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NERO 2022" sheetId="1" r:id="rId4"/>
    <sheet state="visible" name="FEBRERO 2022" sheetId="2" r:id="rId5"/>
    <sheet state="visible" name="MARZO 2022" sheetId="3" r:id="rId6"/>
    <sheet state="visible" name="ABRIL2022" sheetId="4" r:id="rId7"/>
    <sheet state="visible" name="MAYO 2022" sheetId="5" r:id="rId8"/>
    <sheet state="visible" name="JULIO 2022" sheetId="6" r:id="rId9"/>
    <sheet state="visible" name="AGOSTO 2022" sheetId="7" r:id="rId10"/>
    <sheet state="visible" name="SEPTIEMBRE 2022" sheetId="8" r:id="rId11"/>
    <sheet state="visible" name="OCTUBRE 2022" sheetId="9" r:id="rId12"/>
    <sheet state="visible" name="NOVIEMBRE 2022" sheetId="10" r:id="rId13"/>
    <sheet state="visible" name="DICIEMBRE 2022" sheetId="11" r:id="rId14"/>
    <sheet state="visible" name="ENERO 2023" sheetId="12" r:id="rId15"/>
    <sheet state="visible" name="FEBRERO 2023" sheetId="13" r:id="rId16"/>
    <sheet state="visible" name="MARZO 2023" sheetId="14" r:id="rId17"/>
    <sheet state="visible" name="ABRIL 2023" sheetId="15" r:id="rId18"/>
    <sheet state="visible" name="MAY 2023" sheetId="16" r:id="rId19"/>
    <sheet state="visible" name="JUNIO 2023" sheetId="17" r:id="rId20"/>
    <sheet state="visible" name="JULIO 2023" sheetId="18" r:id="rId21"/>
    <sheet state="visible" name="AGOSTO 2023" sheetId="19" r:id="rId22"/>
    <sheet state="visible" name="SEPTIEMBRE 2023" sheetId="20" r:id="rId23"/>
    <sheet state="visible" name="OCTUBRE 2023" sheetId="21" r:id="rId24"/>
    <sheet state="visible" name="NOVIEMBRE 2023" sheetId="22" r:id="rId25"/>
    <sheet state="visible" name="DICIEMBRE 2023" sheetId="23" r:id="rId26"/>
    <sheet state="visible" name="ENERO 2024" sheetId="24" r:id="rId27"/>
    <sheet state="visible" name="FEBRERO 2024" sheetId="25" r:id="rId28"/>
    <sheet state="visible" name="MARZO 2024" sheetId="26" r:id="rId29"/>
    <sheet state="visible" name="ABRIL 2024" sheetId="27" r:id="rId30"/>
    <sheet state="visible" name="MAYO 2024" sheetId="28" r:id="rId31"/>
    <sheet state="visible" name="FEXCO 2024" sheetId="29" r:id="rId32"/>
    <sheet state="visible" name="JUNIO 2024" sheetId="30" r:id="rId33"/>
    <sheet state="visible" name="JULIO 2024" sheetId="31" r:id="rId34"/>
    <sheet state="visible" name="AGOSTO 2024" sheetId="32" r:id="rId35"/>
    <sheet state="visible" name="SEPTIEMBRE 2024" sheetId="33" r:id="rId36"/>
    <sheet state="visible" name="OCTUBRE 2024" sheetId="34" r:id="rId37"/>
    <sheet state="visible" name="NOVIEMBRE 2024" sheetId="35" r:id="rId38"/>
    <sheet state="visible" name="INSTITUTO AMERICANO" sheetId="36" r:id="rId39"/>
    <sheet state="visible" name="DICIEMBRE 2024" sheetId="37" r:id="rId40"/>
    <sheet state="visible" name="ENERO 2025" sheetId="38" r:id="rId41"/>
    <sheet state="visible" name="FEBRERO 2025" sheetId="39" r:id="rId42"/>
    <sheet state="visible" name=" RESUMEN" sheetId="40" r:id="rId43"/>
    <sheet state="visible" name="DEMETRIO" sheetId="41" r:id="rId44"/>
    <sheet state="visible" name="OUTLET" sheetId="42" r:id="rId45"/>
    <sheet state="visible" name="fexco facturacion" sheetId="43" r:id="rId46"/>
    <sheet state="visible" name="LISTA" sheetId="44" r:id="rId47"/>
    <sheet state="visible" name="ENTRADAS FIESTA" sheetId="45" r:id="rId48"/>
    <sheet state="visible" name="TURNOS" sheetId="46" r:id="rId49"/>
    <sheet state="hidden" name="CONCILIACION" sheetId="47" r:id="rId50"/>
    <sheet state="visible" name="OTRO" sheetId="48" r:id="rId51"/>
  </sheets>
  <definedNames>
    <definedName hidden="1" localSheetId="0" name="_xlnm._FilterDatabase">'ENERO 2022'!$A$2:$R$122</definedName>
    <definedName hidden="1" localSheetId="1" name="_xlnm._FilterDatabase">'FEBRERO 2022'!$A$2:$R$68</definedName>
    <definedName hidden="1" localSheetId="2" name="_xlnm._FilterDatabase">'MARZO 2022'!$A$2:$R$31</definedName>
    <definedName hidden="1" localSheetId="3" name="_xlnm._FilterDatabase">ABRIL2022!$A$2:$R$26</definedName>
    <definedName hidden="1" localSheetId="4" name="_xlnm._FilterDatabase">'MAYO 2022'!$A$2:$R$20</definedName>
    <definedName hidden="1" localSheetId="5" name="_xlnm._FilterDatabase">'JULIO 2022'!$A$2:$R$20</definedName>
    <definedName hidden="1" localSheetId="6" name="_xlnm._FilterDatabase">'AGOSTO 2022'!$A$2:$R$20</definedName>
    <definedName hidden="1" localSheetId="7" name="_xlnm._FilterDatabase">'SEPTIEMBRE 2022'!$A$2:$R$20</definedName>
    <definedName hidden="1" localSheetId="8" name="_xlnm._FilterDatabase">'OCTUBRE 2022'!$A$2:$R$19</definedName>
    <definedName hidden="1" localSheetId="9" name="_xlnm._FilterDatabase">'NOVIEMBRE 2022'!$A$2:$R$17</definedName>
    <definedName hidden="1" localSheetId="10" name="_xlnm._FilterDatabase">'DICIEMBRE 2022'!$A$2:$R$28</definedName>
    <definedName hidden="1" localSheetId="11" name="_xlnm._FilterDatabase">'ENERO 2023'!$A$2:$R$28</definedName>
    <definedName hidden="1" localSheetId="12" name="_xlnm._FilterDatabase">'FEBRERO 2023'!$A$2:$R$27</definedName>
    <definedName hidden="1" localSheetId="13" name="_xlnm._FilterDatabase">'MARZO 2023'!$A$2:$R$28</definedName>
    <definedName hidden="1" localSheetId="14" name="_xlnm._FilterDatabase">'ABRIL 2023'!$A$2:$R$29</definedName>
    <definedName hidden="1" localSheetId="15" name="_xlnm._FilterDatabase">'MAY 2023'!$A$2:$R$29</definedName>
    <definedName hidden="1" localSheetId="16" name="_xlnm._FilterDatabase">'JUNIO 2023'!$A$2:$R$28</definedName>
    <definedName hidden="1" localSheetId="17" name="_xlnm._FilterDatabase">'JULIO 2023'!$A$2:$R$50</definedName>
    <definedName hidden="1" localSheetId="18" name="_xlnm._FilterDatabase">'AGOSTO 2023'!$A$2:$R$73</definedName>
    <definedName hidden="1" localSheetId="19" name="_xlnm._FilterDatabase">'SEPTIEMBRE 2023'!$A$2:$R$83</definedName>
    <definedName hidden="1" localSheetId="20" name="_xlnm._FilterDatabase">'OCTUBRE 2023'!$A$2:$R$83</definedName>
    <definedName hidden="1" localSheetId="21" name="_xlnm._FilterDatabase">'NOVIEMBRE 2023'!$A$2:$R$127</definedName>
    <definedName hidden="1" localSheetId="22" name="_xlnm._FilterDatabase">'DICIEMBRE 2023'!$A$2:$R$123</definedName>
    <definedName hidden="1" localSheetId="23" name="_xlnm._FilterDatabase">'ENERO 2024'!$A$2:$S$141</definedName>
    <definedName hidden="1" localSheetId="24" name="_xlnm._FilterDatabase">'FEBRERO 2024'!$A$2:$AF$130</definedName>
    <definedName hidden="1" localSheetId="25" name="_xlnm._FilterDatabase">'MARZO 2024'!$A$2:$S$126</definedName>
    <definedName hidden="1" localSheetId="27" name="_xlnm._FilterDatabase">'MAYO 2024'!$A$2:$AF$130</definedName>
    <definedName hidden="1" localSheetId="29" name="_xlnm._FilterDatabase">'JUNIO 2024'!$A$2:$AF$130</definedName>
    <definedName hidden="1" localSheetId="30" name="_xlnm._FilterDatabase">'JULIO 2024'!$A$2:$AF$130</definedName>
    <definedName hidden="1" localSheetId="31" name="_xlnm._FilterDatabase">'AGOSTO 2024'!$A$2:$AF$129</definedName>
    <definedName hidden="1" localSheetId="32" name="_xlnm._FilterDatabase">'SEPTIEMBRE 2024'!$A$2:$AF$172</definedName>
    <definedName hidden="1" localSheetId="33" name="_xlnm._FilterDatabase">'OCTUBRE 2024'!$A$2:$AF$141</definedName>
    <definedName hidden="1" localSheetId="34" name="_xlnm._FilterDatabase">'NOVIEMBRE 2024'!$A$2:$AF$195</definedName>
    <definedName hidden="1" localSheetId="35" name="_xlnm._FilterDatabase">'INSTITUTO AMERICANO'!$A$2:$AE$123</definedName>
    <definedName hidden="1" localSheetId="36" name="_xlnm._FilterDatabase">'DICIEMBRE 2024'!$A$2:$AF$130</definedName>
    <definedName hidden="1" localSheetId="37" name="_xlnm._FilterDatabase">'ENERO 2025'!$A$2:$AF$224</definedName>
    <definedName hidden="1" localSheetId="38" name="_xlnm._FilterDatabase">'FEBRERO 2025'!$A$2:$AG$214</definedName>
    <definedName hidden="1" localSheetId="40" name="_xlnm._FilterDatabase">DEMETRIO!$A$2:$R$28</definedName>
    <definedName hidden="1" localSheetId="41" name="_xlnm._FilterDatabase">OUTLET!$A$2:$R$19</definedName>
    <definedName hidden="1" localSheetId="44" name="_xlnm._FilterDatabase">'ENTRADAS FIESTA'!$A$2:$R$126</definedName>
  </definedNames>
  <calcPr/>
</workbook>
</file>

<file path=xl/sharedStrings.xml><?xml version="1.0" encoding="utf-8"?>
<sst xmlns="http://schemas.openxmlformats.org/spreadsheetml/2006/main" count="16647" uniqueCount="6127">
  <si>
    <t>TOTAL IMPORTE EN BOLIVIANOS</t>
  </si>
  <si>
    <t>Nº</t>
  </si>
  <si>
    <t>FECHA ACTUAL</t>
  </si>
  <si>
    <t>FECHA DE INGRESO</t>
  </si>
  <si>
    <t xml:space="preserve">AUTORIZACIÓN
</t>
  </si>
  <si>
    <t>Nº DE FACTURA</t>
  </si>
  <si>
    <t>NIT</t>
  </si>
  <si>
    <t>RAZON SOCIAL</t>
  </si>
  <si>
    <t>NOMBRE CLIENTE RESERVA</t>
  </si>
  <si>
    <t xml:space="preserve">CELULAR </t>
  </si>
  <si>
    <t>CORREO</t>
  </si>
  <si>
    <t>PAQUETE</t>
  </si>
  <si>
    <t>TIEMPO DE ESTADIA</t>
  </si>
  <si>
    <t>TOTAL FACTURA</t>
  </si>
  <si>
    <t>IMPORTE PAGADO</t>
  </si>
  <si>
    <t>SALDO POR COBRAR</t>
  </si>
  <si>
    <t>TIPO DE PAGO</t>
  </si>
  <si>
    <t>EJECUTIVO</t>
  </si>
  <si>
    <t>OBSERVACIONES</t>
  </si>
  <si>
    <t>susan zelada</t>
  </si>
  <si>
    <t>no</t>
  </si>
  <si>
    <t>full day 1ro de enero</t>
  </si>
  <si>
    <t>deposito</t>
  </si>
  <si>
    <t>Nicole Sanabria</t>
  </si>
  <si>
    <t>full day 2 entradas mayores y 2 menores</t>
  </si>
  <si>
    <t>Carla lorena fernandez</t>
  </si>
  <si>
    <t>cabaña de 2h Entre semana: 3 adultos +2 niños +1 bebe</t>
  </si>
  <si>
    <t>2D1N</t>
  </si>
  <si>
    <t>Efectivo recepcion</t>
  </si>
  <si>
    <t>cancela al ingresar a recepcion</t>
  </si>
  <si>
    <t>VELASCO</t>
  </si>
  <si>
    <t>SIMON VELASCO</t>
  </si>
  <si>
    <t>velasco.simon@gmail.com</t>
  </si>
  <si>
    <t xml:space="preserve">Cabaña 3h entre semana 7 personas </t>
  </si>
  <si>
    <t>CAMAS
1 MATRIMONIAL
5 INDIVIDUALES</t>
  </si>
  <si>
    <t>Hugo Mauricio Franco Burgos</t>
  </si>
  <si>
    <t>Lagoon Suite entre semana</t>
  </si>
  <si>
    <t>SUITE LAGOON ENTRE SEMANA</t>
  </si>
  <si>
    <t>3 noches</t>
  </si>
  <si>
    <t>2 noches</t>
  </si>
  <si>
    <t>Patricia Mora</t>
  </si>
  <si>
    <t>Zenon Antezana</t>
  </si>
  <si>
    <t>viviandyta@gmail.com</t>
  </si>
  <si>
    <t>Vacaciones a credito Cabaña 3h</t>
  </si>
  <si>
    <t>3D2N</t>
  </si>
  <si>
    <t>pago cuota 2 vacciones a credito</t>
  </si>
  <si>
    <t>5 de enero</t>
  </si>
  <si>
    <t xml:space="preserve"> Ana Maria Arancibia Cayuba </t>
  </si>
  <si>
    <t>summer on</t>
  </si>
  <si>
    <t>27 entradas summer on</t>
  </si>
  <si>
    <t>Victor Hugo Cuéllar Mina</t>
  </si>
  <si>
    <t>Ana Cuéllar Palacios</t>
  </si>
  <si>
    <t>vhcuellarmina@gmail.com</t>
  </si>
  <si>
    <t>cabaña de 2h , PARA 5 PERSONAS</t>
  </si>
  <si>
    <t>1 cama matrimonial y 3 camas individuales</t>
  </si>
  <si>
    <t>EDSON ERNESTO JIMENEZ TAPIA</t>
  </si>
  <si>
    <t>edsonjimenez525@gmail.com</t>
  </si>
  <si>
    <t>-  1 CABAÑA 3H MINIMALISTA
- 2 CABAÑAS 2H MINIMALISTAS</t>
  </si>
  <si>
    <t>Gonzales</t>
  </si>
  <si>
    <t>Mariel Aymarita Gonzales Maydana</t>
  </si>
  <si>
    <t>princesa_mariel@hotmail.com</t>
  </si>
  <si>
    <t>9 entradas summer on</t>
  </si>
  <si>
    <t>Elvis pilco Suárez</t>
  </si>
  <si>
    <t>use day</t>
  </si>
  <si>
    <t>6 horas</t>
  </si>
  <si>
    <t>6 horas de hospedjae y ambientes en suite ejecutiva.</t>
  </si>
  <si>
    <t>Nuñez</t>
  </si>
  <si>
    <t>Maycol Nuñez Cori</t>
  </si>
  <si>
    <t>maycol.nunezcori@gmail.com</t>
  </si>
  <si>
    <t>lagoon suite entre semana 2 personas , 3d2n</t>
  </si>
  <si>
    <t>Fernando Baldomar Salgueiro</t>
  </si>
  <si>
    <t>Fernando Baldomar</t>
  </si>
  <si>
    <t>baldomarjjf@hotmail.com</t>
  </si>
  <si>
    <t>cabaña de 2h</t>
  </si>
  <si>
    <t>cabaña de 2h minimalista para 4 personas , estadia de 2 dias 1 noche
Día 1 almuerzo cena
Dia 2 desayuno almuerzo</t>
  </si>
  <si>
    <t>Hebert Soleto</t>
  </si>
  <si>
    <t xml:space="preserve">Shirley Ortiz </t>
  </si>
  <si>
    <t>sortiz.snoc@gmail.com</t>
  </si>
  <si>
    <t>cabaña de 2h minimalista para 3 adultos y 2 menores , estadia de 2 dias 1 noche
Día 1 almuerzo cena
Dia 2 desayuno almuerzo
camas: 1 grande y 3 individuales</t>
  </si>
  <si>
    <t>Gustavo Rivera</t>
  </si>
  <si>
    <t>suite lagoon</t>
  </si>
  <si>
    <t>SUITE LAGOON 3D 2N</t>
  </si>
  <si>
    <t>CLIENTES VACACIONES A CREDITO</t>
  </si>
  <si>
    <t>mariela barahona</t>
  </si>
  <si>
    <t>suite lagoon 2dias 1 noche</t>
  </si>
  <si>
    <t>CLIENTES CON FECHA ABIERTA</t>
  </si>
  <si>
    <t>Carrasco</t>
  </si>
  <si>
    <t>SYLVIA ANDREA CARRASCO RODRIGO</t>
  </si>
  <si>
    <t>chi2.carrasco@gmail.com</t>
  </si>
  <si>
    <t>CABAÑA 3H</t>
  </si>
  <si>
    <t>cabaña 3h 2 noches y 3 dias</t>
  </si>
  <si>
    <t xml:space="preserve">DANIEL ACHIVARE BALDERRAMA </t>
  </si>
  <si>
    <t>Velada romantica suie vip</t>
  </si>
  <si>
    <t>Velada romantica suite vip 2D1N
cena: fetuccine alfredo
decoracion en suite
ingreso: 2 a 3 pm
DIA 1  trago de cortesía, cena romántica
DIA 2 Desayuno almuerzo
(el cliente quiere hacer uso del jacuzzi, coordinar al ingreso)</t>
  </si>
  <si>
    <t xml:space="preserve">FECHA ABIERTA </t>
  </si>
  <si>
    <t>Quiroga</t>
  </si>
  <si>
    <t xml:space="preserve"> Alejandra Balderrama</t>
  </si>
  <si>
    <t>NO</t>
  </si>
  <si>
    <t>SUITE LAGOON</t>
  </si>
  <si>
    <t xml:space="preserve">SUITE LAGOON 3D 2N ENTRE SEMANA 1444BS
CLIENTE QUE RESERVA: ALEJANDRA BALDERRAMA
- DIA 1 TRAGO DE CORTESIA INGRESO - CENA
- DIA 2 DESAYUNO ALMUERZO CENA
- DIA 3 DESAYUNO ALMUERZO
2 PERSONAS
FECHA ABIERTA DEL 11 DE ENERO AL 11 DE JULIO, APARTIR DEL 12 DE JULIO APLICA RETARIFA. (VOUCHER Y FACTURA)
</t>
  </si>
  <si>
    <t>EDWIN ARDAYA DAZA</t>
  </si>
  <si>
    <t>eardayad@hotmail.com</t>
  </si>
  <si>
    <t>Deposito</t>
  </si>
  <si>
    <t>Suite lagoon 3D2N + Niño adicional 2 noches
1 cama matrimonial y 1 cama individual
dia 1 almuerzo cena
dia 2 desayuno almuerzo cena
dia 3 desayuno almuerzo</t>
  </si>
  <si>
    <t>Delicia Ysela Ordóñez Daza</t>
  </si>
  <si>
    <t>Leonardo Sevilla</t>
  </si>
  <si>
    <t>CLIENTE QUE RESERVA: Leonardo Sevilla
Suite lagoon 2D1N
1 cama matrimonial 
dia 1 trago de cortesia  almuerzo cena
dia 2 desayuno almuerzo</t>
  </si>
  <si>
    <t>NUÑEZ</t>
  </si>
  <si>
    <t xml:space="preserve">Mario Nuñez Vasquez </t>
  </si>
  <si>
    <t>mahu_nv@hotmail.com</t>
  </si>
  <si>
    <t>CLIENTE QUE RESERVA: Mario Nuñez Vasquez 
Suite lagoon 2D1N
1 cama matrimonial 
dia 1 trago de cortesia  almuerzo cena
dia 2 desayuno almuerzo</t>
  </si>
  <si>
    <t xml:space="preserve">Alisson Emily Huanca Cruz </t>
  </si>
  <si>
    <t>Aliwiss2405@gmail.com</t>
  </si>
  <si>
    <t>CLIENTE QUE RESERVA:  Alisson Emily Huanca Cruz 
Suite lagoon 3D2N
1 cama matrimonial 
dia 1 trago de cortesia  almuerzo cena
dia 2 desayuno almuerzo cena
DIa 3 desayuno almuerzo</t>
  </si>
  <si>
    <t>Jenny Lora Villagómez</t>
  </si>
  <si>
    <t>COMBO CHORIPAN</t>
  </si>
  <si>
    <t>3 entradas 2x1 super duo choripan</t>
  </si>
  <si>
    <t>Hugo Galvez</t>
  </si>
  <si>
    <t>Lixzandra Vaca Diez</t>
  </si>
  <si>
    <t>CABAÑA 2H</t>
  </si>
  <si>
    <t>CLIENTE QUE RESERVA:Lixzandra Vaca Diez
CABAÑA 2H 2D1N para 5 personas
1 cama matrimonial , 3 individuales
dia 1 trago de cortesia  almuerzo cena
dia 2 desayuno almuerzo</t>
  </si>
  <si>
    <t>Gil Victor Paz</t>
  </si>
  <si>
    <t>CLIENTE QUE RESERVA:Gil Victor Paz
CABAÑA 3H 3D2N para 5 PERSONAS
1 cama matrimonial , 4 individuales
dia 1 trago de cortesia  almuerzo cena
dia 2 desayuno almuerzo cena
dia 3 desayuno almuierzo</t>
  </si>
  <si>
    <t>Moira colombo</t>
  </si>
  <si>
    <t>macb1102@hotmail.es</t>
  </si>
  <si>
    <t>SUIT VIP VELADA ROMANTICA ENTRE SEMANA</t>
  </si>
  <si>
    <t>nicole Sanabria</t>
  </si>
  <si>
    <t>20/ENERO
CLIENTE QUE RESERVA:Moira colombo 
Suite VIP, velada romantica entre semana
1 cama matrimonial , 2 personas
dia 1 trago de cortesia  cena romántica
dia 2 desayuno almuerzo 
cena: lagsana
decoracion en suite</t>
  </si>
  <si>
    <t>Jose Ballivian Quintanilla</t>
  </si>
  <si>
    <t>Rosmery Rosario Ballivian Quintanilla</t>
  </si>
  <si>
    <t xml:space="preserve">dra.rosario.ballivian@gmail.com </t>
  </si>
  <si>
    <t xml:space="preserve">22/ENERO
CLIENTE QUE RESERVA:Rosmery Rosario Ballivian Quintanilla 
Suite Lagoon 2D1N
1 cama matrimonial y 1 individual, 2 adultos y 1 menor
dia 1 trago de cortesia  almuerzo cena
dia 2 desayuno almuerzo 
</t>
  </si>
  <si>
    <t>María Jackelin Souza Coimbra</t>
  </si>
  <si>
    <t xml:space="preserve">22/ENERO
CLIENTE QUE RESERVA:María Jackelin Souza Coimbra
Suite Lagoon 2D1N
1 cama matrimonial l, 2 adultos 
dia 1 trago de cortesia  almuerzo cena
dia 2 desayuno almuerzo 
</t>
  </si>
  <si>
    <t xml:space="preserve">Jorge Erazo </t>
  </si>
  <si>
    <t xml:space="preserve">jorge.erazor@gmail.com </t>
  </si>
  <si>
    <t>Full Day 22 de enero</t>
  </si>
  <si>
    <t>3 entradas especial full day feriado 22/enero 2x1
6 personas +1 bebé de 3 años</t>
  </si>
  <si>
    <t>Veneros</t>
  </si>
  <si>
    <t>Mariela Castro</t>
  </si>
  <si>
    <t>marielacastroe.23@gmail.com</t>
  </si>
  <si>
    <t>SUITE EJECUTIVA</t>
  </si>
  <si>
    <t xml:space="preserve">22/ENERO
CLIENTE QUE RESERVA:Mariela Castro
Suite EJECUTIVA 2D1N
1 cama matrimonial , 2 adultos 
dia 1 trago de cortesia  almuerzo cena
dia 2 desayuno almuerzo 
</t>
  </si>
  <si>
    <t>Isabel Copa</t>
  </si>
  <si>
    <t xml:space="preserve">isacoaguirre7@gmail.com </t>
  </si>
  <si>
    <t>1 entrada especial full day feriado 22/enero 2x1
2personas</t>
  </si>
  <si>
    <t>KAREN ARIANE MERCADO SALAZAR</t>
  </si>
  <si>
    <t>Petronila Salazar</t>
  </si>
  <si>
    <t>arianemercados@hotmail.com</t>
  </si>
  <si>
    <t>Martín Salces</t>
  </si>
  <si>
    <t>Fabricio Choque</t>
  </si>
  <si>
    <t>cliente que reserva: Fabricio Choque
4 entradas especial full day feriado 22/enero 2x1
8 personas"</t>
  </si>
  <si>
    <t>Waldo Rodriguez</t>
  </si>
  <si>
    <t>walroqui@gmail.com</t>
  </si>
  <si>
    <t>cliente que reserva: waldo rofriguez
3 entradas especial full day feriado 22/enero 2x1
6 personas"</t>
  </si>
  <si>
    <t>Lizeth Romero</t>
  </si>
  <si>
    <t>romerolizeth94.lro@gmail.com</t>
  </si>
  <si>
    <t>cliente que reserva: Lizeth Romero 
2 entradas especial full day feriado 22/enero 2x1
4 personas"</t>
  </si>
  <si>
    <t>Maria Gorety Aguirre Rivera</t>
  </si>
  <si>
    <t>cesarjoshua1305@gmail.com</t>
  </si>
  <si>
    <t>cliente que reserva: Maria Gorety Aguirre Rivera
3 entradas especial full day feriado 22/enero 2x1
6 personas"</t>
  </si>
  <si>
    <t>Jose Luis Ramos Gomez</t>
  </si>
  <si>
    <t xml:space="preserve">22/ENERO
CLIENTE QUE RESERVA:Jose Luis Ramos Gomez
SUITE LAGOON 2D1N
1 cama matrimonial , 2 adultos 
dia 1 trago de cortesia  almuerzo cena
dia 2 desayuno almuerzo 
</t>
  </si>
  <si>
    <t>Cardenas</t>
  </si>
  <si>
    <t>Gilda Cardenas Cáceres</t>
  </si>
  <si>
    <t>cliente que reserva: gilda cardenas 
2 entradas especial full day feriado 22/enero 2x1
4 personas"</t>
  </si>
  <si>
    <t>Viviana Iñiguez</t>
  </si>
  <si>
    <t>Viviana Iñiguez Tardio</t>
  </si>
  <si>
    <t xml:space="preserve"> vivianita_15_8@hotmail.com</t>
  </si>
  <si>
    <t>viviana iñiguez
1 entrada especial full day feriado 22/enero 2x1
2personas</t>
  </si>
  <si>
    <t>milton goyonaga</t>
  </si>
  <si>
    <t>Karin Goyonaga</t>
  </si>
  <si>
    <t>kgoyonaga@yahoo.com</t>
  </si>
  <si>
    <t>cliente que reserva: karin goyonaga
2 entradas especial full day feriado 22/enero 2x1
4 personas"</t>
  </si>
  <si>
    <t>lizeth romero ortiz</t>
  </si>
  <si>
    <t>1 ENTRADA FULL DAY 2X1 (2PERSONAS)</t>
  </si>
  <si>
    <t>Douglas Justiniano</t>
  </si>
  <si>
    <t>Douglas J Justiniano Torrico</t>
  </si>
  <si>
    <t>djjtdouglas22@gmail.con</t>
  </si>
  <si>
    <t>2 ENTRADAS FULL DAY 2X1 (4PERSONAS)</t>
  </si>
  <si>
    <t>Jose Guaristi</t>
  </si>
  <si>
    <t>Carola Cha cana</t>
  </si>
  <si>
    <t xml:space="preserve">angelachacana@gmail.com </t>
  </si>
  <si>
    <t xml:space="preserve">3 entradas especial full day feriado 22/enero 2x1
6 personas </t>
  </si>
  <si>
    <t>willam bascope orellana</t>
  </si>
  <si>
    <t>3 ENTRADAS FULL DAY 2X1 (6 PERSONAS)</t>
  </si>
  <si>
    <t>Rony Gabriel Paticu</t>
  </si>
  <si>
    <t>Rony Gabriel Paticú</t>
  </si>
  <si>
    <t>rgpyrony@gmail.com.</t>
  </si>
  <si>
    <t>carla lucero</t>
  </si>
  <si>
    <t>Miguel Chely</t>
  </si>
  <si>
    <t xml:space="preserve"> czely57@gmail.com.bo</t>
  </si>
  <si>
    <t xml:space="preserve">Selene Salvatierra </t>
  </si>
  <si>
    <t>Selene Salvatierra Justiniano</t>
  </si>
  <si>
    <t xml:space="preserve">sele.salvatierra@gmail.com </t>
  </si>
  <si>
    <t>Arturo Ribera</t>
  </si>
  <si>
    <t xml:space="preserve">aribera@bbo.com.bo </t>
  </si>
  <si>
    <t>4 ENTRADA FULL DAY 2X1 (8 PERSONAS)</t>
  </si>
  <si>
    <t>Daniel Vallejo</t>
  </si>
  <si>
    <t>devallejo23@gmail.com</t>
  </si>
  <si>
    <t>Erick aguilera</t>
  </si>
  <si>
    <t>laura aguilera</t>
  </si>
  <si>
    <t xml:space="preserve"> lauraaguilerav1@gmail.com</t>
  </si>
  <si>
    <t>CABAÑA CAMPESTRE 3H</t>
  </si>
  <si>
    <t xml:space="preserve">22/ENERO
CLIENTE QUE RESERVA:LAURA AGUILERA Gomez
CABAÑA CAMPESTRE  2D1N
1 cama matrimonial,4 individuales, 6 personas 
dia 1 trago de cortesia  almuerzo cena
dia 2 desayuno almuerzo 
</t>
  </si>
  <si>
    <t>JOSE MUNAYCO</t>
  </si>
  <si>
    <t>51 979 453 816</t>
  </si>
  <si>
    <t>jgmunayco@gmail.com</t>
  </si>
  <si>
    <t>SUIT VIP</t>
  </si>
  <si>
    <t xml:space="preserve">27/FEBRERO
CLIENTE QUE RESERVA:JOSE MUNAYCO
SUIT VIP 3D2N
1 cama matrimonial 2 personas
dia 1 trago de cortesia  almuerzo cena
dia 2 desayuno almuerzo cena
dia 3 desayuno almuerzo
</t>
  </si>
  <si>
    <t>Alvarez</t>
  </si>
  <si>
    <t>Raquel Alvarez</t>
  </si>
  <si>
    <t>r_alvarez1405@hotmail.com</t>
  </si>
  <si>
    <t>3 ENTRADA FULL DAY 2X1 (6 PERSONAS)</t>
  </si>
  <si>
    <t xml:space="preserve">Ivan Serrudo Sánchez </t>
  </si>
  <si>
    <t>rayserrudo@gmail.com</t>
  </si>
  <si>
    <t>1 ENTRADA FULL DAY 2X1 (2 PERSONAS)</t>
  </si>
  <si>
    <t>vivianita_15_8@hotmail.com</t>
  </si>
  <si>
    <t xml:space="preserve">Diego Osuna añez. </t>
  </si>
  <si>
    <t>diegosuna8195@gmail.com</t>
  </si>
  <si>
    <r>
      <rPr>
        <rFont val="Arial"/>
        <color theme="1"/>
      </rPr>
      <t xml:space="preserve">Tatiana Rivero 
</t>
    </r>
    <r>
      <rPr>
        <rFont val="Arial"/>
        <b/>
        <color rgb="FFFFFFFF"/>
        <sz val="24.0"/>
      </rPr>
      <t>ANULADO</t>
    </r>
  </si>
  <si>
    <t xml:space="preserve">Tatiana Rivero </t>
  </si>
  <si>
    <t xml:space="preserve"> telmatatianariverocaldardo@gmail.com </t>
  </si>
  <si>
    <t>22/FEBRERO
CLIENTE QUE RESERVA:TATIANA RIVERO
SUITE EJECUTIVA + NIÑO ADICIONAL 2D1N
1 cama matrimonial +1cama Individual, 3 personas
dia 1 trago de cortesia  almuerzo cena
dia 2 desayuno almuerzo
"</t>
  </si>
  <si>
    <t>Danny Pari inofuente</t>
  </si>
  <si>
    <t>Unicentrocambios@gmail.com</t>
  </si>
  <si>
    <r>
      <rPr>
        <rFont val="Arial"/>
        <color rgb="FFFF0000"/>
      </rPr>
      <t>317 ANULADO</t>
    </r>
    <r>
      <rPr>
        <rFont val="Arial"/>
        <color rgb="FF434343"/>
      </rPr>
      <t xml:space="preserve">
</t>
    </r>
    <r>
      <rPr>
        <rFont val="Arial"/>
        <color theme="1"/>
      </rPr>
      <t>318</t>
    </r>
  </si>
  <si>
    <t>Graciela Rojas Espinoza</t>
  </si>
  <si>
    <t>graciela-r-e@hotmail.com</t>
  </si>
  <si>
    <t>2 ENTRADAS FULL DAY 2X1 (4 PERSONAS)</t>
  </si>
  <si>
    <t>LIZETH ALEYDA LOVERA RIVAS</t>
  </si>
  <si>
    <t xml:space="preserve">Daniela Romero </t>
  </si>
  <si>
    <t>dararegalos@hotmail.com</t>
  </si>
  <si>
    <t>Guthrie</t>
  </si>
  <si>
    <t>Bitia Montaño</t>
  </si>
  <si>
    <t>bnaomimon@gmail.com</t>
  </si>
  <si>
    <t>Carla Patricia Chávez Vera</t>
  </si>
  <si>
    <t>carlitacv2015@gmail.com</t>
  </si>
  <si>
    <t>luis Carlo justiniano mendoza</t>
  </si>
  <si>
    <t>luiscjustiniano86@gmail.com</t>
  </si>
  <si>
    <t>Marcos Justiniano</t>
  </si>
  <si>
    <t>Shamir Daniel Jaldin Justiniano</t>
  </si>
  <si>
    <t>shamirjaldin@gmail.com</t>
  </si>
  <si>
    <t>22/ENERO
CLIENTE QUE RESERVA:Shamir Daniel Jaldin Justiniano
SUITE EJECUTIVA + NIÑO ADICIONAL 2D1N
1 cama matrimonial +1cama Individual, 3 personas
dia 1 trago de cortesia  almuerzo cena
dia 2 desayuno almuerzo
"</t>
  </si>
  <si>
    <t>Fernando rainer pessoa</t>
  </si>
  <si>
    <t xml:space="preserve"> Fernando rainer pessoa</t>
  </si>
  <si>
    <t>ustinianoandrea@hotmail.com</t>
  </si>
  <si>
    <t xml:space="preserve"> Andrea justiniano illanes</t>
  </si>
  <si>
    <t>justinianoandrea@hotmail.com</t>
  </si>
  <si>
    <t>Flavia Parra Flores</t>
  </si>
  <si>
    <t>Flaviaparraflores@gmail.com</t>
  </si>
  <si>
    <t>Carmen Yorgely Pedraza roca</t>
  </si>
  <si>
    <t>Maria Bravo</t>
  </si>
  <si>
    <t>Fabiola Manuela Bravo Zarate</t>
  </si>
  <si>
    <t>fabiolabravozarate@gmail.com</t>
  </si>
  <si>
    <t>Guido Melgar</t>
  </si>
  <si>
    <t xml:space="preserve">Yina Patricia Justiniano Flores </t>
  </si>
  <si>
    <t>yinajf@hotmail.com</t>
  </si>
  <si>
    <t>5 ENTRADAS FULL DAY 2X1 (10 PERSONAS)</t>
  </si>
  <si>
    <t>Dusleny Melgar Monasterio</t>
  </si>
  <si>
    <t xml:space="preserve"> Lorenzo Cespedes Becerra</t>
  </si>
  <si>
    <t>lorenzo_cespedes@hotmail.com</t>
  </si>
  <si>
    <t>Javier Roberto Martínez Zambrana</t>
  </si>
  <si>
    <t>javierrobertomartinezzambrana@gmail.com</t>
  </si>
  <si>
    <t>22/ENERO
CLIENTE QUE RESERVA: Javier Martínez Zambrana
SUITE EJECUTIVA 2D1N
1 cama matrimonial 2 personas
dia 1 trago de cortesia  almuerzo cena
dia 2 desayuno almuerzo
"</t>
  </si>
  <si>
    <t xml:space="preserve">Andrea Stephanie Cama Baltazar </t>
  </si>
  <si>
    <t xml:space="preserve"> stephaniebaltazar2000@gmail.com </t>
  </si>
  <si>
    <t>Carlos Bazán Rodríguez</t>
  </si>
  <si>
    <t>Liliana Ramirez Paredes</t>
  </si>
  <si>
    <t>ramirezparedesliliana@gmail.com</t>
  </si>
  <si>
    <t>MARIANELA VELASCO ALANEZ</t>
  </si>
  <si>
    <t>marianelavelasco96@gmail.com</t>
  </si>
  <si>
    <t xml:space="preserve">Faviola escarlet cerezo felipez </t>
  </si>
  <si>
    <t>marfyl_@hotmail.com</t>
  </si>
  <si>
    <t>Javier Oropeza</t>
  </si>
  <si>
    <t>Paola Banegas</t>
  </si>
  <si>
    <t>Germán Elías</t>
  </si>
  <si>
    <t>Susana Sanjines</t>
  </si>
  <si>
    <t>susanasanjines10@gmail.com</t>
  </si>
  <si>
    <t>Nelson Camargo Muñoz</t>
  </si>
  <si>
    <t>Hector Ortiz Salazar</t>
  </si>
  <si>
    <t xml:space="preserve">hectortiz.ho@gmail.com </t>
  </si>
  <si>
    <t>Cristina Merlo Barrios</t>
  </si>
  <si>
    <t>carolina alba</t>
  </si>
  <si>
    <t>Carolina.alba2748@gmail.com</t>
  </si>
  <si>
    <t>Moira Perez Quispe</t>
  </si>
  <si>
    <t xml:space="preserve">moirag788@gmail.com </t>
  </si>
  <si>
    <t>VLADIMIR SEVERICHE</t>
  </si>
  <si>
    <t>vivianitaceleste123@gmail.com</t>
  </si>
  <si>
    <t>4 ENTRADAS FULL DAY 2X1 (8 PERSONAS)</t>
  </si>
  <si>
    <t>Gladys Montaño Hurtado</t>
  </si>
  <si>
    <t>Gaby Vaca Montero</t>
  </si>
  <si>
    <t xml:space="preserve"> Ángela Patricia Justiniano Antelo</t>
  </si>
  <si>
    <t>angelitajustiniano92@hotmail.com</t>
  </si>
  <si>
    <t>DEposito</t>
  </si>
  <si>
    <t>Daniela García castro</t>
  </si>
  <si>
    <t xml:space="preserve"> Diego Artunduaga</t>
  </si>
  <si>
    <t>dartunduagac@gmail.com</t>
  </si>
  <si>
    <t xml:space="preserve">Ariane Celeste Egüez Limpias </t>
  </si>
  <si>
    <t xml:space="preserve">ariane.celeste.eguez@gmail.com </t>
  </si>
  <si>
    <t>ERICKA PAOLA EGUEZ TRIVIÑO</t>
  </si>
  <si>
    <t>6 ENTRADAS FULL DAY 2X1 (12 PERSONAS)</t>
  </si>
  <si>
    <t>Cesar Chavez</t>
  </si>
  <si>
    <t>Jorge Sanchez</t>
  </si>
  <si>
    <t>monica_de_torres@outlook.com</t>
  </si>
  <si>
    <t>SUITE VIP</t>
  </si>
  <si>
    <t>4D3N</t>
  </si>
  <si>
    <t>Cliente que reserva:  Jorge Sanchez
SUIT VIP 4D3N 2PERSONAS
Cama matrimonial
Dia 1 almuerzo cena
Dia 2,3 desayuno almuerzo cena
Dia 4 desayuno almuerzo</t>
  </si>
  <si>
    <t>JUAN REYNALDO HERBAS GUZMAN</t>
  </si>
  <si>
    <t>super duo combo choripan 2x1</t>
  </si>
  <si>
    <t>Cliente que reserva:  Juan herbas
4PERSONAS combo choripan 2x1</t>
  </si>
  <si>
    <t>Harold Brayan Valverde ortiz</t>
  </si>
  <si>
    <t>valverdeortizharold@gmail.com</t>
  </si>
  <si>
    <t xml:space="preserve">
4PERSONAS combo choripan 2x1</t>
  </si>
  <si>
    <t>Marco Antonio Romero Cuellar</t>
  </si>
  <si>
    <t>marcoromero2004@gmail.com</t>
  </si>
  <si>
    <t>Orlando Doerksen Doerksen.</t>
  </si>
  <si>
    <t xml:space="preserve">Cliente que reserva: Orlando Doerksen Doerksen. 
CABAÑA DE  2 HABITACIONES 2DIAS 1NOCHE 4 PERSONAS
dia 1 cena
dia 2 desayuno almuerzo
</t>
  </si>
  <si>
    <r>
      <rPr>
        <rFont val="Arial"/>
        <color rgb="FFFFFFFF"/>
      </rPr>
      <t xml:space="preserve">MANLEY DABDOUB A
</t>
    </r>
    <r>
      <rPr>
        <rFont val="Arial"/>
        <b/>
        <color rgb="FFFFFFFF"/>
        <sz val="18.0"/>
      </rPr>
      <t>ANULADO</t>
    </r>
  </si>
  <si>
    <t>Pily Dabdoub Alvarez</t>
  </si>
  <si>
    <t>Cliente que reserva: Pily Dabdoub Alvarez
CABAÑA DE  2 HABITACIONES 3DIAS 2NOCHE 4 PERSONAS +1 MASCOTA 
dia 1 trago de bienvenida almuerzo cena
dia 2 desayuno almuerzo cena
dia 3 desayuno almuerzo</t>
  </si>
  <si>
    <t>Fabiola Landivar</t>
  </si>
  <si>
    <t>Fabiola Landivar Porras</t>
  </si>
  <si>
    <t xml:space="preserve">flandivar@gmail.com </t>
  </si>
  <si>
    <t>CABAÑA DE 2H</t>
  </si>
  <si>
    <t>"Cliente que reserva:FABIOLA LANDIVAR
CABAÑA DE  2 HABITACIONES 2DIAS 1NOCHE 4 PERSONAS +1 NIÑO 
dia 1 trago de bienvenida almuerzo cena
dia 2 desayuno almuerzo"
1 cama grande y 3 camas individuales</t>
  </si>
  <si>
    <t>EDUARDO AGUILERA</t>
  </si>
  <si>
    <t>JORGE A. AGUILERA OSINAGA</t>
  </si>
  <si>
    <t>j.aguilera.osinaga@gmail.com</t>
  </si>
  <si>
    <t>COMBO PERSONAL</t>
  </si>
  <si>
    <t>PREVENTA COMBO PERSONAL 4 ENTRADAS DIA SABADO</t>
  </si>
  <si>
    <t>TORRICO</t>
  </si>
  <si>
    <t>GABRIEL EDUARDO TORRICO TORREJON</t>
  </si>
  <si>
    <t>torricogabriel24@gmail.com</t>
  </si>
  <si>
    <t xml:space="preserve">Cliente que reserva:GABRIEL TORRICO
SUITE LAGOON 3NOCHE 4DIAS, 2PERSONAS
dia 1 trago de bienvenida almuerzo cena
dia 2,3 desayuno almuerzo cena
dia 4 desayuno almuerzo
</t>
  </si>
  <si>
    <t>Roberto ventura</t>
  </si>
  <si>
    <t>Cliente que reserva:Roberto ventura  29/ENERO
SUITE EJECUTIVA 2NOCHES 1DIA, 2PERSONAS + 1 NIÑO + 1 BEBÉ
dia 1 trago de bienvenida almuerzo cena
dia 2desayuno almuerzo 
1 CAMA GRANDE + 1 CAMA INDIVIDUAL</t>
  </si>
  <si>
    <t>Gloria Cabrera</t>
  </si>
  <si>
    <t>Carmen Calixta Fuentes Báez</t>
  </si>
  <si>
    <t>carmenc.fuentesb@gmail.com</t>
  </si>
  <si>
    <t>PREVENTA COMBO PERSONAL 6 ENTRADAS DIA SABADO</t>
  </si>
  <si>
    <t>JORGE BOTELLO</t>
  </si>
  <si>
    <t xml:space="preserve">JORGE EDUARDO BOTELLO MARIN </t>
  </si>
  <si>
    <t xml:space="preserve">jebotellom@gmail.com </t>
  </si>
  <si>
    <t>Cliente que reserva:Jorge Botello
CABAÑA DE  2 HABITACIONES 2DIAS 1NOCHE 4 PERSONAS
dia 1 trago de bienvenida almuerzo cena
dia 2 desayuno almuerzo"
1 cama grande y 2 camas individuales</t>
  </si>
  <si>
    <t xml:space="preserve">FELIPE MONTEIRO LOUVEIRA </t>
  </si>
  <si>
    <t>felipemontloufml@gmail.com</t>
  </si>
  <si>
    <t xml:space="preserve">"Cliente que reserva:FELIPE MONTEIRO LOUVEIRA 
SUITE LAGOON 2NOCHE 3DIAS, 2PERSONAS
dia 1 trago de bienvenida almuerzo cena
dia 2 desayuno almuerzo cena
dia 3 desayuno almuerzo
</t>
  </si>
  <si>
    <t>Agustin Escobar Nuñez</t>
  </si>
  <si>
    <t>moira guzman</t>
  </si>
  <si>
    <t xml:space="preserve">liliana35guzman@hotmail.com </t>
  </si>
  <si>
    <t>PREVENTA COMBO PERSONAL 3 ENTRADAS DIA SABADO</t>
  </si>
  <si>
    <t>Olma Justiniano</t>
  </si>
  <si>
    <t xml:space="preserve">olma_j12@hotmail.com </t>
  </si>
  <si>
    <t>PREVENTA COMBO PERSONAL 2 ENTRADAS</t>
  </si>
  <si>
    <t>florero Lopez</t>
  </si>
  <si>
    <t>Ariel Germán Florero López</t>
  </si>
  <si>
    <t>15/4/2022
Cliente que reserva: Florero Lopez Vacaciones a credito
suit vip 3D2N - 2 personas
Dia 1 coctel de bienvenida almuerzo cena
Dia 2 desayuno almuerzo cena
Dia 3 Desayuno almuerzo</t>
  </si>
  <si>
    <t>Karla Roman</t>
  </si>
  <si>
    <t>Karla Román</t>
  </si>
  <si>
    <t xml:space="preserve">romankarla0804@gmail.com </t>
  </si>
  <si>
    <t>Noelia Heredia</t>
  </si>
  <si>
    <t>noeliaherediab@gmail.com</t>
  </si>
  <si>
    <t>COMBO CUMPLEAÑERO 1</t>
  </si>
  <si>
    <t>"29/1/2022 9:00
Cliente que reserva:Noelia Heredia
COMBO CUMPLEAÑERO 1
- 10 Salteñas
- 1 Torta para 10 personas (chocolate selva negra)
- 2 sodas de 3 litros
- 1 piqueo (pique macho)
- Ingreso a ambientes externos, balnearios y areas verdes a 10 personas.</t>
  </si>
  <si>
    <t xml:space="preserve">Briyitd Gareca Acosta </t>
  </si>
  <si>
    <t>SUITE VIP CON JACUZZI
PAQUETE DESCUENTO</t>
  </si>
  <si>
    <t>SUITE VIP CON JACUZZI
PAQUETE DESCUENTO 3D2N 1600Bs
Cliente que reserva:Briyitd Gareca Acosta
SUITE VIP 3D2N, 2PERSONAS 
dia 1 cena
dia 2desayuno almuerzo Cena
dia 3 desayuno almuerzo
1 CAMA GRANDE</t>
  </si>
  <si>
    <t>Lorgio Antelo</t>
  </si>
  <si>
    <t>lorgioandres_antelo@hotmail.com</t>
  </si>
  <si>
    <t>SUITE LAGOON 27/FEBRERO
Cliente que reserva:Lorgio Antelo 2PERSONAS 
dia 1 trago de bienvenida almuerzo cena
dia 2 desayuno almuerzo Cena
dia 3 desayuno almuerzo
1 CAMA GRANDE</t>
  </si>
  <si>
    <t>NIKJOU</t>
  </si>
  <si>
    <t>SEIFULLAH NIKJOU</t>
  </si>
  <si>
    <t>snikjou@gmail.com</t>
  </si>
  <si>
    <t>SUITE DOBLE</t>
  </si>
  <si>
    <t xml:space="preserve">"SUITE DOBLE 27/FEBRERO
Cliente que reserva:NIKJOU  3 PERSONAS 
dia 1 trago de bienvenida almuerzo cena
dia 2 desayuno almuerzo Cena
dia 3 desayuno almuerzo
</t>
  </si>
  <si>
    <t>TOTAL MES EN BOLIVIANOS</t>
  </si>
  <si>
    <t>ELABORADO POR</t>
  </si>
  <si>
    <t>REVISADO POR</t>
  </si>
  <si>
    <t>Fermin Paz</t>
  </si>
  <si>
    <t>Marisol</t>
  </si>
  <si>
    <t>Ejecutiva de ventas Sucursal Cbba Terramia</t>
  </si>
  <si>
    <t>Jefe comercial Terramia</t>
  </si>
  <si>
    <t>Contadora Terramia</t>
  </si>
  <si>
    <t>sin nombre</t>
  </si>
  <si>
    <t>Mariana Balderrama Alvarado</t>
  </si>
  <si>
    <t xml:space="preserve">mariana.balderrama2001@gmail.com </t>
  </si>
  <si>
    <t xml:space="preserve">Cliente que reserva: Mariana Balderrama Alvarado
SUITE LAGOON 4D3N
Dia 1 cena
Dia 2,3 desayuno,almuerzo, cena
DIA 4 desayuno almuerzo </t>
  </si>
  <si>
    <t>Erminia Acosta Gutierrez</t>
  </si>
  <si>
    <t xml:space="preserve">Denise García </t>
  </si>
  <si>
    <t>deniseangelicagarciaacosta@gmail.com</t>
  </si>
  <si>
    <t>COMBO CUMPLEAÑERO</t>
  </si>
  <si>
    <t>"Cliente que reserva: denice garcia
combo cumpleañero amigos + balnearios
-10 paceñitas
- 1 botella de trago (RON)
- 2 piqueos (alitas)
Fecha y hora de ingreso: 03/02/22  14:00</t>
  </si>
  <si>
    <t>Cristian Rodríguez</t>
  </si>
  <si>
    <t>ELIANE LOZADA</t>
  </si>
  <si>
    <t>jhoameliane@gmail.con</t>
  </si>
  <si>
    <t xml:space="preserve">Cliente que reserva: ELIANE LOZADA
CABAÑA 3H 6 PERSONAS
Dia 1 
Dia 2 desayuno almuerzo 
Fecha y hora de ingreso: 1/02/2022 10pm
1 CAMA GRANDE
4 INDIVIDUALES </t>
  </si>
  <si>
    <t>Ruiz</t>
  </si>
  <si>
    <t>Maria Micaela Ruiz A</t>
  </si>
  <si>
    <t xml:space="preserve">mmicaela.ruiz@hotmail.com </t>
  </si>
  <si>
    <t>Cliente que reserva: Maria Micaela Ruiz A
SUITE VIP 2D1N, 2 PERSONAS
Dia 1 almuerzo cena
Dia 2 desayuno almuerzo</t>
  </si>
  <si>
    <t>Luis Alberto Roca Parada</t>
  </si>
  <si>
    <t>Maria Belen Roca Soria Galvarro</t>
  </si>
  <si>
    <t xml:space="preserve"> mariabelenrsg@gmail.com</t>
  </si>
  <si>
    <t xml:space="preserve">"Cliente que reserva: Maria Belen Roca Soria Galvarro 19/FEBRERO 10:30
Ambiente a reservar : 2 cabañas 3h minimalista (Total 12 adultos y 1 niño)
Tiempo de estadia : 2 dias 1 noche
Dia 1 trago de bienvenida almuerzo cena
Dia 2 desayuno almuerzo
Cabaña 1 -  1 cama grande 4 individuales
Cabaña 2 - 1 cama grande 5 individuales"
ASIGNAR CABAÑAS CERCANAS
VERIFICAR LA LIMPIEZA Y QUE LOS BAÑOS ESTEN FUNCIONANDO
</t>
  </si>
  <si>
    <t>Walter Gutierrez</t>
  </si>
  <si>
    <t xml:space="preserve">Carla Gutiérrez </t>
  </si>
  <si>
    <t xml:space="preserve">carlita_gb_21@hotmail.com </t>
  </si>
  <si>
    <t>"Cliente que reserva: Carla Gutiérrez
combo cumpleañero happy birthday + balnearios
- 10 salteñas
- 1torta de 10 personas (café)
- 2 sodas de 3 litros
- 1 piqueo (alitas)
Fecha y hora de ingreso: 10/02/22  9:00</t>
  </si>
  <si>
    <t>Marcelo Clavijo</t>
  </si>
  <si>
    <t>marcelo.clavijo@hotmail.com</t>
  </si>
  <si>
    <t xml:space="preserve">"Cliente que reserva: Marcelo Clavijo 26/FEBRERO 
Ambiente a reservar : 1 cabañas 3h minimalista 
(4 adultos + 2 menores + 1 bebe de 3 años)
Tiempo de estadia : 3 dias 2 noches
Dia 1 trago de bienvenida almuerzo cena
Dia 2 desayuno almuerzo cena
Dia 3 Desayuno almuerzo
Cabaña -  1 cama grande 4 individuales
Cine - Reserva para el 27 de febrero 17:30 (el cliente traera su pelicula)
VERIFICAR LA LIMPIEZA Y QUE LOS BAÑOS ESTEN FUNCIONANDO
</t>
  </si>
  <si>
    <t>Humberto Ayllon</t>
  </si>
  <si>
    <t xml:space="preserve"> Claudia Melisa Montaño G.</t>
  </si>
  <si>
    <t>ayllon.karen.33@gmail.com</t>
  </si>
  <si>
    <t>Nombre cliente que reserva: Claudia Melisa Montaño G.
combo cumpleañero +18 y balnearios
- 1 botella de trago (ron)
- 10 paceñitas
- 1 soda de 3 litros
- 2 piqueos (pique macho)
- 1 torta personal (chocolate)
Fecha y hora de ingreso: 6/02/22  9:30</t>
  </si>
  <si>
    <t xml:space="preserve"> Robert Danny Oyola Roca</t>
  </si>
  <si>
    <t xml:space="preserve">rooyola@gmail.com </t>
  </si>
  <si>
    <t>FULL DAY</t>
  </si>
  <si>
    <t>3 entradas preventa full day sabado 5/febrero</t>
  </si>
  <si>
    <t>Maria Soledad Justiniano</t>
  </si>
  <si>
    <t>Jorge Ricardo Velarde Justiniano</t>
  </si>
  <si>
    <t>chocovelarde@gmail.com</t>
  </si>
  <si>
    <t>"Nombre cliente que reserva: Jorge Ricardo Velarde Justiniano 26/FEBRERO 
Ambiente a reservar : suite lagoon
Tiempo de estadia : 4 dias 3  noches
Dia 1 trago de bienvenida almuerzo cena
Dia 2 desayuno almuerzo cena
Dia 3 Desayuno almuerzo
1 cama grande
VERIFICAR LA LIMPIEZA Y QUE LOS BAÑOS ESTEN FUNCIONANDO</t>
  </si>
  <si>
    <t>Carla Alejandra López Noé</t>
  </si>
  <si>
    <t>2 entradas full day domingo</t>
  </si>
  <si>
    <t>Herbert Montenegro</t>
  </si>
  <si>
    <t>YERANIA Montenegro</t>
  </si>
  <si>
    <t>yerania_mm@hotmal.com</t>
  </si>
  <si>
    <t>8 entradas preventa full day sabado 5/febrero</t>
  </si>
  <si>
    <t>pago cuota 3 vacciones a credito</t>
  </si>
  <si>
    <t>Jimena marset</t>
  </si>
  <si>
    <t xml:space="preserve">Jimena katherine marset cantera </t>
  </si>
  <si>
    <t>Marsetjimena@gmail.com</t>
  </si>
  <si>
    <t>"PAQUETE DESCUENTO SUIT VIP 1600Bs + VELADA ROMANTICA 250bs
12/FEBRERO 3D2N
cliente: Jimena katherine marset cantera
- Suite vip 
- velada romantica de 250bs (por definir si 1ra o 2da noche)
- cena romantica (por definir)
- decoración en suite"
- DIA 1 Cena
- DIA 2 Desayuno almuerzo cena
- DIA 3 Desayuno almuerzo</t>
  </si>
  <si>
    <t>Copacabana Taboada</t>
  </si>
  <si>
    <t>COPACABANA TABOADA GIMENEZ</t>
  </si>
  <si>
    <t>copitaboada24@gmail.com</t>
  </si>
  <si>
    <t>Cliente que reserva: COPACABANA TABOADA
26/FEBRERO 4D3N
Ambiente a reservar : 1 cabañas 2h minimalista 
(2 adultos + 2 menores)
Dia 1 trago de bienvenida almuerzo cena
Dia 2,3 desayuno almuerzo cena
Dia 4 Desayuno almuerzo
Cabaña -  1 cama grande 2 individuales
VERIFICAR LA LIMPIEZA Y QUE LOS  AÑOS ESTEN FUNCIONANDO</t>
  </si>
  <si>
    <t>Solano Calle</t>
  </si>
  <si>
    <t xml:space="preserve">Solano Calle Rivas </t>
  </si>
  <si>
    <t xml:space="preserve">solano_calle@hotmail.com </t>
  </si>
  <si>
    <t>12/FEBRERO
cliente que reserva: Solano Calle
Suite lagoon 2d1n
DIA 1 coctel de cortesia, almuerzo, cena
DIA 2 desayuno almuerzo
VERIFICAR LA LIMPIEZA Y QUE LOS BAÑOS ESTEN FUNCIONANDO</t>
  </si>
  <si>
    <t>Eduardo Medina</t>
  </si>
  <si>
    <r>
      <rPr>
        <rFont val="Arial"/>
        <color rgb="FFFFFFFF"/>
      </rPr>
      <t xml:space="preserve">Daniela Sandi Torrico
</t>
    </r>
    <r>
      <rPr>
        <rFont val="Arial"/>
        <b/>
        <color rgb="FFFFFFFF"/>
        <sz val="24.0"/>
      </rPr>
      <t>ANULADO</t>
    </r>
  </si>
  <si>
    <t>danki_s@hotmail.com</t>
  </si>
  <si>
    <t>26/ FEBRERO
cliente:Daniela Sandi Torrico
Suite ejecutiva 2 adultos +2 bebés 4D3N
Dia 1 trago de bienvenida almuerzo cena
Dia 2,3 desayuno almuerzo cena
Dia 4 Desayuno almuerzo
1 cama grande +1 cama individual</t>
  </si>
  <si>
    <t>Daniela Sandi Torrico</t>
  </si>
  <si>
    <t>26/ FEBRERO
cliente:Daniela Sandi Torrico
Suite ejecutiva 2 personas 4D3N
Dia 1 trago de bienvenida almuerzo cena
Dia 2,3 desayuno almuerzo cena
Dia 4 Desayuno almuerzo</t>
  </si>
  <si>
    <t>26/ FEBRERO
cliente:Daniela Sandi Torrico
Cabaña2h 2 adultos +2 niños 4D3N
Dia 1 trago de bienvenida almuerzo cena
Dia 2,3 desayuno almuerzo cena
Dia 4 Desayuno almuerzo
1 cama grande +2 cama individuales</t>
  </si>
  <si>
    <t>26/ FEBRERO
cliente:Daniela Sandi Torrico
Cabaña 3h 6 adulto +2 niños + 2 bebés 4D3N
Dia 1 trago de bienvenida almuerzo cena
Dia 2,3 desayuno almuerzo cena
Dia 4 Desayuno almuerzo
1 cama grande +6 cama individuales</t>
  </si>
  <si>
    <t>26/ FEBRERO
cliente:Daniela Sandi Torrico
Cabaña premium 2 adultos +2 bebés 3D2N
Dia 1 trago de bienvenida almuerzo cena
Dia 2 desayuno almuerzo cena
Dia 3 Desayuno almuerzo
1 cama grande +2 camas individuales</t>
  </si>
  <si>
    <t>Juan Carlos Claros</t>
  </si>
  <si>
    <t>Leonardo Vargas Torrez</t>
  </si>
  <si>
    <t>leovarto@gmail.com</t>
  </si>
  <si>
    <t xml:space="preserve">15/FEBRERO
Nombre cliente que reserva: Leonardo Vargas Torrez
VELADA ROMANTICA ENTRE SEMANA SUITE VIP 2D1N
- Dia 1 cena romantica
- Dia 2 desyuno almuerzo
decoracion: en suite junto a la cena (el cliente quisiera que sus nombres con petalos de rosa Loida y  Leonardo)
cena: por confirmar </t>
  </si>
  <si>
    <t xml:space="preserve">cristian montaño </t>
  </si>
  <si>
    <t xml:space="preserve"> cristianarq94@gmail.com </t>
  </si>
  <si>
    <t>SV VELADA ROMANTICA FIN DE SEMANA</t>
  </si>
  <si>
    <t>CLIENTE:cristian montaño 
FECHA 12/2/2022 VELADA ROMANTICA SUITE VIO 2D1N
Dia 1 tragod e cortesia almuerzo Cena romantica
Dia 2 Desayuno almuerzo
Decoración en suite
cena: por confirmar</t>
  </si>
  <si>
    <t xml:space="preserve">Michael psinaga </t>
  </si>
  <si>
    <t>michaelosinagajustiniano@outlook.es</t>
  </si>
  <si>
    <t>2 entradas preventa full day domingo</t>
  </si>
  <si>
    <t xml:space="preserve">Stephanie Rodríguez </t>
  </si>
  <si>
    <t xml:space="preserve">stephanie7-rodriguez@hotmail.es </t>
  </si>
  <si>
    <t>5 entradas preventa  sabado 12 de febrero</t>
  </si>
  <si>
    <t xml:space="preserve"> Rosso</t>
  </si>
  <si>
    <t xml:space="preserve"> Mario Rosso</t>
  </si>
  <si>
    <t xml:space="preserve">alejandramarielrojas@gmail.com </t>
  </si>
  <si>
    <t xml:space="preserve">27/ FEBRERO 10AM
Maio Rosso Suite doble 
2 adultos +2 niñas+1 bebe
DIA 1 Trago de cortesia almuerzo cena
DIA 2 Desayuno almuerzo cena
DIA 3 Desayuno almuerzo
REVISAR EL ESTADO DE LA SUITE Y LA LIMPIEZA, </t>
  </si>
  <si>
    <t>:Jacqueline Rojas</t>
  </si>
  <si>
    <t>8 entradas preventa sabado</t>
  </si>
  <si>
    <t>Juan Pablo Sinovcic</t>
  </si>
  <si>
    <t xml:space="preserve">Juan Pablo Sinovcic </t>
  </si>
  <si>
    <t xml:space="preserve">vianka.sinovcic@gmail.com </t>
  </si>
  <si>
    <t>12/ FEBRERO
Nombre cliente que reserva: Juan Pablo Sinovcic 
CABAÑA 2H PREMIUM 4 personas
dia 1 trago de bienvenida almuerzo cena
dia 2 desayuno almuerzo</t>
  </si>
  <si>
    <t>SIN FECHA</t>
  </si>
  <si>
    <t>Gustavo Adolfo Rivera Arteaga</t>
  </si>
  <si>
    <t>SUITE LAGOON 3D 2N PAGO CUOTA 3</t>
  </si>
  <si>
    <t>Juan pablo andrade castillo</t>
  </si>
  <si>
    <t>70404647+</t>
  </si>
  <si>
    <t>juanpa_ima@hotmail.com</t>
  </si>
  <si>
    <t>6 entradas preventa full day domingo</t>
  </si>
  <si>
    <t>Yesenia Flores</t>
  </si>
  <si>
    <t>Saúl Siles Casanova</t>
  </si>
  <si>
    <t>Yesenia.flores.2908@gmail.com</t>
  </si>
  <si>
    <t>14/FEBRERO
cliente que reserva: Saúl Siles Casanova
Celular: 78544328
Suit vip 2d1n
DIA 1 CENA
DIA 2 DESAYUNO ALMUERZO</t>
  </si>
  <si>
    <t>david Valdivia</t>
  </si>
  <si>
    <t xml:space="preserve">David Natanael Valdivia </t>
  </si>
  <si>
    <t>natanael_240@hotmail.com</t>
  </si>
  <si>
    <t>SUITE EJECUTIVA 27/FEBRERO
Cliente: David Natanael Valdivia 
2 personas
DIA 1 Trafgo de bienvenida, almuerzo cena
DIa 2 desayuno almuerzo cena
Dia 3 desayuno almuerzo</t>
  </si>
  <si>
    <t>Beltrán</t>
  </si>
  <si>
    <t>Nicolas Magarelli López</t>
  </si>
  <si>
    <t>SUITE EJECUTIVA 27/FEBRERO
Nicolas Magarelli López 2 ADULTOS 1 BEBE
Cel: 69394277
DIA 1 Trago de bienvenida, almuerzo cena
DIa 2 desayuno almuerzo cena
Dia 3 desayuno almuerzo</t>
  </si>
  <si>
    <t>Hugo von Borries Vargas</t>
  </si>
  <si>
    <t>dr.hugovonborries@gmal.com</t>
  </si>
  <si>
    <t>SUITE EJECUTIVA 26/FEBRERO
cliente: Hugo von Borries Vargas
 2 ADULTOS 1 BEBE
DIA 1 Trago de bienvenida, almuerzo cena
DIa 2 desayuno almuerzo cena
Dia 3 desayuno almuerzo</t>
  </si>
  <si>
    <t>MAURICIO TOLEDO GOMEZ</t>
  </si>
  <si>
    <t>YAN CARLA URIONA TAPANACHE</t>
  </si>
  <si>
    <t>yancarla_18@hotmail.com</t>
  </si>
  <si>
    <t>Nombre cliente que reserva: YAN CARLA URIONA TAPANACHE
combo cumpleañero +18 y balnearios
- 1 botella de trago (ron)
- 10 paceñitas
- 1 soda de 3 litros
- 2 piqueos (pique macho y alitas)
- 1 torta personal (frutilla)
Fecha y hora de ingreso: 20/02/22  9:30</t>
  </si>
  <si>
    <t>Jorge Poli Quispe</t>
  </si>
  <si>
    <t>marianariveroandaberez@gmail.com</t>
  </si>
  <si>
    <t>VELADA ROMANTICA ENTRESEMANA -SUITE VIP 1017BS
Fecha: 22 de febrero 5pm
Cena: medallones al vino
decoracion en suite junto con la cena
dia 1 cena romantica
dia 2 desayuno almuerzo
Ocasion especial cumpleaños esposo</t>
  </si>
  <si>
    <t xml:space="preserve">Monique Teixeira </t>
  </si>
  <si>
    <t>missmayconemonique@gmail.com</t>
  </si>
  <si>
    <t>4 entradas preventa combo personal sabado
CAMBIO DE PROMOCIÓN
no utilizo su promo del anterior sábado , y lo cambiara para ingresar este domingo .
Tenia 4 combos personales de 60bs (240bs)
Aumento la diferencia para completar 300bs (deposito 60bs más) para poder ingresar este domingo
SE ENTREGO VOUCHER PARA INGRESO</t>
  </si>
  <si>
    <t>Santiago Vidal</t>
  </si>
  <si>
    <t>Daniel Vidal</t>
  </si>
  <si>
    <t>dvidal030399@gmail.com</t>
  </si>
  <si>
    <t>FULL DAY 2X1</t>
  </si>
  <si>
    <t>4 ENTRADAS (8 PERSONAS) FULL DAY 2X1</t>
  </si>
  <si>
    <t>BNB</t>
  </si>
  <si>
    <t>Claudia Rodriguez Machado</t>
  </si>
  <si>
    <t>1 ENTRADA(2PERSONAS)FULLDAY2X1</t>
  </si>
  <si>
    <t>Nelson Conde</t>
  </si>
  <si>
    <t xml:space="preserve"> Keissy Velasco</t>
  </si>
  <si>
    <t>Alexander Sanchez Salces</t>
  </si>
  <si>
    <t>alexsanchezsalces@gmail.com</t>
  </si>
  <si>
    <t>Nombre: Alexander Sanchez Salces
combo happy birthday y balnearios
- 10 salteñas
- 1 torta para 10 personas(chocolate)
- 2 soda de 3 litros
- 1 piqueo (pique macho)
- 
Fecha y hora de ingreso: 19/02/22  9:00
ENTREGAR SALTEÑAS A LAS 10AM</t>
  </si>
  <si>
    <t>Carla Colombo</t>
  </si>
  <si>
    <t>carlacolombovidal@gmail.com</t>
  </si>
  <si>
    <t>Valdez</t>
  </si>
  <si>
    <t xml:space="preserve">Yakelin Rojas Pedraza </t>
  </si>
  <si>
    <t>yake.yrhe.13@gmail.com</t>
  </si>
  <si>
    <t>Guillermo Bismarck Menacho</t>
  </si>
  <si>
    <t>Marcia Andrea Bismarck de Veizaga</t>
  </si>
  <si>
    <t>marciabismarck@hotmail.com</t>
  </si>
  <si>
    <t xml:space="preserve">CABAÑA CAMPESTRE 3H 27/FEBRERO
3DIAS Y 2NOCHES
 Nombre cliente que reserva: Marcia Andrea Bismarck de Veizaga
Dia 1 trago de cortesia almuerzo cena
Dia 2 desayuno almuerzo cena
Dia3 desayuno almuerzo
4 adultos, 1 joven y 1 niño de 6 años
VERIFICAR LA LIMPIEZA DE LA CABAÑA Y EL CORRECTO FUNCIONAMIENTO DE LOS BAÑOS,
ESTA AL TANTO DE QUE NO CUENTA CON TV O INTERNET PERO SI CON AIRE ACONDICIONADO.
</t>
  </si>
  <si>
    <t xml:space="preserve"> Luis Carlos Quiroz El Hage</t>
  </si>
  <si>
    <t>SEBASTIAN LAVINTMAN</t>
  </si>
  <si>
    <t>snleh@hotmail.com</t>
  </si>
  <si>
    <t>3 ENTRADAS (6 PERSONAS)FULLDAY2X1</t>
  </si>
  <si>
    <t>Cristian Walter Montaño Arnez</t>
  </si>
  <si>
    <t>Cristian127173764@gmail.com</t>
  </si>
  <si>
    <t>Israel Garcia</t>
  </si>
  <si>
    <t>Joseisraelgc19@gmail.com</t>
  </si>
  <si>
    <t>José Luis Montaño</t>
  </si>
  <si>
    <t>Eunice Arancibia Vargas</t>
  </si>
  <si>
    <t>eunicearancibia@yahoo.es</t>
  </si>
  <si>
    <t>4 entradas full day 2x1</t>
  </si>
  <si>
    <t>Roger retamozo</t>
  </si>
  <si>
    <t>Soraya reyes</t>
  </si>
  <si>
    <t>Nombre: Alexander Soraya reyes
combo happy birthday y balnearios
- 10 salteñas
- 1 torta para 10 personas(café)
- 2 soda de 3 litros
- 1 piqueo (alitas)
- 
Fecha y hora de ingreso: 1/03/22  9:00
ENTREGAR SALTEÑAS A LAS 10AM
EL CLIENTE INGRESARÁ UNA TORTA ADICIONAL POR INVITADOS DIABETICOS</t>
  </si>
  <si>
    <t>4 entradas full day domingo</t>
  </si>
  <si>
    <t>390, 16</t>
  </si>
  <si>
    <t>ADICIONALES</t>
  </si>
  <si>
    <t xml:space="preserve">"26/ FEBRERO AL 28/FEBRERO
cliente:Daniela Sandi Torrico
MODIFICACIÓN RESERVA CABAÑA 2H DE  3N4D
A 2N3D
Pago inicial: 4880Bs (4 PERSONAS)
Pago por 3d2n: 3460 Bs (4 PERSONAS)
Saldo en Voucher:  1420 Bs en voucher por hospedaje en cabaña 2H PARA ADICIONALES
Aumento Adicionales: 984Bs
(TOTAL ADICIONALES 2 ADULTOS +1 MENOR +1 BEBÉ,  2404BS PARA 2 NOCHES DEL 26 AL 28 ) 
1420 VOUCHER+984BS DEPOSITO = 2404BS 
.........................
Dia 1 trago de bienvenida almuerzo cena
Dia 2 desayuno almuerzo cena
Dia 3 Desayuno almuerzo
........................
TOTAL PERSONAS:
4 ADULTOS 
3 MENORES
1 BEBE
ACOMODAR CAMAS:
1 MATRIMONIAL
4 INDIVIDUALES
"
</t>
  </si>
  <si>
    <t>Jackelin Serrano</t>
  </si>
  <si>
    <t xml:space="preserve">Jackelin Serrano Grimaldos </t>
  </si>
  <si>
    <t xml:space="preserve">jackelinserranogrimaldos@gmail.com </t>
  </si>
  <si>
    <t>5 entradas full day 27 de febrero</t>
  </si>
  <si>
    <t>Astroña</t>
  </si>
  <si>
    <t>Carla Astroña</t>
  </si>
  <si>
    <t>carlaastrona@gmail.com</t>
  </si>
  <si>
    <t>SUITE EJECUTIVA 3D2N 27/FEBRERO
Dia 1 almuerzo cena trago de cortesia
Dia 2 desayuno almuerzo cena
Dia 3 Desayuno Almuerzo
2 personas</t>
  </si>
  <si>
    <t xml:space="preserve">Jimena Maldonado </t>
  </si>
  <si>
    <t xml:space="preserve">Tania Maldonado </t>
  </si>
  <si>
    <t>tania_mr_@hotmail.com</t>
  </si>
  <si>
    <t>4 entradas full day 3 adultos y 1 niño</t>
  </si>
  <si>
    <t>TOTAL EN BOLIVIANOS</t>
  </si>
  <si>
    <t>TOTAL DIA EN BS</t>
  </si>
  <si>
    <t>TOTAL DIAS EN SUS</t>
  </si>
  <si>
    <t>TOTAL MES EN SUS</t>
  </si>
  <si>
    <t>MARIA HILDA POZO GUZMAN</t>
  </si>
  <si>
    <t>nashira.2702@gmail.com</t>
  </si>
  <si>
    <t>Ambiente a reservar : Lagoon Suite  habitacion Doble
Tiempo de estadia :  3 dias, 2 noches    del 4 marzo al 6 marzo  2022
dia 1 almuerzo cena
dia 2 desayuno almuerzo cena
dia 3 desayuno almuerzo
2 camas individuales</t>
  </si>
  <si>
    <t>María carola Laguna torrez</t>
  </si>
  <si>
    <t>3/MARZO 4D3N
CLIENTE: María carola Laguna torrez
Dia 1 cena
Dia 2,3 desayuno almuerzo cena
Dia 4 desayuno almuerzo 
2PERSONAS</t>
  </si>
  <si>
    <t>Enzo Manzoni</t>
  </si>
  <si>
    <t>manzonitv@hotmail.com</t>
  </si>
  <si>
    <t>5/MARZO SUITE DOBLE 2d1n
CLIENTE: Enzo Manzoni
Dia 1 trafgo de bienvenida almuerzo cena
Dia 2 desayuno almuerzo
2 adultos +1 niño+1 bebe</t>
  </si>
  <si>
    <t>Gabriela Galarza</t>
  </si>
  <si>
    <t xml:space="preserve">Meily Tauer Escobar </t>
  </si>
  <si>
    <t>meilly2007@hotmail.com</t>
  </si>
  <si>
    <t>4 entradas prevetna full day domingo</t>
  </si>
  <si>
    <t>Ana Isabel Aramayo Cruz</t>
  </si>
  <si>
    <t>3 entradas preventa fullday 2 adultos +1 menor</t>
  </si>
  <si>
    <t>pago cuota 4 vacciones a credito</t>
  </si>
  <si>
    <t>cabaña 3h 2 noches y 3 dias
PAGO CUIOTA 4</t>
  </si>
  <si>
    <t xml:space="preserve">Diego Arandia </t>
  </si>
  <si>
    <t>alberto_8_8_8@hotmail.com</t>
  </si>
  <si>
    <t>VELADA ROMANTICA -  SUITE VIP 2D1N 12/MARZO
- dia 1 almuerzo cena romatica
- dia 2 desayuno almuerzo
DECORACION EN SUITE
CENA:Lasagna</t>
  </si>
  <si>
    <t>NELSON DARIO ROSALES</t>
  </si>
  <si>
    <t>rosaleschirari1@gmail.com</t>
  </si>
  <si>
    <t>Glenda ayala rodriguez</t>
  </si>
  <si>
    <t>glendaar97@gmail.com</t>
  </si>
  <si>
    <t>SUITE LAGOON 12/MARZO
CLIENTE: Glenda ayala rodriguez , 2 personas
DIA 1 Trago de cortesia, almuerzo cena
DIA 2 desayuno almuerzo
CINE: Harán uso del cine, programar con el cliente hora de ingreso."</t>
  </si>
  <si>
    <t>SUITE LAGOON 3D 2N PAGO CUOTA 4</t>
  </si>
  <si>
    <t>CARLA CORTEZ</t>
  </si>
  <si>
    <t xml:space="preserve">SUITE LAGOON 19/FEBRERO
2personas
Dia 1 cena
Dia 2 desayuno almuerzo
</t>
  </si>
  <si>
    <t>Fernandez</t>
  </si>
  <si>
    <t>Diego Fernández Almanza</t>
  </si>
  <si>
    <t>dfa9508@gmail.com</t>
  </si>
  <si>
    <t>2 entradas preventa full day 20 de marzo</t>
  </si>
  <si>
    <t xml:space="preserve">Harold Villalobos </t>
  </si>
  <si>
    <t xml:space="preserve">Harold Villalobos Llanos </t>
  </si>
  <si>
    <t xml:space="preserve">villalobosharold4@gmail.com </t>
  </si>
  <si>
    <t>SUITE LAGOON 2D1N 
2 personas
DIA 1 coctell de cortesia almuerzo cena
DIA 2 desayuno almuerzo</t>
  </si>
  <si>
    <t>Elena Loewen de Unger</t>
  </si>
  <si>
    <t>CABAÑA MINIMALISTA 3H 26/MARZO
CLIENTE: Elena Loewen de Unger
4 ADULTOS +2 NIÑOS
2 CAMAS MATRIMONIALES
2 CAMAS INDIVIDUALES
DIA 1 COCTEL DE CORTESIA ALMUERZO CENA
DIA 2 DESAYUNO ALMUERZO</t>
  </si>
  <si>
    <t>voucher 1 outlet
35</t>
  </si>
  <si>
    <t>rene alvarado</t>
  </si>
  <si>
    <t xml:space="preserve">renejavieralvarado@gmail.com </t>
  </si>
  <si>
    <t>VACACIONAL -HOSPEDAJE</t>
  </si>
  <si>
    <t xml:space="preserve">OUTLET VACACIONAL 2/ABRIL
Cliente: Rene Alvarado
Suite ejecutiva 2 personas
360 bs
-Estadía de 1 noche 
-Desayuno continental Dia 2
-Áreas recreativas
-Cine
-Piscinas
-Canchas Deportivas
-Área de juegos y parque infantil
-Zona de parqueo 
-Saunas y jacuzzis
Mismo horarios de Check In y Check Out
</t>
  </si>
  <si>
    <t>voucher2 outlet
36</t>
  </si>
  <si>
    <t>Castulo Roger Suarez Peredo</t>
  </si>
  <si>
    <t>776 36715</t>
  </si>
  <si>
    <t>suarezperedoroger@gmail.com</t>
  </si>
  <si>
    <t>"OUTLET VACACIONAL 17/SEPTIEMBRE
Cliente: CASTULO ROGER SUAREZ
Suite lagoon 2 personas
360 bs
-Estadía de 1 noche 
-Desayuno continental Dia 2
-Áreas recreativas
-Cine
-Piscinas
-Canchas Deportivas
-Área de juegos y parque infantil
-Zona de parqueo 
-Saunas y jacuzzis
Mismo horarios de Check In y Check Out
"</t>
  </si>
  <si>
    <t>ALFREDO ZENTENO FLORES</t>
  </si>
  <si>
    <t xml:space="preserve">eonleitton@gmail.com </t>
  </si>
  <si>
    <t xml:space="preserve">COMBO CUMPLEAÑERO +18
9 INVITADOS Y 1 CUMPLEAÑERO
 Cliente: alfredo zenteno flores
- 1 botella de trago fernet
- 1 torta personal chocolate
1 soda de 3 litros
- 2 piqueos Pique
- 10 paceñitas
Ingreso:9am
</t>
  </si>
  <si>
    <t>38
voucher 3 outlet</t>
  </si>
  <si>
    <t>Warren Mendez Covarrubias</t>
  </si>
  <si>
    <t>warrenhmc@hotmail.com</t>
  </si>
  <si>
    <t xml:space="preserve">OUTLET VACACIONAL 30/MARZO
Cliente: Warren Mendez Covarrubias
Suite lagoon 2 personas
360 bs
-Estadía de 1 noche 
-Desayuno continental Dia 2
-Áreas recreativas
-Cine
-Piscinas
-Canchas Deportivas
-Área de juegos y parque infantil
-Zona de parqueo 
-Saunas y jacuzzis
Mismo horarios de Check In y Check Out
</t>
  </si>
  <si>
    <t>39
voucher 4 outlet</t>
  </si>
  <si>
    <t xml:space="preserve"> JOSE DANIEL MENDOZA PEDRAZA</t>
  </si>
  <si>
    <t xml:space="preserve">josedanielmendozapedraza@gmail.com </t>
  </si>
  <si>
    <t xml:space="preserve">"OUTLET VACACIONAL 9/ABRIL
Cliente: JOSE DANIEL MENDOZA PEDRAZA
Celular: 75016662
Suite lagoon 2 personas
360 bs
-Estadía de 1 noche 
-Desayuno continental Dia 2
-Áreas recreativas
-Piscinas
-Canchas Deportivas
-Área de juegos y parque infantil
-Zona de parqueo 
-Saunas y jacuzzis
Mismo horarios de Check In y Check Out
</t>
  </si>
  <si>
    <t>META</t>
  </si>
  <si>
    <t>pago cuota 5 vacciones a credito</t>
  </si>
  <si>
    <t>41
voucher 5 outlet</t>
  </si>
  <si>
    <t>Mario del Alcázar</t>
  </si>
  <si>
    <t>mario_delalcazar@hotmail.com</t>
  </si>
  <si>
    <t xml:space="preserve">OUTLET VACACIONAL SIN FECHA
Cliente: Mario del Alcázar
Celular: 6367156
Suite lagoon 2 personas +1 Bebe
360 bs
-Estadía de 1 noche 
-Desayuno continental Dia 2
-Áreas recreativas
-Piscinas
-Canchas Deportivas
-Área de juegos y parque infantil
-Zona de parqueo 
-Saunas y jacuzzis
Mismo horarios de Check In y Check Out
</t>
  </si>
  <si>
    <t xml:space="preserve">Cliente de Vcaciones a credito: Sylvia Carrasco
Fecha de ingreso: 14/Sep/2022
CABÑA 3H MINIMALISTA 3d2n
- Dia 1 almuerzo cena coctel de bienvenida
- Dia 2 desayuno almuerzo cena
- Dia 3 Desayuno almuerzo
PAGO TOTAL 6342 Bs
</t>
  </si>
  <si>
    <t>43 
voucher 6</t>
  </si>
  <si>
    <t>Gley salazar subirana</t>
  </si>
  <si>
    <t>gleycita@hotmail.com</t>
  </si>
  <si>
    <t>"OUTLET VACACIONAL 23/ABRIL
Cliente: Gley salazar subirana
Celular: 70691051
Suite lagoon 2 personas +1 Perrito
360 bs
-Estadía de 1 noche 
-Desayuno continental Dia 2
-Áreas recreativas
-Piscinas
-Canchas Deportivas
-Área de juegos y parque infantil
-Zona de parqueo 
-Saunas y jacuzzis
Mismo horarios de Check In y Check Out
"</t>
  </si>
  <si>
    <t>44
voucher 7</t>
  </si>
  <si>
    <t>Machicado</t>
  </si>
  <si>
    <t>Karla Eliana Machicado Navarro</t>
  </si>
  <si>
    <t xml:space="preserve">karlita.machi@gmail.com </t>
  </si>
  <si>
    <t>"OUTLET VACACIONAL 23/ABRIL
Cliente:  Karla Machiicado
Celular: 72005320
Cabaña 3h premium 6 personas  
1080 Bs
-Estadía de 1 noche 
-Desayuno continental Dia 2
-Áreas recreativas
-Piscinas
-Canchas Deportivas
-Área de juegos y parque infantil
-Zona de parqueo 
-Saunas y jacuzzis
Mismo horarios de Check In y Check Out
Acomodacion de las camas:
 1 matrimonial en una habitación y 4 individuales en las otras dos habitaciones.</t>
  </si>
  <si>
    <t>Magali Patricia Sanga Calizaya</t>
  </si>
  <si>
    <t>maguipsc@gmail.com</t>
  </si>
  <si>
    <t>"""OUTLET VACACIONAL SIN FECHA DE INGRESO
Magali Patricia Sanga Calizaya
Celular: 7289840
Cabaña 2h premium 4 personas  
720 Bs 
-Estadía de 1 noche 
-Desayuno continental Dia 2
-Áreas recreativas
-Piscinas
-Canchas Deportivas
-Área de juegos y parque infantil
-Zona de parqueo 
-Saunas y jacuzzis
Mismo horarios de Check In y Check Out
Acomodacion de las camas:
 1 matrimonial en una habitación y 2 individuales</t>
  </si>
  <si>
    <t xml:space="preserve">Cliente de Vcaciones a credito: Gustavo Rivera
Fecha de ingreso: 27/abril/2022
SUITE LAGOON  3d2n
2 ADULTOS  + 1 BEBÉ
- Dia 1 almuerzo cena coctel de bienvenida
- Dia 2 desayuno almuerzo cena
- Dia 3 Desayuno almuerzo
PAGO TOTAL 2122 Bs
El cliente ingresara leche materna para su bebé por lo que es importante que la suite cuento con frigobar funcionando.
</t>
  </si>
  <si>
    <t>Edward Doerksen</t>
  </si>
  <si>
    <t>6 entradas adultos y 2niños en preventa full days emana santa</t>
  </si>
  <si>
    <t>Jorge Alexy Guachumanca</t>
  </si>
  <si>
    <t>jorgeguachumanca66@gmail.com</t>
  </si>
  <si>
    <t>DAY USE</t>
  </si>
  <si>
    <t>6 HORAS</t>
  </si>
  <si>
    <t>Nombre cliente que reserva: Jorge Alexy Guachumanca
Celular: 69192285
Ambiente a reservar : Lagoon Suite
Tiempo de estadia : 6 horas
Fecha y hora de ingreso: Miercoles 20 de Abril - 3:00pm</t>
  </si>
  <si>
    <t>YERKO DAVID GONZALES BARRIENTOS</t>
  </si>
  <si>
    <t>yerko23dg@gmail.com</t>
  </si>
  <si>
    <t>Nombre: YERKO DAVID GONZALES BARRIENTOS
Celular: 75307771
Ambiente a reservar: ejecutiva
Tiempo de estadia: 2 dias y 1 noche
Fehca y hora de ingreso: sabado 23 de abril hrs. 12:00pm
DIA 1 ALMUERZO CENA
DIA 2 DESAYUNO ALMUERZO</t>
  </si>
  <si>
    <t>VARGAS</t>
  </si>
  <si>
    <t>enzo.vargas@gmail.con</t>
  </si>
  <si>
    <t>3 ENTRADAS
1 ENTRADA 2 X1
1 ENTRADA MENOR</t>
  </si>
  <si>
    <t>Antonio Aurelio Camacho Salazar</t>
  </si>
  <si>
    <t>4 ENTRADAS FULL DAY 2X1</t>
  </si>
  <si>
    <t>Edgar David Oliva Teran</t>
  </si>
  <si>
    <t>davinet2005@gmail.com</t>
  </si>
  <si>
    <t>HD - SUITE LAGOON</t>
  </si>
  <si>
    <t>HOSPEDAJE DESCUENTO SUITE LAGOON 
Nombre cliente que reserva: David Oliva Terán
Celular: 65336070
Fecha y hora de ingreso: Sábado 30 de abril alrededor de las 15:00 
Ambiente a reservar : Lagoon Suite 2 personas
Tiempo de estadia : 2 días 1 noche
INCLUYE:
Hospedaje y usode todos los ambientes
Alimentación 
- Dia 1 Cena Wekcome Drink Te de siesta
- Dia 2 Desayuno buffet Almuerzo</t>
  </si>
  <si>
    <t xml:space="preserve">Mauricio Castedo Cochamanidis </t>
  </si>
  <si>
    <t>m.auri14.mcc@gmail.com</t>
  </si>
  <si>
    <t>3 entradas full day 1ro de mayo</t>
  </si>
  <si>
    <t>Friedrich Doerksen Doerksen</t>
  </si>
  <si>
    <t>SUITE VIP 3D 2N 30/4 AL 2/5
NOMBRE: Friedrich Doerksen Doerksen
ci: 6215274
Hora de ingreso: 11 am
Dia 1 almuerzo cena coctel de cortesia
Dia 2 desayuno almuerzo cena desayuno
Dia 3 desayuno almuerzo</t>
  </si>
  <si>
    <t>IGNACIO PAIBA ROCA</t>
  </si>
  <si>
    <t xml:space="preserve">María nela justiniano </t>
  </si>
  <si>
    <t>maria.nela.jr@hotmail.com</t>
  </si>
  <si>
    <t>HOSPEDAJE DESCUENTO SUITE LAGOON 
Nombre cliente que reserva: Maria nela Justiniano
Celular: 69108420
Fecha y hora de ingreso: domingo 01  de mayo a las 10am 
Ambiente a reservar :lagoon suite 
Tiempo de estadia : 2 días y 1 noche 
INCLUYE:
Hospedaje y uso de todos los ambientes
Alimentación 
- Dia 1 Cena Wekcome Drink Te de siesta
- Dia 2 Desayuno buffet Almuerzo</t>
  </si>
  <si>
    <t>Pamela Paz</t>
  </si>
  <si>
    <t>Marisol Gutierrez</t>
  </si>
  <si>
    <t>CADIMA</t>
  </si>
  <si>
    <t>QUINTEROS MAICKOL</t>
  </si>
  <si>
    <t>diana.cadima@gmail.com</t>
  </si>
  <si>
    <t>HOSPEDAJE DESCUENTO</t>
  </si>
  <si>
    <t>"HOSPEDAJE DESCUENTO SUITE EJECUTIVA 2PERSONAS +1 BEBÉ
Nombre cliente que reserva: QUINTEROS MAICKOL
Celular: 70748105
Fecha y hora de ingreso: sabado 07/05/22 hrs aprox 11:00am
........ 
Tiempo de estadia : 2 días y 1 noche 
INCLUYE:
Hospedaje y uso de todos los ambientes
Alimentación 
- Dia 1 Cena Wekcome Drink Te de siesta
- Dia 2 Desayuno buffet Almuerzo"</t>
  </si>
  <si>
    <t>Franz Alaexander Diaz Mansilla</t>
  </si>
  <si>
    <t xml:space="preserve">"HOSPEDAJE DESCUENTO SUITE LAGOON 2PERSONAS 
Nombre cliente que reserva: franz Diaz
Celular: 78493889
Fecha y hora de ingreso: sabado 06/05/22 hrs aprox 20:30pm
........ 
Tiempo de estadia : 2 días y 1 noche 
INCLUYE:
Hospedaje y uso de todos los ambientes
Alimentación 
- Dia 1 
- Dia 2 Desayuno buffet AlmuerzoCena Welcome Drink Te de siesta
</t>
  </si>
  <si>
    <t>Construcciones y servicios Borochi srl.</t>
  </si>
  <si>
    <t>Ronald Montoya Duran</t>
  </si>
  <si>
    <t>mariana.s@ut.com.bo</t>
  </si>
  <si>
    <t>CABAÑA 2H TODO INCLUIDO 2D1N
Nombre cliente que reserva: Ronald Montoya Duran
Celular: 77661533
Fecha y hora de ingreso: 7/05/22 14:00 Hrs
Ambiente a reservar : 1 Cabaña para 4 personas
Tiempo de estadia : 2 dias 1 Noche
DIA 1 Almuerzo cena
DIA 2 Desayuno Almuerzo</t>
  </si>
  <si>
    <t xml:space="preserve">Miguel Angel Mariscal Constanza </t>
  </si>
  <si>
    <t>mikyonly1@gmail.com</t>
  </si>
  <si>
    <t>HOSPEDAJE DESCUENTO SUITE LAGOON 2PERSONAS 
Nombre cliente que reserva: Miguel Angel Mariscal Constanza 
Celular: 70491954
Fecha y hora de ingreso: 9am del 14 de mayo
........ 
Tiempo de estadia : 2 días y 1 noche 
INCLUYE:
Hospedaje y uso de todos los ambientes
Alimentación 
- Dia 1 Cena Welcome Drink Te de siesta
- Dia 2 Desayuno buffet Almuerzo
"</t>
  </si>
  <si>
    <t>Diego Linares</t>
  </si>
  <si>
    <t xml:space="preserve">Diego.linares.v@gmail.com </t>
  </si>
  <si>
    <t xml:space="preserve">HOSPEDAJE DESCUENTO SUITE VIP 2PERSONAS + DECORACIÓN Y CENA ROMANTICA 1100Bs
Nombre cliente que reserva: Diego Linares Villegas
Celular: 79851460
Fecha y hora de ingreso: 13 DE MAYO 11AM
........ 
Tiempo de estadia : 2 días y 1 noche 
INCLUYE:
Hospedaje y uso de todos los ambientes
Alimentación 
- Dia 1 Cena Romantica Welcome Drink Te de siesta
- Dia 2 Desayuno buffet Almuerzo
CENA ROMANTICA:
"fetuccine Alfredo y el otro ravioli
DECORACIÓN EN SUITE </t>
  </si>
  <si>
    <t>Alejandro Borda</t>
  </si>
  <si>
    <t>bordalejandro@gmail.com</t>
  </si>
  <si>
    <t xml:space="preserve">SUITE VIP VELADA ROMANTICA 2D1N 15 DE MAYO
Nombre: Alejandro Borda
Telf: 77388707
DIA 1 bebidas de cortesia, almuerzo, cena romantica
DIA 2 Desayuno almuerzo
CENA ROMANTICA
medallones al vino y fetuccini
DECORACIÓN EN SUITE
</t>
  </si>
  <si>
    <t>Elvis mario cortez caballero</t>
  </si>
  <si>
    <t>blcortez-es@udabol.edu.bo</t>
  </si>
  <si>
    <t>14 ENTRADAS FULL DAYDOMINGO 15 DE MAYO EN PREVENTA</t>
  </si>
  <si>
    <t>3 entradas preventa full day</t>
  </si>
  <si>
    <t xml:space="preserve">Maribel Villagómez Padilla </t>
  </si>
  <si>
    <t>Vanessa Lobos</t>
  </si>
  <si>
    <t>Gerente General Terramia</t>
  </si>
  <si>
    <t>Carlos eduardo vargas sanchez</t>
  </si>
  <si>
    <t>CARLOS VARGAS</t>
  </si>
  <si>
    <t>SOLO BALNEARIO</t>
  </si>
  <si>
    <t>2 ENTRADAS BALNEARIO</t>
  </si>
  <si>
    <t>LUIS ALBERTO CÉSPEDES LOPEZ</t>
  </si>
  <si>
    <t>BARBARA LIZETH ARMENGOLD TERAN.</t>
  </si>
  <si>
    <t xml:space="preserve">Barbarita230418@gmail.com </t>
  </si>
  <si>
    <t xml:space="preserve">COMBO AMIGOS </t>
  </si>
  <si>
    <t>1 mega tabla
2 entradas niños</t>
  </si>
  <si>
    <t>Carla Andrea Fernandez viveros</t>
  </si>
  <si>
    <t>1 mega tabla 
1 torta pequeña ingresa el cliente</t>
  </si>
  <si>
    <t>1 mega tabla</t>
  </si>
  <si>
    <t>jose fernandez</t>
  </si>
  <si>
    <t>2 mega tablas</t>
  </si>
  <si>
    <t>Juan Guzman Zapata</t>
  </si>
  <si>
    <t>juaguzmanta@gmail.com</t>
  </si>
  <si>
    <t>2 promos 2x1 full day churrasco</t>
  </si>
  <si>
    <t>Carlos Rueda</t>
  </si>
  <si>
    <t>carlosruedagarces@hotmail.con</t>
  </si>
  <si>
    <t>COMBO HAPPY BIRTHDAY
- 10 PERSONAS INGRESO
- 1 torta selva negra
- 10 salteñas
- 2 sodas
- 1 piqueo pique macho
de ser posible colocar en la torta "" FELIZ CUMPLE CARLOS JOSE"</t>
  </si>
  <si>
    <t>CASCADA DEL ORIENTE S.A</t>
  </si>
  <si>
    <t>Cascada del Oriente S. A ( responsable Amina Eid)</t>
  </si>
  <si>
    <t>legal@grupocascada.com</t>
  </si>
  <si>
    <t>Nombre cliente que reserva: Cascada del Oriente S. A ( responsable Amina Eid)
Celular: 78000052
Email: legal@grupocascada.com
Fecha y hora de ingreso:
Sabado 6 de agosto 9 am
Ambiente: Cabaña  2h minimalista para 4 personas , estadia de 2 dias 1 noche 2 adultos y 2 niños
Día 1 almuerzo cena Welcmome drink
Dia 2 desayuno almuerzo</t>
  </si>
  <si>
    <t>Nombre cliente que reserva: Cascada del Oriente S. A ( responsable Amina Eid)
Celular: 78000052
Email: legal@grupocascada.com
Fecha y hora de ingreso:
Sabado 6 de agosto 9 am
Ambiente: Suite lagoon 2 personas
Día 1 almuerzo cena Welcmome drink
Dia 2 desayuno almuerzo</t>
  </si>
  <si>
    <t>Jose victor palma jordan</t>
  </si>
  <si>
    <t>Maria Jose Velasco Rivas</t>
  </si>
  <si>
    <t>Mjvelasco.15@gmail.com</t>
  </si>
  <si>
    <t>HOSPEDAJE CON TARIFA FEXPO CRUZ PARA SEPTIEMBRE SUITE LAGOON 2D1N
Nombre cliente que reserva:Maria Jose Velasco Rivas
Celular: 77807070
Total Deposito/trasferencia: 835.20 BS
Fecha y hora de ingreso: 3 de septiembre a las 10am
........ 
Ambiente a reservar :Lagoon Suite
Tiempo de estadia : 2d1n
........... 
Nro de NIT/CI: 6252633
Nombre para factura NIT/CI: Jose victor palma jordan
DIA 1 cena
DIA 2 desayuno almuerzo</t>
  </si>
  <si>
    <t>Erick Michel</t>
  </si>
  <si>
    <t>Hans Erick Michel Sotes</t>
  </si>
  <si>
    <t>erickmichel@gmail.com</t>
  </si>
  <si>
    <t>Nombre cliente que reserva: Hans Erick Michel Sotes
Celular: 67782086
Email:  erickmichel@gmail.com
Total Deposito/trasferencia: 1001 Bs
Fecha y hora de ingreso: 06/08/2022. 3 pm
......
Ambiente a reservar : Suite Lagoon
Tiempo de estadia : Dos dias 1 noche
........... 
Nro de NIT/CI: 3659486019
Nombre para factura NIT/CI: Erick Michel
Día 1 almuerzo cena Welcmome drink
Dia 2 desayuno almuerzo</t>
  </si>
  <si>
    <t>Alejandra Moza Roca</t>
  </si>
  <si>
    <t>mozaroca93@gamil.com</t>
  </si>
  <si>
    <t>FULL DAY 2X1 SABADO 27 DE AGOSTO
10 personas en parejas y un niño menor de 10 años 
Ingresa torta pequeña por cumpleaños</t>
  </si>
  <si>
    <t xml:space="preserve">Patricia Ortega Moreno </t>
  </si>
  <si>
    <t xml:space="preserve">p.ortegamoreno@gmail.com </t>
  </si>
  <si>
    <t>SUMMER ON 2X1
4 adultos y dos niños, SABADO 3 DE SEPTIEMBRE</t>
  </si>
  <si>
    <t>SANJINES</t>
  </si>
  <si>
    <t>María Reneé Escobar Paz</t>
  </si>
  <si>
    <t xml:space="preserve">mariaescobarpaz@gmail.com </t>
  </si>
  <si>
    <t>CABAÑA CAMPESTRE 3H
Nombre cliente que reserva: María Reneé Escobar Paz
Celular:69009616
Email: mariaescobarpaz@gmail.com 
Total Deposito/trasferencia:
2733bs
Fecha y hora de ingreso:
sábado 24 de septiembre entre 10 am. 
Ambiente a reservar : cabaña campestre para 6 personas</t>
  </si>
  <si>
    <t xml:space="preserve">Monse Espinosa Cabral </t>
  </si>
  <si>
    <t>1 (301) 728-1065</t>
  </si>
  <si>
    <t>espinosamonse39@gmail.com</t>
  </si>
  <si>
    <t>241.11</t>
  </si>
  <si>
    <t xml:space="preserve">CLIENTE DE VACACIONES A CREDITO 27/11/2022
Monse Espinosa Cabral 
CEL: +1 (301) 728-1065
Correo: espinosamonse39@gmail.com
SUTE EJECUTIVA 2D1N
Dia 1 cena
dia 2 desayuno almuerzo
GIRO INTERNACIONAL DE 38 SUS
al 6.82 t/c 259.16 BS
Llego a cuenta terramia 241.11 Bs
(el cliente aumentara la diferencia en el pago de sus cuotas)
CUOTA INICIAL:  241.11 Bs
</t>
  </si>
  <si>
    <t xml:space="preserve">JOSE LUIS MERCADO AGUANTA </t>
  </si>
  <si>
    <t xml:space="preserve">Jmercadoaguanta1@gmail.com </t>
  </si>
  <si>
    <t>FULL DAY ESTUDIANTIL</t>
  </si>
  <si>
    <t>Efectivo</t>
  </si>
  <si>
    <t>35 entradas FULL DAY ESTUDIANTIL
- Incluye ingreso, espacio para sesion de fotos, pollo a la canasta y vaso de jugo personal.
- 2 entradas de cortesia ingreso para fotogrofos por 4 horas.</t>
  </si>
  <si>
    <t>Americo Tito Condori</t>
  </si>
  <si>
    <t>COLEGIO ADVENTISTA MONTERIO</t>
  </si>
  <si>
    <t xml:space="preserve">americo.tito@educacionadventistas.edu.bo </t>
  </si>
  <si>
    <t>Efectivo 12590 Bs - Adelanto 4000 Bs</t>
  </si>
  <si>
    <t>Nombre cliente que reserva: Americo Tito Condori - Tesorero Col. Adventista Montero
Celular: 67894976
Email: americo.tito@educacionadventistas.edu.bo 
Total ADELANTO: 4000 BS
NINOS FUERON 61 *45=2745 BS
ADULTOS 64BS FUERON 213=13845 BS
TOTAL TODOS BS 16590
MENOS ANTICIPO 4000= 12590 CANCELARON EN EFECTIVO</t>
  </si>
  <si>
    <t>Farid Eid</t>
  </si>
  <si>
    <t>Eliana Rojas Montero</t>
  </si>
  <si>
    <t>erojasmontero@gmail.com</t>
  </si>
  <si>
    <t>SUITE DOBLE 3 PERSONAS 2D1N
Nombre cliente que reserva: Eliana Rojas Montero
Celular 70844584
Email: erojasmontero@gmail.com
Total Deposito/trasferencia:
1420  BS
Fecha y hora de ingreso: 
sábado 24 de septiembre entre 10 am. 
Ambiente a reservar : suite doble 2 adultos + 1 menor</t>
  </si>
  <si>
    <t xml:space="preserve">PROF. KAREN VERONICA ARIAS </t>
  </si>
  <si>
    <t>COLEGIO NACIONAL LA FLORESTA</t>
  </si>
  <si>
    <t>60 ENTRADAS COMBO FULL DAY ESTUDIANTIL DE 85 BS
+ 2 CORTESIAS INGRESO
Incluye ingreso, espacio para sesion de fotos, pollo a la canasta y vaso de jugo personal. + merienda
ADELANTO: 4355 BS
TOTAL A PAGAR: 5100 BS</t>
  </si>
  <si>
    <t>JHON HALMER BUTRON CRUZ</t>
  </si>
  <si>
    <t>DANIEL BENEGAS</t>
  </si>
  <si>
    <t>ENTRADAS FULLDAY SCZ 24 DE SEPTIEMBRE
CLIENTE: Daniel Banegas
- 32 entradas mayores a 110 bs, total 3520bs (Tarifa aprobada por gerencia) 
- 14 entradas menores a 60bs, total 840bs.
TOTAL A COBRAR 4.360BS</t>
  </si>
  <si>
    <t>Silvia fuentes merida</t>
  </si>
  <si>
    <t>FULL DAY 2 DE OCTUBRE
5 entradas en preventa</t>
  </si>
  <si>
    <t>Katharina Reimer de Unger</t>
  </si>
  <si>
    <t xml:space="preserve">HOSPEDAJE 2D1N 8/OCTUBRE
AMBIENTES: 3 LAGOON Y 2 SUITES DOBLES
1 Suite lagoon para 2 personas 836bs
1 suite lagoon para 1 persona 836bs
1 suite lagoon para 2 mayores y 1 menor 1121bs.
2 Suites dobles para 4 personas 1400 Bs c/u (2 adultos y 2 menores)
Total suite dobles 2800bs
----------------------
Nombre cliente que reserva: Katharina Reimer de Unger
Celular: 69054301
Total Deposito 5593 bs.
Fecha y hora de ingreso: 8 de octubre 2022 10:00 am
</t>
  </si>
  <si>
    <t>EDWIN JIMENEZ</t>
  </si>
  <si>
    <t>COLEGIO FRANZ TAMAYO MONTERO</t>
  </si>
  <si>
    <t xml:space="preserve">35 entradas FULL DAY ESTUDIANTIL
- Incluye ingreso, espacio para sesion de fotos, pollo a la canasta y vaso de jugo personal + merienda
- 1 entrada cortesia tutor
</t>
  </si>
  <si>
    <t xml:space="preserve">Elisangela Souza neves </t>
  </si>
  <si>
    <t>Elineves06@gmail.com</t>
  </si>
  <si>
    <t xml:space="preserve">SUITE VIP 2D 1N 
77006931
Elineves06@gmail.com
1.196 Bls 
07 de octubre a las 11:00
.............
Día 1 cena
Día 2 desayuno almuerzo
</t>
  </si>
  <si>
    <t xml:space="preserve">Eliana Soraya Galvan Oropeza </t>
  </si>
  <si>
    <t>esorayagalvan26@gmail.com</t>
  </si>
  <si>
    <t>MEMBRESIA</t>
  </si>
  <si>
    <t>MEMBRESIA PERSONAL
Nombre cliente que reserva: Eliana Soraya Galván Oropeza 
Celular: 75642221
Email: esorayagalvan26@gmail.com
Total Deposito/trasferencia: 350 bs
Nro de NIT/CI: 5655413014</t>
  </si>
  <si>
    <t>Oliver teran Espinoza</t>
  </si>
  <si>
    <t>FULL DAY 9 DE OCTUBRE
2 ENTRADAS ADULTOS
1 ENTRADA MENOR</t>
  </si>
  <si>
    <t>PORTUGAL</t>
  </si>
  <si>
    <t xml:space="preserve">Oscar Portugal </t>
  </si>
  <si>
    <t>doctorportugal@yahoo.com</t>
  </si>
  <si>
    <t>2 ENTRADAS EN PREVENTA FULL DAY 15 DE OCTUBRE</t>
  </si>
  <si>
    <t>CLINICA CORPSALUD SRL</t>
  </si>
  <si>
    <t xml:space="preserve">PAULINA PUMA </t>
  </si>
  <si>
    <t>pumagrimaldes@gmail.com</t>
  </si>
  <si>
    <t>2 ENTRADAS ADULTOS Y 2 ENTRADAS NIÑOS EN PREVENTA FULL DAY 16 DE OCTUBRE</t>
  </si>
  <si>
    <t>Gianny Sissa Mansilla</t>
  </si>
  <si>
    <t>Denise Díaz Navia</t>
  </si>
  <si>
    <t>denisediaz16@hotmail.com</t>
  </si>
  <si>
    <t>PROMO NOCHE DE ENSUEÑO
2 personas 2d1n en suite lagoon
- desayuno Dia 2
Nombre : Denise Díaz Navia
Celular 76984819
Fecha:  6pm del día 15/10/22
NIT: 5417743017
La señora ingresara una torta pequeña por el cumple de su niño</t>
  </si>
  <si>
    <t>Leonarda Ontiveros</t>
  </si>
  <si>
    <r>
      <rPr>
        <rFont val="Arial"/>
        <color theme="1"/>
      </rPr>
      <t xml:space="preserve">SUITE LAGOON 2D1N TARIFA FEXPOCRUZ
Leonarda Ontiveros
70884507
21 de octubre
Ingreso 13:00
............
DIA 1 cena
DIA 2 desayuno almuerzo
</t>
    </r>
    <r>
      <rPr>
        <rFont val="Arial"/>
        <color rgb="FFFF0000"/>
      </rPr>
      <t>ojo:
la cliente Leonarda Ontiveros debia depositar 835.20bs , en su lugar deposito 850.20bs, El saldo estoy solicitando a marisol que le retorne que son 15bs.</t>
    </r>
  </si>
  <si>
    <t xml:space="preserve">Roger Óscar Iriarte </t>
  </si>
  <si>
    <t xml:space="preserve">Dorys Daza justiniano </t>
  </si>
  <si>
    <t>doricita26103016@gmail.com</t>
  </si>
  <si>
    <t>5 entradas adulto y 2 niñoz full day domingo 15 en preventa</t>
  </si>
  <si>
    <t>Ricardo Villafuerte</t>
  </si>
  <si>
    <t xml:space="preserve">Verónica Villafuerte Morales </t>
  </si>
  <si>
    <t xml:space="preserve">veritovm_ok@hotmail.com </t>
  </si>
  <si>
    <t xml:space="preserve">PROMO NOCHE DE ENSUEÑO
2 personas 2d1n en suite lagoon
- desayuno Dia 2
Nombre cliente que reserva: Verónica Villafuerte Morales 
Celular: 69067367
Email: veritovm_ok@hotmail.com 
Total Deposito/trasferencia: 420Bs
Fecha y hora de ingreso: 15 Octubre 2022, 15:30hrs </t>
  </si>
  <si>
    <t>rejas</t>
  </si>
  <si>
    <t xml:space="preserve">Anel Rejas Ustariz </t>
  </si>
  <si>
    <t xml:space="preserve">anel.cms@gmail.com </t>
  </si>
  <si>
    <t>2 entradas adulto preventa full day</t>
  </si>
  <si>
    <t>Carlos velasquez molina</t>
  </si>
  <si>
    <r>
      <rPr>
        <rFont val="Arial"/>
        <color rgb="FFFF0000"/>
      </rPr>
      <t>909  ANULADO</t>
    </r>
    <r>
      <rPr>
        <rFont val="Arial"/>
        <color theme="1"/>
      </rPr>
      <t xml:space="preserve">
930</t>
    </r>
  </si>
  <si>
    <t>Jorge Peña</t>
  </si>
  <si>
    <t>CEA IGNACIA ZEBALLOS
JUAN CARLOS PEÑA STELZER</t>
  </si>
  <si>
    <t>FULLDAY ESTUANTIL 21/10/2022
96 Combos 2 a 85 bs
2 combo 1 niños 45bs
3 cortesias con alimentación
+ sesión de fotografias
+asignación de salon de ser necesario
ADELANTO 5500 BS EL 20/10</t>
  </si>
  <si>
    <t>Luis Marcelo Nogales</t>
  </si>
  <si>
    <t xml:space="preserve">Daniela Soliz Diaz </t>
  </si>
  <si>
    <t xml:space="preserve">danifresi382@gmail.com </t>
  </si>
  <si>
    <t>0.20</t>
  </si>
  <si>
    <t>SUITE LAGOON 2D1N TARIFA FEXPOCRUZ
Daniela Soliz Diaz 
Cel:79911823
Email: danifresi382@gmail.com 
Fecha :5 de noviembre 
............
DIA 1 cena
DIA 2 desayuno almuerzo
ojo:
la cliente  debia depositar 835.20bs , en su lugar deposito 835 y se hizo el descuento de 0,20 ctvs.
Ingresara fruta picada por  tema de embarazo.</t>
  </si>
  <si>
    <t>Meta Octubre</t>
  </si>
  <si>
    <t>Paola Delgadillo</t>
  </si>
  <si>
    <t>SIN FACTURA</t>
  </si>
  <si>
    <t>Angel Jaime Suxo Espinoza</t>
  </si>
  <si>
    <t>HOSPEDAJE RESERVA 2D1N
Cliente: Angel Jaime Suxo Espinoza
1 suite ejecutiva
1 suite vip
1 adicional menor
2522 Bs
alimentación:
DIA 1 merienda cena
DIA 2 desayuno almuerzo
(merienda en lugar del almuerzo, mejor si son algunos sandwinch con sus jugos)</t>
  </si>
  <si>
    <t>SALGUERO</t>
  </si>
  <si>
    <t>COLEGIO ADVENTISTA MONTERO</t>
  </si>
  <si>
    <t>wilfredo.suntura@educacionadventista.edu.bo</t>
  </si>
  <si>
    <t>EFECTIVO</t>
  </si>
  <si>
    <t>FULL DAY ESTUDIANTIL COLEGIO ADVENTISTA MONTERO
26 Entradas de 85bs  ( pollo + jugo)
1 Entrada de cortesia  + alimentación
Hora: 9 :30 am
Pago en efectivo en recepción</t>
  </si>
  <si>
    <t>Rosa Ramos</t>
  </si>
  <si>
    <t>rousmery611@gmail.com</t>
  </si>
  <si>
    <t>Transferencia</t>
  </si>
  <si>
    <t>2 entradas black friday full day para le 19 de noviembre
Sem emitio un vouvher de 40 bs por saldo, como vale de consumo.</t>
  </si>
  <si>
    <t>ADRIANA ALEJANDRA MONROY GAMBOA</t>
  </si>
  <si>
    <t>SAMUEL ISRAEL GOYZUETA RIVERA</t>
  </si>
  <si>
    <r>
      <rPr>
        <rFont val="Comfortaa"/>
        <i/>
        <color theme="1"/>
      </rPr>
      <t xml:space="preserve">Nicole Sanabria
</t>
    </r>
    <r>
      <rPr>
        <rFont val="Comfortaa"/>
        <b/>
        <i/>
        <color rgb="FFFF00FF"/>
      </rPr>
      <t>Santiago Zurita</t>
    </r>
  </si>
  <si>
    <t>"Nombre cliente que reserva: SAMUEL ISRAEL GOYZUETA RIVERA
Celular: 67400273
Email: samuel.goyzueta@alumni.ie.edu
Total Deposito/trasferencia: Bs. 8,408.70
Fecha y hora de ingreso: 31/12/2022 - 02/01/2023
........ 
Ambiente a reservar : CABAÑA RUSTICA PARA 6 PERSONAS
Tiempo de estadia : 3 días y 2 noches
........... 
Nro de NIT/CI: 5229420017
Nombre para factura NIT/CI: ADRIANA ALEJANDRA MONROY GAMBOA"</t>
  </si>
  <si>
    <r>
      <rPr>
        <rFont val="Arial"/>
        <b/>
        <color rgb="FF000000"/>
        <sz val="18.0"/>
      </rPr>
      <t xml:space="preserve">
</t>
    </r>
    <r>
      <rPr>
        <rFont val="Arial"/>
        <color rgb="FF000000"/>
      </rPr>
      <t>ADRIANA ALEJANDRA MONROY GAMBOA</t>
    </r>
  </si>
  <si>
    <t>samuel.goyzueta@alumni.ie.edu</t>
  </si>
  <si>
    <t>FIESTA AÑO NUEVO</t>
  </si>
  <si>
    <r>
      <rPr>
        <rFont val="Comfortaa"/>
        <i/>
        <color rgb="FF000000"/>
      </rPr>
      <t xml:space="preserve">Nicole Sanabria
</t>
    </r>
    <r>
      <rPr>
        <rFont val="Comfortaa"/>
        <b/>
        <i/>
        <color rgb="FF000000"/>
      </rPr>
      <t>Santiago Zurita</t>
    </r>
  </si>
  <si>
    <t>Nombre cliente que reserva: SAMUEL ISRAEL GOYZUETA RIVERA
Celular: 67400273
Email: samuel.goyzueta@alumni.ie.edu
Total Deposito/trasferencia: Bs. 8,408.70
Fecha y hora de ingreso: 31/12/2022 - 02/01/2023
........ 
Ambiente a reservar : CABAÑA RUSTICA PARA 6 PERSONAS
Tiempo de estadia : 3 días y 2 noches
........... 
Nro de NIT/CI: 5229420017
Nombre para factura NIT/CI: ADRIANA ALEJANDRA MONROY GAMBOA</t>
  </si>
  <si>
    <t>Peñarrieta</t>
  </si>
  <si>
    <t>Vania Peñarrieta</t>
  </si>
  <si>
    <t xml:space="preserve">valucita13@hotmail.com </t>
  </si>
  <si>
    <t>CABAÑA CAMPESTRE 2H</t>
  </si>
  <si>
    <t>Vania Peñarrieta 
68581234
valucita13@hotmail.com 
3786,24
Ingreso 2 de enero
Cabaña rústica 
3 noches 4 días 
3617230014
Peñarrieta</t>
  </si>
  <si>
    <t xml:space="preserve">JAIME POL CAMPOS </t>
  </si>
  <si>
    <t xml:space="preserve">Cristela Meneses </t>
  </si>
  <si>
    <t>cristelameneses@gmail.com</t>
  </si>
  <si>
    <t>Nombre cliente que reserva: Cristela Meneses 
Celular: 70016250
Email: cristelameneses@gmail.com
Total Deposito/trasferencia: 720bs
Fecha y hora de ingreso: 4 de diciembre 
3 entradas 2x1 full day adultos 
3 entradas 2x1 full day niños
domingo</t>
  </si>
  <si>
    <t>Meta Diciembre</t>
  </si>
  <si>
    <t>COLEGIO 24 DE SEPTIEMBRE</t>
  </si>
  <si>
    <t xml:space="preserve">isabelasalvador0416@gmail.com </t>
  </si>
  <si>
    <t>TRANSFERENCIA</t>
  </si>
  <si>
    <t>Colegio 24 de septiembre
Combo 2x1 de 70 bs la entrada
24 PERSONAS INGRESO</t>
  </si>
  <si>
    <t xml:space="preserve">Ximena Triveño  </t>
  </si>
  <si>
    <t>Ximena Triveño</t>
  </si>
  <si>
    <t>ximena.triveno@outlook.com</t>
  </si>
  <si>
    <t xml:space="preserve">Transferencia </t>
  </si>
  <si>
    <t>Nombre cliente que reserva: Ximena Triveño 
Celular: 78300582
Email: ximena.triveno@outlook.com
Total Deposito/trasferencia: 3674,88
Fecha y hora de ingreso: lunes 26/12 al 28/12
........ 
Ambiente a reservar : cabaña campestre 3h
Tiempo de estadia : 3 días y 2 noches 
........... 
Nro de NIT/CI: 3730955
Nombre para factura NIT/CI: Ximena Triveño</t>
  </si>
  <si>
    <t xml:space="preserve">Carlos Borda </t>
  </si>
  <si>
    <t>Carlos Borda Guzman</t>
  </si>
  <si>
    <t>katia_anahi@hotmail.com</t>
  </si>
  <si>
    <t>REPROGRAMACIÓN DE 2 AÑOS</t>
  </si>
  <si>
    <r>
      <rPr>
        <rFont val="Comfortaa"/>
        <i/>
        <color rgb="FF9900FF"/>
      </rPr>
      <t xml:space="preserve">Nicole Sanabria
</t>
    </r>
    <r>
      <rPr>
        <rFont val="Comfortaa"/>
        <b/>
        <i/>
        <color rgb="FF9900FF"/>
      </rPr>
      <t>Santiago Zurita</t>
    </r>
  </si>
  <si>
    <t>PROMO BLACK DAYS
Carlos Borda Guzman
76457991
katia_anahi@hotmail.com
Monto del depósito 3132 bs
Ingreso 13 enero 2023 a horas 2:00 pm
ambiente : cabaña rústica para 4 personas
Tiempo 3 días, noches
Ci 4510823 cbba
Factura Carlos borda con ci 4510823</t>
  </si>
  <si>
    <t>Marcos Rojas Moya</t>
  </si>
  <si>
    <t>Monica Montes Menacho</t>
  </si>
  <si>
    <t>montesmenachomonica@gmail.com</t>
  </si>
  <si>
    <t>PROMO BLACK DAYS
Ingreso: 13 de enero 2023 hrs 14:00 pm
Cabaña rustica 4 personas
Estadia 3 dias 2 noches 
Nit: 3556245 
Reserva a nombre de : Monica Montes Menacho y Marcos Rojas Moya
DIA 1 Almuerzo cena
DIA 2 desayuno almuerzo cena
DIA 3 Desayuno</t>
  </si>
  <si>
    <t>Jimenez</t>
  </si>
  <si>
    <t>Marvin Jiménez Muriel 
Sdenka Ponce Estevez</t>
  </si>
  <si>
    <t>marvinjcons@gmail.com</t>
  </si>
  <si>
    <t xml:space="preserve">PROMO BLACK DAYS
Ingreso: 13 de enero 2023 hrs 14:00 pm
Suite ejecutiva 2 personas
Estadia 3 dias 2 noches 
NOMBRE: 
Marvin Jiménez Muriel 
Sdenka Ponce Estevez
NIT: 3794359010
DIA 1 Almuerzo cena
DIA 2 desayuno almuerzo cena
DIA 3 Desayuno
</t>
  </si>
  <si>
    <t>Airthon Alvarez</t>
  </si>
  <si>
    <t>airthonalvarez@gmail.com</t>
  </si>
  <si>
    <t>PROMO BLACK DAYS
Ingreso: 21 de diciembre 2023 (POR CONFIRMAR)
hrs 10:00 pm
Suite lagoon 2 personas
Estadia 2 dias 1 noche 
NOMBRE: 
Airthon Alvarez
NIT: 6235944 
DIA 1 Almuerzo cena
DIA 2 desayuno</t>
  </si>
  <si>
    <t>Torrez</t>
  </si>
  <si>
    <t>Rosmery Torrez Terrazas</t>
  </si>
  <si>
    <t>rosmerytorrezterrazas@hotmail.com</t>
  </si>
  <si>
    <t>transferencia</t>
  </si>
  <si>
    <t>PROMO BLACK DAYS
Ingreso: 13 de enero 2023 hrs 14:00 pm
Cabaña rustica 4 personas
Estadia 3 dias 2 noches 
Reserva de: Rosmery Torrez Terrazas
Nit: 6440441
DIA 1 Almuerzo cena
DIA 2 desayuno almuerzo cena
DIA 3 Desayuno</t>
  </si>
  <si>
    <t xml:space="preserve">Marvin Jimenez </t>
  </si>
  <si>
    <t>Marvinjcons@gmail.con</t>
  </si>
  <si>
    <t>PROMO BLACK DAYS
Cabaña Campestre 3h - (OJO SE BLOQUE A UNA HABITACIÓN PARA QUE PUEDAN USAR SOLO 2 HABITACIONES) para 4 personas.
Ingreso: 13 de enero 2023 hrs 14:00 pm
Tiempo 3 días, noches
Factura Jimenez con ci 3794359010
(plato servido)
DIA 1 Almuerzo cena
DIA 2 desayuno almuerzo cena
DIA 3 Desayuno</t>
  </si>
  <si>
    <t>13-33-85-87</t>
  </si>
  <si>
    <t>MONSE ESPINOSA CABRAL</t>
  </si>
  <si>
    <t xml:space="preserve">
espinosamonse39@gmail.com</t>
  </si>
  <si>
    <t>Giro internacional</t>
  </si>
  <si>
    <t>factura cuota 1 373
SUITE EJECUTIVA 2D1N CLIENTE VACACIONES A CUOTAS FEXPOCRUZ
Dia 1 cena
dia 2 desayuno almuerzo
Celular: +1 (301) 728-1065
 ..................
velada romantica APARTE:
- Welcome drink 
- Decoración romántica en suite con pétalos de rosa. 
- Bebidas de cortesía
- Cena romántica (por confirmar PLATOS)
..................................
TOTAL PAQUETE: 1086 Bs
hospedaje 836 Bs
velada 250 Bs
................................
CANCELO EN TOTAL:
GIRO INTERNACIONAL 1 - 38 SUS (cuota 1)
Llego a cuenta terramia: 241.11 Bs - confirmado
GIRO INTERNACIONAL 2/ CUOTA 2: 56 SUS (Gerencia confirmara que monto llego)
............................
PARA COMPLETAR: PENDIENTE HASTA QUE NOS INDIQUE CONTABILIDAD
EL SALDO LO CANCELA EN EFECTIVO EN EL RESORT AL INGRESAR EL 27 DE NOVIEMBRE, CONFIRMAR PARA FACTURAR POR EL MONTO RESTANTE.</t>
  </si>
  <si>
    <r>
      <rPr>
        <rFont val="Arial"/>
        <b/>
        <color rgb="FF000000"/>
        <sz val="24.0"/>
      </rPr>
      <t xml:space="preserve">
</t>
    </r>
    <r>
      <rPr>
        <rFont val="Arial"/>
        <color rgb="FF000000"/>
      </rPr>
      <t>ADRIANA ALEJANDRA MONROY GAMBOA</t>
    </r>
  </si>
  <si>
    <r>
      <rPr>
        <rFont val="Comfortaa"/>
        <i/>
        <color rgb="FF000000"/>
      </rPr>
      <t xml:space="preserve">Nicole Sanabria
</t>
    </r>
    <r>
      <rPr>
        <rFont val="Comfortaa"/>
        <b/>
        <i/>
        <color rgb="FFFF00FF"/>
      </rPr>
      <t>Santiago Zurita</t>
    </r>
  </si>
  <si>
    <t>1 entrada pareja tier 2
1 entrada individual</t>
  </si>
  <si>
    <r>
      <rPr>
        <rFont val="Comfortaa"/>
        <i/>
        <color theme="1"/>
      </rPr>
      <t xml:space="preserve">Nicole Sanabria
</t>
    </r>
    <r>
      <rPr>
        <rFont val="Comfortaa"/>
        <b/>
        <i/>
        <color rgb="FFFF00FF"/>
      </rPr>
      <t>Santiago Zurita</t>
    </r>
  </si>
  <si>
    <t>Nombre cliente que reserva: SAMUEL ISRAEL GOYZUETA RIVERA
Celular: 67400273
Email: samuel.goyzueta@alumni.ie.edu
Total Deposito/trasferencia: Bs. 2011.44
Fecha y hora de ingreso: 31/12/2022 - 02/01/2023
........ 
Ambiente a reservar : suite lagoon
Tiempo de estadia : 3 días y 2 noches
........... 
Nro de NIT/CI: 5229420017
Nombre para factura NIT/CI: ADRIANA ALEJANDRA MONROY GAMBOA</t>
  </si>
  <si>
    <t>Luis ortuño Servín</t>
  </si>
  <si>
    <t>luis.ortuno53@gmail.com</t>
  </si>
  <si>
    <t>Nombre: luis Antonio Ortuño Servín
Email: luis.ortuno53@gmail.com
Fecha de ingreso: 31 de diciembre a las 9 am. 
Ambiente: Suite VIP
Para 2 noches y 3 días 
Para la factura ci: 6438448
Al nombre: Luis ortuño Servín
DIA 1 almuerzo cena
DIA 2 desayuno almuerzo cena
DIA 3 desayuno almuerzo</t>
  </si>
  <si>
    <t>Raul Roque</t>
  </si>
  <si>
    <t xml:space="preserve">Raul_roque_y@hotmail.com </t>
  </si>
  <si>
    <t>VELADA ROMANTICA SUITE VIP 2D 1N
Nombre cliente que reserva: Raul Roque Yujra
Celular: 71652274
Email: Raul_roque_y@hotmail.com 
Total Deposito/trasferencia: bs 1232
Fecha y hora de ingreso:  12 de diciembre a horas  15 00
CENA ROMANTICA Y DECORACION EN SUITE:
 lasagna Y medallas al vino
DIA 1 almuerzo cena romantica (plato especial)
DIA 2 desayuno almuerzo</t>
  </si>
  <si>
    <t>Scarlet Abaroa</t>
  </si>
  <si>
    <t>Leonardo Ampuero</t>
  </si>
  <si>
    <t>luisleonardo.ampuermera@gmail.com</t>
  </si>
  <si>
    <t>SUITE EJECUTIVA 3DIAS Y 2 NOCHES + FIESTA AÑO NUEVO
Leonardo Ampuero
76674928
luisleonardo.ampuermera@gmail.com
Bs 2046,44
31/12/2022 11 am
Suite ejecutiva
3 dias y 2 noche
6243480011
Scarlet Abaroa</t>
  </si>
  <si>
    <t>1 ENTRADA TIER 2 FIESTA AÑO NUEVO</t>
  </si>
  <si>
    <t>Johannes Albert Broersma</t>
  </si>
  <si>
    <t>Katyana Patiño</t>
  </si>
  <si>
    <t xml:space="preserve">CABAÑÁ 2 HABITACIONES SUITE PREMIUM 3D Y 2N
Fecha de ingreso 02/01/2023 10:00 AM
2 Adultos y 2 menores + 1 adicional menor (se debe añadir una cama adicional para un menor de 7 años)
dia 1 almuerzo cena
dia 2 desayuno almuerzo cena
dia 3 desayu almuerzo
TOTAL: 4.718,88bs
</t>
  </si>
  <si>
    <t>claudia melisa montaño Guzman</t>
  </si>
  <si>
    <t xml:space="preserve"> mel.claudia.95@gmail.com </t>
  </si>
  <si>
    <r>
      <rPr>
        <rFont val="Comfortaa"/>
        <i/>
        <color theme="1"/>
      </rPr>
      <t xml:space="preserve">Nicole Sanabria
</t>
    </r>
    <r>
      <rPr>
        <rFont val="Comfortaa"/>
        <i/>
        <color rgb="FFFF00FF"/>
      </rPr>
      <t>santiago Zurita
por terminar de cerrar la venta</t>
    </r>
  </si>
  <si>
    <t>SUITE VIP PRESIDENCIAL 2D1N
Cliente:Claudia melisa montaño Guzmán 
cel: 78128471 
e-mail : mel.claudia.95@gmail.com 
transferencia : bs 1224.96.   
Fecha y hora de ingreso : sabado 24 de diciembre hrs 11 am   
ambiente a reservar :suit vip presidencial   tiempo de estadia: 2 días y 1 noche. 
Nit: 8184913012
DIA 1 Almuerzo cena
DIA 2 Desayuno Almuerzo
(2 personas + 1 mascota)
LA CLIENTE SOICITA EARLY CHECK IN PARA LAS 11AM, POR LO QUE SE PIDE HACER LAS GESTIONES NECESARIAS PARA QUE LA SUITE ESTE DISPONIBLE, PAGARA ADICIONAL SI CORRESPONDE</t>
  </si>
  <si>
    <t>Jin Joo Kang</t>
  </si>
  <si>
    <t xml:space="preserve">j_kangs2@hotmail.com </t>
  </si>
  <si>
    <t>SUITE LAGOON 4D3N PARA 2 PERSONAS DEL 27 AL 30 DE DICIEMBRE
Nombre cliente que reserva: Jin Joo Kang Lee
Celular: 72274783
Email:Jj_kangs2@hotmail.com 
Total Deposito/trasferencia: 2881,44bs
Fecha y hora de ingreso: 27 de diciembre a horas 20:00
........ 
Ambiente a reservar : suite Lagoon
Tiempo de estadia : 4 días y 3 noches 
dia 1 cena (Dejar en suite)
dia 2, 3 desayuno almuerzo cena
dia 4 desayuno almuerzo
La cliente ingresa entre las 7 a 8pm por lo que se pide dejar la llave en porteria e indicar el nº de suite.
Ampliacion solicitud LATE CHECK OUT , directamente en recepcion el dia de salida.</t>
  </si>
  <si>
    <t>HOSPEDAJE 2D1N DEL 30 DE NOVIEMBRE
Pago al contado en recepcion a anayeli
BS 2308 EFECTIVO
TARJETA 1039.36
TOTAL:3347.36 FACTURAR</t>
  </si>
  <si>
    <t>Ronald antelo ricaldi</t>
  </si>
  <si>
    <t>rosamarianamedranoledezma@outlook.es</t>
  </si>
  <si>
    <r>
      <rPr>
        <rFont val="Comfortaa"/>
        <i/>
        <color theme="1"/>
      </rPr>
      <t xml:space="preserve">Nicole Sanabria
</t>
    </r>
    <r>
      <rPr>
        <rFont val="Comfortaa"/>
        <i/>
        <color rgb="FFFF00FF"/>
      </rPr>
      <t>santiago Zurita
por terminar de cerrar la venta</t>
    </r>
  </si>
  <si>
    <t>10 entradas, precio grupal fiesta año nuevo</t>
  </si>
  <si>
    <t>Elizabeth Vallejos</t>
  </si>
  <si>
    <t>Nelda Verónica cuellar Jiménez</t>
  </si>
  <si>
    <t>Rojassharick16@gmail.com</t>
  </si>
  <si>
    <t xml:space="preserve">Nicole Sanabria
Santiago </t>
  </si>
  <si>
    <t>8 ENTRADAS ADULTO FULL DAY
1 ENTRADA MENOR
FULL DAY DOMINGO 8 DE ENERO</t>
  </si>
  <si>
    <r>
      <rPr>
        <rFont val="Arial"/>
        <color rgb="FFFFFFFF"/>
      </rPr>
      <t xml:space="preserve">Lenny Padilla Padilla
</t>
    </r>
    <r>
      <rPr>
        <rFont val="Arial"/>
        <b/>
        <color rgb="FFFFFFFF"/>
      </rPr>
      <t>ANULADO Y DEVOLUCION</t>
    </r>
  </si>
  <si>
    <t>Lenny Padilla Padilla</t>
  </si>
  <si>
    <t>gustavotito6@gmail.com</t>
  </si>
  <si>
    <t xml:space="preserve">2 CABAÑA 2H RUSTICAS DEL 19 AL 20 DE FEBRERO
Nro de NIT/CI: 2960307
Nombre para factura NIT/CI: Lenny Padilla Padilla 
Celular: 78497911
Email: gustavotito6@gmail.com
Total Deposito/trasferencia: 3897.6bs
Fecha y hora de ingreso: domingo 19 de febrero 
........ 
Ambiente a reservar : 2 cabañas rústicas para 8 personas
Tiempo de estadia : 1 noche, 2 días </t>
  </si>
  <si>
    <t>Deisy saavedra vallejos</t>
  </si>
  <si>
    <t>deisy_0780@hotmail.es</t>
  </si>
  <si>
    <t>Nicole Sanabria
Santiago 10bs</t>
  </si>
  <si>
    <t>5 entradas full day feriado sabado 21 de enero</t>
  </si>
  <si>
    <t>Julio Salazar</t>
  </si>
  <si>
    <t xml:space="preserve">René Edwin Villarroel </t>
  </si>
  <si>
    <t>renevillarroelRubin@outlook.com</t>
  </si>
  <si>
    <t>5 entradas full day feriado domingo 22 de enero</t>
  </si>
  <si>
    <t>Jose Luis Córdova</t>
  </si>
  <si>
    <t xml:space="preserve">Delcy Nogales de Córdova </t>
  </si>
  <si>
    <t>delcynogales1@gmail.com</t>
  </si>
  <si>
    <t>Nicole sanabria</t>
  </si>
  <si>
    <t>Entrada para 5 adultos y 1 niño de 10 años</t>
  </si>
  <si>
    <t>Lourdes Antelo</t>
  </si>
  <si>
    <t>Jessica Justiniano Aguayo</t>
  </si>
  <si>
    <t>jessy7778@hotmail.com</t>
  </si>
  <si>
    <t>Nicole Sanbria
Aldana</t>
  </si>
  <si>
    <t>3 entradas adultos y 1 niño</t>
  </si>
  <si>
    <t>Claudia Patricia Daza Heredia</t>
  </si>
  <si>
    <t>Johanna Erika Daza Heredia</t>
  </si>
  <si>
    <t xml:space="preserve"> joherika6@gmail.com</t>
  </si>
  <si>
    <t>Nicole
Aldana</t>
  </si>
  <si>
    <t>2 entradas mayores y 2 entradas menores</t>
  </si>
  <si>
    <t xml:space="preserve">Wilber Torrejon </t>
  </si>
  <si>
    <t>Lorena Ovando Rios</t>
  </si>
  <si>
    <t>Ovando.rios@gmail.com</t>
  </si>
  <si>
    <t>2 entradas mayores</t>
  </si>
  <si>
    <t>Verónica Rojas Alvarado</t>
  </si>
  <si>
    <t>jihussa.personal@gmail.com</t>
  </si>
  <si>
    <t>4 adultos y 1 niña de 10 años</t>
  </si>
  <si>
    <t>META MES</t>
  </si>
  <si>
    <t>Daygoro David Pantoja Salazar</t>
  </si>
  <si>
    <t xml:space="preserve">Daygoro131112131112@gmail.com </t>
  </si>
  <si>
    <t>Nicole</t>
  </si>
  <si>
    <t xml:space="preserve">SUITE VIP 2D1N - 2 PERSONAS SABADO 25 DE FEBRERO
Cliente: Daygoro David Pantoja Salazar 
celular: 68161298
D1 Almuerzo, cena
D2 desayuno, almuerzo 
</t>
  </si>
  <si>
    <t>Marcelo Burela</t>
  </si>
  <si>
    <t>2 entradas 2x1 de 120bs full day sabado 25 de febrero (4  personas)</t>
  </si>
  <si>
    <t>Micah Shamir Paniagua Rojas</t>
  </si>
  <si>
    <t>mspaniagua-es@udabol.edu.bo</t>
  </si>
  <si>
    <t>1entrada full day 2x1 sabado 25 de febrero (2 personas)</t>
  </si>
  <si>
    <t>Meta Mes</t>
  </si>
  <si>
    <t xml:space="preserve">María de los Ángeles Landívar </t>
  </si>
  <si>
    <t>mdelosangelesl2003@gmail.com</t>
  </si>
  <si>
    <t>1 entrada full day 2x1 , incluye planchita para 2 personas</t>
  </si>
  <si>
    <t>Carlos Callejas</t>
  </si>
  <si>
    <t xml:space="preserve">Marcela Aguirre Medrano </t>
  </si>
  <si>
    <t>marce.aguirre.med@gmail.com</t>
  </si>
  <si>
    <t>2 entradas full day 2 x1,  incluye buffet churrasco 4 personas</t>
  </si>
  <si>
    <t>Jorge Luis Challapa</t>
  </si>
  <si>
    <t>tatiana-pm@live.con</t>
  </si>
  <si>
    <t>Hospedaje con descuento 2 adultos, 1 niño y 1 bebe , 2dias 1 noche en cabaña de 2 habitaciones
DIA 1 Almuerzo cena
DIA 2 Desayuno Almuerzo</t>
  </si>
  <si>
    <t>María Esther Viruez Rojas</t>
  </si>
  <si>
    <t>fullday domingo 19 de marzo
1 papa y 3 adultos, incluye buffet de churrasco + cerveza + actividades</t>
  </si>
  <si>
    <t>Alison villarroel vega</t>
  </si>
  <si>
    <t>Yuliana Andrea Boggiano Durán</t>
  </si>
  <si>
    <t>HOSPEDAJE CON DESCUENTO SUITE LAGOON 18 DE MARZO
- 2 Personas
DIA 1 Almuerzo cena
DIA 2 Desayuno Almuerzo</t>
  </si>
  <si>
    <t>Miguel Angel Mamani</t>
  </si>
  <si>
    <t>NICOLE</t>
  </si>
  <si>
    <t>4 ENTRADAS INGRESO ADULTOS</t>
  </si>
  <si>
    <t>Sologuren</t>
  </si>
  <si>
    <t xml:space="preserve">Sebastián sologuren </t>
  </si>
  <si>
    <t>sebastián.sologuren@gmail.com</t>
  </si>
  <si>
    <t>Nombre de reserva:
Sebastián sologuren 
Número de teléfono: 67172679
Correo electrónico:
sebastián.sologuren@gma…
Transferencia:
2178,48bs
Fecha y hora de ingreso:
20 abril 12:00pm
Ambiente a reservar:
Suite VIP con Jacuzzi 
Tiempo de estadía:
3 días 2 noches 
Nro de NIT/CI:
4787243014
Nombre para la factura NIT/CI:
Sologuren</t>
  </si>
  <si>
    <t>Marcelo Crispin Delgado</t>
  </si>
  <si>
    <t>Patricia Llampa Guzmán</t>
  </si>
  <si>
    <t>patty.llampa@gmail.com</t>
  </si>
  <si>
    <t>ENTRADAS FULLDAY PAPÁ 19 DE MARZO
1 papa
2 mayores
2 niños</t>
  </si>
  <si>
    <t>LEON</t>
  </si>
  <si>
    <t>Harold Otazo Landivar</t>
  </si>
  <si>
    <t>giovalharhen@gmail.com</t>
  </si>
  <si>
    <t>2 Entradas FULLDAY 2X1 Domingo 26 de marzo + bufffet</t>
  </si>
  <si>
    <t>Pedro Miguel Antelo Palacios</t>
  </si>
  <si>
    <t>HOSPEDAJE SEMANA SANTA 7 AL 9 DE ABRIL
Suite lagoon  3D2N
Pedro Miguel Angelo Palacios
D1 Almuerzo cena
D2 Desayuno almuerzo cena
D3 Desayuno Almuerzo
Todo incluido</t>
  </si>
  <si>
    <t>SIN DEFINIR</t>
  </si>
  <si>
    <t>yhonny quinteros</t>
  </si>
  <si>
    <t>Maria ROXANA LUIZAGA DELGADILLO</t>
  </si>
  <si>
    <t>nicole</t>
  </si>
  <si>
    <t>MEMBRESIA FAMILIAR 4 PERSONAS
VALIDO POR 1 AÑO DEL 5/4/2023 AL 5/4/2024</t>
  </si>
  <si>
    <t>griselda luizaga delgadillo</t>
  </si>
  <si>
    <t>Fabiola Cespedes</t>
  </si>
  <si>
    <t>efectivo y transferencia</t>
  </si>
  <si>
    <t>MEMBRESIA FAMILIAR 4 PERSONAS
VALIDO POR 1 AÑO DEL 10/4/2023 AL 10/4/2024</t>
  </si>
  <si>
    <t xml:space="preserve"> José Daniel Mendoza Pedraza</t>
  </si>
  <si>
    <t>con tarjeta, pero puse deposito jeje</t>
  </si>
  <si>
    <t>2 entradas adultos y 2 entradas niños fullday niño domingo</t>
  </si>
  <si>
    <t xml:space="preserve">Vianca Roldán Cuellar </t>
  </si>
  <si>
    <t>2 entradas adultos y 1 menor fullday niño domingo</t>
  </si>
  <si>
    <t>aumento para fullday 23 de abril</t>
  </si>
  <si>
    <t>Maribel Quispe Morales</t>
  </si>
  <si>
    <t>MEMBRESIA FAMILIAR 4 PERSONAS
VALIDO POR 1 AÑO DEL 14/4/2023 AL 14/4/2024
CI:6309114</t>
  </si>
  <si>
    <t>Wilson Pereira Peralta</t>
  </si>
  <si>
    <t>MEMBRESIA FAMILIAR 4 PERSONAS
VALIDO POR 1 AÑO DEL 14/4/2023 AL 14/4/2024
C.I. 5870037 sc</t>
  </si>
  <si>
    <t xml:space="preserve">dennis Moya Silva </t>
  </si>
  <si>
    <t>MEMBRESIA FAMILIAR 4 PERSONAS
VALIDO POR 1 AÑO DEL 15/4/2023 AL 15/4/2024
C.I. 4050896 or</t>
  </si>
  <si>
    <t>Neisa Karen Vera Choque</t>
  </si>
  <si>
    <t>MEMBRESIA FAMILIAR 4 PERSONAS
VALIDO POR 1 AÑO DEL 16/4/2023 AL 16/4/2024
C.I. 4050896 or</t>
  </si>
  <si>
    <t>Jorge Aguilera</t>
  </si>
  <si>
    <t>Oscar Aguilera</t>
  </si>
  <si>
    <t>Efectivo a demetrio</t>
  </si>
  <si>
    <t>4 MEMBRESIAS FAMILIAR 4 PERSONAS
2 membresias para CI 8990650 Jorge aguilera
2 Membresias para  CI 12356357 Mary Isabel Arancibia</t>
  </si>
  <si>
    <t>BUFFET</t>
  </si>
  <si>
    <t>buffet para llevar para 15 personas</t>
  </si>
  <si>
    <t>Efectivo a nayeli
por pagar</t>
  </si>
  <si>
    <t>BUFFET para llevar para 5 personas
se envio en taxi el cliente pago la carrera</t>
  </si>
  <si>
    <t>RESTAURANT</t>
  </si>
  <si>
    <t xml:space="preserve">5 Piques personales </t>
  </si>
  <si>
    <t>Romer Zabala</t>
  </si>
  <si>
    <t>zromel.rz@gmail.com</t>
  </si>
  <si>
    <t>Nombre cliente que reserva: Romer Zabala
Celular: 70746375
Email: zromel.rz@gmail.com
Total Deposito/transferencia: 670
Fecha y hora de ingreso: domingo 30 de mayo 12:00
........ 
Ambiente a reservar : Suite familiar
Tiempo de estadia : 2D 1N
........... 
Nro de NIT/CI: 5906483
Nombre para factura NIT/CI: Romer Zabala 5906483</t>
  </si>
  <si>
    <t xml:space="preserve">Juan Antonio Ruiz Suarez </t>
  </si>
  <si>
    <t xml:space="preserve">Marioly Gutiérrez </t>
  </si>
  <si>
    <t xml:space="preserve">mariolymgm@gmail.com </t>
  </si>
  <si>
    <t xml:space="preserve">Nombre cliente que reserva: Marioly Gutiérrez 
Celular: 78282070
Email: mariolymgm@gmail.com 
Total Deposito/trasferencia: 670 Bs. 
Fecha y hora de ingreso:
Domingo 30 de abril a 11 am
Ambiente a reservar : suite familar
Tiempo de estadia : 2d1n
........... 
Nro de NIT/CI:
Nombre para factura
Juan Antonio Ruiz Suarez 
NIT/CI: 5598071017 </t>
  </si>
  <si>
    <t>Juan Carlos alvarez</t>
  </si>
  <si>
    <t>Gloria Loayza</t>
  </si>
  <si>
    <t>ingreso domingo 30 de abril</t>
  </si>
  <si>
    <t xml:space="preserve">Meta </t>
  </si>
  <si>
    <t>Paola Clavijo</t>
  </si>
  <si>
    <t>Eloy Justiniano</t>
  </si>
  <si>
    <t xml:space="preserve"> Eloy Justiniano </t>
  </si>
  <si>
    <t xml:space="preserve"> alejojustiniano@yahoo.es</t>
  </si>
  <si>
    <t>VELADA ROMANTICA SABADO 20 DE MAYO SUITE VIP
Celular: 77073382
Email: alejojustiniano@yahoo.es
Total Deposito/trasferencia:
Fecha y hora de ingreso: 20/05/23 a las 13:00
........ 
Ambiente a reservar : suite VIP
Tiempo de estadia : 2D- 1N
Alimentación
D1 Almuerzo Cena especial
D2 Desayuno Almuerzo
........
Decoración en suite , aniversario pareja
Cena medallones al vino
por confirmar</t>
  </si>
  <si>
    <t xml:space="preserve">Juan Corrales Oliva </t>
  </si>
  <si>
    <t>77983278
69454797</t>
  </si>
  <si>
    <t>VELADA ROMANTICA + EARLY CHECK IN + 2 DESAYUNOS ADICIONALES
NOMBRE: Juan Corrales Oliva 
CEL: 77983278
Deposito: 1512 bs 
FECHA:  2 de junio 
HORA: 9 am de la mañana hora de ingreso 
ALIMENTACIÓN
D1 Desayuno, almuerzo, cena romantica
D2 Desayuno, allmuerzo
Decoración en suite , aniversario pareja
Cena medallones al vino</t>
  </si>
  <si>
    <t>1756 adelanto</t>
  </si>
  <si>
    <t>Javier Luna Pizarro</t>
  </si>
  <si>
    <t>javierlunapizarro@gmail.com</t>
  </si>
  <si>
    <t>SESION DE FOTOS</t>
  </si>
  <si>
    <r>
      <rPr>
        <rFont val="Arial"/>
        <color theme="1"/>
      </rPr>
      <t xml:space="preserve">SESIÓN DE FOTOGRAFIA 15 AÑOS, PARA 8 PERSONAS
08 de Junio de 2023 a horas 09:00 a.m.
Nombre cliente que reserva: Francisco Javier Luna Pizarro Rengel
Celular: 70910195
Adelanto: 160 Bs (50%), </t>
    </r>
    <r>
      <rPr>
        <rFont val="Arial"/>
        <color rgb="FFFF0000"/>
      </rPr>
      <t>cobrar el dia del ingreso otros 160bs, avisar para facturar el saldo.</t>
    </r>
  </si>
  <si>
    <t>CAMBIO PROMO POR 2X1, AUMENTO 480 BS PARA INGRESO DE 8 PERSONAS</t>
  </si>
  <si>
    <t>Erika Jenny Rios Balcazar.</t>
  </si>
  <si>
    <t>efectivo</t>
  </si>
  <si>
    <t>INGRESO COMO PAGOS RECEPCIÓN
4 NIÑOS
8 ADULTOS</t>
  </si>
  <si>
    <t>aida rojas c.</t>
  </si>
  <si>
    <t>TRansferencia</t>
  </si>
  <si>
    <t>AIDA ROJAS RESERVA 17/6/2023 CABAÑA CAMPESTRE 2H, 2dias y 1 noche, 4 Personas, ingresan 9am, solicitan ingresar antes a cabaña de ser posible antes de medio dia. Sugerir nuevamente el early check in.
alimentacion:
D1 Almuerzo cena
D2 Desayuno Almuerzo
cel: 72251397</t>
  </si>
  <si>
    <t>VACACIONES A CREDITO
FECHA SIN DEFINIR</t>
  </si>
  <si>
    <t>CUEVAS</t>
  </si>
  <si>
    <t>Daniela Cuevas Carpio</t>
  </si>
  <si>
    <t>daniela.cuevas.carpio@gmail.com</t>
  </si>
  <si>
    <t>VACACIONES A CREDITO SUITE LAGOON , 2 ADULTOS +1 NIÑO + 1 BEBE
Daniela cuevas
SIN FECHA DE INGRESO
3D2N - SALDO A PAGAR DE 2769BS 
3 CUOTAS DE 923BS</t>
  </si>
  <si>
    <t>Ingrith Ayca Guarachi</t>
  </si>
  <si>
    <t>SUMMER ON</t>
  </si>
  <si>
    <t>PAQUETE ESPECIAL COMBO 1/4 DE POLLO + VASO DE JUGO + SESION DE FOTOS PARA EL DOMINGO 25 DE JUNIO
Adelanto 50% = 455Bs
Por cobrar en recepción = 455 Bs
Ingresan 14 personas, posiblemente aumente 2 personas más
(Se le entrego recibo en oficina por adelanto)</t>
  </si>
  <si>
    <t xml:space="preserve">Constantino Gutierrez Lupa </t>
  </si>
  <si>
    <t xml:space="preserve">c_gutierrez@cotas.com.bo </t>
  </si>
  <si>
    <t>FULLDAY2X1 , 2 ADULTOS Y 2 MENORES, DOMINGO 2 DE JULIO</t>
  </si>
  <si>
    <t>Daniela conde</t>
  </si>
  <si>
    <t>nicole
aldana</t>
  </si>
  <si>
    <t>FULLDAY2X1 , 2 ADULTOS DOMINGO 2 DE JULIO</t>
  </si>
  <si>
    <t>Anthony Oscar Ferrufino Navarro</t>
  </si>
  <si>
    <t>anthonyoscarferrufinonavarro@gmail.com</t>
  </si>
  <si>
    <t>FULLDAY 2X1 DOMINGO 2 DE JULIO
- 12 adultos seria 960 BS
- 4 Niños 160bs 
- 20 bs en consumo en restaurant (que cancelo adicional por lo que se le emitio un voucher y una factura por agua)</t>
  </si>
  <si>
    <t xml:space="preserve"> Dayanara Loza Gonzales </t>
  </si>
  <si>
    <r>
      <rPr>
        <rFont val="Arial"/>
        <b/>
        <color theme="1"/>
      </rPr>
      <t>EFECTIVO</t>
    </r>
    <r>
      <rPr>
        <rFont val="Arial"/>
        <color theme="1"/>
      </rPr>
      <t xml:space="preserve"> PERO LO REGSITRE COMO DEPOSITO :V</t>
    </r>
  </si>
  <si>
    <t>nicole
mariel</t>
  </si>
  <si>
    <t>PAGARA EN RECEPCION POR CONFIRMAR</t>
  </si>
  <si>
    <t>SANDRA PALACIOS</t>
  </si>
  <si>
    <t>PAQUETE VACACIONES A CREDITO AL CONTADO
FECHA: 6 DE JULIO 2023
4 PERSONAS + 1 ADICIONAL NIÑO
ALIMENTACION:
D1 ALMUERZO CENA
D2 DESAYUNO ALMUERZO</t>
  </si>
  <si>
    <t>PACO</t>
  </si>
  <si>
    <t>Samuel Vasquez Arispe</t>
  </si>
  <si>
    <t>k3vin0407@gmail.com</t>
  </si>
  <si>
    <t>FALTA LA MITAD 940</t>
  </si>
  <si>
    <t>HOSPEDAJE JULIO DEL 9 AL 11 , SUITE VIP 2 PERSONAS
Nombre cliente que reserva: Samuel Vasquez Arispe
Alimentación
D1 Almuerzo cena
D2 Desayuno almuerzo cena
D3 Desayuno almuerzo
ADELANTO 6/7: 940 Bs
Se debe cobrar en hotel otros 940 Bs</t>
  </si>
  <si>
    <t>CANCELO SALDO AL INGRESAR</t>
  </si>
  <si>
    <t>EFECTIVO RECEPCION</t>
  </si>
  <si>
    <t>A ANAYELI</t>
  </si>
  <si>
    <t>FACTURA PREVALORADA</t>
  </si>
  <si>
    <t>Roly abasto</t>
  </si>
  <si>
    <t>SIN CORREO</t>
  </si>
  <si>
    <t>CHURRASCOLANDIA</t>
  </si>
  <si>
    <t>SIN COMISIÒN</t>
  </si>
  <si>
    <t>ENTRADAS CHURRASCOLANDIA
2 adultos y 1 menor 275 Bs
Roly abasto 
CI:7728463</t>
  </si>
  <si>
    <t>sin factura</t>
  </si>
  <si>
    <t>Leonardo pary castillo</t>
  </si>
  <si>
    <t>trANSFERENCIA</t>
  </si>
  <si>
    <t>1 ENTRADA 2X1 FULLDAY DOMINGO 9 DE JULIO
2 adultos</t>
  </si>
  <si>
    <t>Julio Yucra Leaños</t>
  </si>
  <si>
    <t>4 ENTRADAS 2X1 FULLDAY DOMINGO 9 DE JULIO
8 adultos</t>
  </si>
  <si>
    <t>50Bs solo buffet Adulto Mayor</t>
  </si>
  <si>
    <t>Heidy Lorena Senzano Herrera</t>
  </si>
  <si>
    <t>1 ENTRADA CHURRASCOLANDIA
120BS</t>
  </si>
  <si>
    <t>Aldo Romero</t>
  </si>
  <si>
    <t>ENTRADAS FULLDAY 2X1 DOMINGO 9 DE JULIO
2 Promos de 160 Bs
1 promo niños 80 Bs</t>
  </si>
  <si>
    <t>Javier Espinoza Guzman</t>
  </si>
  <si>
    <t>ENTRADA CHURRASCOLANDIA
2 ADULTOS
240BS</t>
  </si>
  <si>
    <t>porque mari respondio lo ultimo</t>
  </si>
  <si>
    <t>Walter Quenta</t>
  </si>
  <si>
    <t>FALTA LA MITAD 2340</t>
  </si>
  <si>
    <t>CABAÑA CAMPESTRE 3H 3D2N DEL 9 DE JULIO AL 11 DE JULIO
6 personas
Nombre cliente que reserva: Walter Quenta
Alimentación
D1 Almuerzo cena
D2 Desayuno almuerzo cena
D3 Desayuno almuerzo
ADELANTO:2340 Bs
Se debe cobrar en hotel otros 2340 Bs
avisar para facturar porfavor</t>
  </si>
  <si>
    <t>EFECTIVO EN RECEPCION</t>
  </si>
  <si>
    <t>Claudia cotacallapa</t>
  </si>
  <si>
    <t>ENTRADAS FULLDAY 2X1 DOMINGO 9 DE JULIO
4 ADULTOS Y 2 NIÑOS</t>
  </si>
  <si>
    <t>AUMENTO 100 BS
Cambio entrada niños por 1 entrada adultos
80bs aumento
20 Bs de reajuste fecha</t>
  </si>
  <si>
    <t>Eliseo Flores Crespo</t>
  </si>
  <si>
    <t>SUITE FAMILIAR</t>
  </si>
  <si>
    <r>
      <rPr>
        <rFont val="Arial"/>
        <b/>
        <color rgb="FF0000FF"/>
        <sz val="12.0"/>
      </rPr>
      <t xml:space="preserve">FALTA LA MITAD 640BS
</t>
    </r>
    <r>
      <rPr>
        <rFont val="Arial"/>
        <b/>
        <color rgb="FF000000"/>
        <sz val="12.0"/>
      </rPr>
      <t>TOTAL 1280BS</t>
    </r>
  </si>
  <si>
    <t>HOSPEDAJE 11 AL 12 DE JULIO SUITE FAMILIAR
2 ADULTOS +1 MENOR
Nombre cliente que reserva:: ELISEO FLORES CRESPO
D1 Almuerzo cena
D2 Desayuno almuerzo
Adelanto 505: 640 Bs
Se debe cobrar en hotel otros 640 Bs
avisar para facturar porfavor</t>
  </si>
  <si>
    <t>Edwin Astorga</t>
  </si>
  <si>
    <t>HOSPEDAJE 2D1N SUITE VIP
2 ADULTOS +1 NIÑO
D1 Almuerzo cena
D2 Desayuno almuerzo
Pago total:1400 Bs ya cancelado</t>
  </si>
  <si>
    <t>mari respondio el ultimo mensaje</t>
  </si>
  <si>
    <t>URIA</t>
  </si>
  <si>
    <t>DANIEL URIA</t>
  </si>
  <si>
    <t>1 ENTRADA FULLDAY 2X1 SABADO 15 DE JULIO</t>
  </si>
  <si>
    <t>YERALD SUAREZ</t>
  </si>
  <si>
    <t>3 entradas fullday entre semana combo hamburguesa y jugo</t>
  </si>
  <si>
    <t xml:space="preserve">Alvaro Gutierrez Rivero </t>
  </si>
  <si>
    <t xml:space="preserve">gutierrezriveroalvaro88@gmail.com </t>
  </si>
  <si>
    <t>4 ENTRADAS FULLDAY 2X1 DOMINGO 16 DE JULIO
8 Adultos</t>
  </si>
  <si>
    <t>Rojas Rios</t>
  </si>
  <si>
    <t>"nicole
mariel"</t>
  </si>
  <si>
    <t>2 entrada fullday 2x1 sabado
2 adultos
1 menor</t>
  </si>
  <si>
    <t xml:space="preserve"> Dalitza Rivera</t>
  </si>
  <si>
    <t xml:space="preserve">Dal.pardo@gmail.com </t>
  </si>
  <si>
    <t>2 entrada fullday 2x1 sabado
2 adultos
2 menores</t>
  </si>
  <si>
    <t>ROSA LENY ROJAS AGUILERA</t>
  </si>
  <si>
    <t>rosaleny.rojaaguilera@gmail.com</t>
  </si>
  <si>
    <t xml:space="preserve">Nicole
</t>
  </si>
  <si>
    <t xml:space="preserve">FULLDAY 2X1 DOMINGO 16 DE JULIO
5 ENTRADAS ADULTOS (10 PAX)
4 ENTRADAS NIÑOS (8 PAX )
1 ENTRADA SOLO ADULTO </t>
  </si>
  <si>
    <t>me ayudaron a responder 1 mensaje cada una</t>
  </si>
  <si>
    <t>Ivan Mirko Peralta Morales.</t>
  </si>
  <si>
    <t>4 ENTRADAS FULLDAY ENTRE SEMANA
COMBO HAMBURGUESA + JUGO</t>
  </si>
  <si>
    <t>Reyna Nina Apaza</t>
  </si>
  <si>
    <t>reynaninaapaza0@gmail.com</t>
  </si>
  <si>
    <t>2 ENTRADAS FULLDAY ENTRE SEMANA
COMBO HAMBURGUESA + JUGO</t>
  </si>
  <si>
    <t>Karen Valeria Flores Rivas</t>
  </si>
  <si>
    <t>7 ENTRADAS FULLDAY ENTRE SEMANA
COMBOHAMBURGUESA + JUGO</t>
  </si>
  <si>
    <t>Ada Liliana Vargas Escalante</t>
  </si>
  <si>
    <t>4 ENTRADAS FULLDAY 2X1
8 ADULTOS
1 NIÑO (ENTRADA INDIVIDUAL DE 60BS)</t>
  </si>
  <si>
    <t>César Arturo casillo apaza</t>
  </si>
  <si>
    <t>EFECTIVO EN OFICINAS</t>
  </si>
  <si>
    <t>2 ENTRADAS COMBO AMIGOS 2X1
1 ENTRADA NIÑOS COMBO AMIGO 2X1</t>
  </si>
  <si>
    <t>Monica Elizabeth Carvajal Alarcón</t>
  </si>
  <si>
    <t>4 ENTRADAS FULLDAY ENTRESEMANA
2 ADULTOS + 2 NIÑOS
HAMBURGUESA + JUGO PERSONAL</t>
  </si>
  <si>
    <t>SOLIZ</t>
  </si>
  <si>
    <t>2 ENTRADAS FULLDAY ENTRESEMANA
2 ADULTOS INCLUYE HAMBURGUESA + JUGO PERSONAL</t>
  </si>
  <si>
    <t>Fernando Arauz Hurtado</t>
  </si>
  <si>
    <t xml:space="preserve">FULLDAY 2X1 SABADO BUFFET TIPICO
6 adultos y 2 niños
</t>
  </si>
  <si>
    <t>Marcelo Cuellar</t>
  </si>
  <si>
    <t>Luis marcelo Cuellar hidalgo</t>
  </si>
  <si>
    <t>l.marcelo95ch@gmail.com</t>
  </si>
  <si>
    <t>Nicole
Mariel</t>
  </si>
  <si>
    <t>VELADA ROMANTICA 2D1N 
Suite vip 2 personas para el 22 de julio al 23 de julio
D1 Almuerzo Cena romantica
D2 Desayuno almuerzo
*Decoración en suite
*Cena: Fetuccine y lasagna</t>
  </si>
  <si>
    <t>Vania Arancibia Cabrera</t>
  </si>
  <si>
    <t>RIVERO BECERRA VICTOR HUGO</t>
  </si>
  <si>
    <t>2 ENTRADAS 2X1 FULLDAY SABADO
Buffet tipico</t>
  </si>
  <si>
    <t>Juan Carlos Huanca Mamani</t>
  </si>
  <si>
    <t>"Nicole
Mariel"</t>
  </si>
  <si>
    <t>1 ENTRADA COMBO AMIGOS DOMINGO
plato servido pique 2 PERSONAS</t>
  </si>
  <si>
    <t>rubert Guzmán daza</t>
  </si>
  <si>
    <t>Nicole
Aldana
Mariel</t>
  </si>
  <si>
    <t>FULLDAY 2X1 DOMINGO BUFFET
4 ADULTOS
2 NIÑOS
1 MENOR DE 4 AÑOS
(Ingresa mascota pequeña bajo supervición)</t>
  </si>
  <si>
    <t>COMBO AMIGOS DOMINGO 2X1
6 ADULTOS PIQUE MACHO</t>
  </si>
  <si>
    <t>Roseline Dasilva Languidey</t>
  </si>
  <si>
    <r>
      <rPr>
        <rFont val="Roboto, sans-serif"/>
        <color rgb="FF1155CC"/>
        <u/>
      </rPr>
      <t>roselinedocotora92@gma</t>
    </r>
    <r>
      <rPr>
        <rFont val="Roboto, sans-serif"/>
        <color rgb="FF000000"/>
      </rPr>
      <t>il.com</t>
    </r>
  </si>
  <si>
    <t xml:space="preserve">VELADA ROMANTICA 2D1N 
Suite vip 2 personas del 5 al 6 de agosto
D1 Almuerzo Cena romantica
D2 Desayuno almuerzo
*Decoración en suite con la cena
*Cena: Medallones al vino y fetuchini Alfredo </t>
  </si>
  <si>
    <t>LUIS CARLOS CACERES MEJIA</t>
  </si>
  <si>
    <t>ENTRADA FULLDAY 2X1 DOMINGO, 2 PERSONAS</t>
  </si>
  <si>
    <r>
      <rPr>
        <rFont val="Arial"/>
        <color rgb="FFFF0000"/>
      </rPr>
      <t xml:space="preserve">FACTURADO EL 4/8
</t>
    </r>
    <r>
      <rPr>
        <rFont val="Arial"/>
        <color theme="1"/>
      </rPr>
      <t>PAGO FEXCO CUOTA 1 VACACIONES A CREDITO
SUITE LAGOON 2 PERSONAS+1NIÑO 3D2N
SALDO PENDIENTE: 1846BS</t>
    </r>
  </si>
  <si>
    <t>Meire Helen Barbosa Geroldi</t>
  </si>
  <si>
    <t>meirehelenbarbosa@gmail.com</t>
  </si>
  <si>
    <t>1500 EN EFECTIVO
549BS CON TARJETA
1632BS POR TRANSFERENCIA
SE REGISTRO CON TRANSFERENCIA LA MAYORIA</t>
  </si>
  <si>
    <r>
      <rPr>
        <rFont val="Arial"/>
        <b/>
        <color rgb="FFFF0000"/>
      </rPr>
      <t xml:space="preserve">FACTURADO 5/8
</t>
    </r>
    <r>
      <rPr>
        <rFont val="Arial"/>
        <b/>
        <color rgb="FF0000FF"/>
      </rPr>
      <t xml:space="preserve">REGISTRADO EN RESPOND
REGISTRADO CLOUDBEDS
</t>
    </r>
    <r>
      <rPr>
        <rFont val="Arial"/>
        <color theme="1"/>
      </rPr>
      <t xml:space="preserve">HOSPEDAJE 4DIAS 3 NOCHES DEL 4 AL 7 DE AGOSTO
TODO INCLUIDO
D1 ALMUERZO CENA
D2, D3 DESAYUNO ALMUERZO CENA
D4 DESAYUNO ALMUERZO
...............
LA CLIENTE SOLICITA: Se le informe llegando al hotel que desayuno se servira los dias que se hospede
Tambien desea desayuno en habitación, coordinar ese detalle si requiere el servicio.
CUENTA TOTAL 3132BS
pago:1632bs
SE DEBE COBRAR:1500BS de saldo en recepción avisar para facturar
......................
</t>
    </r>
    <r>
      <rPr>
        <rFont val="Arial"/>
        <color rgb="FF9900FF"/>
      </rPr>
      <t>LA CLIENTE MIGRO A SUITE LAGOON 5D4N 
 5 DÍAS Y 4 NOCHES SERÍA BS 3681,  HOSPEDAJE TODO INCLUIDO
2 PERSONAS
Adelanto:3132BS
Debe aumentar 549bs para quedarse hasta el martes</t>
    </r>
  </si>
  <si>
    <t>SUITE LAGOON PARA 1 PERSONA Y SU BEBE</t>
  </si>
  <si>
    <t>Mariela Barahona</t>
  </si>
  <si>
    <r>
      <rPr>
        <rFont val="Arial"/>
        <color rgb="FFFF0000"/>
      </rPr>
      <t xml:space="preserve">FACTURADO
</t>
    </r>
    <r>
      <rPr>
        <rFont val="Arial"/>
        <color rgb="FF0000FF"/>
      </rPr>
      <t>REGISTRADO EN RESPOND
REGISTRADO CLOUDBEDS</t>
    </r>
    <r>
      <rPr>
        <rFont val="Arial"/>
        <color theme="1"/>
      </rPr>
      <t xml:space="preserve">
HOSPEDAJE 2D1N CABAÑA CAMPESTRE PREMIUM
D1 ALMUERZO CENA
D2 DESAYUNO ALMUERZO
LA CLIENTE LLEGA 10AM
- 5 PERSONAS</t>
    </r>
  </si>
  <si>
    <t xml:space="preserve"> Ada Liliana Vargas Escalante</t>
  </si>
  <si>
    <t>1390BS SE DEBE COBRAR EN RECEPCIÓN
TOTAL PAQUETE 3390BS</t>
  </si>
  <si>
    <t>NiCOLE
MARIEL</t>
  </si>
  <si>
    <r>
      <rPr>
        <rFont val="Arial"/>
        <b/>
        <color rgb="FF4A86E8"/>
      </rPr>
      <t xml:space="preserve">REGISTRADO EN RESPOND
REGISTRADO CLOUDBEDS
</t>
    </r>
    <r>
      <rPr>
        <rFont val="Arial"/>
        <color theme="1"/>
      </rPr>
      <t>HOSPEDAJE 2D1N TODO INCLUIDO
5 ADULTOS Y 2 MENORES
D1 ALMUERZO CENA
D2 DESAYUNO ALMUERZO
TOTAL PAQUETE: 3390BS
PAGO 2000BS
SE LE DEBE COBRAR EN RECEPCION 1390BS AVISAR PARA FACTURAR EL SALDO PORFAVOR</t>
    </r>
  </si>
  <si>
    <t>PAGO CON TARJETA, SEGUN ANAYELI</t>
  </si>
  <si>
    <t>TARJETA</t>
  </si>
  <si>
    <t>José julian Bustamante Palaci</t>
  </si>
  <si>
    <t>Yorgelis Nuñez</t>
  </si>
  <si>
    <r>
      <rPr>
        <rFont val="Arial"/>
        <color rgb="FFFF0000"/>
      </rPr>
      <t xml:space="preserve">FACTURADO
</t>
    </r>
    <r>
      <rPr>
        <rFont val="Arial"/>
        <color rgb="FF4A86E8"/>
      </rPr>
      <t xml:space="preserve">REGISTRADO RESPOND IO
</t>
    </r>
    <r>
      <rPr>
        <rFont val="Arial"/>
        <color theme="1"/>
      </rPr>
      <t xml:space="preserve">COMBO CUMPLEAÑERO 6 DE AGOSTO PARA YORGELIS NUÑES
- 2 PIQUEOS ALITAS
- TORTA PARA 10 PERSONAS DE CHOCOLATE
- 2 GASEOSAS DE 2LT
- ACCESO TOTAL A PISCINAS, SAUNAS Y DEMAS AMBIENTES
</t>
    </r>
  </si>
  <si>
    <t>Marisol Pacheco</t>
  </si>
  <si>
    <t>Johnny Cossio</t>
  </si>
  <si>
    <t>Johnny _cossio@hotmail.com</t>
  </si>
  <si>
    <r>
      <rPr>
        <rFont val="Arial"/>
        <color rgb="FFFF0000"/>
      </rPr>
      <t>FACTURADO</t>
    </r>
    <r>
      <rPr>
        <rFont val="Arial"/>
        <color rgb="FF4A86E8"/>
      </rPr>
      <t xml:space="preserve">
REGISTRADO EN RESPOND
REGISTRADO CLOUDBEDS
</t>
    </r>
    <r>
      <rPr>
        <rFont val="Arial"/>
        <color theme="1"/>
      </rPr>
      <t>HOSPEDAJE 3D2N EN CABAÑA CAMPESTRE DOBLE 4 ADULTOS Y 1 NIÑA
D1 Almuerzo, cena
D2 Desayuno, almuerzo, cena
D3 Desayuno, almuerzo 
INGRESAN A LAS 4PM GESTIONAR EL ALMUERZO PARA ESA HORA PORFAVOR</t>
    </r>
  </si>
  <si>
    <t>NIT. 2971285</t>
  </si>
  <si>
    <t>MIGUEL ANGEL PAZ PINTO.</t>
  </si>
  <si>
    <t>Carlos Alberto Paz Pinto</t>
  </si>
  <si>
    <r>
      <rPr>
        <rFont val="Arial"/>
        <b/>
        <color rgb="FFFF0000"/>
        <sz val="11.0"/>
      </rPr>
      <t xml:space="preserve">FACTURADO
</t>
    </r>
    <r>
      <rPr>
        <rFont val="Arial"/>
        <color rgb="FF4A86E8"/>
        <sz val="11.0"/>
      </rPr>
      <t>REGISTRADO EN RESPOND Y CLOUDBEDS</t>
    </r>
    <r>
      <rPr>
        <rFont val="Arial"/>
        <color rgb="FF000000"/>
        <sz val="11.0"/>
      </rPr>
      <t xml:space="preserve">
HOSPEDAJE 2D1N EN SUITE DOBLE 2 PERSONAS
D1 Almuerzo, cena
D2 Desayuno, almuerzo
Ingresa a medio dia</t>
    </r>
  </si>
  <si>
    <t>Sergio Marcelo Mariaca</t>
  </si>
  <si>
    <r>
      <rPr>
        <rFont val="Roboto, sans-serif"/>
        <color rgb="FF1155CC"/>
        <u/>
      </rPr>
      <t>sergiomariacaarispe@gm</t>
    </r>
    <r>
      <rPr>
        <rFont val="Roboto, sans-serif"/>
        <color rgb="FF000000"/>
      </rPr>
      <t>ail.com</t>
    </r>
  </si>
  <si>
    <r>
      <rPr>
        <rFont val="Arial"/>
        <b/>
        <i/>
        <color rgb="FF4A86E8"/>
      </rPr>
      <t xml:space="preserve">REGISTRADO EN RESPOND
</t>
    </r>
    <r>
      <rPr>
        <rFont val="Arial"/>
        <b/>
        <i/>
        <color rgb="FFFF0000"/>
      </rPr>
      <t>FACTURADO</t>
    </r>
    <r>
      <rPr>
        <rFont val="Arial"/>
        <b/>
        <i/>
        <color rgb="FF4A86E8"/>
      </rPr>
      <t xml:space="preserve">
</t>
    </r>
    <r>
      <rPr>
        <rFont val="Arial"/>
        <color theme="1"/>
      </rPr>
      <t>FULLDAY DOMINGO 
7 ADULTOS 
1 MENOR</t>
    </r>
  </si>
  <si>
    <t>Gabriel Terrazas Talavera</t>
  </si>
  <si>
    <t>gbterrazas@gmail.com</t>
  </si>
  <si>
    <r>
      <rPr>
        <rFont val="Arial"/>
        <b/>
        <i/>
        <color rgb="FF4A86E8"/>
      </rPr>
      <t xml:space="preserve">REGISTRADO EN RESPOND
</t>
    </r>
    <r>
      <rPr>
        <rFont val="Arial"/>
        <b/>
        <i/>
        <color rgb="FFFF0000"/>
      </rPr>
      <t>FACTURADO</t>
    </r>
    <r>
      <rPr>
        <rFont val="Arial"/>
        <b/>
        <i/>
        <color rgb="FF4A86E8"/>
      </rPr>
      <t xml:space="preserve">
</t>
    </r>
    <r>
      <rPr>
        <rFont val="Arial"/>
        <color theme="1"/>
      </rPr>
      <t>FULLDAY DOMINGO 5 ADULTOS +1 MENOR Y 1 menor de 3 años
680BS EN TOTAL, PERO EL CLIENTE CANCELO 720BS . 
Los 40bs de saldo se le dara en voucher de consumo.</t>
    </r>
  </si>
  <si>
    <t xml:space="preserve"> CI. 6364029</t>
  </si>
  <si>
    <t>Carolina López</t>
  </si>
  <si>
    <t>carolina.lopez.galicia@GMAIL.COM</t>
  </si>
  <si>
    <t>NICOLE
DANA</t>
  </si>
  <si>
    <r>
      <rPr>
        <rFont val="Arial"/>
        <color rgb="FF4A86E8"/>
      </rPr>
      <t xml:space="preserve">REGISTRADO RESPOND
</t>
    </r>
    <r>
      <rPr>
        <rFont val="Arial"/>
        <b/>
        <color rgb="FFFF0000"/>
      </rPr>
      <t xml:space="preserve">FACTURADO
TOTAL ENTRADAS FULLDAY 11 ADULTOS Y 1 MENOR
</t>
    </r>
    <r>
      <rPr>
        <rFont val="Arial"/>
        <color theme="1"/>
      </rPr>
      <t xml:space="preserve">DOMINGO 6 DE AGOSTO,  USARAN PARA 9 ADULTOS 1 MENOR
</t>
    </r>
    <r>
      <rPr>
        <rFont val="Arial"/>
        <b/>
        <color rgb="FFFF9900"/>
      </rPr>
      <t>2 ENTRADAS, ESTAN POSPONIENDO PARA USARSE EN EL MES, POR LO QUE SE LES EXTENDIO UN VOUCHER PARA HACER USO DE 2 ENTRADAS EN EL MES</t>
    </r>
    <r>
      <rPr>
        <rFont val="Arial"/>
        <b/>
        <color theme="1"/>
      </rPr>
      <t xml:space="preserve">
</t>
    </r>
  </si>
  <si>
    <t>CI. 1143992</t>
  </si>
  <si>
    <t>JULIO FLORES ANGUS</t>
  </si>
  <si>
    <t>Julio Flores Angus</t>
  </si>
  <si>
    <t>juliogacha.jf@gmail.com</t>
  </si>
  <si>
    <r>
      <rPr>
        <rFont val="Arial"/>
        <color rgb="FF0000FF"/>
      </rPr>
      <t>REGISTRADO EN RESPOND</t>
    </r>
    <r>
      <rPr>
        <rFont val="Arial"/>
        <color rgb="FFFF0000"/>
      </rPr>
      <t xml:space="preserve">
FACTURADO</t>
    </r>
    <r>
      <rPr>
        <rFont val="Arial"/>
        <color theme="1"/>
      </rPr>
      <t xml:space="preserve">
3 ENTRADAS FULLDAY DOMINGO</t>
    </r>
  </si>
  <si>
    <t>CI. 6500013</t>
  </si>
  <si>
    <t>ANDRES LINO AVILES GONZALES</t>
  </si>
  <si>
    <t>Andres lino aviles gonzales</t>
  </si>
  <si>
    <t>graficacolorbolivia@gmail.com</t>
  </si>
  <si>
    <r>
      <rPr>
        <rFont val="Arial"/>
        <color rgb="FFFF0000"/>
      </rPr>
      <t xml:space="preserve">FACTURADO
</t>
    </r>
    <r>
      <rPr>
        <rFont val="Arial"/>
        <color rgb="FF0000FF"/>
      </rPr>
      <t>REGISTRADO EN RESPOND</t>
    </r>
    <r>
      <rPr>
        <rFont val="Arial"/>
        <color theme="1"/>
      </rPr>
      <t xml:space="preserve">
14 ENTRADAS FULLDAY DOMINGO, 13 ADULTOS Y 1 MENOR</t>
    </r>
  </si>
  <si>
    <t>Andres ribera toledo</t>
  </si>
  <si>
    <r>
      <rPr>
        <rFont val="Arial"/>
        <color rgb="FFFF0000"/>
      </rPr>
      <t>REGISTRADO RESPOND
FACTURADO</t>
    </r>
    <r>
      <rPr>
        <rFont val="Arial"/>
        <color theme="1"/>
      </rPr>
      <t xml:space="preserve">
FULLDAY 1 ENTRADA ADULTO</t>
    </r>
  </si>
  <si>
    <t xml:space="preserve">nit: 9586968010 </t>
  </si>
  <si>
    <t>Aldo Terrazas</t>
  </si>
  <si>
    <t>María Fernanda Ribera García</t>
  </si>
  <si>
    <r>
      <rPr>
        <rFont val="Arial"/>
        <color rgb="FFFF0000"/>
      </rPr>
      <t xml:space="preserve">FACTURADO
</t>
    </r>
    <r>
      <rPr>
        <rFont val="Arial"/>
        <color rgb="FF0000FF"/>
      </rPr>
      <t>REGISTRADO EN RESPOND</t>
    </r>
    <r>
      <rPr>
        <rFont val="Arial"/>
        <color theme="1"/>
      </rPr>
      <t xml:space="preserve">
2 ENTRADAS FULLDAY SABADO ADULTOS</t>
    </r>
  </si>
  <si>
    <t>ci. 8257239</t>
  </si>
  <si>
    <t>Luis Alberto justiniano mendez</t>
  </si>
  <si>
    <r>
      <rPr>
        <rFont val="Arial"/>
        <color rgb="FFFF0000"/>
      </rPr>
      <t>FACTURADO</t>
    </r>
    <r>
      <rPr>
        <rFont val="Arial"/>
        <color rgb="FF0000FF"/>
      </rPr>
      <t xml:space="preserve">
REGISTRADO EN RESPOND</t>
    </r>
    <r>
      <rPr>
        <rFont val="Arial"/>
        <color theme="1"/>
      </rPr>
      <t xml:space="preserve">
FULLDAY SABADO 4 ADULTOS Y 1 NIÑA</t>
    </r>
  </si>
  <si>
    <t>CI 5898601</t>
  </si>
  <si>
    <t>NEIDY PEREZ HEREDIA</t>
  </si>
  <si>
    <r>
      <rPr>
        <rFont val="Arial"/>
        <color rgb="FF0000FF"/>
      </rPr>
      <t>REGISTRADO RESPOND</t>
    </r>
    <r>
      <rPr>
        <rFont val="Arial"/>
        <color theme="1"/>
      </rPr>
      <t xml:space="preserve">
</t>
    </r>
    <r>
      <rPr>
        <rFont val="Arial"/>
        <color rgb="FFFF0000"/>
      </rPr>
      <t>FACTURADO</t>
    </r>
    <r>
      <rPr>
        <rFont val="Arial"/>
        <color theme="1"/>
      </rPr>
      <t xml:space="preserve">
FULLDAY DOMINGO 8 ADULTOS Y 3 MENORES
 </t>
    </r>
  </si>
  <si>
    <t>C.i. 6388560</t>
  </si>
  <si>
    <t>Marinés Zenteno Vasquez</t>
  </si>
  <si>
    <r>
      <rPr>
        <rFont val="Arial"/>
        <color rgb="FFFF0000"/>
      </rPr>
      <t>REGISTRADO CLUDBEDS
FACTURADO</t>
    </r>
    <r>
      <rPr>
        <rFont val="Arial"/>
        <color theme="1"/>
      </rPr>
      <t xml:space="preserve">
FULLDAY LUNES 7 DE AGOSTO
4 ADULTOS +2 NIÑOS</t>
    </r>
  </si>
  <si>
    <t>C. I. 1734601</t>
  </si>
  <si>
    <t>Eider Suárez Suárez</t>
  </si>
  <si>
    <t>e_suarez2110@msn.com</t>
  </si>
  <si>
    <r>
      <rPr>
        <rFont val="Arial"/>
        <color rgb="FFFF0000"/>
      </rPr>
      <t>REGISTRADO RESPOND
FACTURADO</t>
    </r>
    <r>
      <rPr>
        <rFont val="Arial"/>
        <color theme="1"/>
      </rPr>
      <t xml:space="preserve">
FULLDAY PARA 13 PERSONAS DOMINGO 6 DE AGOSTO
 </t>
    </r>
  </si>
  <si>
    <t>CI: 3937790016</t>
  </si>
  <si>
    <t xml:space="preserve">Roberto Alvarez </t>
  </si>
  <si>
    <t>Belen Chavez</t>
  </si>
  <si>
    <t>: laura.v.chavez.m@hotmail.com</t>
  </si>
  <si>
    <r>
      <rPr>
        <rFont val="Arial"/>
        <color rgb="FFFF0000"/>
        <sz val="11.0"/>
      </rPr>
      <t>REGISTRO RESPOND
FACTURADO</t>
    </r>
    <r>
      <rPr>
        <rFont val="Arial"/>
        <color theme="1"/>
        <sz val="11.0"/>
      </rPr>
      <t xml:space="preserve">
FULLDAY 10 PERSONAS DOMINGO </t>
    </r>
  </si>
  <si>
    <t>CI. 6281549</t>
  </si>
  <si>
    <t>Yago Stefano Rioja Salas</t>
  </si>
  <si>
    <t>Yago.rioja@gmail.com</t>
  </si>
  <si>
    <r>
      <rPr>
        <rFont val="Arial"/>
        <color rgb="FFFF0000"/>
        <sz val="11.0"/>
      </rPr>
      <t>REGISTRO RESPOND
FACTURADO</t>
    </r>
    <r>
      <rPr>
        <rFont val="Arial"/>
        <color theme="1"/>
        <sz val="11.0"/>
      </rPr>
      <t xml:space="preserve">
FULLDAY 6 PERSONAS DOMINGO </t>
    </r>
  </si>
  <si>
    <t xml:space="preserve"> CI. 3251198</t>
  </si>
  <si>
    <t>Daniel Estrada Saavedra</t>
  </si>
  <si>
    <r>
      <rPr>
        <rFont val="Arial"/>
        <color rgb="FFFF0000"/>
      </rPr>
      <t>REGISTRADO RESPOND
FACTURADO</t>
    </r>
    <r>
      <rPr>
        <rFont val="Arial"/>
        <color theme="1"/>
      </rPr>
      <t xml:space="preserve">
FULLDAY 2 ENTRADAS ADULTOS</t>
    </r>
  </si>
  <si>
    <t>CI. 3927204</t>
  </si>
  <si>
    <t>Gustavo Moron</t>
  </si>
  <si>
    <t>REGISTRADO RESPOND
FACTURADO
FULLDAY 2 ADULTOS Y 1 MENOR</t>
  </si>
  <si>
    <t>Ci. 5831583</t>
  </si>
  <si>
    <t>Mirtha Ortiz Vidal</t>
  </si>
  <si>
    <t>REGISTRADO RESPOND
FACTURADO
2 ENTRADAS FULLDAY DOMINGO 2 ADULTOS</t>
  </si>
  <si>
    <t>Nit 484763029</t>
  </si>
  <si>
    <t>José Rafael García Lucena</t>
  </si>
  <si>
    <t xml:space="preserve">María Alejandra Márquez Rivero </t>
  </si>
  <si>
    <t>DEVOLUCIÓN</t>
  </si>
  <si>
    <r>
      <rPr>
        <rFont val="Arial"/>
        <color theme="1"/>
      </rPr>
      <t xml:space="preserve">REGISTRADO RESPOND
FACTURADO
2 ENTRADAS FULLDAY DOMINGO 2 ADULTOS
</t>
    </r>
    <r>
      <rPr>
        <rFont val="Arial"/>
        <b/>
        <color rgb="FFEFEFEF"/>
      </rPr>
      <t>SOLICITO DEVOLUCIÓN EN  EL HOTEL</t>
    </r>
  </si>
  <si>
    <t>ANULADO</t>
  </si>
  <si>
    <t>CI. 7848321</t>
  </si>
  <si>
    <t xml:space="preserve">Gabriela Salvatierra Ramos </t>
  </si>
  <si>
    <t>Salvatierragabrileita@gmail.com</t>
  </si>
  <si>
    <t xml:space="preserve">REGISTRADO RESPOND
FACTURADO
FULLDAY DOMINGO 4 ADULTOS Y 1 MENOR
 </t>
  </si>
  <si>
    <t>NIT. 4174289010</t>
  </si>
  <si>
    <t xml:space="preserve">Claudia Viveros </t>
  </si>
  <si>
    <t>viverosclaudia@hotmail.com</t>
  </si>
  <si>
    <t>REGISTRADO RESPOND
FACTURADO
FULLDAY DOMINGO 2 ADULTOS Y 3 MENORES</t>
  </si>
  <si>
    <t>1597931012 Nit</t>
  </si>
  <si>
    <t>Ana María Roca Leigue</t>
  </si>
  <si>
    <t>REGSITRADO RESPOND
FACTURADO
FULLDAY LUNES
4 ADULTOS</t>
  </si>
  <si>
    <t>FULLDAY LUNES
2 ADULTOS MAS</t>
  </si>
  <si>
    <t>José Ernesto Auad Aguirre</t>
  </si>
  <si>
    <t>gabyta33@hotmail.com</t>
  </si>
  <si>
    <t>REGISTRADO RESPOND
FACTURADO
FULLDAY LUNES
3 ADULTOS Y 1 MENOR</t>
  </si>
  <si>
    <t>CI:9641526</t>
  </si>
  <si>
    <t>Yoselin sayuri Cuellar Cabrera</t>
  </si>
  <si>
    <t>Yolin1320108@gmail</t>
  </si>
  <si>
    <t>REGISTRADO RESPOND
FACTURADO
FULLDAY LUNES
3 Adultos y un menor</t>
  </si>
  <si>
    <t>NICOLE 
MARI</t>
  </si>
  <si>
    <t>FULLDAY LUNES
3 ADULTOS</t>
  </si>
  <si>
    <t xml:space="preserve">Fabiola Lourdes Rivera </t>
  </si>
  <si>
    <t>fabiolalourdesrivera@gmail.com</t>
  </si>
  <si>
    <t>REGSITRADO RESPOND
FACTURADO
FULLDAY LUNES
3 ADULTOS</t>
  </si>
  <si>
    <t>CI. 4611276</t>
  </si>
  <si>
    <t>Harold Jimenez</t>
  </si>
  <si>
    <t>hjimenez@embol.com</t>
  </si>
  <si>
    <t>REGISTRADO RESPOND
FULLDAY DOMINGO 2 ADULTOS Y 2 MENORES</t>
  </si>
  <si>
    <t xml:space="preserve"> Erwin maldonado</t>
  </si>
  <si>
    <t>Erwin Gutierrez Garcia</t>
  </si>
  <si>
    <t>REGISTRADO RESPOND
FULLDAY DOMINGO 4 ADULTOS</t>
  </si>
  <si>
    <t>Romina Marta Esther Choque Chilo</t>
  </si>
  <si>
    <t xml:space="preserve">rmechoque@gmail.com </t>
  </si>
  <si>
    <t>NICOLE
DANA
mariel</t>
  </si>
  <si>
    <t>registrado respond
FULLDAY LUNES 3 ADULTOS</t>
  </si>
  <si>
    <t>OLIVIA ORTEGA</t>
  </si>
  <si>
    <t>oliviaortega1312@gmail.com</t>
  </si>
  <si>
    <t>REGISTRADO RESPOND
FULLDAY LUNES 3 ADULTOS + 1 NIÑO</t>
  </si>
  <si>
    <t>FULLDAY LUNES
1 ADULTO</t>
  </si>
  <si>
    <t>CI. 8010378</t>
  </si>
  <si>
    <t>Fernando Guzmán</t>
  </si>
  <si>
    <r>
      <rPr>
        <rFont val="Arial"/>
        <b/>
        <color rgb="FFFF0000"/>
      </rPr>
      <t xml:space="preserve">FACTURADO
</t>
    </r>
    <r>
      <rPr>
        <rFont val="Arial"/>
        <color theme="1"/>
      </rPr>
      <t xml:space="preserve">REGISTRADO RESPOND
FULLDAY LUNES 
6 PERSONAS </t>
    </r>
  </si>
  <si>
    <t>CI:  6357250</t>
  </si>
  <si>
    <t>Lizeth Nataly Chinche Mendoza</t>
  </si>
  <si>
    <r>
      <rPr>
        <rFont val="Arial"/>
        <color rgb="FFFF0000"/>
      </rPr>
      <t xml:space="preserve">Facturado
</t>
    </r>
    <r>
      <rPr>
        <rFont val="Arial"/>
        <color theme="1"/>
      </rPr>
      <t>REGISTRADO RESPOND
FULLDAY LUNES 
2 ADULTOS Y 2 NIÑOS</t>
    </r>
  </si>
  <si>
    <t>Carla Yanine Callejas Quiroz</t>
  </si>
  <si>
    <t>carlitacallejas98@gmail.com</t>
  </si>
  <si>
    <t>registrado respond
facturado
FULLDAY LUNES 4 ADULTOS</t>
  </si>
  <si>
    <t>elizabeth Flores Caumol</t>
  </si>
  <si>
    <t>elizalimonflores2018@gm…</t>
  </si>
  <si>
    <t>registrado respond
facturado
FULLDAY LUNES 2 ADULTOS Y 1 MENOR</t>
  </si>
  <si>
    <t>CRISTIAN AÑEZ HAYAKAWA</t>
  </si>
  <si>
    <t>Cristian_2304@hotmail.com</t>
  </si>
  <si>
    <t>REGISTRADO RESPOND
FACTURADO
FULLDAY LUNES 4 ADULTOS Y 1 NIÑO</t>
  </si>
  <si>
    <t>CI. 7725428sc</t>
  </si>
  <si>
    <t>Diego José vidal camacho</t>
  </si>
  <si>
    <t>Vidal15diego@gmail</t>
  </si>
  <si>
    <t>REGISTRADO RESPOND
FACTURADO
FULLDAY LUNES 2 ADULTOS Y 2 NIÑOS</t>
  </si>
  <si>
    <t>Ci 67826666</t>
  </si>
  <si>
    <t>Fernando guthrie</t>
  </si>
  <si>
    <t>REGISTRADO RESPOND
FACTURADO
FULLDAY LUNES 3 ADULTOS</t>
  </si>
  <si>
    <t>sin factura pero si recibo</t>
  </si>
  <si>
    <t>C.I: 13369041</t>
  </si>
  <si>
    <t>Mirian Yucra Puma</t>
  </si>
  <si>
    <t>CORPORATIVO</t>
  </si>
  <si>
    <t>PELEA CON YONI, CLIENTE ME PIDIO A MI TODA LA INFORMACIÓN Y EL COBRO, QUEDAMOS EN QUE NO SE EMITIRA FACTURA Y SERA 50% MIO Y 50% YONI
TOTAL QUE SE COBRO 3420
COMISION 85,5BS</t>
  </si>
  <si>
    <t>ci 4573709</t>
  </si>
  <si>
    <t>Monica Segovia</t>
  </si>
  <si>
    <t>FULLDAY 3 PERSONAS, FECHA POR CONFIRMAR
cambio fecha de ingreso al 20 de agosto</t>
  </si>
  <si>
    <t>CARLOS OROZA</t>
  </si>
  <si>
    <t>JUAN CARLOS OROZA TELLEZ</t>
  </si>
  <si>
    <t>HOSPEDAJE 2D1N SUITE ejecutiva
2 ADULTOS 
D1 cena
D2 Desayuno almuerzo
PAGO EN EFECTIVO</t>
  </si>
  <si>
    <t>FULLDAY 1 ENTRADA ADICIONAL, LA CLIENTE CAMBIO FECHA DE INGRESO AL 20 DE AGOSTO</t>
  </si>
  <si>
    <t>porque me lo respondio</t>
  </si>
  <si>
    <t>Luis Castillo</t>
  </si>
  <si>
    <t>HOSPEDAJE 2D1N
2 PERSONAS 
SUITE LAGOON
SOLO DESAYUNO D2</t>
  </si>
  <si>
    <t>Nit 8180059019</t>
  </si>
  <si>
    <t>Elias zeballos flores</t>
  </si>
  <si>
    <t>Luis Fernando Arias Coria</t>
  </si>
  <si>
    <t>Vanesa Leon Calderón</t>
  </si>
  <si>
    <t>COMBO CUMPLEAÑERO
10 personas
- 1 torta de durazno
- 10 hamburguesas
- 2 gaseosas de 2lt
- Uso de ambientes</t>
  </si>
  <si>
    <t>ci: 12950203</t>
  </si>
  <si>
    <t>Jonathan González balderrama</t>
  </si>
  <si>
    <t>HOSPEDAJE SUITE VIP
2D1N
ALIMENTACION INCLUIDA + AMBIENTES
D1 CENA
D2 DESAYUNO ALMUERZO</t>
  </si>
  <si>
    <t>4586560 sc</t>
  </si>
  <si>
    <t>Guedy mendez salvatierra</t>
  </si>
  <si>
    <t>399
451</t>
  </si>
  <si>
    <t>Roberto Mendez</t>
  </si>
  <si>
    <t>Romer mendez claure</t>
  </si>
  <si>
    <t>HOSPEDAJE 2D1N
2 PERSONAS 
SUITE LAGOON
SOLO DESAYUNO D2
+ CENA Y DECORACION ROMANTICA EL D1 (Cena por confirmar)</t>
  </si>
  <si>
    <t>5881749 SC</t>
  </si>
  <si>
    <t>Antonio Ortiz Navarro</t>
  </si>
  <si>
    <t>Nit 2947023016</t>
  </si>
  <si>
    <t>Jaime Guzman</t>
  </si>
  <si>
    <t>Julio Cesar Guzman</t>
  </si>
  <si>
    <t>HOSPEDAJE 2D1N
2 PERSONAS 
SUITE EJECUTIVA
SOLO DESAYUNO D2</t>
  </si>
  <si>
    <t>Ci 6312858</t>
  </si>
  <si>
    <t>Gabriela Sanguino Bruckner</t>
  </si>
  <si>
    <t>COMPROBANTE DE PAGO NO INGRESO FONDOS , DEBE PAGAR 450</t>
  </si>
  <si>
    <t xml:space="preserve">FULLDAY SABADO
 3adultos 2 niños
</t>
  </si>
  <si>
    <t>Marco Antonio chavarria</t>
  </si>
  <si>
    <t>amarcochavarria@gmail.com</t>
  </si>
  <si>
    <t>Nit 7706594</t>
  </si>
  <si>
    <t>Rodrigo Irahola Barrientos</t>
  </si>
  <si>
    <t>iraholar770@gmail.com</t>
  </si>
  <si>
    <t>HOSPEDAJE TODO INCLUIDO 2D1N
D1 CENA
D2 DESAYUNO ALMUERZO</t>
  </si>
  <si>
    <t>C. I. 11351371</t>
  </si>
  <si>
    <t>Roberto Carlos Mendez Caba</t>
  </si>
  <si>
    <t>roberto.carlo.mdz @gmail.com</t>
  </si>
  <si>
    <t>17 entradas fullday adulto</t>
  </si>
  <si>
    <t>1 entrada fullday adulto adicional</t>
  </si>
  <si>
    <t>1entrada aumento en recepción</t>
  </si>
  <si>
    <t>MANZANO</t>
  </si>
  <si>
    <t>Christian Oña Molina</t>
  </si>
  <si>
    <t>Chrisstian1988@gmail.com</t>
  </si>
  <si>
    <t xml:space="preserve">DEBE A CUENTA 695 A PAGAR EN RECEPCION </t>
  </si>
  <si>
    <t>HOSPEDAJE TODO INCLUIDO 2D1N + EARLY CHECK IN 8AM
ALIMENTACION
D1 CENA - D2 DESAYUNO ALMUERZO
2 ADULTOS + 2 MENORES DE 3 Y 2 AÑOS
SUITE FAMILIAR  +  1 CAMA ADICIONAL INDIVIDUAL PARA LOS MENORES
TOTAL PAQUETE:1390BS
SE DEBE COBRAR EN RECEPCION EL 50% DE SALDO QUE SON 695BS
ADELANTO 695BS</t>
  </si>
  <si>
    <t>Kevin Rodolfo Paz Roca</t>
  </si>
  <si>
    <t>CI. 8246816</t>
  </si>
  <si>
    <t xml:space="preserve">kpazroca@gmail.com </t>
  </si>
  <si>
    <t>VELADA ROMANTICA 2D1N 2PERSONAS
Nombre: Kevin Rodolfo Paz Roca 
CI:8246816
Correo electrónico:kpazroca@gmail.com
Fono: 73630972</t>
  </si>
  <si>
    <t>DIFERENCIA DE CAMBIO</t>
  </si>
  <si>
    <t>COMISIÓN DEL 5%</t>
  </si>
  <si>
    <t>TOTAL BOLIVIANOS</t>
  </si>
  <si>
    <t>comision esperada</t>
  </si>
  <si>
    <t>TOTAL DOLARES</t>
  </si>
  <si>
    <t>falta</t>
  </si>
  <si>
    <t>TOTAL SEASOFT</t>
  </si>
  <si>
    <t>INGRESO EXTRA META</t>
  </si>
  <si>
    <t>tipo de cambio terramia</t>
  </si>
  <si>
    <t>INGRESO FACTURADO</t>
  </si>
  <si>
    <t>por que nadie facturo la cuenta de graduación</t>
  </si>
  <si>
    <t>Com SUS</t>
  </si>
  <si>
    <t>Sus</t>
  </si>
  <si>
    <t>Com Bs</t>
  </si>
  <si>
    <t>Bs</t>
  </si>
  <si>
    <t>seasoft</t>
  </si>
  <si>
    <t>comision segun seasoft</t>
  </si>
  <si>
    <t>Jaime Mauricio Quevedo Alconini</t>
  </si>
  <si>
    <t>kiwimau@gmail.com</t>
  </si>
  <si>
    <t>Karent Lourdes Claros Canedo</t>
  </si>
  <si>
    <t>Jose Adolfo Campos Cabrera</t>
  </si>
  <si>
    <t>591 79769968</t>
  </si>
  <si>
    <t>joseadolfo69@gmail.com</t>
  </si>
  <si>
    <t>HD - CABAÑA 2H</t>
  </si>
  <si>
    <r>
      <rPr>
        <rFont val="Arial"/>
        <color theme="1"/>
      </rPr>
      <t xml:space="preserve">Hospedaje 3d2n 4 personas todo incluido CABAÑA RUSTICA 15-17 OCT
D1 CENA
D2 DESAYUNO ALMUERZO CENA
D3 DESAYUNO ALMUERZO
TOTAL PAQUETE: 3040BS
POR COBRAR EN RECEPCION: 1540 Bs
----------------------------------
Hospedaje 3d2n 4 personas todo incluido CABAÑA PREMIUM 17-19 OCT
D1 CENA
D2 DESAYUNO ALMUERZO CENA
D3 DESAYUNO ALMUERZO
TOTAL PAQUETE: 3200BS
POR COBRAR EN RECEPCION: 1700 Bs
</t>
    </r>
    <r>
      <rPr>
        <rFont val="Arial"/>
        <b/>
        <color theme="1"/>
      </rPr>
      <t xml:space="preserve">TOTAL A PAGAR: 6240 BS
</t>
    </r>
    <r>
      <rPr>
        <rFont val="Arial"/>
        <color rgb="FFFF0000"/>
      </rPr>
      <t>saldo cancela a final de mes</t>
    </r>
  </si>
  <si>
    <t>HOSPEDAJE 2D1N
2 PERSONAS 
SOLO DESAYUNO D2</t>
  </si>
  <si>
    <t>Alcira Portales Nuñez</t>
  </si>
  <si>
    <t>Camila Burgoa Portales</t>
  </si>
  <si>
    <t>burgoacamila55@gmail.com</t>
  </si>
  <si>
    <t>2 ENTRADAS FULLDAY DIA SABADO</t>
  </si>
  <si>
    <t>SAIRE</t>
  </si>
  <si>
    <t>Ronald Saire Yujra</t>
  </si>
  <si>
    <t>ronaldsaire@hotmail.com</t>
  </si>
  <si>
    <t>4 ENTRADAS FULLDAY SABADO, 3 ADULTOS Y 1 NIÑO</t>
  </si>
  <si>
    <t>CABALLERO</t>
  </si>
  <si>
    <t>ANGEL CABALLERO</t>
  </si>
  <si>
    <t>sosamoralessarita@gmail.com</t>
  </si>
  <si>
    <t>Nicole
Mari</t>
  </si>
  <si>
    <t>HOSPEDAJE 2 DIAS 1 NOCHE TODO INCLUIDO 4 PERSONAS Y 1 NIÑO DE 2 AÑOS
D1 ALMUERZO CENA
D2 DESAYUNO</t>
  </si>
  <si>
    <t>SIN FECHA DE ENTREGA</t>
  </si>
  <si>
    <t>Nit 352760022</t>
  </si>
  <si>
    <t>Rednet Srl.</t>
  </si>
  <si>
    <t>Luis Villagomez</t>
  </si>
  <si>
    <t>COMPRA MEMBRESIA FAMILIAR
VALIDO HASTA DIC. 2024 DESDE EL DIA DE COMPRA</t>
  </si>
  <si>
    <t>NIT: 5879932018</t>
  </si>
  <si>
    <t>IVER YASMANY ERAZO RIVERO</t>
  </si>
  <si>
    <t>yasmanyerazo@gmail.com</t>
  </si>
  <si>
    <t>COMPRA MEMBRESIA FAMILIAR Y MEMBRESIA KID, TOTAL 4 PERSONAS Y UN NIÑO
VALIDO HASTA DIC. 2024 DESDE EL DIA DE COMPRA
MEMBRESIA FAMILIAR
Iver Yasmany Erazo Rivero - CI: 5879932 SC
Luciana peña rojas - C.i: 7784275 
Juliane amanda molina peña - C.i:14457452
Khennet jhael molina peña - C.i: 9615301
MEMBRESIA KID
Matias Erazo Peña - C.i: 16950754</t>
  </si>
  <si>
    <t xml:space="preserve">Adalid rejas lovera </t>
  </si>
  <si>
    <t>VELADA ROMANTICA</t>
  </si>
  <si>
    <t xml:space="preserve">VELADA ROMANTICA SUITE LAGOON
Cena romantica medallones al vino
Decoracion en suite
Desayuno dia 2 BUFFET
Trago de bienvenida
Vino
Chocolates
Rosas adicionales
</t>
  </si>
  <si>
    <t>Nit: 482463029</t>
  </si>
  <si>
    <t>Vintage Baeju S.R.L.</t>
  </si>
  <si>
    <t>PABLO</t>
  </si>
  <si>
    <t>2450
ANULADO</t>
  </si>
  <si>
    <t>2 MEMBRESIAS FAMILIARES
1 MEMBRESIA PERSONAL</t>
  </si>
  <si>
    <t>Laboratorios Cofar S.A.</t>
  </si>
  <si>
    <t>Frederick Phillips</t>
  </si>
  <si>
    <t>VELADA ROMANTICA SUITE VIP
- Cena en escenario principal
- Trago de bienvenida
- Chamapage
- Chocolates
- Decoracion en habitación
- Desayuno BuFFET
- Masaje al dia siguiente</t>
  </si>
  <si>
    <t>Jeaninne Burgoa</t>
  </si>
  <si>
    <t>jburgoav@gmail.com</t>
  </si>
  <si>
    <t>ENTRADAS FULLDAY SABADO
6 ADULTOS Y 1 NIÑO</t>
  </si>
  <si>
    <t>HOSPEDAJE TODO INCLUIDO 2D1N + EARLY CHECK IN 8AM
ALIMENTACION
D1 CENA - D2 DESAYUNO ALMUERZO
2 ADULTOS + 2 MENORES DE 3 Y 2 AÑOS
SUITE FAMILIAR  +  1 CAMA ADICIONAL INDIVIDUAL PARA LOS MENORES
TOTAL PAQUETE:1390BS
---------
ADELANTO 695BS
saldo 695bs
adicionales desayuno y almuerzos en el dia 1</t>
  </si>
  <si>
    <t xml:space="preserve">Desayuno adicional </t>
  </si>
  <si>
    <t>6735436 lp</t>
  </si>
  <si>
    <t>Melisa Flor Via</t>
  </si>
  <si>
    <t>melyflorvia@gmail.com</t>
  </si>
  <si>
    <t>5 entradas fullday sabado</t>
  </si>
  <si>
    <t>NIT 6362278017</t>
  </si>
  <si>
    <t>CARLA ANDREA ABAN ZEBALLOS</t>
  </si>
  <si>
    <t>HOSPEDAJE 6 HORAS + 2 BUFFET
2 PERSONAS 
1 NIÑO DE 3 AÑOS</t>
  </si>
  <si>
    <t>CI 3154872</t>
  </si>
  <si>
    <t>José Arce</t>
  </si>
  <si>
    <t>josearcetorrico@gmail.com</t>
  </si>
  <si>
    <t>3 ENTRADAS FULLDAY ADULTOS</t>
  </si>
  <si>
    <t>María Inés Mendez perdriel</t>
  </si>
  <si>
    <t>José Daniel Mendez perdriel</t>
  </si>
  <si>
    <t>jmendezperdriel@gmail.com</t>
  </si>
  <si>
    <t>60 en efectivo recepcion y 870 en transferencia</t>
  </si>
  <si>
    <t xml:space="preserve">
Nicole
Dana</t>
  </si>
  <si>
    <t>VELADA ROMANTICA PAQUETE 2
2 personas 2dias 1 noche
-suite vip
- trago de bienvenida
- vino
-chocolates
- decoracion en habitacion
- desayuno buffet
- cena por confirmar</t>
  </si>
  <si>
    <t>Hugo Chávez</t>
  </si>
  <si>
    <t>Manuel Gutiérrez Mendoza</t>
  </si>
  <si>
    <t>gutierrezmendozamanuel@gmail.com</t>
  </si>
  <si>
    <t xml:space="preserve">HOSPEDAJE TODO INCLUIDO DE 3D2N SUITE VIP
Nombre cliente que reserva: Manuel Gutiérrez Mendoza 
Celular: 77092317
Email: gutierrezmendozamanuel@gmail.com
Total Deposito/trasferencia: 1840bs
Fecha y hora de ingreso: 23/9/2023 13:00
........ 
Ambiente a reservar : suite vip
Tiempo de estadia : 3 días 2 noches </t>
  </si>
  <si>
    <t>Seberino vila flores</t>
  </si>
  <si>
    <t>ORLANDO NOGALES FERRUFINO
MARIA LUZ BARJA LLANOS
compra: Marina Soliz Valda</t>
  </si>
  <si>
    <t>VELADA ROMANTICA PAQUETE 2
2 personas 2dias 1 noche
-suite vip
- trago de bienvenida
- vino
-chocolates
- decoracion y cena a lado de la piscina si aun no se tiene el escario bajo las estrellas
- desayuno buffet
- cena LASAGNA</t>
  </si>
  <si>
    <t xml:space="preserve">3 ENTRADAS FULLDAY DOMINGO 24 
2 adultos sería 300bs 
1 niño 100bs </t>
  </si>
  <si>
    <t>NIT: 6211382</t>
  </si>
  <si>
    <t>Yair Gonzales Valverde</t>
  </si>
  <si>
    <t>yairgonzalesv@gmail.com</t>
  </si>
  <si>
    <t>HOSPEDAJE 2 D1N 3 PERSONAS SUITE FAMILIAR
D1 ALMUERZO CENA
D2 DESAYUNO ALMUERZO</t>
  </si>
  <si>
    <t>PANIAGUA</t>
  </si>
  <si>
    <t>karla Paniagua</t>
  </si>
  <si>
    <t xml:space="preserve"> karlapaniaguaguzman@gmail.com</t>
  </si>
  <si>
    <t>el cliente debe 1180bs que debe pagar en recepción</t>
  </si>
  <si>
    <t>Nicole
Dana</t>
  </si>
  <si>
    <t>HOSPEDAJE 2 PERSONAS SUITE EJECUTIVA 3D2N
D1 Cena 
D2 Desayuno, Almuerzo y Cena 
D3 Desayuno y Almuerzo
..........................................
TOTAL PAQUETE  1680BS
LA CLIENTE ADELANTO 500BS
SE DEBE COBRAR EN RECEPCION 1180 BS
*AVISAR PARA FACTURAR PORFAVOR EL SALDO</t>
  </si>
  <si>
    <t>Jhonny Ortega</t>
  </si>
  <si>
    <t>Elmer Ronald Vargas Cartagena</t>
  </si>
  <si>
    <t>Elmer Ronald Vargas Cartagena
Karen ortega</t>
  </si>
  <si>
    <t>76082834
76318932</t>
  </si>
  <si>
    <t>ENTRADAS FULLDAY 24 DE SEPTIEMBRE 4 ADULTOS</t>
  </si>
  <si>
    <t>RICHARD LORENZO MENDEZ COSSIO</t>
  </si>
  <si>
    <t>Paula Cecilia Hurtado Pedraza</t>
  </si>
  <si>
    <t>2 ENTRADAS INGRESO 1 ADULTO Y 1 MENOR</t>
  </si>
  <si>
    <t xml:space="preserve"> Karla Andrea Quiñones Zabala</t>
  </si>
  <si>
    <t>karlaquinones84@gmail.com</t>
  </si>
  <si>
    <t>el cliente debe 2220bs que debe pagar en recepción</t>
  </si>
  <si>
    <t>CABAÑA CAMPESTRE FAMILIAR PARA 5 PERSONAS 3DIAS Y 2 NOCHES 4440.    
ADELANTO 2220BS , DEBE 2220BS
 ✅Necesitaría que me brinde estos datos porfavor para CONFIRMAR LA INFORMACIÓN 💬 :
Nombre cliente que reserva: Karla Andrea Quiñones Zabala
Celular: 72191959
Email: karlaquinones84@gmail.com
Total Deposito/trasferencia: 2220 bs
Fecha y hora de ingreso:
Sabado 23 de septiembre
Ambiente a reservar:
Tiempo de estadia :
3 días y 2 noches
PARA FACTURA
Nombre para la factura: Karla Andrea Quiñones Zabala
NIT/CI: 4725075010</t>
  </si>
  <si>
    <t>Edil toledo osinaga</t>
  </si>
  <si>
    <t>SHEYLA KIARA TOLEDO MONTES</t>
  </si>
  <si>
    <t>TOLEDOKIARA208@GMAIL.COM</t>
  </si>
  <si>
    <t>FULLDAY 24 DE SEPTIEMBRE, 6 ADULTOS Y 1 MENOR</t>
  </si>
  <si>
    <t>Omar Laura</t>
  </si>
  <si>
    <t>Omar Laura Condori</t>
  </si>
  <si>
    <t>omarlaura123@gmail.com</t>
  </si>
  <si>
    <t>FULLDAY 24 DE SEPTIEMBRE, 4 ADULTOS</t>
  </si>
  <si>
    <t>PAGO FEXCO CBBA CUOTA 2 Y 3 VACACIONES A CREDITO
SUITE LAGOON 2 PERSONAS+1NIÑO 3D2N
SALDO PENDIENTE: 1846BS</t>
  </si>
  <si>
    <t xml:space="preserve">Melissa Gutiérrez </t>
  </si>
  <si>
    <t>melissagutierrez048@gmail.com</t>
  </si>
  <si>
    <t>2 entradas fullday 24 de septiembre</t>
  </si>
  <si>
    <t>Fabiana Andrade Paniagua</t>
  </si>
  <si>
    <t>fabianandrade123.com@gmail.com</t>
  </si>
  <si>
    <t>3 entradas fullday 24 de septiembre</t>
  </si>
  <si>
    <t>Jose Luis Rodriguez</t>
  </si>
  <si>
    <t>j-lrodriguez@outlook.com</t>
  </si>
  <si>
    <t>el cliente debe 1120bs que debe pagar en recepción
SE DEBE FACTURA SALDO APARTE</t>
  </si>
  <si>
    <t>HOSPEDAJE 2D1N 2 SUITES LAGOON DEL 23 AL 24 DE SEP
TODO INCLUIDO
D1 ALMUERZO CENA
D2 DESAYUNO ALMUERZO
ADELANTO 1120BS
SALDO A PAGAR 1120BS
TOTAL DEL PAQUETE 2240BS</t>
  </si>
  <si>
    <t>NIT 2841368014</t>
  </si>
  <si>
    <t>María Rosario Añez Vda de Mayser</t>
  </si>
  <si>
    <t>Ricardo Oyola Cuellar</t>
  </si>
  <si>
    <t>alejandra_ra21@hotmail.com</t>
  </si>
  <si>
    <t>HOSPEDAJE TARIFA FEXPOCRUZ 2 PERSONAS SUITE LAGOON 2D1N
D1 CENA
D2 DESAYUNO ALMUERZO</t>
  </si>
  <si>
    <t>ROJAS</t>
  </si>
  <si>
    <t>Gary Rojas</t>
  </si>
  <si>
    <t>adrianarojassejas@gmail.com</t>
  </si>
  <si>
    <t>fullday 25 de septiembre
5 MAYORES
1 MENOR</t>
  </si>
  <si>
    <t>fullday 24 2 entradas adicionales</t>
  </si>
  <si>
    <t>Alejandro Fernández Melga</t>
  </si>
  <si>
    <t>Dania Conde Carbajal</t>
  </si>
  <si>
    <r>
      <rPr>
        <rFont val="Roboto, sans-serif"/>
      </rPr>
      <t>:</t>
    </r>
    <r>
      <rPr>
        <rFont val="Roboto, sans-serif"/>
        <color rgb="FF1155CC"/>
        <u/>
      </rPr>
      <t>daniacondecarbajal@gmai</t>
    </r>
    <r>
      <rPr>
        <rFont val="Roboto, sans-serif"/>
      </rPr>
      <t>l.com</t>
    </r>
  </si>
  <si>
    <t>Carlos Parada Vaca</t>
  </si>
  <si>
    <t xml:space="preserve"> Carlos Parada Vaca</t>
  </si>
  <si>
    <t>cparadavaca@gmail.com</t>
  </si>
  <si>
    <t>4 MAYORES Y 1 MENOR FULLDAY</t>
  </si>
  <si>
    <t xml:space="preserve"> Alejandro Pugliesi Soliz</t>
  </si>
  <si>
    <t>apugliesisoliz@gmail.com</t>
  </si>
  <si>
    <t>4 ADULTOS FULLDAY</t>
  </si>
  <si>
    <t>Fatima saavedra</t>
  </si>
  <si>
    <t>Fatima saavedra luque</t>
  </si>
  <si>
    <t xml:space="preserve"> fatimasaavedraluque@gmail.com </t>
  </si>
  <si>
    <t>2 ENTRADAS FULLDAY</t>
  </si>
  <si>
    <t>Ximena Gutiérrez Valle</t>
  </si>
  <si>
    <t>Ximena Gutiérrez</t>
  </si>
  <si>
    <t>FULLDAY 2 NIÑOS Y1 ADULTO</t>
  </si>
  <si>
    <t>Cristian Ovando Orellana</t>
  </si>
  <si>
    <t>cristovan_21@hotmail.com</t>
  </si>
  <si>
    <t>FULLDAY 2 ADULTOS</t>
  </si>
  <si>
    <t>Pablo Ramos</t>
  </si>
  <si>
    <t>Oscar Ramos Candia</t>
  </si>
  <si>
    <t>FULLDAY 5 ADULTOS Y 1 MENOR</t>
  </si>
  <si>
    <t>Roxana Siles</t>
  </si>
  <si>
    <t xml:space="preserve"> Luis Fernando Siles Cerrogrande </t>
  </si>
  <si>
    <t>lsiles@savalcorp.com</t>
  </si>
  <si>
    <t>FULLDAY 3 ADULTOS</t>
  </si>
  <si>
    <t>Ci  10142483</t>
  </si>
  <si>
    <t xml:space="preserve">Fredy  Arley Cardona </t>
  </si>
  <si>
    <t>Fredycardona0331@gmail.com</t>
  </si>
  <si>
    <t>900 pago con comprobante a recepcion</t>
  </si>
  <si>
    <t>HOSPEDAJE CABAÑA PREMIUM DOBLRE 4 PERSONAS
2D1N
D1 ALMUERZO CENA
D2 DESAYUNO ALMUERZO</t>
  </si>
  <si>
    <t>CI 7844685</t>
  </si>
  <si>
    <t>Jose gabriel montaño</t>
  </si>
  <si>
    <t>2 ENTRADAS FULLDAY 24 SEP</t>
  </si>
  <si>
    <t>CI 4093378</t>
  </si>
  <si>
    <t>Primo Flores</t>
  </si>
  <si>
    <t xml:space="preserve"> Claudia Eugenia Viveros Sanchez </t>
  </si>
  <si>
    <t>yovi208p@gmail.com</t>
  </si>
  <si>
    <t>ENTRADAS FULLDAY 5 ADULTOS Y 3 MENORES</t>
  </si>
  <si>
    <t>Fernando Steven Aguilera</t>
  </si>
  <si>
    <t>fernandostevenar@gmail.com</t>
  </si>
  <si>
    <t>Cintia Vargas sandoval</t>
  </si>
  <si>
    <t xml:space="preserve">cintialiliana.vargass@gmail.com </t>
  </si>
  <si>
    <t>FACTURE SOLO 420BS ERROR PAOLA</t>
  </si>
  <si>
    <t>3 ENTRADAS FULLDAY 24 SEP 450BS, CADA ENTRADA 150BS</t>
  </si>
  <si>
    <t>Pamela Gil</t>
  </si>
  <si>
    <t>7 ENTRADAS FULLDAY 24 SEP</t>
  </si>
  <si>
    <t>Soledad Porcel</t>
  </si>
  <si>
    <t>Noelia llanos porcel</t>
  </si>
  <si>
    <t>2 entradas fullday 25 sep</t>
  </si>
  <si>
    <t xml:space="preserve">HIDRAMAN </t>
  </si>
  <si>
    <t>Juliana perez</t>
  </si>
  <si>
    <t>entradas fullday 25 sep, 6 adultos y 2 menores</t>
  </si>
  <si>
    <t>Franck Cortez</t>
  </si>
  <si>
    <t xml:space="preserve">:franck.cortez.g@gmail.com </t>
  </si>
  <si>
    <t>entradas fullday 25 sep,4 adultos y 1 menor</t>
  </si>
  <si>
    <t>Yorgely Velez Terrazas</t>
  </si>
  <si>
    <t xml:space="preserve"> yorgelyterrazas@gmail.con</t>
  </si>
  <si>
    <t>Evelin Arandia</t>
  </si>
  <si>
    <t>Fullday 25 sep 5 adultos y 1 niño</t>
  </si>
  <si>
    <t>Nit:3884378</t>
  </si>
  <si>
    <t>Ruben HINOJOSA Rodríguez</t>
  </si>
  <si>
    <t>Nelly Hinojosa Rodríguez</t>
  </si>
  <si>
    <t>nellyirene.hinojosa.rodriguez@gmail.com</t>
  </si>
  <si>
    <t xml:space="preserve">Jose Felix Palenque Nuñez </t>
  </si>
  <si>
    <t>FULLDAY 25 SEP, 3 ENTRADAS ADULTOS</t>
  </si>
  <si>
    <t xml:space="preserve">Wendy Valencia </t>
  </si>
  <si>
    <t xml:space="preserve">wvt77@hotmail.com </t>
  </si>
  <si>
    <t>FULLDAY 25 1 ADULTOS Y 2 MENORES</t>
  </si>
  <si>
    <t>FULLDAY 25 , 2 ADULTOS Y 1 NIÑO ADICIONAL</t>
  </si>
  <si>
    <t>Sandra Añez</t>
  </si>
  <si>
    <t>FULLDAY 2 ADULTOS + 1 MENOR</t>
  </si>
  <si>
    <t>Alejandro Torrejón Guerrero</t>
  </si>
  <si>
    <t>Djcodigo@gmail.com</t>
  </si>
  <si>
    <t>FULLDAY 5 ADULTOS</t>
  </si>
  <si>
    <t xml:space="preserve">Rosario Roca Salvatierra </t>
  </si>
  <si>
    <t>rosariorocasalvatierra@gmail.com</t>
  </si>
  <si>
    <t>FULLDAY 4 ADULTOS</t>
  </si>
  <si>
    <t>FULLDAY 1 ENTRADA ADICIONAL</t>
  </si>
  <si>
    <t xml:space="preserve">Charly Cruz </t>
  </si>
  <si>
    <t>charlycruz20@gmail.com</t>
  </si>
  <si>
    <t>FULLDAY 2 ADULTOS Y 1 MENOR</t>
  </si>
  <si>
    <t>Joselyn Delgadillo</t>
  </si>
  <si>
    <t xml:space="preserve">Joselyn2002_delgadillo@hotmail.com </t>
  </si>
  <si>
    <t>Veronica Villarroel</t>
  </si>
  <si>
    <t>veronicamarianavc@hoymail.com</t>
  </si>
  <si>
    <t>FULLDAY 1 ADULTO Y 1 MENOR</t>
  </si>
  <si>
    <t>PAGO EN RECEPCION</t>
  </si>
  <si>
    <t xml:space="preserve">HOSPEDAJE EL 23 DE SEPTIEMBRE + 2 desayunos </t>
  </si>
  <si>
    <t>HOSPEDAJE ADICIONAL MENOR</t>
  </si>
  <si>
    <t>CI 6305592</t>
  </si>
  <si>
    <t>Claudia Terceros Tarraga</t>
  </si>
  <si>
    <t>SALDO SUITE LAGOON</t>
  </si>
  <si>
    <t>SALDO CABAÑA</t>
  </si>
  <si>
    <t xml:space="preserve">TANIA TERRAZAS ROJAS </t>
  </si>
  <si>
    <t xml:space="preserve">HOSPEDAJE PAGO AL CONTADO SUITE VIP EXPOCRUZ PROMO
D1 ALMUERZO CENA
D2 DESAYUNO ALMUERZO CENA
D3 DESAYUNO ALMUERZO
2 PERSONAS
</t>
  </si>
  <si>
    <t>Gabriela Chavez Molina</t>
  </si>
  <si>
    <t>Gaby555.gc@gmail.com</t>
  </si>
  <si>
    <t>INGRESO 4 PERSONAS SOLO PISCINAS SBADO 30 DE SEPTIEMBRE</t>
  </si>
  <si>
    <t>INGRESO SOLO PISCINA, 2 ENTRADAS ADICIONALES</t>
  </si>
  <si>
    <t>JUSTINIANO</t>
  </si>
  <si>
    <t>Seleny Justiniano</t>
  </si>
  <si>
    <t>selenyjustiniano@gmail.com</t>
  </si>
  <si>
    <t>HOSPEDAJE SOLO CON DESAYUNO 2 PERSONAS EN SUITE LAGOON 2D1N</t>
  </si>
  <si>
    <t xml:space="preserve">30 se factura saldo </t>
  </si>
  <si>
    <t>30bs saldo facturado deuda</t>
  </si>
  <si>
    <t>Miguel Paz</t>
  </si>
  <si>
    <t>FREELANCER Cbba Terramia</t>
  </si>
  <si>
    <t>Gerente Terramia</t>
  </si>
  <si>
    <t>COMISIONES</t>
  </si>
  <si>
    <t>DANA</t>
  </si>
  <si>
    <t>MARIEL</t>
  </si>
  <si>
    <t>SIN FECHA DE INGRESO</t>
  </si>
  <si>
    <t>MARIEL VARGAS</t>
  </si>
  <si>
    <t>DANA - NICOLE</t>
  </si>
  <si>
    <t>PAQUETE EXPOCRUZ AL CONTADO
2 PERSONAS SUITE VIP
D1 CENA
D2 DESAYUNO ALMUERZO
SIN FECHA DE INGRESO, VALIDO HASTA EL 24 DE SEPTIEMBRE DE 2024, MENOS CARNAVALA O DEL 24 AL 2 DE ENERO 2024</t>
  </si>
  <si>
    <t>CI 282260</t>
  </si>
  <si>
    <t>Ana María de Rivero</t>
  </si>
  <si>
    <t>ANA MARIA FISCHER</t>
  </si>
  <si>
    <t>MEMBRESIA
1 FAMILIAR
1 PERSONAL</t>
  </si>
  <si>
    <t>Fabiola Gutierrez</t>
  </si>
  <si>
    <t>fabiolag3006@gmail.com</t>
  </si>
  <si>
    <t>MARI - NICOLE</t>
  </si>
  <si>
    <r>
      <rPr>
        <rFont val="Arial"/>
        <color rgb="FF000000"/>
      </rPr>
      <t xml:space="preserve">PAQUETE EXPOCRUZ AL CONTADO
2 PERSONAS SUITE VIP
D1 CENA
D2 DESAYUNO ALMUERZO
VALIDO HASTA EL 24 DE SEPTIEMBRE DE 2024, MENOS CARNAVALA O DEL 24 AL 2 DE ENERO 2024
</t>
    </r>
    <r>
      <rPr>
        <rFont val="Arial"/>
        <b/>
        <color rgb="FF000000"/>
      </rPr>
      <t xml:space="preserve">
SOLICITO REPROGRAMACION</t>
    </r>
  </si>
  <si>
    <t>Nit 5857254015</t>
  </si>
  <si>
    <t>Gabriel albano loma flores</t>
  </si>
  <si>
    <t>JASKARA JUSTINIANO</t>
  </si>
  <si>
    <t>MEMBRESIA
1 FAMILIAR
1 KID</t>
  </si>
  <si>
    <t>BEGOÑA E. RODRÍGUEZ LÓPEZ</t>
  </si>
  <si>
    <t xml:space="preserve"> DORA GUARIBANA Y ZACARIAS VASQUEZ 
SE REGISTRO COMO TATO</t>
  </si>
  <si>
    <t xml:space="preserve">vtatiana82@hotmail.com </t>
  </si>
  <si>
    <t>2 ENTRADAS FULLDAY DOMINGO ADULTOS</t>
  </si>
  <si>
    <t>Vilma Angélica Escalera Encinas</t>
  </si>
  <si>
    <t>vilmangelica85@gmail.com</t>
  </si>
  <si>
    <t>3 ENTRADAS FULLDAY 2 NIÑOS Y 1 ADULTO</t>
  </si>
  <si>
    <t xml:space="preserve">Laura Espinoza </t>
  </si>
  <si>
    <t>Mariel Espinoza</t>
  </si>
  <si>
    <t>PAQUETE VELADA ROMANTICA DE 930BS
DECORACION Y CENA CERCA LA PISCINA SI TODAVIA NO SE TIENE ESCENARIO BAJO LAS ESTRELLAS
2 personas 2dias 1 noche
-suite LAGOON
- trago de bienvenida
- vino
-chocolates
- desayuno buffet
- cena por definir</t>
  </si>
  <si>
    <t xml:space="preserve"> Luz Cinthya Terrazas Valdivia </t>
  </si>
  <si>
    <t xml:space="preserve"> luz.terrazas07@gmail.com </t>
  </si>
  <si>
    <t>10 entradas fullday sabado</t>
  </si>
  <si>
    <t>Luis Avalos Villegas</t>
  </si>
  <si>
    <t>Yara Duanee Rosas Villagomez</t>
  </si>
  <si>
    <t>Yd2039408@gmail.com</t>
  </si>
  <si>
    <t>2 entradas fullday domingo</t>
  </si>
  <si>
    <t>CATALINA YUBANURE</t>
  </si>
  <si>
    <t>2 entradas adicionales 1 mayor y 1 menor</t>
  </si>
  <si>
    <t>Pablo Gerar Fuentes Mendoza</t>
  </si>
  <si>
    <t>Brian Henry Fuentes Jaimes</t>
  </si>
  <si>
    <t>Fuentesbrian849@gmail.com</t>
  </si>
  <si>
    <t>HOSPEDAJE TARIFA FERIAL 3D2N
CABAÑA 2H PREMIUM+ 1 ADICIONAL MENOR (5 PERSONAS)
D1 CENA
D2 DESAYUNO ALMUERZO CENA
D3 DESAYUNO ALMUERZO
TOTAL 3500BS</t>
  </si>
  <si>
    <r>
      <rPr>
        <rFont val="Arial"/>
        <color rgb="FF000000"/>
      </rPr>
      <t xml:space="preserve">HOSPEDAJE TARIFA FERIAL 3D2N
SUITE VIP 2 PERSONAS 
D1 CENA
D2 DESAYUNO ALMUERZO CENA
D3 DESAYUNO ALMUERZO
TOTAL 1530BS
</t>
    </r>
    <r>
      <rPr>
        <rFont val="Arial"/>
        <b/>
        <color rgb="FF000000"/>
      </rPr>
      <t xml:space="preserve">PROGRAMADO DEL 24 A L 26 DE NOVIEMBRE </t>
    </r>
  </si>
  <si>
    <t xml:space="preserve">Daniel Alejandro Gironaz Pinto </t>
  </si>
  <si>
    <t xml:space="preserve">danielgiropinto12345678@gmail.com </t>
  </si>
  <si>
    <t>DEBE 1450BS , EL TOTAL DEL PAQUETE ES 2750
SALDO A COBRAR EN RECEPCION</t>
  </si>
  <si>
    <r>
      <rPr>
        <rFont val="Arial"/>
        <color rgb="FF000000"/>
      </rPr>
      <t xml:space="preserve">HOSPEDAJE TODO INCLUIDO 3DD2N
D1 ALMUERZO CENA
D2 DESAYUNO ALMUERZO CENA
D3 DESAYUNO ALMUERZO
</t>
    </r>
    <r>
      <rPr>
        <rFont val="Arial"/>
        <b/>
        <color rgb="FF000000"/>
      </rPr>
      <t xml:space="preserve">
PROGRAMADO DEL 24 A L 26 DE NOVIEMBRE </t>
    </r>
  </si>
  <si>
    <t>1530 almentacion</t>
  </si>
  <si>
    <t>PAGO 1 8/9 3000BS
PAGO 2 11/10 3240BS</t>
  </si>
  <si>
    <r>
      <rPr>
        <rFont val="Arial"/>
        <color theme="1"/>
      </rPr>
      <t xml:space="preserve">Hospedaje 3d2n 4 personas todo incluido CABAÑA RUSTICA 15-17 OCT
D1 CENA
D2 DESAYUNO ALMUERZO CENA
D3 DESAYUNO ALMUERZO
TOTAL PAQUETE: 3040BS
POR COBRAR EN RECEPCION: 1540 Bs
----------------------------------
Hospedaje 3d2n 4 personas todo incluido CABAÑA PREMIUM 17-19 OCT
D1 CENA
D2 DESAYUNO ALMUERZO CENA
D3 DESAYUNO ALMUERZO
TOTAL PAQUETE: 3200BS
POR COBRAR EN RECEPCION: 1700 Bs
</t>
    </r>
    <r>
      <rPr>
        <rFont val="Arial"/>
        <b/>
        <color theme="1"/>
      </rPr>
      <t xml:space="preserve">TOTAL A PAGAR: 6240 BS
</t>
    </r>
    <r>
      <rPr>
        <rFont val="Arial"/>
        <color rgb="FFFF0000"/>
      </rPr>
      <t xml:space="preserve">PAGO 1 3000 BS
</t>
    </r>
    <r>
      <rPr>
        <rFont val="Arial"/>
        <color theme="1"/>
      </rPr>
      <t>PAGO 2 3240 BS</t>
    </r>
  </si>
  <si>
    <t>Aguirre</t>
  </si>
  <si>
    <t>Limberg Aguirre Ovando</t>
  </si>
  <si>
    <t>limberg.a.o@gmail.com</t>
  </si>
  <si>
    <t>HOSPEDAJE 2DIAS 1 NOCHE
SUITE EJECUTIVA 2 PERSONAS SOLO DESAYUNO DIA 2</t>
  </si>
  <si>
    <t xml:space="preserve">Carla Talavera </t>
  </si>
  <si>
    <t>catzu.andrea@gmail.com</t>
  </si>
  <si>
    <t>2 ENTRADAS FULLDAY DOMINGO</t>
  </si>
  <si>
    <t>GENARO MURRIS HURTADO</t>
  </si>
  <si>
    <t>ROSSY VACA</t>
  </si>
  <si>
    <t>FULLDAY DOMINGO 6 ADULTOS Y 1 MENOR</t>
  </si>
  <si>
    <t xml:space="preserve">FULLDAY 1 ENTRADA ADICIONAL , NO PAGA MULTA POR REPROGRAMACION, YA QUE ES NUEVA COMPRA </t>
  </si>
  <si>
    <t>Fernando Velez</t>
  </si>
  <si>
    <t>Luis fernando velez</t>
  </si>
  <si>
    <t>Fervelez2020@gmail.com</t>
  </si>
  <si>
    <t>HOSPEDAJE 2D1N SUITE LAGOON
2 PERSONAS
INCLUYE DESAYUNO DIA 2</t>
  </si>
  <si>
    <t>Natalia Maravi</t>
  </si>
  <si>
    <t>51 946245168</t>
  </si>
  <si>
    <t>Gabriel Arteaga</t>
  </si>
  <si>
    <t xml:space="preserve">Gabriel Arteaga Espinoza </t>
  </si>
  <si>
    <t>4 ENTRADAS FULLDAY, 2 ADULTOS Y 2 MENORES</t>
  </si>
  <si>
    <t>Cynthia Susana Zurita Zárate</t>
  </si>
  <si>
    <t>4 entradas fullday domingo, 3 adultos y 1 menor</t>
  </si>
  <si>
    <t xml:space="preserve"> Fabiola Nina</t>
  </si>
  <si>
    <t xml:space="preserve"> Fabiola Nina Soto</t>
  </si>
  <si>
    <t>fnina@crecer.bo</t>
  </si>
  <si>
    <t>4 ENTRADAS ADULTOS</t>
  </si>
  <si>
    <t xml:space="preserve">Michael Ruben Soto Callapa </t>
  </si>
  <si>
    <t xml:space="preserve">LIZETH VERÓNICA BALDIVIEZO VAQUILA </t>
  </si>
  <si>
    <t xml:space="preserve"> lizethbaldiviezo@gmail.com </t>
  </si>
  <si>
    <t>FULLDAY  3 adultos y 2 niños</t>
  </si>
  <si>
    <t xml:space="preserve">Yesica Ichaso gallardo </t>
  </si>
  <si>
    <t>yichaso-es@udabol.edu.bo</t>
  </si>
  <si>
    <t>Patricia Sánchez Solano</t>
  </si>
  <si>
    <t>DANIELA SALVATIERRA QUINTANA</t>
  </si>
  <si>
    <t>hospedaje dos dias y una noche
PAGO EN EFECTIVO RECEPCION , DESAYUNO DIA 2</t>
  </si>
  <si>
    <t>Víctor Mora</t>
  </si>
  <si>
    <t>3 ENTRADAS FULLDAY 2 ADULTOS Y 1 MENOR, SABADO</t>
  </si>
  <si>
    <t>ADRIANA VACA</t>
  </si>
  <si>
    <t>HOSPEDAJE SUITE FAMILIAR TODO INCLUIDO
2 ADULTOS Y 2 MENORES, 1 NIÑA Y 1 BEBE
D1 ALMUERZO CENA
D2 DESAYUNO ALMUERZO
700 COMPROBANTE
770 EN EFECTIVO RECEPCION</t>
  </si>
  <si>
    <t>Crhis Stefani Soria Aguilera</t>
  </si>
  <si>
    <t>PAQUETE CORPORATIVO</t>
  </si>
  <si>
    <t>LA CLIENTE ADELANTO 1000BS , SE DEBE COBRAR EN RECEPCION EL SALDO DE 800BS PARA COMPLETAR EL PAQUETE.
PRECIO POR PERSONA 90BS</t>
  </si>
  <si>
    <t xml:space="preserve">PAQUETE CORPORATIVO DE 90BS PARA EL 27 DE OCTUBRE PARA 20 PERSONAS
PERSONAS CONFIRMADAS 19
PERSONASS POR CONFIRMAR 1
INCLUYE:
- PLATO SERVIDO KEPERI AL HORNO
- JUGO, GASEOSA O CERVEZA
- USO DE LAS PISCINAS E INSTALACIONES
HABILITAR EN RESTAURANTE UN MESA LARGA PARA EL GRUPO DE PERSONAS </t>
  </si>
  <si>
    <t>José Luis Villanueva</t>
  </si>
  <si>
    <t>4 ENTRADAS FULLDAY DOMINGO</t>
  </si>
  <si>
    <t>Willians Gonzales Cristodulo</t>
  </si>
  <si>
    <t>Jessenia Cristodulo Franco</t>
  </si>
  <si>
    <t>FULLDAY DOMINGO 8 MAYORES Y 2 MENORES</t>
  </si>
  <si>
    <t>Carlos Delfin Ameller</t>
  </si>
  <si>
    <t>FULLDAY 2 ENTRADAS DOMINGO</t>
  </si>
  <si>
    <t>José Manuel Escobar Rojas</t>
  </si>
  <si>
    <t>jose.escobar1203@gmail.com</t>
  </si>
  <si>
    <t>EL CLIENTE CANCELO LA MITAD, SE DEBE COBRAR OTROS 310BS AL INGRESO</t>
  </si>
  <si>
    <t xml:space="preserve">HOSPEDAJE SOLO CON DESAYUNO  DIA 2
EN SUITE VIP
2 PERSONAS Y 1 BEBE DE 1 AÑO, 
EL CLIENTE SOLICITA LA CUNA PARA NIÑOS Y REGISTRA QUE INGRESA COMIDA PARA SU BEBE: PAPILLA Y LECHE.
....................
TOTAL PAQUETE 620BS
ADELANTO 310BS
SE DEBE COBRAR AL INGRESO 310BS , AVISAR PARA FACTURAR PORFAVOR
</t>
  </si>
  <si>
    <t>LA CLIENTE CANCELO SU SALDO EN RECEPCION EN EFECTIVO</t>
  </si>
  <si>
    <t>SALDO PAQUETE FULLDAY CORPORATIVO</t>
  </si>
  <si>
    <t>Marisol Gonzales</t>
  </si>
  <si>
    <t>CLAUDIO MANSILLA MARTINEZ</t>
  </si>
  <si>
    <t>VELADA ROMANTICA 2 PERSONAS EN SUITE VIP
DECORACION Y CENA CERCA LA PISCINA SI TODAVIA NO SE TIENE ESCENARIO BAJO LAS ESTRELLAS
2 personas 2dias 1 noche
-suite vip
- trago de bienvenida: piña colada sin alcohol
- reemplazar vino por jugo de temporada
-chocolates
- desayuno buffet
- en lugar de cena, será almuerzo, opciones por definir
- decoracion en almuerzo</t>
  </si>
  <si>
    <t>David Villarroel Soliz</t>
  </si>
  <si>
    <t>BETTY VILLAROEL SOLIZ</t>
  </si>
  <si>
    <t>ENTRADAS FULLDAY TODOS SANTOS 2 DE NOVIEMBRE
14 ADULTOS Y 4 MENORES</t>
  </si>
  <si>
    <t>1 ENTRADA ADICIONAL FULLDAY</t>
  </si>
  <si>
    <t>Nit. 7841646</t>
  </si>
  <si>
    <t>Gustavo Marca</t>
  </si>
  <si>
    <t>gmss101@hotmail.com</t>
  </si>
  <si>
    <t>DANA -NICOLE</t>
  </si>
  <si>
    <t>3 ENTRADAS FULLDAY 2 ADULTOS Y 1 MENOR + 1 NIÑO DE 4 AÑOS</t>
  </si>
  <si>
    <t>edwin poma cruz</t>
  </si>
  <si>
    <t>Se pagó a cuenta 1200bs
El saldito a cancelar 2540bs</t>
  </si>
  <si>
    <t>TODAS</t>
  </si>
  <si>
    <t>34 ENTRADAS FULLDAY CORPORATIVO PARA EL DIA DOMINGO 5 DE NOVIEMBRE
INCLUYE:
PIQUE MACHO
JUGO GASEOSA O CERVEZA
USO DE AMBIENTES</t>
  </si>
  <si>
    <t>SALDO CANCELADO EN EL RESORT</t>
  </si>
  <si>
    <t>pagado en efectivo en recepcion a anyeli</t>
  </si>
  <si>
    <t>CI.7768928</t>
  </si>
  <si>
    <t>Diego Dussan Claros Bordon</t>
  </si>
  <si>
    <t xml:space="preserve">HOSPEDAJE TODO INCLUIDO 2 ADULTOS  + 1 NIÑO + 1 BEBE
D1 ALMUERZO (2 ADULTOS) CENA TODOS
D2 DESAYUNO ALMUERZO TODOS
</t>
  </si>
  <si>
    <t xml:space="preserve">Yessenia Rojas Calvimontes </t>
  </si>
  <si>
    <t xml:space="preserve">essenia Rojas Calvimontes </t>
  </si>
  <si>
    <t>ENTRADAS FULLDAY DOMINGO 12
6 ADULTOS Y 3 NIÑOS
* INGRESA TORTA PEQUEÑA PARA CUMPLEAÑOS DE SU HIJA</t>
  </si>
  <si>
    <t>Javier martinez</t>
  </si>
  <si>
    <t>Jmartinez@skystar.com.bo</t>
  </si>
  <si>
    <t>HOSPEDAJE EN SUITE LAGOON + VOUCHER DE CONSUMO POR 60BS , INCLUYE DESAYUNO DIA 2</t>
  </si>
  <si>
    <t>Martha sisa garnica</t>
  </si>
  <si>
    <t>sisagarnica94@gmail.com</t>
  </si>
  <si>
    <t>ANUALADA POR CONTA</t>
  </si>
  <si>
    <t>PAOLA NICOLE SANABRIA SARAVIA</t>
  </si>
  <si>
    <t>MARTHA SISA garnica</t>
  </si>
  <si>
    <t>RE FACTURADO CON MI NOMBRE</t>
  </si>
  <si>
    <t>Yaneth chavarria flores</t>
  </si>
  <si>
    <t>HOSPEDAJE TODO INCLUIDO
2 PERSONAS SUITE LAGOON
D1 CENA 
D2 DESAYUNO ALMUERZO</t>
  </si>
  <si>
    <t>Martha Cruz</t>
  </si>
  <si>
    <t>Margarita Coffield Cruz</t>
  </si>
  <si>
    <t>3 entradas adultos fullday</t>
  </si>
  <si>
    <t>CARLOS LIJERON</t>
  </si>
  <si>
    <t>1 entrada fullday</t>
  </si>
  <si>
    <t>JULIO IBAÑEZ</t>
  </si>
  <si>
    <t>HOSPEDAJE VELADA ROMANTICA PAQUETE 2
2 PERSONAS
- trago de bienvenida
- vino
-chocolates
- desayuno buffet
- Cena ROMANTICA, decoración junto a la piscina
OPCION 4</t>
  </si>
  <si>
    <t>José Terrazas</t>
  </si>
  <si>
    <t>Angélica María Soliz Terrazas</t>
  </si>
  <si>
    <t>1 ENTRADA ADULTO</t>
  </si>
  <si>
    <t>Angel Zurita</t>
  </si>
  <si>
    <t>2 entradas fullday adulto</t>
  </si>
  <si>
    <t xml:space="preserve">Ernesto Justiniano </t>
  </si>
  <si>
    <t xml:space="preserve">SARA CRISTINA VILLEGAS SANCHEZ </t>
  </si>
  <si>
    <t>6 entradas fullday</t>
  </si>
  <si>
    <t>MELVA SALVATIERRA</t>
  </si>
  <si>
    <t>3 ENTRADAS FULLDAY</t>
  </si>
  <si>
    <t>Roly Andres Molina Arteaga</t>
  </si>
  <si>
    <t>molinaarteaga14@gmail.com</t>
  </si>
  <si>
    <t>DEBE CANCELAR EN RECEPCION SU SALDO DE 2340 BS</t>
  </si>
  <si>
    <t>FULLDAY ESTUDIANTIL PARA 39 PERSONAS 
BUFFET CHURRASCO + JUGO + POSTRE
2 LIBERADOS PROFES
INGRESAN FOTOGRAFOS</t>
  </si>
  <si>
    <t xml:space="preserve">Patricia Eguez </t>
  </si>
  <si>
    <t>ENTRADAS FULLDAY SABADO 6 ADULTOS +1 MENOR</t>
  </si>
  <si>
    <t>Edgar Colque</t>
  </si>
  <si>
    <t xml:space="preserve">Angélica Colque Hassenteufel </t>
  </si>
  <si>
    <t xml:space="preserve">anghie550@gmail.com </t>
  </si>
  <si>
    <t>2 ENTRADAS FULLDAY ADULTO DOMINGO</t>
  </si>
  <si>
    <t xml:space="preserve"> José Osman Sansuste Tapia </t>
  </si>
  <si>
    <t>joseosman@gmail.com</t>
  </si>
  <si>
    <t>3 entradas , 2 adultos y 1 menor</t>
  </si>
  <si>
    <t>EPIFANIA ZAMBRANA GUZMAN</t>
  </si>
  <si>
    <t>VERONICA APARICIO PAZ</t>
  </si>
  <si>
    <t xml:space="preserve">veronicaaparicio3110@gmail.com </t>
  </si>
  <si>
    <t>12 entradas Adultos y 1 menor de 8 años para Fullday</t>
  </si>
  <si>
    <t xml:space="preserve">Freddy serrano Grimaldos </t>
  </si>
  <si>
    <t>freddyserranogrimaldos@gmail.com</t>
  </si>
  <si>
    <t>2 entradas adultos sabado</t>
  </si>
  <si>
    <t>pago en recepcion</t>
  </si>
  <si>
    <t>FABIOLA VALENZUELA</t>
  </si>
  <si>
    <t>2 ENTRADAS MENOR</t>
  </si>
  <si>
    <t>HERLAN JALDIN TEJERINA</t>
  </si>
  <si>
    <t>fuallday 1 persona</t>
  </si>
  <si>
    <t>claudia padilla</t>
  </si>
  <si>
    <t>Fullday para mañana 8 Adultos y 3 menores</t>
  </si>
  <si>
    <t>Bergman Lino</t>
  </si>
  <si>
    <t>Zulma Karminia Aguilera Caballero</t>
  </si>
  <si>
    <t>Fullday para mañana 6 mayores y 2 menores</t>
  </si>
  <si>
    <t xml:space="preserve">Miguel Angel Candia Taboada </t>
  </si>
  <si>
    <t>Rojaflor luzirene Requena Doria Medina</t>
  </si>
  <si>
    <t>HOSPEDAJE BLACK NOVEMBER
2 ADULTOS  +  1 NIÑO ESTADIA DE 4 DIAS Y 3 NOCHES
D1 CENA
D2 Y D3 DESAYUNO ALMUERZO CENA
D4 DESAYUNO ALMUERZO</t>
  </si>
  <si>
    <t>MARY INES RUIZ</t>
  </si>
  <si>
    <t>REYNALDO CESPEDES</t>
  </si>
  <si>
    <t>reycespmir666@gmail.com</t>
  </si>
  <si>
    <t>PROGRAMADO 25 DE MAYO 2024</t>
  </si>
  <si>
    <t>HOSPEDAJE BLACK NOVEMBER FECHA SIN DEFINIR VIGENCIA 6 MESES, EXCEPTO CARNAVALES 2024 Y DEL 24 AL 2 DE ENERO
2 ADULTOS  SUITE EJECUTIVA
D1 CENA
D2 DESAYUNO ALMUERZO</t>
  </si>
  <si>
    <t>NAVA</t>
  </si>
  <si>
    <t>Danitza Lia Mamani Martínez</t>
  </si>
  <si>
    <t>danitza.mamani@gmail.com</t>
  </si>
  <si>
    <t>PROGRAMO PARA EL 12 DE ABRIL</t>
  </si>
  <si>
    <t>SANTY  - NICOLE</t>
  </si>
  <si>
    <t>HOSPEDAJE BLACK NOVEMBER FECHA SIN DEFINIR VIGENCIA 6 MESES, EXCEPTO CARNAVALES 2024 Y DEL 24 AL 2 DE ENERO
2 ADULTOS
 suite lagoon 2 personas, 3d2n
d1 cena
d2 desayuno almuerzo cena
d3 desayuno almuerzo</t>
  </si>
  <si>
    <t xml:space="preserve">Federico lopez Duran </t>
  </si>
  <si>
    <t>ROMARIO CUELLAR</t>
  </si>
  <si>
    <t>romariocuellar19@gmail.com</t>
  </si>
  <si>
    <t>HOSPEDAJE TODO INCLUIDO BLACK NOVEMEBER
D1 CENA
D2 DESAYUNO ALMUERZO
2 PERSONAS, VERIFICAR QUE EL JACUZZI FUNCIONE BIEN POR FAVOR , CON AGUA CALIENTE.</t>
  </si>
  <si>
    <t>Nubraska Camacaro</t>
  </si>
  <si>
    <t>DEBE CANCELAR EN RECEPCION SU SALDO DE BS 465</t>
  </si>
  <si>
    <t>VELADA ROMANTICA 2 PERSONAS EN SUITE VIP
2 personas 2dias 1 noche
-suite vip
- trago de bienvenida
- Vino
- Chocolates
- Desayuno buffet
- Cena romantica en la suite
- Decoracion al ingreso de la suite 
TOTAL PAQUETE 930 BS</t>
  </si>
  <si>
    <t xml:space="preserve">Nit 3929384019 </t>
  </si>
  <si>
    <t>Maria Faúndez</t>
  </si>
  <si>
    <t>mariaofaundez@gmail.com</t>
  </si>
  <si>
    <t>DEBE CANCELAR EN RECEPCION SU SALDO DE BS 1535</t>
  </si>
  <si>
    <t>PAQUETE FULLDAY CORPORATIVO 
OPCION DE 95BS 
33 PERSONAS PARA EL 2 DE DICIEMBRE
TOTAL PAQUETE 3135 BS</t>
  </si>
  <si>
    <t>NIT:5195766</t>
  </si>
  <si>
    <t>Sarah Galindo</t>
  </si>
  <si>
    <t>Alberto Camacho Achá</t>
  </si>
  <si>
    <t>alberto.camacho.acha@gmail.com</t>
  </si>
  <si>
    <t>HOSPEDAJE TODO INCLUIDO 4 PERSONAS
D1 ALMUERZO CENA
D2,D3 DESAYUNO ALMUERZO CENA
D4 DESAYUNO ALMUERZO</t>
  </si>
  <si>
    <t>HOSPEDAJE TODO INCLUIDO 2 PERSONAS
D1 ALMUERZO CENA
D2 DESAYUNO ALMUERZO</t>
  </si>
  <si>
    <t>Brandon Eduardo Touchard Ruck</t>
  </si>
  <si>
    <t>Brenda Touchard</t>
  </si>
  <si>
    <t>brendatouchard66@gmail.com</t>
  </si>
  <si>
    <t>"VELADA ROMANTICA 2 PERSONAS EN SUITE LAGOON
2 personas 2dias 1 noche
- lagoon
- trago de bienvenida
- Vino
- Chocolates
- Desayuno buffet
- Cena romantica a lado de la piscina
- Decoracion junto con la cena</t>
  </si>
  <si>
    <t>Carmen Tatiana Flores Quiroz</t>
  </si>
  <si>
    <t>NATALY FLORES</t>
  </si>
  <si>
    <t>DEBE CANCELAR EN RECEPCION SU SALDO DE BS 1765</t>
  </si>
  <si>
    <t>FULLDAY CORPORATIVO  21 ADULTOS + FULLDAY NIÑOS PARA 4 NIÑOS , COBRAR EL SALDO EN RECEPCION  DE  1765BS
TOTAL PAQUETE 3300BS</t>
  </si>
  <si>
    <t>ANDRES LARA</t>
  </si>
  <si>
    <t xml:space="preserve">facturado en diciembre 130bs </t>
  </si>
  <si>
    <t>1 ENTRADA FULLDAY</t>
  </si>
  <si>
    <t xml:space="preserve">Maricela Chipunavi Solano </t>
  </si>
  <si>
    <t>3 ENTRADAS FULLDAY SABADO</t>
  </si>
  <si>
    <t>YOLANDA JANCO CUEVAS</t>
  </si>
  <si>
    <t>Isabel Castro</t>
  </si>
  <si>
    <t>SANTY - NICOLE</t>
  </si>
  <si>
    <t>INGRESO COLEGIO TRANSPORTISTA A
10 BUFFET 1400BS
10 COMBOS DE 85BS 850BS
TOTAL 2250BS PAGADO EN EFECTIVO  A ANYELI</t>
  </si>
  <si>
    <t xml:space="preserve">SALDO FULLDAY CORPORATIVO </t>
  </si>
  <si>
    <t>DAVID JEAN PIER JIMENEZ MONTAÑO</t>
  </si>
  <si>
    <t>davidjeanpierjimenezmontano@gmail.com</t>
  </si>
  <si>
    <t>HOSPEDAJE TODO INCLUIDO AÑO NUEVO
D1 CENA
D2 DESAYUNO ALMUERZO CENA
D3 DESAYUNO ALMUERZO
COMPRO ENTRADAS FIESTA SECTOR ORO, ENTREGAR ENTRADAS PREVALORADAS PORFAVOR EL DIA DE SU INGRESO
mesa 17 a</t>
  </si>
  <si>
    <t>2984
2987 ES LA CORRECTA</t>
  </si>
  <si>
    <t>PARTE EN EFECTIVO Y PARTE CON QR</t>
  </si>
  <si>
    <t>Nit 292552029</t>
  </si>
  <si>
    <t>Fundación Koinonia</t>
  </si>
  <si>
    <t>Erika Mendoza</t>
  </si>
  <si>
    <t xml:space="preserve">FULLDAY CORPORATIVO 
PAQUETE DE 140BS
- Almuerzo BUFFET DE CHURRASCO
- Jugo
- Postre
- Merienda empanada con su jugo en lugar de cerveza
- Uso de las instalaciones piscinas, saunas, y demas ambientes
- Uso de jardines y fuente para sesion de fotos </t>
  </si>
  <si>
    <t>BOLIVIAN CARGO LOGISTICS SRL</t>
  </si>
  <si>
    <t xml:space="preserve"> hdalence@bcl.com.bo</t>
  </si>
  <si>
    <t>DEBE SALDO DE 1470BS, A CANCELAR EN RECEPCION , AVISAR PARA FACTURAR PORFAVOR</t>
  </si>
  <si>
    <t>HOSPEDAJE 4 PERSONAS TODO INCLUIDO CABAÑA MASTER
D1 ALMUERZO CENA
S2 DESAYUNO ALMUERZO
TOTAL 2940BS
DEBE SALDO DE 1470BS, A CANCELAR EN RECEPCION , AVISAR PARA FACTURAR PORFAVOR</t>
  </si>
  <si>
    <t>2 entradas fullday adultos sabado</t>
  </si>
  <si>
    <t>1 ENTRADA MAS</t>
  </si>
  <si>
    <t>Ivanna Parra</t>
  </si>
  <si>
    <t>5 ENTRADAS PARA ADULTOS</t>
  </si>
  <si>
    <t>1 ENTRADA ADICIONAL EXTRA, total 22 personas</t>
  </si>
  <si>
    <t xml:space="preserve">Beatriz Dominguez Gonzales </t>
  </si>
  <si>
    <t>Full Day para mañana 3 adultos y 1 menor</t>
  </si>
  <si>
    <t xml:space="preserve">Martha Cortez Gonzales </t>
  </si>
  <si>
    <t>SANDRA CAREAGA CORTES</t>
  </si>
  <si>
    <t>noecc94@gmal.com</t>
  </si>
  <si>
    <t>TOTAL PAQUETE 2080, debe saldo en recepcion de 1040bs</t>
  </si>
  <si>
    <t>HOSPEDAJE TODO INCLUIDO
4 PERSONAS
2D1N
d1 almuerzo cena
d2 desayuno almuerzo
cliente debe 1040bs , cobrar en recepcion , avisar para facturar el saldo porfavor</t>
  </si>
  <si>
    <t>Ana Gabriela Montaño</t>
  </si>
  <si>
    <t>Jonathan Camacho</t>
  </si>
  <si>
    <t>HOSPEDAJE CON DESAYUNO
FECHA ABIERTA DICIEMBRE ENERO 2024
2 PERSONAS</t>
  </si>
  <si>
    <t xml:space="preserve">Primitiva calizaya </t>
  </si>
  <si>
    <t>Iglesia Bethe</t>
  </si>
  <si>
    <t>primixcalizaya@gmail.com</t>
  </si>
  <si>
    <t xml:space="preserve">FULLDAY CORPORATIVO 
PAQUETE DE 110BS
- Pique macho Personal
- Cocacola personal
- Uso de las instalaciones piscinas, saunas, y demas ambientes
- Uso de jardines y fuente para sesion de fotos </t>
  </si>
  <si>
    <t>Karent Lizeth Miranda Gonzales</t>
  </si>
  <si>
    <t>Francisco  Miranda Loaiza</t>
  </si>
  <si>
    <t xml:space="preserve">kalimiranda24@gmail.com </t>
  </si>
  <si>
    <t xml:space="preserve">hospedaje con desayuno
2d1n </t>
  </si>
  <si>
    <t>SIN FACTURA, SE EMITIO RECIBO EN RECEPCION</t>
  </si>
  <si>
    <t>MILTON QUISPE</t>
  </si>
  <si>
    <t>COL.  JAIME ESCALANTE</t>
  </si>
  <si>
    <t>miltonruben1@gmail.com</t>
  </si>
  <si>
    <t>SE DEBE COBRAR EN RECEPCION SALDO DE 1200 BS
SE DIVIDIRA LA COMISION EN 2, PORQUE AL PARECER LO ATENDIERON EN OFICINAS, EL DIA LUNES.</t>
  </si>
  <si>
    <t>FULLDAY ESTUDIANTIL 20 PERSONAS
PAQUETE DE 120BS
TOTAL PAQUETE ES DE 2400BS, 60BS COMISION PAOLA Y 60BS YO</t>
  </si>
  <si>
    <t>PAGADO EN RECEPCION TRANSFERENCIA Y 330 EN EFECTIVO</t>
  </si>
  <si>
    <t xml:space="preserve">FULLDAY CORPORATIVO TOTAL 33 PERSONAS
PAQUETE DE 110BS
- Pique macho Personal
- Cocacola personal
- Uso de las instalaciones piscinas, saunas, y demas ambientes
- Uso de jardines y fuente para sesion de fotos </t>
  </si>
  <si>
    <t>LINDY ALBA</t>
  </si>
  <si>
    <t>alindyc@gmail.com</t>
  </si>
  <si>
    <t>2 entradas fullday</t>
  </si>
  <si>
    <t>VENTA DE NOVIMEBRE FACTURADO EN DICIEMBRE</t>
  </si>
  <si>
    <t xml:space="preserve">Eliana Rojas Montero </t>
  </si>
  <si>
    <t>FULLDAY 5 mayores 2 menores</t>
  </si>
  <si>
    <t>Moises galarza hurtado</t>
  </si>
  <si>
    <t>Moisesgmas@gmail.com</t>
  </si>
  <si>
    <t>VELADA ROMANTICA PAQUETE 2
CENA OPCION 5
SUITE VIP</t>
  </si>
  <si>
    <t>Dora Abalos Mamani</t>
  </si>
  <si>
    <t>Lucia Caba Arancibia</t>
  </si>
  <si>
    <t>MARI - DANA- NICK</t>
  </si>
  <si>
    <t>FULLDAY 3 PERSONAS</t>
  </si>
  <si>
    <t>irene sayuri higa yoshimoto</t>
  </si>
  <si>
    <t xml:space="preserve">higayosimotoirenesayuri@gmail.com </t>
  </si>
  <si>
    <t>FACTURADO A MI NOMBRE</t>
  </si>
  <si>
    <t>VELADA ROMANTICA PAQUETE 1
SUITE LAGOON
cena cinco decoracion en suite y cena</t>
  </si>
  <si>
    <t>Luis Fernando Cortez Milán</t>
  </si>
  <si>
    <t>HOSPEDAJE SIMPLE SUITE EJECUTIVA FAMILIAR
DESAYUNO DIA 2
total paquete 490, 245 BS POR QR Y 245 EN RECEPCION</t>
  </si>
  <si>
    <t>Franklin Mercado</t>
  </si>
  <si>
    <t>Franklin. Mercado Montero</t>
  </si>
  <si>
    <t>FULLDAY 3 ADULTOS Y 2 MENORES</t>
  </si>
  <si>
    <t>ROBIN STELMACH</t>
  </si>
  <si>
    <t xml:space="preserve">engineer.stelmach@gmail.com </t>
  </si>
  <si>
    <t>fullday 6 adultos y 2 niños</t>
  </si>
  <si>
    <t>KELLY LIMON</t>
  </si>
  <si>
    <t xml:space="preserve"> Socrates Mariaca</t>
  </si>
  <si>
    <t>socrates199001@gmail.com</t>
  </si>
  <si>
    <t>debe 485bs, se debe cobrar en recepcion</t>
  </si>
  <si>
    <t>PAQUETE VELADA ROMANTICA 3
2 PERSONAS
SUITE EJECUTIVA
OPCION 5 Y 6 CENA ROMANTICA
LADO DE LA PISCINA</t>
  </si>
  <si>
    <t>pago en recepcion por transferencia a fernanda</t>
  </si>
  <si>
    <t>Silvia Torrez</t>
  </si>
  <si>
    <t xml:space="preserve"> Mauricio Fernandez de Cordova</t>
  </si>
  <si>
    <t>76324001/ 72678993</t>
  </si>
  <si>
    <t>auricio700@hotmail.com</t>
  </si>
  <si>
    <t>DEBE SALDO DE 1320BS, A CANCELAR EN RECEPCION</t>
  </si>
  <si>
    <t>HOSPEDAJE AÑO NUEVO
D1 CENA
S2 DESAYUNO ALMUERZO CENA
D3 DESAYUNO ALMUERZZO</t>
  </si>
  <si>
    <t>Alexandra Rivera</t>
  </si>
  <si>
    <t>arivera.medeiros@gmail.com</t>
  </si>
  <si>
    <t>2 ENTRADAS FULLDAY SABADO</t>
  </si>
  <si>
    <t>Suarez</t>
  </si>
  <si>
    <t>Giovanny Fernando Suárez aguirre</t>
  </si>
  <si>
    <t>HOSPEDAJE TODO INCLUIDO
D1 ALMUERZO CENA
D2 DESAYUNO ALMUERZO CENA
D3 DESAYUNO ALMUERZO</t>
  </si>
  <si>
    <t>Marcelo Ferrufino Fernández</t>
  </si>
  <si>
    <t>CLIENTE CANCELO 3523BS DEBE 637BS A PAGAR EN RECEPCION TOTAL PAQUETE 4160BS</t>
  </si>
  <si>
    <t>HOSPEDAJE AÑO NUEVO 3 ADULTOS + 1 MENOR + 1 BEBE
D1 CENA
D2 DESAYUNO ALMUERZO CENA
D3 DESAYUNO ALMUERZZO
pago 1 4290 a ximena
pago 2 113 a ximena
pago 3 637  
CLIENTE CANCELO 3523BS DEBE 637BS A PAGAR EN RECEPCION
TOTAL PAQUETE 4160BS</t>
  </si>
  <si>
    <t>Salazar</t>
  </si>
  <si>
    <t>Adrian Salazar Fuentes</t>
  </si>
  <si>
    <t>INGRESO 2 ADULTOS Y 1 MENOR</t>
  </si>
  <si>
    <t xml:space="preserve">Teresa Saldias </t>
  </si>
  <si>
    <t>Alejandro Loma Saldias</t>
  </si>
  <si>
    <t>alex.green321@gmail.con</t>
  </si>
  <si>
    <t>HOSPEDAJE SOLO CON DESAYUNO DIA 2</t>
  </si>
  <si>
    <t>Boris Jhonny Saumedia Garcia</t>
  </si>
  <si>
    <t>jhonnysaumedia@gmail.com</t>
  </si>
  <si>
    <t>3 entradas fullday 2 adultos y 1 menor</t>
  </si>
  <si>
    <t xml:space="preserve">NEYSA OVANDO AGUILAR </t>
  </si>
  <si>
    <t xml:space="preserve">neysa-94@hotmail.com </t>
  </si>
  <si>
    <t>6 entradas adultos y 2 menores fullday 25 de diciembre</t>
  </si>
  <si>
    <t>Juan Carlos flores zardan .</t>
  </si>
  <si>
    <t>neva.wanying.li@gmail.com</t>
  </si>
  <si>
    <t>5 ENTRADAS ADULTOS FULLDAY 25 DE DICIEMBRE</t>
  </si>
  <si>
    <t>María Guzmán</t>
  </si>
  <si>
    <t>bebyguzman@gmail.com</t>
  </si>
  <si>
    <t>HOSPEDAJE SIMPLE CON DESAYUNO DIA 2
FECHA SIN DEFINIR</t>
  </si>
  <si>
    <t>FLAVIA AVILA</t>
  </si>
  <si>
    <t>stephanyavila483@gmail.com</t>
  </si>
  <si>
    <t>3 FULLDAY ADULTOS 25 DE DICIMEBRE</t>
  </si>
  <si>
    <t>Yessica Gutiérrez</t>
  </si>
  <si>
    <t>Maida Yessica Gutiérrez</t>
  </si>
  <si>
    <t>gutiyessi19@gmail.com</t>
  </si>
  <si>
    <t xml:space="preserve">5 entradas fullday </t>
  </si>
  <si>
    <t>Carlos Enrique Candia</t>
  </si>
  <si>
    <t>ccr0020@gmail.com</t>
  </si>
  <si>
    <t>2 ENTRADAS ADULTOS SOLO BALNEARIO</t>
  </si>
  <si>
    <t>QUIMITEC Asfaltos</t>
  </si>
  <si>
    <t xml:space="preserve">Rodrigo Zenteno Jiménez </t>
  </si>
  <si>
    <t>zente10@hotmail.com</t>
  </si>
  <si>
    <t xml:space="preserve">HOSPEDAJE SIMPLE CON DESAYUNO DIA 2
</t>
  </si>
  <si>
    <t>Carla Portugal</t>
  </si>
  <si>
    <t>Teresa Portugal</t>
  </si>
  <si>
    <t>cportugal.teresa@gmail.com</t>
  </si>
  <si>
    <t>3 ENTRADAS SOLO PISCINA</t>
  </si>
  <si>
    <t>Pablo Quispe</t>
  </si>
  <si>
    <t>Ruth Paola Pedraza Flores</t>
  </si>
  <si>
    <t>ruthgf_27@hotmail.com</t>
  </si>
  <si>
    <t>DEBE AUN 1615BS A PAGAR AL INGRESAR EN RECEPCION</t>
  </si>
  <si>
    <t>SUITE DOBLE 2 ADULTOS Y 1 MENOR
TOTAL PAQUETE 3230
ADELANTO 1615BS
D1 CENA
D2 DESAYUNO ALMUERZO CENA
D3 DESAYUNO ALMUERZO
MESA: 10
SECCION: ORO</t>
  </si>
  <si>
    <t>Claudia Nuñez Loayza</t>
  </si>
  <si>
    <t xml:space="preserve"> Javier Osvaldo Mejia Peña</t>
  </si>
  <si>
    <t>jmejiap09@gmail.com</t>
  </si>
  <si>
    <t>DEBE AUN SALDO DE  1150BS, A PAGAR AL INGRESAR EN RECEPCION</t>
  </si>
  <si>
    <t>TOTAL PAQUETE 2350BS
HOSPEDAJE 2 ADULTOS + 1 ADICIONAL MENOR + 1 MENOR DE 4 AÑOS
D1 ALMUERZO CENA
D2 DESAYUNO ALMUERZO CENA
D3 DESAYUNO ALMUERZO</t>
  </si>
  <si>
    <t>Jaldin Guilberth</t>
  </si>
  <si>
    <t>Silvina Yesica Ledezma Iriarte</t>
  </si>
  <si>
    <t>yesiledezmairiarte@gmail.com</t>
  </si>
  <si>
    <t>DEBE AUN  305 SALDO PENDIENTE A CANCELAR EN RECEPCION</t>
  </si>
  <si>
    <t>TODOS</t>
  </si>
  <si>
    <t>SIUTE VIP SOLO CON DESAYUNO DIA 2
TOTAL PAQUETE 610BS
ADELANTO 305BS</t>
  </si>
  <si>
    <t>Darcy Nogales Villarroel</t>
  </si>
  <si>
    <t>darcynogales0@gmail.com</t>
  </si>
  <si>
    <t>2 entradas fullday 1 de enero 1 adulto y 1 menor</t>
  </si>
  <si>
    <t>PAGO CANCELADO EN RECEPCION</t>
  </si>
  <si>
    <t xml:space="preserve">SALDO HOSPEDAJE 
2 adultos + 1 menor </t>
  </si>
  <si>
    <t xml:space="preserve">John Carlos Mercado Vaca </t>
  </si>
  <si>
    <t>jhan.mv@gmail.com</t>
  </si>
  <si>
    <t>2 entradas fullday primero de enero</t>
  </si>
  <si>
    <t>Miguel angel candia taboada</t>
  </si>
  <si>
    <t>1380BS A CANCEL0 EN RECEPCION
en efectivo</t>
  </si>
  <si>
    <t>HOSPEDAJE TODO INCLUIDO 2 ADULTOS Y 2 MENORES
D1 ALMUERZO CENA
D2 DESAYUNO ALMUERZO CENA
D3 DESAYUNO ALMUERZO</t>
  </si>
  <si>
    <t>ORELLANA</t>
  </si>
  <si>
    <t>Gonzalo Pascual Orellana Ovando</t>
  </si>
  <si>
    <t>HOSPEDAJE TODO INCLUIDO
D1 ALMUERZO CENA
D2 DESAYUNO ALMUERZO CENA
D3 DESAYUNO ALMUERZO
2 ADULTOS  + 1 MENOR +1 BEBE DE 2 AÑOS</t>
  </si>
  <si>
    <t xml:space="preserve"> DAVID CONDORI NAGAYAMA</t>
  </si>
  <si>
    <t>FULLDAY 3 PERSONAS 1RO DE ENERO</t>
  </si>
  <si>
    <t>Emilly De Oliveira Sousa</t>
  </si>
  <si>
    <t>2 ENTRADAS FULLDAY PARA EL 31 DE DICIEMBRE
SOLICITO REPROGRAMACION, LOCA ESTUPIDA QUE NO SE LE COBRARA REPROGRAMACION</t>
  </si>
  <si>
    <t>VELADA ROMANTICA SALDO PAGO CON TARJETA</t>
  </si>
  <si>
    <t>GONZALO BORDA</t>
  </si>
  <si>
    <t>RODRIGO BORDA</t>
  </si>
  <si>
    <t>MEMBRESIA FAMILIAR PARA 4 PERSONAS, AÑO 2023
VALIDO HASTA DICIEMBRE 2024, CON RESTRICCIONES EN FECHAS</t>
  </si>
  <si>
    <t xml:space="preserve"> Andrew Santander Artunduaga</t>
  </si>
  <si>
    <t>andrewsan14@hotmail.com</t>
  </si>
  <si>
    <t>5 ENTRADAS FULLDAY FERIADO</t>
  </si>
  <si>
    <t>Marcos Rios</t>
  </si>
  <si>
    <t>Yoselin Castro</t>
  </si>
  <si>
    <t>3 ENTRADAS FULLDAY 
SOLICITO REPROGRAMACION</t>
  </si>
  <si>
    <t>LIRD</t>
  </si>
  <si>
    <t>NANCY LIRD</t>
  </si>
  <si>
    <t>DEBE AUN 3520BS A COBRARSE EN RECEPCION, TOTAL PAQUETE 7040BS</t>
  </si>
  <si>
    <t>HOSPEDAJE TODO INCLUIDO 8 PERSONAS 3D2N
D1 ALMUERZO CENA
D2 DESAYUNO ALMUERZO CENA
D3 DESAYUNO ALMUERZO</t>
  </si>
  <si>
    <t>FACTURA SALDO</t>
  </si>
  <si>
    <t>CLIENTE ENVIO COMPROBANTE AL CORREO , POR ESO NO LO NOTE</t>
  </si>
  <si>
    <t xml:space="preserve"> Eldy Justiniano</t>
  </si>
  <si>
    <t>ejustiniano26@hotmail.com</t>
  </si>
  <si>
    <t>2 entradas fullday sabado
SOLICITO REPROGRAMCION</t>
  </si>
  <si>
    <t>pago saldo por qr</t>
  </si>
  <si>
    <t>Alfredo Barbery</t>
  </si>
  <si>
    <t>Celia Gutiérrez</t>
  </si>
  <si>
    <t>FULLDAY SABADO 3 ENTRADAS
SOLICITO REPROGRAMACION</t>
  </si>
  <si>
    <t>LUIS VEGA</t>
  </si>
  <si>
    <t>PAOLA VEGA</t>
  </si>
  <si>
    <t>alepaovega@gmail.com</t>
  </si>
  <si>
    <t>FULLDAY SABADO 8 ENTRADAS</t>
  </si>
  <si>
    <t>FREDDY SARZURI</t>
  </si>
  <si>
    <t>FREDDY SARZURI CASTRO</t>
  </si>
  <si>
    <t>76912474 - 75922669</t>
  </si>
  <si>
    <t>DEBE AUN 3280BS A COBRAR AL INGRESO EN RECEPCION</t>
  </si>
  <si>
    <t>HOSPEDAJE TODO INCLUIDO 6 PERSONAS C3H
D1 ALMUERZO CENA
D2 DESAYUNO ALMUERZO CENA
D3 DESAYUNO ALMUERZO
TOTAL PAQUETE:5280bs</t>
  </si>
  <si>
    <t>Calle</t>
  </si>
  <si>
    <t>Andrea Calle Mamani</t>
  </si>
  <si>
    <t>andrea.msspc@gmail.com</t>
  </si>
  <si>
    <t>DEBE AUN 550BS A CANCELAR EN RECEPCION</t>
  </si>
  <si>
    <t>HOSPEDAJE TODO INCLUIDO 2D1N
SUITE LAGOON
D1 ALMUERZO CENA
D2 DESAYUNO ALMUERZO
TOTAL PAQUETE 1100BS</t>
  </si>
  <si>
    <t>Eva Mamani</t>
  </si>
  <si>
    <t>fullday 1 entrada lunes</t>
  </si>
  <si>
    <t>Jesus Aquino</t>
  </si>
  <si>
    <t>Karen Suarez</t>
  </si>
  <si>
    <t>fullday 2 personas lunes</t>
  </si>
  <si>
    <t>Asghar valibeygi</t>
  </si>
  <si>
    <t>PAULA RODRIGUEZ</t>
  </si>
  <si>
    <t>DEBE SALDO AUN DE 2110BS, A CANCELAR AL INGRESA A RECEPCION</t>
  </si>
  <si>
    <t>HOSPEDAJE TODO INCLUIDO 4 ADULTOS  + 1 MENOR
D1 ALMUERZO CENA
D2 DESAYUNO ALMUERZO CENA
D3 DESAYUNO ALMIERZO</t>
  </si>
  <si>
    <t>SEASOFT</t>
  </si>
  <si>
    <t>SERIA COMISION CON PAOLA EVENTO COMPARTIDO</t>
  </si>
  <si>
    <t>FECHA DE NACIMIENTO PERSONA QUE RESERVA</t>
  </si>
  <si>
    <t>Diana Ferrufino Fernández</t>
  </si>
  <si>
    <t>FULLDAY 1 ADULTOS + 1 NIÑO</t>
  </si>
  <si>
    <t>Jhon Jorge Becerra Garcia</t>
  </si>
  <si>
    <t>SOLO INGRESO</t>
  </si>
  <si>
    <t>saldo</t>
  </si>
  <si>
    <t>SAMIR SIKAFFI</t>
  </si>
  <si>
    <t>JHOSELYN RODRIGUEZ</t>
  </si>
  <si>
    <t>jhoselynrodriguez522@gm…</t>
  </si>
  <si>
    <t>HOSPEDAJE SIMPLE CON DESAYUNO 1 NOCHE 2 PERSONAS</t>
  </si>
  <si>
    <t>HOSPEDAJE TODO INCLUIDO 
D1 ALMUERZO CENA
D2 DESAYUNO ALMUERZO</t>
  </si>
  <si>
    <t>VALLEJOS</t>
  </si>
  <si>
    <t xml:space="preserve">JHOAN MAYKOL VALLEJOS </t>
  </si>
  <si>
    <t xml:space="preserve">maykolvallejos.dev@gmail.com </t>
  </si>
  <si>
    <t>entrada entre semana solo pisicna 6 personas</t>
  </si>
  <si>
    <t>Donata Rivas</t>
  </si>
  <si>
    <t>Andrea Landivar</t>
  </si>
  <si>
    <t>Valelandivarpb@gmail.con</t>
  </si>
  <si>
    <t>FULLDAY 2 PERSONAS SABADO 6 DE OCTUBRE , REPROGRAMACION</t>
  </si>
  <si>
    <t>Kelly Guadalupe Hinojosa Aro</t>
  </si>
  <si>
    <t>Kelly Hinojosa</t>
  </si>
  <si>
    <t>lupyhiar@gmail.com</t>
  </si>
  <si>
    <t xml:space="preserve">HOSPEDAJE TODO INCLUIDO 2D1N
2 PERSONAS
SUITE LAGOON
D4 DESAYUNO </t>
  </si>
  <si>
    <t>DEBE AUN 1130BS A PAGAR EN RECEPCION</t>
  </si>
  <si>
    <t xml:space="preserve">HOSPEDAJE TODO INCLUIDO 3D2N
2 PERSONAS
SUITE LAGOON
D1 ALMUERZO CENA
D2 DESAYUNO ALMUERZO CENA
D3 DESAYUNO ALMUERZO
SUITE LAGOON
1 NOCHE 550BS + Desayuno D2
3D 2N 1880BS 
TOTAL 2430 BS
PAGO 1300BS
DEBE 1130 BS  </t>
  </si>
  <si>
    <t>Patricia Ríos</t>
  </si>
  <si>
    <t>FERNANDO RÍOS MICHEL</t>
  </si>
  <si>
    <t xml:space="preserve">friosmichel@gmail.com </t>
  </si>
  <si>
    <t>5D4N</t>
  </si>
  <si>
    <t>HOSPEDAJE 5D4N TODO INCLUIDO 4 ADULTOS + 1MENOR
D1 ALMUERZO CENA
D2,3,4 DESAYUNO ALMUERZO CENA
D5 DESAYUNO ALMUERZO
NOTA: CLIENTE RESERVA C2H PREMIUM , PERO POR NO ESPACIO DEL 19 AL 20 DE ENERO, SE HIZO EL CAMBIO A C3H MASTER, ESTO PARA MAYOR COMODIDAD DEL CLIENTE Y EVITAR MOVERLO.</t>
  </si>
  <si>
    <t>Yoselin Altamirano Soruco</t>
  </si>
  <si>
    <t>7 ENTRADAS FULLDAY ADULTOS</t>
  </si>
  <si>
    <t>Wendy Karen Marioly Cuevas Carpio</t>
  </si>
  <si>
    <t xml:space="preserve"> Wendy Karen cuevas</t>
  </si>
  <si>
    <t xml:space="preserve">acar.wcc@gmail.com </t>
  </si>
  <si>
    <t>HOSPEDAJE SOLO CON DESAYUNO 2 PERSONAS</t>
  </si>
  <si>
    <t>lissy cuellar</t>
  </si>
  <si>
    <t>Juan Pablo Coimbra Rivero</t>
  </si>
  <si>
    <t>pablocoimbrar@gmail.com</t>
  </si>
  <si>
    <t>FULLDAY 2 ADULTOS + 1MENOR</t>
  </si>
  <si>
    <t>SERGIO CUSICANQUI</t>
  </si>
  <si>
    <t>sergio jose cusicanqui poma</t>
  </si>
  <si>
    <t>srg_234@hotmail.com</t>
  </si>
  <si>
    <t>DEBE AUN 1030BS A CANCELAR EN RECEPCION</t>
  </si>
  <si>
    <t>HOSPEDAJE TODO INCLUIDO 4 PERSONAS
D1 ALMUERZO CENA
D2 DESAYUNO ALMUERZO</t>
  </si>
  <si>
    <t>Carola loayza</t>
  </si>
  <si>
    <t xml:space="preserve">Enrique Loaiza </t>
  </si>
  <si>
    <t>enrique.loaiza1998@gmail.com</t>
  </si>
  <si>
    <t>FULLDAY 5 PERSONAS SABADO</t>
  </si>
  <si>
    <t xml:space="preserve">Gina Mariela Chusvey Villa </t>
  </si>
  <si>
    <t xml:space="preserve">Mariela Chusvey </t>
  </si>
  <si>
    <t xml:space="preserve">ginamariela84chusvey@gmail.com </t>
  </si>
  <si>
    <t>DEBE AUN 790 A CANCELAR AL INGRESAR A RECEPCION</t>
  </si>
  <si>
    <t>HOSPEDAJE TODO INCLUIDO 2D1N 2 ADULTOS  +1 NIÑO
TOTAL PAQUETE 1390BS</t>
  </si>
  <si>
    <t>NAZIRA PATRONI</t>
  </si>
  <si>
    <t>nazira.patroni@gmail.com</t>
  </si>
  <si>
    <t>PAGO TODO EN EL HOTEL</t>
  </si>
  <si>
    <t>HOSPEDAJE TODO INCLUIDO 2 PERSONAS 2D1N</t>
  </si>
  <si>
    <t>Sandra Llalli Chanini</t>
  </si>
  <si>
    <t>edito.ok@gmail.com</t>
  </si>
  <si>
    <t>2 entradas balneario</t>
  </si>
  <si>
    <t xml:space="preserve">Carola Loayza </t>
  </si>
  <si>
    <t>FULLDAY 5 ADULTOS  `Y 2 MENORES</t>
  </si>
  <si>
    <t>PAGADO EN RECEPCION</t>
  </si>
  <si>
    <t>René Eduardo Guardia Bonilla</t>
  </si>
  <si>
    <t>Diego Sebastián Gil</t>
  </si>
  <si>
    <t>Carmen Magaly Soria Farfán</t>
  </si>
  <si>
    <t xml:space="preserve">Carmenmagaly2014@gmail.com </t>
  </si>
  <si>
    <t>FULDAY 3 ADULTOS Y 1 MENOR</t>
  </si>
  <si>
    <t>Maria Eloisa Zurita Vargas</t>
  </si>
  <si>
    <t>Eloísa Zurita</t>
  </si>
  <si>
    <t>elozurita97@gmail.com</t>
  </si>
  <si>
    <t>DEBE AUN 550BS A PAGAR EN RECEPCION</t>
  </si>
  <si>
    <t>Velasquez</t>
  </si>
  <si>
    <t xml:space="preserve">Melany Saenz Rodríguez </t>
  </si>
  <si>
    <t>melanysaenz94@gmail.com</t>
  </si>
  <si>
    <t>2 FULLDAY ADULTO</t>
  </si>
  <si>
    <t>Eidy Bejarano Hurtado</t>
  </si>
  <si>
    <t>Eidy Bejarano</t>
  </si>
  <si>
    <t xml:space="preserve"> eidy1703@gmail.com</t>
  </si>
  <si>
    <t>FULLDAY 2 ADULTOS + 1MENOR TIENEAUTORIZACION PARA INGRESAR UNA TORTA, APROBADO POR JEROME OPERACIONES</t>
  </si>
  <si>
    <t xml:space="preserve">Daniel perez mendoza </t>
  </si>
  <si>
    <t>dangoflexografia@gmail.com</t>
  </si>
  <si>
    <t>DEBE AUN 1820 BS A CANCELAR EN RECEPCION
520BS MAS POR UN ADICIONAL EXTRA</t>
  </si>
  <si>
    <t>HOSPEDAJE TODO INCLUIDO 7 PERSONAS 
D1 ALMUERZO CENA
D2 DESAYUNO ALMUERZO
TOTAL PAQUETE 3640</t>
  </si>
  <si>
    <t>1 entrada adicional fullday</t>
  </si>
  <si>
    <t xml:space="preserve">Fernando Sarmiento </t>
  </si>
  <si>
    <t xml:space="preserve">fernando Arturo Sarmiento Rodríguez </t>
  </si>
  <si>
    <t>HOSPEDAJE EN SUIET VIP 2 PERSONAS DESAYUNO DIA 2</t>
  </si>
  <si>
    <t>Simeon Guzmán marcos</t>
  </si>
  <si>
    <t>María Camargo Avila</t>
  </si>
  <si>
    <t>DEBE AUN SALDO DE 1400BS A CANCELAR EN RECEPCION</t>
  </si>
  <si>
    <t xml:space="preserve">FULLDAY CORPORATIVO PAQUETE 3 20 PERSONAS
FECHA: 7 DE DICIEMBRE
</t>
  </si>
  <si>
    <t>Grisel Vargas</t>
  </si>
  <si>
    <t xml:space="preserve">juan sebastian antelo haquin </t>
  </si>
  <si>
    <t xml:space="preserve"> jsanteloh@gmail.com</t>
  </si>
  <si>
    <t>FULLDAY 2 ENTRADAS ADULTOS</t>
  </si>
  <si>
    <t xml:space="preserve">Cecilia García </t>
  </si>
  <si>
    <t xml:space="preserve">mariaceciliagarciavilla@gmail.com </t>
  </si>
  <si>
    <t>Miguel Loaiza</t>
  </si>
  <si>
    <t>FULLDAY 2 ADULTOS ADICIONALES</t>
  </si>
  <si>
    <t xml:space="preserve">Carmen Emilia Guzmán Flores </t>
  </si>
  <si>
    <t xml:space="preserve">FULLDAY7 ADULTOS Y 1 MENOR         </t>
  </si>
  <si>
    <t xml:space="preserve">Alcira Apaza Pérez </t>
  </si>
  <si>
    <t xml:space="preserve">Solange Mejía Apaza </t>
  </si>
  <si>
    <t>DEBE AUN 960BS A PAGAR EN RECEPCION</t>
  </si>
  <si>
    <t>HOSPEDAJE SUTE DOBLE 4 PERSONAS
D1 ALMUERZO CENA
D2 DESAYUNO ALMUERZO</t>
  </si>
  <si>
    <t>José Carlos Ibáñez Justiniano</t>
  </si>
  <si>
    <t>MEMBRESIA FAMILIAR
José Carlos Ibáñez Justiniano - CI : 6203399 Teléfono : 71373311
María Fátima Saavedra Morales -CI: 6226883 - Teléfono : 73142400
Adrián Ibañes Saavedra -CI :14407555 - Teléfono : 71373311
Victoria Ibañez Saavedra -CI : 15324863 -  Teléfono : 71373311
FALTA CONFIRMAR DATOS</t>
  </si>
  <si>
    <t>Gabriela chavez</t>
  </si>
  <si>
    <t xml:space="preserve">Gaby555.gc@gmail.com </t>
  </si>
  <si>
    <t>FULLDAY 9 ADULTOS</t>
  </si>
  <si>
    <t>CARLITA TABOADA MONTAÑO</t>
  </si>
  <si>
    <t>Ctaboada@gmail.com</t>
  </si>
  <si>
    <t>FULLDAY 11 ADULTOS Y 2 MENORES</t>
  </si>
  <si>
    <t>Anabel serrudo Heredia</t>
  </si>
  <si>
    <t xml:space="preserve">Alcira Portales Nuñez </t>
  </si>
  <si>
    <t xml:space="preserve">Camila burgoa portales </t>
  </si>
  <si>
    <t>FULLDA 3 ADULTOS</t>
  </si>
  <si>
    <t xml:space="preserve">MARIA FERNANDA GUTIERREZ OLIVAR </t>
  </si>
  <si>
    <t>mariafernandagutierrezolivar@gmail.com</t>
  </si>
  <si>
    <t>HOSPEDAJE CON DESAYUNO DIA 2 2 PERSONAS</t>
  </si>
  <si>
    <t>Daniela roca</t>
  </si>
  <si>
    <t>Diego soliz</t>
  </si>
  <si>
    <t>coldhouse.climatizacion@gmail.com</t>
  </si>
  <si>
    <t>FULLDAY 4 ADULTOS Y 1 MENOR</t>
  </si>
  <si>
    <t>Miguel Flambury</t>
  </si>
  <si>
    <t xml:space="preserve">Jessica Limpias Viera </t>
  </si>
  <si>
    <t>jessicalimpias1989@gmail.com</t>
  </si>
  <si>
    <t>Alejandra Porcel</t>
  </si>
  <si>
    <t xml:space="preserve">Patricia Rodríguez </t>
  </si>
  <si>
    <t>marisol apaza felipez</t>
  </si>
  <si>
    <t>Helen Arancibia</t>
  </si>
  <si>
    <t>arancibiahelen98@gmail.com</t>
  </si>
  <si>
    <t>María del Carmen Iñiguez Torrico</t>
  </si>
  <si>
    <t>María del Carmen Iñiguez</t>
  </si>
  <si>
    <t>macar.15_07@hotmail.com</t>
  </si>
  <si>
    <t>FULLDAY 3 ADULTOS +1 MENOR</t>
  </si>
  <si>
    <t>Javier Toro</t>
  </si>
  <si>
    <t>75011322.</t>
  </si>
  <si>
    <t>dimelzaferrufino5@gmail…</t>
  </si>
  <si>
    <t>FULLDAY 2 ADULTOS Y 3 NIÑOS</t>
  </si>
  <si>
    <t>Marcelo mita</t>
  </si>
  <si>
    <t>marcelo.mita.silva@gmai…</t>
  </si>
  <si>
    <t>FULLDAY 4 ADULTOS Y 3 ENORES</t>
  </si>
  <si>
    <t>MEMBRESIA FAMILIAR
- Marcelo Ferrufino Fernández Ci: 6287320 Sc 
- JhanCarla Mercado Vargas Ci: 7719551 Sc
- Kalel Ferrufino Mercado
- ⁠Teofila paucara Aramayo Ci: 6278862 Sc</t>
  </si>
  <si>
    <t xml:space="preserve">HOSPEDAJE SALDO </t>
  </si>
  <si>
    <t>Javier Soria Correa</t>
  </si>
  <si>
    <t>Cecilia Crespo Guzman</t>
  </si>
  <si>
    <t>cecicrespog@gmail.com</t>
  </si>
  <si>
    <t>DEBE AUN 1175BS A PAGAR EN RECEPCION</t>
  </si>
  <si>
    <t>Hospedaje de 3 días y 2 Noches del 9 al 11 Suite Familiar 
D1 ALMUERZO CENA
D2 DESAYUNO ALMUERZO CENA
D3 DESAYUNO ALMUERZO
Hospedaje todo incluído pago el 50%</t>
  </si>
  <si>
    <t>Juan Carlos Balderas Ustarez</t>
  </si>
  <si>
    <t>Carla Balderas</t>
  </si>
  <si>
    <t>carlyaxe177@gmail.com</t>
  </si>
  <si>
    <t>HOSPEDAJE TODO INCLUIDO 2D1N
D1 ALMUERZO CENA
D2 DESAYUNO ALMUERZO</t>
  </si>
  <si>
    <t xml:space="preserve"> Maria Lourdes Cabrera</t>
  </si>
  <si>
    <t xml:space="preserve"> Beby Loren Torrez</t>
  </si>
  <si>
    <t>mobitex_muebles@hotmail.com</t>
  </si>
  <si>
    <t>DEBE AUN 160BS A PAGAR EN RECEPCION
CLIENTE SUPER PROBLEMATICA SE AUTORIZO NO PAGUE LOS 160BS , BLOQUEARLA</t>
  </si>
  <si>
    <t>HOSPEDAJE 2D1N 4 PERSONAS
D1 ALMUERZO CENA
D2 DESAYUNO ALMUERZO
PROBLEMAS CON LA CLIENTE, PROBLEMATICA YA NO ATENDERLE</t>
  </si>
  <si>
    <t>Jhasmin Oliva Méndez</t>
  </si>
  <si>
    <t>jhasminolivamendez@gmail.com</t>
  </si>
  <si>
    <t>FULLDAY ENTRE SEMANA</t>
  </si>
  <si>
    <t>fullday entre semana plato servido + postre
MAYORES 95 NIÑOS 
NIÑOS  70</t>
  </si>
  <si>
    <t>pago efectivo recepcion</t>
  </si>
  <si>
    <t>"HOSPEDAJE TODO INCLUIDO 6 PERSONAS C3H
D1 ALMUERZO CENA
D2 DESAYUNO ALMUERZO CENA
D3 DESAYUNO ALMUERZO
TOTAL PAQUETE:5280bs"</t>
  </si>
  <si>
    <t>pago recepcion
5285330000007519</t>
  </si>
  <si>
    <t>SUITE FAMILIAR 2ADULTOA 1 NIÑO</t>
  </si>
  <si>
    <t>PAGO RECPCION EFECTIVO</t>
  </si>
  <si>
    <t>FULLDAY CORPORATIVO 20 PERSONAS</t>
  </si>
  <si>
    <t>Rita Aruquipa Viscarra</t>
  </si>
  <si>
    <t>FULLDAY 3 ADULTOS FIN DE SEMANA</t>
  </si>
  <si>
    <t>Julio N. Terrazas Herrera</t>
  </si>
  <si>
    <t>69499122 - 69499636</t>
  </si>
  <si>
    <t>Kioshidream@gmail.com</t>
  </si>
  <si>
    <t>DEBE AUN 1000BS A PAGAR EN RECEPCION</t>
  </si>
  <si>
    <t>HOSPEDAJE VIP 3D2N
D1 ALMUERZO CENA
D2 DESAYUNO ALMUERZO CENA
D3 DESAYUNO ALMUERZO</t>
  </si>
  <si>
    <t xml:space="preserve">Wendy Nayeli Jimenez colque </t>
  </si>
  <si>
    <t>divinenayeli@gmail.com</t>
  </si>
  <si>
    <t>INGRESO TODO</t>
  </si>
  <si>
    <t xml:space="preserve">FULLDAY FECHA ABIERTA PARA 9 ADULTOS Y 5 NIÑOS
95 POR ADULTO
70BS NIÑO
</t>
  </si>
  <si>
    <t xml:space="preserve">Nancy Zeballos Mirabal </t>
  </si>
  <si>
    <t>nancyzeballosmirabal@gmail.com</t>
  </si>
  <si>
    <t>FULLDAY FECHA ABIERTA PARA 10 ADULTOS Y 7 NIÑOS
95 POR ADULTO
70BS NIÑO</t>
  </si>
  <si>
    <t>Alam Medrano</t>
  </si>
  <si>
    <t xml:space="preserve">Alam Hernan Medrano Pinto </t>
  </si>
  <si>
    <t xml:space="preserve">alamhernan@gmail.com </t>
  </si>
  <si>
    <t>2 adultos fullday libre</t>
  </si>
  <si>
    <t xml:space="preserve">Bismar Saavedra Rodriguez </t>
  </si>
  <si>
    <t>1 ADULTO ENTRADA FULLDAY LIBRE</t>
  </si>
  <si>
    <t>Jhonny Cortez</t>
  </si>
  <si>
    <t>FULLDAY FECHA LIBRE 4 ADULTOS +1 MENOR</t>
  </si>
  <si>
    <t>CARLOS AGUIRRE</t>
  </si>
  <si>
    <t>aguirrecastro@yahoo.es</t>
  </si>
  <si>
    <t>HOSPEDAJE TODO INCLUIDO 3D2N
D1 ALMUERZO CENA
D2 DESAYUNO ALMUERZO CENA
D3 DESAYUNO ALMUERZO</t>
  </si>
  <si>
    <t>Samuel Medina Flores</t>
  </si>
  <si>
    <t xml:space="preserve">Franklin Medina Flores </t>
  </si>
  <si>
    <t>74409495 - 77399774</t>
  </si>
  <si>
    <t>instalacionesromi@gmail.com</t>
  </si>
  <si>
    <t xml:space="preserve">VELADA ROMANTICA PAQUETE 2
SUITE VIP
TRAGO DE BIENVENIDA
CENA ROMANTICA ALADO DE LA PISCINA
DESAYUNO DIA 2
DEROACION JUNTO CON LA CENA
CHOCOLATES
VINO
ACCESO A TODOS LOS AMBIENTES
CENA OPCION 5 PARA LAS 2 PERSONAS
Entrada: Ensalada cesar con pollo
Plato principal: Filete miñon con tocino y salsa de hongos + arroz primavera + vegetales al vapor + papas chips
Postre: mousse de naranja 
</t>
  </si>
  <si>
    <t>Vladimir Mérida</t>
  </si>
  <si>
    <t>Oscar Guardia</t>
  </si>
  <si>
    <t>SOLO BALNEARIO 5 ADULTOS Y 1 MENOR</t>
  </si>
  <si>
    <t>Alberto Medina Barbery</t>
  </si>
  <si>
    <t>Laura Lozano Arauz</t>
  </si>
  <si>
    <t>FULLDAY FECHA LIBRE 2 ADULTOS</t>
  </si>
  <si>
    <t>Elvis Reimer Calucho Gutierrez</t>
  </si>
  <si>
    <t>Laura Vinaya Canaviri</t>
  </si>
  <si>
    <t xml:space="preserve">INGREWO EL 28 DE FEBRERO </t>
  </si>
  <si>
    <t>DELINA MICHEL LIMA</t>
  </si>
  <si>
    <t>YESICA MICHEL LIMA</t>
  </si>
  <si>
    <t>michelyesica743@gmail.com</t>
  </si>
  <si>
    <t>Fullday FECHA LIBRE  12 Adultos y 4 menores</t>
  </si>
  <si>
    <t>Lysiane Barrancos Lopez</t>
  </si>
  <si>
    <t>Lysiane Barrancos</t>
  </si>
  <si>
    <t>60834813 - 60834812</t>
  </si>
  <si>
    <t>Fullday FECHA LIBRE 3adultos y 1 menor</t>
  </si>
  <si>
    <t>Liliana Lazarte Fernandez</t>
  </si>
  <si>
    <t>liliana372918@gmail.com</t>
  </si>
  <si>
    <t>FULLDAY FECHA LIBRE 6 ADULTOS Y 3 MENORES</t>
  </si>
  <si>
    <t>FULLDAY FECHA LIBRE 2 ADULTOS ADICIONALES</t>
  </si>
  <si>
    <t>Jorge Teran</t>
  </si>
  <si>
    <t xml:space="preserve">Patricia Sanchez  Sanchez </t>
  </si>
  <si>
    <t xml:space="preserve">patriciasanchezs155@gmail.com </t>
  </si>
  <si>
    <t>INGRESO 5 ENTRADAS EL 10/3 , XLIENTE TIEN 7 ENTRADAS , LE QUEDAN 2 ENTRADAS AUN CON FECHA LIBRE SIN USAR</t>
  </si>
  <si>
    <t>FULLDAY FECHA LIBRE 7 ADULTOS</t>
  </si>
  <si>
    <t>HECTOR SOSA YOANI</t>
  </si>
  <si>
    <t>hsyoani16@gmail.com</t>
  </si>
  <si>
    <t>FULLDAY FECHA LIBRE PLATO SERVIDO + POSTRE 3 ADULTOS Y 3 NIÑOS</t>
  </si>
  <si>
    <t>Maria rene daza</t>
  </si>
  <si>
    <t>Eliana Torrez</t>
  </si>
  <si>
    <t>Torrezeliana748@gmail.coM</t>
  </si>
  <si>
    <t xml:space="preserve"> Cris Johnatan Aragón Quiñones</t>
  </si>
  <si>
    <t>cjaq2018@gmail.com</t>
  </si>
  <si>
    <t>INGRESO el 18/2/2024</t>
  </si>
  <si>
    <t>FULLDAY FECHA LIBRE SIN DEFINIR 4 ADULTOS
CLIENTE NO ENVIO NIT, SE FACTURO A MI NOMBRE</t>
  </si>
  <si>
    <t>José Ernesto Torrez Languidey</t>
  </si>
  <si>
    <t>abgtolan@gmail.com</t>
  </si>
  <si>
    <t>Roberto Mercado</t>
  </si>
  <si>
    <t>MARCELA PAREJA SUAREZ</t>
  </si>
  <si>
    <t>INGRESO 31 DE MARZO</t>
  </si>
  <si>
    <t>FULLDAY 4 ADULTOS FECHA LIBRE</t>
  </si>
  <si>
    <t>Paula Mercado León</t>
  </si>
  <si>
    <t>paula.mercado_@hotmail.com</t>
  </si>
  <si>
    <t>INGRESO DE 3 ENTRADAS PARA EL 10/3/2024 
María Ruth Mendoza Cossio 
CI 7793798 sc
78050090
LE QUEDA 2 ENTRADAS</t>
  </si>
  <si>
    <t>5 ADULTOS ENTRADA FULLDAY FECHA SIN DEFINIR</t>
  </si>
  <si>
    <t>Martinez</t>
  </si>
  <si>
    <t>Álvaro Martinez</t>
  </si>
  <si>
    <t>alvaromartinezcortes1@g…</t>
  </si>
  <si>
    <t xml:space="preserve">Nazira Patroni Vaca </t>
  </si>
  <si>
    <t xml:space="preserve">INGRESO EL 17 DE MARZO solo 7 entradas, le sobran 4 entradas sin usar.
</t>
  </si>
  <si>
    <t>FULLDAY FECHA LIBRE SIN DEFINIR 11 ADULTOS</t>
  </si>
  <si>
    <t>FULLDAY FECHA LIBRE SIN DEFINIR 3 PERSONAS</t>
  </si>
  <si>
    <t>Alejandra Hurtado</t>
  </si>
  <si>
    <t xml:space="preserve">Elizabeth Hurtado Severich </t>
  </si>
  <si>
    <t>elihurtadoseve@gmail.com</t>
  </si>
  <si>
    <t>FULLDAY 3 PERSONAS CON BUFFET INCLUIDO</t>
  </si>
  <si>
    <t xml:space="preserve">FULLDAY LIBRE: 12 ADULTOS Y 5 MENORES = 1490bs 
FULLDAY SABADO REGULAR: 2 ADULTOS= 260bs 
TOTAL 14 ADULTOS Y 5 MENORES, FACTURAS, 4005,4093,4169 
TOTAL, PAGADO: 1750BS 
CLIENTE SOLICITA INGRESAR TORTA, SE DEBE COBRAR DESCORCHE AL INGRESO DE 50BS.
</t>
  </si>
  <si>
    <t>jimmy Huanca</t>
  </si>
  <si>
    <t>Darlin Guzmán</t>
  </si>
  <si>
    <t xml:space="preserve">darlinguzman199@gmail.com </t>
  </si>
  <si>
    <t xml:space="preserve">FULLDAY 5 ADULTOS CON BUFFET INCLUIDO
 </t>
  </si>
  <si>
    <t>FULLDAY 3 ADULTOS Y 2 MENORES ,ADICIONALES PAGO EN RECEPCION</t>
  </si>
  <si>
    <t>José Carlos Rodríguez</t>
  </si>
  <si>
    <t>Paola Nela Gutiérrez</t>
  </si>
  <si>
    <t>paolanelagr@icloud.con</t>
  </si>
  <si>
    <t>FULLDAY 2 ADULTOS Y 1MENOR</t>
  </si>
  <si>
    <t>FULLDAY UNA ENTRADA ADICIONAL</t>
  </si>
  <si>
    <t>SIUTE VIP SOLO CON DESAYUNO DIA 2
TOTAL PAQUETE 610BS</t>
  </si>
  <si>
    <t>Padilla</t>
  </si>
  <si>
    <t xml:space="preserve">Rodrigo padilla </t>
  </si>
  <si>
    <t>70067667 - 60588267</t>
  </si>
  <si>
    <t>rodrigokvr17@gmail.com</t>
  </si>
  <si>
    <t>3 FULLDAY ADULTOS + BUFFET</t>
  </si>
  <si>
    <t>Vivian Ruth Herrera Pardo</t>
  </si>
  <si>
    <t xml:space="preserve">vimarvita@gmail.com </t>
  </si>
  <si>
    <t>Fullday para el día LUNES 22, 7 ADULTOS Y 2 MENORES  +  buffet</t>
  </si>
  <si>
    <t>Aguilar</t>
  </si>
  <si>
    <t>Mayra Esther Aguilar Escobar</t>
  </si>
  <si>
    <t>mayra.aguilaresc@gmail.com</t>
  </si>
  <si>
    <t>Fullday para 5 Adultos + BUFFET</t>
  </si>
  <si>
    <t>Alexander Avalos Arteaga</t>
  </si>
  <si>
    <t xml:space="preserve">arturojas0179@gmail.com </t>
  </si>
  <si>
    <t>Fullday para el día LUNES 22/01/24 para 3 adultos y 1 menor + BUFFET</t>
  </si>
  <si>
    <t>Paula Janet Céspedes Montero</t>
  </si>
  <si>
    <t>Víctor Hugo Maciel Nuñez</t>
  </si>
  <si>
    <t>Fullday 12 adultos + buffet</t>
  </si>
  <si>
    <t xml:space="preserve"> José Luis Illanes</t>
  </si>
  <si>
    <t xml:space="preserve">Diego Illanes </t>
  </si>
  <si>
    <t>diego_20710@hotmail.com</t>
  </si>
  <si>
    <t>SOLO BALNEARIO 2 ADULTOS Y 1 MENOR</t>
  </si>
  <si>
    <t>Alejandro Lara</t>
  </si>
  <si>
    <t>4049420000009808</t>
  </si>
  <si>
    <t>SOLO BALNEARIO 6 ADULTOS</t>
  </si>
  <si>
    <t>Caceres</t>
  </si>
  <si>
    <t xml:space="preserve">Mauricio Lafuente </t>
  </si>
  <si>
    <t>kchiittu@gmail.com</t>
  </si>
  <si>
    <t>2 ENTRADAS FULLDAY ADULTO</t>
  </si>
  <si>
    <t xml:space="preserve">GRUPOFADEXAL SRL </t>
  </si>
  <si>
    <t>Adolfo Landivar Hillmann</t>
  </si>
  <si>
    <t>ENTRADAS FULLDAY 3 ADULTOS Y 1 MENOR</t>
  </si>
  <si>
    <t>Sandra perez</t>
  </si>
  <si>
    <t>Sandralelu261@gmail.com</t>
  </si>
  <si>
    <t>Patricia Quiroz</t>
  </si>
  <si>
    <t>Micaela Quiroz</t>
  </si>
  <si>
    <t>mikquiroze@gmail.com</t>
  </si>
  <si>
    <t xml:space="preserve">FULLDAY 4 ADULTOS </t>
  </si>
  <si>
    <t>FULLDAY AUMENTO 5 ENTRADAS ADICIONALES PARA ADULTOS</t>
  </si>
  <si>
    <t>Jaidy Ojeda Masiri</t>
  </si>
  <si>
    <t>Manuela Ojeda Masiri</t>
  </si>
  <si>
    <t xml:space="preserve">mojeda@entel.bo </t>
  </si>
  <si>
    <t xml:space="preserve">SEJAS </t>
  </si>
  <si>
    <t xml:space="preserve">Gerson Gustavo Sejas Rivera </t>
  </si>
  <si>
    <t>faderpafriccion@gmail.com</t>
  </si>
  <si>
    <t>FULLDAY 1 ADULTO</t>
  </si>
  <si>
    <t>Wendy macherlin antezana rojas</t>
  </si>
  <si>
    <t xml:space="preserve">wilger_87@hotmail.com </t>
  </si>
  <si>
    <t>FULLDAY 2 ADULTOS Y 1 NIÑO</t>
  </si>
  <si>
    <t xml:space="preserve">Angelina Pardo Robles </t>
  </si>
  <si>
    <t>fullday 2 entradas adultos</t>
  </si>
  <si>
    <t>OLIVARES</t>
  </si>
  <si>
    <t xml:space="preserve">Jacqueline Olivares Ribera </t>
  </si>
  <si>
    <t>FULLDAY 3 ADULTOS + BUFFET</t>
  </si>
  <si>
    <t>Jose luis lara alvarez</t>
  </si>
  <si>
    <t>FULLDA 2 ADULTOS + 2 MENORES</t>
  </si>
  <si>
    <t xml:space="preserve">Añez </t>
  </si>
  <si>
    <t>Cristian Pinto</t>
  </si>
  <si>
    <t>cristianpintom@gmail.com</t>
  </si>
  <si>
    <t>FULLDAY 11 ADULTOS</t>
  </si>
  <si>
    <t xml:space="preserve">Neida Galván </t>
  </si>
  <si>
    <t>neidagalvan96@gmail.com</t>
  </si>
  <si>
    <t>FULLDAY 6 ADULTOS</t>
  </si>
  <si>
    <t>HOSPEDAJE SALDO SUITE LAGOON</t>
  </si>
  <si>
    <t>Marco Rojas Moya</t>
  </si>
  <si>
    <t>PAGO EN RECEPCION
4074000000001255</t>
  </si>
  <si>
    <t>CLIENTE ANTIGUO, PAGO LO QUE XIMENA LA COTIZO, A PESAR DE QUE LE INDICAMOS 880BS</t>
  </si>
  <si>
    <t>pago por qr en recepcion</t>
  </si>
  <si>
    <t>2 entradas adicionales</t>
  </si>
  <si>
    <t>Marvin Jimenez</t>
  </si>
  <si>
    <t>PAGO EN RECEPCION
434571000000669</t>
  </si>
  <si>
    <t>adicional persona</t>
  </si>
  <si>
    <t>CARMEN CHUQUIMIA</t>
  </si>
  <si>
    <t>FREDDY SIERRA CUBA</t>
  </si>
  <si>
    <t>350 TRANSFERENCIA Y 300 CON TARJETA
4491920000004338</t>
  </si>
  <si>
    <t>HOSPEDAJE SIMPLE + DESAYUNO DIA 2
2 ADULTOS Y 1 MENOR</t>
  </si>
  <si>
    <t>Kathia Suárez Ortiz</t>
  </si>
  <si>
    <t>Suany Suárez Ortiz</t>
  </si>
  <si>
    <t>FULLDAY 13 ADULTOS</t>
  </si>
  <si>
    <t>Maria teresa galindo</t>
  </si>
  <si>
    <t>KENY MARCELO FLORES GALINDO</t>
  </si>
  <si>
    <t>HOSPEDAJE SIMPLE + DESAYUNO DIA 2 , 2 PERSONAS</t>
  </si>
  <si>
    <t>William Hugo Durán yabeta</t>
  </si>
  <si>
    <t>3 fullday adultos</t>
  </si>
  <si>
    <t>Bruno Peredo</t>
  </si>
  <si>
    <t>2 fullday adultos</t>
  </si>
  <si>
    <t>Sin Nombre</t>
  </si>
  <si>
    <t>ENTRADAS SOLO INGRESO</t>
  </si>
  <si>
    <t xml:space="preserve">SEASOFT </t>
  </si>
  <si>
    <t>FECHA DE NACIMIENTO</t>
  </si>
  <si>
    <t>transporte de carga nacional e internacional delosur srl</t>
  </si>
  <si>
    <t xml:space="preserve">Fanny Lorena Hurtado Cabrera </t>
  </si>
  <si>
    <t>fhurtadocabrera@gmail.com</t>
  </si>
  <si>
    <t>fullday fecha libre 3 adultos</t>
  </si>
  <si>
    <t xml:space="preserve"> Norah Terrazas</t>
  </si>
  <si>
    <t>Omar Cadima</t>
  </si>
  <si>
    <t xml:space="preserve">omarcadima@gmail.com </t>
  </si>
  <si>
    <t>Fullday FECHA LIBRE  2 adultos y 2 niños</t>
  </si>
  <si>
    <t xml:space="preserve">Favio Velasco </t>
  </si>
  <si>
    <t xml:space="preserve">Daniel Heredia Bravo </t>
  </si>
  <si>
    <t xml:space="preserve">danielherediabravo@gmail.com </t>
  </si>
  <si>
    <t>Fullday FECHA LIBRE 2 adultos</t>
  </si>
  <si>
    <t xml:space="preserve">Adriana Reyes </t>
  </si>
  <si>
    <t>drishreyrom@gmail.com</t>
  </si>
  <si>
    <t>Luis Miguel Calizaya Colque</t>
  </si>
  <si>
    <t>miguelcalizaya330@gmail.com</t>
  </si>
  <si>
    <t>M-S-Nic</t>
  </si>
  <si>
    <t>fullday libre 2 adultos y 1 menor</t>
  </si>
  <si>
    <t xml:space="preserve">Evelyn Alcocer Rodríguez </t>
  </si>
  <si>
    <t xml:space="preserve"> evy.alcocer@gmail.com</t>
  </si>
  <si>
    <t xml:space="preserve"> Jhoel Cardozo</t>
  </si>
  <si>
    <t xml:space="preserve"> jhoelquispecardozo@gmail.com</t>
  </si>
  <si>
    <t>Fullday 4 adultos y 1 menor</t>
  </si>
  <si>
    <t xml:space="preserve">Marcia Almanza </t>
  </si>
  <si>
    <t xml:space="preserve">almanzamarcia87@gmail.com </t>
  </si>
  <si>
    <t>Fullday 2 adultos y 1 menor</t>
  </si>
  <si>
    <t>Vanessa Rubio</t>
  </si>
  <si>
    <t>rovanerubiop@gmail.com</t>
  </si>
  <si>
    <t>fullday 2 personas</t>
  </si>
  <si>
    <t>Erick Delgadillo Rodriguez</t>
  </si>
  <si>
    <t>D-S-Nic</t>
  </si>
  <si>
    <t>FULLDAY 2 ADULTOS Y 2 MENORES</t>
  </si>
  <si>
    <t xml:space="preserve">Yoselin vital hurtado </t>
  </si>
  <si>
    <t xml:space="preserve">Yoselinvital54@gmail.com </t>
  </si>
  <si>
    <t>Jesús Fernández gudiño</t>
  </si>
  <si>
    <t>jesusfernandezgudino@gmail.com</t>
  </si>
  <si>
    <t>FULLDAY 2 ADULTOS Y 2 MENORES
NO QUIERE FACTURA</t>
  </si>
  <si>
    <t xml:space="preserve">Cristian Sahonero Muñoz </t>
  </si>
  <si>
    <t xml:space="preserve">Cristian Sahonero </t>
  </si>
  <si>
    <t>Kris.cs19@gmail.com</t>
  </si>
  <si>
    <t>Javier Schweid</t>
  </si>
  <si>
    <t>vianka Botello Frias</t>
  </si>
  <si>
    <t xml:space="preserve"> vnnbf.30@live.com</t>
  </si>
  <si>
    <t>FULLDAY 4 ADULTOS Y 1 NIÑO SOLO INGRESO</t>
  </si>
  <si>
    <t>Valeria Gutiérrez Estivariz</t>
  </si>
  <si>
    <t>Marioly Alejandra Perez Borges</t>
  </si>
  <si>
    <t>Victoria Uriona</t>
  </si>
  <si>
    <t>victoriauriona2004@gmail.com</t>
  </si>
  <si>
    <t>ingreso 27 de abril</t>
  </si>
  <si>
    <t>FULLDAY FECHA LIBRE SIN DEFINIR 2 ADULTOS</t>
  </si>
  <si>
    <t>FERNANDO BARJA</t>
  </si>
  <si>
    <t>Fernando Barja</t>
  </si>
  <si>
    <t>fernandostz@hotmail.com</t>
  </si>
  <si>
    <t>fullday fecha libre 2 adultos</t>
  </si>
  <si>
    <t>Happyface SRL</t>
  </si>
  <si>
    <t xml:space="preserve">Haannlie ulloa </t>
  </si>
  <si>
    <t>haannlieulloa@gmail.com</t>
  </si>
  <si>
    <t>INGRESA EL DOMINGO 24/3 y adicional aumento una entrada</t>
  </si>
  <si>
    <t>fullday fecha libre 8 adultos</t>
  </si>
  <si>
    <t>Jhonatan Zenteno</t>
  </si>
  <si>
    <t>fullday feriado 1 adulto</t>
  </si>
  <si>
    <t>Ingrid molina peña</t>
  </si>
  <si>
    <t>Ingrid_molina7@hotmail.com</t>
  </si>
  <si>
    <t>FULLDAY FERIADO 2 ADULTOS +1 MENOR</t>
  </si>
  <si>
    <t xml:space="preserve">Maritza Paniagua </t>
  </si>
  <si>
    <t>mpaniagua@cofersa.com.bo</t>
  </si>
  <si>
    <t>FULLDAY FERIADO 4 ADULTOS Y MENOR</t>
  </si>
  <si>
    <t xml:space="preserve">María Angélica Vázquez </t>
  </si>
  <si>
    <t>Rodrigo Gil</t>
  </si>
  <si>
    <t>rogilvaz9@gmail.com</t>
  </si>
  <si>
    <t>hospedaje solo con desayuno 3 adultos , suite familiar</t>
  </si>
  <si>
    <t xml:space="preserve">Nikol Stefanie Del Rio </t>
  </si>
  <si>
    <t>nikol.drp46@gmail.com</t>
  </si>
  <si>
    <r>
      <rPr>
        <rFont val="Arial"/>
        <b/>
        <color rgb="FFFF0000"/>
      </rPr>
      <t xml:space="preserve">debe saldo de 240bs, se debe factura
</t>
    </r>
    <r>
      <rPr>
        <rFont val="Arial"/>
        <b/>
        <color rgb="FF000000"/>
      </rPr>
      <t>PAGO SALDO CON TARJETA EN EL HOTEL EL 24/2</t>
    </r>
  </si>
  <si>
    <t>Hospedaje solo con desayuno 2 personas , suite ejecutiva
250BS POR TRANSFERENCIA 
240BS CON TARJETA</t>
  </si>
  <si>
    <t>Douglas Pacheco Román</t>
  </si>
  <si>
    <t>dpachecoroman@hotmail.com</t>
  </si>
  <si>
    <t>Fullday , 5 adultos, 2 de tercera edad y 2 niños de meno de 4 años</t>
  </si>
  <si>
    <t>José Luis Añez Salvatierra</t>
  </si>
  <si>
    <t>Alexander Quiroz Lopéz</t>
  </si>
  <si>
    <t>alexorey29@gmail.com</t>
  </si>
  <si>
    <t>FULLDAY 3 ADULTOS Y 1 MENOR</t>
  </si>
  <si>
    <t>Raúl Ocampo</t>
  </si>
  <si>
    <t>Silvia Uriona</t>
  </si>
  <si>
    <t>BALNEARIO 3 ADULTOS</t>
  </si>
  <si>
    <t>Lus bedoya</t>
  </si>
  <si>
    <t>Sandy gutierrez jimenez</t>
  </si>
  <si>
    <t xml:space="preserve">guicellsita2014@gmail.com </t>
  </si>
  <si>
    <t>BALNEARIO 2 ADULTOS</t>
  </si>
  <si>
    <t xml:space="preserve">Conchari </t>
  </si>
  <si>
    <t xml:space="preserve">Ruben Conchari </t>
  </si>
  <si>
    <t>rconchari24@gmail.com</t>
  </si>
  <si>
    <t xml:space="preserve">HOSPEDAJE SOLO CON DESAYUNO
D2 DESAYUNO
HARA USO DE TODOS LOS AMBIENTES DISPONIBLES EN LA FECHA
</t>
  </si>
  <si>
    <t>Robert Argote Wayer</t>
  </si>
  <si>
    <t>raw15argote@gmail.com</t>
  </si>
  <si>
    <t>M-D-N</t>
  </si>
  <si>
    <t>PAQUETE VELADA ROMANTICA 2 INCLUYE:
- TRAGO DE BIENVENIDA
- CENA ROMANTICA EN HABITACION
-DESAYUNO DIA 2
- DECORACION ROMANTICA EN HABITACION
-CHOCOLATES
- VINO
REQUERIMIENTO ESPECIAL CENA ROMANTICA:
OPCIÓN TRES PARA LAS 2 PERSONAS
Nicole Sanabria at 22/02/2024 09:57
"PAQUETE: VELADA ROMANTICA 2
AMBIENTE: SUTE VIP 2 PERSONAS
TIEMPO DE ESTADIA: 2D 1N
ALIMENTACION:
D1 CENA ROMANTICA Y DECORACION DENTRO DE LA HABITACION
D2 DESAYUNO ALMUERZO
DISTRIBUCION:
1 CAMA GRANDE
AMBIENTES:
CLIENTE HARA USO DE TODOS LOS AMBIENTES DISPONIBLES EN LA FECHA, INCLUIDO CINE , COORDINAR FUNCIONES DISPONIBLES PORFAVOR A SU INGRESO.</t>
  </si>
  <si>
    <t>Ariel Ortuño Tomas</t>
  </si>
  <si>
    <t>Santiago zabala</t>
  </si>
  <si>
    <t>grupolasalud@gmail.com</t>
  </si>
  <si>
    <t>Suleima Pinto Cruz</t>
  </si>
  <si>
    <t>Carola Capobianco Antelo</t>
  </si>
  <si>
    <t>INGRESA EL VIERNES 6/4 SE AMPLIO UNA SEMANA MAS A SU ESTADIA</t>
  </si>
  <si>
    <t>VELADA ROMANTICA PAQUETE 3
- Hospedaje 2d1n
- decoracion romantica
- cena romantica
- trago de bienvenida
- vino
-desayuno dia 2
- acceso a todos los ambientes</t>
  </si>
  <si>
    <t xml:space="preserve">Josue Daniel Aranibar García </t>
  </si>
  <si>
    <t>aranibarjosue1999@gmail.com</t>
  </si>
  <si>
    <t>FLORES</t>
  </si>
  <si>
    <t>SERGIO FLORES</t>
  </si>
  <si>
    <t>SANTY</t>
  </si>
  <si>
    <t>JUAN ALBERTO OSINAGA</t>
  </si>
  <si>
    <t>jaoh76@hotmail.com</t>
  </si>
  <si>
    <t>PAGO HOTEL</t>
  </si>
  <si>
    <t>HOSPEDAJE SIMPLE SOLO CON DESAYUNO DIA 2, PAGO EN EL HOTEL</t>
  </si>
  <si>
    <t>Dalma Veizaga</t>
  </si>
  <si>
    <t xml:space="preserve">Vladimir Martinez </t>
  </si>
  <si>
    <t xml:space="preserve">martinez_vladimir@yahoo.com </t>
  </si>
  <si>
    <t>FULLDAY DOMINGO 3 DE MARZO
4 ADULTOS
2 NIÑOS
2 MENORES DE MENOS DE 4 AÑOS</t>
  </si>
  <si>
    <t xml:space="preserve">Grover Alberto Pedraza tapia </t>
  </si>
  <si>
    <t>Asunta Barbery Alvarez</t>
  </si>
  <si>
    <t>analiacuellarbarbery@gmail.com</t>
  </si>
  <si>
    <t>FULLDAY DOMINGO 3 DE MARZO
6 ADULTOS Y 1 PERSONA ADULTA MAYOR</t>
  </si>
  <si>
    <t>Daniela milenka ferreira Holguin</t>
  </si>
  <si>
    <t xml:space="preserve">hospedaje simple + desayuno </t>
  </si>
  <si>
    <t>3 entradas adicionales fullday domingo 3 de marzo</t>
  </si>
  <si>
    <t xml:space="preserve">Lissette Navia </t>
  </si>
  <si>
    <t>nldsempertegui@gmail.com</t>
  </si>
  <si>
    <t>FULLDAY 3 ENTRADAS ADULTOS</t>
  </si>
  <si>
    <t>ESTEFANY PEDRAZA</t>
  </si>
  <si>
    <t xml:space="preserve">isabella sanchez </t>
  </si>
  <si>
    <t>HOSPEDAJE SIMPLE 
SOLO CON DESAYUNO DIA 2, PAGO EN EL HOTEL</t>
  </si>
  <si>
    <t xml:space="preserve">Franklin Pacheco </t>
  </si>
  <si>
    <t>franklinpachecomaldonado@gmail.com</t>
  </si>
  <si>
    <t>SE DEBE COBRAR 547,50 EN RECEPCION AL INGRESAR</t>
  </si>
  <si>
    <t>"HOSPEDAJE PROMO DIA DE LA MUJER - TODO INCLUIDO 2 ADULTOS + 1 MENOR 2D1N INCLUYE EN LA PROMOCION AMPLIACION EN EL CHECK OUT, SEGUN DISPONIBILIDAD
ALIMENTACIÓN:
D1 CENA
D2 DESAYUNO ALMUERZO
DSITRIBUCIÓN:
1 CAMA GRANDE + 1 INDIVIDUAL
AMBIENTES:
CLIENTE HARA USO DE TODOS LOS AMBIENTES DISPONIBLES EN LA FECHA, INCLUIDO CINE, FAVOR FACILITAR CARTELERA</t>
  </si>
  <si>
    <t>Bibi Carolin Pedraza Ortiz</t>
  </si>
  <si>
    <t xml:space="preserve">Arlin Pedraza Ortiz </t>
  </si>
  <si>
    <t xml:space="preserve">arlinpedrazaortiz@hotmail.com </t>
  </si>
  <si>
    <t>FULLDAY DIA DE LA MUJER , 4 MUJERES Y 1 NIÑO VARON</t>
  </si>
  <si>
    <t>Luis Carlos Mercado Cuellar</t>
  </si>
  <si>
    <t>lcmcuellar@gmail.com</t>
  </si>
  <si>
    <t>FULLDAY DIA DE LA MUJER INCLUYE BUFFET
3 MUJERES
2 VARONES
1 NIÑA</t>
  </si>
  <si>
    <t>Humberto Hinojosa Rodríguez</t>
  </si>
  <si>
    <t>FULLDAY DIA DE LA MUJER 
3 MUJERES
3 VARONES</t>
  </si>
  <si>
    <t xml:space="preserve">Criseida Romayty Hinojosa Cabezas </t>
  </si>
  <si>
    <t>romayty123@gmail.com</t>
  </si>
  <si>
    <t>FULLDAY DIA DE LA MUJER
1 MUJER Y 1 VARON</t>
  </si>
  <si>
    <t>Clara Montenegro</t>
  </si>
  <si>
    <t xml:space="preserve">Clara Montenegro Castro </t>
  </si>
  <si>
    <t>castroclarita55@gmail.com</t>
  </si>
  <si>
    <t>BALNEARIO 2 MUJERES</t>
  </si>
  <si>
    <t>PROMEDICAL S.A.</t>
  </si>
  <si>
    <t>Ninoska Noé Siles</t>
  </si>
  <si>
    <t>ninoska.noe@promedical.com.bo</t>
  </si>
  <si>
    <t xml:space="preserve">HOSPEDAJE CORPORATIVO 
2D1N
Cabaña de 3 habitaciones + 1 cama individual extra
Cabaña de 2 habitaciones 
Suite Ejecutiva
ALL IN 4 COMIDAS
</t>
  </si>
  <si>
    <t>PAGO EN RECEPCION SALDO</t>
  </si>
  <si>
    <t>SALDO PAGO EN FECTIVO HOTEL</t>
  </si>
  <si>
    <t>Bibi Pedraza</t>
  </si>
  <si>
    <t>FULLDAY DIA DE LA MJUER ENTRADAS EXTRA
1 HOMBRE Y 1 MUJER Y 1 NIÑA</t>
  </si>
  <si>
    <t xml:space="preserve">Guido Gonzales </t>
  </si>
  <si>
    <t xml:space="preserve"> Remis ovale landivar </t>
  </si>
  <si>
    <t>remiovale5@gmail.com</t>
  </si>
  <si>
    <t>3 mujeres
2 hombres
fullday dia de la mujer</t>
  </si>
  <si>
    <t xml:space="preserve">SALON DE EVENTO + MONTAJE U + SANDWINCH DE PAVITA CON TE O CAFE </t>
  </si>
  <si>
    <t>Arlin Pedraza Ortiz</t>
  </si>
  <si>
    <t>arlinpedrazaortiz@hotmail.com</t>
  </si>
  <si>
    <t>1 entrada extra para mujer fullday</t>
  </si>
  <si>
    <t>RAUL CAMACHO</t>
  </si>
  <si>
    <t>Raúl E. Camacho Rojas</t>
  </si>
  <si>
    <t>rcamacho@cruztel.com</t>
  </si>
  <si>
    <t>FULLDAY DIA DE LA MUJER 
1 HOMBRE +1 UJER + 1 NIÑA</t>
  </si>
  <si>
    <t xml:space="preserve">Carla patricia suarez </t>
  </si>
  <si>
    <t>BALNEARIO DIA DE LA MUJER 
3 MUJERES + VALE DE CONSUMO</t>
  </si>
  <si>
    <t>NOELIA TORREZ</t>
  </si>
  <si>
    <t>noeliatorrezq2@gmail.com</t>
  </si>
  <si>
    <t>hospedaje una persona
d2 desayuno almuerzo
uso de todos los ambientes</t>
  </si>
  <si>
    <t>Ana karina pecho vargas</t>
  </si>
  <si>
    <t>FULLDAY PLATO SERVIDO 2X1 , 2 PERSONAS A 170BS</t>
  </si>
  <si>
    <t xml:space="preserve">Fabio suarez cuellar </t>
  </si>
  <si>
    <t>fabioandres1190@gmail.com</t>
  </si>
  <si>
    <t>SOLO BALNEARIOS 2 ENTRADAS ADULTOS</t>
  </si>
  <si>
    <t>Strack Monica Andrea Elizabeth</t>
  </si>
  <si>
    <t>FULLDAY ENTRE SEMANA PLATO SERVIDO
3 PERSONAS
PLATO A ELECCION</t>
  </si>
  <si>
    <t>Ana Patricia Sejas Rivero</t>
  </si>
  <si>
    <t>patysr2003@gmail.com</t>
  </si>
  <si>
    <t>FULLDAY DIA DEL PADRE 
140BS POR PERSONA
2 PERSONAS</t>
  </si>
  <si>
    <t>Maria del Carmen Alcocer Flores</t>
  </si>
  <si>
    <t>800 EN TRANSFERENCIA 
840  PAGO EN EL RESORT</t>
  </si>
  <si>
    <t>HOSPEDAJE TODO INLCUIDO 2 ADULTOS Y 2 MENORES
D1 CENA
D2  DESAYUNO ALMUERZO</t>
  </si>
  <si>
    <t>Liz Melina Rodríguez Sejas</t>
  </si>
  <si>
    <t>lizmelinarodriguezsejas@gmail.com</t>
  </si>
  <si>
    <t>FULLDAY 2X1 ENTRE SEMANA 
1 PROMO ADULTO
1 PROMO NIÑOS
PARA EL 19 DE MARZO</t>
  </si>
  <si>
    <t xml:space="preserve"> Johnny Burgos</t>
  </si>
  <si>
    <t>Laura Pardo</t>
  </si>
  <si>
    <t>radosevic_21@hotmail.com</t>
  </si>
  <si>
    <t>235 TRANSFERENCIA
235 EN EFECTIVO HOTEL
180 BUFFET</t>
  </si>
  <si>
    <t xml:space="preserve">HOSPEDAJE SIMPLE SOLO CON DESAYUNO DIA 2
2 PERSONAS
</t>
  </si>
  <si>
    <t>Belen Shaira Cabrera Flores</t>
  </si>
  <si>
    <t>FULLDAY 2X1 FIN DE SEMANA
2 ADULTOS</t>
  </si>
  <si>
    <t>FULLDAY 2X1 FIN DE SEMANA, 2 DA ENTRADA
2 ADULTOS</t>
  </si>
  <si>
    <t>Cespedes</t>
  </si>
  <si>
    <t>Ines Pantoja</t>
  </si>
  <si>
    <t>FULLDAY DIA DEL PADRE
9 ADULTOS Y 1 MENOR</t>
  </si>
  <si>
    <t>FULLDAY DAY SABADO PLATO SERVIDO
1 PROMO 2X1 170</t>
  </si>
  <si>
    <t>marynes Portugal Pantoja</t>
  </si>
  <si>
    <t xml:space="preserve">Evaldo paz pantoja </t>
  </si>
  <si>
    <t xml:space="preserve">Erick_tu_amigaso@hotmail.com </t>
  </si>
  <si>
    <t>¡</t>
  </si>
  <si>
    <t xml:space="preserve">FULLDAY DIA DEL PADRE
9 adultos 1 niño día del padre </t>
  </si>
  <si>
    <t>eidy1703@gmail.com</t>
  </si>
  <si>
    <t>FULLDAY 2 ADULTOS Y 1 NIÑO DIA DEL PADRE</t>
  </si>
  <si>
    <t>RAMIREZ</t>
  </si>
  <si>
    <t xml:space="preserve">GABRIEL MAURICIO RAMÍREZ </t>
  </si>
  <si>
    <t xml:space="preserve">gabodanny2114@gmail.com </t>
  </si>
  <si>
    <t xml:space="preserve">FULLDAY DIA DEL PADRE 
2 ADULTOS
</t>
  </si>
  <si>
    <t xml:space="preserve"> Jose Carlos Luna Mendez</t>
  </si>
  <si>
    <t>paulapatriciapadillapaz@gmail.com</t>
  </si>
  <si>
    <t>fullday dia del padre 1 entrad
NOTA: SIN COMISION SANTY , CON PROBLEMAS, VENDIO DEL CORPORATIVO SIN AUTORIZACOIN</t>
  </si>
  <si>
    <t>Paula Padilla</t>
  </si>
  <si>
    <t>Victor Hugo Luna Paz</t>
  </si>
  <si>
    <t>Gutierrez</t>
  </si>
  <si>
    <t xml:space="preserve">Claudia Gutiérrez </t>
  </si>
  <si>
    <t>clauguti032@gmail.com</t>
  </si>
  <si>
    <t>FULLDAY 2X1 PLATO SERVIDO
INGRESO EL 27 DE MARZO A LAS 10:30</t>
  </si>
  <si>
    <t>FULLDAY 19 DE MARZO UNA ENTRADA ADULTO ADICIONAL</t>
  </si>
  <si>
    <t>Kitty Siye Añez</t>
  </si>
  <si>
    <t>FULLDAY 2X1 PALTO SERVIDO</t>
  </si>
  <si>
    <t>Diego bastos</t>
  </si>
  <si>
    <t>FULLDAY 2X1 PARA EL 24 DE MARZO, 4 ENTRADAS PARA 8 ADULTOS Y 1 MENOR DE 4 AÑOS , INGRESO LIBRE.</t>
  </si>
  <si>
    <t xml:space="preserve">Claudia Lorena Limón Ochoa </t>
  </si>
  <si>
    <t>claulore.limon@gmail.com</t>
  </si>
  <si>
    <t>FULLDAY 2X1 DIA DOMINGO 24 DE MARZO, 2 ADULTOS</t>
  </si>
  <si>
    <t>FULLDAY ENTRADA INDIVIDUAL 1 PERSONA, 24 DE MARZO</t>
  </si>
  <si>
    <t xml:space="preserve"> José Carlos helmig Fernández </t>
  </si>
  <si>
    <t xml:space="preserve">jeferrsonjose@gmail.com </t>
  </si>
  <si>
    <t>Pardo</t>
  </si>
  <si>
    <t>Mónica pardo</t>
  </si>
  <si>
    <t>CLIENTE DEBE 1460BS A COBRARSE EN RECEPCION</t>
  </si>
  <si>
    <t>HOSPEDAJE TODO INCLUIDO 5 PERSONAS EN CABAÑA 3H
D1 ALMUERZO CENA
D2 DESAYUNO ALMUERZO
Fecha y hora de ingreso: 12 de abril 11:00 am.
Ambiente:cabaña master triple para 5 personas
Tiempo de estadia:2 días y 1 noche
TOTAL PAQUETE 2910</t>
  </si>
  <si>
    <t>Deisy sandoval valdez</t>
  </si>
  <si>
    <t>FULLDAY 29 DE MARZO
SEMANA SANTA</t>
  </si>
  <si>
    <t xml:space="preserve">Denar Hugo Quiroga Peña </t>
  </si>
  <si>
    <t>denarq23@gmail.com</t>
  </si>
  <si>
    <t>FULLDAY DIA 30 DE MARZO, 7 ADULTOS</t>
  </si>
  <si>
    <t>María Nela Vargas</t>
  </si>
  <si>
    <t>Alvaro Mendez</t>
  </si>
  <si>
    <t>alvaromendezviruez@gmail.com</t>
  </si>
  <si>
    <t xml:space="preserve">FULLDAY 2X1 ENTRESEMANA PLATO SERVIDO
6 PROMOS ADULTOS ,12 ADULTOS Y 1 PROMO NIÑOS, 2 NIÑOS
SOLICITO TORTA ADICIONAL DE 200BS </t>
  </si>
  <si>
    <t>Erika yohana ramos peña</t>
  </si>
  <si>
    <t xml:space="preserve">Celia Vedia </t>
  </si>
  <si>
    <t>celiavedia24@hotmail.com</t>
  </si>
  <si>
    <t>HOSPEDAJE TODO INCLUIDO 2 PERSONAS 2D1N
D1 CENA 
D2 DESAYUNO ALMUERZO</t>
  </si>
  <si>
    <t xml:space="preserve">Jesús Llanos </t>
  </si>
  <si>
    <t xml:space="preserve">Raissa Téllez Melgar </t>
  </si>
  <si>
    <t>tellezr92@gmail.com</t>
  </si>
  <si>
    <t>HOSPEDAJE TODO INCLUIDO 4 PERSONAS 2D1N
D1 CENA 
D2 DESAYUNO ALMUERZO</t>
  </si>
  <si>
    <t>Mauricio Mendoza</t>
  </si>
  <si>
    <t>Paola Cabrera</t>
  </si>
  <si>
    <t>781 76167</t>
  </si>
  <si>
    <t>perfumeria.lauren@gmail.com</t>
  </si>
  <si>
    <t>fullday 29 de MARZO
SEMANA SANTA
4 adultos y 3 niños</t>
  </si>
  <si>
    <t>FULLDAY ENTRE SEMANA PLATO SERVIDO</t>
  </si>
  <si>
    <t>CARLA HIZA</t>
  </si>
  <si>
    <t xml:space="preserve">Carla Fernanda Hiza </t>
  </si>
  <si>
    <t xml:space="preserve">Fernandahiza@outlook.com </t>
  </si>
  <si>
    <t>FULLDAY SEMANA SANTA 2 ADULTOS + BUFFET</t>
  </si>
  <si>
    <t>Andrés Pérez</t>
  </si>
  <si>
    <t>Gustavo Molina Canedo</t>
  </si>
  <si>
    <t>gustavoismaelmolinacanedo@gmail.com</t>
  </si>
  <si>
    <t xml:space="preserve">MANJAR DE ORO SRL </t>
  </si>
  <si>
    <t>Nardy Vargas Viveros</t>
  </si>
  <si>
    <t>INGRESO EL 13 DE ABRIL</t>
  </si>
  <si>
    <t xml:space="preserve">HOSPEDAJE TODO INCLUIDO 2D1N
2 PERSONAS
D1 CENA 
D2 DESAYUNO ALMUERZO
1 CAMA KING
CLIENTE HARA USO DE TODOS LOS AMBIENTES DISPONIBLES EN LA FECHA
ACLARACIONES. RESERVA DE PARTE DE MAJAR DE ORO PARA NARDY VARGAS, INGRESA CON VOUCHER DE REGALO </t>
  </si>
  <si>
    <t>Margarita Montaño</t>
  </si>
  <si>
    <t>Ángela Giraldes Montaño</t>
  </si>
  <si>
    <t>angela1994.gm@gmail.com</t>
  </si>
  <si>
    <t>Grenia Cardona</t>
  </si>
  <si>
    <t xml:space="preserve">José Luis Cardona </t>
  </si>
  <si>
    <t>FULLDAY SEMANA SANTA 3 ADULTOS</t>
  </si>
  <si>
    <t>Gustavo Rosas</t>
  </si>
  <si>
    <t>g_rosas1@hotmail.com</t>
  </si>
  <si>
    <t>CLIENTE DEBE SALDO DE 265 A CANCELAR EN RECEPCION</t>
  </si>
  <si>
    <t>HOSPEDAJE SIMPLE + DESAYUNO DIA 2 
2 PERSONAS</t>
  </si>
  <si>
    <t xml:space="preserve"> Denar Hugo Quiroga Peña </t>
  </si>
  <si>
    <t>1 ENTRADA ADICIONAL</t>
  </si>
  <si>
    <t>Jenifer Tordoya</t>
  </si>
  <si>
    <t>David Avalos Severiche</t>
  </si>
  <si>
    <t>David.avalos.severiche@gmail.com</t>
  </si>
  <si>
    <t>1 ENTRADA FULLDAY SEMANA SANTA</t>
  </si>
  <si>
    <t xml:space="preserve">Miguel Colque Vargas </t>
  </si>
  <si>
    <t>miguel71048@gmail.com</t>
  </si>
  <si>
    <t>2 enttadas fullday</t>
  </si>
  <si>
    <t>Vanina carla catari piloy</t>
  </si>
  <si>
    <t>4 adultos fullday</t>
  </si>
  <si>
    <t>YA SE QUITO 100 BS</t>
  </si>
  <si>
    <t>pago en hotel</t>
  </si>
  <si>
    <t>adicional menor 2d1n</t>
  </si>
  <si>
    <t>Agropecuaria catalá s.r.l</t>
  </si>
  <si>
    <t>Leoncio justiniano padilla</t>
  </si>
  <si>
    <t>CLIENTE DEBE 405BS A CANCELAR EN EL HOTEL</t>
  </si>
  <si>
    <t>HOSPEDAJE TODO INCLUIDO 2D1N 2 PERSONAS SUITE EJECUTIVA</t>
  </si>
  <si>
    <t xml:space="preserve">Daniel Vargas Mendoza </t>
  </si>
  <si>
    <t>odsdaniel@gmail.com</t>
  </si>
  <si>
    <t>CLIENTE DEBE LA MITAD PAGARA EN HOTEL</t>
  </si>
  <si>
    <t>HOSPEDAJE SIMPLE 2D1N 2 PERSONAS
D2 DESAYUNO</t>
  </si>
  <si>
    <t>Bladimir Andia Melgar</t>
  </si>
  <si>
    <t>1 entrada promo 2x1, 2 adultos
OBSERVADO SANTIAGO, DATOS INCOMPLETOS</t>
  </si>
  <si>
    <t>Rosario Rojas Alba</t>
  </si>
  <si>
    <t>3 ADULTOS ENTRADAS SABADO
OBSERVADO SANTAIGO DATOS EN DESORDEN</t>
  </si>
  <si>
    <t xml:space="preserve">Maria Anelixe Carrasco Flores </t>
  </si>
  <si>
    <t xml:space="preserve">anelixc@gmail.com </t>
  </si>
  <si>
    <t>4 promociones 2x1 adultos para 8 adultos 780bs
1 promocion 2x1 niños para 2 niños total 100bs
total 880bs</t>
  </si>
  <si>
    <t xml:space="preserve">SALDO PAGO EN TRANSFERENCIA </t>
  </si>
  <si>
    <t>Clara Lis Condori Castro</t>
  </si>
  <si>
    <t>liscondoricastro@gmail.com</t>
  </si>
  <si>
    <t>FULLDAY DOMINGO 2X1
1 promoción 2x1 adultos 
1 promoción 2x1 niños</t>
  </si>
  <si>
    <t>Micaela jean carla nova martinez</t>
  </si>
  <si>
    <t>HOSPEDAJE TODO INCLUIDO
3 PERSONAS
2D1N
ALIMENTACION D1 CENA D2 DESAYUNO ALMUERZO</t>
  </si>
  <si>
    <t>Noelia Duchen Chávez</t>
  </si>
  <si>
    <t>fullday 2x1 , 2 adultos</t>
  </si>
  <si>
    <t>robin Zambrana</t>
  </si>
  <si>
    <t>improfarsc@improfar.com</t>
  </si>
  <si>
    <t>FULLDAY 2X1
2 ADULTOS +1 MENOR</t>
  </si>
  <si>
    <t>EDDY VELIZ TOTORA</t>
  </si>
  <si>
    <t xml:space="preserve">eddy_veliz_t@hotmail.com  </t>
  </si>
  <si>
    <t>FULLDAY 2X1
2 ADULTOS +1¿2 MENORES</t>
  </si>
  <si>
    <t xml:space="preserve"> AIDEE RAMÍREZ </t>
  </si>
  <si>
    <t>draamrc@yahoo.com</t>
  </si>
  <si>
    <t>FULLDAY 2X1
2 ADULTOS</t>
  </si>
  <si>
    <t>Marcelo caballero</t>
  </si>
  <si>
    <t xml:space="preserve">Dayn Saavedra </t>
  </si>
  <si>
    <t>dayn50830@uecologica.edu.bo</t>
  </si>
  <si>
    <t>FULLDAY ENTRESEMANA PLATO SERVIDO 2X1
2 ADULTOS</t>
  </si>
  <si>
    <t>13015071 </t>
  </si>
  <si>
    <t xml:space="preserve"> anghy Calderón </t>
  </si>
  <si>
    <t xml:space="preserve">calderonanghy0@gmail.com </t>
  </si>
  <si>
    <t>Emilio Alemán Suvelza</t>
  </si>
  <si>
    <t>Norma aleman subelza</t>
  </si>
  <si>
    <t>norma_alesub_86@hotmail</t>
  </si>
  <si>
    <t>CABAÑA 2H 4 PERSONAS +  1 MENOR DE MENOS DE 4 AÑOS
TODO INCLUIDO 2D1N
ALIMENTACION:
D1 CENA
D2 DESAYUNO ALMUERZO
ACOMODACION:
1 CAMA KING + 2 CAMAS INDIVIDUALES
AMBIENTES:
CLIENTE HARA USO DE TODOS LOS AMBIENTES INCLUIDO CINE, FACILITAR CARTELERA PORFAVOR</t>
  </si>
  <si>
    <t>saldo hospedaje</t>
  </si>
  <si>
    <t>-</t>
  </si>
  <si>
    <t>Pereira</t>
  </si>
  <si>
    <t xml:space="preserve">Juan Felipe Muñuny Pereira </t>
  </si>
  <si>
    <t>felipemununypereira@gamail.com</t>
  </si>
  <si>
    <t>DEBE SALDO DE 325 A PAGAR EN HOTEL</t>
  </si>
  <si>
    <t>HOSPEDAJE SIMPLE + DESAYUNO Y ALMUERZO DIA 2
2 PERSONAS
2D1N
ALIMENTACION
D2 DESAYUNO ALMUERZO
ACOMODACION
1 CAMA MATRIMONIAL
AMBIENTES:
CLIENTE HARA USO DE TODOS LOS AMBIENTES DISPONIBLES</t>
  </si>
  <si>
    <t>Eleuteria Sumoya hinojosa</t>
  </si>
  <si>
    <t>DEBE SALDO DE 510BS A PAGAR EN EL HOTEL</t>
  </si>
  <si>
    <t>SUITE FAMILIAR 3 PERSONAS
TODO INCLUIDO 2D1N
ALIMENTACION:
D1 CENA
D2 DESAYUNO ALMUERZO
ACOMODACION:
1 CAMA KING + 1 CAMA INDIVIDUAL
AMBIENTES:
CLIENTE HARA USO DE TODOS LOS AMBIENTES INCLUIDO CINE, FACILITAR CARTELERA PORFAVOR"</t>
  </si>
  <si>
    <t>ELIBERTO MAMANI CALANI</t>
  </si>
  <si>
    <t>INGRESO 7 PERSONAS HOSPEDAJE POR TRANSFERENCIA 
1 ENTRADA ADICIONAL EN EL HOTEL</t>
  </si>
  <si>
    <t>5845
5844 anulada</t>
  </si>
  <si>
    <t>SALDO HOSPEDAJE</t>
  </si>
  <si>
    <t>MIRANDA</t>
  </si>
  <si>
    <t xml:space="preserve">Pablo Antonio Miranda Escalante </t>
  </si>
  <si>
    <t xml:space="preserve">pmiranda@sisegusa.com.bo </t>
  </si>
  <si>
    <t>4 ENTRADAS BALNEARIO</t>
  </si>
  <si>
    <r>
      <rPr>
        <rFont val="Arial"/>
        <color theme="1"/>
      </rPr>
      <t xml:space="preserve">SIN FECHA DE INGRESO
</t>
    </r>
    <r>
      <rPr>
        <rFont val="Arial"/>
        <b/>
        <color theme="1"/>
        <sz val="12.0"/>
      </rPr>
      <t>INGRESO 1Y2 DE FERBERO DE 2025</t>
    </r>
  </si>
  <si>
    <t>Enrique Ramirez Mansilla</t>
  </si>
  <si>
    <t>MIJAIL ÁLVARO VERDUGUEZ FLORES</t>
  </si>
  <si>
    <t>HOSPEDAJE TODO INCLUIDO TARIFA PREFERIAL FEXCO 2024
2 PERSONAS
SIN FECHA DE INGRESO
2D1N 
D1 CENA
D2 DESAYUNO ALMUERZO
VALIDO HASTA ABRIL 2025</t>
  </si>
  <si>
    <t>Zenteno</t>
  </si>
  <si>
    <t>Genova Zenteno Chalar</t>
  </si>
  <si>
    <t xml:space="preserve">arazent@gmail.com  </t>
  </si>
  <si>
    <t>Boris Saumedia</t>
  </si>
  <si>
    <t>Saumedia</t>
  </si>
  <si>
    <t>FULLDAY 2 ADULTO PLATO SERVIDO</t>
  </si>
  <si>
    <t xml:space="preserve"> AMALIA JIMENEZ MAMANI</t>
  </si>
  <si>
    <t>Jimenezmamaniamalia93@gmail.com</t>
  </si>
  <si>
    <t>Rodrigo Zegarra</t>
  </si>
  <si>
    <t>Carlinda Sánchez De Loria Duran</t>
  </si>
  <si>
    <t>FULLDAY 2X1 , 4 ADULTOS PLATO SERVIDO</t>
  </si>
  <si>
    <t>OPERADORA CARIBEÑA SRL</t>
  </si>
  <si>
    <t>PAMELA SILES - CINE CENTER</t>
  </si>
  <si>
    <t>: psiles@mailcinececenter.com</t>
  </si>
  <si>
    <t>DEBE SALDO DE  3187 BS A CANCELAR EN HOTEL</t>
  </si>
  <si>
    <t>PAQUETE FULLDAY CORPORATIVO
49 PERSONAS
COMBO 2 , KEPERI O CHACHO + CERVEZA
USO DE SALON PANORAMICO VESTIDO
2 MERIENDAS 
CAFETERIA PERMANENTE</t>
  </si>
  <si>
    <t>VETERQUIMICA BOLIVIANA SRL</t>
  </si>
  <si>
    <t>ANGIE SANCHEZ</t>
  </si>
  <si>
    <t>DEBE SALDO DE  3360 BS A CANCELAR EN HOTEL</t>
  </si>
  <si>
    <t xml:space="preserve">PAQUETE FULLDAY CORPORATIVO
60 PERSONAS
COMBO 2 ,  CHACHO + CERVEZA
+ CERVEZA ADICIONAL </t>
  </si>
  <si>
    <t xml:space="preserve">JHON ANDERSON POLANCO PEREZ </t>
  </si>
  <si>
    <t xml:space="preserve"> jhonpolancoperez9511@gmail.com</t>
  </si>
  <si>
    <t>1 entrada fullday 2x1 , 2 personas</t>
  </si>
  <si>
    <t xml:space="preserve">Maria Lorena Gutierrrez </t>
  </si>
  <si>
    <t xml:space="preserve">Arturo Ribera Toledo </t>
  </si>
  <si>
    <t xml:space="preserve">arturoriberatoledo0@gmail.com </t>
  </si>
  <si>
    <t>FULLDAY 2X1 6 ADULTOS Y 2 MENORES</t>
  </si>
  <si>
    <t>CANCELO EN RECEPCION</t>
  </si>
  <si>
    <t xml:space="preserve">Esdenka Quiroz </t>
  </si>
  <si>
    <t>LUIS MIGUEL RUIZ MENDOZA</t>
  </si>
  <si>
    <t>luisitomrm19@gmai.com</t>
  </si>
  <si>
    <t xml:space="preserve">Full day 7 adultos 1 niño </t>
  </si>
  <si>
    <t xml:space="preserve">Ariel Henrry Torrico </t>
  </si>
  <si>
    <t>arhen77@gmail.com</t>
  </si>
  <si>
    <t>Fullday 3 adultos 1 niño fullday</t>
  </si>
  <si>
    <t>TEFFY COPATITE</t>
  </si>
  <si>
    <t>teffycopatite14@icloud.com</t>
  </si>
  <si>
    <t>fullday 1 persona adulto</t>
  </si>
  <si>
    <t xml:space="preserve">JOSÉ ALBERTO VACA PÉREZ </t>
  </si>
  <si>
    <t>YOSELIN  VACA</t>
  </si>
  <si>
    <t xml:space="preserve">yoselinvaca7@gmail.com </t>
  </si>
  <si>
    <t xml:space="preserve"> 2 promociones 2x1 fullday</t>
  </si>
  <si>
    <t>MARIELA TOLEDO DURÁN</t>
  </si>
  <si>
    <t>fullday 6 adultos 2 niños</t>
  </si>
  <si>
    <t xml:space="preserve">Gabriel Vidal Guzmán </t>
  </si>
  <si>
    <t>FULLDAY 2X1, 2 PERSONAS</t>
  </si>
  <si>
    <t>Aida Prado</t>
  </si>
  <si>
    <t>Daniela.toro44@gmail.com</t>
  </si>
  <si>
    <t>RICARDO VACA</t>
  </si>
  <si>
    <t>FULLDAY 2X1, 2 PERSONAS + 1 MENOR</t>
  </si>
  <si>
    <t>Mercado</t>
  </si>
  <si>
    <t>emily danna mercado candia</t>
  </si>
  <si>
    <t>emilydanna1234@gmail.com</t>
  </si>
  <si>
    <t>FULLDAY 2X1</t>
  </si>
  <si>
    <t>Coca</t>
  </si>
  <si>
    <t>Israel Coca</t>
  </si>
  <si>
    <t>israelcoca@gmail.com</t>
  </si>
  <si>
    <t>Yolanda Lima Chore</t>
  </si>
  <si>
    <t>Juana Lima Chore</t>
  </si>
  <si>
    <t>FULLDAY 2X1
6 adultos 
4 niños fullday</t>
  </si>
  <si>
    <t>psiles@mailcinececenter.com</t>
  </si>
  <si>
    <t>paquete corporativo saldo</t>
  </si>
  <si>
    <t>MARTISHEV 
POLIKARP</t>
  </si>
  <si>
    <t>HOSPEDAJE TODO INCLUIDO PRECIO AL CONTADO VACACIONES A CREDITO
SUITE LAGOON 3D2N 2 PAX
ALIMENTACION:
D1 ALMUERZO CENA
D2 DESAYUNO ALMUERZO CENA
D3 DESAYUNO ALMUERZO
ACOMODACION; 1 CAMA MATRIMONIAL
USO DE TODOS LOS AMBIENTES DEL HOTEL, USARA CINE PORFAVOR FACILITAR CARTELERA DE PELICULAS</t>
  </si>
  <si>
    <t xml:space="preserve">Felix Daniel Melgar Suarez </t>
  </si>
  <si>
    <t>FULLDAY PLATO SERVIDO ENTRE SEMANA</t>
  </si>
  <si>
    <t>6263
6264</t>
  </si>
  <si>
    <t>PAQUETE CORPOrativo saldo</t>
  </si>
  <si>
    <t>CASTRO</t>
  </si>
  <si>
    <t xml:space="preserve">Naomi Quiroga Sandoval </t>
  </si>
  <si>
    <t>TERRAMIA</t>
  </si>
  <si>
    <t>REPROGRMACION 
SIN COMISION</t>
  </si>
  <si>
    <t>Pedro Villarroel Perez</t>
  </si>
  <si>
    <t>Robson Dias Santana</t>
  </si>
  <si>
    <t xml:space="preserve">diassantana26@gmail.com </t>
  </si>
  <si>
    <t>HOSPEDAJE CON DESAYUNO DIA 2</t>
  </si>
  <si>
    <t>Quispe</t>
  </si>
  <si>
    <t xml:space="preserve">Ericka Quispe Muñoz </t>
  </si>
  <si>
    <t>quispe.ericka.964@gmail.com</t>
  </si>
  <si>
    <t>fullday sabado , 1 adulto y 1 menor</t>
  </si>
  <si>
    <t>VENTAS FEXCO 2024</t>
  </si>
  <si>
    <t>NRO</t>
  </si>
  <si>
    <t>NRO FORM</t>
  </si>
  <si>
    <t>Nº DE FACTURA 100BS</t>
  </si>
  <si>
    <t>FECHA COMPRA</t>
  </si>
  <si>
    <t>VALIDEZ PAQUETE</t>
  </si>
  <si>
    <t>NOMBRE CLIENTE</t>
  </si>
  <si>
    <t>CELULAR</t>
  </si>
  <si>
    <t>CI CLIENTE</t>
  </si>
  <si>
    <t>TOTAL A PAGAR</t>
  </si>
  <si>
    <t>CUOTA INICIAL</t>
  </si>
  <si>
    <t>SALDO</t>
  </si>
  <si>
    <t>MONTO CUOTAS</t>
  </si>
  <si>
    <t>DATOS PARA FACTURA</t>
  </si>
  <si>
    <t>OTROS DETALLES DE INTERES</t>
  </si>
  <si>
    <t>JHONATAN MONTAÑO GUIZADA</t>
  </si>
  <si>
    <t xml:space="preserve">75483362 - 78332555 </t>
  </si>
  <si>
    <t>9393373 CB</t>
  </si>
  <si>
    <t>CI: 9393373
JHONATAN MONTAÑO GUIZADA</t>
  </si>
  <si>
    <t>SUITE VIP 3D2N</t>
  </si>
  <si>
    <t>JOSE ALEX AGUIRRE VELASCO</t>
  </si>
  <si>
    <t>SUITE FAMILIAR 3D2N</t>
  </si>
  <si>
    <t>LEOPOLDO JULIO MANCILLA SILVA</t>
  </si>
  <si>
    <t>4400169
LEOPOLDO JULIO MANCILLA SILVA</t>
  </si>
  <si>
    <t>CABAÑA 3H MASTER 3D2N + 1 ADICIONAL MENOR</t>
  </si>
  <si>
    <t>NELSON BORDA MARIN</t>
  </si>
  <si>
    <t>69453596 - 63487717</t>
  </si>
  <si>
    <t>9302429 MORALES</t>
  </si>
  <si>
    <t>SUITE VIP 2D1N</t>
  </si>
  <si>
    <t>DENNIS MONTECINOS VARGAS</t>
  </si>
  <si>
    <t>LAGOON SUITE 3D2N</t>
  </si>
  <si>
    <t>GASTON CORNEJO F.</t>
  </si>
  <si>
    <t>766795017
CORNEJO</t>
  </si>
  <si>
    <t>CABAÑA 3H MASTER 3D2N
ADICIONARAN MAS PERSONAS</t>
  </si>
  <si>
    <t>MARYSABEL VEGA GUERRERO</t>
  </si>
  <si>
    <t>SUITE VIP 3D2N
INGRESA EN AGOSTO</t>
  </si>
  <si>
    <t>ROGER MARCELO CAMACHO VEGA</t>
  </si>
  <si>
    <t>3744786
QUIROGA</t>
  </si>
  <si>
    <t>AL CONTADO
SUITE VIP 3D2N + CUNA</t>
  </si>
  <si>
    <t>45059066
MONROY</t>
  </si>
  <si>
    <t>LILIANA NERI ROCABADO</t>
  </si>
  <si>
    <t>4236700
ISV SRL</t>
  </si>
  <si>
    <t>CABAÑA 3H 3D2N</t>
  </si>
  <si>
    <t>MARIA APULACA</t>
  </si>
  <si>
    <t>6186555018
APULACA</t>
  </si>
  <si>
    <t>SUITE LAGOON 2D1N</t>
  </si>
  <si>
    <t>MARIMAR MEDRANO</t>
  </si>
  <si>
    <t>13098645
MEDRANO</t>
  </si>
  <si>
    <t>LUIS TRUJILLO TRUJILLO</t>
  </si>
  <si>
    <t>6499317011
TRUJILLO</t>
  </si>
  <si>
    <t>CABAÑA 2H PREMIUM</t>
  </si>
  <si>
    <t>SHARON J. ARIAS RODRIGUEZ</t>
  </si>
  <si>
    <t>6471827 
GUTIERREZ</t>
  </si>
  <si>
    <t>CABAÑA 2H PREMIUM
3A +2 NIÑOS DE 5 Y 2 AÑOS</t>
  </si>
  <si>
    <t>VICTOR HUGO URIBE GORENA</t>
  </si>
  <si>
    <t>70748687- 63866466</t>
  </si>
  <si>
    <t>4630776014 URIBE</t>
  </si>
  <si>
    <t>CABAÑA 2H + 1 ADICIONAL MENOR
+PROMO NOCHE ADICIONAL PAREJA 75 BS, TOTAL ESTADIA 4D3N</t>
  </si>
  <si>
    <t>LUIS ALBERTO TORREZ AVILA</t>
  </si>
  <si>
    <t>5202144 TORREZ</t>
  </si>
  <si>
    <t>CABAÑA 2H 3D2N</t>
  </si>
  <si>
    <t>JORGE TRUJILLO GUIZADA</t>
  </si>
  <si>
    <t>75943444-79992595</t>
  </si>
  <si>
    <t>2871056018
LIZARAZU</t>
  </si>
  <si>
    <t>CABAÑA 2H 2D1N</t>
  </si>
  <si>
    <t>RODRIGO ANTONIO VIGABRIEL ESPINOZA</t>
  </si>
  <si>
    <t>8852794
VIGABRIEL</t>
  </si>
  <si>
    <t>MARTIN CRISTIAN PEREZ GUARACHI</t>
  </si>
  <si>
    <t>4836549
PEREZ</t>
  </si>
  <si>
    <t>MAURICIO JAIME CESPEDES ALVETEGUI</t>
  </si>
  <si>
    <t>5222484 JAIMES</t>
  </si>
  <si>
    <t>CABAÑA MASTER 3H 3D2N</t>
  </si>
  <si>
    <t>DEBORA ORTIZ  TORRICO</t>
  </si>
  <si>
    <t>65377589 - 67586413</t>
  </si>
  <si>
    <t>5269149
ORTIZ</t>
  </si>
  <si>
    <t>CABAÑA MASTER 3H 2D1N</t>
  </si>
  <si>
    <t xml:space="preserve">FERNANDO ORTEGA GUEVARA </t>
  </si>
  <si>
    <t>69503096 - 71432467</t>
  </si>
  <si>
    <t>3007749
MARCIAL ORTIZ</t>
  </si>
  <si>
    <t>LAGOON SUITE 2D1N</t>
  </si>
  <si>
    <t xml:space="preserve">ARIEL  ESPINOZA SANCHEZ </t>
  </si>
  <si>
    <t>5259317
NAVA</t>
  </si>
  <si>
    <t>CARLOS FERNANDO DELGADILLO</t>
  </si>
  <si>
    <t>4504657
DELGADILLO</t>
  </si>
  <si>
    <t>cabaña 2h 3d2n + 1 menor adicional</t>
  </si>
  <si>
    <t>ROBERTO CLAVIJO BALDIVIESO</t>
  </si>
  <si>
    <t>6600775
ROBERTO CLAVIJO</t>
  </si>
  <si>
    <t>RONALD MORALES FORONDA</t>
  </si>
  <si>
    <t>677698017
MORALES</t>
  </si>
  <si>
    <t>CABAÑA 4D3N</t>
  </si>
  <si>
    <t>KENNY DANNER PATIÑO CHAVEZ</t>
  </si>
  <si>
    <t>16526189
PATIÑO</t>
  </si>
  <si>
    <t>MONICA TORREJON VACAFLORES</t>
  </si>
  <si>
    <t>3737679
TORREJON</t>
  </si>
  <si>
    <t>CABAÑA 3H + 1 ADICIONAL MENOR</t>
  </si>
  <si>
    <t>SANDRA GONZALES</t>
  </si>
  <si>
    <t>4514230
AVILA</t>
  </si>
  <si>
    <t>CABAÑA 2H + PROMO 4D23N</t>
  </si>
  <si>
    <t>DIEGO NICOLAS VILLARPANDO HERRERA</t>
  </si>
  <si>
    <t>76423032 - 78311098</t>
  </si>
  <si>
    <t>8055245
VILLARPANDO</t>
  </si>
  <si>
    <t>JAIME ANTONIO CORTEZ MALDONADO</t>
  </si>
  <si>
    <t>2281977
 CORTEZ</t>
  </si>
  <si>
    <t>LAGOON SUITE 4D3N</t>
  </si>
  <si>
    <t>NANCY GUTIERREZ VALLE</t>
  </si>
  <si>
    <t>7016844
GUTIERREZ</t>
  </si>
  <si>
    <t>YESICA GUTIERREZ RODRIGUEZ</t>
  </si>
  <si>
    <t>7963672
GUTIERREZ</t>
  </si>
  <si>
    <t>LEONARDA ARANCIBIA RAMIREZ</t>
  </si>
  <si>
    <t>7272683 ARANCIBIA</t>
  </si>
  <si>
    <t>JUAN CARLOS RIVA</t>
  </si>
  <si>
    <t>5904836
riva</t>
  </si>
  <si>
    <t>JIMENA MEDINACELLI</t>
  </si>
  <si>
    <t>3590073018
VALENTIN MEDINACELLI</t>
  </si>
  <si>
    <t>CABÑA 2H 3D2N</t>
  </si>
  <si>
    <t>JHONY ESTRADA</t>
  </si>
  <si>
    <t>3007155
ESTRADA</t>
  </si>
  <si>
    <t>JORGE TRUJILLO MARIACA (HIJO)</t>
  </si>
  <si>
    <t>14090047
TRUJILLO</t>
  </si>
  <si>
    <t>MELIN ABELINA TORRICO GARCIA</t>
  </si>
  <si>
    <t>9491453
TORRICO</t>
  </si>
  <si>
    <t>BENJAMIN  SAMUEL GUTIERREZ CHAVARRIA</t>
  </si>
  <si>
    <t>8841222-1C</t>
  </si>
  <si>
    <t>8841222-1C
BENJAMIN GUTIERREZ</t>
  </si>
  <si>
    <t>SUITE EJECUTIVA 3D2N</t>
  </si>
  <si>
    <t>anyelo ivanoe amaya ajuacho</t>
  </si>
  <si>
    <t>heve corrales</t>
  </si>
  <si>
    <t>FULLDAY 2 ADULTOS PARA EL 2 DE JUNIO,  99B S CADA ENTRADA</t>
  </si>
  <si>
    <t xml:space="preserve">Paz Méndez </t>
  </si>
  <si>
    <t xml:space="preserve">Paz.arriaza17@gmail.com </t>
  </si>
  <si>
    <t>FULLDAY 2X1 SABADO PLATO SERVIDO, 6 PERSONAS, 3 COMBOS, 1 PAGO POR TRANSFERENCIA Y 2 EN RECEPCION</t>
  </si>
  <si>
    <t>Alvaro Coimbra</t>
  </si>
  <si>
    <t xml:space="preserve">Yoselin davalos Carrasco </t>
  </si>
  <si>
    <t>davalos.yd@gmail.com</t>
  </si>
  <si>
    <t>FULLDAY 2X1, omingo dos por uno bufet, 2 adultos 1 niño</t>
  </si>
  <si>
    <t>Tatiana Osorio</t>
  </si>
  <si>
    <t>Tatiana Fresia Osorio</t>
  </si>
  <si>
    <t xml:space="preserve"> tatianaoj17@gmail.com </t>
  </si>
  <si>
    <t>FULLDAY 2X1, 3 ADULTOS</t>
  </si>
  <si>
    <t xml:space="preserve">Judith Soliz Cabrera </t>
  </si>
  <si>
    <t>solizjudith66@gmail.com</t>
  </si>
  <si>
    <t>FULLDAY 2X1, 2 ADULTOS</t>
  </si>
  <si>
    <t>Guarachi</t>
  </si>
  <si>
    <t>José Daniel Guarachi Calle</t>
  </si>
  <si>
    <t>josedanielguarachicalle@gmail.com</t>
  </si>
  <si>
    <t>FULL DAY 2X1 , 2 ADULTOS</t>
  </si>
  <si>
    <t>Paredes</t>
  </si>
  <si>
    <t xml:space="preserve">Milton paredes Ovando </t>
  </si>
  <si>
    <t>miltonparedesovando.1995@gmail.com</t>
  </si>
  <si>
    <r>
      <rPr>
        <rFont val="Arial"/>
        <b/>
        <color rgb="FFFF0000"/>
      </rPr>
      <t xml:space="preserve">SE DEBE COBRAR EN RECEPCION SALDO DE 450BS
</t>
    </r>
    <r>
      <rPr>
        <rFont val="Arial"/>
        <b/>
        <color rgb="FF38761D"/>
      </rPr>
      <t>pago el 9/6</t>
    </r>
  </si>
  <si>
    <t>PAQUETE VELADA ROMANTICA , DURACION DE 6 HORAS</t>
  </si>
  <si>
    <t>Ronal Escobar</t>
  </si>
  <si>
    <t xml:space="preserve">Ronal Escobar </t>
  </si>
  <si>
    <t>autofat@yahoo.com</t>
  </si>
  <si>
    <r>
      <rPr>
        <rFont val="Arial"/>
        <b/>
        <color rgb="FFFF0000"/>
      </rPr>
      <t xml:space="preserve">SE DEBE COBRAR 1118BS, en recepcion
</t>
    </r>
    <r>
      <rPr>
        <rFont val="Arial"/>
        <b/>
        <color rgb="FF38761D"/>
      </rPr>
      <t>pago el 9/6</t>
    </r>
  </si>
  <si>
    <t>HOSPEDAJE PROMO 20% OFF CABAÑA 2H PREMIUM
4 ADULTOS + 3 NIÑOS + 1 MENOR DE 3 AÑOS
ACOMODACIÒN: CADA HABITACION CON 2 CAMAS INDIVIDUALES CADA UNA
ALIMENTACION:
D1 CENA
D2 DESAYUNO ALMUERZO
AMBIENTES: CLIENTE HARA USO DE TODOS LOS AMBIENTES DEL HOTEL INCLUIDO CINE FACILITAR CARTELERA
REQUERIMIENTO ESPECIALL: CLIENTE SSOLICITO USAR SALON KARAORE PARA LAS 4 ADULTOS , FAVOR ARMAR DICHO SALON PARA LAS 9PM DE LA NOCHE LO USARA POR 2 HORAS APROX. TAMBIEN HARA CONSUMO EN BAR DE RON , PREEVER STOCK
CLIENTE CODO ,S E HIZO CAMBIAR DE CABAÑA , PENDEJO</t>
  </si>
  <si>
    <t>Nicole Montaño</t>
  </si>
  <si>
    <t xml:space="preserve">Nicolemontanov@hotmail.com </t>
  </si>
  <si>
    <t>1 entrada fullday 2x1 con buffet</t>
  </si>
  <si>
    <t xml:space="preserve">José Ronald Villarroel Hinojosa </t>
  </si>
  <si>
    <t>CLAUDIA MENDEZ</t>
  </si>
  <si>
    <t>claudialorenamendezdelgadillo@gmail.com</t>
  </si>
  <si>
    <t>fullday 2x1, 3 adultos 1 niño fullday + 1 adulto adicional</t>
  </si>
  <si>
    <t>Edward Lora Arauz</t>
  </si>
  <si>
    <t>edward97lora@outlook.com</t>
  </si>
  <si>
    <t>Yulia Zalles</t>
  </si>
  <si>
    <t>Ximena Martinez</t>
  </si>
  <si>
    <t>ximena.martinez82@gmail.com</t>
  </si>
  <si>
    <t>FULLDAY ENTRESEMANA PLATO SERVIDO</t>
  </si>
  <si>
    <t>Adan Rocha siles</t>
  </si>
  <si>
    <r>
      <rPr>
        <rFont val="Arial"/>
        <b/>
        <color rgb="FFFF0000"/>
      </rPr>
      <t xml:space="preserve">SE DEBE COBRAR SALDO DE 310 BS
</t>
    </r>
    <r>
      <rPr>
        <rFont val="Arial"/>
        <b/>
        <color rgb="FF38761D"/>
      </rPr>
      <t>pago saldo con tarjeta en recepcion el 16/6</t>
    </r>
  </si>
  <si>
    <t xml:space="preserve">HOSPEDAJE TODO INCLUIDO 2 D1N, 2 PERSONAS
D1CENA
D2 DESAYUNO ALMUERZO
ACOMODACION: 1 CAMA MATRIMONIAL
AMBIENTES: CLIENTE HARA USO DE TODOS LOS AMBIENTES DEL HOTEL INCLUIDO CINE FACILITAR CARTELERA
</t>
  </si>
  <si>
    <t>Fabiola Cortez</t>
  </si>
  <si>
    <t>carolfabiolacortezgadella@gmail.com</t>
  </si>
  <si>
    <r>
      <rPr>
        <rFont val="Arial"/>
        <b/>
        <color rgb="FFFF0000"/>
      </rPr>
      <t xml:space="preserve">SE DEBE COBRAR SALDO DE 1295 BS
</t>
    </r>
    <r>
      <rPr>
        <rFont val="Arial"/>
        <b/>
        <color rgb="FF38761D"/>
      </rPr>
      <t>pago saldo en  recepcion , quiere dos facturas diferente</t>
    </r>
  </si>
  <si>
    <t>HOSPEDAJE TODO INCLUIDO DOS DÍAS UNA NOCHE
SUITE FAMILIAR, DOS ADULTOS Y UN MENOR +1 niño menor de 4 años
ACOMODACIÓN: UNA CAMA KING Y UNA CAMA INDIVIDUAL
SUITE DOBLE DOS ADULTOS Y DOS MENORES
ACOMODACIÓN: DOS CAMAS KING
USO DE AMBIENTES: CLIENTE HARÁ USO DE TODOS LOS AMBIENTES DISPONIBLES A LA FECHA INCLUIDO EL CINE FAVOR FACILITAR CARTELERA
REQUERIMIENTO ADICIONAL: CLIENTE PAGARÁ 50 BOLIVIANOS ADICIONALES POR DESCORCHE PARA INGRESAR TORTA PEQUEÑA POR CUMPLEAÑOS DE SU HIJA. PAGO EN EFECTIVO EN RECEPCIÓN. POR EL DESCOCHE EMITIR UN RECIBO A FAVOR DE RECEPCIÓN.</t>
  </si>
  <si>
    <t>Daniel Uriona Trujillo</t>
  </si>
  <si>
    <t xml:space="preserve">677daniel@gmail.com </t>
  </si>
  <si>
    <t>FULLDAY 2X1 SABADO
2 ADULTOS + PLATO SRVIDO</t>
  </si>
  <si>
    <t>Ruth Vania Vallejos Ortuño</t>
  </si>
  <si>
    <t>José Manuel Burgos Gutierrez</t>
  </si>
  <si>
    <t>Josembg321@gmail.com</t>
  </si>
  <si>
    <t xml:space="preserve">FULLDAY 2X1 DOMINGO </t>
  </si>
  <si>
    <t>Luis Gabriel La Rosa Arévalo</t>
  </si>
  <si>
    <t>larosaarevaloluisgabriel@gmail.com</t>
  </si>
  <si>
    <t>FULLDAY 2X1 MARTES
4 ADULTOS + PLATO SRVIDO</t>
  </si>
  <si>
    <t>Ferdin Montiel</t>
  </si>
  <si>
    <t xml:space="preserve">marbel ximena torrez Lopez </t>
  </si>
  <si>
    <t xml:space="preserve">marbeltorrez0426@gmail.com </t>
  </si>
  <si>
    <t xml:space="preserve">FULLDAY 2X1 MARTES
4 ADULTOS </t>
  </si>
  <si>
    <t xml:space="preserve">Claudia Chavarria </t>
  </si>
  <si>
    <t xml:space="preserve">Jorge Becerra Blanco </t>
  </si>
  <si>
    <t xml:space="preserve">jjbecerrablanco@gmail.com </t>
  </si>
  <si>
    <t>hospedaje simple mas desayuno dia 2 2 personas</t>
  </si>
  <si>
    <t>bejarano</t>
  </si>
  <si>
    <t>Andre Bejarano Vaca</t>
  </si>
  <si>
    <t>andre.bejarano.vaca@gmail.com</t>
  </si>
  <si>
    <t>fullday 2x1 2 personas con buffet</t>
  </si>
  <si>
    <t>CVA S.R.L</t>
  </si>
  <si>
    <t>MIGUEL ANGEL CUEVAS*</t>
  </si>
  <si>
    <t>mcuevas@cva-srl.com</t>
  </si>
  <si>
    <r>
      <rPr>
        <rFont val="Arial"/>
        <b/>
        <color rgb="FFFF0000"/>
      </rPr>
      <t xml:space="preserve">DEBE SALDO DE 465BS EN TOTAL 930BS EL PAQUETE
</t>
    </r>
    <r>
      <rPr>
        <rFont val="Arial"/>
        <b/>
        <color rgb="FF0000FF"/>
        <sz val="12.0"/>
      </rPr>
      <t>SOLICITO REPROGRAMACION PARA JULIO</t>
    </r>
  </si>
  <si>
    <t xml:space="preserve">VELADA ROMANTICA 2D1N PARA 2 PERSONAS
HABITACIÓN: SUITE vip
ACOMDACION: CAMA MATRMONIAL
CENA: EN HABITACION
INCLUYE: 
- CENA ROMANTICA
- TRAGO DE BIENVENIDA
- VINO
- CHOCOLATES
- DECORACION EN HABITACION
- DESAYUNO BUFFET
REQ ADICIONAL: CLIENTE CANCELO ADICIONAL 35BS PARA QUE INGRESE ARTISTA ACUSTICO CON GUITARRA DURANTE EL HORARIO DE LA CENA 
</t>
  </si>
  <si>
    <t xml:space="preserve">Elizabeth Vasquez Medina </t>
  </si>
  <si>
    <t>elizabeth.m.v.00@gmail.com</t>
  </si>
  <si>
    <t>2 ENTRADAS 2X1 FULLDAY FERIADO</t>
  </si>
  <si>
    <t>KHRYS FRIAS RUIZ</t>
  </si>
  <si>
    <t>khrys.fr19@gmail.com</t>
  </si>
  <si>
    <t xml:space="preserve">1 ENTRADA FERIADO FULLDAY </t>
  </si>
  <si>
    <t>López Videla</t>
  </si>
  <si>
    <t>Leonardo burgos</t>
  </si>
  <si>
    <t>juanleonardo77@gmail.com</t>
  </si>
  <si>
    <t xml:space="preserve">FULLDAY PLATO SERVIDO, 4 adultos , 3 niños fullday </t>
  </si>
  <si>
    <t xml:space="preserve">Nancy Párraga </t>
  </si>
  <si>
    <t>nancylaura987@gmail.com</t>
  </si>
  <si>
    <t>FULLDAYPLATO SERVIDO,  4 promociones Fullday, para 8 personas</t>
  </si>
  <si>
    <t>Irusta</t>
  </si>
  <si>
    <t>Jhon Erick Irusta Rivera</t>
  </si>
  <si>
    <t>jhonirusta@gmail.com</t>
  </si>
  <si>
    <t>FULLDAY FERIADO , 2 ADULTOS Y 1 MENOR</t>
  </si>
  <si>
    <t>Pablo justiniano</t>
  </si>
  <si>
    <t xml:space="preserve">Melissa Elba Alcocer Semizo </t>
  </si>
  <si>
    <t xml:space="preserve">melissa.alcocer2111@gmail.com </t>
  </si>
  <si>
    <t xml:space="preserve">1 ENTRADA DOMINGO FULLDAY </t>
  </si>
  <si>
    <t>ANGEL GUAMAN</t>
  </si>
  <si>
    <t xml:space="preserve">angelguaman735@gmail.com </t>
  </si>
  <si>
    <t xml:space="preserve"> Luis Franco</t>
  </si>
  <si>
    <t>luisf_029@hotmail.com</t>
  </si>
  <si>
    <t>1 ENTRADA FULLDAY 2X1 PLATO SERVIDO, 2 Adultos y 1 menor</t>
  </si>
  <si>
    <t>PAMELA MACEDONIO</t>
  </si>
  <si>
    <t>pamela macedonio</t>
  </si>
  <si>
    <t xml:space="preserve"> pam88pam888@gmail.com</t>
  </si>
  <si>
    <t>FULLDAY FERIADO 2X1 1 ENTRADA ADULTOS Y 1 ENTRADA NIÑOS</t>
  </si>
  <si>
    <t>Carla Lorena Franco Zabala</t>
  </si>
  <si>
    <t>carlalorenafrancozabala2002@gmail.com</t>
  </si>
  <si>
    <t>Marioly Eguez</t>
  </si>
  <si>
    <t>Maria Andrea Vargas Eguez</t>
  </si>
  <si>
    <t xml:space="preserve"> maria.andreita@hotmail.com</t>
  </si>
  <si>
    <t>FULLDAY FERIADO, 4 ENTRADAS, 8 ADULTOS</t>
  </si>
  <si>
    <t xml:space="preserve">Aylin Nagoya Imura Pacheco </t>
  </si>
  <si>
    <t>imuraaylin@gmail.com</t>
  </si>
  <si>
    <t>Yolanda Montecinos Hurtado</t>
  </si>
  <si>
    <t>yolanda.montecinosh10@gmail.com</t>
  </si>
  <si>
    <t>fullday feriado 3 entradas adultos</t>
  </si>
  <si>
    <t>Roberto Douglas Johns Baldiviezo</t>
  </si>
  <si>
    <t>robertojohns9595@gmail.com</t>
  </si>
  <si>
    <t>fullday 5 adutlos y 1 niño</t>
  </si>
  <si>
    <t>diana gutierrez</t>
  </si>
  <si>
    <t>Nayely Mendez Sciaroni</t>
  </si>
  <si>
    <t>nayelysciaroni106@gmail.com</t>
  </si>
  <si>
    <t>FULLDAY 2X1 DIA DOMINGO + TORTA DE CUMPLEAÑOS PARA 10 PERSONAS CON FRASE"Envejece conmigo ¡Feliz cumple"  
6 ADULTOS 
TORTA 150BS
2 PERSONAS EXTRAS</t>
  </si>
  <si>
    <t xml:space="preserve">Henry Arnez Torrico </t>
  </si>
  <si>
    <t>henry.arnezt@gmail.com</t>
  </si>
  <si>
    <t>Jaime Ramírez</t>
  </si>
  <si>
    <t>Clarita Hurtado Aguilera</t>
  </si>
  <si>
    <t>Gina Lorena Flores Baigorria</t>
  </si>
  <si>
    <t>lorena_flowers@hotmail.es</t>
  </si>
  <si>
    <t>1 ENTRADAS 2 ADULTOS</t>
  </si>
  <si>
    <t xml:space="preserve">paulo Castro </t>
  </si>
  <si>
    <t xml:space="preserve"> Wendy Michelle Vázquez Leon </t>
  </si>
  <si>
    <t xml:space="preserve">wendymichellevasquezleon@gmail.com </t>
  </si>
  <si>
    <t>Diana Shasha Alvarado Becerra</t>
  </si>
  <si>
    <t xml:space="preserve">Diana Alvarado </t>
  </si>
  <si>
    <t>dianashasha0206@gmail.com</t>
  </si>
  <si>
    <r>
      <rPr>
        <rFont val="Arial"/>
        <b/>
        <color rgb="FFFF0000"/>
      </rPr>
      <t xml:space="preserve">FALTA COBRAR 2BS EN RECEPCION
</t>
    </r>
    <r>
      <rPr>
        <rFont val="Arial"/>
        <b/>
        <color rgb="FF38761D"/>
      </rPr>
      <t>SE COBRO EN RECEPCION 2BS</t>
    </r>
  </si>
  <si>
    <t xml:space="preserve">1 ENTRADA , FALTBA COBRAR 2 BS EN RECEPCION </t>
  </si>
  <si>
    <t xml:space="preserve">KEMPER HUAYHUA ZABALETA </t>
  </si>
  <si>
    <t>kemperhz@gmail.com</t>
  </si>
  <si>
    <t>2 ENTRADAS, 4 ADULTOS</t>
  </si>
  <si>
    <t>Victor Espada</t>
  </si>
  <si>
    <t>Ana Maria Vidaurre</t>
  </si>
  <si>
    <t>Vidaurre_a@yahoo.com</t>
  </si>
  <si>
    <t>:2 adultos fullday y 2 niños fullday</t>
  </si>
  <si>
    <t>CASTILLO</t>
  </si>
  <si>
    <t>MAURICIO CASTILLO LÓPEZ</t>
  </si>
  <si>
    <t>maucast080@gmail.com</t>
  </si>
  <si>
    <t>4 adultos 3 niños fullday</t>
  </si>
  <si>
    <t xml:space="preserve">Jesús Mejia Vargas </t>
  </si>
  <si>
    <t>mejiavargasjesus@gmail.com</t>
  </si>
  <si>
    <t>Alex Canaza</t>
  </si>
  <si>
    <t>acanaza711@gmail.com</t>
  </si>
  <si>
    <t>FULLDAY 5 ADULTS</t>
  </si>
  <si>
    <t xml:space="preserve">Ariel Choquebarra Caballero </t>
  </si>
  <si>
    <t>arielcc7@gmail.com</t>
  </si>
  <si>
    <t xml:space="preserve">Villegas </t>
  </si>
  <si>
    <t xml:space="preserve">Marcelo Rodrigo </t>
  </si>
  <si>
    <t>mev_04@hotmail.com</t>
  </si>
  <si>
    <t>2 ADULTOS Y 1 NIÑO FULLDAY</t>
  </si>
  <si>
    <t>Pady Mamani</t>
  </si>
  <si>
    <t>Pady Mamani Ortega</t>
  </si>
  <si>
    <t>padymortega30@hotmail.com</t>
  </si>
  <si>
    <t>DOS NIÑOS Y 1 ADULTOS FULLDAY</t>
  </si>
  <si>
    <t>Santiago Vallejo</t>
  </si>
  <si>
    <t>Santivp2517@gmail.com</t>
  </si>
  <si>
    <t>4 ADULTOS Y 2 NIÑOS FULLDAY</t>
  </si>
  <si>
    <t>Jusleny Rios Laura</t>
  </si>
  <si>
    <t xml:space="preserve">riosjusleny17@gmail.com </t>
  </si>
  <si>
    <t>FULLDAY PLATO SERVIDO 4 PERSONAS</t>
  </si>
  <si>
    <t>Wendy leen Gonzáles el hage</t>
  </si>
  <si>
    <t xml:space="preserve">Oscar Gonzáles </t>
  </si>
  <si>
    <t>FULLDAY PLATO SERVIDO 2 PERSONAS</t>
  </si>
  <si>
    <t>Nelson Ferrufino</t>
  </si>
  <si>
    <t>nelsongferrufino@yahoo.es</t>
  </si>
  <si>
    <t>FULLDAY PLATO SERVIDO 6 PERSONAS</t>
  </si>
  <si>
    <t>ruddy bautista ayaviri</t>
  </si>
  <si>
    <t>ruddybautista110292@gmail.com</t>
  </si>
  <si>
    <t>FULLDAY 4 PERSONAS BUFFET</t>
  </si>
  <si>
    <t>Ana María rojas</t>
  </si>
  <si>
    <t>blanca morante</t>
  </si>
  <si>
    <t>8 adultos 2 niños fullday PLATO SERVIDO</t>
  </si>
  <si>
    <t>Juan Carlos Mercado</t>
  </si>
  <si>
    <t>ark.julio.mercado@gmail.com</t>
  </si>
  <si>
    <t xml:space="preserve">Darwin Cuéllar </t>
  </si>
  <si>
    <t>darcuejus94@gmail.com</t>
  </si>
  <si>
    <t>fullday con buffet</t>
  </si>
  <si>
    <t>9589049
4998394019</t>
  </si>
  <si>
    <t>Moises Bautista 
Jeanneth Flores</t>
  </si>
  <si>
    <t xml:space="preserve">Moises Bautista </t>
  </si>
  <si>
    <t>moises.adventista2022@g…</t>
  </si>
  <si>
    <t>FULLDAY ESTUDIANTIL COMBO DE 85BS, para 37 estudiantes</t>
  </si>
  <si>
    <t>Georghine alba arevillca Lapaca</t>
  </si>
  <si>
    <t xml:space="preserve">Loyda magnolia arevillca Lapaca
Daniel chonono cuellar
</t>
  </si>
  <si>
    <t>SOLICITO REPROGRAMACION PARA JULIO</t>
  </si>
  <si>
    <t>HOSPEDAJE SUITE LAGOON
2 PERSONAS
ALIMENTACION
D2 DESAYUNO ALMUERZO
CUENTAN CON VOUVHER POR REGALO DE BODAS</t>
  </si>
  <si>
    <t>Mary Betty Pereyra</t>
  </si>
  <si>
    <t>FABIOLA VACA SAAVEDRA</t>
  </si>
  <si>
    <r>
      <rPr>
        <rFont val="Arial"/>
        <b/>
        <color rgb="FFFF0000"/>
      </rPr>
      <t xml:space="preserve">DEBE SALDO DE 655 BS
</t>
    </r>
    <r>
      <rPr>
        <rFont val="Arial"/>
        <b/>
        <color rgb="FF38761D"/>
      </rPr>
      <t>PAGO 655 EN RECEPCION</t>
    </r>
  </si>
  <si>
    <t>VELADA ROMANTICA
SUITE VIP 2D1N
2 PERSONAS
ACOMDACION: CAMA MATRMONIAL
CENA: EN HABITACION
INCLUYE: 
- CENA ROMANTICA
- TRAGO DE BIENVENIDA
- VINO
- CHOCOLATES
- DECORACION EN HABITACION
- DESAYUNO BUFFET
ALIMENTACION ADICIONAL:
D2 ALMUERZO 
REQ ADICIONAL: CLIENTE CANCELO PARA LATE CHECK OUT 18;00 P.M., ADICIONAL PAGARA ESE MISMO DIA SERVICIO A HABITACION DEL DESAYUNO.</t>
  </si>
  <si>
    <t>Juan Carlos mamani</t>
  </si>
  <si>
    <t>HOSPEDAJE DAY USE SUITE VIP SIN ALIMENTACION</t>
  </si>
  <si>
    <t>Ricardo Vaca Caballero</t>
  </si>
  <si>
    <t>pelau.rvc@gmail.com</t>
  </si>
  <si>
    <t>HOSPEDAJE TODO INCLUIDO 2 PERSONAS</t>
  </si>
  <si>
    <t xml:space="preserve">Cinthia Roque Zarate </t>
  </si>
  <si>
    <t xml:space="preserve">Roquecinthia69@gmail.com </t>
  </si>
  <si>
    <t>JULIAN FERNANDO VILLARROEL VARGAS</t>
  </si>
  <si>
    <t>fullday 2x1</t>
  </si>
  <si>
    <t>Erik Arturo Vedia Salinas</t>
  </si>
  <si>
    <t xml:space="preserve"> Ericka Valeria Munguia Zamuriano </t>
  </si>
  <si>
    <t xml:space="preserve">emunguiazamuriano@gmail.com </t>
  </si>
  <si>
    <t xml:space="preserve">Full day sábado 6 Julio 2 adultos 2 niños </t>
  </si>
  <si>
    <t>MONICA PADILLA MOREIRA</t>
  </si>
  <si>
    <t>FULLDAY 7 ADULTOS Y 1 NIÑO ENTRE SEMANA</t>
  </si>
  <si>
    <t>U. E Carmelo Saucedo Rivero</t>
  </si>
  <si>
    <t>Rudeidi Vaca Hurtado</t>
  </si>
  <si>
    <r>
      <rPr>
        <rFont val="Arial"/>
        <b/>
        <color rgb="FFFF0000"/>
      </rPr>
      <t xml:space="preserve">se debe cobrar en recepcion el saldo de 807bs
</t>
    </r>
    <r>
      <rPr>
        <rFont val="Arial"/>
        <b/>
        <color rgb="FF38761D"/>
      </rPr>
      <t>pago en recepcion</t>
    </r>
  </si>
  <si>
    <t>FULLDAY ESTUDIANTIL 19 PERSONA DE COMBOS DE 85BS</t>
  </si>
  <si>
    <t>Enot Saavedra</t>
  </si>
  <si>
    <t>FULLDAY ENTRESEMANA 8 ADULTOS</t>
  </si>
  <si>
    <t>Carolina Bravo</t>
  </si>
  <si>
    <t>caro.bravo1407@gmail.com</t>
  </si>
  <si>
    <t>DEBE SALDO DE 249BS A PAGAR EN EL HOTEL</t>
  </si>
  <si>
    <t>HOSPEDAJE UNA PERSONA CON DESAYUNO Y ALMUERZO DIA 2</t>
  </si>
  <si>
    <t>PAGO SALDO POR QR</t>
  </si>
  <si>
    <t>HOSPEDAJE SIMPLE MA S DESAYNO</t>
  </si>
  <si>
    <t xml:space="preserve">Bianca flores </t>
  </si>
  <si>
    <t>FULLDAY ENTRESEMANA 4 ADULTOS Y 2 NIÑOS</t>
  </si>
  <si>
    <t xml:space="preserve">CALIZAYA </t>
  </si>
  <si>
    <t>Giovani Yerko Mendoza valdez</t>
  </si>
  <si>
    <t>canijo14gio@gmail.com</t>
  </si>
  <si>
    <r>
      <rPr>
        <rFont val="Arial"/>
        <b/>
        <color rgb="FFFF0000"/>
      </rPr>
      <t xml:space="preserve">DEBE SALDO DE 729 BS A CANCELAR EN RECEPCION
</t>
    </r>
    <r>
      <rPr>
        <rFont val="Arial"/>
        <b/>
        <color rgb="FF38761D"/>
      </rPr>
      <t xml:space="preserve">PAGO EN RECEPCION </t>
    </r>
  </si>
  <si>
    <t xml:space="preserve">HOSPEDAJE TODO INCLUIDO PROMO LA PAZ
2 PERSONAS 3DIAS Y 2NOCHES
D1 CENA
D2 DESAYUNO ALMUERZO CENA
D3 DESAYUNO
</t>
  </si>
  <si>
    <t>Gomez Jaén y Asoc S.R.L</t>
  </si>
  <si>
    <t>Lucero Grace Gómez Gutiérrez</t>
  </si>
  <si>
    <t xml:space="preserve">Luceroggg@hotmail.com 
</t>
  </si>
  <si>
    <t>HOSPEDAJE 4D3N 5 PERSONAS SOLO DESYAUNO</t>
  </si>
  <si>
    <t>MIGUEL ANGEL CUEVAS</t>
  </si>
  <si>
    <t>PAGO SALDO EN RECEPCION</t>
  </si>
  <si>
    <t>Jorge Córdova Serrudo</t>
  </si>
  <si>
    <t>jorgec1706@gmail.com</t>
  </si>
  <si>
    <t>DEBE SALDO DE 400BS PAGA EN RECEPCION, TOTAL 859BS</t>
  </si>
  <si>
    <t>HOSPEDAJE CON DESAYUON 2 ADULTOS Y 2 NIÑOS</t>
  </si>
  <si>
    <t xml:space="preserve">Claros </t>
  </si>
  <si>
    <t xml:space="preserve">Marielena Claros Alanis </t>
  </si>
  <si>
    <t>m_c_a@hotmail.com</t>
  </si>
  <si>
    <t>HOSPEDAJE TODO INCLUIDO 3D2N
1 PERSONA
D1 CENA
D2 DESAYUNO ALMUERZO CENA
D3 DESAYUNO
CLIENTE HARA USO DE TODOS LOS AMBIENTES DISPONIBLES EN LA FECHA + CINE</t>
  </si>
  <si>
    <t>GONZALO SILES ZAMBRANA</t>
  </si>
  <si>
    <t xml:space="preserve">gonchisiles@gmail.com </t>
  </si>
  <si>
    <t>HOSPEDAJE TODO INLCUIDO Y VELADA ROMANTICA 3D2N
2 PERSONAS
dia 1 cena romantica
dia 2 desayunobuffet almuerzo cena
dia 3 desayuno almuerzo
ACOMODACION:
1 cama matrimonial
AMBIENTES:
Cliente haro uso de todos los ambientes en la fecha</t>
  </si>
  <si>
    <t>Daniel chonono cuellar</t>
  </si>
  <si>
    <t>SALDO DIFERENCIA PAQUETE Y REPROGRAMACION</t>
  </si>
  <si>
    <t xml:space="preserve">Emilia Marcano  </t>
  </si>
  <si>
    <t>selenamarcano@hotmail.com</t>
  </si>
  <si>
    <t>PAGO EN HOTEL</t>
  </si>
  <si>
    <t>HOSPEDAJE TODO INCLUIDO
2 PERSONAS´
ALIMENTACION
D1 CENA
D2 DESYAUNO ALMUERZO
AMBIENTES: CLIENTE HARA USO DE TODOS LOS AMBIENTES , TAMBIEN FACILITAR PORFAVOR CARTELERA CINE
1 CAMA KING</t>
  </si>
  <si>
    <t xml:space="preserve">NATALIA CASTRO </t>
  </si>
  <si>
    <t>nc4615@gmail.com</t>
  </si>
  <si>
    <t>FULLDAY ENTRESEMAN UN ADULTO Y 1 NIÑO</t>
  </si>
  <si>
    <t xml:space="preserve">Harold Nava Cortez </t>
  </si>
  <si>
    <t>jaroldcortez555@gmail.com</t>
  </si>
  <si>
    <t>FULLDAY DOMINGO 8 PERSONAS</t>
  </si>
  <si>
    <t>Roberto carlos coronado velasquez</t>
  </si>
  <si>
    <t>HOSPEDAJE ESCAPE FAMILIA 
4 PERSONAS CABAÑA 104
SOLO DESAYUUNO DIA 2</t>
  </si>
  <si>
    <t>fernando arauz</t>
  </si>
  <si>
    <t>fernandoarauzjustiniano@gmail.com</t>
  </si>
  <si>
    <t>FULLDAY SABADO 6 ADULTOS Y 2 NIÑOS</t>
  </si>
  <si>
    <t xml:space="preserve">COOPLAN R.L. </t>
  </si>
  <si>
    <t xml:space="preserve">Andrea chanevi </t>
  </si>
  <si>
    <t>WILLY GUTIERREZ</t>
  </si>
  <si>
    <t>HOSPEDAJE ESCAPE FAMILIA 
4 PERSONAS CABAÑA 
SOLO DESAYUNO DIA 2</t>
  </si>
  <si>
    <t>1 ENTRADA ADULTO Y 1 ENTRADA NIÑO</t>
  </si>
  <si>
    <t>Ramón Dario Chávez</t>
  </si>
  <si>
    <t>Ciro Hurtado Rodriguez</t>
  </si>
  <si>
    <t>ENTRADA FULLDAY 2 ADULTOS Y 1 NIÑO</t>
  </si>
  <si>
    <t>Rene Galindo</t>
  </si>
  <si>
    <t>Carola Melgarejo</t>
  </si>
  <si>
    <t>cmelgarejogalarza@gmail.com</t>
  </si>
  <si>
    <t>FULLDAY 2 PERSONAS ENTRE SEMANA</t>
  </si>
  <si>
    <t>Yshrin Rolfi Romero Rodriguez</t>
  </si>
  <si>
    <t xml:space="preserve">rolfi.romero@gmail.com </t>
  </si>
  <si>
    <r>
      <rPr>
        <rFont val="Arial"/>
        <b/>
        <color rgb="FFFF0000"/>
      </rPr>
      <t xml:space="preserve">cliente debe 430 a cancelar en recepcion
</t>
    </r>
    <r>
      <rPr>
        <rFont val="Arial"/>
        <b/>
        <color rgb="FF34A853"/>
      </rPr>
      <t>cancelo via qr 26/7</t>
    </r>
  </si>
  <si>
    <t>VELADA ROMANTICA 2 PERSONAS
HABITACIÓN: SUITE VIP
ACOMDACION: CAMA MATRMONIAL
CENA: EN HABITACION
INCLUYE: 
- CENA ROMANTICA
- TRAGO DE BIENVENIDA
- VINO
- CHOCOLATES
- DECORACION EN HABITACION
- DESAYUNO BUFFET</t>
  </si>
  <si>
    <t>Stephanie Rios Guerra</t>
  </si>
  <si>
    <t>riosguerrastephanie@gmail.com</t>
  </si>
  <si>
    <t>FULLDAY SABADO 3 ADULTOS</t>
  </si>
  <si>
    <t xml:space="preserve">José Miguel Saucedo Herrera </t>
  </si>
  <si>
    <t>jsmiguelsaucedo@gmail.com</t>
  </si>
  <si>
    <t>Oscar Martínez</t>
  </si>
  <si>
    <t xml:space="preserve">Yvar Carrasco </t>
  </si>
  <si>
    <t>yvarcs@gmail.com</t>
  </si>
  <si>
    <t>FULLDAY ENTRESEMANA 3 ADULTOS Y 1 NIÑ</t>
  </si>
  <si>
    <t>Angela Cahuaya</t>
  </si>
  <si>
    <t>FULLDAY ENTRESEMANA 2 ADULTOS</t>
  </si>
  <si>
    <t>Yaneth Gutiérrez</t>
  </si>
  <si>
    <t xml:space="preserve">yaneth_rous22@yahoo.es </t>
  </si>
  <si>
    <t>SOLO PISCINA 2 ADULTOS Y 6 NIÑOS</t>
  </si>
  <si>
    <t>Alejandra Arce</t>
  </si>
  <si>
    <t>FULLDAY 7 ADULTOS Y 1 MENOR</t>
  </si>
  <si>
    <t>Sociedad salesiana</t>
  </si>
  <si>
    <t xml:space="preserve">  Javier Leon . escuela muyurina</t>
  </si>
  <si>
    <t>leon2561@gmail.com</t>
  </si>
  <si>
    <r>
      <rPr>
        <rFont val="Arial"/>
        <b/>
        <color rgb="FFFF0000"/>
        <sz val="10.0"/>
      </rPr>
      <t xml:space="preserve">dede saldo de 1000bs en recepcion
</t>
    </r>
    <r>
      <rPr>
        <rFont val="Arial"/>
        <b/>
        <color rgb="FF38761D"/>
        <sz val="10.0"/>
      </rPr>
      <t>cancelo en recepcion efectivo 26/7</t>
    </r>
  </si>
  <si>
    <t>FULLDAY ESTUDIANTIL 440 PERSONAS CON POLLO AL HORNO Y JUGO +  PEQUEÑA LUGAR PARA MISA 100BS , PRECIO ENTRADA 55BS APROBADO POR GERENCIA</t>
  </si>
  <si>
    <t>Osmar Quispe</t>
  </si>
  <si>
    <t>YESSICA BLANCO ZAMBRANA</t>
  </si>
  <si>
    <t xml:space="preserve">yessicabz2092@gmail.com </t>
  </si>
  <si>
    <t>fullday viernes + plato servido , para 3 adultos y 1 menor</t>
  </si>
  <si>
    <t>Janneth Guzmán</t>
  </si>
  <si>
    <t xml:space="preserve">Micaela Cruz Guzmán </t>
  </si>
  <si>
    <t>micaelacruzg1@gmail.com</t>
  </si>
  <si>
    <t>fullday summer on 2 adultos</t>
  </si>
  <si>
    <t>COPIJSUD</t>
  </si>
  <si>
    <t>CECILIA COCA VARGAS</t>
  </si>
  <si>
    <t>cocavargascecilia5@gmail.com</t>
  </si>
  <si>
    <t>fullday para 28 personas</t>
  </si>
  <si>
    <t xml:space="preserve">Alba Mercado </t>
  </si>
  <si>
    <t>albaammf029@gmail.com</t>
  </si>
  <si>
    <t>fullday 4 adultos y 1 menor</t>
  </si>
  <si>
    <t>Lilian Coronado</t>
  </si>
  <si>
    <t>lilysita15@gmail.com</t>
  </si>
  <si>
    <t>FULLDAY DOMINGO 3 ADULTOS Y 1 NIÑO</t>
  </si>
  <si>
    <t>Alex Lopez Adan</t>
  </si>
  <si>
    <t>iphoneathe58@gmail.com</t>
  </si>
  <si>
    <t>FULLDAY MARTES 2 PERSONAS</t>
  </si>
  <si>
    <t>Canaza</t>
  </si>
  <si>
    <t>JOSE LUIS VELASQUEZ</t>
  </si>
  <si>
    <t>María Rosa Gualeve Añez</t>
  </si>
  <si>
    <t>Alejandro Liañez Najaya</t>
  </si>
  <si>
    <t>lianez@outlook.com</t>
  </si>
  <si>
    <t xml:space="preserve">FULLDAY SOLO INGRESO 4 PERSONA </t>
  </si>
  <si>
    <t>Selva Ruiz Tejerina</t>
  </si>
  <si>
    <t xml:space="preserve">Camila Cruz Ruiz </t>
  </si>
  <si>
    <t xml:space="preserve">camilacruzruiz00@gmail.com </t>
  </si>
  <si>
    <t>FULLDAY SABADO 2 ADULTOS Y 2 PIQUES MACHOS</t>
  </si>
  <si>
    <t>Jorge Roman</t>
  </si>
  <si>
    <t xml:space="preserve">David Valencia López </t>
  </si>
  <si>
    <t>FULLLDAY SABADO 2 PERSONAS</t>
  </si>
  <si>
    <t>Laura oliva</t>
  </si>
  <si>
    <t>SOLO INGRESO DOS ADUULTOS Y 1 NIÑO</t>
  </si>
  <si>
    <t>Carla Ivana Rojas Morales</t>
  </si>
  <si>
    <t>carlita.7.rm@gmail.com</t>
  </si>
  <si>
    <t>fullday 5 adultos y 1 niño, sabado</t>
  </si>
  <si>
    <t>Karen Caballero</t>
  </si>
  <si>
    <t>kromina1988@gmail.com</t>
  </si>
  <si>
    <t xml:space="preserve"> Full day 4 adultos 2 niño sabado</t>
  </si>
  <si>
    <t>BORIS SAUMEDIA</t>
  </si>
  <si>
    <t xml:space="preserve"> jhonnysaumedia@gmail.com</t>
  </si>
  <si>
    <t>fullday domingo 2 adulyos</t>
  </si>
  <si>
    <t xml:space="preserve">Daniel Saavedra rojas </t>
  </si>
  <si>
    <t>daniel84saavedra@gmail.com</t>
  </si>
  <si>
    <t>fulldaydomingo 3 adultos</t>
  </si>
  <si>
    <t>Ruth Torrejon Acosta</t>
  </si>
  <si>
    <t xml:space="preserve">Mariana Campero Cejas </t>
  </si>
  <si>
    <t>mariananash80@gmail.com</t>
  </si>
  <si>
    <t>fullday domingo 4 adultos y 2 niiños</t>
  </si>
  <si>
    <t>David Velasco</t>
  </si>
  <si>
    <t xml:space="preserve">Gabriela Velasco </t>
  </si>
  <si>
    <t>gabrielavelasco.vaca@gmail.com</t>
  </si>
  <si>
    <t xml:space="preserve">fullday domingo 8 adultos 1 niño </t>
  </si>
  <si>
    <t>Marco antonio  velasco  simoncelly</t>
  </si>
  <si>
    <t>fullday 2 adultos y 1 niño</t>
  </si>
  <si>
    <t xml:space="preserve">Alexandra casupas </t>
  </si>
  <si>
    <t xml:space="preserve"> alexandracasupas08@gmail.com</t>
  </si>
  <si>
    <t>solo piscina 2 adultos y 2 niños</t>
  </si>
  <si>
    <t>Pablo Soto</t>
  </si>
  <si>
    <t>Carla Alba</t>
  </si>
  <si>
    <t xml:space="preserve">pablo24andres00@gmail.com </t>
  </si>
  <si>
    <t>day use 2 personas domingo de 12 a 18:0</t>
  </si>
  <si>
    <t>Carlos Rengel</t>
  </si>
  <si>
    <t>carlosrengelmd@gmail.com</t>
  </si>
  <si>
    <r>
      <rPr>
        <rFont val="Arial"/>
        <b/>
        <color rgb="FFFF0000"/>
      </rPr>
      <t xml:space="preserve">DEBE SALDO DE 279 BS
</t>
    </r>
    <r>
      <rPr>
        <rFont val="Arial"/>
        <b/>
        <color rgb="FF38761D"/>
      </rPr>
      <t>SALDO CANCELO CON TARJETA</t>
    </r>
  </si>
  <si>
    <t>HOSPEDAE SIPLE 2 PERSONAS  + DESAYUNO</t>
  </si>
  <si>
    <t>GOLDY TORREZ AVILA</t>
  </si>
  <si>
    <t>goldenconstrib@gmail.com</t>
  </si>
  <si>
    <r>
      <rPr>
        <rFont val="Arial"/>
        <b/>
        <color rgb="FFFF0000"/>
      </rPr>
      <t xml:space="preserve">cliente debe 575bs a cancelar en recepcion
</t>
    </r>
    <r>
      <rPr>
        <rFont val="Arial"/>
        <b/>
        <color rgb="FF38761D"/>
      </rPr>
      <t>cancelo en recepcion contarjeta</t>
    </r>
  </si>
  <si>
    <t>HOSPEDAJE TODO INCLUIDO 2D1N 2 ADULTOS  + 1 NIÑO + 1 BEBE</t>
  </si>
  <si>
    <t>Joel Enrique Tapia Jaimes</t>
  </si>
  <si>
    <t xml:space="preserve">joelito2053@gmail.com </t>
  </si>
  <si>
    <t>DAY USE DIA DOMINGO</t>
  </si>
  <si>
    <t>Juana jancko miranda</t>
  </si>
  <si>
    <t>Janckomirandajuana854@gmail.com</t>
  </si>
  <si>
    <t>solo piscina 4 adultos y 4 niños</t>
  </si>
  <si>
    <t>Mauricio Mercado Quevedo</t>
  </si>
  <si>
    <t>maumerca22@gmail.com</t>
  </si>
  <si>
    <t>3 adultos 1 niño fullday domingo</t>
  </si>
  <si>
    <t>ariel Vargas mariscal</t>
  </si>
  <si>
    <t>arielvargasmariscalll@gmail.com</t>
  </si>
  <si>
    <t>2 adultos 3 niños fullday domingo</t>
  </si>
  <si>
    <t>Franz Puri</t>
  </si>
  <si>
    <t>Franz Puri Aguilar</t>
  </si>
  <si>
    <t>Fullday 2 adultos 2 niños</t>
  </si>
  <si>
    <t>Keny Anthony Villanueva Carita</t>
  </si>
  <si>
    <t xml:space="preserve">kenyanthonyvc@gmail.com </t>
  </si>
  <si>
    <t>solo piscina 2 adultos</t>
  </si>
  <si>
    <t>Gabriela Flores</t>
  </si>
  <si>
    <t>gabrielafloresg500@gmail.com</t>
  </si>
  <si>
    <t xml:space="preserve">solo piscina 2 adultos </t>
  </si>
  <si>
    <t xml:space="preserve">kittysiyeanez@gmail.com </t>
  </si>
  <si>
    <t>solo piscina 2 adultos + 2 NIÑOS</t>
  </si>
  <si>
    <t>JUNIOR ORELLANA</t>
  </si>
  <si>
    <t>1 entrada adicional fullday adulto</t>
  </si>
  <si>
    <t>Carlos Antelo</t>
  </si>
  <si>
    <t xml:space="preserve"> Paola Suárez</t>
  </si>
  <si>
    <t>paosh1979@gmail.com</t>
  </si>
  <si>
    <t>fullday feriado 6 de agosto
13 adultos y 1 niño</t>
  </si>
  <si>
    <t>LABORATORIOS COFAR S.A.</t>
  </si>
  <si>
    <t>OMAR BARJA</t>
  </si>
  <si>
    <r>
      <rPr>
        <rFont val="Arial"/>
        <b/>
        <color rgb="FFFF0000"/>
      </rPr>
      <t xml:space="preserve">DEBE 9 BS QUE DEBE PAGAR EN RECEPCION
4490774000007226
</t>
    </r>
    <r>
      <rPr>
        <rFont val="Arial"/>
        <b/>
        <color rgb="FF38761D"/>
      </rPr>
      <t>PAGO EN RECEPCION 9BS</t>
    </r>
  </si>
  <si>
    <t>HOSPEDAJE TODO INCLUIDO 2D1N 4 PERSONAS TODO INCLUIDO</t>
  </si>
  <si>
    <t>FABIOLA RUIZ VARGAS</t>
  </si>
  <si>
    <t>FABIOLA RUIZ</t>
  </si>
  <si>
    <t>FULLDAY DOMINGO 2 ADULTOS Y 1 MENOR</t>
  </si>
  <si>
    <t>Miguel Saldaña</t>
  </si>
  <si>
    <t>miguel_sa_1205@hotmail.com</t>
  </si>
  <si>
    <t>FULLDAY FERIADO 2 ADULTOS Y 1 MENOR</t>
  </si>
  <si>
    <t xml:space="preserve">Sindy Brigitte Romero Padilla </t>
  </si>
  <si>
    <t>NAYELY CHIPANA HERBAS</t>
  </si>
  <si>
    <t xml:space="preserve"> chipanayely18@gmail.com</t>
  </si>
  <si>
    <t xml:space="preserve">FULLDAY FERIADO FULL DAY 4 ADULTOS
</t>
  </si>
  <si>
    <t>Oscar Vargas</t>
  </si>
  <si>
    <t>FULLDAY ENTRESEMANA 4 ADULTOS</t>
  </si>
  <si>
    <t>VALENCIA</t>
  </si>
  <si>
    <t>SHEKINA</t>
  </si>
  <si>
    <t>shekivalenros@gmail.com</t>
  </si>
  <si>
    <t>fullday 7 adultos feriado patrio 6 de agosto</t>
  </si>
  <si>
    <t> COPIJSUD</t>
  </si>
  <si>
    <t>JOVENES COPIJSUD</t>
  </si>
  <si>
    <r>
      <rPr>
        <rFont val="Arial"/>
        <b/>
        <color rgb="FFFF0000"/>
      </rPr>
      <t xml:space="preserve">DEBE SALDO DE 800BS  EN RECEPCION
</t>
    </r>
    <r>
      <rPr>
        <rFont val="Arial"/>
        <b/>
        <color rgb="FF38761D"/>
      </rPr>
      <t>cancelo a recepcion</t>
    </r>
  </si>
  <si>
    <t xml:space="preserve">FULLDAY ESTUDIANTIL CON ORDEN DE SERVICIO
</t>
  </si>
  <si>
    <t>SIN NOMBRE</t>
  </si>
  <si>
    <t>FULLDAY ESTUDIANTIL COPIJSUD JOVENE saldo</t>
  </si>
  <si>
    <t>Adelaida Menacho</t>
  </si>
  <si>
    <t>FULLDAY FERIADO 3 ADULTOS Y 3 NIÑOS</t>
  </si>
  <si>
    <t xml:space="preserve">Bryan Enrique Peredo Alvares </t>
  </si>
  <si>
    <t>bperedo01@gmail.com</t>
  </si>
  <si>
    <t>full day 6 de agosto 1 adulto</t>
  </si>
  <si>
    <t xml:space="preserve">Brandon Jeffrey Viruez </t>
  </si>
  <si>
    <t>brandonviruez123@gmail.com</t>
  </si>
  <si>
    <t>HOSPEDAJE PAREJA 
D2 DESAYUNO ALMUERZO</t>
  </si>
  <si>
    <t>bergman Zapata gil</t>
  </si>
  <si>
    <t>FULLDAY FERIADO 2 ADULTOS</t>
  </si>
  <si>
    <t xml:space="preserve">Alejandro Antúnez </t>
  </si>
  <si>
    <t xml:space="preserve">Natalia Almanza </t>
  </si>
  <si>
    <t>FULLDAY 2 ADULTOS + 10 BS CONSUMO</t>
  </si>
  <si>
    <t>Eliana Parada rios</t>
  </si>
  <si>
    <t>ale755jp@gmail.com</t>
  </si>
  <si>
    <t xml:space="preserve">erwin rojas martinez </t>
  </si>
  <si>
    <t>erwinrojas@gmail.com</t>
  </si>
  <si>
    <t>María Nela Milosevich Moreno</t>
  </si>
  <si>
    <t>FULLDAY SIN FECHA AUN
Total 1 mayor 105bs
2 niños 150bs</t>
  </si>
  <si>
    <t>Juan Carlos Molina Hervas</t>
  </si>
  <si>
    <t>jcarlosmolinah@gmail.com</t>
  </si>
  <si>
    <t>VELADA ROMANTICA
ACOMODACION: CAMA MATRMONIAL
CENA: EN ESCENARIO BAJO LAS ESTRELLAS
INCLUYE: 
- CENA ROMANTICA
- TRAGO DE BIENVENIDA
- VINO
- CHOCOLATES
- DECORACION EN HABITACION
- DESAYUNO BUFFET</t>
  </si>
  <si>
    <t>DAVID VARGAS</t>
  </si>
  <si>
    <t>Qoheletdevb@gmail.com</t>
  </si>
  <si>
    <r>
      <rPr>
        <rFont val="Arial"/>
        <b/>
        <color rgb="FFFF0000"/>
      </rPr>
      <t xml:space="preserve">pago 700
debe saldo de  869 bs cancela en recepcion
</t>
    </r>
    <r>
      <rPr>
        <rFont val="Arial"/>
        <b/>
        <color rgb="FF38761D"/>
      </rPr>
      <t>pago en recepcio saldo</t>
    </r>
  </si>
  <si>
    <t>SUITE LAGOON 3D2N 2PERSONAS
D1 ALMUERZO CENA
D2 DESAYUNO ALMUERZO CENA
D3 NADA - CHECK OUT 4AM
Cliente llega a medio dia de hoy 8 de agosto.
Debe saldo de 869bs , cobrar al ingresar porfavor</t>
  </si>
  <si>
    <t>Paul Villarroel Camargo</t>
  </si>
  <si>
    <t>paul_vc_010@hotmail.com</t>
  </si>
  <si>
    <t>CLIENTE DEBE SALDO DE 274,50 PARA 549BS</t>
  </si>
  <si>
    <t>ESCAPE PAREJA FIN DE SEMANA SUITE LAGOON
TOTAL PAQUETE 549BS
PAGO 274.5 BS
DEBE 274,50 BS
ALIMENTACION:
D2 DESAYUNO
ACOMODACION:
1 CAMA MATRIMONIAL
AMBIENTES: CLIENTE HARA USO DE TODOS LOS AMBIENTES DISPONIBLES EN LA FECHA</t>
  </si>
  <si>
    <t>Torrico</t>
  </si>
  <si>
    <t>Christian Torrico</t>
  </si>
  <si>
    <t>Christian14151@gmail.com</t>
  </si>
  <si>
    <r>
      <rPr>
        <rFont val="Arial"/>
        <b/>
        <color rgb="FFFF0000"/>
      </rPr>
      <t xml:space="preserve">debe 465bs cancela en recepcion
</t>
    </r>
    <r>
      <rPr>
        <rFont val="Arial"/>
        <b/>
        <color rgb="FF00B050"/>
        <sz val="12.0"/>
      </rPr>
      <t>pago en recepcion</t>
    </r>
  </si>
  <si>
    <t>VELADA ROMANTICA PAQUETE GOLD SUITE LAGOON
ACOMODACION: CAMA MATRMONIAL
CENA: EN ESCENARIO BAJO LAS ESTRELLAS
Entrada: Ensalada
Capreer
•Plato principal: Biffe
angosto a la mantequilla +
rissoto clásico +
croquetas de yuca +
ensalada de la casa
Postre: Mousse de Maracuta
INCLUYE: 
- CENA ROMANTICA
- TRAGO DE BIENVENIDA
- VINO
- CHOCOLATES
- DECORACION EN HABITACION
- DESAYUNO BUFFET</t>
  </si>
  <si>
    <t xml:space="preserve">Joel viruez Ortiz </t>
  </si>
  <si>
    <t>PAGO EN FECETIVO EN RECEPCION</t>
  </si>
  <si>
    <t>DAY USE MAS ALIMENTACION</t>
  </si>
  <si>
    <t xml:space="preserve">Sebastián Paz Pérez </t>
  </si>
  <si>
    <t>sebastianpazperez0515@gmail.com</t>
  </si>
  <si>
    <t>HOSPEDAJE DAY USE PARA EL 18 DE AGOSTO
2 PERSONAS
SUITE LAGOON
+ BUFFET DIA DOMINGO
CLIENTE HARA USO DE TODOS LOS AMBIENTES DISPONIBLES EN FECHA, FACILITAR CARTELERA DEL CINE PORFAVOR</t>
  </si>
  <si>
    <t>Iris Mariel Montaño Cortez</t>
  </si>
  <si>
    <t>irismariel31@gmail.com</t>
  </si>
  <si>
    <t>FULLDAY 2 ADULTOS ENTRE SEMANA</t>
  </si>
  <si>
    <t xml:space="preserve"> Lizeth Zimmerman </t>
  </si>
  <si>
    <t>Lizethzimmerman1403@gmail.com</t>
  </si>
  <si>
    <t>:2 adultos 1 niño fullday ENTRESEMANA</t>
  </si>
  <si>
    <t xml:space="preserve">SIN FECHA </t>
  </si>
  <si>
    <t>karla Rodriguez</t>
  </si>
  <si>
    <t>Paul Alexis Rivero y Nicol Claros - sin registrar RESPOND</t>
  </si>
  <si>
    <t>INGRESO EL 31 DE AGOSTO</t>
  </si>
  <si>
    <t xml:space="preserve">FULLDAY ENTRESSEMANA 2 ADULTOS. SIN FECHA, SE EMITIO VOUCHER DE REGALO </t>
  </si>
  <si>
    <t>Dilma Ruiz Arias</t>
  </si>
  <si>
    <t>Dilmaruizarias@gmail.com</t>
  </si>
  <si>
    <t>BALNEARIO SOLO INGRESO 8 ADULTOS</t>
  </si>
  <si>
    <t>Ramiro Lopez</t>
  </si>
  <si>
    <t>ramiro@dareknet.net</t>
  </si>
  <si>
    <t xml:space="preserve"> Full Day 5 adultos y 2 niños</t>
  </si>
  <si>
    <t>NATALIA ORTIZ PATIÑO</t>
  </si>
  <si>
    <t>FULLDAY SABADO 2 ADULTOS Y 2 NIÑOS</t>
  </si>
  <si>
    <t xml:space="preserve">kenia Orellana </t>
  </si>
  <si>
    <t>keny_11-julio@hotmail.com</t>
  </si>
  <si>
    <t>SOLO BALNEARIO 2 ADULTOS</t>
  </si>
  <si>
    <t>Martin Palma</t>
  </si>
  <si>
    <t>ava2808@hotmail.com</t>
  </si>
  <si>
    <t>Gabriela Romero</t>
  </si>
  <si>
    <t>gandrea0502@gmail.com</t>
  </si>
  <si>
    <t xml:space="preserve"> daniela varon Vargas </t>
  </si>
  <si>
    <t>danielavaron704@gmail.com</t>
  </si>
  <si>
    <r>
      <rPr>
        <rFont val="Arial"/>
        <b/>
        <color rgb="FFFF0000"/>
      </rPr>
      <t xml:space="preserve">ADELATO 400BS debe saldo de 719bs a pagar en recepcion
</t>
    </r>
    <r>
      <rPr>
        <rFont val="Arial"/>
        <b/>
        <color rgb="FF00B050"/>
      </rPr>
      <t>PAGO EN RECEPCION 719BS EN EFECTIVO</t>
    </r>
  </si>
  <si>
    <t>HOSPEEDAJE TODO INLCUIDO SUITE FAMILIAR 3 PERSONAS
2 ADULTOS Y 1 NIÑA , 2 DIAS Y 1 NOCHE
ACOMODACION:
1 CAMA KING
1 CAMA INDIVIDUAL
ALIMENTACION:
D1 CENA
D2 DESAYUNO ALMUERZO
AMBIENTES:
CLIENTE HARA USO DE TODOS LOS AMBIENTES DISPONIBLES EN LA FECHA
REQUERIMIENTO ADICIONAL:
CLIENTE HARA USO DE CINE A LAS 8PM , FAVOR FACILITAR CARTELERA DEL CINE. Y PELICULAS DISPONIBLES</t>
  </si>
  <si>
    <t>SALDO HOSPEDAJE SOLO CON DESAYUNO</t>
  </si>
  <si>
    <t xml:space="preserve">Altamirano </t>
  </si>
  <si>
    <t xml:space="preserve">Stephanie Altamirano </t>
  </si>
  <si>
    <t xml:space="preserve">carolstef777@gmail.com </t>
  </si>
  <si>
    <t>FLLDAY DOMINGO 3 ADULTOS</t>
  </si>
  <si>
    <t xml:space="preserve">Melisa Rodriguez </t>
  </si>
  <si>
    <t xml:space="preserve">Rafael Claros </t>
  </si>
  <si>
    <t xml:space="preserve">raff2295@gmail.com </t>
  </si>
  <si>
    <t>FULLDAY DOMINGO 2 ADULTOS</t>
  </si>
  <si>
    <t xml:space="preserve">David roberto Salvador Serrudo </t>
  </si>
  <si>
    <t xml:space="preserve">Adda Luz Murillo </t>
  </si>
  <si>
    <t>addaluzmurilloa21@gmail…</t>
  </si>
  <si>
    <t>FULLDAY DOMINGO 3 ADULTOS</t>
  </si>
  <si>
    <t>RENE CHOQUE AYAL</t>
  </si>
  <si>
    <t>FULLDAY DOMINGFO 10 ADULTOS Y 1 NIÑO</t>
  </si>
  <si>
    <t>Ronald Roman</t>
  </si>
  <si>
    <t>2 FULLDAY PLATO SERVIDO ENTRESEMANA</t>
  </si>
  <si>
    <t>Erwin pardo ríos</t>
  </si>
  <si>
    <t>gisela cuellar</t>
  </si>
  <si>
    <t>René Silva</t>
  </si>
  <si>
    <t>Oscar Jorge Rojas</t>
  </si>
  <si>
    <t>Alison Mansilla Urquiza</t>
  </si>
  <si>
    <t>FULLDAY 18 ADULTOS</t>
  </si>
  <si>
    <t xml:space="preserve">JUAN DAVID RODRIGUEZ </t>
  </si>
  <si>
    <t>FULLDAY 8 ADULTOS</t>
  </si>
  <si>
    <t>Soledad Ávila</t>
  </si>
  <si>
    <t xml:space="preserve">Jhon Maycols Pozo Vallejos </t>
  </si>
  <si>
    <t>ing.jhon.pozo@gmail.com</t>
  </si>
  <si>
    <t>ESCAPE PAREJA ENTRESEMANA SUTE VIP
TOTAL PAQUETE 579BS
ALIMENTACION:
D2 DESAYUNO
ACOMODACION:
1 CAMA MATRIMONIAL
AMBIENTES: CLIENTE HARA USO DE TODOS LOS AMBIENTES DISPONIBLES EN LA FECHA</t>
  </si>
  <si>
    <t>AGRONAT S.A.</t>
  </si>
  <si>
    <t xml:space="preserve">VICTORIANO NAVA IPORRE </t>
  </si>
  <si>
    <t>victorianonava@gmail.com</t>
  </si>
  <si>
    <r>
      <rPr>
        <rFont val="Arial"/>
        <b/>
        <color rgb="FFFF0000"/>
      </rPr>
      <t xml:space="preserve">DEBE 400BS PAGA EN RECEPCION
</t>
    </r>
    <r>
      <rPr>
        <rFont val="Arial"/>
        <b/>
        <color rgb="FF6AA84F"/>
      </rPr>
      <t>pago en recepcion antonio</t>
    </r>
  </si>
  <si>
    <t>INGRESO TOTAL DE 20 PERSONAS SOLO BALNEARIO</t>
  </si>
  <si>
    <t>ONG CEPRODE</t>
  </si>
  <si>
    <t>ARNALDO MONTERO</t>
  </si>
  <si>
    <t>772-96365</t>
  </si>
  <si>
    <t xml:space="preserve"> arni_forty@hotmail.com</t>
  </si>
  <si>
    <t>HOSPEDAJE ESCAPE PAREJA 
2 PERSONAS SUITE LAGOON
ALIMENTACION:
D2 DESAYUNO
ACOMODACION:
1 CAMA KING
AMBIENTES:
CLIENTE HARA USO DE TODOS LOS AMBIENTES DISPONIBLES EN LA FECHA</t>
  </si>
  <si>
    <t>Roxana Mariscal Villca</t>
  </si>
  <si>
    <t>roxanamariscal721@gmail.com</t>
  </si>
  <si>
    <t>Pamela Morales</t>
  </si>
  <si>
    <t>pamelamoralesmolina@gmail.com</t>
  </si>
  <si>
    <t>Sarzuri Jorita Carlos Fernando</t>
  </si>
  <si>
    <t>clansarzuri@gmail.com</t>
  </si>
  <si>
    <t xml:space="preserve">Brigida Morales </t>
  </si>
  <si>
    <t>brigydamorales@gmail.com</t>
  </si>
  <si>
    <t xml:space="preserve"> Alejandra Herrera</t>
  </si>
  <si>
    <t xml:space="preserve">Fabiola Herrera Zeballos </t>
  </si>
  <si>
    <t xml:space="preserve">fabi.herrera.fhz@gmail.com </t>
  </si>
  <si>
    <t>FUULLDAY DIA DOMINGO PARA 17 ADULTOS Y 2 NIÑOS</t>
  </si>
  <si>
    <t xml:space="preserve">LUIS HERNAN SUÁREZ VALDEZ </t>
  </si>
  <si>
    <t xml:space="preserve"> Luz Mariana Mojica Palacios</t>
  </si>
  <si>
    <r>
      <rPr>
        <rFont val="Arial"/>
        <b/>
        <color rgb="FFFF0000"/>
      </rPr>
      <t xml:space="preserve">DEBE 379BS A PAGAR EN RECEPCION
</t>
    </r>
    <r>
      <rPr>
        <rFont val="Arial"/>
        <b/>
        <color theme="7"/>
      </rPr>
      <t>PAGO EN RECEPCION 379BS</t>
    </r>
  </si>
  <si>
    <t>DANIEL CORTEZ</t>
  </si>
  <si>
    <t>dcortez.2708@gmail.com</t>
  </si>
  <si>
    <t>"VELADA ROMANTICA PAQUETE GOLD SUITE LAGOON
ACOMODACION: CAMA MATRMONIAL
CENA: EN ESCENARIO BAJO LAS ESTRELLAS
INCLUYE: 
- CENA ROMANTICA
- TRAGO DE BIENVENIDA
- VINO
- CHOCOLATES
- DECORACION EN HABITACION
- DESAYUNO BUFFET"</t>
  </si>
  <si>
    <t>ROGER COCA VARGAS</t>
  </si>
  <si>
    <t>HOSPEEDAJE TODO INCLCUIDO SUITE LAGOON 2 PERSONAS
2 DIAS Y 1 NOCHE
ACOMODACION:
1 CAMA KING
ALIMENTACION:
D1 CENA
D2 DESAYUNO ALMUERZO
AMBIENTES:
CLIENTE HARA USO DE TODOS LOS AMBIENTES DISPONIBLES EN LA FECHA
REQUERIMIENTO ADICIONAL:
NINGUNO</t>
  </si>
  <si>
    <t>RIBERT</t>
  </si>
  <si>
    <t>DAVID RIBERT</t>
  </si>
  <si>
    <t>FULLDAY 2 ADULTOS DIA DOMINGO</t>
  </si>
  <si>
    <t xml:space="preserve">Johanna Avalos </t>
  </si>
  <si>
    <t xml:space="preserve">    javalosrodriguez@icloud.com</t>
  </si>
  <si>
    <t>FULLDAY 3 ENTRADAS DOMINGO</t>
  </si>
  <si>
    <t xml:space="preserve">Arnold Alexander Hurtado Chanez </t>
  </si>
  <si>
    <t>ahurtadochanez@gmail.com</t>
  </si>
  <si>
    <t>fullday 2 adultos dia viernes</t>
  </si>
  <si>
    <t xml:space="preserve"> Yassir Achocalla Ferrufino </t>
  </si>
  <si>
    <t>PAQUETE DAY USE 2 PERSONAS + BUFFET
ACOMODACION: 1 CAMA MATRIMONIAL:
D1: ALMUERZO BUFFET
AMBIENTE: CLIENTE USARA PISCINAS, SAUNAS, JACUZZIS Y CINE, FACILITAR CARTELERA A SU INGRESO PORFAVOR</t>
  </si>
  <si>
    <t>GABRIEL</t>
  </si>
  <si>
    <t xml:space="preserve"> Vladimir Dennis Díaz Cuellar </t>
  </si>
  <si>
    <t>vladimirdiazcuellar@gmail.com</t>
  </si>
  <si>
    <t>FULLDAY SABADO 6 PERSONAS</t>
  </si>
  <si>
    <t xml:space="preserve">Germán Gutiérrez </t>
  </si>
  <si>
    <t xml:space="preserve"> Cilda Gutiérrez </t>
  </si>
  <si>
    <t>FULLDAY 5 ENTRADAS DOMINGO Y UN NIÑO</t>
  </si>
  <si>
    <t xml:space="preserve"> YHOJAN LIDER SEJAS QUEVEDO</t>
  </si>
  <si>
    <t>jhojanlider1998@gmail.com</t>
  </si>
  <si>
    <t>FULLDAY DOMINGO 2 PERSONAS</t>
  </si>
  <si>
    <t>GERARDO HUARACHI LIMA</t>
  </si>
  <si>
    <t>TOTAL PAQUETE 6000BS , DEBE AUN 4000BS</t>
  </si>
  <si>
    <t>FULLDAY CORPORATIVO GERARDO HUARACHI
BUFFET KEPERI Y POLLO A LA PARRILLA + VASO DE JUGO
TOTAL 60 PERSONAS
PARA EL 7 DE SEPTIEMBRE
DEBE SALDO DE 4000BS</t>
  </si>
  <si>
    <t>REPROGRAMACION</t>
  </si>
  <si>
    <t>40449420000003347</t>
  </si>
  <si>
    <t>MULTA REPROGRAMACION</t>
  </si>
  <si>
    <t>Yonathan Fortunato Caballero Santa Cruz</t>
  </si>
  <si>
    <t xml:space="preserve">Yonathan Caballero </t>
  </si>
  <si>
    <t>debe saldo de 269bs a cancelar a su ingreso, TOAL ES 549BS</t>
  </si>
  <si>
    <t>HOSPEDAJE CON DESAYUNO 2 PERSONAS
2DIAS 1 NOCHE
ALIMENTACION;
D2 DESAYUNO
AMBIENTES: CLIENTE HARA USO DE PISICNAS, SAUNAS, JACUZZIS Y DEMAS AREAS
REQU ADICIONAL:
FAVOR DEJAR LLAVES EN PORTERIA CLIENTE LLEGA A LAS 2AM DEL 31 DE AGOSTO, PORFAVOR PREVEER QUE PUEDAN GUARLO A SU SUITE</t>
  </si>
  <si>
    <t>Franz Salazar</t>
  </si>
  <si>
    <t xml:space="preserve">Kimberly Romero </t>
  </si>
  <si>
    <t>DEBE SALDO DE 350 BS A PAGAR EN RECEPCION, TOTAL 729BS</t>
  </si>
  <si>
    <t>HOSPEDAJE ESCAPE PAREJA + ALMUERZO BUFFET 2D1N
ALIMENTACIÓN :
D1 BUFFET
D2 DESYUNO
ACOMODACIÓN :
CAMA MATRIMONIAL
AMBIENTES :
CLIENTES HARAN USO DE SAUNAS, PISCINAS, CINE, Y DEMAS AMBIENTES</t>
  </si>
  <si>
    <t>LEIVA</t>
  </si>
  <si>
    <t>Roberto Leiva loza</t>
  </si>
  <si>
    <t>DEBE SALDO DE 609BS A PAGAR EN RECEPCION, TOTAL 1459.</t>
  </si>
  <si>
    <t>HOSPEDAJE TODO INCLUIDO 3DIAS Y 2 NOCHES
2 PERSONAS
ACOMODACION:
CAMA MATRIMONIAL
ALIMENTACION
D1 CENA
D2 DESAYUNO ALMUERZO CENA
D3 NADA CLIENTE SE RETIRA A LAS 5AM A 6AM
AMBIENTES
PISCINA, SAUNAS,JACUZZIS Y DEMAS AMBIENTES
REQUERIMIENTO ADICIONAL
CLIENTE SE RETIRA 6AM DEL DIA DE SALIDA, DEJARA LAS LLAVES EN PORTERIA ASEGURARSE DE COBRAR TODA LA CUENTA UN DIA ANTES</t>
  </si>
  <si>
    <t xml:space="preserve">Marco Antonio Manuel Daza </t>
  </si>
  <si>
    <t>dazamarco20@gmail.com</t>
  </si>
  <si>
    <r>
      <rPr>
        <rFont val="Arial"/>
        <b/>
        <color rgb="FFFF0000"/>
      </rPr>
      <t xml:space="preserve">CLIENTE DEBE SALDO DE 274BS 
</t>
    </r>
    <r>
      <rPr>
        <rFont val="Arial"/>
        <b/>
        <color rgb="FF38761D"/>
      </rPr>
      <t>CANCELO EL SALDO EN RECEPCION CON TARJETA</t>
    </r>
  </si>
  <si>
    <t>HOSPEDAJE SOLO ESCAPE PAREJA
2 DIAS Y 1NOCHE
ALIMENTACION:
D2 DESAYUNO
ACOMODACION:
1 CAMA MATRIMONIAL
AMBIENTES:
CLIENTE HARA USO DE TODOS LOS AMBIENTES DISPONIBLES</t>
  </si>
  <si>
    <t xml:space="preserve">10 59 313 </t>
  </si>
  <si>
    <t>Ray Clavel</t>
  </si>
  <si>
    <t>CLIENTE DEBE SALDO DE 409BS A PAGAR EN RECEPCION, TOTAL 819BS</t>
  </si>
  <si>
    <t>HOSPEDAJE TODO INCLUIDO 2 DIAS Y  1 NOCHE
ALIMENTACIÓN
D1 cena
D2 desayuno almuerzo
ACOMODACIÓN
Cama matrimonial
AMBIENTES
Cliente hará uso de todos las ambientes disponibles en la fecha</t>
  </si>
  <si>
    <t>ENTRADA ADICIONAL</t>
  </si>
  <si>
    <t>h</t>
  </si>
  <si>
    <t xml:space="preserve">Luis fernando gallego  </t>
  </si>
  <si>
    <t xml:space="preserve">luisgallego_14@hotmail.com  </t>
  </si>
  <si>
    <t>solo pisicna 2 niños y 2 adultos</t>
  </si>
  <si>
    <t>pago sado en recepcion
4044942000000486</t>
  </si>
  <si>
    <t>REPROGRAMACION 2 ENTRADAS</t>
  </si>
  <si>
    <t>pago sado en recepcion</t>
  </si>
  <si>
    <t xml:space="preserve">Luis Gerardo Huarachi Zurita </t>
  </si>
  <si>
    <t>ADELNTO 2 FULLDAY GRUPO DE 60 PERSONAS CON BUFFET DE KEPERI CON POLLO A LA PARRILLA</t>
  </si>
  <si>
    <t xml:space="preserve"> María Cristina Galviz Mercado </t>
  </si>
  <si>
    <t>Gary Ernesto Franco Cespedes</t>
  </si>
  <si>
    <t>FULLDAY 7 ADULTOS + 2 NIÑOS DOMINGO</t>
  </si>
  <si>
    <t>MAYERIN SALVATIERRA</t>
  </si>
  <si>
    <t>DEBE SALDO DE 399BS A PAGAR EN RECEPCION</t>
  </si>
  <si>
    <t>HOSPEDAJE TODO INCLUIDO 2D1N
2 NOCHES
ALIMENTACION
D1 CENA
D2 DESAYUNO ALMUERZO
ACOMODACION
CAMA MATRIMONIAL
AMBIENTES
PISCINAS, SAUNAS, JACUZZIS, Y TODAS LAS AREAS DISPONIBLES EN LA FECHA
PORFAVOR ESPECIAL CUIDADO CON LA LIMPIEZA DE LA SUITE LA CLIENTE ES QUISQUILLOSA, EVITEMOS LA DEVOLUCION  O ERRORES CON LA PARTE OPERATIVA SI PODEMOS.</t>
  </si>
  <si>
    <t xml:space="preserve">Claudia Maria Vásquez Butteler </t>
  </si>
  <si>
    <t xml:space="preserve">claudiavazquez73@hotmail.com </t>
  </si>
  <si>
    <t>fullday entre semana 4 adultos</t>
  </si>
  <si>
    <t xml:space="preserve">Erick Eulert </t>
  </si>
  <si>
    <t xml:space="preserve">Carlos Roland Eulert Mariach </t>
  </si>
  <si>
    <t>carloseulert@gmail.com</t>
  </si>
  <si>
    <t>debe saldo de 465bs , total paquete es de 930bs</t>
  </si>
  <si>
    <t>"VELADA ROMANTICA PAQUETE GOLD SUITE LAGOON
ACOMODACION: CAMA MATRMONIAL
CENA: EN ESCENARIO BAJO LAS ESTRELLAS
INCLUYE:
- CENA ROMANTICA
- TRAGO DE BIENVENIDA
- VINO
- CHOCOLATES
- DECORACION EN HABITACION
- DESAYUNO BUFFET"
ACOMODACIÓN
Cama matrimonial
ALIMENTACIÓN
D1 cena romántica</t>
  </si>
  <si>
    <t>FULLDAY CORPORATIVO , TOTAL PERSONAS 91 ADULTOS Y 9 NIÑOS</t>
  </si>
  <si>
    <t>ana justiniano</t>
  </si>
  <si>
    <t>agisellejr@gmail.com</t>
  </si>
  <si>
    <t>6 ENTRADAS FULLDAY ADULTOS</t>
  </si>
  <si>
    <t>Luis Colque</t>
  </si>
  <si>
    <t>lfelcolquear@gmail.com</t>
  </si>
  <si>
    <t>DE SALDO DE 449 A PAGAR EN RECEPCION</t>
  </si>
  <si>
    <t>HOSPEDAJE TODO INCLUIDO 2 DIAS 1 NOCHE
2 PERSONAS SUITE LAGOON
ACOMODACION:
1 CAMA MATRIMONIAL
ALIMENTACION:
D1 CENA
D2 DESAYUNO ALMUERZO
AMBIENTES:
CLIENTE HARA USO DE TODOS LOS AMBIENTES DISPONIBLES EN LA FECHA, INCLUIDO CINE FAVOR FACILITAR LA CARTELERA
REQ. ADICIONAL:
ESPECIAL CUIDADO CON LA LIMPIEZA DE LA SUITE, PORFAVOR PREEVER EL TEMA DEL AIRE ACONDICIONADO FUNCIONE BIEN</t>
  </si>
  <si>
    <t>Gabriel Rueda</t>
  </si>
  <si>
    <t>hospedaje 2d1n suite lagoon 2 personas</t>
  </si>
  <si>
    <t>Maria pilar rocha Fernandez</t>
  </si>
  <si>
    <t>Maria pilar rocha</t>
  </si>
  <si>
    <t xml:space="preserve">FULLDAY 4 ADULTOS DOMINGO </t>
  </si>
  <si>
    <t>REBECA CATACORA</t>
  </si>
  <si>
    <t>dra.rcatacora16@gmail.com</t>
  </si>
  <si>
    <t>fullday 2 adultos y 1niño</t>
  </si>
  <si>
    <t>saldo pagado en recepcion</t>
  </si>
  <si>
    <t>saldo hospedaje velada</t>
  </si>
  <si>
    <t>José Brayan Suárez</t>
  </si>
  <si>
    <t>fullday martes 2 entradsa</t>
  </si>
  <si>
    <t>Lider casupá Mendez</t>
  </si>
  <si>
    <t>Luis arboleda Ocampo</t>
  </si>
  <si>
    <t>mitzycasupa1707@gmail.com</t>
  </si>
  <si>
    <t>fulday 4 entradas adultos</t>
  </si>
  <si>
    <t>Maria Esther Zambrana Laime</t>
  </si>
  <si>
    <t>Jose Daniel Quispe Hilari</t>
  </si>
  <si>
    <t>jose.chiki375@gmail.com</t>
  </si>
  <si>
    <t>1 ENTRADA FULLDAY DOMINGO</t>
  </si>
  <si>
    <r>
      <rPr>
        <rFont val="Inter, sans-serif"/>
        <color rgb="FF000000"/>
        <sz val="11.0"/>
      </rPr>
      <t>yobana cadima mamani</t>
    </r>
  </si>
  <si>
    <r>
      <rPr>
        <rFont val="Inter, sans-serif"/>
        <color rgb="FF000000"/>
        <sz val="11.0"/>
      </rPr>
      <t>yobana cadima mamani</t>
    </r>
  </si>
  <si>
    <r>
      <rPr>
        <rFont val="Inter, sans-serif"/>
        <sz val="11.0"/>
      </rPr>
      <t>yobanacadimaa@gmail.com</t>
    </r>
  </si>
  <si>
    <t>JARA</t>
  </si>
  <si>
    <t>CARLOS JARA</t>
  </si>
  <si>
    <t xml:space="preserve">jara.carlos34@gmail.com </t>
  </si>
  <si>
    <t>PAGO RECEPCION</t>
  </si>
  <si>
    <t>FULLDAY 2 ADULTOS Y 1 NIÑO ENTRADAS DOMINGO</t>
  </si>
  <si>
    <t>CARLOS NICOLAS MONTES PINTO</t>
  </si>
  <si>
    <t>Carlos Montes</t>
  </si>
  <si>
    <t>dennis.271@hotmail.com</t>
  </si>
  <si>
    <r>
      <rPr>
        <rFont val="Arial"/>
        <b/>
        <color rgb="FFFF0000"/>
      </rPr>
      <t xml:space="preserve">debe saldo aun de  399bs, YA PAGO 570BS
</t>
    </r>
    <r>
      <rPr>
        <rFont val="Arial"/>
        <b/>
        <color theme="7"/>
      </rPr>
      <t>PAGO SALDO EN RECEPCION EFECTIVO</t>
    </r>
  </si>
  <si>
    <t>hospedaje 2d 1n suite vip 2 personas</t>
  </si>
  <si>
    <t>FULLDAY 34 ENTRADAS ADICIONALES</t>
  </si>
  <si>
    <t xml:space="preserve">Rosa Mirian Balcazar Gutierrez </t>
  </si>
  <si>
    <t>3 ENTRADAS BALNEARIO</t>
  </si>
  <si>
    <t xml:space="preserve">Jeanneth Blanco Velasquez </t>
  </si>
  <si>
    <t>FULLDAY 3 ADULTOS Y 1NIÑO</t>
  </si>
  <si>
    <t xml:space="preserve">Anabel Romero Nina </t>
  </si>
  <si>
    <t>DAY USE DOMINGO</t>
  </si>
  <si>
    <t>YERY MERLO MONTAÑO</t>
  </si>
  <si>
    <t>JOHARA MELISSA  PEREZ QUEVEDO</t>
  </si>
  <si>
    <t>FULLDAY 6 ADULTOS Y 1 MENOR</t>
  </si>
  <si>
    <t xml:space="preserve">Arminda Sandóval </t>
  </si>
  <si>
    <t>FULLDAY 4 ADULTOS ENTRESEMANA</t>
  </si>
  <si>
    <t>Mariana tarabillo chavez</t>
  </si>
  <si>
    <t>tarabillo101097@gmail.com</t>
  </si>
  <si>
    <t>1 ENTRADA SOLO BALNEARIO</t>
  </si>
  <si>
    <t>DUPLICIDAD FACTURA, RECEPCION FACTURO ANTES</t>
  </si>
  <si>
    <t>Juan Carlos Calizaya Leigue</t>
  </si>
  <si>
    <t>juancacl95@gmail.com</t>
  </si>
  <si>
    <t>PEDIDA DE MANO
"VELADA ROMANTICA PAQUETE GOLD SUITE LAGOON
ACOMODACION: CAMA MATRMONIAL
CENA: EN ESCENARIO BAJO LAS ESTRELLAS
INCLUYE:
- CENA ROMANTICA
- TRAGO DE BIENVENIDA
- VINO
- CHOCOLATES
- DECORACION EN HABITACION
- DESAYUNO BUFFET""
ACOMODACIÓN
Cama matrimonial
ALIMENTACIÓN
D1 cena romántica por confimar</t>
  </si>
  <si>
    <t xml:space="preserve">Victoria Uriona </t>
  </si>
  <si>
    <t>victoriauriona2004@gmai…</t>
  </si>
  <si>
    <t>FULLDAY ENTRE SEMANA 2 ADULTOS</t>
  </si>
  <si>
    <t>Remberth Cardozo</t>
  </si>
  <si>
    <t>2 entradas entresemana</t>
  </si>
  <si>
    <t>Jhon Ritter Hoyos</t>
  </si>
  <si>
    <t>Juan De Dios</t>
  </si>
  <si>
    <t>Juan De Dios Tellez</t>
  </si>
  <si>
    <t>jtellezcallizaya@gmail.com</t>
  </si>
  <si>
    <r>
      <rPr>
        <rFont val="Arial"/>
        <b/>
        <color rgb="FFFF0000"/>
      </rPr>
      <t xml:space="preserve">FALTA 310BS A PAGAR EN RECEPCION
</t>
    </r>
    <r>
      <rPr>
        <rFont val="Arial"/>
        <b/>
        <color theme="7"/>
      </rPr>
      <t>pago en recepcion</t>
    </r>
  </si>
  <si>
    <t>FULLDAY ENTRESEMANA 7 ADULTOS+ 1niño , FATA QUE PAGUE 310</t>
  </si>
  <si>
    <t>JUAN PABLO COIMBRA</t>
  </si>
  <si>
    <t>jpablocoimbra@gmail.com</t>
  </si>
  <si>
    <t>DEBE 465BS A PAGAR EN RECEPCION</t>
  </si>
  <si>
    <t>"VELADA ROMANTICA PAQUETE GOLD SUITE LAGOON
ACOMODACION: CAMA MATRMONIAL
CENA: EN ESCENARIO BAJO LAS ESTRELLAS
INCLUYE:
- CENA ROMANTICA
- TRAGO DE BIENVENIDA
- VINO
- CHOCOLATES
- DECORACION EN HABITACION
- DESAYUNO BUFFET""
ACOMODACIÓN
Cama matrimonial
ALIMENTACIÓN
D1 cena romántica por confimar</t>
  </si>
  <si>
    <t>ELIANA SAAVEDRA PEÑA</t>
  </si>
  <si>
    <t>2 ENTRADAS VIERNES FULLDAY</t>
  </si>
  <si>
    <t xml:space="preserve">Eduardo Jiménez Rodas </t>
  </si>
  <si>
    <t xml:space="preserve">José Luis Jiménez Rodas </t>
  </si>
  <si>
    <t>oseluisrodas23@gmail.com</t>
  </si>
  <si>
    <t>7 ENTRADAS ADULTOS</t>
  </si>
  <si>
    <t>GUIDO MERCADO</t>
  </si>
  <si>
    <t xml:space="preserve">Liz Brenda Montaño </t>
  </si>
  <si>
    <t>brendamontano909@gmail.com</t>
  </si>
  <si>
    <t>DEVOLUCION PORQUE NO HABIA BUFFET</t>
  </si>
  <si>
    <t>4 ADULTOS Y 2 NIÑOS</t>
  </si>
  <si>
    <t>Javier Flores</t>
  </si>
  <si>
    <t>juanjavierflorescallahuara@gmail.com</t>
  </si>
  <si>
    <t>PAGO 500 EN TRANSFERENCIA Y 384BS EN EFECTIVO EN EL HOTEL. 7 PERSONAS FULLDAY</t>
  </si>
  <si>
    <t>Vasquez</t>
  </si>
  <si>
    <t>Marcela Vasquez</t>
  </si>
  <si>
    <t>1 ADULTOS Y 1 TERCERA EDAD EN FULLDAY</t>
  </si>
  <si>
    <t>PAGO EN RECEPCION CON QR DEMETRIO EN RECEPCION</t>
  </si>
  <si>
    <t>SALDO HOSPEDAJE / NO SE ME ENVIO COMPROBANTE</t>
  </si>
  <si>
    <t>PASCUAL SANDOVAL</t>
  </si>
  <si>
    <t>JOSE MIGUEL TORRICO</t>
  </si>
  <si>
    <t>jsandovalcastellon913@gmail.con</t>
  </si>
  <si>
    <t>2 entradas fullday miercoles</t>
  </si>
  <si>
    <t>postre para velada</t>
  </si>
  <si>
    <t>Veronica Lomar</t>
  </si>
  <si>
    <t>vlvl.maturano@gmail.com</t>
  </si>
  <si>
    <t>300bs en QR
219bs en efectivo recepcion</t>
  </si>
  <si>
    <t>day use suite lagoon</t>
  </si>
  <si>
    <t>Diego Fernández</t>
  </si>
  <si>
    <t xml:space="preserve">Nataly Schaloupp Duery </t>
  </si>
  <si>
    <t xml:space="preserve">Schalouppnaty@gmail.com </t>
  </si>
  <si>
    <t>HOSPEDAJE TODO INCLUIDO PRECIO PREFERIAL FEXPOCRUZ 2024
3 personas 2 días y 1noche
ALIMENTACIÓN
D1 CENA
D2 DESAYUNO ALMUERZO
ACOMODACIÓN
1 CAMA MATRMONIAL Y 1 CAMA INDIVIDUAL
AMBIENTES
CLIENTE HARA USO DE TODOS LOS AMBIENTES DISPONIBLES EN LA FECHA
REQUERIMIENTO ADICIONALES
PORFAVOR CUIDAR LA LIMPIEZA Y CORRECTO FUNCIONAMIENTO DE LOS EQUIPOS DENTRO DE LA SUITE</t>
  </si>
  <si>
    <t>Alejandro Rosas</t>
  </si>
  <si>
    <t>Isabel Rosas Arce</t>
  </si>
  <si>
    <t>isabel.rosas.06@gmail.com</t>
  </si>
  <si>
    <t>FULLDAY 4 ADULTOS Y 1 MENOR ENTRESEMANA</t>
  </si>
  <si>
    <t>Renzi Alejandro Soria Álvarez</t>
  </si>
  <si>
    <t>Kathya Espindola</t>
  </si>
  <si>
    <t xml:space="preserve">kathya_6@hotmail.com </t>
  </si>
  <si>
    <t>HOSPEDAJE PRECIO PREFERIAL EXPOCRUZ 2024
2DIAS 1 NOCHE
2 PERSONAS
ALIMENTACIÓN
D1 CENA
D2 DESAYUNO ALMUERZO
ACOMODACION
1 CAMA MATRMONIAL
AMBIENTES
CLIENTE HARA USO DE TODOS LOS AMBIENTES DISPONIBLES EN LA FECHA
TARIFA PARA PAREJA - Autorizo Jefe Comercial Fabián Bustamant</t>
  </si>
  <si>
    <t xml:space="preserve">LISSETH SADI GONZALES LOAYZA </t>
  </si>
  <si>
    <t>MIRTHA MONTAÑO ENCARGADA</t>
  </si>
  <si>
    <t xml:space="preserve">FULLDAY ESTUDIANTIL 
COMBO DE 85BS </t>
  </si>
  <si>
    <t>marco Antonio flores rodas</t>
  </si>
  <si>
    <t>SOLICITO REPROGRAMACION AUN CON FECHA LIBRE, SE DEBE COBRAR 50BS POR PERSONA PARA REPROGRAMACION</t>
  </si>
  <si>
    <r>
      <rPr>
        <rFont val="Arial"/>
        <color theme="1"/>
      </rPr>
      <t xml:space="preserve">"HOSPEDAJE PRECIO PREFERIAL EXPOCRUZ 2024
2DIAS 1 NOCHE
2 PERSONAS
ALIMENTACIÓN
D1 CENA
D2 DESAYUNO ALMUERZO
ACOMODACION
1 CAMA MATRMONIAL
AMBIENTES
CLIENTE HARA USO DE TODOS LOS AMBIENTES DISPONIBLES EN LA FECHA
TARIFA PARA PAREJA - Autorizo Jefe Comercial Fabián Bustamant"
</t>
    </r>
    <r>
      <rPr>
        <rFont val="Arial"/>
        <b/>
        <color theme="1"/>
      </rPr>
      <t>VALIDO 1 AÑO , NMENOS CARNAVAL 2025 Y DEL 24 AL 2 DE ENERO 2025</t>
    </r>
  </si>
  <si>
    <t xml:space="preserve">Marisol Becerra Figueroa </t>
  </si>
  <si>
    <t xml:space="preserve">Fernando Sergio Bejarano Quiroga </t>
  </si>
  <si>
    <t>PROBLEMAS CON NATIVIDAD CLIENTE HABLO A DOS EJECUTIVOS</t>
  </si>
  <si>
    <t>FULLDAY 2 ENTRADAS SABADO + BUFFET</t>
  </si>
  <si>
    <t>Jacqueline Argote</t>
  </si>
  <si>
    <t>FULLDAY 22 DE SEPTIEMBRE 2 ADULTOS Y 2 NIÑOS</t>
  </si>
  <si>
    <t>León</t>
  </si>
  <si>
    <t>HOSPEDAJE PRECIO PREFERIAL EXPOCRUZ 2024
2DIAS 1 NOCHE
3 PERSONAS
ALIMENTACIÓN
D1 CENA
D2 DESAYUNO ALMUERZO
ACOMODACION
1 CAMA MATRMONIAL +1 INDIVIDUAL
AMBIENTES
CLIENTE HARA USO DE TODOS LOS AMBIENTES DISPONIBLES EN LA FECHA
TARIFA PARA 3 PERSONAS - Autorizo Jefe Comercial Fabián Bustamante</t>
  </si>
  <si>
    <t xml:space="preserve">Alejandro Vargas </t>
  </si>
  <si>
    <t>alejandrovarsif@gmail.com</t>
  </si>
  <si>
    <t>FULLDAY 2 ENTRADASDOMINGO + BUFFET</t>
  </si>
  <si>
    <t>Oscar Olmos</t>
  </si>
  <si>
    <t xml:space="preserve">Oscar Armando Olmos Medina </t>
  </si>
  <si>
    <t>olmososcar@hotmail.com</t>
  </si>
  <si>
    <t>HOSPEDAJE SIMPLE EXPOCRUZ 20244 AL CONTADO
2 PERSONAS CON DESAYUNO
ALIMENTACION
D2 DESAYUNO
ACOMODACION
CAMA MATRIMONIAL
AMBIENTES
CLIENTE HARA USO DE TODOS LOS AMBIENTES DISPONIBLES EN LA FECHA</t>
  </si>
  <si>
    <t>PORTLINESHIPPING SRL</t>
  </si>
  <si>
    <t>Luis Alfredo Irpa</t>
  </si>
  <si>
    <t xml:space="preserve">lairparamirez@gmail.com </t>
  </si>
  <si>
    <t>DEBE SALDO DE 465BS A PAGAR EN RECEPCION AL INGRESO
REPROGRAMO INGRESO</t>
  </si>
  <si>
    <t>VELADA ROMANTICA GOLD 930BS "PEDIDA DE MANO"
2 PERSONAS 2 DIAS 1NOCHE
PAQUETE GOLD SUITE LAGOON
ACOMODACION: CAMA MATRMONIAL
CENA: EN HABITACION JUNTO CON LA DECORACION
INCLUYE:
- CENA ROMANTICA
- TRAGO DE BIENVENIDA
- VINO
- CHOCOLATES
- DECORACION EN HABITACION
- DESAYUNO BUFFET""
ACOMODACIÓN
Cama matrimonial
ALIMENTACIÓN
D1 cena romántica por confimar
REQUERIMIENTO ADICIONAL:
INGRESARA DECORADORA PARA ARMADO DE PALABRAS CON LUCES LED, PORFAVOR FACILITAR EL TEMA DE EXTENSORES DE ELECTRICIDAD Y COLABORARLE CON LO QUE REQUIERA, YA QUE EL CLIENTE HARA UNA PEDIDA DE MANO EL MISMO DIA.</t>
  </si>
  <si>
    <t xml:space="preserve"> julio lopez </t>
  </si>
  <si>
    <t xml:space="preserve">Melody Daniela  Lopez Pineda </t>
  </si>
  <si>
    <t>juliocesar1986@gmail.com</t>
  </si>
  <si>
    <t>FULLDAY LUNES 2 ENTRADAS + PLATO SERVIDO</t>
  </si>
  <si>
    <t>Blanca cuellar</t>
  </si>
  <si>
    <t>cesia terceros rojas</t>
  </si>
  <si>
    <t xml:space="preserve">HOSPEDAJE PRECIO PREFERIAL EXPOCRUZ 2024
2DIAS 1 NOCHE
3 PERSONAS
ALIMENTACIÓN
D1 CENA
D2 DESAYUNO ALMUERZO
ACOMODACION
1 CAMA MATRMONIAL +1 INDIVIDUAL
AMBIENTES
CLIENTE HARA USO DE TODOS LOS AMBIENTES DISPONIBLES EN LA FECHA
</t>
  </si>
  <si>
    <t>Valentín Pinto Aramburo</t>
  </si>
  <si>
    <t>"VELADA ROMANTICA PAQUETE GOLD SUITE LAGOON
ACOMODACION: CAMA MATRMONIAL
CENA: EN ESCENARIO BAJO LAS ESTRELLAS
INCLUYE:
- CENA ROMANTICA
OPCIÓN CUATRO
Entrada: Consomé de pollo
Plato principal: Roulde de pollo en salsa Dijon ( relleno de jamón,queso y tocino) +croquetas de papas+ sufle de espinaca
Postre: Tiramisú
- TRAGO DE BIENVENIDA
- VINO
- CHOCOLATES
- DECORACION EN HABITACION
- DESAYUNO BUFFET"
ACOMODACIÓN
Cama matrimonial
ALIMENTACIÓN
D1 cena ROMÁNTICA POR CONFIRMAR
D2 DESAYUNO</t>
  </si>
  <si>
    <t xml:space="preserve">De la Riva </t>
  </si>
  <si>
    <t>Nataly de la Riva</t>
  </si>
  <si>
    <t>FULLDAY 6 ADULTOS Y 1 MENORR</t>
  </si>
  <si>
    <r>
      <rPr>
        <rFont val="Arial"/>
        <color theme="1"/>
      </rPr>
      <t xml:space="preserve">SIN FECHA DE INGRESO
</t>
    </r>
    <r>
      <rPr>
        <rFont val="Arial"/>
        <b/>
        <color rgb="FF0000FF"/>
      </rPr>
      <t>INGRESO EL 11 DE OCTUBRE</t>
    </r>
    <r>
      <rPr>
        <rFont val="Arial"/>
        <color theme="1"/>
      </rPr>
      <t xml:space="preserve"> </t>
    </r>
  </si>
  <si>
    <t>Valeria Gabriela Balcazar Herbas</t>
  </si>
  <si>
    <t>Laura Leaños</t>
  </si>
  <si>
    <t xml:space="preserve">VELADA ROMANTICA DE 1260BS PREMIUM (SOLO SBADO O DOMINGO)
INCLUYE:
- HABITACION VIP
- CENA ROMANTICA EN ESCENARIO BAJO LAS ESTRELLAS
- TRAGO DE BIENVENIDA
- CHAMPANE
- CHOCOLATES
- DECORACION EN HABITACION
- DESAYUNO BUFFET
- MASAJE DE PAREJA AL DIA SIGUIENTE
ACOMODACION: CAMA MATRIMONIAL
ALIMENTACION:
D1 CENA ROMANTICA
D DESAYUNO BUFFET
CENA ROMANTICA SERA:
Entrada: Ensalada cesar con pollo
Plato principal: Filete miñon con tocino y salsa de hongos + arroz primavera + vegetales al vapor + papas chips
Postre: mousse de naranja </t>
  </si>
  <si>
    <t>MARTHA GARNICA LAZARO</t>
  </si>
  <si>
    <t>COLEGIOHUMBERTO EGUEZ</t>
  </si>
  <si>
    <t>DEBE AUN 6000BS DEL COLEGIO HUMBERTO EGUEZ</t>
  </si>
  <si>
    <t>FULLDAY ESTUDIANTIL COLEGIO HUMBERTO EGUEZ
90 ALUMNOS</t>
  </si>
  <si>
    <t>COLEGIO 16 DE NIOVIEMBRE</t>
  </si>
  <si>
    <t>DEBE AUN 5000BS DEL COLEGIO 16 DE NOVIEMBRE</t>
  </si>
  <si>
    <t>FULLDAY ESTUDIANTIL UNIDAD EDUCATIVA 16 DE NOVIEMBRE
80 ALUMNOS
SOLICITAN LIBERAR A 10 PERSONAS SOLO INGRESO</t>
  </si>
  <si>
    <t xml:space="preserve"> Ana Maria Martínez López </t>
  </si>
  <si>
    <t>ANA MARIA LOPEZ MARTINEZ</t>
  </si>
  <si>
    <t>anmary.668@gmail.com</t>
  </si>
  <si>
    <t>DEBE SALDO AUN DE 639BS A PAGAR EN RECEPCION, ANULADO, PORQUE SE FACTURO TODO EN UNO</t>
  </si>
  <si>
    <t>UAN SOLA FACTURA PAGO COMPLETO</t>
  </si>
  <si>
    <t>HOSPEDAJE PRECIO PREFERIAL EXPOCRUZ 2024 OJO COBRAR TODO AL INGRESO CLIENTE SE RETIRA EN LA MADRUGADA DEL LUNES
2DIAS 1 NOCHE
2 PERSONAS
ALIMENTACIÓN
D1 CENA
D2 DESAYUNO ALMUERZO CENA
D3 NADA 
ACOMODACION
1 CAMA MATRMONIAL 
AMBIENTES
CLIENTE HARA USO DE TODOS LOS AMBIENTES DISPONIBLES EN LA FECHA
TARIFA PARA 2 PERSONAS - Autorizo Jefe Comercial Fabián Bustamante"</t>
  </si>
  <si>
    <t>Valentin Miguel Rojas Rojas</t>
  </si>
  <si>
    <t xml:space="preserve">miguelrojasrojas15081987@gmail.com </t>
  </si>
  <si>
    <t>VELADA ROMANTICA PAQUETE GOLD SUITE LAGOON
ACOMODACION: CAMA MATRMONIAL
CENA: EN ESCENARIO BAJO LAS ESTRELLAS
INCLUYE:
- CENA ROMANTICA
- TRAGO DE BIENVENIDA
- VINO
- CHOCOLATES
- DECORACION EN HABITACION
- DESAYUNO BUFFET""
ACOMODACIÓN
Cama matrimonial
ALIMENTACIÓN
D1 cena ROMÁNTICA POR CONFIRMAR
D2 DESAYUNO"</t>
  </si>
  <si>
    <t>Vladimir mirko beltran Rosquellas</t>
  </si>
  <si>
    <t>Urologomontero@gmail.com</t>
  </si>
  <si>
    <t>4 adultos y 1 menor fullday</t>
  </si>
  <si>
    <t xml:space="preserve">Juan Carlos Cuellar Salvatierra </t>
  </si>
  <si>
    <t>Carlosgamercocpro@gmail…</t>
  </si>
  <si>
    <t xml:space="preserve">Jesús Marcelo Gonzales C. </t>
  </si>
  <si>
    <t>jmgc1234567@gmail.com</t>
  </si>
  <si>
    <t>4 ENTRADAS FULLDAY</t>
  </si>
  <si>
    <t xml:space="preserve">Rolando Almaraz </t>
  </si>
  <si>
    <t>rolandoalmaraz29@gmail.com</t>
  </si>
  <si>
    <t xml:space="preserve"> fulla day 4 adultos, 1 adulto mayor y 2 niños </t>
  </si>
  <si>
    <t>María dimelsa Montaño perez</t>
  </si>
  <si>
    <t>mariadimelsa123@gmail.com</t>
  </si>
  <si>
    <t>FULLDAY 5 ADULTOS Y 1NIÑO</t>
  </si>
  <si>
    <t>SIN VENTA</t>
  </si>
  <si>
    <t>JOHN RITTER HOYOS ACEBO</t>
  </si>
  <si>
    <t>Bruno Alejandro Almendras Acebo</t>
  </si>
  <si>
    <t>RECEPCION SE AGARRO LA VENTA Y LE VENDIERON SOLO BALNEARIO</t>
  </si>
  <si>
    <t xml:space="preserve">Roberto Hervas </t>
  </si>
  <si>
    <t>FULLDAY PLATO SERVIDO 2 ADULTOS 1 MENOR</t>
  </si>
  <si>
    <t>kitty Siye Añez</t>
  </si>
  <si>
    <t>SOLO BALNEARIO 2 ADULTOS Y 2 NIÑOS</t>
  </si>
  <si>
    <t>MARIA DEL ROSARIO ORTIZ</t>
  </si>
  <si>
    <t>GRUPO MONTEÑERAS</t>
  </si>
  <si>
    <t>1 860-967-1301</t>
  </si>
  <si>
    <t>FULLDAY CORPORATIVO 20 PERSONAS , PLATO KEPERI</t>
  </si>
  <si>
    <t>MARCELO</t>
  </si>
  <si>
    <t>OSMAR MURILLO</t>
  </si>
  <si>
    <t>FULLDAY PLATO SERVIDO 2 ADULTOS Y 2 NIÑOS</t>
  </si>
  <si>
    <t>Quispe Juan</t>
  </si>
  <si>
    <t>Pamela Quispe</t>
  </si>
  <si>
    <t>FULLDAY PLATO SERVIDO 4 ADULTOS</t>
  </si>
  <si>
    <t xml:space="preserve">Gary Daniel Heredia Bravo </t>
  </si>
  <si>
    <t xml:space="preserve">HOSPEDAJE PRECIO FERIAL EXPOCRUZ 2024
2DIAS 1 NOCHE
2 PERSONAS
ALIMENTACIÓN
D1 ALMUERZO CENA
D2 DESAYUNO
ACOMODACION
1 CAMA MATRMONIAL 
AMBIENTES
CLIENTE HARA USO DE TODOS LOS AMBIENTES DISPONIBLES EN LA FECHA
</t>
  </si>
  <si>
    <t>ARTURO CABRERA</t>
  </si>
  <si>
    <t>colegio Adventista de Montero
VERIVIANA CHAVEZ ASESORA</t>
  </si>
  <si>
    <t>veryce09@gmail.com</t>
  </si>
  <si>
    <t>cliente debe saldo de 900bbs</t>
  </si>
  <si>
    <t>FULLDAY ESTUDIANTIL 15 ESTUDIANTES</t>
  </si>
  <si>
    <t xml:space="preserve">Miguel Angel Quispe Poqui </t>
  </si>
  <si>
    <t>Marisol Segovia</t>
  </si>
  <si>
    <t xml:space="preserve">mari_sol1438@hotmail.com </t>
  </si>
  <si>
    <t>FULLDAY FERIADO 2 ADULTOS Y 1NIÑO</t>
  </si>
  <si>
    <t xml:space="preserve">Flor Ardaya Ribera </t>
  </si>
  <si>
    <t>florardaya@gmail.com</t>
  </si>
  <si>
    <t>FULLDAY FERIADO 44 ADULTOS Y 1 NIÑO</t>
  </si>
  <si>
    <t xml:space="preserve">JOSE GABRIEL MONTAÑO </t>
  </si>
  <si>
    <t>FULLDAY 2 ADULTOS 1 NIÑO</t>
  </si>
  <si>
    <t>Ana Mile Montoya Londoño</t>
  </si>
  <si>
    <t xml:space="preserve">anamileth1103@gmail.com </t>
  </si>
  <si>
    <t>FULLDAY 11ADULTOS Y 4 NIÑOS</t>
  </si>
  <si>
    <t>Eiddy Silva</t>
  </si>
  <si>
    <t>MAURICIO ROMERO</t>
  </si>
  <si>
    <t>mauricioromero_93@hotmail.com</t>
  </si>
  <si>
    <r>
      <rPr>
        <rFont val="Arial"/>
        <b/>
        <i/>
        <color rgb="FFFF0000"/>
      </rPr>
      <t xml:space="preserve">ADELANDO 789,50 debe 789,5 a pagar en recepcion
</t>
    </r>
    <r>
      <rPr>
        <rFont val="Arial"/>
        <b/>
        <i/>
        <color rgb="FF00B050"/>
      </rPr>
      <t xml:space="preserve">PAGO EN RECEPCION </t>
    </r>
  </si>
  <si>
    <t xml:space="preserve">"HOSPEDAJE PRECIO FERIAL EXPOCRUZ 2024
2DIAS 1 NOCHE
4 PERSONAS
ALIMENTACIÓN
D1 CENA
D2 DESAYUNO  ALMUERZO 
ACOMODACION
1 CAMA MATRMONIAL + 2 CAMAS INDIVIDUALES
AMBIENTES
CLIENTE HARA USO DE TODOS LOS AMBIENTES DISPONIBLES EN LA FECHA
</t>
  </si>
  <si>
    <t>4 ENTRADAS ADICIONALES</t>
  </si>
  <si>
    <t>Antonieta Torrez</t>
  </si>
  <si>
    <t>Mauricio Torrez taboada</t>
  </si>
  <si>
    <t>Mauricio_torrez_taboada@hotmail.com</t>
  </si>
  <si>
    <t>FULLDAY 3 ADULTOS Y 2NIÑOS</t>
  </si>
  <si>
    <t>Hugo renato duabyakosky</t>
  </si>
  <si>
    <t>rduabyakosky@gmail.com</t>
  </si>
  <si>
    <t>FULLDAY 3 ADULTOS Y 1 NIÑO</t>
  </si>
  <si>
    <t xml:space="preserve"> Florita Hurtado</t>
  </si>
  <si>
    <t xml:space="preserve">Elizabeth Suárez </t>
  </si>
  <si>
    <t xml:space="preserve"> suarezl.elizabeth@gmail.com</t>
  </si>
  <si>
    <t>Ronal Gonzales Checa</t>
  </si>
  <si>
    <t>ronalgonzales.rgc@gmail.com</t>
  </si>
  <si>
    <t>FULLDAY 2 ADULTOS Y 2NIÑOS</t>
  </si>
  <si>
    <t>MAPSE S.R.L.</t>
  </si>
  <si>
    <t>FERNANDO MORON</t>
  </si>
  <si>
    <t>fermopsi@gmail.com</t>
  </si>
  <si>
    <t xml:space="preserve">Maria Estela Pilco Vasquez </t>
  </si>
  <si>
    <t>FULLDAY 1 ADULTO Y 1 NIÑO</t>
  </si>
  <si>
    <t xml:space="preserve">
Buenas tardes, le hago llegar la factura por su compra, gracias por su visita</t>
  </si>
  <si>
    <t>Yenny Rojas</t>
  </si>
  <si>
    <t>rojassuarezrosayenny49@GMAIL.COM</t>
  </si>
  <si>
    <t xml:space="preserve">yimi leanos </t>
  </si>
  <si>
    <t xml:space="preserve">María leaños </t>
  </si>
  <si>
    <t>FULLDAY 2 DULTOS Y 1 MENOR</t>
  </si>
  <si>
    <t>MARIN CONDORI</t>
  </si>
  <si>
    <t>Luigy Condori</t>
  </si>
  <si>
    <t xml:space="preserve"> isabel peinado</t>
  </si>
  <si>
    <t>6 ENTRADASS SOLO BLANEARIO</t>
  </si>
  <si>
    <t>MIRIAM ROSALES PEÑA</t>
  </si>
  <si>
    <t>FULLDAY 6 PERSONAS</t>
  </si>
  <si>
    <t xml:space="preserve">Eduardo Cors </t>
  </si>
  <si>
    <t>Eduardo Cors Rengel</t>
  </si>
  <si>
    <t>FULLDAY 9 ADULTOS Y 4 NIÑOS</t>
  </si>
  <si>
    <t xml:space="preserve">Angely Arango Correa </t>
  </si>
  <si>
    <t>4 ENTRADAS SOLO BALNEARIO</t>
  </si>
  <si>
    <t xml:space="preserve">José Luis Córdova Aguilera </t>
  </si>
  <si>
    <t xml:space="preserve"> José Luis Córdova Aguilera </t>
  </si>
  <si>
    <t xml:space="preserve">joseluiscordovaaguilera60@gmail.com </t>
  </si>
  <si>
    <t>FULLDAY PLATO SERVIDO 3 ADULTOS Y 1MENOR</t>
  </si>
  <si>
    <r>
      <rPr>
        <rFont val="Arial"/>
        <color rgb="FF000000"/>
      </rPr>
      <t>López</t>
    </r>
  </si>
  <si>
    <t xml:space="preserve">Jensy Belén Rodríguez López </t>
  </si>
  <si>
    <t>jennybelenrodriguezlopez@gmail.com</t>
  </si>
  <si>
    <t>fullday entresemana 4 personas</t>
  </si>
  <si>
    <t>Angelica llanos</t>
  </si>
  <si>
    <t xml:space="preserve">Maria Alejandra Justiniano Salvatierra </t>
  </si>
  <si>
    <t>alejandrajustiniano356@gmail.com</t>
  </si>
  <si>
    <t>FULLDAY 7 ADULTOS Y 3 NIÑO</t>
  </si>
  <si>
    <t>OBSERVADO, sin registro</t>
  </si>
  <si>
    <t>guísela Gabriela Balcázar arce</t>
  </si>
  <si>
    <t xml:space="preserve">guísela Gabriela Balcázar arce </t>
  </si>
  <si>
    <t>FULLDAY SABADO 5 ADULTOS Y 3 NIÑOS</t>
  </si>
  <si>
    <t>DURAN</t>
  </si>
  <si>
    <t xml:space="preserve">Diego Durán </t>
  </si>
  <si>
    <t>FULLDAY OFERTA 50% 105BS POR PERSONA, 2 PERSONAS</t>
  </si>
  <si>
    <t>Andrea landivar parada</t>
  </si>
  <si>
    <t>FULLDAY DE 11 ADULTOS</t>
  </si>
  <si>
    <t xml:space="preserve">Tamara ursagasti eguez </t>
  </si>
  <si>
    <t>SOLO BALNEARIO 4 ADULTOS</t>
  </si>
  <si>
    <t>Santos Velasquez</t>
  </si>
  <si>
    <t>Priscila Canaviri</t>
  </si>
  <si>
    <t>Emailprisci174.pc@gmail</t>
  </si>
  <si>
    <t>FULLDAY PARA OCTUBRE 3 PERSONAS</t>
  </si>
  <si>
    <t>Claudia yvon Aguilar antelo</t>
  </si>
  <si>
    <t>HOSPEDAJE FERIAL EXPOCRUZ AL CONTADO
2 DIAS 1 NOCHE
2 PERSONAS
ALIMENTACION
D2 DESAYUNO ALMUERZO
ACOMODACION
CAMA MATIMONIAL
AMBIENTES
CLIENTE HARA USO DE TODOS LOS AMBIENTES DISPONIBLES EN FECHA, FAVOR FACILITAR CARTELERA DEL CINE
VIFICAR LA CORRECTA LIMPIEZA DE LAS SUITE</t>
  </si>
  <si>
    <t>2 niños balneario</t>
  </si>
  <si>
    <t>Duddle Valdivia</t>
  </si>
  <si>
    <t xml:space="preserve">Danielly Valdivia gomez </t>
  </si>
  <si>
    <t>FULLDAY 7 ADULTOS Y 1 NIÑO</t>
  </si>
  <si>
    <t>Oscar Ricardo Roca Sanguino.</t>
  </si>
  <si>
    <t>Claudia Mendez Martinez</t>
  </si>
  <si>
    <t>carlita_s_c-@hotmail.es</t>
  </si>
  <si>
    <r>
      <rPr>
        <rFont val="Arial"/>
        <color theme="1"/>
      </rPr>
      <t xml:space="preserve">PAQUETE EXPOCRUZ AL CONTADO 2 DIAS 1 NOCHE, 2 PERSONAS, SIN FECHA DE INGRESO SUITE EJECUTIVA,
</t>
    </r>
    <r>
      <rPr>
        <rFont val="Arial"/>
        <color rgb="FFFF0000"/>
      </rPr>
      <t xml:space="preserve">posiblemente 26 y 27 octubre 2024 confirmación </t>
    </r>
  </si>
  <si>
    <t>Carla Eida Suarez Callau /CLAUDIA MENDEZ</t>
  </si>
  <si>
    <r>
      <rPr>
        <rFont val="Arial"/>
        <color theme="1"/>
      </rPr>
      <t xml:space="preserve">PAQUETE EXPOCRUZ AL CONTADO 2 DIAS 1 NOCHE, 2 PERSONAS, SIN FECHA DE INGRESO SUITE VIP
</t>
    </r>
    <r>
      <rPr>
        <rFont val="Arial"/>
        <b/>
        <color rgb="FFFF0000"/>
      </rPr>
      <t xml:space="preserve">posiblemente 26 y 27 octubre 2024 confirmación </t>
    </r>
  </si>
  <si>
    <t xml:space="preserve">Ricardo Torrico Sánchez </t>
  </si>
  <si>
    <t>Ing.ricardotorrico@gmail.com</t>
  </si>
  <si>
    <t xml:space="preserve"> Micaela Perez Rojas </t>
  </si>
  <si>
    <t>daniel.tordoya@gmail.com</t>
  </si>
  <si>
    <t>FULLDAYY 2 ADULTOS</t>
  </si>
  <si>
    <t>Rosario Judith Mamani Ibarbe</t>
  </si>
  <si>
    <t>Leonardo Pizarro Mamani</t>
  </si>
  <si>
    <t>leonardopizarro175@gmaiLcom</t>
  </si>
  <si>
    <t>fullday 1 persona</t>
  </si>
  <si>
    <t xml:space="preserve">Luis Fernando Suárez Romero </t>
  </si>
  <si>
    <t>luisfernandosuarezromero@gmail.com</t>
  </si>
  <si>
    <t xml:space="preserve">Vanessa Rubio </t>
  </si>
  <si>
    <t xml:space="preserve">Ana Paola Suárez Rivero </t>
  </si>
  <si>
    <t>anysury@gmail.com</t>
  </si>
  <si>
    <t>PAQUETE EXPOCRUZ AL CONTADO 2 DIAS 1 NOCHE, 2 PERSONAS, SIN FECHA DE INGRESO SUITE EJECUTIVA,</t>
  </si>
  <si>
    <t xml:space="preserve">Yolanda Lopez Nuñez </t>
  </si>
  <si>
    <t>yolandalopez355@gmail.com</t>
  </si>
  <si>
    <t>FULLDAY ESTUDIANTIL
9 COMBOS POLLO AL HORNO DE 85BS 
86 COMBOS DE PIQUE MACHO DE 100BS</t>
  </si>
  <si>
    <t xml:space="preserve">Pamela Gutiérrez </t>
  </si>
  <si>
    <t xml:space="preserve">Oscar Méndez </t>
  </si>
  <si>
    <t>mendezjemio@gmail.com</t>
  </si>
  <si>
    <t>PAQUETE EXPOCRUZ AL CONTADO 3 DIAS 2 NOCHE, 4 ADULTOS Y 1 MENOR, SIN FECHA DE INGRESO CABAÑA MINIMALISTA</t>
  </si>
  <si>
    <t>DEBE SALDO DE 465BS A PAGAR EN RECEPCION AL INGRESO
REPROGRAMACION DE PAQUETE DEL 12 AL 31 DE OCTUBRE
- 2DA REPROGRAMACION PARA DICIEMBRE 2024, FECHA SIN CONFIMAR</t>
  </si>
  <si>
    <t>Carlos solares toledo</t>
  </si>
  <si>
    <t xml:space="preserve">csolares@imcruz.com </t>
  </si>
  <si>
    <t>HOSPEDAJE FERIAL EXPOCRUZ AL CONTADO
2 DIAS 1 NOCHE
3 PERSONAS
ALIMENTACION
D2 DESAYUNO ALMUERZO
ACOMODACION
CAMA MATIMONIAL+ CAMA INDIVIDUAL
AMBIENTES
CLIENTE HARA USO DE TODOS LOS AMBIENTES DISPONIBLES EN FECHA</t>
  </si>
  <si>
    <t>COLEGIO 16 DE NOVIEMBRE</t>
  </si>
  <si>
    <t>FULLDAY ESTUDIANTIL 82 ADULTOS + 3 LIBERADOS</t>
  </si>
  <si>
    <t>COLEGIO  DIVINO NIÑO JESUS</t>
  </si>
  <si>
    <t>FULLDAY ESTUDIANTIL 76 ESTUDIANTES + 3 LIBERADOS</t>
  </si>
  <si>
    <t>LORENA TERCEROS</t>
  </si>
  <si>
    <t>FULLDAY 4 ADULTOS Y 1 NIÑO</t>
  </si>
  <si>
    <t>Alicia Espadero</t>
  </si>
  <si>
    <t>Fanor Torrez</t>
  </si>
  <si>
    <t>fetorreze@gmail.com</t>
  </si>
  <si>
    <t>HOSPEDAJE PRECIO FERIAL EXPOCRUZ 2024 AL CONTADO
2DIAS 1 NOCHE
2 PERSONAS
ALIMENTACIÓN
D1 CENA
D2 DESAYUNO ALMUERZO 
ACOMODACION
1 CAMA MATRMONIAL 
AMBIENTES
CLIENTE HARA USO DE TODOS LOS AMBIENTES DISPONIBLES EN LA FECHA</t>
  </si>
  <si>
    <t xml:space="preserve">NICOL TORRICO DE CARTAGENA </t>
  </si>
  <si>
    <t>nicoldecartagenaapitorr</t>
  </si>
  <si>
    <t>almuerzos adicionales</t>
  </si>
  <si>
    <t>Mary Luz Guacara</t>
  </si>
  <si>
    <t>Jackelyn Cinthia Curcuy Rojas</t>
  </si>
  <si>
    <t>FULLDAY VIERNES 13 PERSONAS</t>
  </si>
  <si>
    <t>Xenia Ortiz</t>
  </si>
  <si>
    <t xml:space="preserve"> xeniaortizr@hotmail.com</t>
  </si>
  <si>
    <t>Aracely Aramayo</t>
  </si>
  <si>
    <t xml:space="preserve">riveraaracely819@gmail.com </t>
  </si>
  <si>
    <t>2 ENTRADAS ADULTOS FULLDAY</t>
  </si>
  <si>
    <t xml:space="preserve">Johnny Kevin Balcazar Egüez </t>
  </si>
  <si>
    <t xml:space="preserve">Jenny Karina Balcazar Egüez </t>
  </si>
  <si>
    <t xml:space="preserve">jenkabalc@gmail.com </t>
  </si>
  <si>
    <t>2 ADULTOS Y 3 NIÑOS FULLDAY</t>
  </si>
  <si>
    <t>Guido</t>
  </si>
  <si>
    <t>Guido javier llanto tola</t>
  </si>
  <si>
    <t>2 ADULTOS FULLDAY ENTRESEMANA</t>
  </si>
  <si>
    <t>Alcinio Rodríguez Poiqui</t>
  </si>
  <si>
    <t>Alciñokikai@gmail.com</t>
  </si>
  <si>
    <t>fullday 3 adultos y 2 niños</t>
  </si>
  <si>
    <t>Maria del carmen camacho suarez</t>
  </si>
  <si>
    <t>FULLDAY 3 ADULTOS Y 2 NIÑOS</t>
  </si>
  <si>
    <t>Manuel Almanza</t>
  </si>
  <si>
    <t>BALNEARIO  4 ADULTOS</t>
  </si>
  <si>
    <t xml:space="preserve">Marian Añez Mangifesti </t>
  </si>
  <si>
    <t>balneario 2 adultos</t>
  </si>
  <si>
    <t xml:space="preserve">Maria Fernanda Ortiz </t>
  </si>
  <si>
    <t xml:space="preserve">mfortiz@cittca.com.bo </t>
  </si>
  <si>
    <t>balneario 4 adultos y 1 niño</t>
  </si>
  <si>
    <t>ilson Giovanny Justiniano Paredes</t>
  </si>
  <si>
    <t>SOLO BALNEARIO 3 ADULTOS</t>
  </si>
  <si>
    <t>Iván Justiniano</t>
  </si>
  <si>
    <t xml:space="preserve">Cleider cállau. </t>
  </si>
  <si>
    <t xml:space="preserve">MARIA RENEE CHAVEZ BALCÁZAR </t>
  </si>
  <si>
    <t>HERNAN ZABALA</t>
  </si>
  <si>
    <t>FULLDAY LUNES 2 ADULTOS Y 1 MENOR</t>
  </si>
  <si>
    <t>FANNY VASQUEZ</t>
  </si>
  <si>
    <t>FULLDAY LUNES 3 ADULTOS</t>
  </si>
  <si>
    <t>POR PROGRAMAR</t>
  </si>
  <si>
    <t>FARMACORP S.A.</t>
  </si>
  <si>
    <r>
      <rPr>
        <rFont val="Arial"/>
        <b/>
        <color rgb="FFFF0000"/>
      </rPr>
      <t xml:space="preserve">FALTA PAGO hasta el 22 de octubre deben realizarlo
</t>
    </r>
    <r>
      <rPr>
        <rFont val="Arial"/>
        <b/>
        <color rgb="FF000000"/>
      </rPr>
      <t>pago el 15 de octubre</t>
    </r>
  </si>
  <si>
    <t>HOSPEDAJE CON DESCUENTO A FARMACORP EN TOTAL 36 PAQUETES DE HOSPEDAJE TODO INCLUIDO 2 DIAS 1 NOCHE</t>
  </si>
  <si>
    <t>Lucio guariyo</t>
  </si>
  <si>
    <t xml:space="preserve">Roseline Justiniano </t>
  </si>
  <si>
    <t>ENTRADA FULLDAY ENTRESEMANA</t>
  </si>
  <si>
    <t>FERNANDO MELGAR</t>
  </si>
  <si>
    <t>fer.melgararteaga@gmail.com</t>
  </si>
  <si>
    <t>DEBE SALDO DE 560BS</t>
  </si>
  <si>
    <t xml:space="preserve">VELADA ROMANTICA PAQUETE GOLD SUITE VIP + ALMUERZO ADICIONAL
ACOMODACION: CAMA MATRIMONIAL
CENA: EN ESCENARIO BAJO LAS ESTRELLAS
INCLUYE:
- CENA ROMANTICA
- TRAGO DE BIENVENIDA
- VINO
- CHOCOLATES
- DECORACION EN HABITACION
- DESAYUNO BUFFET""
ACOMODACIÓN
Cama matrimonial
ALIMENTACIÓN
D1 cena romántica por confimar
D2 Desayuno almuerzo buffet
CENA ROMANTICA:
Entrada: Ensalada Capreer
Plato principal: Biffe angosto a la mantequilla + rissoto clásico + croquetas de yuca + ensalada de la casa 
Postre: Mousse de maracuyá </t>
  </si>
  <si>
    <t>NELSON QUIROGA HERRERA</t>
  </si>
  <si>
    <t xml:space="preserve">edwin.qh@hotmail.com </t>
  </si>
  <si>
    <t>DAY USE SUITE VIP DE 12:00 A 18:00 2 PERSONAS, MAS DECORACIÓN CON ROSAS EN SUITE VIP AL INGRESO, MAS ALMUERZO BUFFET.
ACOMODACION : 1 CAMA 
ALIMENTACION: ALMUERZO BUFFET
REQ. ADICIONAL: CLIENTE LEGARA 8:30 AM Y DEJARA ALGUNAS COSAS ANTES EN RECEPCION PARA QUE INGRESEN A SUITE, YA QUE ES SORPRESA POR CUMPLEAÑOS.</t>
  </si>
  <si>
    <t>INGRID FLORES</t>
  </si>
  <si>
    <t xml:space="preserve">ingridfloresavendano@gmail.com							</t>
  </si>
  <si>
    <t>TOTAL 2080BS, DEBE SALDO AUN DE 1040BS A PAGAR AL INGRESO</t>
  </si>
  <si>
    <t>FULLDAY CORPORATIVO 16 PERSONAS
COMBO 4 BUFFET +  COCACOLA O CERVEZA MACANUDA</t>
  </si>
  <si>
    <t>NOELIA MARTINEZ</t>
  </si>
  <si>
    <t>nmartinez@yorservi.com</t>
  </si>
  <si>
    <t>"HOSPEDAJE TODO INCLUIDO
2 DIAS 1 NOCHE
3 PERSONAS
ALIMENTACION
D1 CENA
D2 DESAYUNO ALMUERZO
ACOMODACION
CAMA MATIMONIAL+ CAMA INDIVIDUAL
AMBIENTES
CLIENTE HARA USO DE TODOS LOS AMBIENTES DISPONIBLES EN FECHA"</t>
  </si>
  <si>
    <t xml:space="preserve"> Deinar Peinado Medina </t>
  </si>
  <si>
    <t>peinadodeinar22@gmail.com</t>
  </si>
  <si>
    <t>FULLDAY DIA VIERNES 5 ADULTOS Y 1 MENOR</t>
  </si>
  <si>
    <t>Mery Emily Rodríguez Flores</t>
  </si>
  <si>
    <t>DEBE SALDO DE 1650BS</t>
  </si>
  <si>
    <t xml:space="preserve">COMBO CUMPLEAÑERO CON ORDEN DE SERVICIO
- TORTA
- HAMBURGUESAS
- GASEOSAS
- 10 PLATOS SERVIDOS DE CHURRASCO
</t>
  </si>
  <si>
    <t>Abigail zapata montaño</t>
  </si>
  <si>
    <t>abicita_10@hotmail.com</t>
  </si>
  <si>
    <t>FULDAY 4 ADULTOS + 1 MENOR PLATO SERVIDO</t>
  </si>
  <si>
    <t>GERARDO Felix Justiniano Cuellar</t>
  </si>
  <si>
    <t>Angie Rashell Soto Lozano</t>
  </si>
  <si>
    <t>sotolozanoangie1gmail.com</t>
  </si>
  <si>
    <t>fullday 2 personas + buffet</t>
  </si>
  <si>
    <t>DEGA PAULA BUCHON DOMINGUEZ</t>
  </si>
  <si>
    <t>paulabuchon@gmail.com</t>
  </si>
  <si>
    <t>FULLDAY 6 MUJERES +1 VARON + 2 NIÑOS</t>
  </si>
  <si>
    <t>Kenia Carballo Calderón</t>
  </si>
  <si>
    <t xml:space="preserve">kcarballocalderon@gmail.com </t>
  </si>
  <si>
    <t>FULLDAY 2 MUJERS</t>
  </si>
  <si>
    <t>Francis Irene Coimbra mercado</t>
  </si>
  <si>
    <t>FULLDAY 3 MUJERES Y 1 NIÑO</t>
  </si>
  <si>
    <t xml:space="preserve">Leticia Flores </t>
  </si>
  <si>
    <t xml:space="preserve">Leticia Flores Sullcata </t>
  </si>
  <si>
    <t>Lety_f_11@hotmail.com</t>
  </si>
  <si>
    <t>FULLDAY 5 MUJERES  +BUFFET</t>
  </si>
  <si>
    <t>livia fernandez hurtado</t>
  </si>
  <si>
    <t>FULLDAY 2 ADULTOS + 2 MENORES PLATO SERVIDO</t>
  </si>
  <si>
    <t>EDUARDO FIGUEROA</t>
  </si>
  <si>
    <t>HOSPEDAJE TODO INCLUIDO
2 DIAS 1 NOCHE
2 PERSONAS + 1MENOR DE 4AÑOS
ALIMENTACION
D1 CENA
D2 DESAYUNO ALMUERZO
ACOMODACION
CAMA MATIMONIAL
AMBIENTES
CLIENTE HARA USO DE TODOS LOS AMBIENTES DISPONIBLES EN FECHA</t>
  </si>
  <si>
    <t>1 entrada diia de la mujer adicioanl</t>
  </si>
  <si>
    <t>1 entrada adicional menor</t>
  </si>
  <si>
    <t xml:space="preserve">Ruth Torrejon Acosta </t>
  </si>
  <si>
    <t>Ruth.torrejon@proquimur.uy</t>
  </si>
  <si>
    <t>3 ENTRADA FULLDAY 2 MUJERES Y 1 VARON</t>
  </si>
  <si>
    <t>SALDO PAGO RECEPCION</t>
  </si>
  <si>
    <t>DANITZA ALVAREZ</t>
  </si>
  <si>
    <t>PAGOQR 1579BS Y EFECTIVO 3777 EN RECEPCION</t>
  </si>
  <si>
    <t xml:space="preserve">HOSPEDAJE TODO INCLUIDO 2D1N 3 CABAÑAS 12 PERSONAS
ALIMENTACION
D1 CENA
D2 DESAYUNO ALMUERZO
ACOMODACION
CAMA MATRIMONIAL
AMBIENTES
PISCINAS, SAUNAS, JACUZZIS, Y TODAS LAS AREAS DISPONIBLES EN LA FECHA
</t>
  </si>
  <si>
    <t>Ingrid Yomar Medina Quinteros</t>
  </si>
  <si>
    <t>FULLDAY 2 MUJERES 1 VARON</t>
  </si>
  <si>
    <t>Florencia Santos Sarzuri</t>
  </si>
  <si>
    <t>DAY USE SUITE EJECUTIVA MAS BUFFET 2 PERSONAS</t>
  </si>
  <si>
    <t xml:space="preserve">Mariela Rojas Martinez </t>
  </si>
  <si>
    <t>1 PLATOO SERVIDO DIA MARTES</t>
  </si>
  <si>
    <t>Daiana Uriarte Mejia</t>
  </si>
  <si>
    <t xml:space="preserve"> Eduardo Guerra</t>
  </si>
  <si>
    <t>eduguerra90@hotmail.com</t>
  </si>
  <si>
    <t>2 ENTRADAS VARON Y MUJER DOMINGO BUFFET</t>
  </si>
  <si>
    <t xml:space="preserve">Jean Mariel Méndez de Méndez </t>
  </si>
  <si>
    <t>marielmendezdemendez@gmail.com</t>
  </si>
  <si>
    <t>FULLDAY ESTUDIANTIL COMBO DE 85BS A 24 PERSONAS</t>
  </si>
  <si>
    <t>Keny Barba</t>
  </si>
  <si>
    <t>Arian Rivero</t>
  </si>
  <si>
    <t>riveroarian2@gmail.com</t>
  </si>
  <si>
    <t>fullday 1 mujer, 1 varon y 1niño</t>
  </si>
  <si>
    <t>Magdalena Lemus</t>
  </si>
  <si>
    <t>Magdalena Lemus Marin</t>
  </si>
  <si>
    <t>FULLDAY 2 MUJERES</t>
  </si>
  <si>
    <t>Erika Salas chillo</t>
  </si>
  <si>
    <t xml:space="preserve">erika0salas@gmail.com </t>
  </si>
  <si>
    <t>FULLDAY 1 MUJER Y 1VARON</t>
  </si>
  <si>
    <t xml:space="preserve">José Luis Rodríguez blanco </t>
  </si>
  <si>
    <t xml:space="preserve">HOSPEDAJE TODO INCLUIDO 2D1N
2 PERSONAS
ALIMENTACION
D1 CENA
D2 DESAYUNO ALMUERZO
ACOMODACION
CAMA MATRIMONIAL
AMBIENTES
PISCINAS, SAUNAS, JACUZZIS, Y TODAS LAS AREAS DISPONIBLES EN LA FECHA
"
</t>
  </si>
  <si>
    <t>Boris saumedia García</t>
  </si>
  <si>
    <t>FULLDAY 1 MUJER, 1 VARON Y 1NIÑO</t>
  </si>
  <si>
    <t>Ariel remy arandia vega</t>
  </si>
  <si>
    <t>arielarandia@hotmail.com</t>
  </si>
  <si>
    <t>Daniel Salazar</t>
  </si>
  <si>
    <t>FULLDAY 6 MUJERES+3 VARONES+1NIÑO</t>
  </si>
  <si>
    <t xml:space="preserve">Pamela Hurtado </t>
  </si>
  <si>
    <t>alemán.hurtado@gmail.com</t>
  </si>
  <si>
    <t>Guzman</t>
  </si>
  <si>
    <t>Daniela Bustamante</t>
  </si>
  <si>
    <t>FULLDAY 4 ADULTOS, 2 MUEJRES Y 2 VARONES</t>
  </si>
  <si>
    <t xml:space="preserve">Valeria Gutierrez </t>
  </si>
  <si>
    <t xml:space="preserve">Nicolle Menacho </t>
  </si>
  <si>
    <t>1 ENTRADA MUJER,2 NIÑOS Y 1 VARON</t>
  </si>
  <si>
    <t>Víctor Mauricio Peducasse Orellana</t>
  </si>
  <si>
    <t>Nayeli Pedraza Osinaga</t>
  </si>
  <si>
    <t>2 HOOMBRES Y 3 MUJERES FULLDAY</t>
  </si>
  <si>
    <t xml:space="preserve">Natali Lobos </t>
  </si>
  <si>
    <t>richard chavez</t>
  </si>
  <si>
    <t>fullday 4 varones, 2 mujeres y 2 nicas</t>
  </si>
  <si>
    <t>erika soliz</t>
  </si>
  <si>
    <t>fullday 2 mujers</t>
  </si>
  <si>
    <t>Lilibeth Mendoza Suárez</t>
  </si>
  <si>
    <t>1 mujer y 1 niño y 1 entrada balneario</t>
  </si>
  <si>
    <t xml:space="preserve">Yessica Pereyra Alcocer </t>
  </si>
  <si>
    <t xml:space="preserve">pereyrayessica.19@gmail.com </t>
  </si>
  <si>
    <t>plato servido 2 personas</t>
  </si>
  <si>
    <t xml:space="preserve">WILMER CAERO ROBLES </t>
  </si>
  <si>
    <t>"HOSPEDAJE TODO INCLUIDO 2D1N
2 PERSONAS
ALIMENTACION
D1 CENA
D2 DESAYUNO ALMUERZO
ACOMODACION
CAMA MATRIMONIAL
AMBIENTES
PISCINAS, SAUNAS, JACUZZIS, Y TODAS LAS AREAS DISPONIBLES EN LA FECHA</t>
  </si>
  <si>
    <t xml:space="preserve">Carol Michelle Tarqui Zambrana </t>
  </si>
  <si>
    <t>micheltarquizambrana@hotmail.com</t>
  </si>
  <si>
    <t>ENTRADA PLATOS ERVIDO LUNES 3 MUJERES</t>
  </si>
  <si>
    <t>ARQUICIVIL SRL</t>
  </si>
  <si>
    <t xml:space="preserve">Jeannine gonzales </t>
  </si>
  <si>
    <t>janigonzales@gmail.com</t>
  </si>
  <si>
    <t>HOSPEDAJE DAY USE 1 PERSONA
+ ALMUERZO PLATO SERVIDO
ESTADIA DE 6 HORAS</t>
  </si>
  <si>
    <t>7 MAYORES Y 4 NIÑOS</t>
  </si>
  <si>
    <t xml:space="preserve">Ricardo Soria </t>
  </si>
  <si>
    <t xml:space="preserve">Ricardo Daniel Soria Quiroz </t>
  </si>
  <si>
    <t>ricardosoria25@gmail.com</t>
  </si>
  <si>
    <t>HOSPEDAJE TODO INCLUIDO
2DIAS 1 NOCHE
2 PERSONAS
ALIMENTACIÓN
D1 CENA
D2 DESAYUNO ALMUERZO 
ACOMODACION
1 CAMA MATRMONIAL 
AMBIENTES
CLIENTE HARA USO DE TODOS LOS AMBIENTES DISPONIBLES EN LA FECHA</t>
  </si>
  <si>
    <t>ARACELY CLAROS FERNANDEZ</t>
  </si>
  <si>
    <r>
      <rPr>
        <rFont val="Arial"/>
        <b/>
        <color rgb="FFFF0000"/>
      </rPr>
      <t xml:space="preserve">debe saldo de 465bs a cancelar a su ingreso
</t>
    </r>
    <r>
      <rPr>
        <rFont val="Arial"/>
        <b/>
        <color rgb="FFFF0000"/>
        <sz val="17.0"/>
      </rPr>
      <t>NO ENVIARON RECIBO DEL SALDO</t>
    </r>
  </si>
  <si>
    <t xml:space="preserve">VELADA ROMANTICA PAQUETE GOLD SUITE LAGOON
ACOMODACION: CAMA MATRIMONIAL
CENA: EN ESCENARIO BAJO LAS ESTRELLAS
INCLUYE:
- CENA ROMANTICA
- TRAGO DE BIENVENIDA
- VINO
- CHOCOLATES
- DECORACION EN HABITACION
- DESAYUNO BUFFET
ACOMODACIÓN
Cama matrimonial
ALIMENTACIÓN
D1 cena romántica 
D2 Desayuno
CENA ROMANTICA:
Entrada: ceviche de palmito con chip de camote dulce
Plato principal: Surubi a la romana con salsa Roquefort+ arroz al ajillo + papas a la francesa 
Postre: pie de limón </t>
  </si>
  <si>
    <t>qr y tarjeta PAGO EN RECEPCION</t>
  </si>
  <si>
    <t>saldo velada</t>
  </si>
  <si>
    <t>Lorenzo Yepez</t>
  </si>
  <si>
    <t>Paola Yepez</t>
  </si>
  <si>
    <t>paolayepez2004@gamil.com</t>
  </si>
  <si>
    <t>2 ADULTOS Y 2 NIÑOS + PLATO SERVIDO</t>
  </si>
  <si>
    <t>FULLDAY ENTRADA ADICIONAL</t>
  </si>
  <si>
    <t>WILLIAN PARDO FLORES</t>
  </si>
  <si>
    <t>pardo.william20@gmail.com</t>
  </si>
  <si>
    <t>PAGO EN OFICINA</t>
  </si>
  <si>
    <t>"HOSPEDAJE TODO INCLUIDO
2DIAS 1 NOCHE
2 PERSONAS
ALIMENTACIÓN
D1 CENA
D2 DESAYUNO ALMUERZO 
ACOMODACION
1 CAMA MATRMONIAL 
AMBIENTES
CLIENTE HARA USO DE TODOS LOS AMBIENTES DISPONIBLES EN LA FECHA"</t>
  </si>
  <si>
    <t xml:space="preserve">Valeria Rojas </t>
  </si>
  <si>
    <t>COLEGIO NIÑO JESUS Y EBANEZER ADELANTOO</t>
  </si>
  <si>
    <t>debe 800bs aun , que cancela a su ingreso en recepcion</t>
  </si>
  <si>
    <t>FULLDAY ESTUDIANTIL 2 COLEGIOS , EBENEZER Y DIVINO NIÑO 4 ,  EN TOTAL 80 ESTUDIANTES</t>
  </si>
  <si>
    <t>Fernando Benavides</t>
  </si>
  <si>
    <t>benavides.acuario@gmail.com</t>
  </si>
  <si>
    <t>2 ENTRADAS BUFFET ADULTOS</t>
  </si>
  <si>
    <t>Alfredo Romero Yaguari</t>
  </si>
  <si>
    <t>Windsor Alfredo Romero</t>
  </si>
  <si>
    <t xml:space="preserve">2 adultos 1 niño fullday </t>
  </si>
  <si>
    <t>jasmin montalvo Del carpio</t>
  </si>
  <si>
    <t xml:space="preserve">zalomontalvo@hotmail.com </t>
  </si>
  <si>
    <t>Rocha</t>
  </si>
  <si>
    <t>Erwin Justiniano Mauriel</t>
  </si>
  <si>
    <t>FULLDAY 9 ADULTOS Y 1 MENOR</t>
  </si>
  <si>
    <t>Pablo Portales</t>
  </si>
  <si>
    <t>Marisela Uzeda</t>
  </si>
  <si>
    <t>ELDY GARCIA ESCOBAR</t>
  </si>
  <si>
    <t>pago en recepcion  qr</t>
  </si>
  <si>
    <t>2 adultos</t>
  </si>
  <si>
    <t xml:space="preserve">Nair cuellar yepez
</t>
  </si>
  <si>
    <t>VIDAL</t>
  </si>
  <si>
    <t xml:space="preserve">PAGO EN RECEPCION RECIBO 170 , NO ENVIARON FOTO
</t>
  </si>
  <si>
    <t>4 ADULTOS Y 3 MENORES</t>
  </si>
  <si>
    <t>CAROLINA CUELLAR</t>
  </si>
  <si>
    <t>PAGO CON TARJETA EN RECEPCION 
4793140000008052</t>
  </si>
  <si>
    <t xml:space="preserve">Erick Algarañaz </t>
  </si>
  <si>
    <t xml:space="preserve">Yohana Algarañaz </t>
  </si>
  <si>
    <t>lucky_764@hotmail</t>
  </si>
  <si>
    <t>FULLDAY 5 MAYORES Y 2 MENORES</t>
  </si>
  <si>
    <t>NO RECIBE COMISION PORQUE NO SUMO BIEN LA VENTA</t>
  </si>
  <si>
    <t xml:space="preserve">Verónica Brun Aguilera </t>
  </si>
  <si>
    <t>DEBE SALDO DE 464,50 PAGA A SU INGRESO.</t>
  </si>
  <si>
    <t>"HOSPEDAJE TODO INCLUIDO 2D1N
2 PERSONAS
ALIMENTACION
D1 CENA
D2 DESAYUNO ALMUERZO
ACOMODACION
CAMA MATRIMONIAL
AMBIENTES
PISCINAS, SAUNAS, JACUZZIS, Y TODAS LAS AREAS DISPONIBLES EN LA FECHA
""
"</t>
  </si>
  <si>
    <t>Rous lascano</t>
  </si>
  <si>
    <t>Rouslascano16@gmail.com</t>
  </si>
  <si>
    <t>fullda 3 persoans + plato servido</t>
  </si>
  <si>
    <t>REGINA ARGOTE</t>
  </si>
  <si>
    <t>NARDY ARGOTE PAEZ</t>
  </si>
  <si>
    <t>DEBE SALDO DE 1559.50 BS A PAGAR A SU INGRESO</t>
  </si>
  <si>
    <t xml:space="preserve">HOSPEDAJE TODO INCLUIDO 3D2N
4 PERSONAS
ALIMENTACION
D1 CENA
D2 DESAYUNO ALMUERZO CENA
D3 DESAYUNO ALMUERZO
ACOMODACION
CAMA MATRIMONIAL + 2 CAMAS INDIVIDUALES
AMBIENTES
PISCINAS, SAUNAS, JACUZZIS, Y TODAS LAS AREAS DISPONIBLES EN LA FECHA
</t>
  </si>
  <si>
    <t>SALDO Y COMPRAS ADICONALES</t>
  </si>
  <si>
    <t>Edwin Mancilla</t>
  </si>
  <si>
    <t>Daniel saavedra rojas</t>
  </si>
  <si>
    <t>5 ENTRADAS SOLO BALNEARIO</t>
  </si>
  <si>
    <t>Julio Antezana</t>
  </si>
  <si>
    <t>Mónica Salvatierra Ribera</t>
  </si>
  <si>
    <t>FULLDAY ENTRESEMANA 3 ENTRADAS</t>
  </si>
  <si>
    <t>JOSE GABRIEL TORDOYA GARCIA</t>
  </si>
  <si>
    <t>total es  2297bs debe aun 1149bs a pagar a su ingreso</t>
  </si>
  <si>
    <t xml:space="preserve">HOSPEDAJE TODO INCLUIDO 3D2N
2 ADULTOS + 1 NIÑO +  1 MENOR DE 4 AÑOSS
ALIMENTACION
D1 CENA
D2 DESAYUNO ALMUERZO CENA
D3 DESAYUNO ALMUERZO
ACOMODACION
CAMA MATRIMONIAL( Se informo al cliente de la condición)
AMBIENTES
PISCINAS, SAUNAS, JACUZZIS, Y TODAS LAS AREAS DISPONIBLES EN LA FECHA
</t>
  </si>
  <si>
    <t xml:space="preserve">Miguel Ángel Méndez Añez </t>
  </si>
  <si>
    <t xml:space="preserve">Rosa Isela Sánchez franco </t>
  </si>
  <si>
    <t>2 adultos y 2 menores platos sevido</t>
  </si>
  <si>
    <t>Maggie Parejas</t>
  </si>
  <si>
    <t xml:space="preserve"> Sergio Landivar Scott</t>
  </si>
  <si>
    <t>FULLDAY DIA DOMINGO 2 ADULTOS Y 1NIÑO</t>
  </si>
  <si>
    <t xml:space="preserve"> Irma Argote</t>
  </si>
  <si>
    <t>⁠Vivian Rocha Argote</t>
  </si>
  <si>
    <t>FULLDAY 2 PERSONAS</t>
  </si>
  <si>
    <t>Luis alberto quiroga saucedo</t>
  </si>
  <si>
    <t>1 ENTRADA ADULTO + BUFFET</t>
  </si>
  <si>
    <t>Lizzi Herbas Añez</t>
  </si>
  <si>
    <t>Herbas.alejandra200@gmail.com</t>
  </si>
  <si>
    <t>FULLDAY 2 ENTRADAS + BUFFET</t>
  </si>
  <si>
    <t>Arnaldo montero</t>
  </si>
  <si>
    <t>DEBE SALDO DE 399BS A PAGAR A SU INGRESO</t>
  </si>
  <si>
    <t>HOSPEDAJE 2D1N 2 PERSONAS TODO INLCUIDO
domingo almuerzo cena
lunes desayuno
camas individuales</t>
  </si>
  <si>
    <t>Oscar Guevara</t>
  </si>
  <si>
    <t>Nadia Zilvetti Higueras</t>
  </si>
  <si>
    <t>na.zilvetti@gmail.com</t>
  </si>
  <si>
    <t>FULLDAY 9 ADULTOS Y 3 NIÑOS</t>
  </si>
  <si>
    <t>Blanca Elena soria</t>
  </si>
  <si>
    <t>Selena eyzaguirre soria</t>
  </si>
  <si>
    <t>Aidee Ramirez</t>
  </si>
  <si>
    <t>SOLO BUFFET 4 PERSONAS Y 1 FULLDAY NIÑO</t>
  </si>
  <si>
    <t>SALDO BUFFET</t>
  </si>
  <si>
    <t>Alejandro Rojas Montero</t>
  </si>
  <si>
    <t>DEBE SALDO DE 429BS A CANCELAR CON SU INGRESO</t>
  </si>
  <si>
    <t>"HOSPEDAJE 2D1N 2 PERSONAS TODO INLCUIDO
domingo cena
lunes desayuno ALMUERZO
camas individuales"</t>
  </si>
  <si>
    <t>Mario Serrate</t>
  </si>
  <si>
    <t>gescroc@gmail.com</t>
  </si>
  <si>
    <t>PLATO SERVIDO 2 ADULTOS</t>
  </si>
  <si>
    <t>Jorge Alejandro Mendoza Pedraza</t>
  </si>
  <si>
    <t>1 ENTRADA MARTES PLATO SERVIDO</t>
  </si>
  <si>
    <t>Keiji Kawakami Okane</t>
  </si>
  <si>
    <t>Diana Ogata</t>
  </si>
  <si>
    <t xml:space="preserve">dia_chan@gmail.com </t>
  </si>
  <si>
    <t>FULLDAY 2 PERSONAS 2 DE NOVIEMBRE</t>
  </si>
  <si>
    <t>Carlos Ivan Quiroga Caballero</t>
  </si>
  <si>
    <t>JAIME QUIROGA</t>
  </si>
  <si>
    <t>1 ENTRADA PLATO SERVIDO</t>
  </si>
  <si>
    <t>Sandra Castro Paroba</t>
  </si>
  <si>
    <t>JUAN JOSE TORREZ</t>
  </si>
  <si>
    <t>sandracastroparoba811@gmail.com</t>
  </si>
  <si>
    <t xml:space="preserve">HOSPEDAJE TODO INCLUIDO 2D1N
2 PERSONAS
ALIMENTACION
D1 CENA
D2 DESAYUNO ALMUERZO
ACOMODACION
CAMA MATRIMONIAL
AMBIENTES
PISCINAS, SAUNAS, JACUZZIS, Y TODAS LAS AREAS DISPONIBLES EN LA FECHA
</t>
  </si>
  <si>
    <t>COLEGIO18 DE MARZO Y SAN FRANCISCO ADELANTO</t>
  </si>
  <si>
    <t>DEBE SALDO DE 2250BS</t>
  </si>
  <si>
    <t>80 ESTUDIANTES FULLDAY ESTUDIANTIL</t>
  </si>
  <si>
    <t>Melfy Aguilar</t>
  </si>
  <si>
    <t>FULLDAY 2 ADULTOS 1 NIÑO PLATO SERVICO</t>
  </si>
  <si>
    <t xml:space="preserve">Adriana Cardona </t>
  </si>
  <si>
    <t>se le cambio a una vip porque no habiaa familiar y par aevitar la devolucion, autorizado por fabian</t>
  </si>
  <si>
    <t>Freddy Perez Siles</t>
  </si>
  <si>
    <t>FULLDAY 4 ENTRADAS + BUFFET</t>
  </si>
  <si>
    <t>Wicton Zambrana Hinojosa</t>
  </si>
  <si>
    <t>Jessica Gonzales Rosales</t>
  </si>
  <si>
    <t>Jessicagonzalesrosales@gmail.com</t>
  </si>
  <si>
    <t>FULLDAY 2 ADULTOS 1 MENOR</t>
  </si>
  <si>
    <t>Patricia Terrazas</t>
  </si>
  <si>
    <t>Nicole Terrazas</t>
  </si>
  <si>
    <t>7 ADULTOS FULLDAY</t>
  </si>
  <si>
    <t>JOSE PEDRAZA</t>
  </si>
  <si>
    <t>JOSE PEDRAZA SANDOVAL</t>
  </si>
  <si>
    <t>TOTAL 859BS , DEBE SALDO DE 429BS PAGA EN RECEPCION</t>
  </si>
  <si>
    <t xml:space="preserve">"HOSPEDAJE TODO INCLUIDO 2D1N
2 PERSONAS
ALIMENTACION
D1 CENA
D2 DESAYUNO ALMUERZO
ACOMODACION
CAMA MATRIMONIAL
AMBIENTES
PISCINAS, SAUNAS, JACUZZIS, Y TODAS LAS AREAS DISPONIBLES EN LA FECHA
</t>
  </si>
  <si>
    <t>Eduardo Serna Gonzalez</t>
  </si>
  <si>
    <t>DAGNER ARENALES</t>
  </si>
  <si>
    <t>7D6N</t>
  </si>
  <si>
    <t>2465,50 DEBE SALDO</t>
  </si>
  <si>
    <t xml:space="preserve">HOSPEDAJE TODO INCLUIDO  7DIAS 6 NOCHES
2 PERSONAS
ALIMENTACION
D1 CENA
D2,D3,D4,D5,D6 DESAYUNO ALMUERZO CENA
D7 DESAYUNO ALMUERZO
ACOMODACION
CAMA MATRIMONIAL
AMBIENTES
PISCINAS, SAUNAS, JACUZZIS, Y TODAS LAS AREAS DISPONIBLES EN LA FECHA
</t>
  </si>
  <si>
    <t>JOSÉ LUIS STARTARI CHAVEZ</t>
  </si>
  <si>
    <t>TOTAL 1469, 
- DE SALDO DE 469BS A CANCELAR AL INGRESO PAGA EN RECEPCION</t>
  </si>
  <si>
    <r>
      <rPr>
        <rFont val="Arial"/>
        <color theme="1"/>
      </rPr>
      <t xml:space="preserve">HOSPEDAJE TODO INCLUIDO 2D1N
4 PERSONAS
ALIMENTACION
D1 CENA
D2 DESAYUNO ALMUERZO
ACOMODACION
CAMA MATRIMONIAL
AMBIENTES
PISCINAS, SAUNAS, JACUZZIS, Y TODAS LAS AREAS DISPONIBLES EN LA FECHA
</t>
    </r>
    <r>
      <rPr>
        <rFont val="Arial"/>
        <b/>
        <color theme="1"/>
        <sz val="11.0"/>
      </rPr>
      <t>SE CAMBIO A CAMPESTRE</t>
    </r>
  </si>
  <si>
    <t>José Choque</t>
  </si>
  <si>
    <t>COLEGIO JOSE MARIANO</t>
  </si>
  <si>
    <t>DEBE SALDO DE 2100BS</t>
  </si>
  <si>
    <t>N-S-J</t>
  </si>
  <si>
    <t>fullday estudiantil 60 personas + 3 liberados, con orden de servicio</t>
  </si>
  <si>
    <t>COLEGIO18 DE MARZO Y SAN FRANCISCO SALDOS</t>
  </si>
  <si>
    <t>SALDO FULLDAY ESTUDIANTIL
- 8 fotografos solo almuerzo a 45bs cada uno, total 360Bs
- San francisco 650bs, combo de 100bs
- 2100bs  , adicionales 295bs, total  2395bs</t>
  </si>
  <si>
    <t>Adilson Laime Condori</t>
  </si>
  <si>
    <t>FULLDAY 2 ADULTOS + BUFFET</t>
  </si>
  <si>
    <t>Kelly Sadahi Torrez Blacutt</t>
  </si>
  <si>
    <t>sadahitorrez@gmail.com</t>
  </si>
  <si>
    <t>FULLDAY LUNES 2 ADULTOS + PLATOS SERVIDO</t>
  </si>
  <si>
    <t>Franz Rojas Moya</t>
  </si>
  <si>
    <t>frnzrojas@gmail.com</t>
  </si>
  <si>
    <t>FULLDAY 2 ADULTOS Y 1 NIÑO + BUFFET</t>
  </si>
  <si>
    <t>SALDO PAGO EN RECEPCION CON TARJETA 4218280000008730</t>
  </si>
  <si>
    <t>RECEPCION ENVIO RECIBO EL SABADO 2 DE NOVIEMBRE</t>
  </si>
  <si>
    <t>SALDO VELADA
ARACELY CLAROS FERNANDEZ SALDO VELADA ROMANTICA, CLIENTE INGRESO EL 16 DE OCTUBRE, RECEPCION RECIEN ME ENVIO EL COMPROBANTE EL 2 DE NOVIEMBRE.</t>
  </si>
  <si>
    <t>mariela toledo duran</t>
  </si>
  <si>
    <t>ronald apaza</t>
  </si>
  <si>
    <t>SOLO BALNEARIO 6 ADULTOS Y 2 NIÑO</t>
  </si>
  <si>
    <t xml:space="preserve">Cesar Montaño </t>
  </si>
  <si>
    <t>saldo pago en recepcion</t>
  </si>
  <si>
    <t>SALDO HOSPEDAJE
4218280000008555</t>
  </si>
  <si>
    <t xml:space="preserve">Jhennifer Lizzet Torrez Mamani </t>
  </si>
  <si>
    <t xml:space="preserve"> jltmilo@gmail.com </t>
  </si>
  <si>
    <t>"HOSPEDAJE TODO INCLUIDO
2DIAS 1 NOCHE
1 PERSONA
ALIMENTACIÓN
D1 CENA
D2 DESAYUNO ALMUERZO 
ACOMODACION
1 CAMA MATRMONIAL 
AMBIENTES
CLIENTE HARA USO DE TODOS LOS AMBIENTES DISPONIBLES EN LA FECHA"</t>
  </si>
  <si>
    <t>María Elena Gonzales</t>
  </si>
  <si>
    <t>FULLDAY 2 ADULTO LUNES</t>
  </si>
  <si>
    <t>UPGRADE Y CAMBIO DE PAQUETE A HOSPEDAJE SUITE EJECUTIVA TODO INLCUIDO</t>
  </si>
  <si>
    <t>roberto moscoso tuma</t>
  </si>
  <si>
    <t>KARLA SOTOMAYOR</t>
  </si>
  <si>
    <t>fullday miercoels 8 adutlos y 1niño</t>
  </si>
  <si>
    <t>Victor Hugo El Hage Viruez</t>
  </si>
  <si>
    <t xml:space="preserve"> U.E Andres Ibañez- Puerto Pailas Promocion JENCI</t>
  </si>
  <si>
    <t>debe saldo de 2800</t>
  </si>
  <si>
    <t>FULLDAY ESTUDIANTIL VIERNES 8 DE NOVIEMBRE, 52 personas y 3 liberados y 1 niña (SOLO DEBE PAGAR 60 BS)</t>
  </si>
  <si>
    <t xml:space="preserve">Sharon IVA </t>
  </si>
  <si>
    <t>Michael Fernando Panozo montalvo</t>
  </si>
  <si>
    <t>2 ESTUDIANTES DE UNIVERSIDAD CONVENIO</t>
  </si>
  <si>
    <t>Luís Fernando Marinkovic Covarrubias</t>
  </si>
  <si>
    <t xml:space="preserve"> Taffny Cherlling França </t>
  </si>
  <si>
    <t>taffny_cherlling@hotmail.com</t>
  </si>
  <si>
    <t>DEBE SALDO DE 465</t>
  </si>
  <si>
    <t>"VELADA ROMANTICA GOLD 930BS 
2 PERSONAS 2 DIAS 1NOCHE
PAQUETE GOLD SUITE LAGOON
ACOMODACION: CAMA MATRMONIAL
CENA: EN ESCENARIO BAJO LAS ESTRELLAS (Caso lluvia en habitacion)
INCLUYE:
- CENA ROMANTICA
- TRAGO DE BIENVENIDA
- VINO
- CHOCOLATES
- DECORACION EN ESCENARIO BAJO LAS ESTRELLAS
- DESAYUNO BUFFET
ACOMODACIÓN
Cama matrimonial OJO QUIERE HABITACION SI O SI CON FRIGOBAR , REVISAR QUE TODO ESTE OK
ALIMENTACIÓN
D1 cena romántica 
Entrada: Tomates Caprise
Plato fuerte: Filete Miñon en reduccion con vino
Postre: Mouse de Frutilla
REQUERIMIENTO ADICIONAL:
FIRGOBAR DEBE ESTAR EN EXCELENTES CONDICIONES Y CON SUGERENCIAS DEL HOTEL PARA CONSUMO.</t>
  </si>
  <si>
    <t>Casimiro Cuba Colque</t>
  </si>
  <si>
    <t>Daniela Yara Salazar Claros 
D Y N CREACIONES - COLEGIO JOSEFA</t>
  </si>
  <si>
    <t>FULLDAY ESTUDIANTIL 22 PERSONAS, 2 FOTOGRAFOS Y 1 LIBERADO</t>
  </si>
  <si>
    <t>Jose Felix Palenque Nuñez</t>
  </si>
  <si>
    <t>Mauricio Daniel Patzi Alvarado</t>
  </si>
  <si>
    <t>Nicole - Jose</t>
  </si>
  <si>
    <t>1 entrada fullday +  buffet</t>
  </si>
  <si>
    <t xml:space="preserve">Nadia Eliza Ribera Limpias </t>
  </si>
  <si>
    <t>Nadia Eliza Ribera Limpias - COLEGIO OKINAWA</t>
  </si>
  <si>
    <t xml:space="preserve">DEBE SALDO DE 1500BS </t>
  </si>
  <si>
    <t>FULLDAY ESTUDIANTIL BUFFET TIPICO PARA 25 ESTUDIANTES Y 1 LIBERADO</t>
  </si>
  <si>
    <t>saldo hospedaje
4787860000000938</t>
  </si>
  <si>
    <t>SISI CASAZOLA PEDRAZA</t>
  </si>
  <si>
    <t>FULLDAY 1 ENTRADA SIN FACTURA INGGRESO EL 1RO DE NOVIEMBRE</t>
  </si>
  <si>
    <t>Mariana Moreno González</t>
  </si>
  <si>
    <t>FULLDAY MARTES 2 ADULTOS Y 1NIÑO PLATO SERVIDO</t>
  </si>
  <si>
    <t>Ademar Sejas</t>
  </si>
  <si>
    <t>ademarsejas@gmail.com</t>
  </si>
  <si>
    <t>FULDLAY 2 ADULTOS</t>
  </si>
  <si>
    <t>alejandro chispas campo</t>
  </si>
  <si>
    <t xml:space="preserve"> Ingrid jimenez montaño</t>
  </si>
  <si>
    <t>1 FULLDAY  NIÑO</t>
  </si>
  <si>
    <t>Jorge Eduardo cuellar Vasquez</t>
  </si>
  <si>
    <t>Maria Isabel Barba Mojica</t>
  </si>
  <si>
    <t>1 FULLDAY ADULTO</t>
  </si>
  <si>
    <t>Henry Banegas</t>
  </si>
  <si>
    <t>nelly terrazas pelaez</t>
  </si>
  <si>
    <t>terrazaspelaeznelly@gmail.com</t>
  </si>
  <si>
    <t>4 FULLDAY ADULTOS</t>
  </si>
  <si>
    <t xml:space="preserve"> karen Villarroel</t>
  </si>
  <si>
    <t>kvillarroel_kdvf@outlook.com</t>
  </si>
  <si>
    <t>2 adultos solo balneario</t>
  </si>
  <si>
    <t>Bill Baigorria</t>
  </si>
  <si>
    <t>Moises Taborga</t>
  </si>
  <si>
    <t xml:space="preserve"> moisestaborgamariscal@gmail.com</t>
  </si>
  <si>
    <t>Veronica Rosales Zambrana</t>
  </si>
  <si>
    <t>rosalezvero.od@gmail.com</t>
  </si>
  <si>
    <t xml:space="preserve">debe saldo de 454bs </t>
  </si>
  <si>
    <t xml:space="preserve">HOSPEDAJE TODO INLCUIDO 2D1N 2 PERSONAS
ACOMODACION: CAMA MATRIMONIAL
ALIMENTACION:
D1 CENA
D2 DESYAUNO ALMUERZO
AMBIENTES: CLIENTE HARA USO DE TODOS LOS AMBIENTES DISPONIBLES EN FECHA, FACILITAR CARTELERA CINE
............
PAGO 1: 455BS
DEUDA: 454BS , CANCELA A SU INGRESO, ENVIAR RECIBO PORFAVOR
TOTAL PAQUETE 909BS
</t>
  </si>
  <si>
    <t>Miguel Angel Rojas</t>
  </si>
  <si>
    <t>FULLDAY 3 ADULTOS  + 1 NIÑO CON BUFFET</t>
  </si>
  <si>
    <t>DAY USE 6 HORAS DE ESTADIA DE 2PM A 8PM</t>
  </si>
  <si>
    <t>Silvia Talamas Mendoza</t>
  </si>
  <si>
    <t>FULLDAY 13 ADULTOS Y 3 NIÑOS</t>
  </si>
  <si>
    <t>Oliver Bazán</t>
  </si>
  <si>
    <t>mejia.mariella@outlook.com</t>
  </si>
  <si>
    <t xml:space="preserve"> Andrés Chambilla Tarqui</t>
  </si>
  <si>
    <t>Chambillandres@gmail.com</t>
  </si>
  <si>
    <t>Ana Karenina Fernández Mercado</t>
  </si>
  <si>
    <t>anakareninafernandezmercado@gmail.com</t>
  </si>
  <si>
    <t xml:space="preserve">1 adulto fullday
2 niños fullday
1 adulto mayor fullday
1 buffet </t>
  </si>
  <si>
    <t>saith yhilder Ochoa irala</t>
  </si>
  <si>
    <t>FULLDAY ENTRESEMANA 2 ADULTOS +PLATO SERVIDO</t>
  </si>
  <si>
    <t>Guillermo Cespedes Lazarte</t>
  </si>
  <si>
    <t>guillernocespedesflores@gmail.com</t>
  </si>
  <si>
    <t>Ronald Nieme Ribera</t>
  </si>
  <si>
    <t>ronie.ribera@gmail.com</t>
  </si>
  <si>
    <t>4 ENTRADAS ADULTOS FULLDAY</t>
  </si>
  <si>
    <t>Roger Morales Arias</t>
  </si>
  <si>
    <t>2 ADULTOS Y 1 MENOR FULLDAY</t>
  </si>
  <si>
    <t>ivan paco</t>
  </si>
  <si>
    <t>2 ADULTOS FULLDAY</t>
  </si>
  <si>
    <t>andres barriga galean</t>
  </si>
  <si>
    <t>Paola Alejandra Ricalde Velasco</t>
  </si>
  <si>
    <t xml:space="preserve"> CECILIA MARZLUF</t>
  </si>
  <si>
    <t xml:space="preserve"> Nathaly Mariel Zambrana Marzluf</t>
  </si>
  <si>
    <t>Tomás Abril Sumba</t>
  </si>
  <si>
    <t>FULLDAY 5 ADULTOS Y 2 NIÑOS</t>
  </si>
  <si>
    <t>Alejandra Paz Roca</t>
  </si>
  <si>
    <t>fernando alba</t>
  </si>
  <si>
    <t xml:space="preserve"> José fernando alba gamez</t>
  </si>
  <si>
    <t xml:space="preserve">Mario Balcázar </t>
  </si>
  <si>
    <t>FULLDAY 3 ADULTOS , 1 NNIÑO, 1 ADULTO MAYOR</t>
  </si>
  <si>
    <t xml:space="preserve">Martha balcazar martinez </t>
  </si>
  <si>
    <t>LAURA PAOLA COLQUEHUANCA AMOS</t>
  </si>
  <si>
    <t>Eduardo Becerraa pesoa</t>
  </si>
  <si>
    <t>ABEL PADILLA</t>
  </si>
  <si>
    <t>fullday miercoels 2 adultos y 1 niño</t>
  </si>
  <si>
    <t>Stefani cristal moron cabrera</t>
  </si>
  <si>
    <t>RECUPERACION CHAT, 2 ENTRADAS FULLDAY PLATO SERVIDO</t>
  </si>
  <si>
    <t xml:space="preserve">Sebastian Calle </t>
  </si>
  <si>
    <t>Sebastian Andree Calle Alvarez</t>
  </si>
  <si>
    <t xml:space="preserve">MARIA LISETH ROSADO CUSAIRE </t>
  </si>
  <si>
    <t>COLEGIO U.E. RIO SECO</t>
  </si>
  <si>
    <t xml:space="preserve">marialisethrosadocusaire67@gmail.com </t>
  </si>
  <si>
    <t>COLEGIO 14 ALMUNOS FULLDAY REGULAR , MAS UN FOTOGRAFO</t>
  </si>
  <si>
    <t xml:space="preserve">Marilin Saavedra Quiroz </t>
  </si>
  <si>
    <t>Colegio Mateo kuljis ilic.</t>
  </si>
  <si>
    <t>debe saldo de 4462,50 BS</t>
  </si>
  <si>
    <t>COLEGIO PAQUETE DE 85BS 90 ESTUDIANTES</t>
  </si>
  <si>
    <t>Zulma Delgadillo</t>
  </si>
  <si>
    <t>AUMENTO PARA UPGRADE A CABAÑA PREMIUM</t>
  </si>
  <si>
    <t>Hilton mendizabal</t>
  </si>
  <si>
    <t>DAY USE SUITE VIP PARA EL 12 DE NOVIEMBRE</t>
  </si>
  <si>
    <t>COLEGIO SAN ISIDRO GRUPO 1 Y 2 ADELANTO</t>
  </si>
  <si>
    <t>adelanto colegio san isidro</t>
  </si>
  <si>
    <t>FULLDAY COLEGIO SAN ISIDRO
SABADO 16 DE NOVIEMBRE 
PROMO 1
- 62 alumnos, paquete de 80bs 
- Total  4960bs 
- 50%: 2480 bs
- 3 liberados
........ 
PROMOS 2 MARTES 19 DE NOVIEMBRE 
- 94 alumnos, paquete de 80bs
- Total: 7520bs
- 50%: 3760 bs
- 4 liberados</t>
  </si>
  <si>
    <t xml:space="preserve"> Efrain Osinaga Nina</t>
  </si>
  <si>
    <t>fullday jeuves una persona + plato servido</t>
  </si>
  <si>
    <t xml:space="preserve"> Miguel Ángel Leaños Arauz</t>
  </si>
  <si>
    <t>fullday jueves 2 personas + plato servido</t>
  </si>
  <si>
    <t>Maicol Cesari</t>
  </si>
  <si>
    <t>fullday viernes 3 adultos y 2 menores</t>
  </si>
  <si>
    <t>Eduardo Guzmán</t>
  </si>
  <si>
    <t>Neisa Rojas Castillo</t>
  </si>
  <si>
    <t>fullday 4 adultos + 1niño</t>
  </si>
  <si>
    <t>Siles</t>
  </si>
  <si>
    <t>Minerva Siles</t>
  </si>
  <si>
    <t>SE LE DIO VOUCHER POR 269, 50BS POR CONSUMO</t>
  </si>
  <si>
    <t xml:space="preserve">HOSPEDAJE 3 PERSONAS TODO INCLUIDO 
ACOMODACION: CAMA MATRIMONIAL +  1 CAMA INDIVIDUAL
ALIMENTACION:
D1 CENA
D2 DESYAUNO ALMUERZO
AMBIENTES: CLIENTE HARA USO DE TODOS LOS AMBIENTES DISPONIBLES EN FECHA, FACILITAR CARTELERA CINE
............
PAGO 1:1428, 50 BS
DEUDA:0BS 
TOTAL PAQUETE 1159BS
A FAVOR DEL CLIENTE: 269,50 BS EN VOCUHER DE CONSUMO
</t>
  </si>
  <si>
    <t>PAGO EN RECEPCION, 300 ebn QR</t>
  </si>
  <si>
    <t>N -S-J</t>
  </si>
  <si>
    <t>fullday estudiantil 62 personas + 3 liberados, con orden de servicio</t>
  </si>
  <si>
    <t>FULLDAY ESTUDIANTIL SALDO</t>
  </si>
  <si>
    <t>COLEGIO SAN ISIDRO GRUPO SALDO</t>
  </si>
  <si>
    <t xml:space="preserve">FULLDAY ESTUDIANTIL SALDO
6 almuerzos de 55bs = 330
8 adicionales de 80bs = 640
</t>
  </si>
  <si>
    <t>diego alexis blanco pinto</t>
  </si>
  <si>
    <t>diegoalexisblanco@gmail.com</t>
  </si>
  <si>
    <t>VELADA ROMANTICA 1 850BS
2 PERSONAS 2 DIAS 1NOChE
PAQUETE 1 SUITE EJECUTIVA ACOMODACION: CAMA MATRMONIAL
CENA: EN ESCENARIO BAJO LAS ESTRELLAS (Caso lluvia en habitacion)
INCLUYE:
- CENA ROMANTICA
- TRAGO DE BIENVENIDA
- VINO
- DECORACION EN ESCENARIO BAJO LAS ESTRELLAS
- DESAYUNO BUFFET
ACOMODACIÓN
Cama matrimonial , REVISAR QUE TODO ESTE OK
ALIMENTACIÓN
D1 cena romántica
Entrada: ensalada waldo
Plato fuerte: Filete Miñon
Postre: tres leches
REQUERIMIENTO ADICIONAL:
EN EXCELENTES CONDICIONES Y CON SUGERENCIAS DEL HOTEL PARA CONSUMO."
Y USO DE INSTALACIONES EN LOS DIAS HOSPEDADOS</t>
  </si>
  <si>
    <t xml:space="preserve">Alex Flores Castro </t>
  </si>
  <si>
    <t>2 entradas fullday sabado</t>
  </si>
  <si>
    <t>Fernanda Elena Aróstegui Nogales</t>
  </si>
  <si>
    <t>arosteguinogalesfernandaelena@gmail.com</t>
  </si>
  <si>
    <t>2 ENTRADAS DOMINGO</t>
  </si>
  <si>
    <t>John Rojas</t>
  </si>
  <si>
    <t>Carlos Alberto Jiménez</t>
  </si>
  <si>
    <t>Eliana Flores Peis</t>
  </si>
  <si>
    <t>ENTRADAS FULLDAY 8 ADULTOS Y 3 NIÑOS</t>
  </si>
  <si>
    <t>Nardy Aquino palma</t>
  </si>
  <si>
    <t>Aquino.palma.nardy1@gmail.com</t>
  </si>
  <si>
    <t>DEBE SALDO DE 319BS</t>
  </si>
  <si>
    <t xml:space="preserve">HOSPEDAJE TODO INLCUIDO 3D2N - 2  PERSONAS EN SUITE VIP
ACOMODACION: CAMA MATRIMONIAL
ALIMENTACION:
D1 CENA
D2 DESAYUNO ALMUERZO CENA
D3 DESAYUNO ALMUERZO
AMBIENTES: CLIENTE HARA USO DE TODOS LOS AMBIENTES DISPONIBLES EN FECHA, FACILITAR CARTELERA CINE
............
PAGO 1600BS
DEUDA:319BS
TOTAL PAQUETE 1919BS
</t>
  </si>
  <si>
    <t xml:space="preserve"> Lissette Navia Amaya</t>
  </si>
  <si>
    <t>FULLDAY 5 PERSONAS</t>
  </si>
  <si>
    <t>Jessica Madeleine Villarroel Urquiza</t>
  </si>
  <si>
    <t>adrianaferrau97@gmail.com</t>
  </si>
  <si>
    <t>FULLDAY 3 ENTRADAS</t>
  </si>
  <si>
    <t>Dailgo SRL</t>
  </si>
  <si>
    <t xml:space="preserve">Yocelin Gomez Ardaya </t>
  </si>
  <si>
    <t>FULLDAY DOMINGO 7 MAYORES, 1 ADULTO MAYOR Y 3 NIÑOS</t>
  </si>
  <si>
    <t>Silvia Patricia Gutierrez Gonzales</t>
  </si>
  <si>
    <t>Arline Rodriguez</t>
  </si>
  <si>
    <t>Arline Rodriguez Justiniano</t>
  </si>
  <si>
    <t>Rosa Irene Hinojosa Capobianco</t>
  </si>
  <si>
    <t>rosairenehinojosa23@gmail.com</t>
  </si>
  <si>
    <t>FULLDAY 10 ENTRADAS Y 1NIÑO</t>
  </si>
  <si>
    <t>Verónica Cuéllar</t>
  </si>
  <si>
    <t>Ronald Zabala</t>
  </si>
  <si>
    <t>Lily Zabala</t>
  </si>
  <si>
    <t xml:space="preserve">Armando Olmos Medina </t>
  </si>
  <si>
    <t>FULLDAY 4 ADULTOS Y 3 NIÑOS</t>
  </si>
  <si>
    <t xml:space="preserve">Karine Oliveira </t>
  </si>
  <si>
    <t>FULLDAY 2 ADULOS Y 1NIÑO</t>
  </si>
  <si>
    <t>wilton bustamante bedoya</t>
  </si>
  <si>
    <t>Nelly Hinojosa</t>
  </si>
  <si>
    <t>Samuel Mina Hinojosa</t>
  </si>
  <si>
    <t>saldo velada romantica 4218280000006904</t>
  </si>
  <si>
    <t>saldo colegio</t>
  </si>
  <si>
    <t>OMAR WILLS</t>
  </si>
  <si>
    <t>PACHECO CINTHIA</t>
  </si>
  <si>
    <t>HOSPEDAJE CON DESAYUNO</t>
  </si>
  <si>
    <t>Silvia Saavedra</t>
  </si>
  <si>
    <t>1 entrada plato servido</t>
  </si>
  <si>
    <t xml:space="preserve"> Brian Peralta</t>
  </si>
  <si>
    <t>hospedaje con desyuno</t>
  </si>
  <si>
    <t>multa d980, TOTAL PAGO 5460</t>
  </si>
  <si>
    <t xml:space="preserve">observado la orden </t>
  </si>
  <si>
    <t>330BS ADICIONAL</t>
  </si>
  <si>
    <t>ingreso fotografos</t>
  </si>
  <si>
    <t>Jhonny Alberto Potosí Flores</t>
  </si>
  <si>
    <t>galeno0086@gmail.com</t>
  </si>
  <si>
    <t>Nicol Isabel Medina Ulloa</t>
  </si>
  <si>
    <t>FULLDAY 5 ADULTOS Y 1 NIÑO  +  PLATO SERVIDO</t>
  </si>
  <si>
    <t>ANDERS BOLIVIA LTDA</t>
  </si>
  <si>
    <t>Gabriela  Torrez</t>
  </si>
  <si>
    <t>TOTAL PAQUETE ES 4125, DEBE SALDO DE 2212BS</t>
  </si>
  <si>
    <t>FULLDAY CORPORATIVO COMBO CHURRASCO MAS CERVEZA O COCACOLA Y SALON, TOTAL 25 PERSONAS, CON ORDEN DE SERVICIO</t>
  </si>
  <si>
    <t>Carmen Yalile Negrete Villarroel</t>
  </si>
  <si>
    <t>Carmen Yalile Negrete Villarroel  DOCENTES U.E. José Mariano Serrano 1</t>
  </si>
  <si>
    <t xml:space="preserve">79carmennegrete@gmail.com </t>
  </si>
  <si>
    <t>TOTAL PAQUETE ES DE 1950SBS, DEBE SALDO DE 950BS</t>
  </si>
  <si>
    <t>FULLDAY CORPORATIVO DOCENTES 15 PERSONAS, CON ORDEN DE SERVICIO BUFFET TIPICO</t>
  </si>
  <si>
    <t>FULLDAY CORPORATIVO DOCENTES 15 PERSONAS AUMENTO 4 MENORES</t>
  </si>
  <si>
    <t>Humberto Zurita</t>
  </si>
  <si>
    <t>FULLDAY  3 ADULTOS Y 1 NIÑO</t>
  </si>
  <si>
    <t>Yoyi Fabiola Tapia Gonzáles</t>
  </si>
  <si>
    <t>Yoissy Miranda</t>
  </si>
  <si>
    <t>2 FULLDAY PLATO SERVIDO</t>
  </si>
  <si>
    <t>Rodrigo Zabala Velarde</t>
  </si>
  <si>
    <t xml:space="preserve"> Valeria Saucedo</t>
  </si>
  <si>
    <t>FULLDAY 2 ADULTOS YY 1NIÑO</t>
  </si>
  <si>
    <t>Sandra Maria Rodrigues Neves</t>
  </si>
  <si>
    <t>sandraneves2311r1@gmai.com</t>
  </si>
  <si>
    <t>SUITE VIP TODO INCLUIDO</t>
  </si>
  <si>
    <t>MARTINEZ</t>
  </si>
  <si>
    <t>Ligia Zelmi Martinez Quinteros</t>
  </si>
  <si>
    <t>Lizett Cespedes</t>
  </si>
  <si>
    <t>Jorge Daza Michel</t>
  </si>
  <si>
    <t>1 ENTRADA SOLO INGRESO</t>
  </si>
  <si>
    <t>Yaqueline Vaca</t>
  </si>
  <si>
    <t>Yaqueline Vaca y Yamil Huanca</t>
  </si>
  <si>
    <t>Stefany Rengifo Tapullima</t>
  </si>
  <si>
    <t>Daniel Londoño Román</t>
  </si>
  <si>
    <t>Dani.londo628@gmail.com</t>
  </si>
  <si>
    <t>Juan Pablo Chavez arce</t>
  </si>
  <si>
    <t xml:space="preserve"> Liliana Vasskouff </t>
  </si>
  <si>
    <t xml:space="preserve"> lilivr.1996@gmail.com </t>
  </si>
  <si>
    <t>Laura Ciancaglini Mercado</t>
  </si>
  <si>
    <t>lauraciancaglini10@gmail.com</t>
  </si>
  <si>
    <t>SOLO BALNEARIO 4 ADULTOS Y 1 MENOR</t>
  </si>
  <si>
    <t>Flavia rivero</t>
  </si>
  <si>
    <t>Andreafrr507@gmail.com</t>
  </si>
  <si>
    <t>Katherine Cuaquira</t>
  </si>
  <si>
    <t>alexis.cuaquira1992@gmail.com</t>
  </si>
  <si>
    <t xml:space="preserve"> Jorge Daza Michel</t>
  </si>
  <si>
    <t>jorge.daza@uab.edu.bo</t>
  </si>
  <si>
    <t>Gian Franco Pereira</t>
  </si>
  <si>
    <t>Gian.pereiracabrera@gmail.com</t>
  </si>
  <si>
    <t>2 ENTRADAS BLACK WEEK 25 DE NOVIEMBRE</t>
  </si>
  <si>
    <t>1 ENTRADA ENTRESEMANA</t>
  </si>
  <si>
    <t>Carlos Sabja Agreda</t>
  </si>
  <si>
    <t xml:space="preserve">Roxana Reguerin Rojas </t>
  </si>
  <si>
    <t>csabja98@gmail.com</t>
  </si>
  <si>
    <t>Diego Pizarro</t>
  </si>
  <si>
    <t>santiago desconocio al cliente porque era para el jueves que no habia atencia y movio luego al vienres
2 adultos + 3 niños + plato servido</t>
  </si>
  <si>
    <t>Fabiola Cabrera Sánchez</t>
  </si>
  <si>
    <t>Full day Black week 3 adultos y 1 niño de 7 años + buffet</t>
  </si>
  <si>
    <t xml:space="preserve"> Pablo Conorio Uramenano</t>
  </si>
  <si>
    <t>ESCAPE EN PAREJA 2 PERSONAS 2D1N BLACK WEEK
ACOMODACION: 1 CAMA MATROMONIAL
ALIMENTACION:
D2 DESAYUNO
AMBIENTES: CLIENTE HARA USO DE TODOS LOS AMBIENTES DISPONIBLES
.............
PAGO:599BS
DEUDA: 0BS
TOTAL PAQ: 599BS</t>
  </si>
  <si>
    <t>ANGELA LILIANA MENDOZA VACA</t>
  </si>
  <si>
    <t>2 entradas fullday black week</t>
  </si>
  <si>
    <t>Fernando Saavedra rojas</t>
  </si>
  <si>
    <t>Ricardo Domínguez valle</t>
  </si>
  <si>
    <t>fer26saavedra@gmail.com</t>
  </si>
  <si>
    <t>2entradas fullday + plato servido</t>
  </si>
  <si>
    <t xml:space="preserve"> percy Boutier</t>
  </si>
  <si>
    <t>Mercedes Montero</t>
  </si>
  <si>
    <t>4 adultos 1 niño fullday dia domingo BLACK WEEK</t>
  </si>
  <si>
    <t>Betsabe Flores de Raña</t>
  </si>
  <si>
    <t>DEBE SALDO DE 465BS</t>
  </si>
  <si>
    <t>velada romantica de 930bs
2 PERSONAS 2 DIAS 1NOChE
PAQUETE 1 SUITE VIP ACOMODACION: CAMA MATRMONIAL
CENA: EN ESCENARIO BAJO LAS ESTRELLAS (Caso lluvia en habitacion)
INCLUYE:
- CENA ROMANTICA
- TRAGO DE BIENVENIDA
- VINO
- DECORACION EN ESCENARIO BAJO LAS ESTRELLAS
- DESAYUNO BUFFET
ACOMODACIÓN
Cama matrimonial , REVISAR QUE TODO ESTE OK
ALIMENTACIÓN
D1 cena romántica
Entrada: ensalada waldo
Plato fuerte: Filete Miñon
Postre: tres leches
REQUERIMIENTO ADICIONAL:
EN EXCELENTES CONDICIONES Y CON SUGERENCIAS DEL HOTEL PARA CONSUMO."
Y USO DE INSTALACIONES EN LOS DIAS HOSPEDADOS</t>
  </si>
  <si>
    <t>RAYMUNDO ESPADA RODRIGUEZ</t>
  </si>
  <si>
    <t>DRAKO08@GMAIL.COM</t>
  </si>
  <si>
    <t>FULLDAY BLACK WEEK 5 ADULTOS Y 1 MENOR DE 6 AÑOS</t>
  </si>
  <si>
    <t>Maria Esther Vargas Ortiz</t>
  </si>
  <si>
    <t>FALTA ORDEN DE SERVICIO</t>
  </si>
  <si>
    <t>FULLDAY CORPORATIVO PAQUETE DE 90 BS PARA 21 PERSONAS , SUJETO A AMPLIACION PARA EL 25 DE DICIEMBRE.</t>
  </si>
  <si>
    <t>Percy Boutier Saucedo</t>
  </si>
  <si>
    <t>Percy Boutier S.</t>
  </si>
  <si>
    <t>3 ENTRADAS BLACK WEEK ADLUTOS FULLDAY</t>
  </si>
  <si>
    <t xml:space="preserve">LECOÑA </t>
  </si>
  <si>
    <t xml:space="preserve">JIMENA GONZALES PAREDES </t>
  </si>
  <si>
    <t>pago completo</t>
  </si>
  <si>
    <t>hospedaje todo incluido BLACK WEEK
HOSPEDAJE 3D2N 4 PERSONAS ADULTAS  BLACK WEEK TODO INCLUIDO + 3 niños de menos de 4 años.
ALIMENTACION:
D1 CENA
D2 DESAYUNO ALMUERZO CENA
D3 DESAYUNO ALMUERZO
ACOMODACION: 
4 CAMAS INDIVIDUALES
AMBIENTES:
CLIENTE HARA USO DE TODOS LOS AMBIENTES DISPONIBLES EN FECHA.
............
TOTAL: 3119BS
DEUDA:0</t>
  </si>
  <si>
    <t>hospedaje todo incluido BLACK WEEK
HOSPEDAJE 3D2N 6 PERSONAS ADULTAS BLACK WEEK TODO INCLUIDO + 1 niño de menos de 4 años + 1 menor de 8 años
ALIMENTACION:
D1 CENA
D2 DESAYUNO ALMUERZO CENA
D3 DESAYUNO ALMUERZO
ACOMODACION:
7 CAMAS INDIVIDUALES
AMBIENTES:
CLIENTE HARA USO DE TODOS LOS AMBIENTES DISPONIBLES EN FECHA.
............
TOTAL: 5297BS
PAGO: 5297BS
DEUDA:0 BS</t>
  </si>
  <si>
    <t>Tiberio Botero</t>
  </si>
  <si>
    <t>FULLDAY VIERNES 5 ADULTOS BLACK WEEK</t>
  </si>
  <si>
    <t xml:space="preserve"> ISABEL KARINA LIMA LOPEZ </t>
  </si>
  <si>
    <t xml:space="preserve">juanpablocontrerasabrego@gmail.com </t>
  </si>
  <si>
    <t>2 ADULTOS FULLDAY DOMINGO BALCK WEEK</t>
  </si>
  <si>
    <t>3 ADULTOS FULLDAY BLACK WEEK</t>
  </si>
  <si>
    <t>Ochoa Pérez</t>
  </si>
  <si>
    <t>Jaciel Alexander hoyos mita</t>
  </si>
  <si>
    <t>shiroday69@gmail.com</t>
  </si>
  <si>
    <t>8 ADULTOS DOMINGO y 1 niño</t>
  </si>
  <si>
    <t>Marco Antonio terrazas Gómez</t>
  </si>
  <si>
    <t>Diego Daniel Terrazas Gómez</t>
  </si>
  <si>
    <t>diegodanielterrazasgomez@gmail.com</t>
  </si>
  <si>
    <t>HOSPEDAJE TODO INCLUIDO 2 PERSONAS BLACK WEEK</t>
  </si>
  <si>
    <t xml:space="preserve">Daphne Sandi </t>
  </si>
  <si>
    <t>Daniela Guzmán Sandí</t>
  </si>
  <si>
    <t>FULLDAY 2 ADULTOS BALCK WEEK</t>
  </si>
  <si>
    <t xml:space="preserve">Preschool Kids Planet </t>
  </si>
  <si>
    <t>Marina Ortiz</t>
  </si>
  <si>
    <t>BUFFET CORPORATIVO
CLIENTE PROBLEMATICA, SANTY NO SOLUCIONO</t>
  </si>
  <si>
    <t>SALDO HOSPEDAJE/ SANTIAGO NO ENVIO PAGO</t>
  </si>
  <si>
    <t>ADELANTO 1310BS</t>
  </si>
  <si>
    <t>Rosa Leny Montaño Herrera</t>
  </si>
  <si>
    <t>membresia familiar y kid,</t>
  </si>
  <si>
    <t>Claudia Vargas</t>
  </si>
  <si>
    <t>FAMILIA ARROYO</t>
  </si>
  <si>
    <t>FALTA ORDEN</t>
  </si>
  <si>
    <t>FULLDAY CORPORATIVO PAQUETE 1  21 ADULTOS Y 2 NIÑOS</t>
  </si>
  <si>
    <t>UE ROCA Y CORONANDO II</t>
  </si>
  <si>
    <t>laycla2004@gmail.com</t>
  </si>
  <si>
    <t>FULLDAY CORPORATIVO PAQUETE 1 13 ADULTOS Y 2 NIÑOS</t>
  </si>
  <si>
    <t>Brigida morales</t>
  </si>
  <si>
    <t>FULLDAY 4 ADULTOS BW</t>
  </si>
  <si>
    <t>ISAAC SERRUDO GARCIA</t>
  </si>
  <si>
    <t>isaacpay70@gmail.com</t>
  </si>
  <si>
    <t>Gustavo Vaca Justiniano</t>
  </si>
  <si>
    <t>HOSPEDAJE TODO INLCUIDO SUITE EJECUTIVA 2 PERSONAS BK
HOSPEDAJE TODO INCLUIDO BLACK WEEK 2D1N 2 PERSONAS
ALIMENTACIÓN
D1 cena
D2 desayuno almuerzo
ACOMODACIÓN
Cama matrimonial
AMBIENTES
Cliente hará uso de todas las ambientes disponibles en fecha
......
Sin deudas</t>
  </si>
  <si>
    <t>Gabriela Cadima Camacho</t>
  </si>
  <si>
    <t>gaby_funnier@hotmail.com</t>
  </si>
  <si>
    <t>HOSPEDAJE TODO ILCUIDO SUITE LAGGOON BK
2D1N 2 PERSONAS
ALIMENTACIÓN
D1 cena
D2 desayuno almuerzo
ACOMODACIÓN
Cama matrimonial
AMBIENTES
Cliente hará uso de todas las ambientes disponibles en fecha
......
Sin deudas</t>
  </si>
  <si>
    <t>Arlin Pedraza</t>
  </si>
  <si>
    <t>FULLDAY 6 ADULTOS Y 1 NIÑO BW</t>
  </si>
  <si>
    <t xml:space="preserve"> Ademar Sejas</t>
  </si>
  <si>
    <t xml:space="preserve"> Ademar Sejas De La Fuente </t>
  </si>
  <si>
    <t>2 ENTRADAS ADULTOS FULLDAY BW</t>
  </si>
  <si>
    <t>Sonia González Flores</t>
  </si>
  <si>
    <t>Maira Antelo</t>
  </si>
  <si>
    <t>FULLDAY 4 ADULTO Y 1 NIÑO BW</t>
  </si>
  <si>
    <t xml:space="preserve">Oscar David cruz mamani </t>
  </si>
  <si>
    <t>oscar_10_02_1992@hotmail.com</t>
  </si>
  <si>
    <t>Pedro Rojas</t>
  </si>
  <si>
    <t>Pablo Rojas</t>
  </si>
  <si>
    <t>FULLDAY 3 ADULTOS Y  NIÑOS BW</t>
  </si>
  <si>
    <t>Salinas</t>
  </si>
  <si>
    <t>Diego Mendizabal</t>
  </si>
  <si>
    <t>dmmendizabal@gmail.com</t>
  </si>
  <si>
    <t>HOSPEDAJE TODO INCLUIDO CABAÑA DE 2 HABITACIONES</t>
  </si>
  <si>
    <t>Maicol Vargas Perez</t>
  </si>
  <si>
    <t>maicol.libusbolivia@gmail.com</t>
  </si>
  <si>
    <t>black week fullday 4 adultos 3 niños</t>
  </si>
  <si>
    <t>Maria Teresa Marin Yucra</t>
  </si>
  <si>
    <t>teresita.star.98@gmail.com</t>
  </si>
  <si>
    <t>2 PERSONAS BLACKW</t>
  </si>
  <si>
    <t>Marco Antonio mendoza</t>
  </si>
  <si>
    <t>antonito02.201217@gmail.com</t>
  </si>
  <si>
    <t>FULLDAY BW 2 ADULTOS Y 1NIÑO</t>
  </si>
  <si>
    <t>OLIVER NIEMI</t>
  </si>
  <si>
    <t>QR 200 EN RECEPCION 319</t>
  </si>
  <si>
    <t>DAY USE SUITE VIP SIN ALIMENTACION</t>
  </si>
  <si>
    <t>Daniela castedo</t>
  </si>
  <si>
    <t>dianedcastedo@gmail.com</t>
  </si>
  <si>
    <t>FULLDAY 7 ADULTOS  BW</t>
  </si>
  <si>
    <t>NOMBRE ESTUDIANTE</t>
  </si>
  <si>
    <t>Rodriguez</t>
  </si>
  <si>
    <t xml:space="preserve">Valeria Joselyn Vargas Rodriguez </t>
  </si>
  <si>
    <t>arodriguez.vij@gmail.com</t>
  </si>
  <si>
    <t>VIAJE PROMOCION</t>
  </si>
  <si>
    <t xml:space="preserve">Patricia Ortuño </t>
  </si>
  <si>
    <t>Yara Abigail Cadima Ortuño</t>
  </si>
  <si>
    <t>Patricia.ortunos@gmail.com</t>
  </si>
  <si>
    <t xml:space="preserve">Noemí Cespedes Saavedra </t>
  </si>
  <si>
    <t>Thais Denisse Romero Aizama</t>
  </si>
  <si>
    <t xml:space="preserve"> raquel6428471@gmail.com</t>
  </si>
  <si>
    <t xml:space="preserve">Sarmiento </t>
  </si>
  <si>
    <t xml:space="preserve"> Ihrai Sarmiento Vargas</t>
  </si>
  <si>
    <t>vargaskaterine1@gmail.com</t>
  </si>
  <si>
    <t xml:space="preserve">Juan José Pérez Escalera </t>
  </si>
  <si>
    <t xml:space="preserve">Pérez Caero Anthonny Doryan </t>
  </si>
  <si>
    <t>juanjosepilandina@gmail.com</t>
  </si>
  <si>
    <t xml:space="preserve"> Jhonny Vasquez</t>
  </si>
  <si>
    <t>Isis Gabriel Quinteros Vasquez</t>
  </si>
  <si>
    <t>ingevasquez@gmail.com</t>
  </si>
  <si>
    <t>Trigo Rossvelinda</t>
  </si>
  <si>
    <t xml:space="preserve"> Lorena Saravia Trigo</t>
  </si>
  <si>
    <t>rosstrigo0205@gmail.com</t>
  </si>
  <si>
    <t>Zeballos</t>
  </si>
  <si>
    <t>Andrés Adrian Zeballos Soliz.</t>
  </si>
  <si>
    <t>lzeballos278@gmail.com</t>
  </si>
  <si>
    <t>Pérez</t>
  </si>
  <si>
    <t>Camila Pérez Pérez</t>
  </si>
  <si>
    <t>mariper77@yahoo.es</t>
  </si>
  <si>
    <t>Jhonny Sasari</t>
  </si>
  <si>
    <t>Nicolas Andre Sasari Alborta.</t>
  </si>
  <si>
    <t>cworld2003@hotmail.com</t>
  </si>
  <si>
    <t>Claudia Torrico</t>
  </si>
  <si>
    <t>Andrés Alejandro Torrico</t>
  </si>
  <si>
    <t>draclaudiatorrico@gmail.com</t>
  </si>
  <si>
    <t>María Rosa Guerra</t>
  </si>
  <si>
    <t>María José Heresi</t>
  </si>
  <si>
    <t>mariarosaguerra868@gmail.com</t>
  </si>
  <si>
    <t>Castillo</t>
  </si>
  <si>
    <t xml:space="preserve"> GRACIELA A.GONZALES LOAYZA</t>
  </si>
  <si>
    <t>mechicn@gmail.com</t>
  </si>
  <si>
    <t>REINTSCH</t>
  </si>
  <si>
    <t>ROSARIO QUIROGA</t>
  </si>
  <si>
    <t>kreintsch@coboce.com</t>
  </si>
  <si>
    <t>KURT QUIROGA</t>
  </si>
  <si>
    <t>SEJAS</t>
  </si>
  <si>
    <t>Alejandra Pardo Sejas</t>
  </si>
  <si>
    <t>erika.sejas@hotmail.com</t>
  </si>
  <si>
    <t xml:space="preserve">Gonza </t>
  </si>
  <si>
    <t>Ruddy Adrián Terrazas Gonza</t>
  </si>
  <si>
    <t>pedro.tkgonz@gmail.com</t>
  </si>
  <si>
    <t xml:space="preserve"> Pamela Gamboa</t>
  </si>
  <si>
    <t>Juan Sebastian Gamboa Sabja.</t>
  </si>
  <si>
    <t>pamegamboa84@ gmail.com</t>
  </si>
  <si>
    <t>Mauricio Lara</t>
  </si>
  <si>
    <t>Rafaella Lara Loza</t>
  </si>
  <si>
    <t>analia.loza@gmail.com</t>
  </si>
  <si>
    <t>Silvestre Ibañez</t>
  </si>
  <si>
    <t xml:space="preserve">Evelyn Alcocer </t>
  </si>
  <si>
    <t>abg.silvestre@gmail.com</t>
  </si>
  <si>
    <t>Vargas</t>
  </si>
  <si>
    <t>Regina Vargas Meneces</t>
  </si>
  <si>
    <t>gonzalovargas.m@gmail.com</t>
  </si>
  <si>
    <t>Litzy Reque Normand</t>
  </si>
  <si>
    <t>Mateo Arellano Reque</t>
  </si>
  <si>
    <t>litzyrequen@gmail.com</t>
  </si>
  <si>
    <t>DELGADILLO</t>
  </si>
  <si>
    <t>Carlos Andres Delgadillo Velasquez</t>
  </si>
  <si>
    <t>Juankimed.jcdc@gmail.com</t>
  </si>
  <si>
    <t xml:space="preserve"> Daniela Aleluya  </t>
  </si>
  <si>
    <t>Aaron Tayo Pinto Aleluya</t>
  </si>
  <si>
    <t xml:space="preserve"> daleluyamqa@gmail.com</t>
  </si>
  <si>
    <t>Nestor Coca</t>
  </si>
  <si>
    <t>Krystel Stefany Coca Machaca</t>
  </si>
  <si>
    <t>nestitorcoca@gmail.com</t>
  </si>
  <si>
    <t xml:space="preserve">Eva Paucara </t>
  </si>
  <si>
    <t>Natalia Diana Villegas Mendoza.</t>
  </si>
  <si>
    <t xml:space="preserve"> mendozanatalia288@gmail.com</t>
  </si>
  <si>
    <t xml:space="preserve">Gisela Rioja </t>
  </si>
  <si>
    <t>Eduardo Derek Tarifa Rioja</t>
  </si>
  <si>
    <t>giserioja@hotmail.com</t>
  </si>
  <si>
    <t xml:space="preserve">Benedicto Ramirez </t>
  </si>
  <si>
    <t>Clair Alejandra Cecilia Gussing Rojas</t>
  </si>
  <si>
    <t xml:space="preserve"> ramirezbene@gmail.com</t>
  </si>
  <si>
    <t xml:space="preserve">Mendoza </t>
  </si>
  <si>
    <t xml:space="preserve"> Ignacio Torrez</t>
  </si>
  <si>
    <t>crismend1016@gmail.com</t>
  </si>
  <si>
    <t>Marin</t>
  </si>
  <si>
    <t>miguel angel marin caballero</t>
  </si>
  <si>
    <t>brianmarin620gmail.com</t>
  </si>
  <si>
    <t>CALVI</t>
  </si>
  <si>
    <t xml:space="preserve"> GABRIELA FUENTES</t>
  </si>
  <si>
    <t>Aramayo</t>
  </si>
  <si>
    <t>Alexander Anghelo Flores Alcocer</t>
  </si>
  <si>
    <t>celares.70@gmail.com</t>
  </si>
  <si>
    <t xml:space="preserve"> Arequipa</t>
  </si>
  <si>
    <t>Maite Vacaflor</t>
  </si>
  <si>
    <t xml:space="preserve"> ximareq@gmail.com</t>
  </si>
  <si>
    <t xml:space="preserve">Melvy torres </t>
  </si>
  <si>
    <t>ANDREA CONDORI TORREZ</t>
  </si>
  <si>
    <t>Melvytorres75@gmail.com</t>
  </si>
  <si>
    <t xml:space="preserve">COLQUE </t>
  </si>
  <si>
    <t>Lily Lopez</t>
  </si>
  <si>
    <t>pablolopez@oxigena.com.bo</t>
  </si>
  <si>
    <t>MENDEZ</t>
  </si>
  <si>
    <t>Adrian Mendez Merida</t>
  </si>
  <si>
    <t>edmend66@gmail.com</t>
  </si>
  <si>
    <t>UGARTE</t>
  </si>
  <si>
    <t xml:space="preserve">Santiago Ugarte </t>
  </si>
  <si>
    <t>miguelugartepelaez@gmail.com</t>
  </si>
  <si>
    <t xml:space="preserve">MICHELLI </t>
  </si>
  <si>
    <t xml:space="preserve">Alán Suárez </t>
  </si>
  <si>
    <t>molina.nany@gmail.com</t>
  </si>
  <si>
    <t xml:space="preserve">Pomarayme </t>
  </si>
  <si>
    <t>Adria Joaquim Anglas Sánchez</t>
  </si>
  <si>
    <t xml:space="preserve"> rosariopomarayme@gmail.com</t>
  </si>
  <si>
    <t xml:space="preserve"> Alejandro Torrico </t>
  </si>
  <si>
    <t xml:space="preserve">Bruno Santiago Zambrana Azero </t>
  </si>
  <si>
    <t>alejandrotorrico.ajtq@gmail.com</t>
  </si>
  <si>
    <t>Silvia Mendoza</t>
  </si>
  <si>
    <t>Leonela Tasker</t>
  </si>
  <si>
    <t>silvanamendoza@yahoo.com</t>
  </si>
  <si>
    <t xml:space="preserve">Martin Vargas </t>
  </si>
  <si>
    <t>Rebeca Góngora Valdivia</t>
  </si>
  <si>
    <t>gonsalogongorag@gmail.com</t>
  </si>
  <si>
    <t>Villamar srl</t>
  </si>
  <si>
    <t>María José Villca Guzman</t>
  </si>
  <si>
    <t>felixvillca@hotmail.com</t>
  </si>
  <si>
    <t xml:space="preserve"> verónica coro mogro</t>
  </si>
  <si>
    <t>Ariana Adaivne Vilalo Coro</t>
  </si>
  <si>
    <t>vjannecm@gmail.com</t>
  </si>
  <si>
    <t>Baldivieso</t>
  </si>
  <si>
    <t xml:space="preserve"> Madelin Baldivieso Cruz</t>
  </si>
  <si>
    <t>Makarov_brastox@icloud.com</t>
  </si>
  <si>
    <t>Noelia  Baldivieso Cruz</t>
  </si>
  <si>
    <t>Alison Claros</t>
  </si>
  <si>
    <t>Luis Claros Rojas</t>
  </si>
  <si>
    <t>1804alisykes@gmail.com</t>
  </si>
  <si>
    <t>Erika Torrico Acha</t>
  </si>
  <si>
    <t>RITA DOMINGUEZ ACHA</t>
  </si>
  <si>
    <t>erika.torrico.acha@gmail.com</t>
  </si>
  <si>
    <t>Alexa yashira Torrez Arnez</t>
  </si>
  <si>
    <t>MATEO SANCHEZ</t>
  </si>
  <si>
    <t>LUZ LAGUNA</t>
  </si>
  <si>
    <t>MARCO MARTINEZ</t>
  </si>
  <si>
    <t>ALEJANDRO VARGAS</t>
  </si>
  <si>
    <t>ANGELA NOGALES</t>
  </si>
  <si>
    <t>DIEGO CAMACHO</t>
  </si>
  <si>
    <t>OMAR LOPEZ</t>
  </si>
  <si>
    <t>CONSUMO BEBIDAS</t>
  </si>
  <si>
    <t>FERNET 2, RON 6</t>
  </si>
  <si>
    <t>DIFERENCIA SEGURO</t>
  </si>
  <si>
    <t>Paulita Arancibia</t>
  </si>
  <si>
    <t xml:space="preserve"> Eduardo Heredia Duran</t>
  </si>
  <si>
    <t>3 ADULTOS FULLDAY BALCK WWEK</t>
  </si>
  <si>
    <t>Edson Rojas Caceres</t>
  </si>
  <si>
    <t>PLATO SERVIDO 4 ADULTOS Y 1 NIÑO</t>
  </si>
  <si>
    <t>Milton  jaldin</t>
  </si>
  <si>
    <t>Milton daniel jaldin</t>
  </si>
  <si>
    <t>2 ADULTOS SOLO PISCINA</t>
  </si>
  <si>
    <t>Roman Presente Maldonado</t>
  </si>
  <si>
    <t>Mary Cruz Martinez</t>
  </si>
  <si>
    <t>/</t>
  </si>
  <si>
    <t>2 ADULTOS Y 1 NIÑO SOLO PISCINAS</t>
  </si>
  <si>
    <t>Hinojosa</t>
  </si>
  <si>
    <t xml:space="preserve">CarlaAndrea Hinojosa Richter </t>
  </si>
  <si>
    <t>candreahr07@gmail.com</t>
  </si>
  <si>
    <t>DEBE SALDO DE 1469BS A PAGAR A SU INGRESO</t>
  </si>
  <si>
    <t>HOSPEDAJE TODO INCLUIDO 3D2N AÑO NUEVO , 2 PERSONAS
+ 2 ENTRADAS FIESTA AÑO NUEVO
ALIMENTACION
D1 CENA
D2 DESAYUNO ALMUERZO CENA
D3 DESAYUNO ALMUERZO
ACOMODACION
CAMA MATRIMONIAL
AMBIENTES
CLIENTE HARA USO DE TODOS LOS AMBIENTES DISPONIBLES
REQ. ADICIONAL
POSIBLE INGRESO DE MASCOTA, SE LE INDICO EL PROTOCOLO.
....................
TOTAL PAQUETE: 2939BS
PAGO: 1470BS
DEUDA: 1469BS
AVISAR PARA FACTURAR EL SALDO PORFAVOR, SE DEBE COBRAR A SU INGRESO.</t>
  </si>
  <si>
    <t>Bernales</t>
  </si>
  <si>
    <t xml:space="preserve"> Adrian Ponce de Leon</t>
  </si>
  <si>
    <t>adrian.poncedeleon.p@gmail.com</t>
  </si>
  <si>
    <t>HOSPEDAJE TODO INCLUIDO 3D2N AÑO NUEVO , 2 PERSONAS
+ 2 ENTRADAS FIESTA AÑO NUEVO
ALIMENTACION
D1 CENA
D2 DESAYUNO ALMUERZO CENA
D3 DESAYUNO ALMUERZO
ACOMODACION
CAMA MATRIMONIAL
AMBIENTES
CLIENTE HARA USO DE TODOS LOS AMBIENTES DISPONIBLES
REQ. ADICIONAL
POSIBLE INGRESO DE MASCOTA, SE LE INDICO EL PROTOCOLO.
....................
TOTAL PAQUETE: 2939BS
PAGO: 1470BS
DEUDA: 1469BS
AVISAR PARA FACTURAR EL SALDO PORFAVOR, SE DEBE COBRAR A SU INGRESO.</t>
  </si>
  <si>
    <t>Dania Ibañez</t>
  </si>
  <si>
    <t>daniasilvia66@hotmail.com</t>
  </si>
  <si>
    <r>
      <rPr>
        <rFont val="Arial"/>
        <color theme="1"/>
      </rPr>
      <t xml:space="preserve">TOTAL PAQUETE 3059BS , </t>
    </r>
    <r>
      <rPr>
        <rFont val="Arial"/>
        <b/>
        <color rgb="FFFF0000"/>
      </rPr>
      <t>DEBE SALDO DE 1354BS</t>
    </r>
  </si>
  <si>
    <t>HOSPEDAJE 3DIAS 2 NOCHES, 4 PERSONAS TODO INCLUIDO
ACOMODACION
1 CAMA KING
2 CAMAS INDIVIDUALES
ALIMENTACION
D1 CENA
D2DESAYUNO ALMUERZO
AMBIENTES
CLIENTE HARA USO DE TODOS LOS AMBIENTES DISPONIBLES EN FECHA, PORFAVOR VERIFICAR QUE TELEVISION Y AIRE ACONDICIONADO FUNCIONEN BIEN, FACILITAR CLAVE DEL WIFI Y CARTELERA CINE A SU INGRESO.
..............
TOTAL PAQ: 3059BS (Autorizado por Lic. Fabian)
PAGO: 1705BS
DEBE: 1354BS</t>
  </si>
  <si>
    <t>Fatima Lorena Ribera</t>
  </si>
  <si>
    <t>fatima.lorena.riberax@gmail.com</t>
  </si>
  <si>
    <r>
      <rPr>
        <rFont val="Arial"/>
        <color theme="1"/>
      </rPr>
      <t xml:space="preserve">TOTAL 5878BS , </t>
    </r>
    <r>
      <rPr>
        <rFont val="Arial"/>
        <b/>
        <color rgb="FFFF0000"/>
      </rPr>
      <t>DEBE SALDO DE 4878BS</t>
    </r>
  </si>
  <si>
    <t>HOSPEDAJE TODO INCLUIDO 3D2N AÑO NUEVO , 4 PERSONAS 2 SUITES LAGOON
+ 4 ENTRADAS FIESTA AÑO NUEVO
ALIMENTACION
D1 CENA
D2 DESAYUNO ALMUERZO CENA
D3 DESAYUNO ALMUERZO
ACOMODACION
CAMA MATRIMONIAL: 1 CAMA MATRIMONIAL PARA 1 HABITACION401 , 2 CAMAS INDIVIDUALES PARA 1 HABITACION 402
AMBIENTES
CLIENTE HARA USO DE TODOS LOS AMBIENTES DISPONIBLES
REQ. ADICIONAL
FRIGOBAR DISPONIBLE
....................
(AUTORIZADO ING MIGUEL PAZ)
TOTAL PAQUETE: 5878BS
PAGO ADELANTO 1: 1000BS
SEGUNDO PAGO: PENDIENTE AL 20/12 1939 BS
DEUDA EL DIA DE INGRESO: 2939BS PENDIENTE
AVISAR PARA FACTURAR EL SALDO PORFAVOR, SE DEBE COBRAR A SU INGRESO.</t>
  </si>
  <si>
    <t>Vidal</t>
  </si>
  <si>
    <t>Aaron Marcelo Dorado Vocal</t>
  </si>
  <si>
    <t xml:space="preserve"> marchelo.dorado2@gmail.com</t>
  </si>
  <si>
    <t>debe saldo de 465bs</t>
  </si>
  <si>
    <t>Todos</t>
  </si>
  <si>
    <t>LIZARAZU</t>
  </si>
  <si>
    <t>JORGE TRUJILLO</t>
  </si>
  <si>
    <t>cliente fexpo cochabamba 2024 cochabamba pago al contado, ESTADIA 2 DIAS 1 NOCHE, 6 ADULTOS+ 1 ADICIONAL MENOR.
ALIMENTACIÓN
D1 cena
D2 desayuno almuerzo
ACOMODACIÓN
1 Cama king y 5 camas individuales
AMBIENTES
Cliente hará uso de todas las ambientes disponibles en fecha
......
Sin deudas</t>
  </si>
  <si>
    <t>Ninfa Villalva</t>
  </si>
  <si>
    <t>ninfavillalva73@gmail.com</t>
  </si>
  <si>
    <r>
      <rPr>
        <rFont val="Arial"/>
        <color rgb="FF000000"/>
      </rPr>
      <t xml:space="preserve">TOTAL PAQUETE: 5219BS PAGO: 2600BS 
</t>
    </r>
    <r>
      <rPr>
        <rFont val="Arial"/>
        <b/>
        <color rgb="FFFF0000"/>
      </rPr>
      <t>DEUDA: 2619BS</t>
    </r>
  </si>
  <si>
    <t>HOSPEDAJE AÑO NUEVO TODO INCLUIDO
3 DIAS 2 NOCHES
PARA 4 PERSONAS
+ 4 ENTRADAS FIESTA AÑO NUEVO
ALIMENTACION
D1 CENA
D2 DESAYUNO ALMUERZO CENA
D3 DESAYUNO ALMUERZO
ACOMODACION
CAMA 1 MATRIMONIAL Y 2 CAMAS INDIVIDUALES
AMBIENTES
CLIENTE HARA USO DE TODOS LOS AMBIENTES DISPONIBLES
....................
TOTAL PAQUETE: 5219BS
PAGO: 2600BS
DEUDA: 2619BS
AVISAR PARA FACTURAR EL SALDO PORFAVOR, SE DEBE COBRAR A SU INGRESO.</t>
  </si>
  <si>
    <t>José Félix Palenque Nuñez</t>
  </si>
  <si>
    <t>max.60064@gmail.com</t>
  </si>
  <si>
    <t>HOSPEDAJE TODO INCLUIDO 2D1N 2 PERSONAS
ALIMENTACIÓN
D1 cena
D2 desayuno almuerzo
ACOMODACIÓN
Cama matrimonial
AMBIENTES
Cliente hará uso de todas las ambientes disponibles en fecha
......
Sin deudas</t>
  </si>
  <si>
    <t>Roberto Zenteno</t>
  </si>
  <si>
    <t>zenteno31122001@gmail.com</t>
  </si>
  <si>
    <t>HOSPEDAJE TODO INCLUIDO, FIPAZ ESTADIA 3 DIAS 2 NOCHE, 2 ADULTOS
ALIMENTACIÓN
D2 DESAYUNO ALMUERZO CENA
D3 DESAYUNO ALMUERZO
ACOMODACIÓN
1 Cama king
AMBIENTES
SUITE LAGOON
EL CLIENTE LLEGARA EN LA MADRUGADA DEL DIA VIERNES. PORFAVOR DEJAR LA LLAVE CON EL GUARDIA YA QUE SE CASAN E IRAN DESPUES DE SU BODA 
Cliente hará uso de todas las ambientes disponibles en fecha
......
Sin deudas</t>
  </si>
  <si>
    <t>Gustavo Andrés Vaca</t>
  </si>
  <si>
    <t>vacagustavo.24@gmail.com</t>
  </si>
  <si>
    <t>HOSPEDAJE TODO INCLUIDO FIPAZ 2D1N 2 PERSONAS
ALIMENTACIÓN
D1 cena
D2 desayuno almuerzo
ACOMODACIÓN
Cama matrimonial
AMBIENTES
Cliente hará uso de todas las ambientes disponibles en fecha
......
Sin deudas
......
LLEGARA EN LA NOCHE TIPO 20.00 A 21.00</t>
  </si>
  <si>
    <t>early check in</t>
  </si>
  <si>
    <t>saldo paquete anders</t>
  </si>
  <si>
    <t>SALDO CANCELADO</t>
  </si>
  <si>
    <t>HOSPEDAJE 3DIAS 2 NOCHES, 4 PERSONAS TODO INCLUIDO
ACOMODACION
1 CAMA KING
2 CAMAS INDIVIDUALES
ALIMENTACION
D1 CENA
D2DESAYUNO ALMUERZO
AMBIENTES
CLIENTE HARA USO DE TODOS LOS AMBIENTES DISPONIBLES EN FECHA, PORFAVOR VERIFICAR QUE TELEVISION Y AIRE ACONDICIONADO FUNCIONEN BIEN, FACILITAR CLAVE DEL WIFI Y CARTELERA CINE A SU INGRESO.
..............
TOTAL PAQ: 3059BS (Autorizado por Lic. Fabian)
PAGO: 1354BS
DEBE: 0</t>
  </si>
  <si>
    <t>Norma Quiroga</t>
  </si>
  <si>
    <t>Mauricio Edgar Antezana García</t>
  </si>
  <si>
    <t>mauricioantezanag@gmail.com</t>
  </si>
  <si>
    <t xml:space="preserve">HOSPEDAJE FIPAZ AL CONTADO
HOSPEDAJE TODO INCLUIDO FIPAZ 2D1N 4 PERSONAS
ALIMENTACIÓN
D1 cena
D2 desayuno almuerzo
ACOMODACIÓN
1 Cama matrimonial + 2 camas individuales
AMBIENTES
Cliente hará uso de todas las ambientes disponibles en fecha
......
Sin deudas
</t>
  </si>
  <si>
    <t>Jorge Fernando Ordoñez Justiniano</t>
  </si>
  <si>
    <t>Ana Laura Valverde Mercado - colegio muyurina</t>
  </si>
  <si>
    <t>SOLICITO REPROGRAMACION, DEBE PAGAR MULTA DE 20BS POR PERSONA</t>
  </si>
  <si>
    <t xml:space="preserve">PAQUETE ESTUDIANTIL FULLDAY </t>
  </si>
  <si>
    <t>Sandra Velasco</t>
  </si>
  <si>
    <t>Sandra Velasco - colegio 27 de amyo</t>
  </si>
  <si>
    <t>sandravchina77@gmail.com</t>
  </si>
  <si>
    <t>PAQUETE CORPORATIVO FULLDAY</t>
  </si>
  <si>
    <t xml:space="preserve">Susana Orosco </t>
  </si>
  <si>
    <t>Susana Mariana Orosco Barrero</t>
  </si>
  <si>
    <t>susanaorosco_barrero@hotmail.com</t>
  </si>
  <si>
    <t xml:space="preserve">HOSPEDAJE TODO INCLUIDO, FIPAZ AL CONTADO 2024 ESTADIA 2D1N 2 ADULTOS
ALIMENTACIÓN
D1 CENA
D2 DESAYUNO ALMUERZO
ACOMODACIÓN
1 Cama king
AMBIENTES
SUITE LAGOON
Cliente hará uso de todas las ambientes disponibles en fecha
......
Sin deudas
</t>
  </si>
  <si>
    <t>Richard pinto Rivera</t>
  </si>
  <si>
    <t>liana Domínguez valle</t>
  </si>
  <si>
    <t xml:space="preserve">neisa Domínguez </t>
  </si>
  <si>
    <t>Verónica Pilar Candia Ballar</t>
  </si>
  <si>
    <t>DEBE SALDO CANCELA AL INGRESO</t>
  </si>
  <si>
    <t>PAQUET FULLDAY CORPORATIVO</t>
  </si>
  <si>
    <t>SALDO PAQUETE</t>
  </si>
  <si>
    <t>ONG ASOCIACIÓN NUEVO MUNDO</t>
  </si>
  <si>
    <t>FULLDAY CORPORATIVO PARA EL 13 Y 14 DE DICIEMBRE</t>
  </si>
  <si>
    <t>RONALDO AVILA RODRIGUEZ</t>
  </si>
  <si>
    <t>U.E. Maria Mazzarello</t>
  </si>
  <si>
    <t>camachosalvatierramariarene@gmail.com</t>
  </si>
  <si>
    <t>fullday de 65bs para 30 personas y 1 liberado</t>
  </si>
  <si>
    <t>SANDRA VASQUEZ</t>
  </si>
  <si>
    <t>hospedaje FIPAZ AL CONTADO, todo incluido
4 personas + 1 bebe 2d1n
PROBLEMAS CON LA CLIENTE, NO LE GUSTO LA CABAÑA Y SE LE MIGRO A 2 SUITES LAGOON,</t>
  </si>
  <si>
    <t>hospedaje FIPAZ AL CONTADO, todo incluido
6 personas  2d1n</t>
  </si>
  <si>
    <t xml:space="preserve">Viscarra </t>
  </si>
  <si>
    <t xml:space="preserve">Gabriel Viscarra </t>
  </si>
  <si>
    <t>CAMPESTRE 3H PARA 7 PERSONAS</t>
  </si>
  <si>
    <t>William Cabrera</t>
  </si>
  <si>
    <t>Carlos C. Cabrera Arellano</t>
  </si>
  <si>
    <t>HOSPEDAJE FIPAZ AL CONTADO FECHA ABIERTA</t>
  </si>
  <si>
    <t>Jerelly Rivero</t>
  </si>
  <si>
    <t>2 ENTRADAS FULLDAY ENTRESEMANA</t>
  </si>
  <si>
    <t>Nelly Isabel Imaña Viuda de Lobo</t>
  </si>
  <si>
    <t>Javier Alexander Ramirez Gutierrez</t>
  </si>
  <si>
    <t>:72546585</t>
  </si>
  <si>
    <t xml:space="preserve"> javialexramirez98@gmail.com</t>
  </si>
  <si>
    <t>6D5N</t>
  </si>
  <si>
    <t>HOSPEDAJE AL CONTADO FIPAZ SUITE VIP</t>
  </si>
  <si>
    <t>ADICIONAL 3 PERSONAS , PAQUETE DE 65BS</t>
  </si>
  <si>
    <t>Marilin Grageda</t>
  </si>
  <si>
    <t>Marilin Grageda - COLEGIO DANIEL CAMPOS</t>
  </si>
  <si>
    <t>marilinscz1@gmail.com</t>
  </si>
  <si>
    <t>FULLDAY ESTUDIANTIL PAQUETE DE 90BS</t>
  </si>
  <si>
    <t>Claudia Elizabeth Vaca Leaños</t>
  </si>
  <si>
    <t>Dina Paola Antelo Suarez</t>
  </si>
  <si>
    <t>HOSPEDAJE SOLO CON DESAYUNO , INGRESA CON VUCHER REGALO DE BODAS</t>
  </si>
  <si>
    <t>Carlos Fernando Zegarra Reyes</t>
  </si>
  <si>
    <t xml:space="preserve">Nataly Paola Ballesteros Rivas </t>
  </si>
  <si>
    <t>carlosfernandozr@gmail.com</t>
  </si>
  <si>
    <t>HOSPEDAJE TODO INLCUIDO 2 ADULTOS + 1NIÑO</t>
  </si>
  <si>
    <t>FATIMA HERRERA</t>
  </si>
  <si>
    <t>FATIMA HERRERA - COLEGIO PAITITI</t>
  </si>
  <si>
    <t>FULLDAY ESTUDIANTIL BUFFET +1 NIÑO SOLO BALNEARIO</t>
  </si>
  <si>
    <t>Peralta</t>
  </si>
  <si>
    <t>Franklin Peralta</t>
  </si>
  <si>
    <t>tarifafranklin@gmail.com</t>
  </si>
  <si>
    <t>HOSPEDAJE TODO INCLUIDO 2D1N 2 PERSONAS SUITE LAGOON</t>
  </si>
  <si>
    <t>Maria Elena Chavez Egüez</t>
  </si>
  <si>
    <t>Paola Mendez</t>
  </si>
  <si>
    <t>2 ENTRADAS MIERCOLES</t>
  </si>
  <si>
    <t>MARCIA ZAMORA</t>
  </si>
  <si>
    <t>HOSPEDAJE TODO INCLUIDO 2 PERSONAS SUITE LAGOON
ALIMENTACION:
D1 CENA
D2 DESAYUNO ALMUERZO CENA
D3 DESAYUNO ALMUERZO
ACOMODACION: 
1 CAMA MATRIMONIAL
AMBIENTES:
CLIENTE HARA USO DE TODOS LOS AMBIENTES DISPONIBLES EN FECHA.
............
TOTAL: 1829BS
DEUDA:0</t>
  </si>
  <si>
    <t>Miguel Orlando Prato Bustamante</t>
  </si>
  <si>
    <t xml:space="preserve">Miguel Orlando Prato </t>
  </si>
  <si>
    <t>HOSPEDAJE TODO INCLUIDO 6 PERSONAS CABAÑA 3H
ALIMENTACION:
D1 CENA
D2 DESAYUNO ALMUERZO
ACOMODACION: 
1 CAMA MATRIMONIAL + 4 INDIVIDUALES
AMBIENTES:
CLIENTE HARA USO DE TODOS LOS AMBIENTES DISPONIBLES EN FECHA.
............
TOTAL: 2579BS
DEUDA:0</t>
  </si>
  <si>
    <t xml:space="preserve">CANCELO SALDO PENDIENTE </t>
  </si>
  <si>
    <t>Juan Gabriel Centellas Terrazas - colegio maria auxiliadora</t>
  </si>
  <si>
    <t>Yovana Peñaranda Siles</t>
  </si>
  <si>
    <t>fullday estudiantil 29 personas y 1 liberado</t>
  </si>
  <si>
    <t>Paniagua</t>
  </si>
  <si>
    <t>Damaris Noelia Brañez Pereyra</t>
  </si>
  <si>
    <t xml:space="preserve">Gerardo Gossweiler Guerrero </t>
  </si>
  <si>
    <t>virginiaalejandro32@gmail.com</t>
  </si>
  <si>
    <r>
      <rPr>
        <rFont val="Arial"/>
        <b/>
        <color rgb="FFFF0000"/>
      </rPr>
      <t xml:space="preserve">DEBE SALDO DE 555BS A PAGAR EN RECEPCION
</t>
    </r>
    <r>
      <rPr>
        <rFont val="Arial"/>
        <b/>
        <color rgb="FF000000"/>
      </rPr>
      <t>SALDO SE FACTURO EN ENERO</t>
    </r>
  </si>
  <si>
    <t>PAQUETE GOLD VELADA ROMANTICA</t>
  </si>
  <si>
    <t xml:space="preserve"> Celia Solis</t>
  </si>
  <si>
    <t>GABRIELA ANTEZANA SOLIS</t>
  </si>
  <si>
    <t>j_gabrielita_12@hotmail.com</t>
  </si>
  <si>
    <t>FULLDAY 3 adultos 387bs
2 mayores 158bs
2 niños 158bs
total 703bs</t>
  </si>
  <si>
    <t xml:space="preserve">René Teodoro Ardaya Gutiérrez </t>
  </si>
  <si>
    <t xml:space="preserve">Mauricio Ávila Gil </t>
  </si>
  <si>
    <t>mauricioavilg@gmail.com</t>
  </si>
  <si>
    <r>
      <rPr>
        <rFont val="Arial"/>
        <b/>
        <color rgb="FFFF0000"/>
      </rPr>
      <t xml:space="preserve">debe saldo 432bs a pagar en recepcion
</t>
    </r>
    <r>
      <rPr>
        <rFont val="Arial"/>
        <b/>
        <color rgb="FF000000"/>
      </rPr>
      <t>CANCELO EN RECEPCION 174BS</t>
    </r>
  </si>
  <si>
    <t>FULLDAY 4 ADULTOS Y 2 NIÑOS</t>
  </si>
  <si>
    <t>Ervin Mendez Gutierrez</t>
  </si>
  <si>
    <t>FULLDAY FERIADO 2 ADULTOS + 2 NIÑOS</t>
  </si>
  <si>
    <t xml:space="preserve">Víctor Ubence Camacho Baigorria </t>
  </si>
  <si>
    <t>ubencecmacho55@hotmail.com</t>
  </si>
  <si>
    <t>FERNANDO AQUIM</t>
  </si>
  <si>
    <t>FULLDAY FERIADO 25 DE DICIEMBRE 6 MAYORES 1 MENOR</t>
  </si>
  <si>
    <t>Cinthia Calizaya Terceros</t>
  </si>
  <si>
    <t>fullday feriado 2 adultos</t>
  </si>
  <si>
    <t>11257
11259</t>
  </si>
  <si>
    <t>Jose Andres Ticona Vasquez</t>
  </si>
  <si>
    <t>fletesytransportejyn@gmail.com</t>
  </si>
  <si>
    <t>FULLDAY 2 ADULTOS Y 1 NIÑO FERIADO</t>
  </si>
  <si>
    <t>Alicia Vargas Garcia</t>
  </si>
  <si>
    <t>FULLDAY 3 ADULTOS Y 1 NIÑO FERIADO</t>
  </si>
  <si>
    <t>Julio Mamani</t>
  </si>
  <si>
    <t xml:space="preserve">mamanicarlos688@gmail.com </t>
  </si>
  <si>
    <t>FULLDAY 4 ADULTOS FERIADO</t>
  </si>
  <si>
    <r>
      <rPr>
        <rFont val="Arial"/>
        <color rgb="FFFF0000"/>
      </rPr>
      <t>11254 ANULADA</t>
    </r>
    <r>
      <rPr>
        <rFont val="Arial"/>
        <color theme="1"/>
      </rPr>
      <t xml:space="preserve">
11255 </t>
    </r>
  </si>
  <si>
    <t>rocio lugo guzman</t>
  </si>
  <si>
    <t>fernando céspedes rojas</t>
  </si>
  <si>
    <t>FULLDAY CON BUFFET FECHA LIBRE POR CONFIRMAR 2 ADULTOS , INGRESA CON VOUCHER</t>
  </si>
  <si>
    <t>Ana Claudia Calixto Romero</t>
  </si>
  <si>
    <r>
      <rPr>
        <rFont val="Arial"/>
        <color theme="1"/>
      </rPr>
      <t xml:space="preserve">DEBE SALDO DE 655BS A CANCELAR A SU INGRESO, 
TOTAL 1310BS, </t>
    </r>
    <r>
      <rPr>
        <rFont val="Arial"/>
        <b/>
        <color theme="1"/>
      </rPr>
      <t xml:space="preserve">CANCELO A ASU INGRESO </t>
    </r>
  </si>
  <si>
    <t>FULLDAY FERIADO 8 ADULTOS Y 2 NIÑOS</t>
  </si>
  <si>
    <t>Roxana Mendez Ligeron</t>
  </si>
  <si>
    <t>FULLDAY 8 ADULTOS Y 3 NIÑOS</t>
  </si>
  <si>
    <t>2 ENTRADAS ADCIONALES BUFFET CORPORATIVO</t>
  </si>
  <si>
    <t>pamela ticona</t>
  </si>
  <si>
    <t>ticonaramosluzpamela@gmail.com</t>
  </si>
  <si>
    <t>6 ADULTOS FULLDAY FERIADO</t>
  </si>
  <si>
    <t>Beatriz Flores Mamani</t>
  </si>
  <si>
    <t>TOTAL ADICIONAL ES 490S, CANCELO 91 POR QR</t>
  </si>
  <si>
    <t>UPGRADE A SUITE DOBLE</t>
  </si>
  <si>
    <t>2 ENTRADAS ADICIONALES</t>
  </si>
  <si>
    <t xml:space="preserve">Ana Nuñez Rojas </t>
  </si>
  <si>
    <t>Full day 6 mayores 2 menores de edad + almuerzo buffet</t>
  </si>
  <si>
    <t>Faviola Ayala Lineo</t>
  </si>
  <si>
    <t>Full day 7 adultos 1 menor de edad + almuerzo buffet</t>
  </si>
  <si>
    <t xml:space="preserve">Eudal duran López </t>
  </si>
  <si>
    <t>DEBE SALDO DE 2500BS</t>
  </si>
  <si>
    <t>HOSPEDAJE 3D2N CABAÑA CAMPESTRE 3 habitaciones
ALIMENTACION
Dia 1 cena
Dia 2 desayuno almuerzo cena
Dia 3 desayuno almuerzo 
TOTAL. 5049bs</t>
  </si>
  <si>
    <t>Luis Adolfo Justiniano dos santos</t>
  </si>
  <si>
    <t>FULLDAY 4 PERSONAS</t>
  </si>
  <si>
    <t>Juan carlos aruquipa</t>
  </si>
  <si>
    <t>fullday 4 adultos</t>
  </si>
  <si>
    <t>Enrique Morales</t>
  </si>
  <si>
    <t>Liliana Antezana</t>
  </si>
  <si>
    <t>FULLDAY  7 ADULTOS Y 2 NIÑOS</t>
  </si>
  <si>
    <t>David alfredo cespedes</t>
  </si>
  <si>
    <t xml:space="preserve">Edwar Gonzales </t>
  </si>
  <si>
    <t>EDWAR GONZALES</t>
  </si>
  <si>
    <t>FULLDAY 2 adultos y 2 niños</t>
  </si>
  <si>
    <t>Tellez</t>
  </si>
  <si>
    <t>Javier Tellez Melgar</t>
  </si>
  <si>
    <t>FULLDA 3 PERSONAS
ANULADO PORQUE EL CLIENTE TAMBIEN HABLO CON NATIVIDAD Y NOS ENVIO A AMBOS EL COMPROBANTE
NOS DECONTARAN 387BS DE ESTA VENTA</t>
  </si>
  <si>
    <t>ADICIONAL MENOR PAGO EN RECEPCION HOTEL</t>
  </si>
  <si>
    <t>11348
ANULADO</t>
  </si>
  <si>
    <t>PAGO EN RECEPCION CON TARJETA
POR TONTA PUSE 469BS</t>
  </si>
  <si>
    <t>SALDO VELADA ROMANTICA</t>
  </si>
  <si>
    <t>PAGO EN RECEPCION CON TARJETA</t>
  </si>
  <si>
    <t>Carlos Alberto Vaca Suarez</t>
  </si>
  <si>
    <t>76347447 - 60902651</t>
  </si>
  <si>
    <t>SIN DATOS, NO ENVIO SANTIAGO , 2 ADULTOS Y 2 NIÑOS</t>
  </si>
  <si>
    <t>XIMENA FLORES</t>
  </si>
  <si>
    <t>fullday 7 personas</t>
  </si>
  <si>
    <t>Dexter Vasquez Saucedo</t>
  </si>
  <si>
    <t>FULLDAY 6 ADULTOS Y 3 MENORES</t>
  </si>
  <si>
    <t>Guisel Tamara Arce Uriona</t>
  </si>
  <si>
    <t>gtarce-es@udabol.edu.bo</t>
  </si>
  <si>
    <t>SIN DATOS, NO ENVIO SANTIAGO , 4 ENTRADAS ADULTOS</t>
  </si>
  <si>
    <t>Zpacioveintiuno srl</t>
  </si>
  <si>
    <t>Ariane mercado</t>
  </si>
  <si>
    <t>fullday 5 personas</t>
  </si>
  <si>
    <t>Mónica Azurduy Armata</t>
  </si>
  <si>
    <t>monicaazurduy6@gmail.com</t>
  </si>
  <si>
    <t>7 fullday lunes plato servido</t>
  </si>
  <si>
    <t xml:space="preserve"> Olivia Ovando</t>
  </si>
  <si>
    <t xml:space="preserve"> Olivia Ovando Orellana </t>
  </si>
  <si>
    <t>center@gmail.com</t>
  </si>
  <si>
    <t>2 ENTRADAS FERIADO FULLDAY</t>
  </si>
  <si>
    <t>Carlos Gerardo cruz Andia</t>
  </si>
  <si>
    <t>Stephany Johana tardío Medina</t>
  </si>
  <si>
    <t>FULLDAY FERIADO 8 ADULTOS Y 1 NIÑA</t>
  </si>
  <si>
    <t>Coaquira</t>
  </si>
  <si>
    <t>Juan Carlos
Ortuño Franco</t>
  </si>
  <si>
    <t>"HOSPEDAJE 2DIAS 1 NOCHE, 4 PERSONAS TODO INCLUIDO
ACOMODACION
1 CAMA KING
2 CAMAS INDIVIDUALES
ALIMENTACION
D1 CENA
D2 DESAYUNO ALMUERZO
AMBIENTES
CLIENTE HARA USO DE TODOS LOS AMBIENTES DISPONIBLES EN FECHA, PORFAVOR VERIFICAR QUE TELEVISION Y AIRE ACONDICIONADO FUNCIONEN BIEN, FACILITAR CLAVE DEL WIFI Y CARTELERA CINE A SU INGRESO.
..............
TOTAL PAQ: 1739BS</t>
  </si>
  <si>
    <t xml:space="preserve"> Edgar Paul Perez</t>
  </si>
  <si>
    <t>Edgarpaulperez321@gmail.com</t>
  </si>
  <si>
    <t>Full day 8 adultos + almuerzo buffet</t>
  </si>
  <si>
    <t>Luis Alberto Martínez</t>
  </si>
  <si>
    <t>2 ENTRADAS FIESTA + MEMBRESIA DE 6 MESES BALNEARIO</t>
  </si>
  <si>
    <t>Veronica Vega</t>
  </si>
  <si>
    <t>vvegamichek2110@gmail.com</t>
  </si>
  <si>
    <t>FULLDAY 2 ENTRADAS FERIADO</t>
  </si>
  <si>
    <t>Argote</t>
  </si>
  <si>
    <t>Rommy España</t>
  </si>
  <si>
    <t xml:space="preserve"> balneario 8 adultos + 1NIÑO</t>
  </si>
  <si>
    <t>Jesús Leonardo Sandy Palma</t>
  </si>
  <si>
    <t>Leonardo Sandy</t>
  </si>
  <si>
    <t>carliz18@hotmail.com</t>
  </si>
  <si>
    <t xml:space="preserve">Carmelita Carrillo </t>
  </si>
  <si>
    <t>carmelitacarrillocampos4@gmail.com</t>
  </si>
  <si>
    <t>FULLDAY FERIADO Son 5 mayores 2 menores</t>
  </si>
  <si>
    <t>alvaro tola cusi</t>
  </si>
  <si>
    <t>alvaro.f9t@gmail.com</t>
  </si>
  <si>
    <t>Leidy Judith Sánchez</t>
  </si>
  <si>
    <t>Katherine ucañay Mejía</t>
  </si>
  <si>
    <t>Stephanie Justiniano Méndez</t>
  </si>
  <si>
    <t xml:space="preserve">Fabiola Flores </t>
  </si>
  <si>
    <t>FULLDAY 6 ENTRADAS FERIADO</t>
  </si>
  <si>
    <t>Shirley zuleta Mojica</t>
  </si>
  <si>
    <t>FULLDAY FERIADO 4 MAYORES Y 2 NIÑOS</t>
  </si>
  <si>
    <t>Carlos Alberto paz Lola</t>
  </si>
  <si>
    <t>2 adultos 1 niño buffet</t>
  </si>
  <si>
    <t>Rimy Richard Rocha Peredo</t>
  </si>
  <si>
    <t>Daniel Vargas Mendoza</t>
  </si>
  <si>
    <t>SOLO BALNEARIO 3 adultos 1 niño solo balnerio</t>
  </si>
  <si>
    <t>Gisele Cecilia Varja</t>
  </si>
  <si>
    <t>fullday 6 adultos 1 niño</t>
  </si>
  <si>
    <t>Melissa Alondra Ortega</t>
  </si>
  <si>
    <t>Marcelo Alberto Mora Bustillos</t>
  </si>
  <si>
    <t>Alberto Mora Bustillos</t>
  </si>
  <si>
    <t>marceloalbertomorabustillos@gmail.com</t>
  </si>
  <si>
    <t>Paquete:full day 2 adultos 1 menor</t>
  </si>
  <si>
    <t>Carla Peixoto</t>
  </si>
  <si>
    <t>BISMARK BORDA</t>
  </si>
  <si>
    <t>denicepeixotoa@gmail.com</t>
  </si>
  <si>
    <t>Colque</t>
  </si>
  <si>
    <t>María Belén flores</t>
  </si>
  <si>
    <t>Belenflores0405@gmail.com</t>
  </si>
  <si>
    <t>Mamani</t>
  </si>
  <si>
    <t>Freddy Mamani</t>
  </si>
  <si>
    <t>José Luis Illanes</t>
  </si>
  <si>
    <t>Diego Illanes</t>
  </si>
  <si>
    <t xml:space="preserve">diego_20710@hotmail.com </t>
  </si>
  <si>
    <t>SOLO BALNEARIO 2 ADULTOS Y 1 NIÑO</t>
  </si>
  <si>
    <t>Percy Sevilla Cortez</t>
  </si>
  <si>
    <t>Katia Gonzales Gally</t>
  </si>
  <si>
    <t>Katitagnzls18@gmail.com</t>
  </si>
  <si>
    <t>5 adultos fullday plato servido + 4 Bs de mas cancelo</t>
  </si>
  <si>
    <t>Ronald Zamir Peñaranda Siles</t>
  </si>
  <si>
    <t>zamir25agoa@gmail.com</t>
  </si>
  <si>
    <t>2 PLATOS SERVIDOS</t>
  </si>
  <si>
    <t>Nathaly vidaurre</t>
  </si>
  <si>
    <t>Jaime arancibia</t>
  </si>
  <si>
    <t>2 ADULTOS Y1 MENOR PLATO SERVIDO</t>
  </si>
  <si>
    <t>FERNANDO PAREJA SAUCEDO</t>
  </si>
  <si>
    <t xml:space="preserve">"HOSPEDAJE TODO INCLUIDO 2D1N 2 PERSONAS
ALIMENTACIÓN
D1 cena
D2 desayuno almuerzo
ACOMODACIÓN
Cama matrimonial
AMBIENTES
Cliente hará uso de todas las ambientes disponibles en fecha
REQ. ADICIONAL
USO SALON KARAOKE PARA 2 PERSONAS A LAS 9PM, ALISTAR SOFA Y MICROFONOS , MAS PASTA DE CANCIONES.
......
Sin deudas
</t>
  </si>
  <si>
    <t>Transportes Alinort S.C.</t>
  </si>
  <si>
    <t>Tania Gonzales Yucra</t>
  </si>
  <si>
    <t>Tgonzalesyucra@gmail.com</t>
  </si>
  <si>
    <t>plato servido 5 adultos y 2 niños</t>
  </si>
  <si>
    <t>LEIGUE CADARIO DE PARADA ANA KATERINE</t>
  </si>
  <si>
    <t>FULLDAY ENTRESEMANA 4 ADULTOS Y 1 MENOR</t>
  </si>
  <si>
    <t>Ronald Torrez</t>
  </si>
  <si>
    <t xml:space="preserve"> Full day 2 adultos y 2 menores + almuerzo plato servido</t>
  </si>
  <si>
    <t xml:space="preserve"> HERNAN LOPEZ</t>
  </si>
  <si>
    <t>FULLDAY 3 ADULTOS Y 2 NIÑOS PLATO SERVIDO</t>
  </si>
  <si>
    <t>Full Day 4adultos 1 menor</t>
  </si>
  <si>
    <t>CANCELO 1559.50 BS A SU INGRESO EN RECEPCION  +1 ADICIONAL MENOR ,MONTO PENDIENTE CONFIRMA ANY / no le cobraron del adicional menor</t>
  </si>
  <si>
    <t xml:space="preserve">HOSPEDAJE TODO INCLUIDO 3D2N
4 PERSONAS + 2 MENORES 1 DE 4 AÑOS Y OTRO DE 5 AÑOS
ALIMENTACION
D1 CENA
D2 DESAYUNO ALMUERZO CENA
D3 DESAYUNO ALMUERZO
ACOMODACION
CAMA MATRIMONIAL + 2 CAMAS INDIVIDUALES
AMBIENTES
PISCINAS, SAUNAS, JACUZZIS, Y TODAS LAS AREAS DISPONIBLES EN LA FECHA
</t>
  </si>
  <si>
    <t>Alba Cano</t>
  </si>
  <si>
    <t>DEBE SALDO DE 645BS A CANCELAR A SU INGRESO</t>
  </si>
  <si>
    <t>PAQUETE 1 PICANTE DE GALLINA 19 PERSONAS, 15 ADULTOS Y 4 NIÑOS</t>
  </si>
  <si>
    <t xml:space="preserve"> TERRAZAS</t>
  </si>
  <si>
    <t>Carla Terrazas</t>
  </si>
  <si>
    <t>7 ENTRADAS BUFFET SABADO</t>
  </si>
  <si>
    <t>Kim</t>
  </si>
  <si>
    <t>Alejandro Llanos</t>
  </si>
  <si>
    <t>llanosingco@gmail.com</t>
  </si>
  <si>
    <t>Mario Zurita</t>
  </si>
  <si>
    <t>"""HOSPEDAJE TODO INCLUIDO 2D1N 2 PERSONAS
ALIMENTACIÓN
D1 cena
D2 desayuno almuerzo
ACOMODACIÓN
Cama matrimonial
AMBIENTES
Cliente hará uso de todas las ambientes disponibles en fecha
REQ. ADICIONAL
.......
Sin deudas
"</t>
  </si>
  <si>
    <t>Joaquin Fernandez</t>
  </si>
  <si>
    <t>SOLO BALNEARIO 3 ADULTOS 1 NIÑO</t>
  </si>
  <si>
    <t xml:space="preserve">MARGARITA </t>
  </si>
  <si>
    <t>Silvia Lorena Pantoja</t>
  </si>
  <si>
    <t>fullday 5 adultos</t>
  </si>
  <si>
    <t>Gladys TARRAGA velarde</t>
  </si>
  <si>
    <t>mariagladystv@gmail.com</t>
  </si>
  <si>
    <t>Geraldine Vargas Sequeiros</t>
  </si>
  <si>
    <t xml:space="preserve">Veronica Valenzuela Ibañez </t>
  </si>
  <si>
    <t xml:space="preserve">vero_vr46@hotmail.com </t>
  </si>
  <si>
    <t xml:space="preserve"> fullday 4 adultos </t>
  </si>
  <si>
    <t>José Luis Taborga</t>
  </si>
  <si>
    <t>SALDO HOSPEDAJE VELADA ROMANTICA</t>
  </si>
  <si>
    <t>MAMANI</t>
  </si>
  <si>
    <t>RODRIGO BERNARDO SORIA BASCOPE</t>
  </si>
  <si>
    <t>77492427  - 61610110</t>
  </si>
  <si>
    <t>debe saldo de 469bs</t>
  </si>
  <si>
    <t>HOSPEDAJE TODO INCLUIDO 2D1N 2 PERSONAS
ALIMENTACIÓN
D1 cena
D2 desayuno almuerzo
ACOMODACIÓN
Cama matrimonial
AMBIENTES
Cliente hará uso de todas las ambientes disponibles en fecha
REQ. ADICIONAL
Haran uso de cine, facilitar cartelera
.......
TOTAL PAQUETE: 939BS
ADELANTO: 470BS
DEUDA: 469BS A CANCELAR A SU INGRESO</t>
  </si>
  <si>
    <t>Oscar Chavez</t>
  </si>
  <si>
    <t>HOSPEDAJE TODO INCLUIDO 2D1N, PARA 5 PERSONAS
ACOMODACION 
1 CAMA KING Y 3 INDIVIDUALES
ALIMENTACION 
D1 CENA Y D2 DESAYUNO ALMUERZO
AMBIENTES
HARA USO DE INSTALACIONES 
.............
NO TIENE DEUDAS</t>
  </si>
  <si>
    <t>Angélica Moro</t>
  </si>
  <si>
    <t xml:space="preserve">debe saldo de 739bs </t>
  </si>
  <si>
    <t>HOSPEDAJE TODO INCLUIDO 2D1N, PARA 4 PERSONAS
ACOMODACION 
1 CAMA KING Y 2 INDIVIDUALES
ALIMENTACION 
D1 CENA Y D2 DESAYUNO ALMUERZO
AMBIENTES
HARA USO DE INSTALACIONES 
.............
debe saldode 739bs a cancelar a su ingreso</t>
  </si>
  <si>
    <t>MONTAÑO</t>
  </si>
  <si>
    <t>MIJAIL EDGAR MONTAÑO BUSTAMANTE</t>
  </si>
  <si>
    <t>mijailmmb@gmail.com</t>
  </si>
  <si>
    <t>debe saldo de 1169.50</t>
  </si>
  <si>
    <t>HOSPEDAJE TODO INCLUIDO 3D2N 2 ADULTOS Y 1 MENOR / ALIMENTACIÓN D1 CENA D2 DESAYUNO ALMUERZO CENA D3 DESAYUNO ALMUERZO / ACOMODACIÓN UNA CAMA KING Y UNA INDIVIDUAL /AMBIENTES CLIENTE HARA USO DE TODOS LOS AMBIENTES DISPONIBLES EN LA FECHA / TOTAL: 2339bs Adelnto:1169,50bs Debe: 1169.50bs a cancelar a su ingreso</t>
  </si>
  <si>
    <t>Ruth Dayoly Arias Bejarano</t>
  </si>
  <si>
    <t>1 ADICIONAL MAYOR EN LA MISMA SUITE FAMILIAR</t>
  </si>
  <si>
    <t xml:space="preserve">mijail alvaro verduguez flores </t>
  </si>
  <si>
    <t xml:space="preserve">servintec.mijail@gmail.com </t>
  </si>
  <si>
    <t>HOSPEDAJE TODO INLCUIDO 4 PERSONAS 
UPGRADE DE SUITE EJECUTIVA FEXCO 2024 A CABAÑA 2H PRECIO REGULAR
4 PERSONAS
ACOMODACION
1 CAMA MATRIMONIAL
2 CAMAS INDIVIDUALES
ALIMENTACION
D1 CENA
D2 DESAYUNO ALMUERZO
AMBIENTES CLIENTE HARA USO DE TODOS LOS AMBIENTES DISPONIBLES EN LA FECHA 
PAGO FEXCO: 730BS , CON VOUCHER
AUMENTO: 1009BS
TOTAL PAQUETE 1739BS SIN DEUDAS</t>
  </si>
  <si>
    <t>Raquel Arteaga</t>
  </si>
  <si>
    <t>Jeison Senzano Cuellar</t>
  </si>
  <si>
    <t>jeison.senzano95@gmail.com</t>
  </si>
  <si>
    <t>"HOSPEDAJE TODO INCLUIDO 2D1N 2 PERSONAS
ALIMENTACIÓN
D1 cena
D2 desayuno almuerzo
ACOMODACIÓN
Cama matrimonial
AMBIENTES
Cliente hará uso de todas las ambientes disponibles en fecha
.......
TOTAL PAQUETE: 939BS
SIN DEUDAS</t>
  </si>
  <si>
    <t>SALDO CANCELO EN RECEPCION</t>
  </si>
  <si>
    <t>Leslie Phillips castedo</t>
  </si>
  <si>
    <t>FULLDAY MARTES 3 ADULTOS 1 NIÑO PLATO SERVIDO / SANTY NO ENVIO NUMERO DEL CLIENTE</t>
  </si>
  <si>
    <t>Deisy Saavedra Vallejos</t>
  </si>
  <si>
    <t>FULLDAY 4 PERSONAS DIA SABADO</t>
  </si>
  <si>
    <t>Carla Patricia Roca Campos</t>
  </si>
  <si>
    <t>Patriciaroca96@gmail.com</t>
  </si>
  <si>
    <t>FULLDAY PLATOS ERVIDO 2 ADULTOS /  / JOSE INFORMO LA EL HORARIO DEL ALMUERZO</t>
  </si>
  <si>
    <t>Gabriela Guzmán</t>
  </si>
  <si>
    <t>Gabriela Guzmán Aguilera</t>
  </si>
  <si>
    <t>gabrielaisauraguzmanaguilera@gmail.com</t>
  </si>
  <si>
    <t>DEBE SALDO DE 594,5</t>
  </si>
  <si>
    <t>HOSPEDAJE TODO INLCUIDO 3 PERSONAS
ALIMENTACION
ALIMENTACIÓN
D1 cena
D2 desayuno almuerzo
ACOMODACIÓN
Cama matrimonial
AMBIENTES
Cliente hará uso de todas las ambientes disponibles en fecha
.......
TOTAL PAQUETE: 11189BS
DEUDA  594,5BS</t>
  </si>
  <si>
    <t>SANCHEZ</t>
  </si>
  <si>
    <t>LIZETH RIOS</t>
  </si>
  <si>
    <t>ljrioscamacho@gmail.com</t>
  </si>
  <si>
    <t>FULLDAY 4 ADULTOS + 1 TERCERA EDAD + 2 NIÑOS CON BUFFET</t>
  </si>
  <si>
    <t>Daniel Ramírez Quisbert</t>
  </si>
  <si>
    <t xml:space="preserve"> dr221240@gmail.com</t>
  </si>
  <si>
    <t>2 entradas fullday plato servido</t>
  </si>
  <si>
    <t>César Augusto Perez Rocha</t>
  </si>
  <si>
    <t>papu.tu.amigo@gmail.com</t>
  </si>
  <si>
    <t>fullday 1 adulto y 1 niño domingo</t>
  </si>
  <si>
    <t>Reynaldo Layme Apaza</t>
  </si>
  <si>
    <t>"HOSPEDAJE TODO INCLUIDO 2D1N 2 ADULTOS + 2 NIÑOS + 1 BEBE DE 1 AÑO
ALIMENTACIÓN
D1 cena
D2 desayuno almuerzo
ACOMODACIÓN
2 CAMAS KING
AMBIENTES
Cliente hará uso de todas las ambientes disponibles en fecha
REQ. ADICIONAL
Haran uso de cine, facilitar cartelera
.......
TOTAL PAQUETE: 1559BS
ADELANTO: 780BS
DEUDA: 779BS A CANCELAR A SU INGRESO, AVISAR PARA FACTURA SALDO PORFAVOR</t>
  </si>
  <si>
    <t>2 adicionales menores 3 dias 2  noches</t>
  </si>
  <si>
    <t>Zulema Fajardo Maturano</t>
  </si>
  <si>
    <t>FULLDAY PLATO SERVIDO 3 ADULTOS</t>
  </si>
  <si>
    <t>HOSPEDAJE SOLO CON DESAYUNO 2 PERSONAS
2D1N</t>
  </si>
  <si>
    <t xml:space="preserve"> Jasyel Antelo</t>
  </si>
  <si>
    <t>fullday plato servido 5 adultos y 3 niños</t>
  </si>
  <si>
    <t>Leonardo Velazquez</t>
  </si>
  <si>
    <t xml:space="preserve">Julice Cuellar </t>
  </si>
  <si>
    <t>DEBE SALDO DE 434BS A CANCELAR A SU INGRESO</t>
  </si>
  <si>
    <t>HOSPEDAJE TODO INCLUIDO 2 DIAS 1 NOCHE 2 PERSONAS / D1 CENA D2 DESAYUNO ALMUERZO /ACOMODACION CAMA MATRIMONIAL / AMBIENTES CLIENTE HARA USO DE TODOS LOS AMBIENTES DISPONIBLES / FACILITAR CARTELERA DE CINE / TOTAL PAQ: 869BS ADELANTO:435BS DEBE SALDO DE 434BS A CANCELAR A SU INGRESO, AVISAR PARA FACTURA AL SALDO POR FAVOR</t>
  </si>
  <si>
    <t xml:space="preserve">Brayham Julio Montecinos Bonillas </t>
  </si>
  <si>
    <t>Norah Terrazas</t>
  </si>
  <si>
    <t xml:space="preserve"> Omar Cadima </t>
  </si>
  <si>
    <t>72606788 -72606788</t>
  </si>
  <si>
    <t>omarcadima@gmail.com</t>
  </si>
  <si>
    <t>FULLDAY 2 ADULTOS Y 2 NIÑOS</t>
  </si>
  <si>
    <t>Ivan gomez</t>
  </si>
  <si>
    <t>IVAN ERNESTO GOMEZ HERBAS</t>
  </si>
  <si>
    <t>DEBE SALDO DE 779BS</t>
  </si>
  <si>
    <t>HOSPEDAJE TODO INCLUIDO/ SUITE DOBLE 4 PERSONAS/ ACOMODACION 2 CAMA KING/ ALIMENTACION D1 CENA, D2 DESAYUNO ALMUERZO/ AMBIENTES HARA USO DISPONIBLES EN FECHA/ TOTAL PAQUETE 1559BS, CANCELO 780BS, TIENE UN SALDO DE 779BS, AVISAR PARA FACTURAR</t>
  </si>
  <si>
    <t>Luis Roca</t>
  </si>
  <si>
    <t>75601796 - 75549258</t>
  </si>
  <si>
    <t>DEBE SALDO DE 939BS, TOTAL PAQUETE 1878BS</t>
  </si>
  <si>
    <t xml:space="preserve">
HOSPEDAJE TODO INCUIDO PARA 4 PERSONAS/ 2 SUITE LAGOON / ACOMODACION 2 CAMA KING/ ALIMENTACION D1 CENA, D2 DESAYUNO ALMUERZO/ HARAN USO DE INSTALACIONES HABILITADAS EN LA FECHA/ TOTAL PAQUETE 1878BS, PAGO 939BS Y TIENE UN SALDO 939BS, COBRAR AL INGRESAR PARA FACTURAR</t>
  </si>
  <si>
    <t>Marcel Prado Montalvan</t>
  </si>
  <si>
    <t>marcel_prado@icloud.com</t>
  </si>
  <si>
    <t>DEBE SALDO DE 1299BS</t>
  </si>
  <si>
    <t>HOSPEDAJE TODO INCLUIDO 4 PERSONAS 2 DIAS 1 NOCHE
/ ALIMENTACION: D1 ALMUERZO MERIENDA CENA D2 DESAYUNO ALMUERZO
/ ACOMODACION: 1 CAMA JING Y 2 MATRIMONIALES / AMIBIENTES: CLIENTE HARA USO DE TODO LOS AMBIENETES, INCLUIDO CINE Y KARAOKE
/ REQ ADICIONALES: CLIENTE ESTA CANCELANDO ADICIONAL PARA LATE CHEK OUT DE CABAÑA HASTA LAS 6PM EL DIA 2 , TAMBIEN ESTA CANCELANDO PARA MERIENDA A MEDIA TARDE QUE ES Sandwich de pavita + cafe/ o té/o jugo
/ TOTAL PAQ:Bs2,699.00
ADELANTO: 1400BS
DEBE 12299BS A CANCELAR A SU INGRESO. AVISAR PARA FACTURAR EL SALDO POR FAVOR</t>
  </si>
  <si>
    <t>Eliana huarachi</t>
  </si>
  <si>
    <t>Victoria Zelada Calderon</t>
  </si>
  <si>
    <t>fullday platos serrvido un menor</t>
  </si>
  <si>
    <t xml:space="preserve">ISAAC SERRUDO GARCIA </t>
  </si>
  <si>
    <t>2 entradas viernes plato servido</t>
  </si>
  <si>
    <t>Siuvana Mendez</t>
  </si>
  <si>
    <t>Viancaanez3@gmail.com</t>
  </si>
  <si>
    <t>FULLDAY 2 ENTRADAS ADULTOS +  BUFFET</t>
  </si>
  <si>
    <t>ARIEL PAZ</t>
  </si>
  <si>
    <t>arielpaz40@gmail.com</t>
  </si>
  <si>
    <t>PLATO SERVIDO + 80BS CONSUMO</t>
  </si>
  <si>
    <t>Bladimir Ibarra Castro</t>
  </si>
  <si>
    <t>Alexandra Apurani Vaca</t>
  </si>
  <si>
    <t>alecita1283@gmail.com</t>
  </si>
  <si>
    <t xml:space="preserve"> full day plato servido para 7 adultos y 1 menor de edad</t>
  </si>
  <si>
    <t>Marco Antonio Morant Paz</t>
  </si>
  <si>
    <t>marcoamorant@gmail.com</t>
  </si>
  <si>
    <t xml:space="preserve"> Full day feriado 22 de enero 3 adultos 1 menor de edad almuerzo buffet</t>
  </si>
  <si>
    <t>GRACIELA FABIOLA MEDINA CAMPOS</t>
  </si>
  <si>
    <t>Oscar Alexis Arano Farell</t>
  </si>
  <si>
    <t>oscar.aranof@gmail.com</t>
  </si>
  <si>
    <t xml:space="preserve">Full day plato servido 3 adultos </t>
  </si>
  <si>
    <t xml:space="preserve"> Carlos alberto nuñez</t>
  </si>
  <si>
    <t xml:space="preserve"> Selvacallejasn@gmail.com</t>
  </si>
  <si>
    <t>DEBE SALDO DE 434BS</t>
  </si>
  <si>
    <t>Rodrigo Aguirre</t>
  </si>
  <si>
    <t>Rodrigo Gabriel Aguirre Hevia</t>
  </si>
  <si>
    <t>aguirreheviarodrigo@gmail.com</t>
  </si>
  <si>
    <t>VELADA ROMANTICA GOLD 930BS 
2 PERSONAS 2 DIAS 1NOCHE
ACOMODACION: CAMA MATRMONIAL
CENA: EN ESCENARIO BAJO LAS ESTRELLAS (Caso lluvia en habitacion)
INCLUYE:
- CENA ROMANTICA
- TRAGO DE BIENVENIDA
- VINO
- CHOCOLATES
- DECORACION EN ESCENARIO BAJO LAS ESTRELLAS
- DESAYUNO BUFFET
ACOMODACIÓN
Cama matrimonial OJO QUIERE HABITACION SI O SI CON FRIGOBAR , REVISAR QUE TODO ESTE OK
ALIMENTACIÓN
D1 cena romántica por confirmar
---------
SIN DEUDAS</t>
  </si>
  <si>
    <t xml:space="preserve">Carlos Echalar </t>
  </si>
  <si>
    <t>Carlos Mauricio Echalar Pereira</t>
  </si>
  <si>
    <t xml:space="preserve"> Ing.echalar@gmail.com</t>
  </si>
  <si>
    <t>Full day 2 adultos almuerzo buffet</t>
  </si>
  <si>
    <t>Hector Sosa Yoani</t>
  </si>
  <si>
    <t>Hector Sosa</t>
  </si>
  <si>
    <t>full day 11 adultos 4 menores</t>
  </si>
  <si>
    <t>Wendy Morales Saucedo</t>
  </si>
  <si>
    <t>Wendymoralesmia@gmail.com</t>
  </si>
  <si>
    <t>6 adultos fullday</t>
  </si>
  <si>
    <t>ELIZABETH LAIME</t>
  </si>
  <si>
    <t xml:space="preserve">juan David sanchez Pedraza </t>
  </si>
  <si>
    <t xml:space="preserve"> jdavid9202@gamil.com</t>
  </si>
  <si>
    <t xml:space="preserve">DEBE SALDO DE 589BS </t>
  </si>
  <si>
    <t>HOSPEDAJE TODO INCLUIDO 3 PERSONAS SUITE FAMILIAR/ ACOMODACIONES 1 CAMA KING Y 1 CAMA INDIVIDUAL/ ALIMENTACION D1 CENA Y D2 DESAYUNO ALMUERZO/ HARA USO DE INSTALACIONES EN EL DIA / TOTAL PAQUETE 1189BS PAGO 600BS TIENE SALDO DE 589BS, COBRAR AL INGRESAR PARA FACTURAR</t>
  </si>
  <si>
    <t>Susana Solamayo vasquez.</t>
  </si>
  <si>
    <r>
      <rPr>
        <rFont val="Arial"/>
        <b/>
        <color rgb="FFFF0000"/>
      </rPr>
      <t xml:space="preserve">DEBE SALDO DE 759BS , TOTAL PAQ. 1559BS
</t>
    </r>
    <r>
      <rPr>
        <rFont val="Arial"/>
        <b/>
        <color rgb="FF000000"/>
      </rPr>
      <t>CANCELO SALDO EN RECEPCION</t>
    </r>
  </si>
  <si>
    <t>HOSPEDAJE TODO INCLUIDO SUITE DOBLE 4 PERSONAS / ACOMODACION 2 CAMA KING/ ALIMENTACION D1 CENA Y D2 DESAYUNO ALMUERZO/ HARA USO DE INSTALACIONES DISPONIBLES EN DIAS HOSPEDADOS/ TOTAL PAQUETE 1559BS, PAGO 800BS TIENE SALDO DE 759BS COBRAR PARA FACTURAR</t>
  </si>
  <si>
    <t>Nathaly Paola Chávez Espinoza</t>
  </si>
  <si>
    <t>Nathaly Chávez</t>
  </si>
  <si>
    <t>sherlynjoonpyo1985@gmail.com</t>
  </si>
  <si>
    <t>fullday 7 adultos</t>
  </si>
  <si>
    <t>Mario Valencia Nuñez</t>
  </si>
  <si>
    <t>Marlene Martinez Arnez</t>
  </si>
  <si>
    <t>martinezarnezmarlene@gmail.com</t>
  </si>
  <si>
    <t xml:space="preserve">Fullday Enero sabado 
4 niñas 
12 adultos s
2 adultos mayores </t>
  </si>
  <si>
    <t>Leidy Tirado Villalba</t>
  </si>
  <si>
    <t>leidytvpsicologia@gmail.com</t>
  </si>
  <si>
    <t>Fullday 2 personas</t>
  </si>
  <si>
    <t>Armando Felipe Suárez Rivera</t>
  </si>
  <si>
    <t>Diego Siles</t>
  </si>
  <si>
    <t>Alcira Sandoval Serminio</t>
  </si>
  <si>
    <t>sandovalalcira0@gmail.com</t>
  </si>
  <si>
    <t>FULLDAY 4 ADULTOS + 1NIÑA</t>
  </si>
  <si>
    <t>Soliz</t>
  </si>
  <si>
    <t>milenka Soliz Panozo</t>
  </si>
  <si>
    <t>fullday 6 personas</t>
  </si>
  <si>
    <t>David Cancio Almaraz menacho</t>
  </si>
  <si>
    <t>yoselin vaca</t>
  </si>
  <si>
    <t>cancioalmaraz@gmail.com</t>
  </si>
  <si>
    <t>Edgar Álvaro Aramayo Escaray</t>
  </si>
  <si>
    <t>FULLDAY PLATO SERVIDO o 3 adultos 267bs
1 menor 69bs
total 336bs</t>
  </si>
  <si>
    <t>Gonzalo Navarro</t>
  </si>
  <si>
    <t>Juan Carlos Rubio Montaño</t>
  </si>
  <si>
    <t>jrubio24@gmail.com</t>
  </si>
  <si>
    <t>Full day 19 de enero
3 adultos, 1 menor</t>
  </si>
  <si>
    <t>Salwa Rojas</t>
  </si>
  <si>
    <t>guetzyr@gmail.com</t>
  </si>
  <si>
    <t>Walter Vedia</t>
  </si>
  <si>
    <t>Fátima Bazán</t>
  </si>
  <si>
    <t>OBSERVADO FALTA UN COMPROBATE DE 545BS</t>
  </si>
  <si>
    <t xml:space="preserve">7 menores y 4 menores fullday </t>
  </si>
  <si>
    <t xml:space="preserve">Erika Aliaga Mendez </t>
  </si>
  <si>
    <t>78576410 - 78576401</t>
  </si>
  <si>
    <t xml:space="preserve">darling_erika@hotmail.com </t>
  </si>
  <si>
    <t>full day 3 adultos 1 menor</t>
  </si>
  <si>
    <t>Jose David Suárez Terceros</t>
  </si>
  <si>
    <t>Bruna Rojas Cordova</t>
  </si>
  <si>
    <t>Bruna86brc@gmail.com</t>
  </si>
  <si>
    <t>1 adulto fullday</t>
  </si>
  <si>
    <t>Sandra Soto</t>
  </si>
  <si>
    <t>Yandira_15.v@hotmail.com</t>
  </si>
  <si>
    <t>9 adultos 2 niños fullday</t>
  </si>
  <si>
    <t>Alexandro Serrudo Villafuerte</t>
  </si>
  <si>
    <t>5 adultos fullday</t>
  </si>
  <si>
    <t>Deisy caballero</t>
  </si>
  <si>
    <t>Jean Paul Pérez caballero</t>
  </si>
  <si>
    <t>jeanpaulperezcaballero@gmail.com</t>
  </si>
  <si>
    <t>3 adultos 1 menor fullday ingresa domingo 19.01</t>
  </si>
  <si>
    <t xml:space="preserve"> Roberto Cortez </t>
  </si>
  <si>
    <t xml:space="preserve">Roberto Carlos Cortez Alvarado </t>
  </si>
  <si>
    <t>rcortezatja@gmail.com</t>
  </si>
  <si>
    <t>2 adultos 2 menores FULLDAY</t>
  </si>
  <si>
    <t>Christian Parada</t>
  </si>
  <si>
    <t>christianparada1@gmail.com</t>
  </si>
  <si>
    <t>Full day 2 adultos</t>
  </si>
  <si>
    <t>Rosmery Ortiz Mercado</t>
  </si>
  <si>
    <t>rossy5109@gmail.com</t>
  </si>
  <si>
    <t>FULLDAY  5 personas mayores</t>
  </si>
  <si>
    <t>Juan Pablo Villa</t>
  </si>
  <si>
    <t xml:space="preserve"> jpva1988@gmail.com</t>
  </si>
  <si>
    <t xml:space="preserve">FULLDAY 3 adultos 2 menores </t>
  </si>
  <si>
    <t xml:space="preserve">Joaquin Salazar </t>
  </si>
  <si>
    <t xml:space="preserve">Rina Toreico </t>
  </si>
  <si>
    <t xml:space="preserve"> Rinalisbettr@gmail.com</t>
  </si>
  <si>
    <t>DEBE SALDO DE 869BS, TOTAL PAQ. 1739BS</t>
  </si>
  <si>
    <t>HOSPEDAJE TODO INCLUIDO CABAÑA PREMIUM 4 PERSONAS/ ALIMENTACION D1 CENA Y D2 DESAYUNO ALMUERZO/ ACOMODACION 1 CAMA KING Y 2 CAMAS INDIVIDUALES/ AMBIENTES HARA USO DISPONIBLES EN LA FECHA/ TOTAL PAQUETE 1739BS, CANCELO 870BS, TIENE UN SALDO DE 879BS, COBRAR AL INGRESAR PARA FACTURAR</t>
  </si>
  <si>
    <t>JHELEN LILA ROQUE AZURDUY</t>
  </si>
  <si>
    <t>azurduylila22@gmail.com</t>
  </si>
  <si>
    <t xml:space="preserve">FULLDAY 15 adultos 2 menores </t>
  </si>
  <si>
    <t>Daniel Acha</t>
  </si>
  <si>
    <t xml:space="preserve">Mateo Fernando Saavedra Mendoza </t>
  </si>
  <si>
    <t>Mateomen1996@gmail.com</t>
  </si>
  <si>
    <t>Full day 4 adultos 2 menores</t>
  </si>
  <si>
    <t>José Ernesto Bautista Rodas</t>
  </si>
  <si>
    <t>Pamela Apaza</t>
  </si>
  <si>
    <t>MIHAIL GUEVARA</t>
  </si>
  <si>
    <t>pgae.ldm87@gmail.com</t>
  </si>
  <si>
    <t>FULL DAY 2 adultos y 1 menor fullda</t>
  </si>
  <si>
    <t>Gabriela nicole navia flores</t>
  </si>
  <si>
    <t>nicole.navia.flores@gmail.com</t>
  </si>
  <si>
    <t>3 adultos 1 menor fullday</t>
  </si>
  <si>
    <t>Serbando gabriel Catari</t>
  </si>
  <si>
    <t>Serbangab@hotmail.com</t>
  </si>
  <si>
    <t xml:space="preserve">893 POR TRANSFERENCIA 
</t>
  </si>
  <si>
    <t>12 adultos 2 niños FULLDAY</t>
  </si>
  <si>
    <t xml:space="preserve">Leandro Agustín Montealegre Corcuy </t>
  </si>
  <si>
    <t xml:space="preserve"> ing.montealegrec@gmail.com</t>
  </si>
  <si>
    <t xml:space="preserve">fullday 5 adultos </t>
  </si>
  <si>
    <t>Alvaro flores poiqui</t>
  </si>
  <si>
    <t>Alvaroflorespoiqui@gmail.com</t>
  </si>
  <si>
    <t>2 ENTRADAS FULLDAY FERIADO</t>
  </si>
  <si>
    <t>JEANINE ARIMOZA ENCINAS</t>
  </si>
  <si>
    <t>Juliana Peredo Velasquez</t>
  </si>
  <si>
    <t xml:space="preserve"> julianaperedovelasquez0@gmail.com</t>
  </si>
  <si>
    <t>Por 6 personas adulta 534bs plato servido</t>
  </si>
  <si>
    <t>Diego Quezada</t>
  </si>
  <si>
    <t>Diego Ernesto Quezada Salvatierra</t>
  </si>
  <si>
    <t>diegoequezada@hotmail.com</t>
  </si>
  <si>
    <t>4 adultos 356bs
1 menor (5a11 años ) 69bs
total 425bs</t>
  </si>
  <si>
    <t>Vivian scarlet Sánchez Urey</t>
  </si>
  <si>
    <t>Full day plato servido 2 adultos 1 menor</t>
  </si>
  <si>
    <t>Wendy Figueroa</t>
  </si>
  <si>
    <t>Andrés Herraz</t>
  </si>
  <si>
    <t>4 ADULTOS 1 MENOR SOLO BALNEARIO</t>
  </si>
  <si>
    <t>Ruddy Sanguino</t>
  </si>
  <si>
    <t>Isabel Chavez</t>
  </si>
  <si>
    <t>76327690- 60866377</t>
  </si>
  <si>
    <t>4 ADULTOS Y 1 MENOR BALNEARIO</t>
  </si>
  <si>
    <t xml:space="preserve"> José Ballivian</t>
  </si>
  <si>
    <t xml:space="preserve">Rosmery Rosario Ballivian Quintanilla </t>
  </si>
  <si>
    <t>HOSPEDAJE TODO INCLUIDO 3 PERSONAS SUITE FAMILIAR/ ACOMODACIONES 1 CAMA KING Y 1 CAMA INDIVIDUAL/ ALIMENTACION D1 CENA Y D2 DESAYUNO ALMUERZO/ HARA USO DE INSTALACIONES INCLUIDO KARAOKE Y CINE, FACILITAR CARTELERA POR FAVOR / TOTAL PAQUETE 1189BS SIN DEUDAS</t>
  </si>
  <si>
    <t>cancelo en recepcion</t>
  </si>
  <si>
    <t>Cristian hugo alvarez guillen</t>
  </si>
  <si>
    <t>Alvarez72195231@gmail.com</t>
  </si>
  <si>
    <t>DEBE SALDO DE 779BS total paquete 1559bs</t>
  </si>
  <si>
    <t>HOSPEDAJE TODO SUITE DOBLE INCLUIDO 4 PERSONAS/ ACOMODACION 2 CAMA KING / ALIMENTACION D1 CENA Y D2 DESAYUNO ALMUERZO / HARA USO DE INSTALACIONES EN LOS DIAS HOSPEDADOS/ TOTAL PAQUETE 1559BS, PAGO 780BS TIENE UN SALDO DE 779BS POFAVOR COBRAR PARA FACTURAR</t>
  </si>
  <si>
    <t>Daigo Camacho</t>
  </si>
  <si>
    <t>76469071 - 77983907</t>
  </si>
  <si>
    <t>kenji_daigo@hotmail.com</t>
  </si>
  <si>
    <t>HOSPEDAJE TODO INCLUIDO 3 PERSONAS SUITE FAMILIAR/ ACOMODACIONES 1 CAMA KING Y 1 CAMA INDIVIDUAL/ ALIMENTACION D1 ALMUERZO CENA Y D2 DESAYUNO ALMUERZO CENA D3 DESAYNO ALMUERZO/ HARA USO DE INSTALACIONES INCLUIDO KARAOKE Y CINE, FACILITAR CARTELERA POR FAVOR /  SIN DEUDAS</t>
  </si>
  <si>
    <t>Isabel Perez Aramayo</t>
  </si>
  <si>
    <t>EMPRESA CONFIANZA</t>
  </si>
  <si>
    <t xml:space="preserve">    Soaini.sacaba@gmail.com</t>
  </si>
  <si>
    <r>
      <rPr>
        <rFont val="Arial"/>
        <color theme="1"/>
      </rPr>
      <t xml:space="preserve">DEBE SALDO DE 7770BS
</t>
    </r>
    <r>
      <rPr>
        <rFont val="Arial"/>
        <b/>
        <color theme="1"/>
        <sz val="14.0"/>
      </rPr>
      <t xml:space="preserve">
PROBLEMAS CON EL CLIENTE, SE RETIRO POR MOSQUITOS Y POR 
INSECTOS EN LAS HABITACIONES
</t>
    </r>
    <r>
      <rPr>
        <rFont val="Arial"/>
        <color theme="1"/>
      </rPr>
      <t>ADELANTO 7500BS</t>
    </r>
  </si>
  <si>
    <t xml:space="preserve">EMPRESA CONFIANZA DELAGACIÓN
HOSPEDAJE TODO INLCUIDO 2D1N PARA 30 PERSONAS
10        Suites Lagoon
5        Suites Ejecutiva O familiar
ALIMENTACION
D1 CENA BUFFET
D2 DESAYUNO BUFFET ALMUERZO BUFFET
ACOMODACIÓN
2 CAMAS INDIVIDUALES POR SUITE
AMBIENTES
CLIENTE HARA USO DE TODOS LOS AMBIENTES INCLUIDO SAUNAS, KARAORE Y CINE, SE ESPECIFICA EN LA ORDEN DE SERVICIO HORARIOS
REQ. ADICIONALES
VERIFICAR USO CORRECTO DE TODOS LOS AIRES ACONDICIONADOS, COLOCAR PAPEL HIGIENICO SHAMPOO Y JABONES EN CADA HABITACION,, FACILITAR CLAVE DEL WIFI
SALON POR CONFIRMAR
------------
TOTAL PAQ: 15270BS
ADELANTO : 7500BS
DEUDA: 7770BS QUE CANCELARA A SU INGRESO, COBRAR PORFAVOR Y ENVIAR COMPROBANTE PARA EMITIR FACTURA
</t>
  </si>
  <si>
    <t>12192
ANULADA</t>
  </si>
  <si>
    <t xml:space="preserve">nicolas tamsen </t>
  </si>
  <si>
    <t xml:space="preserve">nicolastamsenvelasco@gmail.com </t>
  </si>
  <si>
    <t>HOSPEDAJE TODO INCLUIDO 2D1N 2 PERSONAS ALIMENTACIÓN D1 cena D2 desayuno almuerzo ACOMODACIÓN Cama matrimonial AMBIENTES Cliente hará uso de todas las ambientes disponibles en fecha ......./ Sin deudas
DEVOLUCION HIZO LA DEVOLUCION DEBIDO A INCONVENIENTES CON EL CLIENTE QUE SE QUEJO DE TODO.</t>
  </si>
  <si>
    <t>Carlos Enrique Paz Rodríguez</t>
  </si>
  <si>
    <t>suite doble 4 personas 2 dias 1 noche solo desayuno y almuerzo, INGRESO A LAS 10PM</t>
  </si>
  <si>
    <t>Daniel Yavita</t>
  </si>
  <si>
    <t xml:space="preserve">jose12daniel22@gmail.com </t>
  </si>
  <si>
    <t>Marilin Soto zabala</t>
  </si>
  <si>
    <t>marilinsoto30.1998@gmail.com</t>
  </si>
  <si>
    <t>FULLDAY 3 ENTRADAS FERIADO</t>
  </si>
  <si>
    <t>Rodolfo nina Almanza</t>
  </si>
  <si>
    <t>FULLDAY  12 mayores y 3 niños feriado</t>
  </si>
  <si>
    <t>Gabriela cuellar</t>
  </si>
  <si>
    <t>:full day 2 adultos 2 menores FERIADO</t>
  </si>
  <si>
    <t>Luis Azurduy</t>
  </si>
  <si>
    <t xml:space="preserve"> Ximena Espada</t>
  </si>
  <si>
    <t>espadaxime@gmail.com</t>
  </si>
  <si>
    <t>Full Day 7 FERIADO</t>
  </si>
  <si>
    <t>Bergman Espinoza</t>
  </si>
  <si>
    <t>Ronald Gonzales Caro</t>
  </si>
  <si>
    <t>ronald96gonzales.c.0929@gmail.com</t>
  </si>
  <si>
    <t xml:space="preserve"> Full Day Feriado 2 adultos</t>
  </si>
  <si>
    <t>Carlos Alberto Calzadilla Peña</t>
  </si>
  <si>
    <t>calbertocalzadilla@gmail.com</t>
  </si>
  <si>
    <t>2 ENTRADAS SOLOO BALNEARIO</t>
  </si>
  <si>
    <t>NATIVIDAD ALBIS</t>
  </si>
  <si>
    <t>SUITE LAGOON 1 PERSONA TODO INLCUIDO</t>
  </si>
  <si>
    <t>raul aldana terceros</t>
  </si>
  <si>
    <t>2 menores fullday</t>
  </si>
  <si>
    <t>Chacanos S.R.L.</t>
  </si>
  <si>
    <t>Daniel Rioja reserva</t>
  </si>
  <si>
    <t>fullday 4 adultos 1 menor</t>
  </si>
  <si>
    <t>Luis Moreno</t>
  </si>
  <si>
    <t>3 adultos 2 menores solo balneario</t>
  </si>
  <si>
    <t>Leodan Colque</t>
  </si>
  <si>
    <t>DAY USE EN SUITE LAGOON DE 1 PM A 7PM</t>
  </si>
  <si>
    <t xml:space="preserve"> RODRIGO CHAVEZ RIVERO</t>
  </si>
  <si>
    <t xml:space="preserve"> TATIANA ARAUZ</t>
  </si>
  <si>
    <t>thatrinaaa@gmail.com</t>
  </si>
  <si>
    <t xml:space="preserve"> FULL DAY 13 adultos y 2 adultos mayores + torta </t>
  </si>
  <si>
    <t>Ovando</t>
  </si>
  <si>
    <t>Cristina Ovando</t>
  </si>
  <si>
    <t>Cristiov1610@gmail.com</t>
  </si>
  <si>
    <t>cabaña premium doble todo incluido
2 dias 1 noche 2099bs
dia 1 almuerzo cena
dia 2 desayuno almuerzo</t>
  </si>
  <si>
    <t xml:space="preserve">sayly Ávalos Nuñez  </t>
  </si>
  <si>
    <t>savalos@hpmedical.com.bo</t>
  </si>
  <si>
    <t>CABAÑA DE 3 HABITACIONES PARA 6 PERSONAS
HOSPEDAJE 2D1N TODO INCLUIDO CABAÑA MASTER 6 PERSONAS/ ALIMENTACION D1 CENA Y D2 DESAYUNO ALMUERZO/ AMBIENTES HARA USO DE INSTALACIONES DISPONIBLES EN FECHA / SIN DEUDAS/ ACOMODACION 1 CAMA KING Y 4 INDIVIDUALES</t>
  </si>
  <si>
    <t>Ugarte</t>
  </si>
  <si>
    <t>Karen Ugarte</t>
  </si>
  <si>
    <t>kary402@hotmail.com</t>
  </si>
  <si>
    <t>DEBE SALDO DE 1019BS</t>
  </si>
  <si>
    <t>Cabaña Premium Doble
2 días 1 noche
2069bs total pago 1050bs
dia 1 almuezo cena
dia 2 desayuno almuerzo
HOSPEDAJE TODO INCLUIDO CABAÑA DOBLE 4 PERSONAS/ ALIMENTACION D1 ALMUERZO CENA Y D2 DESAYUNO ALMUERZO/ ACOMODACION 1 CAMA KING Y 2 CAMAS INDIVIDUALES/ AMBIENTES HARA USO LAS DISPONIBLES EN LOS DIAS HOSPEDADOS/ TOTAL PAQUETE 2069BS, PAGO 1050BS TIENE UNA DEUDA DE 1019BS, COBRAR PARA FACTURAR AL INGRESAR</t>
  </si>
  <si>
    <t>sainz</t>
  </si>
  <si>
    <t>Vanessa Sainz</t>
  </si>
  <si>
    <t>Vanesainzd@hotmail.com</t>
  </si>
  <si>
    <t>fullday 2 adultos
1 adulto menor 
1 niño</t>
  </si>
  <si>
    <t>Jhon Salazar</t>
  </si>
  <si>
    <t>jhonsalazar@gmail.com</t>
  </si>
  <si>
    <t>2 adultos plato servido</t>
  </si>
  <si>
    <t xml:space="preserve">Gustavo Álvarez Gutiérrez. </t>
  </si>
  <si>
    <t xml:space="preserve">Agrosebas.scz@ gmail.com </t>
  </si>
  <si>
    <t>HOSPEDAJE TODO INCLUIDO 2 CABAÑA PREMIUM PARA 9 PERSONAS, 1 CABAÑA DE 4 PERSONAS Y 1 CABAÑA DE 5 PERSONAS/ ALIMENTACION D1 CENA D2 DESAYUNO ALMUERZO/ AMBIENTES HARA USO DE INSTALACIONES DISPONIBLES EN FECHA/ ACOMODACION PRIMERA CABAÑA 1 CAMA KING Y 2 INDIVIDUALES/ SEGUNDA CABAÑA 1 CAMA KING Y 3 INDIVIDUALES / SIN DEUDAS</t>
  </si>
  <si>
    <t>José Luis Rico Daza</t>
  </si>
  <si>
    <t>75544411 -77051824</t>
  </si>
  <si>
    <t>joseluis_rico_d@hotmail.com</t>
  </si>
  <si>
    <t>HOSPEDAJE TODO INCLUIDO CABAÑA DOBLE 4 PERSONAS/ ALIMENTACION D1 CENA Y D2 DESAYUNO ALMUERZO/ ACOMODACION 1 CAMA KING Y 2 CAMAS INDIVIDUALES/ AMBIENTES HARA USO LAS DISPONIBLES EN LOS DIAS HOSPEDADOS/ TOTAL PAQUETE 1739BS SIN DEUDAS
2 adultos, 1 niño de 6 años, 1 niño de 3 años y una bebé</t>
  </si>
  <si>
    <t>Yesenia Sandoval</t>
  </si>
  <si>
    <t>Jamina Sandoval</t>
  </si>
  <si>
    <t>jaminasandoval@gmail.com</t>
  </si>
  <si>
    <t>FULL DAY sabado 25 de enero 4 adultos 1 menor de edad + almuerzo buffet</t>
  </si>
  <si>
    <t>CANCELO EN RECEPCION CON TARJETA
4899970000000844</t>
  </si>
  <si>
    <t>Geraldine Salazar Nogales</t>
  </si>
  <si>
    <t>geraldinne.salazar.nogales@gmail.com</t>
  </si>
  <si>
    <t xml:space="preserve">Fullday 3 adultos 2 menores </t>
  </si>
  <si>
    <t>David Higa Azin</t>
  </si>
  <si>
    <t xml:space="preserve">fullday 2 adultos </t>
  </si>
  <si>
    <t>Eduardo Bonilla</t>
  </si>
  <si>
    <t>QR 250 Y TARJETA 266BS</t>
  </si>
  <si>
    <t>Carolina hurtado</t>
  </si>
  <si>
    <t>Full day 2 adultos 1 menor</t>
  </si>
  <si>
    <t xml:space="preserve">kenida Melany Laura Condori </t>
  </si>
  <si>
    <t>lkenida15@gmail.com</t>
  </si>
  <si>
    <t xml:space="preserve"> Jose Nelson Aguilera Caballero</t>
  </si>
  <si>
    <t>Daniela Roca Patton
Harold mapaquine vaca</t>
  </si>
  <si>
    <t>3 FULLDAY ADULTOS</t>
  </si>
  <si>
    <t>Flor Banegas</t>
  </si>
  <si>
    <t>Flor Silvestre Banegas Justiniano</t>
  </si>
  <si>
    <t>fabriypauli@gmail.com</t>
  </si>
  <si>
    <t xml:space="preserve">5 adultos fullday </t>
  </si>
  <si>
    <t>magda argandoña</t>
  </si>
  <si>
    <t>pago en oficinas</t>
  </si>
  <si>
    <t>Canedo</t>
  </si>
  <si>
    <t>JOSÉ ANGEL CANEDO BASPINEIRO</t>
  </si>
  <si>
    <t>2 adultos 1 menor fullday plato servido</t>
  </si>
  <si>
    <t>Walton Francisco Siles Garron</t>
  </si>
  <si>
    <t>Maria Del Rosario Siles Céspedes</t>
  </si>
  <si>
    <t>maria_siles01@hotmail.com</t>
  </si>
  <si>
    <t xml:space="preserve">: Full Day  adultos7 </t>
  </si>
  <si>
    <t>Ariel Paz</t>
  </si>
  <si>
    <t>2 PLATO SERVIDO</t>
  </si>
  <si>
    <t xml:space="preserve">Hugo cesar Montenegro Martinez </t>
  </si>
  <si>
    <t xml:space="preserve">hugocesarmontenegromartinez@gmail.com </t>
  </si>
  <si>
    <t>FULLDAY 3 adultos 1 menor</t>
  </si>
  <si>
    <t xml:space="preserve">Edith Ibañez </t>
  </si>
  <si>
    <t>fullday para 15 adultos y 2 menores</t>
  </si>
  <si>
    <t>CLEMENT HUSSENET</t>
  </si>
  <si>
    <t>clement0510@hotmail.fr</t>
  </si>
  <si>
    <t xml:space="preserve">FULLDAY 4 adultos 4 menores </t>
  </si>
  <si>
    <t>1 ENTRADA</t>
  </si>
  <si>
    <t xml:space="preserve">Carla Taboada </t>
  </si>
  <si>
    <t>Full day 3 adultos 1 menor</t>
  </si>
  <si>
    <t>Marlene Lopez Quintela</t>
  </si>
  <si>
    <t>Oroza</t>
  </si>
  <si>
    <t>Claudia Oroza</t>
  </si>
  <si>
    <t>claudia.oroza@gmail.com</t>
  </si>
  <si>
    <t>3 ADULTOS FULLDAY</t>
  </si>
  <si>
    <t>Erika Calderón Solíz</t>
  </si>
  <si>
    <t>77364563-62170879</t>
  </si>
  <si>
    <t>josentomer1910@gmail.com</t>
  </si>
  <si>
    <r>
      <rPr>
        <rFont val="Arial"/>
        <color theme="1"/>
      </rPr>
      <t xml:space="preserve">pago 733bs en qr </t>
    </r>
    <r>
      <rPr>
        <rFont val="Arial"/>
        <b/>
        <color rgb="FFFF0000"/>
      </rPr>
      <t xml:space="preserve">y en efectivo al llegar 
debe saldo 1518
</t>
    </r>
    <r>
      <rPr>
        <rFont val="Arial"/>
        <color theme="1"/>
      </rPr>
      <t>CANCELO AL INGRESAR EN RECEPCION</t>
    </r>
  </si>
  <si>
    <t>full day 15 adultos 4 menores</t>
  </si>
  <si>
    <t>Andrea Torrez Aguilar</t>
  </si>
  <si>
    <t>2 adultos 1 menor fullday</t>
  </si>
  <si>
    <t>Elías Acevedo</t>
  </si>
  <si>
    <t>eliasace2701@hotmail.com</t>
  </si>
  <si>
    <t>2 adultos 1 menor fulday</t>
  </si>
  <si>
    <t>Gabriela Cossio</t>
  </si>
  <si>
    <t>Pamela Herrera</t>
  </si>
  <si>
    <t>Paquete:
4 adultos
3 niños
fullday</t>
  </si>
  <si>
    <t>Hector leon</t>
  </si>
  <si>
    <t>4 adultos 1 menor fullday</t>
  </si>
  <si>
    <t>Norma Ojopi Arroyo</t>
  </si>
  <si>
    <t>:FULL DAY 4 adultos 2 menores</t>
  </si>
  <si>
    <t>JOAQUIN FERNANDEZ</t>
  </si>
  <si>
    <t>Joaquinfernandezok@outlook.com</t>
  </si>
  <si>
    <t>Paquete promo balneario
4 adultos 
1 tercera edad
1 menor</t>
  </si>
  <si>
    <t xml:space="preserve">Alex Pérez </t>
  </si>
  <si>
    <t>FULLDAY ENTRESEMANA 3 ADULTOS 1 NIÑO</t>
  </si>
  <si>
    <t>SALDO HOSPEDAJE
+ 200 bs adicionales decoracion y sidra que cancelo en el hotel</t>
  </si>
  <si>
    <t>Carlos David Rivera aguilera</t>
  </si>
  <si>
    <t>Cayito.rivera.arroyo@gmail.com</t>
  </si>
  <si>
    <t>DEBE SALDO DE 610 BS A CANCELAR A SU INGRESO, AMPLIO PAQUETE</t>
  </si>
  <si>
    <t>HOSPEDAJE TODO INLCUIDO 2 PERSONAS 2D1N
HOSPEDAJE TODO INCLUIDO/ SUITE VIP 2 PERSONAS / ALIMENTACION D1 CENA Y D2 DESAYUNO ALMUERZO/ ACOMODACION 1 CAMA KING/ USO DE INSTALACIONES DISPONIBLES EN FECHA/ TOTAL PAQUETE 1009BS, CANCELO 500BS, TIENE UN SALDO DE 509BS, COBRAR AL INGRESAR PARA FACTURAR AMPLIIO PAQUETE</t>
  </si>
  <si>
    <t>Gustavo Álvarez Gutiérrez</t>
  </si>
  <si>
    <t>"HOSPEDAJE TODO INCLUIDO CABAÑA TRIPLE, OJO BLOQUEAR UNA HABITACIÓN CON LLAVE/ 3 PERSONAS ADULTAS 3D2N/ ALIMENTACION D1 CENA Y D2 DESAYUNO ALMUERZO CENA D3 DESAYUNO ALMUERZO / ACOMODACION 1 CAMA KING Y 2 CAMAS INDIVIDUALES/ AMBIENTES HARA USO LAS DISPONIBLES EN LOS DIAS HOSPEDADOS/ TOTAL PAQUETE 3409BS
- AUTORIZADO POR LIC. FABIAN 
PAGO 1 1739BS
PAGO 2 1679BS
SIN DEUDAS</t>
  </si>
  <si>
    <t>Maria Eugenia Antelo Romero</t>
  </si>
  <si>
    <t>TOTAL 1640BS, DEBE SALDO DE 640 BS</t>
  </si>
  <si>
    <t>FULLDAY CORPORATIVO COMBO CHANCHO A LA CAJA CHINA
12 adultos x 90=1080 bs / 8 niños x 70bs = 560bs / total 1640bs</t>
  </si>
  <si>
    <t>Juan Carlos pinto</t>
  </si>
  <si>
    <t>PLATO SERVIDO 2 ADULTOS 1 NIÑO</t>
  </si>
  <si>
    <t>Fuentes</t>
  </si>
  <si>
    <t xml:space="preserve"> Alcira Delgado de Surco</t>
  </si>
  <si>
    <t>DEBE SALDO DE 70BS, TOTAL PAQUETE ES DE 2747BS</t>
  </si>
  <si>
    <t>hospedaje todo inlcuido 6 PERSONAS</t>
  </si>
  <si>
    <t>Marioly Jimenez Rojas</t>
  </si>
  <si>
    <t>Fernando vaca alvarez</t>
  </si>
  <si>
    <t>2 entradas plato servido</t>
  </si>
  <si>
    <t>Fernando Peña</t>
  </si>
  <si>
    <t>Leidy Justiniano Rojas</t>
  </si>
  <si>
    <t>jccm210176@hotmail.com</t>
  </si>
  <si>
    <t>CABAÑA MASTER TRIPLE 3DIAS 2 NOCHES</t>
  </si>
  <si>
    <t xml:space="preserve">Guillermo Padilla </t>
  </si>
  <si>
    <t>fullday 4 adultos y 1 menor plato servido</t>
  </si>
  <si>
    <t>DONNY WILDERS BEDREGAL GARCÍA</t>
  </si>
  <si>
    <t xml:space="preserve"> Analy Bedregal Garcia</t>
  </si>
  <si>
    <t>fullday 3 adultos,1 adulto mayor y 1 menor plato servido</t>
  </si>
  <si>
    <t>Ángela Menacho berbetty</t>
  </si>
  <si>
    <t>2 fullday plato servido</t>
  </si>
  <si>
    <t>SALDO FULLDAY Y 1 ADICIONAL</t>
  </si>
  <si>
    <t>MARTIN SALCES</t>
  </si>
  <si>
    <t>76004307 -78512090</t>
  </si>
  <si>
    <t>HOPSEDAJE  SOLO CON DESAYUNO</t>
  </si>
  <si>
    <t>Pablo Morales</t>
  </si>
  <si>
    <t xml:space="preserve"> Pablo Cesar Morales Cuellar</t>
  </si>
  <si>
    <t xml:space="preserve"> Full Day 3 adultos 1 menor fullday</t>
  </si>
  <si>
    <t>Miller Mustafa Andrades</t>
  </si>
  <si>
    <t>FULLDAY 1 ENTRADA</t>
  </si>
  <si>
    <t>Silbia Gutierrez</t>
  </si>
  <si>
    <t>silbiagutierrezm@gmail.com</t>
  </si>
  <si>
    <t>FULLDAY 2 ENTRADS</t>
  </si>
  <si>
    <t>REPROGRAMACION Y DIFERENCIA PAQUETE</t>
  </si>
  <si>
    <t>FULLDAY DOMINGO 2 ENTRADAS Y REPROGRAMACION</t>
  </si>
  <si>
    <t>María Teresa Mariaca</t>
  </si>
  <si>
    <t>full day 2 adultos 1 menor</t>
  </si>
  <si>
    <t xml:space="preserve">Bladimir Ibarra Castro </t>
  </si>
  <si>
    <t>PLATO SERVIDO 3 adultos 1 menor</t>
  </si>
  <si>
    <t>Jaime Vega mosquera</t>
  </si>
  <si>
    <t>FLORA CHÁVEZ</t>
  </si>
  <si>
    <t>HOSPEDAJE CON DESAYUNO + ALMUERZO Y DECORACION Y TORTA</t>
  </si>
  <si>
    <t>Shelimar Antelo</t>
  </si>
  <si>
    <t>seinitaantelo@gmail.com</t>
  </si>
  <si>
    <t>CAMBIO FECHA AL 19 DE FEBRERO POR MANTENIMIENTO DEL HOTEL</t>
  </si>
  <si>
    <t>2 ENTRADAS PLATO SERVIDO</t>
  </si>
  <si>
    <t>1 ENTRADA ADICIONAL PLATO SERVIDO</t>
  </si>
  <si>
    <t>Leidy paez</t>
  </si>
  <si>
    <t>leidypaezarnez7@gmail.com</t>
  </si>
  <si>
    <t>Vania Alvis Chavez</t>
  </si>
  <si>
    <t>FULLDAY 
6 mayores precio 774 bs
2 menores de dad precio 158 bs
total 932 bs</t>
  </si>
  <si>
    <t>Jhonny Alexis Algarañaz Serrate</t>
  </si>
  <si>
    <t xml:space="preserve">FULLDAY 5 adultos y 1 menor </t>
  </si>
  <si>
    <t>Iver Arispe</t>
  </si>
  <si>
    <t>Julio César Lozada Ribera</t>
  </si>
  <si>
    <t xml:space="preserve">Eduardo Becerra pesoa </t>
  </si>
  <si>
    <t>Enrique Becerra</t>
  </si>
  <si>
    <t xml:space="preserve">2 adultos 1 menor fullday </t>
  </si>
  <si>
    <t>Hugo Carrasco</t>
  </si>
  <si>
    <t>Ronald Carrasco Villanueva</t>
  </si>
  <si>
    <t>Zabalaga</t>
  </si>
  <si>
    <t>Daniel zabalaga</t>
  </si>
  <si>
    <t>MAURICIO RODRIGUEZ</t>
  </si>
  <si>
    <t>BRIANDA BETANCOURT GILES</t>
  </si>
  <si>
    <t>briandita_bg@hotmail.com</t>
  </si>
  <si>
    <t>FULLDAY 8adultos 2 menor</t>
  </si>
  <si>
    <t>2 adultos, 1 tercera edad y 1 menor fullday</t>
  </si>
  <si>
    <t>Leydy ardaya vaca</t>
  </si>
  <si>
    <t>Ghelvin Nicole Ayala Gutiérrez</t>
  </si>
  <si>
    <t>5 adultos 645
1 menor (5a11años) 79bs
COMPROBANTE EN REVISION</t>
  </si>
  <si>
    <t>Grover Coronado</t>
  </si>
  <si>
    <t>irene Revollo Gonzales</t>
  </si>
  <si>
    <t>irenerevollo.7@gmail.com</t>
  </si>
  <si>
    <t>DEBE SALDO DE 345BS</t>
  </si>
  <si>
    <t>FULLDAY 5 adultos</t>
  </si>
  <si>
    <t>falta comprobante NO ENVIO RECEPCION</t>
  </si>
  <si>
    <t>FALTA COMPRO</t>
  </si>
  <si>
    <t>Nº  FACTURA</t>
  </si>
  <si>
    <t>¿TIENE DEUDA?</t>
  </si>
  <si>
    <t>OBSERVACIONES/ ACLARACIONES / COMNETARIOS</t>
  </si>
  <si>
    <t>FULLDAY 
5 adultos 645
1 menor (5a11años) 79bs</t>
  </si>
  <si>
    <t xml:space="preserve"> Fullday enero 6 adultos</t>
  </si>
  <si>
    <t>costulo moises villca mamani</t>
  </si>
  <si>
    <t>mva00964@gmail.com</t>
  </si>
  <si>
    <t>Rodolfo Dorado</t>
  </si>
  <si>
    <t>doradorodolfo311@gmail.com</t>
  </si>
  <si>
    <t>4 adultos 3 menores FULLDAY</t>
  </si>
  <si>
    <t>Omar Flores Aruquipa</t>
  </si>
  <si>
    <t>omarflores74@hotmail.com</t>
  </si>
  <si>
    <t>FULLDAY 6 adultos 1 menor</t>
  </si>
  <si>
    <t>Fernando Lema</t>
  </si>
  <si>
    <t xml:space="preserve"> Nahir Frías </t>
  </si>
  <si>
    <t>vnnbf.30@live.com</t>
  </si>
  <si>
    <t>FULLDAY 6 adultos
1 menor de 7 años
1 menor de 3 años (no paga)</t>
  </si>
  <si>
    <t>américa cuellar</t>
  </si>
  <si>
    <t xml:space="preserve">Polonia Montero </t>
  </si>
  <si>
    <t>Americacuellar23@GMAIL.com</t>
  </si>
  <si>
    <t>Rojas arancibia Katiana Andrea</t>
  </si>
  <si>
    <t>1 ENTRADA BALNEARIOS</t>
  </si>
  <si>
    <t xml:space="preserve">FULLDAY 3 ADULTOS Y 1 MENOR </t>
  </si>
  <si>
    <t>Ericka Eguez</t>
  </si>
  <si>
    <t>e.eguez.tr@hotmail.es</t>
  </si>
  <si>
    <t>FULLDAY  6 adultos y 1 niño</t>
  </si>
  <si>
    <t>Darinka Ordóñez Sandoval</t>
  </si>
  <si>
    <t>DEBE SALDO 379
CANCELO EN RECEPCION 689BS</t>
  </si>
  <si>
    <t>HOSPEDAJE TODO INCLUIDO</t>
  </si>
  <si>
    <t>Ronald Alpire Pereyra</t>
  </si>
  <si>
    <t>ralpirepereyra@gmail.com</t>
  </si>
  <si>
    <r>
      <rPr>
        <rFont val="Arial"/>
        <color theme="1"/>
      </rPr>
      <t xml:space="preserve">FULLDAY 5 DULTOS Y 1 MENOR , </t>
    </r>
    <r>
      <rPr>
        <rFont val="Arial"/>
        <color rgb="FF0000FF"/>
      </rPr>
      <t>SE DEBE VOUCHER POR 50BS</t>
    </r>
  </si>
  <si>
    <t>Brenda Rodríguez antezana</t>
  </si>
  <si>
    <t>brenda.ra.1994@gmail.com</t>
  </si>
  <si>
    <t>3 adultos 1 menor FULLDAY</t>
  </si>
  <si>
    <t>Magali Torrico López</t>
  </si>
  <si>
    <t>magali031089@gmail.com</t>
  </si>
  <si>
    <t>Delma Moya Soto</t>
  </si>
  <si>
    <t>1 (910) 723-6426</t>
  </si>
  <si>
    <t>milysomo@gmail.com</t>
  </si>
  <si>
    <r>
      <rPr>
        <rFont val="Arial"/>
        <color theme="1"/>
      </rPr>
      <t xml:space="preserve">HOSPEDAJE 3DIAS Y 2NOCHES, 2 PERSONAS SUITE EJECUTIVA, </t>
    </r>
    <r>
      <rPr>
        <rFont val="Arial"/>
        <b/>
        <color rgb="FF0000FF"/>
      </rPr>
      <t>SE LE DEBE VOUCHER POR 11BS</t>
    </r>
  </si>
  <si>
    <t>Marco a chavarria Pérez</t>
  </si>
  <si>
    <t>12563
12564</t>
  </si>
  <si>
    <t>Full day 2 entradas + 1 menor adicionale</t>
  </si>
  <si>
    <t>Luisa Carola López Rivera</t>
  </si>
  <si>
    <t>carola.lopez.r@gmail.com</t>
  </si>
  <si>
    <t>ALVARO PINTO AVILES</t>
  </si>
  <si>
    <t>Gonzalo Pinto Aviles</t>
  </si>
  <si>
    <t>yamile prado</t>
  </si>
  <si>
    <t>Paquete full day enero 5 fullday adultos  2 menores</t>
  </si>
  <si>
    <t>Christian Chugar</t>
  </si>
  <si>
    <t>christian.chugar@gmail.com</t>
  </si>
  <si>
    <r>
      <rPr>
        <rFont val="Arial"/>
        <b/>
        <color rgb="FFFF0000"/>
      </rPr>
      <t>DEBE SALDO DE 300</t>
    </r>
    <r>
      <rPr>
        <rFont val="Arial"/>
        <color theme="1"/>
      </rPr>
      <t xml:space="preserve">
cancelo en recepcion 300bs el 2/2</t>
    </r>
  </si>
  <si>
    <t xml:space="preserve">HOSPEDAJE SOLO CON DESAYUNO </t>
  </si>
  <si>
    <t>JUANA ILLANES CORONEL</t>
  </si>
  <si>
    <t xml:space="preserve">Marina Magali Yllanes Coronel </t>
  </si>
  <si>
    <r>
      <rPr>
        <rFont val="Arial"/>
        <b/>
        <color rgb="FFFF0000"/>
      </rPr>
      <t>debe saldo de 2257bs</t>
    </r>
    <r>
      <rPr>
        <rFont val="Arial"/>
        <color theme="1"/>
      </rPr>
      <t xml:space="preserve">
aumento  personas y cancelo en recepcion</t>
    </r>
  </si>
  <si>
    <t>fulday corporativo</t>
  </si>
  <si>
    <t>Danitza Sanchez Coronado</t>
  </si>
  <si>
    <t>sanchezcoronadodanitza@gmail.com</t>
  </si>
  <si>
    <t xml:space="preserve">2 adultos fullday </t>
  </si>
  <si>
    <t>Erika Liliana Peña Ralde</t>
  </si>
  <si>
    <t xml:space="preserve">3 adultos fullday </t>
  </si>
  <si>
    <t>2DA ENTRADA ADICIONAL</t>
  </si>
  <si>
    <t>emanuel Quezada (FALTA COMPRO)</t>
  </si>
  <si>
    <t>emanuel Quezada</t>
  </si>
  <si>
    <t xml:space="preserve">e.quezada.chacae@gmail.com </t>
  </si>
  <si>
    <t xml:space="preserve"> 2 mayores fullday</t>
  </si>
  <si>
    <t>Jose Miguel Aguilera Ortiz</t>
  </si>
  <si>
    <t>3 ADULTOS FULLDAY 1 MENOR</t>
  </si>
  <si>
    <t>Roberto Pozzo</t>
  </si>
  <si>
    <t xml:space="preserve"> roberto_pozzo@outlook.com</t>
  </si>
  <si>
    <t>Dustin Ever Villarroel Aliaga</t>
  </si>
  <si>
    <t>dustin.villarroel@gmail.com</t>
  </si>
  <si>
    <t>4 adultos balneario</t>
  </si>
  <si>
    <t xml:space="preserve">RECEPCION RECIEN ME ENVIO EL COMPROBANTE HOY </t>
  </si>
  <si>
    <t>Víctor Rospilloso</t>
  </si>
  <si>
    <t>rospillosovictor7@gmail</t>
  </si>
  <si>
    <t>5 adultos 1 menor solo balneario / VENTA ANULADA SANTIAGO, NO INDICA QUE ES</t>
  </si>
  <si>
    <t>ANALIS MALDONADO</t>
  </si>
  <si>
    <t>FULLDAY ENTRESEMANA  ADULTOS 1 MENOR</t>
  </si>
  <si>
    <t>INGRESA EL 14 DE MARZO</t>
  </si>
  <si>
    <t>Adelayda Gutiérrez Robles</t>
  </si>
  <si>
    <t>Jesús David Copa Quisbert - 3029020sc 
Esther Garcia de Copa - 3006140 SC</t>
  </si>
  <si>
    <r>
      <rPr>
        <rFont val="Arial"/>
        <color theme="1"/>
      </rPr>
      <t xml:space="preserve">HOSPEDAJE 2D1N 2 PERSONAS TODO INLCUIDO SUITE VIP, SIN FECHA POR CONFIRMAR </t>
    </r>
    <r>
      <rPr>
        <rFont val="Arial"/>
        <b/>
        <color theme="1"/>
        <sz val="12.0"/>
      </rPr>
      <t>INGRESA CON VOUCHER</t>
    </r>
  </si>
  <si>
    <t>Nilton Huañapaco Huallpa</t>
  </si>
  <si>
    <t>nilton92hh@gmail.com</t>
  </si>
  <si>
    <t>DEPOSITO</t>
  </si>
  <si>
    <t>VELADA ROMANTICA GOLD 930BS 
2 PERSONAS 2 DIAS 1NOCHE
ACOMODACION: CAMA MATRMONIAL
CENA: EN ESCENARIO BAJO LAS ESTRELLAS (Caso lluvia en habitacion)
INCLUYE:
- CENA ROMANTICA
- TRAGO DE BIENVENIDA
- VINO
- CHOCOLATES
- DECORACION EN ESCENARIO BAJO LAS ESTRELLAS
- DESAYUNO BUFFET
ACOMODACIÓN
Cama matrimonial OJO QUIERE HABITACION SI O SI CON FRIGOBAR , REVISAR QUE TODO ESTE OK
ALIMENTACIÓN
D1 cena romántica
D2 Desayuno
CENA ROMANTICA
ENSALADA WALDO
KEPERI AL HORNO
TRES LECHES
---------
SIN DEUDAS"</t>
  </si>
  <si>
    <t>Grehssy Pamela Laime</t>
  </si>
  <si>
    <t>glaime@farmacorp.com</t>
  </si>
  <si>
    <t>DEBE SALDO DE 469BS</t>
  </si>
  <si>
    <t>"CLIENTE FARMACORP 
HOSPEDAJE TODO INCLUIDO 6 PERSONAS MAYORES EN SUITE LAGOON Y CABAÑA 2HABITACIONES
ALIMENTACION
D1 CENA
D2 DESAYUNO ALMUERZO BUFFET  
ACOMODACION:
SUITE LAGOON 1 CAMA MATRIMONIAL
CABAÑA 2H 1 CAMA KING Y 2 INDIVIDUALES
AMBIENTES: 
CLIENTE HARA USO DE TODOS LOS AMBIENTES EN LA FECHA
-..............
TOTAL PAQUETE: 2717BS
PAGO: 
CABAÑA CON VOUCHER FARMACORP SIN DEUDA Y 
SUITE LAGOON
PAGO: 470BS
DEUDA: 469BS A CANCELAR A SU INGRESO"</t>
  </si>
  <si>
    <t>SERVICIOS y SUMINISTROS</t>
  </si>
  <si>
    <t>GONZALO FELIX ENCINAS CARREON</t>
  </si>
  <si>
    <t>DEBE SALDO DE 1529BS</t>
  </si>
  <si>
    <t>HOSPEDAJE TODO INCLUIDO SUITE DOBLE 4 PERSONAS 3 ADULTOS Y 1 MENOR / ALIMENTACION D1 CENA Y D2 DESAYUNO ALMUERZO CENA  D3 DESAYUNO ALMUERZO / ACOMODACION 2 CAMA KING/ AMBIENTES HARA USO DISPONIBLES EN LA FECHA/ TOTAL PAQUETE 3059BS, CANCELO 1530 BS, DEUDA DE 1529BS, COBRAR AL INGRESAR PARA FACTURAR EL SALDO</t>
  </si>
  <si>
    <t>Yngrid Yenny Paz Perez</t>
  </si>
  <si>
    <t>yngridpaz@gmail.com</t>
  </si>
  <si>
    <t>Rubí Armata Miranda</t>
  </si>
  <si>
    <t>Rubí Armata</t>
  </si>
  <si>
    <t>yessenia_am@hotmail.com</t>
  </si>
  <si>
    <t>850 QR Y 850 EN RECEPCION</t>
  </si>
  <si>
    <t>2 COMPBOS CUMMPLEAÑEROS 1</t>
  </si>
  <si>
    <t>Lucero Choque</t>
  </si>
  <si>
    <t>luz31367@gmail.com</t>
  </si>
  <si>
    <t xml:space="preserve"> full day para 3 personas</t>
  </si>
  <si>
    <t xml:space="preserve"> omonte</t>
  </si>
  <si>
    <t>Essael Omonte</t>
  </si>
  <si>
    <t>essaelomonte@gmail.com</t>
  </si>
  <si>
    <t>Wilson Copa</t>
  </si>
  <si>
    <t>Gabriel Leaños</t>
  </si>
  <si>
    <t>gaboleanos@gmail.com</t>
  </si>
  <si>
    <t>5adultos 1menor fullday</t>
  </si>
  <si>
    <t>Carola Peláez</t>
  </si>
  <si>
    <t>Roxana Carola Peláez Sandoval</t>
  </si>
  <si>
    <t>cpelaezsandoval@gmail.com</t>
  </si>
  <si>
    <t>PAGO EN RECEPCION
4099110000001033</t>
  </si>
  <si>
    <t>HOSPEDAJE TODO INLCUIDO 2 PERSONAS SUITE LAGOON</t>
  </si>
  <si>
    <t xml:space="preserve">luz Carmen rojas </t>
  </si>
  <si>
    <t>DEBE SALDO DE 2515BS</t>
  </si>
  <si>
    <t>PAQUETE CORPORATIVO COMBO CHURRASCO PLATO SERVIDO +  GASEOSA DE 500 ML + AMBIENTES PARA 33 PERSONAS</t>
  </si>
  <si>
    <t>DESCORCHE</t>
  </si>
  <si>
    <t>DESCORCHE POR TORTA</t>
  </si>
  <si>
    <t>ANULADO RECEPCION ENVIO MAL EL COMPROBANTE</t>
  </si>
  <si>
    <t>MARIA VICTORIA MEDRANO</t>
  </si>
  <si>
    <t>Luis Miguel Estremadoiro Arteaga</t>
  </si>
  <si>
    <t>3 adultos 2 menores fullday</t>
  </si>
  <si>
    <t>Carla patricia merida Balderrama</t>
  </si>
  <si>
    <t>Fullday 6 adultos 2 menores</t>
  </si>
  <si>
    <t>Carmelo Pabon Cruz</t>
  </si>
  <si>
    <t>Liliana Patty Llanos</t>
  </si>
  <si>
    <t>lilianapattyllanos@gmail.com</t>
  </si>
  <si>
    <t>DEBE SALDO DE 539BS</t>
  </si>
  <si>
    <t>HOSPEDAJE SUITE FAMILIAR 3 PERSONAS</t>
  </si>
  <si>
    <t>HOSPEDAJE CON DESAYUNO  + 1 MENOR</t>
  </si>
  <si>
    <t>Miguel sejas</t>
  </si>
  <si>
    <t>Osvaldo Kinm</t>
  </si>
  <si>
    <t>HOSPEDAJE TODO INLCUIDO 2 PERSONAS</t>
  </si>
  <si>
    <t>Limber Barba</t>
  </si>
  <si>
    <t>Andrea Barba Scetti</t>
  </si>
  <si>
    <t>HOSPEDAJE 2DIAS 1 NOCHE 2 MYORES Y 2 NIÑOS / ACOMODACION 2 CAMAS KING / ALIMENTACION D2 DESAYUNO / AMBIENTES CLIENTE HARA USO DE TODOS LOS AMBIENTES DEL RESORT / SIN REQUERMIENTO ADICIONALES / SIN DEUDA</t>
  </si>
  <si>
    <t>María Reneé Cuellar Ortiz</t>
  </si>
  <si>
    <t>2 ENTRADAS FULLDAY PLATO SERVIDO</t>
  </si>
  <si>
    <t>ALEJANDRO DANIEL PARDO</t>
  </si>
  <si>
    <t>SUITE LAGOON VELADA ROMANTICA GOLD</t>
  </si>
  <si>
    <t>Eloy Alejandro Justiniano Coimbra</t>
  </si>
  <si>
    <t>SUITE VIP VELADA  ROMANTICA GOLD</t>
  </si>
  <si>
    <t>David Villca Cruz</t>
  </si>
  <si>
    <t>67800434 - 67707028</t>
  </si>
  <si>
    <t>VELADA ROMANTICA GOLD 930BS + ALMUERZO BUFFET DIA 2
2 PERSONAS 2 DIAS 1NOCHE
ACOMODACION: CAMA MATRMONIAL
CENA:EN HABITACION
INCLUYE:
- CENA ROMANTICA
- TRAGO DE BIENVENIDA
- VINO
- CHOCOLATES
- DECORACION EN ESCENARIO BAJO LAS ESTRELLAS
- DESAYUNO BUFFET
ACOMODACIÓN
Cama matrimonial
ALIMENTACIÓN
D1 cena romántica
D2 Desayuno almuerzo buffet
CENA ROMANTICA
 ENSALADA CESAR FILETE MIÑON MOUSE DE FRUTILLA --------- SIN DEUDAS"
---------
SIN DEUDAS</t>
  </si>
  <si>
    <t>María Luisa Moreno de Moreno</t>
  </si>
  <si>
    <t xml:space="preserve"> Luis Fernando Moreno Herrera</t>
  </si>
  <si>
    <t>luisfernandomorenoherrera8@gmail.com</t>
  </si>
  <si>
    <t>Denis Pinto Saavedra</t>
  </si>
  <si>
    <t>Jose Luis Abrego Olmos</t>
  </si>
  <si>
    <t>abregojoseluis68@gmail.com</t>
  </si>
  <si>
    <t>fullday pareja an valentin</t>
  </si>
  <si>
    <t>Jorge Humberto Carvallo Orosco</t>
  </si>
  <si>
    <t xml:space="preserve"> Fabiola Bustos Peña</t>
  </si>
  <si>
    <t>San valentin FULLDAY 2 ADULTOS  + 1 MENOR REGULAR</t>
  </si>
  <si>
    <t>Martin Javier Luna Pizarro</t>
  </si>
  <si>
    <t xml:space="preserve"> Javier Luna Pizarro</t>
  </si>
  <si>
    <t>fullday 4 parejas</t>
  </si>
  <si>
    <t>sebastian Ramiro añez saucedo</t>
  </si>
  <si>
    <t>72685969 - 63469197</t>
  </si>
  <si>
    <t>sebastianramiroanezsaucedo@gmail.com</t>
  </si>
  <si>
    <t>1 entrada pareja</t>
  </si>
  <si>
    <t>Yael Cárcamo</t>
  </si>
  <si>
    <t>Yael.dcarcamof@gmail.com</t>
  </si>
  <si>
    <t>4 entradas fullday</t>
  </si>
  <si>
    <t>MARCELO RODA MATTOS</t>
  </si>
  <si>
    <t>FULLDAY 1 PAREJA</t>
  </si>
  <si>
    <t>Daniela Bravo</t>
  </si>
  <si>
    <t>danielabravocasanova@gmail.com</t>
  </si>
  <si>
    <t>2 ENTRADAS FULLDAYPAREJA</t>
  </si>
  <si>
    <t xml:space="preserve"> Carla Molina</t>
  </si>
  <si>
    <t>Mcarli120519@gmail.com</t>
  </si>
  <si>
    <t>1 ENTRADA PAREJA</t>
  </si>
  <si>
    <t>FAVIOLA SERRUDO GARCIA</t>
  </si>
  <si>
    <t>1 FULLDAY PAREJA</t>
  </si>
  <si>
    <t>Juan Daniel mejia</t>
  </si>
  <si>
    <t>msjd103@gmail.com</t>
  </si>
  <si>
    <t>Oscar Villa Pereira</t>
  </si>
  <si>
    <t>79493775 -72121664</t>
  </si>
  <si>
    <t>oscarvillapereira@gmail.com</t>
  </si>
  <si>
    <t>1 ENTRADA ADULTO FULLDAY</t>
  </si>
  <si>
    <t xml:space="preserve">Alejandra Alegre </t>
  </si>
  <si>
    <t xml:space="preserve"> aalegre@innovate.bo </t>
  </si>
  <si>
    <t>Anibal Villarroel</t>
  </si>
  <si>
    <t>Ronny Aguilera</t>
  </si>
  <si>
    <t>2 FULLDAY PAREJA</t>
  </si>
  <si>
    <t>GERARDO BUSTILLOS</t>
  </si>
  <si>
    <t>gerardobustillo68@gmail.com</t>
  </si>
  <si>
    <t>4 ENTRADAS PAREJAS FULLDAY</t>
  </si>
  <si>
    <t>Joel Fernando Ticona Aquino</t>
  </si>
  <si>
    <t>tj6167ticonajoel6167@gmail.com</t>
  </si>
  <si>
    <t>CENA ROMANTICA</t>
  </si>
  <si>
    <t>CENA
De entrada  una ensalada Waldo y ensalada caprise
De plato fuerte
Un filet miñón y un keperi al horno . De postre dos tres leches
uso entradas cortesia el 14 de febrero</t>
  </si>
  <si>
    <t>Luis Gustavo Medina</t>
  </si>
  <si>
    <t>78040559 - 73183181</t>
  </si>
  <si>
    <t>vygustavo@hotmail.com</t>
  </si>
  <si>
    <t>En la entrada
en salada waldo
Tomate caprise
Para el plato fuerte
Cordón blue de pollo
Y
Filet miñon en reducción de vino
Y para el postre
Mouse de frutilla y
Tres leche</t>
  </si>
  <si>
    <t>Omar Alex Quispe</t>
  </si>
  <si>
    <t>CENA ROMANTICA PREMIUM</t>
  </si>
  <si>
    <t xml:space="preserve">arni_forty@hotmail.com </t>
  </si>
  <si>
    <t>DEBE SALDO DE 914,50 + deuda por reprogramacion</t>
  </si>
  <si>
    <t>HOSPEDAJE 3DIAS Y 2NOCHES, 2 PERSONAS SUITE LAGOON REPROGRAMO PARA EL 14 DE MARZO</t>
  </si>
  <si>
    <t>Tania Saravia Vargas</t>
  </si>
  <si>
    <t>72165648 - 77825046</t>
  </si>
  <si>
    <t>nicolitacocasaravia@gmail.coM</t>
  </si>
  <si>
    <t>DAY USE CABAÑA 4 PERSONAS</t>
  </si>
  <si>
    <t>Antonio pinto Poqiviqui</t>
  </si>
  <si>
    <t>77682462 - 77054701</t>
  </si>
  <si>
    <t>antpinto33@hotmail.com</t>
  </si>
  <si>
    <t>Eldy Severiche Jiménez</t>
  </si>
  <si>
    <t>eldyseverichejimenez@gmail.com</t>
  </si>
  <si>
    <t>PAGO EN RECEPCION CON TARJETA 
478786000009762</t>
  </si>
  <si>
    <t>Ivan aiza López</t>
  </si>
  <si>
    <t>ivan.aiza@coapecom.com</t>
  </si>
  <si>
    <t>DEBE SALDO DE 190BS
PAGO EN RECEPCION</t>
  </si>
  <si>
    <t>CENA STANDAR</t>
  </si>
  <si>
    <t>Abel Ayala Torrico</t>
  </si>
  <si>
    <t>abel11486@gmail.com</t>
  </si>
  <si>
    <t>DEBE SALDO DE 225BS 
PAGO EN RECEPCION</t>
  </si>
  <si>
    <t>AMPLIACION PAQUETE A 3DIAS 2NTODO INLCUIDO</t>
  </si>
  <si>
    <t>VAMOS A COMPARTIR PORQUE DIO SEGUIMIENTO Y REGISTRO</t>
  </si>
  <si>
    <t xml:space="preserve"> CANCELAR A SU INGRESOO EN RECEPCION</t>
  </si>
  <si>
    <t>SALDO HOSPEDAJE , RECIBO DICE 610</t>
  </si>
  <si>
    <t>Mauricio Clementelli</t>
  </si>
  <si>
    <t>HOSPEDAJE TODO INLCUIDO</t>
  </si>
  <si>
    <t>Claudia Mendivil</t>
  </si>
  <si>
    <t>Douglas Quintana</t>
  </si>
  <si>
    <t>productoranlh77@gmail.com</t>
  </si>
  <si>
    <t>FULLDAY 7 ADULTOS</t>
  </si>
  <si>
    <t>Diego Hobert Silvério</t>
  </si>
  <si>
    <t>Samuel Bedoya</t>
  </si>
  <si>
    <t>hospedaje todo inlcuido suite ejecutiv</t>
  </si>
  <si>
    <t>José Barnadas</t>
  </si>
  <si>
    <t xml:space="preserve">María Elda Jordan </t>
  </si>
  <si>
    <t>DEBE SALDO DE 1359BS</t>
  </si>
  <si>
    <t>HOSPEDAJE TODO INLCUIDO 2 PERSONAS 4D33N</t>
  </si>
  <si>
    <t>Alcides Cuéllar</t>
  </si>
  <si>
    <t>gloriacuellarr.9@gmail.com</t>
  </si>
  <si>
    <t>DEBE 1189BS POR LA SEGUNDA SUITE FAMILIAR</t>
  </si>
  <si>
    <t>HOSPEDAJE 2 SUITES FAMILIARES/   TODO INCLUIDO 2 ADULTOS Y 1 MENOR / ALIMENTACION D1 CENA Y D2 DESAYUNO ALMUERZO  / ACOMODACION 1 CAMA KING y 1 iINDIVIDUAL / AMBIENTES HARA USO DISPONIBLES EN LA FECHA/ DEBE SALDO DE 1189BS ESDECIR 594, 5 BS POR SUITE</t>
  </si>
  <si>
    <t>Luis Niño de Guzman</t>
  </si>
  <si>
    <t>guzmanvedia@gmail.com</t>
  </si>
  <si>
    <t>HOSPEDAJE TODO INCLUIDO 3 DIAS 2 NOCHES / SUITE LAGOON PARA 2 PERSONAS / ALIMENTACION D1 CENA, D2 DESAYUNO ALMUERZO CENA, D3 DESAYUNO ALMUERZO/ ACOMODACION 1 CAMA KING/ SIN DEUDAS / HARA USO DE AMBIENTES DISPONIBLES</t>
  </si>
  <si>
    <t>Sergio Alejandro Zambrana Herrera</t>
  </si>
  <si>
    <t>sergiozambrana97@gmail.com</t>
  </si>
  <si>
    <t>VELADA ROMANTICA GOLD 930BS SUITE VIP
2 PERSONAS 2 DIAS 1NOCHE
ACOMODACION: CAMA MATRMONIAL
CENA: EN ESCENARIO BAJO LAS ESTRELLAS (Caso lluvia en habitacion)
INCLUYE:
- CENA ROMANTICA
- TRAGO DE BIENVENIDA
- VINO
- CHOCOLATES
- DECORACION EN ESCENARIO BAJO LAS ESTRELLAS
- DESAYUNO BUFFET
ACOMODACIÓN
Cama matrimonial
ALIMENTACIÓN
D1 cena romántica
D2 Desayuno
CENA ROMANTICA 
ensalada cesar, cordon blue de pollo, mouse de frutilla 
y tomates capresi, keperi al horno, tres leches
---------
SIN DEUDAS</t>
  </si>
  <si>
    <t>CANCELO EN RECEPCION
4421910000006012</t>
  </si>
  <si>
    <t>Mercedes Banegas</t>
  </si>
  <si>
    <t>José Luis Rodriguez Padilla</t>
  </si>
  <si>
    <t xml:space="preserve"> chikyrodriguez1992@gmail.com</t>
  </si>
  <si>
    <t>santiago no registro bien, anoto menos un bolivinano</t>
  </si>
  <si>
    <t>Andres Silva Serrate</t>
  </si>
  <si>
    <t xml:space="preserve"> andreschilva3@gmail.com</t>
  </si>
  <si>
    <t>2 ENTRADAS FULLDAT</t>
  </si>
  <si>
    <t>Emilio Arabe</t>
  </si>
  <si>
    <t>2 entradas adultos y 2 niños</t>
  </si>
  <si>
    <t>Mikaela Toro</t>
  </si>
  <si>
    <t xml:space="preserve"> Daniela Tórrez Limpias</t>
  </si>
  <si>
    <t>dlimpias@colegiosanlorenzo.edu.bo</t>
  </si>
  <si>
    <t>3 entradas balneario</t>
  </si>
  <si>
    <t>PAGO EN RECEPCION
4404494420000002863</t>
  </si>
  <si>
    <t>SALDO HOSPEDAJE SUITE FAMILIAR 2</t>
  </si>
  <si>
    <t>alfredo de jaille</t>
  </si>
  <si>
    <t>ROGER LUIS NAVIAGORENA</t>
  </si>
  <si>
    <t>PAGO EL HOTEL</t>
  </si>
  <si>
    <t>CABAÑA PREMIUM DOBLE 2H 2D1N TODO INLCUIDO</t>
  </si>
  <si>
    <t>Héctor Montero</t>
  </si>
  <si>
    <t>HOSPEDAJE TODO INCLUIDO 2 ADULTOS / ALIMENTACION D1 CENA Y D2 DESAYUNO ALMUERZO / HARA USO DE INSTALACIONES DISPONIBLES EN FECHA/ ACOMODACIONES 1 CAMA KING / SIN DEUDAS</t>
  </si>
  <si>
    <t xml:space="preserve"> Laura Soria Galvarro</t>
  </si>
  <si>
    <t>VALERIA ESCALANTE</t>
  </si>
  <si>
    <t xml:space="preserve"> luanavaleria01@gmail.com</t>
  </si>
  <si>
    <t>5 PERSONAS FULLDAY</t>
  </si>
  <si>
    <t xml:space="preserve"> Jheremy Pabon Fuertes</t>
  </si>
  <si>
    <t>jheremyp.f15@gmail.com</t>
  </si>
  <si>
    <t>Blanca Alicia Gutiérrez duran</t>
  </si>
  <si>
    <t>Rosario Palacios</t>
  </si>
  <si>
    <t>65066652- 75576491</t>
  </si>
  <si>
    <t>yubi_palacios02@hotmail.com</t>
  </si>
  <si>
    <t>Leslie Cuellar Duran</t>
  </si>
  <si>
    <t xml:space="preserve"> Pablo Lazcano</t>
  </si>
  <si>
    <t>Mariela Garrett</t>
  </si>
  <si>
    <t>marielagarrett86@gmail.com</t>
  </si>
  <si>
    <t>Nelson Gutierrez leigue</t>
  </si>
  <si>
    <t>Mauricio Guerrero</t>
  </si>
  <si>
    <t>Full day 3 adultos 3 menorES</t>
  </si>
  <si>
    <t>Dayan lucia Soria Mariscal</t>
  </si>
  <si>
    <t>dayanl.soria@gmail.com</t>
  </si>
  <si>
    <t>fullday carnavalero 2 adultos 1 menor</t>
  </si>
  <si>
    <t>Christian Apolinar aliaga</t>
  </si>
  <si>
    <t>chrisandree040992@gmail.com</t>
  </si>
  <si>
    <t xml:space="preserve">2 ADULTOS 2 MENORES FULLDAY </t>
  </si>
  <si>
    <t>Mary Méndez</t>
  </si>
  <si>
    <t>David Rodríguez Figueroa</t>
  </si>
  <si>
    <t>Jimena Zenteno Meneses</t>
  </si>
  <si>
    <t>Gigliola Peña Crespo</t>
  </si>
  <si>
    <t>gigliolapena@teleshopping.com.bo</t>
  </si>
  <si>
    <t>Full Day 3 adultos 1 MENOR</t>
  </si>
  <si>
    <t xml:space="preserve">Arturo García </t>
  </si>
  <si>
    <t>5 ENTRADAS BALNEARIO</t>
  </si>
  <si>
    <t>Madeline Mendoza</t>
  </si>
  <si>
    <t>Martin Cuevas</t>
  </si>
  <si>
    <t>TOTAL 1408BS DEBE SALDO DE 704BS</t>
  </si>
  <si>
    <t>HOSPEDAJE SUITE VIP 3 PERSONAS ADULTAS, DEBE SALDO</t>
  </si>
  <si>
    <t>CarlosSánchez</t>
  </si>
  <si>
    <t>Carlos Junior Sánchez Mallea</t>
  </si>
  <si>
    <t>CANCELO POR TRANSFERENCIA</t>
  </si>
  <si>
    <t>SALDO HOSPEDAJE SUITE LAGGOON</t>
  </si>
  <si>
    <t>AÑO</t>
  </si>
  <si>
    <t>MES</t>
  </si>
  <si>
    <t>META MENSUAL</t>
  </si>
  <si>
    <t>TOTAL VENTAS EN BS</t>
  </si>
  <si>
    <t>ENERO</t>
  </si>
  <si>
    <t>FEBRERO</t>
  </si>
  <si>
    <t>MARZO</t>
  </si>
  <si>
    <t>ABRIL</t>
  </si>
  <si>
    <t>MAYO</t>
  </si>
  <si>
    <t>JUNIO</t>
  </si>
  <si>
    <t>JULIO</t>
  </si>
  <si>
    <t>AGOSTO</t>
  </si>
  <si>
    <t>SEPTIEMBRE</t>
  </si>
  <si>
    <t>OCTUBRE</t>
  </si>
  <si>
    <t>NOVIEMBRE</t>
  </si>
  <si>
    <t>DICIEMBRE</t>
  </si>
  <si>
    <t>CIERRE DE AÑO</t>
  </si>
  <si>
    <t>CIERRE DE AÑO 2023</t>
  </si>
  <si>
    <t>FEXCO 2024 ABRIL - MAYO</t>
  </si>
  <si>
    <t>AGO- INSTITUTO AMERCANO</t>
  </si>
  <si>
    <t>CIERRE DE AÑO 2024</t>
  </si>
  <si>
    <t>CIERRE DE AÑO 2025</t>
  </si>
  <si>
    <t>COMISION NICOLE</t>
  </si>
  <si>
    <t>darling Valencia</t>
  </si>
  <si>
    <t>DARLING VALENCIA</t>
  </si>
  <si>
    <t>valenciadarling214@gmail.com</t>
  </si>
  <si>
    <t>9 ENTRADAS FULL DAY 22 DE ENERO</t>
  </si>
  <si>
    <t>Glendy Zarraga</t>
  </si>
  <si>
    <t>2 ENTRADAS ADULTOS Y 2 ENTRADAS NIÑOS</t>
  </si>
  <si>
    <t>Andrea Patricia Mejia Céspedes</t>
  </si>
  <si>
    <t>6 entradas adultos</t>
  </si>
  <si>
    <t>Mercado Nohel</t>
  </si>
  <si>
    <t>3 mayores y 1 menor</t>
  </si>
  <si>
    <t>Kenny Gabriel Gutierrez Cuellar</t>
  </si>
  <si>
    <t>kennygabrielgutierrez@gmail.com</t>
  </si>
  <si>
    <t>2DIAS 1 NOCHE SUITE LAGOON
Nombre cliente que reserva: Kenny Gutiérrez 
Celular: 70048418
Email: kennygabrielgutierrez@gmail.com
Total Deposito/trasferencia: 1142
Fecha y hora de ingreso: 22/01/2023
........ 
Ambiente a reservar : Suite Lagoon
Tiempo de estadia : 2 días y 1 noche
........... 
Nro de NIT/CI: 7776983
Nombre para factura NIT/CI: Kenny Gabriel Gutierrez Cuellar</t>
  </si>
  <si>
    <t xml:space="preserve">David Francisco Terrazas Seleme </t>
  </si>
  <si>
    <t>4 entradas adultos</t>
  </si>
  <si>
    <t>julio cronembold</t>
  </si>
  <si>
    <t>2 entradas adultos</t>
  </si>
  <si>
    <t xml:space="preserve">Rosario trigo </t>
  </si>
  <si>
    <t>Rodrigo olmos</t>
  </si>
  <si>
    <t>FECHA REGISTRO</t>
  </si>
  <si>
    <t>OUTLET HOSPEDAJE VACACIONAL</t>
  </si>
  <si>
    <t>TIPO DE CAMBIO SUS TERRAMIA</t>
  </si>
  <si>
    <t>COM DIA</t>
  </si>
  <si>
    <t>COM TOTAL</t>
  </si>
  <si>
    <t>2 DIAS 1 NOCHE</t>
  </si>
  <si>
    <t>ITEM</t>
  </si>
  <si>
    <t>HODPEDAJE</t>
  </si>
  <si>
    <t>ALIMENTACION</t>
  </si>
  <si>
    <t>BALNEARIO</t>
  </si>
  <si>
    <t>TOTAL</t>
  </si>
  <si>
    <t>LAGOON/EJECUTIVA</t>
  </si>
  <si>
    <t>100 %</t>
  </si>
  <si>
    <t>HOSPEDAJE S.</t>
  </si>
  <si>
    <t>ALL IN 3 COM</t>
  </si>
  <si>
    <t>SUMMER ON AD</t>
  </si>
  <si>
    <t>C2H</t>
  </si>
  <si>
    <t>C3H</t>
  </si>
  <si>
    <t>3 DIAS 2 NOCHES</t>
  </si>
  <si>
    <t>29 %</t>
  </si>
  <si>
    <t>67 %</t>
  </si>
  <si>
    <t>4 %</t>
  </si>
  <si>
    <t>40 %</t>
  </si>
  <si>
    <t>56 %</t>
  </si>
  <si>
    <t>32 %</t>
  </si>
  <si>
    <t>64 %</t>
  </si>
  <si>
    <t>4 DIAS 3 NOCHES</t>
  </si>
  <si>
    <t>30 %</t>
  </si>
  <si>
    <t>3 %</t>
  </si>
  <si>
    <t>38 %</t>
  </si>
  <si>
    <t>59 %</t>
  </si>
  <si>
    <t>para facturar vacaciones a credito por item suelto</t>
  </si>
  <si>
    <t>hospedaje s.</t>
  </si>
  <si>
    <t>all in 3 comidas</t>
  </si>
  <si>
    <t xml:space="preserve">summer on adulto </t>
  </si>
  <si>
    <t>SUPER DUO CHORIPAN</t>
  </si>
  <si>
    <t>SV VELADA ROMANTICA ENTRE SEMANA</t>
  </si>
  <si>
    <t>SE VELADA ROMANTICA ENTRE SEMANA</t>
  </si>
  <si>
    <t>HD - SUITE EJECUTIVA</t>
  </si>
  <si>
    <t>HD - CABANA 3H</t>
  </si>
  <si>
    <t>PREVALORADA</t>
  </si>
  <si>
    <t>ENTRADA PAREJA FIESTA AÑO NUEVO SECTOR ORO 880BS , 2 PERSONAS
CLIENTE: DAVID JEAN PIER JIMENEZ MONTAÑO
CI:13174209
SECTOR: ORO
MESA: 17 A
CANTIDAD ENTRADAS: 2</t>
  </si>
  <si>
    <t>VIRGINIA MUNIZ</t>
  </si>
  <si>
    <t>Nombre: Virginia Muniz CI:  2692781-6 
Sector: A
Mesa:16
Cantidad 4 entradas (2 parejas)</t>
  </si>
  <si>
    <t>Datos Cliente
Nombre: Mauricio Fernandez de Cordova
CI:
Telefono:  76324001/ 72678993
Correo:mauricio700@hotmail.com
Sector: PLATA
Mesa: 6
Cantidad de entradas: 2 ( PAREJA)
Recoge entradas en el hotel el 30 de diciembre</t>
  </si>
  <si>
    <t xml:space="preserve">Marcelo Ferrufino </t>
  </si>
  <si>
    <t>Nombre cliente que reserva: Marcelo Ferrufino 
Nro de CI del que reserva: - 
Celular: 78031023
Sector: Oro
Nro Mesa: 19A
Cantidad de entradas: 2 parejas (4 personas)
CAMBIO DE MESA DEL 19B ORO AL 19 A ORO</t>
  </si>
  <si>
    <t xml:space="preserve"> Darcy Nogales Villarroel</t>
  </si>
  <si>
    <t>Nombre cliente:  Darcy Nogales Villarroel
Celular: 65513147
Email:  darcynogales0@gmail.com
Ci: 5926474
Sector: Oro
Nro Mesa: 19A
Cantidad de entradas: pareja</t>
  </si>
  <si>
    <t>Paola Pedraza</t>
  </si>
  <si>
    <t>Nombre cliente: Ruth Paola Pedraza Flores 
Celular: 76690510
Email: ruthgf_27@hotmail.com 
Ci: 8235918
Sector: Oro A
Nro Mesa: 10
Cantidad de entradas: pareja + 1menor</t>
  </si>
  <si>
    <t xml:space="preserve">Diana FerrufinoFernández </t>
  </si>
  <si>
    <t>Nombre cliente que reserva: Diana FERRUFINO Fernández 
Celular:76606959
Email:
Total Deposito/trasferencia:  bs.- 1060
Sector: Oro
Nro Mesa: 19A
Cantidad de entradas: pareja + 1 menor</t>
  </si>
  <si>
    <t>COMISIÓN DEL 10%</t>
  </si>
  <si>
    <t>COM Sus</t>
  </si>
  <si>
    <t>TARIFAS 2 DIAS 1 NOCHE FERIADO SEP</t>
  </si>
  <si>
    <t>AMBIENTE</t>
  </si>
  <si>
    <t>PRECIO</t>
  </si>
  <si>
    <t>PERSONAS</t>
  </si>
  <si>
    <t>CABAÑA PREMIUM 2H</t>
  </si>
  <si>
    <t>CABAÑA RUSTICA 2H</t>
  </si>
  <si>
    <t>CABAÑA MASTER 3H</t>
  </si>
  <si>
    <t>CABAÑA CAM 3H</t>
  </si>
  <si>
    <t>Adicional Mayor +12</t>
  </si>
  <si>
    <t>Adicional Menor 5 a 12</t>
  </si>
  <si>
    <t>CLOUDBEDS</t>
  </si>
  <si>
    <t>ALM O CEN ADULTOS</t>
  </si>
  <si>
    <t>ALM O CENA NIÑOS</t>
  </si>
  <si>
    <t>ALMUERZOS</t>
  </si>
  <si>
    <t>CENA</t>
  </si>
  <si>
    <t>CENAS</t>
  </si>
  <si>
    <t>TARIFA PARA PONER EL CLOUD BEDS</t>
  </si>
  <si>
    <t>TURNO</t>
  </si>
  <si>
    <t>LUNES</t>
  </si>
  <si>
    <t>MARTES</t>
  </si>
  <si>
    <t>MIÉRCOLES</t>
  </si>
  <si>
    <t>JUEVES</t>
  </si>
  <si>
    <t>VIERNES</t>
  </si>
  <si>
    <t>SÁBADO</t>
  </si>
  <si>
    <t>DOMINGO</t>
  </si>
  <si>
    <t>MADRUGADA</t>
  </si>
  <si>
    <t>QUIEN QUIERA</t>
  </si>
  <si>
    <t>MAÑANA 8:00 A 12:00</t>
  </si>
  <si>
    <t>PAOLA</t>
  </si>
  <si>
    <t>ALDANA</t>
  </si>
  <si>
    <t>TARDE 12:00 A 17:00</t>
  </si>
  <si>
    <t>NOCHE 17:00 A 00:00</t>
  </si>
  <si>
    <t>LA QUE ESTA EN TURNO NO PUEDE RESPONDER, LE CORRESPONDE AVISAR A LAS OTRAS POR EL GRUPO COCACHOS PARA RESPONDER EN SU LUGAR</t>
  </si>
  <si>
    <t>GRACIAS POR SU ATENCIÓN :)</t>
  </si>
  <si>
    <t>TURNOS CEL:</t>
  </si>
  <si>
    <t>LUNES, MARTES, MIERCOLES, JUEVES EN EL DIA</t>
  </si>
  <si>
    <t>MAYRA</t>
  </si>
  <si>
    <t>SABADO Y DOMINGO TODO EL FIN DE SEMANA</t>
  </si>
  <si>
    <t>EN LA NOCHES Y DIA VIERNES TODO EL DIA</t>
  </si>
  <si>
    <t>PROYECCIÓN FERMIN</t>
  </si>
  <si>
    <t>6,96</t>
  </si>
  <si>
    <t>MI PROYECCIÓN FEBRERO</t>
  </si>
  <si>
    <t>% comisión</t>
  </si>
  <si>
    <t>Ventas</t>
  </si>
  <si>
    <t>Comisión</t>
  </si>
  <si>
    <t>PLANIFICADO BS</t>
  </si>
  <si>
    <t>3.563,5</t>
  </si>
  <si>
    <t>PLANIFICADO $us</t>
  </si>
  <si>
    <t>EJECUTADO BS</t>
  </si>
  <si>
    <t>EJECUTADO $us</t>
  </si>
  <si>
    <t>Cumplimiento</t>
  </si>
  <si>
    <t>COTIZACIÓN IDEAS QUE CONSTRUYEN</t>
  </si>
  <si>
    <t>CANTIDAD</t>
  </si>
  <si>
    <t>PRECIO UNIT</t>
  </si>
  <si>
    <t>C/SIN FACTURA</t>
  </si>
  <si>
    <t>MERIENDA(Sandwich de pavita o milanesa)</t>
  </si>
  <si>
    <t>Sin factura</t>
  </si>
  <si>
    <t>BEBIDA(Gaseosa de 300ml)</t>
  </si>
  <si>
    <t>Sin factura tienda</t>
  </si>
  <si>
    <t>Con factura hipermaxi</t>
  </si>
  <si>
    <t>BEBIDA(Agua personal 500ml)</t>
  </si>
  <si>
    <t>Reconomiento 20x22 cm</t>
  </si>
  <si>
    <t>sin factura 160</t>
  </si>
  <si>
    <t>con factura 186bs</t>
  </si>
  <si>
    <t>Material impreso (certificados, invitaciones, etc)</t>
  </si>
  <si>
    <t>26 de febrero</t>
  </si>
  <si>
    <t xml:space="preserve">Recepción de huespeds
Almuerzo buffet de churrasco
Cena Tepenyaki
Hospedaje
Tamborita Carnavalera
Pintacaritas para niños
</t>
  </si>
  <si>
    <t>27 de febrero</t>
  </si>
  <si>
    <t>Desayuno plato servido
Almuerzo Buffet Tipico, variedad de platos orientales + Chancho a la cruz
Cena pasta
Grupo en vivo
Inflable para niños</t>
  </si>
  <si>
    <t>28 de febrero</t>
  </si>
  <si>
    <t>Desayuno 
Almuerzo Churrasco
Cena buffet americano
Dj invitado
Inflable Niños
Bar 2x1 en cocteles</t>
  </si>
  <si>
    <t>HOSPEDAJE</t>
  </si>
  <si>
    <t>2 PERSONAS</t>
  </si>
  <si>
    <t>SUITE LAGOON O EJECUTIVA</t>
  </si>
  <si>
    <t>1730BS</t>
  </si>
  <si>
    <t>3 PERSONAS</t>
  </si>
  <si>
    <t>1950 BS</t>
  </si>
  <si>
    <t>4 PERSONAS</t>
  </si>
  <si>
    <t>CABAÑA RUSTICA</t>
  </si>
  <si>
    <t>3460BS</t>
  </si>
  <si>
    <t>6 PERSONAS</t>
  </si>
  <si>
    <t>CABAÑA CAMPESTRE</t>
  </si>
  <si>
    <t>5190 BS</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</si>
</sst>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M/yyyy"/>
    <numFmt numFmtId="165" formatCode="d/m/yyyy"/>
    <numFmt numFmtId="166" formatCode="#,##0&quot;Bs&quot;"/>
    <numFmt numFmtId="167" formatCode="[$$]#,##0.00"/>
    <numFmt numFmtId="168" formatCode="0.0"/>
    <numFmt numFmtId="169" formatCode="d/m"/>
    <numFmt numFmtId="170" formatCode="dd/mm/yyyy"/>
    <numFmt numFmtId="171" formatCode="d-m"/>
    <numFmt numFmtId="172" formatCode="dd/mm/yy"/>
    <numFmt numFmtId="173" formatCode="dd-mm-yy"/>
    <numFmt numFmtId="174" formatCode="d m yyyy"/>
    <numFmt numFmtId="175" formatCode="mmmm yyyy"/>
    <numFmt numFmtId="176" formatCode="[$Bs]#,##0.00"/>
    <numFmt numFmtId="177" formatCode="d-m-yyyy"/>
    <numFmt numFmtId="178" formatCode="d.m.yyyy"/>
    <numFmt numFmtId="179" formatCode="dd-mm-yyyy"/>
  </numFmts>
  <fonts count="142">
    <font>
      <sz val="10.0"/>
      <color rgb="FF000000"/>
      <name val="Arial"/>
      <scheme val="minor"/>
    </font>
    <font>
      <b/>
      <color theme="1"/>
      <name val="Arial"/>
      <scheme val="minor"/>
    </font>
    <font/>
    <font>
      <color theme="1"/>
      <name val="Arial"/>
      <scheme val="minor"/>
    </font>
    <font>
      <i/>
      <color theme="1"/>
      <name val="Comfortaa"/>
    </font>
    <font>
      <color theme="0"/>
      <name val="Arial"/>
      <scheme val="minor"/>
    </font>
    <font>
      <color rgb="FFFFFFFF"/>
      <name val="Arial"/>
      <scheme val="minor"/>
    </font>
    <font>
      <i/>
      <color theme="0"/>
      <name val="Comfortaa"/>
    </font>
    <font>
      <b/>
      <color theme="1"/>
      <name val="Nunito"/>
    </font>
    <font>
      <b/>
      <sz val="12.0"/>
      <color theme="1"/>
      <name val="Arial"/>
      <scheme val="minor"/>
    </font>
    <font>
      <b/>
      <sz val="8.0"/>
      <color theme="1"/>
      <name val="Arial"/>
      <scheme val="minor"/>
    </font>
    <font>
      <color theme="1"/>
      <name val="Arial"/>
    </font>
    <font>
      <sz val="11.0"/>
      <color theme="1"/>
      <name val="Arial"/>
    </font>
    <font>
      <b/>
      <color theme="0"/>
      <name val="Arial"/>
      <scheme val="minor"/>
    </font>
    <font>
      <color rgb="FF000000"/>
      <name val="Arial"/>
    </font>
    <font>
      <b/>
      <color rgb="FF0000FF"/>
      <name val="Arial"/>
      <scheme val="minor"/>
    </font>
    <font>
      <b/>
      <sz val="12.0"/>
      <color rgb="FFFF0000"/>
      <name val="Arial"/>
      <scheme val="minor"/>
    </font>
    <font>
      <color rgb="FFFF0000"/>
      <name val="Arial"/>
      <scheme val="minor"/>
    </font>
    <font>
      <b/>
      <color rgb="FF38761D"/>
      <name val="Arial"/>
      <scheme val="minor"/>
    </font>
    <font>
      <i/>
      <color rgb="FFFFFFFF"/>
      <name val="Comfortaa"/>
    </font>
    <font>
      <sz val="11.0"/>
      <color theme="1"/>
      <name val="Arial"/>
      <scheme val="minor"/>
    </font>
    <font>
      <sz val="11.0"/>
      <color rgb="FF000000"/>
      <name val="Arial"/>
      <scheme val="minor"/>
    </font>
    <font>
      <color rgb="FF000000"/>
      <name val="Arial"/>
      <scheme val="minor"/>
    </font>
    <font>
      <i/>
      <color rgb="FF000000"/>
      <name val="Comfortaa"/>
    </font>
    <font>
      <color rgb="FF9900FF"/>
      <name val="Arial"/>
      <scheme val="minor"/>
    </font>
    <font>
      <i/>
      <color rgb="FF9900FF"/>
      <name val="Comfortaa"/>
    </font>
    <font>
      <sz val="11.0"/>
      <color rgb="FF000000"/>
      <name val="Inconsolata"/>
    </font>
    <font>
      <color rgb="FF000000"/>
      <name val="Roboto"/>
    </font>
    <font>
      <sz val="10.0"/>
      <color theme="1"/>
      <name val="Arial"/>
      <scheme val="minor"/>
    </font>
    <font>
      <color rgb="FF0000FF"/>
      <name val="Arial"/>
      <scheme val="minor"/>
    </font>
    <font>
      <i/>
      <color rgb="FF0000FF"/>
      <name val="Comfortaa"/>
    </font>
    <font>
      <b/>
      <sz val="13.0"/>
      <color rgb="FF0000FF"/>
      <name val="Arial"/>
      <scheme val="minor"/>
    </font>
    <font>
      <color rgb="FFFFFFFF"/>
      <name val="Roboto"/>
    </font>
    <font>
      <b/>
      <sz val="13.0"/>
      <color rgb="FFFFFFFF"/>
      <name val="Arial"/>
    </font>
    <font>
      <sz val="11.0"/>
      <color rgb="FFFFFFFF"/>
      <name val="Arial"/>
      <scheme val="minor"/>
    </font>
    <font>
      <b/>
      <sz val="12.0"/>
      <color rgb="FF0000FF"/>
      <name val="Arial"/>
      <scheme val="minor"/>
    </font>
    <font>
      <u/>
      <color rgb="FF0000FF"/>
      <name val="Roboto"/>
    </font>
    <font>
      <u/>
      <color rgb="FF000000"/>
      <name val="Roboto"/>
    </font>
    <font>
      <u/>
      <color rgb="FF0000FF"/>
      <name val="Roboto"/>
    </font>
    <font>
      <b/>
      <sz val="14.0"/>
      <color theme="1"/>
      <name val="Arial"/>
      <scheme val="minor"/>
    </font>
    <font>
      <b/>
      <color rgb="FFFF0000"/>
      <name val="Arial"/>
      <scheme val="minor"/>
    </font>
    <font>
      <u/>
      <color rgb="FF0000FF"/>
      <name val="Roboto"/>
    </font>
    <font>
      <u/>
      <color rgb="FF0000FF"/>
      <name val="Roboto"/>
    </font>
    <font>
      <b/>
      <sz val="19.0"/>
      <color rgb="FFFFFFFF"/>
      <name val="Arial"/>
      <scheme val="minor"/>
    </font>
    <font>
      <u/>
      <color rgb="FF0000FF"/>
      <name val="Roboto"/>
    </font>
    <font>
      <color theme="1"/>
      <name val="Roboto"/>
    </font>
    <font>
      <sz val="11.0"/>
      <color rgb="FFFFFFFF"/>
      <name val="Roboto"/>
    </font>
    <font>
      <i/>
      <sz val="11.0"/>
      <color rgb="FFFFFFFF"/>
      <name val="Comfortaa"/>
    </font>
    <font>
      <color rgb="FF000000"/>
      <name val="Docs-Roboto"/>
    </font>
    <font>
      <color rgb="FFEFEFEF"/>
      <name val="Arial"/>
      <scheme val="minor"/>
    </font>
    <font>
      <u/>
      <color rgb="FF0000FF"/>
      <name val="Roboto"/>
    </font>
    <font>
      <b/>
      <sz val="14.0"/>
      <color rgb="FFFFFFFF"/>
      <name val="Arial"/>
      <scheme val="minor"/>
    </font>
    <font>
      <u/>
      <color rgb="FF0000FF"/>
      <name val="Roboto"/>
    </font>
    <font>
      <b/>
      <sz val="16.0"/>
      <color rgb="FFFF0000"/>
      <name val="Arial"/>
      <scheme val="minor"/>
    </font>
    <font>
      <u/>
      <color rgb="FF000000"/>
      <name val="Roboto"/>
    </font>
    <font>
      <u/>
      <color rgb="FF0000FF"/>
      <name val="Roboto"/>
    </font>
    <font>
      <sz val="12.0"/>
      <color theme="1"/>
      <name val="Inherit"/>
    </font>
    <font>
      <b/>
      <color rgb="FFFFFFFF"/>
      <name val="Arial"/>
      <scheme val="minor"/>
    </font>
    <font>
      <sz val="8.0"/>
      <color theme="1"/>
      <name val="Arial"/>
      <scheme val="minor"/>
    </font>
    <font>
      <b/>
      <sz val="10.0"/>
      <color theme="7"/>
      <name val="Arial"/>
      <scheme val="minor"/>
    </font>
    <font>
      <b/>
      <sz val="12.0"/>
      <color rgb="FF4285F4"/>
      <name val="Arial"/>
      <scheme val="minor"/>
    </font>
    <font>
      <sz val="7.0"/>
      <color theme="1"/>
      <name val="Arial"/>
    </font>
    <font>
      <b/>
      <color theme="4"/>
      <name val="Arial"/>
      <scheme val="minor"/>
    </font>
    <font>
      <b/>
      <color rgb="FF4285F4"/>
      <name val="Arial"/>
      <scheme val="minor"/>
    </font>
    <font>
      <b/>
      <color rgb="FF46BDC6"/>
      <name val="Arial"/>
      <scheme val="minor"/>
    </font>
    <font>
      <b/>
      <color rgb="FF000000"/>
      <name val="Arial"/>
      <scheme val="minor"/>
    </font>
    <font>
      <u/>
      <color rgb="FFFFFFFF"/>
      <name val="Roboto"/>
    </font>
    <font>
      <b/>
      <sz val="11.0"/>
      <color rgb="FFFFFFFF"/>
      <name val="Arial"/>
      <scheme val="minor"/>
    </font>
    <font>
      <b/>
      <sz val="11.0"/>
      <color rgb="FF000000"/>
      <name val="Arial"/>
      <scheme val="minor"/>
    </font>
    <font>
      <sz val="12.0"/>
      <color theme="1"/>
      <name val="Arial"/>
    </font>
    <font>
      <u/>
      <color rgb="FF1155CC"/>
      <name val="Roboto"/>
    </font>
    <font>
      <u/>
      <color rgb="FF0000FF"/>
      <name val="Roboto"/>
    </font>
    <font>
      <b/>
      <sz val="13.0"/>
      <color rgb="FFFF0000"/>
      <name val="Arial"/>
      <scheme val="minor"/>
    </font>
    <font>
      <color rgb="FF0000FF"/>
      <name val="Roboto"/>
    </font>
    <font>
      <b/>
      <color rgb="FFFF0000"/>
      <name val="Arial"/>
    </font>
    <font>
      <u/>
      <color rgb="FF0000FF"/>
      <name val="Roboto"/>
    </font>
    <font>
      <b/>
      <color theme="7"/>
      <name val="Arial"/>
      <scheme val="minor"/>
    </font>
    <font>
      <b/>
      <sz val="11.0"/>
      <color rgb="FFFF0000"/>
      <name val="Arial"/>
      <scheme val="minor"/>
    </font>
    <font>
      <u/>
      <color rgb="FF000000"/>
      <name val="Roboto"/>
    </font>
    <font>
      <b/>
      <color rgb="FF9900FF"/>
      <name val="Arial"/>
      <scheme val="minor"/>
    </font>
    <font>
      <u/>
      <color rgb="FF0000FF"/>
      <name val="Roboto"/>
    </font>
    <font>
      <u/>
      <color rgb="FF0000FF"/>
      <name val="Roboto"/>
    </font>
    <font>
      <sz val="9.0"/>
      <color rgb="FF000000"/>
      <name val="Roboto"/>
    </font>
    <font>
      <i/>
      <sz val="10.0"/>
      <color rgb="FF000000"/>
      <name val="Arial"/>
      <scheme val="minor"/>
    </font>
    <font>
      <u/>
      <sz val="10.0"/>
      <color rgb="FF0000FF"/>
    </font>
    <font>
      <u/>
      <sz val="10.0"/>
      <color rgb="FF0000FF"/>
    </font>
    <font>
      <u/>
      <sz val="10.0"/>
      <color rgb="FF0000FF"/>
    </font>
    <font>
      <b/>
      <sz val="10.0"/>
      <color rgb="FFFF0000"/>
      <name val="Arial"/>
      <scheme val="minor"/>
    </font>
    <font>
      <b/>
      <color rgb="FF34A853"/>
      <name val="Arial"/>
      <scheme val="minor"/>
    </font>
    <font>
      <b/>
      <sz val="12.0"/>
      <color rgb="FFFF0000"/>
      <name val="Arial"/>
    </font>
    <font>
      <sz val="11.0"/>
      <color theme="1"/>
      <name val="Poppins"/>
    </font>
    <font>
      <u/>
      <sz val="11.0"/>
      <color rgb="FF0000FF"/>
      <name val="Poppins"/>
    </font>
    <font>
      <b/>
      <sz val="10.0"/>
      <color rgb="FF000000"/>
      <name val="Arial"/>
      <scheme val="minor"/>
    </font>
    <font>
      <b/>
      <sz val="14.0"/>
      <color rgb="FF000000"/>
      <name val="Arial"/>
      <scheme val="minor"/>
    </font>
    <font>
      <u/>
      <color rgb="FF0000FF"/>
      <name val="Roboto"/>
    </font>
    <font>
      <color rgb="FF000000"/>
      <name val="Inter"/>
    </font>
    <font>
      <color rgb="FFFF0000"/>
      <name val="Roboto"/>
    </font>
    <font>
      <u/>
      <color rgb="FF000000"/>
      <name val="Inter"/>
    </font>
    <font>
      <sz val="11.0"/>
      <color rgb="FF000000"/>
      <name val="Inter"/>
    </font>
    <font>
      <sz val="9.0"/>
      <color rgb="FF001238"/>
      <name val="Arial"/>
    </font>
    <font>
      <color rgb="FFF3F3F3"/>
      <name val="Arial"/>
      <scheme val="minor"/>
    </font>
    <font>
      <i/>
      <color rgb="FFF3F3F3"/>
      <name val="Comfortaa"/>
    </font>
    <font>
      <b/>
      <sz val="16.0"/>
      <color rgb="FF000000"/>
      <name val="Arial"/>
      <scheme val="minor"/>
    </font>
    <font>
      <b/>
      <sz val="17.0"/>
      <color rgb="FFF3F3F3"/>
      <name val="Arial"/>
    </font>
    <font>
      <b/>
      <sz val="12.0"/>
      <color rgb="FF000000"/>
      <name val="Arial"/>
    </font>
    <font>
      <b/>
      <color rgb="FF000000"/>
      <name val="Arial"/>
    </font>
    <font>
      <b/>
      <color theme="1"/>
      <name val="Arial"/>
    </font>
    <font>
      <sz val="10.0"/>
      <color rgb="FF000000"/>
      <name val="Inter"/>
    </font>
    <font>
      <sz val="10.0"/>
      <color rgb="FF000000"/>
      <name val="Roboto"/>
    </font>
    <font>
      <i/>
      <sz val="10.0"/>
      <color rgb="FF000000"/>
      <name val="Comfortaa"/>
    </font>
    <font>
      <b/>
      <color rgb="FF274E13"/>
      <name val="Arial"/>
      <scheme val="minor"/>
    </font>
    <font>
      <b/>
      <sz val="10.0"/>
      <color rgb="FF38761D"/>
      <name val="Arial"/>
      <scheme val="minor"/>
    </font>
    <font>
      <b/>
      <sz val="11.0"/>
      <color theme="1"/>
      <name val="Arial"/>
      <scheme val="minor"/>
    </font>
    <font>
      <u/>
      <color rgb="FF0000FF"/>
    </font>
    <font>
      <b/>
      <color rgb="FF00B050"/>
      <name val="Arial"/>
      <scheme val="minor"/>
    </font>
    <font>
      <b/>
      <i/>
      <color rgb="FFFF0000"/>
      <name val="Arial"/>
      <scheme val="minor"/>
    </font>
    <font>
      <b/>
      <sz val="15.0"/>
      <color rgb="FFFF0000"/>
      <name val="Arial"/>
      <scheme val="minor"/>
    </font>
    <font>
      <b/>
      <sz val="9.0"/>
      <color theme="9"/>
      <name val="Arial"/>
      <scheme val="minor"/>
    </font>
    <font>
      <u/>
      <color rgb="FF0000FF"/>
    </font>
    <font>
      <b/>
      <sz val="14.0"/>
      <color rgb="FF00B050"/>
      <name val="Arial"/>
      <scheme val="minor"/>
    </font>
    <font>
      <b/>
      <sz val="12.0"/>
      <color rgb="FF00B050"/>
      <name val="Arial"/>
      <scheme val="minor"/>
    </font>
    <font>
      <u/>
      <color rgb="FF0000FF"/>
    </font>
    <font>
      <b/>
      <sz val="12.0"/>
      <color rgb="FF000000"/>
      <name val="Arial"/>
      <scheme val="minor"/>
    </font>
    <font>
      <b/>
      <sz val="12.0"/>
      <color rgb="FFFFFFFF"/>
      <name val="Arial"/>
      <scheme val="minor"/>
    </font>
    <font>
      <b/>
      <sz val="12.0"/>
      <color rgb="FFF3F3F3"/>
      <name val="Arial"/>
      <scheme val="minor"/>
    </font>
    <font>
      <sz val="7.0"/>
      <color theme="1"/>
      <name val="Arial"/>
      <scheme val="minor"/>
    </font>
    <font>
      <b/>
      <sz val="24.0"/>
      <color theme="1"/>
      <name val="Arial"/>
      <scheme val="minor"/>
    </font>
    <font>
      <color rgb="FFE6000E"/>
      <name val="Arial"/>
    </font>
    <font>
      <b/>
      <sz val="7.0"/>
      <color theme="1"/>
      <name val="&quot;Helvetica Neue&quot;"/>
    </font>
    <font>
      <sz val="7.0"/>
      <color theme="1"/>
      <name val="&quot;Helvetica Neue&quot;"/>
    </font>
    <font>
      <b/>
      <sz val="8.0"/>
      <color theme="1"/>
      <name val="&quot;Helvetica Neue&quot;"/>
    </font>
    <font>
      <sz val="8.0"/>
      <color theme="1"/>
      <name val="&quot;Helvetica Neue&quot;"/>
    </font>
    <font>
      <sz val="9.0"/>
      <color rgb="FF000000"/>
      <name val="&quot;Segoe UI&quot;"/>
    </font>
    <font>
      <sz val="9.0"/>
      <color rgb="FF000000"/>
      <name val="Arial"/>
    </font>
    <font>
      <sz val="11.0"/>
      <color theme="1"/>
      <name val="Calibri"/>
    </font>
    <font>
      <sz val="9.0"/>
      <color rgb="FF001238"/>
      <name val="Poppins"/>
    </font>
    <font>
      <b/>
      <color rgb="FFFF9900"/>
      <name val="Arial"/>
      <scheme val="minor"/>
    </font>
    <font>
      <b/>
      <sz val="8.0"/>
      <color rgb="FFFF0000"/>
      <name val="Arial"/>
      <scheme val="minor"/>
    </font>
    <font>
      <b/>
      <sz val="8.0"/>
      <color theme="1"/>
      <name val="Arial"/>
    </font>
    <font>
      <b/>
      <sz val="8.0"/>
      <color rgb="FF000000"/>
      <name val="Arial"/>
    </font>
    <font>
      <sz val="8.0"/>
      <color rgb="FF000000"/>
      <name val="Arial"/>
    </font>
    <font>
      <sz val="8.0"/>
      <color theme="1"/>
      <name val="Arial"/>
    </font>
  </fonts>
  <fills count="38">
    <fill>
      <patternFill patternType="none"/>
    </fill>
    <fill>
      <patternFill patternType="lightGray"/>
    </fill>
    <fill>
      <patternFill patternType="solid">
        <fgColor rgb="FFC9DAF8"/>
        <bgColor rgb="FFC9DAF8"/>
      </patternFill>
    </fill>
    <fill>
      <patternFill patternType="solid">
        <fgColor rgb="FFD9EAD3"/>
        <bgColor rgb="FFD9EAD3"/>
      </patternFill>
    </fill>
    <fill>
      <patternFill patternType="solid">
        <fgColor rgb="FFFFB9D8"/>
        <bgColor rgb="FFFFB9D8"/>
      </patternFill>
    </fill>
    <fill>
      <patternFill patternType="solid">
        <fgColor rgb="FFFFD49E"/>
        <bgColor rgb="FFFFD49E"/>
      </patternFill>
    </fill>
    <fill>
      <patternFill patternType="solid">
        <fgColor rgb="FF00FF00"/>
        <bgColor rgb="FF00FF00"/>
      </patternFill>
    </fill>
    <fill>
      <patternFill patternType="solid">
        <fgColor rgb="FFFFFF00"/>
        <bgColor rgb="FFFFFF00"/>
      </patternFill>
    </fill>
    <fill>
      <patternFill patternType="solid">
        <fgColor rgb="FFFF0000"/>
        <bgColor rgb="FFFF0000"/>
      </patternFill>
    </fill>
    <fill>
      <patternFill patternType="solid">
        <fgColor rgb="FFFF9900"/>
        <bgColor rgb="FFFF9900"/>
      </patternFill>
    </fill>
    <fill>
      <patternFill patternType="solid">
        <fgColor rgb="FFB4A7D6"/>
        <bgColor rgb="FFB4A7D6"/>
      </patternFill>
    </fill>
    <fill>
      <patternFill patternType="solid">
        <fgColor rgb="FF00FFFF"/>
        <bgColor rgb="FF00FFFF"/>
      </patternFill>
    </fill>
    <fill>
      <patternFill patternType="solid">
        <fgColor rgb="FFFF00FF"/>
        <bgColor rgb="FFFF00FF"/>
      </patternFill>
    </fill>
    <fill>
      <patternFill patternType="solid">
        <fgColor theme="6"/>
        <bgColor theme="6"/>
      </patternFill>
    </fill>
    <fill>
      <patternFill patternType="solid">
        <fgColor rgb="FFFFFFFF"/>
        <bgColor rgb="FFFFFFFF"/>
      </patternFill>
    </fill>
    <fill>
      <patternFill patternType="solid">
        <fgColor rgb="FFCFE2F3"/>
        <bgColor rgb="FFCFE2F3"/>
      </patternFill>
    </fill>
    <fill>
      <patternFill patternType="solid">
        <fgColor rgb="FFF2F2F2"/>
        <bgColor rgb="FFF2F2F2"/>
      </patternFill>
    </fill>
    <fill>
      <patternFill patternType="solid">
        <fgColor rgb="FFFFF2CC"/>
        <bgColor rgb="FFFFF2CC"/>
      </patternFill>
    </fill>
    <fill>
      <patternFill patternType="solid">
        <fgColor theme="5"/>
        <bgColor theme="5"/>
      </patternFill>
    </fill>
    <fill>
      <patternFill patternType="solid">
        <fgColor rgb="FF9FC5E8"/>
        <bgColor rgb="FF9FC5E8"/>
      </patternFill>
    </fill>
    <fill>
      <patternFill patternType="solid">
        <fgColor rgb="FF9900FF"/>
        <bgColor rgb="FF9900FF"/>
      </patternFill>
    </fill>
    <fill>
      <patternFill patternType="solid">
        <fgColor rgb="FFD899FF"/>
        <bgColor rgb="FFD899FF"/>
      </patternFill>
    </fill>
    <fill>
      <patternFill patternType="solid">
        <fgColor rgb="FF93C47D"/>
        <bgColor rgb="FF93C47D"/>
      </patternFill>
    </fill>
    <fill>
      <patternFill patternType="solid">
        <fgColor rgb="FFB6D7A8"/>
        <bgColor rgb="FFB6D7A8"/>
      </patternFill>
    </fill>
    <fill>
      <patternFill patternType="solid">
        <fgColor rgb="FFD9D2E9"/>
        <bgColor rgb="FFD9D2E9"/>
      </patternFill>
    </fill>
    <fill>
      <patternFill patternType="solid">
        <fgColor rgb="FF674EA7"/>
        <bgColor rgb="FF674EA7"/>
      </patternFill>
    </fill>
    <fill>
      <patternFill patternType="solid">
        <fgColor rgb="FFFCE5CD"/>
        <bgColor rgb="FFFCE5CD"/>
      </patternFill>
    </fill>
    <fill>
      <patternFill patternType="solid">
        <fgColor rgb="FF0000FF"/>
        <bgColor rgb="FF0000FF"/>
      </patternFill>
    </fill>
    <fill>
      <patternFill patternType="solid">
        <fgColor rgb="FF000000"/>
        <bgColor rgb="FF000000"/>
      </patternFill>
    </fill>
    <fill>
      <patternFill patternType="solid">
        <fgColor rgb="FF80FFB9"/>
        <bgColor rgb="FF80FFB9"/>
      </patternFill>
    </fill>
    <fill>
      <patternFill patternType="solid">
        <fgColor theme="7"/>
        <bgColor theme="7"/>
      </patternFill>
    </fill>
    <fill>
      <patternFill patternType="solid">
        <fgColor rgb="FFFEF2CB"/>
        <bgColor rgb="FFFEF2CB"/>
      </patternFill>
    </fill>
    <fill>
      <patternFill patternType="solid">
        <fgColor rgb="FF46BDC6"/>
        <bgColor rgb="FF46BDC6"/>
      </patternFill>
    </fill>
    <fill>
      <patternFill patternType="solid">
        <fgColor rgb="FF3C78D8"/>
        <bgColor rgb="FF3C78D8"/>
      </patternFill>
    </fill>
    <fill>
      <patternFill patternType="solid">
        <fgColor theme="4"/>
        <bgColor theme="4"/>
      </patternFill>
    </fill>
    <fill>
      <patternFill patternType="solid">
        <fgColor rgb="FFA0E8FF"/>
        <bgColor rgb="FFA0E8FF"/>
      </patternFill>
    </fill>
    <fill>
      <patternFill patternType="solid">
        <fgColor rgb="FFCCCCCC"/>
        <bgColor rgb="FFCCCCCC"/>
      </patternFill>
    </fill>
    <fill>
      <patternFill patternType="solid">
        <fgColor rgb="FF76A5AF"/>
        <bgColor rgb="FF76A5AF"/>
      </patternFill>
    </fill>
  </fills>
  <borders count="30">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bottom style="thin">
        <color rgb="FF000000"/>
      </bottom>
    </border>
    <border>
      <left style="thin">
        <color rgb="FF000000"/>
      </left>
      <right style="thin">
        <color rgb="FF000000"/>
      </right>
      <top style="thin">
        <color rgb="FF000000"/>
      </top>
      <bottom style="thin">
        <color rgb="FF000000"/>
      </bottom>
    </border>
    <border>
      <top style="thin">
        <color rgb="FF000000"/>
      </top>
    </border>
    <border>
      <left style="thin">
        <color rgb="FF000000"/>
      </left>
      <right style="thin">
        <color rgb="FF000000"/>
      </right>
      <top style="thin">
        <color rgb="FF000000"/>
      </top>
    </border>
    <border>
      <right style="thin">
        <color rgb="FF000000"/>
      </right>
      <top style="thin">
        <color rgb="FF000000"/>
      </top>
    </border>
    <border>
      <left style="thin">
        <color rgb="FF9900FF"/>
      </left>
      <right style="thin">
        <color rgb="FF9900FF"/>
      </right>
      <top style="thin">
        <color rgb="FF9900FF"/>
      </top>
      <bottom style="thin">
        <color rgb="FF9900FF"/>
      </bottom>
    </border>
    <border>
      <left style="thin">
        <color rgb="FF9900FF"/>
      </left>
      <top style="thin">
        <color rgb="FF9900FF"/>
      </top>
      <bottom style="thin">
        <color rgb="FF9900FF"/>
      </bottom>
    </border>
    <border>
      <right style="thin">
        <color rgb="FFD9D9D9"/>
      </right>
    </border>
    <border>
      <right style="thin">
        <color rgb="FFD9D9D9"/>
      </right>
      <bottom style="thin">
        <color rgb="FF000000"/>
      </bottom>
    </border>
    <border>
      <left style="thin">
        <color rgb="FFD9D9D9"/>
      </left>
    </border>
    <border>
      <left style="thin">
        <color rgb="FFD9D9D9"/>
      </left>
      <bottom style="thin">
        <color rgb="FF000000"/>
      </bottom>
    </border>
    <border>
      <left style="thin">
        <color rgb="FF46BDC6"/>
      </left>
      <right style="thin">
        <color rgb="FF46BDC6"/>
      </right>
      <top style="thin">
        <color rgb="FF46BDC6"/>
      </top>
      <bottom style="thin">
        <color rgb="FF46BDC6"/>
      </bottom>
    </border>
    <border>
      <left style="thin">
        <color rgb="FF46BDC6"/>
      </left>
      <top style="thin">
        <color rgb="FF46BDC6"/>
      </top>
      <bottom style="thin">
        <color rgb="FF46BDC6"/>
      </bottom>
    </border>
    <border>
      <top style="thin">
        <color rgb="FF46BDC6"/>
      </top>
      <bottom style="thin">
        <color rgb="FF46BDC6"/>
      </bottom>
    </border>
    <border>
      <right style="thin">
        <color rgb="FF46BDC6"/>
      </right>
      <top style="thin">
        <color rgb="FF46BDC6"/>
      </top>
      <bottom style="thin">
        <color rgb="FF46BDC6"/>
      </bottom>
    </border>
    <border>
      <left style="thin">
        <color rgb="FF46BDC6"/>
      </left>
      <top style="thin">
        <color rgb="FF46BDC6"/>
      </top>
    </border>
    <border>
      <left style="thin">
        <color rgb="FF6FA8DC"/>
      </left>
      <right style="thin">
        <color rgb="FF6FA8DC"/>
      </right>
      <top style="thin">
        <color rgb="FF6FA8DC"/>
      </top>
      <bottom style="thin">
        <color rgb="FF6FA8DC"/>
      </bottom>
    </border>
    <border>
      <left style="thin">
        <color rgb="FF6FA8DC"/>
      </left>
      <top style="thin">
        <color rgb="FF6FA8DC"/>
      </top>
      <bottom style="thin">
        <color rgb="FF6FA8DC"/>
      </bottom>
    </border>
    <border>
      <top style="thin">
        <color rgb="FF46BDC6"/>
      </top>
    </border>
    <border>
      <right style="thin">
        <color rgb="FF46BDC6"/>
      </right>
      <top style="thin">
        <color rgb="FF46BDC6"/>
      </top>
    </border>
    <border>
      <left style="thin">
        <color rgb="FF46BDC6"/>
      </left>
    </border>
    <border>
      <left style="thin">
        <color rgb="FF000000"/>
      </left>
      <right style="thin">
        <color rgb="FF000000"/>
      </right>
      <bottom style="thin">
        <color rgb="FF000000"/>
      </bottom>
    </border>
    <border>
      <right style="thin">
        <color rgb="FF000000"/>
      </right>
      <bottom style="thin">
        <color rgb="FF000000"/>
      </bottom>
    </border>
    <border>
      <left style="thin">
        <color rgb="FFF3F3F3"/>
      </left>
      <right style="thin">
        <color rgb="FFF3F3F3"/>
      </right>
      <top style="thin">
        <color rgb="FFF3F3F3"/>
      </top>
    </border>
    <border>
      <left style="thin">
        <color rgb="FFF3F3F3"/>
      </left>
      <top style="thin">
        <color rgb="FFF3F3F3"/>
      </top>
    </border>
    <border>
      <left style="thick">
        <color rgb="FF000000"/>
      </left>
      <right style="thick">
        <color rgb="FF000000"/>
      </right>
      <top style="thick">
        <color rgb="FF000000"/>
      </top>
      <bottom style="thick">
        <color rgb="FF000000"/>
      </bottom>
    </border>
  </borders>
  <cellStyleXfs count="1">
    <xf borderId="0" fillId="0" fontId="0" numFmtId="0" applyAlignment="1" applyFont="1"/>
  </cellStyleXfs>
  <cellXfs count="1033">
    <xf borderId="0" fillId="0" fontId="0" numFmtId="0" xfId="0" applyAlignment="1" applyFont="1">
      <alignment readingOrder="0" shrinkToFit="0" vertical="bottom" wrapText="0"/>
    </xf>
    <xf borderId="0" fillId="0" fontId="1" numFmtId="0" xfId="0" applyAlignment="1" applyFont="1">
      <alignment readingOrder="0" shrinkToFit="0" wrapText="1"/>
    </xf>
    <xf borderId="0" fillId="2" fontId="1" numFmtId="164" xfId="0" applyAlignment="1" applyFill="1" applyFont="1" applyNumberFormat="1">
      <alignment readingOrder="0" shrinkToFit="0" wrapText="1"/>
    </xf>
    <xf borderId="0" fillId="2" fontId="1" numFmtId="0" xfId="0" applyAlignment="1" applyFont="1">
      <alignment readingOrder="0" shrinkToFit="0" wrapText="1"/>
    </xf>
    <xf borderId="0" fillId="3" fontId="1" numFmtId="0" xfId="0" applyAlignment="1" applyFill="1" applyFont="1">
      <alignment readingOrder="0" shrinkToFit="0" wrapText="1"/>
    </xf>
    <xf borderId="1" fillId="4" fontId="1" numFmtId="0" xfId="0" applyAlignment="1" applyBorder="1" applyFill="1" applyFont="1">
      <alignment horizontal="center" readingOrder="0" shrinkToFit="0" wrapText="1"/>
    </xf>
    <xf borderId="2" fillId="0" fontId="2" numFmtId="0" xfId="0" applyBorder="1" applyFont="1"/>
    <xf borderId="3" fillId="0" fontId="2" numFmtId="0" xfId="0" applyBorder="1" applyFont="1"/>
    <xf borderId="0" fillId="5" fontId="1" numFmtId="0" xfId="0" applyAlignment="1" applyFill="1" applyFont="1">
      <alignment readingOrder="0" shrinkToFit="0" wrapText="1"/>
    </xf>
    <xf borderId="4" fillId="3" fontId="1" numFmtId="0" xfId="0" applyAlignment="1" applyBorder="1" applyFont="1">
      <alignment readingOrder="0" shrinkToFit="0" wrapText="1"/>
    </xf>
    <xf borderId="5" fillId="4" fontId="1" numFmtId="0" xfId="0" applyAlignment="1" applyBorder="1" applyFont="1">
      <alignment readingOrder="0" shrinkToFit="0" wrapText="1"/>
    </xf>
    <xf borderId="4" fillId="5" fontId="1" numFmtId="0" xfId="0" applyAlignment="1" applyBorder="1" applyFont="1">
      <alignment readingOrder="0" shrinkToFit="0" wrapText="1"/>
    </xf>
    <xf borderId="0" fillId="0" fontId="3" numFmtId="0" xfId="0" applyAlignment="1" applyFont="1">
      <alignment readingOrder="0"/>
    </xf>
    <xf borderId="0" fillId="0" fontId="3" numFmtId="0" xfId="0" applyAlignment="1" applyFont="1">
      <alignment readingOrder="0" shrinkToFit="0" wrapText="1"/>
    </xf>
    <xf borderId="0" fillId="0" fontId="3" numFmtId="164" xfId="0" applyAlignment="1" applyFont="1" applyNumberFormat="1">
      <alignment readingOrder="0" shrinkToFit="0" wrapText="1"/>
    </xf>
    <xf borderId="0" fillId="0" fontId="3" numFmtId="0" xfId="0" applyAlignment="1" applyFont="1">
      <alignment shrinkToFit="0" wrapText="1"/>
    </xf>
    <xf borderId="0" fillId="0" fontId="4" numFmtId="0" xfId="0" applyAlignment="1" applyFont="1">
      <alignment readingOrder="0" shrinkToFit="0" wrapText="1"/>
    </xf>
    <xf borderId="0" fillId="6" fontId="3" numFmtId="0" xfId="0" applyAlignment="1" applyFill="1" applyFont="1">
      <alignment readingOrder="0" shrinkToFit="0" wrapText="1"/>
    </xf>
    <xf borderId="0" fillId="6" fontId="3" numFmtId="164" xfId="0" applyAlignment="1" applyFont="1" applyNumberFormat="1">
      <alignment readingOrder="0" shrinkToFit="0" wrapText="1"/>
    </xf>
    <xf borderId="0" fillId="6" fontId="3" numFmtId="0" xfId="0" applyAlignment="1" applyFont="1">
      <alignment shrinkToFit="0" wrapText="1"/>
    </xf>
    <xf borderId="0" fillId="6" fontId="4" numFmtId="0" xfId="0" applyAlignment="1" applyFont="1">
      <alignment readingOrder="0" shrinkToFit="0" wrapText="1"/>
    </xf>
    <xf borderId="0" fillId="0" fontId="3" numFmtId="0" xfId="0" applyFont="1"/>
    <xf borderId="0" fillId="0" fontId="3" numFmtId="165" xfId="0" applyAlignment="1" applyFont="1" applyNumberFormat="1">
      <alignment readingOrder="0" shrinkToFit="0" wrapText="1"/>
    </xf>
    <xf borderId="0" fillId="6" fontId="3" numFmtId="0" xfId="0" applyFont="1"/>
    <xf borderId="0" fillId="7" fontId="3" numFmtId="0" xfId="0" applyFill="1" applyFont="1"/>
    <xf borderId="0" fillId="7" fontId="3" numFmtId="0" xfId="0" applyAlignment="1" applyFont="1">
      <alignment readingOrder="0" shrinkToFit="0" wrapText="1"/>
    </xf>
    <xf borderId="0" fillId="7" fontId="3" numFmtId="164" xfId="0" applyAlignment="1" applyFont="1" applyNumberFormat="1">
      <alignment readingOrder="0" shrinkToFit="0" wrapText="1"/>
    </xf>
    <xf borderId="0" fillId="7" fontId="3" numFmtId="0" xfId="0" applyAlignment="1" applyFont="1">
      <alignment shrinkToFit="0" wrapText="1"/>
    </xf>
    <xf borderId="0" fillId="7" fontId="4" numFmtId="0" xfId="0" applyAlignment="1" applyFont="1">
      <alignment readingOrder="0" shrinkToFit="0" wrapText="1"/>
    </xf>
    <xf borderId="0" fillId="4" fontId="3" numFmtId="0" xfId="0" applyAlignment="1" applyFont="1">
      <alignment readingOrder="0" shrinkToFit="0" wrapText="1"/>
    </xf>
    <xf borderId="0" fillId="8" fontId="3" numFmtId="0" xfId="0" applyAlignment="1" applyFill="1" applyFont="1">
      <alignment readingOrder="0" shrinkToFit="0" wrapText="1"/>
    </xf>
    <xf borderId="0" fillId="8" fontId="3" numFmtId="164" xfId="0" applyAlignment="1" applyFont="1" applyNumberFormat="1">
      <alignment readingOrder="0" shrinkToFit="0" wrapText="1"/>
    </xf>
    <xf borderId="0" fillId="8" fontId="3" numFmtId="0" xfId="0" applyAlignment="1" applyFont="1">
      <alignment shrinkToFit="0" wrapText="1"/>
    </xf>
    <xf borderId="0" fillId="8" fontId="4" numFmtId="0" xfId="0" applyAlignment="1" applyFont="1">
      <alignment readingOrder="0" shrinkToFit="0" wrapText="1"/>
    </xf>
    <xf borderId="0" fillId="8" fontId="5" numFmtId="164" xfId="0" applyAlignment="1" applyFont="1" applyNumberFormat="1">
      <alignment readingOrder="0" shrinkToFit="0" wrapText="1"/>
    </xf>
    <xf borderId="0" fillId="8" fontId="5" numFmtId="0" xfId="0" applyAlignment="1" applyFont="1">
      <alignment readingOrder="0" shrinkToFit="0" wrapText="1"/>
    </xf>
    <xf borderId="0" fillId="8" fontId="6" numFmtId="0" xfId="0" applyAlignment="1" applyFont="1">
      <alignment readingOrder="0" shrinkToFit="0" wrapText="1"/>
    </xf>
    <xf borderId="0" fillId="8" fontId="7" numFmtId="0" xfId="0" applyAlignment="1" applyFont="1">
      <alignment readingOrder="0" shrinkToFit="0" wrapText="1"/>
    </xf>
    <xf borderId="0" fillId="8" fontId="5" numFmtId="0" xfId="0" applyAlignment="1" applyFont="1">
      <alignment shrinkToFit="0" wrapText="1"/>
    </xf>
    <xf borderId="0" fillId="9" fontId="3" numFmtId="0" xfId="0" applyAlignment="1" applyFill="1" applyFont="1">
      <alignment readingOrder="0" shrinkToFit="0" wrapText="1"/>
    </xf>
    <xf borderId="6" fillId="0" fontId="3" numFmtId="0" xfId="0" applyAlignment="1" applyBorder="1" applyFont="1">
      <alignment readingOrder="0" shrinkToFit="0" wrapText="1"/>
    </xf>
    <xf borderId="6" fillId="0" fontId="3" numFmtId="164" xfId="0" applyAlignment="1" applyBorder="1" applyFont="1" applyNumberFormat="1">
      <alignment shrinkToFit="0" wrapText="1"/>
    </xf>
    <xf borderId="6" fillId="0" fontId="3" numFmtId="0" xfId="0" applyAlignment="1" applyBorder="1" applyFont="1">
      <alignment shrinkToFit="0" wrapText="1"/>
    </xf>
    <xf borderId="6" fillId="0" fontId="8" numFmtId="0" xfId="0" applyAlignment="1" applyBorder="1" applyFont="1">
      <alignment horizontal="right" readingOrder="0" shrinkToFit="0" wrapText="1"/>
    </xf>
    <xf borderId="6" fillId="0" fontId="2" numFmtId="0" xfId="0" applyBorder="1" applyFont="1"/>
    <xf borderId="6" fillId="7" fontId="3" numFmtId="0" xfId="0" applyAlignment="1" applyBorder="1" applyFont="1">
      <alignment readingOrder="0" shrinkToFit="0" wrapText="1"/>
    </xf>
    <xf borderId="6" fillId="7" fontId="3" numFmtId="0" xfId="0" applyAlignment="1" applyBorder="1" applyFont="1">
      <alignment shrinkToFit="0" wrapText="1"/>
    </xf>
    <xf borderId="0" fillId="0" fontId="3" numFmtId="164" xfId="0" applyAlignment="1" applyFont="1" applyNumberFormat="1">
      <alignment shrinkToFit="0" wrapText="1"/>
    </xf>
    <xf borderId="0" fillId="0" fontId="8" numFmtId="0" xfId="0" applyAlignment="1" applyFont="1">
      <alignment horizontal="right" readingOrder="0" shrinkToFit="0" wrapText="1"/>
    </xf>
    <xf borderId="0" fillId="0" fontId="3" numFmtId="2" xfId="0" applyAlignment="1" applyFont="1" applyNumberFormat="1">
      <alignment shrinkToFit="0" wrapText="1"/>
    </xf>
    <xf borderId="0" fillId="0" fontId="1" numFmtId="164" xfId="0" applyAlignment="1" applyFont="1" applyNumberFormat="1">
      <alignment readingOrder="0" shrinkToFit="0" wrapText="1"/>
    </xf>
    <xf borderId="4" fillId="0" fontId="3" numFmtId="0" xfId="0" applyAlignment="1" applyBorder="1" applyFont="1">
      <alignment horizontal="center" readingOrder="0" shrinkToFit="0" wrapText="1"/>
    </xf>
    <xf borderId="0" fillId="0" fontId="4" numFmtId="0" xfId="0" applyAlignment="1" applyFont="1">
      <alignment horizontal="center" readingOrder="0" shrinkToFit="0" wrapText="1"/>
    </xf>
    <xf borderId="0" fillId="0" fontId="9" numFmtId="164" xfId="0" applyAlignment="1" applyFont="1" applyNumberFormat="1">
      <alignment horizontal="center" readingOrder="0" shrinkToFit="0" wrapText="1"/>
    </xf>
    <xf borderId="0" fillId="0" fontId="10" numFmtId="0" xfId="0" applyAlignment="1" applyFont="1">
      <alignment horizontal="center" readingOrder="0" shrinkToFit="0" wrapText="1"/>
    </xf>
    <xf borderId="0" fillId="0" fontId="9" numFmtId="0" xfId="0" applyAlignment="1" applyFont="1">
      <alignment horizontal="center" readingOrder="0" shrinkToFit="0" wrapText="1"/>
    </xf>
    <xf borderId="0" fillId="0" fontId="3" numFmtId="10" xfId="0" applyAlignment="1" applyFont="1" applyNumberFormat="1">
      <alignment readingOrder="0" shrinkToFit="0" wrapText="1"/>
    </xf>
    <xf borderId="0" fillId="10" fontId="3" numFmtId="0" xfId="0" applyAlignment="1" applyFill="1" applyFont="1">
      <alignment readingOrder="0" shrinkToFit="0" wrapText="1"/>
    </xf>
    <xf borderId="0" fillId="0" fontId="1" numFmtId="0" xfId="0" applyAlignment="1" applyFont="1">
      <alignment shrinkToFit="0" wrapText="1"/>
    </xf>
    <xf borderId="0" fillId="11" fontId="3" numFmtId="0" xfId="0" applyAlignment="1" applyFill="1" applyFont="1">
      <alignment readingOrder="0" shrinkToFit="0" wrapText="1"/>
    </xf>
    <xf borderId="0" fillId="11" fontId="3" numFmtId="164" xfId="0" applyAlignment="1" applyFont="1" applyNumberFormat="1">
      <alignment readingOrder="0" shrinkToFit="0" wrapText="1"/>
    </xf>
    <xf borderId="0" fillId="11" fontId="3" numFmtId="0" xfId="0" applyAlignment="1" applyFont="1">
      <alignment shrinkToFit="0" wrapText="1"/>
    </xf>
    <xf borderId="0" fillId="11" fontId="4" numFmtId="0" xfId="0" applyAlignment="1" applyFont="1">
      <alignment readingOrder="0" shrinkToFit="0" wrapText="1"/>
    </xf>
    <xf borderId="6" fillId="0" fontId="1" numFmtId="0" xfId="0" applyAlignment="1" applyBorder="1" applyFont="1">
      <alignment horizontal="right" readingOrder="0" shrinkToFit="0" wrapText="1"/>
    </xf>
    <xf borderId="0" fillId="6" fontId="8" numFmtId="0" xfId="0" applyAlignment="1" applyFont="1">
      <alignment horizontal="right" readingOrder="0" shrinkToFit="0" wrapText="1"/>
    </xf>
    <xf borderId="0" fillId="6" fontId="3" numFmtId="2" xfId="0" applyAlignment="1" applyFont="1" applyNumberFormat="1">
      <alignment shrinkToFit="0" wrapText="1"/>
    </xf>
    <xf borderId="0" fillId="0" fontId="3" numFmtId="9" xfId="0" applyAlignment="1" applyFont="1" applyNumberFormat="1">
      <alignment readingOrder="0" shrinkToFit="0" wrapText="1"/>
    </xf>
    <xf borderId="0" fillId="12" fontId="3" numFmtId="0" xfId="0" applyAlignment="1" applyFill="1" applyFont="1">
      <alignment readingOrder="0" shrinkToFit="0" wrapText="1"/>
    </xf>
    <xf borderId="0" fillId="13" fontId="3" numFmtId="0" xfId="0" applyAlignment="1" applyFill="1" applyFont="1">
      <alignment readingOrder="0" shrinkToFit="0" wrapText="1"/>
    </xf>
    <xf borderId="0" fillId="0" fontId="11" numFmtId="164" xfId="0" applyAlignment="1" applyFont="1" applyNumberFormat="1">
      <alignment readingOrder="0" vertical="bottom"/>
    </xf>
    <xf borderId="0" fillId="0" fontId="12" numFmtId="0" xfId="0" applyAlignment="1" applyFont="1">
      <alignment readingOrder="0" shrinkToFit="0" wrapText="1"/>
    </xf>
    <xf borderId="0" fillId="0" fontId="11" numFmtId="164" xfId="0" applyAlignment="1" applyFont="1" applyNumberFormat="1">
      <alignment vertical="bottom"/>
    </xf>
    <xf borderId="0" fillId="0" fontId="3" numFmtId="166" xfId="0" applyAlignment="1" applyFont="1" applyNumberFormat="1">
      <alignment horizontal="center" readingOrder="0" shrinkToFit="0" wrapText="1"/>
    </xf>
    <xf borderId="0" fillId="0" fontId="3" numFmtId="167" xfId="0" applyAlignment="1" applyFont="1" applyNumberFormat="1">
      <alignment horizontal="center" readingOrder="0" shrinkToFit="0" wrapText="1"/>
    </xf>
    <xf borderId="0" fillId="0" fontId="13" numFmtId="9" xfId="0" applyAlignment="1" applyFont="1" applyNumberFormat="1">
      <alignment readingOrder="0" shrinkToFit="0" wrapText="1"/>
    </xf>
    <xf borderId="0" fillId="0" fontId="13" numFmtId="0" xfId="0" applyAlignment="1" applyFont="1">
      <alignment shrinkToFit="0" wrapText="1"/>
    </xf>
    <xf borderId="0" fillId="0" fontId="13" numFmtId="168" xfId="0" applyAlignment="1" applyFont="1" applyNumberFormat="1">
      <alignment readingOrder="0" shrinkToFit="0" wrapText="1"/>
    </xf>
    <xf borderId="0" fillId="14" fontId="14" numFmtId="0" xfId="0" applyAlignment="1" applyFill="1" applyFont="1">
      <alignment horizontal="left" readingOrder="0"/>
    </xf>
    <xf borderId="0" fillId="0" fontId="3" numFmtId="0" xfId="0" applyAlignment="1" applyFont="1">
      <alignment horizontal="right" readingOrder="0" shrinkToFit="0" wrapText="1"/>
    </xf>
    <xf borderId="0" fillId="0" fontId="3" numFmtId="9" xfId="0" applyAlignment="1" applyFont="1" applyNumberFormat="1">
      <alignment shrinkToFit="0" wrapText="1"/>
    </xf>
    <xf borderId="0" fillId="0" fontId="15" numFmtId="0" xfId="0" applyAlignment="1" applyFont="1">
      <alignment horizontal="center" readingOrder="0" shrinkToFit="0" wrapText="1"/>
    </xf>
    <xf borderId="0" fillId="0" fontId="3" numFmtId="9" xfId="0" applyAlignment="1" applyFont="1" applyNumberFormat="1">
      <alignment horizontal="left" readingOrder="0" shrinkToFit="0" wrapText="1"/>
    </xf>
    <xf borderId="0" fillId="0" fontId="3" numFmtId="0" xfId="0" applyAlignment="1" applyFont="1">
      <alignment horizontal="center" shrinkToFit="0" wrapText="1"/>
    </xf>
    <xf borderId="0" fillId="0" fontId="16" numFmtId="0" xfId="0" applyAlignment="1" applyFont="1">
      <alignment horizontal="right" readingOrder="0" shrinkToFit="0" wrapText="1"/>
    </xf>
    <xf borderId="0" fillId="0" fontId="17" numFmtId="0" xfId="0" applyAlignment="1" applyFont="1">
      <alignment horizontal="right" shrinkToFit="0" wrapText="1"/>
    </xf>
    <xf borderId="0" fillId="0" fontId="18" numFmtId="0" xfId="0" applyAlignment="1" applyFont="1">
      <alignment horizontal="right" readingOrder="0" shrinkToFit="0" wrapText="1"/>
    </xf>
    <xf borderId="0" fillId="0" fontId="18" numFmtId="0" xfId="0" applyAlignment="1" applyFont="1">
      <alignment shrinkToFit="0" wrapText="1"/>
    </xf>
    <xf borderId="0" fillId="8" fontId="6" numFmtId="164" xfId="0" applyAlignment="1" applyFont="1" applyNumberFormat="1">
      <alignment readingOrder="0" shrinkToFit="0" wrapText="1"/>
    </xf>
    <xf borderId="0" fillId="8" fontId="6" numFmtId="0" xfId="0" applyAlignment="1" applyFont="1">
      <alignment shrinkToFit="0" wrapText="1"/>
    </xf>
    <xf borderId="0" fillId="8" fontId="19" numFmtId="0" xfId="0" applyAlignment="1" applyFont="1">
      <alignment readingOrder="0" shrinkToFit="0" wrapText="1"/>
    </xf>
    <xf borderId="0" fillId="0" fontId="6" numFmtId="0" xfId="0" applyAlignment="1" applyFont="1">
      <alignment readingOrder="0" shrinkToFit="0" wrapText="1"/>
    </xf>
    <xf borderId="0" fillId="0" fontId="20" numFmtId="0" xfId="0" applyAlignment="1" applyFont="1">
      <alignment readingOrder="0" shrinkToFit="0" wrapText="1"/>
    </xf>
    <xf borderId="0" fillId="0" fontId="3" numFmtId="2" xfId="0" applyAlignment="1" applyFont="1" applyNumberFormat="1">
      <alignment readingOrder="0"/>
    </xf>
    <xf borderId="0" fillId="0" fontId="21" numFmtId="0" xfId="0" applyAlignment="1" applyFont="1">
      <alignment readingOrder="0" shrinkToFit="0" wrapText="1"/>
    </xf>
    <xf borderId="0" fillId="0" fontId="22" numFmtId="164" xfId="0" applyAlignment="1" applyFont="1" applyNumberForma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0" fillId="0" fontId="23" numFmtId="0" xfId="0" applyAlignment="1" applyFont="1">
      <alignment readingOrder="0" shrinkToFit="0" wrapText="1"/>
    </xf>
    <xf borderId="0" fillId="0" fontId="3" numFmtId="14" xfId="0" applyAlignment="1" applyFont="1" applyNumberFormat="1">
      <alignment readingOrder="0" shrinkToFit="0" wrapText="1"/>
    </xf>
    <xf borderId="0" fillId="0" fontId="24" numFmtId="0" xfId="0" applyAlignment="1" applyFont="1">
      <alignment readingOrder="0" shrinkToFit="0" wrapText="1"/>
    </xf>
    <xf borderId="0" fillId="0" fontId="24" numFmtId="164" xfId="0" applyAlignment="1" applyFont="1" applyNumberFormat="1">
      <alignment readingOrder="0" shrinkToFit="0" wrapText="1"/>
    </xf>
    <xf borderId="0" fillId="0" fontId="25" numFmtId="0" xfId="0" applyAlignment="1" applyFont="1">
      <alignment readingOrder="0" shrinkToFit="0" wrapText="1"/>
    </xf>
    <xf borderId="0" fillId="0" fontId="24" numFmtId="0" xfId="0" applyFont="1"/>
    <xf borderId="0" fillId="7" fontId="21" numFmtId="0" xfId="0" applyAlignment="1" applyFont="1">
      <alignment readingOrder="0" shrinkToFit="0" wrapText="1"/>
    </xf>
    <xf borderId="0" fillId="7" fontId="22" numFmtId="164" xfId="0" applyAlignment="1" applyFont="1" applyNumberFormat="1">
      <alignment readingOrder="0" shrinkToFit="0" wrapText="1"/>
    </xf>
    <xf borderId="0" fillId="7" fontId="22" numFmtId="0" xfId="0" applyAlignment="1" applyFont="1">
      <alignment readingOrder="0" shrinkToFit="0" wrapText="1"/>
    </xf>
    <xf borderId="0" fillId="7" fontId="22" numFmtId="0" xfId="0" applyAlignment="1" applyFont="1">
      <alignment shrinkToFit="0" wrapText="1"/>
    </xf>
    <xf borderId="0" fillId="7" fontId="23" numFmtId="0" xfId="0" applyAlignment="1" applyFont="1">
      <alignment readingOrder="0" shrinkToFit="0" wrapText="1"/>
    </xf>
    <xf borderId="0" fillId="0" fontId="3" numFmtId="168" xfId="0" applyFont="1" applyNumberFormat="1"/>
    <xf borderId="0" fillId="0" fontId="3" numFmtId="9" xfId="0" applyAlignment="1" applyFont="1" applyNumberFormat="1">
      <alignment readingOrder="0"/>
    </xf>
    <xf borderId="6" fillId="0" fontId="3" numFmtId="10" xfId="0" applyAlignment="1" applyBorder="1" applyFont="1" applyNumberFormat="1">
      <alignment shrinkToFit="0" wrapText="1"/>
    </xf>
    <xf borderId="0" fillId="8" fontId="6" numFmtId="14" xfId="0" applyAlignment="1" applyFont="1" applyNumberFormat="1">
      <alignment readingOrder="0" shrinkToFit="0" wrapText="1"/>
    </xf>
    <xf borderId="0" fillId="0" fontId="6" numFmtId="2" xfId="0" applyAlignment="1" applyFont="1" applyNumberFormat="1">
      <alignment readingOrder="0"/>
    </xf>
    <xf borderId="0" fillId="0" fontId="6" numFmtId="0" xfId="0" applyFont="1"/>
    <xf borderId="0" fillId="8" fontId="6" numFmtId="0" xfId="0" applyFont="1"/>
    <xf borderId="0" fillId="0" fontId="26" numFmtId="2" xfId="0" applyAlignment="1" applyFont="1" applyNumberFormat="1">
      <alignment horizontal="right" readingOrder="0"/>
    </xf>
    <xf borderId="0" fillId="0" fontId="14" numFmtId="0" xfId="0" applyAlignment="1" applyFont="1">
      <alignment horizontal="left" readingOrder="0"/>
    </xf>
    <xf borderId="0" fillId="15" fontId="15" numFmtId="0" xfId="0" applyAlignment="1" applyFill="1" applyFont="1">
      <alignment horizontal="center" readingOrder="0" shrinkToFit="0" wrapText="1"/>
    </xf>
    <xf borderId="0" fillId="15" fontId="3" numFmtId="0" xfId="0" applyAlignment="1" applyFont="1">
      <alignment shrinkToFit="0" wrapText="1"/>
    </xf>
    <xf borderId="0" fillId="15" fontId="3" numFmtId="2" xfId="0" applyAlignment="1" applyFont="1" applyNumberFormat="1">
      <alignment shrinkToFit="0" wrapText="1"/>
    </xf>
    <xf borderId="0" fillId="16" fontId="27" numFmtId="0" xfId="0" applyAlignment="1" applyFill="1" applyFont="1">
      <alignment readingOrder="0"/>
    </xf>
    <xf borderId="0" fillId="0" fontId="22" numFmtId="14" xfId="0" applyAlignment="1" applyFont="1" applyNumberFormat="1">
      <alignment readingOrder="0" shrinkToFit="0" wrapText="1"/>
    </xf>
    <xf borderId="0" fillId="0" fontId="27" numFmtId="0" xfId="0" applyAlignment="1" applyFont="1">
      <alignment readingOrder="0"/>
    </xf>
    <xf borderId="0" fillId="0" fontId="28" numFmtId="0" xfId="0" applyAlignment="1" applyFont="1">
      <alignment readingOrder="0" shrinkToFit="0" wrapText="1"/>
    </xf>
    <xf borderId="0" fillId="0" fontId="1" numFmtId="0" xfId="0" applyAlignment="1" applyFont="1">
      <alignment horizontal="center" readingOrder="0"/>
    </xf>
    <xf borderId="0" fillId="0" fontId="29" numFmtId="0" xfId="0" applyAlignment="1" applyFont="1">
      <alignment readingOrder="0" shrinkToFit="0" wrapText="1"/>
    </xf>
    <xf borderId="0" fillId="0" fontId="29" numFmtId="164" xfId="0" applyAlignment="1" applyFont="1" applyNumberFormat="1">
      <alignment readingOrder="0" shrinkToFit="0" wrapText="1"/>
    </xf>
    <xf borderId="0" fillId="0" fontId="29" numFmtId="0" xfId="0" applyAlignment="1" applyFont="1">
      <alignment horizontal="right" readingOrder="0" shrinkToFit="0" wrapText="1"/>
    </xf>
    <xf borderId="0" fillId="0" fontId="30" numFmtId="0" xfId="0" applyAlignment="1" applyFont="1">
      <alignment readingOrder="0" shrinkToFit="0" wrapText="1"/>
    </xf>
    <xf borderId="0" fillId="0" fontId="29" numFmtId="2" xfId="0" applyAlignment="1" applyFont="1" applyNumberFormat="1">
      <alignment readingOrder="0"/>
    </xf>
    <xf borderId="0" fillId="0" fontId="29" numFmtId="0" xfId="0" applyAlignment="1" applyFont="1">
      <alignment readingOrder="0"/>
    </xf>
    <xf borderId="0" fillId="0" fontId="29" numFmtId="0" xfId="0" applyFont="1"/>
    <xf borderId="0" fillId="11" fontId="23" numFmtId="0" xfId="0" applyAlignment="1" applyFont="1">
      <alignment readingOrder="0" shrinkToFit="0" wrapText="1"/>
    </xf>
    <xf borderId="0" fillId="7" fontId="3" numFmtId="14" xfId="0" applyAlignment="1" applyFont="1" applyNumberFormat="1">
      <alignment readingOrder="0" shrinkToFit="0" wrapText="1"/>
    </xf>
    <xf borderId="0" fillId="7" fontId="14" numFmtId="0" xfId="0" applyAlignment="1" applyFont="1">
      <alignment horizontal="right" readingOrder="0"/>
    </xf>
    <xf borderId="0" fillId="7" fontId="20" numFmtId="0" xfId="0" applyAlignment="1" applyFont="1">
      <alignment readingOrder="0" shrinkToFit="0" wrapText="1"/>
    </xf>
    <xf borderId="0" fillId="7" fontId="31" numFmtId="0" xfId="0" applyAlignment="1" applyFont="1">
      <alignment readingOrder="0" shrinkToFit="0" wrapText="1"/>
    </xf>
    <xf borderId="0" fillId="17" fontId="3" numFmtId="0" xfId="0" applyAlignment="1" applyFill="1" applyFont="1">
      <alignment readingOrder="0" shrinkToFit="0" wrapText="1"/>
    </xf>
    <xf borderId="0" fillId="17" fontId="3" numFmtId="164" xfId="0" applyAlignment="1" applyFont="1" applyNumberFormat="1">
      <alignment readingOrder="0" shrinkToFit="0" wrapText="1"/>
    </xf>
    <xf borderId="0" fillId="17" fontId="22" numFmtId="0" xfId="0" applyAlignment="1" applyFont="1">
      <alignment readingOrder="0" shrinkToFit="0" wrapText="1"/>
    </xf>
    <xf borderId="0" fillId="17" fontId="23" numFmtId="0" xfId="0" applyAlignment="1" applyFont="1">
      <alignment readingOrder="0" shrinkToFit="0" wrapText="1"/>
    </xf>
    <xf borderId="0" fillId="0" fontId="3" numFmtId="4" xfId="0" applyAlignment="1" applyFont="1" applyNumberFormat="1">
      <alignment readingOrder="0"/>
    </xf>
    <xf borderId="0" fillId="8" fontId="32" numFmtId="0" xfId="0" applyAlignment="1" applyFont="1">
      <alignment readingOrder="0"/>
    </xf>
    <xf borderId="0" fillId="8" fontId="33" numFmtId="0" xfId="0" applyAlignment="1" applyFont="1">
      <alignment horizontal="left" readingOrder="0"/>
    </xf>
    <xf borderId="0" fillId="0" fontId="6" numFmtId="0" xfId="0" applyAlignment="1" applyFont="1">
      <alignment readingOrder="0"/>
    </xf>
    <xf borderId="0" fillId="7" fontId="3" numFmtId="0" xfId="0" applyAlignment="1" applyFont="1">
      <alignment horizontal="right" readingOrder="0" shrinkToFit="0" wrapText="1"/>
    </xf>
    <xf borderId="0" fillId="7" fontId="27" numFmtId="0" xfId="0" applyAlignment="1" applyFont="1">
      <alignment readingOrder="0"/>
    </xf>
    <xf borderId="0" fillId="8" fontId="34" numFmtId="0" xfId="0" applyAlignment="1" applyFont="1">
      <alignment readingOrder="0" shrinkToFit="0" wrapText="1"/>
    </xf>
    <xf borderId="0" fillId="8" fontId="6" numFmtId="0" xfId="0" applyAlignment="1" applyFont="1">
      <alignment readingOrder="0"/>
    </xf>
    <xf borderId="0" fillId="17" fontId="27" numFmtId="0" xfId="0" applyAlignment="1" applyFont="1">
      <alignment readingOrder="0"/>
    </xf>
    <xf borderId="0" fillId="17" fontId="3" numFmtId="0" xfId="0" applyAlignment="1" applyFont="1">
      <alignment shrinkToFit="0" wrapText="1"/>
    </xf>
    <xf borderId="0" fillId="17" fontId="20" numFmtId="0" xfId="0" applyAlignment="1" applyFont="1">
      <alignment readingOrder="0" shrinkToFit="0" wrapText="1"/>
    </xf>
    <xf borderId="0" fillId="17" fontId="3" numFmtId="0" xfId="0" applyFont="1"/>
    <xf borderId="0" fillId="7" fontId="35" numFmtId="0" xfId="0" applyAlignment="1" applyFont="1">
      <alignment readingOrder="0" shrinkToFit="0" wrapText="1"/>
    </xf>
    <xf borderId="0" fillId="0" fontId="3" numFmtId="168" xfId="0" applyAlignment="1" applyFont="1" applyNumberFormat="1">
      <alignment readingOrder="0"/>
    </xf>
    <xf borderId="0" fillId="7" fontId="36" numFmtId="0" xfId="0" applyAlignment="1" applyFont="1">
      <alignment readingOrder="0"/>
    </xf>
    <xf borderId="0" fillId="0" fontId="3" numFmtId="0" xfId="0" applyAlignment="1" applyFont="1">
      <alignment horizontal="right" readingOrder="0"/>
    </xf>
    <xf borderId="0" fillId="7" fontId="37" numFmtId="0" xfId="0" applyAlignment="1" applyFont="1">
      <alignment readingOrder="0"/>
    </xf>
    <xf borderId="0" fillId="2" fontId="3" numFmtId="0" xfId="0" applyAlignment="1" applyFont="1">
      <alignment readingOrder="0" shrinkToFit="0" wrapText="1"/>
    </xf>
    <xf borderId="0" fillId="2" fontId="3" numFmtId="164" xfId="0" applyAlignment="1" applyFont="1" applyNumberFormat="1">
      <alignment readingOrder="0" shrinkToFit="0" wrapText="1"/>
    </xf>
    <xf borderId="0" fillId="2" fontId="22" numFmtId="0" xfId="0" applyAlignment="1" applyFont="1">
      <alignment readingOrder="0" shrinkToFit="0" wrapText="1"/>
    </xf>
    <xf borderId="0" fillId="2" fontId="27" numFmtId="0" xfId="0" applyAlignment="1" applyFont="1">
      <alignment readingOrder="0"/>
    </xf>
    <xf borderId="0" fillId="2" fontId="3" numFmtId="0" xfId="0" applyAlignment="1" applyFont="1">
      <alignment shrinkToFit="0" wrapText="1"/>
    </xf>
    <xf borderId="0" fillId="2" fontId="23" numFmtId="0" xfId="0" applyAlignment="1" applyFont="1">
      <alignment readingOrder="0" shrinkToFit="0" wrapText="1"/>
    </xf>
    <xf borderId="0" fillId="2" fontId="3" numFmtId="0" xfId="0" applyFont="1"/>
    <xf borderId="0" fillId="11" fontId="22" numFmtId="0" xfId="0" applyAlignment="1" applyFont="1">
      <alignment readingOrder="0" shrinkToFit="0" wrapText="1"/>
    </xf>
    <xf borderId="0" fillId="11" fontId="27" numFmtId="0" xfId="0" applyAlignment="1" applyFont="1">
      <alignment readingOrder="0"/>
    </xf>
    <xf borderId="0" fillId="11" fontId="3" numFmtId="0" xfId="0" applyFont="1"/>
    <xf borderId="0" fillId="0" fontId="38" numFmtId="0" xfId="0" applyAlignment="1" applyFont="1">
      <alignment readingOrder="0"/>
    </xf>
    <xf borderId="0" fillId="0" fontId="39" numFmtId="0" xfId="0" applyAlignment="1" applyFont="1">
      <alignment readingOrder="0" shrinkToFit="0" wrapText="1"/>
    </xf>
    <xf borderId="0" fillId="11" fontId="29" numFmtId="0" xfId="0" applyAlignment="1" applyFont="1">
      <alignment horizontal="right" readingOrder="0" shrinkToFit="0" wrapText="1"/>
    </xf>
    <xf borderId="0" fillId="11" fontId="29" numFmtId="0" xfId="0" applyAlignment="1" applyFont="1">
      <alignment readingOrder="0" shrinkToFit="0" wrapText="1"/>
    </xf>
    <xf borderId="0" fillId="6" fontId="29" numFmtId="0" xfId="0" applyAlignment="1" applyFont="1">
      <alignment readingOrder="0" shrinkToFit="0" wrapText="1"/>
    </xf>
    <xf borderId="0" fillId="11" fontId="40" numFmtId="0" xfId="0" applyAlignment="1" applyFont="1">
      <alignment readingOrder="0" shrinkToFit="0" wrapText="1"/>
    </xf>
    <xf borderId="0" fillId="4" fontId="3" numFmtId="164" xfId="0" applyAlignment="1" applyFont="1" applyNumberFormat="1">
      <alignment readingOrder="0" shrinkToFit="0" wrapText="1"/>
    </xf>
    <xf borderId="0" fillId="4" fontId="22" numFmtId="0" xfId="0" applyAlignment="1" applyFont="1">
      <alignment readingOrder="0" shrinkToFit="0" wrapText="1"/>
    </xf>
    <xf borderId="0" fillId="4" fontId="40" numFmtId="0" xfId="0" applyAlignment="1" applyFont="1">
      <alignment readingOrder="0" shrinkToFit="0" wrapText="1"/>
    </xf>
    <xf borderId="0" fillId="4" fontId="23" numFmtId="0" xfId="0" applyAlignment="1" applyFont="1">
      <alignment readingOrder="0" shrinkToFit="0" wrapText="1"/>
    </xf>
    <xf borderId="0" fillId="4" fontId="3" numFmtId="0" xfId="0" applyFont="1"/>
    <xf borderId="0" fillId="4" fontId="1" numFmtId="0" xfId="0" applyAlignment="1" applyFont="1">
      <alignment readingOrder="0" shrinkToFit="0" wrapText="1"/>
    </xf>
    <xf borderId="0" fillId="7" fontId="40" numFmtId="0" xfId="0" applyAlignment="1" applyFont="1">
      <alignment readingOrder="0" shrinkToFit="0" wrapText="1"/>
    </xf>
    <xf borderId="0" fillId="17" fontId="40" numFmtId="0" xfId="0" applyAlignment="1" applyFont="1">
      <alignment readingOrder="0" shrinkToFit="0" wrapText="1"/>
    </xf>
    <xf borderId="0" fillId="4" fontId="3" numFmtId="14" xfId="0" applyAlignment="1" applyFont="1" applyNumberFormat="1">
      <alignment readingOrder="0" shrinkToFit="0" wrapText="1"/>
    </xf>
    <xf borderId="0" fillId="4" fontId="14" numFmtId="0" xfId="0" applyAlignment="1" applyFont="1">
      <alignment horizontal="right" readingOrder="0"/>
    </xf>
    <xf borderId="0" fillId="4" fontId="27" numFmtId="0" xfId="0" applyAlignment="1" applyFont="1">
      <alignment readingOrder="0"/>
    </xf>
    <xf borderId="0" fillId="6" fontId="27" numFmtId="0" xfId="0" applyAlignment="1" applyFont="1">
      <alignment readingOrder="0"/>
    </xf>
    <xf borderId="0" fillId="4" fontId="41" numFmtId="0" xfId="0" applyAlignment="1" applyFont="1">
      <alignment readingOrder="0"/>
    </xf>
    <xf borderId="0" fillId="4" fontId="28" numFmtId="0" xfId="0" applyAlignment="1" applyFont="1">
      <alignment readingOrder="0" shrinkToFit="0" wrapText="1"/>
    </xf>
    <xf borderId="0" fillId="4" fontId="21" numFmtId="0" xfId="0" applyAlignment="1" applyFont="1">
      <alignment readingOrder="0" shrinkToFit="0" wrapText="1"/>
    </xf>
    <xf borderId="0" fillId="4" fontId="31" numFmtId="0" xfId="0" applyAlignment="1" applyFont="1">
      <alignment readingOrder="0" shrinkToFit="0" wrapText="1"/>
    </xf>
    <xf borderId="0" fillId="7" fontId="42" numFmtId="0" xfId="0" applyAlignment="1" applyFont="1">
      <alignment readingOrder="0"/>
    </xf>
    <xf borderId="0" fillId="7" fontId="1" numFmtId="0" xfId="0" applyAlignment="1" applyFont="1">
      <alignment readingOrder="0" shrinkToFit="0" wrapText="1"/>
    </xf>
    <xf borderId="0" fillId="6" fontId="27" numFmtId="0" xfId="0" applyAlignment="1" applyFont="1">
      <alignment readingOrder="0" shrinkToFit="0" wrapText="1"/>
    </xf>
    <xf borderId="0" fillId="11" fontId="3" numFmtId="0" xfId="0" applyAlignment="1" applyFont="1">
      <alignment horizontal="right" readingOrder="0" shrinkToFit="0" wrapText="1"/>
    </xf>
    <xf borderId="0" fillId="11" fontId="35" numFmtId="0" xfId="0" applyAlignment="1" applyFont="1">
      <alignment readingOrder="0" shrinkToFit="0" wrapText="1"/>
    </xf>
    <xf borderId="0" fillId="6" fontId="22" numFmtId="0" xfId="0" applyAlignment="1" applyFont="1">
      <alignment readingOrder="0" shrinkToFit="0" wrapText="1"/>
    </xf>
    <xf borderId="0" fillId="7" fontId="3" numFmtId="0" xfId="0" applyAlignment="1" applyFont="1">
      <alignment readingOrder="0"/>
    </xf>
    <xf borderId="0" fillId="11" fontId="31" numFmtId="0" xfId="0" applyAlignment="1" applyFont="1">
      <alignment readingOrder="0" shrinkToFit="0" wrapText="1"/>
    </xf>
    <xf borderId="0" fillId="11" fontId="20" numFmtId="0" xfId="0" applyAlignment="1" applyFont="1">
      <alignment readingOrder="0" shrinkToFit="0" wrapText="1"/>
    </xf>
    <xf borderId="0" fillId="18" fontId="3" numFmtId="0" xfId="0" applyAlignment="1" applyFill="1" applyFont="1">
      <alignment readingOrder="0" shrinkToFit="0" wrapText="1"/>
    </xf>
    <xf borderId="0" fillId="18" fontId="3" numFmtId="164" xfId="0" applyAlignment="1" applyFont="1" applyNumberFormat="1">
      <alignment readingOrder="0" shrinkToFit="0" wrapText="1"/>
    </xf>
    <xf borderId="0" fillId="18" fontId="22" numFmtId="0" xfId="0" applyAlignment="1" applyFont="1">
      <alignment readingOrder="0" shrinkToFit="0" wrapText="1"/>
    </xf>
    <xf borderId="0" fillId="18" fontId="27" numFmtId="0" xfId="0" applyAlignment="1" applyFont="1">
      <alignment readingOrder="0"/>
    </xf>
    <xf borderId="0" fillId="18" fontId="3" numFmtId="0" xfId="0" applyAlignment="1" applyFont="1">
      <alignment shrinkToFit="0" wrapText="1"/>
    </xf>
    <xf borderId="0" fillId="18" fontId="23" numFmtId="0" xfId="0" applyAlignment="1" applyFont="1">
      <alignment readingOrder="0" shrinkToFit="0" wrapText="1"/>
    </xf>
    <xf borderId="0" fillId="18" fontId="43" numFmtId="0" xfId="0" applyAlignment="1" applyFont="1">
      <alignment readingOrder="0"/>
    </xf>
    <xf borderId="0" fillId="18" fontId="3" numFmtId="0" xfId="0" applyFont="1"/>
    <xf borderId="0" fillId="11" fontId="44" numFmtId="0" xfId="0" applyAlignment="1" applyFont="1">
      <alignment readingOrder="0"/>
    </xf>
    <xf borderId="0" fillId="7" fontId="45" numFmtId="0" xfId="0" applyAlignment="1" applyFont="1">
      <alignment readingOrder="0"/>
    </xf>
    <xf borderId="0" fillId="19" fontId="3" numFmtId="0" xfId="0" applyAlignment="1" applyFill="1" applyFont="1">
      <alignment readingOrder="0" shrinkToFit="0" wrapText="1"/>
    </xf>
    <xf borderId="0" fillId="19" fontId="3" numFmtId="164" xfId="0" applyAlignment="1" applyFont="1" applyNumberFormat="1">
      <alignment readingOrder="0" shrinkToFit="0" wrapText="1"/>
    </xf>
    <xf borderId="0" fillId="19" fontId="22" numFmtId="0" xfId="0" applyAlignment="1" applyFont="1">
      <alignment readingOrder="0" shrinkToFit="0" wrapText="1"/>
    </xf>
    <xf borderId="0" fillId="19" fontId="27" numFmtId="0" xfId="0" applyAlignment="1" applyFont="1">
      <alignment readingOrder="0"/>
    </xf>
    <xf borderId="0" fillId="19" fontId="3" numFmtId="0" xfId="0" applyAlignment="1" applyFont="1">
      <alignment shrinkToFit="0" wrapText="1"/>
    </xf>
    <xf borderId="0" fillId="19" fontId="23" numFmtId="0" xfId="0" applyAlignment="1" applyFont="1">
      <alignment readingOrder="0" shrinkToFit="0" wrapText="1"/>
    </xf>
    <xf borderId="0" fillId="19" fontId="3" numFmtId="0" xfId="0" applyFont="1"/>
    <xf borderId="0" fillId="4" fontId="3" numFmtId="0" xfId="0" applyAlignment="1" applyFont="1">
      <alignment shrinkToFit="0" wrapText="1"/>
    </xf>
    <xf borderId="0" fillId="20" fontId="34" numFmtId="0" xfId="0" applyAlignment="1" applyFill="1" applyFont="1">
      <alignment readingOrder="0" shrinkToFit="0" wrapText="1"/>
    </xf>
    <xf borderId="0" fillId="20" fontId="34" numFmtId="164" xfId="0" applyAlignment="1" applyFont="1" applyNumberFormat="1">
      <alignment readingOrder="0" shrinkToFit="0" wrapText="1"/>
    </xf>
    <xf borderId="0" fillId="20" fontId="46" numFmtId="0" xfId="0" applyAlignment="1" applyFont="1">
      <alignment readingOrder="0"/>
    </xf>
    <xf borderId="0" fillId="20" fontId="34" numFmtId="0" xfId="0" applyAlignment="1" applyFont="1">
      <alignment shrinkToFit="0" wrapText="1"/>
    </xf>
    <xf borderId="0" fillId="20" fontId="47" numFmtId="0" xfId="0" applyAlignment="1" applyFont="1">
      <alignment readingOrder="0" shrinkToFit="0" wrapText="1"/>
    </xf>
    <xf borderId="0" fillId="20" fontId="6" numFmtId="0" xfId="0" applyFont="1"/>
    <xf borderId="0" fillId="4" fontId="3" numFmtId="0" xfId="0" applyAlignment="1" applyFont="1">
      <alignment readingOrder="0"/>
    </xf>
    <xf borderId="0" fillId="4" fontId="48" numFmtId="0" xfId="0" applyAlignment="1" applyFont="1">
      <alignment horizontal="left" readingOrder="0"/>
    </xf>
    <xf borderId="0" fillId="4" fontId="45" numFmtId="0" xfId="0" applyAlignment="1" applyFont="1">
      <alignment readingOrder="0"/>
    </xf>
    <xf borderId="0" fillId="7" fontId="14" numFmtId="0" xfId="0" applyAlignment="1" applyFont="1">
      <alignment horizontal="left" readingOrder="0"/>
    </xf>
    <xf borderId="0" fillId="6" fontId="14" numFmtId="0" xfId="0" applyAlignment="1" applyFont="1">
      <alignment horizontal="left" readingOrder="0"/>
    </xf>
    <xf borderId="6" fillId="6" fontId="3" numFmtId="0" xfId="0" applyAlignment="1" applyBorder="1" applyFont="1">
      <alignment readingOrder="0" shrinkToFit="0" wrapText="1"/>
    </xf>
    <xf borderId="5" fillId="0" fontId="1" numFmtId="0" xfId="0" applyAlignment="1" applyBorder="1" applyFont="1">
      <alignment readingOrder="0" shrinkToFit="0" wrapText="1"/>
    </xf>
    <xf borderId="5" fillId="6" fontId="3" numFmtId="0" xfId="0" applyAlignment="1" applyBorder="1" applyFont="1">
      <alignment readingOrder="0" shrinkToFit="0" wrapText="1"/>
    </xf>
    <xf borderId="5" fillId="0" fontId="3" numFmtId="0" xfId="0" applyAlignment="1" applyBorder="1" applyFont="1">
      <alignment readingOrder="0" shrinkToFit="0" wrapText="1"/>
    </xf>
    <xf borderId="5" fillId="0" fontId="3" numFmtId="0" xfId="0" applyAlignment="1" applyBorder="1" applyFont="1">
      <alignment shrinkToFit="0" wrapText="1"/>
    </xf>
    <xf borderId="0" fillId="0" fontId="3" numFmtId="167" xfId="0" applyAlignment="1" applyFont="1" applyNumberFormat="1">
      <alignment horizontal="center" shrinkToFit="0" wrapText="1"/>
    </xf>
    <xf borderId="5" fillId="0" fontId="3" numFmtId="2" xfId="0" applyAlignment="1" applyBorder="1" applyFont="1" applyNumberFormat="1">
      <alignment shrinkToFit="0" wrapText="1"/>
    </xf>
    <xf borderId="0" fillId="0" fontId="17" numFmtId="166" xfId="0" applyAlignment="1" applyFont="1" applyNumberFormat="1">
      <alignment horizontal="right" shrinkToFit="0" wrapText="1"/>
    </xf>
    <xf borderId="0" fillId="0" fontId="18" numFmtId="166" xfId="0" applyAlignment="1" applyFont="1" applyNumberFormat="1">
      <alignment shrinkToFit="0" wrapText="1"/>
    </xf>
    <xf borderId="5" fillId="0" fontId="39" numFmtId="0" xfId="0" applyAlignment="1" applyBorder="1" applyFont="1">
      <alignment readingOrder="0" shrinkToFit="0" wrapText="1"/>
    </xf>
    <xf borderId="5" fillId="0" fontId="9" numFmtId="164" xfId="0" applyAlignment="1" applyBorder="1" applyFont="1" applyNumberFormat="1">
      <alignment horizontal="center" readingOrder="0" shrinkToFit="0" wrapText="1"/>
    </xf>
    <xf borderId="0" fillId="0" fontId="3" numFmtId="169" xfId="0" applyAlignment="1" applyFont="1" applyNumberFormat="1">
      <alignment readingOrder="0" shrinkToFit="0" wrapText="1"/>
    </xf>
    <xf borderId="0" fillId="0" fontId="3" numFmtId="2" xfId="0" applyFont="1" applyNumberFormat="1"/>
    <xf borderId="0" fillId="0" fontId="1" numFmtId="2" xfId="0" applyAlignment="1" applyFont="1" applyNumberFormat="1">
      <alignment horizontal="center" readingOrder="0"/>
    </xf>
    <xf borderId="0" fillId="8" fontId="49" numFmtId="0" xfId="0" applyAlignment="1" applyFont="1">
      <alignment readingOrder="0" shrinkToFit="0" wrapText="1"/>
    </xf>
    <xf borderId="0" fillId="16" fontId="50" numFmtId="0" xfId="0" applyAlignment="1" applyFont="1">
      <alignment readingOrder="0"/>
    </xf>
    <xf borderId="0" fillId="8" fontId="51" numFmtId="0" xfId="0" applyAlignment="1" applyFont="1">
      <alignment readingOrder="0" shrinkToFit="0" wrapText="1"/>
    </xf>
    <xf borderId="0" fillId="0" fontId="6" numFmtId="2" xfId="0" applyFont="1" applyNumberFormat="1"/>
    <xf borderId="0" fillId="7" fontId="22" numFmtId="14" xfId="0" applyAlignment="1" applyFont="1" applyNumberFormat="1">
      <alignment readingOrder="0" shrinkToFit="0" wrapText="1"/>
    </xf>
    <xf borderId="0" fillId="0" fontId="52" numFmtId="0" xfId="0" applyAlignment="1" applyFont="1">
      <alignment readingOrder="0"/>
    </xf>
    <xf borderId="0" fillId="11" fontId="53" numFmtId="0" xfId="0" applyAlignment="1" applyFont="1">
      <alignment readingOrder="0" shrinkToFit="0" wrapText="1"/>
    </xf>
    <xf borderId="0" fillId="7" fontId="53" numFmtId="0" xfId="0" applyAlignment="1" applyFont="1">
      <alignment readingOrder="0" shrinkToFit="0" wrapText="1"/>
    </xf>
    <xf borderId="0" fillId="11" fontId="54" numFmtId="0" xfId="0" applyAlignment="1" applyFont="1">
      <alignment readingOrder="0"/>
    </xf>
    <xf borderId="0" fillId="11" fontId="55" numFmtId="0" xfId="0" applyAlignment="1" applyFont="1">
      <alignment readingOrder="0"/>
    </xf>
    <xf borderId="0" fillId="11" fontId="11" numFmtId="0" xfId="0" applyAlignment="1" applyFont="1">
      <alignment horizontal="right" shrinkToFit="0" vertical="bottom" wrapText="1"/>
    </xf>
    <xf borderId="0" fillId="11" fontId="11" numFmtId="0" xfId="0" applyAlignment="1" applyFont="1">
      <alignment shrinkToFit="0" vertical="bottom" wrapText="1"/>
    </xf>
    <xf borderId="0" fillId="11" fontId="11" numFmtId="0" xfId="0" applyAlignment="1" applyFont="1">
      <alignment readingOrder="0" shrinkToFit="0" vertical="bottom" wrapText="1"/>
    </xf>
    <xf borderId="0" fillId="11" fontId="11" numFmtId="0" xfId="0" applyAlignment="1" applyFont="1">
      <alignment readingOrder="0" vertical="bottom"/>
    </xf>
    <xf borderId="0" fillId="0" fontId="56" numFmtId="0" xfId="0" applyAlignment="1" applyFont="1">
      <alignment readingOrder="0" shrinkToFit="0" wrapText="1"/>
    </xf>
    <xf borderId="0" fillId="16" fontId="45" numFmtId="0" xfId="0" applyAlignment="1" applyFont="1">
      <alignment readingOrder="0"/>
    </xf>
    <xf borderId="0" fillId="0" fontId="57" numFmtId="0" xfId="0" applyAlignment="1" applyFont="1">
      <alignment horizontal="center" readingOrder="0" shrinkToFit="0" wrapText="1"/>
    </xf>
    <xf borderId="0" fillId="0" fontId="57" numFmtId="0" xfId="0" applyAlignment="1" applyFont="1">
      <alignment readingOrder="0" shrinkToFit="0" wrapText="1"/>
    </xf>
    <xf borderId="0" fillId="0" fontId="58" numFmtId="0" xfId="0" applyAlignment="1" applyFont="1">
      <alignment readingOrder="0" shrinkToFit="0" wrapText="1"/>
    </xf>
    <xf borderId="0" fillId="0" fontId="59" numFmtId="0" xfId="0" applyAlignment="1" applyFont="1">
      <alignment readingOrder="0" shrinkToFit="0" wrapText="1"/>
    </xf>
    <xf borderId="0" fillId="0" fontId="28" numFmtId="0" xfId="0" applyAlignment="1" applyFont="1">
      <alignment shrinkToFit="0" wrapText="1"/>
    </xf>
    <xf borderId="0" fillId="0" fontId="60" numFmtId="0" xfId="0" applyAlignment="1" applyFont="1">
      <alignment readingOrder="0" shrinkToFit="0" wrapText="1"/>
    </xf>
    <xf borderId="0" fillId="0" fontId="61" numFmtId="0" xfId="0" applyAlignment="1" applyFont="1">
      <alignment horizontal="left" shrinkToFit="0" vertical="bottom" wrapText="1"/>
    </xf>
    <xf borderId="0" fillId="0" fontId="11" numFmtId="0" xfId="0" applyAlignment="1" applyFont="1">
      <alignment horizontal="left" shrinkToFit="0" vertical="bottom" wrapText="1"/>
    </xf>
    <xf borderId="0" fillId="0" fontId="62" numFmtId="0" xfId="0" applyAlignment="1" applyFont="1">
      <alignment readingOrder="0" shrinkToFit="0" wrapText="1"/>
    </xf>
    <xf borderId="0" fillId="0" fontId="63" numFmtId="0" xfId="0" applyAlignment="1" applyFont="1">
      <alignment readingOrder="0" shrinkToFit="0" wrapText="1"/>
    </xf>
    <xf borderId="0" fillId="0" fontId="64" numFmtId="0" xfId="0" applyAlignment="1" applyFont="1">
      <alignment shrinkToFit="0" wrapText="1"/>
    </xf>
    <xf borderId="0" fillId="3" fontId="1" numFmtId="0" xfId="0" applyAlignment="1" applyFont="1">
      <alignment horizontal="right" readingOrder="0" shrinkToFit="0" wrapText="1"/>
    </xf>
    <xf borderId="1" fillId="4" fontId="65" numFmtId="0" xfId="0" applyAlignment="1" applyBorder="1" applyFont="1">
      <alignment horizontal="center" readingOrder="0" shrinkToFit="0" wrapText="1"/>
    </xf>
    <xf borderId="0" fillId="5" fontId="65" numFmtId="0" xfId="0" applyAlignment="1" applyFont="1">
      <alignment readingOrder="0" shrinkToFit="0" wrapText="1"/>
    </xf>
    <xf borderId="5" fillId="4" fontId="65" numFmtId="0" xfId="0" applyAlignment="1" applyBorder="1" applyFont="1">
      <alignment readingOrder="0" shrinkToFit="0" wrapText="1"/>
    </xf>
    <xf borderId="4" fillId="5" fontId="65" numFmtId="0" xfId="0" applyAlignment="1" applyBorder="1" applyFont="1">
      <alignment readingOrder="0" shrinkToFit="0" wrapText="1"/>
    </xf>
    <xf borderId="0" fillId="4" fontId="1" numFmtId="0" xfId="0" applyAlignment="1" applyFont="1">
      <alignment horizontal="center" readingOrder="0"/>
    </xf>
    <xf borderId="0" fillId="11" fontId="1" numFmtId="0" xfId="0" applyAlignment="1" applyFont="1">
      <alignment horizontal="center" readingOrder="0"/>
    </xf>
    <xf borderId="0" fillId="7" fontId="1" numFmtId="0" xfId="0" applyAlignment="1" applyFont="1">
      <alignment horizontal="center" readingOrder="0"/>
    </xf>
    <xf borderId="0" fillId="11" fontId="27" numFmtId="0" xfId="0" applyAlignment="1" applyFont="1">
      <alignment horizontal="right" readingOrder="0"/>
    </xf>
    <xf borderId="0" fillId="11" fontId="45" numFmtId="0" xfId="0" applyAlignment="1" applyFont="1">
      <alignment readingOrder="0"/>
    </xf>
    <xf borderId="0" fillId="11" fontId="3" numFmtId="0" xfId="0" applyAlignment="1" applyFont="1">
      <alignment readingOrder="0"/>
    </xf>
    <xf borderId="0" fillId="11" fontId="14" numFmtId="0" xfId="0" applyAlignment="1" applyFont="1">
      <alignment horizontal="right" readingOrder="0"/>
    </xf>
    <xf borderId="0" fillId="11" fontId="14" numFmtId="0" xfId="0" applyAlignment="1" applyFont="1">
      <alignment horizontal="left" readingOrder="0"/>
    </xf>
    <xf borderId="0" fillId="11" fontId="49" numFmtId="0" xfId="0" applyAlignment="1" applyFont="1">
      <alignment readingOrder="0" shrinkToFit="0" wrapText="1"/>
    </xf>
    <xf borderId="0" fillId="7" fontId="27" numFmtId="0" xfId="0" applyAlignment="1" applyFont="1">
      <alignment horizontal="right" readingOrder="0"/>
    </xf>
    <xf borderId="0" fillId="7" fontId="3" numFmtId="2" xfId="0" applyAlignment="1" applyFont="1" applyNumberFormat="1">
      <alignment readingOrder="0"/>
    </xf>
    <xf borderId="0" fillId="7" fontId="3" numFmtId="0" xfId="0" applyAlignment="1" applyFont="1">
      <alignment horizontal="right" readingOrder="0"/>
    </xf>
    <xf borderId="0" fillId="11" fontId="22" numFmtId="164" xfId="0" applyAlignment="1" applyFont="1" applyNumberFormat="1">
      <alignment readingOrder="0" shrinkToFit="0" wrapText="1"/>
    </xf>
    <xf borderId="0" fillId="11" fontId="22" numFmtId="0" xfId="0" applyAlignment="1" applyFont="1">
      <alignment horizontal="right" readingOrder="0" shrinkToFit="0" wrapText="1"/>
    </xf>
    <xf borderId="0" fillId="11" fontId="6" numFmtId="0" xfId="0" applyAlignment="1" applyFont="1">
      <alignment readingOrder="0" shrinkToFit="0" wrapText="1"/>
    </xf>
    <xf borderId="0" fillId="11" fontId="21" numFmtId="0" xfId="0" applyAlignment="1" applyFont="1">
      <alignment readingOrder="0" shrinkToFit="0" wrapText="1"/>
    </xf>
    <xf borderId="0" fillId="11" fontId="51" numFmtId="0" xfId="0" applyAlignment="1" applyFont="1">
      <alignment readingOrder="0" shrinkToFit="0" wrapText="1"/>
    </xf>
    <xf borderId="0" fillId="11" fontId="19" numFmtId="0" xfId="0" applyAlignment="1" applyFont="1">
      <alignment readingOrder="0" shrinkToFit="0" wrapText="1"/>
    </xf>
    <xf borderId="0" fillId="11" fontId="3" numFmtId="2" xfId="0" applyAlignment="1" applyFont="1" applyNumberFormat="1">
      <alignment readingOrder="0"/>
    </xf>
    <xf borderId="0" fillId="11" fontId="22" numFmtId="0" xfId="0" applyAlignment="1" applyFont="1">
      <alignment readingOrder="0"/>
    </xf>
    <xf borderId="0" fillId="11" fontId="6" numFmtId="0" xfId="0" applyFont="1"/>
    <xf borderId="0" fillId="0" fontId="27" numFmtId="0" xfId="0" applyAlignment="1" applyFont="1">
      <alignment horizontal="right" readingOrder="0"/>
    </xf>
    <xf borderId="0" fillId="0" fontId="45" numFmtId="0" xfId="0" applyAlignment="1" applyFont="1">
      <alignment readingOrder="0"/>
    </xf>
    <xf borderId="0" fillId="7" fontId="3" numFmtId="165" xfId="0" applyAlignment="1" applyFont="1" applyNumberFormat="1">
      <alignment readingOrder="0" shrinkToFit="0" wrapText="1"/>
    </xf>
    <xf borderId="0" fillId="7" fontId="45" numFmtId="0" xfId="0" applyAlignment="1" applyFont="1">
      <alignment readingOrder="0"/>
    </xf>
    <xf borderId="0" fillId="0" fontId="22" numFmtId="0" xfId="0" applyAlignment="1" applyFont="1">
      <alignment horizontal="right" readingOrder="0" shrinkToFit="0" wrapText="1"/>
    </xf>
    <xf borderId="0" fillId="0" fontId="53" numFmtId="0" xfId="0" applyAlignment="1" applyFont="1">
      <alignment readingOrder="0" shrinkToFit="0" wrapText="1"/>
    </xf>
    <xf borderId="0" fillId="0" fontId="11" numFmtId="0" xfId="0" applyAlignment="1" applyFont="1">
      <alignment horizontal="right" shrinkToFit="0" vertical="bottom" wrapText="1"/>
    </xf>
    <xf borderId="0" fillId="0" fontId="11" numFmtId="0" xfId="0" applyAlignment="1" applyFont="1">
      <alignment shrinkToFit="0" vertical="bottom" wrapText="1"/>
    </xf>
    <xf borderId="0" fillId="0" fontId="11" numFmtId="0" xfId="0" applyAlignment="1" applyFont="1">
      <alignment readingOrder="0" shrinkToFit="0" vertical="bottom" wrapText="1"/>
    </xf>
    <xf borderId="0" fillId="0" fontId="11" numFmtId="0" xfId="0" applyAlignment="1" applyFont="1">
      <alignment readingOrder="0" vertical="bottom"/>
    </xf>
    <xf borderId="0" fillId="0" fontId="3" numFmtId="0" xfId="0" applyAlignment="1" applyFont="1">
      <alignment horizontal="right" shrinkToFit="0" wrapText="1"/>
    </xf>
    <xf borderId="6" fillId="0" fontId="3" numFmtId="0" xfId="0" applyAlignment="1" applyBorder="1" applyFont="1">
      <alignment horizontal="right" shrinkToFit="0" wrapText="1"/>
    </xf>
    <xf borderId="6" fillId="7" fontId="22" numFmtId="0" xfId="0" applyAlignment="1" applyBorder="1" applyFont="1">
      <alignment readingOrder="0" shrinkToFit="0" wrapText="1"/>
    </xf>
    <xf borderId="6" fillId="0" fontId="22" numFmtId="0" xfId="0" applyAlignment="1" applyBorder="1" applyFont="1">
      <alignment shrinkToFit="0" wrapText="1"/>
    </xf>
    <xf borderId="0" fillId="4" fontId="3" numFmtId="2" xfId="0" applyFont="1" applyNumberFormat="1"/>
    <xf borderId="0" fillId="0" fontId="3" numFmtId="9" xfId="0" applyAlignment="1" applyFont="1" applyNumberFormat="1">
      <alignment horizontal="right" readingOrder="0" shrinkToFit="0" wrapText="1"/>
    </xf>
    <xf borderId="0" fillId="0" fontId="22" numFmtId="166" xfId="0" applyAlignment="1" applyFont="1" applyNumberFormat="1">
      <alignment horizontal="center" readingOrder="0" shrinkToFit="0" wrapText="1"/>
    </xf>
    <xf borderId="0" fillId="0" fontId="22" numFmtId="0" xfId="0" applyAlignment="1" applyFont="1">
      <alignment horizontal="right" shrinkToFit="0" wrapText="1"/>
    </xf>
    <xf borderId="0" fillId="0" fontId="65" numFmtId="0" xfId="0" applyAlignment="1" applyFont="1">
      <alignment shrinkToFit="0" wrapText="1"/>
    </xf>
    <xf borderId="0" fillId="0" fontId="9" numFmtId="0" xfId="0" applyAlignment="1" applyFont="1">
      <alignment horizontal="right" readingOrder="0" shrinkToFit="0" wrapText="1"/>
    </xf>
    <xf borderId="0" fillId="0" fontId="57" numFmtId="0" xfId="0" applyAlignment="1" applyFont="1">
      <alignment horizontal="right" readingOrder="0" shrinkToFit="0" wrapText="1"/>
    </xf>
    <xf borderId="0" fillId="0" fontId="60" numFmtId="0" xfId="0" applyAlignment="1" applyFont="1">
      <alignment horizontal="right" readingOrder="0" shrinkToFit="0" wrapText="1"/>
    </xf>
    <xf borderId="0" fillId="0" fontId="64" numFmtId="0" xfId="0" applyAlignment="1" applyFont="1">
      <alignment horizontal="right" shrinkToFit="0" wrapText="1"/>
    </xf>
    <xf borderId="0" fillId="0" fontId="3" numFmtId="0" xfId="0" applyAlignment="1" applyFont="1">
      <alignment readingOrder="0" shrinkToFit="0" vertical="center" wrapText="1"/>
    </xf>
    <xf borderId="0" fillId="8" fontId="66" numFmtId="0" xfId="0" applyAlignment="1" applyFont="1">
      <alignment readingOrder="0"/>
    </xf>
    <xf borderId="0" fillId="8" fontId="67" numFmtId="0" xfId="0" applyAlignment="1" applyFont="1">
      <alignment readingOrder="0" shrinkToFit="0" wrapText="1"/>
    </xf>
    <xf borderId="0" fillId="0" fontId="68" numFmtId="0" xfId="0" applyAlignment="1" applyFont="1">
      <alignment readingOrder="0" shrinkToFit="0" wrapText="1"/>
    </xf>
    <xf borderId="0" fillId="0" fontId="19" numFmtId="0" xfId="0" applyAlignment="1" applyFont="1">
      <alignment readingOrder="0" shrinkToFit="0" wrapText="1"/>
    </xf>
    <xf borderId="0" fillId="7" fontId="11" numFmtId="0" xfId="0" applyAlignment="1" applyFont="1">
      <alignment readingOrder="0" vertical="bottom"/>
    </xf>
    <xf borderId="0" fillId="7" fontId="11" numFmtId="164" xfId="0" applyAlignment="1" applyFont="1" applyNumberFormat="1">
      <alignment horizontal="right" shrinkToFit="0" vertical="bottom" wrapText="1"/>
    </xf>
    <xf borderId="0" fillId="7" fontId="11" numFmtId="164" xfId="0" applyAlignment="1" applyFont="1" applyNumberFormat="1">
      <alignment shrinkToFit="0" vertical="bottom" wrapText="1"/>
    </xf>
    <xf borderId="0" fillId="7" fontId="11" numFmtId="0" xfId="0" applyAlignment="1" applyFont="1">
      <alignment horizontal="right" shrinkToFit="0" vertical="bottom" wrapText="1"/>
    </xf>
    <xf borderId="0" fillId="7" fontId="27" numFmtId="0" xfId="0" applyAlignment="1" applyFont="1">
      <alignment horizontal="right" vertical="bottom"/>
    </xf>
    <xf borderId="0" fillId="7" fontId="69" numFmtId="0" xfId="0" applyAlignment="1" applyFont="1">
      <alignment shrinkToFit="0" vertical="bottom" wrapText="1"/>
    </xf>
    <xf borderId="0" fillId="7" fontId="27" numFmtId="0" xfId="0" applyAlignment="1" applyFont="1">
      <alignment readingOrder="0" vertical="bottom"/>
    </xf>
    <xf borderId="0" fillId="7" fontId="70" numFmtId="0" xfId="0" applyAlignment="1" applyFont="1">
      <alignment vertical="bottom"/>
    </xf>
    <xf borderId="0" fillId="7" fontId="11" numFmtId="0" xfId="0" applyAlignment="1" applyFont="1">
      <alignment shrinkToFit="0" vertical="bottom" wrapText="1"/>
    </xf>
    <xf borderId="0" fillId="7" fontId="11" numFmtId="0" xfId="0" applyAlignment="1" applyFont="1">
      <alignment vertical="bottom"/>
    </xf>
    <xf borderId="0" fillId="21" fontId="3" numFmtId="0" xfId="0" applyAlignment="1" applyFill="1" applyFont="1">
      <alignment readingOrder="0" shrinkToFit="0" wrapText="1"/>
    </xf>
    <xf borderId="0" fillId="21" fontId="3" numFmtId="164" xfId="0" applyAlignment="1" applyFont="1" applyNumberFormat="1">
      <alignment readingOrder="0" shrinkToFit="0" wrapText="1"/>
    </xf>
    <xf borderId="0" fillId="21" fontId="11" numFmtId="164" xfId="0" applyAlignment="1" applyFont="1" applyNumberFormat="1">
      <alignment shrinkToFit="0" vertical="bottom" wrapText="1"/>
    </xf>
    <xf borderId="0" fillId="21" fontId="27" numFmtId="0" xfId="0" applyAlignment="1" applyFont="1">
      <alignment readingOrder="0"/>
    </xf>
    <xf borderId="0" fillId="21" fontId="1" numFmtId="0" xfId="0" applyAlignment="1" applyFont="1">
      <alignment readingOrder="0" shrinkToFit="0" wrapText="1"/>
    </xf>
    <xf borderId="0" fillId="21" fontId="71" numFmtId="0" xfId="0" applyAlignment="1" applyFont="1">
      <alignment readingOrder="0"/>
    </xf>
    <xf borderId="0" fillId="21" fontId="40" numFmtId="0" xfId="0" applyAlignment="1" applyFont="1">
      <alignment readingOrder="0" shrinkToFit="0" wrapText="1"/>
    </xf>
    <xf borderId="0" fillId="21" fontId="23" numFmtId="0" xfId="0" applyAlignment="1" applyFont="1">
      <alignment readingOrder="0" shrinkToFit="0" wrapText="1"/>
    </xf>
    <xf borderId="0" fillId="21" fontId="3" numFmtId="0" xfId="0" applyFont="1"/>
    <xf borderId="0" fillId="21" fontId="45" numFmtId="0" xfId="0" applyAlignment="1" applyFont="1">
      <alignment readingOrder="0"/>
    </xf>
    <xf borderId="0" fillId="21" fontId="53" numFmtId="0" xfId="0" applyAlignment="1" applyFont="1">
      <alignment readingOrder="0" shrinkToFit="0" wrapText="1"/>
    </xf>
    <xf borderId="0" fillId="21" fontId="72" numFmtId="0" xfId="0" applyAlignment="1" applyFont="1">
      <alignment readingOrder="0" shrinkToFit="0" wrapText="1"/>
    </xf>
    <xf borderId="0" fillId="11" fontId="45" numFmtId="0" xfId="0" applyAlignment="1" applyFont="1">
      <alignment readingOrder="0"/>
    </xf>
    <xf borderId="0" fillId="0" fontId="73" numFmtId="0" xfId="0" applyAlignment="1" applyFont="1">
      <alignment readingOrder="0"/>
    </xf>
    <xf borderId="0" fillId="0" fontId="10" numFmtId="0" xfId="0" applyAlignment="1" applyFont="1">
      <alignment readingOrder="0" shrinkToFit="0" wrapText="1"/>
    </xf>
    <xf borderId="1" fillId="0" fontId="65" numFmtId="0" xfId="0" applyAlignment="1" applyBorder="1" applyFont="1">
      <alignment horizontal="center" readingOrder="0" shrinkToFit="0" wrapText="1"/>
    </xf>
    <xf borderId="0" fillId="0" fontId="65" numFmtId="0" xfId="0" applyAlignment="1" applyFont="1">
      <alignment readingOrder="0" shrinkToFit="0" wrapText="1"/>
    </xf>
    <xf borderId="0" fillId="0" fontId="22" numFmtId="0" xfId="0" applyFont="1"/>
    <xf borderId="4" fillId="7" fontId="1" numFmtId="0" xfId="0" applyAlignment="1" applyBorder="1" applyFont="1">
      <alignment readingOrder="0" shrinkToFit="0" wrapText="1"/>
    </xf>
    <xf borderId="5" fillId="7" fontId="65" numFmtId="0" xfId="0" applyAlignment="1" applyBorder="1" applyFont="1">
      <alignment readingOrder="0" shrinkToFit="0" wrapText="1"/>
    </xf>
    <xf borderId="5" fillId="7" fontId="1" numFmtId="0" xfId="0" applyAlignment="1" applyBorder="1" applyFont="1">
      <alignment readingOrder="0" shrinkToFit="0" wrapText="1"/>
    </xf>
    <xf borderId="4" fillId="7" fontId="65" numFmtId="0" xfId="0" applyAlignment="1" applyBorder="1" applyFont="1">
      <alignment readingOrder="0" shrinkToFit="0" wrapText="1"/>
    </xf>
    <xf borderId="0" fillId="0" fontId="65" numFmtId="0" xfId="0" applyAlignment="1" applyFont="1">
      <alignment horizontal="center" readingOrder="0"/>
    </xf>
    <xf borderId="0" fillId="0" fontId="22" numFmtId="0" xfId="0" applyAlignment="1" applyFont="1">
      <alignment readingOrder="0"/>
    </xf>
    <xf borderId="0" fillId="21" fontId="22" numFmtId="0" xfId="0" applyAlignment="1" applyFont="1">
      <alignment readingOrder="0" shrinkToFit="0" wrapText="1"/>
    </xf>
    <xf borderId="0" fillId="21" fontId="49" numFmtId="0" xfId="0" applyAlignment="1" applyFont="1">
      <alignment readingOrder="0" shrinkToFit="0" wrapText="1"/>
    </xf>
    <xf borderId="0" fillId="21" fontId="21" numFmtId="0" xfId="0" applyAlignment="1" applyFont="1">
      <alignment readingOrder="0" shrinkToFit="0" wrapText="1"/>
    </xf>
    <xf borderId="0" fillId="7" fontId="74" numFmtId="0" xfId="0" applyAlignment="1" applyFont="1">
      <alignment horizontal="left" readingOrder="0" shrinkToFit="0" wrapText="1"/>
    </xf>
    <xf borderId="0" fillId="21" fontId="22" numFmtId="14" xfId="0" applyAlignment="1" applyFont="1" applyNumberFormat="1">
      <alignment readingOrder="0" shrinkToFit="0" wrapText="1"/>
    </xf>
    <xf borderId="0" fillId="21" fontId="22" numFmtId="0" xfId="0" applyAlignment="1" applyFont="1">
      <alignment shrinkToFit="0" wrapText="1"/>
    </xf>
    <xf borderId="0" fillId="11" fontId="22" numFmtId="14" xfId="0" applyAlignment="1" applyFont="1" applyNumberFormat="1">
      <alignment readingOrder="0" shrinkToFit="0" wrapText="1"/>
    </xf>
    <xf borderId="0" fillId="9" fontId="3" numFmtId="164" xfId="0" applyAlignment="1" applyFont="1" applyNumberFormat="1">
      <alignment readingOrder="0" shrinkToFit="0" wrapText="1"/>
    </xf>
    <xf borderId="0" fillId="9" fontId="27" numFmtId="0" xfId="0" applyAlignment="1" applyFont="1">
      <alignment readingOrder="0"/>
    </xf>
    <xf borderId="0" fillId="9" fontId="75" numFmtId="0" xfId="0" applyAlignment="1" applyFont="1">
      <alignment readingOrder="0"/>
    </xf>
    <xf borderId="0" fillId="9" fontId="22" numFmtId="0" xfId="0" applyAlignment="1" applyFont="1">
      <alignment readingOrder="0" shrinkToFit="0" wrapText="1"/>
    </xf>
    <xf borderId="0" fillId="9" fontId="40" numFmtId="0" xfId="0" applyAlignment="1" applyFont="1">
      <alignment readingOrder="0" shrinkToFit="0" wrapText="1"/>
    </xf>
    <xf borderId="0" fillId="9" fontId="23" numFmtId="0" xfId="0" applyAlignment="1" applyFont="1">
      <alignment readingOrder="0" shrinkToFit="0" wrapText="1"/>
    </xf>
    <xf borderId="0" fillId="9" fontId="3" numFmtId="0" xfId="0" applyFont="1"/>
    <xf borderId="0" fillId="3" fontId="3" numFmtId="0" xfId="0" applyAlignment="1" applyFont="1">
      <alignment readingOrder="0" shrinkToFit="0" wrapText="1"/>
    </xf>
    <xf borderId="0" fillId="3" fontId="3" numFmtId="164" xfId="0" applyAlignment="1" applyFont="1" applyNumberFormat="1">
      <alignment readingOrder="0" shrinkToFit="0" wrapText="1"/>
    </xf>
    <xf borderId="0" fillId="3" fontId="27" numFmtId="0" xfId="0" applyAlignment="1" applyFont="1">
      <alignment readingOrder="0"/>
    </xf>
    <xf borderId="0" fillId="3" fontId="22" numFmtId="0" xfId="0" applyAlignment="1" applyFont="1">
      <alignment readingOrder="0" shrinkToFit="0" wrapText="1"/>
    </xf>
    <xf borderId="0" fillId="3" fontId="53" numFmtId="0" xfId="0" applyAlignment="1" applyFont="1">
      <alignment readingOrder="0" shrinkToFit="0" wrapText="1"/>
    </xf>
    <xf borderId="0" fillId="3" fontId="23" numFmtId="0" xfId="0" applyAlignment="1" applyFont="1">
      <alignment readingOrder="0" shrinkToFit="0" wrapText="1"/>
    </xf>
    <xf borderId="0" fillId="3" fontId="3" numFmtId="0" xfId="0" applyFont="1"/>
    <xf borderId="0" fillId="11" fontId="1" numFmtId="0" xfId="0" applyAlignment="1" applyFont="1">
      <alignment readingOrder="0" shrinkToFit="0" wrapText="1"/>
    </xf>
    <xf borderId="0" fillId="7" fontId="76" numFmtId="0" xfId="0" applyAlignment="1" applyFont="1">
      <alignment readingOrder="0" shrinkToFit="0" wrapText="1"/>
    </xf>
    <xf borderId="0" fillId="7" fontId="77" numFmtId="0" xfId="0" applyAlignment="1" applyFont="1">
      <alignment readingOrder="0" shrinkToFit="0" wrapText="1"/>
    </xf>
    <xf borderId="0" fillId="7" fontId="27" numFmtId="0" xfId="0" applyAlignment="1" applyFont="1">
      <alignment vertical="bottom"/>
    </xf>
    <xf borderId="0" fillId="7" fontId="45" numFmtId="0" xfId="0" applyAlignment="1" applyFont="1">
      <alignment vertical="bottom"/>
    </xf>
    <xf borderId="0" fillId="7" fontId="45" numFmtId="0" xfId="0" applyAlignment="1" applyFont="1">
      <alignment readingOrder="0" vertical="bottom"/>
    </xf>
    <xf borderId="0" fillId="0" fontId="22" numFmtId="2" xfId="0" applyAlignment="1" applyFont="1" applyNumberFormat="1">
      <alignment readingOrder="0"/>
    </xf>
    <xf borderId="0" fillId="0" fontId="22" numFmtId="9" xfId="0" applyAlignment="1" applyFont="1" applyNumberFormat="1">
      <alignment readingOrder="0"/>
    </xf>
    <xf borderId="0" fillId="21" fontId="78" numFmtId="0" xfId="0" applyAlignment="1" applyFont="1">
      <alignment readingOrder="0"/>
    </xf>
    <xf borderId="0" fillId="21" fontId="3" numFmtId="0" xfId="0" applyAlignment="1" applyFont="1">
      <alignment shrinkToFit="0" wrapText="1"/>
    </xf>
    <xf borderId="0" fillId="21" fontId="22" numFmtId="0" xfId="0" applyAlignment="1" applyFont="1">
      <alignment horizontal="right" readingOrder="0" shrinkToFit="0" wrapText="1"/>
    </xf>
    <xf borderId="0" fillId="0" fontId="22" numFmtId="168" xfId="0" applyFont="1" applyNumberFormat="1"/>
    <xf borderId="0" fillId="0" fontId="22" numFmtId="4" xfId="0" applyAlignment="1" applyFont="1" applyNumberFormat="1">
      <alignment readingOrder="0"/>
    </xf>
    <xf borderId="0" fillId="22" fontId="3" numFmtId="0" xfId="0" applyAlignment="1" applyFill="1" applyFont="1">
      <alignment readingOrder="0" shrinkToFit="0" wrapText="1"/>
    </xf>
    <xf borderId="0" fillId="22" fontId="3" numFmtId="164" xfId="0" applyAlignment="1" applyFont="1" applyNumberFormat="1">
      <alignment readingOrder="0" shrinkToFit="0" wrapText="1"/>
    </xf>
    <xf borderId="0" fillId="22" fontId="22" numFmtId="0" xfId="0" applyAlignment="1" applyFont="1">
      <alignment readingOrder="0" shrinkToFit="0" wrapText="1"/>
    </xf>
    <xf borderId="0" fillId="22" fontId="40" numFmtId="0" xfId="0" applyAlignment="1" applyFont="1">
      <alignment readingOrder="0" shrinkToFit="0" wrapText="1"/>
    </xf>
    <xf borderId="0" fillId="22" fontId="23" numFmtId="0" xfId="0" applyAlignment="1" applyFont="1">
      <alignment readingOrder="0" shrinkToFit="0" wrapText="1"/>
    </xf>
    <xf borderId="0" fillId="0" fontId="22" numFmtId="4" xfId="0" applyFont="1" applyNumberFormat="1"/>
    <xf borderId="0" fillId="22" fontId="3" numFmtId="0" xfId="0" applyFont="1"/>
    <xf borderId="0" fillId="7" fontId="22" numFmtId="0" xfId="0" applyFont="1"/>
    <xf borderId="0" fillId="11" fontId="27" numFmtId="0" xfId="0" applyAlignment="1" applyFont="1">
      <alignment readingOrder="0" shrinkToFit="0" wrapText="1"/>
    </xf>
    <xf borderId="0" fillId="7" fontId="27" numFmtId="0" xfId="0" applyAlignment="1" applyFont="1">
      <alignment readingOrder="0" shrinkToFit="0" wrapText="1"/>
    </xf>
    <xf borderId="0" fillId="15" fontId="3" numFmtId="0" xfId="0" applyAlignment="1" applyFont="1">
      <alignment readingOrder="0" shrinkToFit="0" wrapText="1"/>
    </xf>
    <xf borderId="0" fillId="15" fontId="3" numFmtId="164" xfId="0" applyAlignment="1" applyFont="1" applyNumberFormat="1">
      <alignment readingOrder="0" shrinkToFit="0" wrapText="1"/>
    </xf>
    <xf borderId="0" fillId="15" fontId="22" numFmtId="0" xfId="0" applyAlignment="1" applyFont="1">
      <alignment readingOrder="0" shrinkToFit="0" wrapText="1"/>
    </xf>
    <xf borderId="0" fillId="15" fontId="40" numFmtId="0" xfId="0" applyAlignment="1" applyFont="1">
      <alignment readingOrder="0" shrinkToFit="0" wrapText="1"/>
    </xf>
    <xf borderId="0" fillId="15" fontId="23" numFmtId="0" xfId="0" applyAlignment="1" applyFont="1">
      <alignment readingOrder="0" shrinkToFit="0" wrapText="1"/>
    </xf>
    <xf borderId="0" fillId="0" fontId="22" numFmtId="168" xfId="0" applyAlignment="1" applyFont="1" applyNumberFormat="1">
      <alignment readingOrder="0"/>
    </xf>
    <xf borderId="0" fillId="15" fontId="3" numFmtId="0" xfId="0" applyAlignment="1" applyFont="1">
      <alignment readingOrder="0"/>
    </xf>
    <xf borderId="0" fillId="15" fontId="3" numFmtId="0" xfId="0" applyFont="1"/>
    <xf borderId="0" fillId="23" fontId="3" numFmtId="0" xfId="0" applyAlignment="1" applyFill="1" applyFont="1">
      <alignment readingOrder="0" shrinkToFit="0" wrapText="1"/>
    </xf>
    <xf borderId="0" fillId="23" fontId="3" numFmtId="164" xfId="0" applyAlignment="1" applyFont="1" applyNumberFormat="1">
      <alignment readingOrder="0" shrinkToFit="0" wrapText="1"/>
    </xf>
    <xf borderId="0" fillId="23" fontId="27" numFmtId="0" xfId="0" applyAlignment="1" applyFont="1">
      <alignment readingOrder="0"/>
    </xf>
    <xf borderId="0" fillId="23" fontId="3" numFmtId="0" xfId="0" applyAlignment="1" applyFont="1">
      <alignment shrinkToFit="0" wrapText="1"/>
    </xf>
    <xf borderId="0" fillId="23" fontId="22" numFmtId="0" xfId="0" applyAlignment="1" applyFont="1">
      <alignment readingOrder="0" shrinkToFit="0" wrapText="1"/>
    </xf>
    <xf borderId="0" fillId="23" fontId="23" numFmtId="0" xfId="0" applyAlignment="1" applyFont="1">
      <alignment readingOrder="0" shrinkToFit="0" wrapText="1"/>
    </xf>
    <xf borderId="0" fillId="23" fontId="3" numFmtId="0" xfId="0" applyFont="1"/>
    <xf borderId="0" fillId="0" fontId="22" numFmtId="2" xfId="0" applyFont="1" applyNumberFormat="1"/>
    <xf borderId="0" fillId="0" fontId="22" numFmtId="166" xfId="0" applyAlignment="1" applyFont="1" applyNumberFormat="1">
      <alignment horizontal="right" shrinkToFit="0" wrapText="1"/>
    </xf>
    <xf borderId="0" fillId="0" fontId="65" numFmtId="166" xfId="0" applyAlignment="1" applyFont="1" applyNumberFormat="1">
      <alignment shrinkToFit="0" wrapText="1"/>
    </xf>
    <xf borderId="0" fillId="0" fontId="3" numFmtId="0" xfId="0" applyAlignment="1" applyFont="1">
      <alignment horizontal="left" readingOrder="0" shrinkToFit="0" wrapText="1"/>
    </xf>
    <xf borderId="0" fillId="0" fontId="79" numFmtId="0" xfId="0" applyAlignment="1" applyFont="1">
      <alignment shrinkToFit="0" wrapText="1"/>
    </xf>
    <xf borderId="0" fillId="0" fontId="79" numFmtId="0" xfId="0" applyAlignment="1" applyFont="1">
      <alignment readingOrder="0" shrinkToFit="0" wrapText="1"/>
    </xf>
    <xf borderId="0" fillId="3" fontId="1" numFmtId="0" xfId="0" applyAlignment="1" applyFont="1">
      <alignment horizontal="center" readingOrder="0" shrinkToFit="0" wrapText="1"/>
    </xf>
    <xf borderId="4" fillId="3" fontId="1" numFmtId="0" xfId="0" applyAlignment="1" applyBorder="1" applyFont="1">
      <alignment horizontal="center" readingOrder="0" shrinkToFit="0" wrapText="1"/>
    </xf>
    <xf borderId="0" fillId="0" fontId="65" numFmtId="0" xfId="0" applyAlignment="1" applyFont="1">
      <alignment readingOrder="0"/>
    </xf>
    <xf borderId="0" fillId="21" fontId="45" numFmtId="0" xfId="0" applyAlignment="1" applyFont="1">
      <alignment horizontal="center" readingOrder="0"/>
    </xf>
    <xf borderId="0" fillId="21" fontId="3" numFmtId="2" xfId="0" applyAlignment="1" applyFont="1" applyNumberFormat="1">
      <alignment readingOrder="0"/>
    </xf>
    <xf borderId="0" fillId="21" fontId="3" numFmtId="2" xfId="0" applyFont="1" applyNumberFormat="1"/>
    <xf borderId="0" fillId="21" fontId="14" numFmtId="0" xfId="0" applyAlignment="1" applyFont="1">
      <alignment horizontal="right" readingOrder="0"/>
    </xf>
    <xf borderId="0" fillId="21" fontId="14" numFmtId="0" xfId="0" applyAlignment="1" applyFont="1">
      <alignment horizontal="left" readingOrder="0"/>
    </xf>
    <xf borderId="0" fillId="21" fontId="3" numFmtId="0" xfId="0" applyAlignment="1" applyFont="1">
      <alignment horizontal="center" readingOrder="0" shrinkToFit="0" wrapText="1"/>
    </xf>
    <xf borderId="0" fillId="21" fontId="76" numFmtId="0" xfId="0" applyAlignment="1" applyFont="1">
      <alignment readingOrder="0" shrinkToFit="0" wrapText="1"/>
    </xf>
    <xf borderId="0" fillId="4" fontId="27" numFmtId="0" xfId="0" applyAlignment="1" applyFont="1">
      <alignment horizontal="center" readingOrder="0"/>
    </xf>
    <xf borderId="0" fillId="4" fontId="3" numFmtId="2" xfId="0" applyAlignment="1" applyFont="1" applyNumberFormat="1">
      <alignment readingOrder="0"/>
    </xf>
    <xf borderId="0" fillId="7" fontId="27" numFmtId="0" xfId="0" applyAlignment="1" applyFont="1">
      <alignment readingOrder="0"/>
    </xf>
    <xf borderId="0" fillId="7" fontId="27" numFmtId="0" xfId="0" applyAlignment="1" applyFont="1">
      <alignment horizontal="center" readingOrder="0"/>
    </xf>
    <xf borderId="0" fillId="7" fontId="22" numFmtId="2" xfId="0" applyAlignment="1" applyFont="1" applyNumberFormat="1">
      <alignment readingOrder="0"/>
    </xf>
    <xf borderId="0" fillId="7" fontId="22" numFmtId="2" xfId="0" applyFont="1" applyNumberFormat="1"/>
    <xf borderId="0" fillId="3" fontId="80" numFmtId="0" xfId="0" applyAlignment="1" applyFont="1">
      <alignment readingOrder="0"/>
    </xf>
    <xf borderId="0" fillId="3" fontId="45" numFmtId="0" xfId="0" applyAlignment="1" applyFont="1">
      <alignment horizontal="center" readingOrder="0"/>
    </xf>
    <xf borderId="0" fillId="3" fontId="21" numFmtId="0" xfId="0" applyAlignment="1" applyFont="1">
      <alignment readingOrder="0" shrinkToFit="0" wrapText="1"/>
    </xf>
    <xf borderId="0" fillId="3" fontId="22" numFmtId="0" xfId="0" applyAlignment="1" applyFont="1">
      <alignment shrinkToFit="0" wrapText="1"/>
    </xf>
    <xf borderId="0" fillId="3" fontId="3" numFmtId="2" xfId="0" applyAlignment="1" applyFont="1" applyNumberFormat="1">
      <alignment readingOrder="0"/>
    </xf>
    <xf borderId="0" fillId="3" fontId="3" numFmtId="2" xfId="0" applyFont="1" applyNumberFormat="1"/>
    <xf borderId="0" fillId="21" fontId="3" numFmtId="0" xfId="0" applyAlignment="1" applyFont="1">
      <alignment readingOrder="0"/>
    </xf>
    <xf borderId="0" fillId="4" fontId="22" numFmtId="164" xfId="0" applyAlignment="1" applyFont="1" applyNumberFormat="1">
      <alignment readingOrder="0" shrinkToFit="0" wrapText="1"/>
    </xf>
    <xf borderId="0" fillId="4" fontId="11" numFmtId="0" xfId="0" applyAlignment="1" applyFont="1">
      <alignment horizontal="right" shrinkToFit="0" vertical="bottom" wrapText="1"/>
    </xf>
    <xf borderId="0" fillId="4" fontId="45" numFmtId="0" xfId="0" applyAlignment="1" applyFont="1">
      <alignment vertical="bottom"/>
    </xf>
    <xf borderId="0" fillId="4" fontId="11" numFmtId="0" xfId="0" applyAlignment="1" applyFont="1">
      <alignment shrinkToFit="0" vertical="bottom" wrapText="1"/>
    </xf>
    <xf borderId="0" fillId="4" fontId="11" numFmtId="0" xfId="0" applyAlignment="1" applyFont="1">
      <alignment horizontal="center" shrinkToFit="0" vertical="bottom" wrapText="1"/>
    </xf>
    <xf borderId="0" fillId="4" fontId="11" numFmtId="0" xfId="0" applyAlignment="1" applyFont="1">
      <alignment shrinkToFit="0" vertical="bottom" wrapText="1"/>
    </xf>
    <xf borderId="0" fillId="4" fontId="20" numFmtId="0" xfId="0" applyAlignment="1" applyFont="1">
      <alignment readingOrder="0" shrinkToFit="0" wrapText="1"/>
    </xf>
    <xf borderId="0" fillId="4" fontId="51" numFmtId="0" xfId="0" applyAlignment="1" applyFont="1">
      <alignment readingOrder="0" shrinkToFit="0" wrapText="1"/>
    </xf>
    <xf borderId="0" fillId="4" fontId="6" numFmtId="0" xfId="0" applyAlignment="1" applyFont="1">
      <alignment readingOrder="0" shrinkToFit="0" wrapText="1"/>
    </xf>
    <xf borderId="0" fillId="4" fontId="19" numFmtId="0" xfId="0" applyAlignment="1" applyFont="1">
      <alignment readingOrder="0" shrinkToFit="0" wrapText="1"/>
    </xf>
    <xf borderId="0" fillId="4" fontId="6" numFmtId="2" xfId="0" applyFont="1" applyNumberFormat="1"/>
    <xf borderId="0" fillId="4" fontId="6" numFmtId="2" xfId="0" applyAlignment="1" applyFont="1" applyNumberFormat="1">
      <alignment readingOrder="0"/>
    </xf>
    <xf borderId="0" fillId="4" fontId="6" numFmtId="0" xfId="0" applyFont="1"/>
    <xf borderId="0" fillId="21" fontId="20" numFmtId="0" xfId="0" applyAlignment="1" applyFont="1">
      <alignment readingOrder="0" shrinkToFit="0" wrapText="1"/>
    </xf>
    <xf borderId="0" fillId="7" fontId="45" numFmtId="0" xfId="0" applyAlignment="1" applyFont="1">
      <alignment horizontal="center" readingOrder="0"/>
    </xf>
    <xf borderId="0" fillId="7" fontId="3" numFmtId="2" xfId="0" applyFont="1" applyNumberFormat="1"/>
    <xf borderId="0" fillId="4" fontId="22" numFmtId="14" xfId="0" applyAlignment="1" applyFont="1" applyNumberFormat="1">
      <alignment readingOrder="0" shrinkToFit="0" wrapText="1"/>
    </xf>
    <xf borderId="0" fillId="4" fontId="45" numFmtId="0" xfId="0" applyAlignment="1" applyFont="1">
      <alignment readingOrder="0"/>
    </xf>
    <xf borderId="0" fillId="4" fontId="45" numFmtId="0" xfId="0" applyAlignment="1" applyFont="1">
      <alignment horizontal="center" readingOrder="0"/>
    </xf>
    <xf borderId="0" fillId="21" fontId="27" numFmtId="0" xfId="0" applyAlignment="1" applyFont="1">
      <alignment horizontal="center" readingOrder="0"/>
    </xf>
    <xf borderId="0" fillId="4" fontId="3" numFmtId="0" xfId="0" applyAlignment="1" applyFont="1">
      <alignment horizontal="center" readingOrder="0" shrinkToFit="0" wrapText="1"/>
    </xf>
    <xf borderId="0" fillId="3" fontId="3" numFmtId="0" xfId="0" applyAlignment="1" applyFont="1">
      <alignment horizontal="center" readingOrder="0" shrinkToFit="0" wrapText="1"/>
    </xf>
    <xf borderId="0" fillId="3" fontId="40" numFmtId="0" xfId="0" applyAlignment="1" applyFont="1">
      <alignment readingOrder="0" shrinkToFit="0" wrapText="1"/>
    </xf>
    <xf borderId="0" fillId="4" fontId="53" numFmtId="0" xfId="0" applyAlignment="1" applyFont="1">
      <alignment readingOrder="0" shrinkToFit="0" wrapText="1"/>
    </xf>
    <xf borderId="0" fillId="3" fontId="27" numFmtId="0" xfId="0" applyAlignment="1" applyFont="1">
      <alignment horizontal="center" readingOrder="0"/>
    </xf>
    <xf borderId="0" fillId="11" fontId="3" numFmtId="0" xfId="0" applyAlignment="1" applyFont="1">
      <alignment horizontal="center" readingOrder="0" shrinkToFit="0" wrapText="1"/>
    </xf>
    <xf borderId="0" fillId="11" fontId="3" numFmtId="2" xfId="0" applyFont="1" applyNumberFormat="1"/>
    <xf borderId="0" fillId="7" fontId="3" numFmtId="0" xfId="0" applyAlignment="1" applyFont="1">
      <alignment horizontal="center" readingOrder="0" shrinkToFit="0" wrapText="1"/>
    </xf>
    <xf borderId="0" fillId="21" fontId="11" numFmtId="2" xfId="0" applyAlignment="1" applyFont="1" applyNumberFormat="1">
      <alignment horizontal="right" vertical="bottom"/>
    </xf>
    <xf borderId="0" fillId="21" fontId="11" numFmtId="2" xfId="0" applyAlignment="1" applyFont="1" applyNumberFormat="1">
      <alignment vertical="bottom"/>
    </xf>
    <xf borderId="0" fillId="11" fontId="27" numFmtId="0" xfId="0" applyAlignment="1" applyFont="1">
      <alignment horizontal="center" readingOrder="0"/>
    </xf>
    <xf borderId="0" fillId="11" fontId="45" numFmtId="0" xfId="0" applyAlignment="1" applyFont="1">
      <alignment horizontal="center" readingOrder="0"/>
    </xf>
    <xf borderId="0" fillId="21" fontId="81" numFmtId="0" xfId="0" applyAlignment="1" applyFont="1">
      <alignment readingOrder="0" shrinkToFit="0" wrapText="1"/>
    </xf>
    <xf borderId="0" fillId="21" fontId="45" numFmtId="0" xfId="0" applyAlignment="1" applyFont="1">
      <alignment horizontal="center" readingOrder="0" shrinkToFit="0" wrapText="1"/>
    </xf>
    <xf borderId="0" fillId="3" fontId="82" numFmtId="0" xfId="0" applyAlignment="1" applyFont="1">
      <alignment horizontal="center" readingOrder="0" shrinkToFit="0" wrapText="0"/>
    </xf>
    <xf borderId="0" fillId="3" fontId="76" numFmtId="0" xfId="0" applyAlignment="1" applyFont="1">
      <alignment readingOrder="0" shrinkToFit="0" wrapText="1"/>
    </xf>
    <xf borderId="0" fillId="11" fontId="28" numFmtId="0" xfId="0" applyAlignment="1" applyFont="1">
      <alignment readingOrder="0" shrinkToFit="0" wrapText="1"/>
    </xf>
    <xf borderId="0" fillId="11" fontId="28" numFmtId="164" xfId="0" applyAlignment="1" applyFont="1" applyNumberFormat="1">
      <alignment readingOrder="0" shrinkToFit="0" wrapText="1"/>
    </xf>
    <xf borderId="0" fillId="11" fontId="0" numFmtId="0" xfId="0" applyAlignment="1" applyFont="1">
      <alignment readingOrder="0"/>
    </xf>
    <xf borderId="0" fillId="11" fontId="28" numFmtId="0" xfId="0" applyAlignment="1" applyFont="1">
      <alignment horizontal="center" readingOrder="0" shrinkToFit="0" wrapText="1"/>
    </xf>
    <xf borderId="0" fillId="11" fontId="28" numFmtId="0" xfId="0" applyAlignment="1" applyFont="1">
      <alignment shrinkToFit="0" wrapText="1"/>
    </xf>
    <xf borderId="0" fillId="11" fontId="0" numFmtId="0" xfId="0" applyAlignment="1" applyFont="1">
      <alignment readingOrder="0" shrinkToFit="0" wrapText="1"/>
    </xf>
    <xf borderId="0" fillId="11" fontId="83" numFmtId="0" xfId="0" applyAlignment="1" applyFont="1">
      <alignment readingOrder="0" shrinkToFit="0" wrapText="1"/>
    </xf>
    <xf borderId="0" fillId="11" fontId="28" numFmtId="2" xfId="0" applyAlignment="1" applyFont="1" applyNumberFormat="1">
      <alignment readingOrder="0"/>
    </xf>
    <xf borderId="0" fillId="11" fontId="28" numFmtId="2" xfId="0" applyFont="1" applyNumberFormat="1"/>
    <xf borderId="0" fillId="11" fontId="28" numFmtId="0" xfId="0" applyFont="1"/>
    <xf borderId="0" fillId="21" fontId="28" numFmtId="0" xfId="0" applyAlignment="1" applyFont="1">
      <alignment readingOrder="0" shrinkToFit="0" wrapText="1"/>
    </xf>
    <xf borderId="0" fillId="21" fontId="28" numFmtId="164" xfId="0" applyAlignment="1" applyFont="1" applyNumberFormat="1">
      <alignment readingOrder="0" shrinkToFit="0" wrapText="1"/>
    </xf>
    <xf borderId="0" fillId="21" fontId="0" numFmtId="0" xfId="0" applyAlignment="1" applyFont="1">
      <alignment readingOrder="0"/>
    </xf>
    <xf borderId="0" fillId="21" fontId="84" numFmtId="0" xfId="0" applyAlignment="1" applyFont="1">
      <alignment readingOrder="0"/>
    </xf>
    <xf borderId="0" fillId="21" fontId="28" numFmtId="0" xfId="0" applyAlignment="1" applyFont="1">
      <alignment horizontal="center" readingOrder="0"/>
    </xf>
    <xf borderId="0" fillId="21" fontId="28" numFmtId="0" xfId="0" applyAlignment="1" applyFont="1">
      <alignment shrinkToFit="0" wrapText="1"/>
    </xf>
    <xf borderId="0" fillId="21" fontId="0" numFmtId="0" xfId="0" applyAlignment="1" applyFont="1">
      <alignment readingOrder="0" shrinkToFit="0" wrapText="1"/>
    </xf>
    <xf borderId="0" fillId="21" fontId="83" numFmtId="0" xfId="0" applyAlignment="1" applyFont="1">
      <alignment readingOrder="0" shrinkToFit="0" wrapText="1"/>
    </xf>
    <xf borderId="0" fillId="21" fontId="28" numFmtId="2" xfId="0" applyAlignment="1" applyFont="1" applyNumberFormat="1">
      <alignment readingOrder="0"/>
    </xf>
    <xf borderId="0" fillId="21" fontId="28" numFmtId="2" xfId="0" applyFont="1" applyNumberFormat="1"/>
    <xf borderId="0" fillId="21" fontId="28" numFmtId="0" xfId="0" applyFont="1"/>
    <xf borderId="0" fillId="21" fontId="28" numFmtId="0" xfId="0" applyAlignment="1" applyFont="1">
      <alignment horizontal="center" readingOrder="0" shrinkToFit="0" wrapText="1"/>
    </xf>
    <xf borderId="0" fillId="11" fontId="85" numFmtId="0" xfId="0" applyAlignment="1" applyFont="1">
      <alignment readingOrder="0"/>
    </xf>
    <xf borderId="0" fillId="11" fontId="28" numFmtId="0" xfId="0" applyAlignment="1" applyFont="1">
      <alignment horizontal="center" readingOrder="0"/>
    </xf>
    <xf borderId="0" fillId="4" fontId="28" numFmtId="164" xfId="0" applyAlignment="1" applyFont="1" applyNumberFormat="1">
      <alignment readingOrder="0" shrinkToFit="0" wrapText="1"/>
    </xf>
    <xf borderId="0" fillId="4" fontId="0" numFmtId="0" xfId="0" applyAlignment="1" applyFont="1">
      <alignment horizontal="right" readingOrder="0"/>
    </xf>
    <xf borderId="0" fillId="4" fontId="0" numFmtId="0" xfId="0" applyAlignment="1" applyFont="1">
      <alignment readingOrder="0"/>
    </xf>
    <xf borderId="0" fillId="4" fontId="86" numFmtId="0" xfId="0" applyAlignment="1" applyFont="1">
      <alignment readingOrder="0"/>
    </xf>
    <xf borderId="0" fillId="4" fontId="28" numFmtId="0" xfId="0" applyAlignment="1" applyFont="1">
      <alignment horizontal="center" readingOrder="0"/>
    </xf>
    <xf borderId="0" fillId="4" fontId="28" numFmtId="0" xfId="0" applyAlignment="1" applyFont="1">
      <alignment shrinkToFit="0" wrapText="1"/>
    </xf>
    <xf borderId="0" fillId="4" fontId="0" numFmtId="0" xfId="0" applyAlignment="1" applyFont="1">
      <alignment readingOrder="0" shrinkToFit="0" wrapText="1"/>
    </xf>
    <xf borderId="0" fillId="4" fontId="83" numFmtId="0" xfId="0" applyAlignment="1" applyFont="1">
      <alignment readingOrder="0" shrinkToFit="0" wrapText="1"/>
    </xf>
    <xf borderId="0" fillId="4" fontId="28" numFmtId="2" xfId="0" applyAlignment="1" applyFont="1" applyNumberFormat="1">
      <alignment readingOrder="0"/>
    </xf>
    <xf borderId="0" fillId="4" fontId="28" numFmtId="2" xfId="0" applyFont="1" applyNumberFormat="1"/>
    <xf borderId="0" fillId="4" fontId="28" numFmtId="0" xfId="0" applyFont="1"/>
    <xf borderId="0" fillId="4" fontId="28" numFmtId="0" xfId="0" applyAlignment="1" applyFont="1">
      <alignment horizontal="center" readingOrder="0" shrinkToFit="0" wrapText="1"/>
    </xf>
    <xf borderId="0" fillId="7" fontId="28" numFmtId="0" xfId="0" applyAlignment="1" applyFont="1">
      <alignment readingOrder="0" shrinkToFit="0" wrapText="1"/>
    </xf>
    <xf borderId="0" fillId="7" fontId="28" numFmtId="164" xfId="0" applyAlignment="1" applyFont="1" applyNumberFormat="1">
      <alignment readingOrder="0" shrinkToFit="0" wrapText="1"/>
    </xf>
    <xf borderId="0" fillId="7" fontId="0" numFmtId="0" xfId="0" applyAlignment="1" applyFont="1">
      <alignment readingOrder="0"/>
    </xf>
    <xf borderId="0" fillId="7" fontId="28" numFmtId="0" xfId="0" applyAlignment="1" applyFont="1">
      <alignment horizontal="center" readingOrder="0" shrinkToFit="0" wrapText="1"/>
    </xf>
    <xf borderId="0" fillId="7" fontId="0" numFmtId="0" xfId="0" applyAlignment="1" applyFont="1">
      <alignment readingOrder="0" shrinkToFit="0" wrapText="1"/>
    </xf>
    <xf borderId="0" fillId="7" fontId="59" numFmtId="0" xfId="0" applyAlignment="1" applyFont="1">
      <alignment readingOrder="0" shrinkToFit="0" wrapText="1"/>
    </xf>
    <xf borderId="0" fillId="7" fontId="83" numFmtId="0" xfId="0" applyAlignment="1" applyFont="1">
      <alignment readingOrder="0" shrinkToFit="0" wrapText="1"/>
    </xf>
    <xf borderId="0" fillId="7" fontId="28" numFmtId="2" xfId="0" applyAlignment="1" applyFont="1" applyNumberFormat="1">
      <alignment readingOrder="0"/>
    </xf>
    <xf borderId="0" fillId="7" fontId="28" numFmtId="2" xfId="0" applyFont="1" applyNumberFormat="1"/>
    <xf borderId="0" fillId="7" fontId="28" numFmtId="0" xfId="0" applyFont="1"/>
    <xf borderId="0" fillId="11" fontId="59" numFmtId="0" xfId="0" applyAlignment="1" applyFont="1">
      <alignment readingOrder="0" shrinkToFit="0" wrapText="1"/>
    </xf>
    <xf borderId="0" fillId="3" fontId="28" numFmtId="0" xfId="0" applyAlignment="1" applyFont="1">
      <alignment readingOrder="0" shrinkToFit="0" wrapText="1"/>
    </xf>
    <xf borderId="0" fillId="3" fontId="28" numFmtId="164" xfId="0" applyAlignment="1" applyFont="1" applyNumberFormat="1">
      <alignment readingOrder="0" shrinkToFit="0" wrapText="1"/>
    </xf>
    <xf borderId="0" fillId="3" fontId="0" numFmtId="0" xfId="0" applyAlignment="1" applyFont="1">
      <alignment readingOrder="0"/>
    </xf>
    <xf borderId="0" fillId="3" fontId="28" numFmtId="0" xfId="0" applyAlignment="1" applyFont="1">
      <alignment horizontal="center" readingOrder="0" shrinkToFit="0" wrapText="1"/>
    </xf>
    <xf borderId="0" fillId="3" fontId="28" numFmtId="0" xfId="0" applyAlignment="1" applyFont="1">
      <alignment shrinkToFit="0" wrapText="1"/>
    </xf>
    <xf borderId="0" fillId="3" fontId="0" numFmtId="0" xfId="0" applyAlignment="1" applyFont="1">
      <alignment readingOrder="0" shrinkToFit="0" wrapText="1"/>
    </xf>
    <xf borderId="0" fillId="3" fontId="59" numFmtId="0" xfId="0" applyAlignment="1" applyFont="1">
      <alignment readingOrder="0" shrinkToFit="0" wrapText="1"/>
    </xf>
    <xf borderId="0" fillId="3" fontId="83" numFmtId="0" xfId="0" applyAlignment="1" applyFont="1">
      <alignment readingOrder="0" shrinkToFit="0" wrapText="1"/>
    </xf>
    <xf borderId="0" fillId="3" fontId="28" numFmtId="2" xfId="0" applyAlignment="1" applyFont="1" applyNumberFormat="1">
      <alignment readingOrder="0"/>
    </xf>
    <xf borderId="0" fillId="3" fontId="28" numFmtId="2" xfId="0" applyFont="1" applyNumberFormat="1"/>
    <xf borderId="0" fillId="3" fontId="28" numFmtId="0" xfId="0" applyFont="1"/>
    <xf borderId="0" fillId="3" fontId="87" numFmtId="0" xfId="0" applyAlignment="1" applyFont="1">
      <alignment readingOrder="0" shrinkToFit="0" wrapText="1"/>
    </xf>
    <xf borderId="0" fillId="3" fontId="3" numFmtId="0" xfId="0" applyAlignment="1" applyFont="1">
      <alignment shrinkToFit="0" wrapText="1"/>
    </xf>
    <xf borderId="0" fillId="4" fontId="76" numFmtId="0" xfId="0" applyAlignment="1" applyFont="1">
      <alignment readingOrder="0" shrinkToFit="0" wrapText="1"/>
    </xf>
    <xf borderId="0" fillId="3" fontId="88" numFmtId="0" xfId="0" applyAlignment="1" applyFont="1">
      <alignment readingOrder="0" shrinkToFit="0" wrapText="1"/>
    </xf>
    <xf borderId="0" fillId="21" fontId="88" numFmtId="0" xfId="0" applyAlignment="1" applyFont="1">
      <alignment readingOrder="0" shrinkToFit="0" wrapText="1"/>
    </xf>
    <xf borderId="0" fillId="3" fontId="89" numFmtId="0" xfId="0" applyAlignment="1" applyFont="1">
      <alignment horizontal="left" readingOrder="0"/>
    </xf>
    <xf borderId="0" fillId="21" fontId="3" numFmtId="0" xfId="0" applyAlignment="1" applyFont="1">
      <alignment horizontal="center" readingOrder="0"/>
    </xf>
    <xf borderId="0" fillId="21" fontId="17" numFmtId="0" xfId="0" applyAlignment="1" applyFont="1">
      <alignment readingOrder="0" shrinkToFit="0" wrapText="1"/>
    </xf>
    <xf borderId="0" fillId="21" fontId="3" numFmtId="168" xfId="0" applyFont="1" applyNumberFormat="1"/>
    <xf borderId="0" fillId="4" fontId="3" numFmtId="165" xfId="0" applyAlignment="1" applyFont="1" applyNumberFormat="1">
      <alignment readingOrder="0" shrinkToFit="0" wrapText="1"/>
    </xf>
    <xf borderId="0" fillId="4" fontId="3" numFmtId="168" xfId="0" applyFont="1" applyNumberFormat="1"/>
    <xf borderId="0" fillId="21" fontId="22" numFmtId="164" xfId="0" applyAlignment="1" applyFont="1" applyNumberFormat="1">
      <alignment readingOrder="0" shrinkToFit="0" wrapText="1"/>
    </xf>
    <xf borderId="0" fillId="21" fontId="22" numFmtId="0" xfId="0" applyAlignment="1" applyFont="1">
      <alignment horizontal="center" readingOrder="0" shrinkToFit="0" wrapText="1"/>
    </xf>
    <xf borderId="0" fillId="21" fontId="16" numFmtId="0" xfId="0" applyAlignment="1" applyFont="1">
      <alignment readingOrder="0" shrinkToFit="0" wrapText="1"/>
    </xf>
    <xf borderId="0" fillId="21" fontId="22" numFmtId="0" xfId="0" applyFont="1"/>
    <xf borderId="0" fillId="11" fontId="3" numFmtId="170" xfId="0" applyAlignment="1" applyFont="1" applyNumberFormat="1">
      <alignment horizontal="center" readingOrder="0" shrinkToFit="0" wrapText="1"/>
    </xf>
    <xf borderId="0" fillId="7" fontId="3" numFmtId="168" xfId="0" applyFont="1" applyNumberFormat="1"/>
    <xf borderId="0" fillId="3" fontId="3" numFmtId="170" xfId="0" applyAlignment="1" applyFont="1" applyNumberFormat="1">
      <alignment horizontal="center" readingOrder="0" shrinkToFit="0" wrapText="1"/>
    </xf>
    <xf borderId="0" fillId="3" fontId="3" numFmtId="168" xfId="0" applyFont="1" applyNumberFormat="1"/>
    <xf borderId="0" fillId="3" fontId="3" numFmtId="0" xfId="0" applyAlignment="1" applyFont="1">
      <alignment readingOrder="0"/>
    </xf>
    <xf borderId="0" fillId="21" fontId="3" numFmtId="170" xfId="0" applyAlignment="1" applyFont="1" applyNumberFormat="1">
      <alignment horizontal="center" readingOrder="0" shrinkToFit="0" wrapText="1"/>
    </xf>
    <xf borderId="0" fillId="21" fontId="3" numFmtId="168" xfId="0" applyAlignment="1" applyFont="1" applyNumberFormat="1">
      <alignment readingOrder="0"/>
    </xf>
    <xf borderId="0" fillId="11" fontId="3" numFmtId="168" xfId="0" applyAlignment="1" applyFont="1" applyNumberFormat="1">
      <alignment readingOrder="0"/>
    </xf>
    <xf borderId="0" fillId="11" fontId="3" numFmtId="165" xfId="0" applyAlignment="1" applyFont="1" applyNumberFormat="1">
      <alignment horizontal="center" readingOrder="0" shrinkToFit="0" wrapText="1"/>
    </xf>
    <xf borderId="0" fillId="3" fontId="3" numFmtId="0" xfId="0" applyAlignment="1" applyFont="1">
      <alignment horizontal="center" shrinkToFit="0" wrapText="1"/>
    </xf>
    <xf borderId="0" fillId="3" fontId="3" numFmtId="168" xfId="0" applyAlignment="1" applyFont="1" applyNumberFormat="1">
      <alignment readingOrder="0"/>
    </xf>
    <xf borderId="0" fillId="4" fontId="3" numFmtId="170" xfId="0" applyAlignment="1" applyFont="1" applyNumberFormat="1">
      <alignment horizontal="center" readingOrder="0" shrinkToFit="0" wrapText="1"/>
    </xf>
    <xf borderId="0" fillId="3" fontId="27" numFmtId="170" xfId="0" applyAlignment="1" applyFont="1" applyNumberFormat="1">
      <alignment readingOrder="0"/>
    </xf>
    <xf borderId="0" fillId="7" fontId="11" numFmtId="0" xfId="0" applyAlignment="1" applyFont="1">
      <alignment horizontal="right" readingOrder="0" shrinkToFit="0" vertical="bottom" wrapText="1"/>
    </xf>
    <xf borderId="0" fillId="7" fontId="11" numFmtId="0" xfId="0" applyAlignment="1" applyFont="1">
      <alignment readingOrder="0" shrinkToFit="0" vertical="bottom" wrapText="1"/>
    </xf>
    <xf borderId="0" fillId="7" fontId="11" numFmtId="170" xfId="0" applyAlignment="1" applyFont="1" applyNumberFormat="1">
      <alignment horizontal="center" readingOrder="0" shrinkToFit="0" vertical="bottom" wrapText="1"/>
    </xf>
    <xf borderId="0" fillId="21" fontId="3" numFmtId="0" xfId="0" applyAlignment="1" applyFont="1">
      <alignment horizontal="right" readingOrder="0" shrinkToFit="0" wrapText="1"/>
    </xf>
    <xf borderId="0" fillId="21" fontId="27" numFmtId="170" xfId="0" applyAlignment="1" applyFont="1" applyNumberFormat="1">
      <alignment readingOrder="0"/>
    </xf>
    <xf borderId="0" fillId="21" fontId="3" numFmtId="0" xfId="0" applyAlignment="1" applyFont="1">
      <alignment horizontal="center" shrinkToFit="0" wrapText="1"/>
    </xf>
    <xf borderId="0" fillId="21" fontId="3" numFmtId="165" xfId="0" applyAlignment="1" applyFont="1" applyNumberFormat="1">
      <alignment horizontal="center" readingOrder="0" shrinkToFit="0" wrapText="1"/>
    </xf>
    <xf borderId="0" fillId="7" fontId="3" numFmtId="0" xfId="0" applyAlignment="1" applyFont="1">
      <alignment horizontal="center" shrinkToFit="0" wrapText="1"/>
    </xf>
    <xf borderId="0" fillId="7" fontId="3" numFmtId="165" xfId="0" applyAlignment="1" applyFont="1" applyNumberFormat="1">
      <alignment horizontal="center" readingOrder="0" shrinkToFit="0" wrapText="1"/>
    </xf>
    <xf borderId="0" fillId="4" fontId="3" numFmtId="0" xfId="0" applyAlignment="1" applyFont="1">
      <alignment horizontal="center" shrinkToFit="0" wrapText="1"/>
    </xf>
    <xf borderId="0" fillId="7" fontId="3" numFmtId="170" xfId="0" applyAlignment="1" applyFont="1" applyNumberFormat="1">
      <alignment horizontal="center" readingOrder="0" shrinkToFit="0" wrapText="1"/>
    </xf>
    <xf borderId="0" fillId="7" fontId="3" numFmtId="168" xfId="0" applyAlignment="1" applyFont="1" applyNumberFormat="1">
      <alignment readingOrder="0"/>
    </xf>
    <xf borderId="0" fillId="4" fontId="90" numFmtId="0" xfId="0" applyAlignment="1" applyFont="1">
      <alignment readingOrder="0" shrinkToFit="0" wrapText="1"/>
    </xf>
    <xf borderId="0" fillId="4" fontId="91" numFmtId="0" xfId="0" applyAlignment="1" applyFont="1">
      <alignment readingOrder="0" shrinkToFit="0" wrapText="1"/>
    </xf>
    <xf borderId="0" fillId="4" fontId="3" numFmtId="168" xfId="0" applyAlignment="1" applyFont="1" applyNumberFormat="1">
      <alignment readingOrder="0"/>
    </xf>
    <xf borderId="0" fillId="21" fontId="11" numFmtId="0" xfId="0" applyAlignment="1" applyFont="1">
      <alignment horizontal="right" shrinkToFit="0" vertical="bottom" wrapText="1"/>
    </xf>
    <xf borderId="0" fillId="21" fontId="11" numFmtId="0" xfId="0" applyAlignment="1" applyFont="1">
      <alignment shrinkToFit="0" vertical="bottom" wrapText="1"/>
    </xf>
    <xf borderId="0" fillId="21" fontId="11" numFmtId="0" xfId="0" applyAlignment="1" applyFont="1">
      <alignment vertical="bottom"/>
    </xf>
    <xf borderId="0" fillId="21" fontId="11" numFmtId="2" xfId="0" applyAlignment="1" applyFont="1" applyNumberFormat="1">
      <alignment horizontal="right" readingOrder="0" vertical="bottom"/>
    </xf>
    <xf borderId="0" fillId="21" fontId="27" numFmtId="0" xfId="0" applyAlignment="1" applyFont="1">
      <alignment horizontal="right" vertical="bottom"/>
    </xf>
    <xf borderId="0" fillId="21" fontId="27" numFmtId="0" xfId="0" applyAlignment="1" applyFont="1">
      <alignment vertical="bottom"/>
    </xf>
    <xf borderId="0" fillId="0" fontId="3" numFmtId="0" xfId="0" applyAlignment="1" applyFont="1">
      <alignment horizontal="center" readingOrder="0" shrinkToFit="0" wrapText="1"/>
    </xf>
    <xf borderId="0" fillId="0" fontId="3" numFmtId="171" xfId="0" applyAlignment="1" applyFont="1" applyNumberFormat="1">
      <alignment readingOrder="0" shrinkToFit="0" wrapText="1"/>
    </xf>
    <xf borderId="4" fillId="2" fontId="1" numFmtId="0" xfId="0" applyAlignment="1" applyBorder="1" applyFont="1">
      <alignment readingOrder="0" shrinkToFit="0" wrapText="1"/>
    </xf>
    <xf borderId="0" fillId="0" fontId="92" numFmtId="0" xfId="0" applyAlignment="1" applyFont="1">
      <alignment horizontal="center" readingOrder="0"/>
    </xf>
    <xf borderId="0" fillId="24" fontId="3" numFmtId="0" xfId="0" applyAlignment="1" applyFill="1" applyFont="1">
      <alignment readingOrder="0" shrinkToFit="0" wrapText="1"/>
    </xf>
    <xf borderId="0" fillId="24" fontId="3" numFmtId="164" xfId="0" applyAlignment="1" applyFont="1" applyNumberFormat="1">
      <alignment readingOrder="0" shrinkToFit="0" wrapText="1"/>
    </xf>
    <xf borderId="0" fillId="24" fontId="27" numFmtId="0" xfId="0" applyAlignment="1" applyFont="1">
      <alignment readingOrder="0"/>
    </xf>
    <xf borderId="0" fillId="24" fontId="45" numFmtId="0" xfId="0" applyAlignment="1" applyFont="1">
      <alignment readingOrder="0"/>
    </xf>
    <xf borderId="0" fillId="24" fontId="3" numFmtId="0" xfId="0" applyAlignment="1" applyFont="1">
      <alignment shrinkToFit="0" wrapText="1"/>
    </xf>
    <xf borderId="0" fillId="24" fontId="23" numFmtId="0" xfId="0" applyAlignment="1" applyFont="1">
      <alignment readingOrder="0" shrinkToFit="0" wrapText="1"/>
    </xf>
    <xf borderId="0" fillId="24" fontId="3" numFmtId="2" xfId="0" applyAlignment="1" applyFont="1" applyNumberFormat="1">
      <alignment readingOrder="0"/>
    </xf>
    <xf borderId="0" fillId="24" fontId="3" numFmtId="0" xfId="0" applyFont="1"/>
    <xf borderId="0" fillId="24" fontId="3" numFmtId="0" xfId="0" applyAlignment="1" applyFont="1">
      <alignment readingOrder="0"/>
    </xf>
    <xf borderId="0" fillId="7" fontId="49" numFmtId="0" xfId="0" applyAlignment="1" applyFont="1">
      <alignment readingOrder="0" shrinkToFit="0" wrapText="1"/>
    </xf>
    <xf borderId="0" fillId="6" fontId="45" numFmtId="0" xfId="0" applyAlignment="1" applyFont="1">
      <alignment readingOrder="0"/>
    </xf>
    <xf borderId="0" fillId="6" fontId="23" numFmtId="0" xfId="0" applyAlignment="1" applyFont="1">
      <alignment readingOrder="0" shrinkToFit="0" wrapText="1"/>
    </xf>
    <xf borderId="0" fillId="6" fontId="3" numFmtId="2" xfId="0" applyAlignment="1" applyFont="1" applyNumberFormat="1">
      <alignment readingOrder="0"/>
    </xf>
    <xf borderId="0" fillId="6" fontId="3" numFmtId="0" xfId="0" applyAlignment="1" applyFont="1">
      <alignment readingOrder="0"/>
    </xf>
    <xf borderId="0" fillId="11" fontId="22" numFmtId="0" xfId="0" applyAlignment="1" applyFont="1">
      <alignment shrinkToFit="0" wrapText="1"/>
    </xf>
    <xf borderId="0" fillId="6" fontId="22" numFmtId="164" xfId="0" applyAlignment="1" applyFont="1" applyNumberFormat="1">
      <alignment readingOrder="0" shrinkToFit="0" wrapText="1"/>
    </xf>
    <xf borderId="0" fillId="6" fontId="27" numFmtId="0" xfId="0" applyAlignment="1" applyFont="1">
      <alignment readingOrder="0"/>
    </xf>
    <xf borderId="0" fillId="6" fontId="22" numFmtId="165" xfId="0" applyAlignment="1" applyFont="1" applyNumberFormat="1">
      <alignment readingOrder="0" shrinkToFit="0" wrapText="1"/>
    </xf>
    <xf borderId="0" fillId="6" fontId="21" numFmtId="0" xfId="0" applyAlignment="1" applyFont="1">
      <alignment readingOrder="0" shrinkToFit="0" wrapText="1"/>
    </xf>
    <xf borderId="0" fillId="6" fontId="93" numFmtId="0" xfId="0" applyAlignment="1" applyFont="1">
      <alignment readingOrder="0" shrinkToFit="0" wrapText="1"/>
    </xf>
    <xf borderId="0" fillId="6" fontId="22" numFmtId="2" xfId="0" applyAlignment="1" applyFont="1" applyNumberFormat="1">
      <alignment readingOrder="0"/>
    </xf>
    <xf borderId="0" fillId="6" fontId="22" numFmtId="0" xfId="0" applyAlignment="1" applyFont="1">
      <alignment readingOrder="0"/>
    </xf>
    <xf borderId="0" fillId="6" fontId="22" numFmtId="0" xfId="0" applyFont="1"/>
    <xf borderId="0" fillId="24" fontId="22" numFmtId="0" xfId="0" applyAlignment="1" applyFont="1">
      <alignment readingOrder="0" shrinkToFit="0" wrapText="1"/>
    </xf>
    <xf borderId="0" fillId="24" fontId="22" numFmtId="164" xfId="0" applyAlignment="1" applyFont="1" applyNumberFormat="1">
      <alignment readingOrder="0" shrinkToFit="0" wrapText="1"/>
    </xf>
    <xf borderId="0" fillId="24" fontId="14" numFmtId="0" xfId="0" applyAlignment="1" applyFont="1">
      <alignment horizontal="left" readingOrder="0"/>
    </xf>
    <xf borderId="0" fillId="24" fontId="22" numFmtId="170" xfId="0" applyAlignment="1" applyFont="1" applyNumberFormat="1">
      <alignment readingOrder="0"/>
    </xf>
    <xf borderId="0" fillId="24" fontId="22" numFmtId="0" xfId="0" applyAlignment="1" applyFont="1">
      <alignment readingOrder="0"/>
    </xf>
    <xf borderId="0" fillId="24" fontId="21" numFmtId="0" xfId="0" applyAlignment="1" applyFont="1">
      <alignment readingOrder="0" shrinkToFit="0" wrapText="1"/>
    </xf>
    <xf borderId="0" fillId="24" fontId="22" numFmtId="0" xfId="0" applyAlignment="1" applyFont="1">
      <alignment shrinkToFit="0" wrapText="1"/>
    </xf>
    <xf borderId="0" fillId="24" fontId="22" numFmtId="2" xfId="0" applyAlignment="1" applyFont="1" applyNumberFormat="1">
      <alignment readingOrder="0"/>
    </xf>
    <xf borderId="0" fillId="24" fontId="22" numFmtId="0" xfId="0" applyFont="1"/>
    <xf borderId="0" fillId="24" fontId="27" numFmtId="0" xfId="0" applyAlignment="1" applyFont="1">
      <alignment readingOrder="0"/>
    </xf>
    <xf borderId="0" fillId="24" fontId="27" numFmtId="165" xfId="0" applyAlignment="1" applyFont="1" applyNumberFormat="1">
      <alignment readingOrder="0"/>
    </xf>
    <xf borderId="0" fillId="24" fontId="27" numFmtId="170" xfId="0" applyAlignment="1" applyFont="1" applyNumberFormat="1">
      <alignment readingOrder="0"/>
    </xf>
    <xf borderId="0" fillId="24" fontId="27" numFmtId="172" xfId="0" applyAlignment="1" applyFont="1" applyNumberFormat="1">
      <alignment readingOrder="0"/>
    </xf>
    <xf borderId="0" fillId="24" fontId="22" numFmtId="165" xfId="0" applyAlignment="1" applyFont="1" applyNumberFormat="1">
      <alignment readingOrder="0" shrinkToFit="0" wrapText="1"/>
    </xf>
    <xf borderId="0" fillId="6" fontId="27" numFmtId="172" xfId="0" applyAlignment="1" applyFont="1" applyNumberFormat="1">
      <alignment readingOrder="0"/>
    </xf>
    <xf borderId="0" fillId="6" fontId="40" numFmtId="0" xfId="0" applyAlignment="1" applyFont="1">
      <alignment readingOrder="0" shrinkToFit="0" wrapText="1"/>
    </xf>
    <xf borderId="0" fillId="7" fontId="27" numFmtId="170" xfId="0" applyAlignment="1" applyFont="1" applyNumberFormat="1">
      <alignment readingOrder="0"/>
    </xf>
    <xf borderId="0" fillId="24" fontId="40" numFmtId="0" xfId="0" applyAlignment="1" applyFont="1">
      <alignment readingOrder="0" shrinkToFit="0" wrapText="1"/>
    </xf>
    <xf borderId="0" fillId="24" fontId="3" numFmtId="173" xfId="0" applyAlignment="1" applyFont="1" applyNumberFormat="1">
      <alignment readingOrder="0" shrinkToFit="0" wrapText="1"/>
    </xf>
    <xf borderId="0" fillId="6" fontId="27" numFmtId="170" xfId="0" applyAlignment="1" applyFont="1" applyNumberFormat="1">
      <alignment readingOrder="0"/>
    </xf>
    <xf borderId="0" fillId="6" fontId="94" numFmtId="0" xfId="0" applyAlignment="1" applyFont="1">
      <alignment readingOrder="0"/>
    </xf>
    <xf borderId="0" fillId="7" fontId="27" numFmtId="170" xfId="0" applyAlignment="1" applyFont="1" applyNumberFormat="1">
      <alignment readingOrder="0"/>
    </xf>
    <xf borderId="0" fillId="7" fontId="27" numFmtId="172" xfId="0" applyAlignment="1" applyFont="1" applyNumberFormat="1">
      <alignment readingOrder="0"/>
    </xf>
    <xf borderId="0" fillId="24" fontId="3" numFmtId="165" xfId="0" applyAlignment="1" applyFont="1" applyNumberFormat="1">
      <alignment readingOrder="0" shrinkToFit="0" wrapText="1"/>
    </xf>
    <xf borderId="0" fillId="24" fontId="3" numFmtId="170" xfId="0" applyAlignment="1" applyFont="1" applyNumberFormat="1">
      <alignment readingOrder="0" shrinkToFit="0" wrapText="1"/>
    </xf>
    <xf borderId="0" fillId="24" fontId="53" numFmtId="0" xfId="0" applyAlignment="1" applyFont="1">
      <alignment readingOrder="0" shrinkToFit="0" wrapText="1"/>
    </xf>
    <xf borderId="0" fillId="24" fontId="27" numFmtId="165" xfId="0" applyAlignment="1" applyFont="1" applyNumberFormat="1">
      <alignment readingOrder="0"/>
    </xf>
    <xf borderId="0" fillId="24" fontId="27" numFmtId="174" xfId="0" applyAlignment="1" applyFont="1" applyNumberFormat="1">
      <alignment readingOrder="0"/>
    </xf>
    <xf borderId="0" fillId="4" fontId="3" numFmtId="174" xfId="0" applyAlignment="1" applyFont="1" applyNumberFormat="1">
      <alignment readingOrder="0" shrinkToFit="0" wrapText="1"/>
    </xf>
    <xf borderId="0" fillId="24" fontId="27" numFmtId="170" xfId="0" applyAlignment="1" applyFont="1" applyNumberFormat="1">
      <alignment readingOrder="0"/>
    </xf>
    <xf borderId="0" fillId="3" fontId="3" numFmtId="170" xfId="0" applyAlignment="1" applyFont="1" applyNumberFormat="1">
      <alignment readingOrder="0" shrinkToFit="0" wrapText="1"/>
    </xf>
    <xf borderId="0" fillId="24" fontId="3" numFmtId="172" xfId="0" applyAlignment="1" applyFont="1" applyNumberFormat="1">
      <alignment readingOrder="0" shrinkToFit="0" wrapText="1"/>
    </xf>
    <xf borderId="0" fillId="24" fontId="27" numFmtId="172" xfId="0" applyAlignment="1" applyFont="1" applyNumberFormat="1">
      <alignment readingOrder="0"/>
    </xf>
    <xf borderId="0" fillId="0" fontId="45" numFmtId="0" xfId="0" applyAlignment="1" applyFont="1">
      <alignment readingOrder="0"/>
    </xf>
    <xf borderId="0" fillId="21" fontId="92" numFmtId="0" xfId="0" applyAlignment="1" applyFont="1">
      <alignment horizontal="center" readingOrder="0"/>
    </xf>
    <xf borderId="0" fillId="24" fontId="27" numFmtId="0" xfId="0" applyAlignment="1" applyFont="1">
      <alignment horizontal="right" readingOrder="0"/>
    </xf>
    <xf borderId="0" fillId="24" fontId="14" numFmtId="0" xfId="0" applyAlignment="1" applyFont="1">
      <alignment horizontal="right" readingOrder="0"/>
    </xf>
    <xf borderId="0" fillId="24" fontId="49" numFmtId="0" xfId="0" applyAlignment="1" applyFont="1">
      <alignment readingOrder="0" shrinkToFit="0" wrapText="1"/>
    </xf>
    <xf borderId="0" fillId="24" fontId="11" numFmtId="0" xfId="0" applyAlignment="1" applyFont="1">
      <alignment readingOrder="0" vertical="bottom"/>
    </xf>
    <xf borderId="0" fillId="24" fontId="27" numFmtId="0" xfId="0" applyAlignment="1" applyFont="1">
      <alignment horizontal="right" vertical="bottom"/>
    </xf>
    <xf borderId="0" fillId="24" fontId="27" numFmtId="0" xfId="0" applyAlignment="1" applyFont="1">
      <alignment vertical="bottom"/>
    </xf>
    <xf borderId="0" fillId="4" fontId="22" numFmtId="0" xfId="0" applyAlignment="1" applyFont="1">
      <alignment shrinkToFit="0" wrapText="1"/>
    </xf>
    <xf borderId="0" fillId="24" fontId="93" numFmtId="0" xfId="0" applyAlignment="1" applyFont="1">
      <alignment readingOrder="0" shrinkToFit="0" wrapText="1"/>
    </xf>
    <xf borderId="0" fillId="24" fontId="22" numFmtId="14" xfId="0" applyAlignment="1" applyFont="1" applyNumberFormat="1">
      <alignment readingOrder="0" shrinkToFit="0" wrapText="1"/>
    </xf>
    <xf borderId="0" fillId="24" fontId="27" numFmtId="164" xfId="0" applyAlignment="1" applyFont="1" applyNumberFormat="1">
      <alignment readingOrder="0"/>
    </xf>
    <xf borderId="0" fillId="24" fontId="65" numFmtId="0" xfId="0" applyAlignment="1" applyFont="1">
      <alignment readingOrder="0" shrinkToFit="0" wrapText="1"/>
    </xf>
    <xf borderId="0" fillId="24" fontId="45" numFmtId="0" xfId="0" applyAlignment="1" applyFont="1">
      <alignment readingOrder="0"/>
    </xf>
    <xf borderId="0" fillId="4" fontId="3" numFmtId="9" xfId="0" applyAlignment="1" applyFont="1" applyNumberFormat="1">
      <alignment readingOrder="0"/>
    </xf>
    <xf borderId="0" fillId="24" fontId="3" numFmtId="9" xfId="0" applyAlignment="1" applyFont="1" applyNumberFormat="1">
      <alignment readingOrder="0"/>
    </xf>
    <xf borderId="0" fillId="24" fontId="3" numFmtId="0" xfId="0" applyAlignment="1" applyFont="1">
      <alignment horizontal="right" readingOrder="0" shrinkToFit="0" wrapText="1"/>
    </xf>
    <xf borderId="0" fillId="24" fontId="3" numFmtId="168" xfId="0" applyFont="1" applyNumberFormat="1"/>
    <xf borderId="0" fillId="24" fontId="3" numFmtId="168" xfId="0" applyAlignment="1" applyFont="1" applyNumberFormat="1">
      <alignment readingOrder="0"/>
    </xf>
    <xf borderId="0" fillId="24" fontId="95" numFmtId="0" xfId="0" applyAlignment="1" applyFont="1">
      <alignment readingOrder="0"/>
    </xf>
    <xf borderId="0" fillId="4" fontId="96" numFmtId="0" xfId="0" applyAlignment="1" applyFont="1">
      <alignment readingOrder="0"/>
    </xf>
    <xf borderId="0" fillId="24" fontId="20" numFmtId="0" xfId="0" applyAlignment="1" applyFont="1">
      <alignment readingOrder="0" shrinkToFit="0" wrapText="1"/>
    </xf>
    <xf borderId="0" fillId="24" fontId="97" numFmtId="0" xfId="0" applyAlignment="1" applyFont="1">
      <alignment readingOrder="0"/>
    </xf>
    <xf borderId="0" fillId="24" fontId="98" numFmtId="0" xfId="0" applyAlignment="1" applyFont="1">
      <alignment readingOrder="0" shrinkToFit="0" wrapText="1"/>
    </xf>
    <xf borderId="0" fillId="24" fontId="14" numFmtId="0" xfId="0" applyAlignment="1" applyFont="1">
      <alignment readingOrder="0"/>
    </xf>
    <xf borderId="0" fillId="4" fontId="11" numFmtId="0" xfId="0" applyAlignment="1" applyFont="1">
      <alignment readingOrder="0" shrinkToFit="0" wrapText="1"/>
    </xf>
    <xf borderId="0" fillId="4" fontId="14" numFmtId="0" xfId="0" applyAlignment="1" applyFont="1">
      <alignment readingOrder="0"/>
    </xf>
    <xf borderId="0" fillId="4" fontId="99" numFmtId="0" xfId="0" applyAlignment="1" applyFont="1">
      <alignment readingOrder="0"/>
    </xf>
    <xf borderId="0" fillId="4" fontId="11" numFmtId="0" xfId="0" applyAlignment="1" applyFont="1">
      <alignment readingOrder="0"/>
    </xf>
    <xf borderId="0" fillId="9" fontId="100" numFmtId="0" xfId="0" applyAlignment="1" applyFont="1">
      <alignment readingOrder="0" shrinkToFit="0" wrapText="1"/>
    </xf>
    <xf borderId="0" fillId="9" fontId="100" numFmtId="164" xfId="0" applyAlignment="1" applyFont="1" applyNumberFormat="1">
      <alignment readingOrder="0" shrinkToFit="0" wrapText="1"/>
    </xf>
    <xf borderId="0" fillId="9" fontId="101" numFmtId="0" xfId="0" applyAlignment="1" applyFont="1">
      <alignment readingOrder="0" shrinkToFit="0" wrapText="1"/>
    </xf>
    <xf borderId="0" fillId="0" fontId="100" numFmtId="2" xfId="0" applyAlignment="1" applyFont="1" applyNumberFormat="1">
      <alignment readingOrder="0"/>
    </xf>
    <xf borderId="0" fillId="0" fontId="100" numFmtId="0" xfId="0" applyFont="1"/>
    <xf borderId="0" fillId="0" fontId="100" numFmtId="0" xfId="0" applyAlignment="1" applyFont="1">
      <alignment readingOrder="0"/>
    </xf>
    <xf borderId="0" fillId="0" fontId="27" numFmtId="0" xfId="0" applyAlignment="1" applyFont="1">
      <alignment readingOrder="0"/>
    </xf>
    <xf borderId="0" fillId="0" fontId="93" numFmtId="0" xfId="0" applyAlignment="1" applyFont="1">
      <alignment readingOrder="0" shrinkToFit="0" wrapText="1"/>
    </xf>
    <xf borderId="0" fillId="0" fontId="102" numFmtId="0" xfId="0" applyAlignment="1" applyFont="1">
      <alignment readingOrder="0" shrinkToFit="0" wrapText="1"/>
    </xf>
    <xf borderId="0" fillId="25" fontId="103" numFmtId="0" xfId="0" applyAlignment="1" applyFill="1" applyFont="1">
      <alignment horizontal="center" readingOrder="0" shrinkToFit="0" vertical="bottom" wrapText="1"/>
    </xf>
    <xf borderId="0" fillId="0" fontId="104" numFmtId="0" xfId="0" applyAlignment="1" applyFont="1">
      <alignment horizontal="center" readingOrder="0"/>
    </xf>
    <xf borderId="0" fillId="0" fontId="103" numFmtId="0" xfId="0" applyAlignment="1" applyFont="1">
      <alignment horizontal="center" readingOrder="0" shrinkToFit="0" vertical="bottom" wrapText="1"/>
    </xf>
    <xf borderId="0" fillId="11" fontId="105" numFmtId="0" xfId="0" applyAlignment="1" applyFont="1">
      <alignment horizontal="center" readingOrder="0" shrinkToFit="0" vertical="bottom" wrapText="1"/>
    </xf>
    <xf borderId="7" fillId="11" fontId="105" numFmtId="0" xfId="0" applyAlignment="1" applyBorder="1" applyFont="1">
      <alignment horizontal="center" readingOrder="0" shrinkToFit="0" vertical="bottom" wrapText="1"/>
    </xf>
    <xf borderId="8" fillId="11" fontId="105" numFmtId="0" xfId="0" applyAlignment="1" applyBorder="1" applyFont="1">
      <alignment horizontal="center" shrinkToFit="0" vertical="bottom" wrapText="1"/>
    </xf>
    <xf borderId="8" fillId="11" fontId="105" numFmtId="0" xfId="0" applyAlignment="1" applyBorder="1" applyFont="1">
      <alignment horizontal="center" readingOrder="0" shrinkToFit="0" vertical="bottom" wrapText="1"/>
    </xf>
    <xf borderId="6" fillId="11" fontId="105" numFmtId="0" xfId="0" applyAlignment="1" applyBorder="1" applyFont="1">
      <alignment horizontal="center" readingOrder="0" shrinkToFit="0" vertical="bottom" wrapText="1"/>
    </xf>
    <xf borderId="0" fillId="0" fontId="1" numFmtId="9" xfId="0" applyAlignment="1" applyFont="1" applyNumberFormat="1">
      <alignment horizontal="center" readingOrder="0"/>
    </xf>
    <xf borderId="0" fillId="0" fontId="1" numFmtId="0" xfId="0" applyAlignment="1" applyFont="1">
      <alignment readingOrder="0"/>
    </xf>
    <xf borderId="0" fillId="0" fontId="106" numFmtId="0" xfId="0" applyAlignment="1" applyFont="1">
      <alignment vertical="bottom"/>
    </xf>
    <xf borderId="0" fillId="0" fontId="105" numFmtId="0" xfId="0" applyAlignment="1" applyFont="1">
      <alignment horizontal="center" readingOrder="0" shrinkToFit="0" vertical="bottom" wrapText="1"/>
    </xf>
    <xf borderId="9" fillId="0" fontId="3" numFmtId="0" xfId="0" applyAlignment="1" applyBorder="1" applyFont="1">
      <alignment readingOrder="0"/>
    </xf>
    <xf borderId="9" fillId="0" fontId="3" numFmtId="0" xfId="0" applyBorder="1" applyFont="1"/>
    <xf borderId="9" fillId="0" fontId="3" numFmtId="164" xfId="0" applyAlignment="1" applyBorder="1" applyFont="1" applyNumberFormat="1">
      <alignment readingOrder="0" shrinkToFit="0" wrapText="1"/>
    </xf>
    <xf borderId="9" fillId="0" fontId="3" numFmtId="175" xfId="0" applyAlignment="1" applyBorder="1" applyFont="1" applyNumberFormat="1">
      <alignment readingOrder="0"/>
    </xf>
    <xf borderId="9" fillId="0" fontId="3" numFmtId="2" xfId="0" applyBorder="1" applyFont="1" applyNumberFormat="1"/>
    <xf borderId="9" fillId="0" fontId="3" numFmtId="0" xfId="0" applyAlignment="1" applyBorder="1" applyFont="1">
      <alignment readingOrder="0" shrinkToFit="0" wrapText="1"/>
    </xf>
    <xf borderId="10" fillId="0" fontId="3" numFmtId="0" xfId="0" applyAlignment="1" applyBorder="1" applyFont="1">
      <alignment readingOrder="0"/>
    </xf>
    <xf borderId="10" fillId="0" fontId="3" numFmtId="0" xfId="0" applyAlignment="1" applyBorder="1" applyFont="1">
      <alignment readingOrder="0" shrinkToFit="0" wrapText="1"/>
    </xf>
    <xf borderId="9" fillId="0" fontId="3" numFmtId="0" xfId="0" applyAlignment="1" applyBorder="1" applyFont="1">
      <alignment shrinkToFit="0" wrapText="1"/>
    </xf>
    <xf borderId="9" fillId="6" fontId="3" numFmtId="0" xfId="0" applyAlignment="1" applyBorder="1" applyFont="1">
      <alignment readingOrder="0"/>
    </xf>
    <xf borderId="9" fillId="6" fontId="3" numFmtId="0" xfId="0" applyBorder="1" applyFont="1"/>
    <xf borderId="9" fillId="6" fontId="3" numFmtId="164" xfId="0" applyAlignment="1" applyBorder="1" applyFont="1" applyNumberFormat="1">
      <alignment readingOrder="0" shrinkToFit="0" wrapText="1"/>
    </xf>
    <xf borderId="9" fillId="6" fontId="3" numFmtId="175" xfId="0" applyAlignment="1" applyBorder="1" applyFont="1" applyNumberFormat="1">
      <alignment readingOrder="0"/>
    </xf>
    <xf borderId="9" fillId="6" fontId="3" numFmtId="2" xfId="0" applyBorder="1" applyFont="1" applyNumberFormat="1"/>
    <xf borderId="9" fillId="6" fontId="3" numFmtId="0" xfId="0" applyAlignment="1" applyBorder="1" applyFont="1">
      <alignment readingOrder="0" shrinkToFit="0" wrapText="1"/>
    </xf>
    <xf borderId="10" fillId="6" fontId="3" numFmtId="0" xfId="0" applyAlignment="1" applyBorder="1" applyFont="1">
      <alignment readingOrder="0"/>
    </xf>
    <xf borderId="9" fillId="0" fontId="3" numFmtId="0" xfId="0" applyAlignment="1" applyBorder="1" applyFont="1">
      <alignment horizontal="right" readingOrder="0"/>
    </xf>
    <xf borderId="9" fillId="0" fontId="3" numFmtId="165" xfId="0" applyAlignment="1" applyBorder="1" applyFont="1" applyNumberFormat="1">
      <alignment readingOrder="0"/>
    </xf>
    <xf borderId="9" fillId="0" fontId="3" numFmtId="2" xfId="0" applyAlignment="1" applyBorder="1" applyFont="1" applyNumberFormat="1">
      <alignment readingOrder="0"/>
    </xf>
    <xf borderId="10" fillId="0" fontId="3" numFmtId="0" xfId="0" applyBorder="1" applyFont="1"/>
    <xf borderId="0" fillId="0" fontId="3" numFmtId="175" xfId="0" applyAlignment="1" applyFont="1" applyNumberFormat="1">
      <alignment readingOrder="0"/>
    </xf>
    <xf borderId="0" fillId="0" fontId="3" numFmtId="176" xfId="0" applyFont="1" applyNumberFormat="1"/>
    <xf borderId="0" fillId="24" fontId="95" numFmtId="164" xfId="0" applyAlignment="1" applyFont="1" applyNumberFormat="1">
      <alignment readingOrder="0"/>
    </xf>
    <xf borderId="0" fillId="24" fontId="22" numFmtId="0" xfId="0" applyAlignment="1" applyFont="1">
      <alignment readingOrder="0" shrinkToFit="0" vertical="center" wrapText="1"/>
    </xf>
    <xf borderId="0" fillId="24" fontId="102" numFmtId="0" xfId="0" applyAlignment="1" applyFont="1">
      <alignment readingOrder="0" shrinkToFit="0" wrapText="1"/>
    </xf>
    <xf borderId="0" fillId="4" fontId="107" numFmtId="0" xfId="0" applyAlignment="1" applyFont="1">
      <alignment readingOrder="0"/>
    </xf>
    <xf borderId="0" fillId="4" fontId="108" numFmtId="0" xfId="0" applyAlignment="1" applyFont="1">
      <alignment readingOrder="0"/>
    </xf>
    <xf borderId="0" fillId="4" fontId="109" numFmtId="0" xfId="0" applyAlignment="1" applyFont="1">
      <alignment readingOrder="0" shrinkToFit="0" wrapText="1"/>
    </xf>
    <xf borderId="0" fillId="0" fontId="28" numFmtId="2" xfId="0" applyAlignment="1" applyFont="1" applyNumberFormat="1">
      <alignment readingOrder="0"/>
    </xf>
    <xf borderId="0" fillId="0" fontId="28" numFmtId="0" xfId="0" applyFont="1"/>
    <xf borderId="0" fillId="4" fontId="98" numFmtId="0" xfId="0" applyAlignment="1" applyFont="1">
      <alignment readingOrder="0"/>
    </xf>
    <xf borderId="0" fillId="24" fontId="98" numFmtId="0" xfId="0" applyAlignment="1" applyFont="1">
      <alignment readingOrder="0"/>
    </xf>
    <xf borderId="0" fillId="24" fontId="108" numFmtId="0" xfId="0" applyAlignment="1" applyFont="1">
      <alignment readingOrder="0"/>
    </xf>
    <xf borderId="0" fillId="24" fontId="15" numFmtId="0" xfId="0" applyAlignment="1" applyFont="1">
      <alignment readingOrder="0" shrinkToFit="0" wrapText="1"/>
    </xf>
    <xf borderId="0" fillId="0" fontId="28" numFmtId="168" xfId="0" applyFont="1" applyNumberFormat="1"/>
    <xf borderId="0" fillId="24" fontId="21" numFmtId="0" xfId="0" applyAlignment="1" applyFont="1">
      <alignment readingOrder="0"/>
    </xf>
    <xf borderId="0" fillId="24" fontId="18" numFmtId="0" xfId="0" applyAlignment="1" applyFont="1">
      <alignment readingOrder="0" shrinkToFit="0" wrapText="1"/>
    </xf>
    <xf borderId="0" fillId="24" fontId="110" numFmtId="0" xfId="0" applyAlignment="1" applyFont="1">
      <alignment readingOrder="0" shrinkToFit="0" wrapText="1"/>
    </xf>
    <xf borderId="0" fillId="24" fontId="27" numFmtId="0" xfId="0" applyAlignment="1" applyFont="1">
      <alignment readingOrder="0" shrinkToFit="0" wrapText="1"/>
    </xf>
    <xf borderId="0" fillId="24" fontId="87" numFmtId="0" xfId="0" applyAlignment="1" applyFont="1">
      <alignment readingOrder="0" shrinkToFit="0" wrapText="1"/>
    </xf>
    <xf borderId="0" fillId="0" fontId="22" numFmtId="2" xfId="0" applyAlignment="1" applyFont="1" applyNumberFormat="1">
      <alignment readingOrder="0" shrinkToFit="0" wrapText="1"/>
    </xf>
    <xf borderId="0" fillId="24" fontId="111" numFmtId="0" xfId="0" applyAlignment="1" applyFont="1">
      <alignment readingOrder="0" shrinkToFit="0" wrapText="1"/>
    </xf>
    <xf borderId="0" fillId="4" fontId="14" numFmtId="0" xfId="0" applyAlignment="1" applyFont="1">
      <alignment horizontal="left" readingOrder="0"/>
    </xf>
    <xf borderId="0" fillId="24" fontId="48" numFmtId="0" xfId="0" applyAlignment="1" applyFont="1">
      <alignment horizontal="left" readingOrder="0"/>
    </xf>
    <xf borderId="0" fillId="24" fontId="16" numFmtId="0" xfId="0" applyAlignment="1" applyFont="1">
      <alignment readingOrder="0" shrinkToFit="0" wrapText="1"/>
    </xf>
    <xf borderId="0" fillId="24" fontId="3" numFmtId="2" xfId="0" applyFont="1" applyNumberFormat="1"/>
    <xf borderId="0" fillId="24" fontId="45" numFmtId="0" xfId="0" applyAlignment="1" applyFont="1">
      <alignment horizontal="right" vertical="bottom"/>
    </xf>
    <xf borderId="0" fillId="24" fontId="45" numFmtId="0" xfId="0" applyAlignment="1" applyFont="1">
      <alignment vertical="bottom"/>
    </xf>
    <xf borderId="0" fillId="24" fontId="11" numFmtId="0" xfId="0" applyAlignment="1" applyFont="1">
      <alignment shrinkToFit="0" vertical="bottom" wrapText="1"/>
    </xf>
    <xf borderId="0" fillId="24" fontId="11" numFmtId="0" xfId="0" applyAlignment="1" applyFont="1">
      <alignment horizontal="right" shrinkToFit="0" vertical="bottom" wrapText="1"/>
    </xf>
    <xf borderId="0" fillId="24" fontId="27" numFmtId="0" xfId="0" applyAlignment="1" applyFont="1">
      <alignment readingOrder="0" shrinkToFit="0" wrapText="1"/>
    </xf>
    <xf borderId="0" fillId="24" fontId="76" numFmtId="0" xfId="0" applyAlignment="1" applyFont="1">
      <alignment readingOrder="0" shrinkToFit="0" wrapText="1"/>
    </xf>
    <xf borderId="0" fillId="24" fontId="22" numFmtId="168" xfId="0" applyFont="1" applyNumberFormat="1"/>
    <xf borderId="0" fillId="24" fontId="22" numFmtId="9" xfId="0" applyAlignment="1" applyFont="1" applyNumberFormat="1">
      <alignment readingOrder="0"/>
    </xf>
    <xf borderId="0" fillId="24" fontId="3" numFmtId="177" xfId="0" applyAlignment="1" applyFont="1" applyNumberFormat="1">
      <alignment readingOrder="0" shrinkToFit="0" wrapText="1"/>
    </xf>
    <xf borderId="0" fillId="24" fontId="20" numFmtId="164" xfId="0" applyAlignment="1" applyFont="1" applyNumberFormat="1">
      <alignment readingOrder="0" shrinkToFit="0" wrapText="1"/>
    </xf>
    <xf borderId="0" fillId="26" fontId="3" numFmtId="0" xfId="0" applyAlignment="1" applyFill="1" applyFont="1">
      <alignment readingOrder="0" shrinkToFit="0" wrapText="1"/>
    </xf>
    <xf borderId="0" fillId="26" fontId="3" numFmtId="164" xfId="0" applyAlignment="1" applyFont="1" applyNumberFormat="1">
      <alignment readingOrder="0" shrinkToFit="0" wrapText="1"/>
    </xf>
    <xf borderId="0" fillId="26" fontId="3" numFmtId="0" xfId="0" applyAlignment="1" applyFont="1">
      <alignment shrinkToFit="0" wrapText="1"/>
    </xf>
    <xf borderId="0" fillId="26" fontId="23" numFmtId="0" xfId="0" applyAlignment="1" applyFont="1">
      <alignment readingOrder="0" shrinkToFit="0" wrapText="1"/>
    </xf>
    <xf borderId="0" fillId="26" fontId="3" numFmtId="2" xfId="0" applyAlignment="1" applyFont="1" applyNumberFormat="1">
      <alignment readingOrder="0"/>
    </xf>
    <xf borderId="0" fillId="26" fontId="3" numFmtId="168" xfId="0" applyFont="1" applyNumberFormat="1"/>
    <xf borderId="0" fillId="26" fontId="3" numFmtId="0" xfId="0" applyFont="1"/>
    <xf borderId="0" fillId="26" fontId="3" numFmtId="0" xfId="0" applyAlignment="1" applyFont="1">
      <alignment readingOrder="0"/>
    </xf>
    <xf borderId="0" fillId="0" fontId="112" numFmtId="0" xfId="0" applyAlignment="1" applyFont="1">
      <alignment horizontal="right" readingOrder="0" shrinkToFit="0" wrapText="1"/>
    </xf>
    <xf borderId="0" fillId="26" fontId="22" numFmtId="0" xfId="0" applyAlignment="1" applyFont="1">
      <alignment shrinkToFit="0" wrapText="1"/>
    </xf>
    <xf borderId="0" fillId="26" fontId="21" numFmtId="0" xfId="0" applyAlignment="1" applyFont="1">
      <alignment readingOrder="0" shrinkToFit="0" wrapText="1"/>
    </xf>
    <xf borderId="0" fillId="26" fontId="22" numFmtId="0" xfId="0" applyAlignment="1" applyFont="1">
      <alignment readingOrder="0" shrinkToFit="0" wrapText="1"/>
    </xf>
    <xf borderId="0" fillId="24" fontId="11" numFmtId="0" xfId="0" applyAlignment="1" applyFont="1">
      <alignment vertical="bottom"/>
    </xf>
    <xf borderId="0" fillId="24" fontId="11" numFmtId="164" xfId="0" applyAlignment="1" applyFont="1" applyNumberFormat="1">
      <alignment vertical="bottom"/>
    </xf>
    <xf borderId="0" fillId="24" fontId="12" numFmtId="0" xfId="0" applyAlignment="1" applyFont="1">
      <alignment horizontal="right" readingOrder="0" shrinkToFit="0" vertical="bottom" wrapText="1"/>
    </xf>
    <xf borderId="0" fillId="24" fontId="11" numFmtId="0" xfId="0" applyAlignment="1" applyFont="1">
      <alignment horizontal="right" readingOrder="0" shrinkToFit="0" vertical="bottom" wrapText="1"/>
    </xf>
    <xf borderId="0" fillId="4" fontId="27" numFmtId="0" xfId="0" applyAlignment="1" applyFont="1">
      <alignment readingOrder="0"/>
    </xf>
    <xf borderId="0" fillId="4" fontId="93" numFmtId="0" xfId="0" applyAlignment="1" applyFont="1">
      <alignment readingOrder="0" shrinkToFit="0" wrapText="1"/>
    </xf>
    <xf borderId="0" fillId="24" fontId="20" numFmtId="0" xfId="0" applyAlignment="1" applyFont="1">
      <alignment readingOrder="0"/>
    </xf>
    <xf borderId="0" fillId="24" fontId="113" numFmtId="0" xfId="0" applyAlignment="1" applyFont="1">
      <alignment readingOrder="0"/>
    </xf>
    <xf borderId="0" fillId="24" fontId="3" numFmtId="0" xfId="0" applyAlignment="1" applyFont="1">
      <alignment shrinkToFit="0" wrapText="1"/>
    </xf>
    <xf borderId="0" fillId="24" fontId="3" numFmtId="164" xfId="0" applyAlignment="1" applyFont="1" applyNumberFormat="1">
      <alignment shrinkToFit="0" wrapText="1"/>
    </xf>
    <xf borderId="0" fillId="8" fontId="32" numFmtId="0" xfId="0" applyAlignment="1" applyFont="1">
      <alignment readingOrder="0"/>
    </xf>
    <xf borderId="0" fillId="24" fontId="58" numFmtId="0" xfId="0" applyAlignment="1" applyFont="1">
      <alignment readingOrder="0" shrinkToFit="0" wrapText="1"/>
    </xf>
    <xf borderId="0" fillId="24" fontId="3" numFmtId="164" xfId="0" applyAlignment="1" applyFont="1" applyNumberFormat="1">
      <alignment readingOrder="0"/>
    </xf>
    <xf borderId="0" fillId="8" fontId="6" numFmtId="2" xfId="0" applyAlignment="1" applyFont="1" applyNumberFormat="1">
      <alignment readingOrder="0"/>
    </xf>
    <xf borderId="0" fillId="8" fontId="6" numFmtId="168" xfId="0" applyFont="1" applyNumberFormat="1"/>
    <xf borderId="0" fillId="8" fontId="6" numFmtId="9" xfId="0" applyAlignment="1" applyFont="1" applyNumberFormat="1">
      <alignment readingOrder="0"/>
    </xf>
    <xf borderId="0" fillId="8" fontId="6" numFmtId="2" xfId="0" applyFont="1" applyNumberFormat="1"/>
    <xf borderId="0" fillId="4" fontId="114" numFmtId="0" xfId="0" applyAlignment="1" applyFont="1">
      <alignment readingOrder="0" shrinkToFit="0" wrapText="1"/>
    </xf>
    <xf borderId="0" fillId="8" fontId="57" numFmtId="0" xfId="0" applyAlignment="1" applyFont="1">
      <alignment readingOrder="0" shrinkToFit="0" wrapText="1"/>
    </xf>
    <xf borderId="0" fillId="0" fontId="6" numFmtId="168" xfId="0" applyFont="1" applyNumberFormat="1"/>
    <xf borderId="0" fillId="24" fontId="114" numFmtId="0" xfId="0" applyAlignment="1" applyFont="1">
      <alignment readingOrder="0" shrinkToFit="0" wrapText="1"/>
    </xf>
    <xf borderId="0" fillId="4" fontId="3" numFmtId="178" xfId="0" applyAlignment="1" applyFont="1" applyNumberFormat="1">
      <alignment readingOrder="0" shrinkToFit="0" wrapText="1"/>
    </xf>
    <xf borderId="0" fillId="4" fontId="115" numFmtId="0" xfId="0" applyAlignment="1" applyFont="1">
      <alignment readingOrder="0" shrinkToFit="0" wrapText="1"/>
    </xf>
    <xf borderId="0" fillId="24" fontId="3" numFmtId="0" xfId="0" applyAlignment="1" applyFont="1">
      <alignment horizontal="left" readingOrder="0"/>
    </xf>
    <xf borderId="0" fillId="24" fontId="11" numFmtId="0" xfId="0" applyAlignment="1" applyFont="1">
      <alignment readingOrder="0" shrinkToFit="0" vertical="bottom" wrapText="1"/>
    </xf>
    <xf borderId="0" fillId="24" fontId="116" numFmtId="0" xfId="0" applyAlignment="1" applyFont="1">
      <alignment readingOrder="0"/>
    </xf>
    <xf borderId="0" fillId="0" fontId="116" numFmtId="0" xfId="0" applyAlignment="1" applyFont="1">
      <alignment readingOrder="0"/>
    </xf>
    <xf borderId="0" fillId="0" fontId="117" numFmtId="0" xfId="0" applyAlignment="1" applyFont="1">
      <alignment readingOrder="0" shrinkToFit="0" wrapText="1"/>
    </xf>
    <xf borderId="0" fillId="24" fontId="14" numFmtId="0" xfId="0" applyAlignment="1" applyFont="1">
      <alignment horizontal="center" readingOrder="0"/>
    </xf>
    <xf borderId="0" fillId="24" fontId="27" numFmtId="0" xfId="0" applyAlignment="1" applyFont="1">
      <alignment horizontal="center" readingOrder="0"/>
    </xf>
    <xf borderId="0" fillId="24" fontId="3" numFmtId="0" xfId="0" applyAlignment="1" applyFont="1">
      <alignment horizontal="center" readingOrder="0" shrinkToFit="0" wrapText="1"/>
    </xf>
    <xf borderId="0" fillId="24" fontId="3" numFmtId="0" xfId="0" applyAlignment="1" applyFont="1">
      <alignment horizontal="center" readingOrder="0"/>
    </xf>
    <xf borderId="0" fillId="24" fontId="27" numFmtId="0" xfId="0" applyAlignment="1" applyFont="1">
      <alignment horizontal="center" readingOrder="0"/>
    </xf>
    <xf borderId="0" fillId="24" fontId="22" numFmtId="0" xfId="0" applyAlignment="1" applyFont="1">
      <alignment horizontal="center" readingOrder="0" shrinkToFit="0" wrapText="1"/>
    </xf>
    <xf borderId="0" fillId="24" fontId="98" numFmtId="0" xfId="0" applyAlignment="1" applyFont="1">
      <alignment horizontal="center" readingOrder="0"/>
    </xf>
    <xf borderId="0" fillId="4" fontId="3" numFmtId="0" xfId="0" applyAlignment="1" applyFont="1">
      <alignment horizontal="right" readingOrder="0" shrinkToFit="0" wrapText="1"/>
    </xf>
    <xf borderId="0" fillId="4" fontId="3" numFmtId="0" xfId="0" applyAlignment="1" applyFont="1">
      <alignment horizontal="center" readingOrder="0"/>
    </xf>
    <xf borderId="0" fillId="4" fontId="16" numFmtId="0" xfId="0" applyAlignment="1" applyFont="1">
      <alignment readingOrder="0" shrinkToFit="0" wrapText="1"/>
    </xf>
    <xf borderId="0" fillId="24" fontId="118" numFmtId="0" xfId="0" applyAlignment="1" applyFont="1">
      <alignment readingOrder="0" shrinkToFit="0" wrapText="1"/>
    </xf>
    <xf borderId="0" fillId="4" fontId="14" numFmtId="0" xfId="0" applyAlignment="1" applyFont="1">
      <alignment horizontal="center" readingOrder="0"/>
    </xf>
    <xf borderId="0" fillId="4" fontId="3" numFmtId="170" xfId="0" applyAlignment="1" applyFont="1" applyNumberFormat="1">
      <alignment readingOrder="0" shrinkToFit="0" wrapText="1"/>
    </xf>
    <xf borderId="0" fillId="27" fontId="6" numFmtId="165" xfId="0" applyAlignment="1" applyFill="1" applyFont="1" applyNumberFormat="1">
      <alignment readingOrder="0" shrinkToFit="0" wrapText="1"/>
    </xf>
    <xf borderId="0" fillId="27" fontId="6" numFmtId="0" xfId="0" applyAlignment="1" applyFont="1">
      <alignment readingOrder="0" shrinkToFit="0" wrapText="1"/>
    </xf>
    <xf borderId="0" fillId="27" fontId="6" numFmtId="0" xfId="0" applyAlignment="1" applyFont="1">
      <alignment shrinkToFit="0" wrapText="1"/>
    </xf>
    <xf borderId="0" fillId="28" fontId="22" numFmtId="2" xfId="0" applyAlignment="1" applyFill="1" applyFont="1" applyNumberFormat="1">
      <alignment readingOrder="0"/>
    </xf>
    <xf borderId="0" fillId="27" fontId="6" numFmtId="0" xfId="0" applyFont="1"/>
    <xf borderId="0" fillId="24" fontId="22" numFmtId="2" xfId="0" applyFont="1" applyNumberFormat="1"/>
    <xf borderId="0" fillId="29" fontId="22" numFmtId="2" xfId="0" applyFill="1" applyFont="1" applyNumberFormat="1"/>
    <xf borderId="0" fillId="29" fontId="3" numFmtId="2" xfId="0" applyFont="1" applyNumberFormat="1"/>
    <xf borderId="11" fillId="3" fontId="1" numFmtId="0" xfId="0" applyAlignment="1" applyBorder="1" applyFont="1">
      <alignment readingOrder="0" shrinkToFit="0" wrapText="1"/>
    </xf>
    <xf borderId="12" fillId="3" fontId="1" numFmtId="0" xfId="0" applyAlignment="1" applyBorder="1" applyFont="1">
      <alignment readingOrder="0" shrinkToFit="0" wrapText="1"/>
    </xf>
    <xf borderId="11" fillId="24" fontId="3" numFmtId="0" xfId="0" applyAlignment="1" applyBorder="1" applyFont="1">
      <alignment shrinkToFit="0" wrapText="1"/>
    </xf>
    <xf borderId="11" fillId="24" fontId="3" numFmtId="0" xfId="0" applyAlignment="1" applyBorder="1" applyFont="1">
      <alignment readingOrder="0" shrinkToFit="0" wrapText="1"/>
    </xf>
    <xf borderId="11" fillId="24" fontId="45" numFmtId="0" xfId="0" applyBorder="1" applyFont="1"/>
    <xf borderId="11" fillId="24" fontId="45" numFmtId="0" xfId="0" applyAlignment="1" applyBorder="1" applyFont="1">
      <alignment readingOrder="0"/>
    </xf>
    <xf borderId="0" fillId="24" fontId="1" numFmtId="0" xfId="0" applyAlignment="1" applyFont="1">
      <alignment readingOrder="0" shrinkToFit="0" wrapText="1"/>
    </xf>
    <xf borderId="11" fillId="24" fontId="22" numFmtId="0" xfId="0" applyAlignment="1" applyBorder="1" applyFont="1">
      <alignment shrinkToFit="0" wrapText="1"/>
    </xf>
    <xf borderId="0" fillId="24" fontId="119" numFmtId="0" xfId="0" applyAlignment="1" applyFont="1">
      <alignment readingOrder="0" shrinkToFit="0" wrapText="1"/>
    </xf>
    <xf borderId="11" fillId="24" fontId="22" numFmtId="0" xfId="0" applyAlignment="1" applyBorder="1" applyFont="1">
      <alignment readingOrder="0" shrinkToFit="0" wrapText="1"/>
    </xf>
    <xf borderId="0" fillId="29" fontId="3" numFmtId="0" xfId="0" applyAlignment="1" applyFont="1">
      <alignment readingOrder="0" shrinkToFit="0" wrapText="1"/>
    </xf>
    <xf borderId="0" fillId="29" fontId="3" numFmtId="164" xfId="0" applyAlignment="1" applyFont="1" applyNumberFormat="1">
      <alignment readingOrder="0" shrinkToFit="0" wrapText="1"/>
    </xf>
    <xf borderId="0" fillId="29" fontId="27" numFmtId="0" xfId="0" applyAlignment="1" applyFont="1">
      <alignment readingOrder="0"/>
    </xf>
    <xf borderId="11" fillId="29" fontId="45" numFmtId="0" xfId="0" applyAlignment="1" applyBorder="1" applyFont="1">
      <alignment readingOrder="0"/>
    </xf>
    <xf borderId="0" fillId="29" fontId="23" numFmtId="0" xfId="0" applyAlignment="1" applyFont="1">
      <alignment readingOrder="0" shrinkToFit="0" wrapText="1"/>
    </xf>
    <xf borderId="11" fillId="24" fontId="27" numFmtId="0" xfId="0" applyAlignment="1" applyBorder="1" applyFont="1">
      <alignment readingOrder="0"/>
    </xf>
    <xf borderId="11" fillId="29" fontId="3" numFmtId="0" xfId="0" applyAlignment="1" applyBorder="1" applyFont="1">
      <alignment readingOrder="0" shrinkToFit="0" wrapText="1"/>
    </xf>
    <xf borderId="11" fillId="24" fontId="45" numFmtId="0" xfId="0" applyAlignment="1" applyBorder="1" applyFont="1">
      <alignment readingOrder="0"/>
    </xf>
    <xf borderId="0" fillId="24" fontId="120" numFmtId="0" xfId="0" applyAlignment="1" applyFont="1">
      <alignment readingOrder="0" shrinkToFit="0" wrapText="1"/>
    </xf>
    <xf borderId="11" fillId="4" fontId="3" numFmtId="0" xfId="0" applyAlignment="1" applyBorder="1" applyFont="1">
      <alignment readingOrder="0" shrinkToFit="0" wrapText="1"/>
    </xf>
    <xf borderId="11" fillId="29" fontId="3" numFmtId="0" xfId="0" applyAlignment="1" applyBorder="1" applyFont="1">
      <alignment shrinkToFit="0" wrapText="1"/>
    </xf>
    <xf borderId="0" fillId="29" fontId="3" numFmtId="0" xfId="0" applyAlignment="1" applyFont="1">
      <alignment shrinkToFit="0" wrapText="1"/>
    </xf>
    <xf borderId="0" fillId="0" fontId="3" numFmtId="1" xfId="0" applyAlignment="1" applyFont="1" applyNumberFormat="1">
      <alignment readingOrder="0"/>
    </xf>
    <xf borderId="0" fillId="15" fontId="22" numFmtId="164" xfId="0" applyAlignment="1" applyFont="1" applyNumberFormat="1">
      <alignment readingOrder="0" shrinkToFit="0" wrapText="1"/>
    </xf>
    <xf borderId="11" fillId="15" fontId="22" numFmtId="0" xfId="0" applyAlignment="1" applyBorder="1" applyFont="1">
      <alignment shrinkToFit="0" wrapText="1"/>
    </xf>
    <xf borderId="0" fillId="15" fontId="22" numFmtId="0" xfId="0" applyAlignment="1" applyFont="1">
      <alignment shrinkToFit="0" wrapText="1"/>
    </xf>
    <xf borderId="11" fillId="24" fontId="11" numFmtId="0" xfId="0" applyAlignment="1" applyBorder="1" applyFont="1">
      <alignment shrinkToFit="0" vertical="bottom" wrapText="1"/>
    </xf>
    <xf borderId="11" fillId="4" fontId="3" numFmtId="0" xfId="0" applyAlignment="1" applyBorder="1" applyFont="1">
      <alignment shrinkToFit="0" wrapText="1"/>
    </xf>
    <xf borderId="11" fillId="15" fontId="3" numFmtId="0" xfId="0" applyAlignment="1" applyBorder="1" applyFont="1">
      <alignment shrinkToFit="0" wrapText="1"/>
    </xf>
    <xf borderId="11" fillId="0" fontId="3" numFmtId="0" xfId="0" applyAlignment="1" applyBorder="1" applyFont="1">
      <alignment shrinkToFit="0" wrapText="1"/>
    </xf>
    <xf borderId="11" fillId="0" fontId="3" numFmtId="0" xfId="0" applyAlignment="1" applyBorder="1" applyFont="1">
      <alignment readingOrder="0" shrinkToFit="0" wrapText="1"/>
    </xf>
    <xf borderId="0" fillId="15" fontId="27" numFmtId="0" xfId="0" applyAlignment="1" applyFont="1">
      <alignment horizontal="right" readingOrder="0"/>
    </xf>
    <xf borderId="0" fillId="15" fontId="27" numFmtId="0" xfId="0" applyAlignment="1" applyFont="1">
      <alignment readingOrder="0"/>
    </xf>
    <xf borderId="0" fillId="15" fontId="45" numFmtId="0" xfId="0" applyAlignment="1" applyFont="1">
      <alignment readingOrder="0"/>
    </xf>
    <xf borderId="0" fillId="15" fontId="14" numFmtId="0" xfId="0" applyAlignment="1" applyFont="1">
      <alignment horizontal="right" readingOrder="0"/>
    </xf>
    <xf borderId="0" fillId="15" fontId="14" numFmtId="0" xfId="0" applyAlignment="1" applyFont="1">
      <alignment horizontal="left" readingOrder="0"/>
    </xf>
    <xf borderId="0" fillId="15" fontId="49" numFmtId="0" xfId="0" applyAlignment="1" applyFont="1">
      <alignment readingOrder="0" shrinkToFit="0" wrapText="1"/>
    </xf>
    <xf borderId="0" fillId="15" fontId="27" numFmtId="0" xfId="0" applyAlignment="1" applyFont="1">
      <alignment readingOrder="0"/>
    </xf>
    <xf borderId="0" fillId="15" fontId="93" numFmtId="0" xfId="0" applyAlignment="1" applyFont="1">
      <alignment readingOrder="0" shrinkToFit="0" wrapText="1"/>
    </xf>
    <xf borderId="0" fillId="15" fontId="22" numFmtId="0" xfId="0" applyFont="1"/>
    <xf borderId="0" fillId="15" fontId="53" numFmtId="0" xfId="0" applyAlignment="1" applyFont="1">
      <alignment readingOrder="0" shrinkToFit="0" wrapText="1"/>
    </xf>
    <xf borderId="0" fillId="15" fontId="121" numFmtId="0" xfId="0" applyAlignment="1" applyFont="1">
      <alignment readingOrder="0" shrinkToFit="0" wrapText="1"/>
    </xf>
    <xf borderId="0" fillId="15" fontId="20" numFmtId="0" xfId="0" applyAlignment="1" applyFont="1">
      <alignment readingOrder="0" shrinkToFit="0" wrapText="1"/>
    </xf>
    <xf borderId="0" fillId="0" fontId="3" numFmtId="10" xfId="0" applyAlignment="1" applyFont="1" applyNumberFormat="1">
      <alignment shrinkToFit="0" wrapText="1"/>
    </xf>
    <xf borderId="0" fillId="29" fontId="3" numFmtId="0" xfId="0" applyAlignment="1" applyFont="1">
      <alignment readingOrder="0"/>
    </xf>
    <xf borderId="0" fillId="2" fontId="40" numFmtId="0" xfId="0" applyAlignment="1" applyFont="1">
      <alignment readingOrder="0" shrinkToFit="0" wrapText="1"/>
    </xf>
    <xf borderId="0" fillId="24" fontId="14" numFmtId="0" xfId="0" applyAlignment="1" applyFont="1">
      <alignment horizontal="left" readingOrder="0" shrinkToFit="0" wrapText="1"/>
    </xf>
    <xf borderId="0" fillId="8" fontId="6" numFmtId="0" xfId="0" applyAlignment="1" applyFont="1">
      <alignment horizontal="right" readingOrder="0" shrinkToFit="0" wrapText="1"/>
    </xf>
    <xf borderId="0" fillId="24" fontId="23" numFmtId="0" xfId="0" applyAlignment="1" applyFont="1">
      <alignment shrinkToFit="0" wrapText="1"/>
    </xf>
    <xf borderId="13" fillId="3" fontId="1" numFmtId="0" xfId="0" applyAlignment="1" applyBorder="1" applyFont="1">
      <alignment readingOrder="0" shrinkToFit="0" wrapText="1"/>
    </xf>
    <xf borderId="14" fillId="3" fontId="1" numFmtId="0" xfId="0" applyAlignment="1" applyBorder="1" applyFont="1">
      <alignment readingOrder="0" shrinkToFit="0" wrapText="1"/>
    </xf>
    <xf borderId="13" fillId="24" fontId="3" numFmtId="164" xfId="0" applyAlignment="1" applyBorder="1" applyFont="1" applyNumberFormat="1">
      <alignment readingOrder="0" shrinkToFit="0" wrapText="1"/>
    </xf>
    <xf borderId="0" fillId="24" fontId="39" numFmtId="0" xfId="0" applyAlignment="1" applyFont="1">
      <alignment readingOrder="0" shrinkToFit="0" wrapText="1"/>
    </xf>
    <xf borderId="0" fillId="24" fontId="4" numFmtId="0" xfId="0" applyAlignment="1" applyFont="1">
      <alignment readingOrder="0" shrinkToFit="0" wrapText="1"/>
    </xf>
    <xf borderId="13" fillId="4" fontId="3" numFmtId="164" xfId="0" applyAlignment="1" applyBorder="1" applyFont="1" applyNumberFormat="1">
      <alignment readingOrder="0" shrinkToFit="0" wrapText="1"/>
    </xf>
    <xf borderId="0" fillId="4" fontId="27" numFmtId="0" xfId="0" applyAlignment="1" applyFont="1">
      <alignment readingOrder="0" shrinkToFit="0" wrapText="1"/>
    </xf>
    <xf borderId="0" fillId="29" fontId="45" numFmtId="0" xfId="0" applyAlignment="1" applyFont="1">
      <alignment readingOrder="0"/>
    </xf>
    <xf borderId="13" fillId="29" fontId="3" numFmtId="164" xfId="0" applyAlignment="1" applyBorder="1" applyFont="1" applyNumberFormat="1">
      <alignment readingOrder="0" shrinkToFit="0" wrapText="1"/>
    </xf>
    <xf borderId="13" fillId="24" fontId="3" numFmtId="0" xfId="0" applyAlignment="1" applyBorder="1" applyFont="1">
      <alignment readingOrder="0" shrinkToFit="0" wrapText="1"/>
    </xf>
    <xf borderId="0" fillId="4" fontId="122" numFmtId="0" xfId="0" applyAlignment="1" applyFont="1">
      <alignment readingOrder="0" shrinkToFit="0" wrapText="1"/>
    </xf>
    <xf borderId="0" fillId="29" fontId="45" numFmtId="0" xfId="0" applyAlignment="1" applyFont="1">
      <alignment readingOrder="0"/>
    </xf>
    <xf borderId="0" fillId="29" fontId="40" numFmtId="0" xfId="0" applyAlignment="1" applyFont="1">
      <alignment readingOrder="0" shrinkToFit="0" wrapText="1"/>
    </xf>
    <xf borderId="13" fillId="24" fontId="3" numFmtId="164" xfId="0" applyAlignment="1" applyBorder="1" applyFont="1" applyNumberFormat="1">
      <alignment shrinkToFit="0" wrapText="1"/>
    </xf>
    <xf borderId="13" fillId="2" fontId="3" numFmtId="164" xfId="0" applyAlignment="1" applyBorder="1" applyFont="1" applyNumberFormat="1">
      <alignment readingOrder="0" shrinkToFit="0" wrapText="1"/>
    </xf>
    <xf borderId="0" fillId="24" fontId="17" numFmtId="0" xfId="0" applyAlignment="1" applyFont="1">
      <alignment readingOrder="0" shrinkToFit="0" wrapText="1"/>
    </xf>
    <xf borderId="13" fillId="9" fontId="3" numFmtId="164" xfId="0" applyAlignment="1" applyBorder="1" applyFont="1" applyNumberFormat="1">
      <alignment readingOrder="0" shrinkToFit="0" wrapText="1"/>
    </xf>
    <xf borderId="0" fillId="9" fontId="3" numFmtId="0" xfId="0" applyAlignment="1" applyFont="1">
      <alignment shrinkToFit="0" wrapText="1"/>
    </xf>
    <xf borderId="0" fillId="9" fontId="6" numFmtId="0" xfId="0" applyAlignment="1" applyFont="1">
      <alignment readingOrder="0" shrinkToFit="0" wrapText="1"/>
    </xf>
    <xf borderId="0" fillId="24" fontId="45" numFmtId="0" xfId="0" applyFont="1"/>
    <xf borderId="0" fillId="8" fontId="123" numFmtId="0" xfId="0" applyAlignment="1" applyFont="1">
      <alignment readingOrder="0" shrinkToFit="0" wrapText="1"/>
    </xf>
    <xf borderId="13" fillId="8" fontId="6" numFmtId="164" xfId="0" applyAlignment="1" applyBorder="1" applyFont="1" applyNumberFormat="1">
      <alignment readingOrder="0" shrinkToFit="0" wrapText="1"/>
    </xf>
    <xf borderId="0" fillId="2" fontId="22" numFmtId="164" xfId="0" applyAlignment="1" applyFont="1" applyNumberFormat="1">
      <alignment readingOrder="0" shrinkToFit="0" wrapText="1"/>
    </xf>
    <xf borderId="13" fillId="2" fontId="22" numFmtId="164" xfId="0" applyAlignment="1" applyBorder="1" applyFont="1" applyNumberFormat="1">
      <alignment readingOrder="0" shrinkToFit="0" wrapText="1"/>
    </xf>
    <xf borderId="0" fillId="2" fontId="22" numFmtId="0" xfId="0" applyAlignment="1" applyFont="1">
      <alignment shrinkToFit="0" wrapText="1"/>
    </xf>
    <xf borderId="13" fillId="24" fontId="22" numFmtId="164" xfId="0" applyAlignment="1" applyBorder="1" applyFont="1" applyNumberFormat="1">
      <alignment readingOrder="0" shrinkToFit="0" wrapText="1"/>
    </xf>
    <xf borderId="13" fillId="4" fontId="3" numFmtId="178" xfId="0" applyAlignment="1" applyBorder="1" applyFont="1" applyNumberFormat="1">
      <alignment readingOrder="0" shrinkToFit="0" wrapText="1"/>
    </xf>
    <xf borderId="13" fillId="4" fontId="3" numFmtId="165" xfId="0" applyAlignment="1" applyBorder="1" applyFont="1" applyNumberFormat="1">
      <alignment readingOrder="0" shrinkToFit="0" wrapText="1"/>
    </xf>
    <xf borderId="0" fillId="4" fontId="3" numFmtId="179" xfId="0" applyAlignment="1" applyFont="1" applyNumberFormat="1">
      <alignment readingOrder="0" shrinkToFit="0" wrapText="1"/>
    </xf>
    <xf borderId="13" fillId="4" fontId="3" numFmtId="179" xfId="0" applyAlignment="1" applyBorder="1" applyFont="1" applyNumberFormat="1">
      <alignment readingOrder="0" shrinkToFit="0" wrapText="1"/>
    </xf>
    <xf borderId="13" fillId="0" fontId="3" numFmtId="164" xfId="0" applyAlignment="1" applyBorder="1" applyFont="1" applyNumberFormat="1">
      <alignment readingOrder="0" shrinkToFit="0" wrapText="1"/>
    </xf>
    <xf borderId="13" fillId="0" fontId="3" numFmtId="0" xfId="0" applyAlignment="1" applyBorder="1" applyFont="1">
      <alignment shrinkToFit="0" wrapText="1"/>
    </xf>
    <xf borderId="0" fillId="0" fontId="124" numFmtId="0" xfId="0" applyFont="1"/>
    <xf borderId="13" fillId="0" fontId="3" numFmtId="0" xfId="0" applyAlignment="1" applyBorder="1" applyFont="1">
      <alignment readingOrder="0" shrinkToFit="0" wrapText="1"/>
    </xf>
    <xf borderId="4" fillId="2" fontId="1" numFmtId="0" xfId="0" applyAlignment="1" applyBorder="1" applyFont="1">
      <alignment horizontal="center" readingOrder="0" shrinkToFit="0" wrapText="1"/>
    </xf>
    <xf borderId="0" fillId="0" fontId="92" numFmtId="2" xfId="0" applyAlignment="1" applyFont="1" applyNumberFormat="1">
      <alignment horizontal="center" readingOrder="0"/>
    </xf>
    <xf borderId="0" fillId="4" fontId="27" numFmtId="0" xfId="0" applyAlignment="1" applyFont="1">
      <alignment horizontal="center" readingOrder="0"/>
    </xf>
    <xf borderId="0" fillId="4" fontId="22" numFmtId="0" xfId="0" applyFont="1"/>
    <xf borderId="0" fillId="4" fontId="22" numFmtId="0" xfId="0" applyAlignment="1" applyFont="1">
      <alignment readingOrder="0"/>
    </xf>
    <xf borderId="0" fillId="4" fontId="22" numFmtId="2" xfId="0" applyFont="1" applyNumberFormat="1"/>
    <xf borderId="0" fillId="24" fontId="27" numFmtId="0" xfId="0" applyFont="1"/>
    <xf borderId="0" fillId="4" fontId="65" numFmtId="0" xfId="0" applyAlignment="1" applyFont="1">
      <alignment readingOrder="0" shrinkToFit="0" wrapText="1"/>
    </xf>
    <xf borderId="0" fillId="9" fontId="3" numFmtId="0" xfId="0" applyAlignment="1" applyFont="1">
      <alignment horizontal="center" readingOrder="0" shrinkToFit="0" wrapText="1"/>
    </xf>
    <xf borderId="0" fillId="9" fontId="3" numFmtId="2" xfId="0" applyAlignment="1" applyFont="1" applyNumberFormat="1">
      <alignment readingOrder="0"/>
    </xf>
    <xf borderId="0" fillId="9" fontId="3" numFmtId="168" xfId="0" applyFont="1" applyNumberFormat="1"/>
    <xf borderId="0" fillId="9" fontId="1" numFmtId="0" xfId="0" applyAlignment="1" applyFont="1">
      <alignment readingOrder="0"/>
    </xf>
    <xf borderId="0" fillId="24" fontId="11" numFmtId="0" xfId="0" applyAlignment="1" applyFont="1">
      <alignment horizontal="center" readingOrder="0" shrinkToFit="0" vertical="bottom" wrapText="1"/>
    </xf>
    <xf borderId="6" fillId="0" fontId="3" numFmtId="0" xfId="0" applyAlignment="1" applyBorder="1" applyFont="1">
      <alignment horizontal="center" shrinkToFit="0" wrapText="1"/>
    </xf>
    <xf borderId="0" fillId="0" fontId="3" numFmtId="9" xfId="0" applyAlignment="1" applyFont="1" applyNumberFormat="1">
      <alignment horizontal="center" readingOrder="0" shrinkToFit="0" wrapText="1"/>
    </xf>
    <xf borderId="0" fillId="0" fontId="60" numFmtId="0" xfId="0" applyAlignment="1" applyFont="1">
      <alignment horizontal="center" readingOrder="0" shrinkToFit="0" wrapText="1"/>
    </xf>
    <xf borderId="0" fillId="0" fontId="64" numFmtId="0" xfId="0" applyAlignment="1" applyFont="1">
      <alignment horizontal="center" shrinkToFit="0" wrapText="1"/>
    </xf>
    <xf borderId="0" fillId="0" fontId="79" numFmtId="0" xfId="0" applyAlignment="1" applyFont="1">
      <alignment horizontal="center" shrinkToFit="0" wrapText="1"/>
    </xf>
    <xf borderId="0" fillId="0" fontId="24" numFmtId="0" xfId="0" applyAlignment="1" applyFont="1">
      <alignment horizontal="center" readingOrder="0" shrinkToFit="0" wrapText="1"/>
    </xf>
    <xf borderId="0" fillId="4" fontId="122" numFmtId="0" xfId="0" applyAlignment="1" applyFont="1">
      <alignment horizontal="center" readingOrder="0"/>
    </xf>
    <xf borderId="0" fillId="0" fontId="122" numFmtId="0" xfId="0" applyAlignment="1" applyFont="1">
      <alignment horizontal="center" readingOrder="0"/>
    </xf>
    <xf borderId="0" fillId="24" fontId="1" numFmtId="0" xfId="0" applyAlignment="1" applyFont="1">
      <alignment horizontal="center" readingOrder="0"/>
    </xf>
    <xf borderId="0" fillId="0" fontId="57" numFmtId="0" xfId="0" applyAlignment="1" applyFont="1">
      <alignment horizontal="center" readingOrder="0"/>
    </xf>
    <xf borderId="0" fillId="0" fontId="3" numFmtId="165" xfId="0" applyAlignment="1" applyFont="1" applyNumberFormat="1">
      <alignment readingOrder="0"/>
    </xf>
    <xf borderId="0" fillId="0" fontId="17" numFmtId="0" xfId="0" applyAlignment="1" applyFont="1">
      <alignment horizontal="center" readingOrder="0"/>
    </xf>
    <xf borderId="0" fillId="6" fontId="3" numFmtId="166" xfId="0" applyFont="1" applyNumberFormat="1"/>
    <xf borderId="15" fillId="0" fontId="3" numFmtId="0" xfId="0" applyAlignment="1" applyBorder="1" applyFont="1">
      <alignment readingOrder="0"/>
    </xf>
    <xf borderId="15" fillId="6" fontId="3" numFmtId="0" xfId="0" applyAlignment="1" applyBorder="1" applyFont="1">
      <alignment readingOrder="0"/>
    </xf>
    <xf borderId="15" fillId="6" fontId="3" numFmtId="166" xfId="0" applyBorder="1" applyFont="1" applyNumberFormat="1"/>
    <xf borderId="16" fillId="6" fontId="3" numFmtId="0" xfId="0" applyBorder="1" applyFont="1"/>
    <xf borderId="16" fillId="30" fontId="57" numFmtId="0" xfId="0" applyAlignment="1" applyBorder="1" applyFill="1" applyFont="1">
      <alignment horizontal="center" readingOrder="0"/>
    </xf>
    <xf borderId="17" fillId="0" fontId="2" numFmtId="0" xfId="0" applyBorder="1" applyFont="1"/>
    <xf borderId="18" fillId="0" fontId="2" numFmtId="0" xfId="0" applyBorder="1" applyFont="1"/>
    <xf borderId="16" fillId="30" fontId="6" numFmtId="0" xfId="0" applyBorder="1" applyFont="1"/>
    <xf borderId="15" fillId="7" fontId="3" numFmtId="0" xfId="0" applyAlignment="1" applyBorder="1" applyFont="1">
      <alignment readingOrder="0"/>
    </xf>
    <xf borderId="15" fillId="7" fontId="3" numFmtId="166" xfId="0" applyBorder="1" applyFont="1" applyNumberFormat="1"/>
    <xf borderId="16" fillId="7" fontId="3" numFmtId="0" xfId="0" applyBorder="1" applyFont="1"/>
    <xf borderId="0" fillId="0" fontId="1" numFmtId="0" xfId="0" applyFont="1"/>
    <xf borderId="19" fillId="30" fontId="6" numFmtId="0" xfId="0" applyBorder="1" applyFont="1"/>
    <xf borderId="20" fillId="6" fontId="3" numFmtId="0" xfId="0" applyAlignment="1" applyBorder="1" applyFont="1">
      <alignment readingOrder="0"/>
    </xf>
    <xf borderId="20" fillId="6" fontId="3" numFmtId="166" xfId="0" applyBorder="1" applyFont="1" applyNumberFormat="1"/>
    <xf borderId="21" fillId="6" fontId="3" numFmtId="0" xfId="0" applyBorder="1" applyFont="1"/>
    <xf borderId="0" fillId="0" fontId="58" numFmtId="0" xfId="0" applyAlignment="1" applyFont="1">
      <alignment shrinkToFit="0" wrapText="1"/>
    </xf>
    <xf borderId="20" fillId="7" fontId="3" numFmtId="0" xfId="0" applyAlignment="1" applyBorder="1" applyFont="1">
      <alignment readingOrder="0"/>
    </xf>
    <xf borderId="20" fillId="7" fontId="3" numFmtId="166" xfId="0" applyBorder="1" applyFont="1" applyNumberFormat="1"/>
    <xf borderId="21" fillId="7" fontId="3" numFmtId="0" xfId="0" applyBorder="1" applyFont="1"/>
    <xf borderId="20" fillId="6" fontId="3" numFmtId="0" xfId="0" applyBorder="1" applyFont="1"/>
    <xf borderId="20" fillId="7" fontId="3" numFmtId="0" xfId="0" applyBorder="1" applyFont="1"/>
    <xf borderId="19" fillId="30" fontId="57" numFmtId="0" xfId="0" applyAlignment="1" applyBorder="1" applyFont="1">
      <alignment horizontal="center" readingOrder="0"/>
    </xf>
    <xf borderId="22" fillId="0" fontId="2" numFmtId="0" xfId="0" applyBorder="1" applyFont="1"/>
    <xf borderId="23" fillId="0" fontId="2" numFmtId="0" xfId="0" applyBorder="1" applyFont="1"/>
    <xf borderId="24" fillId="30" fontId="6" numFmtId="0" xfId="0" applyBorder="1" applyFont="1"/>
    <xf borderId="0" fillId="0" fontId="125" numFmtId="0" xfId="0" applyAlignment="1" applyFont="1">
      <alignment readingOrder="0"/>
    </xf>
    <xf borderId="15" fillId="0" fontId="3" numFmtId="166" xfId="0" applyBorder="1" applyFont="1" applyNumberFormat="1"/>
    <xf borderId="16" fillId="0" fontId="3" numFmtId="0" xfId="0" applyBorder="1" applyFont="1"/>
    <xf borderId="15" fillId="0" fontId="3" numFmtId="0" xfId="0" applyBorder="1" applyFont="1"/>
    <xf borderId="0" fillId="11" fontId="126" numFmtId="0" xfId="0" applyAlignment="1" applyFont="1">
      <alignment horizontal="center" readingOrder="0"/>
    </xf>
    <xf borderId="0" fillId="0" fontId="14" numFmtId="0" xfId="0" applyAlignment="1" applyFont="1">
      <alignment horizontal="right" readingOrder="0"/>
    </xf>
    <xf borderId="5" fillId="0" fontId="10" numFmtId="0" xfId="0" applyAlignment="1" applyBorder="1" applyFont="1">
      <alignment horizontal="center" readingOrder="0" shrinkToFit="0" wrapText="1"/>
    </xf>
    <xf borderId="5" fillId="0" fontId="9" numFmtId="0" xfId="0" applyAlignment="1" applyBorder="1" applyFont="1">
      <alignment horizontal="center" readingOrder="0" shrinkToFit="0" wrapText="1"/>
    </xf>
    <xf borderId="4" fillId="0" fontId="11" numFmtId="0" xfId="0" applyAlignment="1" applyBorder="1" applyFont="1">
      <alignment vertical="bottom"/>
    </xf>
    <xf borderId="4" fillId="0" fontId="127" numFmtId="0" xfId="0" applyAlignment="1" applyBorder="1" applyFont="1">
      <alignment horizontal="center" vertical="bottom"/>
    </xf>
    <xf borderId="4" fillId="0" fontId="2" numFmtId="0" xfId="0" applyBorder="1" applyFont="1"/>
    <xf borderId="25" fillId="31" fontId="128" numFmtId="0" xfId="0" applyAlignment="1" applyBorder="1" applyFill="1" applyFont="1">
      <alignment horizontal="center" vertical="bottom"/>
    </xf>
    <xf borderId="26" fillId="31" fontId="128" numFmtId="0" xfId="0" applyAlignment="1" applyBorder="1" applyFont="1">
      <alignment horizontal="center" vertical="bottom"/>
    </xf>
    <xf borderId="25" fillId="16" fontId="128" numFmtId="0" xfId="0" applyAlignment="1" applyBorder="1" applyFont="1">
      <alignment horizontal="center" vertical="bottom"/>
    </xf>
    <xf borderId="26" fillId="16" fontId="129" numFmtId="9" xfId="0" applyAlignment="1" applyBorder="1" applyFont="1" applyNumberFormat="1">
      <alignment horizontal="center" readingOrder="0" vertical="bottom"/>
    </xf>
    <xf borderId="26" fillId="16" fontId="129" numFmtId="0" xfId="0" applyAlignment="1" applyBorder="1" applyFont="1">
      <alignment horizontal="center" vertical="bottom"/>
    </xf>
    <xf borderId="0" fillId="0" fontId="3" numFmtId="1" xfId="0" applyFont="1" applyNumberFormat="1"/>
    <xf borderId="25" fillId="0" fontId="128" numFmtId="0" xfId="0" applyAlignment="1" applyBorder="1" applyFont="1">
      <alignment horizontal="center" vertical="bottom"/>
    </xf>
    <xf borderId="26" fillId="0" fontId="129" numFmtId="9" xfId="0" applyAlignment="1" applyBorder="1" applyFont="1" applyNumberFormat="1">
      <alignment horizontal="center" readingOrder="0" vertical="bottom"/>
    </xf>
    <xf borderId="26" fillId="0" fontId="129" numFmtId="0" xfId="0" applyAlignment="1" applyBorder="1" applyFont="1">
      <alignment horizontal="center" vertical="bottom"/>
    </xf>
    <xf borderId="26" fillId="16" fontId="129" numFmtId="9" xfId="0" applyAlignment="1" applyBorder="1" applyFont="1" applyNumberFormat="1">
      <alignment horizontal="center" vertical="bottom"/>
    </xf>
    <xf borderId="0" fillId="0" fontId="11" numFmtId="0" xfId="0" applyAlignment="1" applyFont="1">
      <alignment vertical="bottom"/>
    </xf>
    <xf borderId="25" fillId="31" fontId="130" numFmtId="0" xfId="0" applyAlignment="1" applyBorder="1" applyFont="1">
      <alignment horizontal="center" vertical="bottom"/>
    </xf>
    <xf borderId="26" fillId="31" fontId="130" numFmtId="0" xfId="0" applyAlignment="1" applyBorder="1" applyFont="1">
      <alignment horizontal="center" vertical="bottom"/>
    </xf>
    <xf borderId="25" fillId="16" fontId="130" numFmtId="0" xfId="0" applyAlignment="1" applyBorder="1" applyFont="1">
      <alignment horizontal="center" vertical="bottom"/>
    </xf>
    <xf borderId="26" fillId="16" fontId="131" numFmtId="9" xfId="0" applyAlignment="1" applyBorder="1" applyFont="1" applyNumberFormat="1">
      <alignment horizontal="center" readingOrder="0" vertical="bottom"/>
    </xf>
    <xf borderId="26" fillId="16" fontId="131" numFmtId="0" xfId="0" applyAlignment="1" applyBorder="1" applyFont="1">
      <alignment horizontal="center" vertical="bottom"/>
    </xf>
    <xf borderId="25" fillId="0" fontId="130" numFmtId="0" xfId="0" applyAlignment="1" applyBorder="1" applyFont="1">
      <alignment horizontal="center" vertical="bottom"/>
    </xf>
    <xf borderId="26" fillId="0" fontId="131" numFmtId="0" xfId="0" applyAlignment="1" applyBorder="1" applyFont="1">
      <alignment horizontal="center" vertical="bottom"/>
    </xf>
    <xf borderId="26" fillId="0" fontId="131" numFmtId="9" xfId="0" applyAlignment="1" applyBorder="1" applyFont="1" applyNumberFormat="1">
      <alignment horizontal="center" readingOrder="0" vertical="bottom"/>
    </xf>
    <xf borderId="27" fillId="32" fontId="49" numFmtId="0" xfId="0" applyAlignment="1" applyBorder="1" applyFill="1" applyFont="1">
      <alignment readingOrder="0"/>
    </xf>
    <xf borderId="28" fillId="32" fontId="49" numFmtId="0" xfId="0" applyAlignment="1" applyBorder="1" applyFont="1">
      <alignment readingOrder="0"/>
    </xf>
    <xf borderId="16" fillId="0" fontId="3" numFmtId="0" xfId="0" applyAlignment="1" applyBorder="1" applyFont="1">
      <alignment readingOrder="0"/>
    </xf>
    <xf borderId="0" fillId="0" fontId="132" numFmtId="0" xfId="0" applyAlignment="1" applyFont="1">
      <alignment readingOrder="0" vertical="top"/>
    </xf>
    <xf borderId="0" fillId="0" fontId="133" numFmtId="0" xfId="0" applyAlignment="1" applyFont="1">
      <alignment readingOrder="0" vertical="top"/>
    </xf>
    <xf borderId="0" fillId="0" fontId="132" numFmtId="0" xfId="0" applyAlignment="1" applyFont="1">
      <alignment readingOrder="0" vertical="top"/>
    </xf>
    <xf borderId="0" fillId="0" fontId="3" numFmtId="0" xfId="0" applyAlignment="1" applyFont="1">
      <alignment readingOrder="0" shrinkToFit="0" vertical="center" wrapText="1"/>
    </xf>
    <xf borderId="0" fillId="0" fontId="6" numFmtId="0" xfId="0" applyAlignment="1" applyFont="1">
      <alignment horizontal="center" readingOrder="0"/>
    </xf>
    <xf borderId="0" fillId="0" fontId="22" numFmtId="0" xfId="0" applyAlignment="1" applyFont="1">
      <alignment horizontal="center" readingOrder="0"/>
    </xf>
    <xf borderId="16" fillId="0" fontId="134" numFmtId="0" xfId="0" applyAlignment="1" applyBorder="1" applyFont="1">
      <alignment vertical="bottom"/>
    </xf>
    <xf borderId="0" fillId="0" fontId="135" numFmtId="0" xfId="0" applyAlignment="1" applyFont="1">
      <alignment horizontal="left" readingOrder="0"/>
    </xf>
    <xf borderId="16" fillId="0" fontId="134" numFmtId="0" xfId="0" applyAlignment="1" applyBorder="1" applyFont="1">
      <alignment readingOrder="0" vertical="bottom"/>
    </xf>
    <xf borderId="0" fillId="33" fontId="67" numFmtId="0" xfId="0" applyAlignment="1" applyFill="1" applyFont="1">
      <alignment readingOrder="0" shrinkToFit="0" wrapText="1"/>
    </xf>
    <xf borderId="4" fillId="33" fontId="67" numFmtId="0" xfId="0" applyAlignment="1" applyBorder="1" applyFont="1">
      <alignment readingOrder="0" shrinkToFit="0" wrapText="1"/>
    </xf>
    <xf borderId="5" fillId="33" fontId="67" numFmtId="0" xfId="0" applyAlignment="1" applyBorder="1" applyFont="1">
      <alignment readingOrder="0" shrinkToFit="0" wrapText="1"/>
    </xf>
    <xf borderId="0" fillId="21" fontId="22" numFmtId="0" xfId="0" applyAlignment="1" applyFont="1">
      <alignment readingOrder="0"/>
    </xf>
    <xf borderId="0" fillId="0" fontId="49" numFmtId="0" xfId="0" applyAlignment="1" applyFont="1">
      <alignment readingOrder="0" shrinkToFit="0" wrapText="1"/>
    </xf>
    <xf borderId="0" fillId="0" fontId="6" numFmtId="164" xfId="0" applyAlignment="1" applyFont="1" applyNumberFormat="1">
      <alignment readingOrder="0" shrinkToFit="0" wrapText="1"/>
    </xf>
    <xf borderId="0" fillId="0" fontId="32" numFmtId="0" xfId="0" applyAlignment="1" applyFont="1">
      <alignment readingOrder="0"/>
    </xf>
    <xf borderId="0" fillId="0" fontId="34" numFmtId="0" xfId="0" applyAlignment="1" applyFont="1">
      <alignment readingOrder="0" shrinkToFit="0" wrapText="1"/>
    </xf>
    <xf borderId="0" fillId="0" fontId="51" numFmtId="0" xfId="0" applyAlignment="1" applyFont="1">
      <alignment readingOrder="0" shrinkToFit="0" wrapText="1"/>
    </xf>
    <xf borderId="1" fillId="30" fontId="57" numFmtId="0" xfId="0" applyAlignment="1" applyBorder="1" applyFont="1">
      <alignment horizontal="center" readingOrder="0" shrinkToFit="0" wrapText="1"/>
    </xf>
    <xf borderId="5" fillId="30" fontId="57" numFmtId="0" xfId="0" applyAlignment="1" applyBorder="1" applyFont="1">
      <alignment horizontal="center" readingOrder="0" shrinkToFit="0" wrapText="1"/>
    </xf>
    <xf borderId="5" fillId="30" fontId="57" numFmtId="0" xfId="0" applyAlignment="1" applyBorder="1" applyFont="1">
      <alignment readingOrder="0" shrinkToFit="0" wrapText="1"/>
    </xf>
    <xf borderId="5" fillId="0" fontId="58" numFmtId="0" xfId="0" applyAlignment="1" applyBorder="1" applyFont="1">
      <alignment readingOrder="0" shrinkToFit="0" wrapText="1"/>
    </xf>
    <xf borderId="0" fillId="34" fontId="57" numFmtId="0" xfId="0" applyAlignment="1" applyFill="1" applyFont="1">
      <alignment horizontal="center" readingOrder="0" shrinkToFit="0" wrapText="1"/>
    </xf>
    <xf borderId="0" fillId="35" fontId="60" numFmtId="0" xfId="0" applyAlignment="1" applyFill="1" applyFont="1">
      <alignment readingOrder="0" shrinkToFit="0" wrapText="1"/>
    </xf>
    <xf borderId="0" fillId="35" fontId="3" numFmtId="0" xfId="0" applyAlignment="1" applyFont="1">
      <alignment readingOrder="0" shrinkToFit="0" wrapText="1"/>
    </xf>
    <xf borderId="29" fillId="0" fontId="136" numFmtId="0" xfId="0" applyAlignment="1" applyBorder="1" applyFont="1">
      <alignment readingOrder="0"/>
    </xf>
    <xf borderId="29" fillId="0" fontId="3" numFmtId="0" xfId="0" applyAlignment="1" applyBorder="1" applyFont="1">
      <alignment readingOrder="0"/>
    </xf>
    <xf borderId="29" fillId="7" fontId="3" numFmtId="0" xfId="0" applyAlignment="1" applyBorder="1" applyFont="1">
      <alignment readingOrder="0"/>
    </xf>
    <xf borderId="29" fillId="4" fontId="3" numFmtId="0" xfId="0" applyAlignment="1" applyBorder="1" applyFont="1">
      <alignment readingOrder="0"/>
    </xf>
    <xf borderId="29" fillId="11" fontId="3" numFmtId="0" xfId="0" applyAlignment="1" applyBorder="1" applyFont="1">
      <alignment readingOrder="0"/>
    </xf>
    <xf borderId="0" fillId="0" fontId="137" numFmtId="0" xfId="0" applyAlignment="1" applyFont="1">
      <alignment readingOrder="0"/>
    </xf>
    <xf borderId="0" fillId="0" fontId="40" numFmtId="0" xfId="0" applyAlignment="1" applyFont="1">
      <alignment readingOrder="0"/>
    </xf>
    <xf borderId="0" fillId="36" fontId="138" numFmtId="0" xfId="0" applyAlignment="1" applyFill="1" applyFont="1">
      <alignment horizontal="center" readingOrder="0"/>
    </xf>
    <xf borderId="0" fillId="36" fontId="139" numFmtId="0" xfId="0" applyAlignment="1" applyFont="1">
      <alignment horizontal="center" readingOrder="0"/>
    </xf>
    <xf borderId="0" fillId="0" fontId="140" numFmtId="0" xfId="0" applyAlignment="1" applyFont="1">
      <alignment readingOrder="0"/>
    </xf>
    <xf borderId="0" fillId="0" fontId="140" numFmtId="9" xfId="0" applyAlignment="1" applyFont="1" applyNumberFormat="1">
      <alignment horizontal="right" readingOrder="0"/>
    </xf>
    <xf borderId="0" fillId="0" fontId="141" numFmtId="0" xfId="0" applyAlignment="1" applyFont="1">
      <alignment horizontal="right" readingOrder="0"/>
    </xf>
    <xf borderId="0" fillId="0" fontId="140" numFmtId="0" xfId="0" applyAlignment="1" applyFont="1">
      <alignment horizontal="right" readingOrder="0"/>
    </xf>
    <xf borderId="4" fillId="0" fontId="140" numFmtId="0" xfId="0" applyAlignment="1" applyBorder="1" applyFont="1">
      <alignment readingOrder="0"/>
    </xf>
    <xf borderId="4" fillId="0" fontId="141" numFmtId="0" xfId="0" applyAlignment="1" applyBorder="1" applyFont="1">
      <alignment horizontal="right" readingOrder="0"/>
    </xf>
    <xf borderId="4" fillId="0" fontId="140" numFmtId="0" xfId="0" applyAlignment="1" applyBorder="1" applyFont="1">
      <alignment horizontal="right" readingOrder="0"/>
    </xf>
    <xf borderId="6" fillId="0" fontId="140" numFmtId="9" xfId="0" applyAlignment="1" applyBorder="1" applyFont="1" applyNumberFormat="1">
      <alignment horizontal="right" readingOrder="0"/>
    </xf>
    <xf borderId="0" fillId="0" fontId="140" numFmtId="2" xfId="0" applyAlignment="1" applyFont="1" applyNumberFormat="1">
      <alignment horizontal="right" readingOrder="0"/>
    </xf>
    <xf borderId="0" fillId="0" fontId="140" numFmtId="3" xfId="0" applyAlignment="1" applyFont="1" applyNumberFormat="1">
      <alignment horizontal="right" readingOrder="0"/>
    </xf>
    <xf borderId="0" fillId="9" fontId="139" numFmtId="0" xfId="0" applyAlignment="1" applyFont="1">
      <alignment horizontal="center" readingOrder="0"/>
    </xf>
    <xf borderId="0" fillId="37" fontId="139" numFmtId="9" xfId="0" applyAlignment="1" applyFill="1" applyFont="1" applyNumberFormat="1">
      <alignment horizontal="right" readingOrder="0"/>
    </xf>
    <xf borderId="5" fillId="0" fontId="3" numFmtId="0" xfId="0" applyAlignment="1" applyBorder="1" applyFont="1">
      <alignment readingOrder="0"/>
    </xf>
    <xf borderId="5" fillId="0" fontId="3" numFmtId="0" xfId="0" applyBorder="1" applyFont="1"/>
    <xf borderId="1" fillId="7" fontId="1" numFmtId="0" xfId="0" applyAlignment="1" applyBorder="1" applyFont="1">
      <alignment horizontal="center" readingOrder="0"/>
    </xf>
    <xf borderId="5" fillId="7" fontId="3" numFmtId="0" xfId="0" applyBorder="1" applyFont="1"/>
  </cellXfs>
  <cellStyles count="1">
    <cellStyle xfId="0" name="Normal" builtinId="0"/>
  </cellStyles>
  <dxfs count="3">
    <dxf>
      <font/>
      <fill>
        <patternFill patternType="solid">
          <fgColor rgb="FFFFB9D8"/>
          <bgColor rgb="FFFFB9D8"/>
        </patternFill>
      </fill>
      <border/>
    </dxf>
    <dxf>
      <font/>
      <fill>
        <patternFill patternType="solid">
          <fgColor rgb="FFFFFF00"/>
          <bgColor rgb="FFFFFF00"/>
        </patternFill>
      </fill>
      <border/>
    </dxf>
    <dxf>
      <font/>
      <fill>
        <patternFill patternType="solid">
          <fgColor rgb="FFA0E8FF"/>
          <bgColor rgb="FFA0E8FF"/>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mailto:reynaninaapaza0@gmail.com" TargetMode="External"/><Relationship Id="rId2" Type="http://schemas.openxmlformats.org/officeDocument/2006/relationships/hyperlink" Target="mailto:l.marcelo95ch@gmail.com" TargetMode="External"/><Relationship Id="rId3" Type="http://schemas.openxmlformats.org/officeDocument/2006/relationships/hyperlink" Target="mailto:roselinedocotora92@gmail.com" TargetMode="External"/><Relationship Id="rId4"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mailto:_cossio@hotmail.com" TargetMode="External"/><Relationship Id="rId2" Type="http://schemas.openxmlformats.org/officeDocument/2006/relationships/hyperlink" Target="mailto:sergiomariacaarispe@gmail.com" TargetMode="External"/><Relationship Id="rId3" Type="http://schemas.openxmlformats.org/officeDocument/2006/relationships/hyperlink" Target="mailto:gabyta33@hotmail.com" TargetMode="External"/><Relationship Id="rId4" Type="http://schemas.openxmlformats.org/officeDocument/2006/relationships/hyperlink" Target="mailto:hjimenez@embol.com" TargetMode="External"/><Relationship Id="rId9" Type="http://schemas.openxmlformats.org/officeDocument/2006/relationships/drawing" Target="../drawings/drawing19.xml"/><Relationship Id="rId5" Type="http://schemas.openxmlformats.org/officeDocument/2006/relationships/hyperlink" Target="mailto:elizalimonflores2018@gmail.com" TargetMode="External"/><Relationship Id="rId6" Type="http://schemas.openxmlformats.org/officeDocument/2006/relationships/hyperlink" Target="mailto:amarcochavarria@gmail.com" TargetMode="External"/><Relationship Id="rId7" Type="http://schemas.openxmlformats.org/officeDocument/2006/relationships/hyperlink" Target="mailto:iraholar770@gmail.com" TargetMode="External"/><Relationship Id="rId8" Type="http://schemas.openxmlformats.org/officeDocument/2006/relationships/hyperlink" Target="mailto:Chrisstian1988@gmail.com" TargetMode="External"/></Relationships>
</file>

<file path=xl/worksheets/_rels/sheet20.xml.rels><?xml version="1.0" encoding="UTF-8" standalone="yes"?><Relationships xmlns="http://schemas.openxmlformats.org/package/2006/relationships"><Relationship Id="rId11" Type="http://schemas.openxmlformats.org/officeDocument/2006/relationships/hyperlink" Target="mailto:omarlaura123@gmail.com" TargetMode="External"/><Relationship Id="rId10" Type="http://schemas.openxmlformats.org/officeDocument/2006/relationships/hyperlink" Target="mailto:TOLEDOKIARA208@GMAIL.COM" TargetMode="External"/><Relationship Id="rId13" Type="http://schemas.openxmlformats.org/officeDocument/2006/relationships/hyperlink" Target="mailto:daniacondecarbajal@gmail.com" TargetMode="External"/><Relationship Id="rId12" Type="http://schemas.openxmlformats.org/officeDocument/2006/relationships/hyperlink" Target="mailto:j-lrodriguez@outlook.com" TargetMode="External"/><Relationship Id="rId1" Type="http://schemas.openxmlformats.org/officeDocument/2006/relationships/hyperlink" Target="mailto:kiwimau@gmail.com" TargetMode="External"/><Relationship Id="rId2" Type="http://schemas.openxmlformats.org/officeDocument/2006/relationships/hyperlink" Target="mailto:burgoacamila55@gmail.com" TargetMode="External"/><Relationship Id="rId3" Type="http://schemas.openxmlformats.org/officeDocument/2006/relationships/hyperlink" Target="mailto:ronaldsaire@hotmail.com" TargetMode="External"/><Relationship Id="rId4" Type="http://schemas.openxmlformats.org/officeDocument/2006/relationships/hyperlink" Target="mailto:jburgoav@gmail.com" TargetMode="External"/><Relationship Id="rId9" Type="http://schemas.openxmlformats.org/officeDocument/2006/relationships/hyperlink" Target="mailto:yairgonzalesv@gmail.com" TargetMode="External"/><Relationship Id="rId15" Type="http://schemas.openxmlformats.org/officeDocument/2006/relationships/hyperlink" Target="mailto:selenyjustiniano@gmail.com" TargetMode="External"/><Relationship Id="rId14" Type="http://schemas.openxmlformats.org/officeDocument/2006/relationships/hyperlink" Target="mailto:lsiles@savalcorp.com" TargetMode="External"/><Relationship Id="rId16" Type="http://schemas.openxmlformats.org/officeDocument/2006/relationships/drawing" Target="../drawings/drawing20.xml"/><Relationship Id="rId5" Type="http://schemas.openxmlformats.org/officeDocument/2006/relationships/hyperlink" Target="mailto:Chrisstian1988@gmail.com" TargetMode="External"/><Relationship Id="rId6" Type="http://schemas.openxmlformats.org/officeDocument/2006/relationships/hyperlink" Target="mailto:Chrisstian1988@gmail.com" TargetMode="External"/><Relationship Id="rId7" Type="http://schemas.openxmlformats.org/officeDocument/2006/relationships/hyperlink" Target="mailto:josearcetorrico@gmail.com" TargetMode="External"/><Relationship Id="rId8" Type="http://schemas.openxmlformats.org/officeDocument/2006/relationships/hyperlink" Target="mailto:jmendezperdriel@gmail.com"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mailto:fabiolag3006@gmail.com" TargetMode="External"/><Relationship Id="rId2" Type="http://schemas.openxmlformats.org/officeDocument/2006/relationships/hyperlink" Target="mailto:Fuentesbrian849@gmail.com" TargetMode="External"/><Relationship Id="rId3" Type="http://schemas.openxmlformats.org/officeDocument/2006/relationships/hyperlink" Target="mailto:Fuentesbrian849@gmail.com" TargetMode="External"/><Relationship Id="rId4"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mailto:gmss101@hotmail.com" TargetMode="External"/><Relationship Id="rId2" Type="http://schemas.openxmlformats.org/officeDocument/2006/relationships/hyperlink" Target="mailto:Jmartinez@skystar.com.bo" TargetMode="External"/><Relationship Id="rId3" Type="http://schemas.openxmlformats.org/officeDocument/2006/relationships/hyperlink" Target="mailto:*sisagarnica94@gmail.com" TargetMode="External"/><Relationship Id="rId4" Type="http://schemas.openxmlformats.org/officeDocument/2006/relationships/hyperlink" Target="mailto:reycespmir666@gmail.com" TargetMode="External"/><Relationship Id="rId5" Type="http://schemas.openxmlformats.org/officeDocument/2006/relationships/hyperlink" Target="mailto:danitza.mamani@gmail.com" TargetMode="External"/><Relationship Id="rId6" Type="http://schemas.openxmlformats.org/officeDocument/2006/relationships/hyperlink" Target="mailto:brendatouchard66@gmail.com" TargetMode="External"/><Relationship Id="rId7"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mailto:miltonruben1@gmail.com" TargetMode="External"/><Relationship Id="rId2" Type="http://schemas.openxmlformats.org/officeDocument/2006/relationships/hyperlink" Target="mailto:jhonnysaumedia@gmail.com" TargetMode="External"/><Relationship Id="rId3" Type="http://schemas.openxmlformats.org/officeDocument/2006/relationships/hyperlink" Target="mailto:neva.wanying.li@gmail.com" TargetMode="External"/><Relationship Id="rId4" Type="http://schemas.openxmlformats.org/officeDocument/2006/relationships/hyperlink" Target="mailto:gutiyessi19@gmail.com" TargetMode="External"/><Relationship Id="rId9" Type="http://schemas.openxmlformats.org/officeDocument/2006/relationships/drawing" Target="../drawings/drawing23.xml"/><Relationship Id="rId5" Type="http://schemas.openxmlformats.org/officeDocument/2006/relationships/hyperlink" Target="mailto:ccr0020@gmail.com" TargetMode="External"/><Relationship Id="rId6" Type="http://schemas.openxmlformats.org/officeDocument/2006/relationships/hyperlink" Target="mailto:cportugal.teresa@gmail.com" TargetMode="External"/><Relationship Id="rId7" Type="http://schemas.openxmlformats.org/officeDocument/2006/relationships/hyperlink" Target="mailto:ruthgf_27@hotmail.com" TargetMode="External"/><Relationship Id="rId8" Type="http://schemas.openxmlformats.org/officeDocument/2006/relationships/hyperlink" Target="mailto:alepaovega@gmail.com" TargetMode="External"/></Relationships>
</file>

<file path=xl/worksheets/_rels/sheet24.xml.rels><?xml version="1.0" encoding="UTF-8" standalone="yes"?><Relationships xmlns="http://schemas.openxmlformats.org/package/2006/relationships"><Relationship Id="rId11" Type="http://schemas.openxmlformats.org/officeDocument/2006/relationships/hyperlink" Target="mailto:cecicrespog@gmail.com" TargetMode="External"/><Relationship Id="rId10" Type="http://schemas.openxmlformats.org/officeDocument/2006/relationships/hyperlink" Target="mailto:marcelo.mita.silva@gmail.com" TargetMode="External"/><Relationship Id="rId13" Type="http://schemas.openxmlformats.org/officeDocument/2006/relationships/hyperlink" Target="mailto:kchiittu@gmail.com" TargetMode="External"/><Relationship Id="rId12" Type="http://schemas.openxmlformats.org/officeDocument/2006/relationships/hyperlink" Target="mailto:alvaromartinezcortes1@gmail.com" TargetMode="External"/><Relationship Id="rId1" Type="http://schemas.openxmlformats.org/officeDocument/2006/relationships/hyperlink" Target="mailto:jhoselynrodriguez522@gmail.com" TargetMode="External"/><Relationship Id="rId2" Type="http://schemas.openxmlformats.org/officeDocument/2006/relationships/hyperlink" Target="mailto:jhoselynrodriguez522@gmail.com" TargetMode="External"/><Relationship Id="rId3" Type="http://schemas.openxmlformats.org/officeDocument/2006/relationships/hyperlink" Target="mailto:lupyhiar@gmail.com" TargetMode="External"/><Relationship Id="rId4" Type="http://schemas.openxmlformats.org/officeDocument/2006/relationships/hyperlink" Target="mailto:lupyhiar@gmail.com" TargetMode="External"/><Relationship Id="rId9" Type="http://schemas.openxmlformats.org/officeDocument/2006/relationships/hyperlink" Target="mailto:dimelzaferrufino5@gmail.com" TargetMode="External"/><Relationship Id="rId15" Type="http://schemas.openxmlformats.org/officeDocument/2006/relationships/hyperlink" Target="mailto:marvinjcons@gmail.com" TargetMode="External"/><Relationship Id="rId14" Type="http://schemas.openxmlformats.org/officeDocument/2006/relationships/hyperlink" Target="mailto:Sandralelu261@gmail.com" TargetMode="External"/><Relationship Id="rId16" Type="http://schemas.openxmlformats.org/officeDocument/2006/relationships/drawing" Target="../drawings/drawing24.xml"/><Relationship Id="rId5" Type="http://schemas.openxmlformats.org/officeDocument/2006/relationships/hyperlink" Target="mailto:srg_234@hotmail.com" TargetMode="External"/><Relationship Id="rId6" Type="http://schemas.openxmlformats.org/officeDocument/2006/relationships/hyperlink" Target="mailto:srg_234@hotmail.com" TargetMode="External"/><Relationship Id="rId7" Type="http://schemas.openxmlformats.org/officeDocument/2006/relationships/hyperlink" Target="mailto:Ctaboada@gmail.com" TargetMode="External"/><Relationship Id="rId8" Type="http://schemas.openxmlformats.org/officeDocument/2006/relationships/hyperlink" Target="mailto:macar.15_07@hotmail.com"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mailto:Ingrid_molina7@hotmail.com"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mailto:norma_alesub_86@hotmail.com" TargetMode="Externa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mailto:autofat@yahoo.com" TargetMode="External"/><Relationship Id="rId2" Type="http://schemas.openxmlformats.org/officeDocument/2006/relationships/hyperlink" Target="mailto:*mcuevas@cva-srl.com" TargetMode="External"/><Relationship Id="rId3" Type="http://schemas.openxmlformats.org/officeDocument/2006/relationships/hyperlink" Target="mailto:*mcuevas@cva-srl.com" TargetMode="External"/><Relationship Id="rId4"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mailto:yobanacadimaa@gmail.com"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http://sotolozanoangie1gmail.com" TargetMode="External"/><Relationship Id="rId2"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brianmarin620gmail.com" TargetMode="External"/><Relationship Id="rId2"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3.38"/>
    <col customWidth="1" min="2" max="3" width="12.88"/>
    <col customWidth="1" min="4" max="4" width="17.13"/>
    <col customWidth="1" min="5" max="5" width="12.13"/>
    <col customWidth="1" min="6" max="6" width="14.75"/>
    <col customWidth="1" min="7" max="7" width="23.0"/>
    <col customWidth="1" min="8" max="8" width="22.75"/>
    <col customWidth="1" min="9" max="9" width="19.75"/>
    <col customWidth="1" min="10" max="10" width="15.63"/>
    <col customWidth="1" min="11" max="11" width="17.5"/>
    <col customWidth="1" min="12" max="12" width="19.25"/>
    <col customWidth="1" min="16" max="16" width="13.75"/>
    <col customWidth="1" min="17" max="17" width="15.63"/>
    <col customWidth="1" min="18" max="18" width="33.63"/>
    <col customWidth="1" min="19" max="19" width="16.5"/>
  </cols>
  <sheetData>
    <row r="1">
      <c r="A1" s="1"/>
      <c r="B1" s="2"/>
      <c r="C1" s="2"/>
      <c r="D1" s="3"/>
      <c r="E1" s="3"/>
      <c r="F1" s="4"/>
      <c r="G1" s="4"/>
      <c r="H1" s="4"/>
      <c r="I1" s="4"/>
      <c r="J1" s="4"/>
      <c r="K1" s="4"/>
      <c r="L1" s="4"/>
      <c r="M1" s="5" t="s">
        <v>0</v>
      </c>
      <c r="N1" s="6"/>
      <c r="O1" s="6"/>
      <c r="P1" s="7"/>
      <c r="Q1" s="8"/>
      <c r="R1" s="8"/>
    </row>
    <row r="2">
      <c r="A2" s="3" t="s">
        <v>1</v>
      </c>
      <c r="B2" s="2"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c r="S2" s="12"/>
    </row>
    <row r="3">
      <c r="A3" s="13">
        <v>1.0</v>
      </c>
      <c r="B3" s="14">
        <v>44564.0</v>
      </c>
      <c r="C3" s="14">
        <v>44562.0</v>
      </c>
      <c r="D3" s="13">
        <v>3.81401100124583E14</v>
      </c>
      <c r="E3" s="13">
        <v>255.0</v>
      </c>
      <c r="F3" s="13">
        <v>0.0</v>
      </c>
      <c r="G3" s="13" t="s">
        <v>19</v>
      </c>
      <c r="H3" s="13" t="s">
        <v>19</v>
      </c>
      <c r="I3" s="13">
        <v>7.0490061E7</v>
      </c>
      <c r="J3" s="13" t="s">
        <v>20</v>
      </c>
      <c r="K3" s="13" t="s">
        <v>21</v>
      </c>
      <c r="L3" s="15"/>
      <c r="M3" s="13">
        <v>420.0</v>
      </c>
      <c r="N3" s="13">
        <v>420.0</v>
      </c>
      <c r="O3" s="15"/>
      <c r="P3" s="13" t="s">
        <v>22</v>
      </c>
      <c r="Q3" s="16" t="s">
        <v>23</v>
      </c>
      <c r="R3" s="13" t="s">
        <v>24</v>
      </c>
    </row>
    <row r="4">
      <c r="A4" s="13">
        <v>2.0</v>
      </c>
      <c r="B4" s="14">
        <v>44565.0</v>
      </c>
      <c r="C4" s="14">
        <v>44565.0</v>
      </c>
      <c r="D4" s="13">
        <v>3.81401100124583E14</v>
      </c>
      <c r="E4" s="13">
        <v>256.0</v>
      </c>
      <c r="F4" s="13">
        <v>0.0</v>
      </c>
      <c r="G4" s="13" t="s">
        <v>25</v>
      </c>
      <c r="H4" s="13" t="s">
        <v>25</v>
      </c>
      <c r="I4" s="13">
        <v>6.5034039E7</v>
      </c>
      <c r="J4" s="13" t="s">
        <v>20</v>
      </c>
      <c r="K4" s="13" t="s">
        <v>26</v>
      </c>
      <c r="L4" s="13" t="s">
        <v>27</v>
      </c>
      <c r="M4" s="13">
        <v>2082.0</v>
      </c>
      <c r="N4" s="15">
        <f>M4</f>
        <v>2082</v>
      </c>
      <c r="O4" s="15"/>
      <c r="P4" s="13" t="s">
        <v>28</v>
      </c>
      <c r="Q4" s="16" t="s">
        <v>23</v>
      </c>
      <c r="R4" s="13" t="s">
        <v>29</v>
      </c>
    </row>
    <row r="5">
      <c r="A5" s="13">
        <v>3.0</v>
      </c>
      <c r="B5" s="14">
        <v>44565.0</v>
      </c>
      <c r="C5" s="14">
        <v>44565.0</v>
      </c>
      <c r="D5" s="13">
        <v>3.81401100124583E14</v>
      </c>
      <c r="E5" s="13">
        <v>257.0</v>
      </c>
      <c r="F5" s="13">
        <v>4253331.0</v>
      </c>
      <c r="G5" s="13" t="s">
        <v>30</v>
      </c>
      <c r="H5" s="13" t="s">
        <v>31</v>
      </c>
      <c r="I5" s="13">
        <v>7.0689209E7</v>
      </c>
      <c r="J5" s="13" t="s">
        <v>32</v>
      </c>
      <c r="K5" s="13" t="s">
        <v>33</v>
      </c>
      <c r="L5" s="13" t="s">
        <v>27</v>
      </c>
      <c r="M5" s="13">
        <v>3002.0</v>
      </c>
      <c r="N5" s="13">
        <v>3002.0</v>
      </c>
      <c r="O5" s="15"/>
      <c r="P5" s="13" t="s">
        <v>22</v>
      </c>
      <c r="Q5" s="16" t="s">
        <v>23</v>
      </c>
      <c r="R5" s="13" t="s">
        <v>34</v>
      </c>
    </row>
    <row r="6">
      <c r="A6" s="13">
        <v>4.0</v>
      </c>
      <c r="B6" s="14">
        <v>44565.0</v>
      </c>
      <c r="C6" s="14">
        <v>44565.0</v>
      </c>
      <c r="D6" s="13">
        <v>3.81401100124583E14</v>
      </c>
      <c r="E6" s="13">
        <v>258.0</v>
      </c>
      <c r="F6" s="13">
        <v>4494549.0</v>
      </c>
      <c r="G6" s="13" t="s">
        <v>35</v>
      </c>
      <c r="H6" s="13" t="s">
        <v>35</v>
      </c>
      <c r="I6" s="13">
        <v>7.0815009E7</v>
      </c>
      <c r="J6" s="13" t="s">
        <v>20</v>
      </c>
      <c r="K6" s="13" t="s">
        <v>36</v>
      </c>
      <c r="L6" s="13" t="s">
        <v>27</v>
      </c>
      <c r="M6" s="13">
        <v>793.0</v>
      </c>
      <c r="N6" s="13">
        <v>793.0</v>
      </c>
      <c r="O6" s="15"/>
      <c r="P6" s="13" t="s">
        <v>22</v>
      </c>
      <c r="Q6" s="16" t="s">
        <v>23</v>
      </c>
      <c r="R6" s="13" t="s">
        <v>37</v>
      </c>
      <c r="T6" s="12" t="s">
        <v>38</v>
      </c>
      <c r="U6" s="12" t="s">
        <v>39</v>
      </c>
    </row>
    <row r="7">
      <c r="A7" s="17">
        <v>5.0</v>
      </c>
      <c r="B7" s="18">
        <v>44565.0</v>
      </c>
      <c r="C7" s="18">
        <v>44820.0</v>
      </c>
      <c r="D7" s="17">
        <v>3.81401100124583E14</v>
      </c>
      <c r="E7" s="17">
        <v>259.0</v>
      </c>
      <c r="F7" s="19"/>
      <c r="G7" s="17" t="s">
        <v>40</v>
      </c>
      <c r="H7" s="17" t="s">
        <v>41</v>
      </c>
      <c r="I7" s="17">
        <v>7.0347404E7</v>
      </c>
      <c r="J7" s="17" t="s">
        <v>42</v>
      </c>
      <c r="K7" s="17" t="s">
        <v>43</v>
      </c>
      <c r="L7" s="17" t="s">
        <v>44</v>
      </c>
      <c r="M7" s="17">
        <v>1241.0</v>
      </c>
      <c r="N7" s="17">
        <v>1241.0</v>
      </c>
      <c r="O7" s="19"/>
      <c r="P7" s="17" t="s">
        <v>22</v>
      </c>
      <c r="Q7" s="20" t="s">
        <v>23</v>
      </c>
      <c r="R7" s="17" t="s">
        <v>45</v>
      </c>
      <c r="T7" s="21">
        <f>480*3</f>
        <v>1440</v>
      </c>
      <c r="U7" s="21">
        <f>480*2</f>
        <v>960</v>
      </c>
    </row>
    <row r="8">
      <c r="A8" s="13">
        <v>6.0</v>
      </c>
      <c r="B8" s="13" t="s">
        <v>46</v>
      </c>
      <c r="C8" s="22">
        <v>44567.0</v>
      </c>
      <c r="D8" s="13">
        <v>3.81401100124583E14</v>
      </c>
      <c r="E8" s="13">
        <v>260.0</v>
      </c>
      <c r="F8" s="13">
        <v>0.0</v>
      </c>
      <c r="G8" s="13" t="s">
        <v>47</v>
      </c>
      <c r="H8" s="13" t="s">
        <v>47</v>
      </c>
      <c r="I8" s="13">
        <v>7.6028589E7</v>
      </c>
      <c r="J8" s="13" t="s">
        <v>20</v>
      </c>
      <c r="K8" s="13" t="s">
        <v>48</v>
      </c>
      <c r="L8" s="15"/>
      <c r="M8" s="13">
        <v>1755.0</v>
      </c>
      <c r="N8" s="15">
        <f t="shared" ref="N8:N15" si="1">M8</f>
        <v>1755</v>
      </c>
      <c r="O8" s="15"/>
      <c r="P8" s="13" t="s">
        <v>22</v>
      </c>
      <c r="Q8" s="16" t="s">
        <v>23</v>
      </c>
      <c r="R8" s="13" t="s">
        <v>49</v>
      </c>
    </row>
    <row r="9">
      <c r="A9" s="13">
        <v>7.0</v>
      </c>
      <c r="B9" s="14">
        <v>44566.0</v>
      </c>
      <c r="C9" s="14">
        <v>44567.0</v>
      </c>
      <c r="D9" s="13">
        <v>3.81401100124583E14</v>
      </c>
      <c r="E9" s="13">
        <v>261.0</v>
      </c>
      <c r="F9" s="13">
        <v>1115965.0</v>
      </c>
      <c r="G9" s="13" t="s">
        <v>50</v>
      </c>
      <c r="H9" s="13" t="s">
        <v>51</v>
      </c>
      <c r="I9" s="13">
        <v>7.7126676E7</v>
      </c>
      <c r="J9" s="13" t="s">
        <v>52</v>
      </c>
      <c r="K9" s="13" t="s">
        <v>53</v>
      </c>
      <c r="L9" s="13" t="s">
        <v>27</v>
      </c>
      <c r="M9" s="13">
        <v>2320.0</v>
      </c>
      <c r="N9" s="15">
        <f t="shared" si="1"/>
        <v>2320</v>
      </c>
      <c r="O9" s="15"/>
      <c r="P9" s="13" t="s">
        <v>22</v>
      </c>
      <c r="Q9" s="16" t="s">
        <v>23</v>
      </c>
      <c r="R9" s="13" t="s">
        <v>54</v>
      </c>
      <c r="T9" s="21">
        <f>242*3</f>
        <v>726</v>
      </c>
      <c r="U9" s="21">
        <f>242*2</f>
        <v>484</v>
      </c>
    </row>
    <row r="10">
      <c r="A10" s="13">
        <v>8.0</v>
      </c>
      <c r="B10" s="14">
        <v>44566.0</v>
      </c>
      <c r="C10" s="14">
        <v>44209.0</v>
      </c>
      <c r="D10" s="13">
        <v>3.81401100124583E14</v>
      </c>
      <c r="E10" s="13">
        <v>262.0</v>
      </c>
      <c r="F10" s="13">
        <v>7872191.0</v>
      </c>
      <c r="G10" s="13" t="s">
        <v>55</v>
      </c>
      <c r="H10" s="13" t="s">
        <v>55</v>
      </c>
      <c r="I10" s="13">
        <v>7.9965873E7</v>
      </c>
      <c r="J10" s="13" t="s">
        <v>56</v>
      </c>
      <c r="K10" s="13" t="s">
        <v>57</v>
      </c>
      <c r="L10" s="13" t="s">
        <v>27</v>
      </c>
      <c r="M10" s="13">
        <v>6440.0</v>
      </c>
      <c r="N10" s="15">
        <f t="shared" si="1"/>
        <v>6440</v>
      </c>
      <c r="O10" s="15"/>
      <c r="P10" s="13" t="s">
        <v>22</v>
      </c>
      <c r="Q10" s="16" t="s">
        <v>23</v>
      </c>
      <c r="R10" s="15"/>
      <c r="T10" s="21">
        <f>4880</f>
        <v>4880</v>
      </c>
      <c r="U10" s="12">
        <v>3460.0</v>
      </c>
    </row>
    <row r="11">
      <c r="A11" s="13">
        <v>9.0</v>
      </c>
      <c r="B11" s="14">
        <v>44567.0</v>
      </c>
      <c r="C11" s="14">
        <v>44568.0</v>
      </c>
      <c r="D11" s="13">
        <v>3.81401100124583E14</v>
      </c>
      <c r="E11" s="13">
        <v>263.0</v>
      </c>
      <c r="F11" s="13">
        <v>9878362.0</v>
      </c>
      <c r="G11" s="13" t="s">
        <v>58</v>
      </c>
      <c r="H11" s="13" t="s">
        <v>59</v>
      </c>
      <c r="I11" s="13">
        <v>7.9654525E7</v>
      </c>
      <c r="J11" s="13" t="s">
        <v>60</v>
      </c>
      <c r="K11" s="13" t="s">
        <v>48</v>
      </c>
      <c r="L11" s="15"/>
      <c r="M11" s="13">
        <v>585.0</v>
      </c>
      <c r="N11" s="15">
        <f t="shared" si="1"/>
        <v>585</v>
      </c>
      <c r="O11" s="15"/>
      <c r="P11" s="13" t="s">
        <v>22</v>
      </c>
      <c r="Q11" s="16" t="s">
        <v>23</v>
      </c>
      <c r="R11" s="13" t="s">
        <v>61</v>
      </c>
      <c r="T11" s="21">
        <f t="shared" ref="T11:U11" si="2">T7+T9+T10</f>
        <v>7046</v>
      </c>
      <c r="U11" s="21">
        <f t="shared" si="2"/>
        <v>4904</v>
      </c>
    </row>
    <row r="12">
      <c r="A12" s="13">
        <v>10.0</v>
      </c>
      <c r="B12" s="14">
        <v>44567.0</v>
      </c>
      <c r="C12" s="14">
        <v>44568.0</v>
      </c>
      <c r="D12" s="13">
        <v>3.81401100124583E14</v>
      </c>
      <c r="E12" s="13">
        <v>264.0</v>
      </c>
      <c r="F12" s="13">
        <v>0.0</v>
      </c>
      <c r="G12" s="13" t="s">
        <v>62</v>
      </c>
      <c r="H12" s="13" t="s">
        <v>62</v>
      </c>
      <c r="I12" s="13">
        <v>7.8598357E7</v>
      </c>
      <c r="J12" s="13" t="s">
        <v>20</v>
      </c>
      <c r="K12" s="13" t="s">
        <v>63</v>
      </c>
      <c r="L12" s="13" t="s">
        <v>64</v>
      </c>
      <c r="M12" s="13">
        <v>400.0</v>
      </c>
      <c r="N12" s="15">
        <f t="shared" si="1"/>
        <v>400</v>
      </c>
      <c r="O12" s="15"/>
      <c r="P12" s="13" t="s">
        <v>22</v>
      </c>
      <c r="Q12" s="16" t="s">
        <v>23</v>
      </c>
      <c r="R12" s="13" t="s">
        <v>65</v>
      </c>
    </row>
    <row r="13">
      <c r="A13" s="13">
        <v>11.0</v>
      </c>
      <c r="B13" s="14">
        <v>44567.0</v>
      </c>
      <c r="C13" s="14">
        <v>44586.0</v>
      </c>
      <c r="D13" s="13">
        <v>3.81401100124583E14</v>
      </c>
      <c r="E13" s="13">
        <v>265.0</v>
      </c>
      <c r="F13" s="13">
        <v>9070274.0</v>
      </c>
      <c r="G13" s="13" t="s">
        <v>66</v>
      </c>
      <c r="H13" s="13" t="s">
        <v>67</v>
      </c>
      <c r="I13" s="13">
        <v>7.2037332E7</v>
      </c>
      <c r="J13" s="13" t="s">
        <v>68</v>
      </c>
      <c r="K13" s="13" t="s">
        <v>36</v>
      </c>
      <c r="L13" s="13" t="s">
        <v>44</v>
      </c>
      <c r="M13" s="13">
        <v>1444.0</v>
      </c>
      <c r="N13" s="15">
        <f t="shared" si="1"/>
        <v>1444</v>
      </c>
      <c r="O13" s="15"/>
      <c r="P13" s="13" t="s">
        <v>22</v>
      </c>
      <c r="Q13" s="16" t="s">
        <v>23</v>
      </c>
      <c r="R13" s="13" t="s">
        <v>69</v>
      </c>
    </row>
    <row r="14">
      <c r="A14" s="13">
        <v>12.0</v>
      </c>
      <c r="B14" s="14">
        <v>44568.0</v>
      </c>
      <c r="C14" s="14">
        <v>44569.0</v>
      </c>
      <c r="D14" s="13">
        <v>3.81401100124583E14</v>
      </c>
      <c r="E14" s="13">
        <v>266.0</v>
      </c>
      <c r="F14" s="13">
        <v>3625271.0</v>
      </c>
      <c r="G14" s="13" t="s">
        <v>70</v>
      </c>
      <c r="H14" s="13" t="s">
        <v>71</v>
      </c>
      <c r="I14" s="13">
        <v>7.6000189E7</v>
      </c>
      <c r="J14" s="13" t="s">
        <v>72</v>
      </c>
      <c r="K14" s="13" t="s">
        <v>73</v>
      </c>
      <c r="L14" s="13" t="s">
        <v>27</v>
      </c>
      <c r="M14" s="13">
        <v>1960.0</v>
      </c>
      <c r="N14" s="15">
        <f t="shared" si="1"/>
        <v>1960</v>
      </c>
      <c r="O14" s="15"/>
      <c r="P14" s="13" t="s">
        <v>22</v>
      </c>
      <c r="Q14" s="16" t="s">
        <v>23</v>
      </c>
      <c r="R14" s="13" t="s">
        <v>74</v>
      </c>
    </row>
    <row r="15">
      <c r="A15" s="13">
        <v>13.0</v>
      </c>
      <c r="B15" s="14">
        <v>44568.0</v>
      </c>
      <c r="C15" s="14">
        <v>44569.0</v>
      </c>
      <c r="D15" s="13">
        <v>3.81401100124583E14</v>
      </c>
      <c r="E15" s="13">
        <v>267.0</v>
      </c>
      <c r="F15" s="13">
        <v>4606895.0</v>
      </c>
      <c r="G15" s="13" t="s">
        <v>75</v>
      </c>
      <c r="H15" s="13" t="s">
        <v>76</v>
      </c>
      <c r="I15" s="13">
        <v>7.2194858E7</v>
      </c>
      <c r="J15" s="13" t="s">
        <v>77</v>
      </c>
      <c r="K15" s="13" t="s">
        <v>73</v>
      </c>
      <c r="L15" s="13" t="s">
        <v>27</v>
      </c>
      <c r="M15" s="13">
        <v>2202.0</v>
      </c>
      <c r="N15" s="15">
        <f t="shared" si="1"/>
        <v>2202</v>
      </c>
      <c r="O15" s="15"/>
      <c r="P15" s="13" t="s">
        <v>22</v>
      </c>
      <c r="Q15" s="16" t="s">
        <v>23</v>
      </c>
      <c r="R15" s="13" t="s">
        <v>78</v>
      </c>
    </row>
    <row r="16">
      <c r="A16" s="17">
        <v>14.0</v>
      </c>
      <c r="B16" s="18">
        <v>44568.0</v>
      </c>
      <c r="C16" s="18">
        <v>44585.0</v>
      </c>
      <c r="D16" s="17">
        <v>3.81401100124583E14</v>
      </c>
      <c r="E16" s="17">
        <v>268.0</v>
      </c>
      <c r="F16" s="17">
        <v>6.78507011E8</v>
      </c>
      <c r="G16" s="17" t="s">
        <v>79</v>
      </c>
      <c r="H16" s="17" t="s">
        <v>79</v>
      </c>
      <c r="I16" s="17">
        <v>7.7439977E7</v>
      </c>
      <c r="J16" s="17" t="s">
        <v>20</v>
      </c>
      <c r="K16" s="17" t="s">
        <v>80</v>
      </c>
      <c r="L16" s="17" t="s">
        <v>44</v>
      </c>
      <c r="M16" s="17">
        <v>404.2</v>
      </c>
      <c r="N16" s="17">
        <v>404.2</v>
      </c>
      <c r="O16" s="19"/>
      <c r="P16" s="17" t="s">
        <v>22</v>
      </c>
      <c r="Q16" s="20" t="s">
        <v>23</v>
      </c>
      <c r="R16" s="17" t="s">
        <v>81</v>
      </c>
      <c r="T16" s="23"/>
      <c r="U16" s="12" t="s">
        <v>82</v>
      </c>
    </row>
    <row r="17">
      <c r="A17" s="13">
        <v>15.0</v>
      </c>
      <c r="B17" s="14">
        <v>44571.0</v>
      </c>
      <c r="C17" s="14">
        <v>44574.0</v>
      </c>
      <c r="D17" s="13">
        <v>3.81401100124583E14</v>
      </c>
      <c r="E17" s="13">
        <v>269.0</v>
      </c>
      <c r="F17" s="13">
        <v>7744134.0</v>
      </c>
      <c r="G17" s="13" t="s">
        <v>83</v>
      </c>
      <c r="H17" s="13" t="s">
        <v>83</v>
      </c>
      <c r="I17" s="13">
        <v>7.7030788E7</v>
      </c>
      <c r="J17" s="13" t="s">
        <v>20</v>
      </c>
      <c r="K17" s="13" t="s">
        <v>80</v>
      </c>
      <c r="L17" s="13" t="s">
        <v>27</v>
      </c>
      <c r="M17" s="13">
        <v>793.0</v>
      </c>
      <c r="N17" s="15">
        <f t="shared" ref="N17:N46" si="3">M17</f>
        <v>793</v>
      </c>
      <c r="O17" s="15"/>
      <c r="P17" s="13" t="s">
        <v>22</v>
      </c>
      <c r="Q17" s="16" t="s">
        <v>23</v>
      </c>
      <c r="R17" s="13" t="s">
        <v>84</v>
      </c>
      <c r="T17" s="24"/>
      <c r="U17" s="12" t="s">
        <v>85</v>
      </c>
    </row>
    <row r="18">
      <c r="A18" s="17">
        <v>16.0</v>
      </c>
      <c r="B18" s="18">
        <v>44571.0</v>
      </c>
      <c r="C18" s="18">
        <v>44818.0</v>
      </c>
      <c r="D18" s="17">
        <v>3.81401100124583E14</v>
      </c>
      <c r="E18" s="17">
        <v>270.0</v>
      </c>
      <c r="F18" s="17">
        <v>3144061.0</v>
      </c>
      <c r="G18" s="17" t="s">
        <v>86</v>
      </c>
      <c r="H18" s="17" t="s">
        <v>87</v>
      </c>
      <c r="I18" s="17">
        <v>7.0722092E7</v>
      </c>
      <c r="J18" s="17" t="s">
        <v>88</v>
      </c>
      <c r="K18" s="17" t="s">
        <v>89</v>
      </c>
      <c r="L18" s="17" t="s">
        <v>44</v>
      </c>
      <c r="M18" s="17">
        <v>1188.0</v>
      </c>
      <c r="N18" s="19">
        <f t="shared" si="3"/>
        <v>1188</v>
      </c>
      <c r="O18" s="19"/>
      <c r="P18" s="17" t="s">
        <v>22</v>
      </c>
      <c r="Q18" s="20" t="s">
        <v>23</v>
      </c>
      <c r="R18" s="17" t="s">
        <v>90</v>
      </c>
    </row>
    <row r="19">
      <c r="A19" s="13">
        <v>17.0</v>
      </c>
      <c r="B19" s="14">
        <v>44572.0</v>
      </c>
      <c r="C19" s="14">
        <v>44576.0</v>
      </c>
      <c r="D19" s="13">
        <v>3.81401100124583E14</v>
      </c>
      <c r="E19" s="13">
        <v>271.0</v>
      </c>
      <c r="F19" s="13">
        <v>6274411.0</v>
      </c>
      <c r="G19" s="13" t="s">
        <v>91</v>
      </c>
      <c r="H19" s="13" t="s">
        <v>91</v>
      </c>
      <c r="I19" s="13">
        <v>7.0965763E7</v>
      </c>
      <c r="J19" s="13" t="s">
        <v>20</v>
      </c>
      <c r="K19" s="13" t="s">
        <v>92</v>
      </c>
      <c r="L19" s="13" t="s">
        <v>27</v>
      </c>
      <c r="M19" s="13">
        <v>1230.0</v>
      </c>
      <c r="N19" s="15">
        <f t="shared" si="3"/>
        <v>1230</v>
      </c>
      <c r="O19" s="15"/>
      <c r="P19" s="13" t="s">
        <v>22</v>
      </c>
      <c r="Q19" s="16" t="s">
        <v>23</v>
      </c>
      <c r="R19" s="13" t="s">
        <v>93</v>
      </c>
    </row>
    <row r="20">
      <c r="A20" s="25">
        <v>18.0</v>
      </c>
      <c r="B20" s="26">
        <v>44572.0</v>
      </c>
      <c r="C20" s="26" t="s">
        <v>94</v>
      </c>
      <c r="D20" s="25">
        <v>3.81401100124583E14</v>
      </c>
      <c r="E20" s="25">
        <v>272.0</v>
      </c>
      <c r="F20" s="25">
        <v>2.76989018E8</v>
      </c>
      <c r="G20" s="25" t="s">
        <v>95</v>
      </c>
      <c r="H20" s="25" t="s">
        <v>96</v>
      </c>
      <c r="I20" s="25">
        <v>6.970769E7</v>
      </c>
      <c r="J20" s="25" t="s">
        <v>97</v>
      </c>
      <c r="K20" s="25" t="s">
        <v>98</v>
      </c>
      <c r="L20" s="25" t="s">
        <v>44</v>
      </c>
      <c r="M20" s="25">
        <v>1444.0</v>
      </c>
      <c r="N20" s="27">
        <f t="shared" si="3"/>
        <v>1444</v>
      </c>
      <c r="O20" s="27"/>
      <c r="P20" s="25" t="s">
        <v>22</v>
      </c>
      <c r="Q20" s="28" t="s">
        <v>23</v>
      </c>
      <c r="R20" s="25" t="s">
        <v>99</v>
      </c>
    </row>
    <row r="21">
      <c r="A21" s="13">
        <v>19.0</v>
      </c>
      <c r="B21" s="14">
        <v>44574.0</v>
      </c>
      <c r="C21" s="14">
        <v>44582.0</v>
      </c>
      <c r="D21" s="13">
        <v>3.81401100124583E14</v>
      </c>
      <c r="E21" s="13">
        <v>273.0</v>
      </c>
      <c r="F21" s="13">
        <v>4527834.0</v>
      </c>
      <c r="G21" s="13" t="s">
        <v>100</v>
      </c>
      <c r="H21" s="13" t="s">
        <v>100</v>
      </c>
      <c r="I21" s="13">
        <v>7.092896E7</v>
      </c>
      <c r="J21" s="13" t="s">
        <v>101</v>
      </c>
      <c r="K21" s="13" t="s">
        <v>98</v>
      </c>
      <c r="L21" s="13" t="s">
        <v>44</v>
      </c>
      <c r="M21" s="13">
        <v>2214.0</v>
      </c>
      <c r="N21" s="15">
        <f t="shared" si="3"/>
        <v>2214</v>
      </c>
      <c r="O21" s="15"/>
      <c r="P21" s="13" t="s">
        <v>102</v>
      </c>
      <c r="Q21" s="16" t="s">
        <v>23</v>
      </c>
      <c r="R21" s="13" t="s">
        <v>103</v>
      </c>
    </row>
    <row r="22">
      <c r="A22" s="13">
        <v>20.0</v>
      </c>
      <c r="B22" s="14">
        <v>44575.0</v>
      </c>
      <c r="C22" s="14">
        <v>44575.0</v>
      </c>
      <c r="D22" s="13">
        <v>3.81401100124583E14</v>
      </c>
      <c r="E22" s="13">
        <v>274.0</v>
      </c>
      <c r="F22" s="13">
        <v>4691001.0</v>
      </c>
      <c r="G22" s="13" t="s">
        <v>104</v>
      </c>
      <c r="H22" s="13" t="s">
        <v>105</v>
      </c>
      <c r="I22" s="13">
        <v>7.7031506E7</v>
      </c>
      <c r="J22" s="13" t="s">
        <v>20</v>
      </c>
      <c r="K22" s="13" t="s">
        <v>98</v>
      </c>
      <c r="L22" s="13" t="s">
        <v>27</v>
      </c>
      <c r="M22" s="13">
        <v>980.0</v>
      </c>
      <c r="N22" s="15">
        <f t="shared" si="3"/>
        <v>980</v>
      </c>
      <c r="O22" s="15"/>
      <c r="P22" s="13" t="s">
        <v>102</v>
      </c>
      <c r="Q22" s="16" t="s">
        <v>23</v>
      </c>
      <c r="R22" s="13" t="s">
        <v>106</v>
      </c>
    </row>
    <row r="23">
      <c r="A23" s="13">
        <v>21.0</v>
      </c>
      <c r="B23" s="14">
        <v>44575.0</v>
      </c>
      <c r="C23" s="14">
        <v>44575.0</v>
      </c>
      <c r="D23" s="13">
        <v>3.81401100124583E14</v>
      </c>
      <c r="E23" s="13">
        <v>275.0</v>
      </c>
      <c r="F23" s="13">
        <v>4763837.0</v>
      </c>
      <c r="G23" s="13" t="s">
        <v>107</v>
      </c>
      <c r="H23" s="13" t="s">
        <v>108</v>
      </c>
      <c r="I23" s="13">
        <v>7.25966E7</v>
      </c>
      <c r="J23" s="13" t="s">
        <v>109</v>
      </c>
      <c r="K23" s="13" t="s">
        <v>98</v>
      </c>
      <c r="L23" s="13" t="s">
        <v>27</v>
      </c>
      <c r="M23" s="13">
        <v>980.0</v>
      </c>
      <c r="N23" s="15">
        <f t="shared" si="3"/>
        <v>980</v>
      </c>
      <c r="O23" s="15"/>
      <c r="P23" s="13" t="s">
        <v>102</v>
      </c>
      <c r="Q23" s="16" t="s">
        <v>23</v>
      </c>
      <c r="R23" s="13" t="s">
        <v>110</v>
      </c>
    </row>
    <row r="24">
      <c r="A24" s="13">
        <v>22.0</v>
      </c>
      <c r="B24" s="14">
        <v>44578.0</v>
      </c>
      <c r="C24" s="14">
        <v>44582.0</v>
      </c>
      <c r="D24" s="13">
        <v>3.81401100124583E14</v>
      </c>
      <c r="E24" s="13">
        <v>276.0</v>
      </c>
      <c r="F24" s="13">
        <v>1.2779326E7</v>
      </c>
      <c r="G24" s="13" t="s">
        <v>111</v>
      </c>
      <c r="H24" s="13" t="s">
        <v>111</v>
      </c>
      <c r="I24" s="13">
        <v>7.7923772E7</v>
      </c>
      <c r="J24" s="13" t="s">
        <v>112</v>
      </c>
      <c r="K24" s="13" t="s">
        <v>98</v>
      </c>
      <c r="L24" s="13" t="s">
        <v>44</v>
      </c>
      <c r="M24" s="13">
        <v>1730.0</v>
      </c>
      <c r="N24" s="15">
        <f t="shared" si="3"/>
        <v>1730</v>
      </c>
      <c r="O24" s="15"/>
      <c r="P24" s="13" t="s">
        <v>102</v>
      </c>
      <c r="Q24" s="16" t="s">
        <v>23</v>
      </c>
      <c r="R24" s="13" t="s">
        <v>113</v>
      </c>
    </row>
    <row r="25">
      <c r="A25" s="13">
        <v>23.0</v>
      </c>
      <c r="B25" s="14">
        <v>44579.0</v>
      </c>
      <c r="C25" s="14">
        <v>44580.0</v>
      </c>
      <c r="D25" s="13">
        <v>3.81401100124583E14</v>
      </c>
      <c r="E25" s="13">
        <v>277.0</v>
      </c>
      <c r="F25" s="13">
        <v>0.0</v>
      </c>
      <c r="G25" s="13" t="s">
        <v>114</v>
      </c>
      <c r="H25" s="13" t="s">
        <v>114</v>
      </c>
      <c r="I25" s="13">
        <v>7.2124009E7</v>
      </c>
      <c r="J25" s="13" t="s">
        <v>20</v>
      </c>
      <c r="K25" s="13" t="s">
        <v>115</v>
      </c>
      <c r="L25" s="15"/>
      <c r="M25" s="13">
        <v>210.0</v>
      </c>
      <c r="N25" s="15">
        <f t="shared" si="3"/>
        <v>210</v>
      </c>
      <c r="O25" s="15"/>
      <c r="P25" s="13" t="s">
        <v>22</v>
      </c>
      <c r="Q25" s="16" t="s">
        <v>23</v>
      </c>
      <c r="R25" s="13" t="s">
        <v>116</v>
      </c>
    </row>
    <row r="26">
      <c r="A26" s="13">
        <v>24.0</v>
      </c>
      <c r="B26" s="14">
        <v>44579.0</v>
      </c>
      <c r="C26" s="14">
        <v>44583.0</v>
      </c>
      <c r="D26" s="13">
        <v>3.81401100124583E14</v>
      </c>
      <c r="E26" s="13">
        <v>278.0</v>
      </c>
      <c r="F26" s="13">
        <v>3236430.0</v>
      </c>
      <c r="G26" s="13" t="s">
        <v>117</v>
      </c>
      <c r="H26" s="13" t="s">
        <v>118</v>
      </c>
      <c r="I26" s="13">
        <v>7.7690284E7</v>
      </c>
      <c r="J26" s="13" t="s">
        <v>20</v>
      </c>
      <c r="K26" s="13" t="s">
        <v>119</v>
      </c>
      <c r="L26" s="13" t="s">
        <v>27</v>
      </c>
      <c r="M26" s="13">
        <v>2440.0</v>
      </c>
      <c r="N26" s="15">
        <f t="shared" si="3"/>
        <v>2440</v>
      </c>
      <c r="O26" s="15"/>
      <c r="P26" s="13" t="s">
        <v>102</v>
      </c>
      <c r="Q26" s="16" t="s">
        <v>23</v>
      </c>
      <c r="R26" s="13" t="s">
        <v>120</v>
      </c>
    </row>
    <row r="27">
      <c r="A27" s="13">
        <v>25.0</v>
      </c>
      <c r="B27" s="14">
        <v>44580.0</v>
      </c>
      <c r="C27" s="14">
        <v>44589.0</v>
      </c>
      <c r="D27" s="13">
        <v>3.81401100124583E14</v>
      </c>
      <c r="E27" s="13">
        <v>279.0</v>
      </c>
      <c r="F27" s="13">
        <v>2989803.0</v>
      </c>
      <c r="G27" s="13" t="s">
        <v>121</v>
      </c>
      <c r="H27" s="13" t="s">
        <v>121</v>
      </c>
      <c r="I27" s="13">
        <v>7.2123689E7</v>
      </c>
      <c r="J27" s="13" t="s">
        <v>20</v>
      </c>
      <c r="K27" s="13" t="s">
        <v>89</v>
      </c>
      <c r="L27" s="13" t="s">
        <v>44</v>
      </c>
      <c r="M27" s="13">
        <v>5190.0</v>
      </c>
      <c r="N27" s="15">
        <f t="shared" si="3"/>
        <v>5190</v>
      </c>
      <c r="O27" s="15"/>
      <c r="P27" s="13" t="s">
        <v>22</v>
      </c>
      <c r="Q27" s="16" t="s">
        <v>23</v>
      </c>
      <c r="R27" s="13" t="s">
        <v>122</v>
      </c>
    </row>
    <row r="28">
      <c r="A28" s="13">
        <v>26.0</v>
      </c>
      <c r="B28" s="14">
        <v>44580.0</v>
      </c>
      <c r="C28" s="14">
        <v>44581.0</v>
      </c>
      <c r="D28" s="13">
        <v>3.81401100124583E14</v>
      </c>
      <c r="E28" s="13">
        <v>280.0</v>
      </c>
      <c r="F28" s="13">
        <v>0.0</v>
      </c>
      <c r="G28" s="13" t="s">
        <v>123</v>
      </c>
      <c r="H28" s="13" t="s">
        <v>123</v>
      </c>
      <c r="I28" s="13">
        <v>7.7679404E7</v>
      </c>
      <c r="J28" s="13" t="s">
        <v>124</v>
      </c>
      <c r="K28" s="13" t="s">
        <v>125</v>
      </c>
      <c r="L28" s="13" t="s">
        <v>27</v>
      </c>
      <c r="M28" s="13">
        <v>1017.0</v>
      </c>
      <c r="N28" s="15">
        <f t="shared" si="3"/>
        <v>1017</v>
      </c>
      <c r="O28" s="15"/>
      <c r="P28" s="13" t="s">
        <v>22</v>
      </c>
      <c r="Q28" s="16" t="s">
        <v>126</v>
      </c>
      <c r="R28" s="13" t="s">
        <v>127</v>
      </c>
    </row>
    <row r="29">
      <c r="A29" s="13">
        <v>27.0</v>
      </c>
      <c r="B29" s="14">
        <v>44580.0</v>
      </c>
      <c r="C29" s="14">
        <v>44583.0</v>
      </c>
      <c r="D29" s="13">
        <v>3.81401100124583E14</v>
      </c>
      <c r="E29" s="13">
        <v>281.0</v>
      </c>
      <c r="F29" s="13">
        <v>4626089.0</v>
      </c>
      <c r="G29" s="13" t="s">
        <v>128</v>
      </c>
      <c r="H29" s="13" t="s">
        <v>129</v>
      </c>
      <c r="I29" s="13">
        <v>7.7065821E7</v>
      </c>
      <c r="J29" s="13" t="s">
        <v>130</v>
      </c>
      <c r="K29" s="13" t="s">
        <v>98</v>
      </c>
      <c r="L29" s="13" t="s">
        <v>27</v>
      </c>
      <c r="M29" s="13">
        <v>1222.0</v>
      </c>
      <c r="N29" s="15">
        <f t="shared" si="3"/>
        <v>1222</v>
      </c>
      <c r="O29" s="13"/>
      <c r="P29" s="13" t="s">
        <v>22</v>
      </c>
      <c r="Q29" s="16" t="s">
        <v>23</v>
      </c>
      <c r="R29" s="13" t="s">
        <v>131</v>
      </c>
    </row>
    <row r="30">
      <c r="A30" s="13">
        <v>28.0</v>
      </c>
      <c r="B30" s="14">
        <v>44580.0</v>
      </c>
      <c r="C30" s="14">
        <v>44583.0</v>
      </c>
      <c r="D30" s="13">
        <v>3.81401100124583E14</v>
      </c>
      <c r="E30" s="13">
        <v>282.0</v>
      </c>
      <c r="F30" s="13">
        <v>4.689198018E9</v>
      </c>
      <c r="G30" s="13" t="s">
        <v>132</v>
      </c>
      <c r="H30" s="13" t="s">
        <v>132</v>
      </c>
      <c r="I30" s="13">
        <v>7.7605908E7</v>
      </c>
      <c r="J30" s="13" t="s">
        <v>20</v>
      </c>
      <c r="K30" s="13" t="s">
        <v>98</v>
      </c>
      <c r="L30" s="13" t="s">
        <v>27</v>
      </c>
      <c r="M30" s="13">
        <v>980.0</v>
      </c>
      <c r="N30" s="15">
        <f t="shared" si="3"/>
        <v>980</v>
      </c>
      <c r="O30" s="13"/>
      <c r="P30" s="13" t="s">
        <v>22</v>
      </c>
      <c r="Q30" s="16" t="s">
        <v>23</v>
      </c>
      <c r="R30" s="13" t="s">
        <v>133</v>
      </c>
    </row>
    <row r="31">
      <c r="A31" s="13">
        <v>29.0</v>
      </c>
      <c r="B31" s="14">
        <v>44580.0</v>
      </c>
      <c r="C31" s="14">
        <v>44583.0</v>
      </c>
      <c r="D31" s="13">
        <v>3.81401100124583E14</v>
      </c>
      <c r="E31" s="13">
        <v>283.0</v>
      </c>
      <c r="F31" s="13">
        <v>6222256.0</v>
      </c>
      <c r="G31" s="13" t="s">
        <v>134</v>
      </c>
      <c r="H31" s="13" t="s">
        <v>134</v>
      </c>
      <c r="I31" s="13">
        <v>7.0810165E7</v>
      </c>
      <c r="J31" s="13" t="s">
        <v>135</v>
      </c>
      <c r="K31" s="13" t="s">
        <v>136</v>
      </c>
      <c r="L31" s="13"/>
      <c r="M31" s="13">
        <v>450.0</v>
      </c>
      <c r="N31" s="15">
        <f t="shared" si="3"/>
        <v>450</v>
      </c>
      <c r="O31" s="13"/>
      <c r="P31" s="13" t="s">
        <v>22</v>
      </c>
      <c r="Q31" s="16" t="s">
        <v>23</v>
      </c>
      <c r="R31" s="13" t="s">
        <v>137</v>
      </c>
    </row>
    <row r="32">
      <c r="A32" s="13">
        <v>30.0</v>
      </c>
      <c r="B32" s="14">
        <v>44580.0</v>
      </c>
      <c r="C32" s="14">
        <v>44583.0</v>
      </c>
      <c r="D32" s="13">
        <v>3.81401100124583E14</v>
      </c>
      <c r="E32" s="13">
        <v>284.0</v>
      </c>
      <c r="F32" s="13">
        <v>3570823.0</v>
      </c>
      <c r="G32" s="13" t="s">
        <v>138</v>
      </c>
      <c r="H32" s="13" t="s">
        <v>139</v>
      </c>
      <c r="I32" s="13">
        <v>7.0789742E7</v>
      </c>
      <c r="J32" s="13" t="s">
        <v>140</v>
      </c>
      <c r="K32" s="13" t="s">
        <v>141</v>
      </c>
      <c r="L32" s="13" t="s">
        <v>27</v>
      </c>
      <c r="M32" s="13">
        <v>980.0</v>
      </c>
      <c r="N32" s="15">
        <f t="shared" si="3"/>
        <v>980</v>
      </c>
      <c r="O32" s="13"/>
      <c r="P32" s="13" t="s">
        <v>22</v>
      </c>
      <c r="Q32" s="16" t="s">
        <v>23</v>
      </c>
      <c r="R32" s="13" t="s">
        <v>142</v>
      </c>
    </row>
    <row r="33">
      <c r="A33" s="13">
        <v>31.0</v>
      </c>
      <c r="B33" s="14">
        <v>44580.0</v>
      </c>
      <c r="C33" s="14">
        <v>44583.0</v>
      </c>
      <c r="D33" s="13">
        <v>3.81401100124583E14</v>
      </c>
      <c r="E33" s="13">
        <v>285.0</v>
      </c>
      <c r="F33" s="13">
        <v>6393278.0</v>
      </c>
      <c r="G33" s="13" t="s">
        <v>143</v>
      </c>
      <c r="H33" s="13" t="s">
        <v>143</v>
      </c>
      <c r="I33" s="13">
        <v>6.5177757E7</v>
      </c>
      <c r="J33" s="13" t="s">
        <v>144</v>
      </c>
      <c r="K33" s="13" t="s">
        <v>136</v>
      </c>
      <c r="L33" s="13"/>
      <c r="M33" s="13">
        <v>150.0</v>
      </c>
      <c r="N33" s="15">
        <f t="shared" si="3"/>
        <v>150</v>
      </c>
      <c r="O33" s="13"/>
      <c r="P33" s="13" t="s">
        <v>22</v>
      </c>
      <c r="Q33" s="16" t="s">
        <v>23</v>
      </c>
      <c r="R33" s="13" t="s">
        <v>145</v>
      </c>
    </row>
    <row r="34">
      <c r="A34" s="13">
        <v>32.0</v>
      </c>
      <c r="B34" s="14">
        <v>44580.0</v>
      </c>
      <c r="C34" s="14">
        <v>44583.0</v>
      </c>
      <c r="D34" s="13">
        <v>3.81401100124583E14</v>
      </c>
      <c r="E34" s="13">
        <v>286.0</v>
      </c>
      <c r="F34" s="13">
        <v>3278318.0</v>
      </c>
      <c r="G34" s="13" t="s">
        <v>146</v>
      </c>
      <c r="H34" s="13" t="s">
        <v>147</v>
      </c>
      <c r="I34" s="13">
        <v>7.6624539E7</v>
      </c>
      <c r="J34" s="13" t="s">
        <v>148</v>
      </c>
      <c r="K34" s="13" t="s">
        <v>136</v>
      </c>
      <c r="L34" s="13"/>
      <c r="M34" s="13">
        <v>150.0</v>
      </c>
      <c r="N34" s="15">
        <f t="shared" si="3"/>
        <v>150</v>
      </c>
      <c r="O34" s="13"/>
      <c r="P34" s="13" t="s">
        <v>22</v>
      </c>
      <c r="Q34" s="16" t="s">
        <v>23</v>
      </c>
      <c r="R34" s="13" t="s">
        <v>145</v>
      </c>
    </row>
    <row r="35">
      <c r="A35" s="13">
        <v>33.0</v>
      </c>
      <c r="B35" s="14">
        <v>44580.0</v>
      </c>
      <c r="C35" s="14">
        <v>44583.0</v>
      </c>
      <c r="D35" s="13">
        <v>3.81401100124583E14</v>
      </c>
      <c r="E35" s="13">
        <v>287.0</v>
      </c>
      <c r="F35" s="13">
        <v>3332472.0</v>
      </c>
      <c r="G35" s="13" t="s">
        <v>149</v>
      </c>
      <c r="H35" s="13" t="s">
        <v>150</v>
      </c>
      <c r="I35" s="13">
        <v>7.800149E7</v>
      </c>
      <c r="J35" s="13" t="s">
        <v>20</v>
      </c>
      <c r="K35" s="13" t="s">
        <v>136</v>
      </c>
      <c r="L35" s="13"/>
      <c r="M35" s="13">
        <v>600.0</v>
      </c>
      <c r="N35" s="15">
        <f t="shared" si="3"/>
        <v>600</v>
      </c>
      <c r="O35" s="13"/>
      <c r="P35" s="13" t="s">
        <v>22</v>
      </c>
      <c r="Q35" s="16" t="s">
        <v>23</v>
      </c>
      <c r="R35" s="13" t="s">
        <v>151</v>
      </c>
    </row>
    <row r="36">
      <c r="A36" s="13">
        <v>34.0</v>
      </c>
      <c r="B36" s="14">
        <v>44581.0</v>
      </c>
      <c r="C36" s="14">
        <v>44583.0</v>
      </c>
      <c r="D36" s="13">
        <v>3.81401100124583E14</v>
      </c>
      <c r="E36" s="13">
        <v>288.0</v>
      </c>
      <c r="F36" s="13">
        <v>6993822.0</v>
      </c>
      <c r="G36" s="13" t="s">
        <v>152</v>
      </c>
      <c r="H36" s="13" t="s">
        <v>152</v>
      </c>
      <c r="I36" s="13">
        <v>6.9733542E7</v>
      </c>
      <c r="J36" s="13" t="s">
        <v>153</v>
      </c>
      <c r="K36" s="13" t="s">
        <v>136</v>
      </c>
      <c r="L36" s="13"/>
      <c r="M36" s="13">
        <v>450.0</v>
      </c>
      <c r="N36" s="15">
        <f t="shared" si="3"/>
        <v>450</v>
      </c>
      <c r="O36" s="13"/>
      <c r="P36" s="13" t="s">
        <v>22</v>
      </c>
      <c r="Q36" s="16" t="s">
        <v>23</v>
      </c>
      <c r="R36" s="13" t="s">
        <v>154</v>
      </c>
    </row>
    <row r="37">
      <c r="A37" s="13">
        <v>35.0</v>
      </c>
      <c r="B37" s="14">
        <v>44581.0</v>
      </c>
      <c r="C37" s="14">
        <v>44583.0</v>
      </c>
      <c r="D37" s="13">
        <v>3.81401100124583E14</v>
      </c>
      <c r="E37" s="13">
        <v>289.0</v>
      </c>
      <c r="F37" s="13">
        <v>0.0</v>
      </c>
      <c r="G37" s="13" t="s">
        <v>155</v>
      </c>
      <c r="H37" s="13" t="s">
        <v>155</v>
      </c>
      <c r="I37" s="13">
        <v>7.7351823E7</v>
      </c>
      <c r="J37" s="13" t="s">
        <v>156</v>
      </c>
      <c r="K37" s="13" t="s">
        <v>136</v>
      </c>
      <c r="L37" s="13"/>
      <c r="M37" s="13">
        <v>300.0</v>
      </c>
      <c r="N37" s="15">
        <f t="shared" si="3"/>
        <v>300</v>
      </c>
      <c r="O37" s="13"/>
      <c r="P37" s="13" t="s">
        <v>22</v>
      </c>
      <c r="Q37" s="16" t="s">
        <v>23</v>
      </c>
      <c r="R37" s="13" t="s">
        <v>157</v>
      </c>
    </row>
    <row r="38">
      <c r="A38" s="13">
        <v>36.0</v>
      </c>
      <c r="B38" s="14">
        <v>44581.0</v>
      </c>
      <c r="C38" s="14">
        <v>44583.0</v>
      </c>
      <c r="D38" s="13">
        <v>3.81401100124583E14</v>
      </c>
      <c r="E38" s="13">
        <v>290.0</v>
      </c>
      <c r="F38" s="13">
        <v>0.0</v>
      </c>
      <c r="G38" s="13" t="s">
        <v>158</v>
      </c>
      <c r="H38" s="13" t="s">
        <v>158</v>
      </c>
      <c r="I38" s="13">
        <v>6.5862049E7</v>
      </c>
      <c r="J38" s="13" t="s">
        <v>159</v>
      </c>
      <c r="K38" s="13" t="s">
        <v>136</v>
      </c>
      <c r="L38" s="13"/>
      <c r="M38" s="13">
        <v>450.0</v>
      </c>
      <c r="N38" s="15">
        <f t="shared" si="3"/>
        <v>450</v>
      </c>
      <c r="O38" s="13"/>
      <c r="P38" s="13" t="s">
        <v>22</v>
      </c>
      <c r="Q38" s="16" t="s">
        <v>23</v>
      </c>
      <c r="R38" s="13" t="s">
        <v>160</v>
      </c>
    </row>
    <row r="39">
      <c r="A39" s="13">
        <v>37.0</v>
      </c>
      <c r="B39" s="14">
        <v>44581.0</v>
      </c>
      <c r="C39" s="14">
        <v>44583.0</v>
      </c>
      <c r="D39" s="13">
        <v>3.81401100124583E14</v>
      </c>
      <c r="E39" s="13">
        <v>291.0</v>
      </c>
      <c r="F39" s="13">
        <v>0.0</v>
      </c>
      <c r="G39" s="13" t="s">
        <v>161</v>
      </c>
      <c r="H39" s="13" t="s">
        <v>161</v>
      </c>
      <c r="I39" s="13">
        <v>7.854169E7</v>
      </c>
      <c r="J39" s="13" t="s">
        <v>20</v>
      </c>
      <c r="K39" s="13" t="s">
        <v>98</v>
      </c>
      <c r="L39" s="13" t="s">
        <v>27</v>
      </c>
      <c r="M39" s="13">
        <v>980.0</v>
      </c>
      <c r="N39" s="15">
        <f t="shared" si="3"/>
        <v>980</v>
      </c>
      <c r="O39" s="13"/>
      <c r="P39" s="13" t="s">
        <v>22</v>
      </c>
      <c r="Q39" s="16" t="s">
        <v>23</v>
      </c>
      <c r="R39" s="13" t="s">
        <v>162</v>
      </c>
    </row>
    <row r="40">
      <c r="A40" s="13">
        <v>38.0</v>
      </c>
      <c r="B40" s="14">
        <v>44581.0</v>
      </c>
      <c r="C40" s="14">
        <v>44583.0</v>
      </c>
      <c r="D40" s="13">
        <v>3.81401100124583E14</v>
      </c>
      <c r="E40" s="13">
        <v>292.0</v>
      </c>
      <c r="F40" s="13">
        <v>4598852.0</v>
      </c>
      <c r="G40" s="13" t="s">
        <v>163</v>
      </c>
      <c r="H40" s="13" t="s">
        <v>164</v>
      </c>
      <c r="I40" s="13">
        <v>7.6379309E7</v>
      </c>
      <c r="J40" s="13" t="s">
        <v>20</v>
      </c>
      <c r="K40" s="13" t="s">
        <v>136</v>
      </c>
      <c r="L40" s="13"/>
      <c r="M40" s="13">
        <v>300.0</v>
      </c>
      <c r="N40" s="15">
        <f t="shared" si="3"/>
        <v>300</v>
      </c>
      <c r="O40" s="13"/>
      <c r="P40" s="13" t="s">
        <v>22</v>
      </c>
      <c r="Q40" s="16" t="s">
        <v>23</v>
      </c>
      <c r="R40" s="13" t="s">
        <v>165</v>
      </c>
    </row>
    <row r="41">
      <c r="A41" s="13">
        <v>39.0</v>
      </c>
      <c r="B41" s="14">
        <v>44581.0</v>
      </c>
      <c r="C41" s="14">
        <v>44583.0</v>
      </c>
      <c r="D41" s="13">
        <v>3.81401100124583E14</v>
      </c>
      <c r="E41" s="13">
        <v>293.0</v>
      </c>
      <c r="F41" s="13">
        <v>9000428.0</v>
      </c>
      <c r="G41" s="13" t="s">
        <v>166</v>
      </c>
      <c r="H41" s="13" t="s">
        <v>167</v>
      </c>
      <c r="I41" s="13">
        <v>6.7775086E7</v>
      </c>
      <c r="J41" s="13" t="s">
        <v>168</v>
      </c>
      <c r="K41" s="13" t="s">
        <v>136</v>
      </c>
      <c r="L41" s="13"/>
      <c r="M41" s="13">
        <v>150.0</v>
      </c>
      <c r="N41" s="15">
        <f t="shared" si="3"/>
        <v>150</v>
      </c>
      <c r="O41" s="13"/>
      <c r="P41" s="13" t="s">
        <v>22</v>
      </c>
      <c r="Q41" s="16" t="s">
        <v>23</v>
      </c>
      <c r="R41" s="13" t="s">
        <v>169</v>
      </c>
    </row>
    <row r="42">
      <c r="A42" s="13">
        <v>40.0</v>
      </c>
      <c r="B42" s="14">
        <v>44581.0</v>
      </c>
      <c r="C42" s="14">
        <v>44583.0</v>
      </c>
      <c r="D42" s="13">
        <v>3.81401100124583E14</v>
      </c>
      <c r="E42" s="13">
        <v>294.0</v>
      </c>
      <c r="F42" s="13">
        <v>5348211.0</v>
      </c>
      <c r="G42" s="13" t="s">
        <v>170</v>
      </c>
      <c r="H42" s="13" t="s">
        <v>171</v>
      </c>
      <c r="I42" s="13">
        <v>7.1033266E7</v>
      </c>
      <c r="J42" s="13" t="s">
        <v>172</v>
      </c>
      <c r="K42" s="13" t="s">
        <v>136</v>
      </c>
      <c r="L42" s="13"/>
      <c r="M42" s="13">
        <v>300.0</v>
      </c>
      <c r="N42" s="15">
        <f t="shared" si="3"/>
        <v>300</v>
      </c>
      <c r="O42" s="13"/>
      <c r="P42" s="13" t="s">
        <v>22</v>
      </c>
      <c r="Q42" s="16" t="s">
        <v>23</v>
      </c>
      <c r="R42" s="13" t="s">
        <v>173</v>
      </c>
    </row>
    <row r="43">
      <c r="A43" s="13">
        <v>41.0</v>
      </c>
      <c r="B43" s="14">
        <v>44581.0</v>
      </c>
      <c r="C43" s="14">
        <v>44583.0</v>
      </c>
      <c r="D43" s="13">
        <v>3.81401100124583E14</v>
      </c>
      <c r="E43" s="13">
        <v>295.0</v>
      </c>
      <c r="F43" s="13">
        <v>8929849.0</v>
      </c>
      <c r="G43" s="13" t="s">
        <v>174</v>
      </c>
      <c r="H43" s="13" t="s">
        <v>174</v>
      </c>
      <c r="I43" s="13">
        <v>7.7351823E7</v>
      </c>
      <c r="J43" s="13" t="s">
        <v>156</v>
      </c>
      <c r="K43" s="13" t="s">
        <v>136</v>
      </c>
      <c r="L43" s="13"/>
      <c r="M43" s="13">
        <v>150.0</v>
      </c>
      <c r="N43" s="15">
        <f t="shared" si="3"/>
        <v>150</v>
      </c>
      <c r="O43" s="13"/>
      <c r="P43" s="13" t="s">
        <v>22</v>
      </c>
      <c r="Q43" s="16" t="s">
        <v>23</v>
      </c>
      <c r="R43" s="13" t="s">
        <v>175</v>
      </c>
    </row>
    <row r="44">
      <c r="A44" s="13">
        <v>42.0</v>
      </c>
      <c r="B44" s="14">
        <v>44581.0</v>
      </c>
      <c r="C44" s="14">
        <v>44583.0</v>
      </c>
      <c r="D44" s="13">
        <v>3.81401100124583E14</v>
      </c>
      <c r="E44" s="13">
        <v>296.0</v>
      </c>
      <c r="F44" s="13">
        <v>7597311.0</v>
      </c>
      <c r="G44" s="13" t="s">
        <v>176</v>
      </c>
      <c r="H44" s="13" t="s">
        <v>177</v>
      </c>
      <c r="I44" s="13">
        <v>7.8130011E7</v>
      </c>
      <c r="J44" s="13" t="s">
        <v>178</v>
      </c>
      <c r="K44" s="13" t="s">
        <v>136</v>
      </c>
      <c r="L44" s="13"/>
      <c r="M44" s="13">
        <v>300.0</v>
      </c>
      <c r="N44" s="15">
        <f t="shared" si="3"/>
        <v>300</v>
      </c>
      <c r="O44" s="13"/>
      <c r="P44" s="13" t="s">
        <v>22</v>
      </c>
      <c r="Q44" s="16" t="s">
        <v>23</v>
      </c>
      <c r="R44" s="13" t="s">
        <v>179</v>
      </c>
    </row>
    <row r="45">
      <c r="A45" s="13">
        <v>43.0</v>
      </c>
      <c r="B45" s="14">
        <v>44581.0</v>
      </c>
      <c r="C45" s="14">
        <v>44583.0</v>
      </c>
      <c r="D45" s="13">
        <v>3.81401100124583E14</v>
      </c>
      <c r="E45" s="13">
        <v>297.0</v>
      </c>
      <c r="F45" s="13">
        <v>6310047.0</v>
      </c>
      <c r="G45" s="13" t="s">
        <v>180</v>
      </c>
      <c r="H45" s="13" t="s">
        <v>181</v>
      </c>
      <c r="I45" s="13">
        <v>7.2173377E7</v>
      </c>
      <c r="J45" s="13" t="s">
        <v>182</v>
      </c>
      <c r="K45" s="13" t="s">
        <v>136</v>
      </c>
      <c r="L45" s="13"/>
      <c r="M45" s="13">
        <v>150.0</v>
      </c>
      <c r="N45" s="15">
        <f t="shared" si="3"/>
        <v>150</v>
      </c>
      <c r="O45" s="13"/>
      <c r="P45" s="13" t="s">
        <v>22</v>
      </c>
      <c r="Q45" s="16" t="s">
        <v>23</v>
      </c>
      <c r="R45" s="13" t="s">
        <v>175</v>
      </c>
    </row>
    <row r="46">
      <c r="A46" s="13">
        <v>44.0</v>
      </c>
      <c r="B46" s="14">
        <v>44581.0</v>
      </c>
      <c r="C46" s="14">
        <v>44583.0</v>
      </c>
      <c r="D46" s="13">
        <v>3.81401100124583E14</v>
      </c>
      <c r="E46" s="13">
        <v>298.0</v>
      </c>
      <c r="F46" s="13">
        <v>6222256.0</v>
      </c>
      <c r="G46" s="13" t="s">
        <v>134</v>
      </c>
      <c r="H46" s="13" t="s">
        <v>134</v>
      </c>
      <c r="I46" s="13">
        <v>7.0810165E7</v>
      </c>
      <c r="J46" s="13" t="s">
        <v>135</v>
      </c>
      <c r="K46" s="13" t="s">
        <v>136</v>
      </c>
      <c r="L46" s="13"/>
      <c r="M46" s="13">
        <v>450.0</v>
      </c>
      <c r="N46" s="15">
        <f t="shared" si="3"/>
        <v>450</v>
      </c>
      <c r="O46" s="13"/>
      <c r="P46" s="13" t="s">
        <v>22</v>
      </c>
      <c r="Q46" s="16" t="s">
        <v>23</v>
      </c>
      <c r="R46" s="13" t="s">
        <v>183</v>
      </c>
    </row>
    <row r="47">
      <c r="A47" s="13">
        <v>45.0</v>
      </c>
      <c r="B47" s="14">
        <v>44581.0</v>
      </c>
      <c r="C47" s="14">
        <v>44583.0</v>
      </c>
      <c r="D47" s="13">
        <v>3.81401100124583E14</v>
      </c>
      <c r="E47" s="13">
        <v>299.0</v>
      </c>
      <c r="F47" s="13">
        <v>4625734.0</v>
      </c>
      <c r="G47" s="13" t="s">
        <v>184</v>
      </c>
      <c r="H47" s="13" t="s">
        <v>184</v>
      </c>
      <c r="I47" s="13">
        <v>7.0939306E7</v>
      </c>
      <c r="J47" s="13" t="s">
        <v>20</v>
      </c>
      <c r="K47" s="13" t="s">
        <v>136</v>
      </c>
      <c r="L47" s="13"/>
      <c r="M47" s="13">
        <v>450.0</v>
      </c>
      <c r="N47" s="13">
        <v>450.0</v>
      </c>
      <c r="O47" s="13"/>
      <c r="P47" s="13" t="s">
        <v>22</v>
      </c>
      <c r="Q47" s="16" t="s">
        <v>23</v>
      </c>
      <c r="R47" s="13" t="s">
        <v>185</v>
      </c>
    </row>
    <row r="48">
      <c r="A48" s="13">
        <v>46.0</v>
      </c>
      <c r="B48" s="14">
        <v>44581.0</v>
      </c>
      <c r="C48" s="14">
        <v>44583.0</v>
      </c>
      <c r="D48" s="13">
        <v>3.81401100124583E14</v>
      </c>
      <c r="E48" s="13">
        <v>300.0</v>
      </c>
      <c r="F48" s="13">
        <v>9016641.0</v>
      </c>
      <c r="G48" s="13" t="s">
        <v>186</v>
      </c>
      <c r="H48" s="13" t="s">
        <v>187</v>
      </c>
      <c r="I48" s="13">
        <v>7.0953676E7</v>
      </c>
      <c r="J48" s="13" t="s">
        <v>188</v>
      </c>
      <c r="K48" s="13" t="s">
        <v>136</v>
      </c>
      <c r="L48" s="13"/>
      <c r="M48" s="13">
        <v>150.0</v>
      </c>
      <c r="N48" s="15">
        <f t="shared" ref="N48:N67" si="4">M48</f>
        <v>150</v>
      </c>
      <c r="O48" s="13"/>
      <c r="P48" s="13" t="s">
        <v>22</v>
      </c>
      <c r="Q48" s="16" t="s">
        <v>23</v>
      </c>
      <c r="R48" s="13" t="s">
        <v>175</v>
      </c>
    </row>
    <row r="49">
      <c r="A49" s="13">
        <v>47.0</v>
      </c>
      <c r="B49" s="14">
        <v>44581.0</v>
      </c>
      <c r="C49" s="14">
        <v>44583.0</v>
      </c>
      <c r="D49" s="13">
        <v>3.81401100124583E14</v>
      </c>
      <c r="E49" s="13">
        <v>301.0</v>
      </c>
      <c r="F49" s="13">
        <v>5637494.0</v>
      </c>
      <c r="G49" s="13" t="s">
        <v>189</v>
      </c>
      <c r="H49" s="13" t="s">
        <v>190</v>
      </c>
      <c r="I49" s="13">
        <v>6.765067E7</v>
      </c>
      <c r="J49" s="13" t="s">
        <v>191</v>
      </c>
      <c r="K49" s="13" t="s">
        <v>136</v>
      </c>
      <c r="L49" s="13"/>
      <c r="M49" s="13">
        <v>150.0</v>
      </c>
      <c r="N49" s="15">
        <f t="shared" si="4"/>
        <v>150</v>
      </c>
      <c r="O49" s="13"/>
      <c r="P49" s="13" t="s">
        <v>22</v>
      </c>
      <c r="Q49" s="16" t="s">
        <v>23</v>
      </c>
      <c r="R49" s="13" t="s">
        <v>175</v>
      </c>
    </row>
    <row r="50">
      <c r="A50" s="13">
        <v>48.0</v>
      </c>
      <c r="B50" s="14">
        <v>44581.0</v>
      </c>
      <c r="C50" s="14">
        <v>44583.0</v>
      </c>
      <c r="D50" s="13">
        <v>3.81401100124583E14</v>
      </c>
      <c r="E50" s="13">
        <v>302.0</v>
      </c>
      <c r="F50" s="13">
        <v>7597311.0</v>
      </c>
      <c r="G50" s="13" t="s">
        <v>176</v>
      </c>
      <c r="H50" s="13" t="s">
        <v>177</v>
      </c>
      <c r="I50" s="13">
        <v>7.8130011E7</v>
      </c>
      <c r="J50" s="13" t="s">
        <v>178</v>
      </c>
      <c r="K50" s="13" t="s">
        <v>136</v>
      </c>
      <c r="L50" s="13"/>
      <c r="M50" s="13">
        <v>150.0</v>
      </c>
      <c r="N50" s="15">
        <f t="shared" si="4"/>
        <v>150</v>
      </c>
      <c r="O50" s="13"/>
      <c r="P50" s="13" t="s">
        <v>22</v>
      </c>
      <c r="Q50" s="16" t="s">
        <v>23</v>
      </c>
      <c r="R50" s="13" t="s">
        <v>175</v>
      </c>
    </row>
    <row r="51">
      <c r="A51" s="13">
        <v>49.0</v>
      </c>
      <c r="B51" s="14">
        <v>44581.0</v>
      </c>
      <c r="C51" s="14">
        <v>44583.0</v>
      </c>
      <c r="D51" s="13">
        <v>3.81401100124583E14</v>
      </c>
      <c r="E51" s="13">
        <v>303.0</v>
      </c>
      <c r="F51" s="13">
        <v>9733241.0</v>
      </c>
      <c r="G51" s="13" t="s">
        <v>192</v>
      </c>
      <c r="H51" s="13" t="s">
        <v>193</v>
      </c>
      <c r="I51" s="13">
        <v>7.9928689E7</v>
      </c>
      <c r="J51" s="13" t="s">
        <v>194</v>
      </c>
      <c r="K51" s="13" t="s">
        <v>136</v>
      </c>
      <c r="L51" s="13"/>
      <c r="M51" s="13">
        <v>150.0</v>
      </c>
      <c r="N51" s="15">
        <f t="shared" si="4"/>
        <v>150</v>
      </c>
      <c r="O51" s="13"/>
      <c r="P51" s="13" t="s">
        <v>22</v>
      </c>
      <c r="Q51" s="16" t="s">
        <v>23</v>
      </c>
      <c r="R51" s="13" t="s">
        <v>175</v>
      </c>
    </row>
    <row r="52">
      <c r="A52" s="13">
        <v>50.0</v>
      </c>
      <c r="B52" s="14">
        <v>44581.0</v>
      </c>
      <c r="C52" s="14">
        <v>44583.0</v>
      </c>
      <c r="D52" s="13">
        <v>3.81401100124583E14</v>
      </c>
      <c r="E52" s="13">
        <v>304.0</v>
      </c>
      <c r="F52" s="13">
        <v>6204863.0</v>
      </c>
      <c r="G52" s="13" t="s">
        <v>195</v>
      </c>
      <c r="H52" s="13" t="s">
        <v>195</v>
      </c>
      <c r="I52" s="13">
        <v>6.7700895E7</v>
      </c>
      <c r="J52" s="13" t="s">
        <v>196</v>
      </c>
      <c r="K52" s="13" t="s">
        <v>136</v>
      </c>
      <c r="L52" s="13"/>
      <c r="M52" s="13">
        <v>600.0</v>
      </c>
      <c r="N52" s="15">
        <f t="shared" si="4"/>
        <v>600</v>
      </c>
      <c r="O52" s="13"/>
      <c r="P52" s="13" t="s">
        <v>22</v>
      </c>
      <c r="Q52" s="16" t="s">
        <v>23</v>
      </c>
      <c r="R52" s="13" t="s">
        <v>197</v>
      </c>
    </row>
    <row r="53">
      <c r="A53" s="13">
        <v>51.0</v>
      </c>
      <c r="B53" s="14">
        <v>44581.0</v>
      </c>
      <c r="C53" s="14">
        <v>44583.0</v>
      </c>
      <c r="D53" s="13">
        <v>3.81401100124583E14</v>
      </c>
      <c r="E53" s="13">
        <v>305.0</v>
      </c>
      <c r="F53" s="13">
        <v>6245470.0</v>
      </c>
      <c r="G53" s="13" t="s">
        <v>198</v>
      </c>
      <c r="H53" s="13" t="s">
        <v>198</v>
      </c>
      <c r="I53" s="13">
        <v>7.0888883E7</v>
      </c>
      <c r="J53" s="13" t="s">
        <v>199</v>
      </c>
      <c r="K53" s="13" t="s">
        <v>136</v>
      </c>
      <c r="L53" s="13"/>
      <c r="M53" s="13">
        <v>150.0</v>
      </c>
      <c r="N53" s="15">
        <f t="shared" si="4"/>
        <v>150</v>
      </c>
      <c r="O53" s="13"/>
      <c r="P53" s="13" t="s">
        <v>22</v>
      </c>
      <c r="Q53" s="16" t="s">
        <v>23</v>
      </c>
      <c r="R53" s="13" t="s">
        <v>175</v>
      </c>
    </row>
    <row r="54">
      <c r="A54" s="13">
        <v>52.0</v>
      </c>
      <c r="B54" s="14">
        <v>44581.0</v>
      </c>
      <c r="C54" s="14">
        <v>44583.0</v>
      </c>
      <c r="D54" s="13">
        <v>3.81401100124583E14</v>
      </c>
      <c r="E54" s="13">
        <v>306.0</v>
      </c>
      <c r="F54" s="13">
        <v>3848793.0</v>
      </c>
      <c r="G54" s="13" t="s">
        <v>200</v>
      </c>
      <c r="H54" s="13" t="s">
        <v>201</v>
      </c>
      <c r="I54" s="13">
        <v>7.2189026E7</v>
      </c>
      <c r="J54" s="13" t="s">
        <v>202</v>
      </c>
      <c r="K54" s="13" t="s">
        <v>203</v>
      </c>
      <c r="L54" s="13" t="s">
        <v>27</v>
      </c>
      <c r="M54" s="13">
        <v>2880.0</v>
      </c>
      <c r="N54" s="15">
        <f t="shared" si="4"/>
        <v>2880</v>
      </c>
      <c r="O54" s="13"/>
      <c r="P54" s="13" t="s">
        <v>22</v>
      </c>
      <c r="Q54" s="16" t="s">
        <v>23</v>
      </c>
      <c r="R54" s="13" t="s">
        <v>204</v>
      </c>
    </row>
    <row r="55">
      <c r="A55" s="29">
        <v>53.0</v>
      </c>
      <c r="B55" s="14">
        <v>44581.0</v>
      </c>
      <c r="C55" s="14">
        <v>44619.0</v>
      </c>
      <c r="D55" s="13">
        <v>3.81401100124583E14</v>
      </c>
      <c r="E55" s="13">
        <v>307.0</v>
      </c>
      <c r="F55" s="13">
        <v>4.8436512E7</v>
      </c>
      <c r="G55" s="13" t="s">
        <v>205</v>
      </c>
      <c r="H55" s="13" t="s">
        <v>205</v>
      </c>
      <c r="I55" s="13" t="s">
        <v>206</v>
      </c>
      <c r="J55" s="13" t="s">
        <v>207</v>
      </c>
      <c r="K55" s="13" t="s">
        <v>208</v>
      </c>
      <c r="L55" s="13" t="s">
        <v>44</v>
      </c>
      <c r="M55" s="13">
        <v>1950.0</v>
      </c>
      <c r="N55" s="15">
        <f t="shared" si="4"/>
        <v>1950</v>
      </c>
      <c r="O55" s="13"/>
      <c r="P55" s="13" t="s">
        <v>22</v>
      </c>
      <c r="Q55" s="16" t="s">
        <v>23</v>
      </c>
      <c r="R55" s="13" t="s">
        <v>209</v>
      </c>
    </row>
    <row r="56" ht="24.0" customHeight="1">
      <c r="A56" s="13">
        <v>54.0</v>
      </c>
      <c r="B56" s="14">
        <v>44582.0</v>
      </c>
      <c r="C56" s="14">
        <v>44583.0</v>
      </c>
      <c r="D56" s="13">
        <v>3.81401100124583E14</v>
      </c>
      <c r="E56" s="13">
        <v>308.0</v>
      </c>
      <c r="F56" s="13">
        <v>5987413.0</v>
      </c>
      <c r="G56" s="13" t="s">
        <v>210</v>
      </c>
      <c r="H56" s="13" t="s">
        <v>211</v>
      </c>
      <c r="I56" s="13">
        <v>7.264427E7</v>
      </c>
      <c r="J56" s="13" t="s">
        <v>212</v>
      </c>
      <c r="K56" s="13" t="s">
        <v>136</v>
      </c>
      <c r="L56" s="13"/>
      <c r="M56" s="13">
        <v>450.0</v>
      </c>
      <c r="N56" s="15">
        <f t="shared" si="4"/>
        <v>450</v>
      </c>
      <c r="O56" s="13"/>
      <c r="P56" s="13" t="s">
        <v>22</v>
      </c>
      <c r="Q56" s="16" t="s">
        <v>23</v>
      </c>
      <c r="R56" s="13" t="s">
        <v>213</v>
      </c>
      <c r="S56" s="15"/>
      <c r="T56" s="15"/>
      <c r="U56" s="15"/>
      <c r="V56" s="15"/>
      <c r="W56" s="15"/>
      <c r="X56" s="15"/>
      <c r="Y56" s="15"/>
      <c r="Z56" s="15"/>
      <c r="AA56" s="15"/>
      <c r="AB56" s="15"/>
      <c r="AC56" s="15"/>
      <c r="AD56" s="15"/>
      <c r="AE56" s="15"/>
    </row>
    <row r="57" ht="24.0" customHeight="1">
      <c r="A57" s="13">
        <v>55.0</v>
      </c>
      <c r="B57" s="14">
        <v>44582.0</v>
      </c>
      <c r="C57" s="14">
        <v>44583.0</v>
      </c>
      <c r="D57" s="13">
        <v>3.81401100124583E14</v>
      </c>
      <c r="E57" s="13">
        <v>309.0</v>
      </c>
      <c r="F57" s="13">
        <v>7597311.0</v>
      </c>
      <c r="G57" s="13" t="s">
        <v>176</v>
      </c>
      <c r="H57" s="13" t="s">
        <v>177</v>
      </c>
      <c r="I57" s="13">
        <v>7.8130011E7</v>
      </c>
      <c r="J57" s="13" t="s">
        <v>178</v>
      </c>
      <c r="K57" s="13" t="s">
        <v>136</v>
      </c>
      <c r="L57" s="13"/>
      <c r="M57" s="13">
        <v>450.0</v>
      </c>
      <c r="N57" s="15">
        <f t="shared" si="4"/>
        <v>450</v>
      </c>
      <c r="O57" s="13"/>
      <c r="P57" s="13" t="s">
        <v>22</v>
      </c>
      <c r="Q57" s="16" t="s">
        <v>23</v>
      </c>
      <c r="R57" s="13" t="s">
        <v>213</v>
      </c>
      <c r="S57" s="15"/>
      <c r="T57" s="15"/>
      <c r="U57" s="15"/>
      <c r="V57" s="15"/>
      <c r="W57" s="15"/>
      <c r="X57" s="15"/>
      <c r="Y57" s="15"/>
      <c r="Z57" s="15"/>
      <c r="AA57" s="15"/>
      <c r="AB57" s="15"/>
      <c r="AC57" s="15"/>
      <c r="AD57" s="15"/>
      <c r="AE57" s="15"/>
    </row>
    <row r="58" ht="24.0" customHeight="1">
      <c r="A58" s="13">
        <v>56.0</v>
      </c>
      <c r="B58" s="14">
        <v>44582.0</v>
      </c>
      <c r="C58" s="14">
        <v>44583.0</v>
      </c>
      <c r="D58" s="13">
        <v>3.81401100124583E14</v>
      </c>
      <c r="E58" s="13">
        <v>310.0</v>
      </c>
      <c r="F58" s="13">
        <v>0.0</v>
      </c>
      <c r="G58" s="13" t="s">
        <v>214</v>
      </c>
      <c r="H58" s="13" t="s">
        <v>214</v>
      </c>
      <c r="I58" s="13">
        <v>6.2021186E7</v>
      </c>
      <c r="J58" s="13" t="s">
        <v>215</v>
      </c>
      <c r="K58" s="13" t="s">
        <v>136</v>
      </c>
      <c r="L58" s="13"/>
      <c r="M58" s="13">
        <v>150.0</v>
      </c>
      <c r="N58" s="15">
        <f t="shared" si="4"/>
        <v>150</v>
      </c>
      <c r="O58" s="13"/>
      <c r="P58" s="13" t="s">
        <v>22</v>
      </c>
      <c r="Q58" s="16" t="s">
        <v>23</v>
      </c>
      <c r="R58" s="13" t="s">
        <v>216</v>
      </c>
      <c r="S58" s="15"/>
      <c r="T58" s="15"/>
      <c r="U58" s="15"/>
      <c r="V58" s="15"/>
      <c r="W58" s="15"/>
      <c r="X58" s="15"/>
      <c r="Y58" s="15"/>
      <c r="Z58" s="15"/>
      <c r="AA58" s="15"/>
      <c r="AB58" s="15"/>
      <c r="AC58" s="15"/>
      <c r="AD58" s="15"/>
      <c r="AE58" s="15"/>
    </row>
    <row r="59" ht="24.0" customHeight="1">
      <c r="A59" s="13">
        <v>57.0</v>
      </c>
      <c r="B59" s="14">
        <v>44582.0</v>
      </c>
      <c r="C59" s="14">
        <v>44583.0</v>
      </c>
      <c r="D59" s="13">
        <v>3.81401100124583E14</v>
      </c>
      <c r="E59" s="13">
        <v>311.0</v>
      </c>
      <c r="F59" s="13">
        <v>3278318.0</v>
      </c>
      <c r="G59" s="13" t="s">
        <v>147</v>
      </c>
      <c r="H59" s="13" t="s">
        <v>146</v>
      </c>
      <c r="I59" s="13">
        <v>7.6624539E7</v>
      </c>
      <c r="J59" s="13" t="s">
        <v>148</v>
      </c>
      <c r="K59" s="13" t="s">
        <v>136</v>
      </c>
      <c r="L59" s="13"/>
      <c r="M59" s="13">
        <v>150.0</v>
      </c>
      <c r="N59" s="15">
        <f t="shared" si="4"/>
        <v>150</v>
      </c>
      <c r="O59" s="13"/>
      <c r="P59" s="13" t="s">
        <v>22</v>
      </c>
      <c r="Q59" s="16" t="s">
        <v>23</v>
      </c>
      <c r="R59" s="13" t="s">
        <v>216</v>
      </c>
      <c r="S59" s="15"/>
      <c r="T59" s="15"/>
      <c r="U59" s="15"/>
      <c r="V59" s="15"/>
      <c r="W59" s="15"/>
      <c r="X59" s="15"/>
      <c r="Y59" s="15"/>
      <c r="Z59" s="15"/>
      <c r="AA59" s="15"/>
      <c r="AB59" s="15"/>
      <c r="AC59" s="15"/>
      <c r="AD59" s="15"/>
      <c r="AE59" s="15"/>
    </row>
    <row r="60" ht="24.0" customHeight="1">
      <c r="A60" s="13">
        <v>58.0</v>
      </c>
      <c r="B60" s="14">
        <v>44582.0</v>
      </c>
      <c r="C60" s="14">
        <v>44583.0</v>
      </c>
      <c r="D60" s="13">
        <v>3.81401100124583E14</v>
      </c>
      <c r="E60" s="13">
        <v>312.0</v>
      </c>
      <c r="F60" s="13">
        <v>7597311.0</v>
      </c>
      <c r="G60" s="13" t="s">
        <v>176</v>
      </c>
      <c r="H60" s="13" t="s">
        <v>177</v>
      </c>
      <c r="I60" s="13">
        <v>7.8130011E7</v>
      </c>
      <c r="J60" s="13" t="s">
        <v>178</v>
      </c>
      <c r="K60" s="13" t="s">
        <v>136</v>
      </c>
      <c r="L60" s="13"/>
      <c r="M60" s="13">
        <v>150.0</v>
      </c>
      <c r="N60" s="15">
        <f t="shared" si="4"/>
        <v>150</v>
      </c>
      <c r="O60" s="13"/>
      <c r="P60" s="13" t="s">
        <v>22</v>
      </c>
      <c r="Q60" s="16" t="s">
        <v>23</v>
      </c>
      <c r="R60" s="13" t="s">
        <v>216</v>
      </c>
      <c r="S60" s="15"/>
      <c r="T60" s="15"/>
      <c r="U60" s="15"/>
      <c r="V60" s="15"/>
      <c r="W60" s="15"/>
      <c r="X60" s="15"/>
      <c r="Y60" s="15"/>
      <c r="Z60" s="15"/>
      <c r="AA60" s="15"/>
      <c r="AB60" s="15"/>
      <c r="AC60" s="15"/>
      <c r="AD60" s="15"/>
      <c r="AE60" s="15"/>
    </row>
    <row r="61" ht="24.0" customHeight="1">
      <c r="A61" s="13">
        <v>59.0</v>
      </c>
      <c r="B61" s="14">
        <v>44582.0</v>
      </c>
      <c r="C61" s="14">
        <v>44583.0</v>
      </c>
      <c r="D61" s="13">
        <v>3.81401100124583E14</v>
      </c>
      <c r="E61" s="13">
        <v>313.0</v>
      </c>
      <c r="F61" s="13">
        <v>9000428.0</v>
      </c>
      <c r="G61" s="13" t="s">
        <v>166</v>
      </c>
      <c r="H61" s="13" t="s">
        <v>166</v>
      </c>
      <c r="I61" s="13">
        <v>6.7775086E7</v>
      </c>
      <c r="J61" s="13" t="s">
        <v>217</v>
      </c>
      <c r="K61" s="13" t="s">
        <v>136</v>
      </c>
      <c r="L61" s="13"/>
      <c r="M61" s="13">
        <v>150.0</v>
      </c>
      <c r="N61" s="15">
        <f t="shared" si="4"/>
        <v>150</v>
      </c>
      <c r="O61" s="13"/>
      <c r="P61" s="13" t="s">
        <v>22</v>
      </c>
      <c r="Q61" s="16" t="s">
        <v>23</v>
      </c>
      <c r="R61" s="13" t="s">
        <v>216</v>
      </c>
      <c r="S61" s="15"/>
      <c r="T61" s="15"/>
      <c r="U61" s="15"/>
      <c r="V61" s="15"/>
      <c r="W61" s="15"/>
      <c r="X61" s="15"/>
      <c r="Y61" s="15"/>
      <c r="Z61" s="15"/>
      <c r="AA61" s="15"/>
      <c r="AB61" s="15"/>
      <c r="AC61" s="15"/>
      <c r="AD61" s="15"/>
      <c r="AE61" s="15"/>
    </row>
    <row r="62" ht="24.0" customHeight="1">
      <c r="A62" s="13">
        <v>60.0</v>
      </c>
      <c r="B62" s="14">
        <v>44582.0</v>
      </c>
      <c r="C62" s="14">
        <v>44583.0</v>
      </c>
      <c r="D62" s="13">
        <v>3.81401100124583E14</v>
      </c>
      <c r="E62" s="13">
        <v>314.0</v>
      </c>
      <c r="F62" s="13">
        <v>6339525.0</v>
      </c>
      <c r="G62" s="13" t="s">
        <v>218</v>
      </c>
      <c r="H62" s="13" t="s">
        <v>218</v>
      </c>
      <c r="I62" s="13">
        <v>7.0290865E7</v>
      </c>
      <c r="J62" s="13" t="s">
        <v>219</v>
      </c>
      <c r="K62" s="13" t="s">
        <v>136</v>
      </c>
      <c r="L62" s="13"/>
      <c r="M62" s="13">
        <v>150.0</v>
      </c>
      <c r="N62" s="15">
        <f t="shared" si="4"/>
        <v>150</v>
      </c>
      <c r="O62" s="13"/>
      <c r="P62" s="13" t="s">
        <v>22</v>
      </c>
      <c r="Q62" s="16" t="s">
        <v>23</v>
      </c>
      <c r="R62" s="13" t="s">
        <v>216</v>
      </c>
      <c r="S62" s="15"/>
      <c r="T62" s="15"/>
      <c r="U62" s="15"/>
      <c r="V62" s="15"/>
      <c r="W62" s="15"/>
      <c r="X62" s="15"/>
      <c r="Y62" s="15"/>
      <c r="Z62" s="15"/>
      <c r="AA62" s="15"/>
      <c r="AB62" s="15"/>
      <c r="AC62" s="15"/>
      <c r="AD62" s="15"/>
      <c r="AE62" s="15"/>
    </row>
    <row r="63" ht="125.25" customHeight="1">
      <c r="A63" s="30">
        <v>61.0</v>
      </c>
      <c r="B63" s="31">
        <v>44582.0</v>
      </c>
      <c r="C63" s="31">
        <v>44583.0</v>
      </c>
      <c r="D63" s="30">
        <v>3.81401100124583E14</v>
      </c>
      <c r="E63" s="30">
        <v>315.0</v>
      </c>
      <c r="F63" s="30">
        <v>0.0</v>
      </c>
      <c r="G63" s="30" t="s">
        <v>220</v>
      </c>
      <c r="H63" s="30" t="s">
        <v>221</v>
      </c>
      <c r="I63" s="30">
        <v>7.0002001E7</v>
      </c>
      <c r="J63" s="30" t="s">
        <v>222</v>
      </c>
      <c r="K63" s="30" t="s">
        <v>141</v>
      </c>
      <c r="L63" s="30" t="s">
        <v>27</v>
      </c>
      <c r="M63" s="30">
        <v>0.0</v>
      </c>
      <c r="N63" s="32">
        <f t="shared" si="4"/>
        <v>0</v>
      </c>
      <c r="O63" s="30"/>
      <c r="P63" s="30" t="s">
        <v>22</v>
      </c>
      <c r="Q63" s="33" t="s">
        <v>23</v>
      </c>
      <c r="R63" s="30" t="s">
        <v>223</v>
      </c>
      <c r="S63" s="15"/>
      <c r="T63" s="15"/>
      <c r="U63" s="15"/>
      <c r="V63" s="15"/>
      <c r="W63" s="15"/>
      <c r="X63" s="15"/>
      <c r="Y63" s="15"/>
      <c r="Z63" s="15"/>
      <c r="AA63" s="15"/>
      <c r="AB63" s="15"/>
      <c r="AC63" s="15"/>
      <c r="AD63" s="15"/>
      <c r="AE63" s="15"/>
    </row>
    <row r="64" ht="24.0" customHeight="1">
      <c r="A64" s="13">
        <v>62.0</v>
      </c>
      <c r="B64" s="14">
        <v>44582.0</v>
      </c>
      <c r="C64" s="14">
        <v>44583.0</v>
      </c>
      <c r="D64" s="13">
        <v>3.81401100124583E14</v>
      </c>
      <c r="E64" s="13">
        <v>316.0</v>
      </c>
      <c r="F64" s="13">
        <v>1.307699E7</v>
      </c>
      <c r="G64" s="13" t="s">
        <v>224</v>
      </c>
      <c r="H64" s="13" t="s">
        <v>224</v>
      </c>
      <c r="I64" s="13">
        <v>7.9773795E7</v>
      </c>
      <c r="J64" s="13" t="s">
        <v>225</v>
      </c>
      <c r="K64" s="13" t="s">
        <v>136</v>
      </c>
      <c r="L64" s="13"/>
      <c r="M64" s="13">
        <v>450.0</v>
      </c>
      <c r="N64" s="15">
        <f t="shared" si="4"/>
        <v>450</v>
      </c>
      <c r="O64" s="13"/>
      <c r="P64" s="13" t="s">
        <v>22</v>
      </c>
      <c r="Q64" s="16" t="s">
        <v>23</v>
      </c>
      <c r="R64" s="13" t="s">
        <v>185</v>
      </c>
      <c r="S64" s="15"/>
      <c r="T64" s="15"/>
      <c r="U64" s="15"/>
      <c r="V64" s="15"/>
      <c r="W64" s="15"/>
      <c r="X64" s="15"/>
      <c r="Y64" s="15"/>
      <c r="Z64" s="15"/>
      <c r="AA64" s="15"/>
      <c r="AB64" s="15"/>
      <c r="AC64" s="15"/>
      <c r="AD64" s="15"/>
      <c r="AE64" s="15"/>
    </row>
    <row r="65" ht="41.25" customHeight="1">
      <c r="A65" s="13">
        <v>63.0</v>
      </c>
      <c r="B65" s="14">
        <v>44582.0</v>
      </c>
      <c r="C65" s="14">
        <v>44583.0</v>
      </c>
      <c r="D65" s="13">
        <v>3.81401100124583E14</v>
      </c>
      <c r="E65" s="13" t="s">
        <v>226</v>
      </c>
      <c r="F65" s="13">
        <v>0.0</v>
      </c>
      <c r="G65" s="13" t="s">
        <v>227</v>
      </c>
      <c r="H65" s="13" t="s">
        <v>227</v>
      </c>
      <c r="I65" s="13">
        <v>7.8578642E7</v>
      </c>
      <c r="J65" s="13" t="s">
        <v>228</v>
      </c>
      <c r="K65" s="13" t="s">
        <v>136</v>
      </c>
      <c r="L65" s="13"/>
      <c r="M65" s="13">
        <v>300.0</v>
      </c>
      <c r="N65" s="15">
        <f t="shared" si="4"/>
        <v>300</v>
      </c>
      <c r="O65" s="13"/>
      <c r="P65" s="13" t="s">
        <v>22</v>
      </c>
      <c r="Q65" s="16" t="s">
        <v>23</v>
      </c>
      <c r="R65" s="13" t="s">
        <v>229</v>
      </c>
      <c r="S65" s="15"/>
      <c r="T65" s="15"/>
      <c r="U65" s="15"/>
      <c r="V65" s="15"/>
      <c r="W65" s="15"/>
      <c r="X65" s="15"/>
      <c r="Y65" s="15"/>
      <c r="Z65" s="15"/>
      <c r="AA65" s="15"/>
      <c r="AB65" s="15"/>
      <c r="AC65" s="15"/>
      <c r="AD65" s="15"/>
      <c r="AE65" s="15"/>
    </row>
    <row r="66" ht="24.0" customHeight="1">
      <c r="A66" s="13">
        <v>64.0</v>
      </c>
      <c r="B66" s="14">
        <v>44582.0</v>
      </c>
      <c r="C66" s="14">
        <v>44583.0</v>
      </c>
      <c r="D66" s="13">
        <v>3.81401100124583E14</v>
      </c>
      <c r="E66" s="13">
        <v>319.0</v>
      </c>
      <c r="F66" s="13">
        <v>0.0</v>
      </c>
      <c r="G66" s="13" t="s">
        <v>230</v>
      </c>
      <c r="H66" s="13" t="s">
        <v>230</v>
      </c>
      <c r="I66" s="13">
        <v>7.7807398E7</v>
      </c>
      <c r="J66" s="13" t="s">
        <v>97</v>
      </c>
      <c r="K66" s="13" t="s">
        <v>136</v>
      </c>
      <c r="L66" s="13"/>
      <c r="M66" s="13">
        <v>150.0</v>
      </c>
      <c r="N66" s="15">
        <f t="shared" si="4"/>
        <v>150</v>
      </c>
      <c r="O66" s="13"/>
      <c r="P66" s="13" t="s">
        <v>22</v>
      </c>
      <c r="Q66" s="16" t="s">
        <v>23</v>
      </c>
      <c r="R66" s="13" t="s">
        <v>216</v>
      </c>
      <c r="S66" s="15"/>
      <c r="T66" s="15"/>
      <c r="U66" s="15"/>
      <c r="V66" s="15"/>
      <c r="W66" s="15"/>
      <c r="X66" s="15"/>
      <c r="Y66" s="15"/>
      <c r="Z66" s="15"/>
      <c r="AA66" s="15"/>
      <c r="AB66" s="15"/>
      <c r="AC66" s="15"/>
      <c r="AD66" s="15"/>
      <c r="AE66" s="15"/>
    </row>
    <row r="67" ht="24.0" customHeight="1">
      <c r="A67" s="13">
        <v>65.0</v>
      </c>
      <c r="B67" s="14">
        <v>44582.0</v>
      </c>
      <c r="C67" s="14">
        <v>44583.0</v>
      </c>
      <c r="D67" s="13">
        <v>3.81401100124583E14</v>
      </c>
      <c r="E67" s="13">
        <v>320.0</v>
      </c>
      <c r="F67" s="13">
        <v>4.651667011E9</v>
      </c>
      <c r="G67" s="13" t="s">
        <v>231</v>
      </c>
      <c r="H67" s="13" t="s">
        <v>231</v>
      </c>
      <c r="I67" s="13">
        <v>7.087915E7</v>
      </c>
      <c r="J67" s="13" t="s">
        <v>232</v>
      </c>
      <c r="K67" s="13" t="s">
        <v>136</v>
      </c>
      <c r="L67" s="13"/>
      <c r="M67" s="13">
        <v>600.0</v>
      </c>
      <c r="N67" s="15">
        <f t="shared" si="4"/>
        <v>600</v>
      </c>
      <c r="O67" s="13"/>
      <c r="P67" s="13" t="s">
        <v>22</v>
      </c>
      <c r="Q67" s="16" t="s">
        <v>23</v>
      </c>
      <c r="R67" s="13" t="s">
        <v>197</v>
      </c>
      <c r="S67" s="15"/>
      <c r="T67" s="15"/>
      <c r="U67" s="15"/>
      <c r="V67" s="15"/>
      <c r="W67" s="15"/>
      <c r="X67" s="15"/>
      <c r="Y67" s="15"/>
      <c r="Z67" s="15"/>
      <c r="AA67" s="15"/>
      <c r="AB67" s="15"/>
      <c r="AC67" s="15"/>
      <c r="AD67" s="15"/>
      <c r="AE67" s="15"/>
    </row>
    <row r="68" ht="24.0" customHeight="1">
      <c r="A68" s="13">
        <v>66.0</v>
      </c>
      <c r="B68" s="14">
        <v>44582.0</v>
      </c>
      <c r="C68" s="14">
        <v>44583.0</v>
      </c>
      <c r="D68" s="13">
        <v>3.81401100124583E14</v>
      </c>
      <c r="E68" s="13">
        <v>321.0</v>
      </c>
      <c r="F68" s="13">
        <v>4617273.0</v>
      </c>
      <c r="G68" s="13" t="s">
        <v>233</v>
      </c>
      <c r="H68" s="13" t="s">
        <v>234</v>
      </c>
      <c r="I68" s="13">
        <v>7.6060823E7</v>
      </c>
      <c r="J68" s="13" t="s">
        <v>235</v>
      </c>
      <c r="K68" s="13" t="s">
        <v>136</v>
      </c>
      <c r="L68" s="13"/>
      <c r="M68" s="13">
        <v>600.0</v>
      </c>
      <c r="N68" s="13">
        <v>600.0</v>
      </c>
      <c r="O68" s="13"/>
      <c r="P68" s="13" t="s">
        <v>22</v>
      </c>
      <c r="Q68" s="16" t="s">
        <v>23</v>
      </c>
      <c r="R68" s="13" t="s">
        <v>197</v>
      </c>
      <c r="S68" s="15"/>
      <c r="T68" s="15"/>
      <c r="U68" s="15"/>
      <c r="V68" s="15"/>
      <c r="W68" s="15"/>
      <c r="X68" s="15"/>
      <c r="Y68" s="15"/>
      <c r="Z68" s="15"/>
      <c r="AA68" s="15"/>
      <c r="AB68" s="15"/>
      <c r="AC68" s="15"/>
      <c r="AD68" s="15"/>
      <c r="AE68" s="15"/>
    </row>
    <row r="69" ht="24.0" customHeight="1">
      <c r="A69" s="13">
        <v>68.0</v>
      </c>
      <c r="B69" s="14">
        <v>44582.0</v>
      </c>
      <c r="C69" s="14">
        <v>44583.0</v>
      </c>
      <c r="D69" s="13">
        <v>3.81401100124583E14</v>
      </c>
      <c r="E69" s="13">
        <v>322.0</v>
      </c>
      <c r="F69" s="13">
        <v>0.0</v>
      </c>
      <c r="G69" s="13" t="s">
        <v>236</v>
      </c>
      <c r="H69" s="13" t="s">
        <v>236</v>
      </c>
      <c r="I69" s="13">
        <v>6.5292601E7</v>
      </c>
      <c r="J69" s="13" t="s">
        <v>237</v>
      </c>
      <c r="K69" s="13" t="s">
        <v>136</v>
      </c>
      <c r="L69" s="13"/>
      <c r="M69" s="13">
        <v>450.0</v>
      </c>
      <c r="N69" s="15">
        <f t="shared" ref="N69:N71" si="5">M69</f>
        <v>450</v>
      </c>
      <c r="O69" s="13"/>
      <c r="P69" s="13" t="s">
        <v>22</v>
      </c>
      <c r="Q69" s="16" t="s">
        <v>23</v>
      </c>
      <c r="R69" s="13" t="s">
        <v>185</v>
      </c>
      <c r="S69" s="15"/>
      <c r="T69" s="15"/>
      <c r="U69" s="15"/>
      <c r="V69" s="15"/>
      <c r="W69" s="15"/>
      <c r="X69" s="15"/>
      <c r="Y69" s="15"/>
      <c r="Z69" s="15"/>
      <c r="AA69" s="15"/>
      <c r="AB69" s="15"/>
      <c r="AC69" s="15"/>
      <c r="AD69" s="15"/>
      <c r="AE69" s="15"/>
    </row>
    <row r="70" ht="24.0" customHeight="1">
      <c r="A70" s="13">
        <v>69.0</v>
      </c>
      <c r="B70" s="14">
        <v>44582.0</v>
      </c>
      <c r="C70" s="14">
        <v>44583.0</v>
      </c>
      <c r="D70" s="13">
        <v>3.81401100124583E14</v>
      </c>
      <c r="E70" s="13">
        <v>323.0</v>
      </c>
      <c r="F70" s="13">
        <v>6251384.0</v>
      </c>
      <c r="G70" s="13" t="s">
        <v>238</v>
      </c>
      <c r="H70" s="13" t="s">
        <v>238</v>
      </c>
      <c r="I70" s="13">
        <v>7.3122216E7</v>
      </c>
      <c r="J70" s="13" t="s">
        <v>239</v>
      </c>
      <c r="K70" s="13" t="s">
        <v>136</v>
      </c>
      <c r="L70" s="13"/>
      <c r="M70" s="13">
        <v>300.0</v>
      </c>
      <c r="N70" s="15">
        <f t="shared" si="5"/>
        <v>300</v>
      </c>
      <c r="O70" s="13"/>
      <c r="P70" s="13" t="s">
        <v>22</v>
      </c>
      <c r="Q70" s="16" t="s">
        <v>23</v>
      </c>
      <c r="R70" s="13" t="s">
        <v>229</v>
      </c>
      <c r="S70" s="15"/>
      <c r="T70" s="15"/>
      <c r="U70" s="15"/>
      <c r="V70" s="15"/>
      <c r="W70" s="15"/>
      <c r="X70" s="15"/>
      <c r="Y70" s="15"/>
      <c r="Z70" s="15"/>
      <c r="AA70" s="15"/>
      <c r="AB70" s="15"/>
      <c r="AC70" s="15"/>
      <c r="AD70" s="15"/>
      <c r="AE70" s="15"/>
    </row>
    <row r="71" ht="123.0" customHeight="1">
      <c r="A71" s="13">
        <v>70.0</v>
      </c>
      <c r="B71" s="14">
        <v>44582.0</v>
      </c>
      <c r="C71" s="14">
        <v>44583.0</v>
      </c>
      <c r="D71" s="13">
        <v>3.81401100124583E14</v>
      </c>
      <c r="E71" s="13">
        <v>324.0</v>
      </c>
      <c r="F71" s="13">
        <v>2987749.0</v>
      </c>
      <c r="G71" s="13" t="s">
        <v>240</v>
      </c>
      <c r="H71" s="13" t="s">
        <v>241</v>
      </c>
      <c r="I71" s="13">
        <v>7.6050172E7</v>
      </c>
      <c r="J71" s="13" t="s">
        <v>242</v>
      </c>
      <c r="K71" s="13" t="s">
        <v>141</v>
      </c>
      <c r="L71" s="13"/>
      <c r="M71" s="13">
        <v>1222.0</v>
      </c>
      <c r="N71" s="15">
        <f t="shared" si="5"/>
        <v>1222</v>
      </c>
      <c r="O71" s="13"/>
      <c r="P71" s="13" t="s">
        <v>22</v>
      </c>
      <c r="Q71" s="16" t="s">
        <v>23</v>
      </c>
      <c r="R71" s="13" t="s">
        <v>243</v>
      </c>
      <c r="S71" s="15"/>
      <c r="T71" s="15"/>
      <c r="U71" s="15"/>
      <c r="V71" s="15"/>
      <c r="W71" s="15"/>
      <c r="X71" s="15"/>
      <c r="Y71" s="15"/>
      <c r="Z71" s="15"/>
      <c r="AA71" s="15"/>
      <c r="AB71" s="15"/>
      <c r="AC71" s="15"/>
      <c r="AD71" s="15"/>
      <c r="AE71" s="15"/>
    </row>
    <row r="72" ht="24.0" customHeight="1">
      <c r="A72" s="13">
        <v>67.0</v>
      </c>
      <c r="B72" s="14">
        <v>44582.0</v>
      </c>
      <c r="C72" s="14">
        <v>44583.0</v>
      </c>
      <c r="D72" s="13">
        <v>3.81401100124583E14</v>
      </c>
      <c r="E72" s="13">
        <v>326.0</v>
      </c>
      <c r="F72" s="13">
        <v>0.0</v>
      </c>
      <c r="G72" s="13" t="s">
        <v>244</v>
      </c>
      <c r="H72" s="13" t="s">
        <v>245</v>
      </c>
      <c r="I72" s="13">
        <v>7.5534246E7</v>
      </c>
      <c r="J72" s="13" t="s">
        <v>246</v>
      </c>
      <c r="K72" s="13" t="s">
        <v>136</v>
      </c>
      <c r="L72" s="13"/>
      <c r="M72" s="13">
        <v>150.0</v>
      </c>
      <c r="N72" s="13">
        <v>150.0</v>
      </c>
      <c r="O72" s="13"/>
      <c r="P72" s="13" t="s">
        <v>22</v>
      </c>
      <c r="Q72" s="16" t="s">
        <v>23</v>
      </c>
      <c r="R72" s="13" t="s">
        <v>216</v>
      </c>
      <c r="S72" s="15"/>
      <c r="T72" s="15"/>
      <c r="U72" s="15"/>
      <c r="V72" s="15"/>
      <c r="W72" s="15"/>
      <c r="X72" s="15"/>
      <c r="Y72" s="15"/>
      <c r="Z72" s="15"/>
      <c r="AA72" s="15"/>
      <c r="AB72" s="15"/>
      <c r="AC72" s="15"/>
      <c r="AD72" s="15"/>
      <c r="AE72" s="15"/>
    </row>
    <row r="73" ht="24.0" customHeight="1">
      <c r="A73" s="13">
        <v>71.0</v>
      </c>
      <c r="B73" s="14">
        <v>44582.0</v>
      </c>
      <c r="C73" s="14">
        <v>44583.0</v>
      </c>
      <c r="D73" s="13">
        <v>3.81401100124583E14</v>
      </c>
      <c r="E73" s="13">
        <v>325.0</v>
      </c>
      <c r="F73" s="13">
        <v>0.0</v>
      </c>
      <c r="G73" s="13" t="s">
        <v>247</v>
      </c>
      <c r="H73" s="13" t="s">
        <v>247</v>
      </c>
      <c r="I73" s="13">
        <v>7.8091793E7</v>
      </c>
      <c r="J73" s="13" t="s">
        <v>248</v>
      </c>
      <c r="K73" s="13" t="s">
        <v>136</v>
      </c>
      <c r="L73" s="13"/>
      <c r="M73" s="13">
        <v>300.0</v>
      </c>
      <c r="N73" s="15">
        <f t="shared" ref="N73:N93" si="6">M73</f>
        <v>300</v>
      </c>
      <c r="O73" s="13"/>
      <c r="P73" s="13" t="s">
        <v>22</v>
      </c>
      <c r="Q73" s="16" t="s">
        <v>23</v>
      </c>
      <c r="R73" s="13" t="s">
        <v>229</v>
      </c>
      <c r="S73" s="15"/>
      <c r="T73" s="15"/>
      <c r="U73" s="15"/>
      <c r="V73" s="15"/>
      <c r="W73" s="15"/>
      <c r="X73" s="15"/>
      <c r="Y73" s="15"/>
      <c r="Z73" s="15"/>
      <c r="AA73" s="15"/>
      <c r="AB73" s="15"/>
      <c r="AC73" s="15"/>
      <c r="AD73" s="15"/>
      <c r="AE73" s="15"/>
    </row>
    <row r="74" ht="24.0" customHeight="1">
      <c r="A74" s="13">
        <v>72.0</v>
      </c>
      <c r="B74" s="14">
        <v>44582.0</v>
      </c>
      <c r="C74" s="14">
        <v>44583.0</v>
      </c>
      <c r="D74" s="13">
        <v>3.81401100124583E14</v>
      </c>
      <c r="E74" s="13">
        <v>327.0</v>
      </c>
      <c r="F74" s="13">
        <v>4684095.0</v>
      </c>
      <c r="G74" s="13" t="s">
        <v>249</v>
      </c>
      <c r="H74" s="13" t="s">
        <v>249</v>
      </c>
      <c r="I74" s="13">
        <v>7.5037143E7</v>
      </c>
      <c r="J74" s="13" t="s">
        <v>250</v>
      </c>
      <c r="K74" s="13" t="s">
        <v>136</v>
      </c>
      <c r="L74" s="13"/>
      <c r="M74" s="13">
        <v>450.0</v>
      </c>
      <c r="N74" s="15">
        <f t="shared" si="6"/>
        <v>450</v>
      </c>
      <c r="O74" s="13"/>
      <c r="P74" s="13" t="s">
        <v>22</v>
      </c>
      <c r="Q74" s="16" t="s">
        <v>23</v>
      </c>
      <c r="R74" s="13" t="s">
        <v>185</v>
      </c>
      <c r="S74" s="15"/>
      <c r="T74" s="15"/>
      <c r="U74" s="15"/>
      <c r="V74" s="15"/>
      <c r="W74" s="15"/>
      <c r="X74" s="15"/>
      <c r="Y74" s="15"/>
      <c r="Z74" s="15"/>
      <c r="AA74" s="15"/>
      <c r="AB74" s="15"/>
      <c r="AC74" s="15"/>
      <c r="AD74" s="15"/>
      <c r="AE74" s="15"/>
    </row>
    <row r="75" ht="24.0" customHeight="1">
      <c r="A75" s="13">
        <v>73.0</v>
      </c>
      <c r="B75" s="14">
        <v>44582.0</v>
      </c>
      <c r="C75" s="14">
        <v>44583.0</v>
      </c>
      <c r="D75" s="13">
        <v>3.81401100124583E14</v>
      </c>
      <c r="E75" s="13">
        <v>328.0</v>
      </c>
      <c r="F75" s="13">
        <v>0.0</v>
      </c>
      <c r="G75" s="13" t="s">
        <v>251</v>
      </c>
      <c r="H75" s="13" t="s">
        <v>251</v>
      </c>
      <c r="I75" s="13">
        <v>7.0000674E7</v>
      </c>
      <c r="J75" s="13" t="s">
        <v>20</v>
      </c>
      <c r="K75" s="13" t="s">
        <v>136</v>
      </c>
      <c r="L75" s="13"/>
      <c r="M75" s="13">
        <v>300.0</v>
      </c>
      <c r="N75" s="15">
        <f t="shared" si="6"/>
        <v>300</v>
      </c>
      <c r="O75" s="13"/>
      <c r="P75" s="13" t="s">
        <v>22</v>
      </c>
      <c r="Q75" s="16" t="s">
        <v>23</v>
      </c>
      <c r="R75" s="13" t="s">
        <v>229</v>
      </c>
      <c r="S75" s="15"/>
      <c r="T75" s="15"/>
      <c r="U75" s="15"/>
      <c r="V75" s="15"/>
      <c r="W75" s="15"/>
      <c r="X75" s="15"/>
      <c r="Y75" s="15"/>
      <c r="Z75" s="15"/>
      <c r="AA75" s="15"/>
      <c r="AB75" s="15"/>
      <c r="AC75" s="15"/>
      <c r="AD75" s="15"/>
      <c r="AE75" s="15"/>
    </row>
    <row r="76" ht="24.0" customHeight="1">
      <c r="A76" s="13">
        <v>74.0</v>
      </c>
      <c r="B76" s="14">
        <v>44582.0</v>
      </c>
      <c r="C76" s="14">
        <v>44583.0</v>
      </c>
      <c r="D76" s="13">
        <v>3.81401100124583E14</v>
      </c>
      <c r="E76" s="13">
        <v>329.0</v>
      </c>
      <c r="F76" s="13">
        <v>1.998778016E9</v>
      </c>
      <c r="G76" s="13" t="s">
        <v>252</v>
      </c>
      <c r="H76" s="13" t="s">
        <v>253</v>
      </c>
      <c r="I76" s="13">
        <v>7853455.0</v>
      </c>
      <c r="J76" s="13" t="s">
        <v>254</v>
      </c>
      <c r="K76" s="13" t="s">
        <v>136</v>
      </c>
      <c r="L76" s="13"/>
      <c r="M76" s="13">
        <v>300.0</v>
      </c>
      <c r="N76" s="15">
        <f t="shared" si="6"/>
        <v>300</v>
      </c>
      <c r="O76" s="13"/>
      <c r="P76" s="13" t="s">
        <v>22</v>
      </c>
      <c r="Q76" s="16" t="s">
        <v>23</v>
      </c>
      <c r="R76" s="13" t="s">
        <v>229</v>
      </c>
      <c r="S76" s="15"/>
      <c r="T76" s="15"/>
      <c r="U76" s="15"/>
      <c r="V76" s="15"/>
      <c r="W76" s="15"/>
      <c r="X76" s="15"/>
      <c r="Y76" s="15"/>
      <c r="Z76" s="15"/>
      <c r="AA76" s="15"/>
      <c r="AB76" s="15"/>
      <c r="AC76" s="15"/>
      <c r="AD76" s="15"/>
      <c r="AE76" s="15"/>
    </row>
    <row r="77" ht="24.0" customHeight="1">
      <c r="A77" s="13">
        <v>75.0</v>
      </c>
      <c r="B77" s="14">
        <v>44582.0</v>
      </c>
      <c r="C77" s="14">
        <v>44583.0</v>
      </c>
      <c r="D77" s="13">
        <v>3.81401100124583E14</v>
      </c>
      <c r="E77" s="13">
        <v>330.0</v>
      </c>
      <c r="F77" s="13">
        <v>3927251.0</v>
      </c>
      <c r="G77" s="13" t="s">
        <v>255</v>
      </c>
      <c r="H77" s="13" t="s">
        <v>256</v>
      </c>
      <c r="I77" s="13">
        <v>7.70662E7</v>
      </c>
      <c r="J77" s="13" t="s">
        <v>257</v>
      </c>
      <c r="K77" s="13" t="s">
        <v>136</v>
      </c>
      <c r="L77" s="13"/>
      <c r="M77" s="13">
        <v>750.0</v>
      </c>
      <c r="N77" s="15">
        <f t="shared" si="6"/>
        <v>750</v>
      </c>
      <c r="O77" s="13"/>
      <c r="P77" s="13" t="s">
        <v>22</v>
      </c>
      <c r="Q77" s="16" t="s">
        <v>23</v>
      </c>
      <c r="R77" s="13" t="s">
        <v>258</v>
      </c>
      <c r="S77" s="15"/>
      <c r="T77" s="15"/>
      <c r="U77" s="15"/>
      <c r="V77" s="15"/>
      <c r="W77" s="15"/>
      <c r="X77" s="15"/>
      <c r="Y77" s="15"/>
      <c r="Z77" s="15"/>
      <c r="AA77" s="15"/>
      <c r="AB77" s="15"/>
      <c r="AC77" s="15"/>
      <c r="AD77" s="15"/>
      <c r="AE77" s="15"/>
    </row>
    <row r="78" ht="24.0" customHeight="1">
      <c r="A78" s="13">
        <v>76.0</v>
      </c>
      <c r="B78" s="14">
        <v>44582.0</v>
      </c>
      <c r="C78" s="14">
        <v>44583.0</v>
      </c>
      <c r="D78" s="13">
        <v>3.81401100124583E14</v>
      </c>
      <c r="E78" s="13">
        <v>331.0</v>
      </c>
      <c r="F78" s="13">
        <v>1930716.0</v>
      </c>
      <c r="G78" s="13" t="s">
        <v>259</v>
      </c>
      <c r="H78" s="13" t="s">
        <v>260</v>
      </c>
      <c r="I78" s="13">
        <v>7.283797E7</v>
      </c>
      <c r="J78" s="13" t="s">
        <v>261</v>
      </c>
      <c r="K78" s="13" t="s">
        <v>136</v>
      </c>
      <c r="L78" s="13"/>
      <c r="M78" s="13">
        <v>750.0</v>
      </c>
      <c r="N78" s="15">
        <f t="shared" si="6"/>
        <v>750</v>
      </c>
      <c r="O78" s="13"/>
      <c r="P78" s="13" t="s">
        <v>22</v>
      </c>
      <c r="Q78" s="16" t="s">
        <v>23</v>
      </c>
      <c r="R78" s="13" t="s">
        <v>258</v>
      </c>
      <c r="S78" s="15"/>
      <c r="T78" s="15"/>
      <c r="U78" s="15"/>
      <c r="V78" s="15"/>
      <c r="W78" s="15"/>
      <c r="X78" s="15"/>
      <c r="Y78" s="15"/>
      <c r="Z78" s="15"/>
      <c r="AA78" s="15"/>
      <c r="AB78" s="15"/>
      <c r="AC78" s="15"/>
      <c r="AD78" s="15"/>
      <c r="AE78" s="15"/>
    </row>
    <row r="79" ht="120.0" customHeight="1">
      <c r="A79" s="13">
        <v>77.0</v>
      </c>
      <c r="B79" s="14">
        <v>44582.0</v>
      </c>
      <c r="C79" s="14">
        <v>44583.0</v>
      </c>
      <c r="D79" s="13">
        <v>3.81401100124583E14</v>
      </c>
      <c r="E79" s="13">
        <v>332.0</v>
      </c>
      <c r="F79" s="13">
        <v>8212872.0</v>
      </c>
      <c r="G79" s="13" t="s">
        <v>262</v>
      </c>
      <c r="H79" s="13" t="s">
        <v>262</v>
      </c>
      <c r="I79" s="13">
        <v>7.0096231E7</v>
      </c>
      <c r="J79" s="13" t="s">
        <v>263</v>
      </c>
      <c r="K79" s="13" t="s">
        <v>141</v>
      </c>
      <c r="L79" s="13" t="s">
        <v>27</v>
      </c>
      <c r="M79" s="13">
        <v>980.0</v>
      </c>
      <c r="N79" s="15">
        <f t="shared" si="6"/>
        <v>980</v>
      </c>
      <c r="O79" s="13"/>
      <c r="P79" s="13" t="s">
        <v>22</v>
      </c>
      <c r="Q79" s="16" t="s">
        <v>23</v>
      </c>
      <c r="R79" s="13" t="s">
        <v>264</v>
      </c>
      <c r="S79" s="15"/>
      <c r="T79" s="15"/>
      <c r="U79" s="15"/>
      <c r="V79" s="15"/>
      <c r="W79" s="15"/>
      <c r="X79" s="15"/>
      <c r="Y79" s="15"/>
      <c r="Z79" s="15"/>
      <c r="AA79" s="15"/>
      <c r="AB79" s="15"/>
      <c r="AC79" s="15"/>
      <c r="AD79" s="15"/>
      <c r="AE79" s="15"/>
    </row>
    <row r="80" ht="24.0" customHeight="1">
      <c r="A80" s="13">
        <v>78.0</v>
      </c>
      <c r="B80" s="14">
        <v>44582.0</v>
      </c>
      <c r="C80" s="14">
        <v>44583.0</v>
      </c>
      <c r="D80" s="13">
        <v>3.81401100124583E14</v>
      </c>
      <c r="E80" s="13">
        <v>333.0</v>
      </c>
      <c r="F80" s="13">
        <v>0.0</v>
      </c>
      <c r="G80" s="13" t="s">
        <v>265</v>
      </c>
      <c r="H80" s="13" t="s">
        <v>265</v>
      </c>
      <c r="I80" s="13">
        <v>6.5074771E7</v>
      </c>
      <c r="J80" s="13" t="s">
        <v>266</v>
      </c>
      <c r="K80" s="13" t="s">
        <v>136</v>
      </c>
      <c r="L80" s="13"/>
      <c r="M80" s="13">
        <v>150.0</v>
      </c>
      <c r="N80" s="15">
        <f t="shared" si="6"/>
        <v>150</v>
      </c>
      <c r="O80" s="13"/>
      <c r="P80" s="13" t="s">
        <v>22</v>
      </c>
      <c r="Q80" s="16" t="s">
        <v>23</v>
      </c>
      <c r="R80" s="13" t="s">
        <v>216</v>
      </c>
      <c r="S80" s="15"/>
      <c r="T80" s="15"/>
      <c r="U80" s="15"/>
      <c r="V80" s="15"/>
      <c r="W80" s="15"/>
      <c r="X80" s="15"/>
      <c r="Y80" s="15"/>
      <c r="Z80" s="15"/>
      <c r="AA80" s="15"/>
      <c r="AB80" s="15"/>
      <c r="AC80" s="15"/>
      <c r="AD80" s="15"/>
      <c r="AE80" s="15"/>
    </row>
    <row r="81" ht="24.0" customHeight="1">
      <c r="A81" s="13">
        <v>79.0</v>
      </c>
      <c r="B81" s="14">
        <v>44582.0</v>
      </c>
      <c r="C81" s="14">
        <v>44583.0</v>
      </c>
      <c r="D81" s="13">
        <v>3.81401100124583E14</v>
      </c>
      <c r="E81" s="13">
        <v>334.0</v>
      </c>
      <c r="F81" s="13">
        <v>5.488039016E9</v>
      </c>
      <c r="G81" s="13" t="s">
        <v>267</v>
      </c>
      <c r="H81" s="13" t="s">
        <v>268</v>
      </c>
      <c r="I81" s="13">
        <v>7.2154354E7</v>
      </c>
      <c r="J81" s="13" t="s">
        <v>269</v>
      </c>
      <c r="K81" s="13" t="s">
        <v>136</v>
      </c>
      <c r="L81" s="13"/>
      <c r="M81" s="13">
        <v>150.0</v>
      </c>
      <c r="N81" s="15">
        <f t="shared" si="6"/>
        <v>150</v>
      </c>
      <c r="O81" s="13"/>
      <c r="P81" s="13" t="s">
        <v>22</v>
      </c>
      <c r="Q81" s="16" t="s">
        <v>23</v>
      </c>
      <c r="R81" s="13" t="s">
        <v>216</v>
      </c>
      <c r="S81" s="15"/>
      <c r="T81" s="15"/>
      <c r="U81" s="15"/>
      <c r="V81" s="15"/>
      <c r="W81" s="15"/>
      <c r="X81" s="15"/>
      <c r="Y81" s="15"/>
      <c r="Z81" s="15"/>
      <c r="AA81" s="15"/>
      <c r="AB81" s="15"/>
      <c r="AC81" s="15"/>
      <c r="AD81" s="15"/>
      <c r="AE81" s="15"/>
    </row>
    <row r="82" ht="24.0" customHeight="1">
      <c r="A82" s="13">
        <v>80.0</v>
      </c>
      <c r="B82" s="14">
        <v>44582.0</v>
      </c>
      <c r="C82" s="14">
        <v>44583.0</v>
      </c>
      <c r="D82" s="13">
        <v>3.81401100124583E14</v>
      </c>
      <c r="E82" s="13">
        <v>335.0</v>
      </c>
      <c r="F82" s="13">
        <v>9040893.0</v>
      </c>
      <c r="G82" s="13" t="s">
        <v>270</v>
      </c>
      <c r="H82" s="13" t="s">
        <v>270</v>
      </c>
      <c r="I82" s="13">
        <v>7.0013977E7</v>
      </c>
      <c r="J82" s="13" t="s">
        <v>271</v>
      </c>
      <c r="K82" s="13" t="s">
        <v>136</v>
      </c>
      <c r="L82" s="13"/>
      <c r="M82" s="13">
        <v>150.0</v>
      </c>
      <c r="N82" s="15">
        <f t="shared" si="6"/>
        <v>150</v>
      </c>
      <c r="O82" s="13"/>
      <c r="P82" s="13" t="s">
        <v>22</v>
      </c>
      <c r="Q82" s="16" t="s">
        <v>23</v>
      </c>
      <c r="R82" s="13" t="s">
        <v>216</v>
      </c>
      <c r="S82" s="15"/>
      <c r="T82" s="15"/>
      <c r="U82" s="15"/>
      <c r="V82" s="15"/>
      <c r="W82" s="15"/>
      <c r="X82" s="15"/>
      <c r="Y82" s="15"/>
      <c r="Z82" s="15"/>
      <c r="AA82" s="15"/>
      <c r="AB82" s="15"/>
      <c r="AC82" s="15"/>
      <c r="AD82" s="15"/>
      <c r="AE82" s="15"/>
    </row>
    <row r="83" ht="24.0" customHeight="1">
      <c r="A83" s="13">
        <v>81.0</v>
      </c>
      <c r="B83" s="14">
        <v>44582.0</v>
      </c>
      <c r="C83" s="14">
        <v>44583.0</v>
      </c>
      <c r="D83" s="13">
        <v>3.81401100124583E14</v>
      </c>
      <c r="E83" s="13">
        <v>336.0</v>
      </c>
      <c r="F83" s="13">
        <v>0.0</v>
      </c>
      <c r="G83" s="13" t="s">
        <v>272</v>
      </c>
      <c r="H83" s="13" t="s">
        <v>272</v>
      </c>
      <c r="I83" s="13">
        <v>6.3930643E7</v>
      </c>
      <c r="J83" s="13" t="s">
        <v>273</v>
      </c>
      <c r="K83" s="13" t="s">
        <v>136</v>
      </c>
      <c r="L83" s="13"/>
      <c r="M83" s="13">
        <v>150.0</v>
      </c>
      <c r="N83" s="15">
        <f t="shared" si="6"/>
        <v>150</v>
      </c>
      <c r="O83" s="13"/>
      <c r="P83" s="13" t="s">
        <v>22</v>
      </c>
      <c r="Q83" s="16" t="s">
        <v>23</v>
      </c>
      <c r="R83" s="13" t="s">
        <v>216</v>
      </c>
      <c r="S83" s="15"/>
      <c r="T83" s="15"/>
      <c r="U83" s="15"/>
      <c r="V83" s="15"/>
      <c r="W83" s="15"/>
      <c r="X83" s="15"/>
      <c r="Y83" s="15"/>
      <c r="Z83" s="15"/>
      <c r="AA83" s="15"/>
      <c r="AB83" s="15"/>
      <c r="AC83" s="15"/>
      <c r="AD83" s="15"/>
      <c r="AE83" s="15"/>
    </row>
    <row r="84" ht="24.0" customHeight="1">
      <c r="A84" s="13">
        <v>82.0</v>
      </c>
      <c r="B84" s="14">
        <v>44582.0</v>
      </c>
      <c r="C84" s="14">
        <v>44583.0</v>
      </c>
      <c r="D84" s="13">
        <v>3.81401100124583E14</v>
      </c>
      <c r="E84" s="13">
        <v>337.0</v>
      </c>
      <c r="F84" s="13">
        <v>9.62849801E9</v>
      </c>
      <c r="G84" s="13" t="s">
        <v>274</v>
      </c>
      <c r="H84" s="13" t="s">
        <v>275</v>
      </c>
      <c r="I84" s="13">
        <v>7.7673364E7</v>
      </c>
      <c r="J84" s="13" t="s">
        <v>20</v>
      </c>
      <c r="K84" s="13" t="s">
        <v>136</v>
      </c>
      <c r="L84" s="13"/>
      <c r="M84" s="13">
        <v>450.0</v>
      </c>
      <c r="N84" s="15">
        <f t="shared" si="6"/>
        <v>450</v>
      </c>
      <c r="O84" s="13"/>
      <c r="P84" s="13" t="s">
        <v>22</v>
      </c>
      <c r="Q84" s="16" t="s">
        <v>23</v>
      </c>
      <c r="R84" s="13" t="s">
        <v>185</v>
      </c>
      <c r="S84" s="15"/>
      <c r="T84" s="15"/>
      <c r="U84" s="15"/>
      <c r="V84" s="15"/>
      <c r="W84" s="15"/>
      <c r="X84" s="15"/>
      <c r="Y84" s="15"/>
      <c r="Z84" s="15"/>
      <c r="AA84" s="15"/>
      <c r="AB84" s="15"/>
      <c r="AC84" s="15"/>
      <c r="AD84" s="15"/>
      <c r="AE84" s="15"/>
    </row>
    <row r="85" ht="24.0" customHeight="1">
      <c r="A85" s="13">
        <v>83.0</v>
      </c>
      <c r="B85" s="14">
        <v>44582.0</v>
      </c>
      <c r="C85" s="14">
        <v>44583.0</v>
      </c>
      <c r="D85" s="13">
        <v>3.81401100124583E14</v>
      </c>
      <c r="E85" s="13">
        <v>338.0</v>
      </c>
      <c r="F85" s="13">
        <v>6088889.0</v>
      </c>
      <c r="G85" s="13" t="s">
        <v>276</v>
      </c>
      <c r="H85" s="13" t="s">
        <v>277</v>
      </c>
      <c r="I85" s="13">
        <v>7.2167674E7</v>
      </c>
      <c r="J85" s="13" t="s">
        <v>278</v>
      </c>
      <c r="K85" s="13" t="s">
        <v>136</v>
      </c>
      <c r="L85" s="13"/>
      <c r="M85" s="13">
        <v>750.0</v>
      </c>
      <c r="N85" s="15">
        <f t="shared" si="6"/>
        <v>750</v>
      </c>
      <c r="O85" s="13"/>
      <c r="P85" s="13" t="s">
        <v>22</v>
      </c>
      <c r="Q85" s="16" t="s">
        <v>23</v>
      </c>
      <c r="R85" s="13" t="s">
        <v>258</v>
      </c>
      <c r="S85" s="15"/>
      <c r="T85" s="15"/>
      <c r="U85" s="15"/>
      <c r="V85" s="15"/>
      <c r="W85" s="15"/>
      <c r="X85" s="15"/>
      <c r="Y85" s="15"/>
      <c r="Z85" s="15"/>
      <c r="AA85" s="15"/>
      <c r="AB85" s="15"/>
      <c r="AC85" s="15"/>
      <c r="AD85" s="15"/>
      <c r="AE85" s="15"/>
    </row>
    <row r="86" ht="24.0" customHeight="1">
      <c r="A86" s="13">
        <v>84.0</v>
      </c>
      <c r="B86" s="14">
        <v>44582.0</v>
      </c>
      <c r="C86" s="14">
        <v>44583.0</v>
      </c>
      <c r="D86" s="13">
        <v>3.81401100124583E14</v>
      </c>
      <c r="E86" s="13">
        <v>339.0</v>
      </c>
      <c r="F86" s="13">
        <v>2.836577018E9</v>
      </c>
      <c r="G86" s="13" t="s">
        <v>279</v>
      </c>
      <c r="H86" s="13" t="s">
        <v>280</v>
      </c>
      <c r="I86" s="13">
        <v>7.0075597E7</v>
      </c>
      <c r="J86" s="13" t="s">
        <v>281</v>
      </c>
      <c r="K86" s="13" t="s">
        <v>136</v>
      </c>
      <c r="L86" s="13"/>
      <c r="M86" s="13">
        <v>150.0</v>
      </c>
      <c r="N86" s="15">
        <f t="shared" si="6"/>
        <v>150</v>
      </c>
      <c r="O86" s="13"/>
      <c r="P86" s="13" t="s">
        <v>22</v>
      </c>
      <c r="Q86" s="16" t="s">
        <v>23</v>
      </c>
      <c r="R86" s="13" t="s">
        <v>216</v>
      </c>
      <c r="S86" s="15"/>
      <c r="T86" s="15"/>
      <c r="U86" s="15"/>
      <c r="V86" s="15"/>
      <c r="W86" s="15"/>
      <c r="X86" s="15"/>
      <c r="Y86" s="15"/>
      <c r="Z86" s="15"/>
      <c r="AA86" s="15"/>
      <c r="AB86" s="15"/>
      <c r="AC86" s="15"/>
      <c r="AD86" s="15"/>
      <c r="AE86" s="15"/>
    </row>
    <row r="87" ht="24.0" customHeight="1">
      <c r="A87" s="13">
        <v>85.0</v>
      </c>
      <c r="B87" s="14">
        <v>44582.0</v>
      </c>
      <c r="C87" s="14">
        <v>44583.0</v>
      </c>
      <c r="D87" s="13">
        <v>3.81401100124583E14</v>
      </c>
      <c r="E87" s="13">
        <v>340.0</v>
      </c>
      <c r="F87" s="13">
        <v>9.591014018E9</v>
      </c>
      <c r="G87" s="13" t="s">
        <v>282</v>
      </c>
      <c r="H87" s="13" t="s">
        <v>283</v>
      </c>
      <c r="I87" s="13">
        <v>7.1033072E7</v>
      </c>
      <c r="J87" s="13" t="s">
        <v>284</v>
      </c>
      <c r="K87" s="13" t="s">
        <v>136</v>
      </c>
      <c r="L87" s="13"/>
      <c r="M87" s="13">
        <v>750.0</v>
      </c>
      <c r="N87" s="15">
        <f t="shared" si="6"/>
        <v>750</v>
      </c>
      <c r="O87" s="13"/>
      <c r="P87" s="13" t="s">
        <v>22</v>
      </c>
      <c r="Q87" s="16" t="s">
        <v>23</v>
      </c>
      <c r="R87" s="13" t="s">
        <v>258</v>
      </c>
      <c r="S87" s="15"/>
      <c r="T87" s="15"/>
      <c r="U87" s="15"/>
      <c r="V87" s="15"/>
      <c r="W87" s="15"/>
      <c r="X87" s="15"/>
      <c r="Y87" s="15"/>
      <c r="Z87" s="15"/>
      <c r="AA87" s="15"/>
      <c r="AB87" s="15"/>
      <c r="AC87" s="15"/>
      <c r="AD87" s="15"/>
      <c r="AE87" s="15"/>
    </row>
    <row r="88" ht="24.0" customHeight="1">
      <c r="A88" s="13">
        <v>86.0</v>
      </c>
      <c r="B88" s="14">
        <v>44582.0</v>
      </c>
      <c r="C88" s="14">
        <v>44583.0</v>
      </c>
      <c r="D88" s="13">
        <v>3.81401100124583E14</v>
      </c>
      <c r="E88" s="13">
        <v>341.0</v>
      </c>
      <c r="F88" s="13">
        <v>1.3302461E7</v>
      </c>
      <c r="G88" s="13" t="s">
        <v>285</v>
      </c>
      <c r="H88" s="13" t="s">
        <v>285</v>
      </c>
      <c r="I88" s="13">
        <v>7.0916826E7</v>
      </c>
      <c r="J88" s="13" t="s">
        <v>286</v>
      </c>
      <c r="K88" s="13" t="s">
        <v>136</v>
      </c>
      <c r="L88" s="13"/>
      <c r="M88" s="13">
        <v>750.0</v>
      </c>
      <c r="N88" s="15">
        <f t="shared" si="6"/>
        <v>750</v>
      </c>
      <c r="O88" s="13"/>
      <c r="P88" s="13" t="s">
        <v>22</v>
      </c>
      <c r="Q88" s="16" t="s">
        <v>23</v>
      </c>
      <c r="R88" s="13" t="s">
        <v>258</v>
      </c>
      <c r="S88" s="15"/>
      <c r="T88" s="15"/>
      <c r="U88" s="15"/>
      <c r="V88" s="15"/>
      <c r="W88" s="15"/>
      <c r="X88" s="15"/>
      <c r="Y88" s="15"/>
      <c r="Z88" s="15"/>
      <c r="AA88" s="15"/>
      <c r="AB88" s="15"/>
      <c r="AC88" s="15"/>
      <c r="AD88" s="15"/>
      <c r="AE88" s="15"/>
    </row>
    <row r="89" ht="24.0" customHeight="1">
      <c r="A89" s="13">
        <v>87.0</v>
      </c>
      <c r="B89" s="14">
        <v>44582.0</v>
      </c>
      <c r="C89" s="14">
        <v>44583.0</v>
      </c>
      <c r="D89" s="13">
        <v>3.81401100124583E14</v>
      </c>
      <c r="E89" s="13">
        <v>342.0</v>
      </c>
      <c r="F89" s="13">
        <v>6310167.0</v>
      </c>
      <c r="G89" s="13" t="s">
        <v>287</v>
      </c>
      <c r="H89" s="13" t="s">
        <v>287</v>
      </c>
      <c r="I89" s="13">
        <v>7.5368863E7</v>
      </c>
      <c r="J89" s="13" t="s">
        <v>288</v>
      </c>
      <c r="K89" s="13" t="s">
        <v>136</v>
      </c>
      <c r="L89" s="13"/>
      <c r="M89" s="13">
        <v>600.0</v>
      </c>
      <c r="N89" s="15">
        <f t="shared" si="6"/>
        <v>600</v>
      </c>
      <c r="O89" s="13"/>
      <c r="P89" s="13" t="s">
        <v>22</v>
      </c>
      <c r="Q89" s="16" t="s">
        <v>23</v>
      </c>
      <c r="R89" s="13" t="s">
        <v>289</v>
      </c>
      <c r="S89" s="15"/>
      <c r="T89" s="15"/>
      <c r="U89" s="15"/>
      <c r="V89" s="15"/>
      <c r="W89" s="15"/>
      <c r="X89" s="15"/>
      <c r="Y89" s="15"/>
      <c r="Z89" s="15"/>
      <c r="AA89" s="15"/>
      <c r="AB89" s="15"/>
      <c r="AC89" s="15"/>
      <c r="AD89" s="15"/>
      <c r="AE89" s="15"/>
    </row>
    <row r="90" ht="24.0" customHeight="1">
      <c r="A90" s="13">
        <v>88.0</v>
      </c>
      <c r="B90" s="14">
        <v>44582.0</v>
      </c>
      <c r="C90" s="14">
        <v>44583.0</v>
      </c>
      <c r="D90" s="13">
        <v>3.81401100124583E14</v>
      </c>
      <c r="E90" s="13">
        <v>343.0</v>
      </c>
      <c r="F90" s="13">
        <v>0.0</v>
      </c>
      <c r="G90" s="13" t="s">
        <v>230</v>
      </c>
      <c r="H90" s="13" t="s">
        <v>230</v>
      </c>
      <c r="I90" s="13">
        <v>7.7807398E7</v>
      </c>
      <c r="J90" s="13" t="s">
        <v>20</v>
      </c>
      <c r="K90" s="13" t="s">
        <v>136</v>
      </c>
      <c r="L90" s="13"/>
      <c r="M90" s="13">
        <v>150.0</v>
      </c>
      <c r="N90" s="15">
        <f t="shared" si="6"/>
        <v>150</v>
      </c>
      <c r="O90" s="13"/>
      <c r="P90" s="13" t="s">
        <v>22</v>
      </c>
      <c r="Q90" s="16" t="s">
        <v>23</v>
      </c>
      <c r="R90" s="13" t="s">
        <v>216</v>
      </c>
      <c r="S90" s="15"/>
      <c r="T90" s="15"/>
      <c r="U90" s="15"/>
      <c r="V90" s="15"/>
      <c r="W90" s="15"/>
      <c r="X90" s="15"/>
      <c r="Y90" s="15"/>
      <c r="Z90" s="15"/>
      <c r="AA90" s="15"/>
      <c r="AB90" s="15"/>
      <c r="AC90" s="15"/>
      <c r="AD90" s="15"/>
      <c r="AE90" s="15"/>
    </row>
    <row r="91" ht="24.0" customHeight="1">
      <c r="A91" s="13">
        <v>89.0</v>
      </c>
      <c r="B91" s="14">
        <v>44582.0</v>
      </c>
      <c r="C91" s="14">
        <v>44583.0</v>
      </c>
      <c r="D91" s="13">
        <v>3.81401100124583E14</v>
      </c>
      <c r="E91" s="13">
        <v>344.0</v>
      </c>
      <c r="F91" s="13">
        <v>1.3240483E7</v>
      </c>
      <c r="G91" s="13" t="s">
        <v>290</v>
      </c>
      <c r="H91" s="13" t="s">
        <v>290</v>
      </c>
      <c r="I91" s="13">
        <v>7.6313968E7</v>
      </c>
      <c r="J91" s="13" t="s">
        <v>20</v>
      </c>
      <c r="K91" s="13" t="s">
        <v>136</v>
      </c>
      <c r="L91" s="13"/>
      <c r="M91" s="13">
        <v>150.0</v>
      </c>
      <c r="N91" s="15">
        <f t="shared" si="6"/>
        <v>150</v>
      </c>
      <c r="O91" s="13"/>
      <c r="P91" s="13" t="s">
        <v>22</v>
      </c>
      <c r="Q91" s="16" t="s">
        <v>23</v>
      </c>
      <c r="R91" s="13" t="s">
        <v>216</v>
      </c>
      <c r="S91" s="15"/>
      <c r="T91" s="15"/>
      <c r="U91" s="15"/>
      <c r="V91" s="15"/>
      <c r="W91" s="15"/>
      <c r="X91" s="15"/>
      <c r="Y91" s="15"/>
      <c r="Z91" s="15"/>
      <c r="AA91" s="15"/>
      <c r="AB91" s="15"/>
      <c r="AC91" s="15"/>
      <c r="AD91" s="15"/>
      <c r="AE91" s="15"/>
    </row>
    <row r="92" ht="24.0" customHeight="1">
      <c r="A92" s="13">
        <v>90.0</v>
      </c>
      <c r="B92" s="14">
        <v>44582.0</v>
      </c>
      <c r="C92" s="14">
        <v>44583.0</v>
      </c>
      <c r="D92" s="13">
        <v>3.81401100124583E14</v>
      </c>
      <c r="E92" s="13">
        <v>345.0</v>
      </c>
      <c r="F92" s="13">
        <v>3.275724016E9</v>
      </c>
      <c r="G92" s="13" t="s">
        <v>291</v>
      </c>
      <c r="H92" s="13" t="s">
        <v>292</v>
      </c>
      <c r="I92" s="13">
        <v>7.907976E7</v>
      </c>
      <c r="J92" s="13" t="s">
        <v>293</v>
      </c>
      <c r="K92" s="13" t="s">
        <v>136</v>
      </c>
      <c r="L92" s="13"/>
      <c r="M92" s="13">
        <v>300.0</v>
      </c>
      <c r="N92" s="15">
        <f t="shared" si="6"/>
        <v>300</v>
      </c>
      <c r="O92" s="13"/>
      <c r="P92" s="13" t="s">
        <v>22</v>
      </c>
      <c r="Q92" s="16" t="s">
        <v>23</v>
      </c>
      <c r="R92" s="13" t="s">
        <v>229</v>
      </c>
      <c r="S92" s="15"/>
      <c r="T92" s="15"/>
      <c r="U92" s="15"/>
      <c r="V92" s="15"/>
      <c r="W92" s="15"/>
      <c r="X92" s="15"/>
      <c r="Y92" s="15"/>
      <c r="Z92" s="15"/>
      <c r="AA92" s="15"/>
      <c r="AB92" s="15"/>
      <c r="AC92" s="15"/>
      <c r="AD92" s="15"/>
      <c r="AE92" s="15"/>
    </row>
    <row r="93" ht="24.0" customHeight="1">
      <c r="A93" s="13">
        <v>92.0</v>
      </c>
      <c r="B93" s="14">
        <v>44582.0</v>
      </c>
      <c r="C93" s="14">
        <v>44583.0</v>
      </c>
      <c r="D93" s="13">
        <v>3.81401100124583E14</v>
      </c>
      <c r="E93" s="13">
        <v>346.0</v>
      </c>
      <c r="F93" s="13">
        <v>1.3302461E7</v>
      </c>
      <c r="G93" s="13" t="s">
        <v>285</v>
      </c>
      <c r="H93" s="13" t="s">
        <v>285</v>
      </c>
      <c r="I93" s="13">
        <v>7.0916826E7</v>
      </c>
      <c r="J93" s="13" t="s">
        <v>286</v>
      </c>
      <c r="K93" s="13" t="s">
        <v>136</v>
      </c>
      <c r="L93" s="13"/>
      <c r="M93" s="13">
        <v>150.0</v>
      </c>
      <c r="N93" s="15">
        <f t="shared" si="6"/>
        <v>150</v>
      </c>
      <c r="O93" s="13"/>
      <c r="P93" s="13" t="s">
        <v>294</v>
      </c>
      <c r="Q93" s="16" t="s">
        <v>23</v>
      </c>
      <c r="R93" s="13" t="s">
        <v>216</v>
      </c>
      <c r="S93" s="15"/>
      <c r="T93" s="15"/>
      <c r="U93" s="15"/>
      <c r="V93" s="15"/>
      <c r="W93" s="15"/>
      <c r="X93" s="15"/>
      <c r="Y93" s="15"/>
      <c r="Z93" s="15"/>
      <c r="AA93" s="15"/>
      <c r="AB93" s="15"/>
      <c r="AC93" s="15"/>
      <c r="AD93" s="15"/>
      <c r="AE93" s="15"/>
    </row>
    <row r="94" ht="24.0" customHeight="1">
      <c r="A94" s="13">
        <v>91.0</v>
      </c>
      <c r="B94" s="14">
        <v>44582.0</v>
      </c>
      <c r="C94" s="14">
        <v>44583.0</v>
      </c>
      <c r="D94" s="13">
        <v>3.81401100124583E14</v>
      </c>
      <c r="E94" s="13">
        <v>347.0</v>
      </c>
      <c r="F94" s="13">
        <v>1.1386489019E10</v>
      </c>
      <c r="G94" s="13" t="s">
        <v>295</v>
      </c>
      <c r="H94" s="13" t="s">
        <v>295</v>
      </c>
      <c r="I94" s="13">
        <v>7.1039178E7</v>
      </c>
      <c r="J94" s="13"/>
      <c r="K94" s="13" t="s">
        <v>136</v>
      </c>
      <c r="L94" s="13"/>
      <c r="M94" s="13">
        <v>150.0</v>
      </c>
      <c r="N94" s="13">
        <v>150.0</v>
      </c>
      <c r="O94" s="13"/>
      <c r="P94" s="13" t="s">
        <v>294</v>
      </c>
      <c r="Q94" s="16" t="s">
        <v>23</v>
      </c>
      <c r="R94" s="13" t="s">
        <v>216</v>
      </c>
      <c r="S94" s="15"/>
      <c r="T94" s="15"/>
      <c r="U94" s="15"/>
      <c r="V94" s="15"/>
      <c r="W94" s="15"/>
      <c r="X94" s="15"/>
      <c r="Y94" s="15"/>
      <c r="Z94" s="15"/>
      <c r="AA94" s="15"/>
      <c r="AB94" s="15"/>
      <c r="AC94" s="15"/>
      <c r="AD94" s="15"/>
      <c r="AE94" s="15"/>
    </row>
    <row r="95" ht="24.0" customHeight="1">
      <c r="A95" s="13">
        <v>93.0</v>
      </c>
      <c r="B95" s="14">
        <v>44582.0</v>
      </c>
      <c r="C95" s="14">
        <v>44583.0</v>
      </c>
      <c r="D95" s="13">
        <v>3.81401100124583E14</v>
      </c>
      <c r="E95" s="13">
        <v>348.0</v>
      </c>
      <c r="F95" s="13">
        <v>0.0</v>
      </c>
      <c r="G95" s="13" t="s">
        <v>296</v>
      </c>
      <c r="H95" s="13" t="s">
        <v>296</v>
      </c>
      <c r="I95" s="13">
        <v>7.6689601E7</v>
      </c>
      <c r="J95" s="13" t="s">
        <v>297</v>
      </c>
      <c r="K95" s="13" t="s">
        <v>136</v>
      </c>
      <c r="L95" s="13"/>
      <c r="M95" s="13">
        <v>150.0</v>
      </c>
      <c r="N95" s="15">
        <f t="shared" ref="N95:N99" si="7">M95</f>
        <v>150</v>
      </c>
      <c r="O95" s="13"/>
      <c r="P95" s="13" t="s">
        <v>22</v>
      </c>
      <c r="Q95" s="16" t="s">
        <v>23</v>
      </c>
      <c r="R95" s="13" t="s">
        <v>216</v>
      </c>
      <c r="S95" s="15"/>
      <c r="T95" s="15"/>
      <c r="U95" s="15"/>
      <c r="V95" s="15"/>
      <c r="W95" s="15"/>
      <c r="X95" s="15"/>
      <c r="Y95" s="15"/>
      <c r="Z95" s="15"/>
      <c r="AA95" s="15"/>
      <c r="AB95" s="15"/>
      <c r="AC95" s="15"/>
      <c r="AD95" s="15"/>
      <c r="AE95" s="15"/>
    </row>
    <row r="96" ht="24.0" customHeight="1">
      <c r="A96" s="13">
        <v>94.0</v>
      </c>
      <c r="B96" s="14">
        <v>44582.0</v>
      </c>
      <c r="C96" s="14">
        <v>44583.0</v>
      </c>
      <c r="D96" s="13">
        <v>3.81401100124583E14</v>
      </c>
      <c r="E96" s="13">
        <v>349.0</v>
      </c>
      <c r="F96" s="13">
        <v>0.0</v>
      </c>
      <c r="G96" s="13" t="s">
        <v>298</v>
      </c>
      <c r="H96" s="13" t="s">
        <v>298</v>
      </c>
      <c r="I96" s="13">
        <v>7.8566464E7</v>
      </c>
      <c r="J96" s="13" t="s">
        <v>299</v>
      </c>
      <c r="K96" s="13" t="s">
        <v>136</v>
      </c>
      <c r="L96" s="13"/>
      <c r="M96" s="13">
        <v>600.0</v>
      </c>
      <c r="N96" s="15">
        <f t="shared" si="7"/>
        <v>600</v>
      </c>
      <c r="O96" s="13"/>
      <c r="P96" s="13" t="s">
        <v>294</v>
      </c>
      <c r="Q96" s="16" t="s">
        <v>23</v>
      </c>
      <c r="R96" s="13" t="s">
        <v>289</v>
      </c>
      <c r="S96" s="15"/>
      <c r="T96" s="15"/>
      <c r="U96" s="15"/>
      <c r="V96" s="15"/>
      <c r="W96" s="15"/>
      <c r="X96" s="15"/>
      <c r="Y96" s="15"/>
      <c r="Z96" s="15"/>
      <c r="AA96" s="15"/>
      <c r="AB96" s="15"/>
      <c r="AC96" s="15"/>
      <c r="AD96" s="15"/>
      <c r="AE96" s="15"/>
    </row>
    <row r="97" ht="24.0" customHeight="1">
      <c r="A97" s="13">
        <v>95.0</v>
      </c>
      <c r="B97" s="14">
        <v>44583.0</v>
      </c>
      <c r="C97" s="14">
        <v>44583.0</v>
      </c>
      <c r="D97" s="13">
        <v>3.81401100124583E14</v>
      </c>
      <c r="E97" s="13">
        <v>350.0</v>
      </c>
      <c r="F97" s="13">
        <v>5.397856014E9</v>
      </c>
      <c r="G97" s="13" t="s">
        <v>300</v>
      </c>
      <c r="H97" s="13" t="s">
        <v>300</v>
      </c>
      <c r="I97" s="13">
        <v>7.7352602E7</v>
      </c>
      <c r="J97" s="13"/>
      <c r="K97" s="13" t="s">
        <v>136</v>
      </c>
      <c r="L97" s="13"/>
      <c r="M97" s="13">
        <v>900.0</v>
      </c>
      <c r="N97" s="15">
        <f t="shared" si="7"/>
        <v>900</v>
      </c>
      <c r="O97" s="13"/>
      <c r="P97" s="13" t="s">
        <v>294</v>
      </c>
      <c r="Q97" s="16" t="s">
        <v>23</v>
      </c>
      <c r="R97" s="13" t="s">
        <v>301</v>
      </c>
      <c r="S97" s="15"/>
      <c r="T97" s="15"/>
      <c r="U97" s="15"/>
      <c r="V97" s="15"/>
      <c r="W97" s="15"/>
      <c r="X97" s="15"/>
      <c r="Y97" s="15"/>
      <c r="Z97" s="15"/>
      <c r="AA97" s="15"/>
      <c r="AB97" s="15"/>
      <c r="AC97" s="15"/>
      <c r="AD97" s="15"/>
      <c r="AE97" s="15"/>
    </row>
    <row r="98" ht="90.75" customHeight="1">
      <c r="A98" s="29">
        <v>96.0</v>
      </c>
      <c r="B98" s="14">
        <v>44585.0</v>
      </c>
      <c r="C98" s="14">
        <v>44617.0</v>
      </c>
      <c r="D98" s="13">
        <v>3.81401100124583E14</v>
      </c>
      <c r="E98" s="13">
        <v>351.0</v>
      </c>
      <c r="F98" s="13">
        <v>1.979883018E9</v>
      </c>
      <c r="G98" s="13" t="s">
        <v>302</v>
      </c>
      <c r="H98" s="13" t="s">
        <v>303</v>
      </c>
      <c r="I98" s="13">
        <v>6.9127896E7</v>
      </c>
      <c r="J98" s="13" t="s">
        <v>304</v>
      </c>
      <c r="K98" s="13" t="s">
        <v>305</v>
      </c>
      <c r="L98" s="13" t="s">
        <v>306</v>
      </c>
      <c r="M98" s="13">
        <v>2770.0</v>
      </c>
      <c r="N98" s="15">
        <f t="shared" si="7"/>
        <v>2770</v>
      </c>
      <c r="O98" s="13"/>
      <c r="P98" s="13" t="s">
        <v>22</v>
      </c>
      <c r="Q98" s="16" t="s">
        <v>23</v>
      </c>
      <c r="R98" s="13" t="s">
        <v>307</v>
      </c>
      <c r="S98" s="15"/>
      <c r="T98" s="15"/>
      <c r="U98" s="15"/>
      <c r="V98" s="15"/>
      <c r="W98" s="15"/>
      <c r="X98" s="15"/>
      <c r="Y98" s="15"/>
      <c r="Z98" s="15"/>
      <c r="AA98" s="15"/>
      <c r="AB98" s="15"/>
      <c r="AC98" s="15"/>
      <c r="AD98" s="15"/>
      <c r="AE98" s="15"/>
    </row>
    <row r="99" ht="24.0" customHeight="1">
      <c r="A99" s="13">
        <v>97.0</v>
      </c>
      <c r="B99" s="14">
        <v>44585.0</v>
      </c>
      <c r="C99" s="14">
        <v>44586.0</v>
      </c>
      <c r="D99" s="13">
        <v>3.81401100124583E14</v>
      </c>
      <c r="E99" s="13">
        <v>352.0</v>
      </c>
      <c r="F99" s="13">
        <v>5.3901130019E10</v>
      </c>
      <c r="G99" s="13" t="s">
        <v>308</v>
      </c>
      <c r="H99" s="13" t="s">
        <v>308</v>
      </c>
      <c r="I99" s="13">
        <v>7.7338913E7</v>
      </c>
      <c r="J99" s="13"/>
      <c r="K99" s="13" t="s">
        <v>309</v>
      </c>
      <c r="L99" s="13"/>
      <c r="M99" s="13">
        <v>140.0</v>
      </c>
      <c r="N99" s="15">
        <f t="shared" si="7"/>
        <v>140</v>
      </c>
      <c r="O99" s="13"/>
      <c r="P99" s="13" t="s">
        <v>22</v>
      </c>
      <c r="Q99" s="16" t="s">
        <v>23</v>
      </c>
      <c r="R99" s="13" t="s">
        <v>310</v>
      </c>
      <c r="S99" s="15"/>
      <c r="T99" s="15"/>
      <c r="U99" s="15"/>
      <c r="V99" s="15"/>
      <c r="W99" s="15"/>
      <c r="X99" s="15"/>
      <c r="Y99" s="15"/>
      <c r="Z99" s="15"/>
      <c r="AA99" s="15"/>
      <c r="AB99" s="15"/>
      <c r="AC99" s="15"/>
      <c r="AD99" s="15"/>
      <c r="AE99" s="15"/>
    </row>
    <row r="100" ht="24.0" customHeight="1">
      <c r="A100" s="13">
        <v>98.0</v>
      </c>
      <c r="B100" s="14">
        <v>44585.0</v>
      </c>
      <c r="C100" s="14">
        <v>44586.0</v>
      </c>
      <c r="D100" s="13">
        <v>3.81401100124583E14</v>
      </c>
      <c r="E100" s="13">
        <v>353.0</v>
      </c>
      <c r="F100" s="13">
        <v>8197507.0</v>
      </c>
      <c r="G100" s="13" t="s">
        <v>311</v>
      </c>
      <c r="H100" s="13" t="s">
        <v>311</v>
      </c>
      <c r="I100" s="13">
        <v>7.6389767E7</v>
      </c>
      <c r="J100" s="13" t="s">
        <v>312</v>
      </c>
      <c r="K100" s="13" t="s">
        <v>309</v>
      </c>
      <c r="L100" s="13"/>
      <c r="M100" s="13">
        <v>140.0</v>
      </c>
      <c r="N100" s="13">
        <v>140.0</v>
      </c>
      <c r="O100" s="13"/>
      <c r="P100" s="13" t="s">
        <v>22</v>
      </c>
      <c r="Q100" s="16" t="s">
        <v>23</v>
      </c>
      <c r="R100" s="13" t="s">
        <v>313</v>
      </c>
      <c r="S100" s="15"/>
      <c r="T100" s="15"/>
      <c r="U100" s="15"/>
      <c r="V100" s="15"/>
      <c r="W100" s="15"/>
      <c r="X100" s="15"/>
      <c r="Y100" s="15"/>
      <c r="Z100" s="15"/>
      <c r="AA100" s="15"/>
      <c r="AB100" s="15"/>
      <c r="AC100" s="15"/>
      <c r="AD100" s="15"/>
      <c r="AE100" s="15"/>
    </row>
    <row r="101" ht="24.0" customHeight="1">
      <c r="A101" s="13">
        <v>99.0</v>
      </c>
      <c r="B101" s="14">
        <v>44586.0</v>
      </c>
      <c r="C101" s="14">
        <v>44587.0</v>
      </c>
      <c r="D101" s="13">
        <v>3.81401100124583E14</v>
      </c>
      <c r="E101" s="13">
        <v>354.0</v>
      </c>
      <c r="F101" s="13">
        <v>6210421.0</v>
      </c>
      <c r="G101" s="13" t="s">
        <v>314</v>
      </c>
      <c r="H101" s="13" t="s">
        <v>314</v>
      </c>
      <c r="I101" s="13">
        <v>7.5357117E7</v>
      </c>
      <c r="J101" s="13" t="s">
        <v>315</v>
      </c>
      <c r="K101" s="13" t="s">
        <v>309</v>
      </c>
      <c r="L101" s="13"/>
      <c r="M101" s="13">
        <v>140.0</v>
      </c>
      <c r="N101" s="15">
        <f t="shared" ref="N101:N102" si="8">M101</f>
        <v>140</v>
      </c>
      <c r="O101" s="13"/>
      <c r="P101" s="13" t="s">
        <v>22</v>
      </c>
      <c r="Q101" s="16" t="s">
        <v>23</v>
      </c>
      <c r="R101" s="13" t="s">
        <v>313</v>
      </c>
      <c r="S101" s="15"/>
      <c r="T101" s="15"/>
      <c r="U101" s="15"/>
      <c r="V101" s="15"/>
      <c r="W101" s="15"/>
      <c r="X101" s="15"/>
      <c r="Y101" s="15"/>
      <c r="Z101" s="15"/>
      <c r="AA101" s="15"/>
      <c r="AB101" s="15"/>
      <c r="AC101" s="15"/>
      <c r="AD101" s="15"/>
      <c r="AE101" s="15"/>
    </row>
    <row r="102" ht="107.25" customHeight="1">
      <c r="A102" s="13">
        <v>100.0</v>
      </c>
      <c r="B102" s="14">
        <v>44586.0</v>
      </c>
      <c r="C102" s="14">
        <v>44588.0</v>
      </c>
      <c r="D102" s="13">
        <v>3.81401100124583E14</v>
      </c>
      <c r="E102" s="13">
        <v>355.0</v>
      </c>
      <c r="F102" s="13">
        <v>6390086.0</v>
      </c>
      <c r="G102" s="13" t="s">
        <v>316</v>
      </c>
      <c r="H102" s="13" t="s">
        <v>316</v>
      </c>
      <c r="I102" s="13">
        <v>7.6683505E7</v>
      </c>
      <c r="J102" s="13"/>
      <c r="K102" s="13" t="s">
        <v>119</v>
      </c>
      <c r="L102" s="13" t="s">
        <v>27</v>
      </c>
      <c r="M102" s="13">
        <v>1840.0</v>
      </c>
      <c r="N102" s="15">
        <f t="shared" si="8"/>
        <v>1840</v>
      </c>
      <c r="O102" s="13"/>
      <c r="P102" s="13" t="s">
        <v>22</v>
      </c>
      <c r="Q102" s="16" t="s">
        <v>23</v>
      </c>
      <c r="R102" s="13" t="s">
        <v>317</v>
      </c>
      <c r="S102" s="15"/>
      <c r="T102" s="15"/>
      <c r="U102" s="15"/>
      <c r="V102" s="15"/>
      <c r="W102" s="15"/>
      <c r="X102" s="15"/>
      <c r="Y102" s="15"/>
      <c r="Z102" s="15"/>
      <c r="AA102" s="15"/>
      <c r="AB102" s="15"/>
      <c r="AC102" s="15"/>
      <c r="AD102" s="15"/>
      <c r="AE102" s="15"/>
    </row>
    <row r="103" ht="111.75" customHeight="1">
      <c r="A103" s="30">
        <v>101.0</v>
      </c>
      <c r="B103" s="34">
        <v>44586.0</v>
      </c>
      <c r="C103" s="34">
        <v>44589.0</v>
      </c>
      <c r="D103" s="35">
        <v>3.81401100124583E14</v>
      </c>
      <c r="E103" s="35">
        <v>356.0</v>
      </c>
      <c r="F103" s="35">
        <v>1.52314401E9</v>
      </c>
      <c r="G103" s="35" t="s">
        <v>318</v>
      </c>
      <c r="H103" s="35" t="s">
        <v>319</v>
      </c>
      <c r="I103" s="35">
        <v>7.0816977E7</v>
      </c>
      <c r="J103" s="35"/>
      <c r="K103" s="35" t="s">
        <v>119</v>
      </c>
      <c r="L103" s="35" t="s">
        <v>44</v>
      </c>
      <c r="M103" s="35">
        <v>0.0</v>
      </c>
      <c r="N103" s="36">
        <v>0.0</v>
      </c>
      <c r="O103" s="35">
        <v>3460.0</v>
      </c>
      <c r="P103" s="35" t="s">
        <v>22</v>
      </c>
      <c r="Q103" s="37" t="s">
        <v>23</v>
      </c>
      <c r="R103" s="35" t="s">
        <v>320</v>
      </c>
      <c r="S103" s="15"/>
      <c r="T103" s="15"/>
      <c r="U103" s="15"/>
      <c r="V103" s="15"/>
      <c r="W103" s="15"/>
      <c r="X103" s="15"/>
      <c r="Y103" s="15"/>
      <c r="Z103" s="15"/>
      <c r="AA103" s="15"/>
      <c r="AB103" s="15"/>
      <c r="AC103" s="15"/>
      <c r="AD103" s="15"/>
      <c r="AE103" s="15"/>
    </row>
    <row r="104" ht="160.5" customHeight="1">
      <c r="A104" s="13">
        <v>102.0</v>
      </c>
      <c r="B104" s="14">
        <v>44587.0</v>
      </c>
      <c r="C104" s="14">
        <v>44589.0</v>
      </c>
      <c r="D104" s="13">
        <v>3.81401100124583E14</v>
      </c>
      <c r="E104" s="13">
        <v>357.0</v>
      </c>
      <c r="F104" s="13">
        <v>4606529.0</v>
      </c>
      <c r="G104" s="13" t="s">
        <v>321</v>
      </c>
      <c r="H104" s="13" t="s">
        <v>322</v>
      </c>
      <c r="I104" s="13">
        <v>7.63305E7</v>
      </c>
      <c r="J104" s="13" t="s">
        <v>323</v>
      </c>
      <c r="K104" s="13" t="s">
        <v>324</v>
      </c>
      <c r="L104" s="13" t="s">
        <v>27</v>
      </c>
      <c r="M104" s="13">
        <v>2202.0</v>
      </c>
      <c r="N104" s="15">
        <f t="shared" ref="N104:N117" si="9">M104</f>
        <v>2202</v>
      </c>
      <c r="O104" s="13"/>
      <c r="P104" s="13" t="s">
        <v>22</v>
      </c>
      <c r="Q104" s="16" t="s">
        <v>23</v>
      </c>
      <c r="R104" s="13" t="s">
        <v>325</v>
      </c>
      <c r="S104" s="15"/>
      <c r="T104" s="15"/>
      <c r="U104" s="15"/>
      <c r="V104" s="15"/>
      <c r="W104" s="15"/>
      <c r="X104" s="15"/>
      <c r="Y104" s="15"/>
      <c r="Z104" s="15"/>
      <c r="AA104" s="15"/>
      <c r="AB104" s="15"/>
      <c r="AC104" s="15"/>
      <c r="AD104" s="15"/>
      <c r="AE104" s="15"/>
    </row>
    <row r="105" ht="24.0" customHeight="1">
      <c r="A105" s="13">
        <v>103.0</v>
      </c>
      <c r="B105" s="14">
        <v>44588.0</v>
      </c>
      <c r="C105" s="14">
        <v>44590.0</v>
      </c>
      <c r="D105" s="13">
        <v>3.81401100124583E14</v>
      </c>
      <c r="E105" s="13">
        <v>358.0</v>
      </c>
      <c r="F105" s="13">
        <v>1.48201301E9</v>
      </c>
      <c r="G105" s="13" t="s">
        <v>326</v>
      </c>
      <c r="H105" s="13" t="s">
        <v>327</v>
      </c>
      <c r="I105" s="13">
        <v>7.0052152E7</v>
      </c>
      <c r="J105" s="13" t="s">
        <v>328</v>
      </c>
      <c r="K105" s="13" t="s">
        <v>329</v>
      </c>
      <c r="L105" s="13"/>
      <c r="M105" s="13">
        <v>240.0</v>
      </c>
      <c r="N105" s="15">
        <f t="shared" si="9"/>
        <v>240</v>
      </c>
      <c r="O105" s="13"/>
      <c r="P105" s="13" t="s">
        <v>22</v>
      </c>
      <c r="Q105" s="16" t="s">
        <v>23</v>
      </c>
      <c r="R105" s="13" t="s">
        <v>330</v>
      </c>
      <c r="S105" s="15"/>
      <c r="T105" s="15"/>
      <c r="U105" s="15"/>
      <c r="V105" s="15"/>
      <c r="W105" s="15"/>
      <c r="X105" s="15"/>
      <c r="Y105" s="15"/>
      <c r="Z105" s="15"/>
      <c r="AA105" s="15"/>
      <c r="AB105" s="15"/>
      <c r="AC105" s="15"/>
      <c r="AD105" s="15"/>
      <c r="AE105" s="15"/>
    </row>
    <row r="106" ht="122.25" customHeight="1">
      <c r="A106" s="29">
        <v>104.0</v>
      </c>
      <c r="B106" s="14">
        <v>44588.0</v>
      </c>
      <c r="C106" s="14">
        <v>44618.0</v>
      </c>
      <c r="D106" s="13">
        <v>3.81401100124583E14</v>
      </c>
      <c r="E106" s="13">
        <v>359.0</v>
      </c>
      <c r="F106" s="13">
        <v>7963349.0</v>
      </c>
      <c r="G106" s="13" t="s">
        <v>331</v>
      </c>
      <c r="H106" s="13" t="s">
        <v>332</v>
      </c>
      <c r="I106" s="13">
        <v>6.95339E7</v>
      </c>
      <c r="J106" s="13" t="s">
        <v>333</v>
      </c>
      <c r="K106" s="13" t="s">
        <v>98</v>
      </c>
      <c r="L106" s="13" t="s">
        <v>306</v>
      </c>
      <c r="M106" s="13">
        <v>2440.0</v>
      </c>
      <c r="N106" s="15">
        <f t="shared" si="9"/>
        <v>2440</v>
      </c>
      <c r="O106" s="13"/>
      <c r="P106" s="13" t="s">
        <v>22</v>
      </c>
      <c r="Q106" s="16" t="s">
        <v>23</v>
      </c>
      <c r="R106" s="13" t="s">
        <v>334</v>
      </c>
      <c r="S106" s="15"/>
      <c r="T106" s="15"/>
      <c r="U106" s="15"/>
      <c r="V106" s="15"/>
      <c r="W106" s="15"/>
      <c r="X106" s="15"/>
      <c r="Y106" s="15"/>
      <c r="Z106" s="15"/>
      <c r="AA106" s="15"/>
      <c r="AB106" s="15"/>
      <c r="AC106" s="15"/>
      <c r="AD106" s="15"/>
      <c r="AE106" s="15"/>
    </row>
    <row r="107" ht="134.25" customHeight="1">
      <c r="A107" s="13">
        <v>105.0</v>
      </c>
      <c r="B107" s="14">
        <v>44588.0</v>
      </c>
      <c r="C107" s="14">
        <v>44590.0</v>
      </c>
      <c r="D107" s="13">
        <v>3.81401100124583E14</v>
      </c>
      <c r="E107" s="13">
        <v>360.0</v>
      </c>
      <c r="F107" s="13">
        <v>4687135.0</v>
      </c>
      <c r="G107" s="13" t="s">
        <v>335</v>
      </c>
      <c r="H107" s="13" t="s">
        <v>335</v>
      </c>
      <c r="I107" s="13">
        <v>7.5012354E7</v>
      </c>
      <c r="J107" s="13"/>
      <c r="K107" s="13" t="s">
        <v>141</v>
      </c>
      <c r="L107" s="13" t="s">
        <v>27</v>
      </c>
      <c r="M107" s="13">
        <v>1222.0</v>
      </c>
      <c r="N107" s="15">
        <f t="shared" si="9"/>
        <v>1222</v>
      </c>
      <c r="O107" s="13"/>
      <c r="P107" s="13" t="s">
        <v>22</v>
      </c>
      <c r="Q107" s="16" t="s">
        <v>23</v>
      </c>
      <c r="R107" s="13" t="s">
        <v>336</v>
      </c>
      <c r="S107" s="15"/>
      <c r="T107" s="15"/>
      <c r="U107" s="15"/>
      <c r="V107" s="15"/>
      <c r="W107" s="15"/>
      <c r="X107" s="15"/>
      <c r="Y107" s="15"/>
      <c r="Z107" s="15"/>
      <c r="AA107" s="15"/>
      <c r="AB107" s="15"/>
      <c r="AC107" s="15"/>
      <c r="AD107" s="15"/>
      <c r="AE107" s="15"/>
    </row>
    <row r="108" ht="29.25" customHeight="1">
      <c r="A108" s="13">
        <v>106.0</v>
      </c>
      <c r="B108" s="14">
        <v>44588.0</v>
      </c>
      <c r="C108" s="14">
        <v>44590.0</v>
      </c>
      <c r="D108" s="13">
        <v>3.81401100124583E14</v>
      </c>
      <c r="E108" s="13">
        <v>361.0</v>
      </c>
      <c r="F108" s="13">
        <v>5.843584017E9</v>
      </c>
      <c r="G108" s="13" t="s">
        <v>337</v>
      </c>
      <c r="H108" s="13" t="s">
        <v>338</v>
      </c>
      <c r="I108" s="13">
        <v>7.5075901E7</v>
      </c>
      <c r="J108" s="13" t="s">
        <v>339</v>
      </c>
      <c r="K108" s="13" t="s">
        <v>329</v>
      </c>
      <c r="L108" s="13"/>
      <c r="M108" s="13">
        <v>360.0</v>
      </c>
      <c r="N108" s="15">
        <f t="shared" si="9"/>
        <v>360</v>
      </c>
      <c r="O108" s="13"/>
      <c r="P108" s="13" t="s">
        <v>22</v>
      </c>
      <c r="Q108" s="16" t="s">
        <v>23</v>
      </c>
      <c r="R108" s="13" t="s">
        <v>340</v>
      </c>
      <c r="S108" s="15"/>
      <c r="T108" s="15"/>
      <c r="U108" s="15"/>
      <c r="V108" s="15"/>
      <c r="W108" s="15"/>
      <c r="X108" s="15"/>
      <c r="Y108" s="15"/>
      <c r="Z108" s="15"/>
      <c r="AA108" s="15"/>
      <c r="AB108" s="15"/>
      <c r="AC108" s="15"/>
      <c r="AD108" s="15"/>
      <c r="AE108" s="15"/>
    </row>
    <row r="109" ht="108.75" customHeight="1">
      <c r="A109" s="13">
        <v>107.0</v>
      </c>
      <c r="B109" s="14">
        <v>44588.0</v>
      </c>
      <c r="C109" s="14">
        <v>44590.0</v>
      </c>
      <c r="D109" s="13">
        <v>3.81401100124583E14</v>
      </c>
      <c r="E109" s="13">
        <v>362.0</v>
      </c>
      <c r="F109" s="13">
        <v>2.468374017E9</v>
      </c>
      <c r="G109" s="13" t="s">
        <v>341</v>
      </c>
      <c r="H109" s="13" t="s">
        <v>342</v>
      </c>
      <c r="I109" s="13">
        <v>7.2044315E7</v>
      </c>
      <c r="J109" s="13" t="s">
        <v>343</v>
      </c>
      <c r="K109" s="13" t="s">
        <v>119</v>
      </c>
      <c r="L109" s="13" t="s">
        <v>27</v>
      </c>
      <c r="M109" s="13">
        <v>1960.0</v>
      </c>
      <c r="N109" s="15">
        <f t="shared" si="9"/>
        <v>1960</v>
      </c>
      <c r="O109" s="13"/>
      <c r="P109" s="13" t="s">
        <v>22</v>
      </c>
      <c r="Q109" s="16" t="s">
        <v>23</v>
      </c>
      <c r="R109" s="13" t="s">
        <v>344</v>
      </c>
      <c r="S109" s="15"/>
      <c r="T109" s="15"/>
      <c r="U109" s="15"/>
      <c r="V109" s="15"/>
      <c r="W109" s="15"/>
      <c r="X109" s="15"/>
      <c r="Y109" s="15"/>
      <c r="Z109" s="15"/>
      <c r="AA109" s="15"/>
      <c r="AB109" s="15"/>
      <c r="AC109" s="15"/>
      <c r="AD109" s="15"/>
      <c r="AE109" s="15"/>
    </row>
    <row r="110" ht="88.5" customHeight="1">
      <c r="A110" s="35">
        <v>108.0</v>
      </c>
      <c r="B110" s="34">
        <v>44588.0</v>
      </c>
      <c r="C110" s="34">
        <v>44589.0</v>
      </c>
      <c r="D110" s="35">
        <v>3.81401100124583E14</v>
      </c>
      <c r="E110" s="35">
        <v>363.0</v>
      </c>
      <c r="F110" s="35">
        <v>0.0</v>
      </c>
      <c r="G110" s="35" t="s">
        <v>345</v>
      </c>
      <c r="H110" s="35" t="s">
        <v>345</v>
      </c>
      <c r="I110" s="35">
        <v>7.5002501E7</v>
      </c>
      <c r="J110" s="35" t="s">
        <v>346</v>
      </c>
      <c r="K110" s="35" t="s">
        <v>98</v>
      </c>
      <c r="L110" s="35" t="s">
        <v>44</v>
      </c>
      <c r="M110" s="36">
        <v>0.0</v>
      </c>
      <c r="N110" s="38">
        <f t="shared" si="9"/>
        <v>0</v>
      </c>
      <c r="O110" s="36">
        <v>1730.0</v>
      </c>
      <c r="P110" s="35" t="s">
        <v>22</v>
      </c>
      <c r="Q110" s="37" t="s">
        <v>23</v>
      </c>
      <c r="R110" s="35" t="s">
        <v>347</v>
      </c>
      <c r="S110" s="15"/>
      <c r="T110" s="15"/>
      <c r="U110" s="15"/>
      <c r="V110" s="15"/>
      <c r="W110" s="15"/>
      <c r="X110" s="15"/>
      <c r="Y110" s="15"/>
      <c r="Z110" s="15"/>
      <c r="AA110" s="15"/>
      <c r="AB110" s="15"/>
      <c r="AC110" s="15"/>
      <c r="AD110" s="15"/>
      <c r="AE110" s="15"/>
    </row>
    <row r="111" ht="24.0" customHeight="1">
      <c r="A111" s="13">
        <v>109.0</v>
      </c>
      <c r="B111" s="14">
        <v>44588.0</v>
      </c>
      <c r="C111" s="14">
        <v>44590.0</v>
      </c>
      <c r="D111" s="13">
        <v>3.81401100124583E14</v>
      </c>
      <c r="E111" s="13">
        <v>364.0</v>
      </c>
      <c r="F111" s="13">
        <v>4160660.0</v>
      </c>
      <c r="G111" s="13" t="s">
        <v>348</v>
      </c>
      <c r="H111" s="13" t="s">
        <v>349</v>
      </c>
      <c r="I111" s="13">
        <v>7.5522489E7</v>
      </c>
      <c r="J111" s="13" t="s">
        <v>350</v>
      </c>
      <c r="K111" s="13" t="s">
        <v>329</v>
      </c>
      <c r="L111" s="13"/>
      <c r="M111" s="13">
        <v>180.0</v>
      </c>
      <c r="N111" s="15">
        <f t="shared" si="9"/>
        <v>180</v>
      </c>
      <c r="O111" s="13"/>
      <c r="P111" s="13" t="s">
        <v>22</v>
      </c>
      <c r="Q111" s="16" t="s">
        <v>23</v>
      </c>
      <c r="R111" s="13" t="s">
        <v>351</v>
      </c>
      <c r="S111" s="15"/>
      <c r="T111" s="15"/>
      <c r="U111" s="15"/>
      <c r="V111" s="15"/>
      <c r="W111" s="15"/>
      <c r="X111" s="15"/>
      <c r="Y111" s="15"/>
      <c r="Z111" s="15"/>
      <c r="AA111" s="15"/>
      <c r="AB111" s="15"/>
      <c r="AC111" s="15"/>
      <c r="AD111" s="15"/>
      <c r="AE111" s="15"/>
    </row>
    <row r="112" ht="24.0" customHeight="1">
      <c r="A112" s="13">
        <v>110.0</v>
      </c>
      <c r="B112" s="14">
        <v>44589.0</v>
      </c>
      <c r="C112" s="14">
        <v>44590.0</v>
      </c>
      <c r="D112" s="13">
        <v>3.81401100124583E14</v>
      </c>
      <c r="E112" s="13">
        <v>365.0</v>
      </c>
      <c r="F112" s="13">
        <v>4735179.0</v>
      </c>
      <c r="G112" s="13" t="s">
        <v>352</v>
      </c>
      <c r="H112" s="13" t="s">
        <v>352</v>
      </c>
      <c r="I112" s="13">
        <v>7.5587307E7</v>
      </c>
      <c r="J112" s="13" t="s">
        <v>353</v>
      </c>
      <c r="K112" s="13" t="s">
        <v>329</v>
      </c>
      <c r="L112" s="13"/>
      <c r="M112" s="13">
        <v>120.0</v>
      </c>
      <c r="N112" s="15">
        <f t="shared" si="9"/>
        <v>120</v>
      </c>
      <c r="O112" s="13"/>
      <c r="P112" s="13" t="s">
        <v>22</v>
      </c>
      <c r="Q112" s="16" t="s">
        <v>23</v>
      </c>
      <c r="R112" s="13" t="s">
        <v>354</v>
      </c>
      <c r="S112" s="15"/>
      <c r="T112" s="15"/>
      <c r="U112" s="15"/>
      <c r="V112" s="15"/>
      <c r="W112" s="15"/>
      <c r="X112" s="15"/>
      <c r="Y112" s="15"/>
      <c r="Z112" s="15"/>
      <c r="AA112" s="15"/>
      <c r="AB112" s="15"/>
      <c r="AC112" s="15"/>
      <c r="AD112" s="15"/>
      <c r="AE112" s="15"/>
    </row>
    <row r="113" ht="107.25" customHeight="1">
      <c r="A113" s="17">
        <v>111.0</v>
      </c>
      <c r="B113" s="18">
        <v>44589.0</v>
      </c>
      <c r="C113" s="18">
        <v>44666.0</v>
      </c>
      <c r="D113" s="17">
        <v>3.81401100124583E14</v>
      </c>
      <c r="E113" s="17">
        <v>366.0</v>
      </c>
      <c r="F113" s="17">
        <v>4.091241014E9</v>
      </c>
      <c r="G113" s="17" t="s">
        <v>355</v>
      </c>
      <c r="H113" s="17" t="s">
        <v>356</v>
      </c>
      <c r="I113" s="17">
        <v>7.0363714E7</v>
      </c>
      <c r="J113" s="17"/>
      <c r="K113" s="17" t="s">
        <v>305</v>
      </c>
      <c r="L113" s="17" t="s">
        <v>44</v>
      </c>
      <c r="M113" s="17">
        <v>1145.0</v>
      </c>
      <c r="N113" s="19">
        <f t="shared" si="9"/>
        <v>1145</v>
      </c>
      <c r="O113" s="17"/>
      <c r="P113" s="17" t="s">
        <v>22</v>
      </c>
      <c r="Q113" s="20" t="s">
        <v>23</v>
      </c>
      <c r="R113" s="17" t="s">
        <v>357</v>
      </c>
      <c r="S113" s="15"/>
      <c r="T113" s="15"/>
      <c r="U113" s="15"/>
      <c r="V113" s="15"/>
      <c r="W113" s="15"/>
      <c r="X113" s="15"/>
      <c r="Y113" s="15"/>
      <c r="Z113" s="15"/>
      <c r="AA113" s="15"/>
      <c r="AB113" s="15"/>
      <c r="AC113" s="15"/>
      <c r="AD113" s="15"/>
      <c r="AE113" s="15"/>
    </row>
    <row r="114" ht="24.0" customHeight="1">
      <c r="A114" s="13">
        <v>112.0</v>
      </c>
      <c r="B114" s="14">
        <v>44589.0</v>
      </c>
      <c r="C114" s="14">
        <v>44590.0</v>
      </c>
      <c r="D114" s="13">
        <v>3.81401100124583E14</v>
      </c>
      <c r="E114" s="13">
        <v>367.0</v>
      </c>
      <c r="F114" s="13">
        <v>5843031.0</v>
      </c>
      <c r="G114" s="13" t="s">
        <v>358</v>
      </c>
      <c r="H114" s="13" t="s">
        <v>359</v>
      </c>
      <c r="I114" s="13">
        <v>7.7029775E7</v>
      </c>
      <c r="J114" s="13" t="s">
        <v>360</v>
      </c>
      <c r="K114" s="13" t="s">
        <v>329</v>
      </c>
      <c r="L114" s="13"/>
      <c r="M114" s="13">
        <v>360.0</v>
      </c>
      <c r="N114" s="15">
        <f t="shared" si="9"/>
        <v>360</v>
      </c>
      <c r="O114" s="13"/>
      <c r="P114" s="13" t="s">
        <v>22</v>
      </c>
      <c r="Q114" s="16" t="s">
        <v>23</v>
      </c>
      <c r="R114" s="13" t="s">
        <v>340</v>
      </c>
      <c r="S114" s="15"/>
      <c r="T114" s="15"/>
      <c r="U114" s="15"/>
      <c r="V114" s="15"/>
      <c r="W114" s="15"/>
      <c r="X114" s="15"/>
      <c r="Y114" s="15"/>
      <c r="Z114" s="15"/>
      <c r="AA114" s="15"/>
      <c r="AB114" s="15"/>
      <c r="AC114" s="15"/>
      <c r="AD114" s="15"/>
      <c r="AE114" s="15"/>
    </row>
    <row r="115" ht="144.75" customHeight="1">
      <c r="A115" s="39">
        <v>113.0</v>
      </c>
      <c r="B115" s="14">
        <v>44589.0</v>
      </c>
      <c r="C115" s="14">
        <v>44590.0</v>
      </c>
      <c r="D115" s="13">
        <v>3.81401100124583E14</v>
      </c>
      <c r="E115" s="13">
        <v>368.0</v>
      </c>
      <c r="F115" s="13">
        <v>5840600.0</v>
      </c>
      <c r="G115" s="13" t="s">
        <v>361</v>
      </c>
      <c r="H115" s="13" t="s">
        <v>361</v>
      </c>
      <c r="I115" s="13">
        <v>7.5513434E7</v>
      </c>
      <c r="J115" s="13" t="s">
        <v>362</v>
      </c>
      <c r="K115" s="13" t="s">
        <v>363</v>
      </c>
      <c r="L115" s="13"/>
      <c r="M115" s="13">
        <v>600.0</v>
      </c>
      <c r="N115" s="15">
        <f t="shared" si="9"/>
        <v>600</v>
      </c>
      <c r="O115" s="13"/>
      <c r="P115" s="13" t="s">
        <v>22</v>
      </c>
      <c r="Q115" s="16" t="s">
        <v>23</v>
      </c>
      <c r="R115" s="13" t="s">
        <v>364</v>
      </c>
      <c r="S115" s="15"/>
      <c r="T115" s="15"/>
      <c r="U115" s="15"/>
      <c r="V115" s="15"/>
      <c r="W115" s="15"/>
      <c r="X115" s="15"/>
      <c r="Y115" s="15"/>
      <c r="Z115" s="15"/>
      <c r="AA115" s="15"/>
      <c r="AB115" s="15"/>
      <c r="AC115" s="15"/>
      <c r="AD115" s="15"/>
      <c r="AE115" s="15"/>
    </row>
    <row r="116" ht="138.75" customHeight="1">
      <c r="A116" s="13">
        <v>114.0</v>
      </c>
      <c r="B116" s="14">
        <v>44592.0</v>
      </c>
      <c r="C116" s="14">
        <v>44593.0</v>
      </c>
      <c r="D116" s="13">
        <v>3.81401100124583E14</v>
      </c>
      <c r="E116" s="13">
        <v>369.0</v>
      </c>
      <c r="F116" s="13">
        <v>0.0</v>
      </c>
      <c r="G116" s="13" t="s">
        <v>365</v>
      </c>
      <c r="H116" s="13" t="s">
        <v>365</v>
      </c>
      <c r="I116" s="13">
        <v>6.9075586E7</v>
      </c>
      <c r="J116" s="13"/>
      <c r="K116" s="13" t="s">
        <v>366</v>
      </c>
      <c r="L116" s="13" t="s">
        <v>44</v>
      </c>
      <c r="M116" s="13">
        <v>1600.0</v>
      </c>
      <c r="N116" s="15">
        <f t="shared" si="9"/>
        <v>1600</v>
      </c>
      <c r="O116" s="13"/>
      <c r="P116" s="13" t="s">
        <v>22</v>
      </c>
      <c r="Q116" s="16" t="s">
        <v>23</v>
      </c>
      <c r="R116" s="13" t="s">
        <v>367</v>
      </c>
      <c r="S116" s="15"/>
      <c r="T116" s="15"/>
      <c r="U116" s="15"/>
      <c r="V116" s="15"/>
      <c r="W116" s="15"/>
      <c r="X116" s="15"/>
      <c r="Y116" s="15"/>
      <c r="Z116" s="15"/>
      <c r="AA116" s="15"/>
      <c r="AB116" s="15"/>
      <c r="AC116" s="15"/>
      <c r="AD116" s="15"/>
      <c r="AE116" s="15"/>
    </row>
    <row r="117" ht="117.0" customHeight="1">
      <c r="A117" s="13">
        <v>115.0</v>
      </c>
      <c r="B117" s="14">
        <v>44592.0</v>
      </c>
      <c r="C117" s="14">
        <v>44619.0</v>
      </c>
      <c r="D117" s="13">
        <v>3.81401100124583E14</v>
      </c>
      <c r="E117" s="13">
        <v>370.0</v>
      </c>
      <c r="F117" s="13">
        <v>2.941520015E9</v>
      </c>
      <c r="G117" s="13" t="s">
        <v>368</v>
      </c>
      <c r="H117" s="13" t="s">
        <v>368</v>
      </c>
      <c r="I117" s="13">
        <v>7.9492138E7</v>
      </c>
      <c r="J117" s="13" t="s">
        <v>369</v>
      </c>
      <c r="K117" s="13" t="s">
        <v>98</v>
      </c>
      <c r="L117" s="13" t="s">
        <v>44</v>
      </c>
      <c r="M117" s="13">
        <v>1730.0</v>
      </c>
      <c r="N117" s="15">
        <f t="shared" si="9"/>
        <v>1730</v>
      </c>
      <c r="O117" s="13"/>
      <c r="P117" s="13" t="s">
        <v>22</v>
      </c>
      <c r="Q117" s="16" t="s">
        <v>23</v>
      </c>
      <c r="R117" s="13" t="s">
        <v>370</v>
      </c>
      <c r="S117" s="15"/>
      <c r="T117" s="15"/>
      <c r="U117" s="15"/>
      <c r="V117" s="15"/>
      <c r="W117" s="15"/>
      <c r="X117" s="15"/>
      <c r="Y117" s="15"/>
      <c r="Z117" s="15"/>
      <c r="AA117" s="15"/>
      <c r="AB117" s="15"/>
      <c r="AC117" s="15"/>
      <c r="AD117" s="15"/>
      <c r="AE117" s="15"/>
    </row>
    <row r="118" ht="126.75" customHeight="1">
      <c r="A118" s="35">
        <v>116.0</v>
      </c>
      <c r="B118" s="34">
        <v>44592.0</v>
      </c>
      <c r="C118" s="34">
        <v>44588.0</v>
      </c>
      <c r="D118" s="35">
        <v>3.81401100124583E14</v>
      </c>
      <c r="E118" s="35">
        <v>371.0</v>
      </c>
      <c r="F118" s="35">
        <v>14618.0</v>
      </c>
      <c r="G118" s="35" t="s">
        <v>371</v>
      </c>
      <c r="H118" s="35" t="s">
        <v>372</v>
      </c>
      <c r="I118" s="35">
        <v>7.7390665E7</v>
      </c>
      <c r="J118" s="35" t="s">
        <v>373</v>
      </c>
      <c r="K118" s="35" t="s">
        <v>374</v>
      </c>
      <c r="L118" s="35" t="s">
        <v>44</v>
      </c>
      <c r="M118" s="36">
        <v>0.0</v>
      </c>
      <c r="N118" s="36">
        <v>0.0</v>
      </c>
      <c r="O118" s="38">
        <f>N118</f>
        <v>0</v>
      </c>
      <c r="P118" s="35" t="s">
        <v>22</v>
      </c>
      <c r="Q118" s="37" t="s">
        <v>23</v>
      </c>
      <c r="R118" s="35" t="s">
        <v>375</v>
      </c>
      <c r="S118" s="15"/>
      <c r="T118" s="15"/>
      <c r="U118" s="15"/>
      <c r="V118" s="15"/>
      <c r="W118" s="15"/>
      <c r="X118" s="15"/>
      <c r="Y118" s="15"/>
      <c r="Z118" s="15"/>
      <c r="AA118" s="15"/>
      <c r="AB118" s="15"/>
      <c r="AC118" s="15"/>
      <c r="AD118" s="15"/>
      <c r="AE118" s="15"/>
    </row>
    <row r="119">
      <c r="A119" s="40"/>
      <c r="B119" s="41"/>
      <c r="C119" s="41"/>
      <c r="D119" s="42"/>
      <c r="E119" s="42"/>
      <c r="F119" s="42"/>
      <c r="G119" s="42"/>
      <c r="H119" s="43" t="s">
        <v>376</v>
      </c>
      <c r="I119" s="44"/>
      <c r="J119" s="44"/>
      <c r="K119" s="44"/>
      <c r="L119" s="44"/>
      <c r="M119" s="45">
        <f t="shared" ref="M119:N119" si="10">SUM(M3:M118)</f>
        <v>95097.2</v>
      </c>
      <c r="N119" s="46">
        <f t="shared" si="10"/>
        <v>95097.2</v>
      </c>
      <c r="O119" s="42"/>
      <c r="P119" s="42"/>
      <c r="Q119" s="42"/>
      <c r="R119" s="42"/>
    </row>
    <row r="120">
      <c r="A120" s="13"/>
      <c r="B120" s="47"/>
      <c r="C120" s="47"/>
      <c r="D120" s="15"/>
      <c r="E120" s="15"/>
      <c r="F120" s="15"/>
      <c r="G120" s="15"/>
      <c r="H120" s="15"/>
      <c r="I120" s="15"/>
      <c r="J120" s="15"/>
      <c r="K120" s="15"/>
      <c r="L120" s="48"/>
      <c r="N120" s="15"/>
      <c r="O120" s="15"/>
      <c r="P120" s="15"/>
      <c r="Q120" s="15"/>
      <c r="R120" s="15"/>
    </row>
    <row r="121">
      <c r="A121" s="13"/>
      <c r="B121" s="47"/>
      <c r="C121" s="47"/>
      <c r="D121" s="15"/>
      <c r="E121" s="15"/>
      <c r="F121" s="15"/>
      <c r="G121" s="15"/>
      <c r="H121" s="15"/>
      <c r="I121" s="15"/>
      <c r="J121" s="15"/>
      <c r="K121" s="15"/>
      <c r="L121" s="48"/>
      <c r="N121" s="49"/>
      <c r="O121" s="15"/>
      <c r="P121" s="15"/>
      <c r="Q121" s="15"/>
      <c r="R121" s="15"/>
    </row>
    <row r="122">
      <c r="A122" s="13"/>
      <c r="B122" s="47"/>
      <c r="C122" s="47"/>
      <c r="D122" s="15"/>
      <c r="E122" s="15"/>
      <c r="F122" s="15"/>
      <c r="G122" s="15"/>
      <c r="H122" s="15"/>
      <c r="I122" s="15"/>
      <c r="J122" s="15"/>
      <c r="K122" s="15"/>
      <c r="L122" s="48"/>
      <c r="N122" s="49"/>
      <c r="O122" s="15"/>
      <c r="P122" s="15"/>
      <c r="Q122" s="15"/>
      <c r="R122" s="15"/>
    </row>
    <row r="123">
      <c r="A123" s="13"/>
      <c r="B123" s="50"/>
      <c r="C123" s="50"/>
      <c r="D123" s="13"/>
      <c r="E123" s="15"/>
      <c r="F123" s="15"/>
      <c r="G123" s="13"/>
      <c r="H123" s="15"/>
      <c r="I123" s="15"/>
      <c r="J123" s="15"/>
      <c r="K123" s="15"/>
      <c r="L123" s="15"/>
      <c r="M123" s="15"/>
      <c r="N123" s="15"/>
      <c r="O123" s="15"/>
      <c r="P123" s="15"/>
      <c r="Q123" s="15"/>
      <c r="R123" s="15"/>
    </row>
    <row r="124">
      <c r="A124" s="13"/>
      <c r="B124" s="14"/>
      <c r="C124" s="14"/>
      <c r="D124" s="15"/>
      <c r="E124" s="15"/>
      <c r="F124" s="15"/>
      <c r="G124" s="51" t="s">
        <v>377</v>
      </c>
      <c r="H124" s="51" t="s">
        <v>378</v>
      </c>
      <c r="I124" s="51" t="s">
        <v>378</v>
      </c>
      <c r="J124" s="15"/>
      <c r="K124" s="15"/>
      <c r="L124" s="15"/>
      <c r="M124" s="15"/>
      <c r="N124" s="15"/>
      <c r="O124" s="15"/>
      <c r="P124" s="15"/>
      <c r="Q124" s="15"/>
      <c r="R124" s="15"/>
    </row>
    <row r="125">
      <c r="A125" s="13"/>
      <c r="B125" s="14"/>
      <c r="C125" s="14"/>
      <c r="D125" s="49"/>
      <c r="E125" s="15"/>
      <c r="F125" s="15"/>
      <c r="G125" s="52" t="s">
        <v>23</v>
      </c>
      <c r="H125" s="52" t="s">
        <v>379</v>
      </c>
      <c r="I125" s="52" t="s">
        <v>380</v>
      </c>
      <c r="J125" s="15"/>
      <c r="K125" s="15"/>
      <c r="L125" s="15"/>
      <c r="M125" s="15"/>
      <c r="N125" s="15"/>
      <c r="O125" s="15"/>
      <c r="P125" s="15"/>
      <c r="Q125" s="15"/>
      <c r="R125" s="15"/>
    </row>
    <row r="126">
      <c r="A126" s="15"/>
      <c r="B126" s="14"/>
      <c r="C126" s="14"/>
      <c r="D126" s="15"/>
      <c r="E126" s="15"/>
      <c r="F126" s="15"/>
      <c r="G126" s="51" t="s">
        <v>381</v>
      </c>
      <c r="H126" s="51" t="s">
        <v>382</v>
      </c>
      <c r="I126" s="51" t="s">
        <v>383</v>
      </c>
      <c r="J126" s="15"/>
      <c r="K126" s="15"/>
      <c r="L126" s="15"/>
      <c r="M126" s="15"/>
      <c r="N126" s="15"/>
      <c r="O126" s="15"/>
      <c r="P126" s="15"/>
      <c r="Q126" s="15"/>
      <c r="R126" s="15"/>
    </row>
    <row r="127">
      <c r="A127" s="15"/>
      <c r="B127" s="47"/>
      <c r="C127" s="47"/>
      <c r="D127" s="15"/>
      <c r="E127" s="15"/>
      <c r="F127" s="15"/>
      <c r="G127" s="15"/>
      <c r="H127" s="15"/>
      <c r="I127" s="15"/>
      <c r="J127" s="15"/>
      <c r="K127" s="15"/>
      <c r="L127" s="15"/>
      <c r="M127" s="15"/>
      <c r="N127" s="15"/>
      <c r="O127" s="15"/>
      <c r="P127" s="15"/>
      <c r="Q127" s="15"/>
      <c r="R127" s="15"/>
    </row>
    <row r="128">
      <c r="A128" s="15"/>
      <c r="B128" s="47"/>
      <c r="C128" s="13"/>
      <c r="D128" s="15"/>
      <c r="E128" s="15"/>
      <c r="F128" s="15"/>
      <c r="G128" s="15"/>
      <c r="H128" s="15"/>
      <c r="I128" s="15"/>
      <c r="J128" s="15"/>
      <c r="K128" s="15"/>
      <c r="L128" s="15"/>
      <c r="M128" s="15"/>
      <c r="N128" s="15"/>
      <c r="O128" s="15"/>
      <c r="P128" s="15"/>
      <c r="Q128" s="15"/>
      <c r="R128" s="15"/>
    </row>
    <row r="129">
      <c r="A129" s="15"/>
      <c r="B129" s="53"/>
      <c r="C129" s="54"/>
      <c r="D129" s="55"/>
      <c r="E129" s="53"/>
      <c r="F129" s="53"/>
      <c r="G129" s="53"/>
      <c r="H129" s="53"/>
      <c r="I129" s="53"/>
      <c r="J129" s="15"/>
      <c r="K129" s="15"/>
      <c r="L129" s="15"/>
      <c r="M129" s="15"/>
      <c r="N129" s="15"/>
      <c r="O129" s="15"/>
      <c r="P129" s="15"/>
      <c r="Q129" s="15"/>
      <c r="R129" s="15"/>
    </row>
    <row r="130">
      <c r="A130" s="15"/>
      <c r="B130" s="47"/>
      <c r="C130" s="13"/>
      <c r="D130" s="49"/>
      <c r="E130" s="13"/>
      <c r="F130" s="15"/>
      <c r="G130" s="15"/>
      <c r="H130" s="15"/>
      <c r="I130" s="15"/>
      <c r="J130" s="15"/>
      <c r="K130" s="15"/>
      <c r="L130" s="15"/>
      <c r="M130" s="15"/>
      <c r="N130" s="15"/>
      <c r="O130" s="15"/>
      <c r="P130" s="15"/>
      <c r="Q130" s="15"/>
      <c r="R130" s="15"/>
    </row>
    <row r="131">
      <c r="A131" s="15"/>
      <c r="B131" s="47"/>
      <c r="C131" s="13"/>
      <c r="D131" s="49"/>
      <c r="E131" s="13"/>
      <c r="F131" s="15"/>
      <c r="G131" s="15"/>
      <c r="H131" s="15"/>
      <c r="I131" s="15"/>
      <c r="J131" s="15"/>
      <c r="K131" s="15"/>
      <c r="L131" s="15"/>
      <c r="M131" s="15"/>
      <c r="N131" s="15"/>
      <c r="O131" s="15"/>
      <c r="P131" s="15"/>
      <c r="Q131" s="15"/>
      <c r="R131" s="15"/>
    </row>
    <row r="132">
      <c r="A132" s="15"/>
      <c r="B132" s="47"/>
      <c r="C132" s="47"/>
      <c r="D132" s="13"/>
      <c r="E132" s="15"/>
      <c r="F132" s="15"/>
      <c r="G132" s="13"/>
      <c r="H132" s="15"/>
      <c r="I132" s="15"/>
      <c r="J132" s="15"/>
      <c r="K132" s="15"/>
      <c r="L132" s="15"/>
      <c r="M132" s="15"/>
      <c r="N132" s="15"/>
      <c r="O132" s="15"/>
      <c r="P132" s="15"/>
      <c r="Q132" s="15"/>
      <c r="R132" s="15"/>
    </row>
    <row r="133">
      <c r="A133" s="15"/>
      <c r="B133" s="47"/>
      <c r="C133" s="47"/>
      <c r="D133" s="15"/>
      <c r="E133" s="15"/>
      <c r="F133" s="15"/>
      <c r="G133" s="15"/>
      <c r="H133" s="15"/>
      <c r="I133" s="15"/>
      <c r="J133" s="15"/>
      <c r="K133" s="15"/>
      <c r="L133" s="15"/>
      <c r="M133" s="15"/>
      <c r="N133" s="15"/>
      <c r="O133" s="15"/>
      <c r="P133" s="15"/>
      <c r="Q133" s="15"/>
      <c r="R133" s="15"/>
    </row>
    <row r="134">
      <c r="A134" s="15"/>
      <c r="B134" s="47"/>
      <c r="C134" s="47"/>
      <c r="D134" s="49"/>
      <c r="E134" s="15"/>
      <c r="F134" s="56"/>
      <c r="G134" s="13"/>
      <c r="H134" s="15"/>
      <c r="I134" s="15"/>
      <c r="J134" s="15"/>
      <c r="K134" s="15"/>
      <c r="L134" s="15"/>
      <c r="M134" s="15"/>
      <c r="N134" s="15"/>
      <c r="O134" s="15"/>
      <c r="P134" s="15"/>
      <c r="Q134" s="15"/>
      <c r="R134" s="15"/>
    </row>
    <row r="135">
      <c r="A135" s="15"/>
      <c r="B135" s="47"/>
      <c r="C135" s="47"/>
      <c r="D135" s="15"/>
      <c r="E135" s="15"/>
      <c r="F135" s="15"/>
      <c r="G135" s="15"/>
      <c r="H135" s="15"/>
      <c r="I135" s="15"/>
      <c r="J135" s="15"/>
      <c r="K135" s="15"/>
      <c r="L135" s="15"/>
      <c r="M135" s="15"/>
      <c r="N135" s="15"/>
      <c r="O135" s="15"/>
      <c r="P135" s="15"/>
      <c r="Q135" s="15"/>
      <c r="R135" s="15"/>
    </row>
    <row r="136">
      <c r="A136" s="15"/>
      <c r="B136" s="47"/>
      <c r="C136" s="47"/>
      <c r="D136" s="13"/>
      <c r="E136" s="15"/>
      <c r="F136" s="15"/>
      <c r="G136" s="13"/>
      <c r="H136" s="15"/>
      <c r="I136" s="15"/>
      <c r="J136" s="15"/>
      <c r="K136" s="15"/>
      <c r="L136" s="15"/>
      <c r="M136" s="15"/>
      <c r="N136" s="15"/>
      <c r="O136" s="15"/>
      <c r="P136" s="15"/>
      <c r="Q136" s="15"/>
      <c r="R136" s="15"/>
    </row>
    <row r="137">
      <c r="A137" s="15"/>
      <c r="B137" s="47"/>
      <c r="C137" s="47"/>
      <c r="D137" s="13"/>
      <c r="E137" s="13"/>
      <c r="F137" s="13"/>
      <c r="G137" s="13"/>
      <c r="H137" s="15"/>
      <c r="I137" s="15"/>
      <c r="J137" s="15"/>
      <c r="K137" s="15"/>
      <c r="L137" s="15"/>
      <c r="M137" s="15"/>
      <c r="N137" s="15"/>
      <c r="O137" s="15"/>
      <c r="P137" s="15"/>
      <c r="Q137" s="15"/>
      <c r="R137" s="15"/>
    </row>
    <row r="138">
      <c r="A138" s="15"/>
      <c r="B138" s="47"/>
      <c r="C138" s="47"/>
      <c r="D138" s="15"/>
      <c r="E138" s="15"/>
      <c r="F138" s="15"/>
      <c r="G138" s="15"/>
      <c r="H138" s="15"/>
      <c r="I138" s="15"/>
      <c r="J138" s="15"/>
      <c r="K138" s="15"/>
      <c r="L138" s="15"/>
      <c r="M138" s="15"/>
      <c r="N138" s="15"/>
      <c r="O138" s="15"/>
      <c r="P138" s="15"/>
      <c r="Q138" s="15"/>
      <c r="R138" s="15"/>
    </row>
    <row r="139">
      <c r="A139" s="15"/>
      <c r="B139" s="47"/>
      <c r="C139" s="47"/>
      <c r="D139" s="15"/>
      <c r="E139" s="15"/>
      <c r="F139" s="15"/>
      <c r="G139" s="15"/>
      <c r="H139" s="15"/>
      <c r="I139" s="15"/>
      <c r="J139" s="15"/>
      <c r="K139" s="15"/>
      <c r="L139" s="15"/>
      <c r="M139" s="15"/>
      <c r="N139" s="15"/>
      <c r="O139" s="15"/>
      <c r="P139" s="15"/>
      <c r="Q139" s="15"/>
      <c r="R139" s="15"/>
    </row>
    <row r="140">
      <c r="A140" s="15"/>
      <c r="B140" s="47"/>
      <c r="C140" s="47"/>
      <c r="D140" s="15"/>
      <c r="E140" s="15"/>
      <c r="F140" s="15"/>
      <c r="G140" s="15"/>
      <c r="H140" s="15"/>
      <c r="I140" s="15"/>
      <c r="J140" s="15"/>
      <c r="K140" s="15"/>
      <c r="L140" s="15"/>
      <c r="M140" s="15"/>
      <c r="N140" s="15"/>
      <c r="O140" s="15"/>
      <c r="P140" s="15"/>
      <c r="Q140" s="15"/>
      <c r="R140" s="15"/>
    </row>
    <row r="141">
      <c r="A141" s="15"/>
      <c r="B141" s="47"/>
      <c r="C141" s="47"/>
      <c r="D141" s="15"/>
      <c r="E141" s="15"/>
      <c r="F141" s="15"/>
      <c r="G141" s="15"/>
      <c r="H141" s="15"/>
      <c r="I141" s="15"/>
      <c r="J141" s="15"/>
      <c r="K141" s="15"/>
      <c r="L141" s="15"/>
      <c r="M141" s="15"/>
      <c r="N141" s="15"/>
      <c r="O141" s="15"/>
      <c r="P141" s="15"/>
      <c r="Q141" s="15"/>
      <c r="R141" s="15"/>
    </row>
    <row r="142">
      <c r="A142" s="15"/>
      <c r="B142" s="47"/>
      <c r="C142" s="47"/>
      <c r="D142" s="15"/>
      <c r="E142" s="15"/>
      <c r="F142" s="15"/>
      <c r="G142" s="15"/>
      <c r="H142" s="15"/>
      <c r="I142" s="15"/>
      <c r="J142" s="15"/>
      <c r="K142" s="15"/>
      <c r="L142" s="15"/>
      <c r="M142" s="15"/>
      <c r="N142" s="15"/>
      <c r="O142" s="15"/>
      <c r="P142" s="15"/>
      <c r="Q142" s="15"/>
      <c r="R142" s="15"/>
    </row>
    <row r="143">
      <c r="A143" s="15"/>
      <c r="B143" s="47"/>
      <c r="C143" s="47"/>
      <c r="D143" s="15"/>
      <c r="E143" s="15"/>
      <c r="F143" s="15"/>
      <c r="G143" s="15"/>
      <c r="H143" s="15"/>
      <c r="I143" s="15"/>
      <c r="J143" s="15"/>
      <c r="K143" s="15"/>
      <c r="L143" s="15"/>
      <c r="M143" s="15"/>
      <c r="N143" s="15"/>
      <c r="O143" s="15"/>
      <c r="P143" s="15"/>
      <c r="Q143" s="15"/>
      <c r="R143" s="15"/>
    </row>
    <row r="144">
      <c r="A144" s="15"/>
      <c r="B144" s="47"/>
      <c r="C144" s="47"/>
      <c r="D144" s="15"/>
      <c r="E144" s="15"/>
      <c r="F144" s="15"/>
      <c r="G144" s="15"/>
      <c r="H144" s="15"/>
      <c r="I144" s="15"/>
      <c r="J144" s="15"/>
      <c r="K144" s="15"/>
      <c r="L144" s="15"/>
      <c r="M144" s="15"/>
      <c r="N144" s="15"/>
      <c r="O144" s="15"/>
      <c r="P144" s="15"/>
      <c r="Q144" s="15"/>
      <c r="R144" s="15"/>
    </row>
    <row r="145">
      <c r="A145" s="15"/>
      <c r="B145" s="47"/>
      <c r="C145" s="47"/>
      <c r="D145" s="15"/>
      <c r="E145" s="15"/>
      <c r="F145" s="15"/>
      <c r="G145" s="15"/>
      <c r="H145" s="15"/>
      <c r="I145" s="15"/>
      <c r="J145" s="15"/>
      <c r="K145" s="15"/>
      <c r="L145" s="15"/>
      <c r="M145" s="15"/>
      <c r="N145" s="15"/>
      <c r="O145" s="15"/>
      <c r="P145" s="15"/>
      <c r="Q145" s="15"/>
      <c r="R145" s="15"/>
    </row>
    <row r="146">
      <c r="A146" s="15"/>
      <c r="B146" s="47"/>
      <c r="C146" s="47"/>
      <c r="D146" s="15"/>
      <c r="E146" s="15"/>
      <c r="F146" s="15"/>
      <c r="G146" s="15"/>
      <c r="H146" s="15"/>
      <c r="I146" s="15"/>
      <c r="J146" s="15"/>
      <c r="K146" s="15"/>
      <c r="L146" s="15"/>
      <c r="M146" s="15"/>
      <c r="N146" s="15"/>
      <c r="O146" s="15"/>
      <c r="P146" s="15"/>
      <c r="Q146" s="15"/>
      <c r="R146" s="15"/>
    </row>
    <row r="147">
      <c r="A147" s="15"/>
      <c r="B147" s="47"/>
      <c r="C147" s="47"/>
      <c r="D147" s="15"/>
      <c r="E147" s="15"/>
      <c r="F147" s="15"/>
      <c r="G147" s="15"/>
      <c r="H147" s="15"/>
      <c r="I147" s="15"/>
      <c r="J147" s="15"/>
      <c r="K147" s="15"/>
      <c r="L147" s="15"/>
      <c r="M147" s="15"/>
      <c r="N147" s="15"/>
      <c r="O147" s="15"/>
      <c r="P147" s="15"/>
      <c r="Q147" s="15"/>
      <c r="R147" s="15"/>
    </row>
    <row r="148">
      <c r="A148" s="15"/>
      <c r="B148" s="47"/>
      <c r="C148" s="47"/>
      <c r="D148" s="15"/>
      <c r="E148" s="15"/>
      <c r="F148" s="15"/>
      <c r="G148" s="15"/>
      <c r="H148" s="15"/>
      <c r="I148" s="15"/>
      <c r="J148" s="15"/>
      <c r="K148" s="15"/>
      <c r="L148" s="15"/>
      <c r="M148" s="15"/>
      <c r="N148" s="15"/>
      <c r="O148" s="15"/>
      <c r="P148" s="15"/>
      <c r="Q148" s="15"/>
      <c r="R148" s="15"/>
    </row>
    <row r="149">
      <c r="A149" s="15"/>
      <c r="B149" s="47"/>
      <c r="C149" s="47"/>
      <c r="D149" s="15"/>
      <c r="E149" s="15"/>
      <c r="F149" s="15"/>
      <c r="G149" s="15"/>
      <c r="H149" s="15"/>
      <c r="I149" s="15"/>
      <c r="J149" s="15"/>
      <c r="K149" s="15"/>
      <c r="L149" s="15"/>
      <c r="M149" s="15"/>
      <c r="N149" s="15"/>
      <c r="O149" s="15"/>
      <c r="P149" s="15"/>
      <c r="Q149" s="15"/>
      <c r="R149" s="15"/>
    </row>
    <row r="150">
      <c r="A150" s="15"/>
      <c r="B150" s="47"/>
      <c r="C150" s="47"/>
      <c r="D150" s="15"/>
      <c r="E150" s="15"/>
      <c r="F150" s="15"/>
      <c r="G150" s="15"/>
      <c r="H150" s="15"/>
      <c r="I150" s="15"/>
      <c r="J150" s="15"/>
      <c r="K150" s="15"/>
      <c r="L150" s="15"/>
      <c r="M150" s="15"/>
      <c r="N150" s="15"/>
      <c r="O150" s="15"/>
      <c r="P150" s="15"/>
      <c r="Q150" s="15"/>
      <c r="R150" s="15"/>
    </row>
    <row r="151">
      <c r="A151" s="15"/>
      <c r="B151" s="47"/>
      <c r="C151" s="47"/>
      <c r="D151" s="15"/>
      <c r="E151" s="15"/>
      <c r="F151" s="15"/>
      <c r="G151" s="15"/>
      <c r="H151" s="15"/>
      <c r="I151" s="15"/>
      <c r="J151" s="15"/>
      <c r="K151" s="15"/>
      <c r="L151" s="15"/>
      <c r="M151" s="15"/>
      <c r="N151" s="15"/>
      <c r="O151" s="15"/>
      <c r="P151" s="15"/>
      <c r="Q151" s="15"/>
      <c r="R151" s="15"/>
    </row>
    <row r="152">
      <c r="A152" s="15"/>
      <c r="B152" s="47"/>
      <c r="C152" s="47"/>
      <c r="D152" s="15"/>
      <c r="E152" s="15"/>
      <c r="F152" s="15"/>
      <c r="G152" s="15"/>
      <c r="H152" s="15"/>
      <c r="I152" s="15"/>
      <c r="J152" s="15"/>
      <c r="K152" s="15"/>
      <c r="L152" s="15"/>
      <c r="M152" s="15"/>
      <c r="N152" s="15"/>
      <c r="O152" s="15"/>
      <c r="P152" s="15"/>
      <c r="Q152" s="15"/>
      <c r="R152" s="15"/>
    </row>
    <row r="153">
      <c r="A153" s="15"/>
      <c r="B153" s="47"/>
      <c r="C153" s="47"/>
      <c r="D153" s="15"/>
      <c r="E153" s="15"/>
      <c r="F153" s="15"/>
      <c r="G153" s="15"/>
      <c r="H153" s="15"/>
      <c r="I153" s="15"/>
      <c r="J153" s="15"/>
      <c r="K153" s="15"/>
      <c r="L153" s="15"/>
      <c r="M153" s="15"/>
      <c r="N153" s="15"/>
      <c r="O153" s="15"/>
      <c r="P153" s="15"/>
      <c r="Q153" s="15"/>
      <c r="R153" s="15"/>
    </row>
    <row r="154">
      <c r="A154" s="15"/>
      <c r="B154" s="47"/>
      <c r="C154" s="47"/>
      <c r="D154" s="15"/>
      <c r="E154" s="15"/>
      <c r="F154" s="15"/>
      <c r="G154" s="15"/>
      <c r="H154" s="15"/>
      <c r="I154" s="15"/>
      <c r="J154" s="15"/>
      <c r="K154" s="15"/>
      <c r="L154" s="15"/>
      <c r="M154" s="15"/>
      <c r="N154" s="15"/>
      <c r="O154" s="15"/>
      <c r="P154" s="15"/>
      <c r="Q154" s="15"/>
      <c r="R154" s="15"/>
    </row>
    <row r="155">
      <c r="A155" s="15"/>
      <c r="B155" s="47"/>
      <c r="C155" s="47"/>
      <c r="D155" s="15"/>
      <c r="E155" s="15"/>
      <c r="F155" s="15"/>
      <c r="G155" s="15"/>
      <c r="H155" s="15"/>
      <c r="I155" s="15"/>
      <c r="J155" s="15"/>
      <c r="K155" s="15"/>
      <c r="L155" s="15"/>
      <c r="M155" s="15"/>
      <c r="N155" s="15"/>
      <c r="O155" s="15"/>
      <c r="P155" s="15"/>
      <c r="Q155" s="15"/>
      <c r="R155" s="15"/>
    </row>
    <row r="156">
      <c r="A156" s="15"/>
      <c r="B156" s="47"/>
      <c r="C156" s="47"/>
      <c r="D156" s="15"/>
      <c r="E156" s="15"/>
      <c r="F156" s="15"/>
      <c r="G156" s="15"/>
      <c r="H156" s="15"/>
      <c r="I156" s="15"/>
      <c r="J156" s="15"/>
      <c r="K156" s="15"/>
      <c r="L156" s="15"/>
      <c r="M156" s="15"/>
      <c r="N156" s="15"/>
      <c r="O156" s="15"/>
      <c r="P156" s="15"/>
      <c r="Q156" s="15"/>
      <c r="R156" s="15"/>
    </row>
    <row r="157">
      <c r="A157" s="15"/>
      <c r="B157" s="47"/>
      <c r="C157" s="47"/>
      <c r="D157" s="15"/>
      <c r="E157" s="15"/>
      <c r="F157" s="15"/>
      <c r="G157" s="15"/>
      <c r="H157" s="15"/>
      <c r="I157" s="15"/>
      <c r="J157" s="15"/>
      <c r="K157" s="15"/>
      <c r="L157" s="15"/>
      <c r="M157" s="15"/>
      <c r="N157" s="15"/>
      <c r="O157" s="15"/>
      <c r="P157" s="15"/>
      <c r="Q157" s="15"/>
      <c r="R157" s="15"/>
    </row>
    <row r="158">
      <c r="A158" s="15"/>
      <c r="B158" s="47"/>
      <c r="C158" s="47"/>
      <c r="D158" s="15"/>
      <c r="E158" s="15"/>
      <c r="F158" s="15"/>
      <c r="G158" s="15"/>
      <c r="H158" s="15"/>
      <c r="I158" s="15"/>
      <c r="J158" s="15"/>
      <c r="K158" s="15"/>
      <c r="L158" s="15"/>
      <c r="M158" s="15"/>
      <c r="N158" s="15"/>
      <c r="O158" s="15"/>
      <c r="P158" s="15"/>
      <c r="Q158" s="15"/>
      <c r="R158" s="15"/>
    </row>
    <row r="159">
      <c r="A159" s="15"/>
      <c r="B159" s="47"/>
      <c r="C159" s="47"/>
      <c r="D159" s="15"/>
      <c r="E159" s="15"/>
      <c r="F159" s="15"/>
      <c r="G159" s="15"/>
      <c r="H159" s="15"/>
      <c r="I159" s="15"/>
      <c r="J159" s="15"/>
      <c r="K159" s="15"/>
      <c r="L159" s="15"/>
      <c r="M159" s="15"/>
      <c r="N159" s="15"/>
      <c r="O159" s="15"/>
      <c r="P159" s="15"/>
      <c r="Q159" s="15"/>
      <c r="R159" s="15"/>
    </row>
    <row r="160">
      <c r="A160" s="15"/>
      <c r="B160" s="47"/>
      <c r="C160" s="47"/>
      <c r="D160" s="15"/>
      <c r="E160" s="15"/>
      <c r="F160" s="15"/>
      <c r="G160" s="15"/>
      <c r="H160" s="15"/>
      <c r="I160" s="15"/>
      <c r="J160" s="15"/>
      <c r="K160" s="15"/>
      <c r="L160" s="15"/>
      <c r="M160" s="15"/>
      <c r="N160" s="15"/>
      <c r="O160" s="15"/>
      <c r="P160" s="15"/>
      <c r="Q160" s="15"/>
      <c r="R160" s="15"/>
    </row>
    <row r="161">
      <c r="A161" s="15"/>
      <c r="B161" s="47"/>
      <c r="C161" s="47"/>
      <c r="D161" s="15"/>
      <c r="E161" s="15"/>
      <c r="F161" s="15"/>
      <c r="G161" s="15"/>
      <c r="H161" s="15"/>
      <c r="I161" s="15"/>
      <c r="J161" s="15"/>
      <c r="K161" s="15"/>
      <c r="L161" s="15"/>
      <c r="M161" s="15"/>
      <c r="N161" s="15"/>
      <c r="O161" s="15"/>
      <c r="P161" s="15"/>
      <c r="Q161" s="15"/>
      <c r="R161" s="15"/>
    </row>
    <row r="162">
      <c r="A162" s="15"/>
      <c r="B162" s="47"/>
      <c r="C162" s="47"/>
      <c r="D162" s="15"/>
      <c r="E162" s="15"/>
      <c r="F162" s="15"/>
      <c r="G162" s="15"/>
      <c r="H162" s="15"/>
      <c r="I162" s="15"/>
      <c r="J162" s="15"/>
      <c r="K162" s="15"/>
      <c r="L162" s="15"/>
      <c r="M162" s="15"/>
      <c r="N162" s="15"/>
      <c r="O162" s="15"/>
      <c r="P162" s="15"/>
      <c r="Q162" s="15"/>
      <c r="R162" s="15"/>
    </row>
    <row r="163">
      <c r="A163" s="15"/>
      <c r="B163" s="47"/>
      <c r="C163" s="47"/>
      <c r="D163" s="15"/>
      <c r="E163" s="15"/>
      <c r="F163" s="15"/>
      <c r="G163" s="15"/>
      <c r="H163" s="15"/>
      <c r="I163" s="15"/>
      <c r="J163" s="15"/>
      <c r="K163" s="15"/>
      <c r="L163" s="15"/>
      <c r="M163" s="15"/>
      <c r="N163" s="15"/>
      <c r="O163" s="15"/>
      <c r="P163" s="15"/>
      <c r="Q163" s="15"/>
      <c r="R163" s="15"/>
    </row>
    <row r="164">
      <c r="A164" s="15"/>
      <c r="B164" s="47"/>
      <c r="C164" s="47"/>
      <c r="D164" s="15"/>
      <c r="E164" s="15"/>
      <c r="F164" s="15"/>
      <c r="G164" s="15"/>
      <c r="H164" s="15"/>
      <c r="I164" s="15"/>
      <c r="J164" s="15"/>
      <c r="K164" s="15"/>
      <c r="L164" s="15"/>
      <c r="M164" s="15"/>
      <c r="N164" s="15"/>
      <c r="O164" s="15"/>
      <c r="P164" s="15"/>
      <c r="Q164" s="15"/>
      <c r="R164" s="15"/>
    </row>
    <row r="165">
      <c r="A165" s="15"/>
      <c r="B165" s="47"/>
      <c r="C165" s="47"/>
      <c r="D165" s="15"/>
      <c r="E165" s="15"/>
      <c r="F165" s="15"/>
      <c r="G165" s="15"/>
      <c r="H165" s="15"/>
      <c r="I165" s="15"/>
      <c r="J165" s="15"/>
      <c r="K165" s="15"/>
      <c r="L165" s="15"/>
      <c r="M165" s="15"/>
      <c r="N165" s="15"/>
      <c r="O165" s="15"/>
      <c r="P165" s="15"/>
      <c r="Q165" s="15"/>
      <c r="R165" s="15"/>
    </row>
    <row r="166">
      <c r="A166" s="15"/>
      <c r="B166" s="47"/>
      <c r="C166" s="47"/>
      <c r="D166" s="15"/>
      <c r="E166" s="15"/>
      <c r="F166" s="15"/>
      <c r="G166" s="15"/>
      <c r="H166" s="15"/>
      <c r="I166" s="15"/>
      <c r="J166" s="15"/>
      <c r="K166" s="15"/>
      <c r="L166" s="15"/>
      <c r="M166" s="15"/>
      <c r="N166" s="15"/>
      <c r="O166" s="15"/>
      <c r="P166" s="15"/>
      <c r="Q166" s="15"/>
      <c r="R166" s="15"/>
    </row>
    <row r="167">
      <c r="A167" s="15"/>
      <c r="B167" s="47"/>
      <c r="C167" s="47"/>
      <c r="D167" s="15"/>
      <c r="E167" s="15"/>
      <c r="F167" s="15"/>
      <c r="G167" s="15"/>
      <c r="H167" s="15"/>
      <c r="I167" s="15"/>
      <c r="J167" s="15"/>
      <c r="K167" s="15"/>
      <c r="L167" s="15"/>
      <c r="M167" s="15"/>
      <c r="N167" s="15"/>
      <c r="O167" s="15"/>
      <c r="P167" s="15"/>
      <c r="Q167" s="15"/>
      <c r="R167" s="15"/>
    </row>
    <row r="168">
      <c r="A168" s="15"/>
      <c r="B168" s="47"/>
      <c r="C168" s="47"/>
      <c r="D168" s="15"/>
      <c r="E168" s="15"/>
      <c r="F168" s="15"/>
      <c r="G168" s="15"/>
      <c r="H168" s="15"/>
      <c r="I168" s="15"/>
      <c r="J168" s="15"/>
      <c r="K168" s="15"/>
      <c r="L168" s="15"/>
      <c r="M168" s="15"/>
      <c r="N168" s="15"/>
      <c r="O168" s="15"/>
      <c r="P168" s="15"/>
      <c r="Q168" s="15"/>
      <c r="R168" s="15"/>
    </row>
    <row r="169">
      <c r="A169" s="15"/>
      <c r="B169" s="47"/>
      <c r="C169" s="47"/>
      <c r="D169" s="15"/>
      <c r="E169" s="15"/>
      <c r="F169" s="15"/>
      <c r="G169" s="15"/>
      <c r="H169" s="15"/>
      <c r="I169" s="15"/>
      <c r="J169" s="15"/>
      <c r="K169" s="15"/>
      <c r="L169" s="15"/>
      <c r="M169" s="15"/>
      <c r="N169" s="15"/>
      <c r="O169" s="15"/>
      <c r="P169" s="15"/>
      <c r="Q169" s="15"/>
      <c r="R169" s="15"/>
    </row>
    <row r="170">
      <c r="A170" s="15"/>
      <c r="B170" s="47"/>
      <c r="C170" s="47"/>
      <c r="D170" s="15"/>
      <c r="E170" s="15"/>
      <c r="F170" s="15"/>
      <c r="G170" s="15"/>
      <c r="H170" s="15"/>
      <c r="I170" s="15"/>
      <c r="J170" s="15"/>
      <c r="K170" s="15"/>
      <c r="L170" s="15"/>
      <c r="M170" s="15"/>
      <c r="N170" s="15"/>
      <c r="O170" s="15"/>
      <c r="P170" s="15"/>
      <c r="Q170" s="15"/>
      <c r="R170" s="15"/>
    </row>
    <row r="171">
      <c r="A171" s="15"/>
      <c r="B171" s="47"/>
      <c r="C171" s="47"/>
      <c r="D171" s="15"/>
      <c r="E171" s="15"/>
      <c r="F171" s="15"/>
      <c r="G171" s="15"/>
      <c r="H171" s="15"/>
      <c r="I171" s="15"/>
      <c r="J171" s="15"/>
      <c r="K171" s="15"/>
      <c r="L171" s="15"/>
      <c r="M171" s="15"/>
      <c r="N171" s="15"/>
      <c r="O171" s="15"/>
      <c r="P171" s="15"/>
      <c r="Q171" s="15"/>
      <c r="R171" s="15"/>
    </row>
    <row r="172">
      <c r="A172" s="15"/>
      <c r="B172" s="47"/>
      <c r="C172" s="47"/>
      <c r="D172" s="15"/>
      <c r="E172" s="15"/>
      <c r="F172" s="15"/>
      <c r="G172" s="15"/>
      <c r="H172" s="15"/>
      <c r="I172" s="15"/>
      <c r="J172" s="15"/>
      <c r="K172" s="15"/>
      <c r="L172" s="15"/>
      <c r="M172" s="15"/>
      <c r="N172" s="15"/>
      <c r="O172" s="15"/>
      <c r="P172" s="15"/>
      <c r="Q172" s="15"/>
      <c r="R172" s="15"/>
    </row>
    <row r="173">
      <c r="A173" s="15"/>
      <c r="B173" s="47"/>
      <c r="C173" s="47"/>
      <c r="D173" s="15"/>
      <c r="E173" s="15"/>
      <c r="F173" s="15"/>
      <c r="G173" s="15"/>
      <c r="H173" s="15"/>
      <c r="I173" s="15"/>
      <c r="J173" s="15"/>
      <c r="K173" s="15"/>
      <c r="L173" s="15"/>
      <c r="M173" s="15"/>
      <c r="N173" s="15"/>
      <c r="O173" s="15"/>
      <c r="P173" s="15"/>
      <c r="Q173" s="15"/>
      <c r="R173" s="15"/>
    </row>
    <row r="174">
      <c r="A174" s="15"/>
      <c r="B174" s="47"/>
      <c r="C174" s="47"/>
      <c r="D174" s="15"/>
      <c r="E174" s="15"/>
      <c r="F174" s="15"/>
      <c r="G174" s="15"/>
      <c r="H174" s="15"/>
      <c r="I174" s="15"/>
      <c r="J174" s="15"/>
      <c r="K174" s="15"/>
      <c r="L174" s="15"/>
      <c r="M174" s="15"/>
      <c r="N174" s="15"/>
      <c r="O174" s="15"/>
      <c r="P174" s="15"/>
      <c r="Q174" s="15"/>
      <c r="R174" s="15"/>
    </row>
    <row r="175">
      <c r="A175" s="15"/>
      <c r="B175" s="47"/>
      <c r="C175" s="47"/>
      <c r="D175" s="15"/>
      <c r="E175" s="15"/>
      <c r="F175" s="15"/>
      <c r="G175" s="15"/>
      <c r="H175" s="15"/>
      <c r="I175" s="15"/>
      <c r="J175" s="15"/>
      <c r="K175" s="15"/>
      <c r="L175" s="15"/>
      <c r="M175" s="15"/>
      <c r="N175" s="15"/>
      <c r="O175" s="15"/>
      <c r="P175" s="15"/>
      <c r="Q175" s="15"/>
      <c r="R175" s="15"/>
    </row>
    <row r="176">
      <c r="A176" s="15"/>
      <c r="B176" s="47"/>
      <c r="C176" s="47"/>
      <c r="D176" s="15"/>
      <c r="E176" s="15"/>
      <c r="F176" s="15"/>
      <c r="G176" s="15"/>
      <c r="H176" s="15"/>
      <c r="I176" s="15"/>
      <c r="J176" s="15"/>
      <c r="K176" s="15"/>
      <c r="L176" s="15"/>
      <c r="M176" s="15"/>
      <c r="N176" s="15"/>
      <c r="O176" s="15"/>
      <c r="P176" s="15"/>
      <c r="Q176" s="15"/>
      <c r="R176" s="15"/>
    </row>
    <row r="177">
      <c r="A177" s="15"/>
      <c r="B177" s="47"/>
      <c r="C177" s="47"/>
      <c r="D177" s="15"/>
      <c r="E177" s="15"/>
      <c r="F177" s="15"/>
      <c r="G177" s="15"/>
      <c r="H177" s="15"/>
      <c r="I177" s="15"/>
      <c r="J177" s="15"/>
      <c r="K177" s="15"/>
      <c r="L177" s="15"/>
      <c r="M177" s="15"/>
      <c r="N177" s="15"/>
      <c r="O177" s="15"/>
      <c r="P177" s="15"/>
      <c r="Q177" s="15"/>
      <c r="R177" s="15"/>
    </row>
    <row r="178">
      <c r="A178" s="15"/>
      <c r="B178" s="47"/>
      <c r="C178" s="47"/>
      <c r="D178" s="15"/>
      <c r="E178" s="15"/>
      <c r="F178" s="15"/>
      <c r="G178" s="15"/>
      <c r="H178" s="15"/>
      <c r="I178" s="15"/>
      <c r="J178" s="15"/>
      <c r="K178" s="15"/>
      <c r="L178" s="15"/>
      <c r="M178" s="15"/>
      <c r="N178" s="15"/>
      <c r="O178" s="15"/>
      <c r="P178" s="15"/>
      <c r="Q178" s="15"/>
      <c r="R178" s="15"/>
    </row>
    <row r="179">
      <c r="A179" s="15"/>
      <c r="B179" s="47"/>
      <c r="C179" s="47"/>
      <c r="D179" s="15"/>
      <c r="E179" s="15"/>
      <c r="F179" s="15"/>
      <c r="G179" s="15"/>
      <c r="H179" s="15"/>
      <c r="I179" s="15"/>
      <c r="J179" s="15"/>
      <c r="K179" s="15"/>
      <c r="L179" s="15"/>
      <c r="M179" s="15"/>
      <c r="N179" s="15"/>
      <c r="O179" s="15"/>
      <c r="P179" s="15"/>
      <c r="Q179" s="15"/>
      <c r="R179" s="15"/>
    </row>
    <row r="180">
      <c r="A180" s="15"/>
      <c r="B180" s="47"/>
      <c r="C180" s="47"/>
      <c r="D180" s="15"/>
      <c r="E180" s="15"/>
      <c r="F180" s="15"/>
      <c r="G180" s="15"/>
      <c r="H180" s="15"/>
      <c r="I180" s="15"/>
      <c r="J180" s="15"/>
      <c r="K180" s="15"/>
      <c r="L180" s="15"/>
      <c r="M180" s="15"/>
      <c r="N180" s="15"/>
      <c r="O180" s="15"/>
      <c r="P180" s="15"/>
      <c r="Q180" s="15"/>
      <c r="R180" s="15"/>
    </row>
    <row r="181">
      <c r="A181" s="15"/>
      <c r="B181" s="47"/>
      <c r="C181" s="47"/>
      <c r="D181" s="15"/>
      <c r="E181" s="15"/>
      <c r="F181" s="15"/>
      <c r="G181" s="15"/>
      <c r="H181" s="15"/>
      <c r="I181" s="15"/>
      <c r="J181" s="15"/>
      <c r="K181" s="15"/>
      <c r="L181" s="15"/>
      <c r="M181" s="15"/>
      <c r="N181" s="15"/>
      <c r="O181" s="15"/>
      <c r="P181" s="15"/>
      <c r="Q181" s="15"/>
      <c r="R181" s="15"/>
    </row>
    <row r="182">
      <c r="A182" s="15"/>
      <c r="B182" s="47"/>
      <c r="C182" s="47"/>
      <c r="D182" s="15"/>
      <c r="E182" s="15"/>
      <c r="F182" s="15"/>
      <c r="G182" s="15"/>
      <c r="H182" s="15"/>
      <c r="I182" s="15"/>
      <c r="J182" s="15"/>
      <c r="K182" s="15"/>
      <c r="L182" s="15"/>
      <c r="M182" s="15"/>
      <c r="N182" s="15"/>
      <c r="O182" s="15"/>
      <c r="P182" s="15"/>
      <c r="Q182" s="15"/>
      <c r="R182" s="15"/>
    </row>
    <row r="183">
      <c r="A183" s="15"/>
      <c r="B183" s="47"/>
      <c r="C183" s="47"/>
      <c r="D183" s="15"/>
      <c r="E183" s="15"/>
      <c r="F183" s="15"/>
      <c r="G183" s="15"/>
      <c r="H183" s="15"/>
      <c r="I183" s="15"/>
      <c r="J183" s="15"/>
      <c r="K183" s="15"/>
      <c r="L183" s="15"/>
      <c r="M183" s="15"/>
      <c r="N183" s="15"/>
      <c r="O183" s="15"/>
      <c r="P183" s="15"/>
      <c r="Q183" s="15"/>
      <c r="R183" s="15"/>
    </row>
    <row r="184">
      <c r="A184" s="15"/>
      <c r="B184" s="47"/>
      <c r="C184" s="47"/>
      <c r="D184" s="15"/>
      <c r="E184" s="15"/>
      <c r="F184" s="15"/>
      <c r="G184" s="15"/>
      <c r="H184" s="15"/>
      <c r="I184" s="15"/>
      <c r="J184" s="15"/>
      <c r="K184" s="15"/>
      <c r="L184" s="15"/>
      <c r="M184" s="15"/>
      <c r="N184" s="15"/>
      <c r="O184" s="15"/>
      <c r="P184" s="15"/>
      <c r="Q184" s="15"/>
      <c r="R184" s="15"/>
    </row>
    <row r="185">
      <c r="A185" s="15"/>
      <c r="B185" s="47"/>
      <c r="C185" s="47"/>
      <c r="D185" s="15"/>
      <c r="E185" s="15"/>
      <c r="F185" s="15"/>
      <c r="G185" s="15"/>
      <c r="H185" s="15"/>
      <c r="I185" s="15"/>
      <c r="J185" s="15"/>
      <c r="K185" s="15"/>
      <c r="L185" s="15"/>
      <c r="M185" s="15"/>
      <c r="N185" s="15"/>
      <c r="O185" s="15"/>
      <c r="P185" s="15"/>
      <c r="Q185" s="15"/>
      <c r="R185" s="15"/>
    </row>
    <row r="186">
      <c r="A186" s="15"/>
      <c r="B186" s="47"/>
      <c r="C186" s="47"/>
      <c r="D186" s="15"/>
      <c r="E186" s="15"/>
      <c r="F186" s="15"/>
      <c r="G186" s="15"/>
      <c r="H186" s="15"/>
      <c r="I186" s="15"/>
      <c r="J186" s="15"/>
      <c r="K186" s="15"/>
      <c r="L186" s="15"/>
      <c r="M186" s="15"/>
      <c r="N186" s="15"/>
      <c r="O186" s="15"/>
      <c r="P186" s="15"/>
      <c r="Q186" s="15"/>
      <c r="R186" s="15"/>
    </row>
    <row r="187">
      <c r="A187" s="15"/>
      <c r="B187" s="47"/>
      <c r="C187" s="47"/>
      <c r="D187" s="15"/>
      <c r="E187" s="15"/>
      <c r="F187" s="15"/>
      <c r="G187" s="15"/>
      <c r="H187" s="15"/>
      <c r="I187" s="15"/>
      <c r="J187" s="15"/>
      <c r="K187" s="15"/>
      <c r="L187" s="15"/>
      <c r="M187" s="15"/>
      <c r="N187" s="15"/>
      <c r="O187" s="15"/>
      <c r="P187" s="15"/>
      <c r="Q187" s="15"/>
      <c r="R187" s="15"/>
    </row>
    <row r="188">
      <c r="A188" s="15"/>
      <c r="B188" s="47"/>
      <c r="C188" s="47"/>
      <c r="D188" s="15"/>
      <c r="E188" s="15"/>
      <c r="F188" s="15"/>
      <c r="G188" s="15"/>
      <c r="H188" s="15"/>
      <c r="I188" s="15"/>
      <c r="J188" s="15"/>
      <c r="K188" s="15"/>
      <c r="L188" s="15"/>
      <c r="M188" s="15"/>
      <c r="N188" s="15"/>
      <c r="O188" s="15"/>
      <c r="P188" s="15"/>
      <c r="Q188" s="15"/>
      <c r="R188" s="15"/>
    </row>
    <row r="189">
      <c r="A189" s="15"/>
      <c r="B189" s="47"/>
      <c r="C189" s="47"/>
      <c r="D189" s="15"/>
      <c r="E189" s="15"/>
      <c r="F189" s="15"/>
      <c r="G189" s="15"/>
      <c r="H189" s="15"/>
      <c r="I189" s="15"/>
      <c r="J189" s="15"/>
      <c r="K189" s="15"/>
      <c r="L189" s="15"/>
      <c r="M189" s="15"/>
      <c r="N189" s="15"/>
      <c r="O189" s="15"/>
      <c r="P189" s="15"/>
      <c r="Q189" s="15"/>
      <c r="R189" s="15"/>
    </row>
    <row r="190">
      <c r="A190" s="15"/>
      <c r="B190" s="47"/>
      <c r="C190" s="47"/>
      <c r="D190" s="15"/>
      <c r="E190" s="15"/>
      <c r="F190" s="15"/>
      <c r="G190" s="15"/>
      <c r="H190" s="15"/>
      <c r="I190" s="15"/>
      <c r="J190" s="15"/>
      <c r="K190" s="15"/>
      <c r="L190" s="15"/>
      <c r="M190" s="15"/>
      <c r="N190" s="15"/>
      <c r="O190" s="15"/>
      <c r="P190" s="15"/>
      <c r="Q190" s="15"/>
      <c r="R190" s="15"/>
    </row>
    <row r="191">
      <c r="A191" s="15"/>
      <c r="B191" s="47"/>
      <c r="C191" s="47"/>
      <c r="D191" s="15"/>
      <c r="E191" s="15"/>
      <c r="F191" s="15"/>
      <c r="G191" s="15"/>
      <c r="H191" s="15"/>
      <c r="I191" s="15"/>
      <c r="J191" s="15"/>
      <c r="K191" s="15"/>
      <c r="L191" s="15"/>
      <c r="M191" s="15"/>
      <c r="N191" s="15"/>
      <c r="O191" s="15"/>
      <c r="P191" s="15"/>
      <c r="Q191" s="15"/>
      <c r="R191" s="15"/>
    </row>
    <row r="192">
      <c r="A192" s="15"/>
      <c r="B192" s="47"/>
      <c r="C192" s="47"/>
      <c r="D192" s="15"/>
      <c r="E192" s="15"/>
      <c r="F192" s="15"/>
      <c r="G192" s="15"/>
      <c r="H192" s="15"/>
      <c r="I192" s="15"/>
      <c r="J192" s="15"/>
      <c r="K192" s="15"/>
      <c r="L192" s="15"/>
      <c r="M192" s="15"/>
      <c r="N192" s="15"/>
      <c r="O192" s="15"/>
      <c r="P192" s="15"/>
      <c r="Q192" s="15"/>
      <c r="R192" s="15"/>
    </row>
    <row r="193">
      <c r="A193" s="15"/>
      <c r="B193" s="47"/>
      <c r="C193" s="47"/>
      <c r="D193" s="15"/>
      <c r="E193" s="15"/>
      <c r="F193" s="15"/>
      <c r="G193" s="15"/>
      <c r="H193" s="15"/>
      <c r="I193" s="15"/>
      <c r="J193" s="15"/>
      <c r="K193" s="15"/>
      <c r="L193" s="15"/>
      <c r="M193" s="15"/>
      <c r="N193" s="15"/>
      <c r="O193" s="15"/>
      <c r="P193" s="15"/>
      <c r="Q193" s="15"/>
      <c r="R193" s="15"/>
    </row>
    <row r="194">
      <c r="A194" s="15"/>
      <c r="B194" s="47"/>
      <c r="C194" s="47"/>
      <c r="D194" s="15"/>
      <c r="E194" s="15"/>
      <c r="F194" s="15"/>
      <c r="G194" s="15"/>
      <c r="H194" s="15"/>
      <c r="I194" s="15"/>
      <c r="J194" s="15"/>
      <c r="K194" s="15"/>
      <c r="L194" s="15"/>
      <c r="M194" s="15"/>
      <c r="N194" s="15"/>
      <c r="O194" s="15"/>
      <c r="P194" s="15"/>
      <c r="Q194" s="15"/>
      <c r="R194" s="15"/>
    </row>
    <row r="195">
      <c r="A195" s="15"/>
      <c r="B195" s="47"/>
      <c r="C195" s="47"/>
      <c r="D195" s="15"/>
      <c r="E195" s="15"/>
      <c r="F195" s="15"/>
      <c r="G195" s="15"/>
      <c r="H195" s="15"/>
      <c r="I195" s="15"/>
      <c r="J195" s="15"/>
      <c r="K195" s="15"/>
      <c r="L195" s="15"/>
      <c r="M195" s="15"/>
      <c r="N195" s="15"/>
      <c r="O195" s="15"/>
      <c r="P195" s="15"/>
      <c r="Q195" s="15"/>
      <c r="R195" s="15"/>
    </row>
    <row r="196">
      <c r="A196" s="15"/>
      <c r="B196" s="47"/>
      <c r="C196" s="47"/>
      <c r="D196" s="15"/>
      <c r="E196" s="15"/>
      <c r="F196" s="15"/>
      <c r="G196" s="15"/>
      <c r="H196" s="15"/>
      <c r="I196" s="15"/>
      <c r="J196" s="15"/>
      <c r="K196" s="15"/>
      <c r="L196" s="15"/>
      <c r="M196" s="15"/>
      <c r="N196" s="15"/>
      <c r="O196" s="15"/>
      <c r="P196" s="15"/>
      <c r="Q196" s="15"/>
      <c r="R196" s="15"/>
    </row>
    <row r="197">
      <c r="A197" s="15"/>
      <c r="B197" s="47"/>
      <c r="C197" s="47"/>
      <c r="D197" s="15"/>
      <c r="E197" s="15"/>
      <c r="F197" s="15"/>
      <c r="G197" s="15"/>
      <c r="H197" s="15"/>
      <c r="I197" s="15"/>
      <c r="J197" s="15"/>
      <c r="K197" s="15"/>
      <c r="L197" s="15"/>
      <c r="M197" s="15"/>
      <c r="N197" s="15"/>
      <c r="O197" s="15"/>
      <c r="P197" s="15"/>
      <c r="Q197" s="15"/>
      <c r="R197" s="15"/>
    </row>
    <row r="198">
      <c r="A198" s="15"/>
      <c r="B198" s="47"/>
      <c r="C198" s="47"/>
      <c r="D198" s="15"/>
      <c r="E198" s="15"/>
      <c r="F198" s="15"/>
      <c r="G198" s="15"/>
      <c r="H198" s="15"/>
      <c r="I198" s="15"/>
      <c r="J198" s="15"/>
      <c r="K198" s="15"/>
      <c r="L198" s="15"/>
      <c r="M198" s="15"/>
      <c r="N198" s="15"/>
      <c r="O198" s="15"/>
      <c r="P198" s="15"/>
      <c r="Q198" s="15"/>
      <c r="R198" s="15"/>
    </row>
    <row r="199">
      <c r="A199" s="15"/>
      <c r="B199" s="47"/>
      <c r="C199" s="47"/>
      <c r="D199" s="15"/>
      <c r="E199" s="15"/>
      <c r="F199" s="15"/>
      <c r="G199" s="15"/>
      <c r="H199" s="15"/>
      <c r="I199" s="15"/>
      <c r="J199" s="15"/>
      <c r="K199" s="15"/>
      <c r="L199" s="15"/>
      <c r="M199" s="15"/>
      <c r="N199" s="15"/>
      <c r="O199" s="15"/>
      <c r="P199" s="15"/>
      <c r="Q199" s="15"/>
      <c r="R199" s="15"/>
    </row>
    <row r="200">
      <c r="A200" s="15"/>
      <c r="B200" s="47"/>
      <c r="C200" s="47"/>
      <c r="D200" s="15"/>
      <c r="E200" s="15"/>
      <c r="F200" s="15"/>
      <c r="G200" s="15"/>
      <c r="H200" s="15"/>
      <c r="I200" s="15"/>
      <c r="J200" s="15"/>
      <c r="K200" s="15"/>
      <c r="L200" s="15"/>
      <c r="M200" s="15"/>
      <c r="N200" s="15"/>
      <c r="O200" s="15"/>
      <c r="P200" s="15"/>
      <c r="Q200" s="15"/>
      <c r="R200" s="15"/>
    </row>
    <row r="201">
      <c r="A201" s="15"/>
      <c r="B201" s="47"/>
      <c r="C201" s="47"/>
      <c r="D201" s="15"/>
      <c r="E201" s="15"/>
      <c r="F201" s="15"/>
      <c r="G201" s="15"/>
      <c r="H201" s="15"/>
      <c r="I201" s="15"/>
      <c r="J201" s="15"/>
      <c r="K201" s="15"/>
      <c r="L201" s="15"/>
      <c r="M201" s="15"/>
      <c r="N201" s="15"/>
      <c r="O201" s="15"/>
      <c r="P201" s="15"/>
      <c r="Q201" s="15"/>
      <c r="R201" s="15"/>
    </row>
    <row r="202">
      <c r="A202" s="15"/>
      <c r="B202" s="47"/>
      <c r="C202" s="47"/>
      <c r="D202" s="15"/>
      <c r="E202" s="15"/>
      <c r="F202" s="15"/>
      <c r="G202" s="15"/>
      <c r="H202" s="15"/>
      <c r="I202" s="15"/>
      <c r="J202" s="15"/>
      <c r="K202" s="15"/>
      <c r="L202" s="15"/>
      <c r="M202" s="15"/>
      <c r="N202" s="15"/>
      <c r="O202" s="15"/>
      <c r="P202" s="15"/>
      <c r="Q202" s="15"/>
      <c r="R202" s="15"/>
    </row>
    <row r="203">
      <c r="A203" s="15"/>
      <c r="B203" s="47"/>
      <c r="C203" s="47"/>
      <c r="D203" s="15"/>
      <c r="E203" s="15"/>
      <c r="F203" s="15"/>
      <c r="G203" s="15"/>
      <c r="H203" s="15"/>
      <c r="I203" s="15"/>
      <c r="J203" s="15"/>
      <c r="K203" s="15"/>
      <c r="L203" s="15"/>
      <c r="M203" s="15"/>
      <c r="N203" s="15"/>
      <c r="O203" s="15"/>
      <c r="P203" s="15"/>
      <c r="Q203" s="15"/>
      <c r="R203" s="15"/>
    </row>
    <row r="204">
      <c r="A204" s="15"/>
      <c r="B204" s="47"/>
      <c r="C204" s="47"/>
      <c r="D204" s="15"/>
      <c r="E204" s="15"/>
      <c r="F204" s="15"/>
      <c r="G204" s="15"/>
      <c r="H204" s="15"/>
      <c r="I204" s="15"/>
      <c r="J204" s="15"/>
      <c r="K204" s="15"/>
      <c r="L204" s="15"/>
      <c r="M204" s="15"/>
      <c r="N204" s="15"/>
      <c r="O204" s="15"/>
      <c r="P204" s="15"/>
      <c r="Q204" s="15"/>
      <c r="R204" s="15"/>
    </row>
    <row r="205">
      <c r="A205" s="15"/>
      <c r="B205" s="47"/>
      <c r="C205" s="47"/>
      <c r="D205" s="15"/>
      <c r="E205" s="15"/>
      <c r="F205" s="15"/>
      <c r="G205" s="15"/>
      <c r="H205" s="15"/>
      <c r="I205" s="15"/>
      <c r="J205" s="15"/>
      <c r="K205" s="15"/>
      <c r="L205" s="15"/>
      <c r="M205" s="15"/>
      <c r="N205" s="15"/>
      <c r="O205" s="15"/>
      <c r="P205" s="15"/>
      <c r="Q205" s="15"/>
      <c r="R205" s="15"/>
    </row>
    <row r="206">
      <c r="A206" s="15"/>
      <c r="B206" s="47"/>
      <c r="C206" s="47"/>
      <c r="D206" s="15"/>
      <c r="E206" s="15"/>
      <c r="F206" s="15"/>
      <c r="G206" s="15"/>
      <c r="H206" s="15"/>
      <c r="I206" s="15"/>
      <c r="J206" s="15"/>
      <c r="K206" s="15"/>
      <c r="L206" s="15"/>
      <c r="M206" s="15"/>
      <c r="N206" s="15"/>
      <c r="O206" s="15"/>
      <c r="P206" s="15"/>
      <c r="Q206" s="15"/>
      <c r="R206" s="15"/>
    </row>
    <row r="207">
      <c r="A207" s="15"/>
      <c r="B207" s="47"/>
      <c r="C207" s="47"/>
      <c r="D207" s="15"/>
      <c r="E207" s="15"/>
      <c r="F207" s="15"/>
      <c r="G207" s="15"/>
      <c r="H207" s="15"/>
      <c r="I207" s="15"/>
      <c r="J207" s="15"/>
      <c r="K207" s="15"/>
      <c r="L207" s="15"/>
      <c r="M207" s="15"/>
      <c r="N207" s="15"/>
      <c r="O207" s="15"/>
      <c r="P207" s="15"/>
      <c r="Q207" s="15"/>
      <c r="R207" s="15"/>
    </row>
    <row r="208">
      <c r="A208" s="15"/>
      <c r="B208" s="47"/>
      <c r="C208" s="47"/>
      <c r="D208" s="15"/>
      <c r="E208" s="15"/>
      <c r="F208" s="15"/>
      <c r="G208" s="15"/>
      <c r="H208" s="15"/>
      <c r="I208" s="15"/>
      <c r="J208" s="15"/>
      <c r="K208" s="15"/>
      <c r="L208" s="15"/>
      <c r="M208" s="15"/>
      <c r="N208" s="15"/>
      <c r="O208" s="15"/>
      <c r="P208" s="15"/>
      <c r="Q208" s="15"/>
      <c r="R208" s="15"/>
    </row>
    <row r="209">
      <c r="A209" s="15"/>
      <c r="B209" s="47"/>
      <c r="C209" s="47"/>
      <c r="D209" s="15"/>
      <c r="E209" s="15"/>
      <c r="F209" s="15"/>
      <c r="G209" s="15"/>
      <c r="H209" s="15"/>
      <c r="I209" s="15"/>
      <c r="J209" s="15"/>
      <c r="K209" s="15"/>
      <c r="L209" s="15"/>
      <c r="M209" s="15"/>
      <c r="N209" s="15"/>
      <c r="O209" s="15"/>
      <c r="P209" s="15"/>
      <c r="Q209" s="15"/>
      <c r="R209" s="15"/>
    </row>
    <row r="210">
      <c r="A210" s="15"/>
      <c r="B210" s="47"/>
      <c r="C210" s="47"/>
      <c r="D210" s="15"/>
      <c r="E210" s="15"/>
      <c r="F210" s="15"/>
      <c r="G210" s="15"/>
      <c r="H210" s="15"/>
      <c r="I210" s="15"/>
      <c r="J210" s="15"/>
      <c r="K210" s="15"/>
      <c r="L210" s="15"/>
      <c r="M210" s="15"/>
      <c r="N210" s="15"/>
      <c r="O210" s="15"/>
      <c r="P210" s="15"/>
      <c r="Q210" s="15"/>
      <c r="R210" s="15"/>
    </row>
    <row r="211">
      <c r="A211" s="15"/>
      <c r="B211" s="47"/>
      <c r="C211" s="47"/>
      <c r="D211" s="15"/>
      <c r="E211" s="15"/>
      <c r="F211" s="15"/>
      <c r="G211" s="15"/>
      <c r="H211" s="15"/>
      <c r="I211" s="15"/>
      <c r="J211" s="15"/>
      <c r="K211" s="15"/>
      <c r="L211" s="15"/>
      <c r="M211" s="15"/>
      <c r="N211" s="15"/>
      <c r="O211" s="15"/>
      <c r="P211" s="15"/>
      <c r="Q211" s="15"/>
      <c r="R211" s="15"/>
    </row>
    <row r="212">
      <c r="A212" s="15"/>
      <c r="B212" s="47"/>
      <c r="C212" s="47"/>
      <c r="D212" s="15"/>
      <c r="E212" s="15"/>
      <c r="F212" s="15"/>
      <c r="G212" s="15"/>
      <c r="H212" s="15"/>
      <c r="I212" s="15"/>
      <c r="J212" s="15"/>
      <c r="K212" s="15"/>
      <c r="L212" s="15"/>
      <c r="M212" s="15"/>
      <c r="N212" s="15"/>
      <c r="O212" s="15"/>
      <c r="P212" s="15"/>
      <c r="Q212" s="15"/>
      <c r="R212" s="15"/>
    </row>
    <row r="213">
      <c r="A213" s="15"/>
      <c r="B213" s="47"/>
      <c r="C213" s="47"/>
      <c r="D213" s="15"/>
      <c r="E213" s="15"/>
      <c r="F213" s="15"/>
      <c r="G213" s="15"/>
      <c r="H213" s="15"/>
      <c r="I213" s="15"/>
      <c r="J213" s="15"/>
      <c r="K213" s="15"/>
      <c r="L213" s="15"/>
      <c r="M213" s="15"/>
      <c r="N213" s="15"/>
      <c r="O213" s="15"/>
      <c r="P213" s="15"/>
      <c r="Q213" s="15"/>
      <c r="R213" s="15"/>
    </row>
    <row r="214">
      <c r="A214" s="15"/>
      <c r="B214" s="47"/>
      <c r="C214" s="47"/>
      <c r="D214" s="15"/>
      <c r="E214" s="15"/>
      <c r="F214" s="15"/>
      <c r="G214" s="15"/>
      <c r="H214" s="15"/>
      <c r="I214" s="15"/>
      <c r="J214" s="15"/>
      <c r="K214" s="15"/>
      <c r="L214" s="15"/>
      <c r="M214" s="15"/>
      <c r="N214" s="15"/>
      <c r="O214" s="15"/>
      <c r="P214" s="15"/>
      <c r="Q214" s="15"/>
      <c r="R214" s="15"/>
    </row>
    <row r="215">
      <c r="A215" s="15"/>
      <c r="B215" s="47"/>
      <c r="C215" s="47"/>
      <c r="D215" s="15"/>
      <c r="E215" s="15"/>
      <c r="F215" s="15"/>
      <c r="G215" s="15"/>
      <c r="H215" s="15"/>
      <c r="I215" s="15"/>
      <c r="J215" s="15"/>
      <c r="K215" s="15"/>
      <c r="L215" s="15"/>
      <c r="M215" s="15"/>
      <c r="N215" s="15"/>
      <c r="O215" s="15"/>
      <c r="P215" s="15"/>
      <c r="Q215" s="15"/>
      <c r="R215" s="15"/>
    </row>
    <row r="216">
      <c r="A216" s="15"/>
      <c r="B216" s="47"/>
      <c r="C216" s="47"/>
      <c r="D216" s="15"/>
      <c r="E216" s="15"/>
      <c r="F216" s="15"/>
      <c r="G216" s="15"/>
      <c r="H216" s="15"/>
      <c r="I216" s="15"/>
      <c r="J216" s="15"/>
      <c r="K216" s="15"/>
      <c r="L216" s="15"/>
      <c r="M216" s="15"/>
      <c r="N216" s="15"/>
      <c r="O216" s="15"/>
      <c r="P216" s="15"/>
      <c r="Q216" s="15"/>
      <c r="R216" s="15"/>
    </row>
    <row r="217">
      <c r="A217" s="15"/>
      <c r="B217" s="47"/>
      <c r="C217" s="47"/>
      <c r="D217" s="15"/>
      <c r="E217" s="15"/>
      <c r="F217" s="15"/>
      <c r="G217" s="15"/>
      <c r="H217" s="15"/>
      <c r="I217" s="15"/>
      <c r="J217" s="15"/>
      <c r="K217" s="15"/>
      <c r="L217" s="15"/>
      <c r="M217" s="15"/>
      <c r="N217" s="15"/>
      <c r="O217" s="15"/>
      <c r="P217" s="15"/>
      <c r="Q217" s="15"/>
      <c r="R217" s="15"/>
    </row>
    <row r="218">
      <c r="A218" s="15"/>
      <c r="B218" s="47"/>
      <c r="C218" s="47"/>
      <c r="D218" s="15"/>
      <c r="E218" s="15"/>
      <c r="F218" s="15"/>
      <c r="G218" s="15"/>
      <c r="H218" s="15"/>
      <c r="I218" s="15"/>
      <c r="J218" s="15"/>
      <c r="K218" s="15"/>
      <c r="L218" s="15"/>
      <c r="M218" s="15"/>
      <c r="N218" s="15"/>
      <c r="O218" s="15"/>
      <c r="P218" s="15"/>
      <c r="Q218" s="15"/>
      <c r="R218" s="15"/>
    </row>
    <row r="219">
      <c r="A219" s="15"/>
      <c r="B219" s="47"/>
      <c r="C219" s="47"/>
      <c r="D219" s="15"/>
      <c r="E219" s="15"/>
      <c r="F219" s="15"/>
      <c r="G219" s="15"/>
      <c r="H219" s="15"/>
      <c r="I219" s="15"/>
      <c r="J219" s="15"/>
      <c r="K219" s="15"/>
      <c r="L219" s="15"/>
      <c r="M219" s="15"/>
      <c r="N219" s="15"/>
      <c r="O219" s="15"/>
      <c r="P219" s="15"/>
      <c r="Q219" s="15"/>
      <c r="R219" s="15"/>
    </row>
    <row r="220">
      <c r="A220" s="15"/>
      <c r="B220" s="47"/>
      <c r="C220" s="47"/>
      <c r="D220" s="15"/>
      <c r="E220" s="15"/>
      <c r="F220" s="15"/>
      <c r="G220" s="15"/>
      <c r="H220" s="15"/>
      <c r="I220" s="15"/>
      <c r="J220" s="15"/>
      <c r="K220" s="15"/>
      <c r="L220" s="15"/>
      <c r="M220" s="15"/>
      <c r="N220" s="15"/>
      <c r="O220" s="15"/>
      <c r="P220" s="15"/>
      <c r="Q220" s="15"/>
      <c r="R220" s="15"/>
    </row>
    <row r="221">
      <c r="A221" s="15"/>
      <c r="B221" s="47"/>
      <c r="C221" s="47"/>
      <c r="D221" s="15"/>
      <c r="E221" s="15"/>
      <c r="F221" s="15"/>
      <c r="G221" s="15"/>
      <c r="H221" s="15"/>
      <c r="I221" s="15"/>
      <c r="J221" s="15"/>
      <c r="K221" s="15"/>
      <c r="L221" s="15"/>
      <c r="M221" s="15"/>
      <c r="N221" s="15"/>
      <c r="O221" s="15"/>
      <c r="P221" s="15"/>
      <c r="Q221" s="15"/>
      <c r="R221" s="15"/>
    </row>
    <row r="222">
      <c r="A222" s="15"/>
      <c r="B222" s="47"/>
      <c r="C222" s="47"/>
      <c r="D222" s="15"/>
      <c r="E222" s="15"/>
      <c r="F222" s="15"/>
      <c r="G222" s="15"/>
      <c r="H222" s="15"/>
      <c r="I222" s="15"/>
      <c r="J222" s="15"/>
      <c r="K222" s="15"/>
      <c r="L222" s="15"/>
      <c r="M222" s="15"/>
      <c r="N222" s="15"/>
      <c r="O222" s="15"/>
      <c r="P222" s="15"/>
      <c r="Q222" s="15"/>
      <c r="R222" s="15"/>
    </row>
    <row r="223">
      <c r="A223" s="15"/>
      <c r="B223" s="47"/>
      <c r="C223" s="47"/>
      <c r="D223" s="15"/>
      <c r="E223" s="15"/>
      <c r="F223" s="15"/>
      <c r="G223" s="15"/>
      <c r="H223" s="15"/>
      <c r="I223" s="15"/>
      <c r="J223" s="15"/>
      <c r="K223" s="15"/>
      <c r="L223" s="15"/>
      <c r="M223" s="15"/>
      <c r="N223" s="15"/>
      <c r="O223" s="15"/>
      <c r="P223" s="15"/>
      <c r="Q223" s="15"/>
      <c r="R223" s="15"/>
    </row>
    <row r="224">
      <c r="A224" s="15"/>
      <c r="B224" s="47"/>
      <c r="C224" s="47"/>
      <c r="D224" s="15"/>
      <c r="E224" s="15"/>
      <c r="F224" s="15"/>
      <c r="G224" s="15"/>
      <c r="H224" s="15"/>
      <c r="I224" s="15"/>
      <c r="J224" s="15"/>
      <c r="K224" s="15"/>
      <c r="L224" s="15"/>
      <c r="M224" s="15"/>
      <c r="N224" s="15"/>
      <c r="O224" s="15"/>
      <c r="P224" s="15"/>
      <c r="Q224" s="15"/>
      <c r="R224" s="15"/>
    </row>
    <row r="225">
      <c r="A225" s="15"/>
      <c r="B225" s="47"/>
      <c r="C225" s="47"/>
      <c r="D225" s="15"/>
      <c r="E225" s="15"/>
      <c r="F225" s="15"/>
      <c r="G225" s="15"/>
      <c r="H225" s="15"/>
      <c r="I225" s="15"/>
      <c r="J225" s="15"/>
      <c r="K225" s="15"/>
      <c r="L225" s="15"/>
      <c r="M225" s="15"/>
      <c r="N225" s="15"/>
      <c r="O225" s="15"/>
      <c r="P225" s="15"/>
      <c r="Q225" s="15"/>
      <c r="R225" s="15"/>
    </row>
    <row r="226">
      <c r="A226" s="15"/>
      <c r="B226" s="47"/>
      <c r="C226" s="47"/>
      <c r="D226" s="15"/>
      <c r="E226" s="15"/>
      <c r="F226" s="15"/>
      <c r="G226" s="15"/>
      <c r="H226" s="15"/>
      <c r="I226" s="15"/>
      <c r="J226" s="15"/>
      <c r="K226" s="15"/>
      <c r="L226" s="15"/>
      <c r="M226" s="15"/>
      <c r="N226" s="15"/>
      <c r="O226" s="15"/>
      <c r="P226" s="15"/>
      <c r="Q226" s="15"/>
      <c r="R226" s="15"/>
    </row>
    <row r="227">
      <c r="A227" s="15"/>
      <c r="B227" s="47"/>
      <c r="C227" s="47"/>
      <c r="D227" s="15"/>
      <c r="E227" s="15"/>
      <c r="F227" s="15"/>
      <c r="G227" s="15"/>
      <c r="H227" s="15"/>
      <c r="I227" s="15"/>
      <c r="J227" s="15"/>
      <c r="K227" s="15"/>
      <c r="L227" s="15"/>
      <c r="M227" s="15"/>
      <c r="N227" s="15"/>
      <c r="O227" s="15"/>
      <c r="P227" s="15"/>
      <c r="Q227" s="15"/>
      <c r="R227" s="15"/>
    </row>
    <row r="228">
      <c r="A228" s="15"/>
      <c r="B228" s="47"/>
      <c r="C228" s="47"/>
      <c r="D228" s="15"/>
      <c r="E228" s="15"/>
      <c r="F228" s="15"/>
      <c r="G228" s="15"/>
      <c r="H228" s="15"/>
      <c r="I228" s="15"/>
      <c r="J228" s="15"/>
      <c r="K228" s="15"/>
      <c r="L228" s="15"/>
      <c r="M228" s="15"/>
      <c r="N228" s="15"/>
      <c r="O228" s="15"/>
      <c r="P228" s="15"/>
      <c r="Q228" s="15"/>
      <c r="R228" s="15"/>
    </row>
    <row r="229">
      <c r="A229" s="15"/>
      <c r="B229" s="47"/>
      <c r="C229" s="47"/>
      <c r="D229" s="15"/>
      <c r="E229" s="15"/>
      <c r="F229" s="15"/>
      <c r="G229" s="15"/>
      <c r="H229" s="15"/>
      <c r="I229" s="15"/>
      <c r="J229" s="15"/>
      <c r="K229" s="15"/>
      <c r="L229" s="15"/>
      <c r="M229" s="15"/>
      <c r="N229" s="15"/>
      <c r="O229" s="15"/>
      <c r="P229" s="15"/>
      <c r="Q229" s="15"/>
      <c r="R229" s="15"/>
    </row>
    <row r="230">
      <c r="A230" s="15"/>
      <c r="B230" s="47"/>
      <c r="C230" s="47"/>
      <c r="D230" s="15"/>
      <c r="E230" s="15"/>
      <c r="F230" s="15"/>
      <c r="G230" s="15"/>
      <c r="H230" s="15"/>
      <c r="I230" s="15"/>
      <c r="J230" s="15"/>
      <c r="K230" s="15"/>
      <c r="L230" s="15"/>
      <c r="M230" s="15"/>
      <c r="N230" s="15"/>
      <c r="O230" s="15"/>
      <c r="P230" s="15"/>
      <c r="Q230" s="15"/>
      <c r="R230" s="15"/>
    </row>
    <row r="231">
      <c r="A231" s="15"/>
      <c r="B231" s="47"/>
      <c r="C231" s="47"/>
      <c r="D231" s="15"/>
      <c r="E231" s="15"/>
      <c r="F231" s="15"/>
      <c r="G231" s="15"/>
      <c r="H231" s="15"/>
      <c r="I231" s="15"/>
      <c r="J231" s="15"/>
      <c r="K231" s="15"/>
      <c r="L231" s="15"/>
      <c r="M231" s="15"/>
      <c r="N231" s="15"/>
      <c r="O231" s="15"/>
      <c r="P231" s="15"/>
      <c r="Q231" s="15"/>
      <c r="R231" s="15"/>
    </row>
    <row r="232">
      <c r="A232" s="15"/>
      <c r="B232" s="47"/>
      <c r="C232" s="47"/>
      <c r="D232" s="15"/>
      <c r="E232" s="15"/>
      <c r="F232" s="15"/>
      <c r="G232" s="15"/>
      <c r="H232" s="15"/>
      <c r="I232" s="15"/>
      <c r="J232" s="15"/>
      <c r="K232" s="15"/>
      <c r="L232" s="15"/>
      <c r="M232" s="15"/>
      <c r="N232" s="15"/>
      <c r="O232" s="15"/>
      <c r="P232" s="15"/>
      <c r="Q232" s="15"/>
      <c r="R232" s="15"/>
    </row>
    <row r="233">
      <c r="A233" s="15"/>
      <c r="B233" s="47"/>
      <c r="C233" s="47"/>
      <c r="D233" s="15"/>
      <c r="E233" s="15"/>
      <c r="F233" s="15"/>
      <c r="G233" s="15"/>
      <c r="H233" s="15"/>
      <c r="I233" s="15"/>
      <c r="J233" s="15"/>
      <c r="K233" s="15"/>
      <c r="L233" s="15"/>
      <c r="M233" s="15"/>
      <c r="N233" s="15"/>
      <c r="O233" s="15"/>
      <c r="P233" s="15"/>
      <c r="Q233" s="15"/>
      <c r="R233" s="15"/>
    </row>
    <row r="234">
      <c r="A234" s="15"/>
      <c r="B234" s="47"/>
      <c r="C234" s="47"/>
      <c r="D234" s="15"/>
      <c r="E234" s="15"/>
      <c r="F234" s="15"/>
      <c r="G234" s="15"/>
      <c r="H234" s="15"/>
      <c r="I234" s="15"/>
      <c r="J234" s="15"/>
      <c r="K234" s="15"/>
      <c r="L234" s="15"/>
      <c r="M234" s="15"/>
      <c r="N234" s="15"/>
      <c r="O234" s="15"/>
      <c r="P234" s="15"/>
      <c r="Q234" s="15"/>
      <c r="R234" s="15"/>
    </row>
    <row r="235">
      <c r="A235" s="15"/>
      <c r="B235" s="47"/>
      <c r="C235" s="47"/>
      <c r="D235" s="15"/>
      <c r="E235" s="15"/>
      <c r="F235" s="15"/>
      <c r="G235" s="15"/>
      <c r="H235" s="15"/>
      <c r="I235" s="15"/>
      <c r="J235" s="15"/>
      <c r="K235" s="15"/>
      <c r="L235" s="15"/>
      <c r="M235" s="15"/>
      <c r="N235" s="15"/>
      <c r="O235" s="15"/>
      <c r="P235" s="15"/>
      <c r="Q235" s="15"/>
      <c r="R235" s="15"/>
    </row>
    <row r="236">
      <c r="A236" s="15"/>
      <c r="B236" s="47"/>
      <c r="C236" s="47"/>
      <c r="D236" s="15"/>
      <c r="E236" s="15"/>
      <c r="F236" s="15"/>
      <c r="G236" s="15"/>
      <c r="H236" s="15"/>
      <c r="I236" s="15"/>
      <c r="J236" s="15"/>
      <c r="K236" s="15"/>
      <c r="L236" s="15"/>
      <c r="M236" s="15"/>
      <c r="N236" s="15"/>
      <c r="O236" s="15"/>
      <c r="P236" s="15"/>
      <c r="Q236" s="15"/>
      <c r="R236" s="15"/>
    </row>
    <row r="237">
      <c r="A237" s="15"/>
      <c r="B237" s="47"/>
      <c r="C237" s="47"/>
      <c r="D237" s="15"/>
      <c r="E237" s="15"/>
      <c r="F237" s="15"/>
      <c r="G237" s="15"/>
      <c r="H237" s="15"/>
      <c r="I237" s="15"/>
      <c r="J237" s="15"/>
      <c r="K237" s="15"/>
      <c r="L237" s="15"/>
      <c r="M237" s="15"/>
      <c r="N237" s="15"/>
      <c r="O237" s="15"/>
      <c r="P237" s="15"/>
      <c r="Q237" s="15"/>
      <c r="R237" s="15"/>
    </row>
    <row r="238">
      <c r="A238" s="15"/>
      <c r="B238" s="47"/>
      <c r="C238" s="47"/>
      <c r="D238" s="15"/>
      <c r="E238" s="15"/>
      <c r="F238" s="15"/>
      <c r="G238" s="15"/>
      <c r="H238" s="15"/>
      <c r="I238" s="15"/>
      <c r="J238" s="15"/>
      <c r="K238" s="15"/>
      <c r="L238" s="15"/>
      <c r="M238" s="15"/>
      <c r="N238" s="15"/>
      <c r="O238" s="15"/>
      <c r="P238" s="15"/>
      <c r="Q238" s="15"/>
      <c r="R238" s="15"/>
    </row>
    <row r="239">
      <c r="A239" s="15"/>
      <c r="B239" s="47"/>
      <c r="C239" s="47"/>
      <c r="D239" s="15"/>
      <c r="E239" s="15"/>
      <c r="F239" s="15"/>
      <c r="G239" s="15"/>
      <c r="H239" s="15"/>
      <c r="I239" s="15"/>
      <c r="J239" s="15"/>
      <c r="K239" s="15"/>
      <c r="L239" s="15"/>
      <c r="M239" s="15"/>
      <c r="N239" s="15"/>
      <c r="O239" s="15"/>
      <c r="P239" s="15"/>
      <c r="Q239" s="15"/>
      <c r="R239" s="15"/>
    </row>
    <row r="240">
      <c r="A240" s="15"/>
      <c r="B240" s="47"/>
      <c r="C240" s="47"/>
      <c r="D240" s="15"/>
      <c r="E240" s="15"/>
      <c r="F240" s="15"/>
      <c r="G240" s="15"/>
      <c r="H240" s="15"/>
      <c r="I240" s="15"/>
      <c r="J240" s="15"/>
      <c r="K240" s="15"/>
      <c r="L240" s="15"/>
      <c r="M240" s="15"/>
      <c r="N240" s="15"/>
      <c r="O240" s="15"/>
      <c r="P240" s="15"/>
      <c r="Q240" s="15"/>
      <c r="R240" s="15"/>
    </row>
    <row r="241">
      <c r="A241" s="15"/>
      <c r="B241" s="47"/>
      <c r="C241" s="47"/>
      <c r="D241" s="15"/>
      <c r="E241" s="15"/>
      <c r="F241" s="15"/>
      <c r="G241" s="15"/>
      <c r="H241" s="15"/>
      <c r="I241" s="15"/>
      <c r="J241" s="15"/>
      <c r="K241" s="15"/>
      <c r="L241" s="15"/>
      <c r="M241" s="15"/>
      <c r="N241" s="15"/>
      <c r="O241" s="15"/>
      <c r="P241" s="15"/>
      <c r="Q241" s="15"/>
      <c r="R241" s="15"/>
    </row>
    <row r="242">
      <c r="A242" s="15"/>
      <c r="B242" s="47"/>
      <c r="C242" s="47"/>
      <c r="D242" s="15"/>
      <c r="E242" s="15"/>
      <c r="F242" s="15"/>
      <c r="G242" s="15"/>
      <c r="H242" s="15"/>
      <c r="I242" s="15"/>
      <c r="J242" s="15"/>
      <c r="K242" s="15"/>
      <c r="L242" s="15"/>
      <c r="M242" s="15"/>
      <c r="N242" s="15"/>
      <c r="O242" s="15"/>
      <c r="P242" s="15"/>
      <c r="Q242" s="15"/>
      <c r="R242" s="15"/>
    </row>
    <row r="243">
      <c r="A243" s="15"/>
      <c r="B243" s="47"/>
      <c r="C243" s="47"/>
      <c r="D243" s="15"/>
      <c r="E243" s="15"/>
      <c r="F243" s="15"/>
      <c r="G243" s="15"/>
      <c r="H243" s="15"/>
      <c r="I243" s="15"/>
      <c r="J243" s="15"/>
      <c r="K243" s="15"/>
      <c r="L243" s="15"/>
      <c r="M243" s="15"/>
      <c r="N243" s="15"/>
      <c r="O243" s="15"/>
      <c r="P243" s="15"/>
      <c r="Q243" s="15"/>
      <c r="R243" s="15"/>
    </row>
    <row r="244">
      <c r="A244" s="15"/>
      <c r="B244" s="47"/>
      <c r="C244" s="47"/>
      <c r="D244" s="15"/>
      <c r="E244" s="15"/>
      <c r="F244" s="15"/>
      <c r="G244" s="15"/>
      <c r="H244" s="15"/>
      <c r="I244" s="15"/>
      <c r="J244" s="15"/>
      <c r="K244" s="15"/>
      <c r="L244" s="15"/>
      <c r="M244" s="15"/>
      <c r="N244" s="15"/>
      <c r="O244" s="15"/>
      <c r="P244" s="15"/>
      <c r="Q244" s="15"/>
      <c r="R244" s="15"/>
    </row>
    <row r="245">
      <c r="A245" s="15"/>
      <c r="B245" s="47"/>
      <c r="C245" s="47"/>
      <c r="D245" s="15"/>
      <c r="E245" s="15"/>
      <c r="F245" s="15"/>
      <c r="G245" s="15"/>
      <c r="H245" s="15"/>
      <c r="I245" s="15"/>
      <c r="J245" s="15"/>
      <c r="K245" s="15"/>
      <c r="L245" s="15"/>
      <c r="M245" s="15"/>
      <c r="N245" s="15"/>
      <c r="O245" s="15"/>
      <c r="P245" s="15"/>
      <c r="Q245" s="15"/>
      <c r="R245" s="15"/>
    </row>
    <row r="246">
      <c r="A246" s="15"/>
      <c r="B246" s="47"/>
      <c r="C246" s="47"/>
      <c r="D246" s="15"/>
      <c r="E246" s="15"/>
      <c r="F246" s="15"/>
      <c r="G246" s="15"/>
      <c r="H246" s="15"/>
      <c r="I246" s="15"/>
      <c r="J246" s="15"/>
      <c r="K246" s="15"/>
      <c r="L246" s="15"/>
      <c r="M246" s="15"/>
      <c r="N246" s="15"/>
      <c r="O246" s="15"/>
      <c r="P246" s="15"/>
      <c r="Q246" s="15"/>
      <c r="R246" s="15"/>
    </row>
    <row r="247">
      <c r="A247" s="15"/>
      <c r="B247" s="47"/>
      <c r="C247" s="47"/>
      <c r="D247" s="15"/>
      <c r="E247" s="15"/>
      <c r="F247" s="15"/>
      <c r="G247" s="15"/>
      <c r="H247" s="15"/>
      <c r="I247" s="15"/>
      <c r="J247" s="15"/>
      <c r="K247" s="15"/>
      <c r="L247" s="15"/>
      <c r="M247" s="15"/>
      <c r="N247" s="15"/>
      <c r="O247" s="15"/>
      <c r="P247" s="15"/>
      <c r="Q247" s="15"/>
      <c r="R247" s="15"/>
    </row>
    <row r="248">
      <c r="A248" s="15"/>
      <c r="B248" s="47"/>
      <c r="C248" s="47"/>
      <c r="D248" s="15"/>
      <c r="E248" s="15"/>
      <c r="F248" s="15"/>
      <c r="G248" s="15"/>
      <c r="H248" s="15"/>
      <c r="I248" s="15"/>
      <c r="J248" s="15"/>
      <c r="K248" s="15"/>
      <c r="L248" s="15"/>
      <c r="M248" s="15"/>
      <c r="N248" s="15"/>
      <c r="O248" s="15"/>
      <c r="P248" s="15"/>
      <c r="Q248" s="15"/>
      <c r="R248" s="15"/>
    </row>
    <row r="249">
      <c r="A249" s="15"/>
      <c r="B249" s="47"/>
      <c r="C249" s="47"/>
      <c r="D249" s="15"/>
      <c r="E249" s="15"/>
      <c r="F249" s="15"/>
      <c r="G249" s="15"/>
      <c r="H249" s="15"/>
      <c r="I249" s="15"/>
      <c r="J249" s="15"/>
      <c r="K249" s="15"/>
      <c r="L249" s="15"/>
      <c r="M249" s="15"/>
      <c r="N249" s="15"/>
      <c r="O249" s="15"/>
      <c r="P249" s="15"/>
      <c r="Q249" s="15"/>
      <c r="R249" s="15"/>
    </row>
    <row r="250">
      <c r="A250" s="15"/>
      <c r="B250" s="47"/>
      <c r="C250" s="47"/>
      <c r="D250" s="15"/>
      <c r="E250" s="15"/>
      <c r="F250" s="15"/>
      <c r="G250" s="15"/>
      <c r="H250" s="15"/>
      <c r="I250" s="15"/>
      <c r="J250" s="15"/>
      <c r="K250" s="15"/>
      <c r="L250" s="15"/>
      <c r="M250" s="15"/>
      <c r="N250" s="15"/>
      <c r="O250" s="15"/>
      <c r="P250" s="15"/>
      <c r="Q250" s="15"/>
      <c r="R250" s="15"/>
    </row>
    <row r="251">
      <c r="A251" s="15"/>
      <c r="B251" s="47"/>
      <c r="C251" s="47"/>
      <c r="D251" s="15"/>
      <c r="E251" s="15"/>
      <c r="F251" s="15"/>
      <c r="G251" s="15"/>
      <c r="H251" s="15"/>
      <c r="I251" s="15"/>
      <c r="J251" s="15"/>
      <c r="K251" s="15"/>
      <c r="L251" s="15"/>
      <c r="M251" s="15"/>
      <c r="N251" s="15"/>
      <c r="O251" s="15"/>
      <c r="P251" s="15"/>
      <c r="Q251" s="15"/>
      <c r="R251" s="15"/>
    </row>
    <row r="252">
      <c r="A252" s="15"/>
      <c r="B252" s="47"/>
      <c r="C252" s="47"/>
      <c r="D252" s="15"/>
      <c r="E252" s="15"/>
      <c r="F252" s="15"/>
      <c r="G252" s="15"/>
      <c r="H252" s="15"/>
      <c r="I252" s="15"/>
      <c r="J252" s="15"/>
      <c r="K252" s="15"/>
      <c r="L252" s="15"/>
      <c r="M252" s="15"/>
      <c r="N252" s="15"/>
      <c r="O252" s="15"/>
      <c r="P252" s="15"/>
      <c r="Q252" s="15"/>
      <c r="R252" s="15"/>
    </row>
    <row r="253">
      <c r="A253" s="15"/>
      <c r="B253" s="47"/>
      <c r="C253" s="47"/>
      <c r="D253" s="15"/>
      <c r="E253" s="15"/>
      <c r="F253" s="15"/>
      <c r="G253" s="15"/>
      <c r="H253" s="15"/>
      <c r="I253" s="15"/>
      <c r="J253" s="15"/>
      <c r="K253" s="15"/>
      <c r="L253" s="15"/>
      <c r="M253" s="15"/>
      <c r="N253" s="15"/>
      <c r="O253" s="15"/>
      <c r="P253" s="15"/>
      <c r="Q253" s="15"/>
      <c r="R253" s="15"/>
    </row>
    <row r="254">
      <c r="A254" s="15"/>
      <c r="B254" s="47"/>
      <c r="C254" s="47"/>
      <c r="D254" s="15"/>
      <c r="E254" s="15"/>
      <c r="F254" s="15"/>
      <c r="G254" s="15"/>
      <c r="H254" s="15"/>
      <c r="I254" s="15"/>
      <c r="J254" s="15"/>
      <c r="K254" s="15"/>
      <c r="L254" s="15"/>
      <c r="M254" s="15"/>
      <c r="N254" s="15"/>
      <c r="O254" s="15"/>
      <c r="P254" s="15"/>
      <c r="Q254" s="15"/>
      <c r="R254" s="15"/>
    </row>
    <row r="255">
      <c r="A255" s="15"/>
      <c r="B255" s="47"/>
      <c r="C255" s="47"/>
      <c r="D255" s="15"/>
      <c r="E255" s="15"/>
      <c r="F255" s="15"/>
      <c r="G255" s="15"/>
      <c r="H255" s="15"/>
      <c r="I255" s="15"/>
      <c r="J255" s="15"/>
      <c r="K255" s="15"/>
      <c r="L255" s="15"/>
      <c r="M255" s="15"/>
      <c r="N255" s="15"/>
      <c r="O255" s="15"/>
      <c r="P255" s="15"/>
      <c r="Q255" s="15"/>
      <c r="R255" s="15"/>
    </row>
    <row r="256">
      <c r="A256" s="15"/>
      <c r="B256" s="47"/>
      <c r="C256" s="47"/>
      <c r="D256" s="15"/>
      <c r="E256" s="15"/>
      <c r="F256" s="15"/>
      <c r="G256" s="15"/>
      <c r="H256" s="15"/>
      <c r="I256" s="15"/>
      <c r="J256" s="15"/>
      <c r="K256" s="15"/>
      <c r="L256" s="15"/>
      <c r="M256" s="15"/>
      <c r="N256" s="15"/>
      <c r="O256" s="15"/>
      <c r="P256" s="15"/>
      <c r="Q256" s="15"/>
      <c r="R256" s="15"/>
    </row>
    <row r="257">
      <c r="A257" s="15"/>
      <c r="B257" s="47"/>
      <c r="C257" s="47"/>
      <c r="D257" s="15"/>
      <c r="E257" s="15"/>
      <c r="F257" s="15"/>
      <c r="G257" s="15"/>
      <c r="H257" s="15"/>
      <c r="I257" s="15"/>
      <c r="J257" s="15"/>
      <c r="K257" s="15"/>
      <c r="L257" s="15"/>
      <c r="M257" s="15"/>
      <c r="N257" s="15"/>
      <c r="O257" s="15"/>
      <c r="P257" s="15"/>
      <c r="Q257" s="15"/>
      <c r="R257" s="15"/>
    </row>
    <row r="258">
      <c r="A258" s="15"/>
      <c r="B258" s="47"/>
      <c r="C258" s="47"/>
      <c r="D258" s="15"/>
      <c r="E258" s="15"/>
      <c r="F258" s="15"/>
      <c r="G258" s="15"/>
      <c r="H258" s="15"/>
      <c r="I258" s="15"/>
      <c r="J258" s="15"/>
      <c r="K258" s="15"/>
      <c r="L258" s="15"/>
      <c r="M258" s="15"/>
      <c r="N258" s="15"/>
      <c r="O258" s="15"/>
      <c r="P258" s="15"/>
      <c r="Q258" s="15"/>
      <c r="R258" s="15"/>
    </row>
    <row r="259">
      <c r="A259" s="15"/>
      <c r="B259" s="47"/>
      <c r="C259" s="47"/>
      <c r="D259" s="15"/>
      <c r="E259" s="15"/>
      <c r="F259" s="15"/>
      <c r="G259" s="15"/>
      <c r="H259" s="15"/>
      <c r="I259" s="15"/>
      <c r="J259" s="15"/>
      <c r="K259" s="15"/>
      <c r="L259" s="15"/>
      <c r="M259" s="15"/>
      <c r="N259" s="15"/>
      <c r="O259" s="15"/>
      <c r="P259" s="15"/>
      <c r="Q259" s="15"/>
      <c r="R259" s="15"/>
    </row>
    <row r="260">
      <c r="A260" s="15"/>
      <c r="B260" s="47"/>
      <c r="C260" s="47"/>
      <c r="D260" s="15"/>
      <c r="E260" s="15"/>
      <c r="F260" s="15"/>
      <c r="G260" s="15"/>
      <c r="H260" s="15"/>
      <c r="I260" s="15"/>
      <c r="J260" s="15"/>
      <c r="K260" s="15"/>
      <c r="L260" s="15"/>
      <c r="M260" s="15"/>
      <c r="N260" s="15"/>
      <c r="O260" s="15"/>
      <c r="P260" s="15"/>
      <c r="Q260" s="15"/>
      <c r="R260" s="15"/>
    </row>
    <row r="261">
      <c r="A261" s="15"/>
      <c r="B261" s="47"/>
      <c r="C261" s="47"/>
      <c r="D261" s="15"/>
      <c r="E261" s="15"/>
      <c r="F261" s="15"/>
      <c r="G261" s="15"/>
      <c r="H261" s="15"/>
      <c r="I261" s="15"/>
      <c r="J261" s="15"/>
      <c r="K261" s="15"/>
      <c r="L261" s="15"/>
      <c r="M261" s="15"/>
      <c r="N261" s="15"/>
      <c r="O261" s="15"/>
      <c r="P261" s="15"/>
      <c r="Q261" s="15"/>
      <c r="R261" s="15"/>
    </row>
    <row r="262">
      <c r="A262" s="15"/>
      <c r="B262" s="47"/>
      <c r="C262" s="47"/>
      <c r="D262" s="15"/>
      <c r="E262" s="15"/>
      <c r="F262" s="15"/>
      <c r="G262" s="15"/>
      <c r="H262" s="15"/>
      <c r="I262" s="15"/>
      <c r="J262" s="15"/>
      <c r="K262" s="15"/>
      <c r="L262" s="15"/>
      <c r="M262" s="15"/>
      <c r="N262" s="15"/>
      <c r="O262" s="15"/>
      <c r="P262" s="15"/>
      <c r="Q262" s="15"/>
      <c r="R262" s="15"/>
    </row>
    <row r="263">
      <c r="A263" s="15"/>
      <c r="B263" s="47"/>
      <c r="C263" s="47"/>
      <c r="D263" s="15"/>
      <c r="E263" s="15"/>
      <c r="F263" s="15"/>
      <c r="G263" s="15"/>
      <c r="H263" s="15"/>
      <c r="I263" s="15"/>
      <c r="J263" s="15"/>
      <c r="K263" s="15"/>
      <c r="L263" s="15"/>
      <c r="M263" s="15"/>
      <c r="N263" s="15"/>
      <c r="O263" s="15"/>
      <c r="P263" s="15"/>
      <c r="Q263" s="15"/>
      <c r="R263" s="15"/>
    </row>
    <row r="264">
      <c r="A264" s="15"/>
      <c r="B264" s="47"/>
      <c r="C264" s="47"/>
      <c r="D264" s="15"/>
      <c r="E264" s="15"/>
      <c r="F264" s="15"/>
      <c r="G264" s="15"/>
      <c r="H264" s="15"/>
      <c r="I264" s="15"/>
      <c r="J264" s="15"/>
      <c r="K264" s="15"/>
      <c r="L264" s="15"/>
      <c r="M264" s="15"/>
      <c r="N264" s="15"/>
      <c r="O264" s="15"/>
      <c r="P264" s="15"/>
      <c r="Q264" s="15"/>
      <c r="R264" s="15"/>
    </row>
    <row r="265">
      <c r="A265" s="15"/>
      <c r="B265" s="47"/>
      <c r="C265" s="47"/>
      <c r="D265" s="15"/>
      <c r="E265" s="15"/>
      <c r="F265" s="15"/>
      <c r="G265" s="15"/>
      <c r="H265" s="15"/>
      <c r="I265" s="15"/>
      <c r="J265" s="15"/>
      <c r="K265" s="15"/>
      <c r="L265" s="15"/>
      <c r="M265" s="15"/>
      <c r="N265" s="15"/>
      <c r="O265" s="15"/>
      <c r="P265" s="15"/>
      <c r="Q265" s="15"/>
      <c r="R265" s="15"/>
    </row>
    <row r="266">
      <c r="A266" s="15"/>
      <c r="B266" s="47"/>
      <c r="C266" s="47"/>
      <c r="D266" s="15"/>
      <c r="E266" s="15"/>
      <c r="F266" s="15"/>
      <c r="G266" s="15"/>
      <c r="H266" s="15"/>
      <c r="I266" s="15"/>
      <c r="J266" s="15"/>
      <c r="K266" s="15"/>
      <c r="L266" s="15"/>
      <c r="M266" s="15"/>
      <c r="N266" s="15"/>
      <c r="O266" s="15"/>
      <c r="P266" s="15"/>
      <c r="Q266" s="15"/>
      <c r="R266" s="15"/>
    </row>
    <row r="267">
      <c r="A267" s="15"/>
      <c r="B267" s="47"/>
      <c r="C267" s="47"/>
      <c r="D267" s="15"/>
      <c r="E267" s="15"/>
      <c r="F267" s="15"/>
      <c r="G267" s="15"/>
      <c r="H267" s="15"/>
      <c r="I267" s="15"/>
      <c r="J267" s="15"/>
      <c r="K267" s="15"/>
      <c r="L267" s="15"/>
      <c r="M267" s="15"/>
      <c r="N267" s="15"/>
      <c r="O267" s="15"/>
      <c r="P267" s="15"/>
      <c r="Q267" s="15"/>
      <c r="R267" s="15"/>
    </row>
    <row r="268">
      <c r="A268" s="15"/>
      <c r="B268" s="47"/>
      <c r="C268" s="47"/>
      <c r="D268" s="15"/>
      <c r="E268" s="15"/>
      <c r="F268" s="15"/>
      <c r="G268" s="15"/>
      <c r="H268" s="15"/>
      <c r="I268" s="15"/>
      <c r="J268" s="15"/>
      <c r="K268" s="15"/>
      <c r="L268" s="15"/>
      <c r="M268" s="15"/>
      <c r="N268" s="15"/>
      <c r="O268" s="15"/>
      <c r="P268" s="15"/>
      <c r="Q268" s="15"/>
      <c r="R268" s="15"/>
    </row>
    <row r="269">
      <c r="A269" s="15"/>
      <c r="B269" s="47"/>
      <c r="C269" s="47"/>
      <c r="D269" s="15"/>
      <c r="E269" s="15"/>
      <c r="F269" s="15"/>
      <c r="G269" s="15"/>
      <c r="H269" s="15"/>
      <c r="I269" s="15"/>
      <c r="J269" s="15"/>
      <c r="K269" s="15"/>
      <c r="L269" s="15"/>
      <c r="M269" s="15"/>
      <c r="N269" s="15"/>
      <c r="O269" s="15"/>
      <c r="P269" s="15"/>
      <c r="Q269" s="15"/>
      <c r="R269" s="15"/>
    </row>
    <row r="270">
      <c r="A270" s="15"/>
      <c r="B270" s="47"/>
      <c r="C270" s="47"/>
      <c r="D270" s="15"/>
      <c r="E270" s="15"/>
      <c r="F270" s="15"/>
      <c r="G270" s="15"/>
      <c r="H270" s="15"/>
      <c r="I270" s="15"/>
      <c r="J270" s="15"/>
      <c r="K270" s="15"/>
      <c r="L270" s="15"/>
      <c r="M270" s="15"/>
      <c r="N270" s="15"/>
      <c r="O270" s="15"/>
      <c r="P270" s="15"/>
      <c r="Q270" s="15"/>
      <c r="R270" s="15"/>
    </row>
    <row r="271">
      <c r="A271" s="15"/>
      <c r="B271" s="47"/>
      <c r="C271" s="47"/>
      <c r="D271" s="15"/>
      <c r="E271" s="15"/>
      <c r="F271" s="15"/>
      <c r="G271" s="15"/>
      <c r="H271" s="15"/>
      <c r="I271" s="15"/>
      <c r="J271" s="15"/>
      <c r="K271" s="15"/>
      <c r="L271" s="15"/>
      <c r="M271" s="15"/>
      <c r="N271" s="15"/>
      <c r="O271" s="15"/>
      <c r="P271" s="15"/>
      <c r="Q271" s="15"/>
      <c r="R271" s="15"/>
    </row>
    <row r="272">
      <c r="A272" s="15"/>
      <c r="B272" s="47"/>
      <c r="C272" s="47"/>
      <c r="D272" s="15"/>
      <c r="E272" s="15"/>
      <c r="F272" s="15"/>
      <c r="G272" s="15"/>
      <c r="H272" s="15"/>
      <c r="I272" s="15"/>
      <c r="J272" s="15"/>
      <c r="K272" s="15"/>
      <c r="L272" s="15"/>
      <c r="M272" s="15"/>
      <c r="N272" s="15"/>
      <c r="O272" s="15"/>
      <c r="P272" s="15"/>
      <c r="Q272" s="15"/>
      <c r="R272" s="15"/>
    </row>
    <row r="273">
      <c r="A273" s="15"/>
      <c r="B273" s="47"/>
      <c r="C273" s="47"/>
      <c r="D273" s="15"/>
      <c r="E273" s="15"/>
      <c r="F273" s="15"/>
      <c r="G273" s="15"/>
      <c r="H273" s="15"/>
      <c r="I273" s="15"/>
      <c r="J273" s="15"/>
      <c r="K273" s="15"/>
      <c r="L273" s="15"/>
      <c r="M273" s="15"/>
      <c r="N273" s="15"/>
      <c r="O273" s="15"/>
      <c r="P273" s="15"/>
      <c r="Q273" s="15"/>
      <c r="R273" s="15"/>
    </row>
    <row r="274">
      <c r="A274" s="15"/>
      <c r="B274" s="47"/>
      <c r="C274" s="47"/>
      <c r="D274" s="15"/>
      <c r="E274" s="15"/>
      <c r="F274" s="15"/>
      <c r="G274" s="15"/>
      <c r="H274" s="15"/>
      <c r="I274" s="15"/>
      <c r="J274" s="15"/>
      <c r="K274" s="15"/>
      <c r="L274" s="15"/>
      <c r="M274" s="15"/>
      <c r="N274" s="15"/>
      <c r="O274" s="15"/>
      <c r="P274" s="15"/>
      <c r="Q274" s="15"/>
      <c r="R274" s="15"/>
    </row>
    <row r="275">
      <c r="A275" s="15"/>
      <c r="B275" s="47"/>
      <c r="C275" s="47"/>
      <c r="D275" s="15"/>
      <c r="E275" s="15"/>
      <c r="F275" s="15"/>
      <c r="G275" s="15"/>
      <c r="H275" s="15"/>
      <c r="I275" s="15"/>
      <c r="J275" s="15"/>
      <c r="K275" s="15"/>
      <c r="L275" s="15"/>
      <c r="M275" s="15"/>
      <c r="N275" s="15"/>
      <c r="O275" s="15"/>
      <c r="P275" s="15"/>
      <c r="Q275" s="15"/>
      <c r="R275" s="15"/>
    </row>
    <row r="276">
      <c r="A276" s="15"/>
      <c r="B276" s="47"/>
      <c r="C276" s="47"/>
      <c r="D276" s="15"/>
      <c r="E276" s="15"/>
      <c r="F276" s="15"/>
      <c r="G276" s="15"/>
      <c r="H276" s="15"/>
      <c r="I276" s="15"/>
      <c r="J276" s="15"/>
      <c r="K276" s="15"/>
      <c r="L276" s="15"/>
      <c r="M276" s="15"/>
      <c r="N276" s="15"/>
      <c r="O276" s="15"/>
      <c r="P276" s="15"/>
      <c r="Q276" s="15"/>
      <c r="R276" s="15"/>
    </row>
    <row r="277">
      <c r="A277" s="15"/>
      <c r="B277" s="47"/>
      <c r="C277" s="47"/>
      <c r="D277" s="15"/>
      <c r="E277" s="15"/>
      <c r="F277" s="15"/>
      <c r="G277" s="15"/>
      <c r="H277" s="15"/>
      <c r="I277" s="15"/>
      <c r="J277" s="15"/>
      <c r="K277" s="15"/>
      <c r="L277" s="15"/>
      <c r="M277" s="15"/>
      <c r="N277" s="15"/>
      <c r="O277" s="15"/>
      <c r="P277" s="15"/>
      <c r="Q277" s="15"/>
      <c r="R277" s="15"/>
    </row>
    <row r="278">
      <c r="A278" s="15"/>
      <c r="B278" s="47"/>
      <c r="C278" s="47"/>
      <c r="D278" s="15"/>
      <c r="E278" s="15"/>
      <c r="F278" s="15"/>
      <c r="G278" s="15"/>
      <c r="H278" s="15"/>
      <c r="I278" s="15"/>
      <c r="J278" s="15"/>
      <c r="K278" s="15"/>
      <c r="L278" s="15"/>
      <c r="M278" s="15"/>
      <c r="N278" s="15"/>
      <c r="O278" s="15"/>
      <c r="P278" s="15"/>
      <c r="Q278" s="15"/>
      <c r="R278" s="15"/>
    </row>
    <row r="279">
      <c r="A279" s="15"/>
      <c r="B279" s="47"/>
      <c r="C279" s="47"/>
      <c r="D279" s="15"/>
      <c r="E279" s="15"/>
      <c r="F279" s="15"/>
      <c r="G279" s="15"/>
      <c r="H279" s="15"/>
      <c r="I279" s="15"/>
      <c r="J279" s="15"/>
      <c r="K279" s="15"/>
      <c r="L279" s="15"/>
      <c r="M279" s="15"/>
      <c r="N279" s="15"/>
      <c r="O279" s="15"/>
      <c r="P279" s="15"/>
      <c r="Q279" s="15"/>
      <c r="R279" s="15"/>
    </row>
    <row r="280">
      <c r="A280" s="15"/>
      <c r="B280" s="47"/>
      <c r="C280" s="47"/>
      <c r="D280" s="15"/>
      <c r="E280" s="15"/>
      <c r="F280" s="15"/>
      <c r="G280" s="15"/>
      <c r="H280" s="15"/>
      <c r="I280" s="15"/>
      <c r="J280" s="15"/>
      <c r="K280" s="15"/>
      <c r="L280" s="15"/>
      <c r="M280" s="15"/>
      <c r="N280" s="15"/>
      <c r="O280" s="15"/>
      <c r="P280" s="15"/>
      <c r="Q280" s="15"/>
      <c r="R280" s="15"/>
    </row>
    <row r="281">
      <c r="A281" s="15"/>
      <c r="B281" s="47"/>
      <c r="C281" s="47"/>
      <c r="D281" s="15"/>
      <c r="E281" s="15"/>
      <c r="F281" s="15"/>
      <c r="G281" s="15"/>
      <c r="H281" s="15"/>
      <c r="I281" s="15"/>
      <c r="J281" s="15"/>
      <c r="K281" s="15"/>
      <c r="L281" s="15"/>
      <c r="M281" s="15"/>
      <c r="N281" s="15"/>
      <c r="O281" s="15"/>
      <c r="P281" s="15"/>
      <c r="Q281" s="15"/>
      <c r="R281" s="15"/>
    </row>
    <row r="282">
      <c r="A282" s="15"/>
      <c r="B282" s="47"/>
      <c r="C282" s="47"/>
      <c r="D282" s="15"/>
      <c r="E282" s="15"/>
      <c r="F282" s="15"/>
      <c r="G282" s="15"/>
      <c r="H282" s="15"/>
      <c r="I282" s="15"/>
      <c r="J282" s="15"/>
      <c r="K282" s="15"/>
      <c r="L282" s="15"/>
      <c r="M282" s="15"/>
      <c r="N282" s="15"/>
      <c r="O282" s="15"/>
      <c r="P282" s="15"/>
      <c r="Q282" s="15"/>
      <c r="R282" s="15"/>
    </row>
    <row r="283">
      <c r="A283" s="15"/>
      <c r="B283" s="47"/>
      <c r="C283" s="47"/>
      <c r="D283" s="15"/>
      <c r="E283" s="15"/>
      <c r="F283" s="15"/>
      <c r="G283" s="15"/>
      <c r="H283" s="15"/>
      <c r="I283" s="15"/>
      <c r="J283" s="15"/>
      <c r="K283" s="15"/>
      <c r="L283" s="15"/>
      <c r="M283" s="15"/>
      <c r="N283" s="15"/>
      <c r="O283" s="15"/>
      <c r="P283" s="15"/>
      <c r="Q283" s="15"/>
      <c r="R283" s="15"/>
    </row>
    <row r="284">
      <c r="A284" s="15"/>
      <c r="B284" s="47"/>
      <c r="C284" s="47"/>
      <c r="D284" s="15"/>
      <c r="E284" s="15"/>
      <c r="F284" s="15"/>
      <c r="G284" s="15"/>
      <c r="H284" s="15"/>
      <c r="I284" s="15"/>
      <c r="J284" s="15"/>
      <c r="K284" s="15"/>
      <c r="L284" s="15"/>
      <c r="M284" s="15"/>
      <c r="N284" s="15"/>
      <c r="O284" s="15"/>
      <c r="P284" s="15"/>
      <c r="Q284" s="15"/>
      <c r="R284" s="15"/>
    </row>
    <row r="285">
      <c r="A285" s="15"/>
      <c r="B285" s="47"/>
      <c r="C285" s="47"/>
      <c r="D285" s="15"/>
      <c r="E285" s="15"/>
      <c r="F285" s="15"/>
      <c r="G285" s="15"/>
      <c r="H285" s="15"/>
      <c r="I285" s="15"/>
      <c r="J285" s="15"/>
      <c r="K285" s="15"/>
      <c r="L285" s="15"/>
      <c r="M285" s="15"/>
      <c r="N285" s="15"/>
      <c r="O285" s="15"/>
      <c r="P285" s="15"/>
      <c r="Q285" s="15"/>
      <c r="R285" s="15"/>
    </row>
    <row r="286">
      <c r="A286" s="15"/>
      <c r="B286" s="47"/>
      <c r="C286" s="47"/>
      <c r="D286" s="15"/>
      <c r="E286" s="15"/>
      <c r="F286" s="15"/>
      <c r="G286" s="15"/>
      <c r="H286" s="15"/>
      <c r="I286" s="15"/>
      <c r="J286" s="15"/>
      <c r="K286" s="15"/>
      <c r="L286" s="15"/>
      <c r="M286" s="15"/>
      <c r="N286" s="15"/>
      <c r="O286" s="15"/>
      <c r="P286" s="15"/>
      <c r="Q286" s="15"/>
      <c r="R286" s="15"/>
    </row>
    <row r="287">
      <c r="A287" s="15"/>
      <c r="B287" s="47"/>
      <c r="C287" s="47"/>
      <c r="D287" s="15"/>
      <c r="E287" s="15"/>
      <c r="F287" s="15"/>
      <c r="G287" s="15"/>
      <c r="H287" s="15"/>
      <c r="I287" s="15"/>
      <c r="J287" s="15"/>
      <c r="K287" s="15"/>
      <c r="L287" s="15"/>
      <c r="M287" s="15"/>
      <c r="N287" s="15"/>
      <c r="O287" s="15"/>
      <c r="P287" s="15"/>
      <c r="Q287" s="15"/>
      <c r="R287" s="15"/>
    </row>
    <row r="288">
      <c r="A288" s="15"/>
      <c r="B288" s="47"/>
      <c r="C288" s="47"/>
      <c r="D288" s="15"/>
      <c r="E288" s="15"/>
      <c r="F288" s="15"/>
      <c r="G288" s="15"/>
      <c r="H288" s="15"/>
      <c r="I288" s="15"/>
      <c r="J288" s="15"/>
      <c r="K288" s="15"/>
      <c r="L288" s="15"/>
      <c r="M288" s="15"/>
      <c r="N288" s="15"/>
      <c r="O288" s="15"/>
      <c r="P288" s="15"/>
      <c r="Q288" s="15"/>
      <c r="R288" s="15"/>
    </row>
    <row r="289">
      <c r="A289" s="15"/>
      <c r="B289" s="47"/>
      <c r="C289" s="47"/>
      <c r="D289" s="15"/>
      <c r="E289" s="15"/>
      <c r="F289" s="15"/>
      <c r="G289" s="15"/>
      <c r="H289" s="15"/>
      <c r="I289" s="15"/>
      <c r="J289" s="15"/>
      <c r="K289" s="15"/>
      <c r="L289" s="15"/>
      <c r="M289" s="15"/>
      <c r="N289" s="15"/>
      <c r="O289" s="15"/>
      <c r="P289" s="15"/>
      <c r="Q289" s="15"/>
      <c r="R289" s="15"/>
    </row>
    <row r="290">
      <c r="A290" s="15"/>
      <c r="B290" s="47"/>
      <c r="C290" s="47"/>
      <c r="D290" s="15"/>
      <c r="E290" s="15"/>
      <c r="F290" s="15"/>
      <c r="G290" s="15"/>
      <c r="H290" s="15"/>
      <c r="I290" s="15"/>
      <c r="J290" s="15"/>
      <c r="K290" s="15"/>
      <c r="L290" s="15"/>
      <c r="M290" s="15"/>
      <c r="N290" s="15"/>
      <c r="O290" s="15"/>
      <c r="P290" s="15"/>
      <c r="Q290" s="15"/>
      <c r="R290" s="15"/>
    </row>
    <row r="291">
      <c r="A291" s="15"/>
      <c r="B291" s="47"/>
      <c r="C291" s="47"/>
      <c r="D291" s="15"/>
      <c r="E291" s="15"/>
      <c r="F291" s="15"/>
      <c r="G291" s="15"/>
      <c r="H291" s="15"/>
      <c r="I291" s="15"/>
      <c r="J291" s="15"/>
      <c r="K291" s="15"/>
      <c r="L291" s="15"/>
      <c r="M291" s="15"/>
      <c r="N291" s="15"/>
      <c r="O291" s="15"/>
      <c r="P291" s="15"/>
      <c r="Q291" s="15"/>
      <c r="R291" s="15"/>
    </row>
    <row r="292">
      <c r="A292" s="15"/>
      <c r="B292" s="47"/>
      <c r="C292" s="47"/>
      <c r="D292" s="15"/>
      <c r="E292" s="15"/>
      <c r="F292" s="15"/>
      <c r="G292" s="15"/>
      <c r="H292" s="15"/>
      <c r="I292" s="15"/>
      <c r="J292" s="15"/>
      <c r="K292" s="15"/>
      <c r="L292" s="15"/>
      <c r="M292" s="15"/>
      <c r="N292" s="15"/>
      <c r="O292" s="15"/>
      <c r="P292" s="15"/>
      <c r="Q292" s="15"/>
      <c r="R292" s="15"/>
    </row>
    <row r="293">
      <c r="A293" s="15"/>
      <c r="B293" s="47"/>
      <c r="C293" s="47"/>
      <c r="D293" s="15"/>
      <c r="E293" s="15"/>
      <c r="F293" s="15"/>
      <c r="G293" s="15"/>
      <c r="H293" s="15"/>
      <c r="I293" s="15"/>
      <c r="J293" s="15"/>
      <c r="K293" s="15"/>
      <c r="L293" s="15"/>
      <c r="M293" s="15"/>
      <c r="N293" s="15"/>
      <c r="O293" s="15"/>
      <c r="P293" s="15"/>
      <c r="Q293" s="15"/>
      <c r="R293" s="15"/>
    </row>
    <row r="294">
      <c r="A294" s="15"/>
      <c r="B294" s="47"/>
      <c r="C294" s="47"/>
      <c r="D294" s="15"/>
      <c r="E294" s="15"/>
      <c r="F294" s="15"/>
      <c r="G294" s="15"/>
      <c r="H294" s="15"/>
      <c r="I294" s="15"/>
      <c r="J294" s="15"/>
      <c r="K294" s="15"/>
      <c r="L294" s="15"/>
      <c r="M294" s="15"/>
      <c r="N294" s="15"/>
      <c r="O294" s="15"/>
      <c r="P294" s="15"/>
      <c r="Q294" s="15"/>
      <c r="R294" s="15"/>
    </row>
    <row r="295">
      <c r="A295" s="15"/>
      <c r="B295" s="47"/>
      <c r="C295" s="47"/>
      <c r="D295" s="15"/>
      <c r="E295" s="15"/>
      <c r="F295" s="15"/>
      <c r="G295" s="15"/>
      <c r="H295" s="15"/>
      <c r="I295" s="15"/>
      <c r="J295" s="15"/>
      <c r="K295" s="15"/>
      <c r="L295" s="15"/>
      <c r="M295" s="15"/>
      <c r="N295" s="15"/>
      <c r="O295" s="15"/>
      <c r="P295" s="15"/>
      <c r="Q295" s="15"/>
      <c r="R295" s="15"/>
    </row>
    <row r="296">
      <c r="A296" s="15"/>
      <c r="B296" s="47"/>
      <c r="C296" s="47"/>
      <c r="D296" s="15"/>
      <c r="E296" s="15"/>
      <c r="F296" s="15"/>
      <c r="G296" s="15"/>
      <c r="H296" s="15"/>
      <c r="I296" s="15"/>
      <c r="J296" s="15"/>
      <c r="K296" s="15"/>
      <c r="L296" s="15"/>
      <c r="M296" s="15"/>
      <c r="N296" s="15"/>
      <c r="O296" s="15"/>
      <c r="P296" s="15"/>
      <c r="Q296" s="15"/>
      <c r="R296" s="15"/>
    </row>
    <row r="297">
      <c r="A297" s="15"/>
      <c r="B297" s="47"/>
      <c r="C297" s="47"/>
      <c r="D297" s="15"/>
      <c r="E297" s="15"/>
      <c r="F297" s="15"/>
      <c r="G297" s="15"/>
      <c r="H297" s="15"/>
      <c r="I297" s="15"/>
      <c r="J297" s="15"/>
      <c r="K297" s="15"/>
      <c r="L297" s="15"/>
      <c r="M297" s="15"/>
      <c r="N297" s="15"/>
      <c r="O297" s="15"/>
      <c r="P297" s="15"/>
      <c r="Q297" s="15"/>
      <c r="R297" s="15"/>
    </row>
    <row r="298">
      <c r="A298" s="15"/>
      <c r="B298" s="47"/>
      <c r="C298" s="47"/>
      <c r="D298" s="15"/>
      <c r="E298" s="15"/>
      <c r="F298" s="15"/>
      <c r="G298" s="15"/>
      <c r="H298" s="15"/>
      <c r="I298" s="15"/>
      <c r="J298" s="15"/>
      <c r="K298" s="15"/>
      <c r="L298" s="15"/>
      <c r="M298" s="15"/>
      <c r="N298" s="15"/>
      <c r="O298" s="15"/>
      <c r="P298" s="15"/>
      <c r="Q298" s="15"/>
      <c r="R298" s="15"/>
    </row>
    <row r="299">
      <c r="A299" s="15"/>
      <c r="B299" s="47"/>
      <c r="C299" s="47"/>
      <c r="D299" s="15"/>
      <c r="E299" s="15"/>
      <c r="F299" s="15"/>
      <c r="G299" s="15"/>
      <c r="H299" s="15"/>
      <c r="I299" s="15"/>
      <c r="J299" s="15"/>
      <c r="K299" s="15"/>
      <c r="L299" s="15"/>
      <c r="M299" s="15"/>
      <c r="N299" s="15"/>
      <c r="O299" s="15"/>
      <c r="P299" s="15"/>
      <c r="Q299" s="15"/>
      <c r="R299" s="15"/>
    </row>
    <row r="300">
      <c r="A300" s="15"/>
      <c r="B300" s="47"/>
      <c r="C300" s="47"/>
      <c r="D300" s="15"/>
      <c r="E300" s="15"/>
      <c r="F300" s="15"/>
      <c r="G300" s="15"/>
      <c r="H300" s="15"/>
      <c r="I300" s="15"/>
      <c r="J300" s="15"/>
      <c r="K300" s="15"/>
      <c r="L300" s="15"/>
      <c r="M300" s="15"/>
      <c r="N300" s="15"/>
      <c r="O300" s="15"/>
      <c r="P300" s="15"/>
      <c r="Q300" s="15"/>
      <c r="R300" s="15"/>
    </row>
    <row r="301">
      <c r="A301" s="15"/>
      <c r="B301" s="47"/>
      <c r="C301" s="47"/>
      <c r="D301" s="15"/>
      <c r="E301" s="15"/>
      <c r="F301" s="15"/>
      <c r="G301" s="15"/>
      <c r="H301" s="15"/>
      <c r="I301" s="15"/>
      <c r="J301" s="15"/>
      <c r="K301" s="15"/>
      <c r="L301" s="15"/>
      <c r="M301" s="15"/>
      <c r="N301" s="15"/>
      <c r="O301" s="15"/>
      <c r="P301" s="15"/>
      <c r="Q301" s="15"/>
      <c r="R301" s="15"/>
    </row>
    <row r="302">
      <c r="A302" s="15"/>
      <c r="B302" s="47"/>
      <c r="C302" s="47"/>
      <c r="D302" s="15"/>
      <c r="E302" s="15"/>
      <c r="F302" s="15"/>
      <c r="G302" s="15"/>
      <c r="H302" s="15"/>
      <c r="I302" s="15"/>
      <c r="J302" s="15"/>
      <c r="K302" s="15"/>
      <c r="L302" s="15"/>
      <c r="M302" s="15"/>
      <c r="N302" s="15"/>
      <c r="O302" s="15"/>
      <c r="P302" s="15"/>
      <c r="Q302" s="15"/>
      <c r="R302" s="15"/>
    </row>
    <row r="303">
      <c r="A303" s="15"/>
      <c r="B303" s="47"/>
      <c r="C303" s="47"/>
      <c r="D303" s="15"/>
      <c r="E303" s="15"/>
      <c r="F303" s="15"/>
      <c r="G303" s="15"/>
      <c r="H303" s="15"/>
      <c r="I303" s="15"/>
      <c r="J303" s="15"/>
      <c r="K303" s="15"/>
      <c r="L303" s="15"/>
      <c r="M303" s="15"/>
      <c r="N303" s="15"/>
      <c r="O303" s="15"/>
      <c r="P303" s="15"/>
      <c r="Q303" s="15"/>
      <c r="R303" s="15"/>
    </row>
    <row r="304">
      <c r="A304" s="15"/>
      <c r="B304" s="47"/>
      <c r="C304" s="47"/>
      <c r="D304" s="15"/>
      <c r="E304" s="15"/>
      <c r="F304" s="15"/>
      <c r="G304" s="15"/>
      <c r="H304" s="15"/>
      <c r="I304" s="15"/>
      <c r="J304" s="15"/>
      <c r="K304" s="15"/>
      <c r="L304" s="15"/>
      <c r="M304" s="15"/>
      <c r="N304" s="15"/>
      <c r="O304" s="15"/>
      <c r="P304" s="15"/>
      <c r="Q304" s="15"/>
      <c r="R304" s="15"/>
    </row>
    <row r="305">
      <c r="A305" s="15"/>
      <c r="B305" s="47"/>
      <c r="C305" s="47"/>
      <c r="D305" s="15"/>
      <c r="E305" s="15"/>
      <c r="F305" s="15"/>
      <c r="G305" s="15"/>
      <c r="H305" s="15"/>
      <c r="I305" s="15"/>
      <c r="J305" s="15"/>
      <c r="K305" s="15"/>
      <c r="L305" s="15"/>
      <c r="M305" s="15"/>
      <c r="N305" s="15"/>
      <c r="O305" s="15"/>
      <c r="P305" s="15"/>
      <c r="Q305" s="15"/>
      <c r="R305" s="15"/>
    </row>
    <row r="306">
      <c r="A306" s="15"/>
      <c r="B306" s="47"/>
      <c r="C306" s="47"/>
      <c r="D306" s="15"/>
      <c r="E306" s="15"/>
      <c r="F306" s="15"/>
      <c r="G306" s="15"/>
      <c r="H306" s="15"/>
      <c r="I306" s="15"/>
      <c r="J306" s="15"/>
      <c r="K306" s="15"/>
      <c r="L306" s="15"/>
      <c r="M306" s="15"/>
      <c r="N306" s="15"/>
      <c r="O306" s="15"/>
      <c r="P306" s="15"/>
      <c r="Q306" s="15"/>
      <c r="R306" s="15"/>
    </row>
    <row r="307">
      <c r="A307" s="15"/>
      <c r="B307" s="47"/>
      <c r="C307" s="47"/>
      <c r="D307" s="15"/>
      <c r="E307" s="15"/>
      <c r="F307" s="15"/>
      <c r="G307" s="15"/>
      <c r="H307" s="15"/>
      <c r="I307" s="15"/>
      <c r="J307" s="15"/>
      <c r="K307" s="15"/>
      <c r="L307" s="15"/>
      <c r="M307" s="15"/>
      <c r="N307" s="15"/>
      <c r="O307" s="15"/>
      <c r="P307" s="15"/>
      <c r="Q307" s="15"/>
      <c r="R307" s="15"/>
    </row>
    <row r="308">
      <c r="A308" s="15"/>
      <c r="B308" s="47"/>
      <c r="C308" s="47"/>
      <c r="D308" s="15"/>
      <c r="E308" s="15"/>
      <c r="F308" s="15"/>
      <c r="G308" s="15"/>
      <c r="H308" s="15"/>
      <c r="I308" s="15"/>
      <c r="J308" s="15"/>
      <c r="K308" s="15"/>
      <c r="L308" s="15"/>
      <c r="M308" s="15"/>
      <c r="N308" s="15"/>
      <c r="O308" s="15"/>
      <c r="P308" s="15"/>
      <c r="Q308" s="15"/>
      <c r="R308" s="15"/>
    </row>
    <row r="309">
      <c r="A309" s="15"/>
      <c r="B309" s="47"/>
      <c r="C309" s="47"/>
      <c r="D309" s="15"/>
      <c r="E309" s="15"/>
      <c r="F309" s="15"/>
      <c r="G309" s="15"/>
      <c r="H309" s="15"/>
      <c r="I309" s="15"/>
      <c r="J309" s="15"/>
      <c r="K309" s="15"/>
      <c r="L309" s="15"/>
      <c r="M309" s="15"/>
      <c r="N309" s="15"/>
      <c r="O309" s="15"/>
      <c r="P309" s="15"/>
      <c r="Q309" s="15"/>
      <c r="R309" s="15"/>
    </row>
    <row r="310">
      <c r="A310" s="15"/>
      <c r="B310" s="47"/>
      <c r="C310" s="47"/>
      <c r="D310" s="15"/>
      <c r="E310" s="15"/>
      <c r="F310" s="15"/>
      <c r="G310" s="15"/>
      <c r="H310" s="15"/>
      <c r="I310" s="15"/>
      <c r="J310" s="15"/>
      <c r="K310" s="15"/>
      <c r="L310" s="15"/>
      <c r="M310" s="15"/>
      <c r="N310" s="15"/>
      <c r="O310" s="15"/>
      <c r="P310" s="15"/>
      <c r="Q310" s="15"/>
      <c r="R310" s="15"/>
    </row>
    <row r="311">
      <c r="A311" s="15"/>
      <c r="B311" s="47"/>
      <c r="C311" s="47"/>
      <c r="D311" s="15"/>
      <c r="E311" s="15"/>
      <c r="F311" s="15"/>
      <c r="G311" s="15"/>
      <c r="H311" s="15"/>
      <c r="I311" s="15"/>
      <c r="J311" s="15"/>
      <c r="K311" s="15"/>
      <c r="L311" s="15"/>
      <c r="M311" s="15"/>
      <c r="N311" s="15"/>
      <c r="O311" s="15"/>
      <c r="P311" s="15"/>
      <c r="Q311" s="15"/>
      <c r="R311" s="15"/>
    </row>
    <row r="312">
      <c r="A312" s="15"/>
      <c r="B312" s="47"/>
      <c r="C312" s="47"/>
      <c r="D312" s="15"/>
      <c r="E312" s="15"/>
      <c r="F312" s="15"/>
      <c r="G312" s="15"/>
      <c r="H312" s="15"/>
      <c r="I312" s="15"/>
      <c r="J312" s="15"/>
      <c r="K312" s="15"/>
      <c r="L312" s="15"/>
      <c r="M312" s="15"/>
      <c r="N312" s="15"/>
      <c r="O312" s="15"/>
      <c r="P312" s="15"/>
      <c r="Q312" s="15"/>
      <c r="R312" s="15"/>
    </row>
    <row r="313">
      <c r="A313" s="15"/>
      <c r="B313" s="47"/>
      <c r="C313" s="47"/>
      <c r="D313" s="15"/>
      <c r="E313" s="15"/>
      <c r="F313" s="15"/>
      <c r="G313" s="15"/>
      <c r="H313" s="15"/>
      <c r="I313" s="15"/>
      <c r="J313" s="15"/>
      <c r="K313" s="15"/>
      <c r="L313" s="15"/>
      <c r="M313" s="15"/>
      <c r="N313" s="15"/>
      <c r="O313" s="15"/>
      <c r="P313" s="15"/>
      <c r="Q313" s="15"/>
      <c r="R313" s="15"/>
    </row>
    <row r="314">
      <c r="A314" s="15"/>
      <c r="B314" s="47"/>
      <c r="C314" s="47"/>
      <c r="D314" s="15"/>
      <c r="E314" s="15"/>
      <c r="F314" s="15"/>
      <c r="G314" s="15"/>
      <c r="H314" s="15"/>
      <c r="I314" s="15"/>
      <c r="J314" s="15"/>
      <c r="K314" s="15"/>
      <c r="L314" s="15"/>
      <c r="M314" s="15"/>
      <c r="N314" s="15"/>
      <c r="O314" s="15"/>
      <c r="P314" s="15"/>
      <c r="Q314" s="15"/>
      <c r="R314" s="15"/>
    </row>
    <row r="315">
      <c r="A315" s="15"/>
      <c r="B315" s="47"/>
      <c r="C315" s="47"/>
      <c r="D315" s="15"/>
      <c r="E315" s="15"/>
      <c r="F315" s="15"/>
      <c r="G315" s="15"/>
      <c r="H315" s="15"/>
      <c r="I315" s="15"/>
      <c r="J315" s="15"/>
      <c r="K315" s="15"/>
      <c r="L315" s="15"/>
      <c r="M315" s="15"/>
      <c r="N315" s="15"/>
      <c r="O315" s="15"/>
      <c r="P315" s="15"/>
      <c r="Q315" s="15"/>
      <c r="R315" s="15"/>
    </row>
    <row r="316">
      <c r="A316" s="15"/>
      <c r="B316" s="47"/>
      <c r="C316" s="47"/>
      <c r="D316" s="15"/>
      <c r="E316" s="15"/>
      <c r="F316" s="15"/>
      <c r="G316" s="15"/>
      <c r="H316" s="15"/>
      <c r="I316" s="15"/>
      <c r="J316" s="15"/>
      <c r="K316" s="15"/>
      <c r="L316" s="15"/>
      <c r="M316" s="15"/>
      <c r="N316" s="15"/>
      <c r="O316" s="15"/>
      <c r="P316" s="15"/>
      <c r="Q316" s="15"/>
      <c r="R316" s="15"/>
    </row>
    <row r="317">
      <c r="A317" s="15"/>
      <c r="B317" s="47"/>
      <c r="C317" s="47"/>
      <c r="D317" s="15"/>
      <c r="E317" s="15"/>
      <c r="F317" s="15"/>
      <c r="G317" s="15"/>
      <c r="H317" s="15"/>
      <c r="I317" s="15"/>
      <c r="J317" s="15"/>
      <c r="K317" s="15"/>
      <c r="L317" s="15"/>
      <c r="M317" s="15"/>
      <c r="N317" s="15"/>
      <c r="O317" s="15"/>
      <c r="P317" s="15"/>
      <c r="Q317" s="15"/>
      <c r="R317" s="15"/>
    </row>
    <row r="318">
      <c r="A318" s="15"/>
      <c r="B318" s="47"/>
      <c r="C318" s="47"/>
      <c r="D318" s="15"/>
      <c r="E318" s="15"/>
      <c r="F318" s="15"/>
      <c r="G318" s="15"/>
      <c r="H318" s="15"/>
      <c r="I318" s="15"/>
      <c r="J318" s="15"/>
      <c r="K318" s="15"/>
      <c r="L318" s="15"/>
      <c r="M318" s="15"/>
      <c r="N318" s="15"/>
      <c r="O318" s="15"/>
      <c r="P318" s="15"/>
      <c r="Q318" s="15"/>
      <c r="R318" s="15"/>
    </row>
    <row r="319">
      <c r="A319" s="15"/>
      <c r="B319" s="47"/>
      <c r="C319" s="47"/>
      <c r="D319" s="15"/>
      <c r="E319" s="15"/>
      <c r="F319" s="15"/>
      <c r="G319" s="15"/>
      <c r="H319" s="15"/>
      <c r="I319" s="15"/>
      <c r="J319" s="15"/>
      <c r="K319" s="15"/>
      <c r="L319" s="15"/>
      <c r="M319" s="15"/>
      <c r="N319" s="15"/>
      <c r="O319" s="15"/>
      <c r="P319" s="15"/>
      <c r="Q319" s="15"/>
      <c r="R319" s="15"/>
    </row>
    <row r="320">
      <c r="A320" s="15"/>
      <c r="B320" s="47"/>
      <c r="C320" s="47"/>
      <c r="D320" s="15"/>
      <c r="E320" s="15"/>
      <c r="F320" s="15"/>
      <c r="G320" s="15"/>
      <c r="H320" s="15"/>
      <c r="I320" s="15"/>
      <c r="J320" s="15"/>
      <c r="K320" s="15"/>
      <c r="L320" s="15"/>
      <c r="M320" s="15"/>
      <c r="N320" s="15"/>
      <c r="O320" s="15"/>
      <c r="P320" s="15"/>
      <c r="Q320" s="15"/>
      <c r="R320" s="15"/>
    </row>
    <row r="321">
      <c r="A321" s="15"/>
      <c r="B321" s="47"/>
      <c r="C321" s="47"/>
      <c r="D321" s="15"/>
      <c r="E321" s="15"/>
      <c r="F321" s="15"/>
      <c r="G321" s="15"/>
      <c r="H321" s="15"/>
      <c r="I321" s="15"/>
      <c r="J321" s="15"/>
      <c r="K321" s="15"/>
      <c r="L321" s="15"/>
      <c r="M321" s="15"/>
      <c r="N321" s="15"/>
      <c r="O321" s="15"/>
      <c r="P321" s="15"/>
      <c r="Q321" s="15"/>
      <c r="R321" s="15"/>
    </row>
    <row r="322">
      <c r="A322" s="15"/>
      <c r="B322" s="47"/>
      <c r="C322" s="47"/>
      <c r="D322" s="15"/>
      <c r="E322" s="15"/>
      <c r="F322" s="15"/>
      <c r="G322" s="15"/>
      <c r="H322" s="15"/>
      <c r="I322" s="15"/>
      <c r="J322" s="15"/>
      <c r="K322" s="15"/>
      <c r="L322" s="15"/>
      <c r="M322" s="15"/>
      <c r="N322" s="15"/>
      <c r="O322" s="15"/>
      <c r="P322" s="15"/>
      <c r="Q322" s="15"/>
      <c r="R322" s="15"/>
    </row>
    <row r="323">
      <c r="A323" s="15"/>
      <c r="B323" s="47"/>
      <c r="C323" s="47"/>
      <c r="D323" s="15"/>
      <c r="E323" s="15"/>
      <c r="F323" s="15"/>
      <c r="G323" s="15"/>
      <c r="H323" s="15"/>
      <c r="I323" s="15"/>
      <c r="J323" s="15"/>
      <c r="K323" s="15"/>
      <c r="L323" s="15"/>
      <c r="M323" s="15"/>
      <c r="N323" s="15"/>
      <c r="O323" s="15"/>
      <c r="P323" s="15"/>
      <c r="Q323" s="15"/>
      <c r="R323" s="15"/>
    </row>
    <row r="324">
      <c r="A324" s="15"/>
      <c r="B324" s="47"/>
      <c r="C324" s="47"/>
      <c r="D324" s="15"/>
      <c r="E324" s="15"/>
      <c r="F324" s="15"/>
      <c r="G324" s="15"/>
      <c r="H324" s="15"/>
      <c r="I324" s="15"/>
      <c r="J324" s="15"/>
      <c r="K324" s="15"/>
      <c r="L324" s="15"/>
      <c r="M324" s="15"/>
      <c r="N324" s="15"/>
      <c r="O324" s="15"/>
      <c r="P324" s="15"/>
      <c r="Q324" s="15"/>
      <c r="R324" s="15"/>
    </row>
    <row r="325">
      <c r="A325" s="15"/>
      <c r="B325" s="47"/>
      <c r="C325" s="47"/>
      <c r="D325" s="15"/>
      <c r="E325" s="15"/>
      <c r="F325" s="15"/>
      <c r="G325" s="15"/>
      <c r="H325" s="15"/>
      <c r="I325" s="15"/>
      <c r="J325" s="15"/>
      <c r="K325" s="15"/>
      <c r="L325" s="15"/>
      <c r="M325" s="15"/>
      <c r="N325" s="15"/>
      <c r="O325" s="15"/>
      <c r="P325" s="15"/>
      <c r="Q325" s="15"/>
      <c r="R325" s="15"/>
    </row>
    <row r="326">
      <c r="A326" s="15"/>
      <c r="B326" s="47"/>
      <c r="C326" s="47"/>
      <c r="D326" s="15"/>
      <c r="E326" s="15"/>
      <c r="F326" s="15"/>
      <c r="G326" s="15"/>
      <c r="H326" s="15"/>
      <c r="I326" s="15"/>
      <c r="J326" s="15"/>
      <c r="K326" s="15"/>
      <c r="L326" s="15"/>
      <c r="M326" s="15"/>
      <c r="N326" s="15"/>
      <c r="O326" s="15"/>
      <c r="P326" s="15"/>
      <c r="Q326" s="15"/>
      <c r="R326" s="15"/>
    </row>
    <row r="327">
      <c r="A327" s="15"/>
      <c r="B327" s="47"/>
      <c r="C327" s="47"/>
      <c r="D327" s="15"/>
      <c r="E327" s="15"/>
      <c r="F327" s="15"/>
      <c r="G327" s="15"/>
      <c r="H327" s="15"/>
      <c r="I327" s="15"/>
      <c r="J327" s="15"/>
      <c r="K327" s="15"/>
      <c r="L327" s="15"/>
      <c r="M327" s="15"/>
      <c r="N327" s="15"/>
      <c r="O327" s="15"/>
      <c r="P327" s="15"/>
      <c r="Q327" s="15"/>
      <c r="R327" s="15"/>
    </row>
    <row r="328">
      <c r="A328" s="15"/>
      <c r="B328" s="47"/>
      <c r="C328" s="47"/>
      <c r="D328" s="15"/>
      <c r="E328" s="15"/>
      <c r="F328" s="15"/>
      <c r="G328" s="15"/>
      <c r="H328" s="15"/>
      <c r="I328" s="15"/>
      <c r="J328" s="15"/>
      <c r="K328" s="15"/>
      <c r="L328" s="15"/>
      <c r="M328" s="15"/>
      <c r="N328" s="15"/>
      <c r="O328" s="15"/>
      <c r="P328" s="15"/>
      <c r="Q328" s="15"/>
      <c r="R328" s="15"/>
    </row>
    <row r="329">
      <c r="A329" s="15"/>
      <c r="B329" s="47"/>
      <c r="C329" s="47"/>
      <c r="D329" s="15"/>
      <c r="E329" s="15"/>
      <c r="F329" s="15"/>
      <c r="G329" s="15"/>
      <c r="H329" s="15"/>
      <c r="I329" s="15"/>
      <c r="J329" s="15"/>
      <c r="K329" s="15"/>
      <c r="L329" s="15"/>
      <c r="M329" s="15"/>
      <c r="N329" s="15"/>
      <c r="O329" s="15"/>
      <c r="P329" s="15"/>
      <c r="Q329" s="15"/>
      <c r="R329" s="15"/>
    </row>
    <row r="330">
      <c r="A330" s="15"/>
      <c r="B330" s="47"/>
      <c r="C330" s="47"/>
      <c r="D330" s="15"/>
      <c r="E330" s="15"/>
      <c r="F330" s="15"/>
      <c r="G330" s="15"/>
      <c r="H330" s="15"/>
      <c r="I330" s="15"/>
      <c r="J330" s="15"/>
      <c r="K330" s="15"/>
      <c r="L330" s="15"/>
      <c r="M330" s="15"/>
      <c r="N330" s="15"/>
      <c r="O330" s="15"/>
      <c r="P330" s="15"/>
      <c r="Q330" s="15"/>
      <c r="R330" s="15"/>
    </row>
    <row r="331">
      <c r="A331" s="15"/>
      <c r="B331" s="47"/>
      <c r="C331" s="47"/>
      <c r="D331" s="15"/>
      <c r="E331" s="15"/>
      <c r="F331" s="15"/>
      <c r="G331" s="15"/>
      <c r="H331" s="15"/>
      <c r="I331" s="15"/>
      <c r="J331" s="15"/>
      <c r="K331" s="15"/>
      <c r="L331" s="15"/>
      <c r="M331" s="15"/>
      <c r="N331" s="15"/>
      <c r="O331" s="15"/>
      <c r="P331" s="15"/>
      <c r="Q331" s="15"/>
      <c r="R331" s="15"/>
    </row>
    <row r="332">
      <c r="A332" s="15"/>
      <c r="B332" s="47"/>
      <c r="C332" s="47"/>
      <c r="D332" s="15"/>
      <c r="E332" s="15"/>
      <c r="F332" s="15"/>
      <c r="G332" s="15"/>
      <c r="H332" s="15"/>
      <c r="I332" s="15"/>
      <c r="J332" s="15"/>
      <c r="K332" s="15"/>
      <c r="L332" s="15"/>
      <c r="M332" s="15"/>
      <c r="N332" s="15"/>
      <c r="O332" s="15"/>
      <c r="P332" s="15"/>
      <c r="Q332" s="15"/>
      <c r="R332" s="15"/>
    </row>
    <row r="333">
      <c r="A333" s="15"/>
      <c r="B333" s="47"/>
      <c r="C333" s="47"/>
      <c r="D333" s="15"/>
      <c r="E333" s="15"/>
      <c r="F333" s="15"/>
      <c r="G333" s="15"/>
      <c r="H333" s="15"/>
      <c r="I333" s="15"/>
      <c r="J333" s="15"/>
      <c r="K333" s="15"/>
      <c r="L333" s="15"/>
      <c r="M333" s="15"/>
      <c r="N333" s="15"/>
      <c r="O333" s="15"/>
      <c r="P333" s="15"/>
      <c r="Q333" s="15"/>
      <c r="R333" s="15"/>
    </row>
    <row r="334">
      <c r="A334" s="15"/>
      <c r="B334" s="47"/>
      <c r="C334" s="47"/>
      <c r="D334" s="15"/>
      <c r="E334" s="15"/>
      <c r="F334" s="15"/>
      <c r="G334" s="15"/>
      <c r="H334" s="15"/>
      <c r="I334" s="15"/>
      <c r="J334" s="15"/>
      <c r="K334" s="15"/>
      <c r="L334" s="15"/>
      <c r="M334" s="15"/>
      <c r="N334" s="15"/>
      <c r="O334" s="15"/>
      <c r="P334" s="15"/>
      <c r="Q334" s="15"/>
      <c r="R334" s="15"/>
    </row>
    <row r="335">
      <c r="A335" s="15"/>
      <c r="B335" s="47"/>
      <c r="C335" s="47"/>
      <c r="D335" s="15"/>
      <c r="E335" s="15"/>
      <c r="F335" s="15"/>
      <c r="G335" s="15"/>
      <c r="H335" s="15"/>
      <c r="I335" s="15"/>
      <c r="J335" s="15"/>
      <c r="K335" s="15"/>
      <c r="L335" s="15"/>
      <c r="M335" s="15"/>
      <c r="N335" s="15"/>
      <c r="O335" s="15"/>
      <c r="P335" s="15"/>
      <c r="Q335" s="15"/>
      <c r="R335" s="15"/>
    </row>
    <row r="336">
      <c r="A336" s="15"/>
      <c r="B336" s="47"/>
      <c r="C336" s="47"/>
      <c r="D336" s="15"/>
      <c r="E336" s="15"/>
      <c r="F336" s="15"/>
      <c r="G336" s="15"/>
      <c r="H336" s="15"/>
      <c r="I336" s="15"/>
      <c r="J336" s="15"/>
      <c r="K336" s="15"/>
      <c r="L336" s="15"/>
      <c r="M336" s="15"/>
      <c r="N336" s="15"/>
      <c r="O336" s="15"/>
      <c r="P336" s="15"/>
      <c r="Q336" s="15"/>
      <c r="R336" s="15"/>
    </row>
    <row r="337">
      <c r="A337" s="15"/>
      <c r="B337" s="47"/>
      <c r="C337" s="47"/>
      <c r="D337" s="15"/>
      <c r="E337" s="15"/>
      <c r="F337" s="15"/>
      <c r="G337" s="15"/>
      <c r="H337" s="15"/>
      <c r="I337" s="15"/>
      <c r="J337" s="15"/>
      <c r="K337" s="15"/>
      <c r="L337" s="15"/>
      <c r="M337" s="15"/>
      <c r="N337" s="15"/>
      <c r="O337" s="15"/>
      <c r="P337" s="15"/>
      <c r="Q337" s="15"/>
      <c r="R337" s="15"/>
    </row>
    <row r="338">
      <c r="A338" s="15"/>
      <c r="B338" s="47"/>
      <c r="C338" s="47"/>
      <c r="D338" s="15"/>
      <c r="E338" s="15"/>
      <c r="F338" s="15"/>
      <c r="G338" s="15"/>
      <c r="H338" s="15"/>
      <c r="I338" s="15"/>
      <c r="J338" s="15"/>
      <c r="K338" s="15"/>
      <c r="L338" s="15"/>
      <c r="M338" s="15"/>
      <c r="N338" s="15"/>
      <c r="O338" s="15"/>
      <c r="P338" s="15"/>
      <c r="Q338" s="15"/>
      <c r="R338" s="15"/>
    </row>
    <row r="339">
      <c r="A339" s="15"/>
      <c r="B339" s="47"/>
      <c r="C339" s="47"/>
      <c r="D339" s="15"/>
      <c r="E339" s="15"/>
      <c r="F339" s="15"/>
      <c r="G339" s="15"/>
      <c r="H339" s="15"/>
      <c r="I339" s="15"/>
      <c r="J339" s="15"/>
      <c r="K339" s="15"/>
      <c r="L339" s="15"/>
      <c r="M339" s="15"/>
      <c r="N339" s="15"/>
      <c r="O339" s="15"/>
      <c r="P339" s="15"/>
      <c r="Q339" s="15"/>
      <c r="R339" s="15"/>
    </row>
    <row r="340">
      <c r="A340" s="15"/>
      <c r="B340" s="47"/>
      <c r="C340" s="47"/>
      <c r="D340" s="15"/>
      <c r="E340" s="15"/>
      <c r="F340" s="15"/>
      <c r="G340" s="15"/>
      <c r="H340" s="15"/>
      <c r="I340" s="15"/>
      <c r="J340" s="15"/>
      <c r="K340" s="15"/>
      <c r="L340" s="15"/>
      <c r="M340" s="15"/>
      <c r="N340" s="15"/>
      <c r="O340" s="15"/>
      <c r="P340" s="15"/>
      <c r="Q340" s="15"/>
      <c r="R340" s="15"/>
    </row>
    <row r="341">
      <c r="A341" s="15"/>
      <c r="B341" s="47"/>
      <c r="C341" s="47"/>
      <c r="D341" s="15"/>
      <c r="E341" s="15"/>
      <c r="F341" s="15"/>
      <c r="G341" s="15"/>
      <c r="H341" s="15"/>
      <c r="I341" s="15"/>
      <c r="J341" s="15"/>
      <c r="K341" s="15"/>
      <c r="L341" s="15"/>
      <c r="M341" s="15"/>
      <c r="N341" s="15"/>
      <c r="O341" s="15"/>
      <c r="P341" s="15"/>
      <c r="Q341" s="15"/>
      <c r="R341" s="15"/>
    </row>
    <row r="342">
      <c r="A342" s="15"/>
      <c r="B342" s="47"/>
      <c r="C342" s="47"/>
      <c r="D342" s="15"/>
      <c r="E342" s="15"/>
      <c r="F342" s="15"/>
      <c r="G342" s="15"/>
      <c r="H342" s="15"/>
      <c r="I342" s="15"/>
      <c r="J342" s="15"/>
      <c r="K342" s="15"/>
      <c r="L342" s="15"/>
      <c r="M342" s="15"/>
      <c r="N342" s="15"/>
      <c r="O342" s="15"/>
      <c r="P342" s="15"/>
      <c r="Q342" s="15"/>
      <c r="R342" s="15"/>
    </row>
    <row r="343">
      <c r="A343" s="15"/>
      <c r="B343" s="47"/>
      <c r="C343" s="47"/>
      <c r="D343" s="15"/>
      <c r="E343" s="15"/>
      <c r="F343" s="15"/>
      <c r="G343" s="15"/>
      <c r="H343" s="15"/>
      <c r="I343" s="15"/>
      <c r="J343" s="15"/>
      <c r="K343" s="15"/>
      <c r="L343" s="15"/>
      <c r="M343" s="15"/>
      <c r="N343" s="15"/>
      <c r="O343" s="15"/>
      <c r="P343" s="15"/>
      <c r="Q343" s="15"/>
      <c r="R343" s="15"/>
    </row>
    <row r="344">
      <c r="A344" s="15"/>
      <c r="B344" s="47"/>
      <c r="C344" s="47"/>
      <c r="D344" s="15"/>
      <c r="E344" s="15"/>
      <c r="F344" s="15"/>
      <c r="G344" s="15"/>
      <c r="H344" s="15"/>
      <c r="I344" s="15"/>
      <c r="J344" s="15"/>
      <c r="K344" s="15"/>
      <c r="L344" s="15"/>
      <c r="M344" s="15"/>
      <c r="N344" s="15"/>
      <c r="O344" s="15"/>
      <c r="P344" s="15"/>
      <c r="Q344" s="15"/>
      <c r="R344" s="15"/>
    </row>
    <row r="345">
      <c r="A345" s="15"/>
      <c r="B345" s="47"/>
      <c r="C345" s="47"/>
      <c r="D345" s="15"/>
      <c r="E345" s="15"/>
      <c r="F345" s="15"/>
      <c r="G345" s="15"/>
      <c r="H345" s="15"/>
      <c r="I345" s="15"/>
      <c r="J345" s="15"/>
      <c r="K345" s="15"/>
      <c r="L345" s="15"/>
      <c r="M345" s="15"/>
      <c r="N345" s="15"/>
      <c r="O345" s="15"/>
      <c r="P345" s="15"/>
      <c r="Q345" s="15"/>
      <c r="R345" s="15"/>
    </row>
    <row r="346">
      <c r="A346" s="15"/>
      <c r="B346" s="47"/>
      <c r="C346" s="47"/>
      <c r="D346" s="15"/>
      <c r="E346" s="15"/>
      <c r="F346" s="15"/>
      <c r="G346" s="15"/>
      <c r="H346" s="15"/>
      <c r="I346" s="15"/>
      <c r="J346" s="15"/>
      <c r="K346" s="15"/>
      <c r="L346" s="15"/>
      <c r="M346" s="15"/>
      <c r="N346" s="15"/>
      <c r="O346" s="15"/>
      <c r="P346" s="15"/>
      <c r="Q346" s="15"/>
      <c r="R346" s="15"/>
    </row>
    <row r="347">
      <c r="A347" s="15"/>
      <c r="B347" s="47"/>
      <c r="C347" s="47"/>
      <c r="D347" s="15"/>
      <c r="E347" s="15"/>
      <c r="F347" s="15"/>
      <c r="G347" s="15"/>
      <c r="H347" s="15"/>
      <c r="I347" s="15"/>
      <c r="J347" s="15"/>
      <c r="K347" s="15"/>
      <c r="L347" s="15"/>
      <c r="M347" s="15"/>
      <c r="N347" s="15"/>
      <c r="O347" s="15"/>
      <c r="P347" s="15"/>
      <c r="Q347" s="15"/>
      <c r="R347" s="15"/>
    </row>
    <row r="348">
      <c r="A348" s="15"/>
      <c r="B348" s="47"/>
      <c r="C348" s="47"/>
      <c r="D348" s="15"/>
      <c r="E348" s="15"/>
      <c r="F348" s="15"/>
      <c r="G348" s="15"/>
      <c r="H348" s="15"/>
      <c r="I348" s="15"/>
      <c r="J348" s="15"/>
      <c r="K348" s="15"/>
      <c r="L348" s="15"/>
      <c r="M348" s="15"/>
      <c r="N348" s="15"/>
      <c r="O348" s="15"/>
      <c r="P348" s="15"/>
      <c r="Q348" s="15"/>
      <c r="R348" s="15"/>
    </row>
    <row r="349">
      <c r="A349" s="15"/>
      <c r="B349" s="47"/>
      <c r="C349" s="47"/>
      <c r="D349" s="15"/>
      <c r="E349" s="15"/>
      <c r="F349" s="15"/>
      <c r="G349" s="15"/>
      <c r="H349" s="15"/>
      <c r="I349" s="15"/>
      <c r="J349" s="15"/>
      <c r="K349" s="15"/>
      <c r="L349" s="15"/>
      <c r="M349" s="15"/>
      <c r="N349" s="15"/>
      <c r="O349" s="15"/>
      <c r="P349" s="15"/>
      <c r="Q349" s="15"/>
      <c r="R349" s="15"/>
    </row>
    <row r="350">
      <c r="A350" s="15"/>
      <c r="B350" s="47"/>
      <c r="C350" s="47"/>
      <c r="D350" s="15"/>
      <c r="E350" s="15"/>
      <c r="F350" s="15"/>
      <c r="G350" s="15"/>
      <c r="H350" s="15"/>
      <c r="I350" s="15"/>
      <c r="J350" s="15"/>
      <c r="K350" s="15"/>
      <c r="L350" s="15"/>
      <c r="M350" s="15"/>
      <c r="N350" s="15"/>
      <c r="O350" s="15"/>
      <c r="P350" s="15"/>
      <c r="Q350" s="15"/>
      <c r="R350" s="15"/>
    </row>
    <row r="351">
      <c r="A351" s="15"/>
      <c r="B351" s="47"/>
      <c r="C351" s="47"/>
      <c r="D351" s="15"/>
      <c r="E351" s="15"/>
      <c r="F351" s="15"/>
      <c r="G351" s="15"/>
      <c r="H351" s="15"/>
      <c r="I351" s="15"/>
      <c r="J351" s="15"/>
      <c r="K351" s="15"/>
      <c r="L351" s="15"/>
      <c r="M351" s="15"/>
      <c r="N351" s="15"/>
      <c r="O351" s="15"/>
      <c r="P351" s="15"/>
      <c r="Q351" s="15"/>
      <c r="R351" s="15"/>
    </row>
    <row r="352">
      <c r="A352" s="15"/>
      <c r="B352" s="47"/>
      <c r="C352" s="47"/>
      <c r="D352" s="15"/>
      <c r="E352" s="15"/>
      <c r="F352" s="15"/>
      <c r="G352" s="15"/>
      <c r="H352" s="15"/>
      <c r="I352" s="15"/>
      <c r="J352" s="15"/>
      <c r="K352" s="15"/>
      <c r="L352" s="15"/>
      <c r="M352" s="15"/>
      <c r="N352" s="15"/>
      <c r="O352" s="15"/>
      <c r="P352" s="15"/>
      <c r="Q352" s="15"/>
      <c r="R352" s="15"/>
    </row>
    <row r="353">
      <c r="A353" s="15"/>
      <c r="B353" s="47"/>
      <c r="C353" s="47"/>
      <c r="D353" s="15"/>
      <c r="E353" s="15"/>
      <c r="F353" s="15"/>
      <c r="G353" s="15"/>
      <c r="H353" s="15"/>
      <c r="I353" s="15"/>
      <c r="J353" s="15"/>
      <c r="K353" s="15"/>
      <c r="L353" s="15"/>
      <c r="M353" s="15"/>
      <c r="N353" s="15"/>
      <c r="O353" s="15"/>
      <c r="P353" s="15"/>
      <c r="Q353" s="15"/>
      <c r="R353" s="15"/>
    </row>
    <row r="354">
      <c r="A354" s="15"/>
      <c r="B354" s="47"/>
      <c r="C354" s="47"/>
      <c r="D354" s="15"/>
      <c r="E354" s="15"/>
      <c r="F354" s="15"/>
      <c r="G354" s="15"/>
      <c r="H354" s="15"/>
      <c r="I354" s="15"/>
      <c r="J354" s="15"/>
      <c r="K354" s="15"/>
      <c r="L354" s="15"/>
      <c r="M354" s="15"/>
      <c r="N354" s="15"/>
      <c r="O354" s="15"/>
      <c r="P354" s="15"/>
      <c r="Q354" s="15"/>
      <c r="R354" s="15"/>
    </row>
    <row r="355">
      <c r="A355" s="15"/>
      <c r="B355" s="47"/>
      <c r="C355" s="47"/>
      <c r="D355" s="15"/>
      <c r="E355" s="15"/>
      <c r="F355" s="15"/>
      <c r="G355" s="15"/>
      <c r="H355" s="15"/>
      <c r="I355" s="15"/>
      <c r="J355" s="15"/>
      <c r="K355" s="15"/>
      <c r="L355" s="15"/>
      <c r="M355" s="15"/>
      <c r="N355" s="15"/>
      <c r="O355" s="15"/>
      <c r="P355" s="15"/>
      <c r="Q355" s="15"/>
      <c r="R355" s="15"/>
    </row>
    <row r="356">
      <c r="A356" s="15"/>
      <c r="B356" s="47"/>
      <c r="C356" s="47"/>
      <c r="D356" s="15"/>
      <c r="E356" s="15"/>
      <c r="F356" s="15"/>
      <c r="G356" s="15"/>
      <c r="H356" s="15"/>
      <c r="I356" s="15"/>
      <c r="J356" s="15"/>
      <c r="K356" s="15"/>
      <c r="L356" s="15"/>
      <c r="M356" s="15"/>
      <c r="N356" s="15"/>
      <c r="O356" s="15"/>
      <c r="P356" s="15"/>
      <c r="Q356" s="15"/>
      <c r="R356" s="15"/>
    </row>
    <row r="357">
      <c r="A357" s="15"/>
      <c r="B357" s="47"/>
      <c r="C357" s="47"/>
      <c r="D357" s="15"/>
      <c r="E357" s="15"/>
      <c r="F357" s="15"/>
      <c r="G357" s="15"/>
      <c r="H357" s="15"/>
      <c r="I357" s="15"/>
      <c r="J357" s="15"/>
      <c r="K357" s="15"/>
      <c r="L357" s="15"/>
      <c r="M357" s="15"/>
      <c r="N357" s="15"/>
      <c r="O357" s="15"/>
      <c r="P357" s="15"/>
      <c r="Q357" s="15"/>
      <c r="R357" s="15"/>
    </row>
    <row r="358">
      <c r="A358" s="15"/>
      <c r="B358" s="47"/>
      <c r="C358" s="47"/>
      <c r="D358" s="15"/>
      <c r="E358" s="15"/>
      <c r="F358" s="15"/>
      <c r="G358" s="15"/>
      <c r="H358" s="15"/>
      <c r="I358" s="15"/>
      <c r="J358" s="15"/>
      <c r="K358" s="15"/>
      <c r="L358" s="15"/>
      <c r="M358" s="15"/>
      <c r="N358" s="15"/>
      <c r="O358" s="15"/>
      <c r="P358" s="15"/>
      <c r="Q358" s="15"/>
      <c r="R358" s="15"/>
    </row>
    <row r="359">
      <c r="A359" s="15"/>
      <c r="B359" s="47"/>
      <c r="C359" s="47"/>
      <c r="D359" s="15"/>
      <c r="E359" s="15"/>
      <c r="F359" s="15"/>
      <c r="G359" s="15"/>
      <c r="H359" s="15"/>
      <c r="I359" s="15"/>
      <c r="J359" s="15"/>
      <c r="K359" s="15"/>
      <c r="L359" s="15"/>
      <c r="M359" s="15"/>
      <c r="N359" s="15"/>
      <c r="O359" s="15"/>
      <c r="P359" s="15"/>
      <c r="Q359" s="15"/>
      <c r="R359" s="15"/>
    </row>
    <row r="360">
      <c r="A360" s="15"/>
      <c r="B360" s="47"/>
      <c r="C360" s="47"/>
      <c r="D360" s="15"/>
      <c r="E360" s="15"/>
      <c r="F360" s="15"/>
      <c r="G360" s="15"/>
      <c r="H360" s="15"/>
      <c r="I360" s="15"/>
      <c r="J360" s="15"/>
      <c r="K360" s="15"/>
      <c r="L360" s="15"/>
      <c r="M360" s="15"/>
      <c r="N360" s="15"/>
      <c r="O360" s="15"/>
      <c r="P360" s="15"/>
      <c r="Q360" s="15"/>
      <c r="R360" s="15"/>
    </row>
    <row r="361">
      <c r="A361" s="15"/>
      <c r="B361" s="47"/>
      <c r="C361" s="47"/>
      <c r="D361" s="15"/>
      <c r="E361" s="15"/>
      <c r="F361" s="15"/>
      <c r="G361" s="15"/>
      <c r="H361" s="15"/>
      <c r="I361" s="15"/>
      <c r="J361" s="15"/>
      <c r="K361" s="15"/>
      <c r="L361" s="15"/>
      <c r="M361" s="15"/>
      <c r="N361" s="15"/>
      <c r="O361" s="15"/>
      <c r="P361" s="15"/>
      <c r="Q361" s="15"/>
      <c r="R361" s="15"/>
    </row>
    <row r="362">
      <c r="A362" s="15"/>
      <c r="B362" s="47"/>
      <c r="C362" s="47"/>
      <c r="D362" s="15"/>
      <c r="E362" s="15"/>
      <c r="F362" s="15"/>
      <c r="G362" s="15"/>
      <c r="H362" s="15"/>
      <c r="I362" s="15"/>
      <c r="J362" s="15"/>
      <c r="K362" s="15"/>
      <c r="L362" s="15"/>
      <c r="M362" s="15"/>
      <c r="N362" s="15"/>
      <c r="O362" s="15"/>
      <c r="P362" s="15"/>
      <c r="Q362" s="15"/>
      <c r="R362" s="15"/>
    </row>
    <row r="363">
      <c r="A363" s="15"/>
      <c r="B363" s="47"/>
      <c r="C363" s="47"/>
      <c r="D363" s="15"/>
      <c r="E363" s="15"/>
      <c r="F363" s="15"/>
      <c r="G363" s="15"/>
      <c r="H363" s="15"/>
      <c r="I363" s="15"/>
      <c r="J363" s="15"/>
      <c r="K363" s="15"/>
      <c r="L363" s="15"/>
      <c r="M363" s="15"/>
      <c r="N363" s="15"/>
      <c r="O363" s="15"/>
      <c r="P363" s="15"/>
      <c r="Q363" s="15"/>
      <c r="R363" s="15"/>
    </row>
    <row r="364">
      <c r="A364" s="15"/>
      <c r="B364" s="47"/>
      <c r="C364" s="47"/>
      <c r="D364" s="15"/>
      <c r="E364" s="15"/>
      <c r="F364" s="15"/>
      <c r="G364" s="15"/>
      <c r="H364" s="15"/>
      <c r="I364" s="15"/>
      <c r="J364" s="15"/>
      <c r="K364" s="15"/>
      <c r="L364" s="15"/>
      <c r="M364" s="15"/>
      <c r="N364" s="15"/>
      <c r="O364" s="15"/>
      <c r="P364" s="15"/>
      <c r="Q364" s="15"/>
      <c r="R364" s="15"/>
    </row>
    <row r="365">
      <c r="A365" s="15"/>
      <c r="B365" s="47"/>
      <c r="C365" s="47"/>
      <c r="D365" s="15"/>
      <c r="E365" s="15"/>
      <c r="F365" s="15"/>
      <c r="G365" s="15"/>
      <c r="H365" s="15"/>
      <c r="I365" s="15"/>
      <c r="J365" s="15"/>
      <c r="K365" s="15"/>
      <c r="L365" s="15"/>
      <c r="M365" s="15"/>
      <c r="N365" s="15"/>
      <c r="O365" s="15"/>
      <c r="P365" s="15"/>
      <c r="Q365" s="15"/>
      <c r="R365" s="15"/>
    </row>
    <row r="366">
      <c r="A366" s="15"/>
      <c r="B366" s="47"/>
      <c r="C366" s="47"/>
      <c r="D366" s="15"/>
      <c r="E366" s="15"/>
      <c r="F366" s="15"/>
      <c r="G366" s="15"/>
      <c r="H366" s="15"/>
      <c r="I366" s="15"/>
      <c r="J366" s="15"/>
      <c r="K366" s="15"/>
      <c r="L366" s="15"/>
      <c r="M366" s="15"/>
      <c r="N366" s="15"/>
      <c r="O366" s="15"/>
      <c r="P366" s="15"/>
      <c r="Q366" s="15"/>
      <c r="R366" s="15"/>
    </row>
    <row r="367">
      <c r="A367" s="15"/>
      <c r="B367" s="47"/>
      <c r="C367" s="47"/>
      <c r="D367" s="15"/>
      <c r="E367" s="15"/>
      <c r="F367" s="15"/>
      <c r="G367" s="15"/>
      <c r="H367" s="15"/>
      <c r="I367" s="15"/>
      <c r="J367" s="15"/>
      <c r="K367" s="15"/>
      <c r="L367" s="15"/>
      <c r="M367" s="15"/>
      <c r="N367" s="15"/>
      <c r="O367" s="15"/>
      <c r="P367" s="15"/>
      <c r="Q367" s="15"/>
      <c r="R367" s="15"/>
    </row>
    <row r="368">
      <c r="A368" s="15"/>
      <c r="B368" s="47"/>
      <c r="C368" s="47"/>
      <c r="D368" s="15"/>
      <c r="E368" s="15"/>
      <c r="F368" s="15"/>
      <c r="G368" s="15"/>
      <c r="H368" s="15"/>
      <c r="I368" s="15"/>
      <c r="J368" s="15"/>
      <c r="K368" s="15"/>
      <c r="L368" s="15"/>
      <c r="M368" s="15"/>
      <c r="N368" s="15"/>
      <c r="O368" s="15"/>
      <c r="P368" s="15"/>
      <c r="Q368" s="15"/>
      <c r="R368" s="15"/>
    </row>
    <row r="369">
      <c r="A369" s="15"/>
      <c r="B369" s="47"/>
      <c r="C369" s="47"/>
      <c r="D369" s="15"/>
      <c r="E369" s="15"/>
      <c r="F369" s="15"/>
      <c r="G369" s="15"/>
      <c r="H369" s="15"/>
      <c r="I369" s="15"/>
      <c r="J369" s="15"/>
      <c r="K369" s="15"/>
      <c r="L369" s="15"/>
      <c r="M369" s="15"/>
      <c r="N369" s="15"/>
      <c r="O369" s="15"/>
      <c r="P369" s="15"/>
      <c r="Q369" s="15"/>
      <c r="R369" s="15"/>
    </row>
    <row r="370">
      <c r="A370" s="15"/>
      <c r="B370" s="47"/>
      <c r="C370" s="47"/>
      <c r="D370" s="15"/>
      <c r="E370" s="15"/>
      <c r="F370" s="15"/>
      <c r="G370" s="15"/>
      <c r="H370" s="15"/>
      <c r="I370" s="15"/>
      <c r="J370" s="15"/>
      <c r="K370" s="15"/>
      <c r="L370" s="15"/>
      <c r="M370" s="15"/>
      <c r="N370" s="15"/>
      <c r="O370" s="15"/>
      <c r="P370" s="15"/>
      <c r="Q370" s="15"/>
      <c r="R370" s="15"/>
    </row>
    <row r="371">
      <c r="A371" s="15"/>
      <c r="B371" s="47"/>
      <c r="C371" s="47"/>
      <c r="D371" s="15"/>
      <c r="E371" s="15"/>
      <c r="F371" s="15"/>
      <c r="G371" s="15"/>
      <c r="H371" s="15"/>
      <c r="I371" s="15"/>
      <c r="J371" s="15"/>
      <c r="K371" s="15"/>
      <c r="L371" s="15"/>
      <c r="M371" s="15"/>
      <c r="N371" s="15"/>
      <c r="O371" s="15"/>
      <c r="P371" s="15"/>
      <c r="Q371" s="15"/>
      <c r="R371" s="15"/>
    </row>
    <row r="372">
      <c r="A372" s="15"/>
      <c r="B372" s="47"/>
      <c r="C372" s="47"/>
      <c r="D372" s="15"/>
      <c r="E372" s="15"/>
      <c r="F372" s="15"/>
      <c r="G372" s="15"/>
      <c r="H372" s="15"/>
      <c r="I372" s="15"/>
      <c r="J372" s="15"/>
      <c r="K372" s="15"/>
      <c r="L372" s="15"/>
      <c r="M372" s="15"/>
      <c r="N372" s="15"/>
      <c r="O372" s="15"/>
      <c r="P372" s="15"/>
      <c r="Q372" s="15"/>
      <c r="R372" s="15"/>
    </row>
    <row r="373">
      <c r="A373" s="15"/>
      <c r="B373" s="47"/>
      <c r="C373" s="47"/>
      <c r="D373" s="15"/>
      <c r="E373" s="15"/>
      <c r="F373" s="15"/>
      <c r="G373" s="15"/>
      <c r="H373" s="15"/>
      <c r="I373" s="15"/>
      <c r="J373" s="15"/>
      <c r="K373" s="15"/>
      <c r="L373" s="15"/>
      <c r="M373" s="15"/>
      <c r="N373" s="15"/>
      <c r="O373" s="15"/>
      <c r="P373" s="15"/>
      <c r="Q373" s="15"/>
      <c r="R373" s="15"/>
    </row>
    <row r="374">
      <c r="A374" s="15"/>
      <c r="B374" s="47"/>
      <c r="C374" s="47"/>
      <c r="D374" s="15"/>
      <c r="E374" s="15"/>
      <c r="F374" s="15"/>
      <c r="G374" s="15"/>
      <c r="H374" s="15"/>
      <c r="I374" s="15"/>
      <c r="J374" s="15"/>
      <c r="K374" s="15"/>
      <c r="L374" s="15"/>
      <c r="M374" s="15"/>
      <c r="N374" s="15"/>
      <c r="O374" s="15"/>
      <c r="P374" s="15"/>
      <c r="Q374" s="15"/>
      <c r="R374" s="15"/>
    </row>
    <row r="375">
      <c r="A375" s="15"/>
      <c r="B375" s="47"/>
      <c r="C375" s="47"/>
      <c r="D375" s="15"/>
      <c r="E375" s="15"/>
      <c r="F375" s="15"/>
      <c r="G375" s="15"/>
      <c r="H375" s="15"/>
      <c r="I375" s="15"/>
      <c r="J375" s="15"/>
      <c r="K375" s="15"/>
      <c r="L375" s="15"/>
      <c r="M375" s="15"/>
      <c r="N375" s="15"/>
      <c r="O375" s="15"/>
      <c r="P375" s="15"/>
      <c r="Q375" s="15"/>
      <c r="R375" s="15"/>
    </row>
    <row r="376">
      <c r="A376" s="15"/>
      <c r="B376" s="47"/>
      <c r="C376" s="47"/>
      <c r="D376" s="15"/>
      <c r="E376" s="15"/>
      <c r="F376" s="15"/>
      <c r="G376" s="15"/>
      <c r="H376" s="15"/>
      <c r="I376" s="15"/>
      <c r="J376" s="15"/>
      <c r="K376" s="15"/>
      <c r="L376" s="15"/>
      <c r="M376" s="15"/>
      <c r="N376" s="15"/>
      <c r="O376" s="15"/>
      <c r="P376" s="15"/>
      <c r="Q376" s="15"/>
      <c r="R376" s="15"/>
    </row>
    <row r="377">
      <c r="A377" s="15"/>
      <c r="B377" s="47"/>
      <c r="C377" s="47"/>
      <c r="D377" s="15"/>
      <c r="E377" s="15"/>
      <c r="F377" s="15"/>
      <c r="G377" s="15"/>
      <c r="H377" s="15"/>
      <c r="I377" s="15"/>
      <c r="J377" s="15"/>
      <c r="K377" s="15"/>
      <c r="L377" s="15"/>
      <c r="M377" s="15"/>
      <c r="N377" s="15"/>
      <c r="O377" s="15"/>
      <c r="P377" s="15"/>
      <c r="Q377" s="15"/>
      <c r="R377" s="15"/>
    </row>
    <row r="378">
      <c r="A378" s="15"/>
      <c r="B378" s="47"/>
      <c r="C378" s="47"/>
      <c r="D378" s="15"/>
      <c r="E378" s="15"/>
      <c r="F378" s="15"/>
      <c r="G378" s="15"/>
      <c r="H378" s="15"/>
      <c r="I378" s="15"/>
      <c r="J378" s="15"/>
      <c r="K378" s="15"/>
      <c r="L378" s="15"/>
      <c r="M378" s="15"/>
      <c r="N378" s="15"/>
      <c r="O378" s="15"/>
      <c r="P378" s="15"/>
      <c r="Q378" s="15"/>
      <c r="R378" s="15"/>
    </row>
    <row r="379">
      <c r="A379" s="15"/>
      <c r="B379" s="47"/>
      <c r="C379" s="47"/>
      <c r="D379" s="15"/>
      <c r="E379" s="15"/>
      <c r="F379" s="15"/>
      <c r="G379" s="15"/>
      <c r="H379" s="15"/>
      <c r="I379" s="15"/>
      <c r="J379" s="15"/>
      <c r="K379" s="15"/>
      <c r="L379" s="15"/>
      <c r="M379" s="15"/>
      <c r="N379" s="15"/>
      <c r="O379" s="15"/>
      <c r="P379" s="15"/>
      <c r="Q379" s="15"/>
      <c r="R379" s="15"/>
    </row>
    <row r="380">
      <c r="A380" s="15"/>
      <c r="B380" s="47"/>
      <c r="C380" s="47"/>
      <c r="D380" s="15"/>
      <c r="E380" s="15"/>
      <c r="F380" s="15"/>
      <c r="G380" s="15"/>
      <c r="H380" s="15"/>
      <c r="I380" s="15"/>
      <c r="J380" s="15"/>
      <c r="K380" s="15"/>
      <c r="L380" s="15"/>
      <c r="M380" s="15"/>
      <c r="N380" s="15"/>
      <c r="O380" s="15"/>
      <c r="P380" s="15"/>
      <c r="Q380" s="15"/>
      <c r="R380" s="15"/>
    </row>
    <row r="381">
      <c r="A381" s="15"/>
      <c r="B381" s="47"/>
      <c r="C381" s="47"/>
      <c r="D381" s="15"/>
      <c r="E381" s="15"/>
      <c r="F381" s="15"/>
      <c r="G381" s="15"/>
      <c r="H381" s="15"/>
      <c r="I381" s="15"/>
      <c r="J381" s="15"/>
      <c r="K381" s="15"/>
      <c r="L381" s="15"/>
      <c r="M381" s="15"/>
      <c r="N381" s="15"/>
      <c r="O381" s="15"/>
      <c r="P381" s="15"/>
      <c r="Q381" s="15"/>
      <c r="R381" s="15"/>
    </row>
    <row r="382">
      <c r="A382" s="15"/>
      <c r="B382" s="47"/>
      <c r="C382" s="47"/>
      <c r="D382" s="15"/>
      <c r="E382" s="15"/>
      <c r="F382" s="15"/>
      <c r="G382" s="15"/>
      <c r="H382" s="15"/>
      <c r="I382" s="15"/>
      <c r="J382" s="15"/>
      <c r="K382" s="15"/>
      <c r="L382" s="15"/>
      <c r="M382" s="15"/>
      <c r="N382" s="15"/>
      <c r="O382" s="15"/>
      <c r="P382" s="15"/>
      <c r="Q382" s="15"/>
      <c r="R382" s="15"/>
    </row>
    <row r="383">
      <c r="A383" s="15"/>
      <c r="B383" s="47"/>
      <c r="C383" s="47"/>
      <c r="D383" s="15"/>
      <c r="E383" s="15"/>
      <c r="F383" s="15"/>
      <c r="G383" s="15"/>
      <c r="H383" s="15"/>
      <c r="I383" s="15"/>
      <c r="J383" s="15"/>
      <c r="K383" s="15"/>
      <c r="L383" s="15"/>
      <c r="M383" s="15"/>
      <c r="N383" s="15"/>
      <c r="O383" s="15"/>
      <c r="P383" s="15"/>
      <c r="Q383" s="15"/>
      <c r="R383" s="15"/>
    </row>
    <row r="384">
      <c r="A384" s="15"/>
      <c r="B384" s="47"/>
      <c r="C384" s="47"/>
      <c r="D384" s="15"/>
      <c r="E384" s="15"/>
      <c r="F384" s="15"/>
      <c r="G384" s="15"/>
      <c r="H384" s="15"/>
      <c r="I384" s="15"/>
      <c r="J384" s="15"/>
      <c r="K384" s="15"/>
      <c r="L384" s="15"/>
      <c r="M384" s="15"/>
      <c r="N384" s="15"/>
      <c r="O384" s="15"/>
      <c r="P384" s="15"/>
      <c r="Q384" s="15"/>
      <c r="R384" s="15"/>
    </row>
    <row r="385">
      <c r="A385" s="15"/>
      <c r="B385" s="47"/>
      <c r="C385" s="47"/>
      <c r="D385" s="15"/>
      <c r="E385" s="15"/>
      <c r="F385" s="15"/>
      <c r="G385" s="15"/>
      <c r="H385" s="15"/>
      <c r="I385" s="15"/>
      <c r="J385" s="15"/>
      <c r="K385" s="15"/>
      <c r="L385" s="15"/>
      <c r="M385" s="15"/>
      <c r="N385" s="15"/>
      <c r="O385" s="15"/>
      <c r="P385" s="15"/>
      <c r="Q385" s="15"/>
      <c r="R385" s="15"/>
    </row>
    <row r="386">
      <c r="A386" s="15"/>
      <c r="B386" s="47"/>
      <c r="C386" s="47"/>
      <c r="D386" s="15"/>
      <c r="E386" s="15"/>
      <c r="F386" s="15"/>
      <c r="G386" s="15"/>
      <c r="H386" s="15"/>
      <c r="I386" s="15"/>
      <c r="J386" s="15"/>
      <c r="K386" s="15"/>
      <c r="L386" s="15"/>
      <c r="M386" s="15"/>
      <c r="N386" s="15"/>
      <c r="O386" s="15"/>
      <c r="P386" s="15"/>
      <c r="Q386" s="15"/>
      <c r="R386" s="15"/>
    </row>
    <row r="387">
      <c r="A387" s="15"/>
      <c r="B387" s="47"/>
      <c r="C387" s="47"/>
      <c r="D387" s="15"/>
      <c r="E387" s="15"/>
      <c r="F387" s="15"/>
      <c r="G387" s="15"/>
      <c r="H387" s="15"/>
      <c r="I387" s="15"/>
      <c r="J387" s="15"/>
      <c r="K387" s="15"/>
      <c r="L387" s="15"/>
      <c r="M387" s="15"/>
      <c r="N387" s="15"/>
      <c r="O387" s="15"/>
      <c r="P387" s="15"/>
      <c r="Q387" s="15"/>
      <c r="R387" s="15"/>
    </row>
    <row r="388">
      <c r="A388" s="15"/>
      <c r="B388" s="47"/>
      <c r="C388" s="47"/>
      <c r="D388" s="15"/>
      <c r="E388" s="15"/>
      <c r="F388" s="15"/>
      <c r="G388" s="15"/>
      <c r="H388" s="15"/>
      <c r="I388" s="15"/>
      <c r="J388" s="15"/>
      <c r="K388" s="15"/>
      <c r="L388" s="15"/>
      <c r="M388" s="15"/>
      <c r="N388" s="15"/>
      <c r="O388" s="15"/>
      <c r="P388" s="15"/>
      <c r="Q388" s="15"/>
      <c r="R388" s="15"/>
    </row>
    <row r="389">
      <c r="A389" s="15"/>
      <c r="B389" s="47"/>
      <c r="C389" s="47"/>
      <c r="D389" s="15"/>
      <c r="E389" s="15"/>
      <c r="F389" s="15"/>
      <c r="G389" s="15"/>
      <c r="H389" s="15"/>
      <c r="I389" s="15"/>
      <c r="J389" s="15"/>
      <c r="K389" s="15"/>
      <c r="L389" s="15"/>
      <c r="M389" s="15"/>
      <c r="N389" s="15"/>
      <c r="O389" s="15"/>
      <c r="P389" s="15"/>
      <c r="Q389" s="15"/>
      <c r="R389" s="15"/>
    </row>
    <row r="390">
      <c r="A390" s="15"/>
      <c r="B390" s="47"/>
      <c r="C390" s="47"/>
      <c r="D390" s="15"/>
      <c r="E390" s="15"/>
      <c r="F390" s="15"/>
      <c r="G390" s="15"/>
      <c r="H390" s="15"/>
      <c r="I390" s="15"/>
      <c r="J390" s="15"/>
      <c r="K390" s="15"/>
      <c r="L390" s="15"/>
      <c r="M390" s="15"/>
      <c r="N390" s="15"/>
      <c r="O390" s="15"/>
      <c r="P390" s="15"/>
      <c r="Q390" s="15"/>
      <c r="R390" s="15"/>
    </row>
    <row r="391">
      <c r="A391" s="15"/>
      <c r="B391" s="47"/>
      <c r="C391" s="47"/>
      <c r="D391" s="15"/>
      <c r="E391" s="15"/>
      <c r="F391" s="15"/>
      <c r="G391" s="15"/>
      <c r="H391" s="15"/>
      <c r="I391" s="15"/>
      <c r="J391" s="15"/>
      <c r="K391" s="15"/>
      <c r="L391" s="15"/>
      <c r="M391" s="15"/>
      <c r="N391" s="15"/>
      <c r="O391" s="15"/>
      <c r="P391" s="15"/>
      <c r="Q391" s="15"/>
      <c r="R391" s="15"/>
    </row>
    <row r="392">
      <c r="A392" s="15"/>
      <c r="B392" s="47"/>
      <c r="C392" s="47"/>
      <c r="D392" s="15"/>
      <c r="E392" s="15"/>
      <c r="F392" s="15"/>
      <c r="G392" s="15"/>
      <c r="H392" s="15"/>
      <c r="I392" s="15"/>
      <c r="J392" s="15"/>
      <c r="K392" s="15"/>
      <c r="L392" s="15"/>
      <c r="M392" s="15"/>
      <c r="N392" s="15"/>
      <c r="O392" s="15"/>
      <c r="P392" s="15"/>
      <c r="Q392" s="15"/>
      <c r="R392" s="15"/>
    </row>
    <row r="393">
      <c r="A393" s="15"/>
      <c r="B393" s="47"/>
      <c r="C393" s="47"/>
      <c r="D393" s="15"/>
      <c r="E393" s="15"/>
      <c r="F393" s="15"/>
      <c r="G393" s="15"/>
      <c r="H393" s="15"/>
      <c r="I393" s="15"/>
      <c r="J393" s="15"/>
      <c r="K393" s="15"/>
      <c r="L393" s="15"/>
      <c r="M393" s="15"/>
      <c r="N393" s="15"/>
      <c r="O393" s="15"/>
      <c r="P393" s="15"/>
      <c r="Q393" s="15"/>
      <c r="R393" s="15"/>
    </row>
    <row r="394">
      <c r="A394" s="15"/>
      <c r="B394" s="47"/>
      <c r="C394" s="47"/>
      <c r="D394" s="15"/>
      <c r="E394" s="15"/>
      <c r="F394" s="15"/>
      <c r="G394" s="15"/>
      <c r="H394" s="15"/>
      <c r="I394" s="15"/>
      <c r="J394" s="15"/>
      <c r="K394" s="15"/>
      <c r="L394" s="15"/>
      <c r="M394" s="15"/>
      <c r="N394" s="15"/>
      <c r="O394" s="15"/>
      <c r="P394" s="15"/>
      <c r="Q394" s="15"/>
      <c r="R394" s="15"/>
    </row>
    <row r="395">
      <c r="A395" s="15"/>
      <c r="B395" s="47"/>
      <c r="C395" s="47"/>
      <c r="D395" s="15"/>
      <c r="E395" s="15"/>
      <c r="F395" s="15"/>
      <c r="G395" s="15"/>
      <c r="H395" s="15"/>
      <c r="I395" s="15"/>
      <c r="J395" s="15"/>
      <c r="K395" s="15"/>
      <c r="L395" s="15"/>
      <c r="M395" s="15"/>
      <c r="N395" s="15"/>
      <c r="O395" s="15"/>
      <c r="P395" s="15"/>
      <c r="Q395" s="15"/>
      <c r="R395" s="15"/>
    </row>
    <row r="396">
      <c r="A396" s="15"/>
      <c r="B396" s="47"/>
      <c r="C396" s="47"/>
      <c r="D396" s="15"/>
      <c r="E396" s="15"/>
      <c r="F396" s="15"/>
      <c r="G396" s="15"/>
      <c r="H396" s="15"/>
      <c r="I396" s="15"/>
      <c r="J396" s="15"/>
      <c r="K396" s="15"/>
      <c r="L396" s="15"/>
      <c r="M396" s="15"/>
      <c r="N396" s="15"/>
      <c r="O396" s="15"/>
      <c r="P396" s="15"/>
      <c r="Q396" s="15"/>
      <c r="R396" s="15"/>
    </row>
    <row r="397">
      <c r="A397" s="15"/>
      <c r="B397" s="47"/>
      <c r="C397" s="47"/>
      <c r="D397" s="15"/>
      <c r="E397" s="15"/>
      <c r="F397" s="15"/>
      <c r="G397" s="15"/>
      <c r="H397" s="15"/>
      <c r="I397" s="15"/>
      <c r="J397" s="15"/>
      <c r="K397" s="15"/>
      <c r="L397" s="15"/>
      <c r="M397" s="15"/>
      <c r="N397" s="15"/>
      <c r="O397" s="15"/>
      <c r="P397" s="15"/>
      <c r="Q397" s="15"/>
      <c r="R397" s="15"/>
    </row>
    <row r="398">
      <c r="A398" s="15"/>
      <c r="B398" s="47"/>
      <c r="C398" s="47"/>
      <c r="D398" s="15"/>
      <c r="E398" s="15"/>
      <c r="F398" s="15"/>
      <c r="G398" s="15"/>
      <c r="H398" s="15"/>
      <c r="I398" s="15"/>
      <c r="J398" s="15"/>
      <c r="K398" s="15"/>
      <c r="L398" s="15"/>
      <c r="M398" s="15"/>
      <c r="N398" s="15"/>
      <c r="O398" s="15"/>
      <c r="P398" s="15"/>
      <c r="Q398" s="15"/>
      <c r="R398" s="15"/>
    </row>
    <row r="399">
      <c r="A399" s="15"/>
      <c r="B399" s="47"/>
      <c r="C399" s="47"/>
      <c r="D399" s="15"/>
      <c r="E399" s="15"/>
      <c r="F399" s="15"/>
      <c r="G399" s="15"/>
      <c r="H399" s="15"/>
      <c r="I399" s="15"/>
      <c r="J399" s="15"/>
      <c r="K399" s="15"/>
      <c r="L399" s="15"/>
      <c r="M399" s="15"/>
      <c r="N399" s="15"/>
      <c r="O399" s="15"/>
      <c r="P399" s="15"/>
      <c r="Q399" s="15"/>
      <c r="R399" s="15"/>
    </row>
    <row r="400">
      <c r="A400" s="15"/>
      <c r="B400" s="47"/>
      <c r="C400" s="47"/>
      <c r="D400" s="15"/>
      <c r="E400" s="15"/>
      <c r="F400" s="15"/>
      <c r="G400" s="15"/>
      <c r="H400" s="15"/>
      <c r="I400" s="15"/>
      <c r="J400" s="15"/>
      <c r="K400" s="15"/>
      <c r="L400" s="15"/>
      <c r="M400" s="15"/>
      <c r="N400" s="15"/>
      <c r="O400" s="15"/>
      <c r="P400" s="15"/>
      <c r="Q400" s="15"/>
      <c r="R400" s="15"/>
    </row>
    <row r="401">
      <c r="A401" s="15"/>
      <c r="B401" s="47"/>
      <c r="C401" s="47"/>
      <c r="D401" s="15"/>
      <c r="E401" s="15"/>
      <c r="F401" s="15"/>
      <c r="G401" s="15"/>
      <c r="H401" s="15"/>
      <c r="I401" s="15"/>
      <c r="J401" s="15"/>
      <c r="K401" s="15"/>
      <c r="L401" s="15"/>
      <c r="M401" s="15"/>
      <c r="N401" s="15"/>
      <c r="O401" s="15"/>
      <c r="P401" s="15"/>
      <c r="Q401" s="15"/>
      <c r="R401" s="15"/>
    </row>
    <row r="402">
      <c r="A402" s="15"/>
      <c r="B402" s="47"/>
      <c r="C402" s="47"/>
      <c r="D402" s="15"/>
      <c r="E402" s="15"/>
      <c r="F402" s="15"/>
      <c r="G402" s="15"/>
      <c r="H402" s="15"/>
      <c r="I402" s="15"/>
      <c r="J402" s="15"/>
      <c r="K402" s="15"/>
      <c r="L402" s="15"/>
      <c r="M402" s="15"/>
      <c r="N402" s="15"/>
      <c r="O402" s="15"/>
      <c r="P402" s="15"/>
      <c r="Q402" s="15"/>
      <c r="R402" s="15"/>
    </row>
    <row r="403">
      <c r="A403" s="15"/>
      <c r="B403" s="47"/>
      <c r="C403" s="47"/>
      <c r="D403" s="15"/>
      <c r="E403" s="15"/>
      <c r="F403" s="15"/>
      <c r="G403" s="15"/>
      <c r="H403" s="15"/>
      <c r="I403" s="15"/>
      <c r="J403" s="15"/>
      <c r="K403" s="15"/>
      <c r="L403" s="15"/>
      <c r="M403" s="15"/>
      <c r="N403" s="15"/>
      <c r="O403" s="15"/>
      <c r="P403" s="15"/>
      <c r="Q403" s="15"/>
      <c r="R403" s="15"/>
    </row>
    <row r="404">
      <c r="A404" s="15"/>
      <c r="B404" s="47"/>
      <c r="C404" s="47"/>
      <c r="D404" s="15"/>
      <c r="E404" s="15"/>
      <c r="F404" s="15"/>
      <c r="G404" s="15"/>
      <c r="H404" s="15"/>
      <c r="I404" s="15"/>
      <c r="J404" s="15"/>
      <c r="K404" s="15"/>
      <c r="L404" s="15"/>
      <c r="M404" s="15"/>
      <c r="N404" s="15"/>
      <c r="O404" s="15"/>
      <c r="P404" s="15"/>
      <c r="Q404" s="15"/>
      <c r="R404" s="15"/>
    </row>
    <row r="405">
      <c r="A405" s="15"/>
      <c r="B405" s="47"/>
      <c r="C405" s="47"/>
      <c r="D405" s="15"/>
      <c r="E405" s="15"/>
      <c r="F405" s="15"/>
      <c r="G405" s="15"/>
      <c r="H405" s="15"/>
      <c r="I405" s="15"/>
      <c r="J405" s="15"/>
      <c r="K405" s="15"/>
      <c r="L405" s="15"/>
      <c r="M405" s="15"/>
      <c r="N405" s="15"/>
      <c r="O405" s="15"/>
      <c r="P405" s="15"/>
      <c r="Q405" s="15"/>
      <c r="R405" s="15"/>
    </row>
    <row r="406">
      <c r="A406" s="15"/>
      <c r="B406" s="47"/>
      <c r="C406" s="47"/>
      <c r="D406" s="15"/>
      <c r="E406" s="15"/>
      <c r="F406" s="15"/>
      <c r="G406" s="15"/>
      <c r="H406" s="15"/>
      <c r="I406" s="15"/>
      <c r="J406" s="15"/>
      <c r="K406" s="15"/>
      <c r="L406" s="15"/>
      <c r="M406" s="15"/>
      <c r="N406" s="15"/>
      <c r="O406" s="15"/>
      <c r="P406" s="15"/>
      <c r="Q406" s="15"/>
      <c r="R406" s="15"/>
    </row>
    <row r="407">
      <c r="A407" s="15"/>
      <c r="B407" s="47"/>
      <c r="C407" s="47"/>
      <c r="D407" s="15"/>
      <c r="E407" s="15"/>
      <c r="F407" s="15"/>
      <c r="G407" s="15"/>
      <c r="H407" s="15"/>
      <c r="I407" s="15"/>
      <c r="J407" s="15"/>
      <c r="K407" s="15"/>
      <c r="L407" s="15"/>
      <c r="M407" s="15"/>
      <c r="N407" s="15"/>
      <c r="O407" s="15"/>
      <c r="P407" s="15"/>
      <c r="Q407" s="15"/>
      <c r="R407" s="15"/>
    </row>
    <row r="408">
      <c r="A408" s="15"/>
      <c r="B408" s="47"/>
      <c r="C408" s="47"/>
      <c r="D408" s="15"/>
      <c r="E408" s="15"/>
      <c r="F408" s="15"/>
      <c r="G408" s="15"/>
      <c r="H408" s="15"/>
      <c r="I408" s="15"/>
      <c r="J408" s="15"/>
      <c r="K408" s="15"/>
      <c r="L408" s="15"/>
      <c r="M408" s="15"/>
      <c r="N408" s="15"/>
      <c r="O408" s="15"/>
      <c r="P408" s="15"/>
      <c r="Q408" s="15"/>
      <c r="R408" s="15"/>
    </row>
    <row r="409">
      <c r="A409" s="15"/>
      <c r="B409" s="47"/>
      <c r="C409" s="47"/>
      <c r="D409" s="15"/>
      <c r="E409" s="15"/>
      <c r="F409" s="15"/>
      <c r="G409" s="15"/>
      <c r="H409" s="15"/>
      <c r="I409" s="15"/>
      <c r="J409" s="15"/>
      <c r="K409" s="15"/>
      <c r="L409" s="15"/>
      <c r="M409" s="15"/>
      <c r="N409" s="15"/>
      <c r="O409" s="15"/>
      <c r="P409" s="15"/>
      <c r="Q409" s="15"/>
      <c r="R409" s="15"/>
    </row>
    <row r="410">
      <c r="A410" s="15"/>
      <c r="B410" s="47"/>
      <c r="C410" s="47"/>
      <c r="D410" s="15"/>
      <c r="E410" s="15"/>
      <c r="F410" s="15"/>
      <c r="G410" s="15"/>
      <c r="H410" s="15"/>
      <c r="I410" s="15"/>
      <c r="J410" s="15"/>
      <c r="K410" s="15"/>
      <c r="L410" s="15"/>
      <c r="M410" s="15"/>
      <c r="N410" s="15"/>
      <c r="O410" s="15"/>
      <c r="P410" s="15"/>
      <c r="Q410" s="15"/>
      <c r="R410" s="15"/>
    </row>
    <row r="411">
      <c r="A411" s="15"/>
      <c r="B411" s="47"/>
      <c r="C411" s="47"/>
      <c r="D411" s="15"/>
      <c r="E411" s="15"/>
      <c r="F411" s="15"/>
      <c r="G411" s="15"/>
      <c r="H411" s="15"/>
      <c r="I411" s="15"/>
      <c r="J411" s="15"/>
      <c r="K411" s="15"/>
      <c r="L411" s="15"/>
      <c r="M411" s="15"/>
      <c r="N411" s="15"/>
      <c r="O411" s="15"/>
      <c r="P411" s="15"/>
      <c r="Q411" s="15"/>
      <c r="R411" s="15"/>
    </row>
    <row r="412">
      <c r="A412" s="15"/>
      <c r="B412" s="47"/>
      <c r="C412" s="47"/>
      <c r="D412" s="15"/>
      <c r="E412" s="15"/>
      <c r="F412" s="15"/>
      <c r="G412" s="15"/>
      <c r="H412" s="15"/>
      <c r="I412" s="15"/>
      <c r="J412" s="15"/>
      <c r="K412" s="15"/>
      <c r="L412" s="15"/>
      <c r="M412" s="15"/>
      <c r="N412" s="15"/>
      <c r="O412" s="15"/>
      <c r="P412" s="15"/>
      <c r="Q412" s="15"/>
      <c r="R412" s="15"/>
    </row>
    <row r="413">
      <c r="A413" s="15"/>
      <c r="B413" s="47"/>
      <c r="C413" s="47"/>
      <c r="D413" s="15"/>
      <c r="E413" s="15"/>
      <c r="F413" s="15"/>
      <c r="G413" s="15"/>
      <c r="H413" s="15"/>
      <c r="I413" s="15"/>
      <c r="J413" s="15"/>
      <c r="K413" s="15"/>
      <c r="L413" s="15"/>
      <c r="M413" s="15"/>
      <c r="N413" s="15"/>
      <c r="O413" s="15"/>
      <c r="P413" s="15"/>
      <c r="Q413" s="15"/>
      <c r="R413" s="15"/>
    </row>
    <row r="414">
      <c r="A414" s="15"/>
      <c r="B414" s="47"/>
      <c r="C414" s="47"/>
      <c r="D414" s="15"/>
      <c r="E414" s="15"/>
      <c r="F414" s="15"/>
      <c r="G414" s="15"/>
      <c r="H414" s="15"/>
      <c r="I414" s="15"/>
      <c r="J414" s="15"/>
      <c r="K414" s="15"/>
      <c r="L414" s="15"/>
      <c r="M414" s="15"/>
      <c r="N414" s="15"/>
      <c r="O414" s="15"/>
      <c r="P414" s="15"/>
      <c r="Q414" s="15"/>
      <c r="R414" s="15"/>
    </row>
    <row r="415">
      <c r="A415" s="15"/>
      <c r="B415" s="47"/>
      <c r="C415" s="47"/>
      <c r="D415" s="15"/>
      <c r="E415" s="15"/>
      <c r="F415" s="15"/>
      <c r="G415" s="15"/>
      <c r="H415" s="15"/>
      <c r="I415" s="15"/>
      <c r="J415" s="15"/>
      <c r="K415" s="15"/>
      <c r="L415" s="15"/>
      <c r="M415" s="15"/>
      <c r="N415" s="15"/>
      <c r="O415" s="15"/>
      <c r="P415" s="15"/>
      <c r="Q415" s="15"/>
      <c r="R415" s="15"/>
    </row>
    <row r="416">
      <c r="A416" s="15"/>
      <c r="B416" s="47"/>
      <c r="C416" s="47"/>
      <c r="D416" s="15"/>
      <c r="E416" s="15"/>
      <c r="F416" s="15"/>
      <c r="G416" s="15"/>
      <c r="H416" s="15"/>
      <c r="I416" s="15"/>
      <c r="J416" s="15"/>
      <c r="K416" s="15"/>
      <c r="L416" s="15"/>
      <c r="M416" s="15"/>
      <c r="N416" s="15"/>
      <c r="O416" s="15"/>
      <c r="P416" s="15"/>
      <c r="Q416" s="15"/>
      <c r="R416" s="15"/>
    </row>
    <row r="417">
      <c r="A417" s="15"/>
      <c r="B417" s="47"/>
      <c r="C417" s="47"/>
      <c r="D417" s="15"/>
      <c r="E417" s="15"/>
      <c r="F417" s="15"/>
      <c r="G417" s="15"/>
      <c r="H417" s="15"/>
      <c r="I417" s="15"/>
      <c r="J417" s="15"/>
      <c r="K417" s="15"/>
      <c r="L417" s="15"/>
      <c r="M417" s="15"/>
      <c r="N417" s="15"/>
      <c r="O417" s="15"/>
      <c r="P417" s="15"/>
      <c r="Q417" s="15"/>
      <c r="R417" s="15"/>
    </row>
    <row r="418">
      <c r="A418" s="15"/>
      <c r="B418" s="47"/>
      <c r="C418" s="47"/>
      <c r="D418" s="15"/>
      <c r="E418" s="15"/>
      <c r="F418" s="15"/>
      <c r="G418" s="15"/>
      <c r="H418" s="15"/>
      <c r="I418" s="15"/>
      <c r="J418" s="15"/>
      <c r="K418" s="15"/>
      <c r="L418" s="15"/>
      <c r="M418" s="15"/>
      <c r="N418" s="15"/>
      <c r="O418" s="15"/>
      <c r="P418" s="15"/>
      <c r="Q418" s="15"/>
      <c r="R418" s="15"/>
    </row>
    <row r="419">
      <c r="A419" s="15"/>
      <c r="B419" s="47"/>
      <c r="C419" s="47"/>
      <c r="D419" s="15"/>
      <c r="E419" s="15"/>
      <c r="F419" s="15"/>
      <c r="G419" s="15"/>
      <c r="H419" s="15"/>
      <c r="I419" s="15"/>
      <c r="J419" s="15"/>
      <c r="K419" s="15"/>
      <c r="L419" s="15"/>
      <c r="M419" s="15"/>
      <c r="N419" s="15"/>
      <c r="O419" s="15"/>
      <c r="P419" s="15"/>
      <c r="Q419" s="15"/>
      <c r="R419" s="15"/>
    </row>
    <row r="420">
      <c r="A420" s="15"/>
      <c r="B420" s="47"/>
      <c r="C420" s="47"/>
      <c r="D420" s="15"/>
      <c r="E420" s="15"/>
      <c r="F420" s="15"/>
      <c r="G420" s="15"/>
      <c r="H420" s="15"/>
      <c r="I420" s="15"/>
      <c r="J420" s="15"/>
      <c r="K420" s="15"/>
      <c r="L420" s="15"/>
      <c r="M420" s="15"/>
      <c r="N420" s="15"/>
      <c r="O420" s="15"/>
      <c r="P420" s="15"/>
      <c r="Q420" s="15"/>
      <c r="R420" s="15"/>
    </row>
    <row r="421">
      <c r="A421" s="15"/>
      <c r="B421" s="47"/>
      <c r="C421" s="47"/>
      <c r="D421" s="15"/>
      <c r="E421" s="15"/>
      <c r="F421" s="15"/>
      <c r="G421" s="15"/>
      <c r="H421" s="15"/>
      <c r="I421" s="15"/>
      <c r="J421" s="15"/>
      <c r="K421" s="15"/>
      <c r="L421" s="15"/>
      <c r="M421" s="15"/>
      <c r="N421" s="15"/>
      <c r="O421" s="15"/>
      <c r="P421" s="15"/>
      <c r="Q421" s="15"/>
      <c r="R421" s="15"/>
    </row>
    <row r="422">
      <c r="A422" s="15"/>
      <c r="B422" s="47"/>
      <c r="C422" s="47"/>
      <c r="D422" s="15"/>
      <c r="E422" s="15"/>
      <c r="F422" s="15"/>
      <c r="G422" s="15"/>
      <c r="H422" s="15"/>
      <c r="I422" s="15"/>
      <c r="J422" s="15"/>
      <c r="K422" s="15"/>
      <c r="L422" s="15"/>
      <c r="M422" s="15"/>
      <c r="N422" s="15"/>
      <c r="O422" s="15"/>
      <c r="P422" s="15"/>
      <c r="Q422" s="15"/>
      <c r="R422" s="15"/>
    </row>
    <row r="423">
      <c r="A423" s="15"/>
      <c r="B423" s="47"/>
      <c r="C423" s="47"/>
      <c r="D423" s="15"/>
      <c r="E423" s="15"/>
      <c r="F423" s="15"/>
      <c r="G423" s="15"/>
      <c r="H423" s="15"/>
      <c r="I423" s="15"/>
      <c r="J423" s="15"/>
      <c r="K423" s="15"/>
      <c r="L423" s="15"/>
      <c r="M423" s="15"/>
      <c r="N423" s="15"/>
      <c r="O423" s="15"/>
      <c r="P423" s="15"/>
      <c r="Q423" s="15"/>
      <c r="R423" s="15"/>
    </row>
    <row r="424">
      <c r="A424" s="15"/>
      <c r="B424" s="47"/>
      <c r="C424" s="47"/>
      <c r="D424" s="15"/>
      <c r="E424" s="15"/>
      <c r="F424" s="15"/>
      <c r="G424" s="15"/>
      <c r="H424" s="15"/>
      <c r="I424" s="15"/>
      <c r="J424" s="15"/>
      <c r="K424" s="15"/>
      <c r="L424" s="15"/>
      <c r="M424" s="15"/>
      <c r="N424" s="15"/>
      <c r="O424" s="15"/>
      <c r="P424" s="15"/>
      <c r="Q424" s="15"/>
      <c r="R424" s="15"/>
    </row>
    <row r="425">
      <c r="A425" s="15"/>
      <c r="B425" s="47"/>
      <c r="C425" s="47"/>
      <c r="D425" s="15"/>
      <c r="E425" s="15"/>
      <c r="F425" s="15"/>
      <c r="G425" s="15"/>
      <c r="H425" s="15"/>
      <c r="I425" s="15"/>
      <c r="J425" s="15"/>
      <c r="K425" s="15"/>
      <c r="L425" s="15"/>
      <c r="M425" s="15"/>
      <c r="N425" s="15"/>
      <c r="O425" s="15"/>
      <c r="P425" s="15"/>
      <c r="Q425" s="15"/>
      <c r="R425" s="15"/>
    </row>
    <row r="426">
      <c r="A426" s="15"/>
      <c r="B426" s="47"/>
      <c r="C426" s="47"/>
      <c r="D426" s="15"/>
      <c r="E426" s="15"/>
      <c r="F426" s="15"/>
      <c r="G426" s="15"/>
      <c r="H426" s="15"/>
      <c r="I426" s="15"/>
      <c r="J426" s="15"/>
      <c r="K426" s="15"/>
      <c r="L426" s="15"/>
      <c r="M426" s="15"/>
      <c r="N426" s="15"/>
      <c r="O426" s="15"/>
      <c r="P426" s="15"/>
      <c r="Q426" s="15"/>
      <c r="R426" s="15"/>
    </row>
    <row r="427">
      <c r="A427" s="15"/>
      <c r="B427" s="47"/>
      <c r="C427" s="47"/>
      <c r="D427" s="15"/>
      <c r="E427" s="15"/>
      <c r="F427" s="15"/>
      <c r="G427" s="15"/>
      <c r="H427" s="15"/>
      <c r="I427" s="15"/>
      <c r="J427" s="15"/>
      <c r="K427" s="15"/>
      <c r="L427" s="15"/>
      <c r="M427" s="15"/>
      <c r="N427" s="15"/>
      <c r="O427" s="15"/>
      <c r="P427" s="15"/>
      <c r="Q427" s="15"/>
      <c r="R427" s="15"/>
    </row>
    <row r="428">
      <c r="A428" s="15"/>
      <c r="B428" s="47"/>
      <c r="C428" s="47"/>
      <c r="D428" s="15"/>
      <c r="E428" s="15"/>
      <c r="F428" s="15"/>
      <c r="G428" s="15"/>
      <c r="H428" s="15"/>
      <c r="I428" s="15"/>
      <c r="J428" s="15"/>
      <c r="K428" s="15"/>
      <c r="L428" s="15"/>
      <c r="M428" s="15"/>
      <c r="N428" s="15"/>
      <c r="O428" s="15"/>
      <c r="P428" s="15"/>
      <c r="Q428" s="15"/>
      <c r="R428" s="15"/>
    </row>
    <row r="429">
      <c r="A429" s="15"/>
      <c r="B429" s="47"/>
      <c r="C429" s="47"/>
      <c r="D429" s="15"/>
      <c r="E429" s="15"/>
      <c r="F429" s="15"/>
      <c r="G429" s="15"/>
      <c r="H429" s="15"/>
      <c r="I429" s="15"/>
      <c r="J429" s="15"/>
      <c r="K429" s="15"/>
      <c r="L429" s="15"/>
      <c r="M429" s="15"/>
      <c r="N429" s="15"/>
      <c r="O429" s="15"/>
      <c r="P429" s="15"/>
      <c r="Q429" s="15"/>
      <c r="R429" s="15"/>
    </row>
    <row r="430">
      <c r="A430" s="15"/>
      <c r="B430" s="47"/>
      <c r="C430" s="47"/>
      <c r="D430" s="15"/>
      <c r="E430" s="15"/>
      <c r="F430" s="15"/>
      <c r="G430" s="15"/>
      <c r="H430" s="15"/>
      <c r="I430" s="15"/>
      <c r="J430" s="15"/>
      <c r="K430" s="15"/>
      <c r="L430" s="15"/>
      <c r="M430" s="15"/>
      <c r="N430" s="15"/>
      <c r="O430" s="15"/>
      <c r="P430" s="15"/>
      <c r="Q430" s="15"/>
      <c r="R430" s="15"/>
    </row>
    <row r="431">
      <c r="A431" s="15"/>
      <c r="B431" s="47"/>
      <c r="C431" s="47"/>
      <c r="D431" s="15"/>
      <c r="E431" s="15"/>
      <c r="F431" s="15"/>
      <c r="G431" s="15"/>
      <c r="H431" s="15"/>
      <c r="I431" s="15"/>
      <c r="J431" s="15"/>
      <c r="K431" s="15"/>
      <c r="L431" s="15"/>
      <c r="M431" s="15"/>
      <c r="N431" s="15"/>
      <c r="O431" s="15"/>
      <c r="P431" s="15"/>
      <c r="Q431" s="15"/>
      <c r="R431" s="15"/>
    </row>
    <row r="432">
      <c r="A432" s="15"/>
      <c r="B432" s="47"/>
      <c r="C432" s="47"/>
      <c r="D432" s="15"/>
      <c r="E432" s="15"/>
      <c r="F432" s="15"/>
      <c r="G432" s="15"/>
      <c r="H432" s="15"/>
      <c r="I432" s="15"/>
      <c r="J432" s="15"/>
      <c r="K432" s="15"/>
      <c r="L432" s="15"/>
      <c r="M432" s="15"/>
      <c r="N432" s="15"/>
      <c r="O432" s="15"/>
      <c r="P432" s="15"/>
      <c r="Q432" s="15"/>
      <c r="R432" s="15"/>
    </row>
    <row r="433">
      <c r="A433" s="15"/>
      <c r="B433" s="47"/>
      <c r="C433" s="47"/>
      <c r="D433" s="15"/>
      <c r="E433" s="15"/>
      <c r="F433" s="15"/>
      <c r="G433" s="15"/>
      <c r="H433" s="15"/>
      <c r="I433" s="15"/>
      <c r="J433" s="15"/>
      <c r="K433" s="15"/>
      <c r="L433" s="15"/>
      <c r="M433" s="15"/>
      <c r="N433" s="15"/>
      <c r="O433" s="15"/>
      <c r="P433" s="15"/>
      <c r="Q433" s="15"/>
      <c r="R433" s="15"/>
    </row>
    <row r="434">
      <c r="A434" s="15"/>
      <c r="B434" s="47"/>
      <c r="C434" s="47"/>
      <c r="D434" s="15"/>
      <c r="E434" s="15"/>
      <c r="F434" s="15"/>
      <c r="G434" s="15"/>
      <c r="H434" s="15"/>
      <c r="I434" s="15"/>
      <c r="J434" s="15"/>
      <c r="K434" s="15"/>
      <c r="L434" s="15"/>
      <c r="M434" s="15"/>
      <c r="N434" s="15"/>
      <c r="O434" s="15"/>
      <c r="P434" s="15"/>
      <c r="Q434" s="15"/>
      <c r="R434" s="15"/>
    </row>
    <row r="435">
      <c r="A435" s="15"/>
      <c r="B435" s="47"/>
      <c r="C435" s="47"/>
      <c r="D435" s="15"/>
      <c r="E435" s="15"/>
      <c r="F435" s="15"/>
      <c r="G435" s="15"/>
      <c r="H435" s="15"/>
      <c r="I435" s="15"/>
      <c r="J435" s="15"/>
      <c r="K435" s="15"/>
      <c r="L435" s="15"/>
      <c r="M435" s="15"/>
      <c r="N435" s="15"/>
      <c r="O435" s="15"/>
      <c r="P435" s="15"/>
      <c r="Q435" s="15"/>
      <c r="R435" s="15"/>
    </row>
    <row r="436">
      <c r="A436" s="15"/>
      <c r="B436" s="47"/>
      <c r="C436" s="47"/>
      <c r="D436" s="15"/>
      <c r="E436" s="15"/>
      <c r="F436" s="15"/>
      <c r="G436" s="15"/>
      <c r="H436" s="15"/>
      <c r="I436" s="15"/>
      <c r="J436" s="15"/>
      <c r="K436" s="15"/>
      <c r="L436" s="15"/>
      <c r="M436" s="15"/>
      <c r="N436" s="15"/>
      <c r="O436" s="15"/>
      <c r="P436" s="15"/>
      <c r="Q436" s="15"/>
      <c r="R436" s="15"/>
    </row>
    <row r="437">
      <c r="A437" s="15"/>
      <c r="B437" s="47"/>
      <c r="C437" s="47"/>
      <c r="D437" s="15"/>
      <c r="E437" s="15"/>
      <c r="F437" s="15"/>
      <c r="G437" s="15"/>
      <c r="H437" s="15"/>
      <c r="I437" s="15"/>
      <c r="J437" s="15"/>
      <c r="K437" s="15"/>
      <c r="L437" s="15"/>
      <c r="M437" s="15"/>
      <c r="N437" s="15"/>
      <c r="O437" s="15"/>
      <c r="P437" s="15"/>
      <c r="Q437" s="15"/>
      <c r="R437" s="15"/>
    </row>
    <row r="438">
      <c r="A438" s="15"/>
      <c r="B438" s="47"/>
      <c r="C438" s="47"/>
      <c r="D438" s="15"/>
      <c r="E438" s="15"/>
      <c r="F438" s="15"/>
      <c r="G438" s="15"/>
      <c r="H438" s="15"/>
      <c r="I438" s="15"/>
      <c r="J438" s="15"/>
      <c r="K438" s="15"/>
      <c r="L438" s="15"/>
      <c r="M438" s="15"/>
      <c r="N438" s="15"/>
      <c r="O438" s="15"/>
      <c r="P438" s="15"/>
      <c r="Q438" s="15"/>
      <c r="R438" s="15"/>
    </row>
    <row r="439">
      <c r="A439" s="15"/>
      <c r="B439" s="47"/>
      <c r="C439" s="47"/>
      <c r="D439" s="15"/>
      <c r="E439" s="15"/>
      <c r="F439" s="15"/>
      <c r="G439" s="15"/>
      <c r="H439" s="15"/>
      <c r="I439" s="15"/>
      <c r="J439" s="15"/>
      <c r="K439" s="15"/>
      <c r="L439" s="15"/>
      <c r="M439" s="15"/>
      <c r="N439" s="15"/>
      <c r="O439" s="15"/>
      <c r="P439" s="15"/>
      <c r="Q439" s="15"/>
      <c r="R439" s="15"/>
    </row>
    <row r="440">
      <c r="A440" s="15"/>
      <c r="B440" s="47"/>
      <c r="C440" s="47"/>
      <c r="D440" s="15"/>
      <c r="E440" s="15"/>
      <c r="F440" s="15"/>
      <c r="G440" s="15"/>
      <c r="H440" s="15"/>
      <c r="I440" s="15"/>
      <c r="J440" s="15"/>
      <c r="K440" s="15"/>
      <c r="L440" s="15"/>
      <c r="M440" s="15"/>
      <c r="N440" s="15"/>
      <c r="O440" s="15"/>
      <c r="P440" s="15"/>
      <c r="Q440" s="15"/>
      <c r="R440" s="15"/>
    </row>
    <row r="441">
      <c r="A441" s="15"/>
      <c r="B441" s="47"/>
      <c r="C441" s="47"/>
      <c r="D441" s="15"/>
      <c r="E441" s="15"/>
      <c r="F441" s="15"/>
      <c r="G441" s="15"/>
      <c r="H441" s="15"/>
      <c r="I441" s="15"/>
      <c r="J441" s="15"/>
      <c r="K441" s="15"/>
      <c r="L441" s="15"/>
      <c r="M441" s="15"/>
      <c r="N441" s="15"/>
      <c r="O441" s="15"/>
      <c r="P441" s="15"/>
      <c r="Q441" s="15"/>
      <c r="R441" s="15"/>
    </row>
    <row r="442">
      <c r="A442" s="15"/>
      <c r="B442" s="47"/>
      <c r="C442" s="47"/>
      <c r="D442" s="15"/>
      <c r="E442" s="15"/>
      <c r="F442" s="15"/>
      <c r="G442" s="15"/>
      <c r="H442" s="15"/>
      <c r="I442" s="15"/>
      <c r="J442" s="15"/>
      <c r="K442" s="15"/>
      <c r="L442" s="15"/>
      <c r="M442" s="15"/>
      <c r="N442" s="15"/>
      <c r="O442" s="15"/>
      <c r="P442" s="15"/>
      <c r="Q442" s="15"/>
      <c r="R442" s="15"/>
    </row>
    <row r="443">
      <c r="A443" s="15"/>
      <c r="B443" s="47"/>
      <c r="C443" s="47"/>
      <c r="D443" s="15"/>
      <c r="E443" s="15"/>
      <c r="F443" s="15"/>
      <c r="G443" s="15"/>
      <c r="H443" s="15"/>
      <c r="I443" s="15"/>
      <c r="J443" s="15"/>
      <c r="K443" s="15"/>
      <c r="L443" s="15"/>
      <c r="M443" s="15"/>
      <c r="N443" s="15"/>
      <c r="O443" s="15"/>
      <c r="P443" s="15"/>
      <c r="Q443" s="15"/>
      <c r="R443" s="15"/>
    </row>
    <row r="444">
      <c r="A444" s="15"/>
      <c r="B444" s="47"/>
      <c r="C444" s="47"/>
      <c r="D444" s="15"/>
      <c r="E444" s="15"/>
      <c r="F444" s="15"/>
      <c r="G444" s="15"/>
      <c r="H444" s="15"/>
      <c r="I444" s="15"/>
      <c r="J444" s="15"/>
      <c r="K444" s="15"/>
      <c r="L444" s="15"/>
      <c r="M444" s="15"/>
      <c r="N444" s="15"/>
      <c r="O444" s="15"/>
      <c r="P444" s="15"/>
      <c r="Q444" s="15"/>
      <c r="R444" s="15"/>
    </row>
    <row r="445">
      <c r="A445" s="15"/>
      <c r="B445" s="47"/>
      <c r="C445" s="47"/>
      <c r="D445" s="15"/>
      <c r="E445" s="15"/>
      <c r="F445" s="15"/>
      <c r="G445" s="15"/>
      <c r="H445" s="15"/>
      <c r="I445" s="15"/>
      <c r="J445" s="15"/>
      <c r="K445" s="15"/>
      <c r="L445" s="15"/>
      <c r="M445" s="15"/>
      <c r="N445" s="15"/>
      <c r="O445" s="15"/>
      <c r="P445" s="15"/>
      <c r="Q445" s="15"/>
      <c r="R445" s="15"/>
    </row>
    <row r="446">
      <c r="A446" s="15"/>
      <c r="B446" s="47"/>
      <c r="C446" s="47"/>
      <c r="D446" s="15"/>
      <c r="E446" s="15"/>
      <c r="F446" s="15"/>
      <c r="G446" s="15"/>
      <c r="H446" s="15"/>
      <c r="I446" s="15"/>
      <c r="J446" s="15"/>
      <c r="K446" s="15"/>
      <c r="L446" s="15"/>
      <c r="M446" s="15"/>
      <c r="N446" s="15"/>
      <c r="O446" s="15"/>
      <c r="P446" s="15"/>
      <c r="Q446" s="15"/>
      <c r="R446" s="15"/>
    </row>
    <row r="447">
      <c r="A447" s="15"/>
      <c r="B447" s="47"/>
      <c r="C447" s="47"/>
      <c r="D447" s="15"/>
      <c r="E447" s="15"/>
      <c r="F447" s="15"/>
      <c r="G447" s="15"/>
      <c r="H447" s="15"/>
      <c r="I447" s="15"/>
      <c r="J447" s="15"/>
      <c r="K447" s="15"/>
      <c r="L447" s="15"/>
      <c r="M447" s="15"/>
      <c r="N447" s="15"/>
      <c r="O447" s="15"/>
      <c r="P447" s="15"/>
      <c r="Q447" s="15"/>
      <c r="R447" s="15"/>
    </row>
    <row r="448">
      <c r="A448" s="15"/>
      <c r="B448" s="47"/>
      <c r="C448" s="47"/>
      <c r="D448" s="15"/>
      <c r="E448" s="15"/>
      <c r="F448" s="15"/>
      <c r="G448" s="15"/>
      <c r="H448" s="15"/>
      <c r="I448" s="15"/>
      <c r="J448" s="15"/>
      <c r="K448" s="15"/>
      <c r="L448" s="15"/>
      <c r="M448" s="15"/>
      <c r="N448" s="15"/>
      <c r="O448" s="15"/>
      <c r="P448" s="15"/>
      <c r="Q448" s="15"/>
      <c r="R448" s="15"/>
    </row>
    <row r="449">
      <c r="A449" s="15"/>
      <c r="B449" s="47"/>
      <c r="C449" s="47"/>
      <c r="D449" s="15"/>
      <c r="E449" s="15"/>
      <c r="F449" s="15"/>
      <c r="G449" s="15"/>
      <c r="H449" s="15"/>
      <c r="I449" s="15"/>
      <c r="J449" s="15"/>
      <c r="K449" s="15"/>
      <c r="L449" s="15"/>
      <c r="M449" s="15"/>
      <c r="N449" s="15"/>
      <c r="O449" s="15"/>
      <c r="P449" s="15"/>
      <c r="Q449" s="15"/>
      <c r="R449" s="15"/>
    </row>
    <row r="450">
      <c r="A450" s="15"/>
      <c r="B450" s="47"/>
      <c r="C450" s="47"/>
      <c r="D450" s="15"/>
      <c r="E450" s="15"/>
      <c r="F450" s="15"/>
      <c r="G450" s="15"/>
      <c r="H450" s="15"/>
      <c r="I450" s="15"/>
      <c r="J450" s="15"/>
      <c r="K450" s="15"/>
      <c r="L450" s="15"/>
      <c r="M450" s="15"/>
      <c r="N450" s="15"/>
      <c r="O450" s="15"/>
      <c r="P450" s="15"/>
      <c r="Q450" s="15"/>
      <c r="R450" s="15"/>
    </row>
    <row r="451">
      <c r="A451" s="15"/>
      <c r="B451" s="47"/>
      <c r="C451" s="47"/>
      <c r="D451" s="15"/>
      <c r="E451" s="15"/>
      <c r="F451" s="15"/>
      <c r="G451" s="15"/>
      <c r="H451" s="15"/>
      <c r="I451" s="15"/>
      <c r="J451" s="15"/>
      <c r="K451" s="15"/>
      <c r="L451" s="15"/>
      <c r="M451" s="15"/>
      <c r="N451" s="15"/>
      <c r="O451" s="15"/>
      <c r="P451" s="15"/>
      <c r="Q451" s="15"/>
      <c r="R451" s="15"/>
    </row>
    <row r="452">
      <c r="A452" s="15"/>
      <c r="B452" s="47"/>
      <c r="C452" s="47"/>
      <c r="D452" s="15"/>
      <c r="E452" s="15"/>
      <c r="F452" s="15"/>
      <c r="G452" s="15"/>
      <c r="H452" s="15"/>
      <c r="I452" s="15"/>
      <c r="J452" s="15"/>
      <c r="K452" s="15"/>
      <c r="L452" s="15"/>
      <c r="M452" s="15"/>
      <c r="N452" s="15"/>
      <c r="O452" s="15"/>
      <c r="P452" s="15"/>
      <c r="Q452" s="15"/>
      <c r="R452" s="15"/>
    </row>
    <row r="453">
      <c r="A453" s="15"/>
      <c r="B453" s="47"/>
      <c r="C453" s="47"/>
      <c r="D453" s="15"/>
      <c r="E453" s="15"/>
      <c r="F453" s="15"/>
      <c r="G453" s="15"/>
      <c r="H453" s="15"/>
      <c r="I453" s="15"/>
      <c r="J453" s="15"/>
      <c r="K453" s="15"/>
      <c r="L453" s="15"/>
      <c r="M453" s="15"/>
      <c r="N453" s="15"/>
      <c r="O453" s="15"/>
      <c r="P453" s="15"/>
      <c r="Q453" s="15"/>
      <c r="R453" s="15"/>
    </row>
    <row r="454">
      <c r="A454" s="15"/>
      <c r="B454" s="47"/>
      <c r="C454" s="47"/>
      <c r="D454" s="15"/>
      <c r="E454" s="15"/>
      <c r="F454" s="15"/>
      <c r="G454" s="15"/>
      <c r="H454" s="15"/>
      <c r="I454" s="15"/>
      <c r="J454" s="15"/>
      <c r="K454" s="15"/>
      <c r="L454" s="15"/>
      <c r="M454" s="15"/>
      <c r="N454" s="15"/>
      <c r="O454" s="15"/>
      <c r="P454" s="15"/>
      <c r="Q454" s="15"/>
      <c r="R454" s="15"/>
    </row>
    <row r="455">
      <c r="A455" s="15"/>
      <c r="B455" s="47"/>
      <c r="C455" s="47"/>
      <c r="D455" s="15"/>
      <c r="E455" s="15"/>
      <c r="F455" s="15"/>
      <c r="G455" s="15"/>
      <c r="H455" s="15"/>
      <c r="I455" s="15"/>
      <c r="J455" s="15"/>
      <c r="K455" s="15"/>
      <c r="L455" s="15"/>
      <c r="M455" s="15"/>
      <c r="N455" s="15"/>
      <c r="O455" s="15"/>
      <c r="P455" s="15"/>
      <c r="Q455" s="15"/>
      <c r="R455" s="15"/>
    </row>
    <row r="456">
      <c r="A456" s="15"/>
      <c r="B456" s="47"/>
      <c r="C456" s="47"/>
      <c r="D456" s="15"/>
      <c r="E456" s="15"/>
      <c r="F456" s="15"/>
      <c r="G456" s="15"/>
      <c r="H456" s="15"/>
      <c r="I456" s="15"/>
      <c r="J456" s="15"/>
      <c r="K456" s="15"/>
      <c r="L456" s="15"/>
      <c r="M456" s="15"/>
      <c r="N456" s="15"/>
      <c r="O456" s="15"/>
      <c r="P456" s="15"/>
      <c r="Q456" s="15"/>
      <c r="R456" s="15"/>
    </row>
    <row r="457">
      <c r="A457" s="15"/>
      <c r="B457" s="47"/>
      <c r="C457" s="47"/>
      <c r="D457" s="15"/>
      <c r="E457" s="15"/>
      <c r="F457" s="15"/>
      <c r="G457" s="15"/>
      <c r="H457" s="15"/>
      <c r="I457" s="15"/>
      <c r="J457" s="15"/>
      <c r="K457" s="15"/>
      <c r="L457" s="15"/>
      <c r="M457" s="15"/>
      <c r="N457" s="15"/>
      <c r="O457" s="15"/>
      <c r="P457" s="15"/>
      <c r="Q457" s="15"/>
      <c r="R457" s="15"/>
    </row>
    <row r="458">
      <c r="A458" s="15"/>
      <c r="B458" s="47"/>
      <c r="C458" s="47"/>
      <c r="D458" s="15"/>
      <c r="E458" s="15"/>
      <c r="F458" s="15"/>
      <c r="G458" s="15"/>
      <c r="H458" s="15"/>
      <c r="I458" s="15"/>
      <c r="J458" s="15"/>
      <c r="K458" s="15"/>
      <c r="L458" s="15"/>
      <c r="M458" s="15"/>
      <c r="N458" s="15"/>
      <c r="O458" s="15"/>
      <c r="P458" s="15"/>
      <c r="Q458" s="15"/>
      <c r="R458" s="15"/>
    </row>
    <row r="459">
      <c r="A459" s="15"/>
      <c r="B459" s="47"/>
      <c r="C459" s="47"/>
      <c r="D459" s="15"/>
      <c r="E459" s="15"/>
      <c r="F459" s="15"/>
      <c r="G459" s="15"/>
      <c r="H459" s="15"/>
      <c r="I459" s="15"/>
      <c r="J459" s="15"/>
      <c r="K459" s="15"/>
      <c r="L459" s="15"/>
      <c r="M459" s="15"/>
      <c r="N459" s="15"/>
      <c r="O459" s="15"/>
      <c r="P459" s="15"/>
      <c r="Q459" s="15"/>
      <c r="R459" s="15"/>
    </row>
    <row r="460">
      <c r="A460" s="15"/>
      <c r="B460" s="47"/>
      <c r="C460" s="47"/>
      <c r="D460" s="15"/>
      <c r="E460" s="15"/>
      <c r="F460" s="15"/>
      <c r="G460" s="15"/>
      <c r="H460" s="15"/>
      <c r="I460" s="15"/>
      <c r="J460" s="15"/>
      <c r="K460" s="15"/>
      <c r="L460" s="15"/>
      <c r="M460" s="15"/>
      <c r="N460" s="15"/>
      <c r="O460" s="15"/>
      <c r="P460" s="15"/>
      <c r="Q460" s="15"/>
      <c r="R460" s="15"/>
    </row>
    <row r="461">
      <c r="A461" s="15"/>
      <c r="B461" s="47"/>
      <c r="C461" s="47"/>
      <c r="D461" s="15"/>
      <c r="E461" s="15"/>
      <c r="F461" s="15"/>
      <c r="G461" s="15"/>
      <c r="H461" s="15"/>
      <c r="I461" s="15"/>
      <c r="J461" s="15"/>
      <c r="K461" s="15"/>
      <c r="L461" s="15"/>
      <c r="M461" s="15"/>
      <c r="N461" s="15"/>
      <c r="O461" s="15"/>
      <c r="P461" s="15"/>
      <c r="Q461" s="15"/>
      <c r="R461" s="15"/>
    </row>
    <row r="462">
      <c r="A462" s="15"/>
      <c r="B462" s="47"/>
      <c r="C462" s="47"/>
      <c r="D462" s="15"/>
      <c r="E462" s="15"/>
      <c r="F462" s="15"/>
      <c r="G462" s="15"/>
      <c r="H462" s="15"/>
      <c r="I462" s="15"/>
      <c r="J462" s="15"/>
      <c r="K462" s="15"/>
      <c r="L462" s="15"/>
      <c r="M462" s="15"/>
      <c r="N462" s="15"/>
      <c r="O462" s="15"/>
      <c r="P462" s="15"/>
      <c r="Q462" s="15"/>
      <c r="R462" s="15"/>
    </row>
    <row r="463">
      <c r="A463" s="15"/>
      <c r="B463" s="47"/>
      <c r="C463" s="47"/>
      <c r="D463" s="15"/>
      <c r="E463" s="15"/>
      <c r="F463" s="15"/>
      <c r="G463" s="15"/>
      <c r="H463" s="15"/>
      <c r="I463" s="15"/>
      <c r="J463" s="15"/>
      <c r="K463" s="15"/>
      <c r="L463" s="15"/>
      <c r="M463" s="15"/>
      <c r="N463" s="15"/>
      <c r="O463" s="15"/>
      <c r="P463" s="15"/>
      <c r="Q463" s="15"/>
      <c r="R463" s="15"/>
    </row>
    <row r="464">
      <c r="A464" s="15"/>
      <c r="B464" s="47"/>
      <c r="C464" s="47"/>
      <c r="D464" s="15"/>
      <c r="E464" s="15"/>
      <c r="F464" s="15"/>
      <c r="G464" s="15"/>
      <c r="H464" s="15"/>
      <c r="I464" s="15"/>
      <c r="J464" s="15"/>
      <c r="K464" s="15"/>
      <c r="L464" s="15"/>
      <c r="M464" s="15"/>
      <c r="N464" s="15"/>
      <c r="O464" s="15"/>
      <c r="P464" s="15"/>
      <c r="Q464" s="15"/>
      <c r="R464" s="15"/>
    </row>
    <row r="465">
      <c r="A465" s="15"/>
      <c r="B465" s="47"/>
      <c r="C465" s="47"/>
      <c r="D465" s="15"/>
      <c r="E465" s="15"/>
      <c r="F465" s="15"/>
      <c r="G465" s="15"/>
      <c r="H465" s="15"/>
      <c r="I465" s="15"/>
      <c r="J465" s="15"/>
      <c r="K465" s="15"/>
      <c r="L465" s="15"/>
      <c r="M465" s="15"/>
      <c r="N465" s="15"/>
      <c r="O465" s="15"/>
      <c r="P465" s="15"/>
      <c r="Q465" s="15"/>
      <c r="R465" s="15"/>
    </row>
    <row r="466">
      <c r="A466" s="15"/>
      <c r="B466" s="47"/>
      <c r="C466" s="47"/>
      <c r="D466" s="15"/>
      <c r="E466" s="15"/>
      <c r="F466" s="15"/>
      <c r="G466" s="15"/>
      <c r="H466" s="15"/>
      <c r="I466" s="15"/>
      <c r="J466" s="15"/>
      <c r="K466" s="15"/>
      <c r="L466" s="15"/>
      <c r="M466" s="15"/>
      <c r="N466" s="15"/>
      <c r="O466" s="15"/>
      <c r="P466" s="15"/>
      <c r="Q466" s="15"/>
      <c r="R466" s="15"/>
    </row>
    <row r="467">
      <c r="A467" s="15"/>
      <c r="B467" s="47"/>
      <c r="C467" s="47"/>
      <c r="D467" s="15"/>
      <c r="E467" s="15"/>
      <c r="F467" s="15"/>
      <c r="G467" s="15"/>
      <c r="H467" s="15"/>
      <c r="I467" s="15"/>
      <c r="J467" s="15"/>
      <c r="K467" s="15"/>
      <c r="L467" s="15"/>
      <c r="M467" s="15"/>
      <c r="N467" s="15"/>
      <c r="O467" s="15"/>
      <c r="P467" s="15"/>
      <c r="Q467" s="15"/>
      <c r="R467" s="15"/>
    </row>
    <row r="468">
      <c r="A468" s="15"/>
      <c r="B468" s="47"/>
      <c r="C468" s="47"/>
      <c r="D468" s="15"/>
      <c r="E468" s="15"/>
      <c r="F468" s="15"/>
      <c r="G468" s="15"/>
      <c r="H468" s="15"/>
      <c r="I468" s="15"/>
      <c r="J468" s="15"/>
      <c r="K468" s="15"/>
      <c r="L468" s="15"/>
      <c r="M468" s="15"/>
      <c r="N468" s="15"/>
      <c r="O468" s="15"/>
      <c r="P468" s="15"/>
      <c r="Q468" s="15"/>
      <c r="R468" s="15"/>
    </row>
    <row r="469">
      <c r="A469" s="15"/>
      <c r="B469" s="47"/>
      <c r="C469" s="47"/>
      <c r="D469" s="15"/>
      <c r="E469" s="15"/>
      <c r="F469" s="15"/>
      <c r="G469" s="15"/>
      <c r="H469" s="15"/>
      <c r="I469" s="15"/>
      <c r="J469" s="15"/>
      <c r="K469" s="15"/>
      <c r="L469" s="15"/>
      <c r="M469" s="15"/>
      <c r="N469" s="15"/>
      <c r="O469" s="15"/>
      <c r="P469" s="15"/>
      <c r="Q469" s="15"/>
      <c r="R469" s="15"/>
    </row>
    <row r="470">
      <c r="A470" s="15"/>
      <c r="B470" s="47"/>
      <c r="C470" s="47"/>
      <c r="D470" s="15"/>
      <c r="E470" s="15"/>
      <c r="F470" s="15"/>
      <c r="G470" s="15"/>
      <c r="H470" s="15"/>
      <c r="I470" s="15"/>
      <c r="J470" s="15"/>
      <c r="K470" s="15"/>
      <c r="L470" s="15"/>
      <c r="M470" s="15"/>
      <c r="N470" s="15"/>
      <c r="O470" s="15"/>
      <c r="P470" s="15"/>
      <c r="Q470" s="15"/>
      <c r="R470" s="15"/>
    </row>
    <row r="471">
      <c r="A471" s="15"/>
      <c r="B471" s="47"/>
      <c r="C471" s="47"/>
      <c r="D471" s="15"/>
      <c r="E471" s="15"/>
      <c r="F471" s="15"/>
      <c r="G471" s="15"/>
      <c r="H471" s="15"/>
      <c r="I471" s="15"/>
      <c r="J471" s="15"/>
      <c r="K471" s="15"/>
      <c r="L471" s="15"/>
      <c r="M471" s="15"/>
      <c r="N471" s="15"/>
      <c r="O471" s="15"/>
      <c r="P471" s="15"/>
      <c r="Q471" s="15"/>
      <c r="R471" s="15"/>
    </row>
    <row r="472">
      <c r="A472" s="15"/>
      <c r="B472" s="47"/>
      <c r="C472" s="47"/>
      <c r="D472" s="15"/>
      <c r="E472" s="15"/>
      <c r="F472" s="15"/>
      <c r="G472" s="15"/>
      <c r="H472" s="15"/>
      <c r="I472" s="15"/>
      <c r="J472" s="15"/>
      <c r="K472" s="15"/>
      <c r="L472" s="15"/>
      <c r="M472" s="15"/>
      <c r="N472" s="15"/>
      <c r="O472" s="15"/>
      <c r="P472" s="15"/>
      <c r="Q472" s="15"/>
      <c r="R472" s="15"/>
    </row>
    <row r="473">
      <c r="A473" s="15"/>
      <c r="B473" s="47"/>
      <c r="C473" s="47"/>
      <c r="D473" s="15"/>
      <c r="E473" s="15"/>
      <c r="F473" s="15"/>
      <c r="G473" s="15"/>
      <c r="H473" s="15"/>
      <c r="I473" s="15"/>
      <c r="J473" s="15"/>
      <c r="K473" s="15"/>
      <c r="L473" s="15"/>
      <c r="M473" s="15"/>
      <c r="N473" s="15"/>
      <c r="O473" s="15"/>
      <c r="P473" s="15"/>
      <c r="Q473" s="15"/>
      <c r="R473" s="15"/>
    </row>
    <row r="474">
      <c r="A474" s="15"/>
      <c r="B474" s="47"/>
      <c r="C474" s="47"/>
      <c r="D474" s="15"/>
      <c r="E474" s="15"/>
      <c r="F474" s="15"/>
      <c r="G474" s="15"/>
      <c r="H474" s="15"/>
      <c r="I474" s="15"/>
      <c r="J474" s="15"/>
      <c r="K474" s="15"/>
      <c r="L474" s="15"/>
      <c r="M474" s="15"/>
      <c r="N474" s="15"/>
      <c r="O474" s="15"/>
      <c r="P474" s="15"/>
      <c r="Q474" s="15"/>
      <c r="R474" s="15"/>
    </row>
    <row r="475">
      <c r="A475" s="15"/>
      <c r="B475" s="47"/>
      <c r="C475" s="47"/>
      <c r="D475" s="15"/>
      <c r="E475" s="15"/>
      <c r="F475" s="15"/>
      <c r="G475" s="15"/>
      <c r="H475" s="15"/>
      <c r="I475" s="15"/>
      <c r="J475" s="15"/>
      <c r="K475" s="15"/>
      <c r="L475" s="15"/>
      <c r="M475" s="15"/>
      <c r="N475" s="15"/>
      <c r="O475" s="15"/>
      <c r="P475" s="15"/>
      <c r="Q475" s="15"/>
      <c r="R475" s="15"/>
    </row>
    <row r="476">
      <c r="A476" s="15"/>
      <c r="B476" s="47"/>
      <c r="C476" s="47"/>
      <c r="D476" s="15"/>
      <c r="E476" s="15"/>
      <c r="F476" s="15"/>
      <c r="G476" s="15"/>
      <c r="H476" s="15"/>
      <c r="I476" s="15"/>
      <c r="J476" s="15"/>
      <c r="K476" s="15"/>
      <c r="L476" s="15"/>
      <c r="M476" s="15"/>
      <c r="N476" s="15"/>
      <c r="O476" s="15"/>
      <c r="P476" s="15"/>
      <c r="Q476" s="15"/>
      <c r="R476" s="15"/>
    </row>
    <row r="477">
      <c r="A477" s="15"/>
      <c r="B477" s="47"/>
      <c r="C477" s="47"/>
      <c r="D477" s="15"/>
      <c r="E477" s="15"/>
      <c r="F477" s="15"/>
      <c r="G477" s="15"/>
      <c r="H477" s="15"/>
      <c r="I477" s="15"/>
      <c r="J477" s="15"/>
      <c r="K477" s="15"/>
      <c r="L477" s="15"/>
      <c r="M477" s="15"/>
      <c r="N477" s="15"/>
      <c r="O477" s="15"/>
      <c r="P477" s="15"/>
      <c r="Q477" s="15"/>
      <c r="R477" s="15"/>
    </row>
    <row r="478">
      <c r="A478" s="15"/>
      <c r="B478" s="47"/>
      <c r="C478" s="47"/>
      <c r="D478" s="15"/>
      <c r="E478" s="15"/>
      <c r="F478" s="15"/>
      <c r="G478" s="15"/>
      <c r="H478" s="15"/>
      <c r="I478" s="15"/>
      <c r="J478" s="15"/>
      <c r="K478" s="15"/>
      <c r="L478" s="15"/>
      <c r="M478" s="15"/>
      <c r="N478" s="15"/>
      <c r="O478" s="15"/>
      <c r="P478" s="15"/>
      <c r="Q478" s="15"/>
      <c r="R478" s="15"/>
    </row>
    <row r="479">
      <c r="A479" s="15"/>
      <c r="B479" s="47"/>
      <c r="C479" s="47"/>
      <c r="D479" s="15"/>
      <c r="E479" s="15"/>
      <c r="F479" s="15"/>
      <c r="G479" s="15"/>
      <c r="H479" s="15"/>
      <c r="I479" s="15"/>
      <c r="J479" s="15"/>
      <c r="K479" s="15"/>
      <c r="L479" s="15"/>
      <c r="M479" s="15"/>
      <c r="N479" s="15"/>
      <c r="O479" s="15"/>
      <c r="P479" s="15"/>
      <c r="Q479" s="15"/>
      <c r="R479" s="15"/>
    </row>
    <row r="480">
      <c r="A480" s="15"/>
      <c r="B480" s="47"/>
      <c r="C480" s="47"/>
      <c r="D480" s="15"/>
      <c r="E480" s="15"/>
      <c r="F480" s="15"/>
      <c r="G480" s="15"/>
      <c r="H480" s="15"/>
      <c r="I480" s="15"/>
      <c r="J480" s="15"/>
      <c r="K480" s="15"/>
      <c r="L480" s="15"/>
      <c r="M480" s="15"/>
      <c r="N480" s="15"/>
      <c r="O480" s="15"/>
      <c r="P480" s="15"/>
      <c r="Q480" s="15"/>
      <c r="R480" s="15"/>
    </row>
    <row r="481">
      <c r="A481" s="15"/>
      <c r="B481" s="47"/>
      <c r="C481" s="47"/>
      <c r="D481" s="15"/>
      <c r="E481" s="15"/>
      <c r="F481" s="15"/>
      <c r="G481" s="15"/>
      <c r="H481" s="15"/>
      <c r="I481" s="15"/>
      <c r="J481" s="15"/>
      <c r="K481" s="15"/>
      <c r="L481" s="15"/>
      <c r="M481" s="15"/>
      <c r="N481" s="15"/>
      <c r="O481" s="15"/>
      <c r="P481" s="15"/>
      <c r="Q481" s="15"/>
      <c r="R481" s="15"/>
    </row>
    <row r="482">
      <c r="A482" s="15"/>
      <c r="B482" s="47"/>
      <c r="C482" s="47"/>
      <c r="D482" s="15"/>
      <c r="E482" s="15"/>
      <c r="F482" s="15"/>
      <c r="G482" s="15"/>
      <c r="H482" s="15"/>
      <c r="I482" s="15"/>
      <c r="J482" s="15"/>
      <c r="K482" s="15"/>
      <c r="L482" s="15"/>
      <c r="M482" s="15"/>
      <c r="N482" s="15"/>
      <c r="O482" s="15"/>
      <c r="P482" s="15"/>
      <c r="Q482" s="15"/>
      <c r="R482" s="15"/>
    </row>
    <row r="483">
      <c r="A483" s="15"/>
      <c r="B483" s="47"/>
      <c r="C483" s="47"/>
      <c r="D483" s="15"/>
      <c r="E483" s="15"/>
      <c r="F483" s="15"/>
      <c r="G483" s="15"/>
      <c r="H483" s="15"/>
      <c r="I483" s="15"/>
      <c r="J483" s="15"/>
      <c r="K483" s="15"/>
      <c r="L483" s="15"/>
      <c r="M483" s="15"/>
      <c r="N483" s="15"/>
      <c r="O483" s="15"/>
      <c r="P483" s="15"/>
      <c r="Q483" s="15"/>
      <c r="R483" s="15"/>
    </row>
    <row r="484">
      <c r="A484" s="15"/>
      <c r="B484" s="47"/>
      <c r="C484" s="47"/>
      <c r="D484" s="15"/>
      <c r="E484" s="15"/>
      <c r="F484" s="15"/>
      <c r="G484" s="15"/>
      <c r="H484" s="15"/>
      <c r="I484" s="15"/>
      <c r="J484" s="15"/>
      <c r="K484" s="15"/>
      <c r="L484" s="15"/>
      <c r="M484" s="15"/>
      <c r="N484" s="15"/>
      <c r="O484" s="15"/>
      <c r="P484" s="15"/>
      <c r="Q484" s="15"/>
      <c r="R484" s="15"/>
    </row>
    <row r="485">
      <c r="A485" s="15"/>
      <c r="B485" s="47"/>
      <c r="C485" s="47"/>
      <c r="D485" s="15"/>
      <c r="E485" s="15"/>
      <c r="F485" s="15"/>
      <c r="G485" s="15"/>
      <c r="H485" s="15"/>
      <c r="I485" s="15"/>
      <c r="J485" s="15"/>
      <c r="K485" s="15"/>
      <c r="L485" s="15"/>
      <c r="M485" s="15"/>
      <c r="N485" s="15"/>
      <c r="O485" s="15"/>
      <c r="P485" s="15"/>
      <c r="Q485" s="15"/>
      <c r="R485" s="15"/>
    </row>
    <row r="486">
      <c r="A486" s="15"/>
      <c r="B486" s="47"/>
      <c r="C486" s="47"/>
      <c r="D486" s="15"/>
      <c r="E486" s="15"/>
      <c r="F486" s="15"/>
      <c r="G486" s="15"/>
      <c r="H486" s="15"/>
      <c r="I486" s="15"/>
      <c r="J486" s="15"/>
      <c r="K486" s="15"/>
      <c r="L486" s="15"/>
      <c r="M486" s="15"/>
      <c r="N486" s="15"/>
      <c r="O486" s="15"/>
      <c r="P486" s="15"/>
      <c r="Q486" s="15"/>
      <c r="R486" s="15"/>
    </row>
    <row r="487">
      <c r="A487" s="15"/>
      <c r="B487" s="47"/>
      <c r="C487" s="47"/>
      <c r="D487" s="15"/>
      <c r="E487" s="15"/>
      <c r="F487" s="15"/>
      <c r="G487" s="15"/>
      <c r="H487" s="15"/>
      <c r="I487" s="15"/>
      <c r="J487" s="15"/>
      <c r="K487" s="15"/>
      <c r="L487" s="15"/>
      <c r="M487" s="15"/>
      <c r="N487" s="15"/>
      <c r="O487" s="15"/>
      <c r="P487" s="15"/>
      <c r="Q487" s="15"/>
      <c r="R487" s="15"/>
    </row>
    <row r="488">
      <c r="A488" s="15"/>
      <c r="B488" s="47"/>
      <c r="C488" s="47"/>
      <c r="D488" s="15"/>
      <c r="E488" s="15"/>
      <c r="F488" s="15"/>
      <c r="G488" s="15"/>
      <c r="H488" s="15"/>
      <c r="I488" s="15"/>
      <c r="J488" s="15"/>
      <c r="K488" s="15"/>
      <c r="L488" s="15"/>
      <c r="M488" s="15"/>
      <c r="N488" s="15"/>
      <c r="O488" s="15"/>
      <c r="P488" s="15"/>
      <c r="Q488" s="15"/>
      <c r="R488" s="15"/>
    </row>
    <row r="489">
      <c r="A489" s="15"/>
      <c r="B489" s="47"/>
      <c r="C489" s="47"/>
      <c r="D489" s="15"/>
      <c r="E489" s="15"/>
      <c r="F489" s="15"/>
      <c r="G489" s="15"/>
      <c r="H489" s="15"/>
      <c r="I489" s="15"/>
      <c r="J489" s="15"/>
      <c r="K489" s="15"/>
      <c r="L489" s="15"/>
      <c r="M489" s="15"/>
      <c r="N489" s="15"/>
      <c r="O489" s="15"/>
      <c r="P489" s="15"/>
      <c r="Q489" s="15"/>
      <c r="R489" s="15"/>
    </row>
    <row r="490">
      <c r="A490" s="15"/>
      <c r="B490" s="47"/>
      <c r="C490" s="47"/>
      <c r="D490" s="15"/>
      <c r="E490" s="15"/>
      <c r="F490" s="15"/>
      <c r="G490" s="15"/>
      <c r="H490" s="15"/>
      <c r="I490" s="15"/>
      <c r="J490" s="15"/>
      <c r="K490" s="15"/>
      <c r="L490" s="15"/>
      <c r="M490" s="15"/>
      <c r="N490" s="15"/>
      <c r="O490" s="15"/>
      <c r="P490" s="15"/>
      <c r="Q490" s="15"/>
      <c r="R490" s="15"/>
    </row>
    <row r="491">
      <c r="A491" s="15"/>
      <c r="B491" s="47"/>
      <c r="C491" s="47"/>
      <c r="D491" s="15"/>
      <c r="E491" s="15"/>
      <c r="F491" s="15"/>
      <c r="G491" s="15"/>
      <c r="H491" s="15"/>
      <c r="I491" s="15"/>
      <c r="J491" s="15"/>
      <c r="K491" s="15"/>
      <c r="L491" s="15"/>
      <c r="M491" s="15"/>
      <c r="N491" s="15"/>
      <c r="O491" s="15"/>
      <c r="P491" s="15"/>
      <c r="Q491" s="15"/>
      <c r="R491" s="15"/>
    </row>
    <row r="492">
      <c r="A492" s="15"/>
      <c r="B492" s="47"/>
      <c r="C492" s="47"/>
      <c r="D492" s="15"/>
      <c r="E492" s="15"/>
      <c r="F492" s="15"/>
      <c r="G492" s="15"/>
      <c r="H492" s="15"/>
      <c r="I492" s="15"/>
      <c r="J492" s="15"/>
      <c r="K492" s="15"/>
      <c r="L492" s="15"/>
      <c r="M492" s="15"/>
      <c r="N492" s="15"/>
      <c r="O492" s="15"/>
      <c r="P492" s="15"/>
      <c r="Q492" s="15"/>
      <c r="R492" s="15"/>
    </row>
    <row r="493">
      <c r="A493" s="15"/>
      <c r="B493" s="47"/>
      <c r="C493" s="47"/>
      <c r="D493" s="15"/>
      <c r="E493" s="15"/>
      <c r="F493" s="15"/>
      <c r="G493" s="15"/>
      <c r="H493" s="15"/>
      <c r="I493" s="15"/>
      <c r="J493" s="15"/>
      <c r="K493" s="15"/>
      <c r="L493" s="15"/>
      <c r="M493" s="15"/>
      <c r="N493" s="15"/>
      <c r="O493" s="15"/>
      <c r="P493" s="15"/>
      <c r="Q493" s="15"/>
      <c r="R493" s="15"/>
    </row>
    <row r="494">
      <c r="A494" s="15"/>
      <c r="B494" s="47"/>
      <c r="C494" s="47"/>
      <c r="D494" s="15"/>
      <c r="E494" s="15"/>
      <c r="F494" s="15"/>
      <c r="G494" s="15"/>
      <c r="H494" s="15"/>
      <c r="I494" s="15"/>
      <c r="J494" s="15"/>
      <c r="K494" s="15"/>
      <c r="L494" s="15"/>
      <c r="M494" s="15"/>
      <c r="N494" s="15"/>
      <c r="O494" s="15"/>
      <c r="P494" s="15"/>
      <c r="Q494" s="15"/>
      <c r="R494" s="15"/>
    </row>
    <row r="495">
      <c r="A495" s="15"/>
      <c r="B495" s="47"/>
      <c r="C495" s="47"/>
      <c r="D495" s="15"/>
      <c r="E495" s="15"/>
      <c r="F495" s="15"/>
      <c r="G495" s="15"/>
      <c r="H495" s="15"/>
      <c r="I495" s="15"/>
      <c r="J495" s="15"/>
      <c r="K495" s="15"/>
      <c r="L495" s="15"/>
      <c r="M495" s="15"/>
      <c r="N495" s="15"/>
      <c r="O495" s="15"/>
      <c r="P495" s="15"/>
      <c r="Q495" s="15"/>
      <c r="R495" s="15"/>
    </row>
    <row r="496">
      <c r="A496" s="15"/>
      <c r="B496" s="47"/>
      <c r="C496" s="47"/>
      <c r="D496" s="15"/>
      <c r="E496" s="15"/>
      <c r="F496" s="15"/>
      <c r="G496" s="15"/>
      <c r="H496" s="15"/>
      <c r="I496" s="15"/>
      <c r="J496" s="15"/>
      <c r="K496" s="15"/>
      <c r="L496" s="15"/>
      <c r="M496" s="15"/>
      <c r="N496" s="15"/>
      <c r="O496" s="15"/>
      <c r="P496" s="15"/>
      <c r="Q496" s="15"/>
      <c r="R496" s="15"/>
    </row>
    <row r="497">
      <c r="A497" s="15"/>
      <c r="B497" s="47"/>
      <c r="C497" s="47"/>
      <c r="D497" s="15"/>
      <c r="E497" s="15"/>
      <c r="F497" s="15"/>
      <c r="G497" s="15"/>
      <c r="H497" s="15"/>
      <c r="I497" s="15"/>
      <c r="J497" s="15"/>
      <c r="K497" s="15"/>
      <c r="L497" s="15"/>
      <c r="M497" s="15"/>
      <c r="N497" s="15"/>
      <c r="O497" s="15"/>
      <c r="P497" s="15"/>
      <c r="Q497" s="15"/>
      <c r="R497" s="15"/>
    </row>
    <row r="498">
      <c r="A498" s="15"/>
      <c r="B498" s="47"/>
      <c r="C498" s="47"/>
      <c r="D498" s="15"/>
      <c r="E498" s="15"/>
      <c r="F498" s="15"/>
      <c r="G498" s="15"/>
      <c r="H498" s="15"/>
      <c r="I498" s="15"/>
      <c r="J498" s="15"/>
      <c r="K498" s="15"/>
      <c r="L498" s="15"/>
      <c r="M498" s="15"/>
      <c r="N498" s="15"/>
      <c r="O498" s="15"/>
      <c r="P498" s="15"/>
      <c r="Q498" s="15"/>
      <c r="R498" s="15"/>
    </row>
    <row r="499">
      <c r="A499" s="15"/>
      <c r="B499" s="47"/>
      <c r="C499" s="47"/>
      <c r="D499" s="15"/>
      <c r="E499" s="15"/>
      <c r="F499" s="15"/>
      <c r="G499" s="15"/>
      <c r="H499" s="15"/>
      <c r="I499" s="15"/>
      <c r="J499" s="15"/>
      <c r="K499" s="15"/>
      <c r="L499" s="15"/>
      <c r="M499" s="15"/>
      <c r="N499" s="15"/>
      <c r="O499" s="15"/>
      <c r="P499" s="15"/>
      <c r="Q499" s="15"/>
      <c r="R499" s="15"/>
    </row>
    <row r="500">
      <c r="A500" s="15"/>
      <c r="B500" s="47"/>
      <c r="C500" s="47"/>
      <c r="D500" s="15"/>
      <c r="E500" s="15"/>
      <c r="F500" s="15"/>
      <c r="G500" s="15"/>
      <c r="H500" s="15"/>
      <c r="I500" s="15"/>
      <c r="J500" s="15"/>
      <c r="K500" s="15"/>
      <c r="L500" s="15"/>
      <c r="M500" s="15"/>
      <c r="N500" s="15"/>
      <c r="O500" s="15"/>
      <c r="P500" s="15"/>
      <c r="Q500" s="15"/>
      <c r="R500" s="15"/>
    </row>
    <row r="501">
      <c r="A501" s="15"/>
      <c r="B501" s="47"/>
      <c r="C501" s="47"/>
      <c r="D501" s="15"/>
      <c r="E501" s="15"/>
      <c r="F501" s="15"/>
      <c r="G501" s="15"/>
      <c r="H501" s="15"/>
      <c r="I501" s="15"/>
      <c r="J501" s="15"/>
      <c r="K501" s="15"/>
      <c r="L501" s="15"/>
      <c r="M501" s="15"/>
      <c r="N501" s="15"/>
      <c r="O501" s="15"/>
      <c r="P501" s="15"/>
      <c r="Q501" s="15"/>
      <c r="R501" s="15"/>
    </row>
    <row r="502">
      <c r="A502" s="15"/>
      <c r="B502" s="47"/>
      <c r="C502" s="47"/>
      <c r="D502" s="15"/>
      <c r="E502" s="15"/>
      <c r="F502" s="15"/>
      <c r="G502" s="15"/>
      <c r="H502" s="15"/>
      <c r="I502" s="15"/>
      <c r="J502" s="15"/>
      <c r="K502" s="15"/>
      <c r="L502" s="15"/>
      <c r="M502" s="15"/>
      <c r="N502" s="15"/>
      <c r="O502" s="15"/>
      <c r="P502" s="15"/>
      <c r="Q502" s="15"/>
      <c r="R502" s="15"/>
    </row>
    <row r="503">
      <c r="A503" s="15"/>
      <c r="B503" s="47"/>
      <c r="C503" s="47"/>
      <c r="D503" s="15"/>
      <c r="E503" s="15"/>
      <c r="F503" s="15"/>
      <c r="G503" s="15"/>
      <c r="H503" s="15"/>
      <c r="I503" s="15"/>
      <c r="J503" s="15"/>
      <c r="K503" s="15"/>
      <c r="L503" s="15"/>
      <c r="M503" s="15"/>
      <c r="N503" s="15"/>
      <c r="O503" s="15"/>
      <c r="P503" s="15"/>
      <c r="Q503" s="15"/>
      <c r="R503" s="15"/>
    </row>
    <row r="504">
      <c r="A504" s="15"/>
      <c r="B504" s="47"/>
      <c r="C504" s="47"/>
      <c r="D504" s="15"/>
      <c r="E504" s="15"/>
      <c r="F504" s="15"/>
      <c r="G504" s="15"/>
      <c r="H504" s="15"/>
      <c r="I504" s="15"/>
      <c r="J504" s="15"/>
      <c r="K504" s="15"/>
      <c r="L504" s="15"/>
      <c r="M504" s="15"/>
      <c r="N504" s="15"/>
      <c r="O504" s="15"/>
      <c r="P504" s="15"/>
      <c r="Q504" s="15"/>
      <c r="R504" s="15"/>
    </row>
    <row r="505">
      <c r="A505" s="15"/>
      <c r="B505" s="47"/>
      <c r="C505" s="47"/>
      <c r="D505" s="15"/>
      <c r="E505" s="15"/>
      <c r="F505" s="15"/>
      <c r="G505" s="15"/>
      <c r="H505" s="15"/>
      <c r="I505" s="15"/>
      <c r="J505" s="15"/>
      <c r="K505" s="15"/>
      <c r="L505" s="15"/>
      <c r="M505" s="15"/>
      <c r="N505" s="15"/>
      <c r="O505" s="15"/>
      <c r="P505" s="15"/>
      <c r="Q505" s="15"/>
      <c r="R505" s="15"/>
    </row>
    <row r="506">
      <c r="A506" s="15"/>
      <c r="B506" s="47"/>
      <c r="C506" s="47"/>
      <c r="D506" s="15"/>
      <c r="E506" s="15"/>
      <c r="F506" s="15"/>
      <c r="G506" s="15"/>
      <c r="H506" s="15"/>
      <c r="I506" s="15"/>
      <c r="J506" s="15"/>
      <c r="K506" s="15"/>
      <c r="L506" s="15"/>
      <c r="M506" s="15"/>
      <c r="N506" s="15"/>
      <c r="O506" s="15"/>
      <c r="P506" s="15"/>
      <c r="Q506" s="15"/>
      <c r="R506" s="15"/>
    </row>
    <row r="507">
      <c r="A507" s="15"/>
      <c r="B507" s="47"/>
      <c r="C507" s="47"/>
      <c r="D507" s="15"/>
      <c r="E507" s="15"/>
      <c r="F507" s="15"/>
      <c r="G507" s="15"/>
      <c r="H507" s="15"/>
      <c r="I507" s="15"/>
      <c r="J507" s="15"/>
      <c r="K507" s="15"/>
      <c r="L507" s="15"/>
      <c r="M507" s="15"/>
      <c r="N507" s="15"/>
      <c r="O507" s="15"/>
      <c r="P507" s="15"/>
      <c r="Q507" s="15"/>
      <c r="R507" s="15"/>
    </row>
    <row r="508">
      <c r="A508" s="15"/>
      <c r="B508" s="47"/>
      <c r="C508" s="47"/>
      <c r="D508" s="15"/>
      <c r="E508" s="15"/>
      <c r="F508" s="15"/>
      <c r="G508" s="15"/>
      <c r="H508" s="15"/>
      <c r="I508" s="15"/>
      <c r="J508" s="15"/>
      <c r="K508" s="15"/>
      <c r="L508" s="15"/>
      <c r="M508" s="15"/>
      <c r="N508" s="15"/>
      <c r="O508" s="15"/>
      <c r="P508" s="15"/>
      <c r="Q508" s="15"/>
      <c r="R508" s="15"/>
    </row>
    <row r="509">
      <c r="A509" s="15"/>
      <c r="B509" s="47"/>
      <c r="C509" s="47"/>
      <c r="D509" s="15"/>
      <c r="E509" s="15"/>
      <c r="F509" s="15"/>
      <c r="G509" s="15"/>
      <c r="H509" s="15"/>
      <c r="I509" s="15"/>
      <c r="J509" s="15"/>
      <c r="K509" s="15"/>
      <c r="L509" s="15"/>
      <c r="M509" s="15"/>
      <c r="N509" s="15"/>
      <c r="O509" s="15"/>
      <c r="P509" s="15"/>
      <c r="Q509" s="15"/>
      <c r="R509" s="15"/>
    </row>
    <row r="510">
      <c r="A510" s="15"/>
      <c r="B510" s="47"/>
      <c r="C510" s="47"/>
      <c r="D510" s="15"/>
      <c r="E510" s="15"/>
      <c r="F510" s="15"/>
      <c r="G510" s="15"/>
      <c r="H510" s="15"/>
      <c r="I510" s="15"/>
      <c r="J510" s="15"/>
      <c r="K510" s="15"/>
      <c r="L510" s="15"/>
      <c r="M510" s="15"/>
      <c r="N510" s="15"/>
      <c r="O510" s="15"/>
      <c r="P510" s="15"/>
      <c r="Q510" s="15"/>
      <c r="R510" s="15"/>
    </row>
    <row r="511">
      <c r="A511" s="15"/>
      <c r="B511" s="47"/>
      <c r="C511" s="47"/>
      <c r="D511" s="15"/>
      <c r="E511" s="15"/>
      <c r="F511" s="15"/>
      <c r="G511" s="15"/>
      <c r="H511" s="15"/>
      <c r="I511" s="15"/>
      <c r="J511" s="15"/>
      <c r="K511" s="15"/>
      <c r="L511" s="15"/>
      <c r="M511" s="15"/>
      <c r="N511" s="15"/>
      <c r="O511" s="15"/>
      <c r="P511" s="15"/>
      <c r="Q511" s="15"/>
      <c r="R511" s="15"/>
    </row>
    <row r="512">
      <c r="A512" s="15"/>
      <c r="B512" s="47"/>
      <c r="C512" s="47"/>
      <c r="D512" s="15"/>
      <c r="E512" s="15"/>
      <c r="F512" s="15"/>
      <c r="G512" s="15"/>
      <c r="H512" s="15"/>
      <c r="I512" s="15"/>
      <c r="J512" s="15"/>
      <c r="K512" s="15"/>
      <c r="L512" s="15"/>
      <c r="M512" s="15"/>
      <c r="N512" s="15"/>
      <c r="O512" s="15"/>
      <c r="P512" s="15"/>
      <c r="Q512" s="15"/>
      <c r="R512" s="15"/>
    </row>
    <row r="513">
      <c r="A513" s="15"/>
      <c r="B513" s="47"/>
      <c r="C513" s="47"/>
      <c r="D513" s="15"/>
      <c r="E513" s="15"/>
      <c r="F513" s="15"/>
      <c r="G513" s="15"/>
      <c r="H513" s="15"/>
      <c r="I513" s="15"/>
      <c r="J513" s="15"/>
      <c r="K513" s="15"/>
      <c r="L513" s="15"/>
      <c r="M513" s="15"/>
      <c r="N513" s="15"/>
      <c r="O513" s="15"/>
      <c r="P513" s="15"/>
      <c r="Q513" s="15"/>
      <c r="R513" s="15"/>
    </row>
    <row r="514">
      <c r="A514" s="15"/>
      <c r="B514" s="47"/>
      <c r="C514" s="47"/>
      <c r="D514" s="15"/>
      <c r="E514" s="15"/>
      <c r="F514" s="15"/>
      <c r="G514" s="15"/>
      <c r="H514" s="15"/>
      <c r="I514" s="15"/>
      <c r="J514" s="15"/>
      <c r="K514" s="15"/>
      <c r="L514" s="15"/>
      <c r="M514" s="15"/>
      <c r="N514" s="15"/>
      <c r="O514" s="15"/>
      <c r="P514" s="15"/>
      <c r="Q514" s="15"/>
      <c r="R514" s="15"/>
    </row>
    <row r="515">
      <c r="A515" s="15"/>
      <c r="B515" s="47"/>
      <c r="C515" s="47"/>
      <c r="D515" s="15"/>
      <c r="E515" s="15"/>
      <c r="F515" s="15"/>
      <c r="G515" s="15"/>
      <c r="H515" s="15"/>
      <c r="I515" s="15"/>
      <c r="J515" s="15"/>
      <c r="K515" s="15"/>
      <c r="L515" s="15"/>
      <c r="M515" s="15"/>
      <c r="N515" s="15"/>
      <c r="O515" s="15"/>
      <c r="P515" s="15"/>
      <c r="Q515" s="15"/>
      <c r="R515" s="15"/>
    </row>
    <row r="516">
      <c r="A516" s="15"/>
      <c r="B516" s="47"/>
      <c r="C516" s="47"/>
      <c r="D516" s="15"/>
      <c r="E516" s="15"/>
      <c r="F516" s="15"/>
      <c r="G516" s="15"/>
      <c r="H516" s="15"/>
      <c r="I516" s="15"/>
      <c r="J516" s="15"/>
      <c r="K516" s="15"/>
      <c r="L516" s="15"/>
      <c r="M516" s="15"/>
      <c r="N516" s="15"/>
      <c r="O516" s="15"/>
      <c r="P516" s="15"/>
      <c r="Q516" s="15"/>
      <c r="R516" s="15"/>
    </row>
    <row r="517">
      <c r="A517" s="15"/>
      <c r="B517" s="47"/>
      <c r="C517" s="47"/>
      <c r="D517" s="15"/>
      <c r="E517" s="15"/>
      <c r="F517" s="15"/>
      <c r="G517" s="15"/>
      <c r="H517" s="15"/>
      <c r="I517" s="15"/>
      <c r="J517" s="15"/>
      <c r="K517" s="15"/>
      <c r="L517" s="15"/>
      <c r="M517" s="15"/>
      <c r="N517" s="15"/>
      <c r="O517" s="15"/>
      <c r="P517" s="15"/>
      <c r="Q517" s="15"/>
      <c r="R517" s="15"/>
    </row>
    <row r="518">
      <c r="A518" s="15"/>
      <c r="B518" s="47"/>
      <c r="C518" s="47"/>
      <c r="D518" s="15"/>
      <c r="E518" s="15"/>
      <c r="F518" s="15"/>
      <c r="G518" s="15"/>
      <c r="H518" s="15"/>
      <c r="I518" s="15"/>
      <c r="J518" s="15"/>
      <c r="K518" s="15"/>
      <c r="L518" s="15"/>
      <c r="M518" s="15"/>
      <c r="N518" s="15"/>
      <c r="O518" s="15"/>
      <c r="P518" s="15"/>
      <c r="Q518" s="15"/>
      <c r="R518" s="15"/>
    </row>
    <row r="519">
      <c r="A519" s="15"/>
      <c r="B519" s="47"/>
      <c r="C519" s="47"/>
      <c r="D519" s="15"/>
      <c r="E519" s="15"/>
      <c r="F519" s="15"/>
      <c r="G519" s="15"/>
      <c r="H519" s="15"/>
      <c r="I519" s="15"/>
      <c r="J519" s="15"/>
      <c r="K519" s="15"/>
      <c r="L519" s="15"/>
      <c r="M519" s="15"/>
      <c r="N519" s="15"/>
      <c r="O519" s="15"/>
      <c r="P519" s="15"/>
      <c r="Q519" s="15"/>
      <c r="R519" s="15"/>
    </row>
    <row r="520">
      <c r="A520" s="15"/>
      <c r="B520" s="47"/>
      <c r="C520" s="47"/>
      <c r="D520" s="15"/>
      <c r="E520" s="15"/>
      <c r="F520" s="15"/>
      <c r="G520" s="15"/>
      <c r="H520" s="15"/>
      <c r="I520" s="15"/>
      <c r="J520" s="15"/>
      <c r="K520" s="15"/>
      <c r="L520" s="15"/>
      <c r="M520" s="15"/>
      <c r="N520" s="15"/>
      <c r="O520" s="15"/>
      <c r="P520" s="15"/>
      <c r="Q520" s="15"/>
      <c r="R520" s="15"/>
    </row>
    <row r="521">
      <c r="A521" s="15"/>
      <c r="B521" s="47"/>
      <c r="C521" s="47"/>
      <c r="D521" s="15"/>
      <c r="E521" s="15"/>
      <c r="F521" s="15"/>
      <c r="G521" s="15"/>
      <c r="H521" s="15"/>
      <c r="I521" s="15"/>
      <c r="J521" s="15"/>
      <c r="K521" s="15"/>
      <c r="L521" s="15"/>
      <c r="M521" s="15"/>
      <c r="N521" s="15"/>
      <c r="O521" s="15"/>
      <c r="P521" s="15"/>
      <c r="Q521" s="15"/>
      <c r="R521" s="15"/>
    </row>
    <row r="522">
      <c r="A522" s="15"/>
      <c r="B522" s="47"/>
      <c r="C522" s="47"/>
      <c r="D522" s="15"/>
      <c r="E522" s="15"/>
      <c r="F522" s="15"/>
      <c r="G522" s="15"/>
      <c r="H522" s="15"/>
      <c r="I522" s="15"/>
      <c r="J522" s="15"/>
      <c r="K522" s="15"/>
      <c r="L522" s="15"/>
      <c r="M522" s="15"/>
      <c r="N522" s="15"/>
      <c r="O522" s="15"/>
      <c r="P522" s="15"/>
      <c r="Q522" s="15"/>
      <c r="R522" s="15"/>
    </row>
    <row r="523">
      <c r="A523" s="15"/>
      <c r="B523" s="47"/>
      <c r="C523" s="47"/>
      <c r="D523" s="15"/>
      <c r="E523" s="15"/>
      <c r="F523" s="15"/>
      <c r="G523" s="15"/>
      <c r="H523" s="15"/>
      <c r="I523" s="15"/>
      <c r="J523" s="15"/>
      <c r="K523" s="15"/>
      <c r="L523" s="15"/>
      <c r="M523" s="15"/>
      <c r="N523" s="15"/>
      <c r="O523" s="15"/>
      <c r="P523" s="15"/>
      <c r="Q523" s="15"/>
      <c r="R523" s="15"/>
    </row>
    <row r="524">
      <c r="A524" s="15"/>
      <c r="B524" s="47"/>
      <c r="C524" s="47"/>
      <c r="D524" s="15"/>
      <c r="E524" s="15"/>
      <c r="F524" s="15"/>
      <c r="G524" s="15"/>
      <c r="H524" s="15"/>
      <c r="I524" s="15"/>
      <c r="J524" s="15"/>
      <c r="K524" s="15"/>
      <c r="L524" s="15"/>
      <c r="M524" s="15"/>
      <c r="N524" s="15"/>
      <c r="O524" s="15"/>
      <c r="P524" s="15"/>
      <c r="Q524" s="15"/>
      <c r="R524" s="15"/>
    </row>
    <row r="525">
      <c r="A525" s="15"/>
      <c r="B525" s="47"/>
      <c r="C525" s="47"/>
      <c r="D525" s="15"/>
      <c r="E525" s="15"/>
      <c r="F525" s="15"/>
      <c r="G525" s="15"/>
      <c r="H525" s="15"/>
      <c r="I525" s="15"/>
      <c r="J525" s="15"/>
      <c r="K525" s="15"/>
      <c r="L525" s="15"/>
      <c r="M525" s="15"/>
      <c r="N525" s="15"/>
      <c r="O525" s="15"/>
      <c r="P525" s="15"/>
      <c r="Q525" s="15"/>
      <c r="R525" s="15"/>
    </row>
    <row r="526">
      <c r="A526" s="15"/>
      <c r="B526" s="47"/>
      <c r="C526" s="47"/>
      <c r="D526" s="15"/>
      <c r="E526" s="15"/>
      <c r="F526" s="15"/>
      <c r="G526" s="15"/>
      <c r="H526" s="15"/>
      <c r="I526" s="15"/>
      <c r="J526" s="15"/>
      <c r="K526" s="15"/>
      <c r="L526" s="15"/>
      <c r="M526" s="15"/>
      <c r="N526" s="15"/>
      <c r="O526" s="15"/>
      <c r="P526" s="15"/>
      <c r="Q526" s="15"/>
      <c r="R526" s="15"/>
    </row>
    <row r="527">
      <c r="A527" s="15"/>
      <c r="B527" s="47"/>
      <c r="C527" s="47"/>
      <c r="D527" s="15"/>
      <c r="E527" s="15"/>
      <c r="F527" s="15"/>
      <c r="G527" s="15"/>
      <c r="H527" s="15"/>
      <c r="I527" s="15"/>
      <c r="J527" s="15"/>
      <c r="K527" s="15"/>
      <c r="L527" s="15"/>
      <c r="M527" s="15"/>
      <c r="N527" s="15"/>
      <c r="O527" s="15"/>
      <c r="P527" s="15"/>
      <c r="Q527" s="15"/>
      <c r="R527" s="15"/>
    </row>
    <row r="528">
      <c r="A528" s="15"/>
      <c r="B528" s="47"/>
      <c r="C528" s="47"/>
      <c r="D528" s="15"/>
      <c r="E528" s="15"/>
      <c r="F528" s="15"/>
      <c r="G528" s="15"/>
      <c r="H528" s="15"/>
      <c r="I528" s="15"/>
      <c r="J528" s="15"/>
      <c r="K528" s="15"/>
      <c r="L528" s="15"/>
      <c r="M528" s="15"/>
      <c r="N528" s="15"/>
      <c r="O528" s="15"/>
      <c r="P528" s="15"/>
      <c r="Q528" s="15"/>
      <c r="R528" s="15"/>
    </row>
    <row r="529">
      <c r="A529" s="15"/>
      <c r="B529" s="47"/>
      <c r="C529" s="47"/>
      <c r="D529" s="15"/>
      <c r="E529" s="15"/>
      <c r="F529" s="15"/>
      <c r="G529" s="15"/>
      <c r="H529" s="15"/>
      <c r="I529" s="15"/>
      <c r="J529" s="15"/>
      <c r="K529" s="15"/>
      <c r="L529" s="15"/>
      <c r="M529" s="15"/>
      <c r="N529" s="15"/>
      <c r="O529" s="15"/>
      <c r="P529" s="15"/>
      <c r="Q529" s="15"/>
      <c r="R529" s="15"/>
    </row>
    <row r="530">
      <c r="A530" s="15"/>
      <c r="B530" s="47"/>
      <c r="C530" s="47"/>
      <c r="D530" s="15"/>
      <c r="E530" s="15"/>
      <c r="F530" s="15"/>
      <c r="G530" s="15"/>
      <c r="H530" s="15"/>
      <c r="I530" s="15"/>
      <c r="J530" s="15"/>
      <c r="K530" s="15"/>
      <c r="L530" s="15"/>
      <c r="M530" s="15"/>
      <c r="N530" s="15"/>
      <c r="O530" s="15"/>
      <c r="P530" s="15"/>
      <c r="Q530" s="15"/>
      <c r="R530" s="15"/>
    </row>
    <row r="531">
      <c r="A531" s="15"/>
      <c r="B531" s="47"/>
      <c r="C531" s="47"/>
      <c r="D531" s="15"/>
      <c r="E531" s="15"/>
      <c r="F531" s="15"/>
      <c r="G531" s="15"/>
      <c r="H531" s="15"/>
      <c r="I531" s="15"/>
      <c r="J531" s="15"/>
      <c r="K531" s="15"/>
      <c r="L531" s="15"/>
      <c r="M531" s="15"/>
      <c r="N531" s="15"/>
      <c r="O531" s="15"/>
      <c r="P531" s="15"/>
      <c r="Q531" s="15"/>
      <c r="R531" s="15"/>
    </row>
    <row r="532">
      <c r="A532" s="15"/>
      <c r="B532" s="47"/>
      <c r="C532" s="47"/>
      <c r="D532" s="15"/>
      <c r="E532" s="15"/>
      <c r="F532" s="15"/>
      <c r="G532" s="15"/>
      <c r="H532" s="15"/>
      <c r="I532" s="15"/>
      <c r="J532" s="15"/>
      <c r="K532" s="15"/>
      <c r="L532" s="15"/>
      <c r="M532" s="15"/>
      <c r="N532" s="15"/>
      <c r="O532" s="15"/>
      <c r="P532" s="15"/>
      <c r="Q532" s="15"/>
      <c r="R532" s="15"/>
    </row>
    <row r="533">
      <c r="A533" s="15"/>
      <c r="B533" s="47"/>
      <c r="C533" s="47"/>
      <c r="D533" s="15"/>
      <c r="E533" s="15"/>
      <c r="F533" s="15"/>
      <c r="G533" s="15"/>
      <c r="H533" s="15"/>
      <c r="I533" s="15"/>
      <c r="J533" s="15"/>
      <c r="K533" s="15"/>
      <c r="L533" s="15"/>
      <c r="M533" s="15"/>
      <c r="N533" s="15"/>
      <c r="O533" s="15"/>
      <c r="P533" s="15"/>
      <c r="Q533" s="15"/>
      <c r="R533" s="15"/>
    </row>
    <row r="534">
      <c r="A534" s="15"/>
      <c r="B534" s="47"/>
      <c r="C534" s="47"/>
      <c r="D534" s="15"/>
      <c r="E534" s="15"/>
      <c r="F534" s="15"/>
      <c r="G534" s="15"/>
      <c r="H534" s="15"/>
      <c r="I534" s="15"/>
      <c r="J534" s="15"/>
      <c r="K534" s="15"/>
      <c r="L534" s="15"/>
      <c r="M534" s="15"/>
      <c r="N534" s="15"/>
      <c r="O534" s="15"/>
      <c r="P534" s="15"/>
      <c r="Q534" s="15"/>
      <c r="R534" s="15"/>
    </row>
    <row r="535">
      <c r="A535" s="15"/>
      <c r="B535" s="47"/>
      <c r="C535" s="47"/>
      <c r="D535" s="15"/>
      <c r="E535" s="15"/>
      <c r="F535" s="15"/>
      <c r="G535" s="15"/>
      <c r="H535" s="15"/>
      <c r="I535" s="15"/>
      <c r="J535" s="15"/>
      <c r="K535" s="15"/>
      <c r="L535" s="15"/>
      <c r="M535" s="15"/>
      <c r="N535" s="15"/>
      <c r="O535" s="15"/>
      <c r="P535" s="15"/>
      <c r="Q535" s="15"/>
      <c r="R535" s="15"/>
    </row>
    <row r="536">
      <c r="A536" s="15"/>
      <c r="B536" s="47"/>
      <c r="C536" s="47"/>
      <c r="D536" s="15"/>
      <c r="E536" s="15"/>
      <c r="F536" s="15"/>
      <c r="G536" s="15"/>
      <c r="H536" s="15"/>
      <c r="I536" s="15"/>
      <c r="J536" s="15"/>
      <c r="K536" s="15"/>
      <c r="L536" s="15"/>
      <c r="M536" s="15"/>
      <c r="N536" s="15"/>
      <c r="O536" s="15"/>
      <c r="P536" s="15"/>
      <c r="Q536" s="15"/>
      <c r="R536" s="15"/>
    </row>
    <row r="537">
      <c r="A537" s="15"/>
      <c r="B537" s="47"/>
      <c r="C537" s="47"/>
      <c r="D537" s="15"/>
      <c r="E537" s="15"/>
      <c r="F537" s="15"/>
      <c r="G537" s="15"/>
      <c r="H537" s="15"/>
      <c r="I537" s="15"/>
      <c r="J537" s="15"/>
      <c r="K537" s="15"/>
      <c r="L537" s="15"/>
      <c r="M537" s="15"/>
      <c r="N537" s="15"/>
      <c r="O537" s="15"/>
      <c r="P537" s="15"/>
      <c r="Q537" s="15"/>
      <c r="R537" s="15"/>
    </row>
    <row r="538">
      <c r="A538" s="15"/>
      <c r="B538" s="47"/>
      <c r="C538" s="47"/>
      <c r="D538" s="15"/>
      <c r="E538" s="15"/>
      <c r="F538" s="15"/>
      <c r="G538" s="15"/>
      <c r="H538" s="15"/>
      <c r="I538" s="15"/>
      <c r="J538" s="15"/>
      <c r="K538" s="15"/>
      <c r="L538" s="15"/>
      <c r="M538" s="15"/>
      <c r="N538" s="15"/>
      <c r="O538" s="15"/>
      <c r="P538" s="15"/>
      <c r="Q538" s="15"/>
      <c r="R538" s="15"/>
    </row>
    <row r="539">
      <c r="A539" s="15"/>
      <c r="B539" s="47"/>
      <c r="C539" s="47"/>
      <c r="D539" s="15"/>
      <c r="E539" s="15"/>
      <c r="F539" s="15"/>
      <c r="G539" s="15"/>
      <c r="H539" s="15"/>
      <c r="I539" s="15"/>
      <c r="J539" s="15"/>
      <c r="K539" s="15"/>
      <c r="L539" s="15"/>
      <c r="M539" s="15"/>
      <c r="N539" s="15"/>
      <c r="O539" s="15"/>
      <c r="P539" s="15"/>
      <c r="Q539" s="15"/>
      <c r="R539" s="15"/>
    </row>
    <row r="540">
      <c r="A540" s="15"/>
      <c r="B540" s="47"/>
      <c r="C540" s="47"/>
      <c r="D540" s="15"/>
      <c r="E540" s="15"/>
      <c r="F540" s="15"/>
      <c r="G540" s="15"/>
      <c r="H540" s="15"/>
      <c r="I540" s="15"/>
      <c r="J540" s="15"/>
      <c r="K540" s="15"/>
      <c r="L540" s="15"/>
      <c r="M540" s="15"/>
      <c r="N540" s="15"/>
      <c r="O540" s="15"/>
      <c r="P540" s="15"/>
      <c r="Q540" s="15"/>
      <c r="R540" s="15"/>
    </row>
    <row r="541">
      <c r="A541" s="15"/>
      <c r="B541" s="47"/>
      <c r="C541" s="47"/>
      <c r="D541" s="15"/>
      <c r="E541" s="15"/>
      <c r="F541" s="15"/>
      <c r="G541" s="15"/>
      <c r="H541" s="15"/>
      <c r="I541" s="15"/>
      <c r="J541" s="15"/>
      <c r="K541" s="15"/>
      <c r="L541" s="15"/>
      <c r="M541" s="15"/>
      <c r="N541" s="15"/>
      <c r="O541" s="15"/>
      <c r="P541" s="15"/>
      <c r="Q541" s="15"/>
      <c r="R541" s="15"/>
    </row>
    <row r="542">
      <c r="A542" s="15"/>
      <c r="B542" s="47"/>
      <c r="C542" s="47"/>
      <c r="D542" s="15"/>
      <c r="E542" s="15"/>
      <c r="F542" s="15"/>
      <c r="G542" s="15"/>
      <c r="H542" s="15"/>
      <c r="I542" s="15"/>
      <c r="J542" s="15"/>
      <c r="K542" s="15"/>
      <c r="L542" s="15"/>
      <c r="M542" s="15"/>
      <c r="N542" s="15"/>
      <c r="O542" s="15"/>
      <c r="P542" s="15"/>
      <c r="Q542" s="15"/>
      <c r="R542" s="15"/>
    </row>
    <row r="543">
      <c r="A543" s="15"/>
      <c r="B543" s="47"/>
      <c r="C543" s="47"/>
      <c r="D543" s="15"/>
      <c r="E543" s="15"/>
      <c r="F543" s="15"/>
      <c r="G543" s="15"/>
      <c r="H543" s="15"/>
      <c r="I543" s="15"/>
      <c r="J543" s="15"/>
      <c r="K543" s="15"/>
      <c r="L543" s="15"/>
      <c r="M543" s="15"/>
      <c r="N543" s="15"/>
      <c r="O543" s="15"/>
      <c r="P543" s="15"/>
      <c r="Q543" s="15"/>
      <c r="R543" s="15"/>
    </row>
    <row r="544">
      <c r="A544" s="15"/>
      <c r="B544" s="47"/>
      <c r="C544" s="47"/>
      <c r="D544" s="15"/>
      <c r="E544" s="15"/>
      <c r="F544" s="15"/>
      <c r="G544" s="15"/>
      <c r="H544" s="15"/>
      <c r="I544" s="15"/>
      <c r="J544" s="15"/>
      <c r="K544" s="15"/>
      <c r="L544" s="15"/>
      <c r="M544" s="15"/>
      <c r="N544" s="15"/>
      <c r="O544" s="15"/>
      <c r="P544" s="15"/>
      <c r="Q544" s="15"/>
      <c r="R544" s="15"/>
    </row>
    <row r="545">
      <c r="A545" s="15"/>
      <c r="B545" s="47"/>
      <c r="C545" s="47"/>
      <c r="D545" s="15"/>
      <c r="E545" s="15"/>
      <c r="F545" s="15"/>
      <c r="G545" s="15"/>
      <c r="H545" s="15"/>
      <c r="I545" s="15"/>
      <c r="J545" s="15"/>
      <c r="K545" s="15"/>
      <c r="L545" s="15"/>
      <c r="M545" s="15"/>
      <c r="N545" s="15"/>
      <c r="O545" s="15"/>
      <c r="P545" s="15"/>
      <c r="Q545" s="15"/>
      <c r="R545" s="15"/>
    </row>
    <row r="546">
      <c r="A546" s="15"/>
      <c r="B546" s="47"/>
      <c r="C546" s="47"/>
      <c r="D546" s="15"/>
      <c r="E546" s="15"/>
      <c r="F546" s="15"/>
      <c r="G546" s="15"/>
      <c r="H546" s="15"/>
      <c r="I546" s="15"/>
      <c r="J546" s="15"/>
      <c r="K546" s="15"/>
      <c r="L546" s="15"/>
      <c r="M546" s="15"/>
      <c r="N546" s="15"/>
      <c r="O546" s="15"/>
      <c r="P546" s="15"/>
      <c r="Q546" s="15"/>
      <c r="R546" s="15"/>
    </row>
    <row r="547">
      <c r="A547" s="15"/>
      <c r="B547" s="47"/>
      <c r="C547" s="47"/>
      <c r="D547" s="15"/>
      <c r="E547" s="15"/>
      <c r="F547" s="15"/>
      <c r="G547" s="15"/>
      <c r="H547" s="15"/>
      <c r="I547" s="15"/>
      <c r="J547" s="15"/>
      <c r="K547" s="15"/>
      <c r="L547" s="15"/>
      <c r="M547" s="15"/>
      <c r="N547" s="15"/>
      <c r="O547" s="15"/>
      <c r="P547" s="15"/>
      <c r="Q547" s="15"/>
      <c r="R547" s="15"/>
    </row>
    <row r="548">
      <c r="A548" s="15"/>
      <c r="B548" s="47"/>
      <c r="C548" s="47"/>
      <c r="D548" s="15"/>
      <c r="E548" s="15"/>
      <c r="F548" s="15"/>
      <c r="G548" s="15"/>
      <c r="H548" s="15"/>
      <c r="I548" s="15"/>
      <c r="J548" s="15"/>
      <c r="K548" s="15"/>
      <c r="L548" s="15"/>
      <c r="M548" s="15"/>
      <c r="N548" s="15"/>
      <c r="O548" s="15"/>
      <c r="P548" s="15"/>
      <c r="Q548" s="15"/>
      <c r="R548" s="15"/>
    </row>
    <row r="549">
      <c r="A549" s="15"/>
      <c r="B549" s="47"/>
      <c r="C549" s="47"/>
      <c r="D549" s="15"/>
      <c r="E549" s="15"/>
      <c r="F549" s="15"/>
      <c r="G549" s="15"/>
      <c r="H549" s="15"/>
      <c r="I549" s="15"/>
      <c r="J549" s="15"/>
      <c r="K549" s="15"/>
      <c r="L549" s="15"/>
      <c r="M549" s="15"/>
      <c r="N549" s="15"/>
      <c r="O549" s="15"/>
      <c r="P549" s="15"/>
      <c r="Q549" s="15"/>
      <c r="R549" s="15"/>
    </row>
    <row r="550">
      <c r="A550" s="15"/>
      <c r="B550" s="47"/>
      <c r="C550" s="47"/>
      <c r="D550" s="15"/>
      <c r="E550" s="15"/>
      <c r="F550" s="15"/>
      <c r="G550" s="15"/>
      <c r="H550" s="15"/>
      <c r="I550" s="15"/>
      <c r="J550" s="15"/>
      <c r="K550" s="15"/>
      <c r="L550" s="15"/>
      <c r="M550" s="15"/>
      <c r="N550" s="15"/>
      <c r="O550" s="15"/>
      <c r="P550" s="15"/>
      <c r="Q550" s="15"/>
      <c r="R550" s="15"/>
    </row>
    <row r="551">
      <c r="A551" s="15"/>
      <c r="B551" s="47"/>
      <c r="C551" s="47"/>
      <c r="D551" s="15"/>
      <c r="E551" s="15"/>
      <c r="F551" s="15"/>
      <c r="G551" s="15"/>
      <c r="H551" s="15"/>
      <c r="I551" s="15"/>
      <c r="J551" s="15"/>
      <c r="K551" s="15"/>
      <c r="L551" s="15"/>
      <c r="M551" s="15"/>
      <c r="N551" s="15"/>
      <c r="O551" s="15"/>
      <c r="P551" s="15"/>
      <c r="Q551" s="15"/>
      <c r="R551" s="15"/>
    </row>
    <row r="552">
      <c r="A552" s="15"/>
      <c r="B552" s="47"/>
      <c r="C552" s="47"/>
      <c r="D552" s="15"/>
      <c r="E552" s="15"/>
      <c r="F552" s="15"/>
      <c r="G552" s="15"/>
      <c r="H552" s="15"/>
      <c r="I552" s="15"/>
      <c r="J552" s="15"/>
      <c r="K552" s="15"/>
      <c r="L552" s="15"/>
      <c r="M552" s="15"/>
      <c r="N552" s="15"/>
      <c r="O552" s="15"/>
      <c r="P552" s="15"/>
      <c r="Q552" s="15"/>
      <c r="R552" s="15"/>
    </row>
    <row r="553">
      <c r="A553" s="15"/>
      <c r="B553" s="47"/>
      <c r="C553" s="47"/>
      <c r="D553" s="15"/>
      <c r="E553" s="15"/>
      <c r="F553" s="15"/>
      <c r="G553" s="15"/>
      <c r="H553" s="15"/>
      <c r="I553" s="15"/>
      <c r="J553" s="15"/>
      <c r="K553" s="15"/>
      <c r="L553" s="15"/>
      <c r="M553" s="15"/>
      <c r="N553" s="15"/>
      <c r="O553" s="15"/>
      <c r="P553" s="15"/>
      <c r="Q553" s="15"/>
      <c r="R553" s="15"/>
    </row>
    <row r="554">
      <c r="A554" s="15"/>
      <c r="B554" s="47"/>
      <c r="C554" s="47"/>
      <c r="D554" s="15"/>
      <c r="E554" s="15"/>
      <c r="F554" s="15"/>
      <c r="G554" s="15"/>
      <c r="H554" s="15"/>
      <c r="I554" s="15"/>
      <c r="J554" s="15"/>
      <c r="K554" s="15"/>
      <c r="L554" s="15"/>
      <c r="M554" s="15"/>
      <c r="N554" s="15"/>
      <c r="O554" s="15"/>
      <c r="P554" s="15"/>
      <c r="Q554" s="15"/>
      <c r="R554" s="15"/>
    </row>
    <row r="555">
      <c r="A555" s="15"/>
      <c r="B555" s="47"/>
      <c r="C555" s="47"/>
      <c r="D555" s="15"/>
      <c r="E555" s="15"/>
      <c r="F555" s="15"/>
      <c r="G555" s="15"/>
      <c r="H555" s="15"/>
      <c r="I555" s="15"/>
      <c r="J555" s="15"/>
      <c r="K555" s="15"/>
      <c r="L555" s="15"/>
      <c r="M555" s="15"/>
      <c r="N555" s="15"/>
      <c r="O555" s="15"/>
      <c r="P555" s="15"/>
      <c r="Q555" s="15"/>
      <c r="R555" s="15"/>
    </row>
    <row r="556">
      <c r="A556" s="15"/>
      <c r="B556" s="47"/>
      <c r="C556" s="47"/>
      <c r="D556" s="15"/>
      <c r="E556" s="15"/>
      <c r="F556" s="15"/>
      <c r="G556" s="15"/>
      <c r="H556" s="15"/>
      <c r="I556" s="15"/>
      <c r="J556" s="15"/>
      <c r="K556" s="15"/>
      <c r="L556" s="15"/>
      <c r="M556" s="15"/>
      <c r="N556" s="15"/>
      <c r="O556" s="15"/>
      <c r="P556" s="15"/>
      <c r="Q556" s="15"/>
      <c r="R556" s="15"/>
    </row>
    <row r="557">
      <c r="A557" s="15"/>
      <c r="B557" s="47"/>
      <c r="C557" s="47"/>
      <c r="D557" s="15"/>
      <c r="E557" s="15"/>
      <c r="F557" s="15"/>
      <c r="G557" s="15"/>
      <c r="H557" s="15"/>
      <c r="I557" s="15"/>
      <c r="J557" s="15"/>
      <c r="K557" s="15"/>
      <c r="L557" s="15"/>
      <c r="M557" s="15"/>
      <c r="N557" s="15"/>
      <c r="O557" s="15"/>
      <c r="P557" s="15"/>
      <c r="Q557" s="15"/>
      <c r="R557" s="15"/>
    </row>
    <row r="558">
      <c r="A558" s="15"/>
      <c r="B558" s="47"/>
      <c r="C558" s="47"/>
      <c r="D558" s="15"/>
      <c r="E558" s="15"/>
      <c r="F558" s="15"/>
      <c r="G558" s="15"/>
      <c r="H558" s="15"/>
      <c r="I558" s="15"/>
      <c r="J558" s="15"/>
      <c r="K558" s="15"/>
      <c r="L558" s="15"/>
      <c r="M558" s="15"/>
      <c r="N558" s="15"/>
      <c r="O558" s="15"/>
      <c r="P558" s="15"/>
      <c r="Q558" s="15"/>
      <c r="R558" s="15"/>
    </row>
    <row r="559">
      <c r="A559" s="15"/>
      <c r="B559" s="47"/>
      <c r="C559" s="47"/>
      <c r="D559" s="15"/>
      <c r="E559" s="15"/>
      <c r="F559" s="15"/>
      <c r="G559" s="15"/>
      <c r="H559" s="15"/>
      <c r="I559" s="15"/>
      <c r="J559" s="15"/>
      <c r="K559" s="15"/>
      <c r="L559" s="15"/>
      <c r="M559" s="15"/>
      <c r="N559" s="15"/>
      <c r="O559" s="15"/>
      <c r="P559" s="15"/>
      <c r="Q559" s="15"/>
      <c r="R559" s="15"/>
    </row>
    <row r="560">
      <c r="A560" s="15"/>
      <c r="B560" s="47"/>
      <c r="C560" s="47"/>
      <c r="D560" s="15"/>
      <c r="E560" s="15"/>
      <c r="F560" s="15"/>
      <c r="G560" s="15"/>
      <c r="H560" s="15"/>
      <c r="I560" s="15"/>
      <c r="J560" s="15"/>
      <c r="K560" s="15"/>
      <c r="L560" s="15"/>
      <c r="M560" s="15"/>
      <c r="N560" s="15"/>
      <c r="O560" s="15"/>
      <c r="P560" s="15"/>
      <c r="Q560" s="15"/>
      <c r="R560" s="15"/>
    </row>
    <row r="561">
      <c r="A561" s="15"/>
      <c r="B561" s="47"/>
      <c r="C561" s="47"/>
      <c r="D561" s="15"/>
      <c r="E561" s="15"/>
      <c r="F561" s="15"/>
      <c r="G561" s="15"/>
      <c r="H561" s="15"/>
      <c r="I561" s="15"/>
      <c r="J561" s="15"/>
      <c r="K561" s="15"/>
      <c r="L561" s="15"/>
      <c r="M561" s="15"/>
      <c r="N561" s="15"/>
      <c r="O561" s="15"/>
      <c r="P561" s="15"/>
      <c r="Q561" s="15"/>
      <c r="R561" s="15"/>
    </row>
    <row r="562">
      <c r="A562" s="15"/>
      <c r="B562" s="47"/>
      <c r="C562" s="47"/>
      <c r="D562" s="15"/>
      <c r="E562" s="15"/>
      <c r="F562" s="15"/>
      <c r="G562" s="15"/>
      <c r="H562" s="15"/>
      <c r="I562" s="15"/>
      <c r="J562" s="15"/>
      <c r="K562" s="15"/>
      <c r="L562" s="15"/>
      <c r="M562" s="15"/>
      <c r="N562" s="15"/>
      <c r="O562" s="15"/>
      <c r="P562" s="15"/>
      <c r="Q562" s="15"/>
      <c r="R562" s="15"/>
    </row>
    <row r="563">
      <c r="A563" s="15"/>
      <c r="B563" s="47"/>
      <c r="C563" s="47"/>
      <c r="D563" s="15"/>
      <c r="E563" s="15"/>
      <c r="F563" s="15"/>
      <c r="G563" s="15"/>
      <c r="H563" s="15"/>
      <c r="I563" s="15"/>
      <c r="J563" s="15"/>
      <c r="K563" s="15"/>
      <c r="L563" s="15"/>
      <c r="M563" s="15"/>
      <c r="N563" s="15"/>
      <c r="O563" s="15"/>
      <c r="P563" s="15"/>
      <c r="Q563" s="15"/>
      <c r="R563" s="15"/>
    </row>
    <row r="564">
      <c r="A564" s="15"/>
      <c r="B564" s="47"/>
      <c r="C564" s="47"/>
      <c r="D564" s="15"/>
      <c r="E564" s="15"/>
      <c r="F564" s="15"/>
      <c r="G564" s="15"/>
      <c r="H564" s="15"/>
      <c r="I564" s="15"/>
      <c r="J564" s="15"/>
      <c r="K564" s="15"/>
      <c r="L564" s="15"/>
      <c r="M564" s="15"/>
      <c r="N564" s="15"/>
      <c r="O564" s="15"/>
      <c r="P564" s="15"/>
      <c r="Q564" s="15"/>
      <c r="R564" s="15"/>
    </row>
    <row r="565">
      <c r="A565" s="15"/>
      <c r="B565" s="47"/>
      <c r="C565" s="47"/>
      <c r="D565" s="15"/>
      <c r="E565" s="15"/>
      <c r="F565" s="15"/>
      <c r="G565" s="15"/>
      <c r="H565" s="15"/>
      <c r="I565" s="15"/>
      <c r="J565" s="15"/>
      <c r="K565" s="15"/>
      <c r="L565" s="15"/>
      <c r="M565" s="15"/>
      <c r="N565" s="15"/>
      <c r="O565" s="15"/>
      <c r="P565" s="15"/>
      <c r="Q565" s="15"/>
      <c r="R565" s="15"/>
    </row>
    <row r="566">
      <c r="A566" s="15"/>
      <c r="B566" s="47"/>
      <c r="C566" s="47"/>
      <c r="D566" s="15"/>
      <c r="E566" s="15"/>
      <c r="F566" s="15"/>
      <c r="G566" s="15"/>
      <c r="H566" s="15"/>
      <c r="I566" s="15"/>
      <c r="J566" s="15"/>
      <c r="K566" s="15"/>
      <c r="L566" s="15"/>
      <c r="M566" s="15"/>
      <c r="N566" s="15"/>
      <c r="O566" s="15"/>
      <c r="P566" s="15"/>
      <c r="Q566" s="15"/>
      <c r="R566" s="15"/>
    </row>
    <row r="567">
      <c r="A567" s="15"/>
      <c r="B567" s="47"/>
      <c r="C567" s="47"/>
      <c r="D567" s="15"/>
      <c r="E567" s="15"/>
      <c r="F567" s="15"/>
      <c r="G567" s="15"/>
      <c r="H567" s="15"/>
      <c r="I567" s="15"/>
      <c r="J567" s="15"/>
      <c r="K567" s="15"/>
      <c r="L567" s="15"/>
      <c r="M567" s="15"/>
      <c r="N567" s="15"/>
      <c r="O567" s="15"/>
      <c r="P567" s="15"/>
      <c r="Q567" s="15"/>
      <c r="R567" s="15"/>
    </row>
    <row r="568">
      <c r="A568" s="15"/>
      <c r="B568" s="47"/>
      <c r="C568" s="47"/>
      <c r="D568" s="15"/>
      <c r="E568" s="15"/>
      <c r="F568" s="15"/>
      <c r="G568" s="15"/>
      <c r="H568" s="15"/>
      <c r="I568" s="15"/>
      <c r="J568" s="15"/>
      <c r="K568" s="15"/>
      <c r="L568" s="15"/>
      <c r="M568" s="15"/>
      <c r="N568" s="15"/>
      <c r="O568" s="15"/>
      <c r="P568" s="15"/>
      <c r="Q568" s="15"/>
      <c r="R568" s="15"/>
    </row>
    <row r="569">
      <c r="A569" s="15"/>
      <c r="B569" s="47"/>
      <c r="C569" s="47"/>
      <c r="D569" s="15"/>
      <c r="E569" s="15"/>
      <c r="F569" s="15"/>
      <c r="G569" s="15"/>
      <c r="H569" s="15"/>
      <c r="I569" s="15"/>
      <c r="J569" s="15"/>
      <c r="K569" s="15"/>
      <c r="L569" s="15"/>
      <c r="M569" s="15"/>
      <c r="N569" s="15"/>
      <c r="O569" s="15"/>
      <c r="P569" s="15"/>
      <c r="Q569" s="15"/>
      <c r="R569" s="15"/>
    </row>
    <row r="570">
      <c r="A570" s="15"/>
      <c r="B570" s="47"/>
      <c r="C570" s="47"/>
      <c r="D570" s="15"/>
      <c r="E570" s="15"/>
      <c r="F570" s="15"/>
      <c r="G570" s="15"/>
      <c r="H570" s="15"/>
      <c r="I570" s="15"/>
      <c r="J570" s="15"/>
      <c r="K570" s="15"/>
      <c r="L570" s="15"/>
      <c r="M570" s="15"/>
      <c r="N570" s="15"/>
      <c r="O570" s="15"/>
      <c r="P570" s="15"/>
      <c r="Q570" s="15"/>
      <c r="R570" s="15"/>
    </row>
    <row r="571">
      <c r="A571" s="15"/>
      <c r="B571" s="47"/>
      <c r="C571" s="47"/>
      <c r="D571" s="15"/>
      <c r="E571" s="15"/>
      <c r="F571" s="15"/>
      <c r="G571" s="15"/>
      <c r="H571" s="15"/>
      <c r="I571" s="15"/>
      <c r="J571" s="15"/>
      <c r="K571" s="15"/>
      <c r="L571" s="15"/>
      <c r="M571" s="15"/>
      <c r="N571" s="15"/>
      <c r="O571" s="15"/>
      <c r="P571" s="15"/>
      <c r="Q571" s="15"/>
      <c r="R571" s="15"/>
    </row>
    <row r="572">
      <c r="A572" s="15"/>
      <c r="B572" s="47"/>
      <c r="C572" s="47"/>
      <c r="D572" s="15"/>
      <c r="E572" s="15"/>
      <c r="F572" s="15"/>
      <c r="G572" s="15"/>
      <c r="H572" s="15"/>
      <c r="I572" s="15"/>
      <c r="J572" s="15"/>
      <c r="K572" s="15"/>
      <c r="L572" s="15"/>
      <c r="M572" s="15"/>
      <c r="N572" s="15"/>
      <c r="O572" s="15"/>
      <c r="P572" s="15"/>
      <c r="Q572" s="15"/>
      <c r="R572" s="15"/>
    </row>
    <row r="573">
      <c r="A573" s="15"/>
      <c r="B573" s="47"/>
      <c r="C573" s="47"/>
      <c r="D573" s="15"/>
      <c r="E573" s="15"/>
      <c r="F573" s="15"/>
      <c r="G573" s="15"/>
      <c r="H573" s="15"/>
      <c r="I573" s="15"/>
      <c r="J573" s="15"/>
      <c r="K573" s="15"/>
      <c r="L573" s="15"/>
      <c r="M573" s="15"/>
      <c r="N573" s="15"/>
      <c r="O573" s="15"/>
      <c r="P573" s="15"/>
      <c r="Q573" s="15"/>
      <c r="R573" s="15"/>
    </row>
    <row r="574">
      <c r="A574" s="15"/>
      <c r="B574" s="47"/>
      <c r="C574" s="47"/>
      <c r="D574" s="15"/>
      <c r="E574" s="15"/>
      <c r="F574" s="15"/>
      <c r="G574" s="15"/>
      <c r="H574" s="15"/>
      <c r="I574" s="15"/>
      <c r="J574" s="15"/>
      <c r="K574" s="15"/>
      <c r="L574" s="15"/>
      <c r="M574" s="15"/>
      <c r="N574" s="15"/>
      <c r="O574" s="15"/>
      <c r="P574" s="15"/>
      <c r="Q574" s="15"/>
      <c r="R574" s="15"/>
    </row>
    <row r="575">
      <c r="A575" s="15"/>
      <c r="B575" s="47"/>
      <c r="C575" s="47"/>
      <c r="D575" s="15"/>
      <c r="E575" s="15"/>
      <c r="F575" s="15"/>
      <c r="G575" s="15"/>
      <c r="H575" s="15"/>
      <c r="I575" s="15"/>
      <c r="J575" s="15"/>
      <c r="K575" s="15"/>
      <c r="L575" s="15"/>
      <c r="M575" s="15"/>
      <c r="N575" s="15"/>
      <c r="O575" s="15"/>
      <c r="P575" s="15"/>
      <c r="Q575" s="15"/>
      <c r="R575" s="15"/>
    </row>
    <row r="576">
      <c r="A576" s="15"/>
      <c r="B576" s="47"/>
      <c r="C576" s="47"/>
      <c r="D576" s="15"/>
      <c r="E576" s="15"/>
      <c r="F576" s="15"/>
      <c r="G576" s="15"/>
      <c r="H576" s="15"/>
      <c r="I576" s="15"/>
      <c r="J576" s="15"/>
      <c r="K576" s="15"/>
      <c r="L576" s="15"/>
      <c r="M576" s="15"/>
      <c r="N576" s="15"/>
      <c r="O576" s="15"/>
      <c r="P576" s="15"/>
      <c r="Q576" s="15"/>
      <c r="R576" s="15"/>
    </row>
    <row r="577">
      <c r="A577" s="15"/>
      <c r="B577" s="47"/>
      <c r="C577" s="47"/>
      <c r="D577" s="15"/>
      <c r="E577" s="15"/>
      <c r="F577" s="15"/>
      <c r="G577" s="15"/>
      <c r="H577" s="15"/>
      <c r="I577" s="15"/>
      <c r="J577" s="15"/>
      <c r="K577" s="15"/>
      <c r="L577" s="15"/>
      <c r="M577" s="15"/>
      <c r="N577" s="15"/>
      <c r="O577" s="15"/>
      <c r="P577" s="15"/>
      <c r="Q577" s="15"/>
      <c r="R577" s="15"/>
    </row>
    <row r="578">
      <c r="A578" s="15"/>
      <c r="B578" s="47"/>
      <c r="C578" s="47"/>
      <c r="D578" s="15"/>
      <c r="E578" s="15"/>
      <c r="F578" s="15"/>
      <c r="G578" s="15"/>
      <c r="H578" s="15"/>
      <c r="I578" s="15"/>
      <c r="J578" s="15"/>
      <c r="K578" s="15"/>
      <c r="L578" s="15"/>
      <c r="M578" s="15"/>
      <c r="N578" s="15"/>
      <c r="O578" s="15"/>
      <c r="P578" s="15"/>
      <c r="Q578" s="15"/>
      <c r="R578" s="15"/>
    </row>
    <row r="579">
      <c r="A579" s="15"/>
      <c r="B579" s="47"/>
      <c r="C579" s="47"/>
      <c r="D579" s="15"/>
      <c r="E579" s="15"/>
      <c r="F579" s="15"/>
      <c r="G579" s="15"/>
      <c r="H579" s="15"/>
      <c r="I579" s="15"/>
      <c r="J579" s="15"/>
      <c r="K579" s="15"/>
      <c r="L579" s="15"/>
      <c r="M579" s="15"/>
      <c r="N579" s="15"/>
      <c r="O579" s="15"/>
      <c r="P579" s="15"/>
      <c r="Q579" s="15"/>
      <c r="R579" s="15"/>
    </row>
    <row r="580">
      <c r="A580" s="15"/>
      <c r="B580" s="47"/>
      <c r="C580" s="47"/>
      <c r="D580" s="15"/>
      <c r="E580" s="15"/>
      <c r="F580" s="15"/>
      <c r="G580" s="15"/>
      <c r="H580" s="15"/>
      <c r="I580" s="15"/>
      <c r="J580" s="15"/>
      <c r="K580" s="15"/>
      <c r="L580" s="15"/>
      <c r="M580" s="15"/>
      <c r="N580" s="15"/>
      <c r="O580" s="15"/>
      <c r="P580" s="15"/>
      <c r="Q580" s="15"/>
      <c r="R580" s="15"/>
    </row>
    <row r="581">
      <c r="A581" s="15"/>
      <c r="B581" s="47"/>
      <c r="C581" s="47"/>
      <c r="D581" s="15"/>
      <c r="E581" s="15"/>
      <c r="F581" s="15"/>
      <c r="G581" s="15"/>
      <c r="H581" s="15"/>
      <c r="I581" s="15"/>
      <c r="J581" s="15"/>
      <c r="K581" s="15"/>
      <c r="L581" s="15"/>
      <c r="M581" s="15"/>
      <c r="N581" s="15"/>
      <c r="O581" s="15"/>
      <c r="P581" s="15"/>
      <c r="Q581" s="15"/>
      <c r="R581" s="15"/>
    </row>
    <row r="582">
      <c r="A582" s="15"/>
      <c r="B582" s="47"/>
      <c r="C582" s="47"/>
      <c r="D582" s="15"/>
      <c r="E582" s="15"/>
      <c r="F582" s="15"/>
      <c r="G582" s="15"/>
      <c r="H582" s="15"/>
      <c r="I582" s="15"/>
      <c r="J582" s="15"/>
      <c r="K582" s="15"/>
      <c r="L582" s="15"/>
      <c r="M582" s="15"/>
      <c r="N582" s="15"/>
      <c r="O582" s="15"/>
      <c r="P582" s="15"/>
      <c r="Q582" s="15"/>
      <c r="R582" s="15"/>
    </row>
    <row r="583">
      <c r="A583" s="15"/>
      <c r="B583" s="47"/>
      <c r="C583" s="47"/>
      <c r="D583" s="15"/>
      <c r="E583" s="15"/>
      <c r="F583" s="15"/>
      <c r="G583" s="15"/>
      <c r="H583" s="15"/>
      <c r="I583" s="15"/>
      <c r="J583" s="15"/>
      <c r="K583" s="15"/>
      <c r="L583" s="15"/>
      <c r="M583" s="15"/>
      <c r="N583" s="15"/>
      <c r="O583" s="15"/>
      <c r="P583" s="15"/>
      <c r="Q583" s="15"/>
      <c r="R583" s="15"/>
    </row>
    <row r="584">
      <c r="A584" s="15"/>
      <c r="B584" s="47"/>
      <c r="C584" s="47"/>
      <c r="D584" s="15"/>
      <c r="E584" s="15"/>
      <c r="F584" s="15"/>
      <c r="G584" s="15"/>
      <c r="H584" s="15"/>
      <c r="I584" s="15"/>
      <c r="J584" s="15"/>
      <c r="K584" s="15"/>
      <c r="L584" s="15"/>
      <c r="M584" s="15"/>
      <c r="N584" s="15"/>
      <c r="O584" s="15"/>
      <c r="P584" s="15"/>
      <c r="Q584" s="15"/>
      <c r="R584" s="15"/>
    </row>
    <row r="585">
      <c r="A585" s="15"/>
      <c r="B585" s="47"/>
      <c r="C585" s="47"/>
      <c r="D585" s="15"/>
      <c r="E585" s="15"/>
      <c r="F585" s="15"/>
      <c r="G585" s="15"/>
      <c r="H585" s="15"/>
      <c r="I585" s="15"/>
      <c r="J585" s="15"/>
      <c r="K585" s="15"/>
      <c r="L585" s="15"/>
      <c r="M585" s="15"/>
      <c r="N585" s="15"/>
      <c r="O585" s="15"/>
      <c r="P585" s="15"/>
      <c r="Q585" s="15"/>
      <c r="R585" s="15"/>
    </row>
    <row r="586">
      <c r="A586" s="15"/>
      <c r="B586" s="47"/>
      <c r="C586" s="47"/>
      <c r="D586" s="15"/>
      <c r="E586" s="15"/>
      <c r="F586" s="15"/>
      <c r="G586" s="15"/>
      <c r="H586" s="15"/>
      <c r="I586" s="15"/>
      <c r="J586" s="15"/>
      <c r="K586" s="15"/>
      <c r="L586" s="15"/>
      <c r="M586" s="15"/>
      <c r="N586" s="15"/>
      <c r="O586" s="15"/>
      <c r="P586" s="15"/>
      <c r="Q586" s="15"/>
      <c r="R586" s="15"/>
    </row>
    <row r="587">
      <c r="A587" s="15"/>
      <c r="B587" s="47"/>
      <c r="C587" s="47"/>
      <c r="D587" s="15"/>
      <c r="E587" s="15"/>
      <c r="F587" s="15"/>
      <c r="G587" s="15"/>
      <c r="H587" s="15"/>
      <c r="I587" s="15"/>
      <c r="J587" s="15"/>
      <c r="K587" s="15"/>
      <c r="L587" s="15"/>
      <c r="M587" s="15"/>
      <c r="N587" s="15"/>
      <c r="O587" s="15"/>
      <c r="P587" s="15"/>
      <c r="Q587" s="15"/>
      <c r="R587" s="15"/>
    </row>
    <row r="588">
      <c r="A588" s="15"/>
      <c r="B588" s="47"/>
      <c r="C588" s="47"/>
      <c r="D588" s="15"/>
      <c r="E588" s="15"/>
      <c r="F588" s="15"/>
      <c r="G588" s="15"/>
      <c r="H588" s="15"/>
      <c r="I588" s="15"/>
      <c r="J588" s="15"/>
      <c r="K588" s="15"/>
      <c r="L588" s="15"/>
      <c r="M588" s="15"/>
      <c r="N588" s="15"/>
      <c r="O588" s="15"/>
      <c r="P588" s="15"/>
      <c r="Q588" s="15"/>
      <c r="R588" s="15"/>
    </row>
    <row r="589">
      <c r="A589" s="15"/>
      <c r="B589" s="47"/>
      <c r="C589" s="47"/>
      <c r="D589" s="15"/>
      <c r="E589" s="15"/>
      <c r="F589" s="15"/>
      <c r="G589" s="15"/>
      <c r="H589" s="15"/>
      <c r="I589" s="15"/>
      <c r="J589" s="15"/>
      <c r="K589" s="15"/>
      <c r="L589" s="15"/>
      <c r="M589" s="15"/>
      <c r="N589" s="15"/>
      <c r="O589" s="15"/>
      <c r="P589" s="15"/>
      <c r="Q589" s="15"/>
      <c r="R589" s="15"/>
    </row>
    <row r="590">
      <c r="A590" s="15"/>
      <c r="B590" s="47"/>
      <c r="C590" s="47"/>
      <c r="D590" s="15"/>
      <c r="E590" s="15"/>
      <c r="F590" s="15"/>
      <c r="G590" s="15"/>
      <c r="H590" s="15"/>
      <c r="I590" s="15"/>
      <c r="J590" s="15"/>
      <c r="K590" s="15"/>
      <c r="L590" s="15"/>
      <c r="M590" s="15"/>
      <c r="N590" s="15"/>
      <c r="O590" s="15"/>
      <c r="P590" s="15"/>
      <c r="Q590" s="15"/>
      <c r="R590" s="15"/>
    </row>
    <row r="591">
      <c r="A591" s="15"/>
      <c r="B591" s="47"/>
      <c r="C591" s="47"/>
      <c r="D591" s="15"/>
      <c r="E591" s="15"/>
      <c r="F591" s="15"/>
      <c r="G591" s="15"/>
      <c r="H591" s="15"/>
      <c r="I591" s="15"/>
      <c r="J591" s="15"/>
      <c r="K591" s="15"/>
      <c r="L591" s="15"/>
      <c r="M591" s="15"/>
      <c r="N591" s="15"/>
      <c r="O591" s="15"/>
      <c r="P591" s="15"/>
      <c r="Q591" s="15"/>
      <c r="R591" s="15"/>
    </row>
    <row r="592">
      <c r="A592" s="15"/>
      <c r="B592" s="47"/>
      <c r="C592" s="47"/>
      <c r="D592" s="15"/>
      <c r="E592" s="15"/>
      <c r="F592" s="15"/>
      <c r="G592" s="15"/>
      <c r="H592" s="15"/>
      <c r="I592" s="15"/>
      <c r="J592" s="15"/>
      <c r="K592" s="15"/>
      <c r="L592" s="15"/>
      <c r="M592" s="15"/>
      <c r="N592" s="15"/>
      <c r="O592" s="15"/>
      <c r="P592" s="15"/>
      <c r="Q592" s="15"/>
      <c r="R592" s="15"/>
    </row>
    <row r="593">
      <c r="A593" s="15"/>
      <c r="B593" s="47"/>
      <c r="C593" s="47"/>
      <c r="D593" s="15"/>
      <c r="E593" s="15"/>
      <c r="F593" s="15"/>
      <c r="G593" s="15"/>
      <c r="H593" s="15"/>
      <c r="I593" s="15"/>
      <c r="J593" s="15"/>
      <c r="K593" s="15"/>
      <c r="L593" s="15"/>
      <c r="M593" s="15"/>
      <c r="N593" s="15"/>
      <c r="O593" s="15"/>
      <c r="P593" s="15"/>
      <c r="Q593" s="15"/>
      <c r="R593" s="15"/>
    </row>
    <row r="594">
      <c r="A594" s="15"/>
      <c r="B594" s="47"/>
      <c r="C594" s="47"/>
      <c r="D594" s="15"/>
      <c r="E594" s="15"/>
      <c r="F594" s="15"/>
      <c r="G594" s="15"/>
      <c r="H594" s="15"/>
      <c r="I594" s="15"/>
      <c r="J594" s="15"/>
      <c r="K594" s="15"/>
      <c r="L594" s="15"/>
      <c r="M594" s="15"/>
      <c r="N594" s="15"/>
      <c r="O594" s="15"/>
      <c r="P594" s="15"/>
      <c r="Q594" s="15"/>
      <c r="R594" s="15"/>
    </row>
    <row r="595">
      <c r="A595" s="15"/>
      <c r="B595" s="47"/>
      <c r="C595" s="47"/>
      <c r="D595" s="15"/>
      <c r="E595" s="15"/>
      <c r="F595" s="15"/>
      <c r="G595" s="15"/>
      <c r="H595" s="15"/>
      <c r="I595" s="15"/>
      <c r="J595" s="15"/>
      <c r="K595" s="15"/>
      <c r="L595" s="15"/>
      <c r="M595" s="15"/>
      <c r="N595" s="15"/>
      <c r="O595" s="15"/>
      <c r="P595" s="15"/>
      <c r="Q595" s="15"/>
      <c r="R595" s="15"/>
    </row>
    <row r="596">
      <c r="A596" s="15"/>
      <c r="B596" s="47"/>
      <c r="C596" s="47"/>
      <c r="D596" s="15"/>
      <c r="E596" s="15"/>
      <c r="F596" s="15"/>
      <c r="G596" s="15"/>
      <c r="H596" s="15"/>
      <c r="I596" s="15"/>
      <c r="J596" s="15"/>
      <c r="K596" s="15"/>
      <c r="L596" s="15"/>
      <c r="M596" s="15"/>
      <c r="N596" s="15"/>
      <c r="O596" s="15"/>
      <c r="P596" s="15"/>
      <c r="Q596" s="15"/>
      <c r="R596" s="15"/>
    </row>
    <row r="597">
      <c r="A597" s="15"/>
      <c r="B597" s="47"/>
      <c r="C597" s="47"/>
      <c r="D597" s="15"/>
      <c r="E597" s="15"/>
      <c r="F597" s="15"/>
      <c r="G597" s="15"/>
      <c r="H597" s="15"/>
      <c r="I597" s="15"/>
      <c r="J597" s="15"/>
      <c r="K597" s="15"/>
      <c r="L597" s="15"/>
      <c r="M597" s="15"/>
      <c r="N597" s="15"/>
      <c r="O597" s="15"/>
      <c r="P597" s="15"/>
      <c r="Q597" s="15"/>
      <c r="R597" s="15"/>
    </row>
    <row r="598">
      <c r="A598" s="15"/>
      <c r="B598" s="47"/>
      <c r="C598" s="47"/>
      <c r="D598" s="15"/>
      <c r="E598" s="15"/>
      <c r="F598" s="15"/>
      <c r="G598" s="15"/>
      <c r="H598" s="15"/>
      <c r="I598" s="15"/>
      <c r="J598" s="15"/>
      <c r="K598" s="15"/>
      <c r="L598" s="15"/>
      <c r="M598" s="15"/>
      <c r="N598" s="15"/>
      <c r="O598" s="15"/>
      <c r="P598" s="15"/>
      <c r="Q598" s="15"/>
      <c r="R598" s="15"/>
    </row>
    <row r="599">
      <c r="A599" s="15"/>
      <c r="B599" s="47"/>
      <c r="C599" s="47"/>
      <c r="D599" s="15"/>
      <c r="E599" s="15"/>
      <c r="F599" s="15"/>
      <c r="G599" s="15"/>
      <c r="H599" s="15"/>
      <c r="I599" s="15"/>
      <c r="J599" s="15"/>
      <c r="K599" s="15"/>
      <c r="L599" s="15"/>
      <c r="M599" s="15"/>
      <c r="N599" s="15"/>
      <c r="O599" s="15"/>
      <c r="P599" s="15"/>
      <c r="Q599" s="15"/>
      <c r="R599" s="15"/>
    </row>
    <row r="600">
      <c r="A600" s="15"/>
      <c r="B600" s="47"/>
      <c r="C600" s="47"/>
      <c r="D600" s="15"/>
      <c r="E600" s="15"/>
      <c r="F600" s="15"/>
      <c r="G600" s="15"/>
      <c r="H600" s="15"/>
      <c r="I600" s="15"/>
      <c r="J600" s="15"/>
      <c r="K600" s="15"/>
      <c r="L600" s="15"/>
      <c r="M600" s="15"/>
      <c r="N600" s="15"/>
      <c r="O600" s="15"/>
      <c r="P600" s="15"/>
      <c r="Q600" s="15"/>
      <c r="R600" s="15"/>
    </row>
    <row r="601">
      <c r="A601" s="15"/>
      <c r="B601" s="47"/>
      <c r="C601" s="47"/>
      <c r="D601" s="15"/>
      <c r="E601" s="15"/>
      <c r="F601" s="15"/>
      <c r="G601" s="15"/>
      <c r="H601" s="15"/>
      <c r="I601" s="15"/>
      <c r="J601" s="15"/>
      <c r="K601" s="15"/>
      <c r="L601" s="15"/>
      <c r="M601" s="15"/>
      <c r="N601" s="15"/>
      <c r="O601" s="15"/>
      <c r="P601" s="15"/>
      <c r="Q601" s="15"/>
      <c r="R601" s="15"/>
    </row>
    <row r="602">
      <c r="A602" s="15"/>
      <c r="B602" s="47"/>
      <c r="C602" s="47"/>
      <c r="D602" s="15"/>
      <c r="E602" s="15"/>
      <c r="F602" s="15"/>
      <c r="G602" s="15"/>
      <c r="H602" s="15"/>
      <c r="I602" s="15"/>
      <c r="J602" s="15"/>
      <c r="K602" s="15"/>
      <c r="L602" s="15"/>
      <c r="M602" s="15"/>
      <c r="N602" s="15"/>
      <c r="O602" s="15"/>
      <c r="P602" s="15"/>
      <c r="Q602" s="15"/>
      <c r="R602" s="15"/>
    </row>
    <row r="603">
      <c r="A603" s="15"/>
      <c r="B603" s="47"/>
      <c r="C603" s="47"/>
      <c r="D603" s="15"/>
      <c r="E603" s="15"/>
      <c r="F603" s="15"/>
      <c r="G603" s="15"/>
      <c r="H603" s="15"/>
      <c r="I603" s="15"/>
      <c r="J603" s="15"/>
      <c r="K603" s="15"/>
      <c r="L603" s="15"/>
      <c r="M603" s="15"/>
      <c r="N603" s="15"/>
      <c r="O603" s="15"/>
      <c r="P603" s="15"/>
      <c r="Q603" s="15"/>
      <c r="R603" s="15"/>
    </row>
    <row r="604">
      <c r="A604" s="15"/>
      <c r="B604" s="47"/>
      <c r="C604" s="47"/>
      <c r="D604" s="15"/>
      <c r="E604" s="15"/>
      <c r="F604" s="15"/>
      <c r="G604" s="15"/>
      <c r="H604" s="15"/>
      <c r="I604" s="15"/>
      <c r="J604" s="15"/>
      <c r="K604" s="15"/>
      <c r="L604" s="15"/>
      <c r="M604" s="15"/>
      <c r="N604" s="15"/>
      <c r="O604" s="15"/>
      <c r="P604" s="15"/>
      <c r="Q604" s="15"/>
      <c r="R604" s="15"/>
    </row>
    <row r="605">
      <c r="A605" s="15"/>
      <c r="B605" s="47"/>
      <c r="C605" s="47"/>
      <c r="D605" s="15"/>
      <c r="E605" s="15"/>
      <c r="F605" s="15"/>
      <c r="G605" s="15"/>
      <c r="H605" s="15"/>
      <c r="I605" s="15"/>
      <c r="J605" s="15"/>
      <c r="K605" s="15"/>
      <c r="L605" s="15"/>
      <c r="M605" s="15"/>
      <c r="N605" s="15"/>
      <c r="O605" s="15"/>
      <c r="P605" s="15"/>
      <c r="Q605" s="15"/>
      <c r="R605" s="15"/>
    </row>
    <row r="606">
      <c r="A606" s="15"/>
      <c r="B606" s="47"/>
      <c r="C606" s="47"/>
      <c r="D606" s="15"/>
      <c r="E606" s="15"/>
      <c r="F606" s="15"/>
      <c r="G606" s="15"/>
      <c r="H606" s="15"/>
      <c r="I606" s="15"/>
      <c r="J606" s="15"/>
      <c r="K606" s="15"/>
      <c r="L606" s="15"/>
      <c r="M606" s="15"/>
      <c r="N606" s="15"/>
      <c r="O606" s="15"/>
      <c r="P606" s="15"/>
      <c r="Q606" s="15"/>
      <c r="R606" s="15"/>
    </row>
    <row r="607">
      <c r="A607" s="15"/>
      <c r="B607" s="47"/>
      <c r="C607" s="47"/>
      <c r="D607" s="15"/>
      <c r="E607" s="15"/>
      <c r="F607" s="15"/>
      <c r="G607" s="15"/>
      <c r="H607" s="15"/>
      <c r="I607" s="15"/>
      <c r="J607" s="15"/>
      <c r="K607" s="15"/>
      <c r="L607" s="15"/>
      <c r="M607" s="15"/>
      <c r="N607" s="15"/>
      <c r="O607" s="15"/>
      <c r="P607" s="15"/>
      <c r="Q607" s="15"/>
      <c r="R607" s="15"/>
    </row>
    <row r="608">
      <c r="A608" s="15"/>
      <c r="B608" s="47"/>
      <c r="C608" s="47"/>
      <c r="D608" s="15"/>
      <c r="E608" s="15"/>
      <c r="F608" s="15"/>
      <c r="G608" s="15"/>
      <c r="H608" s="15"/>
      <c r="I608" s="15"/>
      <c r="J608" s="15"/>
      <c r="K608" s="15"/>
      <c r="L608" s="15"/>
      <c r="M608" s="15"/>
      <c r="N608" s="15"/>
      <c r="O608" s="15"/>
      <c r="P608" s="15"/>
      <c r="Q608" s="15"/>
      <c r="R608" s="15"/>
    </row>
    <row r="609">
      <c r="A609" s="15"/>
      <c r="B609" s="47"/>
      <c r="C609" s="47"/>
      <c r="D609" s="15"/>
      <c r="E609" s="15"/>
      <c r="F609" s="15"/>
      <c r="G609" s="15"/>
      <c r="H609" s="15"/>
      <c r="I609" s="15"/>
      <c r="J609" s="15"/>
      <c r="K609" s="15"/>
      <c r="L609" s="15"/>
      <c r="M609" s="15"/>
      <c r="N609" s="15"/>
      <c r="O609" s="15"/>
      <c r="P609" s="15"/>
      <c r="Q609" s="15"/>
      <c r="R609" s="15"/>
    </row>
    <row r="610">
      <c r="A610" s="15"/>
      <c r="B610" s="47"/>
      <c r="C610" s="47"/>
      <c r="D610" s="15"/>
      <c r="E610" s="15"/>
      <c r="F610" s="15"/>
      <c r="G610" s="15"/>
      <c r="H610" s="15"/>
      <c r="I610" s="15"/>
      <c r="J610" s="15"/>
      <c r="K610" s="15"/>
      <c r="L610" s="15"/>
      <c r="M610" s="15"/>
      <c r="N610" s="15"/>
      <c r="O610" s="15"/>
      <c r="P610" s="15"/>
      <c r="Q610" s="15"/>
      <c r="R610" s="15"/>
    </row>
    <row r="611">
      <c r="A611" s="15"/>
      <c r="B611" s="47"/>
      <c r="C611" s="47"/>
      <c r="D611" s="15"/>
      <c r="E611" s="15"/>
      <c r="F611" s="15"/>
      <c r="G611" s="15"/>
      <c r="H611" s="15"/>
      <c r="I611" s="15"/>
      <c r="J611" s="15"/>
      <c r="K611" s="15"/>
      <c r="L611" s="15"/>
      <c r="M611" s="15"/>
      <c r="N611" s="15"/>
      <c r="O611" s="15"/>
      <c r="P611" s="15"/>
      <c r="Q611" s="15"/>
      <c r="R611" s="15"/>
    </row>
    <row r="612">
      <c r="A612" s="15"/>
      <c r="B612" s="47"/>
      <c r="C612" s="47"/>
      <c r="D612" s="15"/>
      <c r="E612" s="15"/>
      <c r="F612" s="15"/>
      <c r="G612" s="15"/>
      <c r="H612" s="15"/>
      <c r="I612" s="15"/>
      <c r="J612" s="15"/>
      <c r="K612" s="15"/>
      <c r="L612" s="15"/>
      <c r="M612" s="15"/>
      <c r="N612" s="15"/>
      <c r="O612" s="15"/>
      <c r="P612" s="15"/>
      <c r="Q612" s="15"/>
      <c r="R612" s="15"/>
    </row>
    <row r="613">
      <c r="A613" s="15"/>
      <c r="B613" s="47"/>
      <c r="C613" s="47"/>
      <c r="D613" s="15"/>
      <c r="E613" s="15"/>
      <c r="F613" s="15"/>
      <c r="G613" s="15"/>
      <c r="H613" s="15"/>
      <c r="I613" s="15"/>
      <c r="J613" s="15"/>
      <c r="K613" s="15"/>
      <c r="L613" s="15"/>
      <c r="M613" s="15"/>
      <c r="N613" s="15"/>
      <c r="O613" s="15"/>
      <c r="P613" s="15"/>
      <c r="Q613" s="15"/>
      <c r="R613" s="15"/>
    </row>
    <row r="614">
      <c r="A614" s="15"/>
      <c r="B614" s="47"/>
      <c r="C614" s="47"/>
      <c r="D614" s="15"/>
      <c r="E614" s="15"/>
      <c r="F614" s="15"/>
      <c r="G614" s="15"/>
      <c r="H614" s="15"/>
      <c r="I614" s="15"/>
      <c r="J614" s="15"/>
      <c r="K614" s="15"/>
      <c r="L614" s="15"/>
      <c r="M614" s="15"/>
      <c r="N614" s="15"/>
      <c r="O614" s="15"/>
      <c r="P614" s="15"/>
      <c r="Q614" s="15"/>
      <c r="R614" s="15"/>
    </row>
    <row r="615">
      <c r="A615" s="15"/>
      <c r="B615" s="47"/>
      <c r="C615" s="47"/>
      <c r="D615" s="15"/>
      <c r="E615" s="15"/>
      <c r="F615" s="15"/>
      <c r="G615" s="15"/>
      <c r="H615" s="15"/>
      <c r="I615" s="15"/>
      <c r="J615" s="15"/>
      <c r="K615" s="15"/>
      <c r="L615" s="15"/>
      <c r="M615" s="15"/>
      <c r="N615" s="15"/>
      <c r="O615" s="15"/>
      <c r="P615" s="15"/>
      <c r="Q615" s="15"/>
      <c r="R615" s="15"/>
    </row>
    <row r="616">
      <c r="A616" s="15"/>
      <c r="B616" s="47"/>
      <c r="C616" s="47"/>
      <c r="D616" s="15"/>
      <c r="E616" s="15"/>
      <c r="F616" s="15"/>
      <c r="G616" s="15"/>
      <c r="H616" s="15"/>
      <c r="I616" s="15"/>
      <c r="J616" s="15"/>
      <c r="K616" s="15"/>
      <c r="L616" s="15"/>
      <c r="M616" s="15"/>
      <c r="N616" s="15"/>
      <c r="O616" s="15"/>
      <c r="P616" s="15"/>
      <c r="Q616" s="15"/>
      <c r="R616" s="15"/>
    </row>
    <row r="617">
      <c r="A617" s="15"/>
      <c r="B617" s="47"/>
      <c r="C617" s="47"/>
      <c r="D617" s="15"/>
      <c r="E617" s="15"/>
      <c r="F617" s="15"/>
      <c r="G617" s="15"/>
      <c r="H617" s="15"/>
      <c r="I617" s="15"/>
      <c r="J617" s="15"/>
      <c r="K617" s="15"/>
      <c r="L617" s="15"/>
      <c r="M617" s="15"/>
      <c r="N617" s="15"/>
      <c r="O617" s="15"/>
      <c r="P617" s="15"/>
      <c r="Q617" s="15"/>
      <c r="R617" s="15"/>
    </row>
    <row r="618">
      <c r="A618" s="15"/>
      <c r="B618" s="47"/>
      <c r="C618" s="47"/>
      <c r="D618" s="15"/>
      <c r="E618" s="15"/>
      <c r="F618" s="15"/>
      <c r="G618" s="15"/>
      <c r="H618" s="15"/>
      <c r="I618" s="15"/>
      <c r="J618" s="15"/>
      <c r="K618" s="15"/>
      <c r="L618" s="15"/>
      <c r="M618" s="15"/>
      <c r="N618" s="15"/>
      <c r="O618" s="15"/>
      <c r="P618" s="15"/>
      <c r="Q618" s="15"/>
      <c r="R618" s="15"/>
    </row>
    <row r="619">
      <c r="A619" s="15"/>
      <c r="B619" s="47"/>
      <c r="C619" s="47"/>
      <c r="D619" s="15"/>
      <c r="E619" s="15"/>
      <c r="F619" s="15"/>
      <c r="G619" s="15"/>
      <c r="H619" s="15"/>
      <c r="I619" s="15"/>
      <c r="J619" s="15"/>
      <c r="K619" s="15"/>
      <c r="L619" s="15"/>
      <c r="M619" s="15"/>
      <c r="N619" s="15"/>
      <c r="O619" s="15"/>
      <c r="P619" s="15"/>
      <c r="Q619" s="15"/>
      <c r="R619" s="15"/>
    </row>
    <row r="620">
      <c r="A620" s="15"/>
      <c r="B620" s="47"/>
      <c r="C620" s="47"/>
      <c r="D620" s="15"/>
      <c r="E620" s="15"/>
      <c r="F620" s="15"/>
      <c r="G620" s="15"/>
      <c r="H620" s="15"/>
      <c r="I620" s="15"/>
      <c r="J620" s="15"/>
      <c r="K620" s="15"/>
      <c r="L620" s="15"/>
      <c r="M620" s="15"/>
      <c r="N620" s="15"/>
      <c r="O620" s="15"/>
      <c r="P620" s="15"/>
      <c r="Q620" s="15"/>
      <c r="R620" s="15"/>
    </row>
    <row r="621">
      <c r="A621" s="15"/>
      <c r="B621" s="47"/>
      <c r="C621" s="47"/>
      <c r="D621" s="15"/>
      <c r="E621" s="15"/>
      <c r="F621" s="15"/>
      <c r="G621" s="15"/>
      <c r="H621" s="15"/>
      <c r="I621" s="15"/>
      <c r="J621" s="15"/>
      <c r="K621" s="15"/>
      <c r="L621" s="15"/>
      <c r="M621" s="15"/>
      <c r="N621" s="15"/>
      <c r="O621" s="15"/>
      <c r="P621" s="15"/>
      <c r="Q621" s="15"/>
      <c r="R621" s="15"/>
    </row>
    <row r="622">
      <c r="A622" s="15"/>
      <c r="B622" s="47"/>
      <c r="C622" s="47"/>
      <c r="D622" s="15"/>
      <c r="E622" s="15"/>
      <c r="F622" s="15"/>
      <c r="G622" s="15"/>
      <c r="H622" s="15"/>
      <c r="I622" s="15"/>
      <c r="J622" s="15"/>
      <c r="K622" s="15"/>
      <c r="L622" s="15"/>
      <c r="M622" s="15"/>
      <c r="N622" s="15"/>
      <c r="O622" s="15"/>
      <c r="P622" s="15"/>
      <c r="Q622" s="15"/>
      <c r="R622" s="15"/>
    </row>
    <row r="623">
      <c r="A623" s="15"/>
      <c r="B623" s="47"/>
      <c r="C623" s="47"/>
      <c r="D623" s="15"/>
      <c r="E623" s="15"/>
      <c r="F623" s="15"/>
      <c r="G623" s="15"/>
      <c r="H623" s="15"/>
      <c r="I623" s="15"/>
      <c r="J623" s="15"/>
      <c r="K623" s="15"/>
      <c r="L623" s="15"/>
      <c r="M623" s="15"/>
      <c r="N623" s="15"/>
      <c r="O623" s="15"/>
      <c r="P623" s="15"/>
      <c r="Q623" s="15"/>
      <c r="R623" s="15"/>
    </row>
    <row r="624">
      <c r="A624" s="15"/>
      <c r="B624" s="47"/>
      <c r="C624" s="47"/>
      <c r="D624" s="15"/>
      <c r="E624" s="15"/>
      <c r="F624" s="15"/>
      <c r="G624" s="15"/>
      <c r="H624" s="15"/>
      <c r="I624" s="15"/>
      <c r="J624" s="15"/>
      <c r="K624" s="15"/>
      <c r="L624" s="15"/>
      <c r="M624" s="15"/>
      <c r="N624" s="15"/>
      <c r="O624" s="15"/>
      <c r="P624" s="15"/>
      <c r="Q624" s="15"/>
      <c r="R624" s="15"/>
    </row>
    <row r="625">
      <c r="A625" s="15"/>
      <c r="B625" s="47"/>
      <c r="C625" s="47"/>
      <c r="D625" s="15"/>
      <c r="E625" s="15"/>
      <c r="F625" s="15"/>
      <c r="G625" s="15"/>
      <c r="H625" s="15"/>
      <c r="I625" s="15"/>
      <c r="J625" s="15"/>
      <c r="K625" s="15"/>
      <c r="L625" s="15"/>
      <c r="M625" s="15"/>
      <c r="N625" s="15"/>
      <c r="O625" s="15"/>
      <c r="P625" s="15"/>
      <c r="Q625" s="15"/>
      <c r="R625" s="15"/>
    </row>
    <row r="626">
      <c r="A626" s="15"/>
      <c r="B626" s="47"/>
      <c r="C626" s="47"/>
      <c r="D626" s="15"/>
      <c r="E626" s="15"/>
      <c r="F626" s="15"/>
      <c r="G626" s="15"/>
      <c r="H626" s="15"/>
      <c r="I626" s="15"/>
      <c r="J626" s="15"/>
      <c r="K626" s="15"/>
      <c r="L626" s="15"/>
      <c r="M626" s="15"/>
      <c r="N626" s="15"/>
      <c r="O626" s="15"/>
      <c r="P626" s="15"/>
      <c r="Q626" s="15"/>
      <c r="R626" s="15"/>
    </row>
    <row r="627">
      <c r="A627" s="15"/>
      <c r="B627" s="47"/>
      <c r="C627" s="47"/>
      <c r="D627" s="15"/>
      <c r="E627" s="15"/>
      <c r="F627" s="15"/>
      <c r="G627" s="15"/>
      <c r="H627" s="15"/>
      <c r="I627" s="15"/>
      <c r="J627" s="15"/>
      <c r="K627" s="15"/>
      <c r="L627" s="15"/>
      <c r="M627" s="15"/>
      <c r="N627" s="15"/>
      <c r="O627" s="15"/>
      <c r="P627" s="15"/>
      <c r="Q627" s="15"/>
      <c r="R627" s="15"/>
    </row>
    <row r="628">
      <c r="A628" s="15"/>
      <c r="B628" s="47"/>
      <c r="C628" s="47"/>
      <c r="D628" s="15"/>
      <c r="E628" s="15"/>
      <c r="F628" s="15"/>
      <c r="G628" s="15"/>
      <c r="H628" s="15"/>
      <c r="I628" s="15"/>
      <c r="J628" s="15"/>
      <c r="K628" s="15"/>
      <c r="L628" s="15"/>
      <c r="M628" s="15"/>
      <c r="N628" s="15"/>
      <c r="O628" s="15"/>
      <c r="P628" s="15"/>
      <c r="Q628" s="15"/>
      <c r="R628" s="15"/>
    </row>
    <row r="629">
      <c r="A629" s="15"/>
      <c r="B629" s="47"/>
      <c r="C629" s="47"/>
      <c r="D629" s="15"/>
      <c r="E629" s="15"/>
      <c r="F629" s="15"/>
      <c r="G629" s="15"/>
      <c r="H629" s="15"/>
      <c r="I629" s="15"/>
      <c r="J629" s="15"/>
      <c r="K629" s="15"/>
      <c r="L629" s="15"/>
      <c r="M629" s="15"/>
      <c r="N629" s="15"/>
      <c r="O629" s="15"/>
      <c r="P629" s="15"/>
      <c r="Q629" s="15"/>
      <c r="R629" s="15"/>
    </row>
    <row r="630">
      <c r="A630" s="15"/>
      <c r="B630" s="47"/>
      <c r="C630" s="47"/>
      <c r="D630" s="15"/>
      <c r="E630" s="15"/>
      <c r="F630" s="15"/>
      <c r="G630" s="15"/>
      <c r="H630" s="15"/>
      <c r="I630" s="15"/>
      <c r="J630" s="15"/>
      <c r="K630" s="15"/>
      <c r="L630" s="15"/>
      <c r="M630" s="15"/>
      <c r="N630" s="15"/>
      <c r="O630" s="15"/>
      <c r="P630" s="15"/>
      <c r="Q630" s="15"/>
      <c r="R630" s="15"/>
    </row>
    <row r="631">
      <c r="A631" s="15"/>
      <c r="B631" s="47"/>
      <c r="C631" s="47"/>
      <c r="D631" s="15"/>
      <c r="E631" s="15"/>
      <c r="F631" s="15"/>
      <c r="G631" s="15"/>
      <c r="H631" s="15"/>
      <c r="I631" s="15"/>
      <c r="J631" s="15"/>
      <c r="K631" s="15"/>
      <c r="L631" s="15"/>
      <c r="M631" s="15"/>
      <c r="N631" s="15"/>
      <c r="O631" s="15"/>
      <c r="P631" s="15"/>
      <c r="Q631" s="15"/>
      <c r="R631" s="15"/>
    </row>
    <row r="632">
      <c r="A632" s="15"/>
      <c r="B632" s="47"/>
      <c r="C632" s="47"/>
      <c r="D632" s="15"/>
      <c r="E632" s="15"/>
      <c r="F632" s="15"/>
      <c r="G632" s="15"/>
      <c r="H632" s="15"/>
      <c r="I632" s="15"/>
      <c r="J632" s="15"/>
      <c r="K632" s="15"/>
      <c r="L632" s="15"/>
      <c r="M632" s="15"/>
      <c r="N632" s="15"/>
      <c r="O632" s="15"/>
      <c r="P632" s="15"/>
      <c r="Q632" s="15"/>
      <c r="R632" s="15"/>
    </row>
    <row r="633">
      <c r="A633" s="15"/>
      <c r="B633" s="47"/>
      <c r="C633" s="47"/>
      <c r="D633" s="15"/>
      <c r="E633" s="15"/>
      <c r="F633" s="15"/>
      <c r="G633" s="15"/>
      <c r="H633" s="15"/>
      <c r="I633" s="15"/>
      <c r="J633" s="15"/>
      <c r="K633" s="15"/>
      <c r="L633" s="15"/>
      <c r="M633" s="15"/>
      <c r="N633" s="15"/>
      <c r="O633" s="15"/>
      <c r="P633" s="15"/>
      <c r="Q633" s="15"/>
      <c r="R633" s="15"/>
    </row>
    <row r="634">
      <c r="A634" s="15"/>
      <c r="B634" s="47"/>
      <c r="C634" s="47"/>
      <c r="D634" s="15"/>
      <c r="E634" s="15"/>
      <c r="F634" s="15"/>
      <c r="G634" s="15"/>
      <c r="H634" s="15"/>
      <c r="I634" s="15"/>
      <c r="J634" s="15"/>
      <c r="K634" s="15"/>
      <c r="L634" s="15"/>
      <c r="M634" s="15"/>
      <c r="N634" s="15"/>
      <c r="O634" s="15"/>
      <c r="P634" s="15"/>
      <c r="Q634" s="15"/>
      <c r="R634" s="15"/>
    </row>
    <row r="635">
      <c r="A635" s="15"/>
      <c r="B635" s="47"/>
      <c r="C635" s="47"/>
      <c r="D635" s="15"/>
      <c r="E635" s="15"/>
      <c r="F635" s="15"/>
      <c r="G635" s="15"/>
      <c r="H635" s="15"/>
      <c r="I635" s="15"/>
      <c r="J635" s="15"/>
      <c r="K635" s="15"/>
      <c r="L635" s="15"/>
      <c r="M635" s="15"/>
      <c r="N635" s="15"/>
      <c r="O635" s="15"/>
      <c r="P635" s="15"/>
      <c r="Q635" s="15"/>
      <c r="R635" s="15"/>
    </row>
    <row r="636">
      <c r="A636" s="15"/>
      <c r="B636" s="47"/>
      <c r="C636" s="47"/>
      <c r="D636" s="15"/>
      <c r="E636" s="15"/>
      <c r="F636" s="15"/>
      <c r="G636" s="15"/>
      <c r="H636" s="15"/>
      <c r="I636" s="15"/>
      <c r="J636" s="15"/>
      <c r="K636" s="15"/>
      <c r="L636" s="15"/>
      <c r="M636" s="15"/>
      <c r="N636" s="15"/>
      <c r="O636" s="15"/>
      <c r="P636" s="15"/>
      <c r="Q636" s="15"/>
      <c r="R636" s="15"/>
    </row>
    <row r="637">
      <c r="A637" s="15"/>
      <c r="B637" s="47"/>
      <c r="C637" s="47"/>
      <c r="D637" s="15"/>
      <c r="E637" s="15"/>
      <c r="F637" s="15"/>
      <c r="G637" s="15"/>
      <c r="H637" s="15"/>
      <c r="I637" s="15"/>
      <c r="J637" s="15"/>
      <c r="K637" s="15"/>
      <c r="L637" s="15"/>
      <c r="M637" s="15"/>
      <c r="N637" s="15"/>
      <c r="O637" s="15"/>
      <c r="P637" s="15"/>
      <c r="Q637" s="15"/>
      <c r="R637" s="15"/>
    </row>
    <row r="638">
      <c r="A638" s="15"/>
      <c r="B638" s="47"/>
      <c r="C638" s="47"/>
      <c r="D638" s="15"/>
      <c r="E638" s="15"/>
      <c r="F638" s="15"/>
      <c r="G638" s="15"/>
      <c r="H638" s="15"/>
      <c r="I638" s="15"/>
      <c r="J638" s="15"/>
      <c r="K638" s="15"/>
      <c r="L638" s="15"/>
      <c r="M638" s="15"/>
      <c r="N638" s="15"/>
      <c r="O638" s="15"/>
      <c r="P638" s="15"/>
      <c r="Q638" s="15"/>
      <c r="R638" s="15"/>
    </row>
    <row r="639">
      <c r="A639" s="15"/>
      <c r="B639" s="47"/>
      <c r="C639" s="47"/>
      <c r="D639" s="15"/>
      <c r="E639" s="15"/>
      <c r="F639" s="15"/>
      <c r="G639" s="15"/>
      <c r="H639" s="15"/>
      <c r="I639" s="15"/>
      <c r="J639" s="15"/>
      <c r="K639" s="15"/>
      <c r="L639" s="15"/>
      <c r="M639" s="15"/>
      <c r="N639" s="15"/>
      <c r="O639" s="15"/>
      <c r="P639" s="15"/>
      <c r="Q639" s="15"/>
      <c r="R639" s="15"/>
    </row>
    <row r="640">
      <c r="A640" s="15"/>
      <c r="B640" s="47"/>
      <c r="C640" s="47"/>
      <c r="D640" s="15"/>
      <c r="E640" s="15"/>
      <c r="F640" s="15"/>
      <c r="G640" s="15"/>
      <c r="H640" s="15"/>
      <c r="I640" s="15"/>
      <c r="J640" s="15"/>
      <c r="K640" s="15"/>
      <c r="L640" s="15"/>
      <c r="M640" s="15"/>
      <c r="N640" s="15"/>
      <c r="O640" s="15"/>
      <c r="P640" s="15"/>
      <c r="Q640" s="15"/>
      <c r="R640" s="15"/>
    </row>
    <row r="641">
      <c r="A641" s="15"/>
      <c r="B641" s="47"/>
      <c r="C641" s="47"/>
      <c r="D641" s="15"/>
      <c r="E641" s="15"/>
      <c r="F641" s="15"/>
      <c r="G641" s="15"/>
      <c r="H641" s="15"/>
      <c r="I641" s="15"/>
      <c r="J641" s="15"/>
      <c r="K641" s="15"/>
      <c r="L641" s="15"/>
      <c r="M641" s="15"/>
      <c r="N641" s="15"/>
      <c r="O641" s="15"/>
      <c r="P641" s="15"/>
      <c r="Q641" s="15"/>
      <c r="R641" s="15"/>
    </row>
    <row r="642">
      <c r="A642" s="15"/>
      <c r="B642" s="47"/>
      <c r="C642" s="47"/>
      <c r="D642" s="15"/>
      <c r="E642" s="15"/>
      <c r="F642" s="15"/>
      <c r="G642" s="15"/>
      <c r="H642" s="15"/>
      <c r="I642" s="15"/>
      <c r="J642" s="15"/>
      <c r="K642" s="15"/>
      <c r="L642" s="15"/>
      <c r="M642" s="15"/>
      <c r="N642" s="15"/>
      <c r="O642" s="15"/>
      <c r="P642" s="15"/>
      <c r="Q642" s="15"/>
      <c r="R642" s="15"/>
    </row>
    <row r="643">
      <c r="A643" s="15"/>
      <c r="B643" s="47"/>
      <c r="C643" s="47"/>
      <c r="D643" s="15"/>
      <c r="E643" s="15"/>
      <c r="F643" s="15"/>
      <c r="G643" s="15"/>
      <c r="H643" s="15"/>
      <c r="I643" s="15"/>
      <c r="J643" s="15"/>
      <c r="K643" s="15"/>
      <c r="L643" s="15"/>
      <c r="M643" s="15"/>
      <c r="N643" s="15"/>
      <c r="O643" s="15"/>
      <c r="P643" s="15"/>
      <c r="Q643" s="15"/>
      <c r="R643" s="15"/>
    </row>
    <row r="644">
      <c r="A644" s="15"/>
      <c r="B644" s="47"/>
      <c r="C644" s="47"/>
      <c r="D644" s="15"/>
      <c r="E644" s="15"/>
      <c r="F644" s="15"/>
      <c r="G644" s="15"/>
      <c r="H644" s="15"/>
      <c r="I644" s="15"/>
      <c r="J644" s="15"/>
      <c r="K644" s="15"/>
      <c r="L644" s="15"/>
      <c r="M644" s="15"/>
      <c r="N644" s="15"/>
      <c r="O644" s="15"/>
      <c r="P644" s="15"/>
      <c r="Q644" s="15"/>
      <c r="R644" s="15"/>
    </row>
    <row r="645">
      <c r="A645" s="15"/>
      <c r="B645" s="47"/>
      <c r="C645" s="47"/>
      <c r="D645" s="15"/>
      <c r="E645" s="15"/>
      <c r="F645" s="15"/>
      <c r="G645" s="15"/>
      <c r="H645" s="15"/>
      <c r="I645" s="15"/>
      <c r="J645" s="15"/>
      <c r="K645" s="15"/>
      <c r="L645" s="15"/>
      <c r="M645" s="15"/>
      <c r="N645" s="15"/>
      <c r="O645" s="15"/>
      <c r="P645" s="15"/>
      <c r="Q645" s="15"/>
      <c r="R645" s="15"/>
    </row>
    <row r="646">
      <c r="A646" s="15"/>
      <c r="B646" s="47"/>
      <c r="C646" s="47"/>
      <c r="D646" s="15"/>
      <c r="E646" s="15"/>
      <c r="F646" s="15"/>
      <c r="G646" s="15"/>
      <c r="H646" s="15"/>
      <c r="I646" s="15"/>
      <c r="J646" s="15"/>
      <c r="K646" s="15"/>
      <c r="L646" s="15"/>
      <c r="M646" s="15"/>
      <c r="N646" s="15"/>
      <c r="O646" s="15"/>
      <c r="P646" s="15"/>
      <c r="Q646" s="15"/>
      <c r="R646" s="15"/>
    </row>
    <row r="647">
      <c r="A647" s="15"/>
      <c r="B647" s="47"/>
      <c r="C647" s="47"/>
      <c r="D647" s="15"/>
      <c r="E647" s="15"/>
      <c r="F647" s="15"/>
      <c r="G647" s="15"/>
      <c r="H647" s="15"/>
      <c r="I647" s="15"/>
      <c r="J647" s="15"/>
      <c r="K647" s="15"/>
      <c r="L647" s="15"/>
      <c r="M647" s="15"/>
      <c r="N647" s="15"/>
      <c r="O647" s="15"/>
      <c r="P647" s="15"/>
      <c r="Q647" s="15"/>
      <c r="R647" s="15"/>
    </row>
    <row r="648">
      <c r="A648" s="15"/>
      <c r="B648" s="47"/>
      <c r="C648" s="47"/>
      <c r="D648" s="15"/>
      <c r="E648" s="15"/>
      <c r="F648" s="15"/>
      <c r="G648" s="15"/>
      <c r="H648" s="15"/>
      <c r="I648" s="15"/>
      <c r="J648" s="15"/>
      <c r="K648" s="15"/>
      <c r="L648" s="15"/>
      <c r="M648" s="15"/>
      <c r="N648" s="15"/>
      <c r="O648" s="15"/>
      <c r="P648" s="15"/>
      <c r="Q648" s="15"/>
      <c r="R648" s="15"/>
    </row>
    <row r="649">
      <c r="A649" s="15"/>
      <c r="B649" s="47"/>
      <c r="C649" s="47"/>
      <c r="D649" s="15"/>
      <c r="E649" s="15"/>
      <c r="F649" s="15"/>
      <c r="G649" s="15"/>
      <c r="H649" s="15"/>
      <c r="I649" s="15"/>
      <c r="J649" s="15"/>
      <c r="K649" s="15"/>
      <c r="L649" s="15"/>
      <c r="M649" s="15"/>
      <c r="N649" s="15"/>
      <c r="O649" s="15"/>
      <c r="P649" s="15"/>
      <c r="Q649" s="15"/>
      <c r="R649" s="15"/>
    </row>
    <row r="650">
      <c r="A650" s="15"/>
      <c r="B650" s="47"/>
      <c r="C650" s="47"/>
      <c r="D650" s="15"/>
      <c r="E650" s="15"/>
      <c r="F650" s="15"/>
      <c r="G650" s="15"/>
      <c r="H650" s="15"/>
      <c r="I650" s="15"/>
      <c r="J650" s="15"/>
      <c r="K650" s="15"/>
      <c r="L650" s="15"/>
      <c r="M650" s="15"/>
      <c r="N650" s="15"/>
      <c r="O650" s="15"/>
      <c r="P650" s="15"/>
      <c r="Q650" s="15"/>
      <c r="R650" s="15"/>
    </row>
    <row r="651">
      <c r="A651" s="15"/>
      <c r="B651" s="47"/>
      <c r="C651" s="47"/>
      <c r="D651" s="15"/>
      <c r="E651" s="15"/>
      <c r="F651" s="15"/>
      <c r="G651" s="15"/>
      <c r="H651" s="15"/>
      <c r="I651" s="15"/>
      <c r="J651" s="15"/>
      <c r="K651" s="15"/>
      <c r="L651" s="15"/>
      <c r="M651" s="15"/>
      <c r="N651" s="15"/>
      <c r="O651" s="15"/>
      <c r="P651" s="15"/>
      <c r="Q651" s="15"/>
      <c r="R651" s="15"/>
    </row>
    <row r="652">
      <c r="A652" s="15"/>
      <c r="B652" s="47"/>
      <c r="C652" s="47"/>
      <c r="D652" s="15"/>
      <c r="E652" s="15"/>
      <c r="F652" s="15"/>
      <c r="G652" s="15"/>
      <c r="H652" s="15"/>
      <c r="I652" s="15"/>
      <c r="J652" s="15"/>
      <c r="K652" s="15"/>
      <c r="L652" s="15"/>
      <c r="M652" s="15"/>
      <c r="N652" s="15"/>
      <c r="O652" s="15"/>
      <c r="P652" s="15"/>
      <c r="Q652" s="15"/>
      <c r="R652" s="15"/>
    </row>
    <row r="653">
      <c r="A653" s="15"/>
      <c r="B653" s="47"/>
      <c r="C653" s="47"/>
      <c r="D653" s="15"/>
      <c r="E653" s="15"/>
      <c r="F653" s="15"/>
      <c r="G653" s="15"/>
      <c r="H653" s="15"/>
      <c r="I653" s="15"/>
      <c r="J653" s="15"/>
      <c r="K653" s="15"/>
      <c r="L653" s="15"/>
      <c r="M653" s="15"/>
      <c r="N653" s="15"/>
      <c r="O653" s="15"/>
      <c r="P653" s="15"/>
      <c r="Q653" s="15"/>
      <c r="R653" s="15"/>
    </row>
    <row r="654">
      <c r="A654" s="15"/>
      <c r="B654" s="47"/>
      <c r="C654" s="47"/>
      <c r="D654" s="15"/>
      <c r="E654" s="15"/>
      <c r="F654" s="15"/>
      <c r="G654" s="15"/>
      <c r="H654" s="15"/>
      <c r="I654" s="15"/>
      <c r="J654" s="15"/>
      <c r="K654" s="15"/>
      <c r="L654" s="15"/>
      <c r="M654" s="15"/>
      <c r="N654" s="15"/>
      <c r="O654" s="15"/>
      <c r="P654" s="15"/>
      <c r="Q654" s="15"/>
      <c r="R654" s="15"/>
    </row>
    <row r="655">
      <c r="A655" s="15"/>
      <c r="B655" s="47"/>
      <c r="C655" s="47"/>
      <c r="D655" s="15"/>
      <c r="E655" s="15"/>
      <c r="F655" s="15"/>
      <c r="G655" s="15"/>
      <c r="H655" s="15"/>
      <c r="I655" s="15"/>
      <c r="J655" s="15"/>
      <c r="K655" s="15"/>
      <c r="L655" s="15"/>
      <c r="M655" s="15"/>
      <c r="N655" s="15"/>
      <c r="O655" s="15"/>
      <c r="P655" s="15"/>
      <c r="Q655" s="15"/>
      <c r="R655" s="15"/>
    </row>
    <row r="656">
      <c r="A656" s="15"/>
      <c r="B656" s="47"/>
      <c r="C656" s="47"/>
      <c r="D656" s="15"/>
      <c r="E656" s="15"/>
      <c r="F656" s="15"/>
      <c r="G656" s="15"/>
      <c r="H656" s="15"/>
      <c r="I656" s="15"/>
      <c r="J656" s="15"/>
      <c r="K656" s="15"/>
      <c r="L656" s="15"/>
      <c r="M656" s="15"/>
      <c r="N656" s="15"/>
      <c r="O656" s="15"/>
      <c r="P656" s="15"/>
      <c r="Q656" s="15"/>
      <c r="R656" s="15"/>
    </row>
    <row r="657">
      <c r="A657" s="15"/>
      <c r="B657" s="47"/>
      <c r="C657" s="47"/>
      <c r="D657" s="15"/>
      <c r="E657" s="15"/>
      <c r="F657" s="15"/>
      <c r="G657" s="15"/>
      <c r="H657" s="15"/>
      <c r="I657" s="15"/>
      <c r="J657" s="15"/>
      <c r="K657" s="15"/>
      <c r="L657" s="15"/>
      <c r="M657" s="15"/>
      <c r="N657" s="15"/>
      <c r="O657" s="15"/>
      <c r="P657" s="15"/>
      <c r="Q657" s="15"/>
      <c r="R657" s="15"/>
    </row>
    <row r="658">
      <c r="A658" s="15"/>
      <c r="B658" s="47"/>
      <c r="C658" s="47"/>
      <c r="D658" s="15"/>
      <c r="E658" s="15"/>
      <c r="F658" s="15"/>
      <c r="G658" s="15"/>
      <c r="H658" s="15"/>
      <c r="I658" s="15"/>
      <c r="J658" s="15"/>
      <c r="K658" s="15"/>
      <c r="L658" s="15"/>
      <c r="M658" s="15"/>
      <c r="N658" s="15"/>
      <c r="O658" s="15"/>
      <c r="P658" s="15"/>
      <c r="Q658" s="15"/>
      <c r="R658" s="15"/>
    </row>
    <row r="659">
      <c r="A659" s="15"/>
      <c r="B659" s="47"/>
      <c r="C659" s="47"/>
      <c r="D659" s="15"/>
      <c r="E659" s="15"/>
      <c r="F659" s="15"/>
      <c r="G659" s="15"/>
      <c r="H659" s="15"/>
      <c r="I659" s="15"/>
      <c r="J659" s="15"/>
      <c r="K659" s="15"/>
      <c r="L659" s="15"/>
      <c r="M659" s="15"/>
      <c r="N659" s="15"/>
      <c r="O659" s="15"/>
      <c r="P659" s="15"/>
      <c r="Q659" s="15"/>
      <c r="R659" s="15"/>
    </row>
    <row r="660">
      <c r="A660" s="15"/>
      <c r="B660" s="47"/>
      <c r="C660" s="47"/>
      <c r="D660" s="15"/>
      <c r="E660" s="15"/>
      <c r="F660" s="15"/>
      <c r="G660" s="15"/>
      <c r="H660" s="15"/>
      <c r="I660" s="15"/>
      <c r="J660" s="15"/>
      <c r="K660" s="15"/>
      <c r="L660" s="15"/>
      <c r="M660" s="15"/>
      <c r="N660" s="15"/>
      <c r="O660" s="15"/>
      <c r="P660" s="15"/>
      <c r="Q660" s="15"/>
      <c r="R660" s="15"/>
    </row>
    <row r="661">
      <c r="A661" s="15"/>
      <c r="B661" s="47"/>
      <c r="C661" s="47"/>
      <c r="D661" s="15"/>
      <c r="E661" s="15"/>
      <c r="F661" s="15"/>
      <c r="G661" s="15"/>
      <c r="H661" s="15"/>
      <c r="I661" s="15"/>
      <c r="J661" s="15"/>
      <c r="K661" s="15"/>
      <c r="L661" s="15"/>
      <c r="M661" s="15"/>
      <c r="N661" s="15"/>
      <c r="O661" s="15"/>
      <c r="P661" s="15"/>
      <c r="Q661" s="15"/>
      <c r="R661" s="15"/>
    </row>
    <row r="662">
      <c r="A662" s="15"/>
      <c r="B662" s="47"/>
      <c r="C662" s="47"/>
      <c r="D662" s="15"/>
      <c r="E662" s="15"/>
      <c r="F662" s="15"/>
      <c r="G662" s="15"/>
      <c r="H662" s="15"/>
      <c r="I662" s="15"/>
      <c r="J662" s="15"/>
      <c r="K662" s="15"/>
      <c r="L662" s="15"/>
      <c r="M662" s="15"/>
      <c r="N662" s="15"/>
      <c r="O662" s="15"/>
      <c r="P662" s="15"/>
      <c r="Q662" s="15"/>
      <c r="R662" s="15"/>
    </row>
    <row r="663">
      <c r="A663" s="15"/>
      <c r="B663" s="47"/>
      <c r="C663" s="47"/>
      <c r="D663" s="15"/>
      <c r="E663" s="15"/>
      <c r="F663" s="15"/>
      <c r="G663" s="15"/>
      <c r="H663" s="15"/>
      <c r="I663" s="15"/>
      <c r="J663" s="15"/>
      <c r="K663" s="15"/>
      <c r="L663" s="15"/>
      <c r="M663" s="15"/>
      <c r="N663" s="15"/>
      <c r="O663" s="15"/>
      <c r="P663" s="15"/>
      <c r="Q663" s="15"/>
      <c r="R663" s="15"/>
    </row>
    <row r="664">
      <c r="A664" s="15"/>
      <c r="B664" s="47"/>
      <c r="C664" s="47"/>
      <c r="D664" s="15"/>
      <c r="E664" s="15"/>
      <c r="F664" s="15"/>
      <c r="G664" s="15"/>
      <c r="H664" s="15"/>
      <c r="I664" s="15"/>
      <c r="J664" s="15"/>
      <c r="K664" s="15"/>
      <c r="L664" s="15"/>
      <c r="M664" s="15"/>
      <c r="N664" s="15"/>
      <c r="O664" s="15"/>
      <c r="P664" s="15"/>
      <c r="Q664" s="15"/>
      <c r="R664" s="15"/>
    </row>
    <row r="665">
      <c r="A665" s="15"/>
      <c r="B665" s="47"/>
      <c r="C665" s="47"/>
      <c r="D665" s="15"/>
      <c r="E665" s="15"/>
      <c r="F665" s="15"/>
      <c r="G665" s="15"/>
      <c r="H665" s="15"/>
      <c r="I665" s="15"/>
      <c r="J665" s="15"/>
      <c r="K665" s="15"/>
      <c r="L665" s="15"/>
      <c r="M665" s="15"/>
      <c r="N665" s="15"/>
      <c r="O665" s="15"/>
      <c r="P665" s="15"/>
      <c r="Q665" s="15"/>
      <c r="R665" s="15"/>
    </row>
    <row r="666">
      <c r="A666" s="15"/>
      <c r="B666" s="47"/>
      <c r="C666" s="47"/>
      <c r="D666" s="15"/>
      <c r="E666" s="15"/>
      <c r="F666" s="15"/>
      <c r="G666" s="15"/>
      <c r="H666" s="15"/>
      <c r="I666" s="15"/>
      <c r="J666" s="15"/>
      <c r="K666" s="15"/>
      <c r="L666" s="15"/>
      <c r="M666" s="15"/>
      <c r="N666" s="15"/>
      <c r="O666" s="15"/>
      <c r="P666" s="15"/>
      <c r="Q666" s="15"/>
      <c r="R666" s="15"/>
    </row>
    <row r="667">
      <c r="A667" s="15"/>
      <c r="B667" s="47"/>
      <c r="C667" s="47"/>
      <c r="D667" s="15"/>
      <c r="E667" s="15"/>
      <c r="F667" s="15"/>
      <c r="G667" s="15"/>
      <c r="H667" s="15"/>
      <c r="I667" s="15"/>
      <c r="J667" s="15"/>
      <c r="K667" s="15"/>
      <c r="L667" s="15"/>
      <c r="M667" s="15"/>
      <c r="N667" s="15"/>
      <c r="O667" s="15"/>
      <c r="P667" s="15"/>
      <c r="Q667" s="15"/>
      <c r="R667" s="15"/>
    </row>
    <row r="668">
      <c r="A668" s="15"/>
      <c r="B668" s="47"/>
      <c r="C668" s="47"/>
      <c r="D668" s="15"/>
      <c r="E668" s="15"/>
      <c r="F668" s="15"/>
      <c r="G668" s="15"/>
      <c r="H668" s="15"/>
      <c r="I668" s="15"/>
      <c r="J668" s="15"/>
      <c r="K668" s="15"/>
      <c r="L668" s="15"/>
      <c r="M668" s="15"/>
      <c r="N668" s="15"/>
      <c r="O668" s="15"/>
      <c r="P668" s="15"/>
      <c r="Q668" s="15"/>
      <c r="R668" s="15"/>
    </row>
    <row r="669">
      <c r="A669" s="15"/>
      <c r="B669" s="47"/>
      <c r="C669" s="47"/>
      <c r="D669" s="15"/>
      <c r="E669" s="15"/>
      <c r="F669" s="15"/>
      <c r="G669" s="15"/>
      <c r="H669" s="15"/>
      <c r="I669" s="15"/>
      <c r="J669" s="15"/>
      <c r="K669" s="15"/>
      <c r="L669" s="15"/>
      <c r="M669" s="15"/>
      <c r="N669" s="15"/>
      <c r="O669" s="15"/>
      <c r="P669" s="15"/>
      <c r="Q669" s="15"/>
      <c r="R669" s="15"/>
    </row>
    <row r="670">
      <c r="A670" s="15"/>
      <c r="B670" s="47"/>
      <c r="C670" s="47"/>
      <c r="D670" s="15"/>
      <c r="E670" s="15"/>
      <c r="F670" s="15"/>
      <c r="G670" s="15"/>
      <c r="H670" s="15"/>
      <c r="I670" s="15"/>
      <c r="J670" s="15"/>
      <c r="K670" s="15"/>
      <c r="L670" s="15"/>
      <c r="M670" s="15"/>
      <c r="N670" s="15"/>
      <c r="O670" s="15"/>
      <c r="P670" s="15"/>
      <c r="Q670" s="15"/>
      <c r="R670" s="15"/>
    </row>
    <row r="671">
      <c r="A671" s="15"/>
      <c r="B671" s="47"/>
      <c r="C671" s="47"/>
      <c r="D671" s="15"/>
      <c r="E671" s="15"/>
      <c r="F671" s="15"/>
      <c r="G671" s="15"/>
      <c r="H671" s="15"/>
      <c r="I671" s="15"/>
      <c r="J671" s="15"/>
      <c r="K671" s="15"/>
      <c r="L671" s="15"/>
      <c r="M671" s="15"/>
      <c r="N671" s="15"/>
      <c r="O671" s="15"/>
      <c r="P671" s="15"/>
      <c r="Q671" s="15"/>
      <c r="R671" s="15"/>
    </row>
    <row r="672">
      <c r="A672" s="15"/>
      <c r="B672" s="47"/>
      <c r="C672" s="47"/>
      <c r="D672" s="15"/>
      <c r="E672" s="15"/>
      <c r="F672" s="15"/>
      <c r="G672" s="15"/>
      <c r="H672" s="15"/>
      <c r="I672" s="15"/>
      <c r="J672" s="15"/>
      <c r="K672" s="15"/>
      <c r="L672" s="15"/>
      <c r="M672" s="15"/>
      <c r="N672" s="15"/>
      <c r="O672" s="15"/>
      <c r="P672" s="15"/>
      <c r="Q672" s="15"/>
      <c r="R672" s="15"/>
    </row>
    <row r="673">
      <c r="A673" s="15"/>
      <c r="B673" s="47"/>
      <c r="C673" s="47"/>
      <c r="D673" s="15"/>
      <c r="E673" s="15"/>
      <c r="F673" s="15"/>
      <c r="G673" s="15"/>
      <c r="H673" s="15"/>
      <c r="I673" s="15"/>
      <c r="J673" s="15"/>
      <c r="K673" s="15"/>
      <c r="L673" s="15"/>
      <c r="M673" s="15"/>
      <c r="N673" s="15"/>
      <c r="O673" s="15"/>
      <c r="P673" s="15"/>
      <c r="Q673" s="15"/>
      <c r="R673" s="15"/>
    </row>
    <row r="674">
      <c r="A674" s="15"/>
      <c r="B674" s="47"/>
      <c r="C674" s="47"/>
      <c r="D674" s="15"/>
      <c r="E674" s="15"/>
      <c r="F674" s="15"/>
      <c r="G674" s="15"/>
      <c r="H674" s="15"/>
      <c r="I674" s="15"/>
      <c r="J674" s="15"/>
      <c r="K674" s="15"/>
      <c r="L674" s="15"/>
      <c r="M674" s="15"/>
      <c r="N674" s="15"/>
      <c r="O674" s="15"/>
      <c r="P674" s="15"/>
      <c r="Q674" s="15"/>
      <c r="R674" s="15"/>
    </row>
    <row r="675">
      <c r="A675" s="15"/>
      <c r="B675" s="47"/>
      <c r="C675" s="47"/>
      <c r="D675" s="15"/>
      <c r="E675" s="15"/>
      <c r="F675" s="15"/>
      <c r="G675" s="15"/>
      <c r="H675" s="15"/>
      <c r="I675" s="15"/>
      <c r="J675" s="15"/>
      <c r="K675" s="15"/>
      <c r="L675" s="15"/>
      <c r="M675" s="15"/>
      <c r="N675" s="15"/>
      <c r="O675" s="15"/>
      <c r="P675" s="15"/>
      <c r="Q675" s="15"/>
      <c r="R675" s="15"/>
    </row>
    <row r="676">
      <c r="A676" s="15"/>
      <c r="B676" s="47"/>
      <c r="C676" s="47"/>
      <c r="D676" s="15"/>
      <c r="E676" s="15"/>
      <c r="F676" s="15"/>
      <c r="G676" s="15"/>
      <c r="H676" s="15"/>
      <c r="I676" s="15"/>
      <c r="J676" s="15"/>
      <c r="K676" s="15"/>
      <c r="L676" s="15"/>
      <c r="M676" s="15"/>
      <c r="N676" s="15"/>
      <c r="O676" s="15"/>
      <c r="P676" s="15"/>
      <c r="Q676" s="15"/>
      <c r="R676" s="15"/>
    </row>
    <row r="677">
      <c r="A677" s="15"/>
      <c r="B677" s="47"/>
      <c r="C677" s="47"/>
      <c r="D677" s="15"/>
      <c r="E677" s="15"/>
      <c r="F677" s="15"/>
      <c r="G677" s="15"/>
      <c r="H677" s="15"/>
      <c r="I677" s="15"/>
      <c r="J677" s="15"/>
      <c r="K677" s="15"/>
      <c r="L677" s="15"/>
      <c r="M677" s="15"/>
      <c r="N677" s="15"/>
      <c r="O677" s="15"/>
      <c r="P677" s="15"/>
      <c r="Q677" s="15"/>
      <c r="R677" s="15"/>
    </row>
    <row r="678">
      <c r="A678" s="15"/>
      <c r="B678" s="47"/>
      <c r="C678" s="47"/>
      <c r="D678" s="15"/>
      <c r="E678" s="15"/>
      <c r="F678" s="15"/>
      <c r="G678" s="15"/>
      <c r="H678" s="15"/>
      <c r="I678" s="15"/>
      <c r="J678" s="15"/>
      <c r="K678" s="15"/>
      <c r="L678" s="15"/>
      <c r="M678" s="15"/>
      <c r="N678" s="15"/>
      <c r="O678" s="15"/>
      <c r="P678" s="15"/>
      <c r="Q678" s="15"/>
      <c r="R678" s="15"/>
    </row>
    <row r="679">
      <c r="A679" s="15"/>
      <c r="B679" s="47"/>
      <c r="C679" s="47"/>
      <c r="D679" s="15"/>
      <c r="E679" s="15"/>
      <c r="F679" s="15"/>
      <c r="G679" s="15"/>
      <c r="H679" s="15"/>
      <c r="I679" s="15"/>
      <c r="J679" s="15"/>
      <c r="K679" s="15"/>
      <c r="L679" s="15"/>
      <c r="M679" s="15"/>
      <c r="N679" s="15"/>
      <c r="O679" s="15"/>
      <c r="P679" s="15"/>
      <c r="Q679" s="15"/>
      <c r="R679" s="15"/>
    </row>
    <row r="680">
      <c r="A680" s="15"/>
      <c r="B680" s="47"/>
      <c r="C680" s="47"/>
      <c r="D680" s="15"/>
      <c r="E680" s="15"/>
      <c r="F680" s="15"/>
      <c r="G680" s="15"/>
      <c r="H680" s="15"/>
      <c r="I680" s="15"/>
      <c r="J680" s="15"/>
      <c r="K680" s="15"/>
      <c r="L680" s="15"/>
      <c r="M680" s="15"/>
      <c r="N680" s="15"/>
      <c r="O680" s="15"/>
      <c r="P680" s="15"/>
      <c r="Q680" s="15"/>
      <c r="R680" s="15"/>
    </row>
    <row r="681">
      <c r="A681" s="15"/>
      <c r="B681" s="47"/>
      <c r="C681" s="47"/>
      <c r="D681" s="15"/>
      <c r="E681" s="15"/>
      <c r="F681" s="15"/>
      <c r="G681" s="15"/>
      <c r="H681" s="15"/>
      <c r="I681" s="15"/>
      <c r="J681" s="15"/>
      <c r="K681" s="15"/>
      <c r="L681" s="15"/>
      <c r="M681" s="15"/>
      <c r="N681" s="15"/>
      <c r="O681" s="15"/>
      <c r="P681" s="15"/>
      <c r="Q681" s="15"/>
      <c r="R681" s="15"/>
    </row>
    <row r="682">
      <c r="A682" s="15"/>
      <c r="B682" s="47"/>
      <c r="C682" s="47"/>
      <c r="D682" s="15"/>
      <c r="E682" s="15"/>
      <c r="F682" s="15"/>
      <c r="G682" s="15"/>
      <c r="H682" s="15"/>
      <c r="I682" s="15"/>
      <c r="J682" s="15"/>
      <c r="K682" s="15"/>
      <c r="L682" s="15"/>
      <c r="M682" s="15"/>
      <c r="N682" s="15"/>
      <c r="O682" s="15"/>
      <c r="P682" s="15"/>
      <c r="Q682" s="15"/>
      <c r="R682" s="15"/>
    </row>
    <row r="683">
      <c r="A683" s="15"/>
      <c r="B683" s="47"/>
      <c r="C683" s="47"/>
      <c r="D683" s="15"/>
      <c r="E683" s="15"/>
      <c r="F683" s="15"/>
      <c r="G683" s="15"/>
      <c r="H683" s="15"/>
      <c r="I683" s="15"/>
      <c r="J683" s="15"/>
      <c r="K683" s="15"/>
      <c r="L683" s="15"/>
      <c r="M683" s="15"/>
      <c r="N683" s="15"/>
      <c r="O683" s="15"/>
      <c r="P683" s="15"/>
      <c r="Q683" s="15"/>
      <c r="R683" s="15"/>
    </row>
    <row r="684">
      <c r="A684" s="15"/>
      <c r="B684" s="47"/>
      <c r="C684" s="47"/>
      <c r="D684" s="15"/>
      <c r="E684" s="15"/>
      <c r="F684" s="15"/>
      <c r="G684" s="15"/>
      <c r="H684" s="15"/>
      <c r="I684" s="15"/>
      <c r="J684" s="15"/>
      <c r="K684" s="15"/>
      <c r="L684" s="15"/>
      <c r="M684" s="15"/>
      <c r="N684" s="15"/>
      <c r="O684" s="15"/>
      <c r="P684" s="15"/>
      <c r="Q684" s="15"/>
      <c r="R684" s="15"/>
    </row>
    <row r="685">
      <c r="A685" s="15"/>
      <c r="B685" s="47"/>
      <c r="C685" s="47"/>
      <c r="D685" s="15"/>
      <c r="E685" s="15"/>
      <c r="F685" s="15"/>
      <c r="G685" s="15"/>
      <c r="H685" s="15"/>
      <c r="I685" s="15"/>
      <c r="J685" s="15"/>
      <c r="K685" s="15"/>
      <c r="L685" s="15"/>
      <c r="M685" s="15"/>
      <c r="N685" s="15"/>
      <c r="O685" s="15"/>
      <c r="P685" s="15"/>
      <c r="Q685" s="15"/>
      <c r="R685" s="15"/>
    </row>
    <row r="686">
      <c r="A686" s="15"/>
      <c r="B686" s="47"/>
      <c r="C686" s="47"/>
      <c r="D686" s="15"/>
      <c r="E686" s="15"/>
      <c r="F686" s="15"/>
      <c r="G686" s="15"/>
      <c r="H686" s="15"/>
      <c r="I686" s="15"/>
      <c r="J686" s="15"/>
      <c r="K686" s="15"/>
      <c r="L686" s="15"/>
      <c r="M686" s="15"/>
      <c r="N686" s="15"/>
      <c r="O686" s="15"/>
      <c r="P686" s="15"/>
      <c r="Q686" s="15"/>
      <c r="R686" s="15"/>
    </row>
    <row r="687">
      <c r="A687" s="15"/>
      <c r="B687" s="47"/>
      <c r="C687" s="47"/>
      <c r="D687" s="15"/>
      <c r="E687" s="15"/>
      <c r="F687" s="15"/>
      <c r="G687" s="15"/>
      <c r="H687" s="15"/>
      <c r="I687" s="15"/>
      <c r="J687" s="15"/>
      <c r="K687" s="15"/>
      <c r="L687" s="15"/>
      <c r="M687" s="15"/>
      <c r="N687" s="15"/>
      <c r="O687" s="15"/>
      <c r="P687" s="15"/>
      <c r="Q687" s="15"/>
      <c r="R687" s="15"/>
    </row>
    <row r="688">
      <c r="A688" s="15"/>
      <c r="B688" s="47"/>
      <c r="C688" s="47"/>
      <c r="D688" s="15"/>
      <c r="E688" s="15"/>
      <c r="F688" s="15"/>
      <c r="G688" s="15"/>
      <c r="H688" s="15"/>
      <c r="I688" s="15"/>
      <c r="J688" s="15"/>
      <c r="K688" s="15"/>
      <c r="L688" s="15"/>
      <c r="M688" s="15"/>
      <c r="N688" s="15"/>
      <c r="O688" s="15"/>
      <c r="P688" s="15"/>
      <c r="Q688" s="15"/>
      <c r="R688" s="15"/>
    </row>
    <row r="689">
      <c r="A689" s="15"/>
      <c r="B689" s="47"/>
      <c r="C689" s="47"/>
      <c r="D689" s="15"/>
      <c r="E689" s="15"/>
      <c r="F689" s="15"/>
      <c r="G689" s="15"/>
      <c r="H689" s="15"/>
      <c r="I689" s="15"/>
      <c r="J689" s="15"/>
      <c r="K689" s="15"/>
      <c r="L689" s="15"/>
      <c r="M689" s="15"/>
      <c r="N689" s="15"/>
      <c r="O689" s="15"/>
      <c r="P689" s="15"/>
      <c r="Q689" s="15"/>
      <c r="R689" s="15"/>
    </row>
    <row r="690">
      <c r="A690" s="15"/>
      <c r="B690" s="47"/>
      <c r="C690" s="47"/>
      <c r="D690" s="15"/>
      <c r="E690" s="15"/>
      <c r="F690" s="15"/>
      <c r="G690" s="15"/>
      <c r="H690" s="15"/>
      <c r="I690" s="15"/>
      <c r="J690" s="15"/>
      <c r="K690" s="15"/>
      <c r="L690" s="15"/>
      <c r="M690" s="15"/>
      <c r="N690" s="15"/>
      <c r="O690" s="15"/>
      <c r="P690" s="15"/>
      <c r="Q690" s="15"/>
      <c r="R690" s="15"/>
    </row>
    <row r="691">
      <c r="A691" s="15"/>
      <c r="B691" s="47"/>
      <c r="C691" s="47"/>
      <c r="D691" s="15"/>
      <c r="E691" s="15"/>
      <c r="F691" s="15"/>
      <c r="G691" s="15"/>
      <c r="H691" s="15"/>
      <c r="I691" s="15"/>
      <c r="J691" s="15"/>
      <c r="K691" s="15"/>
      <c r="L691" s="15"/>
      <c r="M691" s="15"/>
      <c r="N691" s="15"/>
      <c r="O691" s="15"/>
      <c r="P691" s="15"/>
      <c r="Q691" s="15"/>
      <c r="R691" s="15"/>
    </row>
    <row r="692">
      <c r="A692" s="15"/>
      <c r="B692" s="47"/>
      <c r="C692" s="47"/>
      <c r="D692" s="15"/>
      <c r="E692" s="15"/>
      <c r="F692" s="15"/>
      <c r="G692" s="15"/>
      <c r="H692" s="15"/>
      <c r="I692" s="15"/>
      <c r="J692" s="15"/>
      <c r="K692" s="15"/>
      <c r="L692" s="15"/>
      <c r="M692" s="15"/>
      <c r="N692" s="15"/>
      <c r="O692" s="15"/>
      <c r="P692" s="15"/>
      <c r="Q692" s="15"/>
      <c r="R692" s="15"/>
    </row>
    <row r="693">
      <c r="A693" s="15"/>
      <c r="B693" s="47"/>
      <c r="C693" s="47"/>
      <c r="D693" s="15"/>
      <c r="E693" s="15"/>
      <c r="F693" s="15"/>
      <c r="G693" s="15"/>
      <c r="H693" s="15"/>
      <c r="I693" s="15"/>
      <c r="J693" s="15"/>
      <c r="K693" s="15"/>
      <c r="L693" s="15"/>
      <c r="M693" s="15"/>
      <c r="N693" s="15"/>
      <c r="O693" s="15"/>
      <c r="P693" s="15"/>
      <c r="Q693" s="15"/>
      <c r="R693" s="15"/>
    </row>
    <row r="694">
      <c r="A694" s="15"/>
      <c r="B694" s="47"/>
      <c r="C694" s="47"/>
      <c r="D694" s="15"/>
      <c r="E694" s="15"/>
      <c r="F694" s="15"/>
      <c r="G694" s="15"/>
      <c r="H694" s="15"/>
      <c r="I694" s="15"/>
      <c r="J694" s="15"/>
      <c r="K694" s="15"/>
      <c r="L694" s="15"/>
      <c r="M694" s="15"/>
      <c r="N694" s="15"/>
      <c r="O694" s="15"/>
      <c r="P694" s="15"/>
      <c r="Q694" s="15"/>
      <c r="R694" s="15"/>
    </row>
    <row r="695">
      <c r="A695" s="15"/>
      <c r="B695" s="47"/>
      <c r="C695" s="47"/>
      <c r="D695" s="15"/>
      <c r="E695" s="15"/>
      <c r="F695" s="15"/>
      <c r="G695" s="15"/>
      <c r="H695" s="15"/>
      <c r="I695" s="15"/>
      <c r="J695" s="15"/>
      <c r="K695" s="15"/>
      <c r="L695" s="15"/>
      <c r="M695" s="15"/>
      <c r="N695" s="15"/>
      <c r="O695" s="15"/>
      <c r="P695" s="15"/>
      <c r="Q695" s="15"/>
      <c r="R695" s="15"/>
    </row>
    <row r="696">
      <c r="A696" s="15"/>
      <c r="B696" s="47"/>
      <c r="C696" s="47"/>
      <c r="D696" s="15"/>
      <c r="E696" s="15"/>
      <c r="F696" s="15"/>
      <c r="G696" s="15"/>
      <c r="H696" s="15"/>
      <c r="I696" s="15"/>
      <c r="J696" s="15"/>
      <c r="K696" s="15"/>
      <c r="L696" s="15"/>
      <c r="M696" s="15"/>
      <c r="N696" s="15"/>
      <c r="O696" s="15"/>
      <c r="P696" s="15"/>
      <c r="Q696" s="15"/>
      <c r="R696" s="15"/>
    </row>
    <row r="697">
      <c r="A697" s="15"/>
      <c r="B697" s="47"/>
      <c r="C697" s="47"/>
      <c r="D697" s="15"/>
      <c r="E697" s="15"/>
      <c r="F697" s="15"/>
      <c r="G697" s="15"/>
      <c r="H697" s="15"/>
      <c r="I697" s="15"/>
      <c r="J697" s="15"/>
      <c r="K697" s="15"/>
      <c r="L697" s="15"/>
      <c r="M697" s="15"/>
      <c r="N697" s="15"/>
      <c r="O697" s="15"/>
      <c r="P697" s="15"/>
      <c r="Q697" s="15"/>
      <c r="R697" s="15"/>
    </row>
    <row r="698">
      <c r="A698" s="15"/>
      <c r="B698" s="47"/>
      <c r="C698" s="47"/>
      <c r="D698" s="15"/>
      <c r="E698" s="15"/>
      <c r="F698" s="15"/>
      <c r="G698" s="15"/>
      <c r="H698" s="15"/>
      <c r="I698" s="15"/>
      <c r="J698" s="15"/>
      <c r="K698" s="15"/>
      <c r="L698" s="15"/>
      <c r="M698" s="15"/>
      <c r="N698" s="15"/>
      <c r="O698" s="15"/>
      <c r="P698" s="15"/>
      <c r="Q698" s="15"/>
      <c r="R698" s="15"/>
    </row>
    <row r="699">
      <c r="A699" s="15"/>
      <c r="B699" s="47"/>
      <c r="C699" s="47"/>
      <c r="D699" s="15"/>
      <c r="E699" s="15"/>
      <c r="F699" s="15"/>
      <c r="G699" s="15"/>
      <c r="H699" s="15"/>
      <c r="I699" s="15"/>
      <c r="J699" s="15"/>
      <c r="K699" s="15"/>
      <c r="L699" s="15"/>
      <c r="M699" s="15"/>
      <c r="N699" s="15"/>
      <c r="O699" s="15"/>
      <c r="P699" s="15"/>
      <c r="Q699" s="15"/>
      <c r="R699" s="15"/>
    </row>
    <row r="700">
      <c r="A700" s="15"/>
      <c r="B700" s="47"/>
      <c r="C700" s="47"/>
      <c r="D700" s="15"/>
      <c r="E700" s="15"/>
      <c r="F700" s="15"/>
      <c r="G700" s="15"/>
      <c r="H700" s="15"/>
      <c r="I700" s="15"/>
      <c r="J700" s="15"/>
      <c r="K700" s="15"/>
      <c r="L700" s="15"/>
      <c r="M700" s="15"/>
      <c r="N700" s="15"/>
      <c r="O700" s="15"/>
      <c r="P700" s="15"/>
      <c r="Q700" s="15"/>
      <c r="R700" s="15"/>
    </row>
    <row r="701">
      <c r="A701" s="15"/>
      <c r="B701" s="47"/>
      <c r="C701" s="47"/>
      <c r="D701" s="15"/>
      <c r="E701" s="15"/>
      <c r="F701" s="15"/>
      <c r="G701" s="15"/>
      <c r="H701" s="15"/>
      <c r="I701" s="15"/>
      <c r="J701" s="15"/>
      <c r="K701" s="15"/>
      <c r="L701" s="15"/>
      <c r="M701" s="15"/>
      <c r="N701" s="15"/>
      <c r="O701" s="15"/>
      <c r="P701" s="15"/>
      <c r="Q701" s="15"/>
      <c r="R701" s="15"/>
    </row>
    <row r="702">
      <c r="A702" s="15"/>
      <c r="B702" s="47"/>
      <c r="C702" s="47"/>
      <c r="D702" s="15"/>
      <c r="E702" s="15"/>
      <c r="F702" s="15"/>
      <c r="G702" s="15"/>
      <c r="H702" s="15"/>
      <c r="I702" s="15"/>
      <c r="J702" s="15"/>
      <c r="K702" s="15"/>
      <c r="L702" s="15"/>
      <c r="M702" s="15"/>
      <c r="N702" s="15"/>
      <c r="O702" s="15"/>
      <c r="P702" s="15"/>
      <c r="Q702" s="15"/>
      <c r="R702" s="15"/>
    </row>
    <row r="703">
      <c r="A703" s="15"/>
      <c r="B703" s="47"/>
      <c r="C703" s="47"/>
      <c r="D703" s="15"/>
      <c r="E703" s="15"/>
      <c r="F703" s="15"/>
      <c r="G703" s="15"/>
      <c r="H703" s="15"/>
      <c r="I703" s="15"/>
      <c r="J703" s="15"/>
      <c r="K703" s="15"/>
      <c r="L703" s="15"/>
      <c r="M703" s="15"/>
      <c r="N703" s="15"/>
      <c r="O703" s="15"/>
      <c r="P703" s="15"/>
      <c r="Q703" s="15"/>
      <c r="R703" s="15"/>
    </row>
    <row r="704">
      <c r="A704" s="15"/>
      <c r="B704" s="47"/>
      <c r="C704" s="47"/>
      <c r="D704" s="15"/>
      <c r="E704" s="15"/>
      <c r="F704" s="15"/>
      <c r="G704" s="15"/>
      <c r="H704" s="15"/>
      <c r="I704" s="15"/>
      <c r="J704" s="15"/>
      <c r="K704" s="15"/>
      <c r="L704" s="15"/>
      <c r="M704" s="15"/>
      <c r="N704" s="15"/>
      <c r="O704" s="15"/>
      <c r="P704" s="15"/>
      <c r="Q704" s="15"/>
      <c r="R704" s="15"/>
    </row>
    <row r="705">
      <c r="A705" s="15"/>
      <c r="B705" s="47"/>
      <c r="C705" s="47"/>
      <c r="D705" s="15"/>
      <c r="E705" s="15"/>
      <c r="F705" s="15"/>
      <c r="G705" s="15"/>
      <c r="H705" s="15"/>
      <c r="I705" s="15"/>
      <c r="J705" s="15"/>
      <c r="K705" s="15"/>
      <c r="L705" s="15"/>
      <c r="M705" s="15"/>
      <c r="N705" s="15"/>
      <c r="O705" s="15"/>
      <c r="P705" s="15"/>
      <c r="Q705" s="15"/>
      <c r="R705" s="15"/>
    </row>
    <row r="706">
      <c r="A706" s="15"/>
      <c r="B706" s="47"/>
      <c r="C706" s="47"/>
      <c r="D706" s="15"/>
      <c r="E706" s="15"/>
      <c r="F706" s="15"/>
      <c r="G706" s="15"/>
      <c r="H706" s="15"/>
      <c r="I706" s="15"/>
      <c r="J706" s="15"/>
      <c r="K706" s="15"/>
      <c r="L706" s="15"/>
      <c r="M706" s="15"/>
      <c r="N706" s="15"/>
      <c r="O706" s="15"/>
      <c r="P706" s="15"/>
      <c r="Q706" s="15"/>
      <c r="R706" s="15"/>
    </row>
    <row r="707">
      <c r="A707" s="15"/>
      <c r="B707" s="47"/>
      <c r="C707" s="47"/>
      <c r="D707" s="15"/>
      <c r="E707" s="15"/>
      <c r="F707" s="15"/>
      <c r="G707" s="15"/>
      <c r="H707" s="15"/>
      <c r="I707" s="15"/>
      <c r="J707" s="15"/>
      <c r="K707" s="15"/>
      <c r="L707" s="15"/>
      <c r="M707" s="15"/>
      <c r="N707" s="15"/>
      <c r="O707" s="15"/>
      <c r="P707" s="15"/>
      <c r="Q707" s="15"/>
      <c r="R707" s="15"/>
    </row>
    <row r="708">
      <c r="A708" s="15"/>
      <c r="B708" s="47"/>
      <c r="C708" s="47"/>
      <c r="D708" s="15"/>
      <c r="E708" s="15"/>
      <c r="F708" s="15"/>
      <c r="G708" s="15"/>
      <c r="H708" s="15"/>
      <c r="I708" s="15"/>
      <c r="J708" s="15"/>
      <c r="K708" s="15"/>
      <c r="L708" s="15"/>
      <c r="M708" s="15"/>
      <c r="N708" s="15"/>
      <c r="O708" s="15"/>
      <c r="P708" s="15"/>
      <c r="Q708" s="15"/>
      <c r="R708" s="15"/>
    </row>
    <row r="709">
      <c r="A709" s="15"/>
      <c r="B709" s="47"/>
      <c r="C709" s="47"/>
      <c r="D709" s="15"/>
      <c r="E709" s="15"/>
      <c r="F709" s="15"/>
      <c r="G709" s="15"/>
      <c r="H709" s="15"/>
      <c r="I709" s="15"/>
      <c r="J709" s="15"/>
      <c r="K709" s="15"/>
      <c r="L709" s="15"/>
      <c r="M709" s="15"/>
      <c r="N709" s="15"/>
      <c r="O709" s="15"/>
      <c r="P709" s="15"/>
      <c r="Q709" s="15"/>
      <c r="R709" s="15"/>
    </row>
    <row r="710">
      <c r="A710" s="15"/>
      <c r="B710" s="47"/>
      <c r="C710" s="47"/>
      <c r="D710" s="15"/>
      <c r="E710" s="15"/>
      <c r="F710" s="15"/>
      <c r="G710" s="15"/>
      <c r="H710" s="15"/>
      <c r="I710" s="15"/>
      <c r="J710" s="15"/>
      <c r="K710" s="15"/>
      <c r="L710" s="15"/>
      <c r="M710" s="15"/>
      <c r="N710" s="15"/>
      <c r="O710" s="15"/>
      <c r="P710" s="15"/>
      <c r="Q710" s="15"/>
      <c r="R710" s="15"/>
    </row>
    <row r="711">
      <c r="A711" s="15"/>
      <c r="B711" s="47"/>
      <c r="C711" s="47"/>
      <c r="D711" s="15"/>
      <c r="E711" s="15"/>
      <c r="F711" s="15"/>
      <c r="G711" s="15"/>
      <c r="H711" s="15"/>
      <c r="I711" s="15"/>
      <c r="J711" s="15"/>
      <c r="K711" s="15"/>
      <c r="L711" s="15"/>
      <c r="M711" s="15"/>
      <c r="N711" s="15"/>
      <c r="O711" s="15"/>
      <c r="P711" s="15"/>
      <c r="Q711" s="15"/>
      <c r="R711" s="15"/>
    </row>
    <row r="712">
      <c r="A712" s="15"/>
      <c r="B712" s="47"/>
      <c r="C712" s="47"/>
      <c r="D712" s="15"/>
      <c r="E712" s="15"/>
      <c r="F712" s="15"/>
      <c r="G712" s="15"/>
      <c r="H712" s="15"/>
      <c r="I712" s="15"/>
      <c r="J712" s="15"/>
      <c r="K712" s="15"/>
      <c r="L712" s="15"/>
      <c r="M712" s="15"/>
      <c r="N712" s="15"/>
      <c r="O712" s="15"/>
      <c r="P712" s="15"/>
      <c r="Q712" s="15"/>
      <c r="R712" s="15"/>
    </row>
    <row r="713">
      <c r="A713" s="15"/>
      <c r="B713" s="47"/>
      <c r="C713" s="47"/>
      <c r="D713" s="15"/>
      <c r="E713" s="15"/>
      <c r="F713" s="15"/>
      <c r="G713" s="15"/>
      <c r="H713" s="15"/>
      <c r="I713" s="15"/>
      <c r="J713" s="15"/>
      <c r="K713" s="15"/>
      <c r="L713" s="15"/>
      <c r="M713" s="15"/>
      <c r="N713" s="15"/>
      <c r="O713" s="15"/>
      <c r="P713" s="15"/>
      <c r="Q713" s="15"/>
      <c r="R713" s="15"/>
    </row>
    <row r="714">
      <c r="A714" s="15"/>
      <c r="B714" s="47"/>
      <c r="C714" s="47"/>
      <c r="D714" s="15"/>
      <c r="E714" s="15"/>
      <c r="F714" s="15"/>
      <c r="G714" s="15"/>
      <c r="H714" s="15"/>
      <c r="I714" s="15"/>
      <c r="J714" s="15"/>
      <c r="K714" s="15"/>
      <c r="L714" s="15"/>
      <c r="M714" s="15"/>
      <c r="N714" s="15"/>
      <c r="O714" s="15"/>
      <c r="P714" s="15"/>
      <c r="Q714" s="15"/>
      <c r="R714" s="15"/>
    </row>
    <row r="715">
      <c r="A715" s="15"/>
      <c r="B715" s="47"/>
      <c r="C715" s="47"/>
      <c r="D715" s="15"/>
      <c r="E715" s="15"/>
      <c r="F715" s="15"/>
      <c r="G715" s="15"/>
      <c r="H715" s="15"/>
      <c r="I715" s="15"/>
      <c r="J715" s="15"/>
      <c r="K715" s="15"/>
      <c r="L715" s="15"/>
      <c r="M715" s="15"/>
      <c r="N715" s="15"/>
      <c r="O715" s="15"/>
      <c r="P715" s="15"/>
      <c r="Q715" s="15"/>
      <c r="R715" s="15"/>
    </row>
    <row r="716">
      <c r="A716" s="15"/>
      <c r="B716" s="47"/>
      <c r="C716" s="47"/>
      <c r="D716" s="15"/>
      <c r="E716" s="15"/>
      <c r="F716" s="15"/>
      <c r="G716" s="15"/>
      <c r="H716" s="15"/>
      <c r="I716" s="15"/>
      <c r="J716" s="15"/>
      <c r="K716" s="15"/>
      <c r="L716" s="15"/>
      <c r="M716" s="15"/>
      <c r="N716" s="15"/>
      <c r="O716" s="15"/>
      <c r="P716" s="15"/>
      <c r="Q716" s="15"/>
      <c r="R716" s="15"/>
    </row>
    <row r="717">
      <c r="A717" s="15"/>
      <c r="B717" s="47"/>
      <c r="C717" s="47"/>
      <c r="D717" s="15"/>
      <c r="E717" s="15"/>
      <c r="F717" s="15"/>
      <c r="G717" s="15"/>
      <c r="H717" s="15"/>
      <c r="I717" s="15"/>
      <c r="J717" s="15"/>
      <c r="K717" s="15"/>
      <c r="L717" s="15"/>
      <c r="M717" s="15"/>
      <c r="N717" s="15"/>
      <c r="O717" s="15"/>
      <c r="P717" s="15"/>
      <c r="Q717" s="15"/>
      <c r="R717" s="15"/>
    </row>
    <row r="718">
      <c r="A718" s="15"/>
      <c r="B718" s="47"/>
      <c r="C718" s="47"/>
      <c r="D718" s="15"/>
      <c r="E718" s="15"/>
      <c r="F718" s="15"/>
      <c r="G718" s="15"/>
      <c r="H718" s="15"/>
      <c r="I718" s="15"/>
      <c r="J718" s="15"/>
      <c r="K718" s="15"/>
      <c r="L718" s="15"/>
      <c r="M718" s="15"/>
      <c r="N718" s="15"/>
      <c r="O718" s="15"/>
      <c r="P718" s="15"/>
      <c r="Q718" s="15"/>
      <c r="R718" s="15"/>
    </row>
    <row r="719">
      <c r="A719" s="15"/>
      <c r="B719" s="47"/>
      <c r="C719" s="47"/>
      <c r="D719" s="15"/>
      <c r="E719" s="15"/>
      <c r="F719" s="15"/>
      <c r="G719" s="15"/>
      <c r="H719" s="15"/>
      <c r="I719" s="15"/>
      <c r="J719" s="15"/>
      <c r="K719" s="15"/>
      <c r="L719" s="15"/>
      <c r="M719" s="15"/>
      <c r="N719" s="15"/>
      <c r="O719" s="15"/>
      <c r="P719" s="15"/>
      <c r="Q719" s="15"/>
      <c r="R719" s="15"/>
    </row>
    <row r="720">
      <c r="A720" s="15"/>
      <c r="B720" s="47"/>
      <c r="C720" s="47"/>
      <c r="D720" s="15"/>
      <c r="E720" s="15"/>
      <c r="F720" s="15"/>
      <c r="G720" s="15"/>
      <c r="H720" s="15"/>
      <c r="I720" s="15"/>
      <c r="J720" s="15"/>
      <c r="K720" s="15"/>
      <c r="L720" s="15"/>
      <c r="M720" s="15"/>
      <c r="N720" s="15"/>
      <c r="O720" s="15"/>
      <c r="P720" s="15"/>
      <c r="Q720" s="15"/>
      <c r="R720" s="15"/>
    </row>
    <row r="721">
      <c r="A721" s="15"/>
      <c r="B721" s="47"/>
      <c r="C721" s="47"/>
      <c r="D721" s="15"/>
      <c r="E721" s="15"/>
      <c r="F721" s="15"/>
      <c r="G721" s="15"/>
      <c r="H721" s="15"/>
      <c r="I721" s="15"/>
      <c r="J721" s="15"/>
      <c r="K721" s="15"/>
      <c r="L721" s="15"/>
      <c r="M721" s="15"/>
      <c r="N721" s="15"/>
      <c r="O721" s="15"/>
      <c r="P721" s="15"/>
      <c r="Q721" s="15"/>
      <c r="R721" s="15"/>
    </row>
    <row r="722">
      <c r="A722" s="15"/>
      <c r="B722" s="47"/>
      <c r="C722" s="47"/>
      <c r="D722" s="15"/>
      <c r="E722" s="15"/>
      <c r="F722" s="15"/>
      <c r="G722" s="15"/>
      <c r="H722" s="15"/>
      <c r="I722" s="15"/>
      <c r="J722" s="15"/>
      <c r="K722" s="15"/>
      <c r="L722" s="15"/>
      <c r="M722" s="15"/>
      <c r="N722" s="15"/>
      <c r="O722" s="15"/>
      <c r="P722" s="15"/>
      <c r="Q722" s="15"/>
      <c r="R722" s="15"/>
    </row>
    <row r="723">
      <c r="A723" s="15"/>
      <c r="B723" s="47"/>
      <c r="C723" s="47"/>
      <c r="D723" s="15"/>
      <c r="E723" s="15"/>
      <c r="F723" s="15"/>
      <c r="G723" s="15"/>
      <c r="H723" s="15"/>
      <c r="I723" s="15"/>
      <c r="J723" s="15"/>
      <c r="K723" s="15"/>
      <c r="L723" s="15"/>
      <c r="M723" s="15"/>
      <c r="N723" s="15"/>
      <c r="O723" s="15"/>
      <c r="P723" s="15"/>
      <c r="Q723" s="15"/>
      <c r="R723" s="15"/>
    </row>
    <row r="724">
      <c r="A724" s="15"/>
      <c r="B724" s="47"/>
      <c r="C724" s="47"/>
      <c r="D724" s="15"/>
      <c r="E724" s="15"/>
      <c r="F724" s="15"/>
      <c r="G724" s="15"/>
      <c r="H724" s="15"/>
      <c r="I724" s="15"/>
      <c r="J724" s="15"/>
      <c r="K724" s="15"/>
      <c r="L724" s="15"/>
      <c r="M724" s="15"/>
      <c r="N724" s="15"/>
      <c r="O724" s="15"/>
      <c r="P724" s="15"/>
      <c r="Q724" s="15"/>
      <c r="R724" s="15"/>
    </row>
    <row r="725">
      <c r="A725" s="15"/>
      <c r="B725" s="47"/>
      <c r="C725" s="47"/>
      <c r="D725" s="15"/>
      <c r="E725" s="15"/>
      <c r="F725" s="15"/>
      <c r="G725" s="15"/>
      <c r="H725" s="15"/>
      <c r="I725" s="15"/>
      <c r="J725" s="15"/>
      <c r="K725" s="15"/>
      <c r="L725" s="15"/>
      <c r="M725" s="15"/>
      <c r="N725" s="15"/>
      <c r="O725" s="15"/>
      <c r="P725" s="15"/>
      <c r="Q725" s="15"/>
      <c r="R725" s="15"/>
    </row>
    <row r="726">
      <c r="A726" s="15"/>
      <c r="B726" s="47"/>
      <c r="C726" s="47"/>
      <c r="D726" s="15"/>
      <c r="E726" s="15"/>
      <c r="F726" s="15"/>
      <c r="G726" s="15"/>
      <c r="H726" s="15"/>
      <c r="I726" s="15"/>
      <c r="J726" s="15"/>
      <c r="K726" s="15"/>
      <c r="L726" s="15"/>
      <c r="M726" s="15"/>
      <c r="N726" s="15"/>
      <c r="O726" s="15"/>
      <c r="P726" s="15"/>
      <c r="Q726" s="15"/>
      <c r="R726" s="15"/>
    </row>
    <row r="727">
      <c r="A727" s="15"/>
      <c r="B727" s="47"/>
      <c r="C727" s="47"/>
      <c r="D727" s="15"/>
      <c r="E727" s="15"/>
      <c r="F727" s="15"/>
      <c r="G727" s="15"/>
      <c r="H727" s="15"/>
      <c r="I727" s="15"/>
      <c r="J727" s="15"/>
      <c r="K727" s="15"/>
      <c r="L727" s="15"/>
      <c r="M727" s="15"/>
      <c r="N727" s="15"/>
      <c r="O727" s="15"/>
      <c r="P727" s="15"/>
      <c r="Q727" s="15"/>
      <c r="R727" s="15"/>
    </row>
    <row r="728">
      <c r="A728" s="15"/>
      <c r="B728" s="47"/>
      <c r="C728" s="47"/>
      <c r="D728" s="15"/>
      <c r="E728" s="15"/>
      <c r="F728" s="15"/>
      <c r="G728" s="15"/>
      <c r="H728" s="15"/>
      <c r="I728" s="15"/>
      <c r="J728" s="15"/>
      <c r="K728" s="15"/>
      <c r="L728" s="15"/>
      <c r="M728" s="15"/>
      <c r="N728" s="15"/>
      <c r="O728" s="15"/>
      <c r="P728" s="15"/>
      <c r="Q728" s="15"/>
      <c r="R728" s="15"/>
    </row>
    <row r="729">
      <c r="A729" s="15"/>
      <c r="B729" s="47"/>
      <c r="C729" s="47"/>
      <c r="D729" s="15"/>
      <c r="E729" s="15"/>
      <c r="F729" s="15"/>
      <c r="G729" s="15"/>
      <c r="H729" s="15"/>
      <c r="I729" s="15"/>
      <c r="J729" s="15"/>
      <c r="K729" s="15"/>
      <c r="L729" s="15"/>
      <c r="M729" s="15"/>
      <c r="N729" s="15"/>
      <c r="O729" s="15"/>
      <c r="P729" s="15"/>
      <c r="Q729" s="15"/>
      <c r="R729" s="15"/>
    </row>
    <row r="730">
      <c r="A730" s="15"/>
      <c r="B730" s="47"/>
      <c r="C730" s="47"/>
      <c r="D730" s="15"/>
      <c r="E730" s="15"/>
      <c r="F730" s="15"/>
      <c r="G730" s="15"/>
      <c r="H730" s="15"/>
      <c r="I730" s="15"/>
      <c r="J730" s="15"/>
      <c r="K730" s="15"/>
      <c r="L730" s="15"/>
      <c r="M730" s="15"/>
      <c r="N730" s="15"/>
      <c r="O730" s="15"/>
      <c r="P730" s="15"/>
      <c r="Q730" s="15"/>
      <c r="R730" s="15"/>
    </row>
    <row r="731">
      <c r="A731" s="15"/>
      <c r="B731" s="47"/>
      <c r="C731" s="47"/>
      <c r="D731" s="15"/>
      <c r="E731" s="15"/>
      <c r="F731" s="15"/>
      <c r="G731" s="15"/>
      <c r="H731" s="15"/>
      <c r="I731" s="15"/>
      <c r="J731" s="15"/>
      <c r="K731" s="15"/>
      <c r="L731" s="15"/>
      <c r="M731" s="15"/>
      <c r="N731" s="15"/>
      <c r="O731" s="15"/>
      <c r="P731" s="15"/>
      <c r="Q731" s="15"/>
      <c r="R731" s="15"/>
    </row>
    <row r="732">
      <c r="A732" s="15"/>
      <c r="B732" s="47"/>
      <c r="C732" s="47"/>
      <c r="D732" s="15"/>
      <c r="E732" s="15"/>
      <c r="F732" s="15"/>
      <c r="G732" s="15"/>
      <c r="H732" s="15"/>
      <c r="I732" s="15"/>
      <c r="J732" s="15"/>
      <c r="K732" s="15"/>
      <c r="L732" s="15"/>
      <c r="M732" s="15"/>
      <c r="N732" s="15"/>
      <c r="O732" s="15"/>
      <c r="P732" s="15"/>
      <c r="Q732" s="15"/>
      <c r="R732" s="15"/>
    </row>
    <row r="733">
      <c r="A733" s="15"/>
      <c r="B733" s="47"/>
      <c r="C733" s="47"/>
      <c r="D733" s="15"/>
      <c r="E733" s="15"/>
      <c r="F733" s="15"/>
      <c r="G733" s="15"/>
      <c r="H733" s="15"/>
      <c r="I733" s="15"/>
      <c r="J733" s="15"/>
      <c r="K733" s="15"/>
      <c r="L733" s="15"/>
      <c r="M733" s="15"/>
      <c r="N733" s="15"/>
      <c r="O733" s="15"/>
      <c r="P733" s="15"/>
      <c r="Q733" s="15"/>
      <c r="R733" s="15"/>
    </row>
    <row r="734">
      <c r="A734" s="15"/>
      <c r="B734" s="47"/>
      <c r="C734" s="47"/>
      <c r="D734" s="15"/>
      <c r="E734" s="15"/>
      <c r="F734" s="15"/>
      <c r="G734" s="15"/>
      <c r="H734" s="15"/>
      <c r="I734" s="15"/>
      <c r="J734" s="15"/>
      <c r="K734" s="15"/>
      <c r="L734" s="15"/>
      <c r="M734" s="15"/>
      <c r="N734" s="15"/>
      <c r="O734" s="15"/>
      <c r="P734" s="15"/>
      <c r="Q734" s="15"/>
      <c r="R734" s="15"/>
    </row>
    <row r="735">
      <c r="A735" s="15"/>
      <c r="B735" s="47"/>
      <c r="C735" s="47"/>
      <c r="D735" s="15"/>
      <c r="E735" s="15"/>
      <c r="F735" s="15"/>
      <c r="G735" s="15"/>
      <c r="H735" s="15"/>
      <c r="I735" s="15"/>
      <c r="J735" s="15"/>
      <c r="K735" s="15"/>
      <c r="L735" s="15"/>
      <c r="M735" s="15"/>
      <c r="N735" s="15"/>
      <c r="O735" s="15"/>
      <c r="P735" s="15"/>
      <c r="Q735" s="15"/>
      <c r="R735" s="15"/>
    </row>
    <row r="736">
      <c r="A736" s="15"/>
      <c r="B736" s="47"/>
      <c r="C736" s="47"/>
      <c r="D736" s="15"/>
      <c r="E736" s="15"/>
      <c r="F736" s="15"/>
      <c r="G736" s="15"/>
      <c r="H736" s="15"/>
      <c r="I736" s="15"/>
      <c r="J736" s="15"/>
      <c r="K736" s="15"/>
      <c r="L736" s="15"/>
      <c r="M736" s="15"/>
      <c r="N736" s="15"/>
      <c r="O736" s="15"/>
      <c r="P736" s="15"/>
      <c r="Q736" s="15"/>
      <c r="R736" s="15"/>
    </row>
    <row r="737">
      <c r="A737" s="15"/>
      <c r="B737" s="47"/>
      <c r="C737" s="47"/>
      <c r="D737" s="15"/>
      <c r="E737" s="15"/>
      <c r="F737" s="15"/>
      <c r="G737" s="15"/>
      <c r="H737" s="15"/>
      <c r="I737" s="15"/>
      <c r="J737" s="15"/>
      <c r="K737" s="15"/>
      <c r="L737" s="15"/>
      <c r="M737" s="15"/>
      <c r="N737" s="15"/>
      <c r="O737" s="15"/>
      <c r="P737" s="15"/>
      <c r="Q737" s="15"/>
      <c r="R737" s="15"/>
    </row>
    <row r="738">
      <c r="A738" s="15"/>
      <c r="B738" s="47"/>
      <c r="C738" s="47"/>
      <c r="D738" s="15"/>
      <c r="E738" s="15"/>
      <c r="F738" s="15"/>
      <c r="G738" s="15"/>
      <c r="H738" s="15"/>
      <c r="I738" s="15"/>
      <c r="J738" s="15"/>
      <c r="K738" s="15"/>
      <c r="L738" s="15"/>
      <c r="M738" s="15"/>
      <c r="N738" s="15"/>
      <c r="O738" s="15"/>
      <c r="P738" s="15"/>
      <c r="Q738" s="15"/>
      <c r="R738" s="15"/>
    </row>
    <row r="739">
      <c r="A739" s="15"/>
      <c r="B739" s="47"/>
      <c r="C739" s="47"/>
      <c r="D739" s="15"/>
      <c r="E739" s="15"/>
      <c r="F739" s="15"/>
      <c r="G739" s="15"/>
      <c r="H739" s="15"/>
      <c r="I739" s="15"/>
      <c r="J739" s="15"/>
      <c r="K739" s="15"/>
      <c r="L739" s="15"/>
      <c r="M739" s="15"/>
      <c r="N739" s="15"/>
      <c r="O739" s="15"/>
      <c r="P739" s="15"/>
      <c r="Q739" s="15"/>
      <c r="R739" s="15"/>
    </row>
    <row r="740">
      <c r="A740" s="15"/>
      <c r="B740" s="47"/>
      <c r="C740" s="47"/>
      <c r="D740" s="15"/>
      <c r="E740" s="15"/>
      <c r="F740" s="15"/>
      <c r="G740" s="15"/>
      <c r="H740" s="15"/>
      <c r="I740" s="15"/>
      <c r="J740" s="15"/>
      <c r="K740" s="15"/>
      <c r="L740" s="15"/>
      <c r="M740" s="15"/>
      <c r="N740" s="15"/>
      <c r="O740" s="15"/>
      <c r="P740" s="15"/>
      <c r="Q740" s="15"/>
      <c r="R740" s="15"/>
    </row>
    <row r="741">
      <c r="A741" s="15"/>
      <c r="B741" s="47"/>
      <c r="C741" s="47"/>
      <c r="D741" s="15"/>
      <c r="E741" s="15"/>
      <c r="F741" s="15"/>
      <c r="G741" s="15"/>
      <c r="H741" s="15"/>
      <c r="I741" s="15"/>
      <c r="J741" s="15"/>
      <c r="K741" s="15"/>
      <c r="L741" s="15"/>
      <c r="M741" s="15"/>
      <c r="N741" s="15"/>
      <c r="O741" s="15"/>
      <c r="P741" s="15"/>
      <c r="Q741" s="15"/>
      <c r="R741" s="15"/>
    </row>
    <row r="742">
      <c r="A742" s="15"/>
      <c r="B742" s="47"/>
      <c r="C742" s="47"/>
      <c r="D742" s="15"/>
      <c r="E742" s="15"/>
      <c r="F742" s="15"/>
      <c r="G742" s="15"/>
      <c r="H742" s="15"/>
      <c r="I742" s="15"/>
      <c r="J742" s="15"/>
      <c r="K742" s="15"/>
      <c r="L742" s="15"/>
      <c r="M742" s="15"/>
      <c r="N742" s="15"/>
      <c r="O742" s="15"/>
      <c r="P742" s="15"/>
      <c r="Q742" s="15"/>
      <c r="R742" s="15"/>
    </row>
    <row r="743">
      <c r="A743" s="15"/>
      <c r="B743" s="47"/>
      <c r="C743" s="47"/>
      <c r="D743" s="15"/>
      <c r="E743" s="15"/>
      <c r="F743" s="15"/>
      <c r="G743" s="15"/>
      <c r="H743" s="15"/>
      <c r="I743" s="15"/>
      <c r="J743" s="15"/>
      <c r="K743" s="15"/>
      <c r="L743" s="15"/>
      <c r="M743" s="15"/>
      <c r="N743" s="15"/>
      <c r="O743" s="15"/>
      <c r="P743" s="15"/>
      <c r="Q743" s="15"/>
      <c r="R743" s="15"/>
    </row>
    <row r="744">
      <c r="A744" s="15"/>
      <c r="B744" s="47"/>
      <c r="C744" s="47"/>
      <c r="D744" s="15"/>
      <c r="E744" s="15"/>
      <c r="F744" s="15"/>
      <c r="G744" s="15"/>
      <c r="H744" s="15"/>
      <c r="I744" s="15"/>
      <c r="J744" s="15"/>
      <c r="K744" s="15"/>
      <c r="L744" s="15"/>
      <c r="M744" s="15"/>
      <c r="N744" s="15"/>
      <c r="O744" s="15"/>
      <c r="P744" s="15"/>
      <c r="Q744" s="15"/>
      <c r="R744" s="15"/>
    </row>
    <row r="745">
      <c r="A745" s="15"/>
      <c r="B745" s="47"/>
      <c r="C745" s="47"/>
      <c r="D745" s="15"/>
      <c r="E745" s="15"/>
      <c r="F745" s="15"/>
      <c r="G745" s="15"/>
      <c r="H745" s="15"/>
      <c r="I745" s="15"/>
      <c r="J745" s="15"/>
      <c r="K745" s="15"/>
      <c r="L745" s="15"/>
      <c r="M745" s="15"/>
      <c r="N745" s="15"/>
      <c r="O745" s="15"/>
      <c r="P745" s="15"/>
      <c r="Q745" s="15"/>
      <c r="R745" s="15"/>
    </row>
    <row r="746">
      <c r="A746" s="15"/>
      <c r="B746" s="47"/>
      <c r="C746" s="47"/>
      <c r="D746" s="15"/>
      <c r="E746" s="15"/>
      <c r="F746" s="15"/>
      <c r="G746" s="15"/>
      <c r="H746" s="15"/>
      <c r="I746" s="15"/>
      <c r="J746" s="15"/>
      <c r="K746" s="15"/>
      <c r="L746" s="15"/>
      <c r="M746" s="15"/>
      <c r="N746" s="15"/>
      <c r="O746" s="15"/>
      <c r="P746" s="15"/>
      <c r="Q746" s="15"/>
      <c r="R746" s="15"/>
    </row>
    <row r="747">
      <c r="A747" s="15"/>
      <c r="B747" s="47"/>
      <c r="C747" s="47"/>
      <c r="D747" s="15"/>
      <c r="E747" s="15"/>
      <c r="F747" s="15"/>
      <c r="G747" s="15"/>
      <c r="H747" s="15"/>
      <c r="I747" s="15"/>
      <c r="J747" s="15"/>
      <c r="K747" s="15"/>
      <c r="L747" s="15"/>
      <c r="M747" s="15"/>
      <c r="N747" s="15"/>
      <c r="O747" s="15"/>
      <c r="P747" s="15"/>
      <c r="Q747" s="15"/>
      <c r="R747" s="15"/>
    </row>
    <row r="748">
      <c r="A748" s="15"/>
      <c r="B748" s="47"/>
      <c r="C748" s="47"/>
      <c r="D748" s="15"/>
      <c r="E748" s="15"/>
      <c r="F748" s="15"/>
      <c r="G748" s="15"/>
      <c r="H748" s="15"/>
      <c r="I748" s="15"/>
      <c r="J748" s="15"/>
      <c r="K748" s="15"/>
      <c r="L748" s="15"/>
      <c r="M748" s="15"/>
      <c r="N748" s="15"/>
      <c r="O748" s="15"/>
      <c r="P748" s="15"/>
      <c r="Q748" s="15"/>
      <c r="R748" s="15"/>
    </row>
    <row r="749">
      <c r="A749" s="15"/>
      <c r="B749" s="47"/>
      <c r="C749" s="47"/>
      <c r="D749" s="15"/>
      <c r="E749" s="15"/>
      <c r="F749" s="15"/>
      <c r="G749" s="15"/>
      <c r="H749" s="15"/>
      <c r="I749" s="15"/>
      <c r="J749" s="15"/>
      <c r="K749" s="15"/>
      <c r="L749" s="15"/>
      <c r="M749" s="15"/>
      <c r="N749" s="15"/>
      <c r="O749" s="15"/>
      <c r="P749" s="15"/>
      <c r="Q749" s="15"/>
      <c r="R749" s="15"/>
    </row>
    <row r="750">
      <c r="A750" s="15"/>
      <c r="B750" s="47"/>
      <c r="C750" s="47"/>
      <c r="D750" s="15"/>
      <c r="E750" s="15"/>
      <c r="F750" s="15"/>
      <c r="G750" s="15"/>
      <c r="H750" s="15"/>
      <c r="I750" s="15"/>
      <c r="J750" s="15"/>
      <c r="K750" s="15"/>
      <c r="L750" s="15"/>
      <c r="M750" s="15"/>
      <c r="N750" s="15"/>
      <c r="O750" s="15"/>
      <c r="P750" s="15"/>
      <c r="Q750" s="15"/>
      <c r="R750" s="15"/>
    </row>
    <row r="751">
      <c r="A751" s="15"/>
      <c r="B751" s="47"/>
      <c r="C751" s="47"/>
      <c r="D751" s="15"/>
      <c r="E751" s="15"/>
      <c r="F751" s="15"/>
      <c r="G751" s="15"/>
      <c r="H751" s="15"/>
      <c r="I751" s="15"/>
      <c r="J751" s="15"/>
      <c r="K751" s="15"/>
      <c r="L751" s="15"/>
      <c r="M751" s="15"/>
      <c r="N751" s="15"/>
      <c r="O751" s="15"/>
      <c r="P751" s="15"/>
      <c r="Q751" s="15"/>
      <c r="R751" s="15"/>
    </row>
    <row r="752">
      <c r="A752" s="15"/>
      <c r="B752" s="47"/>
      <c r="C752" s="47"/>
      <c r="D752" s="15"/>
      <c r="E752" s="15"/>
      <c r="F752" s="15"/>
      <c r="G752" s="15"/>
      <c r="H752" s="15"/>
      <c r="I752" s="15"/>
      <c r="J752" s="15"/>
      <c r="K752" s="15"/>
      <c r="L752" s="15"/>
      <c r="M752" s="15"/>
      <c r="N752" s="15"/>
      <c r="O752" s="15"/>
      <c r="P752" s="15"/>
      <c r="Q752" s="15"/>
      <c r="R752" s="15"/>
    </row>
    <row r="753">
      <c r="A753" s="15"/>
      <c r="B753" s="47"/>
      <c r="C753" s="47"/>
      <c r="D753" s="15"/>
      <c r="E753" s="15"/>
      <c r="F753" s="15"/>
      <c r="G753" s="15"/>
      <c r="H753" s="15"/>
      <c r="I753" s="15"/>
      <c r="J753" s="15"/>
      <c r="K753" s="15"/>
      <c r="L753" s="15"/>
      <c r="M753" s="15"/>
      <c r="N753" s="15"/>
      <c r="O753" s="15"/>
      <c r="P753" s="15"/>
      <c r="Q753" s="15"/>
      <c r="R753" s="15"/>
    </row>
    <row r="754">
      <c r="A754" s="15"/>
      <c r="B754" s="47"/>
      <c r="C754" s="47"/>
      <c r="D754" s="15"/>
      <c r="E754" s="15"/>
      <c r="F754" s="15"/>
      <c r="G754" s="15"/>
      <c r="H754" s="15"/>
      <c r="I754" s="15"/>
      <c r="J754" s="15"/>
      <c r="K754" s="15"/>
      <c r="L754" s="15"/>
      <c r="M754" s="15"/>
      <c r="N754" s="15"/>
      <c r="O754" s="15"/>
      <c r="P754" s="15"/>
      <c r="Q754" s="15"/>
      <c r="R754" s="15"/>
    </row>
    <row r="755">
      <c r="A755" s="15"/>
      <c r="B755" s="47"/>
      <c r="C755" s="47"/>
      <c r="D755" s="15"/>
      <c r="E755" s="15"/>
      <c r="F755" s="15"/>
      <c r="G755" s="15"/>
      <c r="H755" s="15"/>
      <c r="I755" s="15"/>
      <c r="J755" s="15"/>
      <c r="K755" s="15"/>
      <c r="L755" s="15"/>
      <c r="M755" s="15"/>
      <c r="N755" s="15"/>
      <c r="O755" s="15"/>
      <c r="P755" s="15"/>
      <c r="Q755" s="15"/>
      <c r="R755" s="15"/>
    </row>
    <row r="756">
      <c r="A756" s="15"/>
      <c r="B756" s="47"/>
      <c r="C756" s="47"/>
      <c r="D756" s="15"/>
      <c r="E756" s="15"/>
      <c r="F756" s="15"/>
      <c r="G756" s="15"/>
      <c r="H756" s="15"/>
      <c r="I756" s="15"/>
      <c r="J756" s="15"/>
      <c r="K756" s="15"/>
      <c r="L756" s="15"/>
      <c r="M756" s="15"/>
      <c r="N756" s="15"/>
      <c r="O756" s="15"/>
      <c r="P756" s="15"/>
      <c r="Q756" s="15"/>
      <c r="R756" s="15"/>
    </row>
    <row r="757">
      <c r="A757" s="15"/>
      <c r="B757" s="47"/>
      <c r="C757" s="47"/>
      <c r="D757" s="15"/>
      <c r="E757" s="15"/>
      <c r="F757" s="15"/>
      <c r="G757" s="15"/>
      <c r="H757" s="15"/>
      <c r="I757" s="15"/>
      <c r="J757" s="15"/>
      <c r="K757" s="15"/>
      <c r="L757" s="15"/>
      <c r="M757" s="15"/>
      <c r="N757" s="15"/>
      <c r="O757" s="15"/>
      <c r="P757" s="15"/>
      <c r="Q757" s="15"/>
      <c r="R757" s="15"/>
    </row>
    <row r="758">
      <c r="A758" s="15"/>
      <c r="B758" s="47"/>
      <c r="C758" s="47"/>
      <c r="D758" s="15"/>
      <c r="E758" s="15"/>
      <c r="F758" s="15"/>
      <c r="G758" s="15"/>
      <c r="H758" s="15"/>
      <c r="I758" s="15"/>
      <c r="J758" s="15"/>
      <c r="K758" s="15"/>
      <c r="L758" s="15"/>
      <c r="M758" s="15"/>
      <c r="N758" s="15"/>
      <c r="O758" s="15"/>
      <c r="P758" s="15"/>
      <c r="Q758" s="15"/>
      <c r="R758" s="15"/>
    </row>
    <row r="759">
      <c r="A759" s="15"/>
      <c r="B759" s="47"/>
      <c r="C759" s="47"/>
      <c r="D759" s="15"/>
      <c r="E759" s="15"/>
      <c r="F759" s="15"/>
      <c r="G759" s="15"/>
      <c r="H759" s="15"/>
      <c r="I759" s="15"/>
      <c r="J759" s="15"/>
      <c r="K759" s="15"/>
      <c r="L759" s="15"/>
      <c r="M759" s="15"/>
      <c r="N759" s="15"/>
      <c r="O759" s="15"/>
      <c r="P759" s="15"/>
      <c r="Q759" s="15"/>
      <c r="R759" s="15"/>
    </row>
    <row r="760">
      <c r="A760" s="15"/>
      <c r="B760" s="47"/>
      <c r="C760" s="47"/>
      <c r="D760" s="15"/>
      <c r="E760" s="15"/>
      <c r="F760" s="15"/>
      <c r="G760" s="15"/>
      <c r="H760" s="15"/>
      <c r="I760" s="15"/>
      <c r="J760" s="15"/>
      <c r="K760" s="15"/>
      <c r="L760" s="15"/>
      <c r="M760" s="15"/>
      <c r="N760" s="15"/>
      <c r="O760" s="15"/>
      <c r="P760" s="15"/>
      <c r="Q760" s="15"/>
      <c r="R760" s="15"/>
    </row>
    <row r="761">
      <c r="A761" s="15"/>
      <c r="B761" s="47"/>
      <c r="C761" s="47"/>
      <c r="D761" s="15"/>
      <c r="E761" s="15"/>
      <c r="F761" s="15"/>
      <c r="G761" s="15"/>
      <c r="H761" s="15"/>
      <c r="I761" s="15"/>
      <c r="J761" s="15"/>
      <c r="K761" s="15"/>
      <c r="L761" s="15"/>
      <c r="M761" s="15"/>
      <c r="N761" s="15"/>
      <c r="O761" s="15"/>
      <c r="P761" s="15"/>
      <c r="Q761" s="15"/>
      <c r="R761" s="15"/>
    </row>
    <row r="762">
      <c r="A762" s="15"/>
      <c r="B762" s="47"/>
      <c r="C762" s="47"/>
      <c r="D762" s="15"/>
      <c r="E762" s="15"/>
      <c r="F762" s="15"/>
      <c r="G762" s="15"/>
      <c r="H762" s="15"/>
      <c r="I762" s="15"/>
      <c r="J762" s="15"/>
      <c r="K762" s="15"/>
      <c r="L762" s="15"/>
      <c r="M762" s="15"/>
      <c r="N762" s="15"/>
      <c r="O762" s="15"/>
      <c r="P762" s="15"/>
      <c r="Q762" s="15"/>
      <c r="R762" s="15"/>
    </row>
    <row r="763">
      <c r="A763" s="15"/>
      <c r="B763" s="47"/>
      <c r="C763" s="47"/>
      <c r="D763" s="15"/>
      <c r="E763" s="15"/>
      <c r="F763" s="15"/>
      <c r="G763" s="15"/>
      <c r="H763" s="15"/>
      <c r="I763" s="15"/>
      <c r="J763" s="15"/>
      <c r="K763" s="15"/>
      <c r="L763" s="15"/>
      <c r="M763" s="15"/>
      <c r="N763" s="15"/>
      <c r="O763" s="15"/>
      <c r="P763" s="15"/>
      <c r="Q763" s="15"/>
      <c r="R763" s="15"/>
    </row>
    <row r="764">
      <c r="A764" s="15"/>
      <c r="B764" s="47"/>
      <c r="C764" s="47"/>
      <c r="D764" s="15"/>
      <c r="E764" s="15"/>
      <c r="F764" s="15"/>
      <c r="G764" s="15"/>
      <c r="H764" s="15"/>
      <c r="I764" s="15"/>
      <c r="J764" s="15"/>
      <c r="K764" s="15"/>
      <c r="L764" s="15"/>
      <c r="M764" s="15"/>
      <c r="N764" s="15"/>
      <c r="O764" s="15"/>
      <c r="P764" s="15"/>
      <c r="Q764" s="15"/>
      <c r="R764" s="15"/>
    </row>
    <row r="765">
      <c r="A765" s="15"/>
      <c r="B765" s="47"/>
      <c r="C765" s="47"/>
      <c r="D765" s="15"/>
      <c r="E765" s="15"/>
      <c r="F765" s="15"/>
      <c r="G765" s="15"/>
      <c r="H765" s="15"/>
      <c r="I765" s="15"/>
      <c r="J765" s="15"/>
      <c r="K765" s="15"/>
      <c r="L765" s="15"/>
      <c r="M765" s="15"/>
      <c r="N765" s="15"/>
      <c r="O765" s="15"/>
      <c r="P765" s="15"/>
      <c r="Q765" s="15"/>
      <c r="R765" s="15"/>
    </row>
    <row r="766">
      <c r="A766" s="15"/>
      <c r="B766" s="47"/>
      <c r="C766" s="47"/>
      <c r="D766" s="15"/>
      <c r="E766" s="15"/>
      <c r="F766" s="15"/>
      <c r="G766" s="15"/>
      <c r="H766" s="15"/>
      <c r="I766" s="15"/>
      <c r="J766" s="15"/>
      <c r="K766" s="15"/>
      <c r="L766" s="15"/>
      <c r="M766" s="15"/>
      <c r="N766" s="15"/>
      <c r="O766" s="15"/>
      <c r="P766" s="15"/>
      <c r="Q766" s="15"/>
      <c r="R766" s="15"/>
    </row>
    <row r="767">
      <c r="A767" s="15"/>
      <c r="B767" s="47"/>
      <c r="C767" s="47"/>
      <c r="D767" s="15"/>
      <c r="E767" s="15"/>
      <c r="F767" s="15"/>
      <c r="G767" s="15"/>
      <c r="H767" s="15"/>
      <c r="I767" s="15"/>
      <c r="J767" s="15"/>
      <c r="K767" s="15"/>
      <c r="L767" s="15"/>
      <c r="M767" s="15"/>
      <c r="N767" s="15"/>
      <c r="O767" s="15"/>
      <c r="P767" s="15"/>
      <c r="Q767" s="15"/>
      <c r="R767" s="15"/>
    </row>
    <row r="768">
      <c r="A768" s="15"/>
      <c r="B768" s="47"/>
      <c r="C768" s="47"/>
      <c r="D768" s="15"/>
      <c r="E768" s="15"/>
      <c r="F768" s="15"/>
      <c r="G768" s="15"/>
      <c r="H768" s="15"/>
      <c r="I768" s="15"/>
      <c r="J768" s="15"/>
      <c r="K768" s="15"/>
      <c r="L768" s="15"/>
      <c r="M768" s="15"/>
      <c r="N768" s="15"/>
      <c r="O768" s="15"/>
      <c r="P768" s="15"/>
      <c r="Q768" s="15"/>
      <c r="R768" s="15"/>
    </row>
    <row r="769">
      <c r="A769" s="15"/>
      <c r="B769" s="47"/>
      <c r="C769" s="47"/>
      <c r="D769" s="15"/>
      <c r="E769" s="15"/>
      <c r="F769" s="15"/>
      <c r="G769" s="15"/>
      <c r="H769" s="15"/>
      <c r="I769" s="15"/>
      <c r="J769" s="15"/>
      <c r="K769" s="15"/>
      <c r="L769" s="15"/>
      <c r="M769" s="15"/>
      <c r="N769" s="15"/>
      <c r="O769" s="15"/>
      <c r="P769" s="15"/>
      <c r="Q769" s="15"/>
      <c r="R769" s="15"/>
    </row>
    <row r="770">
      <c r="A770" s="15"/>
      <c r="B770" s="47"/>
      <c r="C770" s="47"/>
      <c r="D770" s="15"/>
      <c r="E770" s="15"/>
      <c r="F770" s="15"/>
      <c r="G770" s="15"/>
      <c r="H770" s="15"/>
      <c r="I770" s="15"/>
      <c r="J770" s="15"/>
      <c r="K770" s="15"/>
      <c r="L770" s="15"/>
      <c r="M770" s="15"/>
      <c r="N770" s="15"/>
      <c r="O770" s="15"/>
      <c r="P770" s="15"/>
      <c r="Q770" s="15"/>
      <c r="R770" s="15"/>
    </row>
    <row r="771">
      <c r="A771" s="15"/>
      <c r="B771" s="47"/>
      <c r="C771" s="47"/>
      <c r="D771" s="15"/>
      <c r="E771" s="15"/>
      <c r="F771" s="15"/>
      <c r="G771" s="15"/>
      <c r="H771" s="15"/>
      <c r="I771" s="15"/>
      <c r="J771" s="15"/>
      <c r="K771" s="15"/>
      <c r="L771" s="15"/>
      <c r="M771" s="15"/>
      <c r="N771" s="15"/>
      <c r="O771" s="15"/>
      <c r="P771" s="15"/>
      <c r="Q771" s="15"/>
      <c r="R771" s="15"/>
    </row>
    <row r="772">
      <c r="A772" s="15"/>
      <c r="B772" s="47"/>
      <c r="C772" s="47"/>
      <c r="D772" s="15"/>
      <c r="E772" s="15"/>
      <c r="F772" s="15"/>
      <c r="G772" s="15"/>
      <c r="H772" s="15"/>
      <c r="I772" s="15"/>
      <c r="J772" s="15"/>
      <c r="K772" s="15"/>
      <c r="L772" s="15"/>
      <c r="M772" s="15"/>
      <c r="N772" s="15"/>
      <c r="O772" s="15"/>
      <c r="P772" s="15"/>
      <c r="Q772" s="15"/>
      <c r="R772" s="15"/>
    </row>
    <row r="773">
      <c r="A773" s="15"/>
      <c r="B773" s="47"/>
      <c r="C773" s="47"/>
      <c r="D773" s="15"/>
      <c r="E773" s="15"/>
      <c r="F773" s="15"/>
      <c r="G773" s="15"/>
      <c r="H773" s="15"/>
      <c r="I773" s="15"/>
      <c r="J773" s="15"/>
      <c r="K773" s="15"/>
      <c r="L773" s="15"/>
      <c r="M773" s="15"/>
      <c r="N773" s="15"/>
      <c r="O773" s="15"/>
      <c r="P773" s="15"/>
      <c r="Q773" s="15"/>
      <c r="R773" s="15"/>
    </row>
    <row r="774">
      <c r="A774" s="15"/>
      <c r="B774" s="47"/>
      <c r="C774" s="47"/>
      <c r="D774" s="15"/>
      <c r="E774" s="15"/>
      <c r="F774" s="15"/>
      <c r="G774" s="15"/>
      <c r="H774" s="15"/>
      <c r="I774" s="15"/>
      <c r="J774" s="15"/>
      <c r="K774" s="15"/>
      <c r="L774" s="15"/>
      <c r="M774" s="15"/>
      <c r="N774" s="15"/>
      <c r="O774" s="15"/>
      <c r="P774" s="15"/>
      <c r="Q774" s="15"/>
      <c r="R774" s="15"/>
    </row>
    <row r="775">
      <c r="A775" s="15"/>
      <c r="B775" s="47"/>
      <c r="C775" s="47"/>
      <c r="D775" s="15"/>
      <c r="E775" s="15"/>
      <c r="F775" s="15"/>
      <c r="G775" s="15"/>
      <c r="H775" s="15"/>
      <c r="I775" s="15"/>
      <c r="J775" s="15"/>
      <c r="K775" s="15"/>
      <c r="L775" s="15"/>
      <c r="M775" s="15"/>
      <c r="N775" s="15"/>
      <c r="O775" s="15"/>
      <c r="P775" s="15"/>
      <c r="Q775" s="15"/>
      <c r="R775" s="15"/>
    </row>
    <row r="776">
      <c r="A776" s="15"/>
      <c r="B776" s="47"/>
      <c r="C776" s="47"/>
      <c r="D776" s="15"/>
      <c r="E776" s="15"/>
      <c r="F776" s="15"/>
      <c r="G776" s="15"/>
      <c r="H776" s="15"/>
      <c r="I776" s="15"/>
      <c r="J776" s="15"/>
      <c r="K776" s="15"/>
      <c r="L776" s="15"/>
      <c r="M776" s="15"/>
      <c r="N776" s="15"/>
      <c r="O776" s="15"/>
      <c r="P776" s="15"/>
      <c r="Q776" s="15"/>
      <c r="R776" s="15"/>
    </row>
    <row r="777">
      <c r="A777" s="15"/>
      <c r="B777" s="47"/>
      <c r="C777" s="47"/>
      <c r="D777" s="15"/>
      <c r="E777" s="15"/>
      <c r="F777" s="15"/>
      <c r="G777" s="15"/>
      <c r="H777" s="15"/>
      <c r="I777" s="15"/>
      <c r="J777" s="15"/>
      <c r="K777" s="15"/>
      <c r="L777" s="15"/>
      <c r="M777" s="15"/>
      <c r="N777" s="15"/>
      <c r="O777" s="15"/>
      <c r="P777" s="15"/>
      <c r="Q777" s="15"/>
      <c r="R777" s="15"/>
    </row>
    <row r="778">
      <c r="A778" s="15"/>
      <c r="B778" s="47"/>
      <c r="C778" s="47"/>
      <c r="D778" s="15"/>
      <c r="E778" s="15"/>
      <c r="F778" s="15"/>
      <c r="G778" s="15"/>
      <c r="H778" s="15"/>
      <c r="I778" s="15"/>
      <c r="J778" s="15"/>
      <c r="K778" s="15"/>
      <c r="L778" s="15"/>
      <c r="M778" s="15"/>
      <c r="N778" s="15"/>
      <c r="O778" s="15"/>
      <c r="P778" s="15"/>
      <c r="Q778" s="15"/>
      <c r="R778" s="15"/>
    </row>
    <row r="779">
      <c r="A779" s="15"/>
      <c r="B779" s="47"/>
      <c r="C779" s="47"/>
      <c r="D779" s="15"/>
      <c r="E779" s="15"/>
      <c r="F779" s="15"/>
      <c r="G779" s="15"/>
      <c r="H779" s="15"/>
      <c r="I779" s="15"/>
      <c r="J779" s="15"/>
      <c r="K779" s="15"/>
      <c r="L779" s="15"/>
      <c r="M779" s="15"/>
      <c r="N779" s="15"/>
      <c r="O779" s="15"/>
      <c r="P779" s="15"/>
      <c r="Q779" s="15"/>
      <c r="R779" s="15"/>
    </row>
    <row r="780">
      <c r="A780" s="15"/>
      <c r="B780" s="47"/>
      <c r="C780" s="47"/>
      <c r="D780" s="15"/>
      <c r="E780" s="15"/>
      <c r="F780" s="15"/>
      <c r="G780" s="15"/>
      <c r="H780" s="15"/>
      <c r="I780" s="15"/>
      <c r="J780" s="15"/>
      <c r="K780" s="15"/>
      <c r="L780" s="15"/>
      <c r="M780" s="15"/>
      <c r="N780" s="15"/>
      <c r="O780" s="15"/>
      <c r="P780" s="15"/>
      <c r="Q780" s="15"/>
      <c r="R780" s="15"/>
    </row>
    <row r="781">
      <c r="A781" s="15"/>
      <c r="B781" s="47"/>
      <c r="C781" s="47"/>
      <c r="D781" s="15"/>
      <c r="E781" s="15"/>
      <c r="F781" s="15"/>
      <c r="G781" s="15"/>
      <c r="H781" s="15"/>
      <c r="I781" s="15"/>
      <c r="J781" s="15"/>
      <c r="K781" s="15"/>
      <c r="L781" s="15"/>
      <c r="M781" s="15"/>
      <c r="N781" s="15"/>
      <c r="O781" s="15"/>
      <c r="P781" s="15"/>
      <c r="Q781" s="15"/>
      <c r="R781" s="15"/>
    </row>
    <row r="782">
      <c r="A782" s="15"/>
      <c r="B782" s="47"/>
      <c r="C782" s="47"/>
      <c r="D782" s="15"/>
      <c r="E782" s="15"/>
      <c r="F782" s="15"/>
      <c r="G782" s="15"/>
      <c r="H782" s="15"/>
      <c r="I782" s="15"/>
      <c r="J782" s="15"/>
      <c r="K782" s="15"/>
      <c r="L782" s="15"/>
      <c r="M782" s="15"/>
      <c r="N782" s="15"/>
      <c r="O782" s="15"/>
      <c r="P782" s="15"/>
      <c r="Q782" s="15"/>
      <c r="R782" s="15"/>
    </row>
    <row r="783">
      <c r="A783" s="15"/>
      <c r="B783" s="47"/>
      <c r="C783" s="47"/>
      <c r="D783" s="15"/>
      <c r="E783" s="15"/>
      <c r="F783" s="15"/>
      <c r="G783" s="15"/>
      <c r="H783" s="15"/>
      <c r="I783" s="15"/>
      <c r="J783" s="15"/>
      <c r="K783" s="15"/>
      <c r="L783" s="15"/>
      <c r="M783" s="15"/>
      <c r="N783" s="15"/>
      <c r="O783" s="15"/>
      <c r="P783" s="15"/>
      <c r="Q783" s="15"/>
      <c r="R783" s="15"/>
    </row>
    <row r="784">
      <c r="A784" s="15"/>
      <c r="B784" s="47"/>
      <c r="C784" s="47"/>
      <c r="D784" s="15"/>
      <c r="E784" s="15"/>
      <c r="F784" s="15"/>
      <c r="G784" s="15"/>
      <c r="H784" s="15"/>
      <c r="I784" s="15"/>
      <c r="J784" s="15"/>
      <c r="K784" s="15"/>
      <c r="L784" s="15"/>
      <c r="M784" s="15"/>
      <c r="N784" s="15"/>
      <c r="O784" s="15"/>
      <c r="P784" s="15"/>
      <c r="Q784" s="15"/>
      <c r="R784" s="15"/>
    </row>
    <row r="785">
      <c r="A785" s="15"/>
      <c r="B785" s="47"/>
      <c r="C785" s="47"/>
      <c r="D785" s="15"/>
      <c r="E785" s="15"/>
      <c r="F785" s="15"/>
      <c r="G785" s="15"/>
      <c r="H785" s="15"/>
      <c r="I785" s="15"/>
      <c r="J785" s="15"/>
      <c r="K785" s="15"/>
      <c r="L785" s="15"/>
      <c r="M785" s="15"/>
      <c r="N785" s="15"/>
      <c r="O785" s="15"/>
      <c r="P785" s="15"/>
      <c r="Q785" s="15"/>
      <c r="R785" s="15"/>
    </row>
    <row r="786">
      <c r="A786" s="15"/>
      <c r="B786" s="47"/>
      <c r="C786" s="47"/>
      <c r="D786" s="15"/>
      <c r="E786" s="15"/>
      <c r="F786" s="15"/>
      <c r="G786" s="15"/>
      <c r="H786" s="15"/>
      <c r="I786" s="15"/>
      <c r="J786" s="15"/>
      <c r="K786" s="15"/>
      <c r="L786" s="15"/>
      <c r="M786" s="15"/>
      <c r="N786" s="15"/>
      <c r="O786" s="15"/>
      <c r="P786" s="15"/>
      <c r="Q786" s="15"/>
      <c r="R786" s="15"/>
    </row>
    <row r="787">
      <c r="A787" s="15"/>
      <c r="B787" s="47"/>
      <c r="C787" s="47"/>
      <c r="D787" s="15"/>
      <c r="E787" s="15"/>
      <c r="F787" s="15"/>
      <c r="G787" s="15"/>
      <c r="H787" s="15"/>
      <c r="I787" s="15"/>
      <c r="J787" s="15"/>
      <c r="K787" s="15"/>
      <c r="L787" s="15"/>
      <c r="M787" s="15"/>
      <c r="N787" s="15"/>
      <c r="O787" s="15"/>
      <c r="P787" s="15"/>
      <c r="Q787" s="15"/>
      <c r="R787" s="15"/>
    </row>
    <row r="788">
      <c r="A788" s="15"/>
      <c r="B788" s="47"/>
      <c r="C788" s="47"/>
      <c r="D788" s="15"/>
      <c r="E788" s="15"/>
      <c r="F788" s="15"/>
      <c r="G788" s="15"/>
      <c r="H788" s="15"/>
      <c r="I788" s="15"/>
      <c r="J788" s="15"/>
      <c r="K788" s="15"/>
      <c r="L788" s="15"/>
      <c r="M788" s="15"/>
      <c r="N788" s="15"/>
      <c r="O788" s="15"/>
      <c r="P788" s="15"/>
      <c r="Q788" s="15"/>
      <c r="R788" s="15"/>
    </row>
    <row r="789">
      <c r="A789" s="15"/>
      <c r="B789" s="47"/>
      <c r="C789" s="47"/>
      <c r="D789" s="15"/>
      <c r="E789" s="15"/>
      <c r="F789" s="15"/>
      <c r="G789" s="15"/>
      <c r="H789" s="15"/>
      <c r="I789" s="15"/>
      <c r="J789" s="15"/>
      <c r="K789" s="15"/>
      <c r="L789" s="15"/>
      <c r="M789" s="15"/>
      <c r="N789" s="15"/>
      <c r="O789" s="15"/>
      <c r="P789" s="15"/>
      <c r="Q789" s="15"/>
      <c r="R789" s="15"/>
    </row>
    <row r="790">
      <c r="A790" s="15"/>
      <c r="B790" s="47"/>
      <c r="C790" s="47"/>
      <c r="D790" s="15"/>
      <c r="E790" s="15"/>
      <c r="F790" s="15"/>
      <c r="G790" s="15"/>
      <c r="H790" s="15"/>
      <c r="I790" s="15"/>
      <c r="J790" s="15"/>
      <c r="K790" s="15"/>
      <c r="L790" s="15"/>
      <c r="M790" s="15"/>
      <c r="N790" s="15"/>
      <c r="O790" s="15"/>
      <c r="P790" s="15"/>
      <c r="Q790" s="15"/>
      <c r="R790" s="15"/>
    </row>
    <row r="791">
      <c r="A791" s="15"/>
      <c r="B791" s="47"/>
      <c r="C791" s="47"/>
      <c r="D791" s="15"/>
      <c r="E791" s="15"/>
      <c r="F791" s="15"/>
      <c r="G791" s="15"/>
      <c r="H791" s="15"/>
      <c r="I791" s="15"/>
      <c r="J791" s="15"/>
      <c r="K791" s="15"/>
      <c r="L791" s="15"/>
      <c r="M791" s="15"/>
      <c r="N791" s="15"/>
      <c r="O791" s="15"/>
      <c r="P791" s="15"/>
      <c r="Q791" s="15"/>
      <c r="R791" s="15"/>
    </row>
    <row r="792">
      <c r="A792" s="15"/>
      <c r="B792" s="47"/>
      <c r="C792" s="47"/>
      <c r="D792" s="15"/>
      <c r="E792" s="15"/>
      <c r="F792" s="15"/>
      <c r="G792" s="15"/>
      <c r="H792" s="15"/>
      <c r="I792" s="15"/>
      <c r="J792" s="15"/>
      <c r="K792" s="15"/>
      <c r="L792" s="15"/>
      <c r="M792" s="15"/>
      <c r="N792" s="15"/>
      <c r="O792" s="15"/>
      <c r="P792" s="15"/>
      <c r="Q792" s="15"/>
      <c r="R792" s="15"/>
    </row>
    <row r="793">
      <c r="A793" s="15"/>
      <c r="B793" s="47"/>
      <c r="C793" s="47"/>
      <c r="D793" s="15"/>
      <c r="E793" s="15"/>
      <c r="F793" s="15"/>
      <c r="G793" s="15"/>
      <c r="H793" s="15"/>
      <c r="I793" s="15"/>
      <c r="J793" s="15"/>
      <c r="K793" s="15"/>
      <c r="L793" s="15"/>
      <c r="M793" s="15"/>
      <c r="N793" s="15"/>
      <c r="O793" s="15"/>
      <c r="P793" s="15"/>
      <c r="Q793" s="15"/>
      <c r="R793" s="15"/>
    </row>
    <row r="794">
      <c r="A794" s="15"/>
      <c r="B794" s="47"/>
      <c r="C794" s="47"/>
      <c r="D794" s="15"/>
      <c r="E794" s="15"/>
      <c r="F794" s="15"/>
      <c r="G794" s="15"/>
      <c r="H794" s="15"/>
      <c r="I794" s="15"/>
      <c r="J794" s="15"/>
      <c r="K794" s="15"/>
      <c r="L794" s="15"/>
      <c r="M794" s="15"/>
      <c r="N794" s="15"/>
      <c r="O794" s="15"/>
      <c r="P794" s="15"/>
      <c r="Q794" s="15"/>
      <c r="R794" s="15"/>
    </row>
    <row r="795">
      <c r="A795" s="15"/>
      <c r="B795" s="47"/>
      <c r="C795" s="47"/>
      <c r="D795" s="15"/>
      <c r="E795" s="15"/>
      <c r="F795" s="15"/>
      <c r="G795" s="15"/>
      <c r="H795" s="15"/>
      <c r="I795" s="15"/>
      <c r="J795" s="15"/>
      <c r="K795" s="15"/>
      <c r="L795" s="15"/>
      <c r="M795" s="15"/>
      <c r="N795" s="15"/>
      <c r="O795" s="15"/>
      <c r="P795" s="15"/>
      <c r="Q795" s="15"/>
      <c r="R795" s="15"/>
    </row>
    <row r="796">
      <c r="A796" s="15"/>
      <c r="B796" s="47"/>
      <c r="C796" s="47"/>
      <c r="D796" s="15"/>
      <c r="E796" s="15"/>
      <c r="F796" s="15"/>
      <c r="G796" s="15"/>
      <c r="H796" s="15"/>
      <c r="I796" s="15"/>
      <c r="J796" s="15"/>
      <c r="K796" s="15"/>
      <c r="L796" s="15"/>
      <c r="M796" s="15"/>
      <c r="N796" s="15"/>
      <c r="O796" s="15"/>
      <c r="P796" s="15"/>
      <c r="Q796" s="15"/>
      <c r="R796" s="15"/>
    </row>
    <row r="797">
      <c r="A797" s="15"/>
      <c r="B797" s="47"/>
      <c r="C797" s="47"/>
      <c r="D797" s="15"/>
      <c r="E797" s="15"/>
      <c r="F797" s="15"/>
      <c r="G797" s="15"/>
      <c r="H797" s="15"/>
      <c r="I797" s="15"/>
      <c r="J797" s="15"/>
      <c r="K797" s="15"/>
      <c r="L797" s="15"/>
      <c r="M797" s="15"/>
      <c r="N797" s="15"/>
      <c r="O797" s="15"/>
      <c r="P797" s="15"/>
      <c r="Q797" s="15"/>
      <c r="R797" s="15"/>
    </row>
    <row r="798">
      <c r="A798" s="15"/>
      <c r="B798" s="47"/>
      <c r="C798" s="47"/>
      <c r="D798" s="15"/>
      <c r="E798" s="15"/>
      <c r="F798" s="15"/>
      <c r="G798" s="15"/>
      <c r="H798" s="15"/>
      <c r="I798" s="15"/>
      <c r="J798" s="15"/>
      <c r="K798" s="15"/>
      <c r="L798" s="15"/>
      <c r="M798" s="15"/>
      <c r="N798" s="15"/>
      <c r="O798" s="15"/>
      <c r="P798" s="15"/>
      <c r="Q798" s="15"/>
      <c r="R798" s="15"/>
    </row>
    <row r="799">
      <c r="A799" s="15"/>
      <c r="B799" s="47"/>
      <c r="C799" s="47"/>
      <c r="D799" s="15"/>
      <c r="E799" s="15"/>
      <c r="F799" s="15"/>
      <c r="G799" s="15"/>
      <c r="H799" s="15"/>
      <c r="I799" s="15"/>
      <c r="J799" s="15"/>
      <c r="K799" s="15"/>
      <c r="L799" s="15"/>
      <c r="M799" s="15"/>
      <c r="N799" s="15"/>
      <c r="O799" s="15"/>
      <c r="P799" s="15"/>
      <c r="Q799" s="15"/>
      <c r="R799" s="15"/>
    </row>
    <row r="800">
      <c r="A800" s="15"/>
      <c r="B800" s="47"/>
      <c r="C800" s="47"/>
      <c r="D800" s="15"/>
      <c r="E800" s="15"/>
      <c r="F800" s="15"/>
      <c r="G800" s="15"/>
      <c r="H800" s="15"/>
      <c r="I800" s="15"/>
      <c r="J800" s="15"/>
      <c r="K800" s="15"/>
      <c r="L800" s="15"/>
      <c r="M800" s="15"/>
      <c r="N800" s="15"/>
      <c r="O800" s="15"/>
      <c r="P800" s="15"/>
      <c r="Q800" s="15"/>
      <c r="R800" s="15"/>
    </row>
    <row r="801">
      <c r="A801" s="15"/>
      <c r="B801" s="47"/>
      <c r="C801" s="47"/>
      <c r="D801" s="15"/>
      <c r="E801" s="15"/>
      <c r="F801" s="15"/>
      <c r="G801" s="15"/>
      <c r="H801" s="15"/>
      <c r="I801" s="15"/>
      <c r="J801" s="15"/>
      <c r="K801" s="15"/>
      <c r="L801" s="15"/>
      <c r="M801" s="15"/>
      <c r="N801" s="15"/>
      <c r="O801" s="15"/>
      <c r="P801" s="15"/>
      <c r="Q801" s="15"/>
      <c r="R801" s="15"/>
    </row>
    <row r="802">
      <c r="A802" s="15"/>
      <c r="B802" s="47"/>
      <c r="C802" s="47"/>
      <c r="D802" s="15"/>
      <c r="E802" s="15"/>
      <c r="F802" s="15"/>
      <c r="G802" s="15"/>
      <c r="H802" s="15"/>
      <c r="I802" s="15"/>
      <c r="J802" s="15"/>
      <c r="K802" s="15"/>
      <c r="L802" s="15"/>
      <c r="M802" s="15"/>
      <c r="N802" s="15"/>
      <c r="O802" s="15"/>
      <c r="P802" s="15"/>
      <c r="Q802" s="15"/>
      <c r="R802" s="15"/>
    </row>
    <row r="803">
      <c r="A803" s="15"/>
      <c r="B803" s="47"/>
      <c r="C803" s="47"/>
      <c r="D803" s="15"/>
      <c r="E803" s="15"/>
      <c r="F803" s="15"/>
      <c r="G803" s="15"/>
      <c r="H803" s="15"/>
      <c r="I803" s="15"/>
      <c r="J803" s="15"/>
      <c r="K803" s="15"/>
      <c r="L803" s="15"/>
      <c r="M803" s="15"/>
      <c r="N803" s="15"/>
      <c r="O803" s="15"/>
      <c r="P803" s="15"/>
      <c r="Q803" s="15"/>
      <c r="R803" s="15"/>
    </row>
    <row r="804">
      <c r="A804" s="15"/>
      <c r="B804" s="47"/>
      <c r="C804" s="47"/>
      <c r="D804" s="15"/>
      <c r="E804" s="15"/>
      <c r="F804" s="15"/>
      <c r="G804" s="15"/>
      <c r="H804" s="15"/>
      <c r="I804" s="15"/>
      <c r="J804" s="15"/>
      <c r="K804" s="15"/>
      <c r="L804" s="15"/>
      <c r="M804" s="15"/>
      <c r="N804" s="15"/>
      <c r="O804" s="15"/>
      <c r="P804" s="15"/>
      <c r="Q804" s="15"/>
      <c r="R804" s="15"/>
    </row>
    <row r="805">
      <c r="A805" s="15"/>
      <c r="B805" s="47"/>
      <c r="C805" s="47"/>
      <c r="D805" s="15"/>
      <c r="E805" s="15"/>
      <c r="F805" s="15"/>
      <c r="G805" s="15"/>
      <c r="H805" s="15"/>
      <c r="I805" s="15"/>
      <c r="J805" s="15"/>
      <c r="K805" s="15"/>
      <c r="L805" s="15"/>
      <c r="M805" s="15"/>
      <c r="N805" s="15"/>
      <c r="O805" s="15"/>
      <c r="P805" s="15"/>
      <c r="Q805" s="15"/>
      <c r="R805" s="15"/>
    </row>
    <row r="806">
      <c r="A806" s="15"/>
      <c r="B806" s="47"/>
      <c r="C806" s="47"/>
      <c r="D806" s="15"/>
      <c r="E806" s="15"/>
      <c r="F806" s="15"/>
      <c r="G806" s="15"/>
      <c r="H806" s="15"/>
      <c r="I806" s="15"/>
      <c r="J806" s="15"/>
      <c r="K806" s="15"/>
      <c r="L806" s="15"/>
      <c r="M806" s="15"/>
      <c r="N806" s="15"/>
      <c r="O806" s="15"/>
      <c r="P806" s="15"/>
      <c r="Q806" s="15"/>
      <c r="R806" s="15"/>
    </row>
    <row r="807">
      <c r="A807" s="15"/>
      <c r="B807" s="47"/>
      <c r="C807" s="47"/>
      <c r="D807" s="15"/>
      <c r="E807" s="15"/>
      <c r="F807" s="15"/>
      <c r="G807" s="15"/>
      <c r="H807" s="15"/>
      <c r="I807" s="15"/>
      <c r="J807" s="15"/>
      <c r="K807" s="15"/>
      <c r="L807" s="15"/>
      <c r="M807" s="15"/>
      <c r="N807" s="15"/>
      <c r="O807" s="15"/>
      <c r="P807" s="15"/>
      <c r="Q807" s="15"/>
      <c r="R807" s="15"/>
    </row>
    <row r="808">
      <c r="A808" s="15"/>
      <c r="B808" s="47"/>
      <c r="C808" s="47"/>
      <c r="D808" s="15"/>
      <c r="E808" s="15"/>
      <c r="F808" s="15"/>
      <c r="G808" s="15"/>
      <c r="H808" s="15"/>
      <c r="I808" s="15"/>
      <c r="J808" s="15"/>
      <c r="K808" s="15"/>
      <c r="L808" s="15"/>
      <c r="M808" s="15"/>
      <c r="N808" s="15"/>
      <c r="O808" s="15"/>
      <c r="P808" s="15"/>
      <c r="Q808" s="15"/>
      <c r="R808" s="15"/>
    </row>
    <row r="809">
      <c r="A809" s="15"/>
      <c r="B809" s="47"/>
      <c r="C809" s="47"/>
      <c r="D809" s="15"/>
      <c r="E809" s="15"/>
      <c r="F809" s="15"/>
      <c r="G809" s="15"/>
      <c r="H809" s="15"/>
      <c r="I809" s="15"/>
      <c r="J809" s="15"/>
      <c r="K809" s="15"/>
      <c r="L809" s="15"/>
      <c r="M809" s="15"/>
      <c r="N809" s="15"/>
      <c r="O809" s="15"/>
      <c r="P809" s="15"/>
      <c r="Q809" s="15"/>
      <c r="R809" s="15"/>
    </row>
    <row r="810">
      <c r="A810" s="15"/>
      <c r="B810" s="47"/>
      <c r="C810" s="47"/>
      <c r="D810" s="15"/>
      <c r="E810" s="15"/>
      <c r="F810" s="15"/>
      <c r="G810" s="15"/>
      <c r="H810" s="15"/>
      <c r="I810" s="15"/>
      <c r="J810" s="15"/>
      <c r="K810" s="15"/>
      <c r="L810" s="15"/>
      <c r="M810" s="15"/>
      <c r="N810" s="15"/>
      <c r="O810" s="15"/>
      <c r="P810" s="15"/>
      <c r="Q810" s="15"/>
      <c r="R810" s="15"/>
    </row>
    <row r="811">
      <c r="A811" s="15"/>
      <c r="B811" s="47"/>
      <c r="C811" s="47"/>
      <c r="D811" s="15"/>
      <c r="E811" s="15"/>
      <c r="F811" s="15"/>
      <c r="G811" s="15"/>
      <c r="H811" s="15"/>
      <c r="I811" s="15"/>
      <c r="J811" s="15"/>
      <c r="K811" s="15"/>
      <c r="L811" s="15"/>
      <c r="M811" s="15"/>
      <c r="N811" s="15"/>
      <c r="O811" s="15"/>
      <c r="P811" s="15"/>
      <c r="Q811" s="15"/>
      <c r="R811" s="15"/>
    </row>
    <row r="812">
      <c r="A812" s="15"/>
      <c r="B812" s="47"/>
      <c r="C812" s="47"/>
      <c r="D812" s="15"/>
      <c r="E812" s="15"/>
      <c r="F812" s="15"/>
      <c r="G812" s="15"/>
      <c r="H812" s="15"/>
      <c r="I812" s="15"/>
      <c r="J812" s="15"/>
      <c r="K812" s="15"/>
      <c r="L812" s="15"/>
      <c r="M812" s="15"/>
      <c r="N812" s="15"/>
      <c r="O812" s="15"/>
      <c r="P812" s="15"/>
      <c r="Q812" s="15"/>
      <c r="R812" s="15"/>
    </row>
    <row r="813">
      <c r="A813" s="15"/>
      <c r="B813" s="47"/>
      <c r="C813" s="47"/>
      <c r="D813" s="15"/>
      <c r="E813" s="15"/>
      <c r="F813" s="15"/>
      <c r="G813" s="15"/>
      <c r="H813" s="15"/>
      <c r="I813" s="15"/>
      <c r="J813" s="15"/>
      <c r="K813" s="15"/>
      <c r="L813" s="15"/>
      <c r="M813" s="15"/>
      <c r="N813" s="15"/>
      <c r="O813" s="15"/>
      <c r="P813" s="15"/>
      <c r="Q813" s="15"/>
      <c r="R813" s="15"/>
    </row>
    <row r="814">
      <c r="A814" s="15"/>
      <c r="B814" s="47"/>
      <c r="C814" s="47"/>
      <c r="D814" s="15"/>
      <c r="E814" s="15"/>
      <c r="F814" s="15"/>
      <c r="G814" s="15"/>
      <c r="H814" s="15"/>
      <c r="I814" s="15"/>
      <c r="J814" s="15"/>
      <c r="K814" s="15"/>
      <c r="L814" s="15"/>
      <c r="M814" s="15"/>
      <c r="N814" s="15"/>
      <c r="O814" s="15"/>
      <c r="P814" s="15"/>
      <c r="Q814" s="15"/>
      <c r="R814" s="15"/>
    </row>
    <row r="815">
      <c r="A815" s="15"/>
      <c r="B815" s="47"/>
      <c r="C815" s="47"/>
      <c r="D815" s="15"/>
      <c r="E815" s="15"/>
      <c r="F815" s="15"/>
      <c r="G815" s="15"/>
      <c r="H815" s="15"/>
      <c r="I815" s="15"/>
      <c r="J815" s="15"/>
      <c r="K815" s="15"/>
      <c r="L815" s="15"/>
      <c r="M815" s="15"/>
      <c r="N815" s="15"/>
      <c r="O815" s="15"/>
      <c r="P815" s="15"/>
      <c r="Q815" s="15"/>
      <c r="R815" s="15"/>
    </row>
    <row r="816">
      <c r="A816" s="15"/>
      <c r="B816" s="47"/>
      <c r="C816" s="47"/>
      <c r="D816" s="15"/>
      <c r="E816" s="15"/>
      <c r="F816" s="15"/>
      <c r="G816" s="15"/>
      <c r="H816" s="15"/>
      <c r="I816" s="15"/>
      <c r="J816" s="15"/>
      <c r="K816" s="15"/>
      <c r="L816" s="15"/>
      <c r="M816" s="15"/>
      <c r="N816" s="15"/>
      <c r="O816" s="15"/>
      <c r="P816" s="15"/>
      <c r="Q816" s="15"/>
      <c r="R816" s="15"/>
    </row>
    <row r="817">
      <c r="A817" s="15"/>
      <c r="B817" s="47"/>
      <c r="C817" s="47"/>
      <c r="D817" s="15"/>
      <c r="E817" s="15"/>
      <c r="F817" s="15"/>
      <c r="G817" s="15"/>
      <c r="H817" s="15"/>
      <c r="I817" s="15"/>
      <c r="J817" s="15"/>
      <c r="K817" s="15"/>
      <c r="L817" s="15"/>
      <c r="M817" s="15"/>
      <c r="N817" s="15"/>
      <c r="O817" s="15"/>
      <c r="P817" s="15"/>
      <c r="Q817" s="15"/>
      <c r="R817" s="15"/>
    </row>
    <row r="818">
      <c r="A818" s="15"/>
      <c r="B818" s="47"/>
      <c r="C818" s="47"/>
      <c r="D818" s="15"/>
      <c r="E818" s="15"/>
      <c r="F818" s="15"/>
      <c r="G818" s="15"/>
      <c r="H818" s="15"/>
      <c r="I818" s="15"/>
      <c r="J818" s="15"/>
      <c r="K818" s="15"/>
      <c r="L818" s="15"/>
      <c r="M818" s="15"/>
      <c r="N818" s="15"/>
      <c r="O818" s="15"/>
      <c r="P818" s="15"/>
      <c r="Q818" s="15"/>
      <c r="R818" s="15"/>
    </row>
    <row r="819">
      <c r="A819" s="15"/>
      <c r="B819" s="47"/>
      <c r="C819" s="47"/>
      <c r="D819" s="15"/>
      <c r="E819" s="15"/>
      <c r="F819" s="15"/>
      <c r="G819" s="15"/>
      <c r="H819" s="15"/>
      <c r="I819" s="15"/>
      <c r="J819" s="15"/>
      <c r="K819" s="15"/>
      <c r="L819" s="15"/>
      <c r="M819" s="15"/>
      <c r="N819" s="15"/>
      <c r="O819" s="15"/>
      <c r="P819" s="15"/>
      <c r="Q819" s="15"/>
      <c r="R819" s="15"/>
    </row>
    <row r="820">
      <c r="A820" s="15"/>
      <c r="B820" s="47"/>
      <c r="C820" s="47"/>
      <c r="D820" s="15"/>
      <c r="E820" s="15"/>
      <c r="F820" s="15"/>
      <c r="G820" s="15"/>
      <c r="H820" s="15"/>
      <c r="I820" s="15"/>
      <c r="J820" s="15"/>
      <c r="K820" s="15"/>
      <c r="L820" s="15"/>
      <c r="M820" s="15"/>
      <c r="N820" s="15"/>
      <c r="O820" s="15"/>
      <c r="P820" s="15"/>
      <c r="Q820" s="15"/>
      <c r="R820" s="15"/>
    </row>
    <row r="821">
      <c r="A821" s="15"/>
      <c r="B821" s="47"/>
      <c r="C821" s="47"/>
      <c r="D821" s="15"/>
      <c r="E821" s="15"/>
      <c r="F821" s="15"/>
      <c r="G821" s="15"/>
      <c r="H821" s="15"/>
      <c r="I821" s="15"/>
      <c r="J821" s="15"/>
      <c r="K821" s="15"/>
      <c r="L821" s="15"/>
      <c r="M821" s="15"/>
      <c r="N821" s="15"/>
      <c r="O821" s="15"/>
      <c r="P821" s="15"/>
      <c r="Q821" s="15"/>
      <c r="R821" s="15"/>
    </row>
    <row r="822">
      <c r="A822" s="15"/>
      <c r="B822" s="47"/>
      <c r="C822" s="47"/>
      <c r="D822" s="15"/>
      <c r="E822" s="15"/>
      <c r="F822" s="15"/>
      <c r="G822" s="15"/>
      <c r="H822" s="15"/>
      <c r="I822" s="15"/>
      <c r="J822" s="15"/>
      <c r="K822" s="15"/>
      <c r="L822" s="15"/>
      <c r="M822" s="15"/>
      <c r="N822" s="15"/>
      <c r="O822" s="15"/>
      <c r="P822" s="15"/>
      <c r="Q822" s="15"/>
      <c r="R822" s="15"/>
    </row>
    <row r="823">
      <c r="A823" s="15"/>
      <c r="B823" s="47"/>
      <c r="C823" s="47"/>
      <c r="D823" s="15"/>
      <c r="E823" s="15"/>
      <c r="F823" s="15"/>
      <c r="G823" s="15"/>
      <c r="H823" s="15"/>
      <c r="I823" s="15"/>
      <c r="J823" s="15"/>
      <c r="K823" s="15"/>
      <c r="L823" s="15"/>
      <c r="M823" s="15"/>
      <c r="N823" s="15"/>
      <c r="O823" s="15"/>
      <c r="P823" s="15"/>
      <c r="Q823" s="15"/>
      <c r="R823" s="15"/>
    </row>
    <row r="824">
      <c r="A824" s="15"/>
      <c r="B824" s="47"/>
      <c r="C824" s="47"/>
      <c r="D824" s="15"/>
      <c r="E824" s="15"/>
      <c r="F824" s="15"/>
      <c r="G824" s="15"/>
      <c r="H824" s="15"/>
      <c r="I824" s="15"/>
      <c r="J824" s="15"/>
      <c r="K824" s="15"/>
      <c r="L824" s="15"/>
      <c r="M824" s="15"/>
      <c r="N824" s="15"/>
      <c r="O824" s="15"/>
      <c r="P824" s="15"/>
      <c r="Q824" s="15"/>
      <c r="R824" s="15"/>
    </row>
    <row r="825">
      <c r="A825" s="15"/>
      <c r="B825" s="47"/>
      <c r="C825" s="47"/>
      <c r="D825" s="15"/>
      <c r="E825" s="15"/>
      <c r="F825" s="15"/>
      <c r="G825" s="15"/>
      <c r="H825" s="15"/>
      <c r="I825" s="15"/>
      <c r="J825" s="15"/>
      <c r="K825" s="15"/>
      <c r="L825" s="15"/>
      <c r="M825" s="15"/>
      <c r="N825" s="15"/>
      <c r="O825" s="15"/>
      <c r="P825" s="15"/>
      <c r="Q825" s="15"/>
      <c r="R825" s="15"/>
    </row>
    <row r="826">
      <c r="A826" s="15"/>
      <c r="B826" s="47"/>
      <c r="C826" s="47"/>
      <c r="D826" s="15"/>
      <c r="E826" s="15"/>
      <c r="F826" s="15"/>
      <c r="G826" s="15"/>
      <c r="H826" s="15"/>
      <c r="I826" s="15"/>
      <c r="J826" s="15"/>
      <c r="K826" s="15"/>
      <c r="L826" s="15"/>
      <c r="M826" s="15"/>
      <c r="N826" s="15"/>
      <c r="O826" s="15"/>
      <c r="P826" s="15"/>
      <c r="Q826" s="15"/>
      <c r="R826" s="15"/>
    </row>
    <row r="827">
      <c r="A827" s="15"/>
      <c r="B827" s="47"/>
      <c r="C827" s="47"/>
      <c r="D827" s="15"/>
      <c r="E827" s="15"/>
      <c r="F827" s="15"/>
      <c r="G827" s="15"/>
      <c r="H827" s="15"/>
      <c r="I827" s="15"/>
      <c r="J827" s="15"/>
      <c r="K827" s="15"/>
      <c r="L827" s="15"/>
      <c r="M827" s="15"/>
      <c r="N827" s="15"/>
      <c r="O827" s="15"/>
      <c r="P827" s="15"/>
      <c r="Q827" s="15"/>
      <c r="R827" s="15"/>
    </row>
    <row r="828">
      <c r="A828" s="15"/>
      <c r="B828" s="47"/>
      <c r="C828" s="47"/>
      <c r="D828" s="15"/>
      <c r="E828" s="15"/>
      <c r="F828" s="15"/>
      <c r="G828" s="15"/>
      <c r="H828" s="15"/>
      <c r="I828" s="15"/>
      <c r="J828" s="15"/>
      <c r="K828" s="15"/>
      <c r="L828" s="15"/>
      <c r="M828" s="15"/>
      <c r="N828" s="15"/>
      <c r="O828" s="15"/>
      <c r="P828" s="15"/>
      <c r="Q828" s="15"/>
      <c r="R828" s="15"/>
    </row>
    <row r="829">
      <c r="A829" s="15"/>
      <c r="B829" s="47"/>
      <c r="C829" s="47"/>
      <c r="D829" s="15"/>
      <c r="E829" s="15"/>
      <c r="F829" s="15"/>
      <c r="G829" s="15"/>
      <c r="H829" s="15"/>
      <c r="I829" s="15"/>
      <c r="J829" s="15"/>
      <c r="K829" s="15"/>
      <c r="L829" s="15"/>
      <c r="M829" s="15"/>
      <c r="N829" s="15"/>
      <c r="O829" s="15"/>
      <c r="P829" s="15"/>
      <c r="Q829" s="15"/>
      <c r="R829" s="15"/>
    </row>
    <row r="830">
      <c r="A830" s="15"/>
      <c r="B830" s="47"/>
      <c r="C830" s="47"/>
      <c r="D830" s="15"/>
      <c r="E830" s="15"/>
      <c r="F830" s="15"/>
      <c r="G830" s="15"/>
      <c r="H830" s="15"/>
      <c r="I830" s="15"/>
      <c r="J830" s="15"/>
      <c r="K830" s="15"/>
      <c r="L830" s="15"/>
      <c r="M830" s="15"/>
      <c r="N830" s="15"/>
      <c r="O830" s="15"/>
      <c r="P830" s="15"/>
      <c r="Q830" s="15"/>
      <c r="R830" s="15"/>
    </row>
    <row r="831">
      <c r="A831" s="15"/>
      <c r="B831" s="47"/>
      <c r="C831" s="47"/>
      <c r="D831" s="15"/>
      <c r="E831" s="15"/>
      <c r="F831" s="15"/>
      <c r="G831" s="15"/>
      <c r="H831" s="15"/>
      <c r="I831" s="15"/>
      <c r="J831" s="15"/>
      <c r="K831" s="15"/>
      <c r="L831" s="15"/>
      <c r="M831" s="15"/>
      <c r="N831" s="15"/>
      <c r="O831" s="15"/>
      <c r="P831" s="15"/>
      <c r="Q831" s="15"/>
      <c r="R831" s="15"/>
    </row>
    <row r="832">
      <c r="A832" s="15"/>
      <c r="B832" s="47"/>
      <c r="C832" s="47"/>
      <c r="D832" s="15"/>
      <c r="E832" s="15"/>
      <c r="F832" s="15"/>
      <c r="G832" s="15"/>
      <c r="H832" s="15"/>
      <c r="I832" s="15"/>
      <c r="J832" s="15"/>
      <c r="K832" s="15"/>
      <c r="L832" s="15"/>
      <c r="M832" s="15"/>
      <c r="N832" s="15"/>
      <c r="O832" s="15"/>
      <c r="P832" s="15"/>
      <c r="Q832" s="15"/>
      <c r="R832" s="15"/>
    </row>
    <row r="833">
      <c r="A833" s="15"/>
      <c r="B833" s="47"/>
      <c r="C833" s="47"/>
      <c r="D833" s="15"/>
      <c r="E833" s="15"/>
      <c r="F833" s="15"/>
      <c r="G833" s="15"/>
      <c r="H833" s="15"/>
      <c r="I833" s="15"/>
      <c r="J833" s="15"/>
      <c r="K833" s="15"/>
      <c r="L833" s="15"/>
      <c r="M833" s="15"/>
      <c r="N833" s="15"/>
      <c r="O833" s="15"/>
      <c r="P833" s="15"/>
      <c r="Q833" s="15"/>
      <c r="R833" s="15"/>
    </row>
    <row r="834">
      <c r="A834" s="15"/>
      <c r="B834" s="47"/>
      <c r="C834" s="47"/>
      <c r="D834" s="15"/>
      <c r="E834" s="15"/>
      <c r="F834" s="15"/>
      <c r="G834" s="15"/>
      <c r="H834" s="15"/>
      <c r="I834" s="15"/>
      <c r="J834" s="15"/>
      <c r="K834" s="15"/>
      <c r="L834" s="15"/>
      <c r="M834" s="15"/>
      <c r="N834" s="15"/>
      <c r="O834" s="15"/>
      <c r="P834" s="15"/>
      <c r="Q834" s="15"/>
      <c r="R834" s="15"/>
    </row>
    <row r="835">
      <c r="A835" s="15"/>
      <c r="B835" s="47"/>
      <c r="C835" s="47"/>
      <c r="D835" s="15"/>
      <c r="E835" s="15"/>
      <c r="F835" s="15"/>
      <c r="G835" s="15"/>
      <c r="H835" s="15"/>
      <c r="I835" s="15"/>
      <c r="J835" s="15"/>
      <c r="K835" s="15"/>
      <c r="L835" s="15"/>
      <c r="M835" s="15"/>
      <c r="N835" s="15"/>
      <c r="O835" s="15"/>
      <c r="P835" s="15"/>
      <c r="Q835" s="15"/>
      <c r="R835" s="15"/>
    </row>
    <row r="836">
      <c r="A836" s="15"/>
      <c r="B836" s="47"/>
      <c r="C836" s="47"/>
      <c r="D836" s="15"/>
      <c r="E836" s="15"/>
      <c r="F836" s="15"/>
      <c r="G836" s="15"/>
      <c r="H836" s="15"/>
      <c r="I836" s="15"/>
      <c r="J836" s="15"/>
      <c r="K836" s="15"/>
      <c r="L836" s="15"/>
      <c r="M836" s="15"/>
      <c r="N836" s="15"/>
      <c r="O836" s="15"/>
      <c r="P836" s="15"/>
      <c r="Q836" s="15"/>
      <c r="R836" s="15"/>
    </row>
    <row r="837">
      <c r="A837" s="15"/>
      <c r="B837" s="47"/>
      <c r="C837" s="47"/>
      <c r="D837" s="15"/>
      <c r="E837" s="15"/>
      <c r="F837" s="15"/>
      <c r="G837" s="15"/>
      <c r="H837" s="15"/>
      <c r="I837" s="15"/>
      <c r="J837" s="15"/>
      <c r="K837" s="15"/>
      <c r="L837" s="15"/>
      <c r="M837" s="15"/>
      <c r="N837" s="15"/>
      <c r="O837" s="15"/>
      <c r="P837" s="15"/>
      <c r="Q837" s="15"/>
      <c r="R837" s="15"/>
    </row>
    <row r="838">
      <c r="A838" s="15"/>
      <c r="B838" s="47"/>
      <c r="C838" s="47"/>
      <c r="D838" s="15"/>
      <c r="E838" s="15"/>
      <c r="F838" s="15"/>
      <c r="G838" s="15"/>
      <c r="H838" s="15"/>
      <c r="I838" s="15"/>
      <c r="J838" s="15"/>
      <c r="K838" s="15"/>
      <c r="L838" s="15"/>
      <c r="M838" s="15"/>
      <c r="N838" s="15"/>
      <c r="O838" s="15"/>
      <c r="P838" s="15"/>
      <c r="Q838" s="15"/>
      <c r="R838" s="15"/>
    </row>
    <row r="839">
      <c r="A839" s="15"/>
      <c r="B839" s="47"/>
      <c r="C839" s="47"/>
      <c r="D839" s="15"/>
      <c r="E839" s="15"/>
      <c r="F839" s="15"/>
      <c r="G839" s="15"/>
      <c r="H839" s="15"/>
      <c r="I839" s="15"/>
      <c r="J839" s="15"/>
      <c r="K839" s="15"/>
      <c r="L839" s="15"/>
      <c r="M839" s="15"/>
      <c r="N839" s="15"/>
      <c r="O839" s="15"/>
      <c r="P839" s="15"/>
      <c r="Q839" s="15"/>
      <c r="R839" s="15"/>
    </row>
    <row r="840">
      <c r="A840" s="15"/>
      <c r="B840" s="47"/>
      <c r="C840" s="47"/>
      <c r="D840" s="15"/>
      <c r="E840" s="15"/>
      <c r="F840" s="15"/>
      <c r="G840" s="15"/>
      <c r="H840" s="15"/>
      <c r="I840" s="15"/>
      <c r="J840" s="15"/>
      <c r="K840" s="15"/>
      <c r="L840" s="15"/>
      <c r="M840" s="15"/>
      <c r="N840" s="15"/>
      <c r="O840" s="15"/>
      <c r="P840" s="15"/>
      <c r="Q840" s="15"/>
      <c r="R840" s="15"/>
    </row>
    <row r="841">
      <c r="A841" s="15"/>
      <c r="B841" s="47"/>
      <c r="C841" s="47"/>
      <c r="D841" s="15"/>
      <c r="E841" s="15"/>
      <c r="F841" s="15"/>
      <c r="G841" s="15"/>
      <c r="H841" s="15"/>
      <c r="I841" s="15"/>
      <c r="J841" s="15"/>
      <c r="K841" s="15"/>
      <c r="L841" s="15"/>
      <c r="M841" s="15"/>
      <c r="N841" s="15"/>
      <c r="O841" s="15"/>
      <c r="P841" s="15"/>
      <c r="Q841" s="15"/>
      <c r="R841" s="15"/>
    </row>
    <row r="842">
      <c r="A842" s="15"/>
      <c r="B842" s="47"/>
      <c r="C842" s="47"/>
      <c r="D842" s="15"/>
      <c r="E842" s="15"/>
      <c r="F842" s="15"/>
      <c r="G842" s="15"/>
      <c r="H842" s="15"/>
      <c r="I842" s="15"/>
      <c r="J842" s="15"/>
      <c r="K842" s="15"/>
      <c r="L842" s="15"/>
      <c r="M842" s="15"/>
      <c r="N842" s="15"/>
      <c r="O842" s="15"/>
      <c r="P842" s="15"/>
      <c r="Q842" s="15"/>
      <c r="R842" s="15"/>
    </row>
    <row r="843">
      <c r="A843" s="15"/>
      <c r="B843" s="47"/>
      <c r="C843" s="47"/>
      <c r="D843" s="15"/>
      <c r="E843" s="15"/>
      <c r="F843" s="15"/>
      <c r="G843" s="15"/>
      <c r="H843" s="15"/>
      <c r="I843" s="15"/>
      <c r="J843" s="15"/>
      <c r="K843" s="15"/>
      <c r="L843" s="15"/>
      <c r="M843" s="15"/>
      <c r="N843" s="15"/>
      <c r="O843" s="15"/>
      <c r="P843" s="15"/>
      <c r="Q843" s="15"/>
      <c r="R843" s="15"/>
    </row>
    <row r="844">
      <c r="A844" s="15"/>
      <c r="B844" s="47"/>
      <c r="C844" s="47"/>
      <c r="D844" s="15"/>
      <c r="E844" s="15"/>
      <c r="F844" s="15"/>
      <c r="G844" s="15"/>
      <c r="H844" s="15"/>
      <c r="I844" s="15"/>
      <c r="J844" s="15"/>
      <c r="K844" s="15"/>
      <c r="L844" s="15"/>
      <c r="M844" s="15"/>
      <c r="N844" s="15"/>
      <c r="O844" s="15"/>
      <c r="P844" s="15"/>
      <c r="Q844" s="15"/>
      <c r="R844" s="15"/>
    </row>
    <row r="845">
      <c r="A845" s="15"/>
      <c r="B845" s="47"/>
      <c r="C845" s="47"/>
      <c r="D845" s="15"/>
      <c r="E845" s="15"/>
      <c r="F845" s="15"/>
      <c r="G845" s="15"/>
      <c r="H845" s="15"/>
      <c r="I845" s="15"/>
      <c r="J845" s="15"/>
      <c r="K845" s="15"/>
      <c r="L845" s="15"/>
      <c r="M845" s="15"/>
      <c r="N845" s="15"/>
      <c r="O845" s="15"/>
      <c r="P845" s="15"/>
      <c r="Q845" s="15"/>
      <c r="R845" s="15"/>
    </row>
    <row r="846">
      <c r="A846" s="15"/>
      <c r="B846" s="47"/>
      <c r="C846" s="47"/>
      <c r="D846" s="15"/>
      <c r="E846" s="15"/>
      <c r="F846" s="15"/>
      <c r="G846" s="15"/>
      <c r="H846" s="15"/>
      <c r="I846" s="15"/>
      <c r="J846" s="15"/>
      <c r="K846" s="15"/>
      <c r="L846" s="15"/>
      <c r="M846" s="15"/>
      <c r="N846" s="15"/>
      <c r="O846" s="15"/>
      <c r="P846" s="15"/>
      <c r="Q846" s="15"/>
      <c r="R846" s="15"/>
    </row>
    <row r="847">
      <c r="A847" s="15"/>
      <c r="B847" s="47"/>
      <c r="C847" s="47"/>
      <c r="D847" s="15"/>
      <c r="E847" s="15"/>
      <c r="F847" s="15"/>
      <c r="G847" s="15"/>
      <c r="H847" s="15"/>
      <c r="I847" s="15"/>
      <c r="J847" s="15"/>
      <c r="K847" s="15"/>
      <c r="L847" s="15"/>
      <c r="M847" s="15"/>
      <c r="N847" s="15"/>
      <c r="O847" s="15"/>
      <c r="P847" s="15"/>
      <c r="Q847" s="15"/>
      <c r="R847" s="15"/>
    </row>
    <row r="848">
      <c r="A848" s="15"/>
      <c r="B848" s="47"/>
      <c r="C848" s="47"/>
      <c r="D848" s="15"/>
      <c r="E848" s="15"/>
      <c r="F848" s="15"/>
      <c r="G848" s="15"/>
      <c r="H848" s="15"/>
      <c r="I848" s="15"/>
      <c r="J848" s="15"/>
      <c r="K848" s="15"/>
      <c r="L848" s="15"/>
      <c r="M848" s="15"/>
      <c r="N848" s="15"/>
      <c r="O848" s="15"/>
      <c r="P848" s="15"/>
      <c r="Q848" s="15"/>
      <c r="R848" s="15"/>
    </row>
    <row r="849">
      <c r="A849" s="15"/>
      <c r="B849" s="47"/>
      <c r="C849" s="47"/>
      <c r="D849" s="15"/>
      <c r="E849" s="15"/>
      <c r="F849" s="15"/>
      <c r="G849" s="15"/>
      <c r="H849" s="15"/>
      <c r="I849" s="15"/>
      <c r="J849" s="15"/>
      <c r="K849" s="15"/>
      <c r="L849" s="15"/>
      <c r="M849" s="15"/>
      <c r="N849" s="15"/>
      <c r="O849" s="15"/>
      <c r="P849" s="15"/>
      <c r="Q849" s="15"/>
      <c r="R849" s="15"/>
    </row>
    <row r="850">
      <c r="A850" s="15"/>
      <c r="B850" s="47"/>
      <c r="C850" s="47"/>
      <c r="D850" s="15"/>
      <c r="E850" s="15"/>
      <c r="F850" s="15"/>
      <c r="G850" s="15"/>
      <c r="H850" s="15"/>
      <c r="I850" s="15"/>
      <c r="J850" s="15"/>
      <c r="K850" s="15"/>
      <c r="L850" s="15"/>
      <c r="M850" s="15"/>
      <c r="N850" s="15"/>
      <c r="O850" s="15"/>
      <c r="P850" s="15"/>
      <c r="Q850" s="15"/>
      <c r="R850" s="15"/>
    </row>
    <row r="851">
      <c r="A851" s="15"/>
      <c r="B851" s="47"/>
      <c r="C851" s="47"/>
      <c r="D851" s="15"/>
      <c r="E851" s="15"/>
      <c r="F851" s="15"/>
      <c r="G851" s="15"/>
      <c r="H851" s="15"/>
      <c r="I851" s="15"/>
      <c r="J851" s="15"/>
      <c r="K851" s="15"/>
      <c r="L851" s="15"/>
      <c r="M851" s="15"/>
      <c r="N851" s="15"/>
      <c r="O851" s="15"/>
      <c r="P851" s="15"/>
      <c r="Q851" s="15"/>
      <c r="R851" s="15"/>
    </row>
    <row r="852">
      <c r="A852" s="15"/>
      <c r="B852" s="47"/>
      <c r="C852" s="47"/>
      <c r="D852" s="15"/>
      <c r="E852" s="15"/>
      <c r="F852" s="15"/>
      <c r="G852" s="15"/>
      <c r="H852" s="15"/>
      <c r="I852" s="15"/>
      <c r="J852" s="15"/>
      <c r="K852" s="15"/>
      <c r="L852" s="15"/>
      <c r="M852" s="15"/>
      <c r="N852" s="15"/>
      <c r="O852" s="15"/>
      <c r="P852" s="15"/>
      <c r="Q852" s="15"/>
      <c r="R852" s="15"/>
    </row>
    <row r="853">
      <c r="A853" s="15"/>
      <c r="B853" s="47"/>
      <c r="C853" s="47"/>
      <c r="D853" s="15"/>
      <c r="E853" s="15"/>
      <c r="F853" s="15"/>
      <c r="G853" s="15"/>
      <c r="H853" s="15"/>
      <c r="I853" s="15"/>
      <c r="J853" s="15"/>
      <c r="K853" s="15"/>
      <c r="L853" s="15"/>
      <c r="M853" s="15"/>
      <c r="N853" s="15"/>
      <c r="O853" s="15"/>
      <c r="P853" s="15"/>
      <c r="Q853" s="15"/>
      <c r="R853" s="15"/>
    </row>
    <row r="854">
      <c r="A854" s="15"/>
      <c r="B854" s="47"/>
      <c r="C854" s="47"/>
      <c r="D854" s="15"/>
      <c r="E854" s="15"/>
      <c r="F854" s="15"/>
      <c r="G854" s="15"/>
      <c r="H854" s="15"/>
      <c r="I854" s="15"/>
      <c r="J854" s="15"/>
      <c r="K854" s="15"/>
      <c r="L854" s="15"/>
      <c r="M854" s="15"/>
      <c r="N854" s="15"/>
      <c r="O854" s="15"/>
      <c r="P854" s="15"/>
      <c r="Q854" s="15"/>
      <c r="R854" s="15"/>
    </row>
    <row r="855">
      <c r="A855" s="15"/>
      <c r="B855" s="47"/>
      <c r="C855" s="47"/>
      <c r="D855" s="15"/>
      <c r="E855" s="15"/>
      <c r="F855" s="15"/>
      <c r="G855" s="15"/>
      <c r="H855" s="15"/>
      <c r="I855" s="15"/>
      <c r="J855" s="15"/>
      <c r="K855" s="15"/>
      <c r="L855" s="15"/>
      <c r="M855" s="15"/>
      <c r="N855" s="15"/>
      <c r="O855" s="15"/>
      <c r="P855" s="15"/>
      <c r="Q855" s="15"/>
      <c r="R855" s="15"/>
    </row>
    <row r="856">
      <c r="A856" s="15"/>
      <c r="B856" s="47"/>
      <c r="C856" s="47"/>
      <c r="D856" s="15"/>
      <c r="E856" s="15"/>
      <c r="F856" s="15"/>
      <c r="G856" s="15"/>
      <c r="H856" s="15"/>
      <c r="I856" s="15"/>
      <c r="J856" s="15"/>
      <c r="K856" s="15"/>
      <c r="L856" s="15"/>
      <c r="M856" s="15"/>
      <c r="N856" s="15"/>
      <c r="O856" s="15"/>
      <c r="P856" s="15"/>
      <c r="Q856" s="15"/>
      <c r="R856" s="15"/>
    </row>
    <row r="857">
      <c r="A857" s="15"/>
      <c r="B857" s="47"/>
      <c r="C857" s="47"/>
      <c r="D857" s="15"/>
      <c r="E857" s="15"/>
      <c r="F857" s="15"/>
      <c r="G857" s="15"/>
      <c r="H857" s="15"/>
      <c r="I857" s="15"/>
      <c r="J857" s="15"/>
      <c r="K857" s="15"/>
      <c r="L857" s="15"/>
      <c r="M857" s="15"/>
      <c r="N857" s="15"/>
      <c r="O857" s="15"/>
      <c r="P857" s="15"/>
      <c r="Q857" s="15"/>
      <c r="R857" s="15"/>
    </row>
    <row r="858">
      <c r="A858" s="15"/>
      <c r="B858" s="47"/>
      <c r="C858" s="47"/>
      <c r="D858" s="15"/>
      <c r="E858" s="15"/>
      <c r="F858" s="15"/>
      <c r="G858" s="15"/>
      <c r="H858" s="15"/>
      <c r="I858" s="15"/>
      <c r="J858" s="15"/>
      <c r="K858" s="15"/>
      <c r="L858" s="15"/>
      <c r="M858" s="15"/>
      <c r="N858" s="15"/>
      <c r="O858" s="15"/>
      <c r="P858" s="15"/>
      <c r="Q858" s="15"/>
      <c r="R858" s="15"/>
    </row>
    <row r="859">
      <c r="A859" s="15"/>
      <c r="B859" s="47"/>
      <c r="C859" s="47"/>
      <c r="D859" s="15"/>
      <c r="E859" s="15"/>
      <c r="F859" s="15"/>
      <c r="G859" s="15"/>
      <c r="H859" s="15"/>
      <c r="I859" s="15"/>
      <c r="J859" s="15"/>
      <c r="K859" s="15"/>
      <c r="L859" s="15"/>
      <c r="M859" s="15"/>
      <c r="N859" s="15"/>
      <c r="O859" s="15"/>
      <c r="P859" s="15"/>
      <c r="Q859" s="15"/>
      <c r="R859" s="15"/>
    </row>
    <row r="860">
      <c r="A860" s="15"/>
      <c r="B860" s="47"/>
      <c r="C860" s="47"/>
      <c r="D860" s="15"/>
      <c r="E860" s="15"/>
      <c r="F860" s="15"/>
      <c r="G860" s="15"/>
      <c r="H860" s="15"/>
      <c r="I860" s="15"/>
      <c r="J860" s="15"/>
      <c r="K860" s="15"/>
      <c r="L860" s="15"/>
      <c r="M860" s="15"/>
      <c r="N860" s="15"/>
      <c r="O860" s="15"/>
      <c r="P860" s="15"/>
      <c r="Q860" s="15"/>
      <c r="R860" s="15"/>
    </row>
    <row r="861">
      <c r="A861" s="15"/>
      <c r="B861" s="47"/>
      <c r="C861" s="47"/>
      <c r="D861" s="15"/>
      <c r="E861" s="15"/>
      <c r="F861" s="15"/>
      <c r="G861" s="15"/>
      <c r="H861" s="15"/>
      <c r="I861" s="15"/>
      <c r="J861" s="15"/>
      <c r="K861" s="15"/>
      <c r="L861" s="15"/>
      <c r="M861" s="15"/>
      <c r="N861" s="15"/>
      <c r="O861" s="15"/>
      <c r="P861" s="15"/>
      <c r="Q861" s="15"/>
      <c r="R861" s="15"/>
    </row>
    <row r="862">
      <c r="A862" s="15"/>
      <c r="B862" s="47"/>
      <c r="C862" s="47"/>
      <c r="D862" s="15"/>
      <c r="E862" s="15"/>
      <c r="F862" s="15"/>
      <c r="G862" s="15"/>
      <c r="H862" s="15"/>
      <c r="I862" s="15"/>
      <c r="J862" s="15"/>
      <c r="K862" s="15"/>
      <c r="L862" s="15"/>
      <c r="M862" s="15"/>
      <c r="N862" s="15"/>
      <c r="O862" s="15"/>
      <c r="P862" s="15"/>
      <c r="Q862" s="15"/>
      <c r="R862" s="15"/>
    </row>
    <row r="863">
      <c r="A863" s="15"/>
      <c r="B863" s="47"/>
      <c r="C863" s="47"/>
      <c r="D863" s="15"/>
      <c r="E863" s="15"/>
      <c r="F863" s="15"/>
      <c r="G863" s="15"/>
      <c r="H863" s="15"/>
      <c r="I863" s="15"/>
      <c r="J863" s="15"/>
      <c r="K863" s="15"/>
      <c r="L863" s="15"/>
      <c r="M863" s="15"/>
      <c r="N863" s="15"/>
      <c r="O863" s="15"/>
      <c r="P863" s="15"/>
      <c r="Q863" s="15"/>
      <c r="R863" s="15"/>
    </row>
    <row r="864">
      <c r="A864" s="15"/>
      <c r="B864" s="47"/>
      <c r="C864" s="47"/>
      <c r="D864" s="15"/>
      <c r="E864" s="15"/>
      <c r="F864" s="15"/>
      <c r="G864" s="15"/>
      <c r="H864" s="15"/>
      <c r="I864" s="15"/>
      <c r="J864" s="15"/>
      <c r="K864" s="15"/>
      <c r="L864" s="15"/>
      <c r="M864" s="15"/>
      <c r="N864" s="15"/>
      <c r="O864" s="15"/>
      <c r="P864" s="15"/>
      <c r="Q864" s="15"/>
      <c r="R864" s="15"/>
    </row>
    <row r="865">
      <c r="A865" s="15"/>
      <c r="B865" s="47"/>
      <c r="C865" s="47"/>
      <c r="D865" s="15"/>
      <c r="E865" s="15"/>
      <c r="F865" s="15"/>
      <c r="G865" s="15"/>
      <c r="H865" s="15"/>
      <c r="I865" s="15"/>
      <c r="J865" s="15"/>
      <c r="K865" s="15"/>
      <c r="L865" s="15"/>
      <c r="M865" s="15"/>
      <c r="N865" s="15"/>
      <c r="O865" s="15"/>
      <c r="P865" s="15"/>
      <c r="Q865" s="15"/>
      <c r="R865" s="15"/>
    </row>
    <row r="866">
      <c r="A866" s="15"/>
      <c r="B866" s="47"/>
      <c r="C866" s="47"/>
      <c r="D866" s="15"/>
      <c r="E866" s="15"/>
      <c r="F866" s="15"/>
      <c r="G866" s="15"/>
      <c r="H866" s="15"/>
      <c r="I866" s="15"/>
      <c r="J866" s="15"/>
      <c r="K866" s="15"/>
      <c r="L866" s="15"/>
      <c r="M866" s="15"/>
      <c r="N866" s="15"/>
      <c r="O866" s="15"/>
      <c r="P866" s="15"/>
      <c r="Q866" s="15"/>
      <c r="R866" s="15"/>
    </row>
    <row r="867">
      <c r="A867" s="15"/>
      <c r="B867" s="47"/>
      <c r="C867" s="47"/>
      <c r="D867" s="15"/>
      <c r="E867" s="15"/>
      <c r="F867" s="15"/>
      <c r="G867" s="15"/>
      <c r="H867" s="15"/>
      <c r="I867" s="15"/>
      <c r="J867" s="15"/>
      <c r="K867" s="15"/>
      <c r="L867" s="15"/>
      <c r="M867" s="15"/>
      <c r="N867" s="15"/>
      <c r="O867" s="15"/>
      <c r="P867" s="15"/>
      <c r="Q867" s="15"/>
      <c r="R867" s="15"/>
    </row>
    <row r="868">
      <c r="A868" s="15"/>
      <c r="B868" s="47"/>
      <c r="C868" s="47"/>
      <c r="D868" s="15"/>
      <c r="E868" s="15"/>
      <c r="F868" s="15"/>
      <c r="G868" s="15"/>
      <c r="H868" s="15"/>
      <c r="I868" s="15"/>
      <c r="J868" s="15"/>
      <c r="K868" s="15"/>
      <c r="L868" s="15"/>
      <c r="M868" s="15"/>
      <c r="N868" s="15"/>
      <c r="O868" s="15"/>
      <c r="P868" s="15"/>
      <c r="Q868" s="15"/>
      <c r="R868" s="15"/>
    </row>
    <row r="869">
      <c r="A869" s="15"/>
      <c r="B869" s="47"/>
      <c r="C869" s="47"/>
      <c r="D869" s="15"/>
      <c r="E869" s="15"/>
      <c r="F869" s="15"/>
      <c r="G869" s="15"/>
      <c r="H869" s="15"/>
      <c r="I869" s="15"/>
      <c r="J869" s="15"/>
      <c r="K869" s="15"/>
      <c r="L869" s="15"/>
      <c r="M869" s="15"/>
      <c r="N869" s="15"/>
      <c r="O869" s="15"/>
      <c r="P869" s="15"/>
      <c r="Q869" s="15"/>
      <c r="R869" s="15"/>
    </row>
    <row r="870">
      <c r="A870" s="15"/>
      <c r="B870" s="47"/>
      <c r="C870" s="47"/>
      <c r="D870" s="15"/>
      <c r="E870" s="15"/>
      <c r="F870" s="15"/>
      <c r="G870" s="15"/>
      <c r="H870" s="15"/>
      <c r="I870" s="15"/>
      <c r="J870" s="15"/>
      <c r="K870" s="15"/>
      <c r="L870" s="15"/>
      <c r="M870" s="15"/>
      <c r="N870" s="15"/>
      <c r="O870" s="15"/>
      <c r="P870" s="15"/>
      <c r="Q870" s="15"/>
      <c r="R870" s="15"/>
    </row>
    <row r="871">
      <c r="A871" s="15"/>
      <c r="B871" s="47"/>
      <c r="C871" s="47"/>
      <c r="D871" s="15"/>
      <c r="E871" s="15"/>
      <c r="F871" s="15"/>
      <c r="G871" s="15"/>
      <c r="H871" s="15"/>
      <c r="I871" s="15"/>
      <c r="J871" s="15"/>
      <c r="K871" s="15"/>
      <c r="L871" s="15"/>
      <c r="M871" s="15"/>
      <c r="N871" s="15"/>
      <c r="O871" s="15"/>
      <c r="P871" s="15"/>
      <c r="Q871" s="15"/>
      <c r="R871" s="15"/>
    </row>
    <row r="872">
      <c r="A872" s="15"/>
      <c r="B872" s="47"/>
      <c r="C872" s="47"/>
      <c r="D872" s="15"/>
      <c r="E872" s="15"/>
      <c r="F872" s="15"/>
      <c r="G872" s="15"/>
      <c r="H872" s="15"/>
      <c r="I872" s="15"/>
      <c r="J872" s="15"/>
      <c r="K872" s="15"/>
      <c r="L872" s="15"/>
      <c r="M872" s="15"/>
      <c r="N872" s="15"/>
      <c r="O872" s="15"/>
      <c r="P872" s="15"/>
      <c r="Q872" s="15"/>
      <c r="R872" s="15"/>
    </row>
    <row r="873">
      <c r="A873" s="15"/>
      <c r="B873" s="47"/>
      <c r="C873" s="47"/>
      <c r="D873" s="15"/>
      <c r="E873" s="15"/>
      <c r="F873" s="15"/>
      <c r="G873" s="15"/>
      <c r="H873" s="15"/>
      <c r="I873" s="15"/>
      <c r="J873" s="15"/>
      <c r="K873" s="15"/>
      <c r="L873" s="15"/>
      <c r="M873" s="15"/>
      <c r="N873" s="15"/>
      <c r="O873" s="15"/>
      <c r="P873" s="15"/>
      <c r="Q873" s="15"/>
      <c r="R873" s="15"/>
    </row>
    <row r="874">
      <c r="A874" s="15"/>
      <c r="B874" s="47"/>
      <c r="C874" s="47"/>
      <c r="D874" s="15"/>
      <c r="E874" s="15"/>
      <c r="F874" s="15"/>
      <c r="G874" s="15"/>
      <c r="H874" s="15"/>
      <c r="I874" s="15"/>
      <c r="J874" s="15"/>
      <c r="K874" s="15"/>
      <c r="L874" s="15"/>
      <c r="M874" s="15"/>
      <c r="N874" s="15"/>
      <c r="O874" s="15"/>
      <c r="P874" s="15"/>
      <c r="Q874" s="15"/>
      <c r="R874" s="15"/>
    </row>
    <row r="875">
      <c r="A875" s="15"/>
      <c r="B875" s="47"/>
      <c r="C875" s="47"/>
      <c r="D875" s="15"/>
      <c r="E875" s="15"/>
      <c r="F875" s="15"/>
      <c r="G875" s="15"/>
      <c r="H875" s="15"/>
      <c r="I875" s="15"/>
      <c r="J875" s="15"/>
      <c r="K875" s="15"/>
      <c r="L875" s="15"/>
      <c r="M875" s="15"/>
      <c r="N875" s="15"/>
      <c r="O875" s="15"/>
      <c r="P875" s="15"/>
      <c r="Q875" s="15"/>
      <c r="R875" s="15"/>
    </row>
    <row r="876">
      <c r="A876" s="15"/>
      <c r="B876" s="47"/>
      <c r="C876" s="47"/>
      <c r="D876" s="15"/>
      <c r="E876" s="15"/>
      <c r="F876" s="15"/>
      <c r="G876" s="15"/>
      <c r="H876" s="15"/>
      <c r="I876" s="15"/>
      <c r="J876" s="15"/>
      <c r="K876" s="15"/>
      <c r="L876" s="15"/>
      <c r="M876" s="15"/>
      <c r="N876" s="15"/>
      <c r="O876" s="15"/>
      <c r="P876" s="15"/>
      <c r="Q876" s="15"/>
      <c r="R876" s="15"/>
    </row>
    <row r="877">
      <c r="A877" s="15"/>
      <c r="B877" s="47"/>
      <c r="C877" s="47"/>
      <c r="D877" s="15"/>
      <c r="E877" s="15"/>
      <c r="F877" s="15"/>
      <c r="G877" s="15"/>
      <c r="H877" s="15"/>
      <c r="I877" s="15"/>
      <c r="J877" s="15"/>
      <c r="K877" s="15"/>
      <c r="L877" s="15"/>
      <c r="M877" s="15"/>
      <c r="N877" s="15"/>
      <c r="O877" s="15"/>
      <c r="P877" s="15"/>
      <c r="Q877" s="15"/>
      <c r="R877" s="15"/>
    </row>
    <row r="878">
      <c r="A878" s="15"/>
      <c r="B878" s="47"/>
      <c r="C878" s="47"/>
      <c r="D878" s="15"/>
      <c r="E878" s="15"/>
      <c r="F878" s="15"/>
      <c r="G878" s="15"/>
      <c r="H878" s="15"/>
      <c r="I878" s="15"/>
      <c r="J878" s="15"/>
      <c r="K878" s="15"/>
      <c r="L878" s="15"/>
      <c r="M878" s="15"/>
      <c r="N878" s="15"/>
      <c r="O878" s="15"/>
      <c r="P878" s="15"/>
      <c r="Q878" s="15"/>
      <c r="R878" s="15"/>
    </row>
    <row r="879">
      <c r="A879" s="15"/>
      <c r="B879" s="47"/>
      <c r="C879" s="47"/>
      <c r="D879" s="15"/>
      <c r="E879" s="15"/>
      <c r="F879" s="15"/>
      <c r="G879" s="15"/>
      <c r="H879" s="15"/>
      <c r="I879" s="15"/>
      <c r="J879" s="15"/>
      <c r="K879" s="15"/>
      <c r="L879" s="15"/>
      <c r="M879" s="15"/>
      <c r="N879" s="15"/>
      <c r="O879" s="15"/>
      <c r="P879" s="15"/>
      <c r="Q879" s="15"/>
      <c r="R879" s="15"/>
    </row>
    <row r="880">
      <c r="A880" s="15"/>
      <c r="B880" s="47"/>
      <c r="C880" s="47"/>
      <c r="D880" s="15"/>
      <c r="E880" s="15"/>
      <c r="F880" s="15"/>
      <c r="G880" s="15"/>
      <c r="H880" s="15"/>
      <c r="I880" s="15"/>
      <c r="J880" s="15"/>
      <c r="K880" s="15"/>
      <c r="L880" s="15"/>
      <c r="M880" s="15"/>
      <c r="N880" s="15"/>
      <c r="O880" s="15"/>
      <c r="P880" s="15"/>
      <c r="Q880" s="15"/>
      <c r="R880" s="15"/>
    </row>
    <row r="881">
      <c r="A881" s="15"/>
      <c r="B881" s="47"/>
      <c r="C881" s="47"/>
      <c r="D881" s="15"/>
      <c r="E881" s="15"/>
      <c r="F881" s="15"/>
      <c r="G881" s="15"/>
      <c r="H881" s="15"/>
      <c r="I881" s="15"/>
      <c r="J881" s="15"/>
      <c r="K881" s="15"/>
      <c r="L881" s="15"/>
      <c r="M881" s="15"/>
      <c r="N881" s="15"/>
      <c r="O881" s="15"/>
      <c r="P881" s="15"/>
      <c r="Q881" s="15"/>
      <c r="R881" s="15"/>
    </row>
    <row r="882">
      <c r="A882" s="15"/>
      <c r="B882" s="47"/>
      <c r="C882" s="47"/>
      <c r="D882" s="15"/>
      <c r="E882" s="15"/>
      <c r="F882" s="15"/>
      <c r="G882" s="15"/>
      <c r="H882" s="15"/>
      <c r="I882" s="15"/>
      <c r="J882" s="15"/>
      <c r="K882" s="15"/>
      <c r="L882" s="15"/>
      <c r="M882" s="15"/>
      <c r="N882" s="15"/>
      <c r="O882" s="15"/>
      <c r="P882" s="15"/>
      <c r="Q882" s="15"/>
      <c r="R882" s="15"/>
    </row>
    <row r="883">
      <c r="A883" s="15"/>
      <c r="B883" s="47"/>
      <c r="C883" s="47"/>
      <c r="D883" s="15"/>
      <c r="E883" s="15"/>
      <c r="F883" s="15"/>
      <c r="G883" s="15"/>
      <c r="H883" s="15"/>
      <c r="I883" s="15"/>
      <c r="J883" s="15"/>
      <c r="K883" s="15"/>
      <c r="L883" s="15"/>
      <c r="M883" s="15"/>
      <c r="N883" s="15"/>
      <c r="O883" s="15"/>
      <c r="P883" s="15"/>
      <c r="Q883" s="15"/>
      <c r="R883" s="15"/>
    </row>
    <row r="884">
      <c r="A884" s="15"/>
      <c r="B884" s="47"/>
      <c r="C884" s="47"/>
      <c r="D884" s="15"/>
      <c r="E884" s="15"/>
      <c r="F884" s="15"/>
      <c r="G884" s="15"/>
      <c r="H884" s="15"/>
      <c r="I884" s="15"/>
      <c r="J884" s="15"/>
      <c r="K884" s="15"/>
      <c r="L884" s="15"/>
      <c r="M884" s="15"/>
      <c r="N884" s="15"/>
      <c r="O884" s="15"/>
      <c r="P884" s="15"/>
      <c r="Q884" s="15"/>
      <c r="R884" s="15"/>
    </row>
    <row r="885">
      <c r="A885" s="15"/>
      <c r="B885" s="47"/>
      <c r="C885" s="47"/>
      <c r="D885" s="15"/>
      <c r="E885" s="15"/>
      <c r="F885" s="15"/>
      <c r="G885" s="15"/>
      <c r="H885" s="15"/>
      <c r="I885" s="15"/>
      <c r="J885" s="15"/>
      <c r="K885" s="15"/>
      <c r="L885" s="15"/>
      <c r="M885" s="15"/>
      <c r="N885" s="15"/>
      <c r="O885" s="15"/>
      <c r="P885" s="15"/>
      <c r="Q885" s="15"/>
      <c r="R885" s="15"/>
    </row>
    <row r="886">
      <c r="A886" s="15"/>
      <c r="B886" s="47"/>
      <c r="C886" s="47"/>
      <c r="D886" s="15"/>
      <c r="E886" s="15"/>
      <c r="F886" s="15"/>
      <c r="G886" s="15"/>
      <c r="H886" s="15"/>
      <c r="I886" s="15"/>
      <c r="J886" s="15"/>
      <c r="K886" s="15"/>
      <c r="L886" s="15"/>
      <c r="M886" s="15"/>
      <c r="N886" s="15"/>
      <c r="O886" s="15"/>
      <c r="P886" s="15"/>
      <c r="Q886" s="15"/>
      <c r="R886" s="15"/>
    </row>
    <row r="887">
      <c r="A887" s="15"/>
      <c r="B887" s="47"/>
      <c r="C887" s="47"/>
      <c r="D887" s="15"/>
      <c r="E887" s="15"/>
      <c r="F887" s="15"/>
      <c r="G887" s="15"/>
      <c r="H887" s="15"/>
      <c r="I887" s="15"/>
      <c r="J887" s="15"/>
      <c r="K887" s="15"/>
      <c r="L887" s="15"/>
      <c r="M887" s="15"/>
      <c r="N887" s="15"/>
      <c r="O887" s="15"/>
      <c r="P887" s="15"/>
      <c r="Q887" s="15"/>
      <c r="R887" s="15"/>
    </row>
    <row r="888">
      <c r="A888" s="15"/>
      <c r="B888" s="47"/>
      <c r="C888" s="47"/>
      <c r="D888" s="15"/>
      <c r="E888" s="15"/>
      <c r="F888" s="15"/>
      <c r="G888" s="15"/>
      <c r="H888" s="15"/>
      <c r="I888" s="15"/>
      <c r="J888" s="15"/>
      <c r="K888" s="15"/>
      <c r="L888" s="15"/>
      <c r="M888" s="15"/>
      <c r="N888" s="15"/>
      <c r="O888" s="15"/>
      <c r="P888" s="15"/>
      <c r="Q888" s="15"/>
      <c r="R888" s="15"/>
    </row>
    <row r="889">
      <c r="A889" s="15"/>
      <c r="B889" s="47"/>
      <c r="C889" s="47"/>
      <c r="D889" s="15"/>
      <c r="E889" s="15"/>
      <c r="F889" s="15"/>
      <c r="G889" s="15"/>
      <c r="H889" s="15"/>
      <c r="I889" s="15"/>
      <c r="J889" s="15"/>
      <c r="K889" s="15"/>
      <c r="L889" s="15"/>
      <c r="M889" s="15"/>
      <c r="N889" s="15"/>
      <c r="O889" s="15"/>
      <c r="P889" s="15"/>
      <c r="Q889" s="15"/>
      <c r="R889" s="15"/>
    </row>
    <row r="890">
      <c r="A890" s="15"/>
      <c r="B890" s="47"/>
      <c r="C890" s="47"/>
      <c r="D890" s="15"/>
      <c r="E890" s="15"/>
      <c r="F890" s="15"/>
      <c r="G890" s="15"/>
      <c r="H890" s="15"/>
      <c r="I890" s="15"/>
      <c r="J890" s="15"/>
      <c r="K890" s="15"/>
      <c r="L890" s="15"/>
      <c r="M890" s="15"/>
      <c r="N890" s="15"/>
      <c r="O890" s="15"/>
      <c r="P890" s="15"/>
      <c r="Q890" s="15"/>
      <c r="R890" s="15"/>
    </row>
    <row r="891">
      <c r="A891" s="15"/>
      <c r="B891" s="47"/>
      <c r="C891" s="47"/>
      <c r="D891" s="15"/>
      <c r="E891" s="15"/>
      <c r="F891" s="15"/>
      <c r="G891" s="15"/>
      <c r="H891" s="15"/>
      <c r="I891" s="15"/>
      <c r="J891" s="15"/>
      <c r="K891" s="15"/>
      <c r="L891" s="15"/>
      <c r="M891" s="15"/>
      <c r="N891" s="15"/>
      <c r="O891" s="15"/>
      <c r="P891" s="15"/>
      <c r="Q891" s="15"/>
      <c r="R891" s="15"/>
    </row>
    <row r="892">
      <c r="A892" s="15"/>
      <c r="B892" s="47"/>
      <c r="C892" s="47"/>
      <c r="D892" s="15"/>
      <c r="E892" s="15"/>
      <c r="F892" s="15"/>
      <c r="G892" s="15"/>
      <c r="H892" s="15"/>
      <c r="I892" s="15"/>
      <c r="J892" s="15"/>
      <c r="K892" s="15"/>
      <c r="L892" s="15"/>
      <c r="M892" s="15"/>
      <c r="N892" s="15"/>
      <c r="O892" s="15"/>
      <c r="P892" s="15"/>
      <c r="Q892" s="15"/>
      <c r="R892" s="15"/>
    </row>
    <row r="893">
      <c r="A893" s="15"/>
      <c r="B893" s="47"/>
      <c r="C893" s="47"/>
      <c r="D893" s="15"/>
      <c r="E893" s="15"/>
      <c r="F893" s="15"/>
      <c r="G893" s="15"/>
      <c r="H893" s="15"/>
      <c r="I893" s="15"/>
      <c r="J893" s="15"/>
      <c r="K893" s="15"/>
      <c r="L893" s="15"/>
      <c r="M893" s="15"/>
      <c r="N893" s="15"/>
      <c r="O893" s="15"/>
      <c r="P893" s="15"/>
      <c r="Q893" s="15"/>
      <c r="R893" s="15"/>
    </row>
    <row r="894">
      <c r="A894" s="15"/>
      <c r="B894" s="47"/>
      <c r="C894" s="47"/>
      <c r="D894" s="15"/>
      <c r="E894" s="15"/>
      <c r="F894" s="15"/>
      <c r="G894" s="15"/>
      <c r="H894" s="15"/>
      <c r="I894" s="15"/>
      <c r="J894" s="15"/>
      <c r="K894" s="15"/>
      <c r="L894" s="15"/>
      <c r="M894" s="15"/>
      <c r="N894" s="15"/>
      <c r="O894" s="15"/>
      <c r="P894" s="15"/>
      <c r="Q894" s="15"/>
      <c r="R894" s="15"/>
    </row>
    <row r="895">
      <c r="A895" s="15"/>
      <c r="B895" s="47"/>
      <c r="C895" s="47"/>
      <c r="D895" s="15"/>
      <c r="E895" s="15"/>
      <c r="F895" s="15"/>
      <c r="G895" s="15"/>
      <c r="H895" s="15"/>
      <c r="I895" s="15"/>
      <c r="J895" s="15"/>
      <c r="K895" s="15"/>
      <c r="L895" s="15"/>
      <c r="M895" s="15"/>
      <c r="N895" s="15"/>
      <c r="O895" s="15"/>
      <c r="P895" s="15"/>
      <c r="Q895" s="15"/>
      <c r="R895" s="15"/>
    </row>
    <row r="896">
      <c r="A896" s="15"/>
      <c r="B896" s="47"/>
      <c r="C896" s="47"/>
      <c r="D896" s="15"/>
      <c r="E896" s="15"/>
      <c r="F896" s="15"/>
      <c r="G896" s="15"/>
      <c r="H896" s="15"/>
      <c r="I896" s="15"/>
      <c r="J896" s="15"/>
      <c r="K896" s="15"/>
      <c r="L896" s="15"/>
      <c r="M896" s="15"/>
      <c r="N896" s="15"/>
      <c r="O896" s="15"/>
      <c r="P896" s="15"/>
      <c r="Q896" s="15"/>
      <c r="R896" s="15"/>
    </row>
    <row r="897">
      <c r="A897" s="15"/>
      <c r="B897" s="47"/>
      <c r="C897" s="47"/>
      <c r="D897" s="15"/>
      <c r="E897" s="15"/>
      <c r="F897" s="15"/>
      <c r="G897" s="15"/>
      <c r="H897" s="15"/>
      <c r="I897" s="15"/>
      <c r="J897" s="15"/>
      <c r="K897" s="15"/>
      <c r="L897" s="15"/>
      <c r="M897" s="15"/>
      <c r="N897" s="15"/>
      <c r="O897" s="15"/>
      <c r="P897" s="15"/>
      <c r="Q897" s="15"/>
      <c r="R897" s="15"/>
    </row>
    <row r="898">
      <c r="A898" s="15"/>
      <c r="B898" s="47"/>
      <c r="C898" s="47"/>
      <c r="D898" s="15"/>
      <c r="E898" s="15"/>
      <c r="F898" s="15"/>
      <c r="G898" s="15"/>
      <c r="H898" s="15"/>
      <c r="I898" s="15"/>
      <c r="J898" s="15"/>
      <c r="K898" s="15"/>
      <c r="L898" s="15"/>
      <c r="M898" s="15"/>
      <c r="N898" s="15"/>
      <c r="O898" s="15"/>
      <c r="P898" s="15"/>
      <c r="Q898" s="15"/>
      <c r="R898" s="15"/>
    </row>
    <row r="899">
      <c r="A899" s="15"/>
      <c r="B899" s="47"/>
      <c r="C899" s="47"/>
      <c r="D899" s="15"/>
      <c r="E899" s="15"/>
      <c r="F899" s="15"/>
      <c r="G899" s="15"/>
      <c r="H899" s="15"/>
      <c r="I899" s="15"/>
      <c r="J899" s="15"/>
      <c r="K899" s="15"/>
      <c r="L899" s="15"/>
      <c r="M899" s="15"/>
      <c r="N899" s="15"/>
      <c r="O899" s="15"/>
      <c r="P899" s="15"/>
      <c r="Q899" s="15"/>
      <c r="R899" s="15"/>
    </row>
    <row r="900">
      <c r="A900" s="15"/>
      <c r="B900" s="47"/>
      <c r="C900" s="47"/>
      <c r="D900" s="15"/>
      <c r="E900" s="15"/>
      <c r="F900" s="15"/>
      <c r="G900" s="15"/>
      <c r="H900" s="15"/>
      <c r="I900" s="15"/>
      <c r="J900" s="15"/>
      <c r="K900" s="15"/>
      <c r="L900" s="15"/>
      <c r="M900" s="15"/>
      <c r="N900" s="15"/>
      <c r="O900" s="15"/>
      <c r="P900" s="15"/>
      <c r="Q900" s="15"/>
      <c r="R900" s="15"/>
    </row>
    <row r="901">
      <c r="A901" s="15"/>
      <c r="B901" s="47"/>
      <c r="C901" s="47"/>
      <c r="D901" s="15"/>
      <c r="E901" s="15"/>
      <c r="F901" s="15"/>
      <c r="G901" s="15"/>
      <c r="H901" s="15"/>
      <c r="I901" s="15"/>
      <c r="J901" s="15"/>
      <c r="K901" s="15"/>
      <c r="L901" s="15"/>
      <c r="M901" s="15"/>
      <c r="N901" s="15"/>
      <c r="O901" s="15"/>
      <c r="P901" s="15"/>
      <c r="Q901" s="15"/>
      <c r="R901" s="15"/>
    </row>
    <row r="902">
      <c r="A902" s="15"/>
      <c r="B902" s="47"/>
      <c r="C902" s="47"/>
      <c r="D902" s="15"/>
      <c r="E902" s="15"/>
      <c r="F902" s="15"/>
      <c r="G902" s="15"/>
      <c r="H902" s="15"/>
      <c r="I902" s="15"/>
      <c r="J902" s="15"/>
      <c r="K902" s="15"/>
      <c r="L902" s="15"/>
      <c r="M902" s="15"/>
      <c r="N902" s="15"/>
      <c r="O902" s="15"/>
      <c r="P902" s="15"/>
      <c r="Q902" s="15"/>
      <c r="R902" s="15"/>
    </row>
    <row r="903">
      <c r="A903" s="15"/>
      <c r="B903" s="47"/>
      <c r="C903" s="47"/>
      <c r="D903" s="15"/>
      <c r="E903" s="15"/>
      <c r="F903" s="15"/>
      <c r="G903" s="15"/>
      <c r="H903" s="15"/>
      <c r="I903" s="15"/>
      <c r="J903" s="15"/>
      <c r="K903" s="15"/>
      <c r="L903" s="15"/>
      <c r="M903" s="15"/>
      <c r="N903" s="15"/>
      <c r="O903" s="15"/>
      <c r="P903" s="15"/>
      <c r="Q903" s="15"/>
      <c r="R903" s="15"/>
    </row>
    <row r="904">
      <c r="A904" s="15"/>
      <c r="B904" s="47"/>
      <c r="C904" s="47"/>
      <c r="D904" s="15"/>
      <c r="E904" s="15"/>
      <c r="F904" s="15"/>
      <c r="G904" s="15"/>
      <c r="H904" s="15"/>
      <c r="I904" s="15"/>
      <c r="J904" s="15"/>
      <c r="K904" s="15"/>
      <c r="L904" s="15"/>
      <c r="M904" s="15"/>
      <c r="N904" s="15"/>
      <c r="O904" s="15"/>
      <c r="P904" s="15"/>
      <c r="Q904" s="15"/>
      <c r="R904" s="15"/>
    </row>
    <row r="905">
      <c r="A905" s="15"/>
      <c r="B905" s="47"/>
      <c r="C905" s="47"/>
      <c r="D905" s="15"/>
      <c r="E905" s="15"/>
      <c r="F905" s="15"/>
      <c r="G905" s="15"/>
      <c r="H905" s="15"/>
      <c r="I905" s="15"/>
      <c r="J905" s="15"/>
      <c r="K905" s="15"/>
      <c r="L905" s="15"/>
      <c r="M905" s="15"/>
      <c r="N905" s="15"/>
      <c r="O905" s="15"/>
      <c r="P905" s="15"/>
      <c r="Q905" s="15"/>
      <c r="R905" s="15"/>
    </row>
    <row r="906">
      <c r="A906" s="15"/>
      <c r="B906" s="47"/>
      <c r="C906" s="47"/>
      <c r="D906" s="15"/>
      <c r="E906" s="15"/>
      <c r="F906" s="15"/>
      <c r="G906" s="15"/>
      <c r="H906" s="15"/>
      <c r="I906" s="15"/>
      <c r="J906" s="15"/>
      <c r="K906" s="15"/>
      <c r="L906" s="15"/>
      <c r="M906" s="15"/>
      <c r="N906" s="15"/>
      <c r="O906" s="15"/>
      <c r="P906" s="15"/>
      <c r="Q906" s="15"/>
      <c r="R906" s="15"/>
    </row>
    <row r="907">
      <c r="A907" s="15"/>
      <c r="B907" s="47"/>
      <c r="C907" s="47"/>
      <c r="D907" s="15"/>
      <c r="E907" s="15"/>
      <c r="F907" s="15"/>
      <c r="G907" s="15"/>
      <c r="H907" s="15"/>
      <c r="I907" s="15"/>
      <c r="J907" s="15"/>
      <c r="K907" s="15"/>
      <c r="L907" s="15"/>
      <c r="M907" s="15"/>
      <c r="N907" s="15"/>
      <c r="O907" s="15"/>
      <c r="P907" s="15"/>
      <c r="Q907" s="15"/>
      <c r="R907" s="15"/>
    </row>
    <row r="908">
      <c r="A908" s="15"/>
      <c r="B908" s="47"/>
      <c r="C908" s="47"/>
      <c r="D908" s="15"/>
      <c r="E908" s="15"/>
      <c r="F908" s="15"/>
      <c r="G908" s="15"/>
      <c r="H908" s="15"/>
      <c r="I908" s="15"/>
      <c r="J908" s="15"/>
      <c r="K908" s="15"/>
      <c r="L908" s="15"/>
      <c r="M908" s="15"/>
      <c r="N908" s="15"/>
      <c r="O908" s="15"/>
      <c r="P908" s="15"/>
      <c r="Q908" s="15"/>
      <c r="R908" s="15"/>
    </row>
    <row r="909">
      <c r="A909" s="15"/>
      <c r="B909" s="47"/>
      <c r="C909" s="47"/>
      <c r="D909" s="15"/>
      <c r="E909" s="15"/>
      <c r="F909" s="15"/>
      <c r="G909" s="15"/>
      <c r="H909" s="15"/>
      <c r="I909" s="15"/>
      <c r="J909" s="15"/>
      <c r="K909" s="15"/>
      <c r="L909" s="15"/>
      <c r="M909" s="15"/>
      <c r="N909" s="15"/>
      <c r="O909" s="15"/>
      <c r="P909" s="15"/>
      <c r="Q909" s="15"/>
      <c r="R909" s="15"/>
    </row>
    <row r="910">
      <c r="A910" s="15"/>
      <c r="B910" s="47"/>
      <c r="C910" s="47"/>
      <c r="D910" s="15"/>
      <c r="E910" s="15"/>
      <c r="F910" s="15"/>
      <c r="G910" s="15"/>
      <c r="H910" s="15"/>
      <c r="I910" s="15"/>
      <c r="J910" s="15"/>
      <c r="K910" s="15"/>
      <c r="L910" s="15"/>
      <c r="M910" s="15"/>
      <c r="N910" s="15"/>
      <c r="O910" s="15"/>
      <c r="P910" s="15"/>
      <c r="Q910" s="15"/>
      <c r="R910" s="15"/>
    </row>
    <row r="911">
      <c r="A911" s="15"/>
      <c r="B911" s="47"/>
      <c r="C911" s="47"/>
      <c r="D911" s="15"/>
      <c r="E911" s="15"/>
      <c r="F911" s="15"/>
      <c r="G911" s="15"/>
      <c r="H911" s="15"/>
      <c r="I911" s="15"/>
      <c r="J911" s="15"/>
      <c r="K911" s="15"/>
      <c r="L911" s="15"/>
      <c r="M911" s="15"/>
      <c r="N911" s="15"/>
      <c r="O911" s="15"/>
      <c r="P911" s="15"/>
      <c r="Q911" s="15"/>
      <c r="R911" s="15"/>
    </row>
    <row r="912">
      <c r="A912" s="15"/>
      <c r="B912" s="47"/>
      <c r="C912" s="47"/>
      <c r="D912" s="15"/>
      <c r="E912" s="15"/>
      <c r="F912" s="15"/>
      <c r="G912" s="15"/>
      <c r="H912" s="15"/>
      <c r="I912" s="15"/>
      <c r="J912" s="15"/>
      <c r="K912" s="15"/>
      <c r="L912" s="15"/>
      <c r="M912" s="15"/>
      <c r="N912" s="15"/>
      <c r="O912" s="15"/>
      <c r="P912" s="15"/>
      <c r="Q912" s="15"/>
      <c r="R912" s="15"/>
    </row>
    <row r="913">
      <c r="A913" s="15"/>
      <c r="B913" s="47"/>
      <c r="C913" s="47"/>
      <c r="D913" s="15"/>
      <c r="E913" s="15"/>
      <c r="F913" s="15"/>
      <c r="G913" s="15"/>
      <c r="H913" s="15"/>
      <c r="I913" s="15"/>
      <c r="J913" s="15"/>
      <c r="K913" s="15"/>
      <c r="L913" s="15"/>
      <c r="M913" s="15"/>
      <c r="N913" s="15"/>
      <c r="O913" s="15"/>
      <c r="P913" s="15"/>
      <c r="Q913" s="15"/>
      <c r="R913" s="15"/>
    </row>
    <row r="914">
      <c r="A914" s="15"/>
      <c r="B914" s="47"/>
      <c r="C914" s="47"/>
      <c r="D914" s="15"/>
      <c r="E914" s="15"/>
      <c r="F914" s="15"/>
      <c r="G914" s="15"/>
      <c r="H914" s="15"/>
      <c r="I914" s="15"/>
      <c r="J914" s="15"/>
      <c r="K914" s="15"/>
      <c r="L914" s="15"/>
      <c r="M914" s="15"/>
      <c r="N914" s="15"/>
      <c r="O914" s="15"/>
      <c r="P914" s="15"/>
      <c r="Q914" s="15"/>
      <c r="R914" s="15"/>
    </row>
    <row r="915">
      <c r="A915" s="15"/>
      <c r="B915" s="47"/>
      <c r="C915" s="47"/>
      <c r="D915" s="15"/>
      <c r="E915" s="15"/>
      <c r="F915" s="15"/>
      <c r="G915" s="15"/>
      <c r="H915" s="15"/>
      <c r="I915" s="15"/>
      <c r="J915" s="15"/>
      <c r="K915" s="15"/>
      <c r="L915" s="15"/>
      <c r="M915" s="15"/>
      <c r="N915" s="15"/>
      <c r="O915" s="15"/>
      <c r="P915" s="15"/>
      <c r="Q915" s="15"/>
      <c r="R915" s="15"/>
    </row>
    <row r="916">
      <c r="A916" s="15"/>
      <c r="B916" s="47"/>
      <c r="C916" s="47"/>
      <c r="D916" s="15"/>
      <c r="E916" s="15"/>
      <c r="F916" s="15"/>
      <c r="G916" s="15"/>
      <c r="H916" s="15"/>
      <c r="I916" s="15"/>
      <c r="J916" s="15"/>
      <c r="K916" s="15"/>
      <c r="L916" s="15"/>
      <c r="M916" s="15"/>
      <c r="N916" s="15"/>
      <c r="O916" s="15"/>
      <c r="P916" s="15"/>
      <c r="Q916" s="15"/>
      <c r="R916" s="15"/>
    </row>
    <row r="917">
      <c r="A917" s="15"/>
      <c r="B917" s="47"/>
      <c r="C917" s="47"/>
      <c r="D917" s="15"/>
      <c r="E917" s="15"/>
      <c r="F917" s="15"/>
      <c r="G917" s="15"/>
      <c r="H917" s="15"/>
      <c r="I917" s="15"/>
      <c r="J917" s="15"/>
      <c r="K917" s="15"/>
      <c r="L917" s="15"/>
      <c r="M917" s="15"/>
      <c r="N917" s="15"/>
      <c r="O917" s="15"/>
      <c r="P917" s="15"/>
      <c r="Q917" s="15"/>
      <c r="R917" s="15"/>
    </row>
    <row r="918">
      <c r="A918" s="15"/>
      <c r="B918" s="47"/>
      <c r="C918" s="47"/>
      <c r="D918" s="15"/>
      <c r="E918" s="15"/>
      <c r="F918" s="15"/>
      <c r="G918" s="15"/>
      <c r="H918" s="15"/>
      <c r="I918" s="15"/>
      <c r="J918" s="15"/>
      <c r="K918" s="15"/>
      <c r="L918" s="15"/>
      <c r="M918" s="15"/>
      <c r="N918" s="15"/>
      <c r="O918" s="15"/>
      <c r="P918" s="15"/>
      <c r="Q918" s="15"/>
      <c r="R918" s="15"/>
    </row>
    <row r="919">
      <c r="A919" s="15"/>
      <c r="B919" s="47"/>
      <c r="C919" s="47"/>
      <c r="D919" s="15"/>
      <c r="E919" s="15"/>
      <c r="F919" s="15"/>
      <c r="G919" s="15"/>
      <c r="H919" s="15"/>
      <c r="I919" s="15"/>
      <c r="J919" s="15"/>
      <c r="K919" s="15"/>
      <c r="L919" s="15"/>
      <c r="M919" s="15"/>
      <c r="N919" s="15"/>
      <c r="O919" s="15"/>
      <c r="P919" s="15"/>
      <c r="Q919" s="15"/>
      <c r="R919" s="15"/>
    </row>
    <row r="920">
      <c r="A920" s="15"/>
      <c r="B920" s="47"/>
      <c r="C920" s="47"/>
      <c r="D920" s="15"/>
      <c r="E920" s="15"/>
      <c r="F920" s="15"/>
      <c r="G920" s="15"/>
      <c r="H920" s="15"/>
      <c r="I920" s="15"/>
      <c r="J920" s="15"/>
      <c r="K920" s="15"/>
      <c r="L920" s="15"/>
      <c r="M920" s="15"/>
      <c r="N920" s="15"/>
      <c r="O920" s="15"/>
      <c r="P920" s="15"/>
      <c r="Q920" s="15"/>
      <c r="R920" s="15"/>
    </row>
    <row r="921">
      <c r="A921" s="15"/>
      <c r="B921" s="47"/>
      <c r="C921" s="47"/>
      <c r="D921" s="15"/>
      <c r="E921" s="15"/>
      <c r="F921" s="15"/>
      <c r="G921" s="15"/>
      <c r="H921" s="15"/>
      <c r="I921" s="15"/>
      <c r="J921" s="15"/>
      <c r="K921" s="15"/>
      <c r="L921" s="15"/>
      <c r="M921" s="15"/>
      <c r="N921" s="15"/>
      <c r="O921" s="15"/>
      <c r="P921" s="15"/>
      <c r="Q921" s="15"/>
      <c r="R921" s="15"/>
    </row>
    <row r="922">
      <c r="A922" s="15"/>
      <c r="B922" s="47"/>
      <c r="C922" s="47"/>
      <c r="D922" s="15"/>
      <c r="E922" s="15"/>
      <c r="F922" s="15"/>
      <c r="G922" s="15"/>
      <c r="H922" s="15"/>
      <c r="I922" s="15"/>
      <c r="J922" s="15"/>
      <c r="K922" s="15"/>
      <c r="L922" s="15"/>
      <c r="M922" s="15"/>
      <c r="N922" s="15"/>
      <c r="O922" s="15"/>
      <c r="P922" s="15"/>
      <c r="Q922" s="15"/>
      <c r="R922" s="15"/>
    </row>
    <row r="923">
      <c r="A923" s="15"/>
      <c r="B923" s="47"/>
      <c r="C923" s="47"/>
      <c r="D923" s="15"/>
      <c r="E923" s="15"/>
      <c r="F923" s="15"/>
      <c r="G923" s="15"/>
      <c r="H923" s="15"/>
      <c r="I923" s="15"/>
      <c r="J923" s="15"/>
      <c r="K923" s="15"/>
      <c r="L923" s="15"/>
      <c r="M923" s="15"/>
      <c r="N923" s="15"/>
      <c r="O923" s="15"/>
      <c r="P923" s="15"/>
      <c r="Q923" s="15"/>
      <c r="R923" s="15"/>
    </row>
    <row r="924">
      <c r="A924" s="15"/>
      <c r="B924" s="47"/>
      <c r="C924" s="47"/>
      <c r="D924" s="15"/>
      <c r="E924" s="15"/>
      <c r="F924" s="15"/>
      <c r="G924" s="15"/>
      <c r="H924" s="15"/>
      <c r="I924" s="15"/>
      <c r="J924" s="15"/>
      <c r="K924" s="15"/>
      <c r="L924" s="15"/>
      <c r="M924" s="15"/>
      <c r="N924" s="15"/>
      <c r="O924" s="15"/>
      <c r="P924" s="15"/>
      <c r="Q924" s="15"/>
      <c r="R924" s="15"/>
    </row>
    <row r="925">
      <c r="A925" s="15"/>
      <c r="B925" s="47"/>
      <c r="C925" s="47"/>
      <c r="D925" s="15"/>
      <c r="E925" s="15"/>
      <c r="F925" s="15"/>
      <c r="G925" s="15"/>
      <c r="H925" s="15"/>
      <c r="I925" s="15"/>
      <c r="J925" s="15"/>
      <c r="K925" s="15"/>
      <c r="L925" s="15"/>
      <c r="M925" s="15"/>
      <c r="N925" s="15"/>
      <c r="O925" s="15"/>
      <c r="P925" s="15"/>
      <c r="Q925" s="15"/>
      <c r="R925" s="15"/>
    </row>
    <row r="926">
      <c r="A926" s="15"/>
      <c r="B926" s="47"/>
      <c r="C926" s="47"/>
      <c r="D926" s="15"/>
      <c r="E926" s="15"/>
      <c r="F926" s="15"/>
      <c r="G926" s="15"/>
      <c r="H926" s="15"/>
      <c r="I926" s="15"/>
      <c r="J926" s="15"/>
      <c r="K926" s="15"/>
      <c r="L926" s="15"/>
      <c r="M926" s="15"/>
      <c r="N926" s="15"/>
      <c r="O926" s="15"/>
      <c r="P926" s="15"/>
      <c r="Q926" s="15"/>
      <c r="R926" s="15"/>
    </row>
    <row r="927">
      <c r="A927" s="15"/>
      <c r="B927" s="47"/>
      <c r="C927" s="47"/>
      <c r="D927" s="15"/>
      <c r="E927" s="15"/>
      <c r="F927" s="15"/>
      <c r="G927" s="15"/>
      <c r="H927" s="15"/>
      <c r="I927" s="15"/>
      <c r="J927" s="15"/>
      <c r="K927" s="15"/>
      <c r="L927" s="15"/>
      <c r="M927" s="15"/>
      <c r="N927" s="15"/>
      <c r="O927" s="15"/>
      <c r="P927" s="15"/>
      <c r="Q927" s="15"/>
      <c r="R927" s="15"/>
    </row>
    <row r="928">
      <c r="A928" s="15"/>
      <c r="B928" s="47"/>
      <c r="C928" s="47"/>
      <c r="D928" s="15"/>
      <c r="E928" s="15"/>
      <c r="F928" s="15"/>
      <c r="G928" s="15"/>
      <c r="H928" s="15"/>
      <c r="I928" s="15"/>
      <c r="J928" s="15"/>
      <c r="K928" s="15"/>
      <c r="L928" s="15"/>
      <c r="M928" s="15"/>
      <c r="N928" s="15"/>
      <c r="O928" s="15"/>
      <c r="P928" s="15"/>
      <c r="Q928" s="15"/>
      <c r="R928" s="15"/>
    </row>
    <row r="929">
      <c r="A929" s="15"/>
      <c r="B929" s="47"/>
      <c r="C929" s="47"/>
      <c r="D929" s="15"/>
      <c r="E929" s="15"/>
      <c r="F929" s="15"/>
      <c r="G929" s="15"/>
      <c r="H929" s="15"/>
      <c r="I929" s="15"/>
      <c r="J929" s="15"/>
      <c r="K929" s="15"/>
      <c r="L929" s="15"/>
      <c r="M929" s="15"/>
      <c r="N929" s="15"/>
      <c r="O929" s="15"/>
      <c r="P929" s="15"/>
      <c r="Q929" s="15"/>
      <c r="R929" s="15"/>
    </row>
    <row r="930">
      <c r="A930" s="15"/>
      <c r="B930" s="47"/>
      <c r="C930" s="47"/>
      <c r="D930" s="15"/>
      <c r="E930" s="15"/>
      <c r="F930" s="15"/>
      <c r="G930" s="15"/>
      <c r="H930" s="15"/>
      <c r="I930" s="15"/>
      <c r="J930" s="15"/>
      <c r="K930" s="15"/>
      <c r="L930" s="15"/>
      <c r="M930" s="15"/>
      <c r="N930" s="15"/>
      <c r="O930" s="15"/>
      <c r="P930" s="15"/>
      <c r="Q930" s="15"/>
      <c r="R930" s="15"/>
    </row>
    <row r="931">
      <c r="A931" s="15"/>
      <c r="B931" s="47"/>
      <c r="C931" s="47"/>
      <c r="D931" s="15"/>
      <c r="E931" s="15"/>
      <c r="F931" s="15"/>
      <c r="G931" s="15"/>
      <c r="H931" s="15"/>
      <c r="I931" s="15"/>
      <c r="J931" s="15"/>
      <c r="K931" s="15"/>
      <c r="L931" s="15"/>
      <c r="M931" s="15"/>
      <c r="N931" s="15"/>
      <c r="O931" s="15"/>
      <c r="P931" s="15"/>
      <c r="Q931" s="15"/>
      <c r="R931" s="15"/>
    </row>
    <row r="932">
      <c r="A932" s="15"/>
      <c r="B932" s="47"/>
      <c r="C932" s="47"/>
      <c r="D932" s="15"/>
      <c r="E932" s="15"/>
      <c r="F932" s="15"/>
      <c r="G932" s="15"/>
      <c r="H932" s="15"/>
      <c r="I932" s="15"/>
      <c r="J932" s="15"/>
      <c r="K932" s="15"/>
      <c r="L932" s="15"/>
      <c r="M932" s="15"/>
      <c r="N932" s="15"/>
      <c r="O932" s="15"/>
      <c r="P932" s="15"/>
      <c r="Q932" s="15"/>
      <c r="R932" s="15"/>
    </row>
    <row r="933">
      <c r="A933" s="15"/>
      <c r="B933" s="47"/>
      <c r="C933" s="47"/>
      <c r="D933" s="15"/>
      <c r="E933" s="15"/>
      <c r="F933" s="15"/>
      <c r="G933" s="15"/>
      <c r="H933" s="15"/>
      <c r="I933" s="15"/>
      <c r="J933" s="15"/>
      <c r="K933" s="15"/>
      <c r="L933" s="15"/>
      <c r="M933" s="15"/>
      <c r="N933" s="15"/>
      <c r="O933" s="15"/>
      <c r="P933" s="15"/>
      <c r="Q933" s="15"/>
      <c r="R933" s="15"/>
    </row>
    <row r="934">
      <c r="A934" s="15"/>
      <c r="B934" s="47"/>
      <c r="C934" s="47"/>
      <c r="D934" s="15"/>
      <c r="E934" s="15"/>
      <c r="F934" s="15"/>
      <c r="G934" s="15"/>
      <c r="H934" s="15"/>
      <c r="I934" s="15"/>
      <c r="J934" s="15"/>
      <c r="K934" s="15"/>
      <c r="L934" s="15"/>
      <c r="M934" s="15"/>
      <c r="N934" s="15"/>
      <c r="O934" s="15"/>
      <c r="P934" s="15"/>
      <c r="Q934" s="15"/>
      <c r="R934" s="15"/>
    </row>
    <row r="935">
      <c r="A935" s="15"/>
      <c r="B935" s="47"/>
      <c r="C935" s="47"/>
      <c r="D935" s="15"/>
      <c r="E935" s="15"/>
      <c r="F935" s="15"/>
      <c r="G935" s="15"/>
      <c r="H935" s="15"/>
      <c r="I935" s="15"/>
      <c r="J935" s="15"/>
      <c r="K935" s="15"/>
      <c r="L935" s="15"/>
      <c r="M935" s="15"/>
      <c r="N935" s="15"/>
      <c r="O935" s="15"/>
      <c r="P935" s="15"/>
      <c r="Q935" s="15"/>
      <c r="R935" s="15"/>
    </row>
    <row r="936">
      <c r="A936" s="15"/>
      <c r="B936" s="47"/>
      <c r="C936" s="47"/>
      <c r="D936" s="15"/>
      <c r="E936" s="15"/>
      <c r="F936" s="15"/>
      <c r="G936" s="15"/>
      <c r="H936" s="15"/>
      <c r="I936" s="15"/>
      <c r="J936" s="15"/>
      <c r="K936" s="15"/>
      <c r="L936" s="15"/>
      <c r="M936" s="15"/>
      <c r="N936" s="15"/>
      <c r="O936" s="15"/>
      <c r="P936" s="15"/>
      <c r="Q936" s="15"/>
      <c r="R936" s="15"/>
    </row>
    <row r="937">
      <c r="A937" s="15"/>
      <c r="B937" s="47"/>
      <c r="C937" s="47"/>
      <c r="D937" s="15"/>
      <c r="E937" s="15"/>
      <c r="F937" s="15"/>
      <c r="G937" s="15"/>
      <c r="H937" s="15"/>
      <c r="I937" s="15"/>
      <c r="J937" s="15"/>
      <c r="K937" s="15"/>
      <c r="L937" s="15"/>
      <c r="M937" s="15"/>
      <c r="N937" s="15"/>
      <c r="O937" s="15"/>
      <c r="P937" s="15"/>
      <c r="Q937" s="15"/>
      <c r="R937" s="15"/>
    </row>
    <row r="938">
      <c r="A938" s="15"/>
      <c r="B938" s="47"/>
      <c r="C938" s="47"/>
      <c r="D938" s="15"/>
      <c r="E938" s="15"/>
      <c r="F938" s="15"/>
      <c r="G938" s="15"/>
      <c r="H938" s="15"/>
      <c r="I938" s="15"/>
      <c r="J938" s="15"/>
      <c r="K938" s="15"/>
      <c r="L938" s="15"/>
      <c r="M938" s="15"/>
      <c r="N938" s="15"/>
      <c r="O938" s="15"/>
      <c r="P938" s="15"/>
      <c r="Q938" s="15"/>
      <c r="R938" s="15"/>
    </row>
    <row r="939">
      <c r="A939" s="15"/>
      <c r="B939" s="47"/>
      <c r="C939" s="47"/>
      <c r="D939" s="15"/>
      <c r="E939" s="15"/>
      <c r="F939" s="15"/>
      <c r="G939" s="15"/>
      <c r="H939" s="15"/>
      <c r="I939" s="15"/>
      <c r="J939" s="15"/>
      <c r="K939" s="15"/>
      <c r="L939" s="15"/>
      <c r="M939" s="15"/>
      <c r="N939" s="15"/>
      <c r="O939" s="15"/>
      <c r="P939" s="15"/>
      <c r="Q939" s="15"/>
      <c r="R939" s="15"/>
    </row>
    <row r="940">
      <c r="A940" s="15"/>
      <c r="B940" s="47"/>
      <c r="C940" s="47"/>
      <c r="D940" s="15"/>
      <c r="E940" s="15"/>
      <c r="F940" s="15"/>
      <c r="G940" s="15"/>
      <c r="H940" s="15"/>
      <c r="I940" s="15"/>
      <c r="J940" s="15"/>
      <c r="K940" s="15"/>
      <c r="L940" s="15"/>
      <c r="M940" s="15"/>
      <c r="N940" s="15"/>
      <c r="O940" s="15"/>
      <c r="P940" s="15"/>
      <c r="Q940" s="15"/>
      <c r="R940" s="15"/>
    </row>
    <row r="941">
      <c r="A941" s="15"/>
      <c r="B941" s="47"/>
      <c r="C941" s="47"/>
      <c r="D941" s="15"/>
      <c r="E941" s="15"/>
      <c r="F941" s="15"/>
      <c r="G941" s="15"/>
      <c r="H941" s="15"/>
      <c r="I941" s="15"/>
      <c r="J941" s="15"/>
      <c r="K941" s="15"/>
      <c r="L941" s="15"/>
      <c r="M941" s="15"/>
      <c r="N941" s="15"/>
      <c r="O941" s="15"/>
      <c r="P941" s="15"/>
      <c r="Q941" s="15"/>
      <c r="R941" s="15"/>
    </row>
    <row r="942">
      <c r="A942" s="15"/>
      <c r="B942" s="47"/>
      <c r="C942" s="47"/>
      <c r="D942" s="15"/>
      <c r="E942" s="15"/>
      <c r="F942" s="15"/>
      <c r="G942" s="15"/>
      <c r="H942" s="15"/>
      <c r="I942" s="15"/>
      <c r="J942" s="15"/>
      <c r="K942" s="15"/>
      <c r="L942" s="15"/>
      <c r="M942" s="15"/>
      <c r="N942" s="15"/>
      <c r="O942" s="15"/>
      <c r="P942" s="15"/>
      <c r="Q942" s="15"/>
      <c r="R942" s="15"/>
    </row>
    <row r="943">
      <c r="A943" s="15"/>
      <c r="B943" s="47"/>
      <c r="C943" s="47"/>
      <c r="D943" s="15"/>
      <c r="E943" s="15"/>
      <c r="F943" s="15"/>
      <c r="G943" s="15"/>
      <c r="H943" s="15"/>
      <c r="I943" s="15"/>
      <c r="J943" s="15"/>
      <c r="K943" s="15"/>
      <c r="L943" s="15"/>
      <c r="M943" s="15"/>
      <c r="N943" s="15"/>
      <c r="O943" s="15"/>
      <c r="P943" s="15"/>
      <c r="Q943" s="15"/>
      <c r="R943" s="15"/>
    </row>
    <row r="944">
      <c r="A944" s="15"/>
      <c r="B944" s="47"/>
      <c r="C944" s="47"/>
      <c r="D944" s="15"/>
      <c r="E944" s="15"/>
      <c r="F944" s="15"/>
      <c r="G944" s="15"/>
      <c r="H944" s="15"/>
      <c r="I944" s="15"/>
      <c r="J944" s="15"/>
      <c r="K944" s="15"/>
      <c r="L944" s="15"/>
      <c r="M944" s="15"/>
      <c r="N944" s="15"/>
      <c r="O944" s="15"/>
      <c r="P944" s="15"/>
      <c r="Q944" s="15"/>
      <c r="R944" s="15"/>
    </row>
    <row r="945">
      <c r="A945" s="15"/>
      <c r="B945" s="47"/>
      <c r="C945" s="47"/>
      <c r="D945" s="15"/>
      <c r="E945" s="15"/>
      <c r="F945" s="15"/>
      <c r="G945" s="15"/>
      <c r="H945" s="15"/>
      <c r="I945" s="15"/>
      <c r="J945" s="15"/>
      <c r="K945" s="15"/>
      <c r="L945" s="15"/>
      <c r="M945" s="15"/>
      <c r="N945" s="15"/>
      <c r="O945" s="15"/>
      <c r="P945" s="15"/>
      <c r="Q945" s="15"/>
      <c r="R945" s="15"/>
    </row>
    <row r="946">
      <c r="A946" s="15"/>
      <c r="B946" s="47"/>
      <c r="C946" s="47"/>
      <c r="D946" s="15"/>
      <c r="E946" s="15"/>
      <c r="F946" s="15"/>
      <c r="G946" s="15"/>
      <c r="H946" s="15"/>
      <c r="I946" s="15"/>
      <c r="J946" s="15"/>
      <c r="K946" s="15"/>
      <c r="L946" s="15"/>
      <c r="M946" s="15"/>
      <c r="N946" s="15"/>
      <c r="O946" s="15"/>
      <c r="P946" s="15"/>
      <c r="Q946" s="15"/>
      <c r="R946" s="15"/>
    </row>
    <row r="947">
      <c r="A947" s="15"/>
      <c r="B947" s="47"/>
      <c r="C947" s="47"/>
      <c r="D947" s="15"/>
      <c r="E947" s="15"/>
      <c r="F947" s="15"/>
      <c r="G947" s="15"/>
      <c r="H947" s="15"/>
      <c r="I947" s="15"/>
      <c r="J947" s="15"/>
      <c r="K947" s="15"/>
      <c r="L947" s="15"/>
      <c r="M947" s="15"/>
      <c r="N947" s="15"/>
      <c r="O947" s="15"/>
      <c r="P947" s="15"/>
      <c r="Q947" s="15"/>
      <c r="R947" s="15"/>
    </row>
    <row r="948">
      <c r="A948" s="15"/>
      <c r="B948" s="47"/>
      <c r="C948" s="47"/>
      <c r="D948" s="15"/>
      <c r="E948" s="15"/>
      <c r="F948" s="15"/>
      <c r="G948" s="15"/>
      <c r="H948" s="15"/>
      <c r="I948" s="15"/>
      <c r="J948" s="15"/>
      <c r="K948" s="15"/>
      <c r="L948" s="15"/>
      <c r="M948" s="15"/>
      <c r="N948" s="15"/>
      <c r="O948" s="15"/>
      <c r="P948" s="15"/>
      <c r="Q948" s="15"/>
      <c r="R948" s="15"/>
    </row>
    <row r="949">
      <c r="A949" s="15"/>
      <c r="B949" s="47"/>
      <c r="C949" s="47"/>
      <c r="D949" s="15"/>
      <c r="E949" s="15"/>
      <c r="F949" s="15"/>
      <c r="G949" s="15"/>
      <c r="H949" s="15"/>
      <c r="I949" s="15"/>
      <c r="J949" s="15"/>
      <c r="K949" s="15"/>
      <c r="L949" s="15"/>
      <c r="M949" s="15"/>
      <c r="N949" s="15"/>
      <c r="O949" s="15"/>
      <c r="P949" s="15"/>
      <c r="Q949" s="15"/>
      <c r="R949" s="15"/>
    </row>
    <row r="950">
      <c r="A950" s="15"/>
      <c r="B950" s="47"/>
      <c r="C950" s="47"/>
      <c r="D950" s="15"/>
      <c r="E950" s="15"/>
      <c r="F950" s="15"/>
      <c r="G950" s="15"/>
      <c r="H950" s="15"/>
      <c r="I950" s="15"/>
      <c r="J950" s="15"/>
      <c r="K950" s="15"/>
      <c r="L950" s="15"/>
      <c r="M950" s="15"/>
      <c r="N950" s="15"/>
      <c r="O950" s="15"/>
      <c r="P950" s="15"/>
      <c r="Q950" s="15"/>
      <c r="R950" s="15"/>
    </row>
    <row r="951">
      <c r="A951" s="15"/>
      <c r="B951" s="47"/>
      <c r="C951" s="47"/>
      <c r="D951" s="15"/>
      <c r="E951" s="15"/>
      <c r="F951" s="15"/>
      <c r="G951" s="15"/>
      <c r="H951" s="15"/>
      <c r="I951" s="15"/>
      <c r="J951" s="15"/>
      <c r="K951" s="15"/>
      <c r="L951" s="15"/>
      <c r="M951" s="15"/>
      <c r="N951" s="15"/>
      <c r="O951" s="15"/>
      <c r="P951" s="15"/>
      <c r="Q951" s="15"/>
      <c r="R951" s="15"/>
    </row>
    <row r="952">
      <c r="A952" s="15"/>
      <c r="B952" s="47"/>
      <c r="C952" s="47"/>
      <c r="D952" s="15"/>
      <c r="E952" s="15"/>
      <c r="F952" s="15"/>
      <c r="G952" s="15"/>
      <c r="H952" s="15"/>
      <c r="I952" s="15"/>
      <c r="J952" s="15"/>
      <c r="K952" s="15"/>
      <c r="L952" s="15"/>
      <c r="M952" s="15"/>
      <c r="N952" s="15"/>
      <c r="O952" s="15"/>
      <c r="P952" s="15"/>
      <c r="Q952" s="15"/>
      <c r="R952" s="15"/>
    </row>
    <row r="953">
      <c r="A953" s="15"/>
      <c r="B953" s="47"/>
      <c r="C953" s="47"/>
      <c r="D953" s="15"/>
      <c r="E953" s="15"/>
      <c r="F953" s="15"/>
      <c r="G953" s="15"/>
      <c r="H953" s="15"/>
      <c r="I953" s="15"/>
      <c r="J953" s="15"/>
      <c r="K953" s="15"/>
      <c r="L953" s="15"/>
      <c r="M953" s="15"/>
      <c r="N953" s="15"/>
      <c r="O953" s="15"/>
      <c r="P953" s="15"/>
      <c r="Q953" s="15"/>
      <c r="R953" s="15"/>
    </row>
    <row r="954">
      <c r="A954" s="15"/>
      <c r="B954" s="47"/>
      <c r="C954" s="47"/>
      <c r="D954" s="15"/>
      <c r="E954" s="15"/>
      <c r="F954" s="15"/>
      <c r="G954" s="15"/>
      <c r="H954" s="15"/>
      <c r="I954" s="15"/>
      <c r="J954" s="15"/>
      <c r="K954" s="15"/>
      <c r="L954" s="15"/>
      <c r="M954" s="15"/>
      <c r="N954" s="15"/>
      <c r="O954" s="15"/>
      <c r="P954" s="15"/>
      <c r="Q954" s="15"/>
      <c r="R954" s="15"/>
    </row>
    <row r="955">
      <c r="A955" s="15"/>
      <c r="B955" s="47"/>
      <c r="C955" s="47"/>
      <c r="D955" s="15"/>
      <c r="E955" s="15"/>
      <c r="F955" s="15"/>
      <c r="G955" s="15"/>
      <c r="H955" s="15"/>
      <c r="I955" s="15"/>
      <c r="J955" s="15"/>
      <c r="K955" s="15"/>
      <c r="L955" s="15"/>
      <c r="M955" s="15"/>
      <c r="N955" s="15"/>
      <c r="O955" s="15"/>
      <c r="P955" s="15"/>
      <c r="Q955" s="15"/>
      <c r="R955" s="15"/>
    </row>
    <row r="956">
      <c r="A956" s="15"/>
      <c r="B956" s="47"/>
      <c r="C956" s="47"/>
      <c r="D956" s="15"/>
      <c r="E956" s="15"/>
      <c r="F956" s="15"/>
      <c r="G956" s="15"/>
      <c r="H956" s="15"/>
      <c r="I956" s="15"/>
      <c r="J956" s="15"/>
      <c r="K956" s="15"/>
      <c r="L956" s="15"/>
      <c r="M956" s="15"/>
      <c r="N956" s="15"/>
      <c r="O956" s="15"/>
      <c r="P956" s="15"/>
      <c r="Q956" s="15"/>
      <c r="R956" s="15"/>
    </row>
    <row r="957">
      <c r="A957" s="15"/>
      <c r="B957" s="47"/>
      <c r="C957" s="47"/>
      <c r="D957" s="15"/>
      <c r="E957" s="15"/>
      <c r="F957" s="15"/>
      <c r="G957" s="15"/>
      <c r="H957" s="15"/>
      <c r="I957" s="15"/>
      <c r="J957" s="15"/>
      <c r="K957" s="15"/>
      <c r="L957" s="15"/>
      <c r="M957" s="15"/>
      <c r="N957" s="15"/>
      <c r="O957" s="15"/>
      <c r="P957" s="15"/>
      <c r="Q957" s="15"/>
      <c r="R957" s="15"/>
    </row>
    <row r="958">
      <c r="A958" s="15"/>
      <c r="B958" s="47"/>
      <c r="C958" s="47"/>
      <c r="D958" s="15"/>
      <c r="E958" s="15"/>
      <c r="F958" s="15"/>
      <c r="G958" s="15"/>
      <c r="H958" s="15"/>
      <c r="I958" s="15"/>
      <c r="J958" s="15"/>
      <c r="K958" s="15"/>
      <c r="L958" s="15"/>
      <c r="M958" s="15"/>
      <c r="N958" s="15"/>
      <c r="O958" s="15"/>
      <c r="P958" s="15"/>
      <c r="Q958" s="15"/>
      <c r="R958" s="15"/>
    </row>
    <row r="959">
      <c r="A959" s="15"/>
      <c r="B959" s="47"/>
      <c r="C959" s="47"/>
      <c r="D959" s="15"/>
      <c r="E959" s="15"/>
      <c r="F959" s="15"/>
      <c r="G959" s="15"/>
      <c r="H959" s="15"/>
      <c r="I959" s="15"/>
      <c r="J959" s="15"/>
      <c r="K959" s="15"/>
      <c r="L959" s="15"/>
      <c r="M959" s="15"/>
      <c r="N959" s="15"/>
      <c r="O959" s="15"/>
      <c r="P959" s="15"/>
      <c r="Q959" s="15"/>
      <c r="R959" s="15"/>
    </row>
    <row r="960">
      <c r="A960" s="15"/>
      <c r="B960" s="47"/>
      <c r="C960" s="47"/>
      <c r="D960" s="15"/>
      <c r="E960" s="15"/>
      <c r="F960" s="15"/>
      <c r="G960" s="15"/>
      <c r="H960" s="15"/>
      <c r="I960" s="15"/>
      <c r="J960" s="15"/>
      <c r="K960" s="15"/>
      <c r="L960" s="15"/>
      <c r="M960" s="15"/>
      <c r="N960" s="15"/>
      <c r="O960" s="15"/>
      <c r="P960" s="15"/>
      <c r="Q960" s="15"/>
      <c r="R960" s="15"/>
    </row>
    <row r="961">
      <c r="A961" s="15"/>
      <c r="B961" s="47"/>
      <c r="C961" s="47"/>
      <c r="D961" s="15"/>
      <c r="E961" s="15"/>
      <c r="F961" s="15"/>
      <c r="G961" s="15"/>
      <c r="H961" s="15"/>
      <c r="I961" s="15"/>
      <c r="J961" s="15"/>
      <c r="K961" s="15"/>
      <c r="L961" s="15"/>
      <c r="M961" s="15"/>
      <c r="N961" s="15"/>
      <c r="O961" s="15"/>
      <c r="P961" s="15"/>
      <c r="Q961" s="15"/>
      <c r="R961" s="15"/>
    </row>
    <row r="962">
      <c r="A962" s="15"/>
      <c r="B962" s="47"/>
      <c r="C962" s="47"/>
      <c r="D962" s="15"/>
      <c r="E962" s="15"/>
      <c r="F962" s="15"/>
      <c r="G962" s="15"/>
      <c r="H962" s="15"/>
      <c r="I962" s="15"/>
      <c r="J962" s="15"/>
      <c r="K962" s="15"/>
      <c r="L962" s="15"/>
      <c r="M962" s="15"/>
      <c r="N962" s="15"/>
      <c r="O962" s="15"/>
      <c r="P962" s="15"/>
      <c r="Q962" s="15"/>
      <c r="R962" s="15"/>
    </row>
    <row r="963">
      <c r="A963" s="15"/>
      <c r="B963" s="47"/>
      <c r="C963" s="47"/>
      <c r="D963" s="15"/>
      <c r="E963" s="15"/>
      <c r="F963" s="15"/>
      <c r="G963" s="15"/>
      <c r="H963" s="15"/>
      <c r="I963" s="15"/>
      <c r="J963" s="15"/>
      <c r="K963" s="15"/>
      <c r="L963" s="15"/>
      <c r="M963" s="15"/>
      <c r="N963" s="15"/>
      <c r="O963" s="15"/>
      <c r="P963" s="15"/>
      <c r="Q963" s="15"/>
      <c r="R963" s="15"/>
    </row>
    <row r="964">
      <c r="A964" s="15"/>
      <c r="B964" s="47"/>
      <c r="C964" s="47"/>
      <c r="D964" s="15"/>
      <c r="E964" s="15"/>
      <c r="F964" s="15"/>
      <c r="G964" s="15"/>
      <c r="H964" s="15"/>
      <c r="I964" s="15"/>
      <c r="J964" s="15"/>
      <c r="K964" s="15"/>
      <c r="L964" s="15"/>
      <c r="M964" s="15"/>
      <c r="N964" s="15"/>
      <c r="O964" s="15"/>
      <c r="P964" s="15"/>
      <c r="Q964" s="15"/>
      <c r="R964" s="15"/>
    </row>
    <row r="965">
      <c r="A965" s="15"/>
      <c r="B965" s="47"/>
      <c r="C965" s="47"/>
      <c r="D965" s="15"/>
      <c r="E965" s="15"/>
      <c r="F965" s="15"/>
      <c r="G965" s="15"/>
      <c r="H965" s="15"/>
      <c r="I965" s="15"/>
      <c r="J965" s="15"/>
      <c r="K965" s="15"/>
      <c r="L965" s="15"/>
      <c r="M965" s="15"/>
      <c r="N965" s="15"/>
      <c r="O965" s="15"/>
      <c r="P965" s="15"/>
      <c r="Q965" s="15"/>
      <c r="R965" s="15"/>
    </row>
    <row r="966">
      <c r="A966" s="15"/>
      <c r="B966" s="47"/>
      <c r="C966" s="47"/>
      <c r="D966" s="15"/>
      <c r="E966" s="15"/>
      <c r="F966" s="15"/>
      <c r="G966" s="15"/>
      <c r="H966" s="15"/>
      <c r="I966" s="15"/>
      <c r="J966" s="15"/>
      <c r="K966" s="15"/>
      <c r="L966" s="15"/>
      <c r="M966" s="15"/>
      <c r="N966" s="15"/>
      <c r="O966" s="15"/>
      <c r="P966" s="15"/>
      <c r="Q966" s="15"/>
      <c r="R966" s="15"/>
    </row>
    <row r="967">
      <c r="A967" s="15"/>
      <c r="B967" s="47"/>
      <c r="C967" s="47"/>
      <c r="D967" s="15"/>
      <c r="E967" s="15"/>
      <c r="F967" s="15"/>
      <c r="G967" s="15"/>
      <c r="H967" s="15"/>
      <c r="I967" s="15"/>
      <c r="J967" s="15"/>
      <c r="K967" s="15"/>
      <c r="L967" s="15"/>
      <c r="M967" s="15"/>
      <c r="N967" s="15"/>
      <c r="O967" s="15"/>
      <c r="P967" s="15"/>
      <c r="Q967" s="15"/>
      <c r="R967" s="15"/>
    </row>
    <row r="968">
      <c r="A968" s="15"/>
      <c r="B968" s="47"/>
      <c r="C968" s="47"/>
      <c r="D968" s="15"/>
      <c r="E968" s="15"/>
      <c r="F968" s="15"/>
      <c r="G968" s="15"/>
      <c r="H968" s="15"/>
      <c r="I968" s="15"/>
      <c r="J968" s="15"/>
      <c r="K968" s="15"/>
      <c r="L968" s="15"/>
      <c r="M968" s="15"/>
      <c r="N968" s="15"/>
      <c r="O968" s="15"/>
      <c r="P968" s="15"/>
      <c r="Q968" s="15"/>
      <c r="R968" s="15"/>
    </row>
    <row r="969">
      <c r="A969" s="15"/>
      <c r="B969" s="47"/>
      <c r="C969" s="47"/>
      <c r="D969" s="15"/>
      <c r="E969" s="15"/>
      <c r="F969" s="15"/>
      <c r="G969" s="15"/>
      <c r="H969" s="15"/>
      <c r="I969" s="15"/>
      <c r="J969" s="15"/>
      <c r="K969" s="15"/>
      <c r="L969" s="15"/>
      <c r="M969" s="15"/>
      <c r="N969" s="15"/>
      <c r="O969" s="15"/>
      <c r="P969" s="15"/>
      <c r="Q969" s="15"/>
      <c r="R969" s="15"/>
    </row>
    <row r="970">
      <c r="A970" s="15"/>
      <c r="B970" s="47"/>
      <c r="C970" s="47"/>
      <c r="D970" s="15"/>
      <c r="E970" s="15"/>
      <c r="F970" s="15"/>
      <c r="G970" s="15"/>
      <c r="H970" s="15"/>
      <c r="I970" s="15"/>
      <c r="J970" s="15"/>
      <c r="K970" s="15"/>
      <c r="L970" s="15"/>
      <c r="M970" s="15"/>
      <c r="N970" s="15"/>
      <c r="O970" s="15"/>
      <c r="P970" s="15"/>
      <c r="Q970" s="15"/>
      <c r="R970" s="15"/>
    </row>
    <row r="971">
      <c r="A971" s="15"/>
      <c r="B971" s="47"/>
      <c r="C971" s="47"/>
      <c r="D971" s="15"/>
      <c r="E971" s="15"/>
      <c r="F971" s="15"/>
      <c r="G971" s="15"/>
      <c r="H971" s="15"/>
      <c r="I971" s="15"/>
      <c r="J971" s="15"/>
      <c r="K971" s="15"/>
      <c r="L971" s="15"/>
      <c r="M971" s="15"/>
      <c r="N971" s="15"/>
      <c r="O971" s="15"/>
      <c r="P971" s="15"/>
      <c r="Q971" s="15"/>
      <c r="R971" s="15"/>
    </row>
    <row r="972">
      <c r="A972" s="15"/>
      <c r="B972" s="47"/>
      <c r="C972" s="47"/>
      <c r="D972" s="15"/>
      <c r="E972" s="15"/>
      <c r="F972" s="15"/>
      <c r="G972" s="15"/>
      <c r="H972" s="15"/>
      <c r="I972" s="15"/>
      <c r="J972" s="15"/>
      <c r="K972" s="15"/>
      <c r="L972" s="15"/>
      <c r="M972" s="15"/>
      <c r="N972" s="15"/>
      <c r="O972" s="15"/>
      <c r="P972" s="15"/>
      <c r="Q972" s="15"/>
      <c r="R972" s="15"/>
    </row>
    <row r="973">
      <c r="A973" s="15"/>
      <c r="B973" s="47"/>
      <c r="C973" s="47"/>
      <c r="D973" s="15"/>
      <c r="E973" s="15"/>
      <c r="F973" s="15"/>
      <c r="G973" s="15"/>
      <c r="H973" s="15"/>
      <c r="I973" s="15"/>
      <c r="J973" s="15"/>
      <c r="K973" s="15"/>
      <c r="L973" s="15"/>
      <c r="M973" s="15"/>
      <c r="N973" s="15"/>
      <c r="O973" s="15"/>
      <c r="P973" s="15"/>
      <c r="Q973" s="15"/>
      <c r="R973" s="15"/>
    </row>
    <row r="974">
      <c r="A974" s="15"/>
      <c r="B974" s="47"/>
      <c r="C974" s="47"/>
      <c r="D974" s="15"/>
      <c r="E974" s="15"/>
      <c r="F974" s="15"/>
      <c r="G974" s="15"/>
      <c r="H974" s="15"/>
      <c r="I974" s="15"/>
      <c r="J974" s="15"/>
      <c r="K974" s="15"/>
      <c r="L974" s="15"/>
      <c r="M974" s="15"/>
      <c r="N974" s="15"/>
      <c r="O974" s="15"/>
      <c r="P974" s="15"/>
      <c r="Q974" s="15"/>
      <c r="R974" s="15"/>
    </row>
    <row r="975">
      <c r="A975" s="15"/>
      <c r="B975" s="47"/>
      <c r="C975" s="47"/>
      <c r="D975" s="15"/>
      <c r="E975" s="15"/>
      <c r="F975" s="15"/>
      <c r="G975" s="15"/>
      <c r="H975" s="15"/>
      <c r="I975" s="15"/>
      <c r="J975" s="15"/>
      <c r="K975" s="15"/>
      <c r="L975" s="15"/>
      <c r="M975" s="15"/>
      <c r="N975" s="15"/>
      <c r="O975" s="15"/>
      <c r="P975" s="15"/>
      <c r="Q975" s="15"/>
      <c r="R975" s="15"/>
    </row>
    <row r="976">
      <c r="A976" s="15"/>
      <c r="B976" s="47"/>
      <c r="C976" s="47"/>
      <c r="D976" s="15"/>
      <c r="E976" s="15"/>
      <c r="F976" s="15"/>
      <c r="G976" s="15"/>
      <c r="H976" s="15"/>
      <c r="I976" s="15"/>
      <c r="J976" s="15"/>
      <c r="K976" s="15"/>
      <c r="L976" s="15"/>
      <c r="M976" s="15"/>
      <c r="N976" s="15"/>
      <c r="O976" s="15"/>
      <c r="P976" s="15"/>
      <c r="Q976" s="15"/>
      <c r="R976" s="15"/>
    </row>
    <row r="977">
      <c r="A977" s="15"/>
      <c r="B977" s="47"/>
      <c r="C977" s="47"/>
      <c r="D977" s="15"/>
      <c r="E977" s="15"/>
      <c r="F977" s="15"/>
      <c r="G977" s="15"/>
      <c r="H977" s="15"/>
      <c r="I977" s="15"/>
      <c r="J977" s="15"/>
      <c r="K977" s="15"/>
      <c r="L977" s="15"/>
      <c r="M977" s="15"/>
      <c r="N977" s="15"/>
      <c r="O977" s="15"/>
      <c r="P977" s="15"/>
      <c r="Q977" s="15"/>
      <c r="R977" s="15"/>
    </row>
    <row r="978">
      <c r="A978" s="15"/>
      <c r="B978" s="47"/>
      <c r="C978" s="47"/>
      <c r="D978" s="15"/>
      <c r="E978" s="15"/>
      <c r="F978" s="15"/>
      <c r="G978" s="15"/>
      <c r="H978" s="15"/>
      <c r="I978" s="15"/>
      <c r="J978" s="15"/>
      <c r="K978" s="15"/>
      <c r="L978" s="15"/>
      <c r="M978" s="15"/>
      <c r="N978" s="15"/>
      <c r="O978" s="15"/>
      <c r="P978" s="15"/>
      <c r="Q978" s="15"/>
      <c r="R978" s="15"/>
    </row>
    <row r="979">
      <c r="A979" s="15"/>
      <c r="B979" s="47"/>
      <c r="C979" s="47"/>
      <c r="D979" s="15"/>
      <c r="E979" s="15"/>
      <c r="F979" s="15"/>
      <c r="G979" s="15"/>
      <c r="H979" s="15"/>
      <c r="I979" s="15"/>
      <c r="J979" s="15"/>
      <c r="K979" s="15"/>
      <c r="L979" s="15"/>
      <c r="M979" s="15"/>
      <c r="N979" s="15"/>
      <c r="O979" s="15"/>
      <c r="P979" s="15"/>
      <c r="Q979" s="15"/>
      <c r="R979" s="15"/>
    </row>
    <row r="980">
      <c r="A980" s="15"/>
      <c r="B980" s="47"/>
      <c r="C980" s="47"/>
      <c r="D980" s="15"/>
      <c r="E980" s="15"/>
      <c r="F980" s="15"/>
      <c r="G980" s="15"/>
      <c r="H980" s="15"/>
      <c r="I980" s="15"/>
      <c r="J980" s="15"/>
      <c r="K980" s="15"/>
      <c r="L980" s="15"/>
      <c r="M980" s="15"/>
      <c r="N980" s="15"/>
      <c r="O980" s="15"/>
      <c r="P980" s="15"/>
      <c r="Q980" s="15"/>
      <c r="R980" s="15"/>
    </row>
    <row r="981">
      <c r="A981" s="15"/>
      <c r="B981" s="47"/>
      <c r="C981" s="47"/>
      <c r="D981" s="15"/>
      <c r="E981" s="15"/>
      <c r="F981" s="15"/>
      <c r="G981" s="15"/>
      <c r="H981" s="15"/>
      <c r="I981" s="15"/>
      <c r="J981" s="15"/>
      <c r="K981" s="15"/>
      <c r="L981" s="15"/>
      <c r="M981" s="15"/>
      <c r="N981" s="15"/>
      <c r="O981" s="15"/>
      <c r="P981" s="15"/>
      <c r="Q981" s="15"/>
      <c r="R981" s="15"/>
    </row>
    <row r="982">
      <c r="A982" s="15"/>
      <c r="B982" s="47"/>
      <c r="C982" s="47"/>
      <c r="D982" s="15"/>
      <c r="E982" s="15"/>
      <c r="F982" s="15"/>
      <c r="G982" s="15"/>
      <c r="H982" s="15"/>
      <c r="I982" s="15"/>
      <c r="J982" s="15"/>
      <c r="K982" s="15"/>
      <c r="L982" s="15"/>
      <c r="M982" s="15"/>
      <c r="N982" s="15"/>
      <c r="O982" s="15"/>
      <c r="P982" s="15"/>
      <c r="Q982" s="15"/>
      <c r="R982" s="15"/>
    </row>
    <row r="983">
      <c r="A983" s="15"/>
      <c r="B983" s="47"/>
      <c r="C983" s="47"/>
      <c r="D983" s="15"/>
      <c r="E983" s="15"/>
      <c r="F983" s="15"/>
      <c r="G983" s="15"/>
      <c r="H983" s="15"/>
      <c r="I983" s="15"/>
      <c r="J983" s="15"/>
      <c r="K983" s="15"/>
      <c r="L983" s="15"/>
      <c r="M983" s="15"/>
      <c r="N983" s="15"/>
      <c r="O983" s="15"/>
      <c r="P983" s="15"/>
      <c r="Q983" s="15"/>
      <c r="R983" s="15"/>
    </row>
    <row r="984">
      <c r="A984" s="15"/>
      <c r="B984" s="47"/>
      <c r="C984" s="47"/>
      <c r="D984" s="15"/>
      <c r="E984" s="15"/>
      <c r="F984" s="15"/>
      <c r="G984" s="15"/>
      <c r="H984" s="15"/>
      <c r="I984" s="15"/>
      <c r="J984" s="15"/>
      <c r="K984" s="15"/>
      <c r="L984" s="15"/>
      <c r="M984" s="15"/>
      <c r="N984" s="15"/>
      <c r="O984" s="15"/>
      <c r="P984" s="15"/>
      <c r="Q984" s="15"/>
      <c r="R984" s="15"/>
    </row>
    <row r="985">
      <c r="A985" s="15"/>
      <c r="B985" s="47"/>
      <c r="C985" s="47"/>
      <c r="D985" s="15"/>
      <c r="E985" s="15"/>
      <c r="F985" s="15"/>
      <c r="G985" s="15"/>
      <c r="H985" s="15"/>
      <c r="I985" s="15"/>
      <c r="J985" s="15"/>
      <c r="K985" s="15"/>
      <c r="L985" s="15"/>
      <c r="M985" s="15"/>
      <c r="N985" s="15"/>
      <c r="O985" s="15"/>
      <c r="P985" s="15"/>
      <c r="Q985" s="15"/>
      <c r="R985" s="15"/>
    </row>
    <row r="986">
      <c r="A986" s="15"/>
      <c r="B986" s="47"/>
      <c r="C986" s="47"/>
      <c r="D986" s="15"/>
      <c r="E986" s="15"/>
      <c r="F986" s="15"/>
      <c r="G986" s="15"/>
      <c r="H986" s="15"/>
      <c r="I986" s="15"/>
      <c r="J986" s="15"/>
      <c r="K986" s="15"/>
      <c r="L986" s="15"/>
      <c r="M986" s="15"/>
      <c r="N986" s="15"/>
      <c r="O986" s="15"/>
      <c r="P986" s="15"/>
      <c r="Q986" s="15"/>
      <c r="R986" s="15"/>
    </row>
    <row r="987">
      <c r="A987" s="15"/>
      <c r="B987" s="47"/>
      <c r="C987" s="47"/>
      <c r="D987" s="15"/>
      <c r="E987" s="15"/>
      <c r="F987" s="15"/>
      <c r="G987" s="15"/>
      <c r="H987" s="15"/>
      <c r="I987" s="15"/>
      <c r="J987" s="15"/>
      <c r="K987" s="15"/>
      <c r="L987" s="15"/>
      <c r="M987" s="15"/>
      <c r="N987" s="15"/>
      <c r="O987" s="15"/>
      <c r="P987" s="15"/>
      <c r="Q987" s="15"/>
      <c r="R987" s="15"/>
    </row>
    <row r="988">
      <c r="A988" s="15"/>
      <c r="B988" s="47"/>
      <c r="C988" s="47"/>
      <c r="D988" s="15"/>
      <c r="E988" s="15"/>
      <c r="F988" s="15"/>
      <c r="G988" s="15"/>
      <c r="H988" s="15"/>
      <c r="I988" s="15"/>
      <c r="J988" s="15"/>
      <c r="K988" s="15"/>
      <c r="L988" s="15"/>
      <c r="M988" s="15"/>
      <c r="N988" s="15"/>
      <c r="O988" s="15"/>
      <c r="P988" s="15"/>
      <c r="Q988" s="15"/>
      <c r="R988" s="15"/>
    </row>
    <row r="989">
      <c r="A989" s="15"/>
      <c r="B989" s="47"/>
      <c r="C989" s="47"/>
      <c r="D989" s="15"/>
      <c r="E989" s="15"/>
      <c r="F989" s="15"/>
      <c r="G989" s="15"/>
      <c r="H989" s="15"/>
      <c r="I989" s="15"/>
      <c r="J989" s="15"/>
      <c r="K989" s="15"/>
      <c r="L989" s="15"/>
      <c r="M989" s="15"/>
      <c r="N989" s="15"/>
      <c r="O989" s="15"/>
      <c r="P989" s="15"/>
      <c r="Q989" s="15"/>
      <c r="R989" s="15"/>
    </row>
    <row r="990">
      <c r="A990" s="15"/>
      <c r="B990" s="47"/>
      <c r="C990" s="47"/>
      <c r="D990" s="15"/>
      <c r="E990" s="15"/>
      <c r="F990" s="15"/>
      <c r="G990" s="15"/>
      <c r="H990" s="15"/>
      <c r="I990" s="15"/>
      <c r="J990" s="15"/>
      <c r="K990" s="15"/>
      <c r="L990" s="15"/>
      <c r="M990" s="15"/>
      <c r="N990" s="15"/>
      <c r="O990" s="15"/>
      <c r="P990" s="15"/>
      <c r="Q990" s="15"/>
      <c r="R990" s="15"/>
    </row>
    <row r="991">
      <c r="A991" s="15"/>
      <c r="B991" s="47"/>
      <c r="C991" s="47"/>
      <c r="D991" s="15"/>
      <c r="E991" s="15"/>
      <c r="F991" s="15"/>
      <c r="G991" s="15"/>
      <c r="H991" s="15"/>
      <c r="I991" s="15"/>
      <c r="J991" s="15"/>
      <c r="K991" s="15"/>
      <c r="L991" s="15"/>
      <c r="M991" s="15"/>
      <c r="N991" s="15"/>
      <c r="O991" s="15"/>
      <c r="P991" s="15"/>
      <c r="Q991" s="15"/>
      <c r="R991" s="15"/>
    </row>
    <row r="992">
      <c r="A992" s="15"/>
      <c r="B992" s="47"/>
      <c r="C992" s="47"/>
      <c r="D992" s="15"/>
      <c r="E992" s="15"/>
      <c r="F992" s="15"/>
      <c r="G992" s="15"/>
      <c r="H992" s="15"/>
      <c r="I992" s="15"/>
      <c r="J992" s="15"/>
      <c r="K992" s="15"/>
      <c r="L992" s="15"/>
      <c r="M992" s="15"/>
      <c r="N992" s="15"/>
      <c r="O992" s="15"/>
      <c r="P992" s="15"/>
      <c r="Q992" s="15"/>
      <c r="R992" s="15"/>
    </row>
    <row r="993">
      <c r="A993" s="15"/>
      <c r="B993" s="47"/>
      <c r="C993" s="47"/>
      <c r="D993" s="15"/>
      <c r="E993" s="15"/>
      <c r="F993" s="15"/>
      <c r="G993" s="15"/>
      <c r="H993" s="15"/>
      <c r="I993" s="15"/>
      <c r="J993" s="15"/>
      <c r="K993" s="15"/>
      <c r="L993" s="15"/>
      <c r="M993" s="15"/>
      <c r="N993" s="15"/>
      <c r="O993" s="15"/>
      <c r="P993" s="15"/>
      <c r="Q993" s="15"/>
      <c r="R993" s="15"/>
    </row>
    <row r="994">
      <c r="A994" s="15"/>
      <c r="B994" s="47"/>
      <c r="C994" s="47"/>
      <c r="D994" s="15"/>
      <c r="E994" s="15"/>
      <c r="F994" s="15"/>
      <c r="G994" s="15"/>
      <c r="H994" s="15"/>
      <c r="I994" s="15"/>
      <c r="J994" s="15"/>
      <c r="K994" s="15"/>
      <c r="L994" s="15"/>
      <c r="M994" s="15"/>
      <c r="N994" s="15"/>
      <c r="O994" s="15"/>
      <c r="P994" s="15"/>
      <c r="Q994" s="15"/>
      <c r="R994" s="15"/>
    </row>
    <row r="995">
      <c r="A995" s="15"/>
      <c r="B995" s="47"/>
      <c r="C995" s="47"/>
      <c r="D995" s="15"/>
      <c r="E995" s="15"/>
      <c r="F995" s="15"/>
      <c r="G995" s="15"/>
      <c r="H995" s="15"/>
      <c r="I995" s="15"/>
      <c r="J995" s="15"/>
      <c r="K995" s="15"/>
      <c r="L995" s="15"/>
      <c r="M995" s="15"/>
      <c r="N995" s="15"/>
      <c r="O995" s="15"/>
      <c r="P995" s="15"/>
      <c r="Q995" s="15"/>
      <c r="R995" s="15"/>
    </row>
    <row r="996">
      <c r="A996" s="15"/>
      <c r="B996" s="47"/>
      <c r="C996" s="47"/>
      <c r="D996" s="15"/>
      <c r="E996" s="15"/>
      <c r="F996" s="15"/>
      <c r="G996" s="15"/>
      <c r="H996" s="15"/>
      <c r="I996" s="15"/>
      <c r="J996" s="15"/>
      <c r="K996" s="15"/>
      <c r="L996" s="15"/>
      <c r="M996" s="15"/>
      <c r="N996" s="15"/>
      <c r="O996" s="15"/>
      <c r="P996" s="15"/>
      <c r="Q996" s="15"/>
      <c r="R996" s="15"/>
    </row>
    <row r="997">
      <c r="A997" s="15"/>
      <c r="B997" s="47"/>
      <c r="C997" s="47"/>
      <c r="D997" s="15"/>
      <c r="E997" s="15"/>
      <c r="F997" s="15"/>
      <c r="G997" s="15"/>
      <c r="H997" s="15"/>
      <c r="I997" s="15"/>
      <c r="J997" s="15"/>
      <c r="K997" s="15"/>
      <c r="L997" s="15"/>
      <c r="M997" s="15"/>
      <c r="N997" s="15"/>
      <c r="O997" s="15"/>
      <c r="P997" s="15"/>
      <c r="Q997" s="15"/>
      <c r="R997" s="15"/>
    </row>
    <row r="998">
      <c r="A998" s="15"/>
      <c r="B998" s="47"/>
      <c r="C998" s="47"/>
      <c r="D998" s="15"/>
      <c r="E998" s="15"/>
      <c r="F998" s="15"/>
      <c r="G998" s="15"/>
      <c r="H998" s="15"/>
      <c r="I998" s="15"/>
      <c r="J998" s="15"/>
      <c r="K998" s="15"/>
      <c r="L998" s="15"/>
      <c r="M998" s="15"/>
      <c r="N998" s="15"/>
      <c r="O998" s="15"/>
      <c r="P998" s="15"/>
      <c r="Q998" s="15"/>
      <c r="R998" s="15"/>
    </row>
    <row r="999">
      <c r="A999" s="15"/>
      <c r="B999" s="47"/>
      <c r="C999" s="47"/>
      <c r="D999" s="15"/>
      <c r="E999" s="15"/>
      <c r="F999" s="15"/>
      <c r="G999" s="15"/>
      <c r="H999" s="15"/>
      <c r="I999" s="15"/>
      <c r="J999" s="15"/>
      <c r="K999" s="15"/>
      <c r="L999" s="15"/>
      <c r="M999" s="15"/>
      <c r="N999" s="15"/>
      <c r="O999" s="15"/>
      <c r="P999" s="15"/>
      <c r="Q999" s="15"/>
      <c r="R999" s="15"/>
    </row>
    <row r="1000">
      <c r="A1000" s="15"/>
      <c r="B1000" s="47"/>
      <c r="C1000" s="47"/>
      <c r="D1000" s="15"/>
      <c r="E1000" s="15"/>
      <c r="F1000" s="15"/>
      <c r="G1000" s="15"/>
      <c r="H1000" s="15"/>
      <c r="I1000" s="15"/>
      <c r="J1000" s="15"/>
      <c r="K1000" s="15"/>
      <c r="L1000" s="15"/>
      <c r="M1000" s="15"/>
      <c r="N1000" s="15"/>
      <c r="O1000" s="15"/>
      <c r="P1000" s="15"/>
      <c r="Q1000" s="15"/>
      <c r="R1000" s="15"/>
    </row>
    <row r="1001">
      <c r="A1001" s="15"/>
      <c r="B1001" s="47"/>
      <c r="C1001" s="47"/>
      <c r="D1001" s="15"/>
      <c r="E1001" s="15"/>
      <c r="F1001" s="15"/>
      <c r="G1001" s="15"/>
      <c r="H1001" s="15"/>
      <c r="I1001" s="15"/>
      <c r="J1001" s="15"/>
      <c r="K1001" s="15"/>
      <c r="L1001" s="15"/>
      <c r="M1001" s="15"/>
      <c r="N1001" s="15"/>
      <c r="O1001" s="15"/>
      <c r="P1001" s="15"/>
      <c r="Q1001" s="15"/>
      <c r="R1001" s="15"/>
    </row>
    <row r="1002">
      <c r="A1002" s="15"/>
      <c r="B1002" s="47"/>
      <c r="C1002" s="47"/>
      <c r="D1002" s="15"/>
      <c r="E1002" s="15"/>
      <c r="F1002" s="15"/>
      <c r="G1002" s="15"/>
      <c r="H1002" s="15"/>
      <c r="I1002" s="15"/>
      <c r="J1002" s="15"/>
      <c r="K1002" s="15"/>
      <c r="L1002" s="15"/>
      <c r="M1002" s="15"/>
      <c r="N1002" s="15"/>
      <c r="O1002" s="15"/>
      <c r="P1002" s="15"/>
      <c r="Q1002" s="15"/>
      <c r="R1002" s="15"/>
    </row>
    <row r="1003">
      <c r="A1003" s="15"/>
      <c r="B1003" s="47"/>
      <c r="C1003" s="47"/>
      <c r="D1003" s="15"/>
      <c r="E1003" s="15"/>
      <c r="F1003" s="15"/>
      <c r="G1003" s="15"/>
      <c r="H1003" s="15"/>
      <c r="I1003" s="15"/>
      <c r="J1003" s="15"/>
      <c r="K1003" s="15"/>
      <c r="L1003" s="15"/>
      <c r="M1003" s="15"/>
      <c r="N1003" s="15"/>
      <c r="O1003" s="15"/>
      <c r="P1003" s="15"/>
      <c r="Q1003" s="15"/>
      <c r="R1003" s="15"/>
    </row>
    <row r="1004">
      <c r="A1004" s="15"/>
      <c r="B1004" s="47"/>
      <c r="C1004" s="47"/>
      <c r="D1004" s="15"/>
      <c r="E1004" s="15"/>
      <c r="F1004" s="15"/>
      <c r="G1004" s="15"/>
      <c r="H1004" s="15"/>
      <c r="I1004" s="15"/>
      <c r="J1004" s="15"/>
      <c r="K1004" s="15"/>
      <c r="L1004" s="15"/>
      <c r="M1004" s="15"/>
      <c r="N1004" s="15"/>
      <c r="O1004" s="15"/>
      <c r="P1004" s="15"/>
      <c r="Q1004" s="15"/>
      <c r="R1004" s="15"/>
    </row>
    <row r="1005">
      <c r="A1005" s="15"/>
      <c r="B1005" s="47"/>
      <c r="C1005" s="47"/>
      <c r="D1005" s="15"/>
      <c r="E1005" s="15"/>
      <c r="F1005" s="15"/>
      <c r="G1005" s="15"/>
      <c r="H1005" s="15"/>
      <c r="I1005" s="15"/>
      <c r="J1005" s="15"/>
      <c r="K1005" s="15"/>
      <c r="L1005" s="15"/>
      <c r="M1005" s="15"/>
      <c r="N1005" s="15"/>
      <c r="O1005" s="15"/>
      <c r="P1005" s="15"/>
      <c r="Q1005" s="15"/>
      <c r="R1005" s="15"/>
    </row>
    <row r="1006">
      <c r="A1006" s="15"/>
      <c r="B1006" s="47"/>
      <c r="C1006" s="47"/>
      <c r="D1006" s="15"/>
      <c r="E1006" s="15"/>
      <c r="F1006" s="15"/>
      <c r="G1006" s="15"/>
      <c r="H1006" s="15"/>
      <c r="I1006" s="15"/>
      <c r="J1006" s="15"/>
      <c r="K1006" s="15"/>
      <c r="L1006" s="15"/>
      <c r="M1006" s="15"/>
      <c r="N1006" s="15"/>
      <c r="O1006" s="15"/>
      <c r="P1006" s="15"/>
      <c r="Q1006" s="15"/>
      <c r="R1006" s="15"/>
    </row>
    <row r="1007">
      <c r="A1007" s="15"/>
      <c r="B1007" s="47"/>
      <c r="C1007" s="47"/>
      <c r="D1007" s="15"/>
      <c r="E1007" s="15"/>
      <c r="F1007" s="15"/>
      <c r="G1007" s="15"/>
      <c r="H1007" s="15"/>
      <c r="I1007" s="15"/>
      <c r="J1007" s="15"/>
      <c r="K1007" s="15"/>
      <c r="L1007" s="15"/>
      <c r="M1007" s="15"/>
      <c r="N1007" s="15"/>
      <c r="O1007" s="15"/>
      <c r="P1007" s="15"/>
      <c r="Q1007" s="15"/>
      <c r="R1007" s="15"/>
    </row>
    <row r="1008">
      <c r="A1008" s="15"/>
      <c r="B1008" s="47"/>
      <c r="C1008" s="47"/>
      <c r="D1008" s="15"/>
      <c r="E1008" s="15"/>
      <c r="F1008" s="15"/>
      <c r="G1008" s="15"/>
      <c r="H1008" s="15"/>
      <c r="I1008" s="15"/>
      <c r="J1008" s="15"/>
      <c r="K1008" s="15"/>
      <c r="L1008" s="15"/>
      <c r="M1008" s="15"/>
      <c r="N1008" s="15"/>
      <c r="O1008" s="15"/>
      <c r="P1008" s="15"/>
      <c r="Q1008" s="15"/>
      <c r="R1008" s="15"/>
    </row>
    <row r="1009">
      <c r="A1009" s="15"/>
      <c r="B1009" s="47"/>
      <c r="C1009" s="47"/>
      <c r="D1009" s="15"/>
      <c r="E1009" s="15"/>
      <c r="F1009" s="15"/>
      <c r="G1009" s="15"/>
      <c r="H1009" s="15"/>
      <c r="I1009" s="15"/>
      <c r="J1009" s="15"/>
      <c r="K1009" s="15"/>
      <c r="L1009" s="15"/>
      <c r="M1009" s="15"/>
      <c r="N1009" s="15"/>
      <c r="O1009" s="15"/>
      <c r="P1009" s="15"/>
      <c r="Q1009" s="15"/>
      <c r="R1009" s="15"/>
    </row>
    <row r="1010">
      <c r="A1010" s="15"/>
      <c r="B1010" s="47"/>
      <c r="C1010" s="47"/>
      <c r="D1010" s="15"/>
      <c r="E1010" s="15"/>
      <c r="F1010" s="15"/>
      <c r="G1010" s="15"/>
      <c r="H1010" s="15"/>
      <c r="I1010" s="15"/>
      <c r="J1010" s="15"/>
      <c r="K1010" s="15"/>
      <c r="L1010" s="15"/>
      <c r="M1010" s="15"/>
      <c r="N1010" s="15"/>
      <c r="O1010" s="15"/>
      <c r="P1010" s="15"/>
      <c r="Q1010" s="15"/>
      <c r="R1010" s="15"/>
    </row>
    <row r="1011">
      <c r="A1011" s="15"/>
      <c r="B1011" s="47"/>
      <c r="C1011" s="47"/>
      <c r="D1011" s="15"/>
      <c r="E1011" s="15"/>
      <c r="F1011" s="15"/>
      <c r="G1011" s="15"/>
      <c r="H1011" s="15"/>
      <c r="I1011" s="15"/>
      <c r="J1011" s="15"/>
      <c r="K1011" s="15"/>
      <c r="L1011" s="15"/>
      <c r="M1011" s="15"/>
      <c r="N1011" s="15"/>
      <c r="O1011" s="15"/>
      <c r="P1011" s="15"/>
      <c r="Q1011" s="15"/>
      <c r="R1011" s="15"/>
    </row>
    <row r="1012">
      <c r="A1012" s="15"/>
      <c r="B1012" s="47"/>
      <c r="C1012" s="47"/>
      <c r="D1012" s="15"/>
      <c r="E1012" s="15"/>
      <c r="F1012" s="15"/>
      <c r="G1012" s="15"/>
      <c r="H1012" s="15"/>
      <c r="I1012" s="15"/>
      <c r="J1012" s="15"/>
      <c r="K1012" s="15"/>
      <c r="L1012" s="15"/>
      <c r="M1012" s="15"/>
      <c r="N1012" s="15"/>
      <c r="O1012" s="15"/>
      <c r="P1012" s="15"/>
      <c r="Q1012" s="15"/>
      <c r="R1012" s="15"/>
    </row>
    <row r="1013">
      <c r="A1013" s="15"/>
      <c r="B1013" s="47"/>
      <c r="C1013" s="47"/>
      <c r="D1013" s="15"/>
      <c r="E1013" s="15"/>
      <c r="F1013" s="15"/>
      <c r="G1013" s="15"/>
      <c r="H1013" s="15"/>
      <c r="I1013" s="15"/>
      <c r="J1013" s="15"/>
      <c r="K1013" s="15"/>
      <c r="L1013" s="15"/>
      <c r="M1013" s="15"/>
      <c r="N1013" s="15"/>
      <c r="O1013" s="15"/>
      <c r="P1013" s="15"/>
      <c r="Q1013" s="15"/>
      <c r="R1013" s="15"/>
    </row>
    <row r="1014">
      <c r="A1014" s="15"/>
      <c r="B1014" s="47"/>
      <c r="C1014" s="47"/>
      <c r="D1014" s="15"/>
      <c r="E1014" s="15"/>
      <c r="F1014" s="15"/>
      <c r="G1014" s="15"/>
      <c r="H1014" s="15"/>
      <c r="I1014" s="15"/>
      <c r="J1014" s="15"/>
      <c r="K1014" s="15"/>
      <c r="L1014" s="15"/>
      <c r="M1014" s="15"/>
      <c r="N1014" s="15"/>
      <c r="O1014" s="15"/>
      <c r="P1014" s="15"/>
      <c r="Q1014" s="15"/>
      <c r="R1014" s="15"/>
    </row>
    <row r="1015">
      <c r="A1015" s="15"/>
      <c r="B1015" s="47"/>
      <c r="C1015" s="47"/>
      <c r="D1015" s="15"/>
      <c r="E1015" s="15"/>
      <c r="F1015" s="15"/>
      <c r="G1015" s="15"/>
      <c r="H1015" s="15"/>
      <c r="I1015" s="15"/>
      <c r="J1015" s="15"/>
      <c r="K1015" s="15"/>
      <c r="L1015" s="15"/>
      <c r="M1015" s="15"/>
      <c r="N1015" s="15"/>
      <c r="O1015" s="15"/>
      <c r="P1015" s="15"/>
      <c r="Q1015" s="15"/>
      <c r="R1015" s="15"/>
    </row>
    <row r="1016">
      <c r="A1016" s="15"/>
      <c r="B1016" s="47"/>
      <c r="C1016" s="47"/>
      <c r="D1016" s="15"/>
      <c r="E1016" s="15"/>
      <c r="F1016" s="15"/>
      <c r="G1016" s="15"/>
      <c r="H1016" s="15"/>
      <c r="I1016" s="15"/>
      <c r="J1016" s="15"/>
      <c r="K1016" s="15"/>
      <c r="L1016" s="15"/>
      <c r="M1016" s="15"/>
      <c r="N1016" s="15"/>
      <c r="O1016" s="15"/>
      <c r="P1016" s="15"/>
      <c r="Q1016" s="15"/>
      <c r="R1016" s="15"/>
    </row>
    <row r="1017">
      <c r="A1017" s="15"/>
      <c r="B1017" s="47"/>
      <c r="C1017" s="47"/>
      <c r="D1017" s="15"/>
      <c r="E1017" s="15"/>
      <c r="F1017" s="15"/>
      <c r="G1017" s="15"/>
      <c r="H1017" s="15"/>
      <c r="I1017" s="15"/>
      <c r="J1017" s="15"/>
      <c r="K1017" s="15"/>
      <c r="L1017" s="15"/>
      <c r="M1017" s="15"/>
      <c r="N1017" s="15"/>
      <c r="O1017" s="15"/>
      <c r="P1017" s="15"/>
      <c r="Q1017" s="15"/>
      <c r="R1017" s="15"/>
    </row>
    <row r="1018">
      <c r="A1018" s="15"/>
      <c r="B1018" s="47"/>
      <c r="C1018" s="47"/>
      <c r="D1018" s="15"/>
      <c r="E1018" s="15"/>
      <c r="F1018" s="15"/>
      <c r="G1018" s="15"/>
      <c r="H1018" s="15"/>
      <c r="I1018" s="15"/>
      <c r="J1018" s="15"/>
      <c r="K1018" s="15"/>
      <c r="L1018" s="15"/>
      <c r="M1018" s="15"/>
      <c r="N1018" s="15"/>
      <c r="O1018" s="15"/>
      <c r="P1018" s="15"/>
      <c r="Q1018" s="15"/>
      <c r="R1018" s="15"/>
    </row>
    <row r="1019">
      <c r="A1019" s="15"/>
      <c r="B1019" s="47"/>
      <c r="C1019" s="47"/>
      <c r="D1019" s="15"/>
      <c r="E1019" s="15"/>
      <c r="F1019" s="15"/>
      <c r="G1019" s="15"/>
      <c r="H1019" s="15"/>
      <c r="I1019" s="15"/>
      <c r="J1019" s="15"/>
      <c r="K1019" s="15"/>
      <c r="L1019" s="15"/>
      <c r="M1019" s="15"/>
      <c r="N1019" s="15"/>
      <c r="O1019" s="15"/>
      <c r="P1019" s="15"/>
      <c r="Q1019" s="15"/>
      <c r="R1019" s="15"/>
    </row>
    <row r="1020">
      <c r="A1020" s="15"/>
      <c r="B1020" s="47"/>
      <c r="C1020" s="47"/>
      <c r="D1020" s="15"/>
      <c r="E1020" s="15"/>
      <c r="F1020" s="15"/>
      <c r="G1020" s="15"/>
      <c r="H1020" s="15"/>
      <c r="I1020" s="15"/>
      <c r="J1020" s="15"/>
      <c r="K1020" s="15"/>
      <c r="L1020" s="15"/>
      <c r="M1020" s="15"/>
      <c r="N1020" s="15"/>
      <c r="O1020" s="15"/>
      <c r="P1020" s="15"/>
      <c r="Q1020" s="15"/>
      <c r="R1020" s="15"/>
    </row>
    <row r="1021">
      <c r="A1021" s="15"/>
      <c r="B1021" s="47"/>
      <c r="C1021" s="47"/>
      <c r="D1021" s="15"/>
      <c r="E1021" s="15"/>
      <c r="F1021" s="15"/>
      <c r="G1021" s="15"/>
      <c r="H1021" s="15"/>
      <c r="I1021" s="15"/>
      <c r="J1021" s="15"/>
      <c r="K1021" s="15"/>
      <c r="L1021" s="15"/>
      <c r="M1021" s="15"/>
      <c r="N1021" s="15"/>
      <c r="O1021" s="15"/>
      <c r="P1021" s="15"/>
      <c r="Q1021" s="15"/>
      <c r="R1021" s="15"/>
    </row>
    <row r="1022">
      <c r="A1022" s="15"/>
      <c r="B1022" s="47"/>
      <c r="C1022" s="47"/>
      <c r="D1022" s="15"/>
      <c r="E1022" s="15"/>
      <c r="F1022" s="15"/>
      <c r="G1022" s="15"/>
      <c r="H1022" s="15"/>
      <c r="I1022" s="15"/>
      <c r="J1022" s="15"/>
      <c r="K1022" s="15"/>
      <c r="L1022" s="15"/>
      <c r="M1022" s="15"/>
      <c r="N1022" s="15"/>
      <c r="O1022" s="15"/>
      <c r="P1022" s="15"/>
      <c r="Q1022" s="15"/>
      <c r="R1022" s="15"/>
    </row>
    <row r="1023">
      <c r="A1023" s="15"/>
      <c r="B1023" s="47"/>
      <c r="C1023" s="47"/>
      <c r="D1023" s="15"/>
      <c r="E1023" s="15"/>
      <c r="F1023" s="15"/>
      <c r="G1023" s="15"/>
      <c r="H1023" s="15"/>
      <c r="I1023" s="15"/>
      <c r="J1023" s="15"/>
      <c r="K1023" s="15"/>
      <c r="L1023" s="15"/>
      <c r="M1023" s="15"/>
      <c r="N1023" s="15"/>
      <c r="O1023" s="15"/>
      <c r="P1023" s="15"/>
      <c r="Q1023" s="15"/>
      <c r="R1023" s="15"/>
    </row>
    <row r="1024">
      <c r="A1024" s="15"/>
      <c r="B1024" s="47"/>
      <c r="C1024" s="47"/>
      <c r="D1024" s="15"/>
      <c r="E1024" s="15"/>
      <c r="F1024" s="15"/>
      <c r="G1024" s="15"/>
      <c r="H1024" s="15"/>
      <c r="I1024" s="15"/>
      <c r="J1024" s="15"/>
      <c r="K1024" s="15"/>
      <c r="L1024" s="15"/>
      <c r="M1024" s="15"/>
      <c r="N1024" s="15"/>
      <c r="O1024" s="15"/>
      <c r="P1024" s="15"/>
      <c r="Q1024" s="15"/>
      <c r="R1024" s="15"/>
    </row>
    <row r="1025">
      <c r="A1025" s="15"/>
      <c r="B1025" s="47"/>
      <c r="C1025" s="47"/>
      <c r="D1025" s="15"/>
      <c r="E1025" s="15"/>
      <c r="F1025" s="15"/>
      <c r="G1025" s="15"/>
      <c r="H1025" s="15"/>
      <c r="I1025" s="15"/>
      <c r="J1025" s="15"/>
      <c r="K1025" s="15"/>
      <c r="L1025" s="15"/>
      <c r="M1025" s="15"/>
      <c r="N1025" s="15"/>
      <c r="O1025" s="15"/>
      <c r="P1025" s="15"/>
      <c r="Q1025" s="15"/>
      <c r="R1025" s="15"/>
    </row>
    <row r="1026">
      <c r="A1026" s="15"/>
      <c r="B1026" s="47"/>
      <c r="C1026" s="47"/>
      <c r="D1026" s="15"/>
      <c r="E1026" s="15"/>
      <c r="F1026" s="15"/>
      <c r="G1026" s="15"/>
      <c r="H1026" s="15"/>
      <c r="I1026" s="15"/>
      <c r="J1026" s="15"/>
      <c r="K1026" s="15"/>
      <c r="L1026" s="15"/>
      <c r="M1026" s="15"/>
      <c r="N1026" s="15"/>
      <c r="O1026" s="15"/>
      <c r="P1026" s="15"/>
      <c r="Q1026" s="15"/>
      <c r="R1026" s="15"/>
    </row>
    <row r="1027">
      <c r="A1027" s="15"/>
      <c r="B1027" s="47"/>
      <c r="C1027" s="47"/>
      <c r="D1027" s="15"/>
      <c r="E1027" s="15"/>
      <c r="F1027" s="15"/>
      <c r="G1027" s="15"/>
      <c r="H1027" s="15"/>
      <c r="I1027" s="15"/>
      <c r="J1027" s="15"/>
      <c r="K1027" s="15"/>
      <c r="L1027" s="15"/>
      <c r="M1027" s="15"/>
      <c r="N1027" s="15"/>
      <c r="O1027" s="15"/>
      <c r="P1027" s="15"/>
      <c r="Q1027" s="15"/>
      <c r="R1027" s="15"/>
    </row>
    <row r="1028">
      <c r="A1028" s="15"/>
      <c r="B1028" s="47"/>
      <c r="C1028" s="47"/>
      <c r="D1028" s="15"/>
      <c r="E1028" s="15"/>
      <c r="F1028" s="15"/>
      <c r="G1028" s="15"/>
      <c r="H1028" s="15"/>
      <c r="I1028" s="15"/>
      <c r="J1028" s="15"/>
      <c r="K1028" s="15"/>
      <c r="L1028" s="15"/>
      <c r="M1028" s="15"/>
      <c r="N1028" s="15"/>
      <c r="O1028" s="15"/>
      <c r="P1028" s="15"/>
      <c r="Q1028" s="15"/>
      <c r="R1028" s="15"/>
    </row>
    <row r="1029">
      <c r="A1029" s="15"/>
      <c r="B1029" s="47"/>
      <c r="C1029" s="47"/>
      <c r="D1029" s="15"/>
      <c r="E1029" s="15"/>
      <c r="F1029" s="15"/>
      <c r="G1029" s="15"/>
      <c r="H1029" s="15"/>
      <c r="I1029" s="15"/>
      <c r="J1029" s="15"/>
      <c r="K1029" s="15"/>
      <c r="L1029" s="15"/>
      <c r="M1029" s="15"/>
      <c r="N1029" s="15"/>
      <c r="O1029" s="15"/>
      <c r="P1029" s="15"/>
      <c r="Q1029" s="15"/>
      <c r="R1029" s="15"/>
    </row>
    <row r="1030">
      <c r="A1030" s="15"/>
      <c r="B1030" s="47"/>
      <c r="C1030" s="47"/>
      <c r="D1030" s="15"/>
      <c r="E1030" s="15"/>
      <c r="F1030" s="15"/>
      <c r="G1030" s="15"/>
      <c r="H1030" s="15"/>
      <c r="I1030" s="15"/>
      <c r="J1030" s="15"/>
      <c r="K1030" s="15"/>
      <c r="L1030" s="15"/>
      <c r="M1030" s="15"/>
      <c r="N1030" s="15"/>
      <c r="O1030" s="15"/>
      <c r="P1030" s="15"/>
      <c r="Q1030" s="15"/>
      <c r="R1030" s="15"/>
    </row>
    <row r="1031">
      <c r="A1031" s="15"/>
      <c r="B1031" s="47"/>
      <c r="C1031" s="47"/>
      <c r="D1031" s="15"/>
      <c r="E1031" s="15"/>
      <c r="F1031" s="15"/>
      <c r="G1031" s="15"/>
      <c r="H1031" s="15"/>
      <c r="I1031" s="15"/>
      <c r="J1031" s="15"/>
      <c r="K1031" s="15"/>
      <c r="L1031" s="15"/>
      <c r="M1031" s="15"/>
      <c r="N1031" s="15"/>
      <c r="O1031" s="15"/>
      <c r="P1031" s="15"/>
      <c r="Q1031" s="15"/>
      <c r="R1031" s="15"/>
    </row>
    <row r="1032">
      <c r="A1032" s="15"/>
      <c r="B1032" s="47"/>
      <c r="C1032" s="47"/>
      <c r="D1032" s="15"/>
      <c r="E1032" s="15"/>
      <c r="F1032" s="15"/>
      <c r="G1032" s="15"/>
      <c r="H1032" s="15"/>
      <c r="I1032" s="15"/>
      <c r="J1032" s="15"/>
      <c r="K1032" s="15"/>
      <c r="L1032" s="15"/>
      <c r="M1032" s="15"/>
      <c r="N1032" s="15"/>
      <c r="O1032" s="15"/>
      <c r="P1032" s="15"/>
      <c r="Q1032" s="15"/>
      <c r="R1032" s="15"/>
    </row>
    <row r="1033">
      <c r="A1033" s="15"/>
      <c r="B1033" s="47"/>
      <c r="C1033" s="47"/>
      <c r="D1033" s="15"/>
      <c r="E1033" s="15"/>
      <c r="F1033" s="15"/>
      <c r="G1033" s="15"/>
      <c r="H1033" s="15"/>
      <c r="I1033" s="15"/>
      <c r="J1033" s="15"/>
      <c r="K1033" s="15"/>
      <c r="L1033" s="15"/>
      <c r="M1033" s="15"/>
      <c r="N1033" s="15"/>
      <c r="O1033" s="15"/>
      <c r="P1033" s="15"/>
      <c r="Q1033" s="15"/>
      <c r="R1033" s="15"/>
    </row>
    <row r="1034">
      <c r="A1034" s="15"/>
      <c r="B1034" s="47"/>
      <c r="C1034" s="47"/>
      <c r="D1034" s="15"/>
      <c r="E1034" s="15"/>
      <c r="F1034" s="15"/>
      <c r="G1034" s="15"/>
      <c r="H1034" s="15"/>
      <c r="I1034" s="15"/>
      <c r="J1034" s="15"/>
      <c r="K1034" s="15"/>
      <c r="L1034" s="15"/>
      <c r="M1034" s="15"/>
      <c r="N1034" s="15"/>
      <c r="O1034" s="15"/>
      <c r="P1034" s="15"/>
      <c r="Q1034" s="15"/>
      <c r="R1034" s="15"/>
    </row>
    <row r="1035">
      <c r="A1035" s="15"/>
      <c r="B1035" s="47"/>
      <c r="C1035" s="47"/>
      <c r="D1035" s="15"/>
      <c r="E1035" s="15"/>
      <c r="F1035" s="15"/>
      <c r="G1035" s="15"/>
      <c r="H1035" s="15"/>
      <c r="I1035" s="15"/>
      <c r="J1035" s="15"/>
      <c r="K1035" s="15"/>
      <c r="L1035" s="15"/>
      <c r="M1035" s="15"/>
      <c r="N1035" s="15"/>
      <c r="O1035" s="15"/>
      <c r="P1035" s="15"/>
      <c r="Q1035" s="15"/>
      <c r="R1035" s="15"/>
    </row>
    <row r="1036">
      <c r="A1036" s="15"/>
      <c r="B1036" s="47"/>
      <c r="C1036" s="47"/>
      <c r="D1036" s="15"/>
      <c r="E1036" s="15"/>
      <c r="F1036" s="15"/>
      <c r="G1036" s="15"/>
      <c r="H1036" s="15"/>
      <c r="I1036" s="15"/>
      <c r="J1036" s="15"/>
      <c r="K1036" s="15"/>
      <c r="L1036" s="15"/>
      <c r="M1036" s="15"/>
      <c r="N1036" s="15"/>
      <c r="O1036" s="15"/>
      <c r="P1036" s="15"/>
      <c r="Q1036" s="15"/>
      <c r="R1036" s="15"/>
    </row>
    <row r="1037">
      <c r="A1037" s="15"/>
      <c r="B1037" s="47"/>
      <c r="C1037" s="47"/>
      <c r="D1037" s="15"/>
      <c r="E1037" s="15"/>
      <c r="F1037" s="15"/>
      <c r="G1037" s="15"/>
      <c r="H1037" s="15"/>
      <c r="I1037" s="15"/>
      <c r="J1037" s="15"/>
      <c r="K1037" s="15"/>
      <c r="L1037" s="15"/>
      <c r="M1037" s="15"/>
      <c r="N1037" s="15"/>
      <c r="O1037" s="15"/>
      <c r="P1037" s="15"/>
      <c r="Q1037" s="15"/>
      <c r="R1037" s="15"/>
    </row>
    <row r="1038">
      <c r="A1038" s="15"/>
      <c r="B1038" s="47"/>
      <c r="C1038" s="47"/>
      <c r="D1038" s="15"/>
      <c r="E1038" s="15"/>
      <c r="F1038" s="15"/>
      <c r="G1038" s="15"/>
      <c r="H1038" s="15"/>
      <c r="I1038" s="15"/>
      <c r="J1038" s="15"/>
      <c r="K1038" s="15"/>
      <c r="L1038" s="15"/>
      <c r="M1038" s="15"/>
      <c r="N1038" s="15"/>
      <c r="O1038" s="15"/>
      <c r="P1038" s="15"/>
      <c r="Q1038" s="15"/>
      <c r="R1038" s="15"/>
    </row>
    <row r="1039">
      <c r="A1039" s="15"/>
      <c r="B1039" s="47"/>
      <c r="C1039" s="47"/>
      <c r="D1039" s="15"/>
      <c r="E1039" s="15"/>
      <c r="F1039" s="15"/>
      <c r="G1039" s="15"/>
      <c r="H1039" s="15"/>
      <c r="I1039" s="15"/>
      <c r="J1039" s="15"/>
      <c r="K1039" s="15"/>
      <c r="L1039" s="15"/>
      <c r="M1039" s="15"/>
      <c r="N1039" s="15"/>
      <c r="O1039" s="15"/>
      <c r="P1039" s="15"/>
      <c r="Q1039" s="15"/>
      <c r="R1039" s="15"/>
    </row>
    <row r="1040">
      <c r="A1040" s="15"/>
      <c r="B1040" s="47"/>
      <c r="C1040" s="47"/>
      <c r="D1040" s="15"/>
      <c r="E1040" s="15"/>
      <c r="F1040" s="15"/>
      <c r="G1040" s="15"/>
      <c r="H1040" s="15"/>
      <c r="I1040" s="15"/>
      <c r="J1040" s="15"/>
      <c r="K1040" s="15"/>
      <c r="L1040" s="15"/>
      <c r="M1040" s="15"/>
      <c r="N1040" s="15"/>
      <c r="O1040" s="15"/>
      <c r="P1040" s="15"/>
      <c r="Q1040" s="15"/>
      <c r="R1040" s="15"/>
    </row>
    <row r="1041">
      <c r="A1041" s="15"/>
      <c r="B1041" s="47"/>
      <c r="C1041" s="47"/>
      <c r="D1041" s="15"/>
      <c r="E1041" s="15"/>
      <c r="F1041" s="15"/>
      <c r="G1041" s="15"/>
      <c r="H1041" s="15"/>
      <c r="I1041" s="15"/>
      <c r="J1041" s="15"/>
      <c r="K1041" s="15"/>
      <c r="L1041" s="15"/>
      <c r="M1041" s="15"/>
      <c r="N1041" s="15"/>
      <c r="O1041" s="15"/>
      <c r="P1041" s="15"/>
      <c r="Q1041" s="15"/>
      <c r="R1041" s="15"/>
    </row>
    <row r="1042">
      <c r="A1042" s="15"/>
      <c r="B1042" s="47"/>
      <c r="C1042" s="47"/>
      <c r="D1042" s="15"/>
      <c r="E1042" s="15"/>
      <c r="F1042" s="15"/>
      <c r="G1042" s="15"/>
      <c r="H1042" s="15"/>
      <c r="I1042" s="15"/>
      <c r="J1042" s="15"/>
      <c r="K1042" s="15"/>
      <c r="L1042" s="15"/>
      <c r="M1042" s="15"/>
      <c r="N1042" s="15"/>
      <c r="O1042" s="15"/>
      <c r="P1042" s="15"/>
      <c r="Q1042" s="15"/>
      <c r="R1042" s="15"/>
    </row>
    <row r="1043">
      <c r="A1043" s="15"/>
      <c r="B1043" s="47"/>
      <c r="C1043" s="47"/>
      <c r="D1043" s="15"/>
      <c r="E1043" s="15"/>
      <c r="F1043" s="15"/>
      <c r="G1043" s="15"/>
      <c r="H1043" s="15"/>
      <c r="I1043" s="15"/>
      <c r="J1043" s="15"/>
      <c r="K1043" s="15"/>
      <c r="L1043" s="15"/>
      <c r="M1043" s="15"/>
      <c r="N1043" s="15"/>
      <c r="O1043" s="15"/>
      <c r="P1043" s="15"/>
      <c r="Q1043" s="15"/>
      <c r="R1043" s="15"/>
    </row>
    <row r="1044">
      <c r="A1044" s="15"/>
      <c r="B1044" s="47"/>
      <c r="C1044" s="47"/>
      <c r="D1044" s="15"/>
      <c r="E1044" s="15"/>
      <c r="F1044" s="15"/>
      <c r="G1044" s="15"/>
      <c r="H1044" s="15"/>
      <c r="I1044" s="15"/>
      <c r="J1044" s="15"/>
      <c r="K1044" s="15"/>
      <c r="L1044" s="15"/>
      <c r="M1044" s="15"/>
      <c r="N1044" s="15"/>
      <c r="O1044" s="15"/>
      <c r="P1044" s="15"/>
      <c r="Q1044" s="15"/>
      <c r="R1044" s="15"/>
    </row>
    <row r="1045">
      <c r="A1045" s="15"/>
      <c r="B1045" s="47"/>
      <c r="C1045" s="47"/>
      <c r="D1045" s="15"/>
      <c r="E1045" s="15"/>
      <c r="F1045" s="15"/>
      <c r="G1045" s="15"/>
      <c r="H1045" s="15"/>
      <c r="I1045" s="15"/>
      <c r="J1045" s="15"/>
      <c r="K1045" s="15"/>
      <c r="L1045" s="15"/>
      <c r="M1045" s="15"/>
      <c r="N1045" s="15"/>
      <c r="O1045" s="15"/>
      <c r="P1045" s="15"/>
      <c r="Q1045" s="15"/>
      <c r="R1045" s="15"/>
    </row>
    <row r="1046">
      <c r="A1046" s="15"/>
      <c r="B1046" s="47"/>
      <c r="C1046" s="47"/>
      <c r="D1046" s="15"/>
      <c r="E1046" s="15"/>
      <c r="F1046" s="15"/>
      <c r="G1046" s="15"/>
      <c r="H1046" s="15"/>
      <c r="I1046" s="15"/>
      <c r="J1046" s="15"/>
      <c r="K1046" s="15"/>
      <c r="L1046" s="15"/>
      <c r="M1046" s="15"/>
      <c r="N1046" s="15"/>
      <c r="O1046" s="15"/>
      <c r="P1046" s="15"/>
      <c r="Q1046" s="15"/>
      <c r="R1046" s="15"/>
    </row>
    <row r="1047">
      <c r="A1047" s="15"/>
      <c r="B1047" s="47"/>
      <c r="C1047" s="47"/>
      <c r="D1047" s="15"/>
      <c r="E1047" s="15"/>
      <c r="F1047" s="15"/>
      <c r="G1047" s="15"/>
      <c r="H1047" s="15"/>
      <c r="I1047" s="15"/>
      <c r="J1047" s="15"/>
      <c r="K1047" s="15"/>
      <c r="L1047" s="15"/>
      <c r="M1047" s="15"/>
      <c r="N1047" s="15"/>
      <c r="O1047" s="15"/>
      <c r="P1047" s="15"/>
      <c r="Q1047" s="15"/>
      <c r="R1047" s="15"/>
    </row>
    <row r="1048">
      <c r="A1048" s="15"/>
      <c r="B1048" s="47"/>
      <c r="C1048" s="47"/>
      <c r="D1048" s="15"/>
      <c r="E1048" s="15"/>
      <c r="F1048" s="15"/>
      <c r="G1048" s="15"/>
      <c r="H1048" s="15"/>
      <c r="I1048" s="15"/>
      <c r="J1048" s="15"/>
      <c r="K1048" s="15"/>
      <c r="L1048" s="15"/>
      <c r="M1048" s="15"/>
      <c r="N1048" s="15"/>
      <c r="O1048" s="15"/>
      <c r="P1048" s="15"/>
      <c r="Q1048" s="15"/>
      <c r="R1048" s="15"/>
    </row>
    <row r="1049">
      <c r="A1049" s="15"/>
      <c r="B1049" s="47"/>
      <c r="C1049" s="47"/>
      <c r="D1049" s="15"/>
      <c r="E1049" s="15"/>
      <c r="F1049" s="15"/>
      <c r="G1049" s="15"/>
      <c r="H1049" s="15"/>
      <c r="I1049" s="15"/>
      <c r="J1049" s="15"/>
      <c r="K1049" s="15"/>
      <c r="L1049" s="15"/>
      <c r="M1049" s="15"/>
      <c r="N1049" s="15"/>
      <c r="O1049" s="15"/>
      <c r="P1049" s="15"/>
      <c r="Q1049" s="15"/>
      <c r="R1049" s="15"/>
    </row>
    <row r="1050">
      <c r="A1050" s="15"/>
      <c r="B1050" s="47"/>
      <c r="C1050" s="47"/>
      <c r="D1050" s="15"/>
      <c r="E1050" s="15"/>
      <c r="F1050" s="15"/>
      <c r="G1050" s="15"/>
      <c r="H1050" s="15"/>
      <c r="I1050" s="15"/>
      <c r="J1050" s="15"/>
      <c r="K1050" s="15"/>
      <c r="L1050" s="15"/>
      <c r="M1050" s="15"/>
      <c r="N1050" s="15"/>
      <c r="O1050" s="15"/>
      <c r="P1050" s="15"/>
      <c r="Q1050" s="15"/>
      <c r="R1050" s="15"/>
    </row>
    <row r="1051">
      <c r="A1051" s="15"/>
      <c r="B1051" s="47"/>
      <c r="C1051" s="47"/>
      <c r="D1051" s="15"/>
      <c r="E1051" s="15"/>
      <c r="F1051" s="15"/>
      <c r="G1051" s="15"/>
      <c r="H1051" s="15"/>
      <c r="I1051" s="15"/>
      <c r="J1051" s="15"/>
      <c r="K1051" s="15"/>
      <c r="L1051" s="15"/>
      <c r="M1051" s="15"/>
      <c r="N1051" s="15"/>
      <c r="O1051" s="15"/>
      <c r="P1051" s="15"/>
      <c r="Q1051" s="15"/>
      <c r="R1051" s="15"/>
    </row>
    <row r="1052">
      <c r="A1052" s="15"/>
      <c r="B1052" s="47"/>
      <c r="C1052" s="47"/>
      <c r="D1052" s="15"/>
      <c r="E1052" s="15"/>
      <c r="F1052" s="15"/>
      <c r="G1052" s="15"/>
      <c r="H1052" s="15"/>
      <c r="I1052" s="15"/>
      <c r="J1052" s="15"/>
      <c r="K1052" s="15"/>
      <c r="L1052" s="15"/>
      <c r="M1052" s="15"/>
      <c r="N1052" s="15"/>
      <c r="O1052" s="15"/>
      <c r="P1052" s="15"/>
      <c r="Q1052" s="15"/>
      <c r="R1052" s="15"/>
    </row>
    <row r="1053">
      <c r="A1053" s="15"/>
      <c r="B1053" s="47"/>
      <c r="C1053" s="47"/>
      <c r="D1053" s="15"/>
      <c r="E1053" s="15"/>
      <c r="F1053" s="15"/>
      <c r="G1053" s="15"/>
      <c r="H1053" s="15"/>
      <c r="I1053" s="15"/>
      <c r="J1053" s="15"/>
      <c r="K1053" s="15"/>
      <c r="L1053" s="15"/>
      <c r="M1053" s="15"/>
      <c r="N1053" s="15"/>
      <c r="O1053" s="15"/>
      <c r="P1053" s="15"/>
      <c r="Q1053" s="15"/>
      <c r="R1053" s="15"/>
    </row>
    <row r="1054">
      <c r="A1054" s="15"/>
      <c r="B1054" s="47"/>
      <c r="C1054" s="47"/>
      <c r="D1054" s="15"/>
      <c r="E1054" s="15"/>
      <c r="F1054" s="15"/>
      <c r="G1054" s="15"/>
      <c r="H1054" s="15"/>
      <c r="I1054" s="15"/>
      <c r="J1054" s="15"/>
      <c r="K1054" s="15"/>
      <c r="L1054" s="15"/>
      <c r="M1054" s="15"/>
      <c r="N1054" s="15"/>
      <c r="O1054" s="15"/>
      <c r="P1054" s="15"/>
      <c r="Q1054" s="15"/>
      <c r="R1054" s="15"/>
    </row>
    <row r="1055">
      <c r="A1055" s="15"/>
      <c r="B1055" s="47"/>
      <c r="C1055" s="47"/>
      <c r="D1055" s="15"/>
      <c r="E1055" s="15"/>
      <c r="F1055" s="15"/>
      <c r="G1055" s="15"/>
      <c r="H1055" s="15"/>
      <c r="I1055" s="15"/>
      <c r="J1055" s="15"/>
      <c r="K1055" s="15"/>
      <c r="L1055" s="15"/>
      <c r="M1055" s="15"/>
      <c r="N1055" s="15"/>
      <c r="O1055" s="15"/>
      <c r="P1055" s="15"/>
      <c r="Q1055" s="15"/>
      <c r="R1055" s="15"/>
    </row>
    <row r="1056">
      <c r="A1056" s="15"/>
      <c r="B1056" s="47"/>
      <c r="C1056" s="47"/>
      <c r="D1056" s="15"/>
      <c r="E1056" s="15"/>
      <c r="F1056" s="15"/>
      <c r="G1056" s="15"/>
      <c r="H1056" s="15"/>
      <c r="I1056" s="15"/>
      <c r="J1056" s="15"/>
      <c r="K1056" s="15"/>
      <c r="L1056" s="15"/>
      <c r="M1056" s="15"/>
      <c r="N1056" s="15"/>
      <c r="O1056" s="15"/>
      <c r="P1056" s="15"/>
      <c r="Q1056" s="15"/>
      <c r="R1056" s="15"/>
    </row>
    <row r="1057">
      <c r="A1057" s="15"/>
      <c r="B1057" s="47"/>
      <c r="C1057" s="47"/>
      <c r="D1057" s="15"/>
      <c r="E1057" s="15"/>
      <c r="F1057" s="15"/>
      <c r="G1057" s="15"/>
      <c r="H1057" s="15"/>
      <c r="I1057" s="15"/>
      <c r="J1057" s="15"/>
      <c r="K1057" s="15"/>
      <c r="L1057" s="15"/>
      <c r="M1057" s="15"/>
      <c r="N1057" s="15"/>
      <c r="O1057" s="15"/>
      <c r="P1057" s="15"/>
      <c r="Q1057" s="15"/>
      <c r="R1057" s="15"/>
    </row>
    <row r="1058">
      <c r="A1058" s="15"/>
      <c r="B1058" s="47"/>
      <c r="C1058" s="47"/>
      <c r="D1058" s="15"/>
      <c r="E1058" s="15"/>
      <c r="F1058" s="15"/>
      <c r="G1058" s="15"/>
      <c r="H1058" s="15"/>
      <c r="I1058" s="15"/>
      <c r="J1058" s="15"/>
      <c r="K1058" s="15"/>
      <c r="L1058" s="15"/>
      <c r="M1058" s="15"/>
      <c r="N1058" s="15"/>
      <c r="O1058" s="15"/>
      <c r="P1058" s="15"/>
      <c r="Q1058" s="15"/>
      <c r="R1058" s="15"/>
    </row>
    <row r="1059">
      <c r="A1059" s="15"/>
      <c r="B1059" s="47"/>
      <c r="C1059" s="47"/>
      <c r="D1059" s="15"/>
      <c r="E1059" s="15"/>
      <c r="F1059" s="15"/>
      <c r="G1059" s="15"/>
      <c r="H1059" s="15"/>
      <c r="I1059" s="15"/>
      <c r="J1059" s="15"/>
      <c r="K1059" s="15"/>
      <c r="L1059" s="15"/>
      <c r="M1059" s="15"/>
      <c r="N1059" s="15"/>
      <c r="O1059" s="15"/>
      <c r="P1059" s="15"/>
      <c r="Q1059" s="15"/>
      <c r="R1059" s="15"/>
    </row>
    <row r="1060">
      <c r="A1060" s="15"/>
      <c r="B1060" s="47"/>
      <c r="C1060" s="47"/>
      <c r="D1060" s="15"/>
      <c r="E1060" s="15"/>
      <c r="F1060" s="15"/>
      <c r="G1060" s="15"/>
      <c r="H1060" s="15"/>
      <c r="I1060" s="15"/>
      <c r="J1060" s="15"/>
      <c r="K1060" s="15"/>
      <c r="L1060" s="15"/>
      <c r="M1060" s="15"/>
      <c r="N1060" s="15"/>
      <c r="O1060" s="15"/>
      <c r="P1060" s="15"/>
      <c r="Q1060" s="15"/>
      <c r="R1060" s="15"/>
    </row>
    <row r="1061">
      <c r="A1061" s="15"/>
      <c r="B1061" s="47"/>
      <c r="C1061" s="47"/>
      <c r="D1061" s="15"/>
      <c r="E1061" s="15"/>
      <c r="F1061" s="15"/>
      <c r="G1061" s="15"/>
      <c r="H1061" s="15"/>
      <c r="I1061" s="15"/>
      <c r="J1061" s="15"/>
      <c r="K1061" s="15"/>
      <c r="L1061" s="15"/>
      <c r="M1061" s="15"/>
      <c r="N1061" s="15"/>
      <c r="O1061" s="15"/>
      <c r="P1061" s="15"/>
      <c r="Q1061" s="15"/>
      <c r="R1061" s="15"/>
    </row>
    <row r="1062">
      <c r="A1062" s="15"/>
      <c r="B1062" s="47"/>
      <c r="C1062" s="47"/>
      <c r="D1062" s="15"/>
      <c r="E1062" s="15"/>
      <c r="F1062" s="15"/>
      <c r="G1062" s="15"/>
      <c r="H1062" s="15"/>
      <c r="I1062" s="15"/>
      <c r="J1062" s="15"/>
      <c r="K1062" s="15"/>
      <c r="L1062" s="15"/>
      <c r="M1062" s="15"/>
      <c r="N1062" s="15"/>
      <c r="O1062" s="15"/>
      <c r="P1062" s="15"/>
      <c r="Q1062" s="15"/>
      <c r="R1062" s="15"/>
    </row>
    <row r="1063">
      <c r="A1063" s="15"/>
      <c r="B1063" s="47"/>
      <c r="C1063" s="47"/>
      <c r="D1063" s="15"/>
      <c r="E1063" s="15"/>
      <c r="F1063" s="15"/>
      <c r="G1063" s="15"/>
      <c r="H1063" s="15"/>
      <c r="I1063" s="15"/>
      <c r="J1063" s="15"/>
      <c r="K1063" s="15"/>
      <c r="L1063" s="15"/>
      <c r="M1063" s="15"/>
      <c r="N1063" s="15"/>
      <c r="O1063" s="15"/>
      <c r="P1063" s="15"/>
      <c r="Q1063" s="15"/>
      <c r="R1063" s="15"/>
    </row>
    <row r="1064">
      <c r="A1064" s="15"/>
      <c r="B1064" s="47"/>
      <c r="C1064" s="47"/>
      <c r="D1064" s="15"/>
      <c r="E1064" s="15"/>
      <c r="F1064" s="15"/>
      <c r="G1064" s="15"/>
      <c r="H1064" s="15"/>
      <c r="I1064" s="15"/>
      <c r="J1064" s="15"/>
      <c r="K1064" s="15"/>
      <c r="L1064" s="15"/>
      <c r="M1064" s="15"/>
      <c r="N1064" s="15"/>
      <c r="O1064" s="15"/>
      <c r="P1064" s="15"/>
      <c r="Q1064" s="15"/>
      <c r="R1064" s="15"/>
    </row>
    <row r="1065">
      <c r="A1065" s="15"/>
      <c r="B1065" s="47"/>
      <c r="C1065" s="47"/>
      <c r="D1065" s="15"/>
      <c r="E1065" s="15"/>
      <c r="F1065" s="15"/>
      <c r="G1065" s="15"/>
      <c r="H1065" s="15"/>
      <c r="I1065" s="15"/>
      <c r="J1065" s="15"/>
      <c r="K1065" s="15"/>
      <c r="L1065" s="15"/>
      <c r="M1065" s="15"/>
      <c r="N1065" s="15"/>
      <c r="O1065" s="15"/>
      <c r="P1065" s="15"/>
      <c r="Q1065" s="15"/>
      <c r="R1065" s="15"/>
    </row>
    <row r="1066">
      <c r="A1066" s="15"/>
      <c r="B1066" s="47"/>
      <c r="C1066" s="47"/>
      <c r="D1066" s="15"/>
      <c r="E1066" s="15"/>
      <c r="F1066" s="15"/>
      <c r="G1066" s="15"/>
      <c r="H1066" s="15"/>
      <c r="I1066" s="15"/>
      <c r="J1066" s="15"/>
      <c r="K1066" s="15"/>
      <c r="L1066" s="15"/>
      <c r="M1066" s="15"/>
      <c r="N1066" s="15"/>
      <c r="O1066" s="15"/>
      <c r="P1066" s="15"/>
      <c r="Q1066" s="15"/>
      <c r="R1066" s="15"/>
    </row>
    <row r="1067">
      <c r="A1067" s="15"/>
      <c r="B1067" s="47"/>
      <c r="C1067" s="47"/>
      <c r="D1067" s="15"/>
      <c r="E1067" s="15"/>
      <c r="F1067" s="15"/>
      <c r="G1067" s="15"/>
      <c r="H1067" s="15"/>
      <c r="I1067" s="15"/>
      <c r="J1067" s="15"/>
      <c r="K1067" s="15"/>
      <c r="L1067" s="15"/>
      <c r="M1067" s="15"/>
      <c r="N1067" s="15"/>
      <c r="O1067" s="15"/>
      <c r="P1067" s="15"/>
      <c r="Q1067" s="15"/>
      <c r="R1067" s="15"/>
    </row>
    <row r="1068">
      <c r="A1068" s="15"/>
      <c r="B1068" s="47"/>
      <c r="C1068" s="47"/>
      <c r="D1068" s="15"/>
      <c r="E1068" s="15"/>
      <c r="F1068" s="15"/>
      <c r="G1068" s="15"/>
      <c r="H1068" s="15"/>
      <c r="I1068" s="15"/>
      <c r="J1068" s="15"/>
      <c r="K1068" s="15"/>
      <c r="L1068" s="15"/>
      <c r="M1068" s="15"/>
      <c r="N1068" s="15"/>
      <c r="O1068" s="15"/>
      <c r="P1068" s="15"/>
      <c r="Q1068" s="15"/>
      <c r="R1068" s="15"/>
    </row>
    <row r="1069">
      <c r="A1069" s="15"/>
      <c r="B1069" s="47"/>
      <c r="C1069" s="47"/>
      <c r="D1069" s="15"/>
      <c r="E1069" s="15"/>
      <c r="F1069" s="15"/>
      <c r="G1069" s="15"/>
      <c r="H1069" s="15"/>
      <c r="I1069" s="15"/>
      <c r="J1069" s="15"/>
      <c r="K1069" s="15"/>
      <c r="L1069" s="15"/>
      <c r="M1069" s="15"/>
      <c r="N1069" s="15"/>
      <c r="O1069" s="15"/>
      <c r="P1069" s="15"/>
      <c r="Q1069" s="15"/>
      <c r="R1069" s="15"/>
    </row>
    <row r="1070">
      <c r="A1070" s="15"/>
      <c r="B1070" s="47"/>
      <c r="C1070" s="47"/>
      <c r="D1070" s="15"/>
      <c r="E1070" s="15"/>
      <c r="F1070" s="15"/>
      <c r="G1070" s="15"/>
      <c r="H1070" s="15"/>
      <c r="I1070" s="15"/>
      <c r="J1070" s="15"/>
      <c r="K1070" s="15"/>
      <c r="L1070" s="15"/>
      <c r="M1070" s="15"/>
      <c r="N1070" s="15"/>
      <c r="O1070" s="15"/>
      <c r="P1070" s="15"/>
      <c r="Q1070" s="15"/>
      <c r="R1070" s="15"/>
    </row>
    <row r="1071">
      <c r="A1071" s="15"/>
      <c r="B1071" s="47"/>
      <c r="C1071" s="47"/>
      <c r="D1071" s="15"/>
      <c r="E1071" s="15"/>
      <c r="F1071" s="15"/>
      <c r="G1071" s="15"/>
      <c r="H1071" s="15"/>
      <c r="I1071" s="15"/>
      <c r="J1071" s="15"/>
      <c r="K1071" s="15"/>
      <c r="L1071" s="15"/>
      <c r="M1071" s="15"/>
      <c r="N1071" s="15"/>
      <c r="O1071" s="15"/>
      <c r="P1071" s="15"/>
      <c r="Q1071" s="15"/>
      <c r="R1071" s="15"/>
    </row>
    <row r="1072">
      <c r="A1072" s="15"/>
      <c r="B1072" s="47"/>
      <c r="C1072" s="47"/>
      <c r="D1072" s="15"/>
      <c r="E1072" s="15"/>
      <c r="F1072" s="15"/>
      <c r="G1072" s="15"/>
      <c r="H1072" s="15"/>
      <c r="I1072" s="15"/>
      <c r="J1072" s="15"/>
      <c r="K1072" s="15"/>
      <c r="L1072" s="15"/>
      <c r="M1072" s="15"/>
      <c r="N1072" s="15"/>
      <c r="O1072" s="15"/>
      <c r="P1072" s="15"/>
      <c r="Q1072" s="15"/>
      <c r="R1072" s="15"/>
    </row>
    <row r="1073">
      <c r="A1073" s="15"/>
      <c r="B1073" s="47"/>
      <c r="C1073" s="47"/>
      <c r="D1073" s="15"/>
      <c r="E1073" s="15"/>
      <c r="F1073" s="15"/>
      <c r="G1073" s="15"/>
      <c r="H1073" s="15"/>
      <c r="I1073" s="15"/>
      <c r="J1073" s="15"/>
      <c r="K1073" s="15"/>
      <c r="L1073" s="15"/>
      <c r="M1073" s="15"/>
      <c r="N1073" s="15"/>
      <c r="O1073" s="15"/>
      <c r="P1073" s="15"/>
      <c r="Q1073" s="15"/>
      <c r="R1073" s="15"/>
    </row>
    <row r="1074">
      <c r="A1074" s="15"/>
      <c r="B1074" s="47"/>
      <c r="C1074" s="47"/>
      <c r="D1074" s="15"/>
      <c r="E1074" s="15"/>
      <c r="F1074" s="15"/>
      <c r="G1074" s="15"/>
      <c r="H1074" s="15"/>
      <c r="I1074" s="15"/>
      <c r="J1074" s="15"/>
      <c r="K1074" s="15"/>
      <c r="L1074" s="15"/>
      <c r="M1074" s="15"/>
      <c r="N1074" s="15"/>
      <c r="O1074" s="15"/>
      <c r="P1074" s="15"/>
      <c r="Q1074" s="15"/>
      <c r="R1074" s="15"/>
    </row>
    <row r="1075">
      <c r="A1075" s="15"/>
      <c r="B1075" s="47"/>
      <c r="C1075" s="47"/>
      <c r="D1075" s="15"/>
      <c r="E1075" s="15"/>
      <c r="F1075" s="15"/>
      <c r="G1075" s="15"/>
      <c r="H1075" s="15"/>
      <c r="I1075" s="15"/>
      <c r="J1075" s="15"/>
      <c r="K1075" s="15"/>
      <c r="L1075" s="15"/>
      <c r="M1075" s="15"/>
      <c r="N1075" s="15"/>
      <c r="O1075" s="15"/>
      <c r="P1075" s="15"/>
      <c r="Q1075" s="15"/>
      <c r="R1075" s="15"/>
    </row>
    <row r="1076">
      <c r="A1076" s="15"/>
      <c r="B1076" s="47"/>
      <c r="C1076" s="47"/>
      <c r="D1076" s="15"/>
      <c r="E1076" s="15"/>
      <c r="F1076" s="15"/>
      <c r="G1076" s="15"/>
      <c r="H1076" s="15"/>
      <c r="I1076" s="15"/>
      <c r="J1076" s="15"/>
      <c r="K1076" s="15"/>
      <c r="L1076" s="15"/>
      <c r="M1076" s="15"/>
      <c r="N1076" s="15"/>
      <c r="O1076" s="15"/>
      <c r="P1076" s="15"/>
      <c r="Q1076" s="15"/>
      <c r="R1076" s="15"/>
    </row>
    <row r="1077">
      <c r="A1077" s="15"/>
      <c r="B1077" s="47"/>
      <c r="C1077" s="47"/>
      <c r="D1077" s="15"/>
      <c r="E1077" s="15"/>
      <c r="F1077" s="15"/>
      <c r="G1077" s="15"/>
      <c r="H1077" s="15"/>
      <c r="I1077" s="15"/>
      <c r="J1077" s="15"/>
      <c r="K1077" s="15"/>
      <c r="L1077" s="15"/>
      <c r="M1077" s="15"/>
      <c r="N1077" s="15"/>
      <c r="O1077" s="15"/>
      <c r="P1077" s="15"/>
      <c r="Q1077" s="15"/>
      <c r="R1077" s="15"/>
    </row>
    <row r="1078">
      <c r="A1078" s="15"/>
      <c r="B1078" s="47"/>
      <c r="C1078" s="47"/>
      <c r="D1078" s="15"/>
      <c r="E1078" s="15"/>
      <c r="F1078" s="15"/>
      <c r="G1078" s="15"/>
      <c r="H1078" s="15"/>
      <c r="I1078" s="15"/>
      <c r="J1078" s="15"/>
      <c r="K1078" s="15"/>
      <c r="L1078" s="15"/>
      <c r="M1078" s="15"/>
      <c r="N1078" s="15"/>
      <c r="O1078" s="15"/>
      <c r="P1078" s="15"/>
      <c r="Q1078" s="15"/>
      <c r="R1078" s="15"/>
    </row>
    <row r="1079">
      <c r="A1079" s="15"/>
      <c r="B1079" s="47"/>
      <c r="C1079" s="47"/>
      <c r="D1079" s="15"/>
      <c r="E1079" s="15"/>
      <c r="F1079" s="15"/>
      <c r="G1079" s="15"/>
      <c r="H1079" s="15"/>
      <c r="I1079" s="15"/>
      <c r="J1079" s="15"/>
      <c r="K1079" s="15"/>
      <c r="L1079" s="15"/>
      <c r="M1079" s="15"/>
      <c r="N1079" s="15"/>
      <c r="O1079" s="15"/>
      <c r="P1079" s="15"/>
      <c r="Q1079" s="15"/>
      <c r="R1079" s="15"/>
    </row>
    <row r="1080">
      <c r="A1080" s="15"/>
      <c r="B1080" s="47"/>
      <c r="C1080" s="47"/>
      <c r="D1080" s="15"/>
      <c r="E1080" s="15"/>
      <c r="F1080" s="15"/>
      <c r="G1080" s="15"/>
      <c r="H1080" s="15"/>
      <c r="I1080" s="15"/>
      <c r="J1080" s="15"/>
      <c r="K1080" s="15"/>
      <c r="L1080" s="15"/>
      <c r="M1080" s="15"/>
      <c r="N1080" s="15"/>
      <c r="O1080" s="15"/>
      <c r="P1080" s="15"/>
      <c r="Q1080" s="15"/>
      <c r="R1080" s="15"/>
    </row>
    <row r="1081">
      <c r="A1081" s="15"/>
      <c r="B1081" s="47"/>
      <c r="C1081" s="47"/>
      <c r="D1081" s="15"/>
      <c r="E1081" s="15"/>
      <c r="F1081" s="15"/>
      <c r="G1081" s="15"/>
      <c r="H1081" s="15"/>
      <c r="I1081" s="15"/>
      <c r="J1081" s="15"/>
      <c r="K1081" s="15"/>
      <c r="L1081" s="15"/>
      <c r="M1081" s="15"/>
      <c r="N1081" s="15"/>
      <c r="O1081" s="15"/>
      <c r="P1081" s="15"/>
      <c r="Q1081" s="15"/>
      <c r="R1081" s="15"/>
    </row>
    <row r="1082">
      <c r="A1082" s="15"/>
      <c r="B1082" s="47"/>
      <c r="C1082" s="47"/>
      <c r="D1082" s="15"/>
      <c r="E1082" s="15"/>
      <c r="F1082" s="15"/>
      <c r="G1082" s="15"/>
      <c r="H1082" s="15"/>
      <c r="I1082" s="15"/>
      <c r="J1082" s="15"/>
      <c r="K1082" s="15"/>
      <c r="L1082" s="15"/>
      <c r="M1082" s="15"/>
      <c r="N1082" s="15"/>
      <c r="O1082" s="15"/>
      <c r="P1082" s="15"/>
      <c r="Q1082" s="15"/>
      <c r="R1082" s="15"/>
    </row>
    <row r="1083">
      <c r="A1083" s="15"/>
      <c r="B1083" s="47"/>
      <c r="C1083" s="47"/>
      <c r="D1083" s="15"/>
      <c r="E1083" s="15"/>
      <c r="F1083" s="15"/>
      <c r="G1083" s="15"/>
      <c r="H1083" s="15"/>
      <c r="I1083" s="15"/>
      <c r="J1083" s="15"/>
      <c r="K1083" s="15"/>
      <c r="L1083" s="15"/>
      <c r="M1083" s="15"/>
      <c r="N1083" s="15"/>
      <c r="O1083" s="15"/>
      <c r="P1083" s="15"/>
      <c r="Q1083" s="15"/>
      <c r="R1083" s="15"/>
    </row>
    <row r="1084">
      <c r="A1084" s="15"/>
      <c r="B1084" s="47"/>
      <c r="C1084" s="47"/>
      <c r="D1084" s="15"/>
      <c r="E1084" s="15"/>
      <c r="F1084" s="15"/>
      <c r="G1084" s="15"/>
      <c r="H1084" s="15"/>
      <c r="I1084" s="15"/>
      <c r="J1084" s="15"/>
      <c r="K1084" s="15"/>
      <c r="L1084" s="15"/>
      <c r="M1084" s="15"/>
      <c r="N1084" s="15"/>
      <c r="O1084" s="15"/>
      <c r="P1084" s="15"/>
      <c r="Q1084" s="15"/>
      <c r="R1084" s="15"/>
    </row>
    <row r="1085">
      <c r="A1085" s="15"/>
      <c r="B1085" s="47"/>
      <c r="C1085" s="47"/>
      <c r="D1085" s="15"/>
      <c r="E1085" s="15"/>
      <c r="F1085" s="15"/>
      <c r="G1085" s="15"/>
      <c r="H1085" s="15"/>
      <c r="I1085" s="15"/>
      <c r="J1085" s="15"/>
      <c r="K1085" s="15"/>
      <c r="L1085" s="15"/>
      <c r="M1085" s="15"/>
      <c r="N1085" s="15"/>
      <c r="O1085" s="15"/>
      <c r="P1085" s="15"/>
      <c r="Q1085" s="15"/>
      <c r="R1085" s="15"/>
    </row>
    <row r="1086">
      <c r="A1086" s="15"/>
      <c r="B1086" s="47"/>
      <c r="C1086" s="47"/>
      <c r="D1086" s="15"/>
      <c r="E1086" s="15"/>
      <c r="F1086" s="15"/>
      <c r="G1086" s="15"/>
      <c r="H1086" s="15"/>
      <c r="I1086" s="15"/>
      <c r="J1086" s="15"/>
      <c r="K1086" s="15"/>
      <c r="L1086" s="15"/>
      <c r="M1086" s="15"/>
      <c r="N1086" s="15"/>
      <c r="O1086" s="15"/>
      <c r="P1086" s="15"/>
      <c r="Q1086" s="15"/>
      <c r="R1086" s="15"/>
    </row>
    <row r="1087">
      <c r="A1087" s="15"/>
      <c r="B1087" s="47"/>
      <c r="C1087" s="47"/>
      <c r="D1087" s="15"/>
      <c r="E1087" s="15"/>
      <c r="F1087" s="15"/>
      <c r="G1087" s="15"/>
      <c r="H1087" s="15"/>
      <c r="I1087" s="15"/>
      <c r="J1087" s="15"/>
      <c r="K1087" s="15"/>
      <c r="L1087" s="15"/>
      <c r="M1087" s="15"/>
      <c r="N1087" s="15"/>
      <c r="O1087" s="15"/>
      <c r="P1087" s="15"/>
      <c r="Q1087" s="15"/>
      <c r="R1087" s="15"/>
    </row>
    <row r="1088">
      <c r="A1088" s="15"/>
      <c r="B1088" s="47"/>
      <c r="C1088" s="47"/>
      <c r="D1088" s="15"/>
      <c r="E1088" s="15"/>
      <c r="F1088" s="15"/>
      <c r="G1088" s="15"/>
      <c r="H1088" s="15"/>
      <c r="I1088" s="15"/>
      <c r="J1088" s="15"/>
      <c r="K1088" s="15"/>
      <c r="L1088" s="15"/>
      <c r="M1088" s="15"/>
      <c r="N1088" s="15"/>
      <c r="O1088" s="15"/>
      <c r="P1088" s="15"/>
      <c r="Q1088" s="15"/>
      <c r="R1088" s="15"/>
    </row>
    <row r="1089">
      <c r="A1089" s="15"/>
      <c r="B1089" s="47"/>
      <c r="C1089" s="47"/>
      <c r="D1089" s="15"/>
      <c r="E1089" s="15"/>
      <c r="F1089" s="15"/>
      <c r="G1089" s="15"/>
      <c r="H1089" s="15"/>
      <c r="I1089" s="15"/>
      <c r="J1089" s="15"/>
      <c r="K1089" s="15"/>
      <c r="L1089" s="15"/>
      <c r="M1089" s="15"/>
      <c r="N1089" s="15"/>
      <c r="O1089" s="15"/>
      <c r="P1089" s="15"/>
      <c r="Q1089" s="15"/>
      <c r="R1089" s="15"/>
    </row>
    <row r="1090">
      <c r="A1090" s="15"/>
      <c r="B1090" s="47"/>
      <c r="C1090" s="47"/>
      <c r="D1090" s="15"/>
      <c r="E1090" s="15"/>
      <c r="F1090" s="15"/>
      <c r="G1090" s="15"/>
      <c r="H1090" s="15"/>
      <c r="I1090" s="15"/>
      <c r="J1090" s="15"/>
      <c r="K1090" s="15"/>
      <c r="L1090" s="15"/>
      <c r="M1090" s="15"/>
      <c r="N1090" s="15"/>
      <c r="O1090" s="15"/>
      <c r="P1090" s="15"/>
      <c r="Q1090" s="15"/>
      <c r="R1090" s="15"/>
    </row>
    <row r="1091">
      <c r="A1091" s="15"/>
      <c r="B1091" s="47"/>
      <c r="C1091" s="47"/>
      <c r="D1091" s="15"/>
      <c r="E1091" s="15"/>
      <c r="F1091" s="15"/>
      <c r="G1091" s="15"/>
      <c r="H1091" s="15"/>
      <c r="I1091" s="15"/>
      <c r="J1091" s="15"/>
      <c r="K1091" s="15"/>
      <c r="L1091" s="15"/>
      <c r="M1091" s="15"/>
      <c r="N1091" s="15"/>
      <c r="O1091" s="15"/>
      <c r="P1091" s="15"/>
      <c r="Q1091" s="15"/>
      <c r="R1091" s="15"/>
    </row>
    <row r="1092">
      <c r="A1092" s="15"/>
      <c r="B1092" s="47"/>
      <c r="C1092" s="47"/>
      <c r="D1092" s="15"/>
      <c r="E1092" s="15"/>
      <c r="F1092" s="15"/>
      <c r="G1092" s="15"/>
      <c r="H1092" s="15"/>
      <c r="I1092" s="15"/>
      <c r="J1092" s="15"/>
      <c r="K1092" s="15"/>
      <c r="L1092" s="15"/>
      <c r="M1092" s="15"/>
      <c r="N1092" s="15"/>
      <c r="O1092" s="15"/>
      <c r="P1092" s="15"/>
      <c r="Q1092" s="15"/>
      <c r="R1092" s="15"/>
    </row>
    <row r="1093">
      <c r="A1093" s="15"/>
      <c r="B1093" s="47"/>
      <c r="C1093" s="47"/>
      <c r="D1093" s="15"/>
      <c r="E1093" s="15"/>
      <c r="F1093" s="15"/>
      <c r="G1093" s="15"/>
      <c r="H1093" s="15"/>
      <c r="I1093" s="15"/>
      <c r="J1093" s="15"/>
      <c r="K1093" s="15"/>
      <c r="L1093" s="15"/>
      <c r="M1093" s="15"/>
      <c r="N1093" s="15"/>
      <c r="O1093" s="15"/>
      <c r="P1093" s="15"/>
      <c r="Q1093" s="15"/>
      <c r="R1093" s="15"/>
    </row>
    <row r="1094">
      <c r="A1094" s="15"/>
      <c r="B1094" s="47"/>
      <c r="C1094" s="47"/>
      <c r="D1094" s="15"/>
      <c r="E1094" s="15"/>
      <c r="F1094" s="15"/>
      <c r="G1094" s="15"/>
      <c r="H1094" s="15"/>
      <c r="I1094" s="15"/>
      <c r="J1094" s="15"/>
      <c r="K1094" s="15"/>
      <c r="L1094" s="15"/>
      <c r="M1094" s="15"/>
      <c r="N1094" s="15"/>
      <c r="O1094" s="15"/>
      <c r="P1094" s="15"/>
      <c r="Q1094" s="15"/>
      <c r="R1094" s="15"/>
    </row>
    <row r="1095">
      <c r="A1095" s="15"/>
      <c r="B1095" s="47"/>
      <c r="C1095" s="47"/>
      <c r="D1095" s="15"/>
      <c r="E1095" s="15"/>
      <c r="F1095" s="15"/>
      <c r="G1095" s="15"/>
      <c r="H1095" s="15"/>
      <c r="I1095" s="15"/>
      <c r="J1095" s="15"/>
      <c r="K1095" s="15"/>
      <c r="L1095" s="15"/>
      <c r="M1095" s="15"/>
      <c r="N1095" s="15"/>
      <c r="O1095" s="15"/>
      <c r="P1095" s="15"/>
      <c r="Q1095" s="15"/>
      <c r="R1095" s="15"/>
    </row>
    <row r="1096">
      <c r="A1096" s="15"/>
      <c r="B1096" s="47"/>
      <c r="C1096" s="47"/>
      <c r="D1096" s="15"/>
      <c r="E1096" s="15"/>
      <c r="F1096" s="15"/>
      <c r="G1096" s="15"/>
      <c r="H1096" s="15"/>
      <c r="I1096" s="15"/>
      <c r="J1096" s="15"/>
      <c r="K1096" s="15"/>
      <c r="L1096" s="15"/>
      <c r="M1096" s="15"/>
      <c r="N1096" s="15"/>
      <c r="O1096" s="15"/>
      <c r="P1096" s="15"/>
      <c r="Q1096" s="15"/>
      <c r="R1096" s="15"/>
    </row>
    <row r="1097">
      <c r="A1097" s="15"/>
      <c r="B1097" s="47"/>
      <c r="C1097" s="47"/>
      <c r="D1097" s="15"/>
      <c r="E1097" s="15"/>
      <c r="F1097" s="15"/>
      <c r="G1097" s="15"/>
      <c r="H1097" s="15"/>
      <c r="I1097" s="15"/>
      <c r="J1097" s="15"/>
      <c r="K1097" s="15"/>
      <c r="L1097" s="15"/>
      <c r="M1097" s="15"/>
      <c r="N1097" s="15"/>
      <c r="O1097" s="15"/>
      <c r="P1097" s="15"/>
      <c r="Q1097" s="15"/>
      <c r="R1097" s="15"/>
    </row>
    <row r="1098">
      <c r="A1098" s="15"/>
      <c r="B1098" s="47"/>
      <c r="C1098" s="47"/>
      <c r="D1098" s="15"/>
      <c r="E1098" s="15"/>
      <c r="F1098" s="15"/>
      <c r="G1098" s="15"/>
      <c r="H1098" s="15"/>
      <c r="I1098" s="15"/>
      <c r="J1098" s="15"/>
      <c r="K1098" s="15"/>
      <c r="L1098" s="15"/>
      <c r="M1098" s="15"/>
      <c r="N1098" s="15"/>
      <c r="O1098" s="15"/>
      <c r="P1098" s="15"/>
      <c r="Q1098" s="15"/>
      <c r="R1098" s="15"/>
    </row>
    <row r="1099">
      <c r="A1099" s="15"/>
      <c r="B1099" s="47"/>
      <c r="C1099" s="47"/>
      <c r="D1099" s="15"/>
      <c r="E1099" s="15"/>
      <c r="F1099" s="15"/>
      <c r="G1099" s="15"/>
      <c r="H1099" s="15"/>
      <c r="I1099" s="15"/>
      <c r="J1099" s="15"/>
      <c r="K1099" s="15"/>
      <c r="L1099" s="15"/>
      <c r="M1099" s="15"/>
      <c r="N1099" s="15"/>
      <c r="O1099" s="15"/>
      <c r="P1099" s="15"/>
      <c r="Q1099" s="15"/>
      <c r="R1099" s="15"/>
    </row>
    <row r="1100">
      <c r="A1100" s="15"/>
      <c r="B1100" s="47"/>
      <c r="C1100" s="47"/>
      <c r="D1100" s="15"/>
      <c r="E1100" s="15"/>
      <c r="F1100" s="15"/>
      <c r="G1100" s="15"/>
      <c r="H1100" s="15"/>
      <c r="I1100" s="15"/>
      <c r="J1100" s="15"/>
      <c r="K1100" s="15"/>
      <c r="L1100" s="15"/>
      <c r="M1100" s="15"/>
      <c r="N1100" s="15"/>
      <c r="O1100" s="15"/>
      <c r="P1100" s="15"/>
      <c r="Q1100" s="15"/>
      <c r="R1100" s="15"/>
    </row>
    <row r="1101">
      <c r="A1101" s="15"/>
      <c r="B1101" s="47"/>
      <c r="C1101" s="47"/>
      <c r="D1101" s="15"/>
      <c r="E1101" s="15"/>
      <c r="F1101" s="15"/>
      <c r="G1101" s="15"/>
      <c r="H1101" s="15"/>
      <c r="I1101" s="15"/>
      <c r="J1101" s="15"/>
      <c r="K1101" s="15"/>
      <c r="L1101" s="15"/>
      <c r="M1101" s="15"/>
      <c r="N1101" s="15"/>
      <c r="O1101" s="15"/>
      <c r="P1101" s="15"/>
      <c r="Q1101" s="15"/>
      <c r="R1101" s="15"/>
    </row>
    <row r="1102">
      <c r="A1102" s="15"/>
      <c r="B1102" s="47"/>
      <c r="C1102" s="47"/>
      <c r="D1102" s="15"/>
      <c r="E1102" s="15"/>
      <c r="F1102" s="15"/>
      <c r="G1102" s="15"/>
      <c r="H1102" s="15"/>
      <c r="I1102" s="15"/>
      <c r="J1102" s="15"/>
      <c r="K1102" s="15"/>
      <c r="L1102" s="15"/>
      <c r="M1102" s="15"/>
      <c r="N1102" s="15"/>
      <c r="O1102" s="15"/>
      <c r="P1102" s="15"/>
      <c r="Q1102" s="15"/>
      <c r="R1102" s="15"/>
    </row>
    <row r="1103">
      <c r="A1103" s="15"/>
      <c r="B1103" s="47"/>
      <c r="C1103" s="47"/>
      <c r="D1103" s="15"/>
      <c r="E1103" s="15"/>
      <c r="F1103" s="15"/>
      <c r="G1103" s="15"/>
      <c r="H1103" s="15"/>
      <c r="I1103" s="15"/>
      <c r="J1103" s="15"/>
      <c r="K1103" s="15"/>
      <c r="L1103" s="15"/>
      <c r="M1103" s="15"/>
      <c r="N1103" s="15"/>
      <c r="O1103" s="15"/>
      <c r="P1103" s="15"/>
      <c r="Q1103" s="15"/>
      <c r="R1103" s="15"/>
    </row>
    <row r="1104">
      <c r="A1104" s="15"/>
      <c r="B1104" s="47"/>
      <c r="C1104" s="47"/>
      <c r="D1104" s="15"/>
      <c r="E1104" s="15"/>
      <c r="F1104" s="15"/>
      <c r="G1104" s="15"/>
      <c r="H1104" s="15"/>
      <c r="I1104" s="15"/>
      <c r="J1104" s="15"/>
      <c r="K1104" s="15"/>
      <c r="L1104" s="15"/>
      <c r="M1104" s="15"/>
      <c r="N1104" s="15"/>
      <c r="O1104" s="15"/>
      <c r="P1104" s="15"/>
      <c r="Q1104" s="15"/>
      <c r="R1104" s="15"/>
    </row>
    <row r="1105">
      <c r="A1105" s="15"/>
      <c r="B1105" s="47"/>
      <c r="C1105" s="47"/>
      <c r="D1105" s="15"/>
      <c r="E1105" s="15"/>
      <c r="F1105" s="15"/>
      <c r="G1105" s="15"/>
      <c r="H1105" s="15"/>
      <c r="I1105" s="15"/>
      <c r="J1105" s="15"/>
      <c r="K1105" s="15"/>
      <c r="L1105" s="15"/>
      <c r="M1105" s="15"/>
      <c r="N1105" s="15"/>
      <c r="O1105" s="15"/>
      <c r="P1105" s="15"/>
      <c r="Q1105" s="15"/>
      <c r="R1105" s="15"/>
    </row>
    <row r="1106">
      <c r="A1106" s="15"/>
      <c r="B1106" s="47"/>
      <c r="C1106" s="47"/>
      <c r="D1106" s="15"/>
      <c r="E1106" s="15"/>
      <c r="F1106" s="15"/>
      <c r="G1106" s="15"/>
      <c r="H1106" s="15"/>
      <c r="I1106" s="15"/>
      <c r="J1106" s="15"/>
      <c r="K1106" s="15"/>
      <c r="L1106" s="15"/>
      <c r="M1106" s="15"/>
      <c r="N1106" s="15"/>
      <c r="O1106" s="15"/>
      <c r="P1106" s="15"/>
      <c r="Q1106" s="15"/>
      <c r="R1106" s="15"/>
    </row>
    <row r="1107">
      <c r="A1107" s="15"/>
      <c r="B1107" s="47"/>
      <c r="C1107" s="47"/>
      <c r="D1107" s="15"/>
      <c r="E1107" s="15"/>
      <c r="F1107" s="15"/>
      <c r="G1107" s="15"/>
      <c r="H1107" s="15"/>
      <c r="I1107" s="15"/>
      <c r="J1107" s="15"/>
      <c r="K1107" s="15"/>
      <c r="L1107" s="15"/>
      <c r="M1107" s="15"/>
      <c r="N1107" s="15"/>
      <c r="O1107" s="15"/>
      <c r="P1107" s="15"/>
      <c r="Q1107" s="15"/>
      <c r="R1107" s="13"/>
    </row>
  </sheetData>
  <autoFilter ref="$A$2:$R$122"/>
  <mergeCells count="5">
    <mergeCell ref="M1:P1"/>
    <mergeCell ref="H119:L119"/>
    <mergeCell ref="L120:M120"/>
    <mergeCell ref="L121:M121"/>
    <mergeCell ref="L122:M122"/>
  </mergeCells>
  <dataValidations>
    <dataValidation type="custom" allowBlank="1" showDropDown="1" sqref="B1:C1 C2 B3:C7 B9:C128 B129:I129 B130:C1107">
      <formula1>OR(NOT(ISERROR(DATEVALUE(B1))), AND(ISNUMBER(B1), LEFT(CELL("format", B1))="D"))</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3.38"/>
    <col customWidth="1" min="2" max="3" width="12.88"/>
    <col customWidth="1" min="4" max="4" width="17.13"/>
    <col customWidth="1" min="5" max="5" width="12.13"/>
    <col customWidth="1" min="6" max="6" width="14.75"/>
    <col customWidth="1" min="7" max="7" width="23.0"/>
    <col customWidth="1" min="8" max="8" width="22.75"/>
    <col customWidth="1" min="9" max="9" width="19.75"/>
    <col customWidth="1" min="10" max="12" width="15.63"/>
    <col customWidth="1" min="16" max="16" width="13.75"/>
    <col customWidth="1" min="17" max="17" width="15.63"/>
    <col customWidth="1" min="18" max="18" width="33.75"/>
    <col customWidth="1" min="19" max="19" width="16.5"/>
  </cols>
  <sheetData>
    <row r="1">
      <c r="A1" s="1"/>
      <c r="B1" s="3"/>
      <c r="C1" s="3"/>
      <c r="D1" s="3"/>
      <c r="E1" s="3"/>
      <c r="F1" s="4"/>
      <c r="G1" s="4"/>
      <c r="H1" s="4"/>
      <c r="I1" s="4"/>
      <c r="J1" s="4"/>
      <c r="K1" s="4"/>
      <c r="L1" s="4"/>
      <c r="M1" s="5" t="s">
        <v>0</v>
      </c>
      <c r="N1" s="6"/>
      <c r="O1" s="6"/>
      <c r="P1" s="7"/>
      <c r="Q1" s="8"/>
      <c r="R1" s="8"/>
    </row>
    <row r="2">
      <c r="A2" s="3" t="s">
        <v>1</v>
      </c>
      <c r="B2" s="3"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c r="S2" s="12"/>
    </row>
    <row r="3" ht="92.25" customHeight="1">
      <c r="A3" s="13">
        <v>1.0</v>
      </c>
      <c r="B3" s="14">
        <v>44593.0</v>
      </c>
      <c r="C3" s="22">
        <v>44606.0</v>
      </c>
      <c r="D3" s="13">
        <v>3.81401100124583E14</v>
      </c>
      <c r="E3" s="13">
        <v>372.0</v>
      </c>
      <c r="F3" s="13">
        <v>0.0</v>
      </c>
      <c r="G3" s="13" t="s">
        <v>384</v>
      </c>
      <c r="H3" s="13" t="s">
        <v>385</v>
      </c>
      <c r="I3" s="13">
        <v>7.9366269E7</v>
      </c>
      <c r="J3" s="13" t="s">
        <v>386</v>
      </c>
      <c r="K3" s="13" t="s">
        <v>98</v>
      </c>
      <c r="L3" s="13" t="s">
        <v>306</v>
      </c>
      <c r="M3" s="13">
        <v>2022.0</v>
      </c>
      <c r="N3" s="13">
        <f t="shared" ref="N3:N18" si="1">M3</f>
        <v>2022</v>
      </c>
      <c r="O3" s="15"/>
      <c r="P3" s="13" t="s">
        <v>102</v>
      </c>
      <c r="Q3" s="16" t="s">
        <v>23</v>
      </c>
      <c r="R3" s="13" t="s">
        <v>387</v>
      </c>
    </row>
    <row r="4">
      <c r="A4" s="13">
        <v>2.0</v>
      </c>
      <c r="B4" s="14">
        <v>44593.0</v>
      </c>
      <c r="C4" s="14">
        <v>44595.0</v>
      </c>
      <c r="D4" s="13">
        <v>3.81401100124583E14</v>
      </c>
      <c r="E4" s="13">
        <v>373.0</v>
      </c>
      <c r="F4" s="13">
        <v>3290722.0</v>
      </c>
      <c r="G4" s="13" t="s">
        <v>388</v>
      </c>
      <c r="H4" s="13" t="s">
        <v>389</v>
      </c>
      <c r="I4" s="13">
        <v>7.04064E7</v>
      </c>
      <c r="J4" s="13" t="s">
        <v>390</v>
      </c>
      <c r="K4" s="13" t="s">
        <v>391</v>
      </c>
      <c r="L4" s="15"/>
      <c r="M4" s="13">
        <v>600.0</v>
      </c>
      <c r="N4" s="13">
        <f t="shared" si="1"/>
        <v>600</v>
      </c>
      <c r="O4" s="15"/>
      <c r="P4" s="13" t="s">
        <v>102</v>
      </c>
      <c r="Q4" s="16" t="s">
        <v>23</v>
      </c>
      <c r="R4" s="13" t="s">
        <v>392</v>
      </c>
    </row>
    <row r="5">
      <c r="A5" s="13">
        <v>3.0</v>
      </c>
      <c r="B5" s="14">
        <v>44593.0</v>
      </c>
      <c r="C5" s="14">
        <v>44593.0</v>
      </c>
      <c r="D5" s="13">
        <v>3.81401100124583E14</v>
      </c>
      <c r="E5" s="13">
        <v>374.0</v>
      </c>
      <c r="F5" s="13">
        <v>8991009.0</v>
      </c>
      <c r="G5" s="13" t="s">
        <v>393</v>
      </c>
      <c r="H5" s="13" t="s">
        <v>394</v>
      </c>
      <c r="I5" s="13">
        <v>7.7054343E7</v>
      </c>
      <c r="J5" s="13" t="s">
        <v>395</v>
      </c>
      <c r="K5" s="13" t="s">
        <v>89</v>
      </c>
      <c r="L5" s="13" t="s">
        <v>27</v>
      </c>
      <c r="M5" s="13">
        <v>2760.0</v>
      </c>
      <c r="N5" s="13">
        <f t="shared" si="1"/>
        <v>2760</v>
      </c>
      <c r="O5" s="15"/>
      <c r="P5" s="13" t="s">
        <v>102</v>
      </c>
      <c r="Q5" s="16" t="s">
        <v>23</v>
      </c>
      <c r="R5" s="13" t="s">
        <v>396</v>
      </c>
    </row>
    <row r="6">
      <c r="A6" s="13">
        <v>4.0</v>
      </c>
      <c r="B6" s="14">
        <v>44595.0</v>
      </c>
      <c r="C6" s="14">
        <v>44619.0</v>
      </c>
      <c r="D6" s="13">
        <v>3.81401100124583E14</v>
      </c>
      <c r="E6" s="13">
        <v>375.0</v>
      </c>
      <c r="F6" s="13">
        <v>6169559.0</v>
      </c>
      <c r="G6" s="13" t="s">
        <v>397</v>
      </c>
      <c r="H6" s="13" t="s">
        <v>398</v>
      </c>
      <c r="I6" s="13">
        <v>6.0101423E7</v>
      </c>
      <c r="J6" s="13" t="s">
        <v>399</v>
      </c>
      <c r="K6" s="13" t="s">
        <v>305</v>
      </c>
      <c r="L6" s="13" t="s">
        <v>27</v>
      </c>
      <c r="M6" s="13">
        <v>1100.0</v>
      </c>
      <c r="N6" s="13">
        <f t="shared" si="1"/>
        <v>1100</v>
      </c>
      <c r="O6" s="15"/>
      <c r="P6" s="13" t="s">
        <v>102</v>
      </c>
      <c r="Q6" s="16" t="s">
        <v>23</v>
      </c>
      <c r="R6" s="13" t="s">
        <v>400</v>
      </c>
    </row>
    <row r="7">
      <c r="A7" s="13">
        <v>5.0</v>
      </c>
      <c r="B7" s="14">
        <v>44595.0</v>
      </c>
      <c r="C7" s="14">
        <v>44611.0</v>
      </c>
      <c r="D7" s="13">
        <v>3.81401100124583E14</v>
      </c>
      <c r="E7" s="13">
        <v>376.0</v>
      </c>
      <c r="F7" s="13">
        <v>3.82013801E9</v>
      </c>
      <c r="G7" s="13" t="s">
        <v>401</v>
      </c>
      <c r="H7" s="13" t="s">
        <v>402</v>
      </c>
      <c r="I7" s="13">
        <v>7.6377079E7</v>
      </c>
      <c r="J7" s="13" t="s">
        <v>403</v>
      </c>
      <c r="K7" s="13" t="s">
        <v>89</v>
      </c>
      <c r="L7" s="13" t="s">
        <v>27</v>
      </c>
      <c r="M7" s="13">
        <v>6002.0</v>
      </c>
      <c r="N7" s="13">
        <f t="shared" si="1"/>
        <v>6002</v>
      </c>
      <c r="O7" s="15"/>
      <c r="P7" s="13" t="s">
        <v>102</v>
      </c>
      <c r="Q7" s="16" t="s">
        <v>23</v>
      </c>
      <c r="R7" s="13" t="s">
        <v>404</v>
      </c>
    </row>
    <row r="8">
      <c r="A8" s="13">
        <v>6.0</v>
      </c>
      <c r="B8" s="14">
        <v>44595.0</v>
      </c>
      <c r="C8" s="14">
        <v>44602.0</v>
      </c>
      <c r="D8" s="13">
        <v>3.81401100124583E14</v>
      </c>
      <c r="E8" s="13">
        <v>377.0</v>
      </c>
      <c r="F8" s="13">
        <v>3224832.0</v>
      </c>
      <c r="G8" s="13" t="s">
        <v>405</v>
      </c>
      <c r="H8" s="13" t="s">
        <v>406</v>
      </c>
      <c r="I8" s="13">
        <v>7.0930875E7</v>
      </c>
      <c r="J8" s="13" t="s">
        <v>407</v>
      </c>
      <c r="K8" s="13" t="s">
        <v>391</v>
      </c>
      <c r="L8" s="15"/>
      <c r="M8" s="13">
        <v>600.0</v>
      </c>
      <c r="N8" s="13">
        <f t="shared" si="1"/>
        <v>600</v>
      </c>
      <c r="O8" s="15"/>
      <c r="P8" s="13" t="s">
        <v>102</v>
      </c>
      <c r="Q8" s="16" t="s">
        <v>23</v>
      </c>
      <c r="R8" s="13" t="s">
        <v>408</v>
      </c>
    </row>
    <row r="9">
      <c r="A9" s="13">
        <v>7.0</v>
      </c>
      <c r="B9" s="14">
        <v>44596.0</v>
      </c>
      <c r="C9" s="14">
        <v>44618.0</v>
      </c>
      <c r="D9" s="13">
        <v>3.81401100124583E14</v>
      </c>
      <c r="E9" s="13">
        <v>378.0</v>
      </c>
      <c r="F9" s="13">
        <v>4854625.0</v>
      </c>
      <c r="G9" s="13" t="s">
        <v>409</v>
      </c>
      <c r="H9" s="13" t="s">
        <v>409</v>
      </c>
      <c r="I9" s="13">
        <v>7.2041688E7</v>
      </c>
      <c r="J9" s="13" t="s">
        <v>410</v>
      </c>
      <c r="K9" s="13" t="s">
        <v>89</v>
      </c>
      <c r="L9" s="13" t="s">
        <v>44</v>
      </c>
      <c r="M9" s="13">
        <v>5190.0</v>
      </c>
      <c r="N9" s="13">
        <f t="shared" si="1"/>
        <v>5190</v>
      </c>
      <c r="O9" s="15"/>
      <c r="P9" s="13" t="s">
        <v>22</v>
      </c>
      <c r="Q9" s="16" t="s">
        <v>23</v>
      </c>
      <c r="R9" s="13" t="s">
        <v>411</v>
      </c>
    </row>
    <row r="10">
      <c r="A10" s="13">
        <v>8.0</v>
      </c>
      <c r="B10" s="14">
        <v>44596.0</v>
      </c>
      <c r="C10" s="14">
        <v>44598.0</v>
      </c>
      <c r="D10" s="13">
        <v>3.81401100124583E14</v>
      </c>
      <c r="E10" s="13">
        <v>379.0</v>
      </c>
      <c r="F10" s="13">
        <v>4667399.0</v>
      </c>
      <c r="G10" s="13" t="s">
        <v>412</v>
      </c>
      <c r="H10" s="13" t="s">
        <v>413</v>
      </c>
      <c r="I10" s="13">
        <v>7.5533085E7</v>
      </c>
      <c r="J10" s="13" t="s">
        <v>414</v>
      </c>
      <c r="K10" s="13" t="s">
        <v>391</v>
      </c>
      <c r="L10" s="15"/>
      <c r="M10" s="13">
        <v>650.0</v>
      </c>
      <c r="N10" s="13">
        <f t="shared" si="1"/>
        <v>650</v>
      </c>
      <c r="O10" s="15"/>
      <c r="P10" s="13" t="s">
        <v>22</v>
      </c>
      <c r="Q10" s="16" t="s">
        <v>23</v>
      </c>
      <c r="R10" s="13" t="s">
        <v>415</v>
      </c>
    </row>
    <row r="11">
      <c r="A11" s="13">
        <v>9.0</v>
      </c>
      <c r="B11" s="14">
        <v>44596.0</v>
      </c>
      <c r="C11" s="14">
        <v>44597.0</v>
      </c>
      <c r="D11" s="13">
        <v>3.81401100124583E14</v>
      </c>
      <c r="E11" s="13">
        <v>380.0</v>
      </c>
      <c r="F11" s="13">
        <v>6202723.0</v>
      </c>
      <c r="G11" s="13" t="s">
        <v>416</v>
      </c>
      <c r="H11" s="13" t="s">
        <v>416</v>
      </c>
      <c r="I11" s="13">
        <v>7.7375347E7</v>
      </c>
      <c r="J11" s="13" t="s">
        <v>417</v>
      </c>
      <c r="K11" s="13" t="s">
        <v>418</v>
      </c>
      <c r="L11" s="15"/>
      <c r="M11" s="13">
        <v>180.0</v>
      </c>
      <c r="N11" s="13">
        <f t="shared" si="1"/>
        <v>180</v>
      </c>
      <c r="O11" s="15"/>
      <c r="P11" s="13" t="s">
        <v>22</v>
      </c>
      <c r="Q11" s="16" t="s">
        <v>23</v>
      </c>
      <c r="R11" s="13" t="s">
        <v>419</v>
      </c>
    </row>
    <row r="12">
      <c r="A12" s="13">
        <v>10.0</v>
      </c>
      <c r="B12" s="14">
        <v>44596.0</v>
      </c>
      <c r="C12" s="14">
        <v>44618.0</v>
      </c>
      <c r="D12" s="13">
        <v>3.81401100124583E14</v>
      </c>
      <c r="E12" s="13">
        <v>381.0</v>
      </c>
      <c r="F12" s="13">
        <v>1689074.0</v>
      </c>
      <c r="G12" s="13" t="s">
        <v>420</v>
      </c>
      <c r="H12" s="13" t="s">
        <v>421</v>
      </c>
      <c r="I12" s="13">
        <v>7.9944584E7</v>
      </c>
      <c r="J12" s="13" t="s">
        <v>422</v>
      </c>
      <c r="K12" s="13" t="s">
        <v>98</v>
      </c>
      <c r="L12" s="13" t="s">
        <v>306</v>
      </c>
      <c r="M12" s="13">
        <v>2440.0</v>
      </c>
      <c r="N12" s="13">
        <f t="shared" si="1"/>
        <v>2440</v>
      </c>
      <c r="O12" s="15"/>
      <c r="P12" s="13" t="s">
        <v>22</v>
      </c>
      <c r="Q12" s="16" t="s">
        <v>23</v>
      </c>
      <c r="R12" s="13" t="s">
        <v>423</v>
      </c>
    </row>
    <row r="13">
      <c r="A13" s="13">
        <v>11.0</v>
      </c>
      <c r="B13" s="14">
        <v>44596.0</v>
      </c>
      <c r="C13" s="14">
        <v>44598.0</v>
      </c>
      <c r="D13" s="13">
        <v>3.81401100124583E14</v>
      </c>
      <c r="E13" s="13">
        <v>382.0</v>
      </c>
      <c r="F13" s="13">
        <v>3.902063011E9</v>
      </c>
      <c r="G13" s="13" t="s">
        <v>424</v>
      </c>
      <c r="H13" s="13" t="s">
        <v>424</v>
      </c>
      <c r="I13" s="13">
        <v>7.6346073E7</v>
      </c>
      <c r="J13" s="15"/>
      <c r="K13" s="13" t="s">
        <v>418</v>
      </c>
      <c r="L13" s="15"/>
      <c r="M13" s="13">
        <v>300.0</v>
      </c>
      <c r="N13" s="13">
        <f t="shared" si="1"/>
        <v>300</v>
      </c>
      <c r="O13" s="15"/>
      <c r="P13" s="13" t="s">
        <v>22</v>
      </c>
      <c r="Q13" s="16" t="s">
        <v>23</v>
      </c>
      <c r="R13" s="13" t="s">
        <v>425</v>
      </c>
    </row>
    <row r="14">
      <c r="A14" s="13">
        <v>12.0</v>
      </c>
      <c r="B14" s="14">
        <v>44596.0</v>
      </c>
      <c r="C14" s="14">
        <v>44597.0</v>
      </c>
      <c r="D14" s="13">
        <v>3.81401100124583E14</v>
      </c>
      <c r="E14" s="13">
        <v>383.0</v>
      </c>
      <c r="F14" s="13">
        <v>2840289.0</v>
      </c>
      <c r="G14" s="13" t="s">
        <v>426</v>
      </c>
      <c r="H14" s="13" t="s">
        <v>427</v>
      </c>
      <c r="I14" s="13">
        <v>7.6630034E7</v>
      </c>
      <c r="J14" s="13" t="s">
        <v>428</v>
      </c>
      <c r="K14" s="13" t="s">
        <v>418</v>
      </c>
      <c r="L14" s="15"/>
      <c r="M14" s="13">
        <v>480.0</v>
      </c>
      <c r="N14" s="13">
        <f t="shared" si="1"/>
        <v>480</v>
      </c>
      <c r="O14" s="15"/>
      <c r="P14" s="13" t="s">
        <v>22</v>
      </c>
      <c r="Q14" s="16" t="s">
        <v>23</v>
      </c>
      <c r="R14" s="13" t="s">
        <v>429</v>
      </c>
    </row>
    <row r="15">
      <c r="A15" s="17">
        <v>13.0</v>
      </c>
      <c r="B15" s="18">
        <v>44599.0</v>
      </c>
      <c r="C15" s="18">
        <v>44820.0</v>
      </c>
      <c r="D15" s="17">
        <v>3.81401100124583E14</v>
      </c>
      <c r="E15" s="17">
        <v>386.0</v>
      </c>
      <c r="F15" s="17">
        <v>2883240.0</v>
      </c>
      <c r="G15" s="17" t="s">
        <v>40</v>
      </c>
      <c r="H15" s="17" t="s">
        <v>41</v>
      </c>
      <c r="I15" s="17">
        <v>7.0347404E7</v>
      </c>
      <c r="J15" s="17" t="s">
        <v>42</v>
      </c>
      <c r="K15" s="17" t="s">
        <v>89</v>
      </c>
      <c r="L15" s="17" t="s">
        <v>44</v>
      </c>
      <c r="M15" s="17">
        <v>1253.0</v>
      </c>
      <c r="N15" s="17">
        <f t="shared" si="1"/>
        <v>1253</v>
      </c>
      <c r="O15" s="19"/>
      <c r="P15" s="17" t="s">
        <v>22</v>
      </c>
      <c r="Q15" s="20" t="s">
        <v>23</v>
      </c>
      <c r="R15" s="17" t="s">
        <v>430</v>
      </c>
    </row>
    <row r="16">
      <c r="A16" s="13">
        <v>14.0</v>
      </c>
      <c r="B16" s="14">
        <v>44599.0</v>
      </c>
      <c r="C16" s="14">
        <v>44604.0</v>
      </c>
      <c r="D16" s="13">
        <v>3.81401100124583E14</v>
      </c>
      <c r="E16" s="13">
        <v>384.0</v>
      </c>
      <c r="F16" s="13">
        <v>1.1266696E7</v>
      </c>
      <c r="G16" s="13" t="s">
        <v>431</v>
      </c>
      <c r="H16" s="13" t="s">
        <v>432</v>
      </c>
      <c r="I16" s="13">
        <v>6.8751854E7</v>
      </c>
      <c r="J16" s="13" t="s">
        <v>433</v>
      </c>
      <c r="K16" s="13" t="s">
        <v>305</v>
      </c>
      <c r="L16" s="13" t="s">
        <v>44</v>
      </c>
      <c r="M16" s="13">
        <v>1850.0</v>
      </c>
      <c r="N16" s="13">
        <f t="shared" si="1"/>
        <v>1850</v>
      </c>
      <c r="O16" s="15"/>
      <c r="P16" s="13" t="s">
        <v>22</v>
      </c>
      <c r="Q16" s="16" t="s">
        <v>23</v>
      </c>
      <c r="R16" s="13" t="s">
        <v>434</v>
      </c>
    </row>
    <row r="17">
      <c r="A17" s="13">
        <v>15.0</v>
      </c>
      <c r="B17" s="14">
        <v>44599.0</v>
      </c>
      <c r="C17" s="14">
        <v>44618.0</v>
      </c>
      <c r="D17" s="13">
        <v>3.81401100124583E14</v>
      </c>
      <c r="E17" s="13">
        <v>385.0</v>
      </c>
      <c r="F17" s="13">
        <v>4632172.0</v>
      </c>
      <c r="G17" s="13" t="s">
        <v>435</v>
      </c>
      <c r="H17" s="13" t="s">
        <v>436</v>
      </c>
      <c r="I17" s="13">
        <v>6.8627716E7</v>
      </c>
      <c r="J17" s="13" t="s">
        <v>437</v>
      </c>
      <c r="K17" s="13" t="s">
        <v>119</v>
      </c>
      <c r="L17" s="13" t="s">
        <v>306</v>
      </c>
      <c r="M17" s="13">
        <v>4880.0</v>
      </c>
      <c r="N17" s="13">
        <f t="shared" si="1"/>
        <v>4880</v>
      </c>
      <c r="O17" s="15"/>
      <c r="P17" s="13" t="s">
        <v>22</v>
      </c>
      <c r="Q17" s="16" t="s">
        <v>23</v>
      </c>
      <c r="R17" s="13" t="s">
        <v>438</v>
      </c>
    </row>
    <row r="18">
      <c r="A18" s="13">
        <v>16.0</v>
      </c>
      <c r="B18" s="14">
        <v>44599.0</v>
      </c>
      <c r="C18" s="14">
        <v>44604.0</v>
      </c>
      <c r="D18" s="13">
        <v>3.81401100124583E14</v>
      </c>
      <c r="E18" s="13">
        <v>387.0</v>
      </c>
      <c r="F18" s="13">
        <v>4.520566016E9</v>
      </c>
      <c r="G18" s="13" t="s">
        <v>439</v>
      </c>
      <c r="H18" s="13" t="s">
        <v>440</v>
      </c>
      <c r="I18" s="13">
        <v>7.0384156E7</v>
      </c>
      <c r="J18" s="13" t="s">
        <v>441</v>
      </c>
      <c r="K18" s="13" t="s">
        <v>98</v>
      </c>
      <c r="L18" s="13" t="s">
        <v>27</v>
      </c>
      <c r="M18" s="13">
        <v>980.0</v>
      </c>
      <c r="N18" s="13">
        <f t="shared" si="1"/>
        <v>980</v>
      </c>
      <c r="O18" s="15"/>
      <c r="P18" s="13" t="s">
        <v>22</v>
      </c>
      <c r="Q18" s="16" t="s">
        <v>23</v>
      </c>
      <c r="R18" s="13" t="s">
        <v>442</v>
      </c>
    </row>
    <row r="19">
      <c r="A19" s="57">
        <v>18.0</v>
      </c>
      <c r="B19" s="34">
        <v>44599.0</v>
      </c>
      <c r="C19" s="34">
        <v>44618.0</v>
      </c>
      <c r="D19" s="35">
        <v>3.81401100124583E14</v>
      </c>
      <c r="E19" s="35">
        <v>389.0</v>
      </c>
      <c r="F19" s="35">
        <v>1143683.0</v>
      </c>
      <c r="G19" s="35" t="s">
        <v>443</v>
      </c>
      <c r="H19" s="35" t="s">
        <v>444</v>
      </c>
      <c r="I19" s="35">
        <v>7.1162408E7</v>
      </c>
      <c r="J19" s="35" t="s">
        <v>445</v>
      </c>
      <c r="K19" s="35" t="s">
        <v>141</v>
      </c>
      <c r="L19" s="35" t="s">
        <v>306</v>
      </c>
      <c r="M19" s="36">
        <v>0.0</v>
      </c>
      <c r="N19" s="36">
        <v>0.0</v>
      </c>
      <c r="O19" s="36">
        <v>3166.0</v>
      </c>
      <c r="P19" s="35" t="s">
        <v>22</v>
      </c>
      <c r="Q19" s="37" t="s">
        <v>23</v>
      </c>
      <c r="R19" s="35" t="s">
        <v>446</v>
      </c>
      <c r="S19" s="21">
        <f>3660-N19</f>
        <v>3660</v>
      </c>
    </row>
    <row r="20">
      <c r="A20" s="57">
        <v>17.0</v>
      </c>
      <c r="B20" s="14">
        <v>44599.0</v>
      </c>
      <c r="C20" s="14">
        <v>44618.0</v>
      </c>
      <c r="D20" s="13">
        <v>3.81401100124583E14</v>
      </c>
      <c r="E20" s="13">
        <v>388.0</v>
      </c>
      <c r="F20" s="13">
        <v>1143683.0</v>
      </c>
      <c r="G20" s="13" t="s">
        <v>443</v>
      </c>
      <c r="H20" s="13" t="s">
        <v>447</v>
      </c>
      <c r="I20" s="13">
        <v>7.1162408E7</v>
      </c>
      <c r="J20" s="13" t="s">
        <v>445</v>
      </c>
      <c r="K20" s="13" t="s">
        <v>141</v>
      </c>
      <c r="L20" s="13" t="s">
        <v>306</v>
      </c>
      <c r="M20" s="13">
        <v>2440.0</v>
      </c>
      <c r="N20" s="13">
        <f t="shared" ref="N20:N24" si="2">M20</f>
        <v>2440</v>
      </c>
      <c r="O20" s="15"/>
      <c r="P20" s="13" t="s">
        <v>22</v>
      </c>
      <c r="Q20" s="16" t="s">
        <v>23</v>
      </c>
      <c r="R20" s="13" t="s">
        <v>448</v>
      </c>
    </row>
    <row r="21">
      <c r="A21" s="57">
        <v>19.0</v>
      </c>
      <c r="B21" s="14">
        <v>44599.0</v>
      </c>
      <c r="C21" s="14">
        <v>44618.0</v>
      </c>
      <c r="D21" s="13">
        <v>3.81401100124583E14</v>
      </c>
      <c r="E21" s="13">
        <v>390.0</v>
      </c>
      <c r="F21" s="13">
        <v>1143683.0</v>
      </c>
      <c r="G21" s="13" t="s">
        <v>443</v>
      </c>
      <c r="H21" s="13" t="s">
        <v>447</v>
      </c>
      <c r="I21" s="13">
        <v>7.1162408E7</v>
      </c>
      <c r="J21" s="13" t="s">
        <v>445</v>
      </c>
      <c r="K21" s="13" t="s">
        <v>119</v>
      </c>
      <c r="L21" s="13" t="s">
        <v>306</v>
      </c>
      <c r="M21" s="13">
        <v>4880.0</v>
      </c>
      <c r="N21" s="13">
        <f t="shared" si="2"/>
        <v>4880</v>
      </c>
      <c r="O21" s="15"/>
      <c r="P21" s="13" t="s">
        <v>22</v>
      </c>
      <c r="Q21" s="16" t="s">
        <v>23</v>
      </c>
      <c r="R21" s="13" t="s">
        <v>449</v>
      </c>
    </row>
    <row r="22">
      <c r="A22" s="57">
        <v>20.0</v>
      </c>
      <c r="B22" s="14">
        <v>44599.0</v>
      </c>
      <c r="C22" s="14">
        <v>44618.0</v>
      </c>
      <c r="D22" s="13">
        <v>3.81401100124583E14</v>
      </c>
      <c r="E22" s="13">
        <v>391.0</v>
      </c>
      <c r="F22" s="13">
        <v>1143683.0</v>
      </c>
      <c r="G22" s="13" t="s">
        <v>443</v>
      </c>
      <c r="H22" s="13" t="s">
        <v>447</v>
      </c>
      <c r="I22" s="13">
        <v>7.1162408E7</v>
      </c>
      <c r="J22" s="13" t="s">
        <v>445</v>
      </c>
      <c r="K22" s="13" t="s">
        <v>89</v>
      </c>
      <c r="L22" s="13" t="s">
        <v>306</v>
      </c>
      <c r="M22" s="13">
        <v>8772.0</v>
      </c>
      <c r="N22" s="13">
        <f t="shared" si="2"/>
        <v>8772</v>
      </c>
      <c r="O22" s="15"/>
      <c r="P22" s="13" t="s">
        <v>22</v>
      </c>
      <c r="Q22" s="16" t="s">
        <v>23</v>
      </c>
      <c r="R22" s="13" t="s">
        <v>450</v>
      </c>
    </row>
    <row r="23">
      <c r="A23" s="13">
        <v>21.0</v>
      </c>
      <c r="B23" s="14">
        <v>44600.0</v>
      </c>
      <c r="C23" s="14">
        <v>44618.0</v>
      </c>
      <c r="D23" s="13">
        <v>3.81401100124583E14</v>
      </c>
      <c r="E23" s="13">
        <v>392.0</v>
      </c>
      <c r="F23" s="13">
        <v>1143683.0</v>
      </c>
      <c r="G23" s="13" t="s">
        <v>443</v>
      </c>
      <c r="H23" s="13" t="s">
        <v>447</v>
      </c>
      <c r="I23" s="13">
        <v>7.1162408E7</v>
      </c>
      <c r="J23" s="13" t="s">
        <v>445</v>
      </c>
      <c r="K23" s="13" t="s">
        <v>119</v>
      </c>
      <c r="L23" s="13" t="s">
        <v>44</v>
      </c>
      <c r="M23" s="13">
        <v>3460.0</v>
      </c>
      <c r="N23" s="13">
        <f t="shared" si="2"/>
        <v>3460</v>
      </c>
      <c r="O23" s="58">
        <f>N23-O19</f>
        <v>294</v>
      </c>
      <c r="P23" s="13" t="s">
        <v>22</v>
      </c>
      <c r="Q23" s="16" t="s">
        <v>23</v>
      </c>
      <c r="R23" s="13" t="s">
        <v>451</v>
      </c>
    </row>
    <row r="24">
      <c r="A24" s="17">
        <v>22.0</v>
      </c>
      <c r="B24" s="18">
        <v>44600.0</v>
      </c>
      <c r="C24" s="18">
        <v>44818.0</v>
      </c>
      <c r="D24" s="17">
        <v>3.81401100124583E14</v>
      </c>
      <c r="E24" s="17">
        <v>393.0</v>
      </c>
      <c r="F24" s="17">
        <v>3144061.0</v>
      </c>
      <c r="G24" s="17" t="s">
        <v>86</v>
      </c>
      <c r="H24" s="17" t="s">
        <v>87</v>
      </c>
      <c r="I24" s="17">
        <v>7.0722092E7</v>
      </c>
      <c r="J24" s="17" t="s">
        <v>88</v>
      </c>
      <c r="K24" s="17" t="s">
        <v>89</v>
      </c>
      <c r="L24" s="17" t="s">
        <v>44</v>
      </c>
      <c r="M24" s="17">
        <v>1188.0</v>
      </c>
      <c r="N24" s="19">
        <f t="shared" si="2"/>
        <v>1188</v>
      </c>
      <c r="O24" s="19"/>
      <c r="P24" s="17" t="s">
        <v>22</v>
      </c>
      <c r="Q24" s="20" t="s">
        <v>23</v>
      </c>
      <c r="R24" s="17" t="s">
        <v>90</v>
      </c>
    </row>
    <row r="25">
      <c r="A25" s="13">
        <v>23.0</v>
      </c>
      <c r="B25" s="14">
        <v>44600.0</v>
      </c>
      <c r="C25" s="14">
        <v>44607.0</v>
      </c>
      <c r="D25" s="13">
        <v>3.81401100124583E14</v>
      </c>
      <c r="E25" s="13">
        <v>394.0</v>
      </c>
      <c r="F25" s="13">
        <v>2727674.0</v>
      </c>
      <c r="G25" s="13" t="s">
        <v>452</v>
      </c>
      <c r="H25" s="13" t="s">
        <v>453</v>
      </c>
      <c r="I25" s="13">
        <v>7.803444E7</v>
      </c>
      <c r="J25" s="13" t="s">
        <v>454</v>
      </c>
      <c r="K25" s="13" t="s">
        <v>305</v>
      </c>
      <c r="L25" s="13" t="s">
        <v>27</v>
      </c>
      <c r="M25" s="13">
        <v>1017.0</v>
      </c>
      <c r="N25" s="13">
        <v>1017.0</v>
      </c>
      <c r="O25" s="15"/>
      <c r="P25" s="13" t="s">
        <v>22</v>
      </c>
      <c r="Q25" s="16" t="s">
        <v>23</v>
      </c>
      <c r="R25" s="13" t="s">
        <v>455</v>
      </c>
    </row>
    <row r="26">
      <c r="A26" s="13">
        <v>24.0</v>
      </c>
      <c r="B26" s="14">
        <v>44601.0</v>
      </c>
      <c r="C26" s="14">
        <v>44604.0</v>
      </c>
      <c r="D26" s="13">
        <v>3.81401100124583E14</v>
      </c>
      <c r="E26" s="13">
        <v>395.0</v>
      </c>
      <c r="F26" s="13">
        <v>1.3131733E7</v>
      </c>
      <c r="G26" s="13" t="s">
        <v>456</v>
      </c>
      <c r="H26" s="13" t="s">
        <v>456</v>
      </c>
      <c r="I26" s="13">
        <v>7.9366269E7</v>
      </c>
      <c r="J26" s="13" t="s">
        <v>457</v>
      </c>
      <c r="K26" s="13" t="s">
        <v>458</v>
      </c>
      <c r="L26" s="13" t="s">
        <v>27</v>
      </c>
      <c r="M26" s="13">
        <v>1230.0</v>
      </c>
      <c r="N26" s="13">
        <f t="shared" ref="N26:N31" si="3">M26</f>
        <v>1230</v>
      </c>
      <c r="O26" s="15"/>
      <c r="P26" s="13" t="s">
        <v>22</v>
      </c>
      <c r="Q26" s="16" t="s">
        <v>23</v>
      </c>
      <c r="R26" s="13" t="s">
        <v>459</v>
      </c>
    </row>
    <row r="27">
      <c r="A27" s="13">
        <v>25.0</v>
      </c>
      <c r="B27" s="14">
        <v>44602.0</v>
      </c>
      <c r="C27" s="14">
        <v>44605.0</v>
      </c>
      <c r="D27" s="13">
        <v>3.81401100124583E14</v>
      </c>
      <c r="E27" s="13">
        <v>396.0</v>
      </c>
      <c r="F27" s="13">
        <v>0.0</v>
      </c>
      <c r="G27" s="13" t="s">
        <v>460</v>
      </c>
      <c r="H27" s="13" t="s">
        <v>460</v>
      </c>
      <c r="I27" s="13">
        <v>6.1589755E7</v>
      </c>
      <c r="J27" s="13" t="s">
        <v>461</v>
      </c>
      <c r="K27" s="13" t="s">
        <v>418</v>
      </c>
      <c r="L27" s="15"/>
      <c r="M27" s="13">
        <v>200.0</v>
      </c>
      <c r="N27" s="13">
        <f t="shared" si="3"/>
        <v>200</v>
      </c>
      <c r="O27" s="15"/>
      <c r="P27" s="13" t="s">
        <v>22</v>
      </c>
      <c r="Q27" s="16" t="s">
        <v>23</v>
      </c>
      <c r="R27" s="13" t="s">
        <v>462</v>
      </c>
    </row>
    <row r="28">
      <c r="A28" s="13">
        <v>26.0</v>
      </c>
      <c r="B28" s="14">
        <v>44602.0</v>
      </c>
      <c r="C28" s="14">
        <v>44604.0</v>
      </c>
      <c r="D28" s="13">
        <v>3.81401100124583E14</v>
      </c>
      <c r="E28" s="13">
        <v>397.0</v>
      </c>
      <c r="F28" s="13">
        <v>0.0</v>
      </c>
      <c r="G28" s="13" t="s">
        <v>463</v>
      </c>
      <c r="H28" s="13" t="s">
        <v>463</v>
      </c>
      <c r="I28" s="13">
        <v>6.908441E7</v>
      </c>
      <c r="J28" s="13" t="s">
        <v>464</v>
      </c>
      <c r="K28" s="13" t="s">
        <v>418</v>
      </c>
      <c r="L28" s="15"/>
      <c r="M28" s="13">
        <v>300.0</v>
      </c>
      <c r="N28" s="13">
        <f t="shared" si="3"/>
        <v>300</v>
      </c>
      <c r="O28" s="15"/>
      <c r="P28" s="13" t="s">
        <v>22</v>
      </c>
      <c r="Q28" s="16" t="s">
        <v>23</v>
      </c>
      <c r="R28" s="13" t="s">
        <v>465</v>
      </c>
    </row>
    <row r="29">
      <c r="A29" s="13">
        <v>27.0</v>
      </c>
      <c r="B29" s="14">
        <v>44602.0</v>
      </c>
      <c r="C29" s="14">
        <v>44619.0</v>
      </c>
      <c r="D29" s="13">
        <v>3.81401100124583E14</v>
      </c>
      <c r="E29" s="13">
        <v>398.0</v>
      </c>
      <c r="F29" s="13">
        <v>5231403.0</v>
      </c>
      <c r="G29" s="13" t="s">
        <v>466</v>
      </c>
      <c r="H29" s="13" t="s">
        <v>467</v>
      </c>
      <c r="I29" s="13">
        <v>7.1742589E7</v>
      </c>
      <c r="J29" s="13" t="s">
        <v>468</v>
      </c>
      <c r="K29" s="13" t="s">
        <v>374</v>
      </c>
      <c r="L29" s="13" t="s">
        <v>44</v>
      </c>
      <c r="M29" s="13">
        <v>2959.0</v>
      </c>
      <c r="N29" s="13">
        <f t="shared" si="3"/>
        <v>2959</v>
      </c>
      <c r="O29" s="15"/>
      <c r="P29" s="13" t="s">
        <v>22</v>
      </c>
      <c r="Q29" s="16" t="s">
        <v>23</v>
      </c>
      <c r="R29" s="13" t="s">
        <v>469</v>
      </c>
    </row>
    <row r="30">
      <c r="A30" s="13">
        <v>28.0</v>
      </c>
      <c r="B30" s="14">
        <v>44602.0</v>
      </c>
      <c r="C30" s="14">
        <v>44604.0</v>
      </c>
      <c r="D30" s="13">
        <v>3.81401100124583E14</v>
      </c>
      <c r="E30" s="13">
        <v>399.0</v>
      </c>
      <c r="F30" s="13">
        <v>0.0</v>
      </c>
      <c r="G30" s="13" t="s">
        <v>470</v>
      </c>
      <c r="H30" s="13" t="s">
        <v>470</v>
      </c>
      <c r="I30" s="13">
        <v>7.9926994E7</v>
      </c>
      <c r="J30" s="15"/>
      <c r="K30" s="13" t="s">
        <v>418</v>
      </c>
      <c r="L30" s="15"/>
      <c r="M30" s="13">
        <v>480.0</v>
      </c>
      <c r="N30" s="13">
        <f t="shared" si="3"/>
        <v>480</v>
      </c>
      <c r="O30" s="15"/>
      <c r="P30" s="13" t="s">
        <v>22</v>
      </c>
      <c r="Q30" s="16" t="s">
        <v>23</v>
      </c>
      <c r="R30" s="13" t="s">
        <v>471</v>
      </c>
    </row>
    <row r="31">
      <c r="A31" s="13">
        <v>29.0</v>
      </c>
      <c r="B31" s="14">
        <v>44603.0</v>
      </c>
      <c r="C31" s="14">
        <v>44604.0</v>
      </c>
      <c r="D31" s="13">
        <v>3.81401100124583E14</v>
      </c>
      <c r="E31" s="13">
        <v>400.0</v>
      </c>
      <c r="F31" s="13">
        <v>4.317993016E9</v>
      </c>
      <c r="G31" s="13" t="s">
        <v>472</v>
      </c>
      <c r="H31" s="13" t="s">
        <v>473</v>
      </c>
      <c r="I31" s="13">
        <v>7.6031368E7</v>
      </c>
      <c r="J31" s="13" t="s">
        <v>474</v>
      </c>
      <c r="K31" s="13" t="s">
        <v>119</v>
      </c>
      <c r="L31" s="13" t="s">
        <v>27</v>
      </c>
      <c r="M31" s="13">
        <v>1960.0</v>
      </c>
      <c r="N31" s="13">
        <f t="shared" si="3"/>
        <v>1960</v>
      </c>
      <c r="O31" s="15"/>
      <c r="P31" s="13" t="s">
        <v>22</v>
      </c>
      <c r="Q31" s="16" t="s">
        <v>23</v>
      </c>
      <c r="R31" s="13" t="s">
        <v>475</v>
      </c>
    </row>
    <row r="32">
      <c r="A32" s="17">
        <v>30.0</v>
      </c>
      <c r="B32" s="18">
        <v>44603.0</v>
      </c>
      <c r="C32" s="17" t="s">
        <v>476</v>
      </c>
      <c r="D32" s="17">
        <v>3.81401100124583E14</v>
      </c>
      <c r="E32" s="17">
        <v>401.0</v>
      </c>
      <c r="F32" s="17">
        <v>6.78507011E8</v>
      </c>
      <c r="G32" s="17" t="s">
        <v>477</v>
      </c>
      <c r="H32" s="17" t="s">
        <v>79</v>
      </c>
      <c r="I32" s="17">
        <v>7.7439977E7</v>
      </c>
      <c r="J32" s="17" t="s">
        <v>20</v>
      </c>
      <c r="K32" s="17" t="s">
        <v>80</v>
      </c>
      <c r="L32" s="17" t="s">
        <v>44</v>
      </c>
      <c r="M32" s="17">
        <v>404.4</v>
      </c>
      <c r="N32" s="17">
        <v>404.4</v>
      </c>
      <c r="O32" s="19"/>
      <c r="P32" s="17" t="s">
        <v>22</v>
      </c>
      <c r="Q32" s="20" t="s">
        <v>23</v>
      </c>
      <c r="R32" s="17" t="s">
        <v>478</v>
      </c>
    </row>
    <row r="33">
      <c r="A33" s="13">
        <v>31.0</v>
      </c>
      <c r="B33" s="14">
        <v>44603.0</v>
      </c>
      <c r="C33" s="14">
        <v>44605.0</v>
      </c>
      <c r="D33" s="13">
        <v>3.81401100124583E14</v>
      </c>
      <c r="E33" s="13">
        <v>402.0</v>
      </c>
      <c r="F33" s="13">
        <v>7.772511013E9</v>
      </c>
      <c r="G33" s="13" t="s">
        <v>479</v>
      </c>
      <c r="H33" s="13" t="s">
        <v>479</v>
      </c>
      <c r="I33" s="13" t="s">
        <v>480</v>
      </c>
      <c r="J33" s="13" t="s">
        <v>481</v>
      </c>
      <c r="K33" s="13" t="s">
        <v>418</v>
      </c>
      <c r="L33" s="15"/>
      <c r="M33" s="13">
        <v>600.0</v>
      </c>
      <c r="N33" s="13">
        <f t="shared" ref="N33:N49" si="4">M33</f>
        <v>600</v>
      </c>
      <c r="O33" s="15"/>
      <c r="P33" s="13" t="s">
        <v>22</v>
      </c>
      <c r="Q33" s="16" t="s">
        <v>23</v>
      </c>
      <c r="R33" s="13" t="s">
        <v>482</v>
      </c>
    </row>
    <row r="34">
      <c r="A34" s="13">
        <v>33.0</v>
      </c>
      <c r="B34" s="14">
        <v>44606.0</v>
      </c>
      <c r="C34" s="14">
        <v>44606.0</v>
      </c>
      <c r="D34" s="13">
        <v>3.81401100124583E14</v>
      </c>
      <c r="E34" s="13">
        <v>404.0</v>
      </c>
      <c r="F34" s="13">
        <v>9784364.0</v>
      </c>
      <c r="G34" s="13" t="s">
        <v>483</v>
      </c>
      <c r="H34" s="13" t="s">
        <v>484</v>
      </c>
      <c r="I34" s="13">
        <v>7.8544328E7</v>
      </c>
      <c r="J34" s="13" t="s">
        <v>485</v>
      </c>
      <c r="K34" s="13" t="s">
        <v>305</v>
      </c>
      <c r="L34" s="13" t="s">
        <v>27</v>
      </c>
      <c r="M34" s="13">
        <v>887.0</v>
      </c>
      <c r="N34" s="13">
        <f t="shared" si="4"/>
        <v>887</v>
      </c>
      <c r="O34" s="15"/>
      <c r="P34" s="13" t="s">
        <v>22</v>
      </c>
      <c r="Q34" s="16" t="s">
        <v>23</v>
      </c>
      <c r="R34" s="13" t="s">
        <v>486</v>
      </c>
    </row>
    <row r="35">
      <c r="A35" s="13">
        <v>34.0</v>
      </c>
      <c r="B35" s="14">
        <v>44606.0</v>
      </c>
      <c r="C35" s="14">
        <v>44619.0</v>
      </c>
      <c r="D35" s="13">
        <v>3.81401100124583E14</v>
      </c>
      <c r="E35" s="13">
        <v>405.0</v>
      </c>
      <c r="F35" s="13">
        <v>3927601.0</v>
      </c>
      <c r="G35" s="13" t="s">
        <v>487</v>
      </c>
      <c r="H35" s="13" t="s">
        <v>488</v>
      </c>
      <c r="I35" s="13">
        <v>7.5018869E7</v>
      </c>
      <c r="J35" s="13" t="s">
        <v>489</v>
      </c>
      <c r="K35" s="13" t="s">
        <v>141</v>
      </c>
      <c r="L35" s="13" t="s">
        <v>44</v>
      </c>
      <c r="M35" s="13">
        <v>1730.0</v>
      </c>
      <c r="N35" s="13">
        <f t="shared" si="4"/>
        <v>1730</v>
      </c>
      <c r="O35" s="15"/>
      <c r="P35" s="13" t="s">
        <v>22</v>
      </c>
      <c r="Q35" s="16" t="s">
        <v>23</v>
      </c>
      <c r="R35" s="13" t="s">
        <v>490</v>
      </c>
    </row>
    <row r="36">
      <c r="A36" s="13">
        <v>35.0</v>
      </c>
      <c r="B36" s="14">
        <v>44606.0</v>
      </c>
      <c r="C36" s="14">
        <v>44619.0</v>
      </c>
      <c r="D36" s="13">
        <v>3.81401100124583E14</v>
      </c>
      <c r="E36" s="13">
        <v>406.0</v>
      </c>
      <c r="F36" s="13">
        <v>2524949.0</v>
      </c>
      <c r="G36" s="13" t="s">
        <v>491</v>
      </c>
      <c r="H36" s="13" t="s">
        <v>492</v>
      </c>
      <c r="I36" s="13">
        <v>6.9394277E7</v>
      </c>
      <c r="J36" s="13" t="s">
        <v>20</v>
      </c>
      <c r="K36" s="13" t="s">
        <v>141</v>
      </c>
      <c r="L36" s="13" t="s">
        <v>44</v>
      </c>
      <c r="M36" s="13">
        <v>1730.0</v>
      </c>
      <c r="N36" s="13">
        <f t="shared" si="4"/>
        <v>1730</v>
      </c>
      <c r="O36" s="15"/>
      <c r="P36" s="13" t="s">
        <v>22</v>
      </c>
      <c r="Q36" s="16" t="s">
        <v>23</v>
      </c>
      <c r="R36" s="13" t="s">
        <v>493</v>
      </c>
    </row>
    <row r="37">
      <c r="A37" s="13">
        <v>36.0</v>
      </c>
      <c r="B37" s="14">
        <v>44606.0</v>
      </c>
      <c r="C37" s="14">
        <v>44618.0</v>
      </c>
      <c r="D37" s="13">
        <v>3.81401100124583E14</v>
      </c>
      <c r="E37" s="13">
        <v>407.0</v>
      </c>
      <c r="F37" s="13">
        <v>4650842.0</v>
      </c>
      <c r="G37" s="13" t="s">
        <v>494</v>
      </c>
      <c r="H37" s="13" t="s">
        <v>494</v>
      </c>
      <c r="I37" s="13">
        <v>6.0007654E7</v>
      </c>
      <c r="J37" s="13" t="s">
        <v>495</v>
      </c>
      <c r="K37" s="13" t="s">
        <v>141</v>
      </c>
      <c r="L37" s="13" t="s">
        <v>44</v>
      </c>
      <c r="M37" s="13">
        <v>1730.0</v>
      </c>
      <c r="N37" s="13">
        <f t="shared" si="4"/>
        <v>1730</v>
      </c>
      <c r="O37" s="15"/>
      <c r="P37" s="13" t="s">
        <v>22</v>
      </c>
      <c r="Q37" s="16" t="s">
        <v>23</v>
      </c>
      <c r="R37" s="13" t="s">
        <v>496</v>
      </c>
    </row>
    <row r="38">
      <c r="A38" s="13">
        <v>37.0</v>
      </c>
      <c r="B38" s="14">
        <v>44608.0</v>
      </c>
      <c r="C38" s="14">
        <v>44612.0</v>
      </c>
      <c r="D38" s="13">
        <v>3.81401100124583E14</v>
      </c>
      <c r="E38" s="13">
        <v>1.0</v>
      </c>
      <c r="F38" s="13">
        <v>7795244.0</v>
      </c>
      <c r="G38" s="13" t="s">
        <v>497</v>
      </c>
      <c r="H38" s="13" t="s">
        <v>498</v>
      </c>
      <c r="I38" s="13">
        <v>7.992963E7</v>
      </c>
      <c r="J38" s="13" t="s">
        <v>499</v>
      </c>
      <c r="K38" s="13" t="s">
        <v>391</v>
      </c>
      <c r="L38" s="15"/>
      <c r="M38" s="13">
        <v>650.0</v>
      </c>
      <c r="N38" s="13">
        <f t="shared" si="4"/>
        <v>650</v>
      </c>
      <c r="O38" s="15"/>
      <c r="P38" s="13" t="s">
        <v>22</v>
      </c>
      <c r="Q38" s="16" t="s">
        <v>23</v>
      </c>
      <c r="R38" s="13" t="s">
        <v>500</v>
      </c>
    </row>
    <row r="39">
      <c r="A39" s="13">
        <v>38.0</v>
      </c>
      <c r="B39" s="14">
        <v>44609.0</v>
      </c>
      <c r="C39" s="14">
        <v>44614.0</v>
      </c>
      <c r="D39" s="13">
        <v>3.81401100124583E14</v>
      </c>
      <c r="E39" s="13">
        <v>2.0</v>
      </c>
      <c r="F39" s="13">
        <v>0.0</v>
      </c>
      <c r="G39" s="13" t="s">
        <v>501</v>
      </c>
      <c r="H39" s="13" t="s">
        <v>501</v>
      </c>
      <c r="I39" s="13">
        <v>7.0903808E7</v>
      </c>
      <c r="J39" s="13" t="s">
        <v>502</v>
      </c>
      <c r="K39" s="13" t="s">
        <v>458</v>
      </c>
      <c r="L39" s="13" t="s">
        <v>27</v>
      </c>
      <c r="M39" s="13">
        <v>1017.0</v>
      </c>
      <c r="N39" s="13">
        <f t="shared" si="4"/>
        <v>1017</v>
      </c>
      <c r="O39" s="15"/>
      <c r="P39" s="13" t="s">
        <v>22</v>
      </c>
      <c r="Q39" s="16" t="s">
        <v>23</v>
      </c>
      <c r="R39" s="13" t="s">
        <v>503</v>
      </c>
    </row>
    <row r="40">
      <c r="A40" s="59">
        <v>32.0</v>
      </c>
      <c r="B40" s="60">
        <v>44603.0</v>
      </c>
      <c r="C40" s="60">
        <v>44604.0</v>
      </c>
      <c r="D40" s="59">
        <v>3.81401100124583E14</v>
      </c>
      <c r="E40" s="59">
        <v>403.0</v>
      </c>
      <c r="F40" s="59">
        <v>0.0</v>
      </c>
      <c r="G40" s="59" t="s">
        <v>504</v>
      </c>
      <c r="H40" s="59" t="s">
        <v>504</v>
      </c>
      <c r="I40" s="59">
        <v>7844086.0</v>
      </c>
      <c r="J40" s="59" t="s">
        <v>505</v>
      </c>
      <c r="K40" s="59" t="s">
        <v>418</v>
      </c>
      <c r="L40" s="61"/>
      <c r="M40" s="59">
        <v>240.0</v>
      </c>
      <c r="N40" s="59">
        <f t="shared" si="4"/>
        <v>240</v>
      </c>
      <c r="O40" s="61"/>
      <c r="P40" s="59" t="s">
        <v>22</v>
      </c>
      <c r="Q40" s="62" t="s">
        <v>23</v>
      </c>
      <c r="R40" s="59" t="s">
        <v>506</v>
      </c>
    </row>
    <row r="41">
      <c r="A41" s="13">
        <v>39.0</v>
      </c>
      <c r="B41" s="14">
        <v>44610.0</v>
      </c>
      <c r="C41" s="14">
        <v>44612.0</v>
      </c>
      <c r="D41" s="13">
        <v>3.81401100124583E14</v>
      </c>
      <c r="E41" s="13">
        <v>3.0</v>
      </c>
      <c r="F41" s="13">
        <v>3275082.0</v>
      </c>
      <c r="G41" s="13" t="s">
        <v>507</v>
      </c>
      <c r="H41" s="13" t="s">
        <v>508</v>
      </c>
      <c r="I41" s="13">
        <v>7.5096365E7</v>
      </c>
      <c r="J41" s="13" t="s">
        <v>509</v>
      </c>
      <c r="K41" s="13" t="s">
        <v>510</v>
      </c>
      <c r="L41" s="15"/>
      <c r="M41" s="13">
        <v>600.0</v>
      </c>
      <c r="N41" s="13">
        <f t="shared" si="4"/>
        <v>600</v>
      </c>
      <c r="O41" s="15"/>
      <c r="P41" s="13" t="s">
        <v>22</v>
      </c>
      <c r="Q41" s="16" t="s">
        <v>23</v>
      </c>
      <c r="R41" s="13" t="s">
        <v>511</v>
      </c>
      <c r="S41" s="12">
        <v>1.82676025E8</v>
      </c>
      <c r="T41" s="12" t="s">
        <v>512</v>
      </c>
    </row>
    <row r="42">
      <c r="A42" s="13">
        <v>40.0</v>
      </c>
      <c r="B42" s="14">
        <v>44610.0</v>
      </c>
      <c r="C42" s="14">
        <v>44612.0</v>
      </c>
      <c r="D42" s="13">
        <v>3.81401100124583E14</v>
      </c>
      <c r="E42" s="13">
        <v>4.0</v>
      </c>
      <c r="F42" s="13">
        <v>0.0</v>
      </c>
      <c r="G42" s="13" t="s">
        <v>513</v>
      </c>
      <c r="H42" s="13" t="s">
        <v>513</v>
      </c>
      <c r="I42" s="13">
        <v>7.2642386E7</v>
      </c>
      <c r="J42" s="15"/>
      <c r="K42" s="13" t="s">
        <v>510</v>
      </c>
      <c r="L42" s="15"/>
      <c r="M42" s="13">
        <v>150.0</v>
      </c>
      <c r="N42" s="13">
        <f t="shared" si="4"/>
        <v>150</v>
      </c>
      <c r="O42" s="15"/>
      <c r="P42" s="13" t="s">
        <v>22</v>
      </c>
      <c r="Q42" s="16" t="s">
        <v>23</v>
      </c>
      <c r="R42" s="13" t="s">
        <v>514</v>
      </c>
    </row>
    <row r="43">
      <c r="A43" s="13">
        <v>41.0</v>
      </c>
      <c r="B43" s="14">
        <v>44610.0</v>
      </c>
      <c r="C43" s="14">
        <v>44612.0</v>
      </c>
      <c r="D43" s="13">
        <v>3.81401100124583E14</v>
      </c>
      <c r="E43" s="13">
        <v>5.0</v>
      </c>
      <c r="F43" s="13">
        <v>3.496089017E9</v>
      </c>
      <c r="G43" s="13" t="s">
        <v>515</v>
      </c>
      <c r="H43" s="13" t="s">
        <v>516</v>
      </c>
      <c r="I43" s="13">
        <v>6.9377077E7</v>
      </c>
      <c r="J43" s="15"/>
      <c r="K43" s="13" t="s">
        <v>510</v>
      </c>
      <c r="L43" s="15"/>
      <c r="M43" s="13">
        <v>150.0</v>
      </c>
      <c r="N43" s="13">
        <f t="shared" si="4"/>
        <v>150</v>
      </c>
      <c r="O43" s="15"/>
      <c r="P43" s="13" t="s">
        <v>22</v>
      </c>
      <c r="Q43" s="16" t="s">
        <v>23</v>
      </c>
      <c r="R43" s="13" t="s">
        <v>514</v>
      </c>
    </row>
    <row r="44">
      <c r="A44" s="13">
        <v>42.0</v>
      </c>
      <c r="B44" s="14">
        <v>44610.0</v>
      </c>
      <c r="C44" s="14">
        <v>44611.0</v>
      </c>
      <c r="D44" s="13">
        <v>3.81401100124583E14</v>
      </c>
      <c r="E44" s="13">
        <v>6.0</v>
      </c>
      <c r="F44" s="13">
        <v>1.4131379E7</v>
      </c>
      <c r="G44" s="13" t="s">
        <v>517</v>
      </c>
      <c r="H44" s="13" t="s">
        <v>517</v>
      </c>
      <c r="I44" s="13">
        <v>7.6632014E7</v>
      </c>
      <c r="J44" s="13" t="s">
        <v>518</v>
      </c>
      <c r="K44" s="13" t="s">
        <v>391</v>
      </c>
      <c r="L44" s="15"/>
      <c r="M44" s="13">
        <v>600.0</v>
      </c>
      <c r="N44" s="13">
        <f t="shared" si="4"/>
        <v>600</v>
      </c>
      <c r="O44" s="15"/>
      <c r="P44" s="13" t="s">
        <v>22</v>
      </c>
      <c r="Q44" s="16" t="s">
        <v>23</v>
      </c>
      <c r="R44" s="13" t="s">
        <v>519</v>
      </c>
    </row>
    <row r="45">
      <c r="A45" s="13">
        <v>43.0</v>
      </c>
      <c r="B45" s="14">
        <v>44610.0</v>
      </c>
      <c r="C45" s="14">
        <v>44612.0</v>
      </c>
      <c r="D45" s="13">
        <v>3.81401100124583E14</v>
      </c>
      <c r="E45" s="13">
        <v>7.0</v>
      </c>
      <c r="F45" s="13">
        <v>5428956.0</v>
      </c>
      <c r="G45" s="13" t="s">
        <v>520</v>
      </c>
      <c r="H45" s="13" t="s">
        <v>520</v>
      </c>
      <c r="I45" s="13">
        <v>7.7800337E7</v>
      </c>
      <c r="J45" s="13" t="s">
        <v>521</v>
      </c>
      <c r="K45" s="13" t="s">
        <v>510</v>
      </c>
      <c r="L45" s="15"/>
      <c r="M45" s="13">
        <v>150.0</v>
      </c>
      <c r="N45" s="13">
        <f t="shared" si="4"/>
        <v>150</v>
      </c>
      <c r="O45" s="15"/>
      <c r="P45" s="13" t="s">
        <v>22</v>
      </c>
      <c r="Q45" s="16" t="s">
        <v>23</v>
      </c>
      <c r="R45" s="13" t="s">
        <v>514</v>
      </c>
    </row>
    <row r="46">
      <c r="A46" s="13">
        <v>44.0</v>
      </c>
      <c r="B46" s="14">
        <v>44610.0</v>
      </c>
      <c r="C46" s="14">
        <v>44612.0</v>
      </c>
      <c r="D46" s="13">
        <v>3.81401100124583E14</v>
      </c>
      <c r="E46" s="13">
        <v>8.0</v>
      </c>
      <c r="F46" s="13">
        <v>9666368.0</v>
      </c>
      <c r="G46" s="13" t="s">
        <v>522</v>
      </c>
      <c r="H46" s="13" t="s">
        <v>523</v>
      </c>
      <c r="I46" s="13">
        <v>7.8561487E7</v>
      </c>
      <c r="J46" s="13" t="s">
        <v>524</v>
      </c>
      <c r="K46" s="13" t="s">
        <v>510</v>
      </c>
      <c r="L46" s="15"/>
      <c r="M46" s="13">
        <v>150.0</v>
      </c>
      <c r="N46" s="13">
        <f t="shared" si="4"/>
        <v>150</v>
      </c>
      <c r="O46" s="15"/>
      <c r="P46" s="13" t="s">
        <v>22</v>
      </c>
      <c r="Q46" s="16" t="s">
        <v>23</v>
      </c>
      <c r="R46" s="13" t="s">
        <v>514</v>
      </c>
    </row>
    <row r="47">
      <c r="A47" s="13">
        <v>33.0</v>
      </c>
      <c r="B47" s="14">
        <v>44610.0</v>
      </c>
      <c r="C47" s="14">
        <v>44619.0</v>
      </c>
      <c r="D47" s="13">
        <v>3.81401100124583E14</v>
      </c>
      <c r="E47" s="13">
        <v>9.0</v>
      </c>
      <c r="F47" s="13">
        <v>1.745533018E9</v>
      </c>
      <c r="G47" s="13" t="s">
        <v>525</v>
      </c>
      <c r="H47" s="13" t="s">
        <v>526</v>
      </c>
      <c r="I47" s="13">
        <v>7.001099E7</v>
      </c>
      <c r="J47" s="13" t="s">
        <v>527</v>
      </c>
      <c r="K47" s="13" t="s">
        <v>203</v>
      </c>
      <c r="L47" s="15"/>
      <c r="M47" s="13">
        <v>5190.0</v>
      </c>
      <c r="N47" s="13">
        <f t="shared" si="4"/>
        <v>5190</v>
      </c>
      <c r="O47" s="15"/>
      <c r="P47" s="13" t="s">
        <v>22</v>
      </c>
      <c r="Q47" s="16" t="s">
        <v>23</v>
      </c>
      <c r="R47" s="13" t="s">
        <v>528</v>
      </c>
    </row>
    <row r="48">
      <c r="A48" s="13">
        <v>34.0</v>
      </c>
      <c r="B48" s="14">
        <v>44610.0</v>
      </c>
      <c r="C48" s="14">
        <v>44612.0</v>
      </c>
      <c r="D48" s="13">
        <v>3.81401100124583E14</v>
      </c>
      <c r="E48" s="13">
        <v>10.0</v>
      </c>
      <c r="F48" s="13">
        <v>6.291543013E9</v>
      </c>
      <c r="G48" s="13" t="s">
        <v>529</v>
      </c>
      <c r="H48" s="13" t="s">
        <v>530</v>
      </c>
      <c r="I48" s="13">
        <v>7.50791E7</v>
      </c>
      <c r="J48" s="13" t="s">
        <v>531</v>
      </c>
      <c r="K48" s="13" t="s">
        <v>510</v>
      </c>
      <c r="L48" s="15"/>
      <c r="M48" s="13">
        <v>450.0</v>
      </c>
      <c r="N48" s="13">
        <f t="shared" si="4"/>
        <v>450</v>
      </c>
      <c r="O48" s="15"/>
      <c r="P48" s="13" t="s">
        <v>22</v>
      </c>
      <c r="Q48" s="16" t="s">
        <v>23</v>
      </c>
      <c r="R48" s="13" t="s">
        <v>532</v>
      </c>
    </row>
    <row r="49">
      <c r="A49" s="13">
        <v>35.0</v>
      </c>
      <c r="B49" s="14">
        <v>44610.0</v>
      </c>
      <c r="C49" s="14">
        <v>44612.0</v>
      </c>
      <c r="D49" s="13">
        <v>3.81401100124583E14</v>
      </c>
      <c r="E49" s="13">
        <v>11.0</v>
      </c>
      <c r="F49" s="13">
        <v>7214303.0</v>
      </c>
      <c r="G49" s="13" t="s">
        <v>533</v>
      </c>
      <c r="H49" s="13" t="s">
        <v>533</v>
      </c>
      <c r="I49" s="13">
        <v>7.5653375E7</v>
      </c>
      <c r="J49" s="13" t="s">
        <v>534</v>
      </c>
      <c r="K49" s="13" t="s">
        <v>510</v>
      </c>
      <c r="L49" s="15"/>
      <c r="M49" s="13">
        <v>150.0</v>
      </c>
      <c r="N49" s="13">
        <f t="shared" si="4"/>
        <v>150</v>
      </c>
      <c r="O49" s="15"/>
      <c r="P49" s="13" t="s">
        <v>22</v>
      </c>
      <c r="Q49" s="16" t="s">
        <v>23</v>
      </c>
      <c r="R49" s="13" t="s">
        <v>514</v>
      </c>
    </row>
    <row r="50">
      <c r="A50" s="13">
        <v>36.0</v>
      </c>
      <c r="B50" s="14">
        <v>44610.0</v>
      </c>
      <c r="C50" s="14">
        <v>44612.0</v>
      </c>
      <c r="D50" s="13">
        <v>3.81401100124583E14</v>
      </c>
      <c r="E50" s="13">
        <v>12.0</v>
      </c>
      <c r="F50" s="13">
        <v>3.246391018E9</v>
      </c>
      <c r="G50" s="13" t="s">
        <v>535</v>
      </c>
      <c r="H50" s="13" t="s">
        <v>535</v>
      </c>
      <c r="I50" s="13">
        <v>7.7027154E7</v>
      </c>
      <c r="J50" s="13" t="s">
        <v>536</v>
      </c>
      <c r="K50" s="13" t="s">
        <v>510</v>
      </c>
      <c r="L50" s="15"/>
      <c r="M50" s="13">
        <v>150.0</v>
      </c>
      <c r="N50" s="13">
        <v>150.0</v>
      </c>
      <c r="O50" s="15"/>
      <c r="P50" s="13" t="s">
        <v>22</v>
      </c>
      <c r="Q50" s="16" t="s">
        <v>23</v>
      </c>
      <c r="R50" s="13" t="s">
        <v>514</v>
      </c>
    </row>
    <row r="51">
      <c r="A51" s="13">
        <v>37.0</v>
      </c>
      <c r="B51" s="14">
        <v>44613.0</v>
      </c>
      <c r="C51" s="14">
        <v>44612.0</v>
      </c>
      <c r="D51" s="13">
        <v>3.81401100124583E14</v>
      </c>
      <c r="E51" s="13">
        <v>13.0</v>
      </c>
      <c r="F51" s="13">
        <v>4601858.0</v>
      </c>
      <c r="G51" s="13" t="s">
        <v>537</v>
      </c>
      <c r="H51" s="13" t="s">
        <v>538</v>
      </c>
      <c r="I51" s="13">
        <v>7.5694142E7</v>
      </c>
      <c r="J51" s="13" t="s">
        <v>539</v>
      </c>
      <c r="K51" s="13" t="s">
        <v>510</v>
      </c>
      <c r="L51" s="15"/>
      <c r="M51" s="13">
        <v>600.0</v>
      </c>
      <c r="N51" s="13">
        <f>M51</f>
        <v>600</v>
      </c>
      <c r="O51" s="15"/>
      <c r="P51" s="13" t="s">
        <v>22</v>
      </c>
      <c r="Q51" s="16" t="s">
        <v>23</v>
      </c>
      <c r="R51" s="13" t="s">
        <v>540</v>
      </c>
    </row>
    <row r="52">
      <c r="A52" s="13">
        <v>38.0</v>
      </c>
      <c r="B52" s="14">
        <v>44615.0</v>
      </c>
      <c r="C52" s="14">
        <v>44621.0</v>
      </c>
      <c r="D52" s="13">
        <v>3.81401100124583E14</v>
      </c>
      <c r="E52" s="13">
        <v>14.0</v>
      </c>
      <c r="F52" s="13">
        <v>2944819.0</v>
      </c>
      <c r="G52" s="13" t="s">
        <v>541</v>
      </c>
      <c r="H52" s="13" t="s">
        <v>542</v>
      </c>
      <c r="I52" s="13">
        <v>7.1086179E7</v>
      </c>
      <c r="J52" s="13" t="s">
        <v>20</v>
      </c>
      <c r="K52" s="13" t="s">
        <v>391</v>
      </c>
      <c r="L52" s="15"/>
      <c r="M52" s="13">
        <v>600.0</v>
      </c>
      <c r="N52" s="13">
        <f>600</f>
        <v>600</v>
      </c>
      <c r="O52" s="15"/>
      <c r="P52" s="13" t="s">
        <v>22</v>
      </c>
      <c r="Q52" s="16" t="s">
        <v>23</v>
      </c>
      <c r="R52" s="13" t="s">
        <v>543</v>
      </c>
    </row>
    <row r="53">
      <c r="A53" s="13">
        <v>39.0</v>
      </c>
      <c r="B53" s="14">
        <v>44616.0</v>
      </c>
      <c r="C53" s="14">
        <v>44619.0</v>
      </c>
      <c r="D53" s="13">
        <v>3.81401100124583E14</v>
      </c>
      <c r="E53" s="13">
        <v>15.0</v>
      </c>
      <c r="F53" s="13">
        <v>3927601.0</v>
      </c>
      <c r="G53" s="13" t="s">
        <v>487</v>
      </c>
      <c r="H53" s="13" t="s">
        <v>488</v>
      </c>
      <c r="I53" s="13">
        <v>7.5018869E7</v>
      </c>
      <c r="J53" s="15"/>
      <c r="K53" s="13" t="s">
        <v>418</v>
      </c>
      <c r="L53" s="15"/>
      <c r="M53" s="13">
        <v>480.0</v>
      </c>
      <c r="N53" s="13">
        <f>480</f>
        <v>480</v>
      </c>
      <c r="O53" s="15"/>
      <c r="P53" s="13" t="s">
        <v>22</v>
      </c>
      <c r="Q53" s="16" t="s">
        <v>23</v>
      </c>
      <c r="R53" s="13" t="s">
        <v>544</v>
      </c>
    </row>
    <row r="54">
      <c r="A54" s="13">
        <v>40.0</v>
      </c>
      <c r="B54" s="14">
        <v>44617.0</v>
      </c>
      <c r="C54" s="14">
        <v>44618.0</v>
      </c>
      <c r="D54" s="13">
        <v>3.81401100124583E14</v>
      </c>
      <c r="E54" s="13" t="s">
        <v>545</v>
      </c>
      <c r="F54" s="13">
        <v>1143683.0</v>
      </c>
      <c r="G54" s="13" t="s">
        <v>443</v>
      </c>
      <c r="H54" s="13" t="s">
        <v>447</v>
      </c>
      <c r="I54" s="13">
        <v>7.1162408E7</v>
      </c>
      <c r="J54" s="13" t="s">
        <v>445</v>
      </c>
      <c r="K54" s="13" t="s">
        <v>546</v>
      </c>
      <c r="L54" s="13" t="s">
        <v>44</v>
      </c>
      <c r="M54" s="13">
        <v>984.0</v>
      </c>
      <c r="N54" s="13">
        <f>M54</f>
        <v>984</v>
      </c>
      <c r="O54" s="15"/>
      <c r="P54" s="13" t="s">
        <v>22</v>
      </c>
      <c r="Q54" s="16" t="s">
        <v>23</v>
      </c>
      <c r="R54" s="13" t="s">
        <v>547</v>
      </c>
    </row>
    <row r="55">
      <c r="A55" s="13">
        <v>41.0</v>
      </c>
      <c r="B55" s="14">
        <v>44617.0</v>
      </c>
      <c r="C55" s="14">
        <v>44619.0</v>
      </c>
      <c r="D55" s="13">
        <v>3.81401100124583E14</v>
      </c>
      <c r="E55" s="13">
        <v>17.0</v>
      </c>
      <c r="F55" s="13">
        <v>5.876339017E9</v>
      </c>
      <c r="G55" s="13" t="s">
        <v>548</v>
      </c>
      <c r="H55" s="13" t="s">
        <v>549</v>
      </c>
      <c r="I55" s="13">
        <v>7.6008914E7</v>
      </c>
      <c r="J55" s="13" t="s">
        <v>550</v>
      </c>
      <c r="K55" s="13" t="s">
        <v>418</v>
      </c>
      <c r="L55" s="15"/>
      <c r="M55" s="13">
        <v>600.0</v>
      </c>
      <c r="N55" s="13">
        <v>600.0</v>
      </c>
      <c r="O55" s="15"/>
      <c r="P55" s="13" t="s">
        <v>22</v>
      </c>
      <c r="Q55" s="16" t="s">
        <v>23</v>
      </c>
      <c r="R55" s="13" t="s">
        <v>551</v>
      </c>
    </row>
    <row r="56">
      <c r="A56" s="13">
        <v>42.0</v>
      </c>
      <c r="B56" s="14">
        <v>44617.0</v>
      </c>
      <c r="C56" s="14">
        <v>44618.0</v>
      </c>
      <c r="D56" s="13">
        <v>3.81401100124583E14</v>
      </c>
      <c r="E56" s="13">
        <v>18.0</v>
      </c>
      <c r="F56" s="13">
        <v>9623080.0</v>
      </c>
      <c r="G56" s="13" t="s">
        <v>552</v>
      </c>
      <c r="H56" s="13" t="s">
        <v>553</v>
      </c>
      <c r="I56" s="13">
        <v>7.7614504E7</v>
      </c>
      <c r="J56" s="13" t="s">
        <v>554</v>
      </c>
      <c r="K56" s="13" t="s">
        <v>141</v>
      </c>
      <c r="L56" s="13" t="s">
        <v>44</v>
      </c>
      <c r="M56" s="13">
        <v>1730.0</v>
      </c>
      <c r="N56" s="13">
        <v>1730.0</v>
      </c>
      <c r="O56" s="15"/>
      <c r="P56" s="13" t="s">
        <v>22</v>
      </c>
      <c r="Q56" s="16" t="s">
        <v>23</v>
      </c>
      <c r="R56" s="13" t="s">
        <v>555</v>
      </c>
    </row>
    <row r="57">
      <c r="A57" s="13">
        <v>43.0</v>
      </c>
      <c r="B57" s="14">
        <v>44617.0</v>
      </c>
      <c r="C57" s="14">
        <v>44618.0</v>
      </c>
      <c r="D57" s="13">
        <v>3.81401100124583E14</v>
      </c>
      <c r="E57" s="13">
        <v>19.0</v>
      </c>
      <c r="F57" s="13">
        <v>4.646292012E9</v>
      </c>
      <c r="G57" s="13" t="s">
        <v>556</v>
      </c>
      <c r="H57" s="13" t="s">
        <v>557</v>
      </c>
      <c r="I57" s="13">
        <v>7.708909E7</v>
      </c>
      <c r="J57" s="13" t="s">
        <v>558</v>
      </c>
      <c r="K57" s="13" t="s">
        <v>418</v>
      </c>
      <c r="L57" s="15"/>
      <c r="M57" s="13">
        <v>430.0</v>
      </c>
      <c r="N57" s="13">
        <v>430.0</v>
      </c>
      <c r="O57" s="15"/>
      <c r="P57" s="13" t="s">
        <v>22</v>
      </c>
      <c r="Q57" s="16" t="s">
        <v>23</v>
      </c>
      <c r="R57" s="13" t="s">
        <v>559</v>
      </c>
    </row>
    <row r="58">
      <c r="A58" s="13">
        <v>44.0</v>
      </c>
      <c r="B58" s="14"/>
      <c r="C58" s="14"/>
      <c r="D58" s="13">
        <v>3.81401100124583E14</v>
      </c>
      <c r="E58" s="15"/>
      <c r="F58" s="15"/>
      <c r="G58" s="15"/>
      <c r="H58" s="15"/>
      <c r="I58" s="15"/>
      <c r="J58" s="15"/>
      <c r="K58" s="13"/>
      <c r="L58" s="15"/>
      <c r="M58" s="15"/>
      <c r="N58" s="13"/>
      <c r="O58" s="15"/>
      <c r="P58" s="13" t="s">
        <v>22</v>
      </c>
      <c r="Q58" s="16" t="s">
        <v>23</v>
      </c>
      <c r="R58" s="15"/>
    </row>
    <row r="59">
      <c r="A59" s="13">
        <v>45.0</v>
      </c>
      <c r="B59" s="14"/>
      <c r="C59" s="14"/>
      <c r="D59" s="13">
        <v>3.81401100124583E14</v>
      </c>
      <c r="E59" s="15"/>
      <c r="F59" s="15"/>
      <c r="G59" s="15"/>
      <c r="H59" s="15"/>
      <c r="I59" s="15"/>
      <c r="J59" s="15"/>
      <c r="K59" s="13"/>
      <c r="L59" s="15"/>
      <c r="M59" s="15"/>
      <c r="N59" s="13"/>
      <c r="O59" s="15"/>
      <c r="P59" s="13" t="s">
        <v>22</v>
      </c>
      <c r="Q59" s="16" t="s">
        <v>23</v>
      </c>
      <c r="R59" s="15"/>
    </row>
    <row r="60">
      <c r="A60" s="13">
        <v>46.0</v>
      </c>
      <c r="B60" s="14"/>
      <c r="C60" s="14"/>
      <c r="D60" s="13">
        <v>3.81401100124583E14</v>
      </c>
      <c r="E60" s="15"/>
      <c r="F60" s="15"/>
      <c r="G60" s="15"/>
      <c r="H60" s="15"/>
      <c r="I60" s="15"/>
      <c r="J60" s="15"/>
      <c r="K60" s="13"/>
      <c r="L60" s="15"/>
      <c r="M60" s="15"/>
      <c r="N60" s="13"/>
      <c r="O60" s="15"/>
      <c r="P60" s="13" t="s">
        <v>22</v>
      </c>
      <c r="Q60" s="16" t="s">
        <v>23</v>
      </c>
      <c r="R60" s="15"/>
    </row>
    <row r="61">
      <c r="A61" s="13">
        <v>47.0</v>
      </c>
      <c r="B61" s="14"/>
      <c r="C61" s="14"/>
      <c r="D61" s="13">
        <v>3.81401100124583E14</v>
      </c>
      <c r="E61" s="15"/>
      <c r="F61" s="15"/>
      <c r="G61" s="15"/>
      <c r="H61" s="15"/>
      <c r="I61" s="15"/>
      <c r="J61" s="15"/>
      <c r="K61" s="13"/>
      <c r="L61" s="15"/>
      <c r="M61" s="15"/>
      <c r="N61" s="13"/>
      <c r="O61" s="15"/>
      <c r="P61" s="13" t="s">
        <v>22</v>
      </c>
      <c r="Q61" s="16" t="s">
        <v>23</v>
      </c>
      <c r="R61" s="15"/>
    </row>
    <row r="62">
      <c r="A62" s="13">
        <v>48.0</v>
      </c>
      <c r="B62" s="14"/>
      <c r="C62" s="14"/>
      <c r="D62" s="13">
        <v>3.81401100124583E14</v>
      </c>
      <c r="E62" s="15"/>
      <c r="F62" s="15"/>
      <c r="G62" s="15"/>
      <c r="H62" s="15"/>
      <c r="I62" s="15"/>
      <c r="J62" s="15"/>
      <c r="K62" s="13"/>
      <c r="L62" s="15"/>
      <c r="M62" s="15"/>
      <c r="N62" s="13"/>
      <c r="O62" s="15"/>
      <c r="P62" s="13" t="s">
        <v>22</v>
      </c>
      <c r="Q62" s="16" t="s">
        <v>23</v>
      </c>
      <c r="R62" s="15"/>
    </row>
    <row r="63">
      <c r="A63" s="13">
        <v>49.0</v>
      </c>
      <c r="B63" s="14"/>
      <c r="C63" s="14"/>
      <c r="D63" s="13">
        <v>3.81401100124583E14</v>
      </c>
      <c r="E63" s="15"/>
      <c r="F63" s="15"/>
      <c r="G63" s="15"/>
      <c r="H63" s="15"/>
      <c r="I63" s="15"/>
      <c r="J63" s="15"/>
      <c r="K63" s="13"/>
      <c r="L63" s="15"/>
      <c r="M63" s="15"/>
      <c r="N63" s="13"/>
      <c r="O63" s="15"/>
      <c r="P63" s="13" t="s">
        <v>22</v>
      </c>
      <c r="Q63" s="16" t="s">
        <v>23</v>
      </c>
      <c r="R63" s="15"/>
    </row>
    <row r="64">
      <c r="A64" s="13">
        <v>50.0</v>
      </c>
      <c r="B64" s="14"/>
      <c r="C64" s="14"/>
      <c r="D64" s="13">
        <v>3.81401100124583E14</v>
      </c>
      <c r="E64" s="15"/>
      <c r="F64" s="15"/>
      <c r="G64" s="15"/>
      <c r="H64" s="15"/>
      <c r="I64" s="15"/>
      <c r="J64" s="15"/>
      <c r="K64" s="13"/>
      <c r="L64" s="15"/>
      <c r="M64" s="15"/>
      <c r="N64" s="13" t="str">
        <f>M64</f>
        <v/>
      </c>
      <c r="O64" s="15"/>
      <c r="P64" s="13" t="s">
        <v>22</v>
      </c>
      <c r="Q64" s="16" t="s">
        <v>23</v>
      </c>
      <c r="R64" s="15"/>
    </row>
    <row r="65">
      <c r="A65" s="40"/>
      <c r="B65" s="42"/>
      <c r="C65" s="42"/>
      <c r="D65" s="42"/>
      <c r="E65" s="42"/>
      <c r="F65" s="42"/>
      <c r="G65" s="42"/>
      <c r="H65" s="63" t="s">
        <v>560</v>
      </c>
      <c r="I65" s="44"/>
      <c r="J65" s="44"/>
      <c r="K65" s="44"/>
      <c r="L65" s="44"/>
      <c r="M65" s="46">
        <f t="shared" ref="M65:N65" si="5">SUM(M3:M64)</f>
        <v>82325.4</v>
      </c>
      <c r="N65" s="46">
        <f t="shared" si="5"/>
        <v>82325.4</v>
      </c>
      <c r="O65" s="46"/>
      <c r="P65" s="42"/>
      <c r="Q65" s="42"/>
      <c r="R65" s="42"/>
    </row>
    <row r="66">
      <c r="A66" s="13"/>
      <c r="B66" s="15"/>
      <c r="C66" s="15"/>
      <c r="D66" s="15"/>
      <c r="E66" s="15"/>
      <c r="F66" s="15"/>
      <c r="G66" s="15"/>
      <c r="H66" s="15"/>
      <c r="I66" s="15"/>
      <c r="J66" s="15"/>
      <c r="K66" s="15"/>
      <c r="L66" s="48" t="s">
        <v>561</v>
      </c>
      <c r="N66" s="61">
        <f>SUM(N54:N64)</f>
        <v>3744</v>
      </c>
      <c r="O66" s="15"/>
      <c r="P66" s="15"/>
      <c r="Q66" s="15"/>
      <c r="R66" s="15"/>
    </row>
    <row r="67">
      <c r="A67" s="13"/>
      <c r="B67" s="15"/>
      <c r="C67" s="15"/>
      <c r="D67" s="15"/>
      <c r="E67" s="15"/>
      <c r="F67" s="15"/>
      <c r="G67" s="15"/>
      <c r="H67" s="15"/>
      <c r="I67" s="15"/>
      <c r="J67" s="15"/>
      <c r="K67" s="15"/>
      <c r="L67" s="64" t="s">
        <v>562</v>
      </c>
      <c r="N67" s="65"/>
      <c r="O67" s="15"/>
      <c r="P67" s="15"/>
      <c r="Q67" s="15"/>
      <c r="R67" s="15"/>
    </row>
    <row r="68">
      <c r="A68" s="13"/>
      <c r="B68" s="15"/>
      <c r="C68" s="15"/>
      <c r="D68" s="15"/>
      <c r="E68" s="15"/>
      <c r="F68" s="15"/>
      <c r="G68" s="15"/>
      <c r="H68" s="15"/>
      <c r="I68" s="15"/>
      <c r="J68" s="15"/>
      <c r="K68" s="15"/>
      <c r="L68" s="64" t="s">
        <v>563</v>
      </c>
      <c r="N68" s="65"/>
      <c r="O68" s="15"/>
      <c r="P68" s="15"/>
      <c r="Q68" s="15"/>
      <c r="R68" s="15"/>
    </row>
    <row r="69">
      <c r="A69" s="13"/>
      <c r="B69" s="1"/>
      <c r="C69" s="1"/>
      <c r="D69" s="13"/>
      <c r="E69" s="15"/>
      <c r="F69" s="15"/>
      <c r="G69" s="13"/>
      <c r="H69" s="15"/>
      <c r="I69" s="15"/>
      <c r="J69" s="15"/>
      <c r="K69" s="15"/>
      <c r="L69" s="15"/>
      <c r="M69" s="15"/>
      <c r="N69" s="15"/>
      <c r="O69" s="15"/>
      <c r="P69" s="15"/>
      <c r="Q69" s="15"/>
      <c r="R69" s="15"/>
    </row>
    <row r="70">
      <c r="A70" s="13"/>
      <c r="B70" s="13"/>
      <c r="C70" s="13"/>
      <c r="D70" s="15"/>
      <c r="E70" s="15"/>
      <c r="F70" s="15"/>
      <c r="G70" s="51" t="s">
        <v>377</v>
      </c>
      <c r="H70" s="51" t="s">
        <v>378</v>
      </c>
      <c r="I70" s="51" t="s">
        <v>378</v>
      </c>
      <c r="J70" s="15"/>
      <c r="K70" s="15"/>
      <c r="L70" s="15"/>
      <c r="M70" s="15"/>
      <c r="N70" s="15"/>
      <c r="O70" s="13"/>
      <c r="P70" s="15"/>
      <c r="Q70" s="15"/>
      <c r="R70" s="15"/>
    </row>
    <row r="71">
      <c r="A71" s="13"/>
      <c r="B71" s="13"/>
      <c r="C71" s="13"/>
      <c r="D71" s="49"/>
      <c r="E71" s="15"/>
      <c r="F71" s="15"/>
      <c r="G71" s="52" t="s">
        <v>23</v>
      </c>
      <c r="H71" s="52" t="s">
        <v>379</v>
      </c>
      <c r="I71" s="52" t="s">
        <v>380</v>
      </c>
      <c r="J71" s="15"/>
      <c r="K71" s="15"/>
      <c r="L71" s="15"/>
      <c r="M71" s="15"/>
      <c r="N71" s="15"/>
      <c r="O71" s="66"/>
      <c r="P71" s="15"/>
      <c r="Q71" s="15"/>
      <c r="R71" s="15"/>
    </row>
    <row r="72">
      <c r="A72" s="15"/>
      <c r="B72" s="13"/>
      <c r="C72" s="13"/>
      <c r="D72" s="15"/>
      <c r="E72" s="15"/>
      <c r="F72" s="15"/>
      <c r="G72" s="51" t="s">
        <v>381</v>
      </c>
      <c r="H72" s="51" t="s">
        <v>382</v>
      </c>
      <c r="I72" s="51" t="s">
        <v>383</v>
      </c>
      <c r="J72" s="15"/>
      <c r="K72" s="15"/>
      <c r="L72" s="15"/>
      <c r="M72" s="15"/>
      <c r="N72" s="15"/>
      <c r="O72" s="15"/>
      <c r="P72" s="15"/>
      <c r="Q72" s="15"/>
      <c r="R72" s="15"/>
    </row>
    <row r="73">
      <c r="A73" s="15"/>
      <c r="B73" s="15"/>
      <c r="C73" s="15"/>
      <c r="D73" s="15"/>
      <c r="E73" s="15"/>
      <c r="F73" s="15"/>
      <c r="G73" s="15"/>
      <c r="H73" s="15"/>
      <c r="I73" s="15"/>
      <c r="J73" s="15"/>
      <c r="K73" s="15"/>
      <c r="L73" s="15"/>
      <c r="M73" s="15"/>
      <c r="N73" s="15"/>
      <c r="O73" s="15"/>
      <c r="P73" s="15"/>
      <c r="Q73" s="15"/>
      <c r="R73" s="15"/>
    </row>
    <row r="74">
      <c r="A74" s="15"/>
      <c r="B74" s="15"/>
      <c r="C74" s="15"/>
      <c r="D74" s="15"/>
      <c r="E74" s="15"/>
      <c r="F74" s="15"/>
      <c r="G74" s="15"/>
      <c r="H74" s="15"/>
      <c r="I74" s="15"/>
      <c r="J74" s="15"/>
      <c r="K74" s="15"/>
      <c r="L74" s="15"/>
      <c r="M74" s="15"/>
      <c r="N74" s="15"/>
      <c r="O74" s="15"/>
      <c r="P74" s="15"/>
      <c r="Q74" s="15"/>
      <c r="R74" s="15"/>
    </row>
    <row r="75">
      <c r="A75" s="15"/>
      <c r="B75" s="55"/>
      <c r="C75" s="54"/>
      <c r="D75" s="55"/>
      <c r="E75" s="53"/>
      <c r="F75" s="55"/>
      <c r="G75" s="55"/>
      <c r="H75" s="55"/>
      <c r="I75" s="55"/>
      <c r="J75" s="15"/>
      <c r="K75" s="15"/>
      <c r="L75" s="15"/>
      <c r="M75" s="15"/>
      <c r="N75" s="15"/>
      <c r="O75" s="15"/>
      <c r="P75" s="15"/>
      <c r="Q75" s="15"/>
      <c r="R75" s="15"/>
    </row>
    <row r="76">
      <c r="A76" s="15"/>
      <c r="B76" s="15"/>
      <c r="C76" s="13"/>
      <c r="D76" s="49"/>
      <c r="E76" s="13"/>
      <c r="F76" s="15"/>
      <c r="G76" s="13"/>
      <c r="H76" s="15"/>
      <c r="I76" s="15"/>
      <c r="J76" s="15"/>
      <c r="K76" s="15"/>
      <c r="L76" s="15"/>
      <c r="M76" s="15"/>
      <c r="N76" s="15"/>
      <c r="O76" s="15"/>
      <c r="P76" s="15"/>
      <c r="Q76" s="15"/>
      <c r="R76" s="15"/>
    </row>
    <row r="77">
      <c r="A77" s="15"/>
      <c r="B77" s="15"/>
      <c r="C77" s="13"/>
      <c r="D77" s="49"/>
      <c r="E77" s="13"/>
      <c r="F77" s="15"/>
      <c r="G77" s="15"/>
      <c r="H77" s="15"/>
      <c r="I77" s="15"/>
      <c r="J77" s="15"/>
      <c r="K77" s="15"/>
      <c r="L77" s="15"/>
      <c r="M77" s="15"/>
      <c r="N77" s="15"/>
      <c r="O77" s="15"/>
      <c r="P77" s="15"/>
      <c r="Q77" s="15"/>
      <c r="R77" s="15"/>
    </row>
    <row r="78">
      <c r="A78" s="15"/>
      <c r="B78" s="15"/>
      <c r="C78" s="15"/>
      <c r="D78" s="15"/>
      <c r="E78" s="15"/>
      <c r="F78" s="15"/>
      <c r="G78" s="15"/>
      <c r="H78" s="15"/>
      <c r="I78" s="15"/>
      <c r="J78" s="15"/>
      <c r="K78" s="15"/>
      <c r="L78" s="15"/>
      <c r="M78" s="15"/>
      <c r="N78" s="15"/>
      <c r="O78" s="15"/>
      <c r="P78" s="15"/>
      <c r="Q78" s="15"/>
      <c r="R78" s="15"/>
    </row>
    <row r="79">
      <c r="A79" s="15"/>
      <c r="B79" s="15"/>
      <c r="C79" s="15"/>
      <c r="D79" s="15"/>
      <c r="E79" s="15"/>
      <c r="F79" s="15"/>
      <c r="G79" s="15"/>
      <c r="H79" s="15"/>
      <c r="I79" s="15"/>
      <c r="J79" s="15"/>
      <c r="K79" s="15"/>
      <c r="L79" s="15"/>
      <c r="M79" s="15"/>
      <c r="N79" s="15"/>
      <c r="O79" s="15"/>
      <c r="P79" s="15"/>
      <c r="Q79" s="15"/>
      <c r="R79" s="15"/>
    </row>
    <row r="80">
      <c r="A80" s="15"/>
      <c r="B80" s="15"/>
      <c r="C80" s="15"/>
      <c r="D80" s="15"/>
      <c r="E80" s="15"/>
      <c r="F80" s="15"/>
      <c r="G80" s="15"/>
      <c r="H80" s="15"/>
      <c r="I80" s="15"/>
      <c r="J80" s="15"/>
      <c r="K80" s="15"/>
      <c r="L80" s="15"/>
      <c r="M80" s="15"/>
      <c r="N80" s="15"/>
      <c r="O80" s="15"/>
      <c r="P80" s="15"/>
      <c r="Q80" s="15"/>
      <c r="R80" s="15"/>
    </row>
    <row r="81">
      <c r="A81" s="15"/>
      <c r="B81" s="15"/>
      <c r="C81" s="15"/>
      <c r="D81" s="15"/>
      <c r="E81" s="15"/>
      <c r="F81" s="15"/>
      <c r="G81" s="15"/>
      <c r="H81" s="15"/>
      <c r="I81" s="15"/>
      <c r="J81" s="15"/>
      <c r="K81" s="15"/>
      <c r="L81" s="15"/>
      <c r="M81" s="15"/>
      <c r="N81" s="15"/>
      <c r="O81" s="15"/>
      <c r="P81" s="15"/>
      <c r="Q81" s="15"/>
      <c r="R81" s="15"/>
    </row>
    <row r="82">
      <c r="A82" s="15"/>
      <c r="B82" s="15"/>
      <c r="C82" s="15"/>
      <c r="D82" s="15"/>
      <c r="E82" s="15"/>
      <c r="F82" s="15"/>
      <c r="G82" s="15"/>
      <c r="H82" s="15"/>
      <c r="I82" s="15"/>
      <c r="J82" s="15"/>
      <c r="K82" s="15"/>
      <c r="L82" s="15"/>
      <c r="M82" s="15"/>
      <c r="N82" s="15"/>
      <c r="O82" s="15"/>
      <c r="P82" s="15"/>
      <c r="Q82" s="15"/>
      <c r="R82" s="15"/>
    </row>
    <row r="83">
      <c r="A83" s="15"/>
      <c r="B83" s="15"/>
      <c r="C83" s="15"/>
      <c r="D83" s="15"/>
      <c r="E83" s="15"/>
      <c r="F83" s="15"/>
      <c r="G83" s="15"/>
      <c r="H83" s="15"/>
      <c r="I83" s="15"/>
      <c r="J83" s="15"/>
      <c r="K83" s="15"/>
      <c r="L83" s="15"/>
      <c r="M83" s="15"/>
      <c r="N83" s="15"/>
      <c r="O83" s="15"/>
      <c r="P83" s="15"/>
      <c r="Q83" s="15"/>
      <c r="R83" s="15"/>
    </row>
    <row r="84">
      <c r="A84" s="15"/>
      <c r="B84" s="15"/>
      <c r="C84" s="15"/>
      <c r="D84" s="15"/>
      <c r="E84" s="15"/>
      <c r="F84" s="15"/>
      <c r="G84" s="15"/>
      <c r="H84" s="15"/>
      <c r="I84" s="15"/>
      <c r="J84" s="15"/>
      <c r="K84" s="15"/>
      <c r="L84" s="15"/>
      <c r="M84" s="15"/>
      <c r="N84" s="15"/>
      <c r="O84" s="15"/>
      <c r="P84" s="15"/>
      <c r="Q84" s="15"/>
      <c r="R84" s="15"/>
    </row>
    <row r="85">
      <c r="A85" s="15"/>
      <c r="B85" s="15"/>
      <c r="C85" s="15"/>
      <c r="D85" s="15"/>
      <c r="E85" s="15"/>
      <c r="F85" s="15"/>
      <c r="G85" s="15"/>
      <c r="H85" s="15"/>
      <c r="I85" s="15"/>
      <c r="J85" s="15"/>
      <c r="K85" s="15"/>
      <c r="L85" s="15"/>
      <c r="M85" s="15"/>
      <c r="N85" s="15"/>
      <c r="O85" s="15"/>
      <c r="P85" s="15"/>
      <c r="Q85" s="15"/>
      <c r="R85" s="15"/>
    </row>
    <row r="86">
      <c r="A86" s="15"/>
      <c r="B86" s="15"/>
      <c r="C86" s="15"/>
      <c r="D86" s="15"/>
      <c r="E86" s="15"/>
      <c r="F86" s="15"/>
      <c r="G86" s="15"/>
      <c r="H86" s="15"/>
      <c r="I86" s="15"/>
      <c r="J86" s="15"/>
      <c r="K86" s="15"/>
      <c r="L86" s="15"/>
      <c r="M86" s="15"/>
      <c r="N86" s="15"/>
      <c r="O86" s="15"/>
      <c r="P86" s="15"/>
      <c r="Q86" s="15"/>
      <c r="R86" s="15"/>
    </row>
    <row r="87">
      <c r="A87" s="15"/>
      <c r="B87" s="15"/>
      <c r="C87" s="15"/>
      <c r="D87" s="15"/>
      <c r="E87" s="15"/>
      <c r="F87" s="15"/>
      <c r="G87" s="15"/>
      <c r="H87" s="15"/>
      <c r="I87" s="15"/>
      <c r="J87" s="15"/>
      <c r="K87" s="15"/>
      <c r="L87" s="15"/>
      <c r="M87" s="15"/>
      <c r="N87" s="15"/>
      <c r="O87" s="15"/>
      <c r="P87" s="15"/>
      <c r="Q87" s="15"/>
      <c r="R87" s="15"/>
    </row>
    <row r="88">
      <c r="A88" s="15"/>
      <c r="B88" s="15"/>
      <c r="C88" s="15"/>
      <c r="D88" s="15"/>
      <c r="E88" s="15"/>
      <c r="F88" s="15"/>
      <c r="G88" s="15"/>
      <c r="H88" s="15"/>
      <c r="I88" s="15"/>
      <c r="J88" s="15"/>
      <c r="K88" s="15"/>
      <c r="L88" s="15"/>
      <c r="M88" s="15"/>
      <c r="N88" s="15"/>
      <c r="O88" s="15"/>
      <c r="P88" s="15"/>
      <c r="Q88" s="15"/>
      <c r="R88" s="15"/>
    </row>
    <row r="89">
      <c r="A89" s="15"/>
      <c r="B89" s="15"/>
      <c r="C89" s="15"/>
      <c r="D89" s="15"/>
      <c r="E89" s="15"/>
      <c r="F89" s="15"/>
      <c r="G89" s="15"/>
      <c r="H89" s="15"/>
      <c r="I89" s="15"/>
      <c r="J89" s="15"/>
      <c r="K89" s="15"/>
      <c r="L89" s="15"/>
      <c r="M89" s="15"/>
      <c r="N89" s="15"/>
      <c r="O89" s="15"/>
      <c r="P89" s="15"/>
      <c r="Q89" s="15"/>
      <c r="R89" s="15"/>
    </row>
    <row r="90">
      <c r="A90" s="15"/>
      <c r="B90" s="15"/>
      <c r="C90" s="15"/>
      <c r="D90" s="15"/>
      <c r="E90" s="15"/>
      <c r="F90" s="15"/>
      <c r="G90" s="15"/>
      <c r="H90" s="15"/>
      <c r="I90" s="15"/>
      <c r="J90" s="15"/>
      <c r="K90" s="15"/>
      <c r="L90" s="15"/>
      <c r="M90" s="15"/>
      <c r="N90" s="15"/>
      <c r="O90" s="15"/>
      <c r="P90" s="15"/>
      <c r="Q90" s="15"/>
      <c r="R90" s="15"/>
    </row>
    <row r="91">
      <c r="A91" s="15"/>
      <c r="B91" s="15"/>
      <c r="C91" s="15"/>
      <c r="D91" s="15"/>
      <c r="E91" s="15"/>
      <c r="F91" s="15"/>
      <c r="G91" s="15"/>
      <c r="H91" s="15"/>
      <c r="I91" s="15"/>
      <c r="J91" s="15"/>
      <c r="K91" s="15"/>
      <c r="L91" s="15"/>
      <c r="M91" s="15"/>
      <c r="N91" s="15"/>
      <c r="O91" s="15"/>
      <c r="P91" s="15"/>
      <c r="Q91" s="15"/>
      <c r="R91" s="15"/>
    </row>
    <row r="92">
      <c r="A92" s="15"/>
      <c r="B92" s="15"/>
      <c r="C92" s="15"/>
      <c r="D92" s="15"/>
      <c r="E92" s="15"/>
      <c r="F92" s="15"/>
      <c r="G92" s="15"/>
      <c r="H92" s="15"/>
      <c r="I92" s="15"/>
      <c r="J92" s="15"/>
      <c r="K92" s="15"/>
      <c r="L92" s="15"/>
      <c r="M92" s="15"/>
      <c r="N92" s="15"/>
      <c r="O92" s="15"/>
      <c r="P92" s="15"/>
      <c r="Q92" s="15"/>
      <c r="R92" s="15"/>
    </row>
    <row r="93">
      <c r="A93" s="15"/>
      <c r="B93" s="15"/>
      <c r="C93" s="15"/>
      <c r="D93" s="15"/>
      <c r="E93" s="15"/>
      <c r="F93" s="15"/>
      <c r="G93" s="15"/>
      <c r="H93" s="15"/>
      <c r="I93" s="15"/>
      <c r="J93" s="15"/>
      <c r="K93" s="15"/>
      <c r="L93" s="15"/>
      <c r="M93" s="15"/>
      <c r="N93" s="15"/>
      <c r="O93" s="15"/>
      <c r="P93" s="15"/>
      <c r="Q93" s="15"/>
      <c r="R93" s="15"/>
    </row>
    <row r="94">
      <c r="A94" s="15"/>
      <c r="B94" s="15"/>
      <c r="C94" s="15"/>
      <c r="D94" s="15"/>
      <c r="E94" s="15"/>
      <c r="F94" s="15"/>
      <c r="G94" s="15"/>
      <c r="H94" s="15"/>
      <c r="I94" s="15"/>
      <c r="J94" s="15"/>
      <c r="K94" s="15"/>
      <c r="L94" s="15"/>
      <c r="M94" s="15"/>
      <c r="N94" s="15"/>
      <c r="O94" s="15"/>
      <c r="P94" s="15"/>
      <c r="Q94" s="15"/>
      <c r="R94" s="15"/>
    </row>
    <row r="95">
      <c r="A95" s="15"/>
      <c r="B95" s="15"/>
      <c r="C95" s="15"/>
      <c r="D95" s="15"/>
      <c r="E95" s="15"/>
      <c r="F95" s="15"/>
      <c r="G95" s="15"/>
      <c r="H95" s="15"/>
      <c r="I95" s="15"/>
      <c r="J95" s="15"/>
      <c r="K95" s="15"/>
      <c r="L95" s="15"/>
      <c r="M95" s="15"/>
      <c r="N95" s="15"/>
      <c r="O95" s="15"/>
      <c r="P95" s="15"/>
      <c r="Q95" s="15"/>
      <c r="R95" s="15"/>
    </row>
    <row r="96">
      <c r="A96" s="15"/>
      <c r="B96" s="15"/>
      <c r="C96" s="15"/>
      <c r="D96" s="15"/>
      <c r="E96" s="15"/>
      <c r="F96" s="15"/>
      <c r="G96" s="15"/>
      <c r="H96" s="15"/>
      <c r="I96" s="15"/>
      <c r="J96" s="15"/>
      <c r="K96" s="15"/>
      <c r="L96" s="15"/>
      <c r="M96" s="15"/>
      <c r="N96" s="15"/>
      <c r="O96" s="15"/>
      <c r="P96" s="15"/>
      <c r="Q96" s="15"/>
      <c r="R96" s="15"/>
    </row>
    <row r="97">
      <c r="A97" s="15"/>
      <c r="B97" s="15"/>
      <c r="C97" s="15"/>
      <c r="D97" s="15"/>
      <c r="E97" s="15"/>
      <c r="F97" s="15"/>
      <c r="G97" s="15"/>
      <c r="H97" s="15"/>
      <c r="I97" s="15"/>
      <c r="J97" s="15"/>
      <c r="K97" s="15"/>
      <c r="L97" s="15"/>
      <c r="M97" s="15"/>
      <c r="N97" s="15"/>
      <c r="O97" s="15"/>
      <c r="P97" s="15"/>
      <c r="Q97" s="15"/>
      <c r="R97" s="15"/>
    </row>
    <row r="98">
      <c r="A98" s="15"/>
      <c r="B98" s="15"/>
      <c r="C98" s="15"/>
      <c r="D98" s="15"/>
      <c r="E98" s="15"/>
      <c r="F98" s="15"/>
      <c r="G98" s="15"/>
      <c r="H98" s="15"/>
      <c r="I98" s="15"/>
      <c r="J98" s="15"/>
      <c r="K98" s="15"/>
      <c r="L98" s="15"/>
      <c r="M98" s="15"/>
      <c r="N98" s="15"/>
      <c r="O98" s="15"/>
      <c r="P98" s="15"/>
      <c r="Q98" s="15"/>
      <c r="R98" s="15"/>
    </row>
    <row r="99">
      <c r="A99" s="15"/>
      <c r="B99" s="15"/>
      <c r="C99" s="15"/>
      <c r="D99" s="15"/>
      <c r="E99" s="15"/>
      <c r="F99" s="15"/>
      <c r="G99" s="15"/>
      <c r="H99" s="15"/>
      <c r="I99" s="15"/>
      <c r="J99" s="15"/>
      <c r="K99" s="15"/>
      <c r="L99" s="15"/>
      <c r="M99" s="15"/>
      <c r="N99" s="15"/>
      <c r="O99" s="15"/>
      <c r="P99" s="15"/>
      <c r="Q99" s="15"/>
      <c r="R99" s="15"/>
    </row>
    <row r="100">
      <c r="A100" s="15"/>
      <c r="B100" s="15"/>
      <c r="C100" s="15"/>
      <c r="D100" s="15"/>
      <c r="E100" s="15"/>
      <c r="F100" s="15"/>
      <c r="G100" s="15"/>
      <c r="H100" s="15"/>
      <c r="I100" s="15"/>
      <c r="J100" s="15"/>
      <c r="K100" s="15"/>
      <c r="L100" s="15"/>
      <c r="M100" s="15"/>
      <c r="N100" s="15"/>
      <c r="O100" s="15"/>
      <c r="P100" s="15"/>
      <c r="Q100" s="15"/>
      <c r="R100" s="15"/>
    </row>
    <row r="101">
      <c r="A101" s="15"/>
      <c r="B101" s="15"/>
      <c r="C101" s="15"/>
      <c r="D101" s="15"/>
      <c r="E101" s="15"/>
      <c r="F101" s="15"/>
      <c r="G101" s="15"/>
      <c r="H101" s="15"/>
      <c r="I101" s="15"/>
      <c r="J101" s="15"/>
      <c r="K101" s="15"/>
      <c r="L101" s="15"/>
      <c r="M101" s="15"/>
      <c r="N101" s="15"/>
      <c r="O101" s="15"/>
      <c r="P101" s="15"/>
      <c r="Q101" s="15"/>
      <c r="R101" s="15"/>
    </row>
    <row r="102">
      <c r="A102" s="15"/>
      <c r="B102" s="15"/>
      <c r="C102" s="15"/>
      <c r="D102" s="15"/>
      <c r="E102" s="15"/>
      <c r="F102" s="15"/>
      <c r="G102" s="15"/>
      <c r="H102" s="15"/>
      <c r="I102" s="15"/>
      <c r="J102" s="15"/>
      <c r="K102" s="15"/>
      <c r="L102" s="15"/>
      <c r="M102" s="15"/>
      <c r="N102" s="15"/>
      <c r="O102" s="15"/>
      <c r="P102" s="15"/>
      <c r="Q102" s="15"/>
      <c r="R102" s="15"/>
    </row>
    <row r="103">
      <c r="A103" s="15"/>
      <c r="B103" s="15"/>
      <c r="C103" s="15"/>
      <c r="D103" s="15"/>
      <c r="E103" s="15"/>
      <c r="F103" s="15"/>
      <c r="G103" s="15"/>
      <c r="H103" s="15"/>
      <c r="I103" s="15"/>
      <c r="J103" s="15"/>
      <c r="K103" s="15"/>
      <c r="L103" s="15"/>
      <c r="M103" s="15"/>
      <c r="N103" s="15"/>
      <c r="O103" s="15"/>
      <c r="P103" s="15"/>
      <c r="Q103" s="15"/>
      <c r="R103" s="15"/>
    </row>
    <row r="104">
      <c r="A104" s="15"/>
      <c r="B104" s="15"/>
      <c r="C104" s="15"/>
      <c r="D104" s="15"/>
      <c r="E104" s="15"/>
      <c r="F104" s="15"/>
      <c r="G104" s="15"/>
      <c r="H104" s="15"/>
      <c r="I104" s="15"/>
      <c r="J104" s="15"/>
      <c r="K104" s="15"/>
      <c r="L104" s="15"/>
      <c r="M104" s="15"/>
      <c r="N104" s="15"/>
      <c r="O104" s="15"/>
      <c r="P104" s="15"/>
      <c r="Q104" s="15"/>
      <c r="R104" s="15"/>
    </row>
    <row r="105">
      <c r="A105" s="15"/>
      <c r="B105" s="15"/>
      <c r="C105" s="15"/>
      <c r="D105" s="15"/>
      <c r="E105" s="15"/>
      <c r="F105" s="15"/>
      <c r="G105" s="15"/>
      <c r="H105" s="15"/>
      <c r="I105" s="15"/>
      <c r="J105" s="15"/>
      <c r="K105" s="15"/>
      <c r="L105" s="15"/>
      <c r="M105" s="15"/>
      <c r="N105" s="15"/>
      <c r="O105" s="15"/>
      <c r="P105" s="15"/>
      <c r="Q105" s="15"/>
      <c r="R105" s="15"/>
    </row>
    <row r="106">
      <c r="A106" s="15"/>
      <c r="B106" s="15"/>
      <c r="C106" s="15"/>
      <c r="D106" s="15"/>
      <c r="E106" s="15"/>
      <c r="F106" s="15"/>
      <c r="G106" s="15"/>
      <c r="H106" s="15"/>
      <c r="I106" s="15"/>
      <c r="J106" s="15"/>
      <c r="K106" s="15"/>
      <c r="L106" s="15"/>
      <c r="M106" s="15"/>
      <c r="N106" s="15"/>
      <c r="O106" s="15"/>
      <c r="P106" s="15"/>
      <c r="Q106" s="15"/>
      <c r="R106" s="15"/>
    </row>
    <row r="107">
      <c r="A107" s="15"/>
      <c r="B107" s="15"/>
      <c r="C107" s="15"/>
      <c r="D107" s="15"/>
      <c r="E107" s="15"/>
      <c r="F107" s="15"/>
      <c r="G107" s="15"/>
      <c r="H107" s="15"/>
      <c r="I107" s="15"/>
      <c r="J107" s="15"/>
      <c r="K107" s="15"/>
      <c r="L107" s="15"/>
      <c r="M107" s="15"/>
      <c r="N107" s="15"/>
      <c r="O107" s="15"/>
      <c r="P107" s="15"/>
      <c r="Q107" s="15"/>
      <c r="R107" s="15"/>
    </row>
    <row r="108">
      <c r="A108" s="15"/>
      <c r="B108" s="15"/>
      <c r="C108" s="15"/>
      <c r="D108" s="15"/>
      <c r="E108" s="15"/>
      <c r="F108" s="15"/>
      <c r="G108" s="15"/>
      <c r="H108" s="15"/>
      <c r="I108" s="15"/>
      <c r="J108" s="15"/>
      <c r="K108" s="15"/>
      <c r="L108" s="15"/>
      <c r="M108" s="15"/>
      <c r="N108" s="15"/>
      <c r="O108" s="15"/>
      <c r="P108" s="15"/>
      <c r="Q108" s="15"/>
      <c r="R108" s="15"/>
    </row>
    <row r="109">
      <c r="A109" s="15"/>
      <c r="B109" s="15"/>
      <c r="C109" s="15"/>
      <c r="D109" s="15"/>
      <c r="E109" s="15"/>
      <c r="F109" s="15"/>
      <c r="G109" s="15"/>
      <c r="H109" s="15"/>
      <c r="I109" s="15"/>
      <c r="J109" s="15"/>
      <c r="K109" s="15"/>
      <c r="L109" s="15"/>
      <c r="M109" s="15"/>
      <c r="N109" s="15"/>
      <c r="O109" s="15"/>
      <c r="P109" s="15"/>
      <c r="Q109" s="15"/>
      <c r="R109" s="15"/>
    </row>
    <row r="110">
      <c r="A110" s="15"/>
      <c r="B110" s="15"/>
      <c r="C110" s="15"/>
      <c r="D110" s="15"/>
      <c r="E110" s="15"/>
      <c r="F110" s="15"/>
      <c r="G110" s="15"/>
      <c r="H110" s="15"/>
      <c r="I110" s="15"/>
      <c r="J110" s="15"/>
      <c r="K110" s="15"/>
      <c r="L110" s="15"/>
      <c r="M110" s="15"/>
      <c r="N110" s="15"/>
      <c r="O110" s="15"/>
      <c r="P110" s="15"/>
      <c r="Q110" s="15"/>
      <c r="R110" s="15"/>
    </row>
    <row r="111">
      <c r="A111" s="15"/>
      <c r="B111" s="15"/>
      <c r="C111" s="15"/>
      <c r="D111" s="15"/>
      <c r="E111" s="15"/>
      <c r="F111" s="15"/>
      <c r="G111" s="15"/>
      <c r="H111" s="15"/>
      <c r="I111" s="15"/>
      <c r="J111" s="15"/>
      <c r="K111" s="15"/>
      <c r="L111" s="15"/>
      <c r="M111" s="15"/>
      <c r="N111" s="15"/>
      <c r="O111" s="15"/>
      <c r="P111" s="15"/>
      <c r="Q111" s="15"/>
      <c r="R111" s="15"/>
    </row>
    <row r="112">
      <c r="A112" s="15"/>
      <c r="B112" s="15"/>
      <c r="C112" s="15"/>
      <c r="D112" s="15"/>
      <c r="E112" s="15"/>
      <c r="F112" s="15"/>
      <c r="G112" s="15"/>
      <c r="H112" s="15"/>
      <c r="I112" s="15"/>
      <c r="J112" s="15"/>
      <c r="K112" s="15"/>
      <c r="L112" s="15"/>
      <c r="M112" s="15"/>
      <c r="N112" s="15"/>
      <c r="O112" s="15"/>
      <c r="P112" s="15"/>
      <c r="Q112" s="15"/>
      <c r="R112" s="15"/>
    </row>
    <row r="113">
      <c r="A113" s="15"/>
      <c r="B113" s="15"/>
      <c r="C113" s="15"/>
      <c r="D113" s="15"/>
      <c r="E113" s="15"/>
      <c r="F113" s="15"/>
      <c r="G113" s="15"/>
      <c r="H113" s="15"/>
      <c r="I113" s="15"/>
      <c r="J113" s="15"/>
      <c r="K113" s="15"/>
      <c r="L113" s="15"/>
      <c r="M113" s="15"/>
      <c r="N113" s="15"/>
      <c r="O113" s="15"/>
      <c r="P113" s="15"/>
      <c r="Q113" s="15"/>
      <c r="R113" s="15"/>
    </row>
    <row r="114">
      <c r="A114" s="15"/>
      <c r="B114" s="15"/>
      <c r="C114" s="15"/>
      <c r="D114" s="15"/>
      <c r="E114" s="15"/>
      <c r="F114" s="15"/>
      <c r="G114" s="15"/>
      <c r="H114" s="15"/>
      <c r="I114" s="15"/>
      <c r="J114" s="15"/>
      <c r="K114" s="15"/>
      <c r="L114" s="15"/>
      <c r="M114" s="15"/>
      <c r="N114" s="15"/>
      <c r="O114" s="15"/>
      <c r="P114" s="15"/>
      <c r="Q114" s="15"/>
      <c r="R114" s="15"/>
    </row>
    <row r="115">
      <c r="A115" s="15"/>
      <c r="B115" s="15"/>
      <c r="C115" s="15"/>
      <c r="D115" s="15"/>
      <c r="E115" s="15"/>
      <c r="F115" s="15"/>
      <c r="G115" s="15"/>
      <c r="H115" s="15"/>
      <c r="I115" s="15"/>
      <c r="J115" s="15"/>
      <c r="K115" s="15"/>
      <c r="L115" s="15"/>
      <c r="M115" s="15"/>
      <c r="N115" s="15"/>
      <c r="O115" s="15"/>
      <c r="P115" s="15"/>
      <c r="Q115" s="15"/>
      <c r="R115" s="15"/>
    </row>
    <row r="116">
      <c r="A116" s="15"/>
      <c r="B116" s="15"/>
      <c r="C116" s="15"/>
      <c r="D116" s="15"/>
      <c r="E116" s="15"/>
      <c r="F116" s="15"/>
      <c r="G116" s="15"/>
      <c r="H116" s="15"/>
      <c r="I116" s="15"/>
      <c r="J116" s="15"/>
      <c r="K116" s="15"/>
      <c r="L116" s="15"/>
      <c r="M116" s="15"/>
      <c r="N116" s="15"/>
      <c r="O116" s="15"/>
      <c r="P116" s="15"/>
      <c r="Q116" s="15"/>
      <c r="R116" s="15"/>
    </row>
    <row r="117">
      <c r="A117" s="15"/>
      <c r="B117" s="15"/>
      <c r="C117" s="15"/>
      <c r="D117" s="15"/>
      <c r="E117" s="15"/>
      <c r="F117" s="15"/>
      <c r="G117" s="15"/>
      <c r="H117" s="15"/>
      <c r="I117" s="15"/>
      <c r="J117" s="15"/>
      <c r="K117" s="15"/>
      <c r="L117" s="15"/>
      <c r="M117" s="15"/>
      <c r="N117" s="15"/>
      <c r="O117" s="15"/>
      <c r="P117" s="15"/>
      <c r="Q117" s="15"/>
      <c r="R117" s="15"/>
    </row>
    <row r="118">
      <c r="A118" s="15"/>
      <c r="B118" s="15"/>
      <c r="C118" s="15"/>
      <c r="D118" s="15"/>
      <c r="E118" s="15"/>
      <c r="F118" s="15"/>
      <c r="G118" s="15"/>
      <c r="H118" s="15"/>
      <c r="I118" s="15"/>
      <c r="J118" s="15"/>
      <c r="K118" s="15"/>
      <c r="L118" s="15"/>
      <c r="M118" s="15"/>
      <c r="N118" s="15"/>
      <c r="O118" s="15"/>
      <c r="P118" s="15"/>
      <c r="Q118" s="15"/>
      <c r="R118" s="15"/>
    </row>
    <row r="119">
      <c r="A119" s="15"/>
      <c r="B119" s="15"/>
      <c r="C119" s="15"/>
      <c r="D119" s="15"/>
      <c r="E119" s="15"/>
      <c r="F119" s="15"/>
      <c r="G119" s="15"/>
      <c r="H119" s="15"/>
      <c r="I119" s="15"/>
      <c r="J119" s="15"/>
      <c r="K119" s="15"/>
      <c r="L119" s="15"/>
      <c r="M119" s="15"/>
      <c r="N119" s="15"/>
      <c r="O119" s="15"/>
      <c r="P119" s="15"/>
      <c r="Q119" s="15"/>
      <c r="R119" s="15"/>
    </row>
    <row r="120">
      <c r="A120" s="15"/>
      <c r="B120" s="15"/>
      <c r="C120" s="15"/>
      <c r="D120" s="15"/>
      <c r="E120" s="15"/>
      <c r="F120" s="15"/>
      <c r="G120" s="15"/>
      <c r="H120" s="15"/>
      <c r="I120" s="15"/>
      <c r="J120" s="15"/>
      <c r="K120" s="15"/>
      <c r="L120" s="15"/>
      <c r="M120" s="15"/>
      <c r="N120" s="15"/>
      <c r="O120" s="15"/>
      <c r="P120" s="15"/>
      <c r="Q120" s="15"/>
      <c r="R120" s="15"/>
    </row>
    <row r="121">
      <c r="A121" s="15"/>
      <c r="B121" s="15"/>
      <c r="C121" s="15"/>
      <c r="D121" s="15"/>
      <c r="E121" s="15"/>
      <c r="F121" s="15"/>
      <c r="G121" s="15"/>
      <c r="H121" s="15"/>
      <c r="I121" s="15"/>
      <c r="J121" s="15"/>
      <c r="K121" s="15"/>
      <c r="L121" s="15"/>
      <c r="M121" s="15"/>
      <c r="N121" s="15"/>
      <c r="O121" s="15"/>
      <c r="P121" s="15"/>
      <c r="Q121" s="15"/>
      <c r="R121" s="15"/>
    </row>
    <row r="122">
      <c r="A122" s="15"/>
      <c r="B122" s="15"/>
      <c r="C122" s="15"/>
      <c r="D122" s="15"/>
      <c r="E122" s="15"/>
      <c r="F122" s="15"/>
      <c r="G122" s="15"/>
      <c r="H122" s="15"/>
      <c r="I122" s="15"/>
      <c r="J122" s="15"/>
      <c r="K122" s="15"/>
      <c r="L122" s="15"/>
      <c r="M122" s="15"/>
      <c r="N122" s="15"/>
      <c r="O122" s="15"/>
      <c r="P122" s="15"/>
      <c r="Q122" s="15"/>
      <c r="R122" s="15"/>
    </row>
    <row r="123">
      <c r="A123" s="15"/>
      <c r="B123" s="15"/>
      <c r="C123" s="15"/>
      <c r="D123" s="15"/>
      <c r="E123" s="15"/>
      <c r="F123" s="15"/>
      <c r="G123" s="15"/>
      <c r="H123" s="15"/>
      <c r="I123" s="15"/>
      <c r="J123" s="15"/>
      <c r="K123" s="15"/>
      <c r="L123" s="15"/>
      <c r="M123" s="15"/>
      <c r="N123" s="15"/>
      <c r="O123" s="15"/>
      <c r="P123" s="15"/>
      <c r="Q123" s="15"/>
      <c r="R123" s="15"/>
    </row>
    <row r="124">
      <c r="A124" s="15"/>
      <c r="B124" s="15"/>
      <c r="C124" s="15"/>
      <c r="D124" s="15"/>
      <c r="E124" s="15"/>
      <c r="F124" s="15"/>
      <c r="G124" s="15"/>
      <c r="H124" s="15"/>
      <c r="I124" s="15"/>
      <c r="J124" s="15"/>
      <c r="K124" s="15"/>
      <c r="L124" s="15"/>
      <c r="M124" s="15"/>
      <c r="N124" s="15"/>
      <c r="O124" s="15"/>
      <c r="P124" s="15"/>
      <c r="Q124" s="15"/>
      <c r="R124" s="15"/>
    </row>
    <row r="125">
      <c r="A125" s="15"/>
      <c r="B125" s="15"/>
      <c r="C125" s="15"/>
      <c r="D125" s="15"/>
      <c r="E125" s="15"/>
      <c r="F125" s="15"/>
      <c r="G125" s="15"/>
      <c r="H125" s="15"/>
      <c r="I125" s="15"/>
      <c r="J125" s="15"/>
      <c r="K125" s="15"/>
      <c r="L125" s="15"/>
      <c r="M125" s="15"/>
      <c r="N125" s="15"/>
      <c r="O125" s="15"/>
      <c r="P125" s="15"/>
      <c r="Q125" s="15"/>
      <c r="R125" s="15"/>
    </row>
    <row r="126">
      <c r="A126" s="15"/>
      <c r="B126" s="15"/>
      <c r="C126" s="15"/>
      <c r="D126" s="15"/>
      <c r="E126" s="15"/>
      <c r="F126" s="15"/>
      <c r="G126" s="15"/>
      <c r="H126" s="15"/>
      <c r="I126" s="15"/>
      <c r="J126" s="15"/>
      <c r="K126" s="15"/>
      <c r="L126" s="15"/>
      <c r="M126" s="15"/>
      <c r="N126" s="15"/>
      <c r="O126" s="15"/>
      <c r="P126" s="15"/>
      <c r="Q126" s="15"/>
      <c r="R126" s="15"/>
    </row>
    <row r="127">
      <c r="A127" s="15"/>
      <c r="B127" s="15"/>
      <c r="C127" s="15"/>
      <c r="D127" s="15"/>
      <c r="E127" s="15"/>
      <c r="F127" s="15"/>
      <c r="G127" s="15"/>
      <c r="H127" s="15"/>
      <c r="I127" s="15"/>
      <c r="J127" s="15"/>
      <c r="K127" s="15"/>
      <c r="L127" s="15"/>
      <c r="M127" s="15"/>
      <c r="N127" s="15"/>
      <c r="O127" s="15"/>
      <c r="P127" s="15"/>
      <c r="Q127" s="15"/>
      <c r="R127" s="15"/>
    </row>
    <row r="128">
      <c r="A128" s="15"/>
      <c r="B128" s="15"/>
      <c r="C128" s="15"/>
      <c r="D128" s="15"/>
      <c r="E128" s="15"/>
      <c r="F128" s="15"/>
      <c r="G128" s="15"/>
      <c r="H128" s="15"/>
      <c r="I128" s="15"/>
      <c r="J128" s="15"/>
      <c r="K128" s="15"/>
      <c r="L128" s="15"/>
      <c r="M128" s="15"/>
      <c r="N128" s="15"/>
      <c r="O128" s="15"/>
      <c r="P128" s="15"/>
      <c r="Q128" s="15"/>
      <c r="R128" s="15"/>
    </row>
    <row r="129">
      <c r="A129" s="15"/>
      <c r="B129" s="15"/>
      <c r="C129" s="15"/>
      <c r="D129" s="15"/>
      <c r="E129" s="15"/>
      <c r="F129" s="15"/>
      <c r="G129" s="15"/>
      <c r="H129" s="15"/>
      <c r="I129" s="15"/>
      <c r="J129" s="15"/>
      <c r="K129" s="15"/>
      <c r="L129" s="15"/>
      <c r="M129" s="15"/>
      <c r="N129" s="15"/>
      <c r="O129" s="15"/>
      <c r="P129" s="15"/>
      <c r="Q129" s="15"/>
      <c r="R129" s="15"/>
    </row>
    <row r="130">
      <c r="A130" s="15"/>
      <c r="B130" s="15"/>
      <c r="C130" s="15"/>
      <c r="D130" s="15"/>
      <c r="E130" s="15"/>
      <c r="F130" s="15"/>
      <c r="G130" s="15"/>
      <c r="H130" s="15"/>
      <c r="I130" s="15"/>
      <c r="J130" s="15"/>
      <c r="K130" s="15"/>
      <c r="L130" s="15"/>
      <c r="M130" s="15"/>
      <c r="N130" s="15"/>
      <c r="O130" s="15"/>
      <c r="P130" s="15"/>
      <c r="Q130" s="15"/>
      <c r="R130" s="15"/>
    </row>
    <row r="131">
      <c r="A131" s="15"/>
      <c r="B131" s="15"/>
      <c r="C131" s="15"/>
      <c r="D131" s="15"/>
      <c r="E131" s="15"/>
      <c r="F131" s="15"/>
      <c r="G131" s="15"/>
      <c r="H131" s="15"/>
      <c r="I131" s="15"/>
      <c r="J131" s="15"/>
      <c r="K131" s="15"/>
      <c r="L131" s="15"/>
      <c r="M131" s="15"/>
      <c r="N131" s="15"/>
      <c r="O131" s="15"/>
      <c r="P131" s="15"/>
      <c r="Q131" s="15"/>
      <c r="R131" s="15"/>
    </row>
    <row r="132">
      <c r="A132" s="15"/>
      <c r="B132" s="15"/>
      <c r="C132" s="15"/>
      <c r="D132" s="15"/>
      <c r="E132" s="15"/>
      <c r="F132" s="15"/>
      <c r="G132" s="15"/>
      <c r="H132" s="15"/>
      <c r="I132" s="15"/>
      <c r="J132" s="15"/>
      <c r="K132" s="15"/>
      <c r="L132" s="15"/>
      <c r="M132" s="15"/>
      <c r="N132" s="15"/>
      <c r="O132" s="15"/>
      <c r="P132" s="15"/>
      <c r="Q132" s="15"/>
      <c r="R132" s="15"/>
    </row>
    <row r="133">
      <c r="A133" s="15"/>
      <c r="B133" s="15"/>
      <c r="C133" s="15"/>
      <c r="D133" s="15"/>
      <c r="E133" s="15"/>
      <c r="F133" s="15"/>
      <c r="G133" s="15"/>
      <c r="H133" s="15"/>
      <c r="I133" s="15"/>
      <c r="J133" s="15"/>
      <c r="K133" s="15"/>
      <c r="L133" s="15"/>
      <c r="M133" s="15"/>
      <c r="N133" s="15"/>
      <c r="O133" s="15"/>
      <c r="P133" s="15"/>
      <c r="Q133" s="15"/>
      <c r="R133" s="15"/>
    </row>
    <row r="134">
      <c r="A134" s="15"/>
      <c r="B134" s="15"/>
      <c r="C134" s="15"/>
      <c r="D134" s="15"/>
      <c r="E134" s="15"/>
      <c r="F134" s="15"/>
      <c r="G134" s="15"/>
      <c r="H134" s="15"/>
      <c r="I134" s="15"/>
      <c r="J134" s="15"/>
      <c r="K134" s="15"/>
      <c r="L134" s="15"/>
      <c r="M134" s="15"/>
      <c r="N134" s="15"/>
      <c r="O134" s="15"/>
      <c r="P134" s="15"/>
      <c r="Q134" s="15"/>
      <c r="R134" s="15"/>
    </row>
    <row r="135">
      <c r="A135" s="15"/>
      <c r="B135" s="15"/>
      <c r="C135" s="15"/>
      <c r="D135" s="15"/>
      <c r="E135" s="15"/>
      <c r="F135" s="15"/>
      <c r="G135" s="15"/>
      <c r="H135" s="15"/>
      <c r="I135" s="15"/>
      <c r="J135" s="15"/>
      <c r="K135" s="15"/>
      <c r="L135" s="15"/>
      <c r="M135" s="15"/>
      <c r="N135" s="15"/>
      <c r="O135" s="15"/>
      <c r="P135" s="15"/>
      <c r="Q135" s="15"/>
      <c r="R135" s="15"/>
    </row>
    <row r="136">
      <c r="A136" s="15"/>
      <c r="B136" s="15"/>
      <c r="C136" s="15"/>
      <c r="D136" s="15"/>
      <c r="E136" s="15"/>
      <c r="F136" s="15"/>
      <c r="G136" s="15"/>
      <c r="H136" s="15"/>
      <c r="I136" s="15"/>
      <c r="J136" s="15"/>
      <c r="K136" s="15"/>
      <c r="L136" s="15"/>
      <c r="M136" s="15"/>
      <c r="N136" s="15"/>
      <c r="O136" s="15"/>
      <c r="P136" s="15"/>
      <c r="Q136" s="15"/>
      <c r="R136" s="15"/>
    </row>
    <row r="137">
      <c r="A137" s="15"/>
      <c r="B137" s="15"/>
      <c r="C137" s="15"/>
      <c r="D137" s="15"/>
      <c r="E137" s="15"/>
      <c r="F137" s="15"/>
      <c r="G137" s="15"/>
      <c r="H137" s="15"/>
      <c r="I137" s="15"/>
      <c r="J137" s="15"/>
      <c r="K137" s="15"/>
      <c r="L137" s="15"/>
      <c r="M137" s="15"/>
      <c r="N137" s="15"/>
      <c r="O137" s="15"/>
      <c r="P137" s="15"/>
      <c r="Q137" s="15"/>
      <c r="R137" s="15"/>
    </row>
    <row r="138">
      <c r="A138" s="15"/>
      <c r="B138" s="15"/>
      <c r="C138" s="15"/>
      <c r="D138" s="15"/>
      <c r="E138" s="15"/>
      <c r="F138" s="15"/>
      <c r="G138" s="15"/>
      <c r="H138" s="15"/>
      <c r="I138" s="15"/>
      <c r="J138" s="15"/>
      <c r="K138" s="15"/>
      <c r="L138" s="15"/>
      <c r="M138" s="15"/>
      <c r="N138" s="15"/>
      <c r="O138" s="15"/>
      <c r="P138" s="15"/>
      <c r="Q138" s="15"/>
      <c r="R138" s="15"/>
    </row>
    <row r="139">
      <c r="A139" s="15"/>
      <c r="B139" s="15"/>
      <c r="C139" s="15"/>
      <c r="D139" s="15"/>
      <c r="E139" s="15"/>
      <c r="F139" s="15"/>
      <c r="G139" s="15"/>
      <c r="H139" s="15"/>
      <c r="I139" s="15"/>
      <c r="J139" s="15"/>
      <c r="K139" s="15"/>
      <c r="L139" s="15"/>
      <c r="M139" s="15"/>
      <c r="N139" s="15"/>
      <c r="O139" s="15"/>
      <c r="P139" s="15"/>
      <c r="Q139" s="15"/>
      <c r="R139" s="15"/>
    </row>
    <row r="140">
      <c r="A140" s="15"/>
      <c r="B140" s="15"/>
      <c r="C140" s="15"/>
      <c r="D140" s="15"/>
      <c r="E140" s="15"/>
      <c r="F140" s="15"/>
      <c r="G140" s="15"/>
      <c r="H140" s="15"/>
      <c r="I140" s="15"/>
      <c r="J140" s="15"/>
      <c r="K140" s="15"/>
      <c r="L140" s="15"/>
      <c r="M140" s="15"/>
      <c r="N140" s="15"/>
      <c r="O140" s="15"/>
      <c r="P140" s="15"/>
      <c r="Q140" s="15"/>
      <c r="R140" s="15"/>
    </row>
    <row r="141">
      <c r="A141" s="15"/>
      <c r="B141" s="15"/>
      <c r="C141" s="15"/>
      <c r="D141" s="15"/>
      <c r="E141" s="15"/>
      <c r="F141" s="15"/>
      <c r="G141" s="15"/>
      <c r="H141" s="15"/>
      <c r="I141" s="15"/>
      <c r="J141" s="15"/>
      <c r="K141" s="15"/>
      <c r="L141" s="15"/>
      <c r="M141" s="15"/>
      <c r="N141" s="15"/>
      <c r="O141" s="15"/>
      <c r="P141" s="15"/>
      <c r="Q141" s="15"/>
      <c r="R141" s="15"/>
    </row>
    <row r="142">
      <c r="A142" s="15"/>
      <c r="B142" s="15"/>
      <c r="C142" s="15"/>
      <c r="D142" s="15"/>
      <c r="E142" s="15"/>
      <c r="F142" s="15"/>
      <c r="G142" s="15"/>
      <c r="H142" s="15"/>
      <c r="I142" s="15"/>
      <c r="J142" s="15"/>
      <c r="K142" s="15"/>
      <c r="L142" s="15"/>
      <c r="M142" s="15"/>
      <c r="N142" s="15"/>
      <c r="O142" s="15"/>
      <c r="P142" s="15"/>
      <c r="Q142" s="15"/>
      <c r="R142" s="15"/>
    </row>
    <row r="143">
      <c r="A143" s="15"/>
      <c r="B143" s="15"/>
      <c r="C143" s="15"/>
      <c r="D143" s="15"/>
      <c r="E143" s="15"/>
      <c r="F143" s="15"/>
      <c r="G143" s="15"/>
      <c r="H143" s="15"/>
      <c r="I143" s="15"/>
      <c r="J143" s="15"/>
      <c r="K143" s="15"/>
      <c r="L143" s="15"/>
      <c r="M143" s="15"/>
      <c r="N143" s="15"/>
      <c r="O143" s="15"/>
      <c r="P143" s="15"/>
      <c r="Q143" s="15"/>
      <c r="R143" s="15"/>
    </row>
    <row r="144">
      <c r="A144" s="15"/>
      <c r="B144" s="15"/>
      <c r="C144" s="15"/>
      <c r="D144" s="15"/>
      <c r="E144" s="15"/>
      <c r="F144" s="15"/>
      <c r="G144" s="15"/>
      <c r="H144" s="15"/>
      <c r="I144" s="15"/>
      <c r="J144" s="15"/>
      <c r="K144" s="15"/>
      <c r="L144" s="15"/>
      <c r="M144" s="15"/>
      <c r="N144" s="15"/>
      <c r="O144" s="15"/>
      <c r="P144" s="15"/>
      <c r="Q144" s="15"/>
      <c r="R144" s="15"/>
    </row>
    <row r="145">
      <c r="A145" s="15"/>
      <c r="B145" s="15"/>
      <c r="C145" s="15"/>
      <c r="D145" s="15"/>
      <c r="E145" s="15"/>
      <c r="F145" s="15"/>
      <c r="G145" s="15"/>
      <c r="H145" s="15"/>
      <c r="I145" s="15"/>
      <c r="J145" s="15"/>
      <c r="K145" s="15"/>
      <c r="L145" s="15"/>
      <c r="M145" s="15"/>
      <c r="N145" s="15"/>
      <c r="O145" s="15"/>
      <c r="P145" s="15"/>
      <c r="Q145" s="15"/>
      <c r="R145" s="15"/>
    </row>
    <row r="146">
      <c r="A146" s="15"/>
      <c r="B146" s="15"/>
      <c r="C146" s="15"/>
      <c r="D146" s="15"/>
      <c r="E146" s="15"/>
      <c r="F146" s="15"/>
      <c r="G146" s="15"/>
      <c r="H146" s="15"/>
      <c r="I146" s="15"/>
      <c r="J146" s="15"/>
      <c r="K146" s="15"/>
      <c r="L146" s="15"/>
      <c r="M146" s="15"/>
      <c r="N146" s="15"/>
      <c r="O146" s="15"/>
      <c r="P146" s="15"/>
      <c r="Q146" s="15"/>
      <c r="R146" s="15"/>
    </row>
    <row r="147">
      <c r="A147" s="15"/>
      <c r="B147" s="15"/>
      <c r="C147" s="15"/>
      <c r="D147" s="15"/>
      <c r="E147" s="15"/>
      <c r="F147" s="15"/>
      <c r="G147" s="15"/>
      <c r="H147" s="15"/>
      <c r="I147" s="15"/>
      <c r="J147" s="15"/>
      <c r="K147" s="15"/>
      <c r="L147" s="15"/>
      <c r="M147" s="15"/>
      <c r="N147" s="15"/>
      <c r="O147" s="15"/>
      <c r="P147" s="15"/>
      <c r="Q147" s="15"/>
      <c r="R147" s="15"/>
    </row>
    <row r="148">
      <c r="A148" s="15"/>
      <c r="B148" s="15"/>
      <c r="C148" s="15"/>
      <c r="D148" s="15"/>
      <c r="E148" s="15"/>
      <c r="F148" s="15"/>
      <c r="G148" s="15"/>
      <c r="H148" s="15"/>
      <c r="I148" s="15"/>
      <c r="J148" s="15"/>
      <c r="K148" s="15"/>
      <c r="L148" s="15"/>
      <c r="M148" s="15"/>
      <c r="N148" s="15"/>
      <c r="O148" s="15"/>
      <c r="P148" s="15"/>
      <c r="Q148" s="15"/>
      <c r="R148" s="15"/>
    </row>
    <row r="149">
      <c r="A149" s="15"/>
      <c r="B149" s="15"/>
      <c r="C149" s="15"/>
      <c r="D149" s="15"/>
      <c r="E149" s="15"/>
      <c r="F149" s="15"/>
      <c r="G149" s="15"/>
      <c r="H149" s="15"/>
      <c r="I149" s="15"/>
      <c r="J149" s="15"/>
      <c r="K149" s="15"/>
      <c r="L149" s="15"/>
      <c r="M149" s="15"/>
      <c r="N149" s="15"/>
      <c r="O149" s="15"/>
      <c r="P149" s="15"/>
      <c r="Q149" s="15"/>
      <c r="R149" s="15"/>
    </row>
    <row r="150">
      <c r="A150" s="15"/>
      <c r="B150" s="15"/>
      <c r="C150" s="15"/>
      <c r="D150" s="15"/>
      <c r="E150" s="15"/>
      <c r="F150" s="15"/>
      <c r="G150" s="15"/>
      <c r="H150" s="15"/>
      <c r="I150" s="15"/>
      <c r="J150" s="15"/>
      <c r="K150" s="15"/>
      <c r="L150" s="15"/>
      <c r="M150" s="15"/>
      <c r="N150" s="15"/>
      <c r="O150" s="15"/>
      <c r="P150" s="15"/>
      <c r="Q150" s="15"/>
      <c r="R150" s="15"/>
    </row>
    <row r="151">
      <c r="A151" s="15"/>
      <c r="B151" s="15"/>
      <c r="C151" s="15"/>
      <c r="D151" s="15"/>
      <c r="E151" s="15"/>
      <c r="F151" s="15"/>
      <c r="G151" s="15"/>
      <c r="H151" s="15"/>
      <c r="I151" s="15"/>
      <c r="J151" s="15"/>
      <c r="K151" s="15"/>
      <c r="L151" s="15"/>
      <c r="M151" s="15"/>
      <c r="N151" s="15"/>
      <c r="O151" s="15"/>
      <c r="P151" s="15"/>
      <c r="Q151" s="15"/>
      <c r="R151" s="15"/>
    </row>
    <row r="152">
      <c r="A152" s="15"/>
      <c r="B152" s="15"/>
      <c r="C152" s="15"/>
      <c r="D152" s="15"/>
      <c r="E152" s="15"/>
      <c r="F152" s="15"/>
      <c r="G152" s="15"/>
      <c r="H152" s="15"/>
      <c r="I152" s="15"/>
      <c r="J152" s="15"/>
      <c r="K152" s="15"/>
      <c r="L152" s="15"/>
      <c r="M152" s="15"/>
      <c r="N152" s="15"/>
      <c r="O152" s="15"/>
      <c r="P152" s="15"/>
      <c r="Q152" s="15"/>
      <c r="R152" s="15"/>
    </row>
    <row r="153">
      <c r="A153" s="15"/>
      <c r="B153" s="15"/>
      <c r="C153" s="15"/>
      <c r="D153" s="15"/>
      <c r="E153" s="15"/>
      <c r="F153" s="15"/>
      <c r="G153" s="15"/>
      <c r="H153" s="15"/>
      <c r="I153" s="15"/>
      <c r="J153" s="15"/>
      <c r="K153" s="15"/>
      <c r="L153" s="15"/>
      <c r="M153" s="15"/>
      <c r="N153" s="15"/>
      <c r="O153" s="15"/>
      <c r="P153" s="15"/>
      <c r="Q153" s="15"/>
      <c r="R153" s="15"/>
    </row>
    <row r="154">
      <c r="A154" s="15"/>
      <c r="B154" s="15"/>
      <c r="C154" s="15"/>
      <c r="D154" s="15"/>
      <c r="E154" s="15"/>
      <c r="F154" s="15"/>
      <c r="G154" s="15"/>
      <c r="H154" s="15"/>
      <c r="I154" s="15"/>
      <c r="J154" s="15"/>
      <c r="K154" s="15"/>
      <c r="L154" s="15"/>
      <c r="M154" s="15"/>
      <c r="N154" s="15"/>
      <c r="O154" s="15"/>
      <c r="P154" s="15"/>
      <c r="Q154" s="15"/>
      <c r="R154" s="15"/>
    </row>
    <row r="155">
      <c r="A155" s="15"/>
      <c r="B155" s="15"/>
      <c r="C155" s="15"/>
      <c r="D155" s="15"/>
      <c r="E155" s="15"/>
      <c r="F155" s="15"/>
      <c r="G155" s="15"/>
      <c r="H155" s="15"/>
      <c r="I155" s="15"/>
      <c r="J155" s="15"/>
      <c r="K155" s="15"/>
      <c r="L155" s="15"/>
      <c r="M155" s="15"/>
      <c r="N155" s="15"/>
      <c r="O155" s="15"/>
      <c r="P155" s="15"/>
      <c r="Q155" s="15"/>
      <c r="R155" s="15"/>
    </row>
    <row r="156">
      <c r="A156" s="15"/>
      <c r="B156" s="15"/>
      <c r="C156" s="15"/>
      <c r="D156" s="15"/>
      <c r="E156" s="15"/>
      <c r="F156" s="15"/>
      <c r="G156" s="15"/>
      <c r="H156" s="15"/>
      <c r="I156" s="15"/>
      <c r="J156" s="15"/>
      <c r="K156" s="15"/>
      <c r="L156" s="15"/>
      <c r="M156" s="15"/>
      <c r="N156" s="15"/>
      <c r="O156" s="15"/>
      <c r="P156" s="15"/>
      <c r="Q156" s="15"/>
      <c r="R156" s="15"/>
    </row>
    <row r="157">
      <c r="A157" s="15"/>
      <c r="B157" s="15"/>
      <c r="C157" s="15"/>
      <c r="D157" s="15"/>
      <c r="E157" s="15"/>
      <c r="F157" s="15"/>
      <c r="G157" s="15"/>
      <c r="H157" s="15"/>
      <c r="I157" s="15"/>
      <c r="J157" s="15"/>
      <c r="K157" s="15"/>
      <c r="L157" s="15"/>
      <c r="M157" s="15"/>
      <c r="N157" s="15"/>
      <c r="O157" s="15"/>
      <c r="P157" s="15"/>
      <c r="Q157" s="15"/>
      <c r="R157" s="15"/>
    </row>
    <row r="158">
      <c r="A158" s="15"/>
      <c r="B158" s="15"/>
      <c r="C158" s="15"/>
      <c r="D158" s="15"/>
      <c r="E158" s="15"/>
      <c r="F158" s="15"/>
      <c r="G158" s="15"/>
      <c r="H158" s="15"/>
      <c r="I158" s="15"/>
      <c r="J158" s="15"/>
      <c r="K158" s="15"/>
      <c r="L158" s="15"/>
      <c r="M158" s="15"/>
      <c r="N158" s="15"/>
      <c r="O158" s="15"/>
      <c r="P158" s="15"/>
      <c r="Q158" s="15"/>
      <c r="R158" s="15"/>
    </row>
    <row r="159">
      <c r="A159" s="15"/>
      <c r="B159" s="15"/>
      <c r="C159" s="15"/>
      <c r="D159" s="15"/>
      <c r="E159" s="15"/>
      <c r="F159" s="15"/>
      <c r="G159" s="15"/>
      <c r="H159" s="15"/>
      <c r="I159" s="15"/>
      <c r="J159" s="15"/>
      <c r="K159" s="15"/>
      <c r="L159" s="15"/>
      <c r="M159" s="15"/>
      <c r="N159" s="15"/>
      <c r="O159" s="15"/>
      <c r="P159" s="15"/>
      <c r="Q159" s="15"/>
      <c r="R159" s="15"/>
    </row>
    <row r="160">
      <c r="A160" s="15"/>
      <c r="B160" s="15"/>
      <c r="C160" s="15"/>
      <c r="D160" s="15"/>
      <c r="E160" s="15"/>
      <c r="F160" s="15"/>
      <c r="G160" s="15"/>
      <c r="H160" s="15"/>
      <c r="I160" s="15"/>
      <c r="J160" s="15"/>
      <c r="K160" s="15"/>
      <c r="L160" s="15"/>
      <c r="M160" s="15"/>
      <c r="N160" s="15"/>
      <c r="O160" s="15"/>
      <c r="P160" s="15"/>
      <c r="Q160" s="15"/>
      <c r="R160" s="15"/>
    </row>
    <row r="161">
      <c r="A161" s="15"/>
      <c r="B161" s="15"/>
      <c r="C161" s="15"/>
      <c r="D161" s="15"/>
      <c r="E161" s="15"/>
      <c r="F161" s="15"/>
      <c r="G161" s="15"/>
      <c r="H161" s="15"/>
      <c r="I161" s="15"/>
      <c r="J161" s="15"/>
      <c r="K161" s="15"/>
      <c r="L161" s="15"/>
      <c r="M161" s="15"/>
      <c r="N161" s="15"/>
      <c r="O161" s="15"/>
      <c r="P161" s="15"/>
      <c r="Q161" s="15"/>
      <c r="R161" s="15"/>
    </row>
    <row r="162">
      <c r="A162" s="15"/>
      <c r="B162" s="15"/>
      <c r="C162" s="15"/>
      <c r="D162" s="15"/>
      <c r="E162" s="15"/>
      <c r="F162" s="15"/>
      <c r="G162" s="15"/>
      <c r="H162" s="15"/>
      <c r="I162" s="15"/>
      <c r="J162" s="15"/>
      <c r="K162" s="15"/>
      <c r="L162" s="15"/>
      <c r="M162" s="15"/>
      <c r="N162" s="15"/>
      <c r="O162" s="15"/>
      <c r="P162" s="15"/>
      <c r="Q162" s="15"/>
      <c r="R162" s="15"/>
    </row>
    <row r="163">
      <c r="A163" s="15"/>
      <c r="B163" s="15"/>
      <c r="C163" s="15"/>
      <c r="D163" s="15"/>
      <c r="E163" s="15"/>
      <c r="F163" s="15"/>
      <c r="G163" s="15"/>
      <c r="H163" s="15"/>
      <c r="I163" s="15"/>
      <c r="J163" s="15"/>
      <c r="K163" s="15"/>
      <c r="L163" s="15"/>
      <c r="M163" s="15"/>
      <c r="N163" s="15"/>
      <c r="O163" s="15"/>
      <c r="P163" s="15"/>
      <c r="Q163" s="15"/>
      <c r="R163" s="15"/>
    </row>
    <row r="164">
      <c r="A164" s="15"/>
      <c r="B164" s="15"/>
      <c r="C164" s="15"/>
      <c r="D164" s="15"/>
      <c r="E164" s="15"/>
      <c r="F164" s="15"/>
      <c r="G164" s="15"/>
      <c r="H164" s="15"/>
      <c r="I164" s="15"/>
      <c r="J164" s="15"/>
      <c r="K164" s="15"/>
      <c r="L164" s="15"/>
      <c r="M164" s="15"/>
      <c r="N164" s="15"/>
      <c r="O164" s="15"/>
      <c r="P164" s="15"/>
      <c r="Q164" s="15"/>
      <c r="R164" s="15"/>
    </row>
    <row r="165">
      <c r="A165" s="15"/>
      <c r="B165" s="15"/>
      <c r="C165" s="15"/>
      <c r="D165" s="15"/>
      <c r="E165" s="15"/>
      <c r="F165" s="15"/>
      <c r="G165" s="15"/>
      <c r="H165" s="15"/>
      <c r="I165" s="15"/>
      <c r="J165" s="15"/>
      <c r="K165" s="15"/>
      <c r="L165" s="15"/>
      <c r="M165" s="15"/>
      <c r="N165" s="15"/>
      <c r="O165" s="15"/>
      <c r="P165" s="15"/>
      <c r="Q165" s="15"/>
      <c r="R165" s="15"/>
    </row>
    <row r="166">
      <c r="A166" s="15"/>
      <c r="B166" s="15"/>
      <c r="C166" s="15"/>
      <c r="D166" s="15"/>
      <c r="E166" s="15"/>
      <c r="F166" s="15"/>
      <c r="G166" s="15"/>
      <c r="H166" s="15"/>
      <c r="I166" s="15"/>
      <c r="J166" s="15"/>
      <c r="K166" s="15"/>
      <c r="L166" s="15"/>
      <c r="M166" s="15"/>
      <c r="N166" s="15"/>
      <c r="O166" s="15"/>
      <c r="P166" s="15"/>
      <c r="Q166" s="15"/>
      <c r="R166" s="15"/>
    </row>
    <row r="167">
      <c r="A167" s="15"/>
      <c r="B167" s="15"/>
      <c r="C167" s="15"/>
      <c r="D167" s="15"/>
      <c r="E167" s="15"/>
      <c r="F167" s="15"/>
      <c r="G167" s="15"/>
      <c r="H167" s="15"/>
      <c r="I167" s="15"/>
      <c r="J167" s="15"/>
      <c r="K167" s="15"/>
      <c r="L167" s="15"/>
      <c r="M167" s="15"/>
      <c r="N167" s="15"/>
      <c r="O167" s="15"/>
      <c r="P167" s="15"/>
      <c r="Q167" s="15"/>
      <c r="R167" s="15"/>
    </row>
    <row r="168">
      <c r="A168" s="15"/>
      <c r="B168" s="15"/>
      <c r="C168" s="15"/>
      <c r="D168" s="15"/>
      <c r="E168" s="15"/>
      <c r="F168" s="15"/>
      <c r="G168" s="15"/>
      <c r="H168" s="15"/>
      <c r="I168" s="15"/>
      <c r="J168" s="15"/>
      <c r="K168" s="15"/>
      <c r="L168" s="15"/>
      <c r="M168" s="15"/>
      <c r="N168" s="15"/>
      <c r="O168" s="15"/>
      <c r="P168" s="15"/>
      <c r="Q168" s="15"/>
      <c r="R168" s="15"/>
    </row>
    <row r="169">
      <c r="A169" s="15"/>
      <c r="B169" s="15"/>
      <c r="C169" s="15"/>
      <c r="D169" s="15"/>
      <c r="E169" s="15"/>
      <c r="F169" s="15"/>
      <c r="G169" s="15"/>
      <c r="H169" s="15"/>
      <c r="I169" s="15"/>
      <c r="J169" s="15"/>
      <c r="K169" s="15"/>
      <c r="L169" s="15"/>
      <c r="M169" s="15"/>
      <c r="N169" s="15"/>
      <c r="O169" s="15"/>
      <c r="P169" s="15"/>
      <c r="Q169" s="15"/>
      <c r="R169" s="15"/>
    </row>
    <row r="170">
      <c r="A170" s="15"/>
      <c r="B170" s="15"/>
      <c r="C170" s="15"/>
      <c r="D170" s="15"/>
      <c r="E170" s="15"/>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row r="1005">
      <c r="A1005" s="15"/>
      <c r="B1005" s="15"/>
      <c r="C1005" s="15"/>
      <c r="D1005" s="15"/>
      <c r="E1005" s="15"/>
      <c r="F1005" s="15"/>
      <c r="G1005" s="15"/>
      <c r="H1005" s="15"/>
      <c r="I1005" s="15"/>
      <c r="J1005" s="15"/>
      <c r="K1005" s="15"/>
      <c r="L1005" s="15"/>
      <c r="M1005" s="15"/>
      <c r="N1005" s="15"/>
      <c r="O1005" s="15"/>
      <c r="P1005" s="15"/>
      <c r="Q1005" s="15"/>
      <c r="R1005" s="15"/>
    </row>
    <row r="1006">
      <c r="A1006" s="15"/>
      <c r="B1006" s="15"/>
      <c r="C1006" s="15"/>
      <c r="D1006" s="15"/>
      <c r="E1006" s="15"/>
      <c r="F1006" s="15"/>
      <c r="G1006" s="15"/>
      <c r="H1006" s="15"/>
      <c r="I1006" s="15"/>
      <c r="J1006" s="15"/>
      <c r="K1006" s="15"/>
      <c r="L1006" s="15"/>
      <c r="M1006" s="15"/>
      <c r="N1006" s="15"/>
      <c r="O1006" s="15"/>
      <c r="P1006" s="15"/>
      <c r="Q1006" s="15"/>
      <c r="R1006" s="15"/>
    </row>
    <row r="1007">
      <c r="A1007" s="15"/>
      <c r="B1007" s="15"/>
      <c r="C1007" s="15"/>
      <c r="D1007" s="15"/>
      <c r="E1007" s="15"/>
      <c r="F1007" s="15"/>
      <c r="G1007" s="15"/>
      <c r="H1007" s="15"/>
      <c r="I1007" s="15"/>
      <c r="J1007" s="15"/>
      <c r="K1007" s="15"/>
      <c r="L1007" s="15"/>
      <c r="M1007" s="15"/>
      <c r="N1007" s="15"/>
      <c r="O1007" s="15"/>
      <c r="P1007" s="15"/>
      <c r="Q1007" s="15"/>
      <c r="R1007" s="15"/>
    </row>
    <row r="1008">
      <c r="A1008" s="15"/>
      <c r="B1008" s="15"/>
      <c r="C1008" s="15"/>
      <c r="D1008" s="15"/>
      <c r="E1008" s="15"/>
      <c r="F1008" s="15"/>
      <c r="G1008" s="15"/>
      <c r="H1008" s="15"/>
      <c r="I1008" s="15"/>
      <c r="J1008" s="15"/>
      <c r="K1008" s="15"/>
      <c r="L1008" s="15"/>
      <c r="M1008" s="15"/>
      <c r="N1008" s="15"/>
      <c r="O1008" s="15"/>
      <c r="P1008" s="15"/>
      <c r="Q1008" s="15"/>
      <c r="R1008" s="15"/>
    </row>
    <row r="1009">
      <c r="A1009" s="15"/>
      <c r="B1009" s="15"/>
      <c r="C1009" s="15"/>
      <c r="D1009" s="15"/>
      <c r="E1009" s="15"/>
      <c r="F1009" s="15"/>
      <c r="G1009" s="15"/>
      <c r="H1009" s="15"/>
      <c r="I1009" s="15"/>
      <c r="J1009" s="15"/>
      <c r="K1009" s="15"/>
      <c r="L1009" s="15"/>
      <c r="M1009" s="15"/>
      <c r="N1009" s="15"/>
      <c r="O1009" s="15"/>
      <c r="P1009" s="15"/>
      <c r="Q1009" s="15"/>
      <c r="R1009" s="15"/>
    </row>
    <row r="1010">
      <c r="A1010" s="15"/>
      <c r="B1010" s="15"/>
      <c r="C1010" s="15"/>
      <c r="D1010" s="15"/>
      <c r="E1010" s="15"/>
      <c r="F1010" s="15"/>
      <c r="G1010" s="15"/>
      <c r="H1010" s="15"/>
      <c r="I1010" s="15"/>
      <c r="J1010" s="15"/>
      <c r="K1010" s="15"/>
      <c r="L1010" s="15"/>
      <c r="M1010" s="15"/>
      <c r="N1010" s="15"/>
      <c r="O1010" s="15"/>
      <c r="P1010" s="15"/>
      <c r="Q1010" s="15"/>
      <c r="R1010" s="15"/>
    </row>
    <row r="1011">
      <c r="A1011" s="15"/>
      <c r="B1011" s="15"/>
      <c r="C1011" s="15"/>
      <c r="D1011" s="15"/>
      <c r="E1011" s="15"/>
      <c r="F1011" s="15"/>
      <c r="G1011" s="15"/>
      <c r="H1011" s="15"/>
      <c r="I1011" s="15"/>
      <c r="J1011" s="15"/>
      <c r="K1011" s="15"/>
      <c r="L1011" s="15"/>
      <c r="M1011" s="15"/>
      <c r="N1011" s="15"/>
      <c r="O1011" s="15"/>
      <c r="P1011" s="15"/>
      <c r="Q1011" s="15"/>
      <c r="R1011" s="15"/>
    </row>
    <row r="1012">
      <c r="A1012" s="15"/>
      <c r="B1012" s="15"/>
      <c r="C1012" s="15"/>
      <c r="D1012" s="15"/>
      <c r="E1012" s="15"/>
      <c r="F1012" s="15"/>
      <c r="G1012" s="15"/>
      <c r="H1012" s="15"/>
      <c r="I1012" s="15"/>
      <c r="J1012" s="15"/>
      <c r="K1012" s="15"/>
      <c r="L1012" s="15"/>
      <c r="M1012" s="15"/>
      <c r="N1012" s="15"/>
      <c r="O1012" s="15"/>
      <c r="P1012" s="15"/>
      <c r="Q1012" s="15"/>
      <c r="R1012" s="15"/>
    </row>
    <row r="1013">
      <c r="A1013" s="15"/>
      <c r="B1013" s="15"/>
      <c r="C1013" s="15"/>
      <c r="D1013" s="15"/>
      <c r="E1013" s="15"/>
      <c r="F1013" s="15"/>
      <c r="G1013" s="15"/>
      <c r="H1013" s="15"/>
      <c r="I1013" s="15"/>
      <c r="J1013" s="15"/>
      <c r="K1013" s="15"/>
      <c r="L1013" s="15"/>
      <c r="M1013" s="15"/>
      <c r="N1013" s="15"/>
      <c r="O1013" s="15"/>
      <c r="P1013" s="15"/>
      <c r="Q1013" s="15"/>
      <c r="R1013" s="15"/>
    </row>
    <row r="1014">
      <c r="A1014" s="15"/>
      <c r="B1014" s="15"/>
      <c r="C1014" s="15"/>
      <c r="D1014" s="15"/>
      <c r="E1014" s="15"/>
      <c r="F1014" s="15"/>
      <c r="G1014" s="15"/>
      <c r="H1014" s="15"/>
      <c r="I1014" s="15"/>
      <c r="J1014" s="15"/>
      <c r="K1014" s="15"/>
      <c r="L1014" s="15"/>
      <c r="M1014" s="15"/>
      <c r="N1014" s="15"/>
      <c r="O1014" s="15"/>
      <c r="P1014" s="15"/>
      <c r="Q1014" s="15"/>
      <c r="R1014" s="15"/>
    </row>
    <row r="1015">
      <c r="A1015" s="15"/>
      <c r="B1015" s="15"/>
      <c r="C1015" s="15"/>
      <c r="D1015" s="15"/>
      <c r="E1015" s="15"/>
      <c r="F1015" s="15"/>
      <c r="G1015" s="15"/>
      <c r="H1015" s="15"/>
      <c r="I1015" s="15"/>
      <c r="J1015" s="15"/>
      <c r="K1015" s="15"/>
      <c r="L1015" s="15"/>
      <c r="M1015" s="15"/>
      <c r="N1015" s="15"/>
      <c r="O1015" s="15"/>
      <c r="P1015" s="15"/>
      <c r="Q1015" s="15"/>
      <c r="R1015" s="15"/>
    </row>
    <row r="1016">
      <c r="A1016" s="15"/>
      <c r="B1016" s="15"/>
      <c r="C1016" s="15"/>
      <c r="D1016" s="15"/>
      <c r="E1016" s="15"/>
      <c r="F1016" s="15"/>
      <c r="G1016" s="15"/>
      <c r="H1016" s="15"/>
      <c r="I1016" s="15"/>
      <c r="J1016" s="15"/>
      <c r="K1016" s="15"/>
      <c r="L1016" s="15"/>
      <c r="M1016" s="15"/>
      <c r="N1016" s="15"/>
      <c r="O1016" s="15"/>
      <c r="P1016" s="15"/>
      <c r="Q1016" s="15"/>
      <c r="R1016" s="15"/>
    </row>
    <row r="1017">
      <c r="A1017" s="15"/>
      <c r="B1017" s="15"/>
      <c r="C1017" s="15"/>
      <c r="D1017" s="15"/>
      <c r="E1017" s="15"/>
      <c r="F1017" s="15"/>
      <c r="G1017" s="15"/>
      <c r="H1017" s="15"/>
      <c r="I1017" s="15"/>
      <c r="J1017" s="15"/>
      <c r="K1017" s="15"/>
      <c r="L1017" s="15"/>
      <c r="M1017" s="15"/>
      <c r="N1017" s="15"/>
      <c r="O1017" s="15"/>
      <c r="P1017" s="15"/>
      <c r="Q1017" s="15"/>
      <c r="R1017" s="15"/>
    </row>
    <row r="1018">
      <c r="A1018" s="15"/>
      <c r="B1018" s="15"/>
      <c r="C1018" s="15"/>
      <c r="D1018" s="15"/>
      <c r="E1018" s="15"/>
      <c r="F1018" s="15"/>
      <c r="G1018" s="15"/>
      <c r="H1018" s="15"/>
      <c r="I1018" s="15"/>
      <c r="J1018" s="15"/>
      <c r="K1018" s="15"/>
      <c r="L1018" s="15"/>
      <c r="M1018" s="15"/>
      <c r="N1018" s="15"/>
      <c r="O1018" s="15"/>
      <c r="P1018" s="15"/>
      <c r="Q1018" s="15"/>
      <c r="R1018" s="15"/>
    </row>
    <row r="1019">
      <c r="A1019" s="15"/>
      <c r="B1019" s="15"/>
      <c r="C1019" s="15"/>
      <c r="D1019" s="15"/>
      <c r="E1019" s="15"/>
      <c r="F1019" s="15"/>
      <c r="G1019" s="15"/>
      <c r="H1019" s="15"/>
      <c r="I1019" s="15"/>
      <c r="J1019" s="15"/>
      <c r="K1019" s="15"/>
      <c r="L1019" s="15"/>
      <c r="M1019" s="15"/>
      <c r="N1019" s="15"/>
      <c r="O1019" s="15"/>
      <c r="P1019" s="15"/>
      <c r="Q1019" s="15"/>
      <c r="R1019" s="15"/>
    </row>
    <row r="1020">
      <c r="A1020" s="15"/>
      <c r="B1020" s="15"/>
      <c r="C1020" s="15"/>
      <c r="D1020" s="15"/>
      <c r="E1020" s="15"/>
      <c r="F1020" s="15"/>
      <c r="G1020" s="15"/>
      <c r="H1020" s="15"/>
      <c r="I1020" s="15"/>
      <c r="J1020" s="15"/>
      <c r="K1020" s="15"/>
      <c r="L1020" s="15"/>
      <c r="M1020" s="15"/>
      <c r="N1020" s="15"/>
      <c r="O1020" s="15"/>
      <c r="P1020" s="15"/>
      <c r="Q1020" s="15"/>
      <c r="R1020" s="15"/>
    </row>
    <row r="1021">
      <c r="A1021" s="15"/>
      <c r="B1021" s="15"/>
      <c r="C1021" s="15"/>
      <c r="D1021" s="15"/>
      <c r="E1021" s="15"/>
      <c r="F1021" s="15"/>
      <c r="G1021" s="15"/>
      <c r="H1021" s="15"/>
      <c r="I1021" s="15"/>
      <c r="J1021" s="15"/>
      <c r="K1021" s="15"/>
      <c r="L1021" s="15"/>
      <c r="M1021" s="15"/>
      <c r="N1021" s="15"/>
      <c r="O1021" s="15"/>
      <c r="P1021" s="15"/>
      <c r="Q1021" s="15"/>
      <c r="R1021" s="15"/>
    </row>
    <row r="1022">
      <c r="A1022" s="15"/>
      <c r="B1022" s="15"/>
      <c r="C1022" s="15"/>
      <c r="D1022" s="15"/>
      <c r="E1022" s="15"/>
      <c r="F1022" s="15"/>
      <c r="G1022" s="15"/>
      <c r="H1022" s="15"/>
      <c r="I1022" s="15"/>
      <c r="J1022" s="15"/>
      <c r="K1022" s="15"/>
      <c r="L1022" s="15"/>
      <c r="M1022" s="15"/>
      <c r="N1022" s="15"/>
      <c r="O1022" s="15"/>
      <c r="P1022" s="15"/>
      <c r="Q1022" s="15"/>
      <c r="R1022" s="15"/>
    </row>
    <row r="1023">
      <c r="A1023" s="15"/>
      <c r="B1023" s="15"/>
      <c r="C1023" s="15"/>
      <c r="D1023" s="15"/>
      <c r="E1023" s="15"/>
      <c r="F1023" s="15"/>
      <c r="G1023" s="15"/>
      <c r="H1023" s="15"/>
      <c r="I1023" s="15"/>
      <c r="J1023" s="15"/>
      <c r="K1023" s="15"/>
      <c r="L1023" s="15"/>
      <c r="M1023" s="15"/>
      <c r="N1023" s="15"/>
      <c r="O1023" s="15"/>
      <c r="P1023" s="15"/>
      <c r="Q1023" s="15"/>
      <c r="R1023" s="15"/>
    </row>
    <row r="1024">
      <c r="A1024" s="15"/>
      <c r="B1024" s="15"/>
      <c r="C1024" s="15"/>
      <c r="D1024" s="15"/>
      <c r="E1024" s="15"/>
      <c r="F1024" s="15"/>
      <c r="G1024" s="15"/>
      <c r="H1024" s="15"/>
      <c r="I1024" s="15"/>
      <c r="J1024" s="15"/>
      <c r="K1024" s="15"/>
      <c r="L1024" s="15"/>
      <c r="M1024" s="15"/>
      <c r="N1024" s="15"/>
      <c r="O1024" s="15"/>
      <c r="P1024" s="15"/>
      <c r="Q1024" s="15"/>
      <c r="R1024" s="15"/>
    </row>
    <row r="1025">
      <c r="A1025" s="15"/>
      <c r="B1025" s="15"/>
      <c r="C1025" s="15"/>
      <c r="D1025" s="15"/>
      <c r="E1025" s="15"/>
      <c r="F1025" s="15"/>
      <c r="G1025" s="15"/>
      <c r="H1025" s="15"/>
      <c r="I1025" s="15"/>
      <c r="J1025" s="15"/>
      <c r="K1025" s="15"/>
      <c r="L1025" s="15"/>
      <c r="M1025" s="15"/>
      <c r="N1025" s="15"/>
      <c r="O1025" s="15"/>
      <c r="P1025" s="15"/>
      <c r="Q1025" s="15"/>
      <c r="R1025" s="15"/>
    </row>
    <row r="1026">
      <c r="A1026" s="15"/>
      <c r="B1026" s="15"/>
      <c r="C1026" s="15"/>
      <c r="D1026" s="15"/>
      <c r="E1026" s="15"/>
      <c r="F1026" s="15"/>
      <c r="G1026" s="15"/>
      <c r="H1026" s="15"/>
      <c r="I1026" s="15"/>
      <c r="J1026" s="15"/>
      <c r="K1026" s="15"/>
      <c r="L1026" s="15"/>
      <c r="M1026" s="15"/>
      <c r="N1026" s="15"/>
      <c r="O1026" s="15"/>
      <c r="P1026" s="15"/>
      <c r="Q1026" s="15"/>
      <c r="R1026" s="15"/>
    </row>
    <row r="1027">
      <c r="A1027" s="15"/>
      <c r="B1027" s="15"/>
      <c r="C1027" s="15"/>
      <c r="D1027" s="15"/>
      <c r="E1027" s="15"/>
      <c r="F1027" s="15"/>
      <c r="G1027" s="15"/>
      <c r="H1027" s="15"/>
      <c r="I1027" s="15"/>
      <c r="J1027" s="15"/>
      <c r="K1027" s="15"/>
      <c r="L1027" s="15"/>
      <c r="M1027" s="15"/>
      <c r="N1027" s="15"/>
      <c r="O1027" s="15"/>
      <c r="P1027" s="15"/>
      <c r="Q1027" s="15"/>
      <c r="R1027" s="15"/>
    </row>
    <row r="1028">
      <c r="A1028" s="15"/>
      <c r="B1028" s="15"/>
      <c r="C1028" s="15"/>
      <c r="D1028" s="15"/>
      <c r="E1028" s="15"/>
      <c r="F1028" s="15"/>
      <c r="G1028" s="15"/>
      <c r="H1028" s="15"/>
      <c r="I1028" s="15"/>
      <c r="J1028" s="15"/>
      <c r="K1028" s="15"/>
      <c r="L1028" s="15"/>
      <c r="M1028" s="15"/>
      <c r="N1028" s="15"/>
      <c r="O1028" s="15"/>
      <c r="P1028" s="15"/>
      <c r="Q1028" s="15"/>
      <c r="R1028" s="15"/>
    </row>
    <row r="1029">
      <c r="A1029" s="15"/>
      <c r="B1029" s="15"/>
      <c r="C1029" s="15"/>
      <c r="D1029" s="15"/>
      <c r="E1029" s="15"/>
      <c r="F1029" s="15"/>
      <c r="G1029" s="15"/>
      <c r="H1029" s="15"/>
      <c r="I1029" s="15"/>
      <c r="J1029" s="15"/>
      <c r="K1029" s="15"/>
      <c r="L1029" s="15"/>
      <c r="M1029" s="15"/>
      <c r="N1029" s="15"/>
      <c r="O1029" s="15"/>
      <c r="P1029" s="15"/>
      <c r="Q1029" s="15"/>
      <c r="R1029" s="15"/>
    </row>
    <row r="1030">
      <c r="A1030" s="15"/>
      <c r="B1030" s="15"/>
      <c r="C1030" s="15"/>
      <c r="D1030" s="15"/>
      <c r="E1030" s="15"/>
      <c r="F1030" s="15"/>
      <c r="G1030" s="15"/>
      <c r="H1030" s="15"/>
      <c r="I1030" s="15"/>
      <c r="J1030" s="15"/>
      <c r="K1030" s="15"/>
      <c r="L1030" s="15"/>
      <c r="M1030" s="15"/>
      <c r="N1030" s="15"/>
      <c r="O1030" s="15"/>
      <c r="P1030" s="15"/>
      <c r="Q1030" s="15"/>
      <c r="R1030" s="15"/>
    </row>
    <row r="1031">
      <c r="A1031" s="15"/>
      <c r="B1031" s="15"/>
      <c r="C1031" s="15"/>
      <c r="D1031" s="15"/>
      <c r="E1031" s="15"/>
      <c r="F1031" s="15"/>
      <c r="G1031" s="15"/>
      <c r="H1031" s="15"/>
      <c r="I1031" s="15"/>
      <c r="J1031" s="15"/>
      <c r="K1031" s="15"/>
      <c r="L1031" s="15"/>
      <c r="M1031" s="15"/>
      <c r="N1031" s="15"/>
      <c r="O1031" s="15"/>
      <c r="P1031" s="15"/>
      <c r="Q1031" s="15"/>
      <c r="R1031" s="15"/>
    </row>
    <row r="1032">
      <c r="A1032" s="15"/>
      <c r="B1032" s="15"/>
      <c r="C1032" s="15"/>
      <c r="D1032" s="15"/>
      <c r="E1032" s="15"/>
      <c r="F1032" s="15"/>
      <c r="G1032" s="15"/>
      <c r="H1032" s="15"/>
      <c r="I1032" s="15"/>
      <c r="J1032" s="15"/>
      <c r="K1032" s="15"/>
      <c r="L1032" s="15"/>
      <c r="M1032" s="15"/>
      <c r="N1032" s="15"/>
      <c r="O1032" s="15"/>
      <c r="P1032" s="15"/>
      <c r="Q1032" s="15"/>
      <c r="R1032" s="15"/>
    </row>
    <row r="1033">
      <c r="A1033" s="15"/>
      <c r="B1033" s="15"/>
      <c r="C1033" s="15"/>
      <c r="D1033" s="15"/>
      <c r="E1033" s="15"/>
      <c r="F1033" s="15"/>
      <c r="G1033" s="15"/>
      <c r="H1033" s="15"/>
      <c r="I1033" s="15"/>
      <c r="J1033" s="15"/>
      <c r="K1033" s="15"/>
      <c r="L1033" s="15"/>
      <c r="M1033" s="15"/>
      <c r="N1033" s="15"/>
      <c r="O1033" s="15"/>
      <c r="P1033" s="15"/>
      <c r="Q1033" s="15"/>
      <c r="R1033" s="15"/>
    </row>
    <row r="1034">
      <c r="A1034" s="15"/>
      <c r="B1034" s="15"/>
      <c r="C1034" s="15"/>
      <c r="D1034" s="15"/>
      <c r="E1034" s="15"/>
      <c r="F1034" s="15"/>
      <c r="G1034" s="15"/>
      <c r="H1034" s="15"/>
      <c r="I1034" s="15"/>
      <c r="J1034" s="15"/>
      <c r="K1034" s="15"/>
      <c r="L1034" s="15"/>
      <c r="M1034" s="15"/>
      <c r="N1034" s="15"/>
      <c r="O1034" s="15"/>
      <c r="P1034" s="15"/>
      <c r="Q1034" s="15"/>
      <c r="R1034" s="15"/>
    </row>
    <row r="1035">
      <c r="A1035" s="15"/>
      <c r="B1035" s="15"/>
      <c r="C1035" s="15"/>
      <c r="D1035" s="15"/>
      <c r="E1035" s="15"/>
      <c r="F1035" s="15"/>
      <c r="G1035" s="15"/>
      <c r="H1035" s="15"/>
      <c r="I1035" s="15"/>
      <c r="J1035" s="15"/>
      <c r="K1035" s="15"/>
      <c r="L1035" s="15"/>
      <c r="M1035" s="15"/>
      <c r="N1035" s="15"/>
      <c r="O1035" s="15"/>
      <c r="P1035" s="15"/>
      <c r="Q1035" s="15"/>
      <c r="R1035" s="15"/>
    </row>
    <row r="1036">
      <c r="A1036" s="15"/>
      <c r="B1036" s="15"/>
      <c r="C1036" s="15"/>
      <c r="D1036" s="15"/>
      <c r="E1036" s="15"/>
      <c r="F1036" s="15"/>
      <c r="G1036" s="15"/>
      <c r="H1036" s="15"/>
      <c r="I1036" s="15"/>
      <c r="J1036" s="15"/>
      <c r="K1036" s="15"/>
      <c r="L1036" s="15"/>
      <c r="M1036" s="15"/>
      <c r="N1036" s="15"/>
      <c r="O1036" s="15"/>
      <c r="P1036" s="15"/>
      <c r="Q1036" s="15"/>
      <c r="R1036" s="15"/>
    </row>
    <row r="1037">
      <c r="A1037" s="15"/>
      <c r="B1037" s="15"/>
      <c r="C1037" s="15"/>
      <c r="D1037" s="15"/>
      <c r="E1037" s="15"/>
      <c r="F1037" s="15"/>
      <c r="G1037" s="15"/>
      <c r="H1037" s="15"/>
      <c r="I1037" s="15"/>
      <c r="J1037" s="15"/>
      <c r="K1037" s="15"/>
      <c r="L1037" s="15"/>
      <c r="M1037" s="15"/>
      <c r="N1037" s="15"/>
      <c r="O1037" s="15"/>
      <c r="P1037" s="15"/>
      <c r="Q1037" s="15"/>
      <c r="R1037" s="15"/>
    </row>
    <row r="1038">
      <c r="A1038" s="15"/>
      <c r="B1038" s="15"/>
      <c r="C1038" s="15"/>
      <c r="D1038" s="15"/>
      <c r="E1038" s="15"/>
      <c r="F1038" s="15"/>
      <c r="G1038" s="15"/>
      <c r="H1038" s="15"/>
      <c r="I1038" s="15"/>
      <c r="J1038" s="15"/>
      <c r="K1038" s="15"/>
      <c r="L1038" s="15"/>
      <c r="M1038" s="15"/>
      <c r="N1038" s="15"/>
      <c r="O1038" s="15"/>
      <c r="P1038" s="15"/>
      <c r="Q1038" s="15"/>
      <c r="R1038" s="15"/>
    </row>
    <row r="1039">
      <c r="A1039" s="15"/>
      <c r="B1039" s="15"/>
      <c r="C1039" s="15"/>
      <c r="D1039" s="15"/>
      <c r="E1039" s="15"/>
      <c r="F1039" s="15"/>
      <c r="G1039" s="15"/>
      <c r="H1039" s="15"/>
      <c r="I1039" s="15"/>
      <c r="J1039" s="15"/>
      <c r="K1039" s="15"/>
      <c r="L1039" s="15"/>
      <c r="M1039" s="15"/>
      <c r="N1039" s="15"/>
      <c r="O1039" s="15"/>
      <c r="P1039" s="15"/>
      <c r="Q1039" s="15"/>
      <c r="R1039" s="15"/>
    </row>
    <row r="1040">
      <c r="A1040" s="15"/>
      <c r="B1040" s="15"/>
      <c r="C1040" s="15"/>
      <c r="D1040" s="15"/>
      <c r="E1040" s="15"/>
      <c r="F1040" s="15"/>
      <c r="G1040" s="15"/>
      <c r="H1040" s="15"/>
      <c r="I1040" s="15"/>
      <c r="J1040" s="15"/>
      <c r="K1040" s="15"/>
      <c r="L1040" s="15"/>
      <c r="M1040" s="15"/>
      <c r="N1040" s="15"/>
      <c r="O1040" s="15"/>
      <c r="P1040" s="15"/>
      <c r="Q1040" s="15"/>
      <c r="R1040" s="15"/>
    </row>
    <row r="1041">
      <c r="A1041" s="15"/>
      <c r="B1041" s="15"/>
      <c r="C1041" s="15"/>
      <c r="D1041" s="15"/>
      <c r="E1041" s="15"/>
      <c r="F1041" s="15"/>
      <c r="G1041" s="15"/>
      <c r="H1041" s="15"/>
      <c r="I1041" s="15"/>
      <c r="J1041" s="15"/>
      <c r="K1041" s="15"/>
      <c r="L1041" s="15"/>
      <c r="M1041" s="15"/>
      <c r="N1041" s="15"/>
      <c r="O1041" s="15"/>
      <c r="P1041" s="15"/>
      <c r="Q1041" s="15"/>
      <c r="R1041" s="15"/>
    </row>
    <row r="1042">
      <c r="A1042" s="15"/>
      <c r="B1042" s="15"/>
      <c r="C1042" s="15"/>
      <c r="D1042" s="15"/>
      <c r="E1042" s="15"/>
      <c r="F1042" s="15"/>
      <c r="G1042" s="15"/>
      <c r="H1042" s="15"/>
      <c r="I1042" s="15"/>
      <c r="J1042" s="15"/>
      <c r="K1042" s="15"/>
      <c r="L1042" s="15"/>
      <c r="M1042" s="15"/>
      <c r="N1042" s="15"/>
      <c r="O1042" s="15"/>
      <c r="P1042" s="15"/>
      <c r="Q1042" s="15"/>
      <c r="R1042" s="15"/>
    </row>
    <row r="1043">
      <c r="A1043" s="15"/>
      <c r="B1043" s="15"/>
      <c r="C1043" s="15"/>
      <c r="D1043" s="15"/>
      <c r="E1043" s="15"/>
      <c r="F1043" s="15"/>
      <c r="G1043" s="15"/>
      <c r="H1043" s="15"/>
      <c r="I1043" s="15"/>
      <c r="J1043" s="15"/>
      <c r="K1043" s="15"/>
      <c r="L1043" s="15"/>
      <c r="M1043" s="15"/>
      <c r="N1043" s="15"/>
      <c r="O1043" s="15"/>
      <c r="P1043" s="15"/>
      <c r="Q1043" s="15"/>
      <c r="R1043" s="15"/>
    </row>
    <row r="1044">
      <c r="A1044" s="15"/>
      <c r="B1044" s="15"/>
      <c r="C1044" s="15"/>
      <c r="D1044" s="15"/>
      <c r="E1044" s="15"/>
      <c r="F1044" s="15"/>
      <c r="G1044" s="15"/>
      <c r="H1044" s="15"/>
      <c r="I1044" s="15"/>
      <c r="J1044" s="15"/>
      <c r="K1044" s="15"/>
      <c r="L1044" s="15"/>
      <c r="M1044" s="15"/>
      <c r="N1044" s="15"/>
      <c r="O1044" s="15"/>
      <c r="P1044" s="15"/>
      <c r="Q1044" s="15"/>
      <c r="R1044" s="15"/>
    </row>
    <row r="1045">
      <c r="A1045" s="15"/>
      <c r="B1045" s="15"/>
      <c r="C1045" s="15"/>
      <c r="D1045" s="15"/>
      <c r="E1045" s="15"/>
      <c r="F1045" s="15"/>
      <c r="G1045" s="15"/>
      <c r="H1045" s="15"/>
      <c r="I1045" s="15"/>
      <c r="J1045" s="15"/>
      <c r="K1045" s="15"/>
      <c r="L1045" s="15"/>
      <c r="M1045" s="15"/>
      <c r="N1045" s="15"/>
      <c r="O1045" s="15"/>
      <c r="P1045" s="15"/>
      <c r="Q1045" s="15"/>
      <c r="R1045" s="15"/>
    </row>
    <row r="1046">
      <c r="A1046" s="15"/>
      <c r="B1046" s="15"/>
      <c r="C1046" s="15"/>
      <c r="D1046" s="15"/>
      <c r="E1046" s="15"/>
      <c r="F1046" s="15"/>
      <c r="G1046" s="15"/>
      <c r="H1046" s="15"/>
      <c r="I1046" s="15"/>
      <c r="J1046" s="15"/>
      <c r="K1046" s="15"/>
      <c r="L1046" s="15"/>
      <c r="M1046" s="15"/>
      <c r="N1046" s="15"/>
      <c r="O1046" s="15"/>
      <c r="P1046" s="15"/>
      <c r="Q1046" s="15"/>
      <c r="R1046" s="15"/>
    </row>
    <row r="1047">
      <c r="A1047" s="15"/>
      <c r="B1047" s="15"/>
      <c r="C1047" s="15"/>
      <c r="D1047" s="15"/>
      <c r="E1047" s="15"/>
      <c r="F1047" s="15"/>
      <c r="G1047" s="15"/>
      <c r="H1047" s="15"/>
      <c r="I1047" s="15"/>
      <c r="J1047" s="15"/>
      <c r="K1047" s="15"/>
      <c r="L1047" s="15"/>
      <c r="M1047" s="15"/>
      <c r="N1047" s="15"/>
      <c r="O1047" s="15"/>
      <c r="P1047" s="15"/>
      <c r="Q1047" s="15"/>
      <c r="R1047" s="15"/>
    </row>
    <row r="1048">
      <c r="A1048" s="15"/>
      <c r="B1048" s="15"/>
      <c r="C1048" s="15"/>
      <c r="D1048" s="15"/>
      <c r="E1048" s="15"/>
      <c r="F1048" s="15"/>
      <c r="G1048" s="15"/>
      <c r="H1048" s="15"/>
      <c r="I1048" s="15"/>
      <c r="J1048" s="15"/>
      <c r="K1048" s="15"/>
      <c r="L1048" s="15"/>
      <c r="M1048" s="15"/>
      <c r="N1048" s="15"/>
      <c r="O1048" s="15"/>
      <c r="P1048" s="15"/>
      <c r="Q1048" s="15"/>
      <c r="R1048" s="15"/>
    </row>
    <row r="1049">
      <c r="A1049" s="15"/>
      <c r="B1049" s="15"/>
      <c r="C1049" s="15"/>
      <c r="D1049" s="15"/>
      <c r="E1049" s="15"/>
      <c r="F1049" s="15"/>
      <c r="G1049" s="15"/>
      <c r="H1049" s="15"/>
      <c r="I1049" s="15"/>
      <c r="J1049" s="15"/>
      <c r="K1049" s="15"/>
      <c r="L1049" s="15"/>
      <c r="M1049" s="15"/>
      <c r="N1049" s="15"/>
      <c r="O1049" s="15"/>
      <c r="P1049" s="15"/>
      <c r="Q1049" s="15"/>
      <c r="R1049" s="15"/>
    </row>
    <row r="1050">
      <c r="A1050" s="15"/>
      <c r="B1050" s="15"/>
      <c r="C1050" s="15"/>
      <c r="D1050" s="15"/>
      <c r="E1050" s="15"/>
      <c r="F1050" s="15"/>
      <c r="G1050" s="15"/>
      <c r="H1050" s="15"/>
      <c r="I1050" s="15"/>
      <c r="J1050" s="15"/>
      <c r="K1050" s="15"/>
      <c r="L1050" s="15"/>
      <c r="M1050" s="15"/>
      <c r="N1050" s="15"/>
      <c r="O1050" s="15"/>
      <c r="P1050" s="15"/>
      <c r="Q1050" s="15"/>
      <c r="R1050" s="15"/>
    </row>
    <row r="1051">
      <c r="A1051" s="15"/>
      <c r="B1051" s="15"/>
      <c r="C1051" s="15"/>
      <c r="D1051" s="15"/>
      <c r="E1051" s="15"/>
      <c r="F1051" s="15"/>
      <c r="G1051" s="15"/>
      <c r="H1051" s="15"/>
      <c r="I1051" s="15"/>
      <c r="J1051" s="15"/>
      <c r="K1051" s="15"/>
      <c r="L1051" s="15"/>
      <c r="M1051" s="15"/>
      <c r="N1051" s="15"/>
      <c r="O1051" s="15"/>
      <c r="P1051" s="15"/>
      <c r="Q1051" s="15"/>
      <c r="R1051" s="15"/>
    </row>
    <row r="1052">
      <c r="A1052" s="15"/>
      <c r="B1052" s="15"/>
      <c r="C1052" s="15"/>
      <c r="D1052" s="15"/>
      <c r="E1052" s="15"/>
      <c r="F1052" s="15"/>
      <c r="G1052" s="15"/>
      <c r="H1052" s="15"/>
      <c r="I1052" s="15"/>
      <c r="J1052" s="15"/>
      <c r="K1052" s="15"/>
      <c r="L1052" s="15"/>
      <c r="M1052" s="15"/>
      <c r="N1052" s="15"/>
      <c r="O1052" s="15"/>
      <c r="P1052" s="15"/>
      <c r="Q1052" s="15"/>
      <c r="R1052" s="15"/>
    </row>
    <row r="1053">
      <c r="A1053" s="15"/>
      <c r="B1053" s="15"/>
      <c r="C1053" s="15"/>
      <c r="D1053" s="15"/>
      <c r="E1053" s="15"/>
      <c r="F1053" s="15"/>
      <c r="G1053" s="15"/>
      <c r="H1053" s="15"/>
      <c r="I1053" s="15"/>
      <c r="J1053" s="15"/>
      <c r="K1053" s="15"/>
      <c r="L1053" s="15"/>
      <c r="M1053" s="15"/>
      <c r="N1053" s="15"/>
      <c r="O1053" s="15"/>
      <c r="P1053" s="15"/>
      <c r="Q1053" s="15"/>
      <c r="R1053" s="15"/>
    </row>
  </sheetData>
  <autoFilter ref="$A$2:$R$68"/>
  <mergeCells count="5">
    <mergeCell ref="M1:P1"/>
    <mergeCell ref="H65:L65"/>
    <mergeCell ref="L66:M66"/>
    <mergeCell ref="L67:M67"/>
    <mergeCell ref="L68:M68"/>
  </mergeCells>
  <dataValidations>
    <dataValidation type="list" allowBlank="1" showErrorMessage="1" sqref="K3:K23 K25:K31 K33:K64">
      <formula1>LISTA!$B$2:$B$41</formula1>
    </dataValidation>
    <dataValidation type="list" allowBlank="1" showErrorMessage="1" sqref="L3:L23 L25:L31 L33:L64">
      <formula1>LISTA!$A$2:$A$10</formula1>
    </dataValidation>
    <dataValidation type="custom" allowBlank="1" showDropDown="1" sqref="C75:E75 C76:C77">
      <formula1>OR(NOT(ISERROR(DATEVALUE(C75))), AND(ISNUMBER(C75), LEFT(CELL("format", C75))="D"))</formula1>
    </dataValidation>
    <dataValidation type="custom" allowBlank="1" showDropDown="1" showErrorMessage="1" sqref="B3 B4:C31 B32 B33:C64">
      <formula1>OR(NOT(ISERROR(DATEVALUE(B3))), AND(ISNUMBER(B3), LEFT(CELL("format", B3))="D"))</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3.38"/>
    <col customWidth="1" min="2" max="3" width="12.88"/>
    <col customWidth="1" min="4" max="4" width="17.13"/>
    <col customWidth="1" min="5" max="5" width="12.13"/>
    <col customWidth="1" min="6" max="6" width="14.75"/>
    <col customWidth="1" min="7" max="7" width="23.0"/>
    <col customWidth="1" min="8" max="8" width="22.75"/>
    <col customWidth="1" min="9" max="9" width="19.75"/>
    <col customWidth="1" min="10" max="12" width="15.63"/>
    <col customWidth="1" min="16" max="16" width="13.75"/>
    <col customWidth="1" min="17" max="17" width="15.63"/>
    <col customWidth="1" min="18" max="18" width="25.0"/>
    <col customWidth="1" min="19" max="19" width="16.5"/>
  </cols>
  <sheetData>
    <row r="1">
      <c r="A1" s="1"/>
      <c r="B1" s="3"/>
      <c r="C1" s="3"/>
      <c r="D1" s="3"/>
      <c r="E1" s="3"/>
      <c r="F1" s="4"/>
      <c r="G1" s="4"/>
      <c r="H1" s="4"/>
      <c r="I1" s="4"/>
      <c r="J1" s="4"/>
      <c r="K1" s="4"/>
      <c r="L1" s="4"/>
      <c r="M1" s="5" t="s">
        <v>0</v>
      </c>
      <c r="N1" s="6"/>
      <c r="O1" s="6"/>
      <c r="P1" s="7"/>
      <c r="Q1" s="8"/>
      <c r="R1" s="8"/>
    </row>
    <row r="2">
      <c r="A2" s="3" t="s">
        <v>1</v>
      </c>
      <c r="B2" s="3"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c r="S2" s="12"/>
    </row>
    <row r="3">
      <c r="A3" s="13">
        <v>1.0</v>
      </c>
      <c r="B3" s="14">
        <v>44622.0</v>
      </c>
      <c r="C3" s="22">
        <v>44593.0</v>
      </c>
      <c r="D3" s="13">
        <v>3.81401100124583E14</v>
      </c>
      <c r="E3" s="13">
        <v>20.0</v>
      </c>
      <c r="F3" s="13">
        <v>3.756285017E9</v>
      </c>
      <c r="G3" s="13" t="s">
        <v>564</v>
      </c>
      <c r="H3" s="13" t="s">
        <v>564</v>
      </c>
      <c r="I3" s="13">
        <v>7.0381755E7</v>
      </c>
      <c r="J3" s="13" t="s">
        <v>565</v>
      </c>
      <c r="K3" s="13" t="s">
        <v>98</v>
      </c>
      <c r="L3" s="13" t="s">
        <v>44</v>
      </c>
      <c r="M3" s="67">
        <v>1730.0</v>
      </c>
      <c r="N3" s="13">
        <f t="shared" ref="N3:N10" si="1">M3</f>
        <v>1730</v>
      </c>
      <c r="O3" s="15"/>
      <c r="P3" s="13" t="s">
        <v>102</v>
      </c>
      <c r="Q3" s="16" t="s">
        <v>23</v>
      </c>
      <c r="R3" s="13" t="s">
        <v>566</v>
      </c>
    </row>
    <row r="4">
      <c r="A4" s="13">
        <v>2.0</v>
      </c>
      <c r="B4" s="14">
        <v>44623.0</v>
      </c>
      <c r="C4" s="14">
        <v>44623.0</v>
      </c>
      <c r="D4" s="13">
        <v>3.81401100124583E14</v>
      </c>
      <c r="E4" s="13">
        <v>21.0</v>
      </c>
      <c r="F4" s="13">
        <v>0.0</v>
      </c>
      <c r="G4" s="13" t="s">
        <v>567</v>
      </c>
      <c r="H4" s="13" t="s">
        <v>567</v>
      </c>
      <c r="I4" s="13">
        <v>7.161121E7</v>
      </c>
      <c r="J4" s="13"/>
      <c r="K4" s="13" t="s">
        <v>98</v>
      </c>
      <c r="L4" s="13" t="s">
        <v>306</v>
      </c>
      <c r="M4" s="67">
        <v>2022.0</v>
      </c>
      <c r="N4" s="13">
        <f t="shared" si="1"/>
        <v>2022</v>
      </c>
      <c r="O4" s="15"/>
      <c r="P4" s="13" t="s">
        <v>102</v>
      </c>
      <c r="Q4" s="16" t="s">
        <v>23</v>
      </c>
      <c r="R4" s="13" t="s">
        <v>568</v>
      </c>
    </row>
    <row r="5">
      <c r="A5" s="13">
        <v>3.0</v>
      </c>
      <c r="B5" s="14">
        <v>44624.0</v>
      </c>
      <c r="C5" s="14">
        <v>44625.0</v>
      </c>
      <c r="D5" s="13">
        <v>3.81401100124583E14</v>
      </c>
      <c r="E5" s="13">
        <v>22.0</v>
      </c>
      <c r="F5" s="13">
        <v>6217796.0</v>
      </c>
      <c r="G5" s="13" t="s">
        <v>569</v>
      </c>
      <c r="H5" s="13" t="s">
        <v>569</v>
      </c>
      <c r="I5" s="13">
        <v>7.0824171E7</v>
      </c>
      <c r="J5" s="13" t="s">
        <v>570</v>
      </c>
      <c r="K5" s="13" t="s">
        <v>374</v>
      </c>
      <c r="L5" s="13" t="s">
        <v>27</v>
      </c>
      <c r="M5" s="67">
        <v>1290.0</v>
      </c>
      <c r="N5" s="13">
        <f t="shared" si="1"/>
        <v>1290</v>
      </c>
      <c r="O5" s="15"/>
      <c r="P5" s="13" t="s">
        <v>102</v>
      </c>
      <c r="Q5" s="16" t="s">
        <v>23</v>
      </c>
      <c r="R5" s="13" t="s">
        <v>571</v>
      </c>
    </row>
    <row r="6">
      <c r="A6" s="13">
        <v>4.0</v>
      </c>
      <c r="B6" s="14">
        <v>44624.0</v>
      </c>
      <c r="C6" s="14">
        <v>44626.0</v>
      </c>
      <c r="D6" s="13">
        <v>3.81401100124583E14</v>
      </c>
      <c r="E6" s="13">
        <v>23.0</v>
      </c>
      <c r="F6" s="13">
        <v>9640511.0</v>
      </c>
      <c r="G6" s="13" t="s">
        <v>572</v>
      </c>
      <c r="H6" s="13" t="s">
        <v>573</v>
      </c>
      <c r="I6" s="13">
        <v>7.1327499E7</v>
      </c>
      <c r="J6" s="13" t="s">
        <v>574</v>
      </c>
      <c r="K6" s="13" t="s">
        <v>418</v>
      </c>
      <c r="L6" s="15"/>
      <c r="M6" s="13">
        <v>400.0</v>
      </c>
      <c r="N6" s="13">
        <f t="shared" si="1"/>
        <v>400</v>
      </c>
      <c r="O6" s="15"/>
      <c r="P6" s="13" t="s">
        <v>102</v>
      </c>
      <c r="Q6" s="16" t="s">
        <v>23</v>
      </c>
      <c r="R6" s="13" t="s">
        <v>575</v>
      </c>
    </row>
    <row r="7">
      <c r="A7" s="13">
        <v>5.0</v>
      </c>
      <c r="B7" s="14">
        <v>44624.0</v>
      </c>
      <c r="C7" s="14">
        <v>44626.0</v>
      </c>
      <c r="D7" s="13">
        <v>3.81401100124583E14</v>
      </c>
      <c r="E7" s="13">
        <v>24.0</v>
      </c>
      <c r="F7" s="13">
        <v>5687256.0</v>
      </c>
      <c r="G7" s="13" t="s">
        <v>576</v>
      </c>
      <c r="H7" s="13" t="s">
        <v>576</v>
      </c>
      <c r="I7" s="13">
        <v>7.2889203E7</v>
      </c>
      <c r="J7" s="13"/>
      <c r="K7" s="13" t="s">
        <v>418</v>
      </c>
      <c r="L7" s="15"/>
      <c r="M7" s="13">
        <v>260.0</v>
      </c>
      <c r="N7" s="13">
        <f t="shared" si="1"/>
        <v>260</v>
      </c>
      <c r="O7" s="15"/>
      <c r="P7" s="13" t="s">
        <v>102</v>
      </c>
      <c r="Q7" s="16" t="s">
        <v>23</v>
      </c>
      <c r="R7" s="13" t="s">
        <v>577</v>
      </c>
    </row>
    <row r="8">
      <c r="A8" s="17">
        <v>6.0</v>
      </c>
      <c r="B8" s="18">
        <v>44627.0</v>
      </c>
      <c r="C8" s="18">
        <v>44820.0</v>
      </c>
      <c r="D8" s="17">
        <v>3.81401100124583E14</v>
      </c>
      <c r="E8" s="17">
        <v>25.0</v>
      </c>
      <c r="F8" s="17">
        <v>2883240.0</v>
      </c>
      <c r="G8" s="17" t="s">
        <v>40</v>
      </c>
      <c r="H8" s="17" t="s">
        <v>41</v>
      </c>
      <c r="I8" s="17">
        <v>7.0347404E7</v>
      </c>
      <c r="J8" s="17" t="s">
        <v>42</v>
      </c>
      <c r="K8" s="17" t="s">
        <v>89</v>
      </c>
      <c r="L8" s="17" t="s">
        <v>44</v>
      </c>
      <c r="M8" s="67">
        <v>1253.0</v>
      </c>
      <c r="N8" s="17">
        <f t="shared" si="1"/>
        <v>1253</v>
      </c>
      <c r="O8" s="19"/>
      <c r="P8" s="17" t="s">
        <v>22</v>
      </c>
      <c r="Q8" s="20" t="s">
        <v>23</v>
      </c>
      <c r="R8" s="17" t="s">
        <v>578</v>
      </c>
    </row>
    <row r="9">
      <c r="A9" s="17">
        <v>7.0</v>
      </c>
      <c r="B9" s="18">
        <v>44629.0</v>
      </c>
      <c r="C9" s="18">
        <v>44818.0</v>
      </c>
      <c r="D9" s="17">
        <v>3.81401100124583E14</v>
      </c>
      <c r="E9" s="17">
        <v>27.0</v>
      </c>
      <c r="F9" s="17">
        <v>3144061.0</v>
      </c>
      <c r="G9" s="17" t="s">
        <v>86</v>
      </c>
      <c r="H9" s="17" t="s">
        <v>87</v>
      </c>
      <c r="I9" s="17">
        <v>7.0722092E7</v>
      </c>
      <c r="J9" s="17" t="s">
        <v>88</v>
      </c>
      <c r="K9" s="17" t="s">
        <v>89</v>
      </c>
      <c r="L9" s="17" t="s">
        <v>44</v>
      </c>
      <c r="M9" s="67">
        <v>1188.0</v>
      </c>
      <c r="N9" s="19">
        <f t="shared" si="1"/>
        <v>1188</v>
      </c>
      <c r="O9" s="19"/>
      <c r="P9" s="17" t="s">
        <v>22</v>
      </c>
      <c r="Q9" s="20" t="s">
        <v>23</v>
      </c>
      <c r="R9" s="17" t="s">
        <v>579</v>
      </c>
    </row>
    <row r="10">
      <c r="A10" s="13">
        <v>8.0</v>
      </c>
      <c r="B10" s="14">
        <v>44629.0</v>
      </c>
      <c r="C10" s="14">
        <v>44632.0</v>
      </c>
      <c r="D10" s="13">
        <v>3.81401100124583E14</v>
      </c>
      <c r="E10" s="13">
        <v>26.0</v>
      </c>
      <c r="F10" s="15"/>
      <c r="G10" s="13" t="s">
        <v>580</v>
      </c>
      <c r="H10" s="13" t="s">
        <v>580</v>
      </c>
      <c r="I10" s="13">
        <v>7.8582604E7</v>
      </c>
      <c r="J10" s="13" t="s">
        <v>581</v>
      </c>
      <c r="K10" s="13" t="s">
        <v>458</v>
      </c>
      <c r="L10" s="13" t="s">
        <v>27</v>
      </c>
      <c r="M10" s="67">
        <v>1230.0</v>
      </c>
      <c r="N10" s="13">
        <f t="shared" si="1"/>
        <v>1230</v>
      </c>
      <c r="O10" s="15"/>
      <c r="P10" s="13" t="s">
        <v>102</v>
      </c>
      <c r="Q10" s="16" t="s">
        <v>23</v>
      </c>
      <c r="R10" s="13" t="s">
        <v>582</v>
      </c>
    </row>
    <row r="11">
      <c r="A11" s="13">
        <v>9.0</v>
      </c>
      <c r="B11" s="14">
        <v>44602.0</v>
      </c>
      <c r="C11" s="14">
        <v>44633.0</v>
      </c>
      <c r="D11" s="13">
        <v>3.81401100124583E14</v>
      </c>
      <c r="E11" s="13">
        <v>28.0</v>
      </c>
      <c r="F11" s="13">
        <v>7716451.0</v>
      </c>
      <c r="G11" s="13" t="s">
        <v>583</v>
      </c>
      <c r="H11" s="13" t="s">
        <v>583</v>
      </c>
      <c r="I11" s="13">
        <v>7.7305231E7</v>
      </c>
      <c r="J11" s="13" t="s">
        <v>584</v>
      </c>
      <c r="K11" s="13" t="s">
        <v>418</v>
      </c>
      <c r="L11" s="15"/>
      <c r="M11" s="13">
        <v>200.0</v>
      </c>
      <c r="N11" s="13">
        <v>200.0</v>
      </c>
      <c r="O11" s="15"/>
      <c r="P11" s="13" t="s">
        <v>102</v>
      </c>
      <c r="Q11" s="16" t="s">
        <v>23</v>
      </c>
      <c r="R11" s="13" t="s">
        <v>462</v>
      </c>
    </row>
    <row r="12">
      <c r="A12" s="13">
        <v>10.0</v>
      </c>
      <c r="B12" s="14">
        <v>44631.0</v>
      </c>
      <c r="C12" s="14">
        <v>44632.0</v>
      </c>
      <c r="D12" s="13">
        <v>3.81401100124583E14</v>
      </c>
      <c r="E12" s="13">
        <v>29.0</v>
      </c>
      <c r="F12" s="13">
        <v>8941432.0</v>
      </c>
      <c r="G12" s="13" t="s">
        <v>585</v>
      </c>
      <c r="H12" s="13" t="s">
        <v>585</v>
      </c>
      <c r="I12" s="13">
        <v>7.5043937E7</v>
      </c>
      <c r="J12" s="13" t="s">
        <v>586</v>
      </c>
      <c r="K12" s="13" t="s">
        <v>98</v>
      </c>
      <c r="L12" s="13" t="s">
        <v>27</v>
      </c>
      <c r="M12" s="67">
        <v>980.0</v>
      </c>
      <c r="N12" s="13">
        <f>M12</f>
        <v>980</v>
      </c>
      <c r="O12" s="15"/>
      <c r="P12" s="13" t="s">
        <v>102</v>
      </c>
      <c r="Q12" s="16" t="s">
        <v>23</v>
      </c>
      <c r="R12" s="13" t="s">
        <v>587</v>
      </c>
    </row>
    <row r="13">
      <c r="A13" s="17">
        <v>11.0</v>
      </c>
      <c r="B13" s="18">
        <v>44634.0</v>
      </c>
      <c r="C13" s="17" t="s">
        <v>476</v>
      </c>
      <c r="D13" s="17">
        <v>3.81401100124583E14</v>
      </c>
      <c r="E13" s="17">
        <v>30.0</v>
      </c>
      <c r="F13" s="17">
        <v>6.78507011E8</v>
      </c>
      <c r="G13" s="17" t="s">
        <v>477</v>
      </c>
      <c r="H13" s="17" t="s">
        <v>79</v>
      </c>
      <c r="I13" s="17">
        <v>7.7439977E7</v>
      </c>
      <c r="J13" s="17" t="s">
        <v>20</v>
      </c>
      <c r="K13" s="17" t="s">
        <v>80</v>
      </c>
      <c r="L13" s="17" t="s">
        <v>44</v>
      </c>
      <c r="M13" s="67">
        <v>404.4</v>
      </c>
      <c r="N13" s="17">
        <v>404.4</v>
      </c>
      <c r="O13" s="19"/>
      <c r="P13" s="17" t="s">
        <v>22</v>
      </c>
      <c r="Q13" s="20" t="s">
        <v>23</v>
      </c>
      <c r="R13" s="17" t="s">
        <v>588</v>
      </c>
    </row>
    <row r="14">
      <c r="A14" s="13">
        <v>12.0</v>
      </c>
      <c r="B14" s="14">
        <v>44636.0</v>
      </c>
      <c r="C14" s="14">
        <v>44639.0</v>
      </c>
      <c r="D14" s="13">
        <v>3.81401100124583E14</v>
      </c>
      <c r="E14" s="13">
        <v>31.0</v>
      </c>
      <c r="F14" s="13">
        <v>5351405.0</v>
      </c>
      <c r="G14" s="13" t="s">
        <v>589</v>
      </c>
      <c r="H14" s="13" t="s">
        <v>589</v>
      </c>
      <c r="I14" s="13">
        <v>7.024646E7</v>
      </c>
      <c r="J14" s="13" t="s">
        <v>97</v>
      </c>
      <c r="K14" s="13" t="s">
        <v>98</v>
      </c>
      <c r="L14" s="13" t="s">
        <v>27</v>
      </c>
      <c r="M14" s="67">
        <v>793.0</v>
      </c>
      <c r="N14" s="13">
        <f t="shared" ref="N14:N18" si="2">M14</f>
        <v>793</v>
      </c>
      <c r="O14" s="15"/>
      <c r="P14" s="13" t="s">
        <v>102</v>
      </c>
      <c r="Q14" s="16" t="s">
        <v>23</v>
      </c>
      <c r="R14" s="13" t="s">
        <v>590</v>
      </c>
      <c r="S14" s="13"/>
    </row>
    <row r="15">
      <c r="A15" s="13">
        <v>13.0</v>
      </c>
      <c r="B15" s="14">
        <v>44638.0</v>
      </c>
      <c r="C15" s="14">
        <v>44640.0</v>
      </c>
      <c r="D15" s="13">
        <v>3.81401100124583E14</v>
      </c>
      <c r="E15" s="13">
        <v>32.0</v>
      </c>
      <c r="F15" s="13">
        <v>8002204.0</v>
      </c>
      <c r="G15" s="13" t="s">
        <v>591</v>
      </c>
      <c r="H15" s="13" t="s">
        <v>592</v>
      </c>
      <c r="I15" s="13">
        <v>7.5027308E7</v>
      </c>
      <c r="J15" s="13" t="s">
        <v>593</v>
      </c>
      <c r="K15" s="13" t="s">
        <v>418</v>
      </c>
      <c r="L15" s="15"/>
      <c r="M15" s="13">
        <v>200.0</v>
      </c>
      <c r="N15" s="13">
        <f t="shared" si="2"/>
        <v>200</v>
      </c>
      <c r="O15" s="15"/>
      <c r="P15" s="13" t="s">
        <v>102</v>
      </c>
      <c r="Q15" s="16" t="s">
        <v>23</v>
      </c>
      <c r="R15" s="13" t="s">
        <v>594</v>
      </c>
    </row>
    <row r="16">
      <c r="A16" s="13">
        <v>14.0</v>
      </c>
      <c r="B16" s="14">
        <v>44638.0</v>
      </c>
      <c r="C16" s="14"/>
      <c r="D16" s="13">
        <v>3.81401100124583E14</v>
      </c>
      <c r="E16" s="13">
        <v>33.0</v>
      </c>
      <c r="F16" s="13">
        <v>8440966.0</v>
      </c>
      <c r="G16" s="68" t="s">
        <v>595</v>
      </c>
      <c r="H16" s="13" t="s">
        <v>596</v>
      </c>
      <c r="I16" s="13">
        <v>7.5333241E7</v>
      </c>
      <c r="J16" s="13" t="s">
        <v>597</v>
      </c>
      <c r="K16" s="13" t="s">
        <v>98</v>
      </c>
      <c r="L16" s="13" t="s">
        <v>27</v>
      </c>
      <c r="M16" s="67">
        <v>980.0</v>
      </c>
      <c r="N16" s="13">
        <f t="shared" si="2"/>
        <v>980</v>
      </c>
      <c r="O16" s="15"/>
      <c r="P16" s="13" t="s">
        <v>102</v>
      </c>
      <c r="Q16" s="16" t="s">
        <v>23</v>
      </c>
      <c r="R16" s="13" t="s">
        <v>598</v>
      </c>
    </row>
    <row r="17">
      <c r="A17" s="13">
        <v>15.0</v>
      </c>
      <c r="B17" s="14">
        <v>44643.0</v>
      </c>
      <c r="C17" s="14">
        <v>44646.0</v>
      </c>
      <c r="D17" s="13">
        <v>3.81401100124583E14</v>
      </c>
      <c r="E17" s="13">
        <v>34.0</v>
      </c>
      <c r="F17" s="13">
        <v>9648498.0</v>
      </c>
      <c r="G17" s="13" t="s">
        <v>599</v>
      </c>
      <c r="H17" s="13" t="s">
        <v>599</v>
      </c>
      <c r="I17" s="13">
        <v>7.6078747E7</v>
      </c>
      <c r="J17" s="15"/>
      <c r="K17" s="13" t="s">
        <v>89</v>
      </c>
      <c r="L17" s="13" t="s">
        <v>27</v>
      </c>
      <c r="M17" s="67">
        <v>2880.0</v>
      </c>
      <c r="N17" s="13">
        <f t="shared" si="2"/>
        <v>2880</v>
      </c>
      <c r="O17" s="15"/>
      <c r="P17" s="13" t="s">
        <v>102</v>
      </c>
      <c r="Q17" s="16" t="s">
        <v>23</v>
      </c>
      <c r="R17" s="13" t="s">
        <v>600</v>
      </c>
    </row>
    <row r="18">
      <c r="A18" s="13">
        <v>16.0</v>
      </c>
      <c r="B18" s="14">
        <v>44643.0</v>
      </c>
      <c r="C18" s="14">
        <v>44653.0</v>
      </c>
      <c r="D18" s="13">
        <v>3.81401100124583E14</v>
      </c>
      <c r="E18" s="13" t="s">
        <v>601</v>
      </c>
      <c r="F18" s="13">
        <v>8210258.0</v>
      </c>
      <c r="G18" s="13" t="s">
        <v>602</v>
      </c>
      <c r="H18" s="13" t="s">
        <v>602</v>
      </c>
      <c r="I18" s="13">
        <v>7.7800571E7</v>
      </c>
      <c r="J18" s="13" t="s">
        <v>603</v>
      </c>
      <c r="K18" s="13" t="s">
        <v>604</v>
      </c>
      <c r="L18" s="13" t="s">
        <v>27</v>
      </c>
      <c r="M18" s="67">
        <v>360.0</v>
      </c>
      <c r="N18" s="13">
        <f t="shared" si="2"/>
        <v>360</v>
      </c>
      <c r="O18" s="15"/>
      <c r="P18" s="13" t="s">
        <v>102</v>
      </c>
      <c r="Q18" s="16" t="s">
        <v>23</v>
      </c>
      <c r="R18" s="13" t="s">
        <v>605</v>
      </c>
    </row>
    <row r="19">
      <c r="A19" s="13">
        <v>17.0</v>
      </c>
      <c r="B19" s="69">
        <v>44644.0</v>
      </c>
      <c r="C19" s="14">
        <v>44821.0</v>
      </c>
      <c r="D19" s="13">
        <v>3.81401100124583E14</v>
      </c>
      <c r="E19" s="13" t="s">
        <v>606</v>
      </c>
      <c r="F19" s="13">
        <v>2944718.0</v>
      </c>
      <c r="G19" s="13" t="s">
        <v>607</v>
      </c>
      <c r="H19" s="13" t="s">
        <v>607</v>
      </c>
      <c r="I19" s="13" t="s">
        <v>608</v>
      </c>
      <c r="J19" s="13" t="s">
        <v>609</v>
      </c>
      <c r="K19" s="13" t="s">
        <v>604</v>
      </c>
      <c r="L19" s="13" t="s">
        <v>27</v>
      </c>
      <c r="M19" s="67">
        <v>360.0</v>
      </c>
      <c r="N19" s="13">
        <v>360.0</v>
      </c>
      <c r="O19" s="15"/>
      <c r="P19" s="13" t="s">
        <v>102</v>
      </c>
      <c r="Q19" s="16" t="s">
        <v>23</v>
      </c>
      <c r="R19" s="13" t="s">
        <v>610</v>
      </c>
    </row>
    <row r="20">
      <c r="A20" s="13">
        <v>18.0</v>
      </c>
      <c r="B20" s="69">
        <v>44644.0</v>
      </c>
      <c r="C20" s="14">
        <v>44647.0</v>
      </c>
      <c r="D20" s="13">
        <v>3.81401100124583E14</v>
      </c>
      <c r="E20" s="13">
        <v>37.0</v>
      </c>
      <c r="F20" s="13">
        <v>1.1388565E7</v>
      </c>
      <c r="G20" s="70" t="s">
        <v>611</v>
      </c>
      <c r="H20" s="70" t="s">
        <v>611</v>
      </c>
      <c r="I20" s="13">
        <v>7.0821962E7</v>
      </c>
      <c r="J20" s="13" t="s">
        <v>612</v>
      </c>
      <c r="K20" s="13" t="s">
        <v>391</v>
      </c>
      <c r="L20" s="15"/>
      <c r="M20" s="13">
        <v>650.0</v>
      </c>
      <c r="N20" s="13">
        <v>650.0</v>
      </c>
      <c r="O20" s="15"/>
      <c r="P20" s="13" t="s">
        <v>102</v>
      </c>
      <c r="Q20" s="16" t="s">
        <v>23</v>
      </c>
      <c r="R20" s="13" t="s">
        <v>613</v>
      </c>
    </row>
    <row r="21">
      <c r="A21" s="13">
        <v>19.0</v>
      </c>
      <c r="B21" s="69">
        <v>44650.0</v>
      </c>
      <c r="C21" s="14">
        <v>44650.0</v>
      </c>
      <c r="D21" s="13">
        <v>3.81401100124583E14</v>
      </c>
      <c r="E21" s="13" t="s">
        <v>614</v>
      </c>
      <c r="F21" s="13">
        <v>4444125.0</v>
      </c>
      <c r="G21" s="13" t="s">
        <v>615</v>
      </c>
      <c r="H21" s="13" t="s">
        <v>615</v>
      </c>
      <c r="I21" s="13">
        <v>7.7068193E7</v>
      </c>
      <c r="J21" s="13" t="s">
        <v>616</v>
      </c>
      <c r="K21" s="13" t="s">
        <v>604</v>
      </c>
      <c r="L21" s="13" t="s">
        <v>27</v>
      </c>
      <c r="M21" s="67">
        <v>360.0</v>
      </c>
      <c r="N21" s="13">
        <f t="shared" ref="N21:N26" si="3">M21</f>
        <v>360</v>
      </c>
      <c r="O21" s="15"/>
      <c r="P21" s="13" t="s">
        <v>102</v>
      </c>
      <c r="Q21" s="16" t="s">
        <v>23</v>
      </c>
      <c r="R21" s="13" t="s">
        <v>617</v>
      </c>
    </row>
    <row r="22">
      <c r="A22" s="13">
        <v>20.0</v>
      </c>
      <c r="B22" s="69">
        <v>44651.0</v>
      </c>
      <c r="C22" s="14">
        <v>44660.0</v>
      </c>
      <c r="D22" s="13">
        <v>3.81401100124583E14</v>
      </c>
      <c r="E22" s="13" t="s">
        <v>618</v>
      </c>
      <c r="F22" s="13">
        <v>4731607.0</v>
      </c>
      <c r="G22" s="13" t="s">
        <v>619</v>
      </c>
      <c r="H22" s="13" t="s">
        <v>619</v>
      </c>
      <c r="I22" s="13">
        <v>7.5016662E7</v>
      </c>
      <c r="J22" s="13" t="s">
        <v>620</v>
      </c>
      <c r="K22" s="13" t="s">
        <v>604</v>
      </c>
      <c r="L22" s="13" t="s">
        <v>27</v>
      </c>
      <c r="M22" s="67">
        <v>360.0</v>
      </c>
      <c r="N22" s="13">
        <f t="shared" si="3"/>
        <v>360</v>
      </c>
      <c r="O22" s="15"/>
      <c r="P22" s="13" t="s">
        <v>102</v>
      </c>
      <c r="Q22" s="16" t="s">
        <v>23</v>
      </c>
      <c r="R22" s="13" t="s">
        <v>621</v>
      </c>
    </row>
    <row r="23">
      <c r="A23" s="13">
        <v>21.0</v>
      </c>
      <c r="B23" s="71">
        <f t="shared" ref="B23:B26" si="4">TODAY()</f>
        <v>45784</v>
      </c>
      <c r="C23" s="14"/>
      <c r="D23" s="13">
        <v>3.81401100124583E14</v>
      </c>
      <c r="E23" s="15"/>
      <c r="F23" s="15"/>
      <c r="G23" s="15"/>
      <c r="H23" s="15"/>
      <c r="I23" s="15"/>
      <c r="J23" s="15"/>
      <c r="K23" s="13"/>
      <c r="L23" s="15"/>
      <c r="M23" s="15"/>
      <c r="N23" s="13" t="str">
        <f t="shared" si="3"/>
        <v/>
      </c>
      <c r="O23" s="15"/>
      <c r="P23" s="13" t="s">
        <v>102</v>
      </c>
      <c r="Q23" s="16" t="s">
        <v>23</v>
      </c>
      <c r="R23" s="15"/>
    </row>
    <row r="24">
      <c r="A24" s="13">
        <v>22.0</v>
      </c>
      <c r="B24" s="71">
        <f t="shared" si="4"/>
        <v>45784</v>
      </c>
      <c r="C24" s="14"/>
      <c r="D24" s="13">
        <v>3.81401100124583E14</v>
      </c>
      <c r="E24" s="15"/>
      <c r="F24" s="15"/>
      <c r="G24" s="15"/>
      <c r="H24" s="15"/>
      <c r="I24" s="15"/>
      <c r="J24" s="15"/>
      <c r="K24" s="13"/>
      <c r="L24" s="15"/>
      <c r="M24" s="15"/>
      <c r="N24" s="13" t="str">
        <f t="shared" si="3"/>
        <v/>
      </c>
      <c r="O24" s="15"/>
      <c r="P24" s="13" t="s">
        <v>102</v>
      </c>
      <c r="Q24" s="16" t="s">
        <v>23</v>
      </c>
      <c r="R24" s="15"/>
    </row>
    <row r="25">
      <c r="A25" s="13">
        <v>23.0</v>
      </c>
      <c r="B25" s="71">
        <f t="shared" si="4"/>
        <v>45784</v>
      </c>
      <c r="C25" s="14"/>
      <c r="D25" s="13">
        <v>3.81401100124583E14</v>
      </c>
      <c r="E25" s="15"/>
      <c r="F25" s="15"/>
      <c r="G25" s="15"/>
      <c r="H25" s="15"/>
      <c r="I25" s="15"/>
      <c r="J25" s="15"/>
      <c r="K25" s="13"/>
      <c r="L25" s="15"/>
      <c r="M25" s="15"/>
      <c r="N25" s="13" t="str">
        <f t="shared" si="3"/>
        <v/>
      </c>
      <c r="O25" s="15"/>
      <c r="P25" s="13" t="s">
        <v>102</v>
      </c>
      <c r="Q25" s="16" t="s">
        <v>23</v>
      </c>
      <c r="R25" s="15"/>
    </row>
    <row r="26">
      <c r="A26" s="13">
        <v>24.0</v>
      </c>
      <c r="B26" s="71">
        <f t="shared" si="4"/>
        <v>45784</v>
      </c>
      <c r="C26" s="14"/>
      <c r="D26" s="13">
        <v>3.81401100124583E14</v>
      </c>
      <c r="E26" s="15"/>
      <c r="F26" s="15"/>
      <c r="G26" s="15"/>
      <c r="H26" s="15"/>
      <c r="I26" s="15"/>
      <c r="J26" s="15"/>
      <c r="K26" s="13"/>
      <c r="L26" s="15"/>
      <c r="M26" s="15"/>
      <c r="N26" s="13" t="str">
        <f t="shared" si="3"/>
        <v/>
      </c>
      <c r="O26" s="15"/>
      <c r="P26" s="13" t="s">
        <v>102</v>
      </c>
      <c r="Q26" s="16" t="s">
        <v>23</v>
      </c>
      <c r="R26" s="15"/>
    </row>
    <row r="27">
      <c r="A27" s="40"/>
      <c r="B27" s="42"/>
      <c r="C27" s="42"/>
      <c r="D27" s="42"/>
      <c r="E27" s="42"/>
      <c r="F27" s="42"/>
      <c r="G27" s="42"/>
      <c r="H27" s="63" t="s">
        <v>560</v>
      </c>
      <c r="I27" s="44"/>
      <c r="J27" s="44"/>
      <c r="K27" s="44"/>
      <c r="L27" s="44"/>
      <c r="M27" s="45">
        <f t="shared" ref="M27:N27" si="5">SUM(M3:M26)</f>
        <v>17900.4</v>
      </c>
      <c r="N27" s="46">
        <f t="shared" si="5"/>
        <v>17900.4</v>
      </c>
      <c r="O27" s="46"/>
      <c r="P27" s="42"/>
      <c r="Q27" s="42"/>
      <c r="R27" s="42"/>
    </row>
    <row r="28">
      <c r="A28" s="13"/>
      <c r="B28" s="15"/>
      <c r="C28" s="15"/>
      <c r="D28" s="15"/>
      <c r="E28" s="15"/>
      <c r="F28" s="15"/>
      <c r="G28" s="15"/>
      <c r="H28" s="15"/>
      <c r="I28" s="15"/>
      <c r="J28" s="15"/>
      <c r="K28" s="15"/>
      <c r="L28" s="48" t="s">
        <v>561</v>
      </c>
      <c r="N28" s="61">
        <f>SUM(N19:N26)</f>
        <v>1730</v>
      </c>
      <c r="O28" s="15"/>
      <c r="P28" s="15"/>
      <c r="Q28" s="15"/>
      <c r="R28" s="15"/>
    </row>
    <row r="29">
      <c r="A29" s="13"/>
      <c r="B29" s="15"/>
      <c r="C29" s="15"/>
      <c r="D29" s="15"/>
      <c r="E29" s="15"/>
      <c r="F29" s="15"/>
      <c r="G29" s="15"/>
      <c r="H29" s="15"/>
      <c r="I29" s="15"/>
      <c r="J29" s="15"/>
      <c r="K29" s="15"/>
      <c r="L29" s="64" t="s">
        <v>562</v>
      </c>
      <c r="N29" s="65"/>
      <c r="O29" s="15"/>
      <c r="P29" s="15"/>
      <c r="Q29" s="15"/>
      <c r="R29" s="15"/>
    </row>
    <row r="30">
      <c r="A30" s="13"/>
      <c r="B30" s="15"/>
      <c r="C30" s="15"/>
      <c r="D30" s="15"/>
      <c r="E30" s="15"/>
      <c r="F30" s="15"/>
      <c r="G30" s="15"/>
      <c r="H30" s="15"/>
      <c r="I30" s="15"/>
      <c r="J30" s="15"/>
      <c r="K30" s="15"/>
      <c r="L30" s="64" t="s">
        <v>563</v>
      </c>
      <c r="N30" s="65"/>
      <c r="O30" s="15"/>
      <c r="P30" s="15"/>
      <c r="Q30" s="15"/>
      <c r="R30" s="15"/>
    </row>
    <row r="31">
      <c r="A31" s="13"/>
      <c r="B31" s="1"/>
      <c r="C31" s="1"/>
      <c r="D31" s="13"/>
      <c r="E31" s="15"/>
      <c r="F31" s="15"/>
      <c r="G31" s="13"/>
      <c r="H31" s="15"/>
      <c r="I31" s="15"/>
      <c r="J31" s="15"/>
      <c r="K31" s="15"/>
      <c r="L31" s="13" t="s">
        <v>622</v>
      </c>
      <c r="M31" s="72">
        <v>10000.0</v>
      </c>
      <c r="N31" s="73">
        <f>M31/6.96</f>
        <v>1436.781609</v>
      </c>
      <c r="O31" s="15"/>
      <c r="P31" s="15"/>
      <c r="Q31" s="15"/>
      <c r="R31" s="15"/>
    </row>
    <row r="32">
      <c r="A32" s="13"/>
      <c r="B32" s="13"/>
      <c r="C32" s="13"/>
      <c r="D32" s="15"/>
      <c r="E32" s="15"/>
      <c r="F32" s="15"/>
      <c r="G32" s="51" t="s">
        <v>377</v>
      </c>
      <c r="H32" s="51" t="s">
        <v>378</v>
      </c>
      <c r="I32" s="51" t="s">
        <v>378</v>
      </c>
      <c r="J32" s="15"/>
      <c r="K32" s="15"/>
      <c r="L32" s="74"/>
      <c r="M32" s="75"/>
      <c r="N32" s="76"/>
      <c r="O32" s="15"/>
      <c r="P32" s="15"/>
      <c r="Q32" s="15"/>
      <c r="R32" s="15"/>
    </row>
    <row r="33">
      <c r="A33" s="13"/>
      <c r="B33" s="13"/>
      <c r="C33" s="13"/>
      <c r="D33" s="49"/>
      <c r="E33" s="15"/>
      <c r="F33" s="15"/>
      <c r="G33" s="52" t="s">
        <v>23</v>
      </c>
      <c r="H33" s="52" t="s">
        <v>379</v>
      </c>
      <c r="I33" s="52" t="s">
        <v>380</v>
      </c>
      <c r="J33" s="15"/>
      <c r="K33" s="15"/>
      <c r="L33" s="15"/>
      <c r="M33" s="15"/>
      <c r="N33" s="15"/>
      <c r="O33" s="15"/>
      <c r="P33" s="15"/>
      <c r="Q33" s="15"/>
      <c r="R33" s="15"/>
    </row>
    <row r="34">
      <c r="A34" s="15"/>
      <c r="B34" s="13"/>
      <c r="C34" s="13"/>
      <c r="D34" s="15"/>
      <c r="E34" s="15"/>
      <c r="F34" s="15"/>
      <c r="G34" s="51" t="s">
        <v>381</v>
      </c>
      <c r="H34" s="51" t="s">
        <v>382</v>
      </c>
      <c r="I34" s="51" t="s">
        <v>383</v>
      </c>
      <c r="J34" s="15"/>
      <c r="K34" s="15"/>
      <c r="L34" s="15"/>
      <c r="M34" s="15"/>
      <c r="N34" s="15"/>
      <c r="O34" s="15"/>
      <c r="P34" s="15"/>
      <c r="Q34" s="15"/>
      <c r="R34" s="15"/>
    </row>
    <row r="35">
      <c r="A35" s="15"/>
      <c r="B35" s="15"/>
      <c r="C35" s="15"/>
      <c r="D35" s="15"/>
      <c r="E35" s="15"/>
      <c r="F35" s="15"/>
      <c r="G35" s="15"/>
      <c r="H35" s="15"/>
      <c r="I35" s="15"/>
      <c r="J35" s="15"/>
      <c r="K35" s="15"/>
      <c r="L35" s="15"/>
      <c r="M35" s="15"/>
      <c r="N35" s="15"/>
      <c r="O35" s="15"/>
      <c r="P35" s="15"/>
      <c r="Q35" s="15"/>
      <c r="R35" s="15"/>
    </row>
    <row r="36">
      <c r="A36" s="15"/>
      <c r="B36" s="15"/>
      <c r="C36" s="15"/>
      <c r="D36" s="15"/>
      <c r="E36" s="15"/>
      <c r="F36" s="15"/>
      <c r="G36" s="15"/>
      <c r="H36" s="15"/>
      <c r="I36" s="15"/>
      <c r="J36" s="15"/>
      <c r="K36" s="15"/>
      <c r="L36" s="15"/>
      <c r="M36" s="15"/>
      <c r="N36" s="15"/>
      <c r="O36" s="15"/>
      <c r="P36" s="15"/>
      <c r="Q36" s="15"/>
      <c r="R36" s="15"/>
    </row>
    <row r="37">
      <c r="A37" s="15"/>
      <c r="B37" s="55"/>
      <c r="C37" s="54"/>
      <c r="D37" s="55"/>
      <c r="E37" s="53"/>
      <c r="F37" s="55"/>
      <c r="G37" s="55"/>
      <c r="H37" s="55"/>
      <c r="I37" s="55"/>
      <c r="J37" s="15"/>
      <c r="K37" s="15"/>
      <c r="L37" s="15"/>
      <c r="M37" s="15"/>
      <c r="N37" s="15"/>
      <c r="O37" s="15"/>
      <c r="P37" s="15"/>
      <c r="Q37" s="15"/>
      <c r="R37" s="15"/>
    </row>
    <row r="38">
      <c r="A38" s="15"/>
      <c r="B38" s="15"/>
      <c r="C38" s="13"/>
      <c r="D38" s="49"/>
      <c r="E38" s="13"/>
      <c r="F38" s="15"/>
      <c r="G38" s="15"/>
      <c r="H38" s="15"/>
      <c r="I38" s="15"/>
      <c r="J38" s="15"/>
      <c r="K38" s="15"/>
      <c r="L38" s="15"/>
      <c r="M38" s="15"/>
      <c r="N38" s="15"/>
      <c r="O38" s="15"/>
      <c r="P38" s="15"/>
      <c r="Q38" s="15"/>
      <c r="R38" s="15"/>
    </row>
    <row r="39">
      <c r="A39" s="15"/>
      <c r="B39" s="15"/>
      <c r="C39" s="13"/>
      <c r="D39" s="49"/>
      <c r="E39" s="13"/>
      <c r="F39" s="15"/>
      <c r="G39" s="15"/>
      <c r="H39" s="15"/>
      <c r="I39" s="15"/>
      <c r="J39" s="15"/>
      <c r="K39" s="15"/>
      <c r="L39" s="15"/>
      <c r="M39" s="15"/>
      <c r="N39" s="15"/>
      <c r="O39" s="15"/>
      <c r="P39" s="15"/>
      <c r="Q39" s="15"/>
      <c r="R39" s="15"/>
    </row>
    <row r="40">
      <c r="A40" s="15"/>
      <c r="B40" s="15"/>
      <c r="C40" s="15"/>
      <c r="D40" s="15"/>
      <c r="E40" s="15"/>
      <c r="F40" s="15"/>
      <c r="G40" s="15"/>
      <c r="H40" s="15"/>
      <c r="I40" s="15"/>
      <c r="J40" s="15"/>
      <c r="K40" s="15"/>
      <c r="L40" s="15"/>
      <c r="M40" s="15"/>
      <c r="N40" s="15"/>
      <c r="O40" s="15"/>
      <c r="P40" s="15"/>
      <c r="Q40" s="15"/>
      <c r="R40" s="15"/>
    </row>
    <row r="41">
      <c r="A41" s="15"/>
      <c r="B41" s="15"/>
      <c r="C41" s="13"/>
      <c r="D41" s="15"/>
      <c r="E41" s="15"/>
      <c r="F41" s="15"/>
      <c r="G41" s="15"/>
      <c r="H41" s="15"/>
      <c r="I41" s="15"/>
      <c r="J41" s="15"/>
      <c r="K41" s="15"/>
      <c r="L41" s="15"/>
      <c r="M41" s="15"/>
      <c r="N41" s="15"/>
      <c r="O41" s="15"/>
      <c r="P41" s="15"/>
      <c r="Q41" s="15"/>
      <c r="R41" s="15"/>
    </row>
    <row r="42">
      <c r="A42" s="15"/>
      <c r="B42" s="15"/>
      <c r="C42" s="15"/>
      <c r="D42" s="15"/>
      <c r="E42" s="15"/>
      <c r="F42" s="15"/>
      <c r="G42" s="15"/>
      <c r="H42" s="15"/>
      <c r="I42" s="15"/>
      <c r="J42" s="15"/>
      <c r="K42" s="15"/>
      <c r="L42" s="15"/>
      <c r="M42" s="15"/>
      <c r="N42" s="15"/>
      <c r="O42" s="15"/>
      <c r="P42" s="15"/>
      <c r="Q42" s="15"/>
      <c r="R42" s="15"/>
    </row>
    <row r="43">
      <c r="A43" s="15"/>
      <c r="B43" s="15"/>
      <c r="C43" s="15"/>
      <c r="D43" s="15"/>
      <c r="E43" s="15"/>
      <c r="F43" s="15"/>
      <c r="G43" s="15"/>
      <c r="H43" s="15"/>
      <c r="I43" s="15"/>
      <c r="J43" s="15"/>
      <c r="K43" s="15"/>
      <c r="L43" s="15"/>
      <c r="M43" s="15"/>
      <c r="N43" s="15"/>
      <c r="O43" s="15"/>
      <c r="P43" s="15"/>
      <c r="Q43" s="15"/>
      <c r="R43" s="15"/>
    </row>
    <row r="44">
      <c r="A44" s="15"/>
      <c r="B44" s="15"/>
      <c r="C44" s="15"/>
      <c r="D44" s="15"/>
      <c r="E44" s="15"/>
      <c r="F44" s="15"/>
      <c r="G44" s="15"/>
      <c r="H44" s="15"/>
      <c r="I44" s="15"/>
      <c r="J44" s="15"/>
      <c r="K44" s="15"/>
      <c r="L44" s="15"/>
      <c r="M44" s="15"/>
      <c r="N44" s="15"/>
      <c r="O44" s="15"/>
      <c r="P44" s="15"/>
      <c r="Q44" s="15"/>
      <c r="R44" s="15"/>
    </row>
    <row r="45">
      <c r="A45" s="15"/>
      <c r="B45" s="15"/>
      <c r="C45" s="15"/>
      <c r="D45" s="15"/>
      <c r="E45" s="15"/>
      <c r="F45" s="15"/>
      <c r="G45" s="15"/>
      <c r="H45" s="15"/>
      <c r="I45" s="15"/>
      <c r="J45" s="15"/>
      <c r="K45" s="15"/>
      <c r="L45" s="15"/>
      <c r="M45" s="15"/>
      <c r="N45" s="15"/>
      <c r="O45" s="15"/>
      <c r="P45" s="15"/>
      <c r="Q45" s="15"/>
      <c r="R45" s="15"/>
    </row>
    <row r="46">
      <c r="A46" s="15"/>
      <c r="B46" s="15"/>
      <c r="C46" s="15"/>
      <c r="D46" s="15"/>
      <c r="E46" s="15"/>
      <c r="F46" s="15"/>
      <c r="G46" s="15"/>
      <c r="H46" s="15"/>
      <c r="I46" s="15"/>
      <c r="J46" s="15"/>
      <c r="K46" s="15"/>
      <c r="L46" s="15"/>
      <c r="M46" s="15"/>
      <c r="N46" s="15"/>
      <c r="O46" s="15"/>
      <c r="P46" s="15"/>
      <c r="Q46" s="15"/>
      <c r="R46" s="15"/>
    </row>
    <row r="47">
      <c r="A47" s="15"/>
      <c r="B47" s="15"/>
      <c r="C47" s="15"/>
      <c r="D47" s="15"/>
      <c r="E47" s="15"/>
      <c r="F47" s="15"/>
      <c r="G47" s="15"/>
      <c r="H47" s="15"/>
      <c r="I47" s="15"/>
      <c r="J47" s="15"/>
      <c r="K47" s="15"/>
      <c r="L47" s="15"/>
      <c r="M47" s="15"/>
      <c r="N47" s="15"/>
      <c r="O47" s="15"/>
      <c r="P47" s="15"/>
      <c r="Q47" s="15"/>
      <c r="R47" s="15"/>
    </row>
    <row r="48">
      <c r="A48" s="15"/>
      <c r="B48" s="15"/>
      <c r="C48" s="15"/>
      <c r="D48" s="15"/>
      <c r="E48" s="15"/>
      <c r="F48" s="15"/>
      <c r="G48" s="15"/>
      <c r="H48" s="15"/>
      <c r="I48" s="15"/>
      <c r="J48" s="15"/>
      <c r="K48" s="15"/>
      <c r="L48" s="15"/>
      <c r="M48" s="15"/>
      <c r="N48" s="15"/>
      <c r="O48" s="15"/>
      <c r="P48" s="15"/>
      <c r="Q48" s="15"/>
      <c r="R48" s="15"/>
    </row>
    <row r="49">
      <c r="A49" s="15"/>
      <c r="B49" s="15"/>
      <c r="C49" s="15"/>
      <c r="D49" s="15"/>
      <c r="E49" s="15"/>
      <c r="F49" s="15"/>
      <c r="G49" s="15"/>
      <c r="H49" s="15"/>
      <c r="I49" s="15"/>
      <c r="J49" s="15"/>
      <c r="K49" s="15"/>
      <c r="L49" s="15"/>
      <c r="M49" s="15"/>
      <c r="N49" s="15"/>
      <c r="O49" s="15"/>
      <c r="P49" s="15"/>
      <c r="Q49" s="15"/>
      <c r="R49" s="15"/>
    </row>
    <row r="50">
      <c r="A50" s="15"/>
      <c r="B50" s="15"/>
      <c r="C50" s="15"/>
      <c r="D50" s="15"/>
      <c r="E50" s="15"/>
      <c r="F50" s="15"/>
      <c r="G50" s="15"/>
      <c r="H50" s="15"/>
      <c r="I50" s="15"/>
      <c r="J50" s="15"/>
      <c r="K50" s="15"/>
      <c r="L50" s="15"/>
      <c r="M50" s="15"/>
      <c r="N50" s="15"/>
      <c r="O50" s="15"/>
      <c r="P50" s="15"/>
      <c r="Q50" s="15"/>
      <c r="R50" s="15"/>
    </row>
    <row r="51">
      <c r="A51" s="15"/>
      <c r="B51" s="15"/>
      <c r="C51" s="15"/>
      <c r="D51" s="15"/>
      <c r="E51" s="15"/>
      <c r="F51" s="15"/>
      <c r="G51" s="15"/>
      <c r="H51" s="15"/>
      <c r="I51" s="15"/>
      <c r="J51" s="15"/>
      <c r="K51" s="15"/>
      <c r="L51" s="15"/>
      <c r="M51" s="15"/>
      <c r="N51" s="15"/>
      <c r="O51" s="15"/>
      <c r="P51" s="15"/>
      <c r="Q51" s="15"/>
      <c r="R51" s="15"/>
    </row>
    <row r="52">
      <c r="A52" s="15"/>
      <c r="B52" s="15"/>
      <c r="C52" s="15"/>
      <c r="D52" s="15"/>
      <c r="E52" s="15"/>
      <c r="F52" s="15"/>
      <c r="G52" s="15"/>
      <c r="H52" s="15"/>
      <c r="I52" s="15"/>
      <c r="J52" s="15"/>
      <c r="K52" s="15"/>
      <c r="L52" s="15"/>
      <c r="M52" s="15"/>
      <c r="N52" s="15"/>
      <c r="O52" s="15"/>
      <c r="P52" s="15"/>
      <c r="Q52" s="15"/>
      <c r="R52" s="15"/>
    </row>
    <row r="53">
      <c r="A53" s="15"/>
      <c r="B53" s="15"/>
      <c r="C53" s="15"/>
      <c r="D53" s="15"/>
      <c r="E53" s="15"/>
      <c r="F53" s="15"/>
      <c r="G53" s="15"/>
      <c r="H53" s="15"/>
      <c r="I53" s="15"/>
      <c r="J53" s="15"/>
      <c r="K53" s="15"/>
      <c r="L53" s="15"/>
      <c r="M53" s="15"/>
      <c r="N53" s="15"/>
      <c r="O53" s="15"/>
      <c r="P53" s="15"/>
      <c r="Q53" s="15"/>
      <c r="R53" s="15"/>
    </row>
    <row r="54">
      <c r="A54" s="15"/>
      <c r="B54" s="15"/>
      <c r="C54" s="15"/>
      <c r="D54" s="15"/>
      <c r="E54" s="15"/>
      <c r="F54" s="15"/>
      <c r="G54" s="15"/>
      <c r="H54" s="15"/>
      <c r="I54" s="15"/>
      <c r="J54" s="15"/>
      <c r="K54" s="15"/>
      <c r="L54" s="15"/>
      <c r="M54" s="15"/>
      <c r="N54" s="15"/>
      <c r="O54" s="15"/>
      <c r="P54" s="15"/>
      <c r="Q54" s="15"/>
      <c r="R54" s="15"/>
    </row>
    <row r="55">
      <c r="A55" s="15"/>
      <c r="B55" s="15"/>
      <c r="C55" s="15"/>
      <c r="D55" s="15"/>
      <c r="E55" s="15"/>
      <c r="F55" s="15"/>
      <c r="G55" s="15"/>
      <c r="H55" s="15"/>
      <c r="I55" s="15"/>
      <c r="J55" s="15"/>
      <c r="K55" s="15"/>
      <c r="L55" s="15"/>
      <c r="M55" s="15"/>
      <c r="N55" s="15"/>
      <c r="O55" s="15"/>
      <c r="P55" s="15"/>
      <c r="Q55" s="15"/>
      <c r="R55" s="15"/>
    </row>
    <row r="56">
      <c r="A56" s="15"/>
      <c r="B56" s="15"/>
      <c r="C56" s="15"/>
      <c r="D56" s="15"/>
      <c r="E56" s="15"/>
      <c r="F56" s="15"/>
      <c r="G56" s="15"/>
      <c r="H56" s="15"/>
      <c r="I56" s="15"/>
      <c r="J56" s="15"/>
      <c r="K56" s="15"/>
      <c r="L56" s="15"/>
      <c r="M56" s="15"/>
      <c r="N56" s="15"/>
      <c r="O56" s="15"/>
      <c r="P56" s="15"/>
      <c r="Q56" s="15"/>
      <c r="R56" s="15"/>
    </row>
    <row r="57">
      <c r="A57" s="15"/>
      <c r="B57" s="15"/>
      <c r="C57" s="15"/>
      <c r="D57" s="15"/>
      <c r="E57" s="15"/>
      <c r="F57" s="15"/>
      <c r="G57" s="15"/>
      <c r="H57" s="15"/>
      <c r="I57" s="15"/>
      <c r="J57" s="15"/>
      <c r="K57" s="15"/>
      <c r="L57" s="15"/>
      <c r="M57" s="15"/>
      <c r="N57" s="15"/>
      <c r="O57" s="15"/>
      <c r="P57" s="15"/>
      <c r="Q57" s="15"/>
      <c r="R57" s="15"/>
    </row>
    <row r="58">
      <c r="A58" s="15"/>
      <c r="B58" s="15"/>
      <c r="C58" s="15"/>
      <c r="D58" s="15"/>
      <c r="E58" s="15"/>
      <c r="F58" s="15"/>
      <c r="G58" s="15"/>
      <c r="H58" s="15"/>
      <c r="I58" s="15"/>
      <c r="J58" s="15"/>
      <c r="K58" s="15"/>
      <c r="L58" s="15"/>
      <c r="M58" s="15"/>
      <c r="N58" s="15"/>
      <c r="O58" s="15"/>
      <c r="P58" s="15"/>
      <c r="Q58" s="15"/>
      <c r="R58" s="15"/>
    </row>
    <row r="59">
      <c r="A59" s="15"/>
      <c r="B59" s="15"/>
      <c r="C59" s="15"/>
      <c r="D59" s="15"/>
      <c r="E59" s="15"/>
      <c r="F59" s="15"/>
      <c r="G59" s="15"/>
      <c r="H59" s="15"/>
      <c r="I59" s="15"/>
      <c r="J59" s="15"/>
      <c r="K59" s="15"/>
      <c r="L59" s="15"/>
      <c r="M59" s="15"/>
      <c r="N59" s="15"/>
      <c r="O59" s="15"/>
      <c r="P59" s="15"/>
      <c r="Q59" s="15"/>
      <c r="R59" s="15"/>
    </row>
    <row r="60">
      <c r="A60" s="15"/>
      <c r="B60" s="15"/>
      <c r="C60" s="15"/>
      <c r="D60" s="15"/>
      <c r="E60" s="15"/>
      <c r="F60" s="15"/>
      <c r="G60" s="15"/>
      <c r="H60" s="15"/>
      <c r="I60" s="15"/>
      <c r="J60" s="15"/>
      <c r="K60" s="15"/>
      <c r="L60" s="15"/>
      <c r="M60" s="15"/>
      <c r="N60" s="15"/>
      <c r="O60" s="15"/>
      <c r="P60" s="15"/>
      <c r="Q60" s="15"/>
      <c r="R60" s="15"/>
    </row>
    <row r="61">
      <c r="A61" s="15"/>
      <c r="B61" s="15"/>
      <c r="C61" s="15"/>
      <c r="D61" s="15"/>
      <c r="E61" s="15"/>
      <c r="F61" s="15"/>
      <c r="G61" s="15"/>
      <c r="H61" s="15"/>
      <c r="I61" s="15"/>
      <c r="J61" s="15"/>
      <c r="K61" s="15"/>
      <c r="L61" s="15"/>
      <c r="M61" s="15"/>
      <c r="N61" s="15"/>
      <c r="O61" s="15"/>
      <c r="P61" s="15"/>
      <c r="Q61" s="15"/>
      <c r="R61" s="15"/>
    </row>
    <row r="62">
      <c r="A62" s="15"/>
      <c r="B62" s="15"/>
      <c r="C62" s="15"/>
      <c r="D62" s="15"/>
      <c r="E62" s="15"/>
      <c r="F62" s="15"/>
      <c r="G62" s="15"/>
      <c r="H62" s="15"/>
      <c r="I62" s="15"/>
      <c r="J62" s="15"/>
      <c r="K62" s="15"/>
      <c r="L62" s="15"/>
      <c r="M62" s="15"/>
      <c r="N62" s="15"/>
      <c r="O62" s="15"/>
      <c r="P62" s="15"/>
      <c r="Q62" s="15"/>
      <c r="R62" s="15"/>
    </row>
    <row r="63">
      <c r="A63" s="15"/>
      <c r="B63" s="15"/>
      <c r="C63" s="15"/>
      <c r="D63" s="15"/>
      <c r="E63" s="15"/>
      <c r="F63" s="15"/>
      <c r="G63" s="15"/>
      <c r="H63" s="15"/>
      <c r="I63" s="15"/>
      <c r="J63" s="15"/>
      <c r="K63" s="15"/>
      <c r="L63" s="15"/>
      <c r="M63" s="15"/>
      <c r="N63" s="15"/>
      <c r="O63" s="15"/>
      <c r="P63" s="15"/>
      <c r="Q63" s="15"/>
      <c r="R63" s="15"/>
    </row>
    <row r="64">
      <c r="A64" s="15"/>
      <c r="B64" s="15"/>
      <c r="C64" s="15"/>
      <c r="D64" s="15"/>
      <c r="E64" s="15"/>
      <c r="F64" s="15"/>
      <c r="G64" s="15"/>
      <c r="H64" s="15"/>
      <c r="I64" s="15"/>
      <c r="J64" s="15"/>
      <c r="K64" s="15"/>
      <c r="L64" s="15"/>
      <c r="M64" s="15"/>
      <c r="N64" s="15"/>
      <c r="O64" s="15"/>
      <c r="P64" s="15"/>
      <c r="Q64" s="15"/>
      <c r="R64" s="15"/>
    </row>
    <row r="65">
      <c r="A65" s="15"/>
      <c r="B65" s="15"/>
      <c r="C65" s="15"/>
      <c r="D65" s="15"/>
      <c r="E65" s="15"/>
      <c r="F65" s="15"/>
      <c r="G65" s="15"/>
      <c r="H65" s="15"/>
      <c r="I65" s="15"/>
      <c r="J65" s="15"/>
      <c r="K65" s="15"/>
      <c r="L65" s="15"/>
      <c r="M65" s="15"/>
      <c r="N65" s="15"/>
      <c r="O65" s="15"/>
      <c r="P65" s="15"/>
      <c r="Q65" s="15"/>
      <c r="R65" s="15"/>
    </row>
    <row r="66">
      <c r="A66" s="15"/>
      <c r="B66" s="15"/>
      <c r="C66" s="15"/>
      <c r="D66" s="15"/>
      <c r="E66" s="15"/>
      <c r="F66" s="15"/>
      <c r="G66" s="15"/>
      <c r="H66" s="15"/>
      <c r="I66" s="15"/>
      <c r="J66" s="15"/>
      <c r="K66" s="15"/>
      <c r="L66" s="15"/>
      <c r="M66" s="15"/>
      <c r="N66" s="15"/>
      <c r="O66" s="15"/>
      <c r="P66" s="15"/>
      <c r="Q66" s="15"/>
      <c r="R66" s="15"/>
    </row>
    <row r="67">
      <c r="A67" s="15"/>
      <c r="B67" s="15"/>
      <c r="C67" s="15"/>
      <c r="D67" s="15"/>
      <c r="E67" s="15"/>
      <c r="F67" s="15"/>
      <c r="G67" s="15"/>
      <c r="H67" s="15"/>
      <c r="I67" s="15"/>
      <c r="J67" s="15"/>
      <c r="K67" s="15"/>
      <c r="L67" s="15"/>
      <c r="M67" s="15"/>
      <c r="N67" s="15"/>
      <c r="O67" s="15"/>
      <c r="P67" s="15"/>
      <c r="Q67" s="15"/>
      <c r="R67" s="15"/>
    </row>
    <row r="68">
      <c r="A68" s="15"/>
      <c r="B68" s="15"/>
      <c r="C68" s="15"/>
      <c r="D68" s="15"/>
      <c r="E68" s="15"/>
      <c r="F68" s="15"/>
      <c r="G68" s="15"/>
      <c r="H68" s="15"/>
      <c r="I68" s="15"/>
      <c r="J68" s="15"/>
      <c r="K68" s="15"/>
      <c r="L68" s="15"/>
      <c r="M68" s="15"/>
      <c r="N68" s="15"/>
      <c r="O68" s="15"/>
      <c r="P68" s="15"/>
      <c r="Q68" s="15"/>
      <c r="R68" s="15"/>
    </row>
    <row r="69">
      <c r="A69" s="15"/>
      <c r="B69" s="15"/>
      <c r="C69" s="15"/>
      <c r="D69" s="15"/>
      <c r="E69" s="15"/>
      <c r="F69" s="15"/>
      <c r="G69" s="15"/>
      <c r="H69" s="15"/>
      <c r="I69" s="15"/>
      <c r="J69" s="15"/>
      <c r="K69" s="15"/>
      <c r="L69" s="15"/>
      <c r="M69" s="15"/>
      <c r="N69" s="15"/>
      <c r="O69" s="15"/>
      <c r="P69" s="15"/>
      <c r="Q69" s="15"/>
      <c r="R69" s="15"/>
    </row>
    <row r="70">
      <c r="A70" s="15"/>
      <c r="B70" s="15"/>
      <c r="C70" s="15"/>
      <c r="D70" s="15"/>
      <c r="E70" s="15"/>
      <c r="F70" s="15"/>
      <c r="G70" s="15"/>
      <c r="H70" s="15"/>
      <c r="I70" s="15"/>
      <c r="J70" s="15"/>
      <c r="K70" s="15"/>
      <c r="L70" s="15"/>
      <c r="M70" s="15"/>
      <c r="N70" s="15"/>
      <c r="O70" s="15"/>
      <c r="P70" s="15"/>
      <c r="Q70" s="15"/>
      <c r="R70" s="15"/>
    </row>
    <row r="71">
      <c r="A71" s="15"/>
      <c r="B71" s="15"/>
      <c r="C71" s="15"/>
      <c r="D71" s="15"/>
      <c r="E71" s="15"/>
      <c r="F71" s="15"/>
      <c r="G71" s="15"/>
      <c r="H71" s="15"/>
      <c r="I71" s="15"/>
      <c r="J71" s="15"/>
      <c r="K71" s="15"/>
      <c r="L71" s="15"/>
      <c r="M71" s="15"/>
      <c r="N71" s="15"/>
      <c r="O71" s="15"/>
      <c r="P71" s="15"/>
      <c r="Q71" s="15"/>
      <c r="R71" s="15"/>
    </row>
    <row r="72">
      <c r="A72" s="15"/>
      <c r="B72" s="15"/>
      <c r="C72" s="15"/>
      <c r="D72" s="15"/>
      <c r="E72" s="15"/>
      <c r="F72" s="15"/>
      <c r="G72" s="15"/>
      <c r="H72" s="15"/>
      <c r="I72" s="15"/>
      <c r="J72" s="15"/>
      <c r="K72" s="15"/>
      <c r="L72" s="15"/>
      <c r="M72" s="15"/>
      <c r="N72" s="15"/>
      <c r="O72" s="15"/>
      <c r="P72" s="15"/>
      <c r="Q72" s="15"/>
      <c r="R72" s="15"/>
    </row>
    <row r="73">
      <c r="A73" s="15"/>
      <c r="B73" s="15"/>
      <c r="C73" s="15"/>
      <c r="D73" s="15"/>
      <c r="E73" s="15"/>
      <c r="F73" s="15"/>
      <c r="G73" s="15"/>
      <c r="H73" s="15"/>
      <c r="I73" s="15"/>
      <c r="J73" s="15"/>
      <c r="K73" s="15"/>
      <c r="L73" s="15"/>
      <c r="M73" s="15"/>
      <c r="N73" s="15"/>
      <c r="O73" s="15"/>
      <c r="P73" s="15"/>
      <c r="Q73" s="15"/>
      <c r="R73" s="15"/>
    </row>
    <row r="74">
      <c r="A74" s="15"/>
      <c r="B74" s="15"/>
      <c r="C74" s="15"/>
      <c r="D74" s="15"/>
      <c r="E74" s="15"/>
      <c r="F74" s="15"/>
      <c r="G74" s="15"/>
      <c r="H74" s="15"/>
      <c r="I74" s="15"/>
      <c r="J74" s="15"/>
      <c r="K74" s="15"/>
      <c r="L74" s="15"/>
      <c r="M74" s="15"/>
      <c r="N74" s="15"/>
      <c r="O74" s="15"/>
      <c r="P74" s="15"/>
      <c r="Q74" s="15"/>
      <c r="R74" s="15"/>
    </row>
    <row r="75">
      <c r="A75" s="15"/>
      <c r="B75" s="15"/>
      <c r="C75" s="15"/>
      <c r="D75" s="15"/>
      <c r="E75" s="15"/>
      <c r="F75" s="15"/>
      <c r="G75" s="15"/>
      <c r="H75" s="15"/>
      <c r="I75" s="15"/>
      <c r="J75" s="15"/>
      <c r="K75" s="15"/>
      <c r="L75" s="15"/>
      <c r="M75" s="15"/>
      <c r="N75" s="15"/>
      <c r="O75" s="15"/>
      <c r="P75" s="15"/>
      <c r="Q75" s="15"/>
      <c r="R75" s="15"/>
    </row>
    <row r="76">
      <c r="A76" s="15"/>
      <c r="B76" s="15"/>
      <c r="C76" s="15"/>
      <c r="D76" s="15"/>
      <c r="E76" s="15"/>
      <c r="F76" s="15"/>
      <c r="G76" s="15"/>
      <c r="H76" s="15"/>
      <c r="I76" s="15"/>
      <c r="J76" s="15"/>
      <c r="K76" s="15"/>
      <c r="L76" s="15"/>
      <c r="M76" s="15"/>
      <c r="N76" s="15"/>
      <c r="O76" s="15"/>
      <c r="P76" s="15"/>
      <c r="Q76" s="15"/>
      <c r="R76" s="15"/>
    </row>
    <row r="77">
      <c r="A77" s="15"/>
      <c r="B77" s="15"/>
      <c r="C77" s="15"/>
      <c r="D77" s="15"/>
      <c r="E77" s="15"/>
      <c r="F77" s="15"/>
      <c r="G77" s="15"/>
      <c r="H77" s="15"/>
      <c r="I77" s="15"/>
      <c r="J77" s="15"/>
      <c r="K77" s="15"/>
      <c r="L77" s="15"/>
      <c r="M77" s="15"/>
      <c r="N77" s="15"/>
      <c r="O77" s="15"/>
      <c r="P77" s="15"/>
      <c r="Q77" s="15"/>
      <c r="R77" s="15"/>
    </row>
    <row r="78">
      <c r="A78" s="15"/>
      <c r="B78" s="15"/>
      <c r="C78" s="15"/>
      <c r="D78" s="15"/>
      <c r="E78" s="15"/>
      <c r="F78" s="15"/>
      <c r="G78" s="15"/>
      <c r="H78" s="15"/>
      <c r="I78" s="15"/>
      <c r="J78" s="15"/>
      <c r="K78" s="15"/>
      <c r="L78" s="15"/>
      <c r="M78" s="15"/>
      <c r="N78" s="15"/>
      <c r="O78" s="15"/>
      <c r="P78" s="15"/>
      <c r="Q78" s="15"/>
      <c r="R78" s="15"/>
    </row>
    <row r="79">
      <c r="A79" s="15"/>
      <c r="B79" s="15"/>
      <c r="C79" s="15"/>
      <c r="D79" s="15"/>
      <c r="E79" s="15"/>
      <c r="F79" s="15"/>
      <c r="G79" s="15"/>
      <c r="H79" s="15"/>
      <c r="I79" s="15"/>
      <c r="J79" s="15"/>
      <c r="K79" s="15"/>
      <c r="L79" s="15"/>
      <c r="M79" s="15"/>
      <c r="N79" s="15"/>
      <c r="O79" s="15"/>
      <c r="P79" s="15"/>
      <c r="Q79" s="15"/>
      <c r="R79" s="15"/>
    </row>
    <row r="80">
      <c r="A80" s="15"/>
      <c r="B80" s="15"/>
      <c r="C80" s="15"/>
      <c r="D80" s="15"/>
      <c r="E80" s="15"/>
      <c r="F80" s="15"/>
      <c r="G80" s="15"/>
      <c r="H80" s="15"/>
      <c r="I80" s="15"/>
      <c r="J80" s="15"/>
      <c r="K80" s="15"/>
      <c r="L80" s="15"/>
      <c r="M80" s="15"/>
      <c r="N80" s="15"/>
      <c r="O80" s="15"/>
      <c r="P80" s="15"/>
      <c r="Q80" s="15"/>
      <c r="R80" s="15"/>
    </row>
    <row r="81">
      <c r="A81" s="15"/>
      <c r="B81" s="15"/>
      <c r="C81" s="15"/>
      <c r="D81" s="15"/>
      <c r="E81" s="15"/>
      <c r="F81" s="15"/>
      <c r="G81" s="15"/>
      <c r="H81" s="15"/>
      <c r="I81" s="15"/>
      <c r="J81" s="15"/>
      <c r="K81" s="15"/>
      <c r="L81" s="15"/>
      <c r="M81" s="15"/>
      <c r="N81" s="15"/>
      <c r="O81" s="15"/>
      <c r="P81" s="15"/>
      <c r="Q81" s="15"/>
      <c r="R81" s="15"/>
    </row>
    <row r="82">
      <c r="A82" s="15"/>
      <c r="B82" s="15"/>
      <c r="C82" s="15"/>
      <c r="D82" s="15"/>
      <c r="E82" s="15"/>
      <c r="F82" s="15"/>
      <c r="G82" s="15"/>
      <c r="H82" s="15"/>
      <c r="I82" s="15"/>
      <c r="J82" s="15"/>
      <c r="K82" s="15"/>
      <c r="L82" s="15"/>
      <c r="M82" s="15"/>
      <c r="N82" s="15"/>
      <c r="O82" s="15"/>
      <c r="P82" s="15"/>
      <c r="Q82" s="15"/>
      <c r="R82" s="15"/>
    </row>
    <row r="83">
      <c r="A83" s="15"/>
      <c r="B83" s="15"/>
      <c r="C83" s="15"/>
      <c r="D83" s="15"/>
      <c r="E83" s="15"/>
      <c r="F83" s="15"/>
      <c r="G83" s="15"/>
      <c r="H83" s="15"/>
      <c r="I83" s="15"/>
      <c r="J83" s="15"/>
      <c r="K83" s="15"/>
      <c r="L83" s="15"/>
      <c r="M83" s="15"/>
      <c r="N83" s="15"/>
      <c r="O83" s="15"/>
      <c r="P83" s="15"/>
      <c r="Q83" s="15"/>
      <c r="R83" s="15"/>
    </row>
    <row r="84">
      <c r="A84" s="15"/>
      <c r="B84" s="15"/>
      <c r="C84" s="15"/>
      <c r="D84" s="15"/>
      <c r="E84" s="15"/>
      <c r="F84" s="15"/>
      <c r="G84" s="15"/>
      <c r="H84" s="15"/>
      <c r="I84" s="15"/>
      <c r="J84" s="15"/>
      <c r="K84" s="15"/>
      <c r="L84" s="15"/>
      <c r="M84" s="15"/>
      <c r="N84" s="15"/>
      <c r="O84" s="15"/>
      <c r="P84" s="15"/>
      <c r="Q84" s="15"/>
      <c r="R84" s="15"/>
    </row>
    <row r="85">
      <c r="A85" s="15"/>
      <c r="B85" s="15"/>
      <c r="C85" s="15"/>
      <c r="D85" s="15"/>
      <c r="E85" s="15"/>
      <c r="F85" s="15"/>
      <c r="G85" s="15"/>
      <c r="H85" s="15"/>
      <c r="I85" s="15"/>
      <c r="J85" s="15"/>
      <c r="K85" s="15"/>
      <c r="L85" s="15"/>
      <c r="M85" s="15"/>
      <c r="N85" s="15"/>
      <c r="O85" s="15"/>
      <c r="P85" s="15"/>
      <c r="Q85" s="15"/>
      <c r="R85" s="15"/>
    </row>
    <row r="86">
      <c r="A86" s="15"/>
      <c r="B86" s="15"/>
      <c r="C86" s="15"/>
      <c r="D86" s="15"/>
      <c r="E86" s="15"/>
      <c r="F86" s="15"/>
      <c r="G86" s="15"/>
      <c r="H86" s="15"/>
      <c r="I86" s="15"/>
      <c r="J86" s="15"/>
      <c r="K86" s="15"/>
      <c r="L86" s="15"/>
      <c r="M86" s="15"/>
      <c r="N86" s="15"/>
      <c r="O86" s="15"/>
      <c r="P86" s="15"/>
      <c r="Q86" s="15"/>
      <c r="R86" s="15"/>
    </row>
    <row r="87">
      <c r="A87" s="15"/>
      <c r="B87" s="15"/>
      <c r="C87" s="15"/>
      <c r="D87" s="15"/>
      <c r="E87" s="15"/>
      <c r="F87" s="15"/>
      <c r="G87" s="15"/>
      <c r="H87" s="15"/>
      <c r="I87" s="15"/>
      <c r="J87" s="15"/>
      <c r="K87" s="15"/>
      <c r="L87" s="15"/>
      <c r="M87" s="15"/>
      <c r="N87" s="15"/>
      <c r="O87" s="15"/>
      <c r="P87" s="15"/>
      <c r="Q87" s="15"/>
      <c r="R87" s="15"/>
    </row>
    <row r="88">
      <c r="A88" s="15"/>
      <c r="B88" s="15"/>
      <c r="C88" s="15"/>
      <c r="D88" s="15"/>
      <c r="E88" s="15"/>
      <c r="F88" s="15"/>
      <c r="G88" s="15"/>
      <c r="H88" s="15"/>
      <c r="I88" s="15"/>
      <c r="J88" s="15"/>
      <c r="K88" s="15"/>
      <c r="L88" s="15"/>
      <c r="M88" s="15"/>
      <c r="N88" s="15"/>
      <c r="O88" s="15"/>
      <c r="P88" s="15"/>
      <c r="Q88" s="15"/>
      <c r="R88" s="15"/>
    </row>
    <row r="89">
      <c r="A89" s="15"/>
      <c r="B89" s="15"/>
      <c r="C89" s="15"/>
      <c r="D89" s="15"/>
      <c r="E89" s="15"/>
      <c r="F89" s="15"/>
      <c r="G89" s="15"/>
      <c r="H89" s="15"/>
      <c r="I89" s="15"/>
      <c r="J89" s="15"/>
      <c r="K89" s="15"/>
      <c r="L89" s="15"/>
      <c r="M89" s="15"/>
      <c r="N89" s="15"/>
      <c r="O89" s="15"/>
      <c r="P89" s="15"/>
      <c r="Q89" s="15"/>
      <c r="R89" s="15"/>
    </row>
    <row r="90">
      <c r="A90" s="15"/>
      <c r="B90" s="15"/>
      <c r="C90" s="15"/>
      <c r="D90" s="15"/>
      <c r="E90" s="15"/>
      <c r="F90" s="15"/>
      <c r="G90" s="15"/>
      <c r="H90" s="15"/>
      <c r="I90" s="15"/>
      <c r="J90" s="15"/>
      <c r="K90" s="15"/>
      <c r="L90" s="15"/>
      <c r="M90" s="15"/>
      <c r="N90" s="15"/>
      <c r="O90" s="15"/>
      <c r="P90" s="15"/>
      <c r="Q90" s="15"/>
      <c r="R90" s="15"/>
    </row>
    <row r="91">
      <c r="A91" s="15"/>
      <c r="B91" s="15"/>
      <c r="C91" s="15"/>
      <c r="D91" s="15"/>
      <c r="E91" s="15"/>
      <c r="F91" s="15"/>
      <c r="G91" s="15"/>
      <c r="H91" s="15"/>
      <c r="I91" s="15"/>
      <c r="J91" s="15"/>
      <c r="K91" s="15"/>
      <c r="L91" s="15"/>
      <c r="M91" s="15"/>
      <c r="N91" s="15"/>
      <c r="O91" s="15"/>
      <c r="P91" s="15"/>
      <c r="Q91" s="15"/>
      <c r="R91" s="15"/>
    </row>
    <row r="92">
      <c r="A92" s="15"/>
      <c r="B92" s="15"/>
      <c r="C92" s="15"/>
      <c r="D92" s="15"/>
      <c r="E92" s="15"/>
      <c r="F92" s="15"/>
      <c r="G92" s="15"/>
      <c r="H92" s="15"/>
      <c r="I92" s="15"/>
      <c r="J92" s="15"/>
      <c r="K92" s="15"/>
      <c r="L92" s="15"/>
      <c r="M92" s="15"/>
      <c r="N92" s="15"/>
      <c r="O92" s="15"/>
      <c r="P92" s="15"/>
      <c r="Q92" s="15"/>
      <c r="R92" s="15"/>
    </row>
    <row r="93">
      <c r="A93" s="15"/>
      <c r="B93" s="15"/>
      <c r="C93" s="15"/>
      <c r="D93" s="15"/>
      <c r="E93" s="15"/>
      <c r="F93" s="15"/>
      <c r="G93" s="15"/>
      <c r="H93" s="15"/>
      <c r="I93" s="15"/>
      <c r="J93" s="15"/>
      <c r="K93" s="15"/>
      <c r="L93" s="15"/>
      <c r="M93" s="15"/>
      <c r="N93" s="15"/>
      <c r="O93" s="15"/>
      <c r="P93" s="15"/>
      <c r="Q93" s="15"/>
      <c r="R93" s="15"/>
    </row>
    <row r="94">
      <c r="A94" s="15"/>
      <c r="B94" s="15"/>
      <c r="C94" s="15"/>
      <c r="D94" s="15"/>
      <c r="E94" s="15"/>
      <c r="F94" s="15"/>
      <c r="G94" s="15"/>
      <c r="H94" s="15"/>
      <c r="I94" s="15"/>
      <c r="J94" s="15"/>
      <c r="K94" s="15"/>
      <c r="L94" s="15"/>
      <c r="M94" s="15"/>
      <c r="N94" s="15"/>
      <c r="O94" s="15"/>
      <c r="P94" s="15"/>
      <c r="Q94" s="15"/>
      <c r="R94" s="15"/>
    </row>
    <row r="95">
      <c r="A95" s="15"/>
      <c r="B95" s="15"/>
      <c r="C95" s="15"/>
      <c r="D95" s="15"/>
      <c r="E95" s="15"/>
      <c r="F95" s="15"/>
      <c r="G95" s="15"/>
      <c r="H95" s="15"/>
      <c r="I95" s="15"/>
      <c r="J95" s="15"/>
      <c r="K95" s="15"/>
      <c r="L95" s="15"/>
      <c r="M95" s="15"/>
      <c r="N95" s="15"/>
      <c r="O95" s="15"/>
      <c r="P95" s="15"/>
      <c r="Q95" s="15"/>
      <c r="R95" s="15"/>
    </row>
    <row r="96">
      <c r="A96" s="15"/>
      <c r="B96" s="15"/>
      <c r="C96" s="15"/>
      <c r="D96" s="15"/>
      <c r="E96" s="15"/>
      <c r="F96" s="15"/>
      <c r="G96" s="15"/>
      <c r="H96" s="15"/>
      <c r="I96" s="15"/>
      <c r="J96" s="15"/>
      <c r="K96" s="15"/>
      <c r="L96" s="15"/>
      <c r="M96" s="15"/>
      <c r="N96" s="15"/>
      <c r="O96" s="15"/>
      <c r="P96" s="15"/>
      <c r="Q96" s="15"/>
      <c r="R96" s="15"/>
    </row>
    <row r="97">
      <c r="A97" s="15"/>
      <c r="B97" s="15"/>
      <c r="C97" s="15"/>
      <c r="D97" s="15"/>
      <c r="E97" s="15"/>
      <c r="F97" s="15"/>
      <c r="G97" s="15"/>
      <c r="H97" s="15"/>
      <c r="I97" s="15"/>
      <c r="J97" s="15"/>
      <c r="K97" s="15"/>
      <c r="L97" s="15"/>
      <c r="M97" s="15"/>
      <c r="N97" s="15"/>
      <c r="O97" s="15"/>
      <c r="P97" s="15"/>
      <c r="Q97" s="15"/>
      <c r="R97" s="15"/>
    </row>
    <row r="98">
      <c r="A98" s="15"/>
      <c r="B98" s="15"/>
      <c r="C98" s="15"/>
      <c r="D98" s="15"/>
      <c r="E98" s="15"/>
      <c r="F98" s="15"/>
      <c r="G98" s="15"/>
      <c r="H98" s="15"/>
      <c r="I98" s="15"/>
      <c r="J98" s="15"/>
      <c r="K98" s="15"/>
      <c r="L98" s="15"/>
      <c r="M98" s="15"/>
      <c r="N98" s="15"/>
      <c r="O98" s="15"/>
      <c r="P98" s="15"/>
      <c r="Q98" s="15"/>
      <c r="R98" s="15"/>
    </row>
    <row r="99">
      <c r="A99" s="15"/>
      <c r="B99" s="15"/>
      <c r="C99" s="15"/>
      <c r="D99" s="15"/>
      <c r="E99" s="15"/>
      <c r="F99" s="15"/>
      <c r="G99" s="15"/>
      <c r="H99" s="15"/>
      <c r="I99" s="15"/>
      <c r="J99" s="15"/>
      <c r="K99" s="15"/>
      <c r="L99" s="15"/>
      <c r="M99" s="15"/>
      <c r="N99" s="15"/>
      <c r="O99" s="15"/>
      <c r="P99" s="15"/>
      <c r="Q99" s="15"/>
      <c r="R99" s="15"/>
    </row>
    <row r="100">
      <c r="A100" s="15"/>
      <c r="B100" s="15"/>
      <c r="C100" s="15"/>
      <c r="D100" s="15"/>
      <c r="E100" s="15"/>
      <c r="F100" s="15"/>
      <c r="G100" s="15"/>
      <c r="H100" s="15"/>
      <c r="I100" s="15"/>
      <c r="J100" s="15"/>
      <c r="K100" s="15"/>
      <c r="L100" s="15"/>
      <c r="M100" s="15"/>
      <c r="N100" s="15"/>
      <c r="O100" s="15"/>
      <c r="P100" s="15"/>
      <c r="Q100" s="15"/>
      <c r="R100" s="15"/>
    </row>
    <row r="101">
      <c r="A101" s="15"/>
      <c r="B101" s="15"/>
      <c r="C101" s="15"/>
      <c r="D101" s="15"/>
      <c r="E101" s="15"/>
      <c r="F101" s="15"/>
      <c r="G101" s="15"/>
      <c r="H101" s="15"/>
      <c r="I101" s="15"/>
      <c r="J101" s="15"/>
      <c r="K101" s="15"/>
      <c r="L101" s="15"/>
      <c r="M101" s="15"/>
      <c r="N101" s="15"/>
      <c r="O101" s="15"/>
      <c r="P101" s="15"/>
      <c r="Q101" s="15"/>
      <c r="R101" s="15"/>
    </row>
    <row r="102">
      <c r="A102" s="15"/>
      <c r="B102" s="15"/>
      <c r="C102" s="15"/>
      <c r="D102" s="15"/>
      <c r="E102" s="15"/>
      <c r="F102" s="15"/>
      <c r="G102" s="15"/>
      <c r="H102" s="15"/>
      <c r="I102" s="15"/>
      <c r="J102" s="15"/>
      <c r="K102" s="15"/>
      <c r="L102" s="15"/>
      <c r="M102" s="15"/>
      <c r="N102" s="15"/>
      <c r="O102" s="15"/>
      <c r="P102" s="15"/>
      <c r="Q102" s="15"/>
      <c r="R102" s="15"/>
    </row>
    <row r="103">
      <c r="A103" s="15"/>
      <c r="B103" s="15"/>
      <c r="C103" s="15"/>
      <c r="D103" s="15"/>
      <c r="E103" s="15"/>
      <c r="F103" s="15"/>
      <c r="G103" s="15"/>
      <c r="H103" s="15"/>
      <c r="I103" s="15"/>
      <c r="J103" s="15"/>
      <c r="K103" s="15"/>
      <c r="L103" s="15"/>
      <c r="M103" s="15"/>
      <c r="N103" s="15"/>
      <c r="O103" s="15"/>
      <c r="P103" s="15"/>
      <c r="Q103" s="15"/>
      <c r="R103" s="15"/>
    </row>
    <row r="104">
      <c r="A104" s="15"/>
      <c r="B104" s="15"/>
      <c r="C104" s="15"/>
      <c r="D104" s="15"/>
      <c r="E104" s="15"/>
      <c r="F104" s="15"/>
      <c r="G104" s="15"/>
      <c r="H104" s="15"/>
      <c r="I104" s="15"/>
      <c r="J104" s="15"/>
      <c r="K104" s="15"/>
      <c r="L104" s="15"/>
      <c r="M104" s="15"/>
      <c r="N104" s="15"/>
      <c r="O104" s="15"/>
      <c r="P104" s="15"/>
      <c r="Q104" s="15"/>
      <c r="R104" s="15"/>
    </row>
    <row r="105">
      <c r="A105" s="15"/>
      <c r="B105" s="15"/>
      <c r="C105" s="15"/>
      <c r="D105" s="15"/>
      <c r="E105" s="15"/>
      <c r="F105" s="15"/>
      <c r="G105" s="15"/>
      <c r="H105" s="15"/>
      <c r="I105" s="15"/>
      <c r="J105" s="15"/>
      <c r="K105" s="15"/>
      <c r="L105" s="15"/>
      <c r="M105" s="15"/>
      <c r="N105" s="15"/>
      <c r="O105" s="15"/>
      <c r="P105" s="15"/>
      <c r="Q105" s="15"/>
      <c r="R105" s="15"/>
    </row>
    <row r="106">
      <c r="A106" s="15"/>
      <c r="B106" s="15"/>
      <c r="C106" s="15"/>
      <c r="D106" s="15"/>
      <c r="E106" s="15"/>
      <c r="F106" s="15"/>
      <c r="G106" s="15"/>
      <c r="H106" s="15"/>
      <c r="I106" s="15"/>
      <c r="J106" s="15"/>
      <c r="K106" s="15"/>
      <c r="L106" s="15"/>
      <c r="M106" s="15"/>
      <c r="N106" s="15"/>
      <c r="O106" s="15"/>
      <c r="P106" s="15"/>
      <c r="Q106" s="15"/>
      <c r="R106" s="15"/>
    </row>
    <row r="107">
      <c r="A107" s="15"/>
      <c r="B107" s="15"/>
      <c r="C107" s="15"/>
      <c r="D107" s="15"/>
      <c r="E107" s="15"/>
      <c r="F107" s="15"/>
      <c r="G107" s="15"/>
      <c r="H107" s="15"/>
      <c r="I107" s="15"/>
      <c r="J107" s="15"/>
      <c r="K107" s="15"/>
      <c r="L107" s="15"/>
      <c r="M107" s="15"/>
      <c r="N107" s="15"/>
      <c r="O107" s="15"/>
      <c r="P107" s="15"/>
      <c r="Q107" s="15"/>
      <c r="R107" s="15"/>
    </row>
    <row r="108">
      <c r="A108" s="15"/>
      <c r="B108" s="15"/>
      <c r="C108" s="15"/>
      <c r="D108" s="15"/>
      <c r="E108" s="15"/>
      <c r="F108" s="15"/>
      <c r="G108" s="15"/>
      <c r="H108" s="15"/>
      <c r="I108" s="15"/>
      <c r="J108" s="15"/>
      <c r="K108" s="15"/>
      <c r="L108" s="15"/>
      <c r="M108" s="15"/>
      <c r="N108" s="15"/>
      <c r="O108" s="15"/>
      <c r="P108" s="15"/>
      <c r="Q108" s="15"/>
      <c r="R108" s="15"/>
    </row>
    <row r="109">
      <c r="A109" s="15"/>
      <c r="B109" s="15"/>
      <c r="C109" s="15"/>
      <c r="D109" s="15"/>
      <c r="E109" s="15"/>
      <c r="F109" s="15"/>
      <c r="G109" s="15"/>
      <c r="H109" s="15"/>
      <c r="I109" s="15"/>
      <c r="J109" s="15"/>
      <c r="K109" s="15"/>
      <c r="L109" s="15"/>
      <c r="M109" s="15"/>
      <c r="N109" s="15"/>
      <c r="O109" s="15"/>
      <c r="P109" s="15"/>
      <c r="Q109" s="15"/>
      <c r="R109" s="15"/>
    </row>
    <row r="110">
      <c r="A110" s="15"/>
      <c r="B110" s="15"/>
      <c r="C110" s="15"/>
      <c r="D110" s="15"/>
      <c r="E110" s="15"/>
      <c r="F110" s="15"/>
      <c r="G110" s="15"/>
      <c r="H110" s="15"/>
      <c r="I110" s="15"/>
      <c r="J110" s="15"/>
      <c r="K110" s="15"/>
      <c r="L110" s="15"/>
      <c r="M110" s="15"/>
      <c r="N110" s="15"/>
      <c r="O110" s="15"/>
      <c r="P110" s="15"/>
      <c r="Q110" s="15"/>
      <c r="R110" s="15"/>
    </row>
    <row r="111">
      <c r="A111" s="15"/>
      <c r="B111" s="15"/>
      <c r="C111" s="15"/>
      <c r="D111" s="15"/>
      <c r="E111" s="15"/>
      <c r="F111" s="15"/>
      <c r="G111" s="15"/>
      <c r="H111" s="15"/>
      <c r="I111" s="15"/>
      <c r="J111" s="15"/>
      <c r="K111" s="15"/>
      <c r="L111" s="15"/>
      <c r="M111" s="15"/>
      <c r="N111" s="15"/>
      <c r="O111" s="15"/>
      <c r="P111" s="15"/>
      <c r="Q111" s="15"/>
      <c r="R111" s="15"/>
    </row>
    <row r="112">
      <c r="A112" s="15"/>
      <c r="B112" s="15"/>
      <c r="C112" s="15"/>
      <c r="D112" s="15"/>
      <c r="E112" s="15"/>
      <c r="F112" s="15"/>
      <c r="G112" s="15"/>
      <c r="H112" s="15"/>
      <c r="I112" s="15"/>
      <c r="J112" s="15"/>
      <c r="K112" s="15"/>
      <c r="L112" s="15"/>
      <c r="M112" s="15"/>
      <c r="N112" s="15"/>
      <c r="O112" s="15"/>
      <c r="P112" s="15"/>
      <c r="Q112" s="15"/>
      <c r="R112" s="15"/>
    </row>
    <row r="113">
      <c r="A113" s="15"/>
      <c r="B113" s="15"/>
      <c r="C113" s="15"/>
      <c r="D113" s="15"/>
      <c r="E113" s="15"/>
      <c r="F113" s="15"/>
      <c r="G113" s="15"/>
      <c r="H113" s="15"/>
      <c r="I113" s="15"/>
      <c r="J113" s="15"/>
      <c r="K113" s="15"/>
      <c r="L113" s="15"/>
      <c r="M113" s="15"/>
      <c r="N113" s="15"/>
      <c r="O113" s="15"/>
      <c r="P113" s="15"/>
      <c r="Q113" s="15"/>
      <c r="R113" s="15"/>
    </row>
    <row r="114">
      <c r="A114" s="15"/>
      <c r="B114" s="15"/>
      <c r="C114" s="15"/>
      <c r="D114" s="15"/>
      <c r="E114" s="15"/>
      <c r="F114" s="15"/>
      <c r="G114" s="15"/>
      <c r="H114" s="15"/>
      <c r="I114" s="15"/>
      <c r="J114" s="15"/>
      <c r="K114" s="15"/>
      <c r="L114" s="15"/>
      <c r="M114" s="15"/>
      <c r="N114" s="15"/>
      <c r="O114" s="15"/>
      <c r="P114" s="15"/>
      <c r="Q114" s="15"/>
      <c r="R114" s="15"/>
    </row>
    <row r="115">
      <c r="A115" s="15"/>
      <c r="B115" s="15"/>
      <c r="C115" s="15"/>
      <c r="D115" s="15"/>
      <c r="E115" s="15"/>
      <c r="F115" s="15"/>
      <c r="G115" s="15"/>
      <c r="H115" s="15"/>
      <c r="I115" s="15"/>
      <c r="J115" s="15"/>
      <c r="K115" s="15"/>
      <c r="L115" s="15"/>
      <c r="M115" s="15"/>
      <c r="N115" s="15"/>
      <c r="O115" s="15"/>
      <c r="P115" s="15"/>
      <c r="Q115" s="15"/>
      <c r="R115" s="15"/>
    </row>
    <row r="116">
      <c r="A116" s="15"/>
      <c r="B116" s="15"/>
      <c r="C116" s="15"/>
      <c r="D116" s="15"/>
      <c r="E116" s="15"/>
      <c r="F116" s="15"/>
      <c r="G116" s="15"/>
      <c r="H116" s="15"/>
      <c r="I116" s="15"/>
      <c r="J116" s="15"/>
      <c r="K116" s="15"/>
      <c r="L116" s="15"/>
      <c r="M116" s="15"/>
      <c r="N116" s="15"/>
      <c r="O116" s="15"/>
      <c r="P116" s="15"/>
      <c r="Q116" s="15"/>
      <c r="R116" s="15"/>
    </row>
    <row r="117">
      <c r="A117" s="15"/>
      <c r="B117" s="15"/>
      <c r="C117" s="15"/>
      <c r="D117" s="15"/>
      <c r="E117" s="15"/>
      <c r="F117" s="15"/>
      <c r="G117" s="15"/>
      <c r="H117" s="15"/>
      <c r="I117" s="15"/>
      <c r="J117" s="15"/>
      <c r="K117" s="15"/>
      <c r="L117" s="15"/>
      <c r="M117" s="15"/>
      <c r="N117" s="15"/>
      <c r="O117" s="15"/>
      <c r="P117" s="15"/>
      <c r="Q117" s="15"/>
      <c r="R117" s="15"/>
    </row>
    <row r="118">
      <c r="A118" s="15"/>
      <c r="B118" s="15"/>
      <c r="C118" s="15"/>
      <c r="D118" s="15"/>
      <c r="E118" s="15"/>
      <c r="F118" s="15"/>
      <c r="G118" s="15"/>
      <c r="H118" s="15"/>
      <c r="I118" s="15"/>
      <c r="J118" s="15"/>
      <c r="K118" s="15"/>
      <c r="L118" s="15"/>
      <c r="M118" s="15"/>
      <c r="N118" s="15"/>
      <c r="O118" s="15"/>
      <c r="P118" s="15"/>
      <c r="Q118" s="15"/>
      <c r="R118" s="15"/>
    </row>
    <row r="119">
      <c r="A119" s="15"/>
      <c r="B119" s="15"/>
      <c r="C119" s="15"/>
      <c r="D119" s="15"/>
      <c r="E119" s="15"/>
      <c r="F119" s="15"/>
      <c r="G119" s="15"/>
      <c r="H119" s="15"/>
      <c r="I119" s="15"/>
      <c r="J119" s="15"/>
      <c r="K119" s="15"/>
      <c r="L119" s="15"/>
      <c r="M119" s="15"/>
      <c r="N119" s="15"/>
      <c r="O119" s="15"/>
      <c r="P119" s="15"/>
      <c r="Q119" s="15"/>
      <c r="R119" s="15"/>
    </row>
    <row r="120">
      <c r="A120" s="15"/>
      <c r="B120" s="15"/>
      <c r="C120" s="15"/>
      <c r="D120" s="15"/>
      <c r="E120" s="15"/>
      <c r="F120" s="15"/>
      <c r="G120" s="15"/>
      <c r="H120" s="15"/>
      <c r="I120" s="15"/>
      <c r="J120" s="15"/>
      <c r="K120" s="15"/>
      <c r="L120" s="15"/>
      <c r="M120" s="15"/>
      <c r="N120" s="15"/>
      <c r="O120" s="15"/>
      <c r="P120" s="15"/>
      <c r="Q120" s="15"/>
      <c r="R120" s="15"/>
    </row>
    <row r="121">
      <c r="A121" s="15"/>
      <c r="B121" s="15"/>
      <c r="C121" s="15"/>
      <c r="D121" s="15"/>
      <c r="E121" s="15"/>
      <c r="F121" s="15"/>
      <c r="G121" s="15"/>
      <c r="H121" s="15"/>
      <c r="I121" s="15"/>
      <c r="J121" s="15"/>
      <c r="K121" s="15"/>
      <c r="L121" s="15"/>
      <c r="M121" s="15"/>
      <c r="N121" s="15"/>
      <c r="O121" s="15"/>
      <c r="P121" s="15"/>
      <c r="Q121" s="15"/>
      <c r="R121" s="15"/>
    </row>
    <row r="122">
      <c r="A122" s="15"/>
      <c r="B122" s="15"/>
      <c r="C122" s="15"/>
      <c r="D122" s="15"/>
      <c r="E122" s="15"/>
      <c r="F122" s="15"/>
      <c r="G122" s="15"/>
      <c r="H122" s="15"/>
      <c r="I122" s="15"/>
      <c r="J122" s="15"/>
      <c r="K122" s="15"/>
      <c r="L122" s="15"/>
      <c r="M122" s="15"/>
      <c r="N122" s="15"/>
      <c r="O122" s="15"/>
      <c r="P122" s="15"/>
      <c r="Q122" s="15"/>
      <c r="R122" s="15"/>
    </row>
    <row r="123">
      <c r="A123" s="15"/>
      <c r="B123" s="15"/>
      <c r="C123" s="15"/>
      <c r="D123" s="15"/>
      <c r="E123" s="15"/>
      <c r="F123" s="15"/>
      <c r="G123" s="15"/>
      <c r="H123" s="15"/>
      <c r="I123" s="15"/>
      <c r="J123" s="15"/>
      <c r="K123" s="15"/>
      <c r="L123" s="15"/>
      <c r="M123" s="15"/>
      <c r="N123" s="15"/>
      <c r="O123" s="15"/>
      <c r="P123" s="15"/>
      <c r="Q123" s="15"/>
      <c r="R123" s="15"/>
    </row>
    <row r="124">
      <c r="A124" s="15"/>
      <c r="B124" s="15"/>
      <c r="C124" s="15"/>
      <c r="D124" s="15"/>
      <c r="E124" s="15"/>
      <c r="F124" s="15"/>
      <c r="G124" s="15"/>
      <c r="H124" s="15"/>
      <c r="I124" s="15"/>
      <c r="J124" s="15"/>
      <c r="K124" s="15"/>
      <c r="L124" s="15"/>
      <c r="M124" s="15"/>
      <c r="N124" s="15"/>
      <c r="O124" s="15"/>
      <c r="P124" s="15"/>
      <c r="Q124" s="15"/>
      <c r="R124" s="15"/>
    </row>
    <row r="125">
      <c r="A125" s="15"/>
      <c r="B125" s="15"/>
      <c r="C125" s="15"/>
      <c r="D125" s="15"/>
      <c r="E125" s="15"/>
      <c r="F125" s="15"/>
      <c r="G125" s="15"/>
      <c r="H125" s="15"/>
      <c r="I125" s="15"/>
      <c r="J125" s="15"/>
      <c r="K125" s="15"/>
      <c r="L125" s="15"/>
      <c r="M125" s="15"/>
      <c r="N125" s="15"/>
      <c r="O125" s="15"/>
      <c r="P125" s="15"/>
      <c r="Q125" s="15"/>
      <c r="R125" s="15"/>
    </row>
    <row r="126">
      <c r="A126" s="15"/>
      <c r="B126" s="15"/>
      <c r="C126" s="15"/>
      <c r="D126" s="15"/>
      <c r="E126" s="15"/>
      <c r="F126" s="15"/>
      <c r="G126" s="15"/>
      <c r="H126" s="15"/>
      <c r="I126" s="15"/>
      <c r="J126" s="15"/>
      <c r="K126" s="15"/>
      <c r="L126" s="15"/>
      <c r="M126" s="15"/>
      <c r="N126" s="15"/>
      <c r="O126" s="15"/>
      <c r="P126" s="15"/>
      <c r="Q126" s="15"/>
      <c r="R126" s="15"/>
    </row>
    <row r="127">
      <c r="A127" s="15"/>
      <c r="B127" s="15"/>
      <c r="C127" s="15"/>
      <c r="D127" s="15"/>
      <c r="E127" s="15"/>
      <c r="F127" s="15"/>
      <c r="G127" s="15"/>
      <c r="H127" s="15"/>
      <c r="I127" s="15"/>
      <c r="J127" s="15"/>
      <c r="K127" s="15"/>
      <c r="L127" s="15"/>
      <c r="M127" s="15"/>
      <c r="N127" s="15"/>
      <c r="O127" s="15"/>
      <c r="P127" s="15"/>
      <c r="Q127" s="15"/>
      <c r="R127" s="15"/>
    </row>
    <row r="128">
      <c r="A128" s="15"/>
      <c r="B128" s="15"/>
      <c r="C128" s="15"/>
      <c r="D128" s="15"/>
      <c r="E128" s="15"/>
      <c r="F128" s="15"/>
      <c r="G128" s="15"/>
      <c r="H128" s="15"/>
      <c r="I128" s="15"/>
      <c r="J128" s="15"/>
      <c r="K128" s="15"/>
      <c r="L128" s="15"/>
      <c r="M128" s="15"/>
      <c r="N128" s="15"/>
      <c r="O128" s="15"/>
      <c r="P128" s="15"/>
      <c r="Q128" s="15"/>
      <c r="R128" s="15"/>
    </row>
    <row r="129">
      <c r="A129" s="15"/>
      <c r="B129" s="15"/>
      <c r="C129" s="15"/>
      <c r="D129" s="15"/>
      <c r="E129" s="15"/>
      <c r="F129" s="15"/>
      <c r="G129" s="15"/>
      <c r="H129" s="15"/>
      <c r="I129" s="15"/>
      <c r="J129" s="15"/>
      <c r="K129" s="15"/>
      <c r="L129" s="15"/>
      <c r="M129" s="15"/>
      <c r="N129" s="15"/>
      <c r="O129" s="15"/>
      <c r="P129" s="15"/>
      <c r="Q129" s="15"/>
      <c r="R129" s="15"/>
    </row>
    <row r="130">
      <c r="A130" s="15"/>
      <c r="B130" s="15"/>
      <c r="C130" s="15"/>
      <c r="D130" s="15"/>
      <c r="E130" s="15"/>
      <c r="F130" s="15"/>
      <c r="G130" s="15"/>
      <c r="H130" s="15"/>
      <c r="I130" s="15"/>
      <c r="J130" s="15"/>
      <c r="K130" s="15"/>
      <c r="L130" s="15"/>
      <c r="M130" s="15"/>
      <c r="N130" s="15"/>
      <c r="O130" s="15"/>
      <c r="P130" s="15"/>
      <c r="Q130" s="15"/>
      <c r="R130" s="15"/>
    </row>
    <row r="131">
      <c r="A131" s="15"/>
      <c r="B131" s="15"/>
      <c r="C131" s="15"/>
      <c r="D131" s="15"/>
      <c r="E131" s="15"/>
      <c r="F131" s="15"/>
      <c r="G131" s="15"/>
      <c r="H131" s="15"/>
      <c r="I131" s="15"/>
      <c r="J131" s="15"/>
      <c r="K131" s="15"/>
      <c r="L131" s="15"/>
      <c r="M131" s="15"/>
      <c r="N131" s="15"/>
      <c r="O131" s="15"/>
      <c r="P131" s="15"/>
      <c r="Q131" s="15"/>
      <c r="R131" s="15"/>
    </row>
    <row r="132">
      <c r="A132" s="15"/>
      <c r="B132" s="15"/>
      <c r="C132" s="15"/>
      <c r="D132" s="15"/>
      <c r="E132" s="15"/>
      <c r="F132" s="15"/>
      <c r="G132" s="15"/>
      <c r="H132" s="15"/>
      <c r="I132" s="15"/>
      <c r="J132" s="15"/>
      <c r="K132" s="15"/>
      <c r="L132" s="15"/>
      <c r="M132" s="15"/>
      <c r="N132" s="15"/>
      <c r="O132" s="15"/>
      <c r="P132" s="15"/>
      <c r="Q132" s="15"/>
      <c r="R132" s="15"/>
    </row>
    <row r="133">
      <c r="A133" s="15"/>
      <c r="B133" s="15"/>
      <c r="C133" s="15"/>
      <c r="D133" s="15"/>
      <c r="E133" s="15"/>
      <c r="F133" s="15"/>
      <c r="G133" s="15"/>
      <c r="H133" s="15"/>
      <c r="I133" s="15"/>
      <c r="J133" s="15"/>
      <c r="K133" s="15"/>
      <c r="L133" s="15"/>
      <c r="M133" s="15"/>
      <c r="N133" s="15"/>
      <c r="O133" s="15"/>
      <c r="P133" s="15"/>
      <c r="Q133" s="15"/>
      <c r="R133" s="15"/>
    </row>
    <row r="134">
      <c r="A134" s="15"/>
      <c r="B134" s="15"/>
      <c r="C134" s="15"/>
      <c r="D134" s="15"/>
      <c r="E134" s="15"/>
      <c r="F134" s="15"/>
      <c r="G134" s="15"/>
      <c r="H134" s="15"/>
      <c r="I134" s="15"/>
      <c r="J134" s="15"/>
      <c r="K134" s="15"/>
      <c r="L134" s="15"/>
      <c r="M134" s="15"/>
      <c r="N134" s="15"/>
      <c r="O134" s="15"/>
      <c r="P134" s="15"/>
      <c r="Q134" s="15"/>
      <c r="R134" s="15"/>
    </row>
    <row r="135">
      <c r="A135" s="15"/>
      <c r="B135" s="15"/>
      <c r="C135" s="15"/>
      <c r="D135" s="15"/>
      <c r="E135" s="15"/>
      <c r="F135" s="15"/>
      <c r="G135" s="15"/>
      <c r="H135" s="15"/>
      <c r="I135" s="15"/>
      <c r="J135" s="15"/>
      <c r="K135" s="15"/>
      <c r="L135" s="15"/>
      <c r="M135" s="15"/>
      <c r="N135" s="15"/>
      <c r="O135" s="15"/>
      <c r="P135" s="15"/>
      <c r="Q135" s="15"/>
      <c r="R135" s="15"/>
    </row>
    <row r="136">
      <c r="A136" s="15"/>
      <c r="B136" s="15"/>
      <c r="C136" s="15"/>
      <c r="D136" s="15"/>
      <c r="E136" s="15"/>
      <c r="F136" s="15"/>
      <c r="G136" s="15"/>
      <c r="H136" s="15"/>
      <c r="I136" s="15"/>
      <c r="J136" s="15"/>
      <c r="K136" s="15"/>
      <c r="L136" s="15"/>
      <c r="M136" s="15"/>
      <c r="N136" s="15"/>
      <c r="O136" s="15"/>
      <c r="P136" s="15"/>
      <c r="Q136" s="15"/>
      <c r="R136" s="15"/>
    </row>
    <row r="137">
      <c r="A137" s="15"/>
      <c r="B137" s="15"/>
      <c r="C137" s="15"/>
      <c r="D137" s="15"/>
      <c r="E137" s="15"/>
      <c r="F137" s="15"/>
      <c r="G137" s="15"/>
      <c r="H137" s="15"/>
      <c r="I137" s="15"/>
      <c r="J137" s="15"/>
      <c r="K137" s="15"/>
      <c r="L137" s="15"/>
      <c r="M137" s="15"/>
      <c r="N137" s="15"/>
      <c r="O137" s="15"/>
      <c r="P137" s="15"/>
      <c r="Q137" s="15"/>
      <c r="R137" s="15"/>
    </row>
    <row r="138">
      <c r="A138" s="15"/>
      <c r="B138" s="15"/>
      <c r="C138" s="15"/>
      <c r="D138" s="15"/>
      <c r="E138" s="15"/>
      <c r="F138" s="15"/>
      <c r="G138" s="15"/>
      <c r="H138" s="15"/>
      <c r="I138" s="15"/>
      <c r="J138" s="15"/>
      <c r="K138" s="15"/>
      <c r="L138" s="15"/>
      <c r="M138" s="15"/>
      <c r="N138" s="15"/>
      <c r="O138" s="15"/>
      <c r="P138" s="15"/>
      <c r="Q138" s="15"/>
      <c r="R138" s="15"/>
    </row>
    <row r="139">
      <c r="A139" s="15"/>
      <c r="B139" s="15"/>
      <c r="C139" s="15"/>
      <c r="D139" s="15"/>
      <c r="E139" s="15"/>
      <c r="F139" s="15"/>
      <c r="G139" s="15"/>
      <c r="H139" s="15"/>
      <c r="I139" s="15"/>
      <c r="J139" s="15"/>
      <c r="K139" s="15"/>
      <c r="L139" s="15"/>
      <c r="M139" s="15"/>
      <c r="N139" s="15"/>
      <c r="O139" s="15"/>
      <c r="P139" s="15"/>
      <c r="Q139" s="15"/>
      <c r="R139" s="15"/>
    </row>
    <row r="140">
      <c r="A140" s="15"/>
      <c r="B140" s="15"/>
      <c r="C140" s="15"/>
      <c r="D140" s="15"/>
      <c r="E140" s="15"/>
      <c r="F140" s="15"/>
      <c r="G140" s="15"/>
      <c r="H140" s="15"/>
      <c r="I140" s="15"/>
      <c r="J140" s="15"/>
      <c r="K140" s="15"/>
      <c r="L140" s="15"/>
      <c r="M140" s="15"/>
      <c r="N140" s="15"/>
      <c r="O140" s="15"/>
      <c r="P140" s="15"/>
      <c r="Q140" s="15"/>
      <c r="R140" s="15"/>
    </row>
    <row r="141">
      <c r="A141" s="15"/>
      <c r="B141" s="15"/>
      <c r="C141" s="15"/>
      <c r="D141" s="15"/>
      <c r="E141" s="15"/>
      <c r="F141" s="15"/>
      <c r="G141" s="15"/>
      <c r="H141" s="15"/>
      <c r="I141" s="15"/>
      <c r="J141" s="15"/>
      <c r="K141" s="15"/>
      <c r="L141" s="15"/>
      <c r="M141" s="15"/>
      <c r="N141" s="15"/>
      <c r="O141" s="15"/>
      <c r="P141" s="15"/>
      <c r="Q141" s="15"/>
      <c r="R141" s="15"/>
    </row>
    <row r="142">
      <c r="A142" s="15"/>
      <c r="B142" s="15"/>
      <c r="C142" s="15"/>
      <c r="D142" s="15"/>
      <c r="E142" s="15"/>
      <c r="F142" s="15"/>
      <c r="G142" s="15"/>
      <c r="H142" s="15"/>
      <c r="I142" s="15"/>
      <c r="J142" s="15"/>
      <c r="K142" s="15"/>
      <c r="L142" s="15"/>
      <c r="M142" s="15"/>
      <c r="N142" s="15"/>
      <c r="O142" s="15"/>
      <c r="P142" s="15"/>
      <c r="Q142" s="15"/>
      <c r="R142" s="15"/>
    </row>
    <row r="143">
      <c r="A143" s="15"/>
      <c r="B143" s="15"/>
      <c r="C143" s="15"/>
      <c r="D143" s="15"/>
      <c r="E143" s="15"/>
      <c r="F143" s="15"/>
      <c r="G143" s="15"/>
      <c r="H143" s="15"/>
      <c r="I143" s="15"/>
      <c r="J143" s="15"/>
      <c r="K143" s="15"/>
      <c r="L143" s="15"/>
      <c r="M143" s="15"/>
      <c r="N143" s="15"/>
      <c r="O143" s="15"/>
      <c r="P143" s="15"/>
      <c r="Q143" s="15"/>
      <c r="R143" s="15"/>
    </row>
    <row r="144">
      <c r="A144" s="15"/>
      <c r="B144" s="15"/>
      <c r="C144" s="15"/>
      <c r="D144" s="15"/>
      <c r="E144" s="15"/>
      <c r="F144" s="15"/>
      <c r="G144" s="15"/>
      <c r="H144" s="15"/>
      <c r="I144" s="15"/>
      <c r="J144" s="15"/>
      <c r="K144" s="15"/>
      <c r="L144" s="15"/>
      <c r="M144" s="15"/>
      <c r="N144" s="15"/>
      <c r="O144" s="15"/>
      <c r="P144" s="15"/>
      <c r="Q144" s="15"/>
      <c r="R144" s="15"/>
    </row>
    <row r="145">
      <c r="A145" s="15"/>
      <c r="B145" s="15"/>
      <c r="C145" s="15"/>
      <c r="D145" s="15"/>
      <c r="E145" s="15"/>
      <c r="F145" s="15"/>
      <c r="G145" s="15"/>
      <c r="H145" s="15"/>
      <c r="I145" s="15"/>
      <c r="J145" s="15"/>
      <c r="K145" s="15"/>
      <c r="L145" s="15"/>
      <c r="M145" s="15"/>
      <c r="N145" s="15"/>
      <c r="O145" s="15"/>
      <c r="P145" s="15"/>
      <c r="Q145" s="15"/>
      <c r="R145" s="15"/>
    </row>
    <row r="146">
      <c r="A146" s="15"/>
      <c r="B146" s="15"/>
      <c r="C146" s="15"/>
      <c r="D146" s="15"/>
      <c r="E146" s="15"/>
      <c r="F146" s="15"/>
      <c r="G146" s="15"/>
      <c r="H146" s="15"/>
      <c r="I146" s="15"/>
      <c r="J146" s="15"/>
      <c r="K146" s="15"/>
      <c r="L146" s="15"/>
      <c r="M146" s="15"/>
      <c r="N146" s="15"/>
      <c r="O146" s="15"/>
      <c r="P146" s="15"/>
      <c r="Q146" s="15"/>
      <c r="R146" s="15"/>
    </row>
    <row r="147">
      <c r="A147" s="15"/>
      <c r="B147" s="15"/>
      <c r="C147" s="15"/>
      <c r="D147" s="15"/>
      <c r="E147" s="15"/>
      <c r="F147" s="15"/>
      <c r="G147" s="15"/>
      <c r="H147" s="15"/>
      <c r="I147" s="15"/>
      <c r="J147" s="15"/>
      <c r="K147" s="15"/>
      <c r="L147" s="15"/>
      <c r="M147" s="15"/>
      <c r="N147" s="15"/>
      <c r="O147" s="15"/>
      <c r="P147" s="15"/>
      <c r="Q147" s="15"/>
      <c r="R147" s="15"/>
    </row>
    <row r="148">
      <c r="A148" s="15"/>
      <c r="B148" s="15"/>
      <c r="C148" s="15"/>
      <c r="D148" s="15"/>
      <c r="E148" s="15"/>
      <c r="F148" s="15"/>
      <c r="G148" s="15"/>
      <c r="H148" s="15"/>
      <c r="I148" s="15"/>
      <c r="J148" s="15"/>
      <c r="K148" s="15"/>
      <c r="L148" s="15"/>
      <c r="M148" s="15"/>
      <c r="N148" s="15"/>
      <c r="O148" s="15"/>
      <c r="P148" s="15"/>
      <c r="Q148" s="15"/>
      <c r="R148" s="15"/>
    </row>
    <row r="149">
      <c r="A149" s="15"/>
      <c r="B149" s="15"/>
      <c r="C149" s="15"/>
      <c r="D149" s="15"/>
      <c r="E149" s="15"/>
      <c r="F149" s="15"/>
      <c r="G149" s="15"/>
      <c r="H149" s="15"/>
      <c r="I149" s="15"/>
      <c r="J149" s="15"/>
      <c r="K149" s="15"/>
      <c r="L149" s="15"/>
      <c r="M149" s="15"/>
      <c r="N149" s="15"/>
      <c r="O149" s="15"/>
      <c r="P149" s="15"/>
      <c r="Q149" s="15"/>
      <c r="R149" s="15"/>
    </row>
    <row r="150">
      <c r="A150" s="15"/>
      <c r="B150" s="15"/>
      <c r="C150" s="15"/>
      <c r="D150" s="15"/>
      <c r="E150" s="15"/>
      <c r="F150" s="15"/>
      <c r="G150" s="15"/>
      <c r="H150" s="15"/>
      <c r="I150" s="15"/>
      <c r="J150" s="15"/>
      <c r="K150" s="15"/>
      <c r="L150" s="15"/>
      <c r="M150" s="15"/>
      <c r="N150" s="15"/>
      <c r="O150" s="15"/>
      <c r="P150" s="15"/>
      <c r="Q150" s="15"/>
      <c r="R150" s="15"/>
    </row>
    <row r="151">
      <c r="A151" s="15"/>
      <c r="B151" s="15"/>
      <c r="C151" s="15"/>
      <c r="D151" s="15"/>
      <c r="E151" s="15"/>
      <c r="F151" s="15"/>
      <c r="G151" s="15"/>
      <c r="H151" s="15"/>
      <c r="I151" s="15"/>
      <c r="J151" s="15"/>
      <c r="K151" s="15"/>
      <c r="L151" s="15"/>
      <c r="M151" s="15"/>
      <c r="N151" s="15"/>
      <c r="O151" s="15"/>
      <c r="P151" s="15"/>
      <c r="Q151" s="15"/>
      <c r="R151" s="15"/>
    </row>
    <row r="152">
      <c r="A152" s="15"/>
      <c r="B152" s="15"/>
      <c r="C152" s="15"/>
      <c r="D152" s="15"/>
      <c r="E152" s="15"/>
      <c r="F152" s="15"/>
      <c r="G152" s="15"/>
      <c r="H152" s="15"/>
      <c r="I152" s="15"/>
      <c r="J152" s="15"/>
      <c r="K152" s="15"/>
      <c r="L152" s="15"/>
      <c r="M152" s="15"/>
      <c r="N152" s="15"/>
      <c r="O152" s="15"/>
      <c r="P152" s="15"/>
      <c r="Q152" s="15"/>
      <c r="R152" s="15"/>
    </row>
    <row r="153">
      <c r="A153" s="15"/>
      <c r="B153" s="15"/>
      <c r="C153" s="15"/>
      <c r="D153" s="15"/>
      <c r="E153" s="15"/>
      <c r="F153" s="15"/>
      <c r="G153" s="15"/>
      <c r="H153" s="15"/>
      <c r="I153" s="15"/>
      <c r="J153" s="15"/>
      <c r="K153" s="15"/>
      <c r="L153" s="15"/>
      <c r="M153" s="15"/>
      <c r="N153" s="15"/>
      <c r="O153" s="15"/>
      <c r="P153" s="15"/>
      <c r="Q153" s="15"/>
      <c r="R153" s="15"/>
    </row>
    <row r="154">
      <c r="A154" s="15"/>
      <c r="B154" s="15"/>
      <c r="C154" s="15"/>
      <c r="D154" s="15"/>
      <c r="E154" s="15"/>
      <c r="F154" s="15"/>
      <c r="G154" s="15"/>
      <c r="H154" s="15"/>
      <c r="I154" s="15"/>
      <c r="J154" s="15"/>
      <c r="K154" s="15"/>
      <c r="L154" s="15"/>
      <c r="M154" s="15"/>
      <c r="N154" s="15"/>
      <c r="O154" s="15"/>
      <c r="P154" s="15"/>
      <c r="Q154" s="15"/>
      <c r="R154" s="15"/>
    </row>
    <row r="155">
      <c r="A155" s="15"/>
      <c r="B155" s="15"/>
      <c r="C155" s="15"/>
      <c r="D155" s="15"/>
      <c r="E155" s="15"/>
      <c r="F155" s="15"/>
      <c r="G155" s="15"/>
      <c r="H155" s="15"/>
      <c r="I155" s="15"/>
      <c r="J155" s="15"/>
      <c r="K155" s="15"/>
      <c r="L155" s="15"/>
      <c r="M155" s="15"/>
      <c r="N155" s="15"/>
      <c r="O155" s="15"/>
      <c r="P155" s="15"/>
      <c r="Q155" s="15"/>
      <c r="R155" s="15"/>
    </row>
    <row r="156">
      <c r="A156" s="15"/>
      <c r="B156" s="15"/>
      <c r="C156" s="15"/>
      <c r="D156" s="15"/>
      <c r="E156" s="15"/>
      <c r="F156" s="15"/>
      <c r="G156" s="15"/>
      <c r="H156" s="15"/>
      <c r="I156" s="15"/>
      <c r="J156" s="15"/>
      <c r="K156" s="15"/>
      <c r="L156" s="15"/>
      <c r="M156" s="15"/>
      <c r="N156" s="15"/>
      <c r="O156" s="15"/>
      <c r="P156" s="15"/>
      <c r="Q156" s="15"/>
      <c r="R156" s="15"/>
    </row>
    <row r="157">
      <c r="A157" s="15"/>
      <c r="B157" s="15"/>
      <c r="C157" s="15"/>
      <c r="D157" s="15"/>
      <c r="E157" s="15"/>
      <c r="F157" s="15"/>
      <c r="G157" s="15"/>
      <c r="H157" s="15"/>
      <c r="I157" s="15"/>
      <c r="J157" s="15"/>
      <c r="K157" s="15"/>
      <c r="L157" s="15"/>
      <c r="M157" s="15"/>
      <c r="N157" s="15"/>
      <c r="O157" s="15"/>
      <c r="P157" s="15"/>
      <c r="Q157" s="15"/>
      <c r="R157" s="15"/>
    </row>
    <row r="158">
      <c r="A158" s="15"/>
      <c r="B158" s="15"/>
      <c r="C158" s="15"/>
      <c r="D158" s="15"/>
      <c r="E158" s="15"/>
      <c r="F158" s="15"/>
      <c r="G158" s="15"/>
      <c r="H158" s="15"/>
      <c r="I158" s="15"/>
      <c r="J158" s="15"/>
      <c r="K158" s="15"/>
      <c r="L158" s="15"/>
      <c r="M158" s="15"/>
      <c r="N158" s="15"/>
      <c r="O158" s="15"/>
      <c r="P158" s="15"/>
      <c r="Q158" s="15"/>
      <c r="R158" s="15"/>
    </row>
    <row r="159">
      <c r="A159" s="15"/>
      <c r="B159" s="15"/>
      <c r="C159" s="15"/>
      <c r="D159" s="15"/>
      <c r="E159" s="15"/>
      <c r="F159" s="15"/>
      <c r="G159" s="15"/>
      <c r="H159" s="15"/>
      <c r="I159" s="15"/>
      <c r="J159" s="15"/>
      <c r="K159" s="15"/>
      <c r="L159" s="15"/>
      <c r="M159" s="15"/>
      <c r="N159" s="15"/>
      <c r="O159" s="15"/>
      <c r="P159" s="15"/>
      <c r="Q159" s="15"/>
      <c r="R159" s="15"/>
    </row>
    <row r="160">
      <c r="A160" s="15"/>
      <c r="B160" s="15"/>
      <c r="C160" s="15"/>
      <c r="D160" s="15"/>
      <c r="E160" s="15"/>
      <c r="F160" s="15"/>
      <c r="G160" s="15"/>
      <c r="H160" s="15"/>
      <c r="I160" s="15"/>
      <c r="J160" s="15"/>
      <c r="K160" s="15"/>
      <c r="L160" s="15"/>
      <c r="M160" s="15"/>
      <c r="N160" s="15"/>
      <c r="O160" s="15"/>
      <c r="P160" s="15"/>
      <c r="Q160" s="15"/>
      <c r="R160" s="15"/>
    </row>
    <row r="161">
      <c r="A161" s="15"/>
      <c r="B161" s="15"/>
      <c r="C161" s="15"/>
      <c r="D161" s="15"/>
      <c r="E161" s="15"/>
      <c r="F161" s="15"/>
      <c r="G161" s="15"/>
      <c r="H161" s="15"/>
      <c r="I161" s="15"/>
      <c r="J161" s="15"/>
      <c r="K161" s="15"/>
      <c r="L161" s="15"/>
      <c r="M161" s="15"/>
      <c r="N161" s="15"/>
      <c r="O161" s="15"/>
      <c r="P161" s="15"/>
      <c r="Q161" s="15"/>
      <c r="R161" s="15"/>
    </row>
    <row r="162">
      <c r="A162" s="15"/>
      <c r="B162" s="15"/>
      <c r="C162" s="15"/>
      <c r="D162" s="15"/>
      <c r="E162" s="15"/>
      <c r="F162" s="15"/>
      <c r="G162" s="15"/>
      <c r="H162" s="15"/>
      <c r="I162" s="15"/>
      <c r="J162" s="15"/>
      <c r="K162" s="15"/>
      <c r="L162" s="15"/>
      <c r="M162" s="15"/>
      <c r="N162" s="15"/>
      <c r="O162" s="15"/>
      <c r="P162" s="15"/>
      <c r="Q162" s="15"/>
      <c r="R162" s="15"/>
    </row>
    <row r="163">
      <c r="A163" s="15"/>
      <c r="B163" s="15"/>
      <c r="C163" s="15"/>
      <c r="D163" s="15"/>
      <c r="E163" s="15"/>
      <c r="F163" s="15"/>
      <c r="G163" s="15"/>
      <c r="H163" s="15"/>
      <c r="I163" s="15"/>
      <c r="J163" s="15"/>
      <c r="K163" s="15"/>
      <c r="L163" s="15"/>
      <c r="M163" s="15"/>
      <c r="N163" s="15"/>
      <c r="O163" s="15"/>
      <c r="P163" s="15"/>
      <c r="Q163" s="15"/>
      <c r="R163" s="15"/>
    </row>
    <row r="164">
      <c r="A164" s="15"/>
      <c r="B164" s="15"/>
      <c r="C164" s="15"/>
      <c r="D164" s="15"/>
      <c r="E164" s="15"/>
      <c r="F164" s="15"/>
      <c r="G164" s="15"/>
      <c r="H164" s="15"/>
      <c r="I164" s="15"/>
      <c r="J164" s="15"/>
      <c r="K164" s="15"/>
      <c r="L164" s="15"/>
      <c r="M164" s="15"/>
      <c r="N164" s="15"/>
      <c r="O164" s="15"/>
      <c r="P164" s="15"/>
      <c r="Q164" s="15"/>
      <c r="R164" s="15"/>
    </row>
    <row r="165">
      <c r="A165" s="15"/>
      <c r="B165" s="15"/>
      <c r="C165" s="15"/>
      <c r="D165" s="15"/>
      <c r="E165" s="15"/>
      <c r="F165" s="15"/>
      <c r="G165" s="15"/>
      <c r="H165" s="15"/>
      <c r="I165" s="15"/>
      <c r="J165" s="15"/>
      <c r="K165" s="15"/>
      <c r="L165" s="15"/>
      <c r="M165" s="15"/>
      <c r="N165" s="15"/>
      <c r="O165" s="15"/>
      <c r="P165" s="15"/>
      <c r="Q165" s="15"/>
      <c r="R165" s="15"/>
    </row>
    <row r="166">
      <c r="A166" s="15"/>
      <c r="B166" s="15"/>
      <c r="C166" s="15"/>
      <c r="D166" s="15"/>
      <c r="E166" s="15"/>
      <c r="F166" s="15"/>
      <c r="G166" s="15"/>
      <c r="H166" s="15"/>
      <c r="I166" s="15"/>
      <c r="J166" s="15"/>
      <c r="K166" s="15"/>
      <c r="L166" s="15"/>
      <c r="M166" s="15"/>
      <c r="N166" s="15"/>
      <c r="O166" s="15"/>
      <c r="P166" s="15"/>
      <c r="Q166" s="15"/>
      <c r="R166" s="15"/>
    </row>
    <row r="167">
      <c r="A167" s="15"/>
      <c r="B167" s="15"/>
      <c r="C167" s="15"/>
      <c r="D167" s="15"/>
      <c r="E167" s="15"/>
      <c r="F167" s="15"/>
      <c r="G167" s="15"/>
      <c r="H167" s="15"/>
      <c r="I167" s="15"/>
      <c r="J167" s="15"/>
      <c r="K167" s="15"/>
      <c r="L167" s="15"/>
      <c r="M167" s="15"/>
      <c r="N167" s="15"/>
      <c r="O167" s="15"/>
      <c r="P167" s="15"/>
      <c r="Q167" s="15"/>
      <c r="R167" s="15"/>
    </row>
    <row r="168">
      <c r="A168" s="15"/>
      <c r="B168" s="15"/>
      <c r="C168" s="15"/>
      <c r="D168" s="15"/>
      <c r="E168" s="15"/>
      <c r="F168" s="15"/>
      <c r="G168" s="15"/>
      <c r="H168" s="15"/>
      <c r="I168" s="15"/>
      <c r="J168" s="15"/>
      <c r="K168" s="15"/>
      <c r="L168" s="15"/>
      <c r="M168" s="15"/>
      <c r="N168" s="15"/>
      <c r="O168" s="15"/>
      <c r="P168" s="15"/>
      <c r="Q168" s="15"/>
      <c r="R168" s="15"/>
    </row>
    <row r="169">
      <c r="A169" s="15"/>
      <c r="B169" s="15"/>
      <c r="C169" s="15"/>
      <c r="D169" s="15"/>
      <c r="E169" s="15"/>
      <c r="F169" s="15"/>
      <c r="G169" s="15"/>
      <c r="H169" s="15"/>
      <c r="I169" s="15"/>
      <c r="J169" s="15"/>
      <c r="K169" s="15"/>
      <c r="L169" s="15"/>
      <c r="M169" s="15"/>
      <c r="N169" s="15"/>
      <c r="O169" s="15"/>
      <c r="P169" s="15"/>
      <c r="Q169" s="15"/>
      <c r="R169" s="15"/>
    </row>
    <row r="170">
      <c r="A170" s="15"/>
      <c r="B170" s="15"/>
      <c r="C170" s="15"/>
      <c r="D170" s="15"/>
      <c r="E170" s="15"/>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row r="1005">
      <c r="A1005" s="15"/>
      <c r="B1005" s="15"/>
      <c r="C1005" s="15"/>
      <c r="D1005" s="15"/>
      <c r="E1005" s="15"/>
      <c r="F1005" s="15"/>
      <c r="G1005" s="15"/>
      <c r="H1005" s="15"/>
      <c r="I1005" s="15"/>
      <c r="J1005" s="15"/>
      <c r="K1005" s="15"/>
      <c r="L1005" s="15"/>
      <c r="M1005" s="15"/>
      <c r="N1005" s="15"/>
      <c r="O1005" s="15"/>
      <c r="P1005" s="15"/>
      <c r="Q1005" s="15"/>
      <c r="R1005" s="15"/>
    </row>
    <row r="1006">
      <c r="A1006" s="15"/>
      <c r="B1006" s="15"/>
      <c r="C1006" s="15"/>
      <c r="D1006" s="15"/>
      <c r="E1006" s="15"/>
      <c r="F1006" s="15"/>
      <c r="G1006" s="15"/>
      <c r="H1006" s="15"/>
      <c r="I1006" s="15"/>
      <c r="J1006" s="15"/>
      <c r="K1006" s="15"/>
      <c r="L1006" s="15"/>
      <c r="M1006" s="15"/>
      <c r="N1006" s="15"/>
      <c r="O1006" s="15"/>
      <c r="P1006" s="15"/>
      <c r="Q1006" s="15"/>
      <c r="R1006" s="15"/>
    </row>
    <row r="1007">
      <c r="A1007" s="15"/>
      <c r="B1007" s="15"/>
      <c r="C1007" s="15"/>
      <c r="D1007" s="15"/>
      <c r="E1007" s="15"/>
      <c r="F1007" s="15"/>
      <c r="G1007" s="15"/>
      <c r="H1007" s="15"/>
      <c r="I1007" s="15"/>
      <c r="J1007" s="15"/>
      <c r="K1007" s="15"/>
      <c r="L1007" s="15"/>
      <c r="M1007" s="15"/>
      <c r="N1007" s="15"/>
      <c r="O1007" s="15"/>
      <c r="P1007" s="15"/>
      <c r="Q1007" s="15"/>
      <c r="R1007" s="15"/>
    </row>
    <row r="1008">
      <c r="A1008" s="15"/>
      <c r="B1008" s="15"/>
      <c r="C1008" s="15"/>
      <c r="D1008" s="15"/>
      <c r="E1008" s="15"/>
      <c r="F1008" s="15"/>
      <c r="G1008" s="15"/>
      <c r="H1008" s="15"/>
      <c r="I1008" s="15"/>
      <c r="J1008" s="15"/>
      <c r="K1008" s="15"/>
      <c r="L1008" s="15"/>
      <c r="M1008" s="15"/>
      <c r="N1008" s="15"/>
      <c r="O1008" s="15"/>
      <c r="P1008" s="15"/>
      <c r="Q1008" s="15"/>
      <c r="R1008" s="15"/>
    </row>
    <row r="1009">
      <c r="A1009" s="15"/>
      <c r="B1009" s="15"/>
      <c r="C1009" s="15"/>
      <c r="D1009" s="15"/>
      <c r="E1009" s="15"/>
      <c r="F1009" s="15"/>
      <c r="G1009" s="15"/>
      <c r="H1009" s="15"/>
      <c r="I1009" s="15"/>
      <c r="J1009" s="15"/>
      <c r="K1009" s="15"/>
      <c r="L1009" s="15"/>
      <c r="M1009" s="15"/>
      <c r="N1009" s="15"/>
      <c r="O1009" s="15"/>
      <c r="P1009" s="15"/>
      <c r="Q1009" s="15"/>
      <c r="R1009" s="15"/>
    </row>
    <row r="1010">
      <c r="A1010" s="15"/>
      <c r="B1010" s="15"/>
      <c r="C1010" s="15"/>
      <c r="D1010" s="15"/>
      <c r="E1010" s="15"/>
      <c r="F1010" s="15"/>
      <c r="G1010" s="15"/>
      <c r="H1010" s="15"/>
      <c r="I1010" s="15"/>
      <c r="J1010" s="15"/>
      <c r="K1010" s="15"/>
      <c r="L1010" s="15"/>
      <c r="M1010" s="15"/>
      <c r="N1010" s="15"/>
      <c r="O1010" s="15"/>
      <c r="P1010" s="15"/>
      <c r="Q1010" s="15"/>
      <c r="R1010" s="15"/>
    </row>
    <row r="1011">
      <c r="A1011" s="15"/>
      <c r="B1011" s="15"/>
      <c r="C1011" s="15"/>
      <c r="D1011" s="15"/>
      <c r="E1011" s="15"/>
      <c r="F1011" s="15"/>
      <c r="G1011" s="15"/>
      <c r="H1011" s="15"/>
      <c r="I1011" s="15"/>
      <c r="J1011" s="15"/>
      <c r="K1011" s="15"/>
      <c r="L1011" s="15"/>
      <c r="M1011" s="15"/>
      <c r="N1011" s="15"/>
      <c r="O1011" s="15"/>
      <c r="P1011" s="15"/>
      <c r="Q1011" s="15"/>
      <c r="R1011" s="15"/>
    </row>
    <row r="1012">
      <c r="A1012" s="15"/>
      <c r="B1012" s="15"/>
      <c r="C1012" s="15"/>
      <c r="D1012" s="15"/>
      <c r="E1012" s="15"/>
      <c r="F1012" s="15"/>
      <c r="G1012" s="15"/>
      <c r="H1012" s="15"/>
      <c r="I1012" s="15"/>
      <c r="J1012" s="15"/>
      <c r="K1012" s="15"/>
      <c r="L1012" s="15"/>
      <c r="M1012" s="15"/>
      <c r="N1012" s="15"/>
      <c r="O1012" s="15"/>
      <c r="P1012" s="15"/>
      <c r="Q1012" s="15"/>
      <c r="R1012" s="15"/>
    </row>
    <row r="1013">
      <c r="A1013" s="15"/>
      <c r="B1013" s="15"/>
      <c r="C1013" s="15"/>
      <c r="D1013" s="15"/>
      <c r="E1013" s="15"/>
      <c r="F1013" s="15"/>
      <c r="G1013" s="15"/>
      <c r="H1013" s="15"/>
      <c r="I1013" s="15"/>
      <c r="J1013" s="15"/>
      <c r="K1013" s="15"/>
      <c r="L1013" s="15"/>
      <c r="M1013" s="15"/>
      <c r="N1013" s="15"/>
      <c r="O1013" s="15"/>
      <c r="P1013" s="15"/>
      <c r="Q1013" s="15"/>
      <c r="R1013" s="15"/>
    </row>
    <row r="1014">
      <c r="A1014" s="15"/>
      <c r="B1014" s="15"/>
      <c r="C1014" s="15"/>
      <c r="D1014" s="15"/>
      <c r="E1014" s="15"/>
      <c r="F1014" s="15"/>
      <c r="G1014" s="15"/>
      <c r="H1014" s="15"/>
      <c r="I1014" s="15"/>
      <c r="J1014" s="15"/>
      <c r="K1014" s="15"/>
      <c r="L1014" s="15"/>
      <c r="M1014" s="15"/>
      <c r="N1014" s="15"/>
      <c r="O1014" s="15"/>
      <c r="P1014" s="15"/>
      <c r="Q1014" s="15"/>
      <c r="R1014" s="15"/>
    </row>
    <row r="1015">
      <c r="A1015" s="15"/>
      <c r="B1015" s="15"/>
      <c r="C1015" s="15"/>
      <c r="D1015" s="15"/>
      <c r="E1015" s="15"/>
      <c r="F1015" s="15"/>
      <c r="G1015" s="15"/>
      <c r="H1015" s="15"/>
      <c r="I1015" s="15"/>
      <c r="J1015" s="15"/>
      <c r="K1015" s="15"/>
      <c r="L1015" s="15"/>
      <c r="M1015" s="15"/>
      <c r="N1015" s="15"/>
      <c r="O1015" s="15"/>
      <c r="P1015" s="15"/>
      <c r="Q1015" s="15"/>
      <c r="R1015" s="15"/>
    </row>
  </sheetData>
  <autoFilter ref="$A$2:$R$31"/>
  <mergeCells count="5">
    <mergeCell ref="M1:P1"/>
    <mergeCell ref="H27:L27"/>
    <mergeCell ref="L28:M28"/>
    <mergeCell ref="L29:M29"/>
    <mergeCell ref="L30:M30"/>
  </mergeCells>
  <dataValidations>
    <dataValidation type="list" allowBlank="1" showErrorMessage="1" sqref="K3:K8 K10:K12 K14:K26">
      <formula1>LISTA!$B$2:$B$41</formula1>
    </dataValidation>
    <dataValidation type="list" allowBlank="1" showErrorMessage="1" sqref="L3:L8 L10:L12 L14:L26">
      <formula1>LISTA!$A$2:$A$10</formula1>
    </dataValidation>
    <dataValidation type="custom" allowBlank="1" showDropDown="1" sqref="C37:E37 C38:C39">
      <formula1>OR(NOT(ISERROR(DATEVALUE(C37))), AND(ISNUMBER(C37), LEFT(CELL("format", C37))="D"))</formula1>
    </dataValidation>
    <dataValidation type="custom" allowBlank="1" showDropDown="1" showErrorMessage="1" sqref="B3 B4:C12 B13 B14:C26">
      <formula1>OR(NOT(ISERROR(DATEVALUE(B3))), AND(ISNUMBER(B3), LEFT(CELL("format", B3))="D"))</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3.38"/>
    <col customWidth="1" min="2" max="3" width="12.88"/>
    <col customWidth="1" min="4" max="4" width="17.13"/>
    <col customWidth="1" min="5" max="5" width="12.13"/>
    <col customWidth="1" min="6" max="6" width="14.75"/>
    <col customWidth="1" min="7" max="7" width="23.0"/>
    <col customWidth="1" min="8" max="8" width="22.75"/>
    <col customWidth="1" min="9" max="9" width="19.75"/>
    <col customWidth="1" min="10" max="12" width="15.63"/>
    <col customWidth="1" min="16" max="16" width="13.75"/>
    <col customWidth="1" min="17" max="17" width="15.63"/>
    <col customWidth="1" min="18" max="18" width="25.0"/>
    <col customWidth="1" min="19" max="19" width="16.5"/>
  </cols>
  <sheetData>
    <row r="1">
      <c r="A1" s="1"/>
      <c r="B1" s="3"/>
      <c r="C1" s="3"/>
      <c r="D1" s="3"/>
      <c r="E1" s="3"/>
      <c r="F1" s="4"/>
      <c r="G1" s="4"/>
      <c r="H1" s="4"/>
      <c r="I1" s="4"/>
      <c r="J1" s="4"/>
      <c r="K1" s="4"/>
      <c r="L1" s="4"/>
      <c r="M1" s="5" t="s">
        <v>0</v>
      </c>
      <c r="N1" s="6"/>
      <c r="O1" s="6"/>
      <c r="P1" s="7"/>
      <c r="Q1" s="8"/>
      <c r="R1" s="8"/>
    </row>
    <row r="2">
      <c r="A2" s="3" t="s">
        <v>1</v>
      </c>
      <c r="B2" s="3"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c r="S2" s="12"/>
    </row>
    <row r="3">
      <c r="A3" s="17">
        <v>1.0</v>
      </c>
      <c r="B3" s="18">
        <v>44656.0</v>
      </c>
      <c r="C3" s="18">
        <v>44820.0</v>
      </c>
      <c r="D3" s="17">
        <v>3.81401100124583E14</v>
      </c>
      <c r="E3" s="17">
        <v>40.0</v>
      </c>
      <c r="F3" s="17">
        <v>2883240.0</v>
      </c>
      <c r="G3" s="17" t="s">
        <v>40</v>
      </c>
      <c r="H3" s="17" t="s">
        <v>41</v>
      </c>
      <c r="I3" s="17">
        <v>7.0347404E7</v>
      </c>
      <c r="J3" s="17" t="s">
        <v>42</v>
      </c>
      <c r="K3" s="17" t="s">
        <v>89</v>
      </c>
      <c r="L3" s="17" t="s">
        <v>44</v>
      </c>
      <c r="M3" s="17">
        <v>1250.0</v>
      </c>
      <c r="N3" s="17">
        <f t="shared" ref="N3:N8" si="1">M3</f>
        <v>1250</v>
      </c>
      <c r="O3" s="19"/>
      <c r="P3" s="17" t="s">
        <v>102</v>
      </c>
      <c r="Q3" s="20" t="s">
        <v>23</v>
      </c>
      <c r="R3" s="17" t="s">
        <v>623</v>
      </c>
    </row>
    <row r="4">
      <c r="A4" s="13">
        <v>2.0</v>
      </c>
      <c r="B4" s="14">
        <v>44659.0</v>
      </c>
      <c r="C4" s="14">
        <v>44674.0</v>
      </c>
      <c r="D4" s="13">
        <v>3.81401100124583E14</v>
      </c>
      <c r="E4" s="13" t="s">
        <v>624</v>
      </c>
      <c r="F4" s="13">
        <v>6367156.0</v>
      </c>
      <c r="G4" s="13" t="s">
        <v>625</v>
      </c>
      <c r="H4" s="13" t="s">
        <v>625</v>
      </c>
      <c r="I4" s="13">
        <v>7.0244575E7</v>
      </c>
      <c r="J4" s="13" t="s">
        <v>626</v>
      </c>
      <c r="K4" s="13" t="s">
        <v>604</v>
      </c>
      <c r="L4" s="13" t="s">
        <v>27</v>
      </c>
      <c r="M4" s="13">
        <v>360.0</v>
      </c>
      <c r="N4" s="13">
        <f t="shared" si="1"/>
        <v>360</v>
      </c>
      <c r="O4" s="15"/>
      <c r="P4" s="13" t="s">
        <v>102</v>
      </c>
      <c r="Q4" s="16" t="s">
        <v>23</v>
      </c>
      <c r="R4" s="13" t="s">
        <v>627</v>
      </c>
    </row>
    <row r="5">
      <c r="A5" s="17">
        <v>3.0</v>
      </c>
      <c r="B5" s="18">
        <v>44662.0</v>
      </c>
      <c r="C5" s="18">
        <v>44818.0</v>
      </c>
      <c r="D5" s="17">
        <v>3.81401100124583E14</v>
      </c>
      <c r="E5" s="17">
        <v>42.0</v>
      </c>
      <c r="F5" s="17">
        <v>3144061.0</v>
      </c>
      <c r="G5" s="17" t="s">
        <v>86</v>
      </c>
      <c r="H5" s="17" t="s">
        <v>87</v>
      </c>
      <c r="I5" s="17">
        <v>7.0722092E7</v>
      </c>
      <c r="J5" s="17" t="s">
        <v>88</v>
      </c>
      <c r="K5" s="17" t="s">
        <v>89</v>
      </c>
      <c r="L5" s="17" t="s">
        <v>44</v>
      </c>
      <c r="M5" s="17">
        <v>1188.0</v>
      </c>
      <c r="N5" s="17">
        <f t="shared" si="1"/>
        <v>1188</v>
      </c>
      <c r="O5" s="19"/>
      <c r="P5" s="17" t="s">
        <v>102</v>
      </c>
      <c r="Q5" s="20" t="s">
        <v>23</v>
      </c>
      <c r="R5" s="17" t="s">
        <v>628</v>
      </c>
    </row>
    <row r="6">
      <c r="A6" s="13">
        <v>4.0</v>
      </c>
      <c r="B6" s="14">
        <v>44662.0</v>
      </c>
      <c r="C6" s="14">
        <v>44674.0</v>
      </c>
      <c r="D6" s="13">
        <v>3.81401100124583E14</v>
      </c>
      <c r="E6" s="13" t="s">
        <v>629</v>
      </c>
      <c r="F6" s="13">
        <v>6250661.0</v>
      </c>
      <c r="G6" s="13" t="s">
        <v>630</v>
      </c>
      <c r="H6" s="13" t="s">
        <v>630</v>
      </c>
      <c r="I6" s="13">
        <v>7.0691051E7</v>
      </c>
      <c r="J6" s="13" t="s">
        <v>631</v>
      </c>
      <c r="K6" s="13" t="s">
        <v>604</v>
      </c>
      <c r="L6" s="13" t="s">
        <v>27</v>
      </c>
      <c r="M6" s="13">
        <v>360.0</v>
      </c>
      <c r="N6" s="13">
        <f t="shared" si="1"/>
        <v>360</v>
      </c>
      <c r="O6" s="15"/>
      <c r="P6" s="13" t="s">
        <v>102</v>
      </c>
      <c r="Q6" s="16" t="s">
        <v>23</v>
      </c>
      <c r="R6" s="13" t="s">
        <v>632</v>
      </c>
    </row>
    <row r="7">
      <c r="A7" s="13">
        <v>5.0</v>
      </c>
      <c r="B7" s="14">
        <v>44663.0</v>
      </c>
      <c r="C7" s="14">
        <v>44674.0</v>
      </c>
      <c r="D7" s="13">
        <v>3.81401100124583E14</v>
      </c>
      <c r="E7" s="13" t="s">
        <v>633</v>
      </c>
      <c r="F7" s="13">
        <v>4740018.0</v>
      </c>
      <c r="G7" s="13" t="s">
        <v>634</v>
      </c>
      <c r="H7" s="13" t="s">
        <v>635</v>
      </c>
      <c r="I7" s="13">
        <v>7.200532E7</v>
      </c>
      <c r="J7" s="13" t="s">
        <v>636</v>
      </c>
      <c r="K7" s="13" t="s">
        <v>604</v>
      </c>
      <c r="L7" s="13" t="s">
        <v>27</v>
      </c>
      <c r="M7" s="13">
        <v>1080.0</v>
      </c>
      <c r="N7" s="13">
        <f t="shared" si="1"/>
        <v>1080</v>
      </c>
      <c r="O7" s="15"/>
      <c r="P7" s="13" t="s">
        <v>102</v>
      </c>
      <c r="Q7" s="16" t="s">
        <v>23</v>
      </c>
      <c r="R7" s="13" t="s">
        <v>637</v>
      </c>
    </row>
    <row r="8">
      <c r="A8" s="13">
        <v>7.0</v>
      </c>
      <c r="B8" s="14">
        <v>44664.0</v>
      </c>
      <c r="C8" s="13" t="s">
        <v>476</v>
      </c>
      <c r="D8" s="13">
        <v>3.81401100124583E14</v>
      </c>
      <c r="E8" s="13">
        <v>45.0</v>
      </c>
      <c r="F8" s="13">
        <v>5.409077016E9</v>
      </c>
      <c r="G8" s="13" t="s">
        <v>638</v>
      </c>
      <c r="H8" s="13" t="s">
        <v>638</v>
      </c>
      <c r="I8" s="13">
        <v>7.2189841E7</v>
      </c>
      <c r="J8" s="13" t="s">
        <v>639</v>
      </c>
      <c r="K8" s="13" t="s">
        <v>604</v>
      </c>
      <c r="L8" s="13" t="s">
        <v>27</v>
      </c>
      <c r="M8" s="13">
        <v>720.0</v>
      </c>
      <c r="N8" s="13">
        <f t="shared" si="1"/>
        <v>720</v>
      </c>
      <c r="O8" s="15"/>
      <c r="P8" s="13" t="s">
        <v>102</v>
      </c>
      <c r="Q8" s="16" t="s">
        <v>23</v>
      </c>
      <c r="R8" s="13" t="s">
        <v>640</v>
      </c>
    </row>
    <row r="9">
      <c r="A9" s="17">
        <v>6.0</v>
      </c>
      <c r="B9" s="18">
        <v>44664.0</v>
      </c>
      <c r="C9" s="18">
        <v>44678.0</v>
      </c>
      <c r="D9" s="17">
        <v>3.81401100124583E14</v>
      </c>
      <c r="E9" s="17">
        <v>46.0</v>
      </c>
      <c r="F9" s="17">
        <v>6.78507011E8</v>
      </c>
      <c r="G9" s="17" t="s">
        <v>477</v>
      </c>
      <c r="H9" s="17" t="s">
        <v>79</v>
      </c>
      <c r="I9" s="17">
        <v>7.7439977E7</v>
      </c>
      <c r="J9" s="17" t="s">
        <v>20</v>
      </c>
      <c r="K9" s="17" t="s">
        <v>80</v>
      </c>
      <c r="L9" s="17" t="s">
        <v>44</v>
      </c>
      <c r="M9" s="17">
        <v>404.4</v>
      </c>
      <c r="N9" s="17">
        <v>404.4</v>
      </c>
      <c r="O9" s="19"/>
      <c r="P9" s="17" t="s">
        <v>22</v>
      </c>
      <c r="Q9" s="20" t="s">
        <v>23</v>
      </c>
      <c r="R9" s="17" t="s">
        <v>641</v>
      </c>
    </row>
    <row r="10">
      <c r="A10" s="13">
        <v>8.0</v>
      </c>
      <c r="B10" s="14">
        <v>44665.0</v>
      </c>
      <c r="C10" s="14">
        <v>44667.0</v>
      </c>
      <c r="D10" s="13">
        <v>3.81401100124583E14</v>
      </c>
      <c r="E10" s="13">
        <v>47.0</v>
      </c>
      <c r="F10" s="13">
        <v>5889556.0</v>
      </c>
      <c r="G10" s="13" t="s">
        <v>642</v>
      </c>
      <c r="H10" s="13" t="s">
        <v>642</v>
      </c>
      <c r="I10" s="13">
        <v>6.9180887E7</v>
      </c>
      <c r="J10" s="13" t="s">
        <v>20</v>
      </c>
      <c r="K10" s="13" t="s">
        <v>418</v>
      </c>
      <c r="L10" s="15"/>
      <c r="M10" s="13">
        <v>720.0</v>
      </c>
      <c r="N10" s="13">
        <f t="shared" ref="N10:N13" si="2">M10</f>
        <v>720</v>
      </c>
      <c r="O10" s="15"/>
      <c r="P10" s="13" t="s">
        <v>102</v>
      </c>
      <c r="Q10" s="16" t="s">
        <v>23</v>
      </c>
      <c r="R10" s="13" t="s">
        <v>643</v>
      </c>
    </row>
    <row r="11">
      <c r="A11" s="13">
        <v>9.0</v>
      </c>
      <c r="B11" s="14">
        <v>44670.0</v>
      </c>
      <c r="C11" s="14">
        <v>44671.0</v>
      </c>
      <c r="D11" s="13">
        <v>3.81401100124583E14</v>
      </c>
      <c r="E11" s="13">
        <v>48.0</v>
      </c>
      <c r="F11" s="13">
        <v>8929039.0</v>
      </c>
      <c r="G11" s="13" t="s">
        <v>644</v>
      </c>
      <c r="H11" s="13" t="s">
        <v>644</v>
      </c>
      <c r="I11" s="13">
        <v>6.9192285E7</v>
      </c>
      <c r="J11" s="13" t="s">
        <v>645</v>
      </c>
      <c r="K11" s="13" t="s">
        <v>646</v>
      </c>
      <c r="L11" s="13" t="s">
        <v>647</v>
      </c>
      <c r="M11" s="13">
        <v>400.0</v>
      </c>
      <c r="N11" s="13">
        <f t="shared" si="2"/>
        <v>400</v>
      </c>
      <c r="O11" s="15"/>
      <c r="P11" s="13" t="s">
        <v>102</v>
      </c>
      <c r="Q11" s="16" t="s">
        <v>23</v>
      </c>
      <c r="R11" s="13" t="s">
        <v>648</v>
      </c>
    </row>
    <row r="12">
      <c r="A12" s="13">
        <v>10.0</v>
      </c>
      <c r="B12" s="14">
        <v>44672.0</v>
      </c>
      <c r="C12" s="14">
        <v>44674.0</v>
      </c>
      <c r="D12" s="13">
        <v>3.81401100124583E14</v>
      </c>
      <c r="E12" s="13">
        <v>49.0</v>
      </c>
      <c r="F12" s="13">
        <v>5.855030015E9</v>
      </c>
      <c r="G12" s="13" t="s">
        <v>649</v>
      </c>
      <c r="H12" s="13" t="s">
        <v>649</v>
      </c>
      <c r="I12" s="13">
        <v>7.5307771E7</v>
      </c>
      <c r="J12" s="13" t="s">
        <v>650</v>
      </c>
      <c r="K12" s="13" t="s">
        <v>141</v>
      </c>
      <c r="L12" s="13" t="s">
        <v>27</v>
      </c>
      <c r="M12" s="13">
        <v>980.0</v>
      </c>
      <c r="N12" s="13">
        <f t="shared" si="2"/>
        <v>980</v>
      </c>
      <c r="O12" s="15"/>
      <c r="P12" s="13" t="s">
        <v>102</v>
      </c>
      <c r="Q12" s="16" t="s">
        <v>23</v>
      </c>
      <c r="R12" s="13" t="s">
        <v>651</v>
      </c>
    </row>
    <row r="13">
      <c r="A13" s="13">
        <v>11.0</v>
      </c>
      <c r="B13" s="14">
        <v>44672.0</v>
      </c>
      <c r="C13" s="14">
        <v>44675.0</v>
      </c>
      <c r="D13" s="13">
        <v>3.81401100124583E14</v>
      </c>
      <c r="E13" s="13">
        <v>50.0</v>
      </c>
      <c r="F13" s="13">
        <v>4798278.0</v>
      </c>
      <c r="G13" s="13" t="s">
        <v>652</v>
      </c>
      <c r="H13" s="13" t="s">
        <v>652</v>
      </c>
      <c r="I13" s="13">
        <v>7.0810104E7</v>
      </c>
      <c r="J13" s="13" t="s">
        <v>653</v>
      </c>
      <c r="K13" s="13" t="s">
        <v>510</v>
      </c>
      <c r="L13" s="15"/>
      <c r="M13" s="13">
        <v>210.0</v>
      </c>
      <c r="N13" s="13">
        <f t="shared" si="2"/>
        <v>210</v>
      </c>
      <c r="O13" s="15"/>
      <c r="P13" s="13" t="s">
        <v>102</v>
      </c>
      <c r="Q13" s="16" t="s">
        <v>23</v>
      </c>
      <c r="R13" s="13" t="s">
        <v>654</v>
      </c>
    </row>
    <row r="14">
      <c r="A14" s="13">
        <v>12.0</v>
      </c>
      <c r="B14" s="14">
        <v>44673.0</v>
      </c>
      <c r="C14" s="14">
        <v>44668.0</v>
      </c>
      <c r="D14" s="13">
        <v>3.81401100124584E14</v>
      </c>
      <c r="E14" s="13">
        <v>51.0</v>
      </c>
      <c r="F14" s="13">
        <v>7766270.0</v>
      </c>
      <c r="G14" s="13" t="s">
        <v>655</v>
      </c>
      <c r="H14" s="13" t="s">
        <v>655</v>
      </c>
      <c r="I14" s="13">
        <v>7.6284914E7</v>
      </c>
      <c r="J14" s="15"/>
      <c r="K14" s="13" t="s">
        <v>510</v>
      </c>
      <c r="L14" s="15"/>
      <c r="M14" s="13">
        <v>600.0</v>
      </c>
      <c r="N14" s="13">
        <v>600.0</v>
      </c>
      <c r="O14" s="15"/>
      <c r="P14" s="13" t="s">
        <v>102</v>
      </c>
      <c r="Q14" s="16" t="s">
        <v>23</v>
      </c>
      <c r="R14" s="13" t="s">
        <v>656</v>
      </c>
    </row>
    <row r="15">
      <c r="A15" s="13">
        <v>13.0</v>
      </c>
      <c r="B15" s="14">
        <v>44679.0</v>
      </c>
      <c r="C15" s="14">
        <v>44681.0</v>
      </c>
      <c r="D15" s="13">
        <v>3.81401100124585E14</v>
      </c>
      <c r="E15" s="13">
        <v>52.0</v>
      </c>
      <c r="F15" s="13">
        <v>7.958671015E9</v>
      </c>
      <c r="G15" s="13" t="s">
        <v>657</v>
      </c>
      <c r="H15" s="13" t="s">
        <v>657</v>
      </c>
      <c r="I15" s="13">
        <v>6.533607E7</v>
      </c>
      <c r="J15" s="13" t="s">
        <v>658</v>
      </c>
      <c r="K15" s="13" t="s">
        <v>659</v>
      </c>
      <c r="L15" s="13" t="s">
        <v>27</v>
      </c>
      <c r="M15" s="13">
        <v>790.0</v>
      </c>
      <c r="N15" s="13">
        <f t="shared" ref="N15:N21" si="3">M15</f>
        <v>790</v>
      </c>
      <c r="O15" s="15"/>
      <c r="P15" s="13" t="s">
        <v>102</v>
      </c>
      <c r="Q15" s="16" t="s">
        <v>23</v>
      </c>
      <c r="R15" s="13" t="s">
        <v>660</v>
      </c>
    </row>
    <row r="16">
      <c r="A16" s="13">
        <v>14.0</v>
      </c>
      <c r="B16" s="14">
        <v>44680.0</v>
      </c>
      <c r="C16" s="14">
        <v>44682.0</v>
      </c>
      <c r="D16" s="13">
        <v>3.81401100124586E14</v>
      </c>
      <c r="E16" s="13">
        <v>53.54</v>
      </c>
      <c r="F16" s="13">
        <v>5850982.0</v>
      </c>
      <c r="G16" s="13" t="s">
        <v>661</v>
      </c>
      <c r="H16" s="13" t="s">
        <v>661</v>
      </c>
      <c r="I16" s="13">
        <v>6.9024477E7</v>
      </c>
      <c r="J16" s="13" t="s">
        <v>662</v>
      </c>
      <c r="K16" s="13" t="s">
        <v>418</v>
      </c>
      <c r="L16" s="15"/>
      <c r="M16" s="13">
        <v>300.0</v>
      </c>
      <c r="N16" s="13">
        <f t="shared" si="3"/>
        <v>300</v>
      </c>
      <c r="O16" s="15"/>
      <c r="P16" s="13" t="s">
        <v>102</v>
      </c>
      <c r="Q16" s="16" t="s">
        <v>23</v>
      </c>
      <c r="R16" s="13" t="s">
        <v>663</v>
      </c>
    </row>
    <row r="17">
      <c r="A17" s="13">
        <v>15.0</v>
      </c>
      <c r="B17" s="14">
        <v>44680.0</v>
      </c>
      <c r="C17" s="14">
        <v>44681.0</v>
      </c>
      <c r="D17" s="13">
        <v>3.81401100124587E14</v>
      </c>
      <c r="E17" s="13">
        <v>55.0</v>
      </c>
      <c r="F17" s="77">
        <v>6215274.0</v>
      </c>
      <c r="G17" s="77" t="s">
        <v>664</v>
      </c>
      <c r="H17" s="77" t="s">
        <v>664</v>
      </c>
      <c r="I17" s="13">
        <v>7.6064119E7</v>
      </c>
      <c r="J17" s="13" t="s">
        <v>20</v>
      </c>
      <c r="K17" s="13" t="s">
        <v>305</v>
      </c>
      <c r="L17" s="13" t="s">
        <v>44</v>
      </c>
      <c r="M17" s="13">
        <v>1950.0</v>
      </c>
      <c r="N17" s="13">
        <f t="shared" si="3"/>
        <v>1950</v>
      </c>
      <c r="O17" s="15"/>
      <c r="P17" s="13" t="s">
        <v>102</v>
      </c>
      <c r="Q17" s="16" t="s">
        <v>23</v>
      </c>
      <c r="R17" s="13" t="s">
        <v>665</v>
      </c>
    </row>
    <row r="18">
      <c r="A18" s="13">
        <v>16.0</v>
      </c>
      <c r="B18" s="14">
        <v>44680.0</v>
      </c>
      <c r="C18" s="14"/>
      <c r="D18" s="13">
        <v>3.81401100124588E14</v>
      </c>
      <c r="E18" s="13">
        <v>56.0</v>
      </c>
      <c r="F18" s="13">
        <v>3.216421016E9</v>
      </c>
      <c r="G18" s="13" t="s">
        <v>666</v>
      </c>
      <c r="H18" s="13" t="s">
        <v>667</v>
      </c>
      <c r="I18" s="13">
        <v>6.910842E7</v>
      </c>
      <c r="J18" s="13" t="s">
        <v>668</v>
      </c>
      <c r="K18" s="13" t="s">
        <v>659</v>
      </c>
      <c r="L18" s="13" t="s">
        <v>27</v>
      </c>
      <c r="M18" s="13">
        <v>790.0</v>
      </c>
      <c r="N18" s="13">
        <f t="shared" si="3"/>
        <v>790</v>
      </c>
      <c r="O18" s="15"/>
      <c r="P18" s="13" t="s">
        <v>102</v>
      </c>
      <c r="Q18" s="16" t="s">
        <v>23</v>
      </c>
      <c r="R18" s="13" t="s">
        <v>669</v>
      </c>
    </row>
    <row r="19">
      <c r="A19" s="13">
        <v>17.0</v>
      </c>
      <c r="B19" s="14"/>
      <c r="C19" s="14"/>
      <c r="D19" s="13">
        <v>3.81401100124589E14</v>
      </c>
      <c r="E19" s="15"/>
      <c r="F19" s="15"/>
      <c r="G19" s="15"/>
      <c r="H19" s="15"/>
      <c r="I19" s="15"/>
      <c r="J19" s="15"/>
      <c r="K19" s="13"/>
      <c r="L19" s="15"/>
      <c r="M19" s="15"/>
      <c r="N19" s="13" t="str">
        <f t="shared" si="3"/>
        <v/>
      </c>
      <c r="O19" s="15"/>
      <c r="P19" s="13" t="s">
        <v>102</v>
      </c>
      <c r="Q19" s="16" t="s">
        <v>23</v>
      </c>
      <c r="R19" s="15"/>
    </row>
    <row r="20">
      <c r="A20" s="13">
        <v>18.0</v>
      </c>
      <c r="B20" s="14"/>
      <c r="C20" s="14"/>
      <c r="D20" s="13">
        <v>3.81401100124583E14</v>
      </c>
      <c r="E20" s="15"/>
      <c r="F20" s="15"/>
      <c r="G20" s="15"/>
      <c r="H20" s="15"/>
      <c r="I20" s="15"/>
      <c r="J20" s="15"/>
      <c r="K20" s="13"/>
      <c r="L20" s="15"/>
      <c r="M20" s="15"/>
      <c r="N20" s="13" t="str">
        <f t="shared" si="3"/>
        <v/>
      </c>
      <c r="O20" s="15"/>
      <c r="P20" s="13" t="s">
        <v>102</v>
      </c>
      <c r="Q20" s="16" t="s">
        <v>23</v>
      </c>
      <c r="R20" s="15"/>
    </row>
    <row r="21">
      <c r="A21" s="13">
        <v>19.0</v>
      </c>
      <c r="B21" s="14"/>
      <c r="C21" s="14"/>
      <c r="D21" s="13">
        <v>3.81401100124583E14</v>
      </c>
      <c r="E21" s="15"/>
      <c r="F21" s="15"/>
      <c r="G21" s="15"/>
      <c r="H21" s="15"/>
      <c r="I21" s="15"/>
      <c r="J21" s="15"/>
      <c r="K21" s="13"/>
      <c r="L21" s="15"/>
      <c r="M21" s="15"/>
      <c r="N21" s="13" t="str">
        <f t="shared" si="3"/>
        <v/>
      </c>
      <c r="O21" s="15"/>
      <c r="P21" s="13" t="s">
        <v>102</v>
      </c>
      <c r="Q21" s="16" t="s">
        <v>23</v>
      </c>
      <c r="R21" s="15"/>
    </row>
    <row r="22">
      <c r="A22" s="40"/>
      <c r="B22" s="42"/>
      <c r="C22" s="42"/>
      <c r="D22" s="42"/>
      <c r="E22" s="42"/>
      <c r="F22" s="42"/>
      <c r="G22" s="42"/>
      <c r="H22" s="63" t="s">
        <v>560</v>
      </c>
      <c r="I22" s="44"/>
      <c r="J22" s="44"/>
      <c r="K22" s="44"/>
      <c r="L22" s="44"/>
      <c r="M22" s="45">
        <f>SUM(M3:M12)</f>
        <v>7462.4</v>
      </c>
      <c r="N22" s="46">
        <f>SUM(N3:N21)</f>
        <v>12102.4</v>
      </c>
      <c r="O22" s="46"/>
      <c r="P22" s="42"/>
      <c r="Q22" s="42"/>
      <c r="R22" s="42"/>
    </row>
    <row r="23">
      <c r="A23" s="13"/>
      <c r="B23" s="15"/>
      <c r="C23" s="15"/>
      <c r="D23" s="15"/>
      <c r="E23" s="15"/>
      <c r="F23" s="15"/>
      <c r="G23" s="15"/>
      <c r="H23" s="15"/>
      <c r="I23" s="15"/>
      <c r="J23" s="15"/>
      <c r="K23" s="15"/>
      <c r="L23" s="64" t="s">
        <v>563</v>
      </c>
      <c r="N23" s="65"/>
      <c r="O23" s="15"/>
      <c r="P23" s="15"/>
      <c r="Q23" s="15"/>
      <c r="R23" s="15"/>
    </row>
    <row r="24">
      <c r="A24" s="13"/>
      <c r="B24" s="15"/>
      <c r="C24" s="15"/>
      <c r="D24" s="15"/>
      <c r="E24" s="15"/>
      <c r="F24" s="15"/>
      <c r="G24" s="15"/>
      <c r="H24" s="15"/>
      <c r="I24" s="15"/>
      <c r="J24" s="15"/>
      <c r="K24" s="15"/>
      <c r="L24" s="48" t="s">
        <v>561</v>
      </c>
      <c r="N24" s="61">
        <f>SUM(N16:N21)</f>
        <v>3040</v>
      </c>
      <c r="O24" s="15"/>
      <c r="P24" s="15"/>
      <c r="Q24" s="15"/>
      <c r="R24" s="15"/>
    </row>
    <row r="25">
      <c r="A25" s="13"/>
      <c r="B25" s="15"/>
      <c r="C25" s="15"/>
      <c r="D25" s="15"/>
      <c r="E25" s="15"/>
      <c r="F25" s="15"/>
      <c r="G25" s="15"/>
      <c r="H25" s="15"/>
      <c r="I25" s="15"/>
      <c r="J25" s="15"/>
      <c r="K25" s="15"/>
      <c r="L25" s="64" t="s">
        <v>562</v>
      </c>
      <c r="N25" s="65"/>
      <c r="O25" s="15"/>
      <c r="P25" s="15"/>
      <c r="Q25" s="15"/>
      <c r="R25" s="15"/>
    </row>
    <row r="26">
      <c r="A26" s="13"/>
      <c r="B26" s="1"/>
      <c r="C26" s="1"/>
      <c r="D26" s="13"/>
      <c r="E26" s="15"/>
      <c r="F26" s="15"/>
      <c r="G26" s="13"/>
      <c r="H26" s="15"/>
      <c r="I26" s="15"/>
      <c r="J26" s="15"/>
      <c r="K26" s="15"/>
      <c r="L26" s="13" t="s">
        <v>622</v>
      </c>
      <c r="M26" s="72">
        <v>10000.0</v>
      </c>
      <c r="N26" s="73">
        <f>M26/6.96</f>
        <v>1436.781609</v>
      </c>
      <c r="O26" s="15"/>
      <c r="P26" s="15"/>
      <c r="Q26" s="15"/>
      <c r="R26" s="15"/>
    </row>
    <row r="27">
      <c r="A27" s="13"/>
      <c r="B27" s="13"/>
      <c r="C27" s="13"/>
      <c r="D27" s="15"/>
      <c r="E27" s="15"/>
      <c r="F27" s="15"/>
      <c r="G27" s="51" t="s">
        <v>377</v>
      </c>
      <c r="H27" s="51" t="s">
        <v>378</v>
      </c>
      <c r="I27" s="51" t="s">
        <v>378</v>
      </c>
      <c r="J27" s="15"/>
      <c r="K27" s="15"/>
      <c r="L27" s="15"/>
      <c r="M27" s="15"/>
      <c r="N27" s="15"/>
      <c r="O27" s="15"/>
      <c r="P27" s="15"/>
      <c r="Q27" s="15"/>
      <c r="R27" s="15"/>
    </row>
    <row r="28">
      <c r="A28" s="13"/>
      <c r="B28" s="13"/>
      <c r="C28" s="13"/>
      <c r="D28" s="49"/>
      <c r="E28" s="15"/>
      <c r="F28" s="15"/>
      <c r="G28" s="52" t="s">
        <v>23</v>
      </c>
      <c r="H28" s="52" t="s">
        <v>670</v>
      </c>
      <c r="I28" s="52" t="s">
        <v>671</v>
      </c>
      <c r="J28" s="15"/>
      <c r="K28" s="15"/>
      <c r="L28" s="15"/>
      <c r="M28" s="15"/>
      <c r="N28" s="15"/>
      <c r="O28" s="15"/>
      <c r="P28" s="15"/>
      <c r="Q28" s="15"/>
      <c r="R28" s="15"/>
    </row>
    <row r="29">
      <c r="A29" s="15"/>
      <c r="B29" s="13"/>
      <c r="C29" s="13"/>
      <c r="D29" s="15"/>
      <c r="E29" s="15"/>
      <c r="F29" s="15"/>
      <c r="G29" s="51" t="s">
        <v>381</v>
      </c>
      <c r="H29" s="51" t="s">
        <v>382</v>
      </c>
      <c r="I29" s="51" t="s">
        <v>383</v>
      </c>
      <c r="J29" s="15"/>
      <c r="K29" s="15"/>
      <c r="L29" s="15"/>
      <c r="M29" s="15"/>
      <c r="N29" s="15"/>
      <c r="O29" s="15"/>
      <c r="P29" s="15"/>
      <c r="Q29" s="15"/>
      <c r="R29" s="15"/>
    </row>
    <row r="30">
      <c r="A30" s="15"/>
      <c r="B30" s="15"/>
      <c r="C30" s="15"/>
      <c r="D30" s="15"/>
      <c r="E30" s="15"/>
      <c r="F30" s="15"/>
      <c r="G30" s="15"/>
      <c r="H30" s="15"/>
      <c r="I30" s="15"/>
      <c r="J30" s="15"/>
      <c r="K30" s="15"/>
      <c r="L30" s="15"/>
      <c r="M30" s="15"/>
      <c r="N30" s="15"/>
      <c r="O30" s="15"/>
      <c r="P30" s="15"/>
      <c r="Q30" s="15"/>
      <c r="R30" s="15"/>
    </row>
    <row r="31">
      <c r="A31" s="15"/>
      <c r="B31" s="15"/>
      <c r="C31" s="15"/>
      <c r="D31" s="15"/>
      <c r="E31" s="15"/>
      <c r="F31" s="15"/>
      <c r="G31" s="15"/>
      <c r="H31" s="15"/>
      <c r="I31" s="15"/>
      <c r="J31" s="15"/>
      <c r="K31" s="15"/>
      <c r="L31" s="15"/>
      <c r="M31" s="15"/>
      <c r="N31" s="15"/>
      <c r="O31" s="15"/>
      <c r="P31" s="15"/>
      <c r="Q31" s="15"/>
      <c r="R31" s="15"/>
    </row>
    <row r="32">
      <c r="A32" s="15"/>
      <c r="B32" s="55"/>
      <c r="C32" s="54"/>
      <c r="D32" s="55"/>
      <c r="E32" s="53"/>
      <c r="F32" s="55"/>
      <c r="G32" s="55"/>
      <c r="H32" s="55"/>
      <c r="I32" s="55"/>
      <c r="J32" s="15"/>
      <c r="K32" s="15"/>
      <c r="L32" s="15"/>
      <c r="M32" s="15"/>
      <c r="N32" s="15"/>
      <c r="O32" s="15"/>
      <c r="P32" s="15"/>
      <c r="Q32" s="15"/>
      <c r="R32" s="15"/>
    </row>
    <row r="33">
      <c r="A33" s="15"/>
      <c r="B33" s="15"/>
      <c r="C33" s="13"/>
      <c r="D33" s="49"/>
      <c r="E33" s="13"/>
      <c r="F33" s="15"/>
      <c r="G33" s="15"/>
      <c r="H33" s="15"/>
      <c r="I33" s="15"/>
      <c r="J33" s="15"/>
      <c r="K33" s="15"/>
      <c r="L33" s="15"/>
      <c r="M33" s="15"/>
      <c r="N33" s="15"/>
      <c r="O33" s="15"/>
      <c r="P33" s="15"/>
      <c r="Q33" s="15"/>
      <c r="R33" s="15"/>
    </row>
    <row r="34">
      <c r="A34" s="15"/>
      <c r="B34" s="15"/>
      <c r="C34" s="13"/>
      <c r="D34" s="49"/>
      <c r="E34" s="13"/>
      <c r="F34" s="15"/>
      <c r="G34" s="15"/>
      <c r="H34" s="15"/>
      <c r="I34" s="15"/>
      <c r="J34" s="15"/>
      <c r="K34" s="15"/>
      <c r="L34" s="15"/>
      <c r="M34" s="15"/>
      <c r="N34" s="15"/>
      <c r="O34" s="15"/>
      <c r="P34" s="15"/>
      <c r="Q34" s="15"/>
      <c r="R34" s="15"/>
    </row>
    <row r="35">
      <c r="A35" s="15"/>
      <c r="B35" s="15"/>
      <c r="C35" s="15"/>
      <c r="D35" s="15"/>
      <c r="E35" s="15"/>
      <c r="F35" s="15"/>
      <c r="G35" s="15"/>
      <c r="H35" s="15"/>
      <c r="I35" s="15"/>
      <c r="J35" s="15"/>
      <c r="K35" s="15"/>
      <c r="L35" s="15"/>
      <c r="M35" s="15"/>
      <c r="N35" s="15"/>
      <c r="O35" s="15"/>
      <c r="P35" s="15"/>
      <c r="Q35" s="15"/>
      <c r="R35" s="15"/>
    </row>
    <row r="36">
      <c r="A36" s="15"/>
      <c r="B36" s="15"/>
      <c r="C36" s="15"/>
      <c r="D36" s="15"/>
      <c r="E36" s="15"/>
      <c r="F36" s="15"/>
      <c r="G36" s="15"/>
      <c r="H36" s="15"/>
      <c r="I36" s="15"/>
      <c r="J36" s="15"/>
      <c r="K36" s="15"/>
      <c r="L36" s="15"/>
      <c r="M36" s="15"/>
      <c r="N36" s="15"/>
      <c r="O36" s="15"/>
      <c r="P36" s="15"/>
      <c r="Q36" s="15"/>
      <c r="R36" s="15"/>
    </row>
    <row r="37">
      <c r="A37" s="15"/>
      <c r="B37" s="15"/>
      <c r="C37" s="15"/>
      <c r="D37" s="15"/>
      <c r="E37" s="15"/>
      <c r="F37" s="15"/>
      <c r="G37" s="15"/>
      <c r="H37" s="15"/>
      <c r="I37" s="15"/>
      <c r="J37" s="15"/>
      <c r="K37" s="15"/>
      <c r="L37" s="15"/>
      <c r="M37" s="15"/>
      <c r="N37" s="15"/>
      <c r="O37" s="15"/>
      <c r="P37" s="15"/>
      <c r="Q37" s="15"/>
      <c r="R37" s="15"/>
    </row>
    <row r="38">
      <c r="A38" s="15"/>
      <c r="B38" s="15"/>
      <c r="C38" s="15"/>
      <c r="D38" s="15"/>
      <c r="E38" s="15"/>
      <c r="F38" s="15"/>
      <c r="G38" s="15"/>
      <c r="H38" s="15"/>
      <c r="I38" s="15"/>
      <c r="J38" s="15"/>
      <c r="K38" s="15"/>
      <c r="L38" s="15"/>
      <c r="M38" s="15"/>
      <c r="N38" s="15"/>
      <c r="O38" s="15"/>
      <c r="P38" s="15"/>
      <c r="Q38" s="15"/>
      <c r="R38" s="15"/>
    </row>
    <row r="39">
      <c r="A39" s="15"/>
      <c r="B39" s="15"/>
      <c r="C39" s="15"/>
      <c r="D39" s="15"/>
      <c r="E39" s="15"/>
      <c r="F39" s="15"/>
      <c r="G39" s="15"/>
      <c r="H39" s="15"/>
      <c r="I39" s="15"/>
      <c r="J39" s="15"/>
      <c r="K39" s="15"/>
      <c r="L39" s="15"/>
      <c r="M39" s="15"/>
      <c r="N39" s="15"/>
      <c r="O39" s="15"/>
      <c r="P39" s="15"/>
      <c r="Q39" s="15"/>
      <c r="R39" s="15"/>
    </row>
    <row r="40">
      <c r="A40" s="15"/>
      <c r="B40" s="15"/>
      <c r="C40" s="15"/>
      <c r="D40" s="15"/>
      <c r="E40" s="15"/>
      <c r="F40" s="15"/>
      <c r="G40" s="15"/>
      <c r="H40" s="15"/>
      <c r="I40" s="15"/>
      <c r="J40" s="15"/>
      <c r="K40" s="15"/>
      <c r="L40" s="15"/>
      <c r="M40" s="15"/>
      <c r="N40" s="15"/>
      <c r="O40" s="15"/>
      <c r="P40" s="15"/>
      <c r="Q40" s="15"/>
      <c r="R40" s="15"/>
    </row>
    <row r="41">
      <c r="A41" s="15"/>
      <c r="B41" s="15"/>
      <c r="C41" s="15"/>
      <c r="D41" s="15"/>
      <c r="E41" s="15"/>
      <c r="F41" s="15"/>
      <c r="G41" s="15"/>
      <c r="H41" s="15"/>
      <c r="I41" s="15"/>
      <c r="J41" s="15"/>
      <c r="K41" s="15"/>
      <c r="L41" s="15"/>
      <c r="M41" s="15"/>
      <c r="N41" s="15"/>
      <c r="O41" s="15"/>
      <c r="P41" s="15"/>
      <c r="Q41" s="15"/>
      <c r="R41" s="15"/>
    </row>
    <row r="42">
      <c r="A42" s="15"/>
      <c r="B42" s="15"/>
      <c r="C42" s="15"/>
      <c r="D42" s="15"/>
      <c r="E42" s="15"/>
      <c r="F42" s="15"/>
      <c r="G42" s="15"/>
      <c r="H42" s="15"/>
      <c r="I42" s="15"/>
      <c r="J42" s="15"/>
      <c r="K42" s="15"/>
      <c r="L42" s="15"/>
      <c r="M42" s="15"/>
      <c r="N42" s="15"/>
      <c r="O42" s="15"/>
      <c r="P42" s="15"/>
      <c r="Q42" s="15"/>
      <c r="R42" s="15"/>
    </row>
    <row r="43">
      <c r="A43" s="15"/>
      <c r="B43" s="15"/>
      <c r="C43" s="15"/>
      <c r="D43" s="15"/>
      <c r="E43" s="15"/>
      <c r="F43" s="15"/>
      <c r="G43" s="15"/>
      <c r="H43" s="15"/>
      <c r="I43" s="15"/>
      <c r="J43" s="15"/>
      <c r="K43" s="15"/>
      <c r="L43" s="15"/>
      <c r="M43" s="15"/>
      <c r="N43" s="15"/>
      <c r="O43" s="15"/>
      <c r="P43" s="15"/>
      <c r="Q43" s="15"/>
      <c r="R43" s="15"/>
    </row>
    <row r="44">
      <c r="A44" s="15"/>
      <c r="B44" s="15"/>
      <c r="C44" s="15"/>
      <c r="D44" s="15"/>
      <c r="E44" s="15"/>
      <c r="F44" s="15"/>
      <c r="G44" s="15"/>
      <c r="H44" s="15"/>
      <c r="I44" s="15"/>
      <c r="J44" s="15"/>
      <c r="K44" s="15"/>
      <c r="L44" s="15"/>
      <c r="M44" s="15"/>
      <c r="N44" s="15"/>
      <c r="O44" s="15"/>
      <c r="P44" s="15"/>
      <c r="Q44" s="15"/>
      <c r="R44" s="15"/>
    </row>
    <row r="45">
      <c r="A45" s="15"/>
      <c r="B45" s="15"/>
      <c r="C45" s="15"/>
      <c r="D45" s="15"/>
      <c r="E45" s="15"/>
      <c r="F45" s="15"/>
      <c r="G45" s="15"/>
      <c r="H45" s="15"/>
      <c r="I45" s="15"/>
      <c r="J45" s="15"/>
      <c r="K45" s="15"/>
      <c r="L45" s="15"/>
      <c r="M45" s="15"/>
      <c r="N45" s="15"/>
      <c r="O45" s="15"/>
      <c r="P45" s="15"/>
      <c r="Q45" s="15"/>
      <c r="R45" s="15"/>
    </row>
    <row r="46">
      <c r="A46" s="15"/>
      <c r="B46" s="15"/>
      <c r="C46" s="15"/>
      <c r="D46" s="15"/>
      <c r="E46" s="15"/>
      <c r="F46" s="15"/>
      <c r="G46" s="15"/>
      <c r="H46" s="15"/>
      <c r="I46" s="15"/>
      <c r="J46" s="15"/>
      <c r="K46" s="15"/>
      <c r="L46" s="15"/>
      <c r="M46" s="15"/>
      <c r="N46" s="15"/>
      <c r="O46" s="15"/>
      <c r="P46" s="15"/>
      <c r="Q46" s="15"/>
      <c r="R46" s="15"/>
    </row>
    <row r="47">
      <c r="A47" s="15"/>
      <c r="B47" s="15"/>
      <c r="C47" s="15"/>
      <c r="D47" s="15"/>
      <c r="E47" s="15"/>
      <c r="F47" s="15"/>
      <c r="G47" s="15"/>
      <c r="H47" s="15"/>
      <c r="I47" s="15"/>
      <c r="J47" s="15"/>
      <c r="K47" s="15"/>
      <c r="L47" s="15"/>
      <c r="M47" s="15"/>
      <c r="N47" s="15"/>
      <c r="O47" s="15"/>
      <c r="P47" s="15"/>
      <c r="Q47" s="15"/>
      <c r="R47" s="15"/>
    </row>
    <row r="48">
      <c r="A48" s="15"/>
      <c r="B48" s="15"/>
      <c r="C48" s="15"/>
      <c r="D48" s="15"/>
      <c r="E48" s="15"/>
      <c r="F48" s="15"/>
      <c r="G48" s="15"/>
      <c r="H48" s="15"/>
      <c r="I48" s="15"/>
      <c r="J48" s="15"/>
      <c r="K48" s="15"/>
      <c r="L48" s="15"/>
      <c r="M48" s="15"/>
      <c r="N48" s="15"/>
      <c r="O48" s="15"/>
      <c r="P48" s="15"/>
      <c r="Q48" s="15"/>
      <c r="R48" s="15"/>
    </row>
    <row r="49">
      <c r="A49" s="15"/>
      <c r="B49" s="15"/>
      <c r="C49" s="15"/>
      <c r="D49" s="15"/>
      <c r="E49" s="15"/>
      <c r="F49" s="15"/>
      <c r="G49" s="15"/>
      <c r="H49" s="15"/>
      <c r="I49" s="15"/>
      <c r="J49" s="15"/>
      <c r="K49" s="15"/>
      <c r="L49" s="15"/>
      <c r="M49" s="15"/>
      <c r="N49" s="15"/>
      <c r="O49" s="15"/>
      <c r="P49" s="15"/>
      <c r="Q49" s="15"/>
      <c r="R49" s="15"/>
    </row>
    <row r="50">
      <c r="A50" s="15"/>
      <c r="B50" s="15"/>
      <c r="C50" s="15"/>
      <c r="D50" s="15"/>
      <c r="E50" s="15"/>
      <c r="F50" s="15"/>
      <c r="G50" s="15"/>
      <c r="H50" s="15"/>
      <c r="I50" s="15"/>
      <c r="J50" s="15"/>
      <c r="K50" s="15"/>
      <c r="L50" s="15"/>
      <c r="M50" s="15"/>
      <c r="N50" s="15"/>
      <c r="O50" s="15"/>
      <c r="P50" s="15"/>
      <c r="Q50" s="15"/>
      <c r="R50" s="15"/>
    </row>
    <row r="51">
      <c r="A51" s="15"/>
      <c r="B51" s="15"/>
      <c r="C51" s="15"/>
      <c r="D51" s="15"/>
      <c r="E51" s="15"/>
      <c r="F51" s="15"/>
      <c r="G51" s="15"/>
      <c r="H51" s="15"/>
      <c r="I51" s="15"/>
      <c r="J51" s="15"/>
      <c r="K51" s="15"/>
      <c r="L51" s="15"/>
      <c r="M51" s="15"/>
      <c r="N51" s="15"/>
      <c r="O51" s="15"/>
      <c r="P51" s="15"/>
      <c r="Q51" s="15"/>
      <c r="R51" s="15"/>
    </row>
    <row r="52">
      <c r="A52" s="15"/>
      <c r="B52" s="15"/>
      <c r="C52" s="15"/>
      <c r="D52" s="15"/>
      <c r="E52" s="15"/>
      <c r="F52" s="15"/>
      <c r="G52" s="15"/>
      <c r="H52" s="15"/>
      <c r="I52" s="15"/>
      <c r="J52" s="15"/>
      <c r="K52" s="15"/>
      <c r="L52" s="15"/>
      <c r="M52" s="15"/>
      <c r="N52" s="15"/>
      <c r="O52" s="15"/>
      <c r="P52" s="15"/>
      <c r="Q52" s="15"/>
      <c r="R52" s="15"/>
    </row>
    <row r="53">
      <c r="A53" s="15"/>
      <c r="B53" s="15"/>
      <c r="C53" s="15"/>
      <c r="D53" s="15"/>
      <c r="E53" s="15"/>
      <c r="F53" s="15"/>
      <c r="G53" s="15"/>
      <c r="H53" s="15"/>
      <c r="I53" s="15"/>
      <c r="J53" s="15"/>
      <c r="K53" s="15"/>
      <c r="L53" s="15"/>
      <c r="M53" s="15"/>
      <c r="N53" s="15"/>
      <c r="O53" s="15"/>
      <c r="P53" s="15"/>
      <c r="Q53" s="15"/>
      <c r="R53" s="15"/>
    </row>
    <row r="54">
      <c r="A54" s="15"/>
      <c r="B54" s="15"/>
      <c r="C54" s="15"/>
      <c r="D54" s="15"/>
      <c r="E54" s="15"/>
      <c r="F54" s="15"/>
      <c r="G54" s="15"/>
      <c r="H54" s="15"/>
      <c r="I54" s="15"/>
      <c r="J54" s="15"/>
      <c r="K54" s="15"/>
      <c r="L54" s="15"/>
      <c r="M54" s="15"/>
      <c r="N54" s="15"/>
      <c r="O54" s="15"/>
      <c r="P54" s="15"/>
      <c r="Q54" s="15"/>
      <c r="R54" s="15"/>
    </row>
    <row r="55">
      <c r="A55" s="15"/>
      <c r="B55" s="15"/>
      <c r="C55" s="15"/>
      <c r="D55" s="15"/>
      <c r="E55" s="15"/>
      <c r="F55" s="15"/>
      <c r="G55" s="15"/>
      <c r="H55" s="15"/>
      <c r="I55" s="15"/>
      <c r="J55" s="15"/>
      <c r="K55" s="15"/>
      <c r="L55" s="15"/>
      <c r="M55" s="15"/>
      <c r="N55" s="15"/>
      <c r="O55" s="15"/>
      <c r="P55" s="15"/>
      <c r="Q55" s="15"/>
      <c r="R55" s="15"/>
    </row>
    <row r="56">
      <c r="A56" s="15"/>
      <c r="B56" s="15"/>
      <c r="C56" s="15"/>
      <c r="D56" s="15"/>
      <c r="E56" s="15"/>
      <c r="F56" s="15"/>
      <c r="G56" s="15"/>
      <c r="H56" s="15"/>
      <c r="I56" s="15"/>
      <c r="J56" s="15"/>
      <c r="K56" s="15"/>
      <c r="L56" s="15"/>
      <c r="M56" s="15"/>
      <c r="N56" s="15"/>
      <c r="O56" s="15"/>
      <c r="P56" s="15"/>
      <c r="Q56" s="15"/>
      <c r="R56" s="15"/>
    </row>
    <row r="57">
      <c r="A57" s="15"/>
      <c r="B57" s="15"/>
      <c r="C57" s="15"/>
      <c r="D57" s="15"/>
      <c r="E57" s="15"/>
      <c r="F57" s="15"/>
      <c r="G57" s="15"/>
      <c r="H57" s="15"/>
      <c r="I57" s="15"/>
      <c r="J57" s="15"/>
      <c r="K57" s="15"/>
      <c r="L57" s="15"/>
      <c r="M57" s="15"/>
      <c r="N57" s="15"/>
      <c r="O57" s="15"/>
      <c r="P57" s="15"/>
      <c r="Q57" s="15"/>
      <c r="R57" s="15"/>
    </row>
    <row r="58">
      <c r="A58" s="15"/>
      <c r="B58" s="15"/>
      <c r="C58" s="15"/>
      <c r="D58" s="15"/>
      <c r="E58" s="15"/>
      <c r="F58" s="15"/>
      <c r="G58" s="15"/>
      <c r="H58" s="15"/>
      <c r="I58" s="15"/>
      <c r="J58" s="15"/>
      <c r="K58" s="15"/>
      <c r="L58" s="15"/>
      <c r="M58" s="15"/>
      <c r="N58" s="15"/>
      <c r="O58" s="15"/>
      <c r="P58" s="15"/>
      <c r="Q58" s="15"/>
      <c r="R58" s="15"/>
    </row>
    <row r="59">
      <c r="A59" s="15"/>
      <c r="B59" s="15"/>
      <c r="C59" s="15"/>
      <c r="D59" s="15"/>
      <c r="E59" s="15"/>
      <c r="F59" s="15"/>
      <c r="G59" s="15"/>
      <c r="H59" s="15"/>
      <c r="I59" s="15"/>
      <c r="J59" s="15"/>
      <c r="K59" s="15"/>
      <c r="L59" s="15"/>
      <c r="M59" s="15"/>
      <c r="N59" s="15"/>
      <c r="O59" s="15"/>
      <c r="P59" s="15"/>
      <c r="Q59" s="15"/>
      <c r="R59" s="15"/>
    </row>
    <row r="60">
      <c r="A60" s="15"/>
      <c r="B60" s="15"/>
      <c r="C60" s="15"/>
      <c r="D60" s="15"/>
      <c r="E60" s="15"/>
      <c r="F60" s="15"/>
      <c r="G60" s="15"/>
      <c r="H60" s="15"/>
      <c r="I60" s="15"/>
      <c r="J60" s="15"/>
      <c r="K60" s="15"/>
      <c r="L60" s="15"/>
      <c r="M60" s="15"/>
      <c r="N60" s="15"/>
      <c r="O60" s="15"/>
      <c r="P60" s="15"/>
      <c r="Q60" s="15"/>
      <c r="R60" s="15"/>
    </row>
    <row r="61">
      <c r="A61" s="15"/>
      <c r="B61" s="15"/>
      <c r="C61" s="15"/>
      <c r="D61" s="15"/>
      <c r="E61" s="15"/>
      <c r="F61" s="15"/>
      <c r="G61" s="15"/>
      <c r="H61" s="15"/>
      <c r="I61" s="15"/>
      <c r="J61" s="15"/>
      <c r="K61" s="15"/>
      <c r="L61" s="15"/>
      <c r="M61" s="15"/>
      <c r="N61" s="15"/>
      <c r="O61" s="15"/>
      <c r="P61" s="15"/>
      <c r="Q61" s="15"/>
      <c r="R61" s="15"/>
    </row>
    <row r="62">
      <c r="A62" s="15"/>
      <c r="B62" s="15"/>
      <c r="C62" s="15"/>
      <c r="D62" s="15"/>
      <c r="E62" s="15"/>
      <c r="F62" s="15"/>
      <c r="G62" s="15"/>
      <c r="H62" s="15"/>
      <c r="I62" s="15"/>
      <c r="J62" s="15"/>
      <c r="K62" s="15"/>
      <c r="L62" s="15"/>
      <c r="M62" s="15"/>
      <c r="N62" s="15"/>
      <c r="O62" s="15"/>
      <c r="P62" s="15"/>
      <c r="Q62" s="15"/>
      <c r="R62" s="15"/>
    </row>
    <row r="63">
      <c r="A63" s="15"/>
      <c r="B63" s="15"/>
      <c r="C63" s="15"/>
      <c r="D63" s="15"/>
      <c r="E63" s="15"/>
      <c r="F63" s="15"/>
      <c r="G63" s="15"/>
      <c r="H63" s="15"/>
      <c r="I63" s="15"/>
      <c r="J63" s="15"/>
      <c r="K63" s="15"/>
      <c r="L63" s="15"/>
      <c r="M63" s="15"/>
      <c r="N63" s="15"/>
      <c r="O63" s="15"/>
      <c r="P63" s="15"/>
      <c r="Q63" s="15"/>
      <c r="R63" s="15"/>
    </row>
    <row r="64">
      <c r="A64" s="15"/>
      <c r="B64" s="15"/>
      <c r="C64" s="15"/>
      <c r="D64" s="15"/>
      <c r="E64" s="15"/>
      <c r="F64" s="15"/>
      <c r="G64" s="15"/>
      <c r="H64" s="15"/>
      <c r="I64" s="15"/>
      <c r="J64" s="15"/>
      <c r="K64" s="15"/>
      <c r="L64" s="15"/>
      <c r="M64" s="15"/>
      <c r="N64" s="15"/>
      <c r="O64" s="15"/>
      <c r="P64" s="15"/>
      <c r="Q64" s="15"/>
      <c r="R64" s="15"/>
    </row>
    <row r="65">
      <c r="A65" s="15"/>
      <c r="B65" s="15"/>
      <c r="C65" s="15"/>
      <c r="D65" s="15"/>
      <c r="E65" s="15"/>
      <c r="F65" s="15"/>
      <c r="G65" s="15"/>
      <c r="H65" s="15"/>
      <c r="I65" s="15"/>
      <c r="J65" s="15"/>
      <c r="K65" s="15"/>
      <c r="L65" s="15"/>
      <c r="M65" s="15"/>
      <c r="N65" s="15"/>
      <c r="O65" s="15"/>
      <c r="P65" s="15"/>
      <c r="Q65" s="15"/>
      <c r="R65" s="15"/>
    </row>
    <row r="66">
      <c r="A66" s="15"/>
      <c r="B66" s="15"/>
      <c r="C66" s="15"/>
      <c r="D66" s="15"/>
      <c r="E66" s="15"/>
      <c r="F66" s="15"/>
      <c r="G66" s="15"/>
      <c r="H66" s="15"/>
      <c r="I66" s="15"/>
      <c r="J66" s="15"/>
      <c r="K66" s="15"/>
      <c r="L66" s="15"/>
      <c r="M66" s="15"/>
      <c r="N66" s="15"/>
      <c r="O66" s="15"/>
      <c r="P66" s="15"/>
      <c r="Q66" s="15"/>
      <c r="R66" s="15"/>
    </row>
    <row r="67">
      <c r="A67" s="15"/>
      <c r="B67" s="15"/>
      <c r="C67" s="15"/>
      <c r="D67" s="15"/>
      <c r="E67" s="15"/>
      <c r="F67" s="15"/>
      <c r="G67" s="15"/>
      <c r="H67" s="15"/>
      <c r="I67" s="15"/>
      <c r="J67" s="15"/>
      <c r="K67" s="15"/>
      <c r="L67" s="15"/>
      <c r="M67" s="15"/>
      <c r="N67" s="15"/>
      <c r="O67" s="15"/>
      <c r="P67" s="15"/>
      <c r="Q67" s="15"/>
      <c r="R67" s="15"/>
    </row>
    <row r="68">
      <c r="A68" s="15"/>
      <c r="B68" s="15"/>
      <c r="C68" s="15"/>
      <c r="D68" s="15"/>
      <c r="E68" s="15"/>
      <c r="F68" s="15"/>
      <c r="G68" s="15"/>
      <c r="H68" s="15"/>
      <c r="I68" s="15"/>
      <c r="J68" s="15"/>
      <c r="K68" s="15"/>
      <c r="L68" s="15"/>
      <c r="M68" s="15"/>
      <c r="N68" s="15"/>
      <c r="O68" s="15"/>
      <c r="P68" s="15"/>
      <c r="Q68" s="15"/>
      <c r="R68" s="15"/>
    </row>
    <row r="69">
      <c r="A69" s="15"/>
      <c r="B69" s="15"/>
      <c r="C69" s="15"/>
      <c r="D69" s="15"/>
      <c r="E69" s="15"/>
      <c r="F69" s="15"/>
      <c r="G69" s="15"/>
      <c r="H69" s="15"/>
      <c r="I69" s="15"/>
      <c r="J69" s="15"/>
      <c r="K69" s="15"/>
      <c r="L69" s="15"/>
      <c r="M69" s="15"/>
      <c r="N69" s="15"/>
      <c r="O69" s="15"/>
      <c r="P69" s="15"/>
      <c r="Q69" s="15"/>
      <c r="R69" s="15"/>
    </row>
    <row r="70">
      <c r="A70" s="15"/>
      <c r="B70" s="15"/>
      <c r="C70" s="15"/>
      <c r="D70" s="15"/>
      <c r="E70" s="15"/>
      <c r="F70" s="15"/>
      <c r="G70" s="15"/>
      <c r="H70" s="15"/>
      <c r="I70" s="15"/>
      <c r="J70" s="15"/>
      <c r="K70" s="15"/>
      <c r="L70" s="15"/>
      <c r="M70" s="15"/>
      <c r="N70" s="15"/>
      <c r="O70" s="15"/>
      <c r="P70" s="15"/>
      <c r="Q70" s="15"/>
      <c r="R70" s="15"/>
    </row>
    <row r="71">
      <c r="A71" s="15"/>
      <c r="B71" s="15"/>
      <c r="C71" s="15"/>
      <c r="D71" s="15"/>
      <c r="E71" s="15"/>
      <c r="F71" s="15"/>
      <c r="G71" s="15"/>
      <c r="H71" s="15"/>
      <c r="I71" s="15"/>
      <c r="J71" s="15"/>
      <c r="K71" s="15"/>
      <c r="L71" s="15"/>
      <c r="M71" s="15"/>
      <c r="N71" s="15"/>
      <c r="O71" s="15"/>
      <c r="P71" s="15"/>
      <c r="Q71" s="15"/>
      <c r="R71" s="15"/>
    </row>
    <row r="72">
      <c r="A72" s="15"/>
      <c r="B72" s="15"/>
      <c r="C72" s="15"/>
      <c r="D72" s="15"/>
      <c r="E72" s="15"/>
      <c r="F72" s="15"/>
      <c r="G72" s="15"/>
      <c r="H72" s="15"/>
      <c r="I72" s="15"/>
      <c r="J72" s="15"/>
      <c r="K72" s="15"/>
      <c r="L72" s="15"/>
      <c r="M72" s="15"/>
      <c r="N72" s="15"/>
      <c r="O72" s="15"/>
      <c r="P72" s="15"/>
      <c r="Q72" s="15"/>
      <c r="R72" s="15"/>
    </row>
    <row r="73">
      <c r="A73" s="15"/>
      <c r="B73" s="15"/>
      <c r="C73" s="15"/>
      <c r="D73" s="15"/>
      <c r="E73" s="15"/>
      <c r="F73" s="15"/>
      <c r="G73" s="15"/>
      <c r="H73" s="15"/>
      <c r="I73" s="15"/>
      <c r="J73" s="15"/>
      <c r="K73" s="15"/>
      <c r="L73" s="15"/>
      <c r="M73" s="15"/>
      <c r="N73" s="15"/>
      <c r="O73" s="15"/>
      <c r="P73" s="15"/>
      <c r="Q73" s="15"/>
      <c r="R73" s="15"/>
    </row>
    <row r="74">
      <c r="A74" s="15"/>
      <c r="B74" s="15"/>
      <c r="C74" s="15"/>
      <c r="D74" s="15"/>
      <c r="E74" s="15"/>
      <c r="F74" s="15"/>
      <c r="G74" s="15"/>
      <c r="H74" s="15"/>
      <c r="I74" s="15"/>
      <c r="J74" s="15"/>
      <c r="K74" s="15"/>
      <c r="L74" s="15"/>
      <c r="M74" s="15"/>
      <c r="N74" s="15"/>
      <c r="O74" s="15"/>
      <c r="P74" s="15"/>
      <c r="Q74" s="15"/>
      <c r="R74" s="15"/>
    </row>
    <row r="75">
      <c r="A75" s="15"/>
      <c r="B75" s="15"/>
      <c r="C75" s="15"/>
      <c r="D75" s="15"/>
      <c r="E75" s="15"/>
      <c r="F75" s="15"/>
      <c r="G75" s="15"/>
      <c r="H75" s="15"/>
      <c r="I75" s="15"/>
      <c r="J75" s="15"/>
      <c r="K75" s="15"/>
      <c r="L75" s="15"/>
      <c r="M75" s="15"/>
      <c r="N75" s="15"/>
      <c r="O75" s="15"/>
      <c r="P75" s="15"/>
      <c r="Q75" s="15"/>
      <c r="R75" s="15"/>
    </row>
    <row r="76">
      <c r="A76" s="15"/>
      <c r="B76" s="15"/>
      <c r="C76" s="15"/>
      <c r="D76" s="15"/>
      <c r="E76" s="15"/>
      <c r="F76" s="15"/>
      <c r="G76" s="15"/>
      <c r="H76" s="15"/>
      <c r="I76" s="15"/>
      <c r="J76" s="15"/>
      <c r="K76" s="15"/>
      <c r="L76" s="15"/>
      <c r="M76" s="15"/>
      <c r="N76" s="15"/>
      <c r="O76" s="15"/>
      <c r="P76" s="15"/>
      <c r="Q76" s="15"/>
      <c r="R76" s="15"/>
    </row>
    <row r="77">
      <c r="A77" s="15"/>
      <c r="B77" s="15"/>
      <c r="C77" s="15"/>
      <c r="D77" s="15"/>
      <c r="E77" s="15"/>
      <c r="F77" s="15"/>
      <c r="G77" s="15"/>
      <c r="H77" s="15"/>
      <c r="I77" s="15"/>
      <c r="J77" s="15"/>
      <c r="K77" s="15"/>
      <c r="L77" s="15"/>
      <c r="M77" s="15"/>
      <c r="N77" s="15"/>
      <c r="O77" s="15"/>
      <c r="P77" s="15"/>
      <c r="Q77" s="15"/>
      <c r="R77" s="15"/>
    </row>
    <row r="78">
      <c r="A78" s="15"/>
      <c r="B78" s="15"/>
      <c r="C78" s="15"/>
      <c r="D78" s="15"/>
      <c r="E78" s="15"/>
      <c r="F78" s="15"/>
      <c r="G78" s="15"/>
      <c r="H78" s="15"/>
      <c r="I78" s="15"/>
      <c r="J78" s="15"/>
      <c r="K78" s="15"/>
      <c r="L78" s="15"/>
      <c r="M78" s="15"/>
      <c r="N78" s="15"/>
      <c r="O78" s="15"/>
      <c r="P78" s="15"/>
      <c r="Q78" s="15"/>
      <c r="R78" s="15"/>
    </row>
    <row r="79">
      <c r="A79" s="15"/>
      <c r="B79" s="15"/>
      <c r="C79" s="15"/>
      <c r="D79" s="15"/>
      <c r="E79" s="15"/>
      <c r="F79" s="15"/>
      <c r="G79" s="15"/>
      <c r="H79" s="15"/>
      <c r="I79" s="15"/>
      <c r="J79" s="15"/>
      <c r="K79" s="15"/>
      <c r="L79" s="15"/>
      <c r="M79" s="15"/>
      <c r="N79" s="15"/>
      <c r="O79" s="15"/>
      <c r="P79" s="15"/>
      <c r="Q79" s="15"/>
      <c r="R79" s="15"/>
    </row>
    <row r="80">
      <c r="A80" s="15"/>
      <c r="B80" s="15"/>
      <c r="C80" s="15"/>
      <c r="D80" s="15"/>
      <c r="E80" s="15"/>
      <c r="F80" s="15"/>
      <c r="G80" s="15"/>
      <c r="H80" s="15"/>
      <c r="I80" s="15"/>
      <c r="J80" s="15"/>
      <c r="K80" s="15"/>
      <c r="L80" s="15"/>
      <c r="M80" s="15"/>
      <c r="N80" s="15"/>
      <c r="O80" s="15"/>
      <c r="P80" s="15"/>
      <c r="Q80" s="15"/>
      <c r="R80" s="15"/>
    </row>
    <row r="81">
      <c r="A81" s="15"/>
      <c r="B81" s="15"/>
      <c r="C81" s="15"/>
      <c r="D81" s="15"/>
      <c r="E81" s="15"/>
      <c r="F81" s="15"/>
      <c r="G81" s="15"/>
      <c r="H81" s="15"/>
      <c r="I81" s="15"/>
      <c r="J81" s="15"/>
      <c r="K81" s="15"/>
      <c r="L81" s="15"/>
      <c r="M81" s="15"/>
      <c r="N81" s="15"/>
      <c r="O81" s="15"/>
      <c r="P81" s="15"/>
      <c r="Q81" s="15"/>
      <c r="R81" s="15"/>
    </row>
    <row r="82">
      <c r="A82" s="15"/>
      <c r="B82" s="15"/>
      <c r="C82" s="15"/>
      <c r="D82" s="15"/>
      <c r="E82" s="15"/>
      <c r="F82" s="15"/>
      <c r="G82" s="15"/>
      <c r="H82" s="15"/>
      <c r="I82" s="15"/>
      <c r="J82" s="15"/>
      <c r="K82" s="15"/>
      <c r="L82" s="15"/>
      <c r="M82" s="15"/>
      <c r="N82" s="15"/>
      <c r="O82" s="15"/>
      <c r="P82" s="15"/>
      <c r="Q82" s="15"/>
      <c r="R82" s="15"/>
    </row>
    <row r="83">
      <c r="A83" s="15"/>
      <c r="B83" s="15"/>
      <c r="C83" s="15"/>
      <c r="D83" s="15"/>
      <c r="E83" s="15"/>
      <c r="F83" s="15"/>
      <c r="G83" s="15"/>
      <c r="H83" s="15"/>
      <c r="I83" s="15"/>
      <c r="J83" s="15"/>
      <c r="K83" s="15"/>
      <c r="L83" s="15"/>
      <c r="M83" s="15"/>
      <c r="N83" s="15"/>
      <c r="O83" s="15"/>
      <c r="P83" s="15"/>
      <c r="Q83" s="15"/>
      <c r="R83" s="15"/>
    </row>
    <row r="84">
      <c r="A84" s="15"/>
      <c r="B84" s="15"/>
      <c r="C84" s="15"/>
      <c r="D84" s="15"/>
      <c r="E84" s="15"/>
      <c r="F84" s="15"/>
      <c r="G84" s="15"/>
      <c r="H84" s="15"/>
      <c r="I84" s="15"/>
      <c r="J84" s="15"/>
      <c r="K84" s="15"/>
      <c r="L84" s="15"/>
      <c r="M84" s="15"/>
      <c r="N84" s="15"/>
      <c r="O84" s="15"/>
      <c r="P84" s="15"/>
      <c r="Q84" s="15"/>
      <c r="R84" s="15"/>
    </row>
    <row r="85">
      <c r="A85" s="15"/>
      <c r="B85" s="15"/>
      <c r="C85" s="15"/>
      <c r="D85" s="15"/>
      <c r="E85" s="15"/>
      <c r="F85" s="15"/>
      <c r="G85" s="15"/>
      <c r="H85" s="15"/>
      <c r="I85" s="15"/>
      <c r="J85" s="15"/>
      <c r="K85" s="15"/>
      <c r="L85" s="15"/>
      <c r="M85" s="15"/>
      <c r="N85" s="15"/>
      <c r="O85" s="15"/>
      <c r="P85" s="15"/>
      <c r="Q85" s="15"/>
      <c r="R85" s="15"/>
    </row>
    <row r="86">
      <c r="A86" s="15"/>
      <c r="B86" s="15"/>
      <c r="C86" s="15"/>
      <c r="D86" s="15"/>
      <c r="E86" s="15"/>
      <c r="F86" s="15"/>
      <c r="G86" s="15"/>
      <c r="H86" s="15"/>
      <c r="I86" s="15"/>
      <c r="J86" s="15"/>
      <c r="K86" s="15"/>
      <c r="L86" s="15"/>
      <c r="M86" s="15"/>
      <c r="N86" s="15"/>
      <c r="O86" s="15"/>
      <c r="P86" s="15"/>
      <c r="Q86" s="15"/>
      <c r="R86" s="15"/>
    </row>
    <row r="87">
      <c r="A87" s="15"/>
      <c r="B87" s="15"/>
      <c r="C87" s="15"/>
      <c r="D87" s="15"/>
      <c r="E87" s="15"/>
      <c r="F87" s="15"/>
      <c r="G87" s="15"/>
      <c r="H87" s="15"/>
      <c r="I87" s="15"/>
      <c r="J87" s="15"/>
      <c r="K87" s="15"/>
      <c r="L87" s="15"/>
      <c r="M87" s="15"/>
      <c r="N87" s="15"/>
      <c r="O87" s="15"/>
      <c r="P87" s="15"/>
      <c r="Q87" s="15"/>
      <c r="R87" s="15"/>
    </row>
    <row r="88">
      <c r="A88" s="15"/>
      <c r="B88" s="15"/>
      <c r="C88" s="15"/>
      <c r="D88" s="15"/>
      <c r="E88" s="15"/>
      <c r="F88" s="15"/>
      <c r="G88" s="15"/>
      <c r="H88" s="15"/>
      <c r="I88" s="15"/>
      <c r="J88" s="15"/>
      <c r="K88" s="15"/>
      <c r="L88" s="15"/>
      <c r="M88" s="15"/>
      <c r="N88" s="15"/>
      <c r="O88" s="15"/>
      <c r="P88" s="15"/>
      <c r="Q88" s="15"/>
      <c r="R88" s="15"/>
    </row>
    <row r="89">
      <c r="A89" s="15"/>
      <c r="B89" s="15"/>
      <c r="C89" s="15"/>
      <c r="D89" s="15"/>
      <c r="E89" s="15"/>
      <c r="F89" s="15"/>
      <c r="G89" s="15"/>
      <c r="H89" s="15"/>
      <c r="I89" s="15"/>
      <c r="J89" s="15"/>
      <c r="K89" s="15"/>
      <c r="L89" s="15"/>
      <c r="M89" s="15"/>
      <c r="N89" s="15"/>
      <c r="O89" s="15"/>
      <c r="P89" s="15"/>
      <c r="Q89" s="15"/>
      <c r="R89" s="15"/>
    </row>
    <row r="90">
      <c r="A90" s="15"/>
      <c r="B90" s="15"/>
      <c r="C90" s="15"/>
      <c r="D90" s="15"/>
      <c r="E90" s="15"/>
      <c r="F90" s="15"/>
      <c r="G90" s="15"/>
      <c r="H90" s="15"/>
      <c r="I90" s="15"/>
      <c r="J90" s="15"/>
      <c r="K90" s="15"/>
      <c r="L90" s="15"/>
      <c r="M90" s="15"/>
      <c r="N90" s="15"/>
      <c r="O90" s="15"/>
      <c r="P90" s="15"/>
      <c r="Q90" s="15"/>
      <c r="R90" s="15"/>
    </row>
    <row r="91">
      <c r="A91" s="15"/>
      <c r="B91" s="15"/>
      <c r="C91" s="15"/>
      <c r="D91" s="15"/>
      <c r="E91" s="15"/>
      <c r="F91" s="15"/>
      <c r="G91" s="15"/>
      <c r="H91" s="15"/>
      <c r="I91" s="15"/>
      <c r="J91" s="15"/>
      <c r="K91" s="15"/>
      <c r="L91" s="15"/>
      <c r="M91" s="15"/>
      <c r="N91" s="15"/>
      <c r="O91" s="15"/>
      <c r="P91" s="15"/>
      <c r="Q91" s="15"/>
      <c r="R91" s="15"/>
    </row>
    <row r="92">
      <c r="A92" s="15"/>
      <c r="B92" s="15"/>
      <c r="C92" s="15"/>
      <c r="D92" s="15"/>
      <c r="E92" s="15"/>
      <c r="F92" s="15"/>
      <c r="G92" s="15"/>
      <c r="H92" s="15"/>
      <c r="I92" s="15"/>
      <c r="J92" s="15"/>
      <c r="K92" s="15"/>
      <c r="L92" s="15"/>
      <c r="M92" s="15"/>
      <c r="N92" s="15"/>
      <c r="O92" s="15"/>
      <c r="P92" s="15"/>
      <c r="Q92" s="15"/>
      <c r="R92" s="15"/>
    </row>
    <row r="93">
      <c r="A93" s="15"/>
      <c r="B93" s="15"/>
      <c r="C93" s="15"/>
      <c r="D93" s="15"/>
      <c r="E93" s="15"/>
      <c r="F93" s="15"/>
      <c r="G93" s="15"/>
      <c r="H93" s="15"/>
      <c r="I93" s="15"/>
      <c r="J93" s="15"/>
      <c r="K93" s="15"/>
      <c r="L93" s="15"/>
      <c r="M93" s="15"/>
      <c r="N93" s="15"/>
      <c r="O93" s="15"/>
      <c r="P93" s="15"/>
      <c r="Q93" s="15"/>
      <c r="R93" s="15"/>
    </row>
    <row r="94">
      <c r="A94" s="15"/>
      <c r="B94" s="15"/>
      <c r="C94" s="15"/>
      <c r="D94" s="15"/>
      <c r="E94" s="15"/>
      <c r="F94" s="15"/>
      <c r="G94" s="15"/>
      <c r="H94" s="15"/>
      <c r="I94" s="15"/>
      <c r="J94" s="15"/>
      <c r="K94" s="15"/>
      <c r="L94" s="15"/>
      <c r="M94" s="15"/>
      <c r="N94" s="15"/>
      <c r="O94" s="15"/>
      <c r="P94" s="15"/>
      <c r="Q94" s="15"/>
      <c r="R94" s="15"/>
    </row>
    <row r="95">
      <c r="A95" s="15"/>
      <c r="B95" s="15"/>
      <c r="C95" s="15"/>
      <c r="D95" s="15"/>
      <c r="E95" s="15"/>
      <c r="F95" s="15"/>
      <c r="G95" s="15"/>
      <c r="H95" s="15"/>
      <c r="I95" s="15"/>
      <c r="J95" s="15"/>
      <c r="K95" s="15"/>
      <c r="L95" s="15"/>
      <c r="M95" s="15"/>
      <c r="N95" s="15"/>
      <c r="O95" s="15"/>
      <c r="P95" s="15"/>
      <c r="Q95" s="15"/>
      <c r="R95" s="15"/>
    </row>
    <row r="96">
      <c r="A96" s="15"/>
      <c r="B96" s="15"/>
      <c r="C96" s="15"/>
      <c r="D96" s="15"/>
      <c r="E96" s="15"/>
      <c r="F96" s="15"/>
      <c r="G96" s="15"/>
      <c r="H96" s="15"/>
      <c r="I96" s="15"/>
      <c r="J96" s="15"/>
      <c r="K96" s="15"/>
      <c r="L96" s="15"/>
      <c r="M96" s="15"/>
      <c r="N96" s="15"/>
      <c r="O96" s="15"/>
      <c r="P96" s="15"/>
      <c r="Q96" s="15"/>
      <c r="R96" s="15"/>
    </row>
    <row r="97">
      <c r="A97" s="15"/>
      <c r="B97" s="15"/>
      <c r="C97" s="15"/>
      <c r="D97" s="15"/>
      <c r="E97" s="15"/>
      <c r="F97" s="15"/>
      <c r="G97" s="15"/>
      <c r="H97" s="15"/>
      <c r="I97" s="15"/>
      <c r="J97" s="15"/>
      <c r="K97" s="15"/>
      <c r="L97" s="15"/>
      <c r="M97" s="15"/>
      <c r="N97" s="15"/>
      <c r="O97" s="15"/>
      <c r="P97" s="15"/>
      <c r="Q97" s="15"/>
      <c r="R97" s="15"/>
    </row>
    <row r="98">
      <c r="A98" s="15"/>
      <c r="B98" s="15"/>
      <c r="C98" s="15"/>
      <c r="D98" s="15"/>
      <c r="E98" s="15"/>
      <c r="F98" s="15"/>
      <c r="G98" s="15"/>
      <c r="H98" s="15"/>
      <c r="I98" s="15"/>
      <c r="J98" s="15"/>
      <c r="K98" s="15"/>
      <c r="L98" s="15"/>
      <c r="M98" s="15"/>
      <c r="N98" s="15"/>
      <c r="O98" s="15"/>
      <c r="P98" s="15"/>
      <c r="Q98" s="15"/>
      <c r="R98" s="15"/>
    </row>
    <row r="99">
      <c r="A99" s="15"/>
      <c r="B99" s="15"/>
      <c r="C99" s="15"/>
      <c r="D99" s="15"/>
      <c r="E99" s="15"/>
      <c r="F99" s="15"/>
      <c r="G99" s="15"/>
      <c r="H99" s="15"/>
      <c r="I99" s="15"/>
      <c r="J99" s="15"/>
      <c r="K99" s="15"/>
      <c r="L99" s="15"/>
      <c r="M99" s="15"/>
      <c r="N99" s="15"/>
      <c r="O99" s="15"/>
      <c r="P99" s="15"/>
      <c r="Q99" s="15"/>
      <c r="R99" s="15"/>
    </row>
    <row r="100">
      <c r="A100" s="15"/>
      <c r="B100" s="15"/>
      <c r="C100" s="15"/>
      <c r="D100" s="15"/>
      <c r="E100" s="15"/>
      <c r="F100" s="15"/>
      <c r="G100" s="15"/>
      <c r="H100" s="15"/>
      <c r="I100" s="15"/>
      <c r="J100" s="15"/>
      <c r="K100" s="15"/>
      <c r="L100" s="15"/>
      <c r="M100" s="15"/>
      <c r="N100" s="15"/>
      <c r="O100" s="15"/>
      <c r="P100" s="15"/>
      <c r="Q100" s="15"/>
      <c r="R100" s="15"/>
    </row>
    <row r="101">
      <c r="A101" s="15"/>
      <c r="B101" s="15"/>
      <c r="C101" s="15"/>
      <c r="D101" s="15"/>
      <c r="E101" s="15"/>
      <c r="F101" s="15"/>
      <c r="G101" s="15"/>
      <c r="H101" s="15"/>
      <c r="I101" s="15"/>
      <c r="J101" s="15"/>
      <c r="K101" s="15"/>
      <c r="L101" s="15"/>
      <c r="M101" s="15"/>
      <c r="N101" s="15"/>
      <c r="O101" s="15"/>
      <c r="P101" s="15"/>
      <c r="Q101" s="15"/>
      <c r="R101" s="15"/>
    </row>
    <row r="102">
      <c r="A102" s="15"/>
      <c r="B102" s="15"/>
      <c r="C102" s="15"/>
      <c r="D102" s="15"/>
      <c r="E102" s="15"/>
      <c r="F102" s="15"/>
      <c r="G102" s="15"/>
      <c r="H102" s="15"/>
      <c r="I102" s="15"/>
      <c r="J102" s="15"/>
      <c r="K102" s="15"/>
      <c r="L102" s="15"/>
      <c r="M102" s="15"/>
      <c r="N102" s="15"/>
      <c r="O102" s="15"/>
      <c r="P102" s="15"/>
      <c r="Q102" s="15"/>
      <c r="R102" s="15"/>
    </row>
    <row r="103">
      <c r="A103" s="15"/>
      <c r="B103" s="15"/>
      <c r="C103" s="15"/>
      <c r="D103" s="15"/>
      <c r="E103" s="15"/>
      <c r="F103" s="15"/>
      <c r="G103" s="15"/>
      <c r="H103" s="15"/>
      <c r="I103" s="15"/>
      <c r="J103" s="15"/>
      <c r="K103" s="15"/>
      <c r="L103" s="15"/>
      <c r="M103" s="15"/>
      <c r="N103" s="15"/>
      <c r="O103" s="15"/>
      <c r="P103" s="15"/>
      <c r="Q103" s="15"/>
      <c r="R103" s="15"/>
    </row>
    <row r="104">
      <c r="A104" s="15"/>
      <c r="B104" s="15"/>
      <c r="C104" s="15"/>
      <c r="D104" s="15"/>
      <c r="E104" s="15"/>
      <c r="F104" s="15"/>
      <c r="G104" s="15"/>
      <c r="H104" s="15"/>
      <c r="I104" s="15"/>
      <c r="J104" s="15"/>
      <c r="K104" s="15"/>
      <c r="L104" s="15"/>
      <c r="M104" s="15"/>
      <c r="N104" s="15"/>
      <c r="O104" s="15"/>
      <c r="P104" s="15"/>
      <c r="Q104" s="15"/>
      <c r="R104" s="15"/>
    </row>
    <row r="105">
      <c r="A105" s="15"/>
      <c r="B105" s="15"/>
      <c r="C105" s="15"/>
      <c r="D105" s="15"/>
      <c r="E105" s="15"/>
      <c r="F105" s="15"/>
      <c r="G105" s="15"/>
      <c r="H105" s="15"/>
      <c r="I105" s="15"/>
      <c r="J105" s="15"/>
      <c r="K105" s="15"/>
      <c r="L105" s="15"/>
      <c r="M105" s="15"/>
      <c r="N105" s="15"/>
      <c r="O105" s="15"/>
      <c r="P105" s="15"/>
      <c r="Q105" s="15"/>
      <c r="R105" s="15"/>
    </row>
    <row r="106">
      <c r="A106" s="15"/>
      <c r="B106" s="15"/>
      <c r="C106" s="15"/>
      <c r="D106" s="15"/>
      <c r="E106" s="15"/>
      <c r="F106" s="15"/>
      <c r="G106" s="15"/>
      <c r="H106" s="15"/>
      <c r="I106" s="15"/>
      <c r="J106" s="15"/>
      <c r="K106" s="15"/>
      <c r="L106" s="15"/>
      <c r="M106" s="15"/>
      <c r="N106" s="15"/>
      <c r="O106" s="15"/>
      <c r="P106" s="15"/>
      <c r="Q106" s="15"/>
      <c r="R106" s="15"/>
    </row>
    <row r="107">
      <c r="A107" s="15"/>
      <c r="B107" s="15"/>
      <c r="C107" s="15"/>
      <c r="D107" s="15"/>
      <c r="E107" s="15"/>
      <c r="F107" s="15"/>
      <c r="G107" s="15"/>
      <c r="H107" s="15"/>
      <c r="I107" s="15"/>
      <c r="J107" s="15"/>
      <c r="K107" s="15"/>
      <c r="L107" s="15"/>
      <c r="M107" s="15"/>
      <c r="N107" s="15"/>
      <c r="O107" s="15"/>
      <c r="P107" s="15"/>
      <c r="Q107" s="15"/>
      <c r="R107" s="15"/>
    </row>
    <row r="108">
      <c r="A108" s="15"/>
      <c r="B108" s="15"/>
      <c r="C108" s="15"/>
      <c r="D108" s="15"/>
      <c r="E108" s="15"/>
      <c r="F108" s="15"/>
      <c r="G108" s="15"/>
      <c r="H108" s="15"/>
      <c r="I108" s="15"/>
      <c r="J108" s="15"/>
      <c r="K108" s="15"/>
      <c r="L108" s="15"/>
      <c r="M108" s="15"/>
      <c r="N108" s="15"/>
      <c r="O108" s="15"/>
      <c r="P108" s="15"/>
      <c r="Q108" s="15"/>
      <c r="R108" s="15"/>
    </row>
    <row r="109">
      <c r="A109" s="15"/>
      <c r="B109" s="15"/>
      <c r="C109" s="15"/>
      <c r="D109" s="15"/>
      <c r="E109" s="15"/>
      <c r="F109" s="15"/>
      <c r="G109" s="15"/>
      <c r="H109" s="15"/>
      <c r="I109" s="15"/>
      <c r="J109" s="15"/>
      <c r="K109" s="15"/>
      <c r="L109" s="15"/>
      <c r="M109" s="15"/>
      <c r="N109" s="15"/>
      <c r="O109" s="15"/>
      <c r="P109" s="15"/>
      <c r="Q109" s="15"/>
      <c r="R109" s="15"/>
    </row>
    <row r="110">
      <c r="A110" s="15"/>
      <c r="B110" s="15"/>
      <c r="C110" s="15"/>
      <c r="D110" s="15"/>
      <c r="E110" s="15"/>
      <c r="F110" s="15"/>
      <c r="G110" s="15"/>
      <c r="H110" s="15"/>
      <c r="I110" s="15"/>
      <c r="J110" s="15"/>
      <c r="K110" s="15"/>
      <c r="L110" s="15"/>
      <c r="M110" s="15"/>
      <c r="N110" s="15"/>
      <c r="O110" s="15"/>
      <c r="P110" s="15"/>
      <c r="Q110" s="15"/>
      <c r="R110" s="15"/>
    </row>
    <row r="111">
      <c r="A111" s="15"/>
      <c r="B111" s="15"/>
      <c r="C111" s="15"/>
      <c r="D111" s="15"/>
      <c r="E111" s="15"/>
      <c r="F111" s="15"/>
      <c r="G111" s="15"/>
      <c r="H111" s="15"/>
      <c r="I111" s="15"/>
      <c r="J111" s="15"/>
      <c r="K111" s="15"/>
      <c r="L111" s="15"/>
      <c r="M111" s="15"/>
      <c r="N111" s="15"/>
      <c r="O111" s="15"/>
      <c r="P111" s="15"/>
      <c r="Q111" s="15"/>
      <c r="R111" s="15"/>
    </row>
    <row r="112">
      <c r="A112" s="15"/>
      <c r="B112" s="15"/>
      <c r="C112" s="15"/>
      <c r="D112" s="15"/>
      <c r="E112" s="15"/>
      <c r="F112" s="15"/>
      <c r="G112" s="15"/>
      <c r="H112" s="15"/>
      <c r="I112" s="15"/>
      <c r="J112" s="15"/>
      <c r="K112" s="15"/>
      <c r="L112" s="15"/>
      <c r="M112" s="15"/>
      <c r="N112" s="15"/>
      <c r="O112" s="15"/>
      <c r="P112" s="15"/>
      <c r="Q112" s="15"/>
      <c r="R112" s="15"/>
    </row>
    <row r="113">
      <c r="A113" s="15"/>
      <c r="B113" s="15"/>
      <c r="C113" s="15"/>
      <c r="D113" s="15"/>
      <c r="E113" s="15"/>
      <c r="F113" s="15"/>
      <c r="G113" s="15"/>
      <c r="H113" s="15"/>
      <c r="I113" s="15"/>
      <c r="J113" s="15"/>
      <c r="K113" s="15"/>
      <c r="L113" s="15"/>
      <c r="M113" s="15"/>
      <c r="N113" s="15"/>
      <c r="O113" s="15"/>
      <c r="P113" s="15"/>
      <c r="Q113" s="15"/>
      <c r="R113" s="15"/>
    </row>
    <row r="114">
      <c r="A114" s="15"/>
      <c r="B114" s="15"/>
      <c r="C114" s="15"/>
      <c r="D114" s="15"/>
      <c r="E114" s="15"/>
      <c r="F114" s="15"/>
      <c r="G114" s="15"/>
      <c r="H114" s="15"/>
      <c r="I114" s="15"/>
      <c r="J114" s="15"/>
      <c r="K114" s="15"/>
      <c r="L114" s="15"/>
      <c r="M114" s="15"/>
      <c r="N114" s="15"/>
      <c r="O114" s="15"/>
      <c r="P114" s="15"/>
      <c r="Q114" s="15"/>
      <c r="R114" s="15"/>
    </row>
    <row r="115">
      <c r="A115" s="15"/>
      <c r="B115" s="15"/>
      <c r="C115" s="15"/>
      <c r="D115" s="15"/>
      <c r="E115" s="15"/>
      <c r="F115" s="15"/>
      <c r="G115" s="15"/>
      <c r="H115" s="15"/>
      <c r="I115" s="15"/>
      <c r="J115" s="15"/>
      <c r="K115" s="15"/>
      <c r="L115" s="15"/>
      <c r="M115" s="15"/>
      <c r="N115" s="15"/>
      <c r="O115" s="15"/>
      <c r="P115" s="15"/>
      <c r="Q115" s="15"/>
      <c r="R115" s="15"/>
    </row>
    <row r="116">
      <c r="A116" s="15"/>
      <c r="B116" s="15"/>
      <c r="C116" s="15"/>
      <c r="D116" s="15"/>
      <c r="E116" s="15"/>
      <c r="F116" s="15"/>
      <c r="G116" s="15"/>
      <c r="H116" s="15"/>
      <c r="I116" s="15"/>
      <c r="J116" s="15"/>
      <c r="K116" s="15"/>
      <c r="L116" s="15"/>
      <c r="M116" s="15"/>
      <c r="N116" s="15"/>
      <c r="O116" s="15"/>
      <c r="P116" s="15"/>
      <c r="Q116" s="15"/>
      <c r="R116" s="15"/>
    </row>
    <row r="117">
      <c r="A117" s="15"/>
      <c r="B117" s="15"/>
      <c r="C117" s="15"/>
      <c r="D117" s="15"/>
      <c r="E117" s="15"/>
      <c r="F117" s="15"/>
      <c r="G117" s="15"/>
      <c r="H117" s="15"/>
      <c r="I117" s="15"/>
      <c r="J117" s="15"/>
      <c r="K117" s="15"/>
      <c r="L117" s="15"/>
      <c r="M117" s="15"/>
      <c r="N117" s="15"/>
      <c r="O117" s="15"/>
      <c r="P117" s="15"/>
      <c r="Q117" s="15"/>
      <c r="R117" s="15"/>
    </row>
    <row r="118">
      <c r="A118" s="15"/>
      <c r="B118" s="15"/>
      <c r="C118" s="15"/>
      <c r="D118" s="15"/>
      <c r="E118" s="15"/>
      <c r="F118" s="15"/>
      <c r="G118" s="15"/>
      <c r="H118" s="15"/>
      <c r="I118" s="15"/>
      <c r="J118" s="15"/>
      <c r="K118" s="15"/>
      <c r="L118" s="15"/>
      <c r="M118" s="15"/>
      <c r="N118" s="15"/>
      <c r="O118" s="15"/>
      <c r="P118" s="15"/>
      <c r="Q118" s="15"/>
      <c r="R118" s="15"/>
    </row>
    <row r="119">
      <c r="A119" s="15"/>
      <c r="B119" s="15"/>
      <c r="C119" s="15"/>
      <c r="D119" s="15"/>
      <c r="E119" s="15"/>
      <c r="F119" s="15"/>
      <c r="G119" s="15"/>
      <c r="H119" s="15"/>
      <c r="I119" s="15"/>
      <c r="J119" s="15"/>
      <c r="K119" s="15"/>
      <c r="L119" s="15"/>
      <c r="M119" s="15"/>
      <c r="N119" s="15"/>
      <c r="O119" s="15"/>
      <c r="P119" s="15"/>
      <c r="Q119" s="15"/>
      <c r="R119" s="15"/>
    </row>
    <row r="120">
      <c r="A120" s="15"/>
      <c r="B120" s="15"/>
      <c r="C120" s="15"/>
      <c r="D120" s="15"/>
      <c r="E120" s="15"/>
      <c r="F120" s="15"/>
      <c r="G120" s="15"/>
      <c r="H120" s="15"/>
      <c r="I120" s="15"/>
      <c r="J120" s="15"/>
      <c r="K120" s="15"/>
      <c r="L120" s="15"/>
      <c r="M120" s="15"/>
      <c r="N120" s="15"/>
      <c r="O120" s="15"/>
      <c r="P120" s="15"/>
      <c r="Q120" s="15"/>
      <c r="R120" s="15"/>
    </row>
    <row r="121">
      <c r="A121" s="15"/>
      <c r="B121" s="15"/>
      <c r="C121" s="15"/>
      <c r="D121" s="15"/>
      <c r="E121" s="15"/>
      <c r="F121" s="15"/>
      <c r="G121" s="15"/>
      <c r="H121" s="15"/>
      <c r="I121" s="15"/>
      <c r="J121" s="15"/>
      <c r="K121" s="15"/>
      <c r="L121" s="15"/>
      <c r="M121" s="15"/>
      <c r="N121" s="15"/>
      <c r="O121" s="15"/>
      <c r="P121" s="15"/>
      <c r="Q121" s="15"/>
      <c r="R121" s="15"/>
    </row>
    <row r="122">
      <c r="A122" s="15"/>
      <c r="B122" s="15"/>
      <c r="C122" s="15"/>
      <c r="D122" s="15"/>
      <c r="E122" s="15"/>
      <c r="F122" s="15"/>
      <c r="G122" s="15"/>
      <c r="H122" s="15"/>
      <c r="I122" s="15"/>
      <c r="J122" s="15"/>
      <c r="K122" s="15"/>
      <c r="L122" s="15"/>
      <c r="M122" s="15"/>
      <c r="N122" s="15"/>
      <c r="O122" s="15"/>
      <c r="P122" s="15"/>
      <c r="Q122" s="15"/>
      <c r="R122" s="15"/>
    </row>
    <row r="123">
      <c r="A123" s="15"/>
      <c r="B123" s="15"/>
      <c r="C123" s="15"/>
      <c r="D123" s="15"/>
      <c r="E123" s="15"/>
      <c r="F123" s="15"/>
      <c r="G123" s="15"/>
      <c r="H123" s="15"/>
      <c r="I123" s="15"/>
      <c r="J123" s="15"/>
      <c r="K123" s="15"/>
      <c r="L123" s="15"/>
      <c r="M123" s="15"/>
      <c r="N123" s="15"/>
      <c r="O123" s="15"/>
      <c r="P123" s="15"/>
      <c r="Q123" s="15"/>
      <c r="R123" s="15"/>
    </row>
    <row r="124">
      <c r="A124" s="15"/>
      <c r="B124" s="15"/>
      <c r="C124" s="15"/>
      <c r="D124" s="15"/>
      <c r="E124" s="15"/>
      <c r="F124" s="15"/>
      <c r="G124" s="15"/>
      <c r="H124" s="15"/>
      <c r="I124" s="15"/>
      <c r="J124" s="15"/>
      <c r="K124" s="15"/>
      <c r="L124" s="15"/>
      <c r="M124" s="15"/>
      <c r="N124" s="15"/>
      <c r="O124" s="15"/>
      <c r="P124" s="15"/>
      <c r="Q124" s="15"/>
      <c r="R124" s="15"/>
    </row>
    <row r="125">
      <c r="A125" s="15"/>
      <c r="B125" s="15"/>
      <c r="C125" s="15"/>
      <c r="D125" s="15"/>
      <c r="E125" s="15"/>
      <c r="F125" s="15"/>
      <c r="G125" s="15"/>
      <c r="H125" s="15"/>
      <c r="I125" s="15"/>
      <c r="J125" s="15"/>
      <c r="K125" s="15"/>
      <c r="L125" s="15"/>
      <c r="M125" s="15"/>
      <c r="N125" s="15"/>
      <c r="O125" s="15"/>
      <c r="P125" s="15"/>
      <c r="Q125" s="15"/>
      <c r="R125" s="15"/>
    </row>
    <row r="126">
      <c r="A126" s="15"/>
      <c r="B126" s="15"/>
      <c r="C126" s="15"/>
      <c r="D126" s="15"/>
      <c r="E126" s="15"/>
      <c r="F126" s="15"/>
      <c r="G126" s="15"/>
      <c r="H126" s="15"/>
      <c r="I126" s="15"/>
      <c r="J126" s="15"/>
      <c r="K126" s="15"/>
      <c r="L126" s="15"/>
      <c r="M126" s="15"/>
      <c r="N126" s="15"/>
      <c r="O126" s="15"/>
      <c r="P126" s="15"/>
      <c r="Q126" s="15"/>
      <c r="R126" s="15"/>
    </row>
    <row r="127">
      <c r="A127" s="15"/>
      <c r="B127" s="15"/>
      <c r="C127" s="15"/>
      <c r="D127" s="15"/>
      <c r="E127" s="15"/>
      <c r="F127" s="15"/>
      <c r="G127" s="15"/>
      <c r="H127" s="15"/>
      <c r="I127" s="15"/>
      <c r="J127" s="15"/>
      <c r="K127" s="15"/>
      <c r="L127" s="15"/>
      <c r="M127" s="15"/>
      <c r="N127" s="15"/>
      <c r="O127" s="15"/>
      <c r="P127" s="15"/>
      <c r="Q127" s="15"/>
      <c r="R127" s="15"/>
    </row>
    <row r="128">
      <c r="A128" s="15"/>
      <c r="B128" s="15"/>
      <c r="C128" s="15"/>
      <c r="D128" s="15"/>
      <c r="E128" s="15"/>
      <c r="F128" s="15"/>
      <c r="G128" s="15"/>
      <c r="H128" s="15"/>
      <c r="I128" s="15"/>
      <c r="J128" s="15"/>
      <c r="K128" s="15"/>
      <c r="L128" s="15"/>
      <c r="M128" s="15"/>
      <c r="N128" s="15"/>
      <c r="O128" s="15"/>
      <c r="P128" s="15"/>
      <c r="Q128" s="15"/>
      <c r="R128" s="15"/>
    </row>
    <row r="129">
      <c r="A129" s="15"/>
      <c r="B129" s="15"/>
      <c r="C129" s="15"/>
      <c r="D129" s="15"/>
      <c r="E129" s="15"/>
      <c r="F129" s="15"/>
      <c r="G129" s="15"/>
      <c r="H129" s="15"/>
      <c r="I129" s="15"/>
      <c r="J129" s="15"/>
      <c r="K129" s="15"/>
      <c r="L129" s="15"/>
      <c r="M129" s="15"/>
      <c r="N129" s="15"/>
      <c r="O129" s="15"/>
      <c r="P129" s="15"/>
      <c r="Q129" s="15"/>
      <c r="R129" s="15"/>
    </row>
    <row r="130">
      <c r="A130" s="15"/>
      <c r="B130" s="15"/>
      <c r="C130" s="15"/>
      <c r="D130" s="15"/>
      <c r="E130" s="15"/>
      <c r="F130" s="15"/>
      <c r="G130" s="15"/>
      <c r="H130" s="15"/>
      <c r="I130" s="15"/>
      <c r="J130" s="15"/>
      <c r="K130" s="15"/>
      <c r="L130" s="15"/>
      <c r="M130" s="15"/>
      <c r="N130" s="15"/>
      <c r="O130" s="15"/>
      <c r="P130" s="15"/>
      <c r="Q130" s="15"/>
      <c r="R130" s="15"/>
    </row>
    <row r="131">
      <c r="A131" s="15"/>
      <c r="B131" s="15"/>
      <c r="C131" s="15"/>
      <c r="D131" s="15"/>
      <c r="E131" s="15"/>
      <c r="F131" s="15"/>
      <c r="G131" s="15"/>
      <c r="H131" s="15"/>
      <c r="I131" s="15"/>
      <c r="J131" s="15"/>
      <c r="K131" s="15"/>
      <c r="L131" s="15"/>
      <c r="M131" s="15"/>
      <c r="N131" s="15"/>
      <c r="O131" s="15"/>
      <c r="P131" s="15"/>
      <c r="Q131" s="15"/>
      <c r="R131" s="15"/>
    </row>
    <row r="132">
      <c r="A132" s="15"/>
      <c r="B132" s="15"/>
      <c r="C132" s="15"/>
      <c r="D132" s="15"/>
      <c r="E132" s="15"/>
      <c r="F132" s="15"/>
      <c r="G132" s="15"/>
      <c r="H132" s="15"/>
      <c r="I132" s="15"/>
      <c r="J132" s="15"/>
      <c r="K132" s="15"/>
      <c r="L132" s="15"/>
      <c r="M132" s="15"/>
      <c r="N132" s="15"/>
      <c r="O132" s="15"/>
      <c r="P132" s="15"/>
      <c r="Q132" s="15"/>
      <c r="R132" s="15"/>
    </row>
    <row r="133">
      <c r="A133" s="15"/>
      <c r="B133" s="15"/>
      <c r="C133" s="15"/>
      <c r="D133" s="15"/>
      <c r="E133" s="15"/>
      <c r="F133" s="15"/>
      <c r="G133" s="15"/>
      <c r="H133" s="15"/>
      <c r="I133" s="15"/>
      <c r="J133" s="15"/>
      <c r="K133" s="15"/>
      <c r="L133" s="15"/>
      <c r="M133" s="15"/>
      <c r="N133" s="15"/>
      <c r="O133" s="15"/>
      <c r="P133" s="15"/>
      <c r="Q133" s="15"/>
      <c r="R133" s="15"/>
    </row>
    <row r="134">
      <c r="A134" s="15"/>
      <c r="B134" s="15"/>
      <c r="C134" s="15"/>
      <c r="D134" s="15"/>
      <c r="E134" s="15"/>
      <c r="F134" s="15"/>
      <c r="G134" s="15"/>
      <c r="H134" s="15"/>
      <c r="I134" s="15"/>
      <c r="J134" s="15"/>
      <c r="K134" s="15"/>
      <c r="L134" s="15"/>
      <c r="M134" s="15"/>
      <c r="N134" s="15"/>
      <c r="O134" s="15"/>
      <c r="P134" s="15"/>
      <c r="Q134" s="15"/>
      <c r="R134" s="15"/>
    </row>
    <row r="135">
      <c r="A135" s="15"/>
      <c r="B135" s="15"/>
      <c r="C135" s="15"/>
      <c r="D135" s="15"/>
      <c r="E135" s="15"/>
      <c r="F135" s="15"/>
      <c r="G135" s="15"/>
      <c r="H135" s="15"/>
      <c r="I135" s="15"/>
      <c r="J135" s="15"/>
      <c r="K135" s="15"/>
      <c r="L135" s="15"/>
      <c r="M135" s="15"/>
      <c r="N135" s="15"/>
      <c r="O135" s="15"/>
      <c r="P135" s="15"/>
      <c r="Q135" s="15"/>
      <c r="R135" s="15"/>
    </row>
    <row r="136">
      <c r="A136" s="15"/>
      <c r="B136" s="15"/>
      <c r="C136" s="15"/>
      <c r="D136" s="15"/>
      <c r="E136" s="15"/>
      <c r="F136" s="15"/>
      <c r="G136" s="15"/>
      <c r="H136" s="15"/>
      <c r="I136" s="15"/>
      <c r="J136" s="15"/>
      <c r="K136" s="15"/>
      <c r="L136" s="15"/>
      <c r="M136" s="15"/>
      <c r="N136" s="15"/>
      <c r="O136" s="15"/>
      <c r="P136" s="15"/>
      <c r="Q136" s="15"/>
      <c r="R136" s="15"/>
    </row>
    <row r="137">
      <c r="A137" s="15"/>
      <c r="B137" s="15"/>
      <c r="C137" s="15"/>
      <c r="D137" s="15"/>
      <c r="E137" s="15"/>
      <c r="F137" s="15"/>
      <c r="G137" s="15"/>
      <c r="H137" s="15"/>
      <c r="I137" s="15"/>
      <c r="J137" s="15"/>
      <c r="K137" s="15"/>
      <c r="L137" s="15"/>
      <c r="M137" s="15"/>
      <c r="N137" s="15"/>
      <c r="O137" s="15"/>
      <c r="P137" s="15"/>
      <c r="Q137" s="15"/>
      <c r="R137" s="15"/>
    </row>
    <row r="138">
      <c r="A138" s="15"/>
      <c r="B138" s="15"/>
      <c r="C138" s="15"/>
      <c r="D138" s="15"/>
      <c r="E138" s="15"/>
      <c r="F138" s="15"/>
      <c r="G138" s="15"/>
      <c r="H138" s="15"/>
      <c r="I138" s="15"/>
      <c r="J138" s="15"/>
      <c r="K138" s="15"/>
      <c r="L138" s="15"/>
      <c r="M138" s="15"/>
      <c r="N138" s="15"/>
      <c r="O138" s="15"/>
      <c r="P138" s="15"/>
      <c r="Q138" s="15"/>
      <c r="R138" s="15"/>
    </row>
    <row r="139">
      <c r="A139" s="15"/>
      <c r="B139" s="15"/>
      <c r="C139" s="15"/>
      <c r="D139" s="15"/>
      <c r="E139" s="15"/>
      <c r="F139" s="15"/>
      <c r="G139" s="15"/>
      <c r="H139" s="15"/>
      <c r="I139" s="15"/>
      <c r="J139" s="15"/>
      <c r="K139" s="15"/>
      <c r="L139" s="15"/>
      <c r="M139" s="15"/>
      <c r="N139" s="15"/>
      <c r="O139" s="15"/>
      <c r="P139" s="15"/>
      <c r="Q139" s="15"/>
      <c r="R139" s="15"/>
    </row>
    <row r="140">
      <c r="A140" s="15"/>
      <c r="B140" s="15"/>
      <c r="C140" s="15"/>
      <c r="D140" s="15"/>
      <c r="E140" s="15"/>
      <c r="F140" s="15"/>
      <c r="G140" s="15"/>
      <c r="H140" s="15"/>
      <c r="I140" s="15"/>
      <c r="J140" s="15"/>
      <c r="K140" s="15"/>
      <c r="L140" s="15"/>
      <c r="M140" s="15"/>
      <c r="N140" s="15"/>
      <c r="O140" s="15"/>
      <c r="P140" s="15"/>
      <c r="Q140" s="15"/>
      <c r="R140" s="15"/>
    </row>
    <row r="141">
      <c r="A141" s="15"/>
      <c r="B141" s="15"/>
      <c r="C141" s="15"/>
      <c r="D141" s="15"/>
      <c r="E141" s="15"/>
      <c r="F141" s="15"/>
      <c r="G141" s="15"/>
      <c r="H141" s="15"/>
      <c r="I141" s="15"/>
      <c r="J141" s="15"/>
      <c r="K141" s="15"/>
      <c r="L141" s="15"/>
      <c r="M141" s="15"/>
      <c r="N141" s="15"/>
      <c r="O141" s="15"/>
      <c r="P141" s="15"/>
      <c r="Q141" s="15"/>
      <c r="R141" s="15"/>
    </row>
    <row r="142">
      <c r="A142" s="15"/>
      <c r="B142" s="15"/>
      <c r="C142" s="15"/>
      <c r="D142" s="15"/>
      <c r="E142" s="15"/>
      <c r="F142" s="15"/>
      <c r="G142" s="15"/>
      <c r="H142" s="15"/>
      <c r="I142" s="15"/>
      <c r="J142" s="15"/>
      <c r="K142" s="15"/>
      <c r="L142" s="15"/>
      <c r="M142" s="15"/>
      <c r="N142" s="15"/>
      <c r="O142" s="15"/>
      <c r="P142" s="15"/>
      <c r="Q142" s="15"/>
      <c r="R142" s="15"/>
    </row>
    <row r="143">
      <c r="A143" s="15"/>
      <c r="B143" s="15"/>
      <c r="C143" s="15"/>
      <c r="D143" s="15"/>
      <c r="E143" s="15"/>
      <c r="F143" s="15"/>
      <c r="G143" s="15"/>
      <c r="H143" s="15"/>
      <c r="I143" s="15"/>
      <c r="J143" s="15"/>
      <c r="K143" s="15"/>
      <c r="L143" s="15"/>
      <c r="M143" s="15"/>
      <c r="N143" s="15"/>
      <c r="O143" s="15"/>
      <c r="P143" s="15"/>
      <c r="Q143" s="15"/>
      <c r="R143" s="15"/>
    </row>
    <row r="144">
      <c r="A144" s="15"/>
      <c r="B144" s="15"/>
      <c r="C144" s="15"/>
      <c r="D144" s="15"/>
      <c r="E144" s="15"/>
      <c r="F144" s="15"/>
      <c r="G144" s="15"/>
      <c r="H144" s="15"/>
      <c r="I144" s="15"/>
      <c r="J144" s="15"/>
      <c r="K144" s="15"/>
      <c r="L144" s="15"/>
      <c r="M144" s="15"/>
      <c r="N144" s="15"/>
      <c r="O144" s="15"/>
      <c r="P144" s="15"/>
      <c r="Q144" s="15"/>
      <c r="R144" s="15"/>
    </row>
    <row r="145">
      <c r="A145" s="15"/>
      <c r="B145" s="15"/>
      <c r="C145" s="15"/>
      <c r="D145" s="15"/>
      <c r="E145" s="15"/>
      <c r="F145" s="15"/>
      <c r="G145" s="15"/>
      <c r="H145" s="15"/>
      <c r="I145" s="15"/>
      <c r="J145" s="15"/>
      <c r="K145" s="15"/>
      <c r="L145" s="15"/>
      <c r="M145" s="15"/>
      <c r="N145" s="15"/>
      <c r="O145" s="15"/>
      <c r="P145" s="15"/>
      <c r="Q145" s="15"/>
      <c r="R145" s="15"/>
    </row>
    <row r="146">
      <c r="A146" s="15"/>
      <c r="B146" s="15"/>
      <c r="C146" s="15"/>
      <c r="D146" s="15"/>
      <c r="E146" s="15"/>
      <c r="F146" s="15"/>
      <c r="G146" s="15"/>
      <c r="H146" s="15"/>
      <c r="I146" s="15"/>
      <c r="J146" s="15"/>
      <c r="K146" s="15"/>
      <c r="L146" s="15"/>
      <c r="M146" s="15"/>
      <c r="N146" s="15"/>
      <c r="O146" s="15"/>
      <c r="P146" s="15"/>
      <c r="Q146" s="15"/>
      <c r="R146" s="15"/>
    </row>
    <row r="147">
      <c r="A147" s="15"/>
      <c r="B147" s="15"/>
      <c r="C147" s="15"/>
      <c r="D147" s="15"/>
      <c r="E147" s="15"/>
      <c r="F147" s="15"/>
      <c r="G147" s="15"/>
      <c r="H147" s="15"/>
      <c r="I147" s="15"/>
      <c r="J147" s="15"/>
      <c r="K147" s="15"/>
      <c r="L147" s="15"/>
      <c r="M147" s="15"/>
      <c r="N147" s="15"/>
      <c r="O147" s="15"/>
      <c r="P147" s="15"/>
      <c r="Q147" s="15"/>
      <c r="R147" s="15"/>
    </row>
    <row r="148">
      <c r="A148" s="15"/>
      <c r="B148" s="15"/>
      <c r="C148" s="15"/>
      <c r="D148" s="15"/>
      <c r="E148" s="15"/>
      <c r="F148" s="15"/>
      <c r="G148" s="15"/>
      <c r="H148" s="15"/>
      <c r="I148" s="15"/>
      <c r="J148" s="15"/>
      <c r="K148" s="15"/>
      <c r="L148" s="15"/>
      <c r="M148" s="15"/>
      <c r="N148" s="15"/>
      <c r="O148" s="15"/>
      <c r="P148" s="15"/>
      <c r="Q148" s="15"/>
      <c r="R148" s="15"/>
    </row>
    <row r="149">
      <c r="A149" s="15"/>
      <c r="B149" s="15"/>
      <c r="C149" s="15"/>
      <c r="D149" s="15"/>
      <c r="E149" s="15"/>
      <c r="F149" s="15"/>
      <c r="G149" s="15"/>
      <c r="H149" s="15"/>
      <c r="I149" s="15"/>
      <c r="J149" s="15"/>
      <c r="K149" s="15"/>
      <c r="L149" s="15"/>
      <c r="M149" s="15"/>
      <c r="N149" s="15"/>
      <c r="O149" s="15"/>
      <c r="P149" s="15"/>
      <c r="Q149" s="15"/>
      <c r="R149" s="15"/>
    </row>
    <row r="150">
      <c r="A150" s="15"/>
      <c r="B150" s="15"/>
      <c r="C150" s="15"/>
      <c r="D150" s="15"/>
      <c r="E150" s="15"/>
      <c r="F150" s="15"/>
      <c r="G150" s="15"/>
      <c r="H150" s="15"/>
      <c r="I150" s="15"/>
      <c r="J150" s="15"/>
      <c r="K150" s="15"/>
      <c r="L150" s="15"/>
      <c r="M150" s="15"/>
      <c r="N150" s="15"/>
      <c r="O150" s="15"/>
      <c r="P150" s="15"/>
      <c r="Q150" s="15"/>
      <c r="R150" s="15"/>
    </row>
    <row r="151">
      <c r="A151" s="15"/>
      <c r="B151" s="15"/>
      <c r="C151" s="15"/>
      <c r="D151" s="15"/>
      <c r="E151" s="15"/>
      <c r="F151" s="15"/>
      <c r="G151" s="15"/>
      <c r="H151" s="15"/>
      <c r="I151" s="15"/>
      <c r="J151" s="15"/>
      <c r="K151" s="15"/>
      <c r="L151" s="15"/>
      <c r="M151" s="15"/>
      <c r="N151" s="15"/>
      <c r="O151" s="15"/>
      <c r="P151" s="15"/>
      <c r="Q151" s="15"/>
      <c r="R151" s="15"/>
    </row>
    <row r="152">
      <c r="A152" s="15"/>
      <c r="B152" s="15"/>
      <c r="C152" s="15"/>
      <c r="D152" s="15"/>
      <c r="E152" s="15"/>
      <c r="F152" s="15"/>
      <c r="G152" s="15"/>
      <c r="H152" s="15"/>
      <c r="I152" s="15"/>
      <c r="J152" s="15"/>
      <c r="K152" s="15"/>
      <c r="L152" s="15"/>
      <c r="M152" s="15"/>
      <c r="N152" s="15"/>
      <c r="O152" s="15"/>
      <c r="P152" s="15"/>
      <c r="Q152" s="15"/>
      <c r="R152" s="15"/>
    </row>
    <row r="153">
      <c r="A153" s="15"/>
      <c r="B153" s="15"/>
      <c r="C153" s="15"/>
      <c r="D153" s="15"/>
      <c r="E153" s="15"/>
      <c r="F153" s="15"/>
      <c r="G153" s="15"/>
      <c r="H153" s="15"/>
      <c r="I153" s="15"/>
      <c r="J153" s="15"/>
      <c r="K153" s="15"/>
      <c r="L153" s="15"/>
      <c r="M153" s="15"/>
      <c r="N153" s="15"/>
      <c r="O153" s="15"/>
      <c r="P153" s="15"/>
      <c r="Q153" s="15"/>
      <c r="R153" s="15"/>
    </row>
    <row r="154">
      <c r="A154" s="15"/>
      <c r="B154" s="15"/>
      <c r="C154" s="15"/>
      <c r="D154" s="15"/>
      <c r="E154" s="15"/>
      <c r="F154" s="15"/>
      <c r="G154" s="15"/>
      <c r="H154" s="15"/>
      <c r="I154" s="15"/>
      <c r="J154" s="15"/>
      <c r="K154" s="15"/>
      <c r="L154" s="15"/>
      <c r="M154" s="15"/>
      <c r="N154" s="15"/>
      <c r="O154" s="15"/>
      <c r="P154" s="15"/>
      <c r="Q154" s="15"/>
      <c r="R154" s="15"/>
    </row>
    <row r="155">
      <c r="A155" s="15"/>
      <c r="B155" s="15"/>
      <c r="C155" s="15"/>
      <c r="D155" s="15"/>
      <c r="E155" s="15"/>
      <c r="F155" s="15"/>
      <c r="G155" s="15"/>
      <c r="H155" s="15"/>
      <c r="I155" s="15"/>
      <c r="J155" s="15"/>
      <c r="K155" s="15"/>
      <c r="L155" s="15"/>
      <c r="M155" s="15"/>
      <c r="N155" s="15"/>
      <c r="O155" s="15"/>
      <c r="P155" s="15"/>
      <c r="Q155" s="15"/>
      <c r="R155" s="15"/>
    </row>
    <row r="156">
      <c r="A156" s="15"/>
      <c r="B156" s="15"/>
      <c r="C156" s="15"/>
      <c r="D156" s="15"/>
      <c r="E156" s="15"/>
      <c r="F156" s="15"/>
      <c r="G156" s="15"/>
      <c r="H156" s="15"/>
      <c r="I156" s="15"/>
      <c r="J156" s="15"/>
      <c r="K156" s="15"/>
      <c r="L156" s="15"/>
      <c r="M156" s="15"/>
      <c r="N156" s="15"/>
      <c r="O156" s="15"/>
      <c r="P156" s="15"/>
      <c r="Q156" s="15"/>
      <c r="R156" s="15"/>
    </row>
    <row r="157">
      <c r="A157" s="15"/>
      <c r="B157" s="15"/>
      <c r="C157" s="15"/>
      <c r="D157" s="15"/>
      <c r="E157" s="15"/>
      <c r="F157" s="15"/>
      <c r="G157" s="15"/>
      <c r="H157" s="15"/>
      <c r="I157" s="15"/>
      <c r="J157" s="15"/>
      <c r="K157" s="15"/>
      <c r="L157" s="15"/>
      <c r="M157" s="15"/>
      <c r="N157" s="15"/>
      <c r="O157" s="15"/>
      <c r="P157" s="15"/>
      <c r="Q157" s="15"/>
      <c r="R157" s="15"/>
    </row>
    <row r="158">
      <c r="A158" s="15"/>
      <c r="B158" s="15"/>
      <c r="C158" s="15"/>
      <c r="D158" s="15"/>
      <c r="E158" s="15"/>
      <c r="F158" s="15"/>
      <c r="G158" s="15"/>
      <c r="H158" s="15"/>
      <c r="I158" s="15"/>
      <c r="J158" s="15"/>
      <c r="K158" s="15"/>
      <c r="L158" s="15"/>
      <c r="M158" s="15"/>
      <c r="N158" s="15"/>
      <c r="O158" s="15"/>
      <c r="P158" s="15"/>
      <c r="Q158" s="15"/>
      <c r="R158" s="15"/>
    </row>
    <row r="159">
      <c r="A159" s="15"/>
      <c r="B159" s="15"/>
      <c r="C159" s="15"/>
      <c r="D159" s="15"/>
      <c r="E159" s="15"/>
      <c r="F159" s="15"/>
      <c r="G159" s="15"/>
      <c r="H159" s="15"/>
      <c r="I159" s="15"/>
      <c r="J159" s="15"/>
      <c r="K159" s="15"/>
      <c r="L159" s="15"/>
      <c r="M159" s="15"/>
      <c r="N159" s="15"/>
      <c r="O159" s="15"/>
      <c r="P159" s="15"/>
      <c r="Q159" s="15"/>
      <c r="R159" s="15"/>
    </row>
    <row r="160">
      <c r="A160" s="15"/>
      <c r="B160" s="15"/>
      <c r="C160" s="15"/>
      <c r="D160" s="15"/>
      <c r="E160" s="15"/>
      <c r="F160" s="15"/>
      <c r="G160" s="15"/>
      <c r="H160" s="15"/>
      <c r="I160" s="15"/>
      <c r="J160" s="15"/>
      <c r="K160" s="15"/>
      <c r="L160" s="15"/>
      <c r="M160" s="15"/>
      <c r="N160" s="15"/>
      <c r="O160" s="15"/>
      <c r="P160" s="15"/>
      <c r="Q160" s="15"/>
      <c r="R160" s="15"/>
    </row>
    <row r="161">
      <c r="A161" s="15"/>
      <c r="B161" s="15"/>
      <c r="C161" s="15"/>
      <c r="D161" s="15"/>
      <c r="E161" s="15"/>
      <c r="F161" s="15"/>
      <c r="G161" s="15"/>
      <c r="H161" s="15"/>
      <c r="I161" s="15"/>
      <c r="J161" s="15"/>
      <c r="K161" s="15"/>
      <c r="L161" s="15"/>
      <c r="M161" s="15"/>
      <c r="N161" s="15"/>
      <c r="O161" s="15"/>
      <c r="P161" s="15"/>
      <c r="Q161" s="15"/>
      <c r="R161" s="15"/>
    </row>
    <row r="162">
      <c r="A162" s="15"/>
      <c r="B162" s="15"/>
      <c r="C162" s="15"/>
      <c r="D162" s="15"/>
      <c r="E162" s="15"/>
      <c r="F162" s="15"/>
      <c r="G162" s="15"/>
      <c r="H162" s="15"/>
      <c r="I162" s="15"/>
      <c r="J162" s="15"/>
      <c r="K162" s="15"/>
      <c r="L162" s="15"/>
      <c r="M162" s="15"/>
      <c r="N162" s="15"/>
      <c r="O162" s="15"/>
      <c r="P162" s="15"/>
      <c r="Q162" s="15"/>
      <c r="R162" s="15"/>
    </row>
    <row r="163">
      <c r="A163" s="15"/>
      <c r="B163" s="15"/>
      <c r="C163" s="15"/>
      <c r="D163" s="15"/>
      <c r="E163" s="15"/>
      <c r="F163" s="15"/>
      <c r="G163" s="15"/>
      <c r="H163" s="15"/>
      <c r="I163" s="15"/>
      <c r="J163" s="15"/>
      <c r="K163" s="15"/>
      <c r="L163" s="15"/>
      <c r="M163" s="15"/>
      <c r="N163" s="15"/>
      <c r="O163" s="15"/>
      <c r="P163" s="15"/>
      <c r="Q163" s="15"/>
      <c r="R163" s="15"/>
    </row>
    <row r="164">
      <c r="A164" s="15"/>
      <c r="B164" s="15"/>
      <c r="C164" s="15"/>
      <c r="D164" s="15"/>
      <c r="E164" s="15"/>
      <c r="F164" s="15"/>
      <c r="G164" s="15"/>
      <c r="H164" s="15"/>
      <c r="I164" s="15"/>
      <c r="J164" s="15"/>
      <c r="K164" s="15"/>
      <c r="L164" s="15"/>
      <c r="M164" s="15"/>
      <c r="N164" s="15"/>
      <c r="O164" s="15"/>
      <c r="P164" s="15"/>
      <c r="Q164" s="15"/>
      <c r="R164" s="15"/>
    </row>
    <row r="165">
      <c r="A165" s="15"/>
      <c r="B165" s="15"/>
      <c r="C165" s="15"/>
      <c r="D165" s="15"/>
      <c r="E165" s="15"/>
      <c r="F165" s="15"/>
      <c r="G165" s="15"/>
      <c r="H165" s="15"/>
      <c r="I165" s="15"/>
      <c r="J165" s="15"/>
      <c r="K165" s="15"/>
      <c r="L165" s="15"/>
      <c r="M165" s="15"/>
      <c r="N165" s="15"/>
      <c r="O165" s="15"/>
      <c r="P165" s="15"/>
      <c r="Q165" s="15"/>
      <c r="R165" s="15"/>
    </row>
    <row r="166">
      <c r="A166" s="15"/>
      <c r="B166" s="15"/>
      <c r="C166" s="15"/>
      <c r="D166" s="15"/>
      <c r="E166" s="15"/>
      <c r="F166" s="15"/>
      <c r="G166" s="15"/>
      <c r="H166" s="15"/>
      <c r="I166" s="15"/>
      <c r="J166" s="15"/>
      <c r="K166" s="15"/>
      <c r="L166" s="15"/>
      <c r="M166" s="15"/>
      <c r="N166" s="15"/>
      <c r="O166" s="15"/>
      <c r="P166" s="15"/>
      <c r="Q166" s="15"/>
      <c r="R166" s="15"/>
    </row>
    <row r="167">
      <c r="A167" s="15"/>
      <c r="B167" s="15"/>
      <c r="C167" s="15"/>
      <c r="D167" s="15"/>
      <c r="E167" s="15"/>
      <c r="F167" s="15"/>
      <c r="G167" s="15"/>
      <c r="H167" s="15"/>
      <c r="I167" s="15"/>
      <c r="J167" s="15"/>
      <c r="K167" s="15"/>
      <c r="L167" s="15"/>
      <c r="M167" s="15"/>
      <c r="N167" s="15"/>
      <c r="O167" s="15"/>
      <c r="P167" s="15"/>
      <c r="Q167" s="15"/>
      <c r="R167" s="15"/>
    </row>
    <row r="168">
      <c r="A168" s="15"/>
      <c r="B168" s="15"/>
      <c r="C168" s="15"/>
      <c r="D168" s="15"/>
      <c r="E168" s="15"/>
      <c r="F168" s="15"/>
      <c r="G168" s="15"/>
      <c r="H168" s="15"/>
      <c r="I168" s="15"/>
      <c r="J168" s="15"/>
      <c r="K168" s="15"/>
      <c r="L168" s="15"/>
      <c r="M168" s="15"/>
      <c r="N168" s="15"/>
      <c r="O168" s="15"/>
      <c r="P168" s="15"/>
      <c r="Q168" s="15"/>
      <c r="R168" s="15"/>
    </row>
    <row r="169">
      <c r="A169" s="15"/>
      <c r="B169" s="15"/>
      <c r="C169" s="15"/>
      <c r="D169" s="15"/>
      <c r="E169" s="15"/>
      <c r="F169" s="15"/>
      <c r="G169" s="15"/>
      <c r="H169" s="15"/>
      <c r="I169" s="15"/>
      <c r="J169" s="15"/>
      <c r="K169" s="15"/>
      <c r="L169" s="15"/>
      <c r="M169" s="15"/>
      <c r="N169" s="15"/>
      <c r="O169" s="15"/>
      <c r="P169" s="15"/>
      <c r="Q169" s="15"/>
      <c r="R169" s="15"/>
    </row>
    <row r="170">
      <c r="A170" s="15"/>
      <c r="B170" s="15"/>
      <c r="C170" s="15"/>
      <c r="D170" s="15"/>
      <c r="E170" s="15"/>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row r="1005">
      <c r="A1005" s="15"/>
      <c r="B1005" s="15"/>
      <c r="C1005" s="15"/>
      <c r="D1005" s="15"/>
      <c r="E1005" s="15"/>
      <c r="F1005" s="15"/>
      <c r="G1005" s="15"/>
      <c r="H1005" s="15"/>
      <c r="I1005" s="15"/>
      <c r="J1005" s="15"/>
      <c r="K1005" s="15"/>
      <c r="L1005" s="15"/>
      <c r="M1005" s="15"/>
      <c r="N1005" s="15"/>
      <c r="O1005" s="15"/>
      <c r="P1005" s="15"/>
      <c r="Q1005" s="15"/>
      <c r="R1005" s="15"/>
    </row>
    <row r="1006">
      <c r="A1006" s="15"/>
      <c r="B1006" s="15"/>
      <c r="C1006" s="15"/>
      <c r="D1006" s="15"/>
      <c r="E1006" s="15"/>
      <c r="F1006" s="15"/>
      <c r="G1006" s="15"/>
      <c r="H1006" s="15"/>
      <c r="I1006" s="15"/>
      <c r="J1006" s="15"/>
      <c r="K1006" s="15"/>
      <c r="L1006" s="15"/>
      <c r="M1006" s="15"/>
      <c r="N1006" s="15"/>
      <c r="O1006" s="15"/>
      <c r="P1006" s="15"/>
      <c r="Q1006" s="15"/>
      <c r="R1006" s="15"/>
    </row>
    <row r="1007">
      <c r="A1007" s="15"/>
      <c r="B1007" s="15"/>
      <c r="C1007" s="15"/>
      <c r="D1007" s="15"/>
      <c r="E1007" s="15"/>
      <c r="F1007" s="15"/>
      <c r="G1007" s="15"/>
      <c r="H1007" s="15"/>
      <c r="I1007" s="15"/>
      <c r="J1007" s="15"/>
      <c r="K1007" s="15"/>
      <c r="L1007" s="15"/>
      <c r="M1007" s="15"/>
      <c r="N1007" s="15"/>
      <c r="O1007" s="15"/>
      <c r="P1007" s="15"/>
      <c r="Q1007" s="15"/>
      <c r="R1007" s="15"/>
    </row>
    <row r="1008">
      <c r="A1008" s="15"/>
      <c r="B1008" s="15"/>
      <c r="C1008" s="15"/>
      <c r="D1008" s="15"/>
      <c r="E1008" s="15"/>
      <c r="F1008" s="15"/>
      <c r="G1008" s="15"/>
      <c r="H1008" s="15"/>
      <c r="I1008" s="15"/>
      <c r="J1008" s="15"/>
      <c r="K1008" s="15"/>
      <c r="L1008" s="15"/>
      <c r="M1008" s="15"/>
      <c r="N1008" s="15"/>
      <c r="O1008" s="15"/>
      <c r="P1008" s="15"/>
      <c r="Q1008" s="15"/>
      <c r="R1008" s="15"/>
    </row>
    <row r="1009">
      <c r="A1009" s="15"/>
      <c r="B1009" s="15"/>
      <c r="C1009" s="15"/>
      <c r="D1009" s="15"/>
      <c r="E1009" s="15"/>
      <c r="F1009" s="15"/>
      <c r="G1009" s="15"/>
      <c r="H1009" s="15"/>
      <c r="I1009" s="15"/>
      <c r="J1009" s="15"/>
      <c r="K1009" s="15"/>
      <c r="L1009" s="15"/>
      <c r="M1009" s="15"/>
      <c r="N1009" s="15"/>
      <c r="O1009" s="15"/>
      <c r="P1009" s="15"/>
      <c r="Q1009" s="15"/>
      <c r="R1009" s="15"/>
    </row>
    <row r="1010">
      <c r="A1010" s="15"/>
      <c r="B1010" s="15"/>
      <c r="C1010" s="15"/>
      <c r="D1010" s="15"/>
      <c r="E1010" s="15"/>
      <c r="F1010" s="15"/>
      <c r="G1010" s="15"/>
      <c r="H1010" s="15"/>
      <c r="I1010" s="15"/>
      <c r="J1010" s="15"/>
      <c r="K1010" s="15"/>
      <c r="L1010" s="15"/>
      <c r="M1010" s="15"/>
      <c r="N1010" s="15"/>
      <c r="O1010" s="15"/>
      <c r="P1010" s="15"/>
      <c r="Q1010" s="15"/>
      <c r="R1010" s="15"/>
    </row>
  </sheetData>
  <autoFilter ref="$A$2:$R$26"/>
  <mergeCells count="5">
    <mergeCell ref="M1:P1"/>
    <mergeCell ref="H22:L22"/>
    <mergeCell ref="L23:M23"/>
    <mergeCell ref="L24:M24"/>
    <mergeCell ref="L25:M25"/>
  </mergeCells>
  <dataValidations>
    <dataValidation type="list" allowBlank="1" showErrorMessage="1" sqref="K3:K4 K6:K8 K10:K21">
      <formula1>LISTA!$B$2:$B$41</formula1>
    </dataValidation>
    <dataValidation type="list" allowBlank="1" showErrorMessage="1" sqref="L3:L4 L6:L8 L10:L21">
      <formula1>LISTA!$A$2:$A$10</formula1>
    </dataValidation>
    <dataValidation type="custom" allowBlank="1" showDropDown="1" sqref="C32:E32 C33:C34">
      <formula1>OR(NOT(ISERROR(DATEVALUE(C32))), AND(ISNUMBER(C32), LEFT(CELL("format", C32))="D"))</formula1>
    </dataValidation>
    <dataValidation type="custom" allowBlank="1" showDropDown="1" showErrorMessage="1" sqref="B3:C7 B8 B9:C21">
      <formula1>OR(NOT(ISERROR(DATEVALUE(B3))), AND(ISNUMBER(B3), LEFT(CELL("format", B3))="D"))</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8"/>
    <col customWidth="1" min="2" max="3" width="12.88"/>
    <col customWidth="1" min="4" max="4" width="17.13"/>
    <col customWidth="1" min="5" max="5" width="12.13"/>
    <col customWidth="1" min="6" max="6" width="14.75"/>
    <col customWidth="1" min="7" max="7" width="23.0"/>
    <col customWidth="1" min="8" max="8" width="22.75"/>
    <col customWidth="1" min="9" max="9" width="19.75"/>
    <col customWidth="1" min="10" max="12" width="15.63"/>
    <col customWidth="1" min="16" max="16" width="13.75"/>
    <col customWidth="1" min="17" max="17" width="15.63"/>
    <col customWidth="1" min="18" max="18" width="25.0"/>
    <col customWidth="1" min="19" max="19" width="16.5"/>
  </cols>
  <sheetData>
    <row r="1">
      <c r="A1" s="1"/>
      <c r="B1" s="3"/>
      <c r="C1" s="3"/>
      <c r="D1" s="3"/>
      <c r="E1" s="3"/>
      <c r="F1" s="4"/>
      <c r="G1" s="4"/>
      <c r="H1" s="4"/>
      <c r="I1" s="4"/>
      <c r="J1" s="4"/>
      <c r="K1" s="4"/>
      <c r="L1" s="4"/>
      <c r="M1" s="5" t="s">
        <v>0</v>
      </c>
      <c r="N1" s="6"/>
      <c r="O1" s="6"/>
      <c r="P1" s="7"/>
      <c r="Q1" s="8"/>
      <c r="R1" s="8"/>
    </row>
    <row r="2">
      <c r="A2" s="3" t="s">
        <v>1</v>
      </c>
      <c r="B2" s="3"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c r="S2" s="12"/>
    </row>
    <row r="3">
      <c r="A3" s="13">
        <v>1.0</v>
      </c>
      <c r="B3" s="14">
        <v>44687.0</v>
      </c>
      <c r="C3" s="14">
        <v>44688.0</v>
      </c>
      <c r="D3" s="13">
        <v>3.81401100124583E14</v>
      </c>
      <c r="E3" s="13">
        <v>57.0</v>
      </c>
      <c r="F3" s="13">
        <v>5220877.0</v>
      </c>
      <c r="G3" s="13" t="s">
        <v>672</v>
      </c>
      <c r="H3" s="13" t="s">
        <v>673</v>
      </c>
      <c r="I3" s="13">
        <v>7.0748105E7</v>
      </c>
      <c r="J3" s="13" t="s">
        <v>674</v>
      </c>
      <c r="K3" s="13" t="s">
        <v>675</v>
      </c>
      <c r="L3" s="13" t="s">
        <v>27</v>
      </c>
      <c r="M3" s="13">
        <v>790.0</v>
      </c>
      <c r="N3" s="13">
        <f t="shared" ref="N3:N15" si="1">M3</f>
        <v>790</v>
      </c>
      <c r="O3" s="15"/>
      <c r="P3" s="13" t="s">
        <v>102</v>
      </c>
      <c r="Q3" s="16" t="s">
        <v>23</v>
      </c>
      <c r="R3" s="13" t="s">
        <v>676</v>
      </c>
    </row>
    <row r="4">
      <c r="A4" s="13">
        <v>2.0</v>
      </c>
      <c r="B4" s="14">
        <v>44687.0</v>
      </c>
      <c r="C4" s="14">
        <v>44687.0</v>
      </c>
      <c r="D4" s="13">
        <v>3.81401100124583E14</v>
      </c>
      <c r="E4" s="13">
        <v>58.0</v>
      </c>
      <c r="F4" s="13">
        <v>8231920.0</v>
      </c>
      <c r="G4" s="13" t="s">
        <v>677</v>
      </c>
      <c r="H4" s="13" t="s">
        <v>677</v>
      </c>
      <c r="I4" s="13">
        <v>7.8493889E7</v>
      </c>
      <c r="J4" s="13" t="s">
        <v>20</v>
      </c>
      <c r="K4" s="13" t="s">
        <v>675</v>
      </c>
      <c r="L4" s="13" t="s">
        <v>27</v>
      </c>
      <c r="M4" s="13">
        <v>790.0</v>
      </c>
      <c r="N4" s="13">
        <f t="shared" si="1"/>
        <v>790</v>
      </c>
      <c r="O4" s="15"/>
      <c r="P4" s="13" t="s">
        <v>102</v>
      </c>
      <c r="Q4" s="16" t="s">
        <v>23</v>
      </c>
      <c r="R4" s="13" t="s">
        <v>678</v>
      </c>
    </row>
    <row r="5">
      <c r="A5" s="13">
        <v>3.0</v>
      </c>
      <c r="B5" s="14">
        <v>44687.0</v>
      </c>
      <c r="C5" s="14">
        <v>44688.0</v>
      </c>
      <c r="D5" s="13">
        <v>3.81401100124583E14</v>
      </c>
      <c r="E5" s="13">
        <v>59.0</v>
      </c>
      <c r="F5" s="13">
        <v>3.34722021E8</v>
      </c>
      <c r="G5" s="13" t="s">
        <v>679</v>
      </c>
      <c r="H5" s="13" t="s">
        <v>680</v>
      </c>
      <c r="I5" s="13">
        <v>7.7661533E7</v>
      </c>
      <c r="J5" s="13" t="s">
        <v>681</v>
      </c>
      <c r="K5" s="13" t="s">
        <v>119</v>
      </c>
      <c r="L5" s="13" t="s">
        <v>27</v>
      </c>
      <c r="M5" s="13">
        <v>1960.0</v>
      </c>
      <c r="N5" s="13">
        <f t="shared" si="1"/>
        <v>1960</v>
      </c>
      <c r="O5" s="15"/>
      <c r="P5" s="13" t="s">
        <v>102</v>
      </c>
      <c r="Q5" s="16" t="s">
        <v>23</v>
      </c>
      <c r="R5" s="13" t="s">
        <v>682</v>
      </c>
    </row>
    <row r="6">
      <c r="A6" s="13">
        <v>4.0</v>
      </c>
      <c r="B6" s="14">
        <v>44693.0</v>
      </c>
      <c r="C6" s="14">
        <v>44695.0</v>
      </c>
      <c r="D6" s="13">
        <v>3.81401100124583E14</v>
      </c>
      <c r="E6" s="13">
        <v>60.0</v>
      </c>
      <c r="F6" s="13">
        <v>0.0</v>
      </c>
      <c r="G6" s="13" t="s">
        <v>683</v>
      </c>
      <c r="H6" s="13" t="s">
        <v>683</v>
      </c>
      <c r="I6" s="13">
        <v>7.0491954E7</v>
      </c>
      <c r="J6" s="13" t="s">
        <v>684</v>
      </c>
      <c r="K6" s="13" t="s">
        <v>675</v>
      </c>
      <c r="L6" s="13" t="s">
        <v>27</v>
      </c>
      <c r="M6" s="13">
        <v>790.0</v>
      </c>
      <c r="N6" s="13">
        <f t="shared" si="1"/>
        <v>790</v>
      </c>
      <c r="O6" s="15"/>
      <c r="P6" s="13" t="s">
        <v>102</v>
      </c>
      <c r="Q6" s="16" t="s">
        <v>23</v>
      </c>
      <c r="R6" s="13" t="s">
        <v>685</v>
      </c>
    </row>
    <row r="7">
      <c r="A7" s="13">
        <v>5.0</v>
      </c>
      <c r="B7" s="14">
        <v>44693.0</v>
      </c>
      <c r="C7" s="14">
        <v>44694.0</v>
      </c>
      <c r="D7" s="13">
        <v>3.81401100124583E14</v>
      </c>
      <c r="E7" s="13">
        <v>61.0</v>
      </c>
      <c r="F7" s="13">
        <v>5898348.0</v>
      </c>
      <c r="G7" s="13" t="s">
        <v>686</v>
      </c>
      <c r="H7" s="13" t="s">
        <v>686</v>
      </c>
      <c r="I7" s="13">
        <v>7.985146E7</v>
      </c>
      <c r="J7" s="13" t="s">
        <v>687</v>
      </c>
      <c r="K7" s="13" t="s">
        <v>305</v>
      </c>
      <c r="L7" s="13" t="s">
        <v>27</v>
      </c>
      <c r="M7" s="13">
        <v>1100.0</v>
      </c>
      <c r="N7" s="13">
        <f t="shared" si="1"/>
        <v>1100</v>
      </c>
      <c r="O7" s="15"/>
      <c r="P7" s="13" t="s">
        <v>102</v>
      </c>
      <c r="Q7" s="16" t="s">
        <v>23</v>
      </c>
      <c r="R7" s="13" t="s">
        <v>688</v>
      </c>
    </row>
    <row r="8">
      <c r="A8" s="13">
        <v>6.0</v>
      </c>
      <c r="B8" s="14">
        <v>44694.0</v>
      </c>
      <c r="C8" s="14">
        <v>44696.0</v>
      </c>
      <c r="D8" s="13">
        <v>3.81401100124583E14</v>
      </c>
      <c r="E8" s="13">
        <v>62.0</v>
      </c>
      <c r="F8" s="13">
        <v>7717812.0</v>
      </c>
      <c r="G8" s="13" t="s">
        <v>689</v>
      </c>
      <c r="H8" s="13" t="s">
        <v>689</v>
      </c>
      <c r="I8" s="13">
        <v>7.7388707E7</v>
      </c>
      <c r="J8" s="13" t="s">
        <v>690</v>
      </c>
      <c r="K8" s="13" t="s">
        <v>458</v>
      </c>
      <c r="L8" s="13" t="s">
        <v>27</v>
      </c>
      <c r="M8" s="13">
        <v>1230.0</v>
      </c>
      <c r="N8" s="13">
        <f t="shared" si="1"/>
        <v>1230</v>
      </c>
      <c r="O8" s="15"/>
      <c r="P8" s="13" t="s">
        <v>102</v>
      </c>
      <c r="Q8" s="16" t="s">
        <v>23</v>
      </c>
      <c r="R8" s="13" t="s">
        <v>691</v>
      </c>
    </row>
    <row r="9">
      <c r="A9" s="13">
        <v>7.0</v>
      </c>
      <c r="B9" s="14">
        <v>44694.0</v>
      </c>
      <c r="C9" s="14">
        <v>44696.0</v>
      </c>
      <c r="D9" s="13">
        <v>3.81401100124583E14</v>
      </c>
      <c r="E9" s="13">
        <v>63.0</v>
      </c>
      <c r="F9" s="13">
        <v>3905433.0</v>
      </c>
      <c r="G9" s="13" t="s">
        <v>692</v>
      </c>
      <c r="H9" s="13" t="s">
        <v>692</v>
      </c>
      <c r="I9" s="13">
        <v>7.819153E7</v>
      </c>
      <c r="J9" s="13" t="s">
        <v>693</v>
      </c>
      <c r="K9" s="13" t="s">
        <v>418</v>
      </c>
      <c r="L9" s="15"/>
      <c r="M9" s="13">
        <v>1400.0</v>
      </c>
      <c r="N9" s="13">
        <f t="shared" si="1"/>
        <v>1400</v>
      </c>
      <c r="O9" s="15"/>
      <c r="P9" s="13" t="s">
        <v>102</v>
      </c>
      <c r="Q9" s="16" t="s">
        <v>23</v>
      </c>
      <c r="R9" s="13" t="s">
        <v>694</v>
      </c>
    </row>
    <row r="10">
      <c r="A10" s="13">
        <v>8.0</v>
      </c>
      <c r="B10" s="14">
        <v>44696.0</v>
      </c>
      <c r="C10" s="14">
        <v>44696.0</v>
      </c>
      <c r="D10" s="13">
        <v>3.81401100124583E14</v>
      </c>
      <c r="E10" s="13">
        <v>64.0</v>
      </c>
      <c r="F10" s="13">
        <v>3905433.0</v>
      </c>
      <c r="G10" s="13" t="s">
        <v>692</v>
      </c>
      <c r="H10" s="13" t="s">
        <v>692</v>
      </c>
      <c r="I10" s="13">
        <v>7.819153E7</v>
      </c>
      <c r="J10" s="13" t="s">
        <v>693</v>
      </c>
      <c r="K10" s="13" t="s">
        <v>418</v>
      </c>
      <c r="L10" s="15"/>
      <c r="M10" s="13">
        <v>300.0</v>
      </c>
      <c r="N10" s="13">
        <f t="shared" si="1"/>
        <v>300</v>
      </c>
      <c r="O10" s="15"/>
      <c r="P10" s="13" t="s">
        <v>102</v>
      </c>
      <c r="Q10" s="16" t="s">
        <v>23</v>
      </c>
      <c r="R10" s="13" t="s">
        <v>695</v>
      </c>
    </row>
    <row r="11">
      <c r="A11" s="13">
        <v>9.0</v>
      </c>
      <c r="B11" s="14">
        <v>44697.0</v>
      </c>
      <c r="C11" s="14">
        <v>44717.0</v>
      </c>
      <c r="D11" s="13">
        <v>3.81401100124583E14</v>
      </c>
      <c r="E11" s="13">
        <v>65.0</v>
      </c>
      <c r="F11" s="13">
        <v>6296990.0</v>
      </c>
      <c r="G11" s="13" t="s">
        <v>696</v>
      </c>
      <c r="H11" s="13" t="s">
        <v>696</v>
      </c>
      <c r="I11" s="13">
        <v>6.0907264E7</v>
      </c>
      <c r="J11" s="15"/>
      <c r="K11" s="13"/>
      <c r="L11" s="15"/>
      <c r="M11" s="13">
        <v>790.0</v>
      </c>
      <c r="N11" s="13">
        <f t="shared" si="1"/>
        <v>790</v>
      </c>
      <c r="O11" s="15"/>
      <c r="P11" s="13" t="s">
        <v>102</v>
      </c>
      <c r="Q11" s="16" t="s">
        <v>23</v>
      </c>
      <c r="R11" s="15"/>
    </row>
    <row r="12">
      <c r="A12" s="13">
        <v>10.0</v>
      </c>
      <c r="B12" s="14">
        <v>44698.0</v>
      </c>
      <c r="C12" s="14"/>
      <c r="D12" s="13">
        <v>3.81401100124583E14</v>
      </c>
      <c r="E12" s="15"/>
      <c r="F12" s="15"/>
      <c r="G12" s="15"/>
      <c r="H12" s="15"/>
      <c r="I12" s="15"/>
      <c r="J12" s="15"/>
      <c r="K12" s="13"/>
      <c r="L12" s="15"/>
      <c r="M12" s="15"/>
      <c r="N12" s="13" t="str">
        <f t="shared" si="1"/>
        <v/>
      </c>
      <c r="O12" s="15"/>
      <c r="P12" s="15"/>
      <c r="Q12" s="16" t="s">
        <v>23</v>
      </c>
      <c r="R12" s="15"/>
    </row>
    <row r="13">
      <c r="A13" s="13">
        <v>11.0</v>
      </c>
      <c r="B13" s="14">
        <v>44699.0</v>
      </c>
      <c r="C13" s="14"/>
      <c r="D13" s="13">
        <v>3.81401100124583E14</v>
      </c>
      <c r="E13" s="15"/>
      <c r="F13" s="15"/>
      <c r="G13" s="15"/>
      <c r="H13" s="15"/>
      <c r="I13" s="15"/>
      <c r="J13" s="15"/>
      <c r="K13" s="13"/>
      <c r="L13" s="15"/>
      <c r="M13" s="15"/>
      <c r="N13" s="13" t="str">
        <f t="shared" si="1"/>
        <v/>
      </c>
      <c r="O13" s="15"/>
      <c r="P13" s="15"/>
      <c r="Q13" s="16" t="s">
        <v>23</v>
      </c>
      <c r="R13" s="15"/>
    </row>
    <row r="14">
      <c r="A14" s="13">
        <v>12.0</v>
      </c>
      <c r="B14" s="14">
        <v>44700.0</v>
      </c>
      <c r="C14" s="14"/>
      <c r="D14" s="13">
        <v>3.81401100124583E14</v>
      </c>
      <c r="E14" s="15"/>
      <c r="F14" s="15"/>
      <c r="G14" s="15"/>
      <c r="H14" s="15"/>
      <c r="I14" s="15"/>
      <c r="J14" s="15"/>
      <c r="K14" s="13"/>
      <c r="L14" s="15"/>
      <c r="M14" s="15"/>
      <c r="N14" s="13" t="str">
        <f t="shared" si="1"/>
        <v/>
      </c>
      <c r="O14" s="15"/>
      <c r="P14" s="15"/>
      <c r="Q14" s="16" t="s">
        <v>23</v>
      </c>
      <c r="R14" s="15"/>
    </row>
    <row r="15">
      <c r="A15" s="13">
        <v>13.0</v>
      </c>
      <c r="B15" s="14">
        <v>44701.0</v>
      </c>
      <c r="C15" s="14"/>
      <c r="D15" s="13">
        <v>3.81401100124583E14</v>
      </c>
      <c r="E15" s="15"/>
      <c r="F15" s="15"/>
      <c r="G15" s="15"/>
      <c r="H15" s="15"/>
      <c r="I15" s="15"/>
      <c r="J15" s="15"/>
      <c r="K15" s="13"/>
      <c r="L15" s="15"/>
      <c r="M15" s="15"/>
      <c r="N15" s="13" t="str">
        <f t="shared" si="1"/>
        <v/>
      </c>
      <c r="O15" s="15"/>
      <c r="P15" s="15"/>
      <c r="Q15" s="16" t="s">
        <v>23</v>
      </c>
      <c r="R15" s="15"/>
    </row>
    <row r="16">
      <c r="A16" s="40"/>
      <c r="B16" s="42"/>
      <c r="C16" s="42"/>
      <c r="D16" s="42"/>
      <c r="E16" s="42"/>
      <c r="F16" s="42"/>
      <c r="G16" s="42"/>
      <c r="H16" s="63" t="s">
        <v>560</v>
      </c>
      <c r="I16" s="44"/>
      <c r="J16" s="44"/>
      <c r="K16" s="44"/>
      <c r="L16" s="44"/>
      <c r="M16" s="45">
        <f>SUM(M3:M12)</f>
        <v>9150</v>
      </c>
      <c r="N16" s="46">
        <f>SUM(N3:N15)</f>
        <v>9150</v>
      </c>
      <c r="O16" s="46"/>
      <c r="P16" s="42"/>
      <c r="Q16" s="42"/>
      <c r="R16" s="42"/>
    </row>
    <row r="17">
      <c r="A17" s="13"/>
      <c r="B17" s="15"/>
      <c r="C17" s="15"/>
      <c r="D17" s="15"/>
      <c r="E17" s="15"/>
      <c r="F17" s="15"/>
      <c r="G17" s="15"/>
      <c r="H17" s="15"/>
      <c r="I17" s="15"/>
      <c r="J17" s="15"/>
      <c r="K17" s="15"/>
      <c r="L17" s="48" t="s">
        <v>561</v>
      </c>
      <c r="N17" s="61">
        <f>SUM(N6:N15)</f>
        <v>5610</v>
      </c>
      <c r="O17" s="15"/>
      <c r="P17" s="15"/>
      <c r="Q17" s="15"/>
      <c r="R17" s="15"/>
    </row>
    <row r="18">
      <c r="A18" s="13"/>
      <c r="B18" s="15"/>
      <c r="C18" s="15"/>
      <c r="D18" s="15"/>
      <c r="E18" s="15"/>
      <c r="F18" s="15"/>
      <c r="G18" s="15"/>
      <c r="H18" s="15"/>
      <c r="I18" s="15"/>
      <c r="J18" s="15"/>
      <c r="K18" s="15"/>
      <c r="L18" s="64" t="s">
        <v>562</v>
      </c>
      <c r="N18" s="65"/>
      <c r="O18" s="15"/>
      <c r="P18" s="15"/>
      <c r="Q18" s="15"/>
      <c r="R18" s="15"/>
    </row>
    <row r="19">
      <c r="A19" s="13"/>
      <c r="B19" s="15"/>
      <c r="C19" s="15"/>
      <c r="D19" s="15"/>
      <c r="E19" s="15"/>
      <c r="F19" s="15"/>
      <c r="G19" s="15"/>
      <c r="H19" s="15"/>
      <c r="I19" s="15"/>
      <c r="J19" s="15"/>
      <c r="K19" s="15"/>
      <c r="L19" s="64" t="s">
        <v>563</v>
      </c>
      <c r="N19" s="65"/>
      <c r="O19" s="15"/>
      <c r="P19" s="15"/>
      <c r="Q19" s="15"/>
      <c r="R19" s="15"/>
    </row>
    <row r="20">
      <c r="A20" s="13"/>
      <c r="B20" s="1"/>
      <c r="C20" s="1"/>
      <c r="D20" s="13"/>
      <c r="E20" s="15"/>
      <c r="F20" s="15"/>
      <c r="G20" s="13"/>
      <c r="H20" s="15"/>
      <c r="I20" s="15"/>
      <c r="J20" s="15"/>
      <c r="K20" s="15"/>
      <c r="L20" s="13" t="s">
        <v>622</v>
      </c>
      <c r="M20" s="72">
        <v>10000.0</v>
      </c>
      <c r="N20" s="73">
        <f>M20/6.96</f>
        <v>1436.781609</v>
      </c>
      <c r="O20" s="15"/>
      <c r="P20" s="15"/>
      <c r="Q20" s="15"/>
      <c r="R20" s="15"/>
    </row>
    <row r="21">
      <c r="A21" s="13"/>
      <c r="B21" s="13"/>
      <c r="C21" s="13"/>
      <c r="D21" s="15"/>
      <c r="E21" s="15"/>
      <c r="F21" s="15"/>
      <c r="G21" s="51" t="s">
        <v>377</v>
      </c>
      <c r="H21" s="51" t="s">
        <v>378</v>
      </c>
      <c r="I21" s="51" t="s">
        <v>378</v>
      </c>
      <c r="J21" s="15"/>
      <c r="K21" s="15"/>
      <c r="L21" s="15"/>
      <c r="M21" s="15"/>
      <c r="N21" s="15"/>
      <c r="O21" s="15"/>
      <c r="P21" s="15"/>
      <c r="Q21" s="15"/>
      <c r="R21" s="15"/>
    </row>
    <row r="22">
      <c r="A22" s="13"/>
      <c r="B22" s="13"/>
      <c r="C22" s="13"/>
      <c r="D22" s="49"/>
      <c r="E22" s="15"/>
      <c r="F22" s="15"/>
      <c r="G22" s="52" t="s">
        <v>23</v>
      </c>
      <c r="H22" s="52" t="s">
        <v>697</v>
      </c>
      <c r="I22" s="52" t="s">
        <v>380</v>
      </c>
      <c r="J22" s="15"/>
      <c r="K22" s="15"/>
      <c r="L22" s="15"/>
      <c r="M22" s="15"/>
      <c r="N22" s="15"/>
      <c r="O22" s="15"/>
      <c r="P22" s="15"/>
      <c r="Q22" s="15"/>
      <c r="R22" s="15"/>
    </row>
    <row r="23">
      <c r="A23" s="15"/>
      <c r="B23" s="13"/>
      <c r="C23" s="13"/>
      <c r="D23" s="15"/>
      <c r="E23" s="15"/>
      <c r="F23" s="15"/>
      <c r="G23" s="51" t="s">
        <v>381</v>
      </c>
      <c r="H23" s="51" t="s">
        <v>698</v>
      </c>
      <c r="I23" s="51" t="s">
        <v>383</v>
      </c>
      <c r="J23" s="15"/>
      <c r="K23" s="15"/>
      <c r="L23" s="15"/>
      <c r="M23" s="15"/>
      <c r="N23" s="15"/>
      <c r="O23" s="15"/>
      <c r="P23" s="15"/>
      <c r="Q23" s="15"/>
      <c r="R23" s="15"/>
    </row>
    <row r="24">
      <c r="A24" s="15"/>
      <c r="B24" s="15"/>
      <c r="C24" s="15"/>
      <c r="D24" s="15"/>
      <c r="E24" s="15"/>
      <c r="F24" s="15"/>
      <c r="G24" s="15"/>
      <c r="H24" s="15"/>
      <c r="I24" s="15"/>
      <c r="J24" s="15"/>
      <c r="K24" s="15"/>
      <c r="L24" s="15"/>
      <c r="M24" s="15"/>
      <c r="N24" s="15"/>
      <c r="O24" s="15"/>
      <c r="P24" s="15"/>
      <c r="Q24" s="15"/>
      <c r="R24" s="15"/>
    </row>
    <row r="25">
      <c r="A25" s="15"/>
      <c r="B25" s="15"/>
      <c r="C25" s="15"/>
      <c r="D25" s="15"/>
      <c r="E25" s="15"/>
      <c r="F25" s="15"/>
      <c r="G25" s="15"/>
      <c r="H25" s="15"/>
      <c r="I25" s="15"/>
      <c r="J25" s="15"/>
      <c r="K25" s="15"/>
      <c r="L25" s="15"/>
      <c r="M25" s="15"/>
      <c r="N25" s="15"/>
      <c r="O25" s="15"/>
      <c r="P25" s="15"/>
      <c r="Q25" s="15"/>
      <c r="R25" s="15"/>
    </row>
    <row r="26">
      <c r="A26" s="15"/>
      <c r="B26" s="55"/>
      <c r="C26" s="54"/>
      <c r="D26" s="55"/>
      <c r="E26" s="53"/>
      <c r="F26" s="55"/>
      <c r="G26" s="55"/>
      <c r="H26" s="55"/>
      <c r="I26" s="55"/>
      <c r="J26" s="15"/>
      <c r="K26" s="15"/>
      <c r="L26" s="15"/>
      <c r="M26" s="15"/>
      <c r="N26" s="15"/>
      <c r="O26" s="15"/>
      <c r="P26" s="15"/>
      <c r="Q26" s="15"/>
      <c r="R26" s="15"/>
    </row>
    <row r="27">
      <c r="A27" s="15"/>
      <c r="B27" s="15"/>
      <c r="C27" s="13"/>
      <c r="D27" s="49"/>
      <c r="E27" s="13"/>
      <c r="F27" s="15"/>
      <c r="G27" s="15"/>
      <c r="H27" s="15"/>
      <c r="I27" s="15"/>
      <c r="J27" s="15"/>
      <c r="K27" s="15"/>
      <c r="L27" s="15"/>
      <c r="M27" s="15"/>
      <c r="N27" s="15"/>
      <c r="O27" s="15"/>
      <c r="P27" s="15"/>
      <c r="Q27" s="15"/>
      <c r="R27" s="15"/>
    </row>
    <row r="28">
      <c r="A28" s="15"/>
      <c r="B28" s="15"/>
      <c r="C28" s="13"/>
      <c r="D28" s="49"/>
      <c r="E28" s="13"/>
      <c r="F28" s="15"/>
      <c r="G28" s="15"/>
      <c r="H28" s="15"/>
      <c r="I28" s="15"/>
      <c r="J28" s="15"/>
      <c r="K28" s="15"/>
      <c r="L28" s="15"/>
      <c r="M28" s="15"/>
      <c r="N28" s="15"/>
      <c r="O28" s="15"/>
      <c r="P28" s="15"/>
      <c r="Q28" s="15"/>
      <c r="R28" s="15"/>
    </row>
    <row r="29">
      <c r="A29" s="15"/>
      <c r="B29" s="15"/>
      <c r="C29" s="15"/>
      <c r="D29" s="15"/>
      <c r="E29" s="15"/>
      <c r="F29" s="15"/>
      <c r="G29" s="15"/>
      <c r="H29" s="15"/>
      <c r="I29" s="15"/>
      <c r="J29" s="15"/>
      <c r="K29" s="15"/>
      <c r="L29" s="15"/>
      <c r="M29" s="15"/>
      <c r="N29" s="15"/>
      <c r="O29" s="15"/>
      <c r="P29" s="15"/>
      <c r="Q29" s="15"/>
      <c r="R29" s="15"/>
    </row>
    <row r="30">
      <c r="A30" s="15"/>
      <c r="B30" s="15"/>
      <c r="C30" s="15"/>
      <c r="D30" s="15"/>
      <c r="E30" s="15"/>
      <c r="F30" s="15"/>
      <c r="G30" s="15"/>
      <c r="H30" s="15"/>
      <c r="I30" s="15"/>
      <c r="J30" s="15"/>
      <c r="K30" s="15"/>
      <c r="L30" s="15"/>
      <c r="M30" s="15"/>
      <c r="N30" s="15"/>
      <c r="O30" s="15"/>
      <c r="P30" s="15"/>
      <c r="Q30" s="15"/>
      <c r="R30" s="15"/>
    </row>
    <row r="31">
      <c r="A31" s="15"/>
      <c r="B31" s="15"/>
      <c r="C31" s="15"/>
      <c r="D31" s="15"/>
      <c r="E31" s="15"/>
      <c r="F31" s="15"/>
      <c r="G31" s="15"/>
      <c r="H31" s="15"/>
      <c r="I31" s="15"/>
      <c r="J31" s="15"/>
      <c r="K31" s="15"/>
      <c r="L31" s="15"/>
      <c r="M31" s="15"/>
      <c r="N31" s="15"/>
      <c r="O31" s="15"/>
      <c r="P31" s="15"/>
      <c r="Q31" s="15"/>
      <c r="R31" s="15"/>
    </row>
    <row r="32">
      <c r="A32" s="15"/>
      <c r="B32" s="15"/>
      <c r="C32" s="15"/>
      <c r="D32" s="15"/>
      <c r="E32" s="15"/>
      <c r="F32" s="15"/>
      <c r="G32" s="15"/>
      <c r="H32" s="15"/>
      <c r="I32" s="15"/>
      <c r="J32" s="15"/>
      <c r="K32" s="15"/>
      <c r="L32" s="15"/>
      <c r="M32" s="15"/>
      <c r="N32" s="15"/>
      <c r="O32" s="15"/>
      <c r="P32" s="15"/>
      <c r="Q32" s="15"/>
      <c r="R32" s="15"/>
    </row>
    <row r="33">
      <c r="A33" s="15"/>
      <c r="B33" s="15"/>
      <c r="C33" s="15"/>
      <c r="D33" s="15"/>
      <c r="E33" s="15"/>
      <c r="F33" s="15"/>
      <c r="G33" s="15"/>
      <c r="H33" s="15"/>
      <c r="I33" s="15"/>
      <c r="J33" s="15"/>
      <c r="K33" s="15"/>
      <c r="L33" s="15"/>
      <c r="M33" s="15"/>
      <c r="N33" s="15"/>
      <c r="O33" s="15"/>
      <c r="P33" s="15"/>
      <c r="Q33" s="15"/>
      <c r="R33" s="15"/>
    </row>
    <row r="34">
      <c r="A34" s="15"/>
      <c r="B34" s="15"/>
      <c r="C34" s="15"/>
      <c r="D34" s="15"/>
      <c r="E34" s="15"/>
      <c r="F34" s="15"/>
      <c r="G34" s="15"/>
      <c r="H34" s="15"/>
      <c r="I34" s="15"/>
      <c r="J34" s="15"/>
      <c r="K34" s="15"/>
      <c r="L34" s="15"/>
      <c r="M34" s="15"/>
      <c r="N34" s="15"/>
      <c r="O34" s="15"/>
      <c r="P34" s="15"/>
      <c r="Q34" s="15"/>
      <c r="R34" s="15"/>
    </row>
    <row r="35">
      <c r="A35" s="15"/>
      <c r="B35" s="15"/>
      <c r="C35" s="15"/>
      <c r="D35" s="15"/>
      <c r="E35" s="15"/>
      <c r="F35" s="15"/>
      <c r="G35" s="15"/>
      <c r="H35" s="15"/>
      <c r="I35" s="15"/>
      <c r="J35" s="15"/>
      <c r="K35" s="15"/>
      <c r="L35" s="15"/>
      <c r="M35" s="15"/>
      <c r="N35" s="15"/>
      <c r="O35" s="15"/>
      <c r="P35" s="15"/>
      <c r="Q35" s="15"/>
      <c r="R35" s="15"/>
    </row>
    <row r="36">
      <c r="A36" s="15"/>
      <c r="B36" s="15"/>
      <c r="C36" s="15"/>
      <c r="D36" s="15"/>
      <c r="E36" s="15"/>
      <c r="F36" s="15"/>
      <c r="G36" s="15"/>
      <c r="H36" s="15"/>
      <c r="I36" s="15"/>
      <c r="J36" s="15"/>
      <c r="K36" s="15"/>
      <c r="L36" s="15"/>
      <c r="M36" s="15"/>
      <c r="N36" s="15"/>
      <c r="O36" s="15"/>
      <c r="P36" s="15"/>
      <c r="Q36" s="15"/>
      <c r="R36" s="15"/>
    </row>
    <row r="37">
      <c r="A37" s="15"/>
      <c r="B37" s="15"/>
      <c r="C37" s="15"/>
      <c r="D37" s="15"/>
      <c r="E37" s="15"/>
      <c r="F37" s="15"/>
      <c r="G37" s="15"/>
      <c r="H37" s="15"/>
      <c r="I37" s="15"/>
      <c r="J37" s="15"/>
      <c r="K37" s="15"/>
      <c r="L37" s="15"/>
      <c r="M37" s="15"/>
      <c r="N37" s="15"/>
      <c r="O37" s="15"/>
      <c r="P37" s="15"/>
      <c r="Q37" s="15"/>
      <c r="R37" s="15"/>
    </row>
    <row r="38">
      <c r="A38" s="15"/>
      <c r="B38" s="15"/>
      <c r="C38" s="15"/>
      <c r="D38" s="15"/>
      <c r="E38" s="15"/>
      <c r="F38" s="15"/>
      <c r="G38" s="15"/>
      <c r="H38" s="15"/>
      <c r="I38" s="15"/>
      <c r="J38" s="15"/>
      <c r="K38" s="15"/>
      <c r="L38" s="15"/>
      <c r="M38" s="15"/>
      <c r="N38" s="15"/>
      <c r="O38" s="15"/>
      <c r="P38" s="15"/>
      <c r="Q38" s="15"/>
      <c r="R38" s="15"/>
    </row>
    <row r="39">
      <c r="A39" s="15"/>
      <c r="B39" s="15"/>
      <c r="C39" s="15"/>
      <c r="D39" s="15"/>
      <c r="E39" s="15"/>
      <c r="F39" s="15"/>
      <c r="G39" s="15"/>
      <c r="H39" s="15"/>
      <c r="I39" s="15"/>
      <c r="J39" s="15"/>
      <c r="K39" s="15"/>
      <c r="L39" s="15"/>
      <c r="M39" s="15"/>
      <c r="N39" s="15"/>
      <c r="O39" s="15"/>
      <c r="P39" s="15"/>
      <c r="Q39" s="15"/>
      <c r="R39" s="15"/>
    </row>
    <row r="40">
      <c r="A40" s="15"/>
      <c r="B40" s="15"/>
      <c r="C40" s="15"/>
      <c r="D40" s="15"/>
      <c r="E40" s="15"/>
      <c r="F40" s="15"/>
      <c r="G40" s="15"/>
      <c r="H40" s="15"/>
      <c r="I40" s="15"/>
      <c r="J40" s="15"/>
      <c r="K40" s="15"/>
      <c r="L40" s="15"/>
      <c r="M40" s="15"/>
      <c r="N40" s="15"/>
      <c r="O40" s="15"/>
      <c r="P40" s="15"/>
      <c r="Q40" s="15"/>
      <c r="R40" s="15"/>
    </row>
    <row r="41">
      <c r="A41" s="15"/>
      <c r="B41" s="15"/>
      <c r="C41" s="15"/>
      <c r="D41" s="15"/>
      <c r="E41" s="15"/>
      <c r="F41" s="15"/>
      <c r="G41" s="15"/>
      <c r="H41" s="15"/>
      <c r="I41" s="15"/>
      <c r="J41" s="15"/>
      <c r="K41" s="15"/>
      <c r="L41" s="15"/>
      <c r="M41" s="15"/>
      <c r="N41" s="15"/>
      <c r="O41" s="15"/>
      <c r="P41" s="15"/>
      <c r="Q41" s="15"/>
      <c r="R41" s="15"/>
    </row>
    <row r="42">
      <c r="A42" s="15"/>
      <c r="B42" s="15"/>
      <c r="C42" s="15"/>
      <c r="D42" s="15"/>
      <c r="E42" s="15"/>
      <c r="F42" s="15"/>
      <c r="G42" s="15"/>
      <c r="H42" s="15"/>
      <c r="I42" s="15"/>
      <c r="J42" s="15"/>
      <c r="K42" s="15"/>
      <c r="L42" s="15"/>
      <c r="M42" s="15"/>
      <c r="N42" s="15"/>
      <c r="O42" s="15"/>
      <c r="P42" s="15"/>
      <c r="Q42" s="15"/>
      <c r="R42" s="15"/>
    </row>
    <row r="43">
      <c r="A43" s="15"/>
      <c r="B43" s="15"/>
      <c r="C43" s="15"/>
      <c r="D43" s="15"/>
      <c r="E43" s="15"/>
      <c r="F43" s="15"/>
      <c r="G43" s="15"/>
      <c r="H43" s="15"/>
      <c r="I43" s="15"/>
      <c r="J43" s="15"/>
      <c r="K43" s="15"/>
      <c r="L43" s="15"/>
      <c r="M43" s="15"/>
      <c r="N43" s="15"/>
      <c r="O43" s="15"/>
      <c r="P43" s="15"/>
      <c r="Q43" s="15"/>
      <c r="R43" s="15"/>
    </row>
    <row r="44">
      <c r="A44" s="15"/>
      <c r="B44" s="15"/>
      <c r="C44" s="15"/>
      <c r="D44" s="15"/>
      <c r="E44" s="15"/>
      <c r="F44" s="15"/>
      <c r="G44" s="15"/>
      <c r="H44" s="15"/>
      <c r="I44" s="15"/>
      <c r="J44" s="15"/>
      <c r="K44" s="15"/>
      <c r="L44" s="15"/>
      <c r="M44" s="15"/>
      <c r="N44" s="15"/>
      <c r="O44" s="15"/>
      <c r="P44" s="15"/>
      <c r="Q44" s="15"/>
      <c r="R44" s="15"/>
    </row>
    <row r="45">
      <c r="A45" s="15"/>
      <c r="B45" s="15"/>
      <c r="C45" s="15"/>
      <c r="D45" s="15"/>
      <c r="E45" s="15"/>
      <c r="F45" s="15"/>
      <c r="G45" s="15"/>
      <c r="H45" s="15"/>
      <c r="I45" s="15"/>
      <c r="J45" s="15"/>
      <c r="K45" s="15"/>
      <c r="L45" s="15"/>
      <c r="M45" s="15"/>
      <c r="N45" s="15"/>
      <c r="O45" s="15"/>
      <c r="P45" s="15"/>
      <c r="Q45" s="15"/>
      <c r="R45" s="15"/>
    </row>
    <row r="46">
      <c r="A46" s="15"/>
      <c r="B46" s="15"/>
      <c r="C46" s="15"/>
      <c r="D46" s="15"/>
      <c r="E46" s="15"/>
      <c r="F46" s="15"/>
      <c r="G46" s="15"/>
      <c r="H46" s="15"/>
      <c r="I46" s="15"/>
      <c r="J46" s="15"/>
      <c r="K46" s="15"/>
      <c r="L46" s="15"/>
      <c r="M46" s="15"/>
      <c r="N46" s="15"/>
      <c r="O46" s="15"/>
      <c r="P46" s="15"/>
      <c r="Q46" s="15"/>
      <c r="R46" s="15"/>
    </row>
    <row r="47">
      <c r="A47" s="15"/>
      <c r="B47" s="15"/>
      <c r="C47" s="15"/>
      <c r="D47" s="15"/>
      <c r="E47" s="15"/>
      <c r="F47" s="15"/>
      <c r="G47" s="15"/>
      <c r="H47" s="15"/>
      <c r="I47" s="15"/>
      <c r="J47" s="15"/>
      <c r="K47" s="15"/>
      <c r="L47" s="15"/>
      <c r="M47" s="15"/>
      <c r="N47" s="15"/>
      <c r="O47" s="15"/>
      <c r="P47" s="15"/>
      <c r="Q47" s="15"/>
      <c r="R47" s="15"/>
    </row>
    <row r="48">
      <c r="A48" s="15"/>
      <c r="B48" s="15"/>
      <c r="C48" s="15"/>
      <c r="D48" s="15"/>
      <c r="E48" s="15"/>
      <c r="F48" s="15"/>
      <c r="G48" s="15"/>
      <c r="H48" s="15"/>
      <c r="I48" s="15"/>
      <c r="J48" s="15"/>
      <c r="K48" s="15"/>
      <c r="L48" s="15"/>
      <c r="M48" s="15"/>
      <c r="N48" s="15"/>
      <c r="O48" s="15"/>
      <c r="P48" s="15"/>
      <c r="Q48" s="15"/>
      <c r="R48" s="15"/>
    </row>
    <row r="49">
      <c r="A49" s="15"/>
      <c r="B49" s="15"/>
      <c r="C49" s="15"/>
      <c r="D49" s="15"/>
      <c r="E49" s="15"/>
      <c r="F49" s="15"/>
      <c r="G49" s="15"/>
      <c r="H49" s="15"/>
      <c r="I49" s="15"/>
      <c r="J49" s="15"/>
      <c r="K49" s="15"/>
      <c r="L49" s="15"/>
      <c r="M49" s="15"/>
      <c r="N49" s="15"/>
      <c r="O49" s="15"/>
      <c r="P49" s="15"/>
      <c r="Q49" s="15"/>
      <c r="R49" s="15"/>
    </row>
    <row r="50">
      <c r="A50" s="15"/>
      <c r="B50" s="15"/>
      <c r="C50" s="15"/>
      <c r="D50" s="15"/>
      <c r="E50" s="15"/>
      <c r="F50" s="15"/>
      <c r="G50" s="15"/>
      <c r="H50" s="15"/>
      <c r="I50" s="15"/>
      <c r="J50" s="15"/>
      <c r="K50" s="15"/>
      <c r="L50" s="15"/>
      <c r="M50" s="15"/>
      <c r="N50" s="15"/>
      <c r="O50" s="15"/>
      <c r="P50" s="15"/>
      <c r="Q50" s="15"/>
      <c r="R50" s="15"/>
    </row>
    <row r="51">
      <c r="A51" s="15"/>
      <c r="B51" s="15"/>
      <c r="C51" s="15"/>
      <c r="D51" s="15"/>
      <c r="E51" s="15"/>
      <c r="F51" s="15"/>
      <c r="G51" s="15"/>
      <c r="H51" s="15"/>
      <c r="I51" s="15"/>
      <c r="J51" s="15"/>
      <c r="K51" s="15"/>
      <c r="L51" s="15"/>
      <c r="M51" s="15"/>
      <c r="N51" s="15"/>
      <c r="O51" s="15"/>
      <c r="P51" s="15"/>
      <c r="Q51" s="15"/>
      <c r="R51" s="15"/>
    </row>
    <row r="52">
      <c r="A52" s="15"/>
      <c r="B52" s="15"/>
      <c r="C52" s="15"/>
      <c r="D52" s="15"/>
      <c r="E52" s="15"/>
      <c r="F52" s="15"/>
      <c r="G52" s="15"/>
      <c r="H52" s="15"/>
      <c r="I52" s="15"/>
      <c r="J52" s="15"/>
      <c r="K52" s="15"/>
      <c r="L52" s="15"/>
      <c r="M52" s="15"/>
      <c r="N52" s="15"/>
      <c r="O52" s="15"/>
      <c r="P52" s="15"/>
      <c r="Q52" s="15"/>
      <c r="R52" s="15"/>
    </row>
    <row r="53">
      <c r="A53" s="15"/>
      <c r="B53" s="15"/>
      <c r="C53" s="15"/>
      <c r="D53" s="15"/>
      <c r="E53" s="15"/>
      <c r="F53" s="15"/>
      <c r="G53" s="15"/>
      <c r="H53" s="15"/>
      <c r="I53" s="15"/>
      <c r="J53" s="15"/>
      <c r="K53" s="15"/>
      <c r="L53" s="15"/>
      <c r="M53" s="15"/>
      <c r="N53" s="15"/>
      <c r="O53" s="15"/>
      <c r="P53" s="15"/>
      <c r="Q53" s="15"/>
      <c r="R53" s="15"/>
    </row>
    <row r="54">
      <c r="A54" s="15"/>
      <c r="B54" s="15"/>
      <c r="C54" s="15"/>
      <c r="D54" s="15"/>
      <c r="E54" s="15"/>
      <c r="F54" s="15"/>
      <c r="G54" s="15"/>
      <c r="H54" s="15"/>
      <c r="I54" s="15"/>
      <c r="J54" s="15"/>
      <c r="K54" s="15"/>
      <c r="L54" s="15"/>
      <c r="M54" s="15"/>
      <c r="N54" s="15"/>
      <c r="O54" s="15"/>
      <c r="P54" s="15"/>
      <c r="Q54" s="15"/>
      <c r="R54" s="15"/>
    </row>
    <row r="55">
      <c r="A55" s="15"/>
      <c r="B55" s="15"/>
      <c r="C55" s="15"/>
      <c r="D55" s="15"/>
      <c r="E55" s="15"/>
      <c r="F55" s="15"/>
      <c r="G55" s="15"/>
      <c r="H55" s="15"/>
      <c r="I55" s="15"/>
      <c r="J55" s="15"/>
      <c r="K55" s="15"/>
      <c r="L55" s="15"/>
      <c r="M55" s="15"/>
      <c r="N55" s="15"/>
      <c r="O55" s="15"/>
      <c r="P55" s="15"/>
      <c r="Q55" s="15"/>
      <c r="R55" s="15"/>
    </row>
    <row r="56">
      <c r="A56" s="15"/>
      <c r="B56" s="15"/>
      <c r="C56" s="15"/>
      <c r="D56" s="15"/>
      <c r="E56" s="15"/>
      <c r="F56" s="15"/>
      <c r="G56" s="15"/>
      <c r="H56" s="15"/>
      <c r="I56" s="15"/>
      <c r="J56" s="15"/>
      <c r="K56" s="15"/>
      <c r="L56" s="15"/>
      <c r="M56" s="15"/>
      <c r="N56" s="15"/>
      <c r="O56" s="15"/>
      <c r="P56" s="15"/>
      <c r="Q56" s="15"/>
      <c r="R56" s="15"/>
    </row>
    <row r="57">
      <c r="A57" s="15"/>
      <c r="B57" s="15"/>
      <c r="C57" s="15"/>
      <c r="D57" s="15"/>
      <c r="E57" s="15"/>
      <c r="F57" s="15"/>
      <c r="G57" s="15"/>
      <c r="H57" s="15"/>
      <c r="I57" s="15"/>
      <c r="J57" s="15"/>
      <c r="K57" s="15"/>
      <c r="L57" s="15"/>
      <c r="M57" s="15"/>
      <c r="N57" s="15"/>
      <c r="O57" s="15"/>
      <c r="P57" s="15"/>
      <c r="Q57" s="15"/>
      <c r="R57" s="15"/>
    </row>
    <row r="58">
      <c r="A58" s="15"/>
      <c r="B58" s="15"/>
      <c r="C58" s="15"/>
      <c r="D58" s="15"/>
      <c r="E58" s="15"/>
      <c r="F58" s="15"/>
      <c r="G58" s="15"/>
      <c r="H58" s="15"/>
      <c r="I58" s="15"/>
      <c r="J58" s="15"/>
      <c r="K58" s="15"/>
      <c r="L58" s="15"/>
      <c r="M58" s="15"/>
      <c r="N58" s="15"/>
      <c r="O58" s="15"/>
      <c r="P58" s="15"/>
      <c r="Q58" s="15"/>
      <c r="R58" s="15"/>
    </row>
    <row r="59">
      <c r="A59" s="15"/>
      <c r="B59" s="15"/>
      <c r="C59" s="15"/>
      <c r="D59" s="15"/>
      <c r="E59" s="15"/>
      <c r="F59" s="15"/>
      <c r="G59" s="15"/>
      <c r="H59" s="15"/>
      <c r="I59" s="15"/>
      <c r="J59" s="15"/>
      <c r="K59" s="15"/>
      <c r="L59" s="15"/>
      <c r="M59" s="15"/>
      <c r="N59" s="15"/>
      <c r="O59" s="15"/>
      <c r="P59" s="15"/>
      <c r="Q59" s="15"/>
      <c r="R59" s="15"/>
    </row>
    <row r="60">
      <c r="A60" s="15"/>
      <c r="B60" s="15"/>
      <c r="C60" s="15"/>
      <c r="D60" s="15"/>
      <c r="E60" s="15"/>
      <c r="F60" s="15"/>
      <c r="G60" s="15"/>
      <c r="H60" s="15"/>
      <c r="I60" s="15"/>
      <c r="J60" s="15"/>
      <c r="K60" s="15"/>
      <c r="L60" s="15"/>
      <c r="M60" s="15"/>
      <c r="N60" s="15"/>
      <c r="O60" s="15"/>
      <c r="P60" s="15"/>
      <c r="Q60" s="15"/>
      <c r="R60" s="15"/>
    </row>
    <row r="61">
      <c r="A61" s="15"/>
      <c r="B61" s="15"/>
      <c r="C61" s="15"/>
      <c r="D61" s="15"/>
      <c r="E61" s="15"/>
      <c r="F61" s="15"/>
      <c r="G61" s="15"/>
      <c r="H61" s="15"/>
      <c r="I61" s="15"/>
      <c r="J61" s="15"/>
      <c r="K61" s="15"/>
      <c r="L61" s="15"/>
      <c r="M61" s="15"/>
      <c r="N61" s="15"/>
      <c r="O61" s="15"/>
      <c r="P61" s="15"/>
      <c r="Q61" s="15"/>
      <c r="R61" s="15"/>
    </row>
    <row r="62">
      <c r="A62" s="15"/>
      <c r="B62" s="15"/>
      <c r="C62" s="15"/>
      <c r="D62" s="15"/>
      <c r="E62" s="15"/>
      <c r="F62" s="15"/>
      <c r="G62" s="15"/>
      <c r="H62" s="15"/>
      <c r="I62" s="15"/>
      <c r="J62" s="15"/>
      <c r="K62" s="15"/>
      <c r="L62" s="15"/>
      <c r="M62" s="15"/>
      <c r="N62" s="15"/>
      <c r="O62" s="15"/>
      <c r="P62" s="15"/>
      <c r="Q62" s="15"/>
      <c r="R62" s="15"/>
    </row>
    <row r="63">
      <c r="A63" s="15"/>
      <c r="B63" s="15"/>
      <c r="C63" s="15"/>
      <c r="D63" s="15"/>
      <c r="E63" s="15"/>
      <c r="F63" s="15"/>
      <c r="G63" s="15"/>
      <c r="H63" s="15"/>
      <c r="I63" s="15"/>
      <c r="J63" s="15"/>
      <c r="K63" s="15"/>
      <c r="L63" s="15"/>
      <c r="M63" s="15"/>
      <c r="N63" s="15"/>
      <c r="O63" s="15"/>
      <c r="P63" s="15"/>
      <c r="Q63" s="15"/>
      <c r="R63" s="15"/>
    </row>
    <row r="64">
      <c r="A64" s="15"/>
      <c r="B64" s="15"/>
      <c r="C64" s="15"/>
      <c r="D64" s="15"/>
      <c r="E64" s="15"/>
      <c r="F64" s="15"/>
      <c r="G64" s="15"/>
      <c r="H64" s="15"/>
      <c r="I64" s="15"/>
      <c r="J64" s="15"/>
      <c r="K64" s="15"/>
      <c r="L64" s="15"/>
      <c r="M64" s="15"/>
      <c r="N64" s="15"/>
      <c r="O64" s="15"/>
      <c r="P64" s="15"/>
      <c r="Q64" s="15"/>
      <c r="R64" s="15"/>
    </row>
    <row r="65">
      <c r="A65" s="15"/>
      <c r="B65" s="15"/>
      <c r="C65" s="15"/>
      <c r="D65" s="15"/>
      <c r="E65" s="15"/>
      <c r="F65" s="15"/>
      <c r="G65" s="15"/>
      <c r="H65" s="15"/>
      <c r="I65" s="15"/>
      <c r="J65" s="15"/>
      <c r="K65" s="15"/>
      <c r="L65" s="15"/>
      <c r="M65" s="15"/>
      <c r="N65" s="15"/>
      <c r="O65" s="15"/>
      <c r="P65" s="15"/>
      <c r="Q65" s="15"/>
      <c r="R65" s="15"/>
    </row>
    <row r="66">
      <c r="A66" s="15"/>
      <c r="B66" s="15"/>
      <c r="C66" s="15"/>
      <c r="D66" s="15"/>
      <c r="E66" s="15"/>
      <c r="F66" s="15"/>
      <c r="G66" s="15"/>
      <c r="H66" s="15"/>
      <c r="I66" s="15"/>
      <c r="J66" s="15"/>
      <c r="K66" s="15"/>
      <c r="L66" s="15"/>
      <c r="M66" s="15"/>
      <c r="N66" s="15"/>
      <c r="O66" s="15"/>
      <c r="P66" s="15"/>
      <c r="Q66" s="15"/>
      <c r="R66" s="15"/>
    </row>
    <row r="67">
      <c r="A67" s="15"/>
      <c r="B67" s="15"/>
      <c r="C67" s="15"/>
      <c r="D67" s="15"/>
      <c r="E67" s="15"/>
      <c r="F67" s="15"/>
      <c r="G67" s="15"/>
      <c r="H67" s="15"/>
      <c r="I67" s="15"/>
      <c r="J67" s="15"/>
      <c r="K67" s="15"/>
      <c r="L67" s="15"/>
      <c r="M67" s="15"/>
      <c r="N67" s="15"/>
      <c r="O67" s="15"/>
      <c r="P67" s="15"/>
      <c r="Q67" s="15"/>
      <c r="R67" s="15"/>
    </row>
    <row r="68">
      <c r="A68" s="15"/>
      <c r="B68" s="15"/>
      <c r="C68" s="15"/>
      <c r="D68" s="15"/>
      <c r="E68" s="15"/>
      <c r="F68" s="15"/>
      <c r="G68" s="15"/>
      <c r="H68" s="15"/>
      <c r="I68" s="15"/>
      <c r="J68" s="15"/>
      <c r="K68" s="15"/>
      <c r="L68" s="15"/>
      <c r="M68" s="15"/>
      <c r="N68" s="15"/>
      <c r="O68" s="15"/>
      <c r="P68" s="15"/>
      <c r="Q68" s="15"/>
      <c r="R68" s="15"/>
    </row>
    <row r="69">
      <c r="A69" s="15"/>
      <c r="B69" s="15"/>
      <c r="C69" s="15"/>
      <c r="D69" s="15"/>
      <c r="E69" s="15"/>
      <c r="F69" s="15"/>
      <c r="G69" s="15"/>
      <c r="H69" s="15"/>
      <c r="I69" s="15"/>
      <c r="J69" s="15"/>
      <c r="K69" s="15"/>
      <c r="L69" s="15"/>
      <c r="M69" s="15"/>
      <c r="N69" s="15"/>
      <c r="O69" s="15"/>
      <c r="P69" s="15"/>
      <c r="Q69" s="15"/>
      <c r="R69" s="15"/>
    </row>
    <row r="70">
      <c r="A70" s="15"/>
      <c r="B70" s="15"/>
      <c r="C70" s="15"/>
      <c r="D70" s="15"/>
      <c r="E70" s="15"/>
      <c r="F70" s="15"/>
      <c r="G70" s="15"/>
      <c r="H70" s="15"/>
      <c r="I70" s="15"/>
      <c r="J70" s="15"/>
      <c r="K70" s="15"/>
      <c r="L70" s="15"/>
      <c r="M70" s="15"/>
      <c r="N70" s="15"/>
      <c r="O70" s="15"/>
      <c r="P70" s="15"/>
      <c r="Q70" s="15"/>
      <c r="R70" s="15"/>
    </row>
    <row r="71">
      <c r="A71" s="15"/>
      <c r="B71" s="15"/>
      <c r="C71" s="15"/>
      <c r="D71" s="15"/>
      <c r="E71" s="15"/>
      <c r="F71" s="15"/>
      <c r="G71" s="15"/>
      <c r="H71" s="15"/>
      <c r="I71" s="15"/>
      <c r="J71" s="15"/>
      <c r="K71" s="15"/>
      <c r="L71" s="15"/>
      <c r="M71" s="15"/>
      <c r="N71" s="15"/>
      <c r="O71" s="15"/>
      <c r="P71" s="15"/>
      <c r="Q71" s="15"/>
      <c r="R71" s="15"/>
    </row>
    <row r="72">
      <c r="A72" s="15"/>
      <c r="B72" s="15"/>
      <c r="C72" s="15"/>
      <c r="D72" s="15"/>
      <c r="E72" s="15"/>
      <c r="F72" s="15"/>
      <c r="G72" s="15"/>
      <c r="H72" s="15"/>
      <c r="I72" s="15"/>
      <c r="J72" s="15"/>
      <c r="K72" s="15"/>
      <c r="L72" s="15"/>
      <c r="M72" s="15"/>
      <c r="N72" s="15"/>
      <c r="O72" s="15"/>
      <c r="P72" s="15"/>
      <c r="Q72" s="15"/>
      <c r="R72" s="15"/>
    </row>
    <row r="73">
      <c r="A73" s="15"/>
      <c r="B73" s="15"/>
      <c r="C73" s="15"/>
      <c r="D73" s="15"/>
      <c r="E73" s="15"/>
      <c r="F73" s="15"/>
      <c r="G73" s="15"/>
      <c r="H73" s="15"/>
      <c r="I73" s="15"/>
      <c r="J73" s="15"/>
      <c r="K73" s="15"/>
      <c r="L73" s="15"/>
      <c r="M73" s="15"/>
      <c r="N73" s="15"/>
      <c r="O73" s="15"/>
      <c r="P73" s="15"/>
      <c r="Q73" s="15"/>
      <c r="R73" s="15"/>
    </row>
    <row r="74">
      <c r="A74" s="15"/>
      <c r="B74" s="15"/>
      <c r="C74" s="15"/>
      <c r="D74" s="15"/>
      <c r="E74" s="15"/>
      <c r="F74" s="15"/>
      <c r="G74" s="15"/>
      <c r="H74" s="15"/>
      <c r="I74" s="15"/>
      <c r="J74" s="15"/>
      <c r="K74" s="15"/>
      <c r="L74" s="15"/>
      <c r="M74" s="15"/>
      <c r="N74" s="15"/>
      <c r="O74" s="15"/>
      <c r="P74" s="15"/>
      <c r="Q74" s="15"/>
      <c r="R74" s="15"/>
    </row>
    <row r="75">
      <c r="A75" s="15"/>
      <c r="B75" s="15"/>
      <c r="C75" s="15"/>
      <c r="D75" s="15"/>
      <c r="E75" s="15"/>
      <c r="F75" s="15"/>
      <c r="G75" s="15"/>
      <c r="H75" s="15"/>
      <c r="I75" s="15"/>
      <c r="J75" s="15"/>
      <c r="K75" s="15"/>
      <c r="L75" s="15"/>
      <c r="M75" s="15"/>
      <c r="N75" s="15"/>
      <c r="O75" s="15"/>
      <c r="P75" s="15"/>
      <c r="Q75" s="15"/>
      <c r="R75" s="15"/>
    </row>
    <row r="76">
      <c r="A76" s="15"/>
      <c r="B76" s="15"/>
      <c r="C76" s="15"/>
      <c r="D76" s="15"/>
      <c r="E76" s="15"/>
      <c r="F76" s="15"/>
      <c r="G76" s="15"/>
      <c r="H76" s="15"/>
      <c r="I76" s="15"/>
      <c r="J76" s="15"/>
      <c r="K76" s="15"/>
      <c r="L76" s="15"/>
      <c r="M76" s="15"/>
      <c r="N76" s="15"/>
      <c r="O76" s="15"/>
      <c r="P76" s="15"/>
      <c r="Q76" s="15"/>
      <c r="R76" s="15"/>
    </row>
    <row r="77">
      <c r="A77" s="15"/>
      <c r="B77" s="15"/>
      <c r="C77" s="15"/>
      <c r="D77" s="15"/>
      <c r="E77" s="15"/>
      <c r="F77" s="15"/>
      <c r="G77" s="15"/>
      <c r="H77" s="15"/>
      <c r="I77" s="15"/>
      <c r="J77" s="15"/>
      <c r="K77" s="15"/>
      <c r="L77" s="15"/>
      <c r="M77" s="15"/>
      <c r="N77" s="15"/>
      <c r="O77" s="15"/>
      <c r="P77" s="15"/>
      <c r="Q77" s="15"/>
      <c r="R77" s="15"/>
    </row>
    <row r="78">
      <c r="A78" s="15"/>
      <c r="B78" s="15"/>
      <c r="C78" s="15"/>
      <c r="D78" s="15"/>
      <c r="E78" s="15"/>
      <c r="F78" s="15"/>
      <c r="G78" s="15"/>
      <c r="H78" s="15"/>
      <c r="I78" s="15"/>
      <c r="J78" s="15"/>
      <c r="K78" s="15"/>
      <c r="L78" s="15"/>
      <c r="M78" s="15"/>
      <c r="N78" s="15"/>
      <c r="O78" s="15"/>
      <c r="P78" s="15"/>
      <c r="Q78" s="15"/>
      <c r="R78" s="15"/>
    </row>
    <row r="79">
      <c r="A79" s="15"/>
      <c r="B79" s="15"/>
      <c r="C79" s="15"/>
      <c r="D79" s="15"/>
      <c r="E79" s="15"/>
      <c r="F79" s="15"/>
      <c r="G79" s="15"/>
      <c r="H79" s="15"/>
      <c r="I79" s="15"/>
      <c r="J79" s="15"/>
      <c r="K79" s="15"/>
      <c r="L79" s="15"/>
      <c r="M79" s="15"/>
      <c r="N79" s="15"/>
      <c r="O79" s="15"/>
      <c r="P79" s="15"/>
      <c r="Q79" s="15"/>
      <c r="R79" s="15"/>
    </row>
    <row r="80">
      <c r="A80" s="15"/>
      <c r="B80" s="15"/>
      <c r="C80" s="15"/>
      <c r="D80" s="15"/>
      <c r="E80" s="15"/>
      <c r="F80" s="15"/>
      <c r="G80" s="15"/>
      <c r="H80" s="15"/>
      <c r="I80" s="15"/>
      <c r="J80" s="15"/>
      <c r="K80" s="15"/>
      <c r="L80" s="15"/>
      <c r="M80" s="15"/>
      <c r="N80" s="15"/>
      <c r="O80" s="15"/>
      <c r="P80" s="15"/>
      <c r="Q80" s="15"/>
      <c r="R80" s="15"/>
    </row>
    <row r="81">
      <c r="A81" s="15"/>
      <c r="B81" s="15"/>
      <c r="C81" s="15"/>
      <c r="D81" s="15"/>
      <c r="E81" s="15"/>
      <c r="F81" s="15"/>
      <c r="G81" s="15"/>
      <c r="H81" s="15"/>
      <c r="I81" s="15"/>
      <c r="J81" s="15"/>
      <c r="K81" s="15"/>
      <c r="L81" s="15"/>
      <c r="M81" s="15"/>
      <c r="N81" s="15"/>
      <c r="O81" s="15"/>
      <c r="P81" s="15"/>
      <c r="Q81" s="15"/>
      <c r="R81" s="15"/>
    </row>
    <row r="82">
      <c r="A82" s="15"/>
      <c r="B82" s="15"/>
      <c r="C82" s="15"/>
      <c r="D82" s="15"/>
      <c r="E82" s="15"/>
      <c r="F82" s="15"/>
      <c r="G82" s="15"/>
      <c r="H82" s="15"/>
      <c r="I82" s="15"/>
      <c r="J82" s="15"/>
      <c r="K82" s="15"/>
      <c r="L82" s="15"/>
      <c r="M82" s="15"/>
      <c r="N82" s="15"/>
      <c r="O82" s="15"/>
      <c r="P82" s="15"/>
      <c r="Q82" s="15"/>
      <c r="R82" s="15"/>
    </row>
    <row r="83">
      <c r="A83" s="15"/>
      <c r="B83" s="15"/>
      <c r="C83" s="15"/>
      <c r="D83" s="15"/>
      <c r="E83" s="15"/>
      <c r="F83" s="15"/>
      <c r="G83" s="15"/>
      <c r="H83" s="15"/>
      <c r="I83" s="15"/>
      <c r="J83" s="15"/>
      <c r="K83" s="15"/>
      <c r="L83" s="15"/>
      <c r="M83" s="15"/>
      <c r="N83" s="15"/>
      <c r="O83" s="15"/>
      <c r="P83" s="15"/>
      <c r="Q83" s="15"/>
      <c r="R83" s="15"/>
    </row>
    <row r="84">
      <c r="A84" s="15"/>
      <c r="B84" s="15"/>
      <c r="C84" s="15"/>
      <c r="D84" s="15"/>
      <c r="E84" s="15"/>
      <c r="F84" s="15"/>
      <c r="G84" s="15"/>
      <c r="H84" s="15"/>
      <c r="I84" s="15"/>
      <c r="J84" s="15"/>
      <c r="K84" s="15"/>
      <c r="L84" s="15"/>
      <c r="M84" s="15"/>
      <c r="N84" s="15"/>
      <c r="O84" s="15"/>
      <c r="P84" s="15"/>
      <c r="Q84" s="15"/>
      <c r="R84" s="15"/>
    </row>
    <row r="85">
      <c r="A85" s="15"/>
      <c r="B85" s="15"/>
      <c r="C85" s="15"/>
      <c r="D85" s="15"/>
      <c r="E85" s="15"/>
      <c r="F85" s="15"/>
      <c r="G85" s="15"/>
      <c r="H85" s="15"/>
      <c r="I85" s="15"/>
      <c r="J85" s="15"/>
      <c r="K85" s="15"/>
      <c r="L85" s="15"/>
      <c r="M85" s="15"/>
      <c r="N85" s="15"/>
      <c r="O85" s="15"/>
      <c r="P85" s="15"/>
      <c r="Q85" s="15"/>
      <c r="R85" s="15"/>
    </row>
    <row r="86">
      <c r="A86" s="15"/>
      <c r="B86" s="15"/>
      <c r="C86" s="15"/>
      <c r="D86" s="15"/>
      <c r="E86" s="15"/>
      <c r="F86" s="15"/>
      <c r="G86" s="15"/>
      <c r="H86" s="15"/>
      <c r="I86" s="15"/>
      <c r="J86" s="15"/>
      <c r="K86" s="15"/>
      <c r="L86" s="15"/>
      <c r="M86" s="15"/>
      <c r="N86" s="15"/>
      <c r="O86" s="15"/>
      <c r="P86" s="15"/>
      <c r="Q86" s="15"/>
      <c r="R86" s="15"/>
    </row>
    <row r="87">
      <c r="A87" s="15"/>
      <c r="B87" s="15"/>
      <c r="C87" s="15"/>
      <c r="D87" s="15"/>
      <c r="E87" s="15"/>
      <c r="F87" s="15"/>
      <c r="G87" s="15"/>
      <c r="H87" s="15"/>
      <c r="I87" s="15"/>
      <c r="J87" s="15"/>
      <c r="K87" s="15"/>
      <c r="L87" s="15"/>
      <c r="M87" s="15"/>
      <c r="N87" s="15"/>
      <c r="O87" s="15"/>
      <c r="P87" s="15"/>
      <c r="Q87" s="15"/>
      <c r="R87" s="15"/>
    </row>
    <row r="88">
      <c r="A88" s="15"/>
      <c r="B88" s="15"/>
      <c r="C88" s="15"/>
      <c r="D88" s="15"/>
      <c r="E88" s="15"/>
      <c r="F88" s="15"/>
      <c r="G88" s="15"/>
      <c r="H88" s="15"/>
      <c r="I88" s="15"/>
      <c r="J88" s="15"/>
      <c r="K88" s="15"/>
      <c r="L88" s="15"/>
      <c r="M88" s="15"/>
      <c r="N88" s="15"/>
      <c r="O88" s="15"/>
      <c r="P88" s="15"/>
      <c r="Q88" s="15"/>
      <c r="R88" s="15"/>
    </row>
    <row r="89">
      <c r="A89" s="15"/>
      <c r="B89" s="15"/>
      <c r="C89" s="15"/>
      <c r="D89" s="15"/>
      <c r="E89" s="15"/>
      <c r="F89" s="15"/>
      <c r="G89" s="15"/>
      <c r="H89" s="15"/>
      <c r="I89" s="15"/>
      <c r="J89" s="15"/>
      <c r="K89" s="15"/>
      <c r="L89" s="15"/>
      <c r="M89" s="15"/>
      <c r="N89" s="15"/>
      <c r="O89" s="15"/>
      <c r="P89" s="15"/>
      <c r="Q89" s="15"/>
      <c r="R89" s="15"/>
    </row>
    <row r="90">
      <c r="A90" s="15"/>
      <c r="B90" s="15"/>
      <c r="C90" s="15"/>
      <c r="D90" s="15"/>
      <c r="E90" s="15"/>
      <c r="F90" s="15"/>
      <c r="G90" s="15"/>
      <c r="H90" s="15"/>
      <c r="I90" s="15"/>
      <c r="J90" s="15"/>
      <c r="K90" s="15"/>
      <c r="L90" s="15"/>
      <c r="M90" s="15"/>
      <c r="N90" s="15"/>
      <c r="O90" s="15"/>
      <c r="P90" s="15"/>
      <c r="Q90" s="15"/>
      <c r="R90" s="15"/>
    </row>
    <row r="91">
      <c r="A91" s="15"/>
      <c r="B91" s="15"/>
      <c r="C91" s="15"/>
      <c r="D91" s="15"/>
      <c r="E91" s="15"/>
      <c r="F91" s="15"/>
      <c r="G91" s="15"/>
      <c r="H91" s="15"/>
      <c r="I91" s="15"/>
      <c r="J91" s="15"/>
      <c r="K91" s="15"/>
      <c r="L91" s="15"/>
      <c r="M91" s="15"/>
      <c r="N91" s="15"/>
      <c r="O91" s="15"/>
      <c r="P91" s="15"/>
      <c r="Q91" s="15"/>
      <c r="R91" s="15"/>
    </row>
    <row r="92">
      <c r="A92" s="15"/>
      <c r="B92" s="15"/>
      <c r="C92" s="15"/>
      <c r="D92" s="15"/>
      <c r="E92" s="15"/>
      <c r="F92" s="15"/>
      <c r="G92" s="15"/>
      <c r="H92" s="15"/>
      <c r="I92" s="15"/>
      <c r="J92" s="15"/>
      <c r="K92" s="15"/>
      <c r="L92" s="15"/>
      <c r="M92" s="15"/>
      <c r="N92" s="15"/>
      <c r="O92" s="15"/>
      <c r="P92" s="15"/>
      <c r="Q92" s="15"/>
      <c r="R92" s="15"/>
    </row>
    <row r="93">
      <c r="A93" s="15"/>
      <c r="B93" s="15"/>
      <c r="C93" s="15"/>
      <c r="D93" s="15"/>
      <c r="E93" s="15"/>
      <c r="F93" s="15"/>
      <c r="G93" s="15"/>
      <c r="H93" s="15"/>
      <c r="I93" s="15"/>
      <c r="J93" s="15"/>
      <c r="K93" s="15"/>
      <c r="L93" s="15"/>
      <c r="M93" s="15"/>
      <c r="N93" s="15"/>
      <c r="O93" s="15"/>
      <c r="P93" s="15"/>
      <c r="Q93" s="15"/>
      <c r="R93" s="15"/>
    </row>
    <row r="94">
      <c r="A94" s="15"/>
      <c r="B94" s="15"/>
      <c r="C94" s="15"/>
      <c r="D94" s="15"/>
      <c r="E94" s="15"/>
      <c r="F94" s="15"/>
      <c r="G94" s="15"/>
      <c r="H94" s="15"/>
      <c r="I94" s="15"/>
      <c r="J94" s="15"/>
      <c r="K94" s="15"/>
      <c r="L94" s="15"/>
      <c r="M94" s="15"/>
      <c r="N94" s="15"/>
      <c r="O94" s="15"/>
      <c r="P94" s="15"/>
      <c r="Q94" s="15"/>
      <c r="R94" s="15"/>
    </row>
    <row r="95">
      <c r="A95" s="15"/>
      <c r="B95" s="15"/>
      <c r="C95" s="15"/>
      <c r="D95" s="15"/>
      <c r="E95" s="15"/>
      <c r="F95" s="15"/>
      <c r="G95" s="15"/>
      <c r="H95" s="15"/>
      <c r="I95" s="15"/>
      <c r="J95" s="15"/>
      <c r="K95" s="15"/>
      <c r="L95" s="15"/>
      <c r="M95" s="15"/>
      <c r="N95" s="15"/>
      <c r="O95" s="15"/>
      <c r="P95" s="15"/>
      <c r="Q95" s="15"/>
      <c r="R95" s="15"/>
    </row>
    <row r="96">
      <c r="A96" s="15"/>
      <c r="B96" s="15"/>
      <c r="C96" s="15"/>
      <c r="D96" s="15"/>
      <c r="E96" s="15"/>
      <c r="F96" s="15"/>
      <c r="G96" s="15"/>
      <c r="H96" s="15"/>
      <c r="I96" s="15"/>
      <c r="J96" s="15"/>
      <c r="K96" s="15"/>
      <c r="L96" s="15"/>
      <c r="M96" s="15"/>
      <c r="N96" s="15"/>
      <c r="O96" s="15"/>
      <c r="P96" s="15"/>
      <c r="Q96" s="15"/>
      <c r="R96" s="15"/>
    </row>
    <row r="97">
      <c r="A97" s="15"/>
      <c r="B97" s="15"/>
      <c r="C97" s="15"/>
      <c r="D97" s="15"/>
      <c r="E97" s="15"/>
      <c r="F97" s="15"/>
      <c r="G97" s="15"/>
      <c r="H97" s="15"/>
      <c r="I97" s="15"/>
      <c r="J97" s="15"/>
      <c r="K97" s="15"/>
      <c r="L97" s="15"/>
      <c r="M97" s="15"/>
      <c r="N97" s="15"/>
      <c r="O97" s="15"/>
      <c r="P97" s="15"/>
      <c r="Q97" s="15"/>
      <c r="R97" s="15"/>
    </row>
    <row r="98">
      <c r="A98" s="15"/>
      <c r="B98" s="15"/>
      <c r="C98" s="15"/>
      <c r="D98" s="15"/>
      <c r="E98" s="15"/>
      <c r="F98" s="15"/>
      <c r="G98" s="15"/>
      <c r="H98" s="15"/>
      <c r="I98" s="15"/>
      <c r="J98" s="15"/>
      <c r="K98" s="15"/>
      <c r="L98" s="15"/>
      <c r="M98" s="15"/>
      <c r="N98" s="15"/>
      <c r="O98" s="15"/>
      <c r="P98" s="15"/>
      <c r="Q98" s="15"/>
      <c r="R98" s="15"/>
    </row>
    <row r="99">
      <c r="A99" s="15"/>
      <c r="B99" s="15"/>
      <c r="C99" s="15"/>
      <c r="D99" s="15"/>
      <c r="E99" s="15"/>
      <c r="F99" s="15"/>
      <c r="G99" s="15"/>
      <c r="H99" s="15"/>
      <c r="I99" s="15"/>
      <c r="J99" s="15"/>
      <c r="K99" s="15"/>
      <c r="L99" s="15"/>
      <c r="M99" s="15"/>
      <c r="N99" s="15"/>
      <c r="O99" s="15"/>
      <c r="P99" s="15"/>
      <c r="Q99" s="15"/>
      <c r="R99" s="15"/>
    </row>
    <row r="100">
      <c r="A100" s="15"/>
      <c r="B100" s="15"/>
      <c r="C100" s="15"/>
      <c r="D100" s="15"/>
      <c r="E100" s="15"/>
      <c r="F100" s="15"/>
      <c r="G100" s="15"/>
      <c r="H100" s="15"/>
      <c r="I100" s="15"/>
      <c r="J100" s="15"/>
      <c r="K100" s="15"/>
      <c r="L100" s="15"/>
      <c r="M100" s="15"/>
      <c r="N100" s="15"/>
      <c r="O100" s="15"/>
      <c r="P100" s="15"/>
      <c r="Q100" s="15"/>
      <c r="R100" s="15"/>
    </row>
    <row r="101">
      <c r="A101" s="15"/>
      <c r="B101" s="15"/>
      <c r="C101" s="15"/>
      <c r="D101" s="15"/>
      <c r="E101" s="15"/>
      <c r="F101" s="15"/>
      <c r="G101" s="15"/>
      <c r="H101" s="15"/>
      <c r="I101" s="15"/>
      <c r="J101" s="15"/>
      <c r="K101" s="15"/>
      <c r="L101" s="15"/>
      <c r="M101" s="15"/>
      <c r="N101" s="15"/>
      <c r="O101" s="15"/>
      <c r="P101" s="15"/>
      <c r="Q101" s="15"/>
      <c r="R101" s="15"/>
    </row>
    <row r="102">
      <c r="A102" s="15"/>
      <c r="B102" s="15"/>
      <c r="C102" s="15"/>
      <c r="D102" s="15"/>
      <c r="E102" s="15"/>
      <c r="F102" s="15"/>
      <c r="G102" s="15"/>
      <c r="H102" s="15"/>
      <c r="I102" s="15"/>
      <c r="J102" s="15"/>
      <c r="K102" s="15"/>
      <c r="L102" s="15"/>
      <c r="M102" s="15"/>
      <c r="N102" s="15"/>
      <c r="O102" s="15"/>
      <c r="P102" s="15"/>
      <c r="Q102" s="15"/>
      <c r="R102" s="15"/>
    </row>
    <row r="103">
      <c r="A103" s="15"/>
      <c r="B103" s="15"/>
      <c r="C103" s="15"/>
      <c r="D103" s="15"/>
      <c r="E103" s="15"/>
      <c r="F103" s="15"/>
      <c r="G103" s="15"/>
      <c r="H103" s="15"/>
      <c r="I103" s="15"/>
      <c r="J103" s="15"/>
      <c r="K103" s="15"/>
      <c r="L103" s="15"/>
      <c r="M103" s="15"/>
      <c r="N103" s="15"/>
      <c r="O103" s="15"/>
      <c r="P103" s="15"/>
      <c r="Q103" s="15"/>
      <c r="R103" s="15"/>
    </row>
    <row r="104">
      <c r="A104" s="15"/>
      <c r="B104" s="15"/>
      <c r="C104" s="15"/>
      <c r="D104" s="15"/>
      <c r="E104" s="15"/>
      <c r="F104" s="15"/>
      <c r="G104" s="15"/>
      <c r="H104" s="15"/>
      <c r="I104" s="15"/>
      <c r="J104" s="15"/>
      <c r="K104" s="15"/>
      <c r="L104" s="15"/>
      <c r="M104" s="15"/>
      <c r="N104" s="15"/>
      <c r="O104" s="15"/>
      <c r="P104" s="15"/>
      <c r="Q104" s="15"/>
      <c r="R104" s="15"/>
    </row>
    <row r="105">
      <c r="A105" s="15"/>
      <c r="B105" s="15"/>
      <c r="C105" s="15"/>
      <c r="D105" s="15"/>
      <c r="E105" s="15"/>
      <c r="F105" s="15"/>
      <c r="G105" s="15"/>
      <c r="H105" s="15"/>
      <c r="I105" s="15"/>
      <c r="J105" s="15"/>
      <c r="K105" s="15"/>
      <c r="L105" s="15"/>
      <c r="M105" s="15"/>
      <c r="N105" s="15"/>
      <c r="O105" s="15"/>
      <c r="P105" s="15"/>
      <c r="Q105" s="15"/>
      <c r="R105" s="15"/>
    </row>
    <row r="106">
      <c r="A106" s="15"/>
      <c r="B106" s="15"/>
      <c r="C106" s="15"/>
      <c r="D106" s="15"/>
      <c r="E106" s="15"/>
      <c r="F106" s="15"/>
      <c r="G106" s="15"/>
      <c r="H106" s="15"/>
      <c r="I106" s="15"/>
      <c r="J106" s="15"/>
      <c r="K106" s="15"/>
      <c r="L106" s="15"/>
      <c r="M106" s="15"/>
      <c r="N106" s="15"/>
      <c r="O106" s="15"/>
      <c r="P106" s="15"/>
      <c r="Q106" s="15"/>
      <c r="R106" s="15"/>
    </row>
    <row r="107">
      <c r="A107" s="15"/>
      <c r="B107" s="15"/>
      <c r="C107" s="15"/>
      <c r="D107" s="15"/>
      <c r="E107" s="15"/>
      <c r="F107" s="15"/>
      <c r="G107" s="15"/>
      <c r="H107" s="15"/>
      <c r="I107" s="15"/>
      <c r="J107" s="15"/>
      <c r="K107" s="15"/>
      <c r="L107" s="15"/>
      <c r="M107" s="15"/>
      <c r="N107" s="15"/>
      <c r="O107" s="15"/>
      <c r="P107" s="15"/>
      <c r="Q107" s="15"/>
      <c r="R107" s="15"/>
    </row>
    <row r="108">
      <c r="A108" s="15"/>
      <c r="B108" s="15"/>
      <c r="C108" s="15"/>
      <c r="D108" s="15"/>
      <c r="E108" s="15"/>
      <c r="F108" s="15"/>
      <c r="G108" s="15"/>
      <c r="H108" s="15"/>
      <c r="I108" s="15"/>
      <c r="J108" s="15"/>
      <c r="K108" s="15"/>
      <c r="L108" s="15"/>
      <c r="M108" s="15"/>
      <c r="N108" s="15"/>
      <c r="O108" s="15"/>
      <c r="P108" s="15"/>
      <c r="Q108" s="15"/>
      <c r="R108" s="15"/>
    </row>
    <row r="109">
      <c r="A109" s="15"/>
      <c r="B109" s="15"/>
      <c r="C109" s="15"/>
      <c r="D109" s="15"/>
      <c r="E109" s="15"/>
      <c r="F109" s="15"/>
      <c r="G109" s="15"/>
      <c r="H109" s="15"/>
      <c r="I109" s="15"/>
      <c r="J109" s="15"/>
      <c r="K109" s="15"/>
      <c r="L109" s="15"/>
      <c r="M109" s="15"/>
      <c r="N109" s="15"/>
      <c r="O109" s="15"/>
      <c r="P109" s="15"/>
      <c r="Q109" s="15"/>
      <c r="R109" s="15"/>
    </row>
    <row r="110">
      <c r="A110" s="15"/>
      <c r="B110" s="15"/>
      <c r="C110" s="15"/>
      <c r="D110" s="15"/>
      <c r="E110" s="15"/>
      <c r="F110" s="15"/>
      <c r="G110" s="15"/>
      <c r="H110" s="15"/>
      <c r="I110" s="15"/>
      <c r="J110" s="15"/>
      <c r="K110" s="15"/>
      <c r="L110" s="15"/>
      <c r="M110" s="15"/>
      <c r="N110" s="15"/>
      <c r="O110" s="15"/>
      <c r="P110" s="15"/>
      <c r="Q110" s="15"/>
      <c r="R110" s="15"/>
    </row>
    <row r="111">
      <c r="A111" s="15"/>
      <c r="B111" s="15"/>
      <c r="C111" s="15"/>
      <c r="D111" s="15"/>
      <c r="E111" s="15"/>
      <c r="F111" s="15"/>
      <c r="G111" s="15"/>
      <c r="H111" s="15"/>
      <c r="I111" s="15"/>
      <c r="J111" s="15"/>
      <c r="K111" s="15"/>
      <c r="L111" s="15"/>
      <c r="M111" s="15"/>
      <c r="N111" s="15"/>
      <c r="O111" s="15"/>
      <c r="P111" s="15"/>
      <c r="Q111" s="15"/>
      <c r="R111" s="15"/>
    </row>
    <row r="112">
      <c r="A112" s="15"/>
      <c r="B112" s="15"/>
      <c r="C112" s="15"/>
      <c r="D112" s="15"/>
      <c r="E112" s="15"/>
      <c r="F112" s="15"/>
      <c r="G112" s="15"/>
      <c r="H112" s="15"/>
      <c r="I112" s="15"/>
      <c r="J112" s="15"/>
      <c r="K112" s="15"/>
      <c r="L112" s="15"/>
      <c r="M112" s="15"/>
      <c r="N112" s="15"/>
      <c r="O112" s="15"/>
      <c r="P112" s="15"/>
      <c r="Q112" s="15"/>
      <c r="R112" s="15"/>
    </row>
    <row r="113">
      <c r="A113" s="15"/>
      <c r="B113" s="15"/>
      <c r="C113" s="15"/>
      <c r="D113" s="15"/>
      <c r="E113" s="15"/>
      <c r="F113" s="15"/>
      <c r="G113" s="15"/>
      <c r="H113" s="15"/>
      <c r="I113" s="15"/>
      <c r="J113" s="15"/>
      <c r="K113" s="15"/>
      <c r="L113" s="15"/>
      <c r="M113" s="15"/>
      <c r="N113" s="15"/>
      <c r="O113" s="15"/>
      <c r="P113" s="15"/>
      <c r="Q113" s="15"/>
      <c r="R113" s="15"/>
    </row>
    <row r="114">
      <c r="A114" s="15"/>
      <c r="B114" s="15"/>
      <c r="C114" s="15"/>
      <c r="D114" s="15"/>
      <c r="E114" s="15"/>
      <c r="F114" s="15"/>
      <c r="G114" s="15"/>
      <c r="H114" s="15"/>
      <c r="I114" s="15"/>
      <c r="J114" s="15"/>
      <c r="K114" s="15"/>
      <c r="L114" s="15"/>
      <c r="M114" s="15"/>
      <c r="N114" s="15"/>
      <c r="O114" s="15"/>
      <c r="P114" s="15"/>
      <c r="Q114" s="15"/>
      <c r="R114" s="15"/>
    </row>
    <row r="115">
      <c r="A115" s="15"/>
      <c r="B115" s="15"/>
      <c r="C115" s="15"/>
      <c r="D115" s="15"/>
      <c r="E115" s="15"/>
      <c r="F115" s="15"/>
      <c r="G115" s="15"/>
      <c r="H115" s="15"/>
      <c r="I115" s="15"/>
      <c r="J115" s="15"/>
      <c r="K115" s="15"/>
      <c r="L115" s="15"/>
      <c r="M115" s="15"/>
      <c r="N115" s="15"/>
      <c r="O115" s="15"/>
      <c r="P115" s="15"/>
      <c r="Q115" s="15"/>
      <c r="R115" s="15"/>
    </row>
    <row r="116">
      <c r="A116" s="15"/>
      <c r="B116" s="15"/>
      <c r="C116" s="15"/>
      <c r="D116" s="15"/>
      <c r="E116" s="15"/>
      <c r="F116" s="15"/>
      <c r="G116" s="15"/>
      <c r="H116" s="15"/>
      <c r="I116" s="15"/>
      <c r="J116" s="15"/>
      <c r="K116" s="15"/>
      <c r="L116" s="15"/>
      <c r="M116" s="15"/>
      <c r="N116" s="15"/>
      <c r="O116" s="15"/>
      <c r="P116" s="15"/>
      <c r="Q116" s="15"/>
      <c r="R116" s="15"/>
    </row>
    <row r="117">
      <c r="A117" s="15"/>
      <c r="B117" s="15"/>
      <c r="C117" s="15"/>
      <c r="D117" s="15"/>
      <c r="E117" s="15"/>
      <c r="F117" s="15"/>
      <c r="G117" s="15"/>
      <c r="H117" s="15"/>
      <c r="I117" s="15"/>
      <c r="J117" s="15"/>
      <c r="K117" s="15"/>
      <c r="L117" s="15"/>
      <c r="M117" s="15"/>
      <c r="N117" s="15"/>
      <c r="O117" s="15"/>
      <c r="P117" s="15"/>
      <c r="Q117" s="15"/>
      <c r="R117" s="15"/>
    </row>
    <row r="118">
      <c r="A118" s="15"/>
      <c r="B118" s="15"/>
      <c r="C118" s="15"/>
      <c r="D118" s="15"/>
      <c r="E118" s="15"/>
      <c r="F118" s="15"/>
      <c r="G118" s="15"/>
      <c r="H118" s="15"/>
      <c r="I118" s="15"/>
      <c r="J118" s="15"/>
      <c r="K118" s="15"/>
      <c r="L118" s="15"/>
      <c r="M118" s="15"/>
      <c r="N118" s="15"/>
      <c r="O118" s="15"/>
      <c r="P118" s="15"/>
      <c r="Q118" s="15"/>
      <c r="R118" s="15"/>
    </row>
    <row r="119">
      <c r="A119" s="15"/>
      <c r="B119" s="15"/>
      <c r="C119" s="15"/>
      <c r="D119" s="15"/>
      <c r="E119" s="15"/>
      <c r="F119" s="15"/>
      <c r="G119" s="15"/>
      <c r="H119" s="15"/>
      <c r="I119" s="15"/>
      <c r="J119" s="15"/>
      <c r="K119" s="15"/>
      <c r="L119" s="15"/>
      <c r="M119" s="15"/>
      <c r="N119" s="15"/>
      <c r="O119" s="15"/>
      <c r="P119" s="15"/>
      <c r="Q119" s="15"/>
      <c r="R119" s="15"/>
    </row>
    <row r="120">
      <c r="A120" s="15"/>
      <c r="B120" s="15"/>
      <c r="C120" s="15"/>
      <c r="D120" s="15"/>
      <c r="E120" s="15"/>
      <c r="F120" s="15"/>
      <c r="G120" s="15"/>
      <c r="H120" s="15"/>
      <c r="I120" s="15"/>
      <c r="J120" s="15"/>
      <c r="K120" s="15"/>
      <c r="L120" s="15"/>
      <c r="M120" s="15"/>
      <c r="N120" s="15"/>
      <c r="O120" s="15"/>
      <c r="P120" s="15"/>
      <c r="Q120" s="15"/>
      <c r="R120" s="15"/>
    </row>
    <row r="121">
      <c r="A121" s="15"/>
      <c r="B121" s="15"/>
      <c r="C121" s="15"/>
      <c r="D121" s="15"/>
      <c r="E121" s="15"/>
      <c r="F121" s="15"/>
      <c r="G121" s="15"/>
      <c r="H121" s="15"/>
      <c r="I121" s="15"/>
      <c r="J121" s="15"/>
      <c r="K121" s="15"/>
      <c r="L121" s="15"/>
      <c r="M121" s="15"/>
      <c r="N121" s="15"/>
      <c r="O121" s="15"/>
      <c r="P121" s="15"/>
      <c r="Q121" s="15"/>
      <c r="R121" s="15"/>
    </row>
    <row r="122">
      <c r="A122" s="15"/>
      <c r="B122" s="15"/>
      <c r="C122" s="15"/>
      <c r="D122" s="15"/>
      <c r="E122" s="15"/>
      <c r="F122" s="15"/>
      <c r="G122" s="15"/>
      <c r="H122" s="15"/>
      <c r="I122" s="15"/>
      <c r="J122" s="15"/>
      <c r="K122" s="15"/>
      <c r="L122" s="15"/>
      <c r="M122" s="15"/>
      <c r="N122" s="15"/>
      <c r="O122" s="15"/>
      <c r="P122" s="15"/>
      <c r="Q122" s="15"/>
      <c r="R122" s="15"/>
    </row>
    <row r="123">
      <c r="A123" s="15"/>
      <c r="B123" s="15"/>
      <c r="C123" s="15"/>
      <c r="D123" s="15"/>
      <c r="E123" s="15"/>
      <c r="F123" s="15"/>
      <c r="G123" s="15"/>
      <c r="H123" s="15"/>
      <c r="I123" s="15"/>
      <c r="J123" s="15"/>
      <c r="K123" s="15"/>
      <c r="L123" s="15"/>
      <c r="M123" s="15"/>
      <c r="N123" s="15"/>
      <c r="O123" s="15"/>
      <c r="P123" s="15"/>
      <c r="Q123" s="15"/>
      <c r="R123" s="15"/>
    </row>
    <row r="124">
      <c r="A124" s="15"/>
      <c r="B124" s="15"/>
      <c r="C124" s="15"/>
      <c r="D124" s="15"/>
      <c r="E124" s="15"/>
      <c r="F124" s="15"/>
      <c r="G124" s="15"/>
      <c r="H124" s="15"/>
      <c r="I124" s="15"/>
      <c r="J124" s="15"/>
      <c r="K124" s="15"/>
      <c r="L124" s="15"/>
      <c r="M124" s="15"/>
      <c r="N124" s="15"/>
      <c r="O124" s="15"/>
      <c r="P124" s="15"/>
      <c r="Q124" s="15"/>
      <c r="R124" s="15"/>
    </row>
    <row r="125">
      <c r="A125" s="15"/>
      <c r="B125" s="15"/>
      <c r="C125" s="15"/>
      <c r="D125" s="15"/>
      <c r="E125" s="15"/>
      <c r="F125" s="15"/>
      <c r="G125" s="15"/>
      <c r="H125" s="15"/>
      <c r="I125" s="15"/>
      <c r="J125" s="15"/>
      <c r="K125" s="15"/>
      <c r="L125" s="15"/>
      <c r="M125" s="15"/>
      <c r="N125" s="15"/>
      <c r="O125" s="15"/>
      <c r="P125" s="15"/>
      <c r="Q125" s="15"/>
      <c r="R125" s="15"/>
    </row>
    <row r="126">
      <c r="A126" s="15"/>
      <c r="B126" s="15"/>
      <c r="C126" s="15"/>
      <c r="D126" s="15"/>
      <c r="E126" s="15"/>
      <c r="F126" s="15"/>
      <c r="G126" s="15"/>
      <c r="H126" s="15"/>
      <c r="I126" s="15"/>
      <c r="J126" s="15"/>
      <c r="K126" s="15"/>
      <c r="L126" s="15"/>
      <c r="M126" s="15"/>
      <c r="N126" s="15"/>
      <c r="O126" s="15"/>
      <c r="P126" s="15"/>
      <c r="Q126" s="15"/>
      <c r="R126" s="15"/>
    </row>
    <row r="127">
      <c r="A127" s="15"/>
      <c r="B127" s="15"/>
      <c r="C127" s="15"/>
      <c r="D127" s="15"/>
      <c r="E127" s="15"/>
      <c r="F127" s="15"/>
      <c r="G127" s="15"/>
      <c r="H127" s="15"/>
      <c r="I127" s="15"/>
      <c r="J127" s="15"/>
      <c r="K127" s="15"/>
      <c r="L127" s="15"/>
      <c r="M127" s="15"/>
      <c r="N127" s="15"/>
      <c r="O127" s="15"/>
      <c r="P127" s="15"/>
      <c r="Q127" s="15"/>
      <c r="R127" s="15"/>
    </row>
    <row r="128">
      <c r="A128" s="15"/>
      <c r="B128" s="15"/>
      <c r="C128" s="15"/>
      <c r="D128" s="15"/>
      <c r="E128" s="15"/>
      <c r="F128" s="15"/>
      <c r="G128" s="15"/>
      <c r="H128" s="15"/>
      <c r="I128" s="15"/>
      <c r="J128" s="15"/>
      <c r="K128" s="15"/>
      <c r="L128" s="15"/>
      <c r="M128" s="15"/>
      <c r="N128" s="15"/>
      <c r="O128" s="15"/>
      <c r="P128" s="15"/>
      <c r="Q128" s="15"/>
      <c r="R128" s="15"/>
    </row>
    <row r="129">
      <c r="A129" s="15"/>
      <c r="B129" s="15"/>
      <c r="C129" s="15"/>
      <c r="D129" s="15"/>
      <c r="E129" s="15"/>
      <c r="F129" s="15"/>
      <c r="G129" s="15"/>
      <c r="H129" s="15"/>
      <c r="I129" s="15"/>
      <c r="J129" s="15"/>
      <c r="K129" s="15"/>
      <c r="L129" s="15"/>
      <c r="M129" s="15"/>
      <c r="N129" s="15"/>
      <c r="O129" s="15"/>
      <c r="P129" s="15"/>
      <c r="Q129" s="15"/>
      <c r="R129" s="15"/>
    </row>
    <row r="130">
      <c r="A130" s="15"/>
      <c r="B130" s="15"/>
      <c r="C130" s="15"/>
      <c r="D130" s="15"/>
      <c r="E130" s="15"/>
      <c r="F130" s="15"/>
      <c r="G130" s="15"/>
      <c r="H130" s="15"/>
      <c r="I130" s="15"/>
      <c r="J130" s="15"/>
      <c r="K130" s="15"/>
      <c r="L130" s="15"/>
      <c r="M130" s="15"/>
      <c r="N130" s="15"/>
      <c r="O130" s="15"/>
      <c r="P130" s="15"/>
      <c r="Q130" s="15"/>
      <c r="R130" s="15"/>
    </row>
    <row r="131">
      <c r="A131" s="15"/>
      <c r="B131" s="15"/>
      <c r="C131" s="15"/>
      <c r="D131" s="15"/>
      <c r="E131" s="15"/>
      <c r="F131" s="15"/>
      <c r="G131" s="15"/>
      <c r="H131" s="15"/>
      <c r="I131" s="15"/>
      <c r="J131" s="15"/>
      <c r="K131" s="15"/>
      <c r="L131" s="15"/>
      <c r="M131" s="15"/>
      <c r="N131" s="15"/>
      <c r="O131" s="15"/>
      <c r="P131" s="15"/>
      <c r="Q131" s="15"/>
      <c r="R131" s="15"/>
    </row>
    <row r="132">
      <c r="A132" s="15"/>
      <c r="B132" s="15"/>
      <c r="C132" s="15"/>
      <c r="D132" s="15"/>
      <c r="E132" s="15"/>
      <c r="F132" s="15"/>
      <c r="G132" s="15"/>
      <c r="H132" s="15"/>
      <c r="I132" s="15"/>
      <c r="J132" s="15"/>
      <c r="K132" s="15"/>
      <c r="L132" s="15"/>
      <c r="M132" s="15"/>
      <c r="N132" s="15"/>
      <c r="O132" s="15"/>
      <c r="P132" s="15"/>
      <c r="Q132" s="15"/>
      <c r="R132" s="15"/>
    </row>
    <row r="133">
      <c r="A133" s="15"/>
      <c r="B133" s="15"/>
      <c r="C133" s="15"/>
      <c r="D133" s="15"/>
      <c r="E133" s="15"/>
      <c r="F133" s="15"/>
      <c r="G133" s="15"/>
      <c r="H133" s="15"/>
      <c r="I133" s="15"/>
      <c r="J133" s="15"/>
      <c r="K133" s="15"/>
      <c r="L133" s="15"/>
      <c r="M133" s="15"/>
      <c r="N133" s="15"/>
      <c r="O133" s="15"/>
      <c r="P133" s="15"/>
      <c r="Q133" s="15"/>
      <c r="R133" s="15"/>
    </row>
    <row r="134">
      <c r="A134" s="15"/>
      <c r="B134" s="15"/>
      <c r="C134" s="15"/>
      <c r="D134" s="15"/>
      <c r="E134" s="15"/>
      <c r="F134" s="15"/>
      <c r="G134" s="15"/>
      <c r="H134" s="15"/>
      <c r="I134" s="15"/>
      <c r="J134" s="15"/>
      <c r="K134" s="15"/>
      <c r="L134" s="15"/>
      <c r="M134" s="15"/>
      <c r="N134" s="15"/>
      <c r="O134" s="15"/>
      <c r="P134" s="15"/>
      <c r="Q134" s="15"/>
      <c r="R134" s="15"/>
    </row>
    <row r="135">
      <c r="A135" s="15"/>
      <c r="B135" s="15"/>
      <c r="C135" s="15"/>
      <c r="D135" s="15"/>
      <c r="E135" s="15"/>
      <c r="F135" s="15"/>
      <c r="G135" s="15"/>
      <c r="H135" s="15"/>
      <c r="I135" s="15"/>
      <c r="J135" s="15"/>
      <c r="K135" s="15"/>
      <c r="L135" s="15"/>
      <c r="M135" s="15"/>
      <c r="N135" s="15"/>
      <c r="O135" s="15"/>
      <c r="P135" s="15"/>
      <c r="Q135" s="15"/>
      <c r="R135" s="15"/>
    </row>
    <row r="136">
      <c r="A136" s="15"/>
      <c r="B136" s="15"/>
      <c r="C136" s="15"/>
      <c r="D136" s="15"/>
      <c r="E136" s="15"/>
      <c r="F136" s="15"/>
      <c r="G136" s="15"/>
      <c r="H136" s="15"/>
      <c r="I136" s="15"/>
      <c r="J136" s="15"/>
      <c r="K136" s="15"/>
      <c r="L136" s="15"/>
      <c r="M136" s="15"/>
      <c r="N136" s="15"/>
      <c r="O136" s="15"/>
      <c r="P136" s="15"/>
      <c r="Q136" s="15"/>
      <c r="R136" s="15"/>
    </row>
    <row r="137">
      <c r="A137" s="15"/>
      <c r="B137" s="15"/>
      <c r="C137" s="15"/>
      <c r="D137" s="15"/>
      <c r="E137" s="15"/>
      <c r="F137" s="15"/>
      <c r="G137" s="15"/>
      <c r="H137" s="15"/>
      <c r="I137" s="15"/>
      <c r="J137" s="15"/>
      <c r="K137" s="15"/>
      <c r="L137" s="15"/>
      <c r="M137" s="15"/>
      <c r="N137" s="15"/>
      <c r="O137" s="15"/>
      <c r="P137" s="15"/>
      <c r="Q137" s="15"/>
      <c r="R137" s="15"/>
    </row>
    <row r="138">
      <c r="A138" s="15"/>
      <c r="B138" s="15"/>
      <c r="C138" s="15"/>
      <c r="D138" s="15"/>
      <c r="E138" s="15"/>
      <c r="F138" s="15"/>
      <c r="G138" s="15"/>
      <c r="H138" s="15"/>
      <c r="I138" s="15"/>
      <c r="J138" s="15"/>
      <c r="K138" s="15"/>
      <c r="L138" s="15"/>
      <c r="M138" s="15"/>
      <c r="N138" s="15"/>
      <c r="O138" s="15"/>
      <c r="P138" s="15"/>
      <c r="Q138" s="15"/>
      <c r="R138" s="15"/>
    </row>
    <row r="139">
      <c r="A139" s="15"/>
      <c r="B139" s="15"/>
      <c r="C139" s="15"/>
      <c r="D139" s="15"/>
      <c r="E139" s="15"/>
      <c r="F139" s="15"/>
      <c r="G139" s="15"/>
      <c r="H139" s="15"/>
      <c r="I139" s="15"/>
      <c r="J139" s="15"/>
      <c r="K139" s="15"/>
      <c r="L139" s="15"/>
      <c r="M139" s="15"/>
      <c r="N139" s="15"/>
      <c r="O139" s="15"/>
      <c r="P139" s="15"/>
      <c r="Q139" s="15"/>
      <c r="R139" s="15"/>
    </row>
    <row r="140">
      <c r="A140" s="15"/>
      <c r="B140" s="15"/>
      <c r="C140" s="15"/>
      <c r="D140" s="15"/>
      <c r="E140" s="15"/>
      <c r="F140" s="15"/>
      <c r="G140" s="15"/>
      <c r="H140" s="15"/>
      <c r="I140" s="15"/>
      <c r="J140" s="15"/>
      <c r="K140" s="15"/>
      <c r="L140" s="15"/>
      <c r="M140" s="15"/>
      <c r="N140" s="15"/>
      <c r="O140" s="15"/>
      <c r="P140" s="15"/>
      <c r="Q140" s="15"/>
      <c r="R140" s="15"/>
    </row>
    <row r="141">
      <c r="A141" s="15"/>
      <c r="B141" s="15"/>
      <c r="C141" s="15"/>
      <c r="D141" s="15"/>
      <c r="E141" s="15"/>
      <c r="F141" s="15"/>
      <c r="G141" s="15"/>
      <c r="H141" s="15"/>
      <c r="I141" s="15"/>
      <c r="J141" s="15"/>
      <c r="K141" s="15"/>
      <c r="L141" s="15"/>
      <c r="M141" s="15"/>
      <c r="N141" s="15"/>
      <c r="O141" s="15"/>
      <c r="P141" s="15"/>
      <c r="Q141" s="15"/>
      <c r="R141" s="15"/>
    </row>
    <row r="142">
      <c r="A142" s="15"/>
      <c r="B142" s="15"/>
      <c r="C142" s="15"/>
      <c r="D142" s="15"/>
      <c r="E142" s="15"/>
      <c r="F142" s="15"/>
      <c r="G142" s="15"/>
      <c r="H142" s="15"/>
      <c r="I142" s="15"/>
      <c r="J142" s="15"/>
      <c r="K142" s="15"/>
      <c r="L142" s="15"/>
      <c r="M142" s="15"/>
      <c r="N142" s="15"/>
      <c r="O142" s="15"/>
      <c r="P142" s="15"/>
      <c r="Q142" s="15"/>
      <c r="R142" s="15"/>
    </row>
    <row r="143">
      <c r="A143" s="15"/>
      <c r="B143" s="15"/>
      <c r="C143" s="15"/>
      <c r="D143" s="15"/>
      <c r="E143" s="15"/>
      <c r="F143" s="15"/>
      <c r="G143" s="15"/>
      <c r="H143" s="15"/>
      <c r="I143" s="15"/>
      <c r="J143" s="15"/>
      <c r="K143" s="15"/>
      <c r="L143" s="15"/>
      <c r="M143" s="15"/>
      <c r="N143" s="15"/>
      <c r="O143" s="15"/>
      <c r="P143" s="15"/>
      <c r="Q143" s="15"/>
      <c r="R143" s="15"/>
    </row>
    <row r="144">
      <c r="A144" s="15"/>
      <c r="B144" s="15"/>
      <c r="C144" s="15"/>
      <c r="D144" s="15"/>
      <c r="E144" s="15"/>
      <c r="F144" s="15"/>
      <c r="G144" s="15"/>
      <c r="H144" s="15"/>
      <c r="I144" s="15"/>
      <c r="J144" s="15"/>
      <c r="K144" s="15"/>
      <c r="L144" s="15"/>
      <c r="M144" s="15"/>
      <c r="N144" s="15"/>
      <c r="O144" s="15"/>
      <c r="P144" s="15"/>
      <c r="Q144" s="15"/>
      <c r="R144" s="15"/>
    </row>
    <row r="145">
      <c r="A145" s="15"/>
      <c r="B145" s="15"/>
      <c r="C145" s="15"/>
      <c r="D145" s="15"/>
      <c r="E145" s="15"/>
      <c r="F145" s="15"/>
      <c r="G145" s="15"/>
      <c r="H145" s="15"/>
      <c r="I145" s="15"/>
      <c r="J145" s="15"/>
      <c r="K145" s="15"/>
      <c r="L145" s="15"/>
      <c r="M145" s="15"/>
      <c r="N145" s="15"/>
      <c r="O145" s="15"/>
      <c r="P145" s="15"/>
      <c r="Q145" s="15"/>
      <c r="R145" s="15"/>
    </row>
    <row r="146">
      <c r="A146" s="15"/>
      <c r="B146" s="15"/>
      <c r="C146" s="15"/>
      <c r="D146" s="15"/>
      <c r="E146" s="15"/>
      <c r="F146" s="15"/>
      <c r="G146" s="15"/>
      <c r="H146" s="15"/>
      <c r="I146" s="15"/>
      <c r="J146" s="15"/>
      <c r="K146" s="15"/>
      <c r="L146" s="15"/>
      <c r="M146" s="15"/>
      <c r="N146" s="15"/>
      <c r="O146" s="15"/>
      <c r="P146" s="15"/>
      <c r="Q146" s="15"/>
      <c r="R146" s="15"/>
    </row>
    <row r="147">
      <c r="A147" s="15"/>
      <c r="B147" s="15"/>
      <c r="C147" s="15"/>
      <c r="D147" s="15"/>
      <c r="E147" s="15"/>
      <c r="F147" s="15"/>
      <c r="G147" s="15"/>
      <c r="H147" s="15"/>
      <c r="I147" s="15"/>
      <c r="J147" s="15"/>
      <c r="K147" s="15"/>
      <c r="L147" s="15"/>
      <c r="M147" s="15"/>
      <c r="N147" s="15"/>
      <c r="O147" s="15"/>
      <c r="P147" s="15"/>
      <c r="Q147" s="15"/>
      <c r="R147" s="15"/>
    </row>
    <row r="148">
      <c r="A148" s="15"/>
      <c r="B148" s="15"/>
      <c r="C148" s="15"/>
      <c r="D148" s="15"/>
      <c r="E148" s="15"/>
      <c r="F148" s="15"/>
      <c r="G148" s="15"/>
      <c r="H148" s="15"/>
      <c r="I148" s="15"/>
      <c r="J148" s="15"/>
      <c r="K148" s="15"/>
      <c r="L148" s="15"/>
      <c r="M148" s="15"/>
      <c r="N148" s="15"/>
      <c r="O148" s="15"/>
      <c r="P148" s="15"/>
      <c r="Q148" s="15"/>
      <c r="R148" s="15"/>
    </row>
    <row r="149">
      <c r="A149" s="15"/>
      <c r="B149" s="15"/>
      <c r="C149" s="15"/>
      <c r="D149" s="15"/>
      <c r="E149" s="15"/>
      <c r="F149" s="15"/>
      <c r="G149" s="15"/>
      <c r="H149" s="15"/>
      <c r="I149" s="15"/>
      <c r="J149" s="15"/>
      <c r="K149" s="15"/>
      <c r="L149" s="15"/>
      <c r="M149" s="15"/>
      <c r="N149" s="15"/>
      <c r="O149" s="15"/>
      <c r="P149" s="15"/>
      <c r="Q149" s="15"/>
      <c r="R149" s="15"/>
    </row>
    <row r="150">
      <c r="A150" s="15"/>
      <c r="B150" s="15"/>
      <c r="C150" s="15"/>
      <c r="D150" s="15"/>
      <c r="E150" s="15"/>
      <c r="F150" s="15"/>
      <c r="G150" s="15"/>
      <c r="H150" s="15"/>
      <c r="I150" s="15"/>
      <c r="J150" s="15"/>
      <c r="K150" s="15"/>
      <c r="L150" s="15"/>
      <c r="M150" s="15"/>
      <c r="N150" s="15"/>
      <c r="O150" s="15"/>
      <c r="P150" s="15"/>
      <c r="Q150" s="15"/>
      <c r="R150" s="15"/>
    </row>
    <row r="151">
      <c r="A151" s="15"/>
      <c r="B151" s="15"/>
      <c r="C151" s="15"/>
      <c r="D151" s="15"/>
      <c r="E151" s="15"/>
      <c r="F151" s="15"/>
      <c r="G151" s="15"/>
      <c r="H151" s="15"/>
      <c r="I151" s="15"/>
      <c r="J151" s="15"/>
      <c r="K151" s="15"/>
      <c r="L151" s="15"/>
      <c r="M151" s="15"/>
      <c r="N151" s="15"/>
      <c r="O151" s="15"/>
      <c r="P151" s="15"/>
      <c r="Q151" s="15"/>
      <c r="R151" s="15"/>
    </row>
    <row r="152">
      <c r="A152" s="15"/>
      <c r="B152" s="15"/>
      <c r="C152" s="15"/>
      <c r="D152" s="15"/>
      <c r="E152" s="15"/>
      <c r="F152" s="15"/>
      <c r="G152" s="15"/>
      <c r="H152" s="15"/>
      <c r="I152" s="15"/>
      <c r="J152" s="15"/>
      <c r="K152" s="15"/>
      <c r="L152" s="15"/>
      <c r="M152" s="15"/>
      <c r="N152" s="15"/>
      <c r="O152" s="15"/>
      <c r="P152" s="15"/>
      <c r="Q152" s="15"/>
      <c r="R152" s="15"/>
    </row>
    <row r="153">
      <c r="A153" s="15"/>
      <c r="B153" s="15"/>
      <c r="C153" s="15"/>
      <c r="D153" s="15"/>
      <c r="E153" s="15"/>
      <c r="F153" s="15"/>
      <c r="G153" s="15"/>
      <c r="H153" s="15"/>
      <c r="I153" s="15"/>
      <c r="J153" s="15"/>
      <c r="K153" s="15"/>
      <c r="L153" s="15"/>
      <c r="M153" s="15"/>
      <c r="N153" s="15"/>
      <c r="O153" s="15"/>
      <c r="P153" s="15"/>
      <c r="Q153" s="15"/>
      <c r="R153" s="15"/>
    </row>
    <row r="154">
      <c r="A154" s="15"/>
      <c r="B154" s="15"/>
      <c r="C154" s="15"/>
      <c r="D154" s="15"/>
      <c r="E154" s="15"/>
      <c r="F154" s="15"/>
      <c r="G154" s="15"/>
      <c r="H154" s="15"/>
      <c r="I154" s="15"/>
      <c r="J154" s="15"/>
      <c r="K154" s="15"/>
      <c r="L154" s="15"/>
      <c r="M154" s="15"/>
      <c r="N154" s="15"/>
      <c r="O154" s="15"/>
      <c r="P154" s="15"/>
      <c r="Q154" s="15"/>
      <c r="R154" s="15"/>
    </row>
    <row r="155">
      <c r="A155" s="15"/>
      <c r="B155" s="15"/>
      <c r="C155" s="15"/>
      <c r="D155" s="15"/>
      <c r="E155" s="15"/>
      <c r="F155" s="15"/>
      <c r="G155" s="15"/>
      <c r="H155" s="15"/>
      <c r="I155" s="15"/>
      <c r="J155" s="15"/>
      <c r="K155" s="15"/>
      <c r="L155" s="15"/>
      <c r="M155" s="15"/>
      <c r="N155" s="15"/>
      <c r="O155" s="15"/>
      <c r="P155" s="15"/>
      <c r="Q155" s="15"/>
      <c r="R155" s="15"/>
    </row>
    <row r="156">
      <c r="A156" s="15"/>
      <c r="B156" s="15"/>
      <c r="C156" s="15"/>
      <c r="D156" s="15"/>
      <c r="E156" s="15"/>
      <c r="F156" s="15"/>
      <c r="G156" s="15"/>
      <c r="H156" s="15"/>
      <c r="I156" s="15"/>
      <c r="J156" s="15"/>
      <c r="K156" s="15"/>
      <c r="L156" s="15"/>
      <c r="M156" s="15"/>
      <c r="N156" s="15"/>
      <c r="O156" s="15"/>
      <c r="P156" s="15"/>
      <c r="Q156" s="15"/>
      <c r="R156" s="15"/>
    </row>
    <row r="157">
      <c r="A157" s="15"/>
      <c r="B157" s="15"/>
      <c r="C157" s="15"/>
      <c r="D157" s="15"/>
      <c r="E157" s="15"/>
      <c r="F157" s="15"/>
      <c r="G157" s="15"/>
      <c r="H157" s="15"/>
      <c r="I157" s="15"/>
      <c r="J157" s="15"/>
      <c r="K157" s="15"/>
      <c r="L157" s="15"/>
      <c r="M157" s="15"/>
      <c r="N157" s="15"/>
      <c r="O157" s="15"/>
      <c r="P157" s="15"/>
      <c r="Q157" s="15"/>
      <c r="R157" s="15"/>
    </row>
    <row r="158">
      <c r="A158" s="15"/>
      <c r="B158" s="15"/>
      <c r="C158" s="15"/>
      <c r="D158" s="15"/>
      <c r="E158" s="15"/>
      <c r="F158" s="15"/>
      <c r="G158" s="15"/>
      <c r="H158" s="15"/>
      <c r="I158" s="15"/>
      <c r="J158" s="15"/>
      <c r="K158" s="15"/>
      <c r="L158" s="15"/>
      <c r="M158" s="15"/>
      <c r="N158" s="15"/>
      <c r="O158" s="15"/>
      <c r="P158" s="15"/>
      <c r="Q158" s="15"/>
      <c r="R158" s="15"/>
    </row>
    <row r="159">
      <c r="A159" s="15"/>
      <c r="B159" s="15"/>
      <c r="C159" s="15"/>
      <c r="D159" s="15"/>
      <c r="E159" s="15"/>
      <c r="F159" s="15"/>
      <c r="G159" s="15"/>
      <c r="H159" s="15"/>
      <c r="I159" s="15"/>
      <c r="J159" s="15"/>
      <c r="K159" s="15"/>
      <c r="L159" s="15"/>
      <c r="M159" s="15"/>
      <c r="N159" s="15"/>
      <c r="O159" s="15"/>
      <c r="P159" s="15"/>
      <c r="Q159" s="15"/>
      <c r="R159" s="15"/>
    </row>
    <row r="160">
      <c r="A160" s="15"/>
      <c r="B160" s="15"/>
      <c r="C160" s="15"/>
      <c r="D160" s="15"/>
      <c r="E160" s="15"/>
      <c r="F160" s="15"/>
      <c r="G160" s="15"/>
      <c r="H160" s="15"/>
      <c r="I160" s="15"/>
      <c r="J160" s="15"/>
      <c r="K160" s="15"/>
      <c r="L160" s="15"/>
      <c r="M160" s="15"/>
      <c r="N160" s="15"/>
      <c r="O160" s="15"/>
      <c r="P160" s="15"/>
      <c r="Q160" s="15"/>
      <c r="R160" s="15"/>
    </row>
    <row r="161">
      <c r="A161" s="15"/>
      <c r="B161" s="15"/>
      <c r="C161" s="15"/>
      <c r="D161" s="15"/>
      <c r="E161" s="15"/>
      <c r="F161" s="15"/>
      <c r="G161" s="15"/>
      <c r="H161" s="15"/>
      <c r="I161" s="15"/>
      <c r="J161" s="15"/>
      <c r="K161" s="15"/>
      <c r="L161" s="15"/>
      <c r="M161" s="15"/>
      <c r="N161" s="15"/>
      <c r="O161" s="15"/>
      <c r="P161" s="15"/>
      <c r="Q161" s="15"/>
      <c r="R161" s="15"/>
    </row>
    <row r="162">
      <c r="A162" s="15"/>
      <c r="B162" s="15"/>
      <c r="C162" s="15"/>
      <c r="D162" s="15"/>
      <c r="E162" s="15"/>
      <c r="F162" s="15"/>
      <c r="G162" s="15"/>
      <c r="H162" s="15"/>
      <c r="I162" s="15"/>
      <c r="J162" s="15"/>
      <c r="K162" s="15"/>
      <c r="L162" s="15"/>
      <c r="M162" s="15"/>
      <c r="N162" s="15"/>
      <c r="O162" s="15"/>
      <c r="P162" s="15"/>
      <c r="Q162" s="15"/>
      <c r="R162" s="15"/>
    </row>
    <row r="163">
      <c r="A163" s="15"/>
      <c r="B163" s="15"/>
      <c r="C163" s="15"/>
      <c r="D163" s="15"/>
      <c r="E163" s="15"/>
      <c r="F163" s="15"/>
      <c r="G163" s="15"/>
      <c r="H163" s="15"/>
      <c r="I163" s="15"/>
      <c r="J163" s="15"/>
      <c r="K163" s="15"/>
      <c r="L163" s="15"/>
      <c r="M163" s="15"/>
      <c r="N163" s="15"/>
      <c r="O163" s="15"/>
      <c r="P163" s="15"/>
      <c r="Q163" s="15"/>
      <c r="R163" s="15"/>
    </row>
    <row r="164">
      <c r="A164" s="15"/>
      <c r="B164" s="15"/>
      <c r="C164" s="15"/>
      <c r="D164" s="15"/>
      <c r="E164" s="15"/>
      <c r="F164" s="15"/>
      <c r="G164" s="15"/>
      <c r="H164" s="15"/>
      <c r="I164" s="15"/>
      <c r="J164" s="15"/>
      <c r="K164" s="15"/>
      <c r="L164" s="15"/>
      <c r="M164" s="15"/>
      <c r="N164" s="15"/>
      <c r="O164" s="15"/>
      <c r="P164" s="15"/>
      <c r="Q164" s="15"/>
      <c r="R164" s="15"/>
    </row>
    <row r="165">
      <c r="A165" s="15"/>
      <c r="B165" s="15"/>
      <c r="C165" s="15"/>
      <c r="D165" s="15"/>
      <c r="E165" s="15"/>
      <c r="F165" s="15"/>
      <c r="G165" s="15"/>
      <c r="H165" s="15"/>
      <c r="I165" s="15"/>
      <c r="J165" s="15"/>
      <c r="K165" s="15"/>
      <c r="L165" s="15"/>
      <c r="M165" s="15"/>
      <c r="N165" s="15"/>
      <c r="O165" s="15"/>
      <c r="P165" s="15"/>
      <c r="Q165" s="15"/>
      <c r="R165" s="15"/>
    </row>
    <row r="166">
      <c r="A166" s="15"/>
      <c r="B166" s="15"/>
      <c r="C166" s="15"/>
      <c r="D166" s="15"/>
      <c r="E166" s="15"/>
      <c r="F166" s="15"/>
      <c r="G166" s="15"/>
      <c r="H166" s="15"/>
      <c r="I166" s="15"/>
      <c r="J166" s="15"/>
      <c r="K166" s="15"/>
      <c r="L166" s="15"/>
      <c r="M166" s="15"/>
      <c r="N166" s="15"/>
      <c r="O166" s="15"/>
      <c r="P166" s="15"/>
      <c r="Q166" s="15"/>
      <c r="R166" s="15"/>
    </row>
    <row r="167">
      <c r="A167" s="15"/>
      <c r="B167" s="15"/>
      <c r="C167" s="15"/>
      <c r="D167" s="15"/>
      <c r="E167" s="15"/>
      <c r="F167" s="15"/>
      <c r="G167" s="15"/>
      <c r="H167" s="15"/>
      <c r="I167" s="15"/>
      <c r="J167" s="15"/>
      <c r="K167" s="15"/>
      <c r="L167" s="15"/>
      <c r="M167" s="15"/>
      <c r="N167" s="15"/>
      <c r="O167" s="15"/>
      <c r="P167" s="15"/>
      <c r="Q167" s="15"/>
      <c r="R167" s="15"/>
    </row>
    <row r="168">
      <c r="A168" s="15"/>
      <c r="B168" s="15"/>
      <c r="C168" s="15"/>
      <c r="D168" s="15"/>
      <c r="E168" s="15"/>
      <c r="F168" s="15"/>
      <c r="G168" s="15"/>
      <c r="H168" s="15"/>
      <c r="I168" s="15"/>
      <c r="J168" s="15"/>
      <c r="K168" s="15"/>
      <c r="L168" s="15"/>
      <c r="M168" s="15"/>
      <c r="N168" s="15"/>
      <c r="O168" s="15"/>
      <c r="P168" s="15"/>
      <c r="Q168" s="15"/>
      <c r="R168" s="15"/>
    </row>
    <row r="169">
      <c r="A169" s="15"/>
      <c r="B169" s="15"/>
      <c r="C169" s="15"/>
      <c r="D169" s="15"/>
      <c r="E169" s="15"/>
      <c r="F169" s="15"/>
      <c r="G169" s="15"/>
      <c r="H169" s="15"/>
      <c r="I169" s="15"/>
      <c r="J169" s="15"/>
      <c r="K169" s="15"/>
      <c r="L169" s="15"/>
      <c r="M169" s="15"/>
      <c r="N169" s="15"/>
      <c r="O169" s="15"/>
      <c r="P169" s="15"/>
      <c r="Q169" s="15"/>
      <c r="R169" s="15"/>
    </row>
    <row r="170">
      <c r="A170" s="15"/>
      <c r="B170" s="15"/>
      <c r="C170" s="15"/>
      <c r="D170" s="15"/>
      <c r="E170" s="15"/>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sheetData>
  <autoFilter ref="$A$2:$R$20"/>
  <mergeCells count="5">
    <mergeCell ref="M1:P1"/>
    <mergeCell ref="H16:L16"/>
    <mergeCell ref="L17:M17"/>
    <mergeCell ref="L18:M18"/>
    <mergeCell ref="L19:M19"/>
  </mergeCells>
  <dataValidations>
    <dataValidation type="list" allowBlank="1" showErrorMessage="1" sqref="K3:K15">
      <formula1>LISTA!$B$2:$B$41</formula1>
    </dataValidation>
    <dataValidation type="list" allowBlank="1" showErrorMessage="1" sqref="L3:L15">
      <formula1>LISTA!$A$2:$A$10</formula1>
    </dataValidation>
    <dataValidation type="custom" allowBlank="1" showDropDown="1" sqref="C26:E26 C27:C28">
      <formula1>OR(NOT(ISERROR(DATEVALUE(C26))), AND(ISNUMBER(C26), LEFT(CELL("format", C26))="D"))</formula1>
    </dataValidation>
    <dataValidation type="custom" allowBlank="1" showDropDown="1" showErrorMessage="1" sqref="B3:C15">
      <formula1>OR(NOT(ISERROR(DATEVALUE(B3))), AND(ISNUMBER(B3), LEFT(CELL("format", B3))="D"))</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3.38"/>
    <col customWidth="1" min="2" max="3" width="12.88"/>
    <col customWidth="1" min="4" max="4" width="17.13"/>
    <col customWidth="1" min="5" max="5" width="12.13"/>
    <col customWidth="1" min="6" max="6" width="14.75"/>
    <col customWidth="1" min="7" max="7" width="23.0"/>
    <col customWidth="1" min="8" max="8" width="22.75"/>
    <col customWidth="1" min="9" max="9" width="19.75"/>
    <col customWidth="1" min="10" max="12" width="15.63"/>
    <col customWidth="1" min="16" max="16" width="13.75"/>
    <col customWidth="1" min="17" max="17" width="15.63"/>
    <col customWidth="1" min="18" max="18" width="25.0"/>
    <col customWidth="1" min="19" max="19" width="16.5"/>
  </cols>
  <sheetData>
    <row r="1">
      <c r="A1" s="1"/>
      <c r="B1" s="3"/>
      <c r="C1" s="3"/>
      <c r="D1" s="3"/>
      <c r="E1" s="3"/>
      <c r="F1" s="4"/>
      <c r="G1" s="4"/>
      <c r="H1" s="4"/>
      <c r="I1" s="4"/>
      <c r="J1" s="4"/>
      <c r="K1" s="4"/>
      <c r="L1" s="4"/>
      <c r="M1" s="5" t="s">
        <v>0</v>
      </c>
      <c r="N1" s="6"/>
      <c r="O1" s="6"/>
      <c r="P1" s="7"/>
      <c r="Q1" s="8"/>
      <c r="R1" s="8"/>
    </row>
    <row r="2">
      <c r="A2" s="3" t="s">
        <v>1</v>
      </c>
      <c r="B2" s="3"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c r="S2" s="12"/>
    </row>
    <row r="3">
      <c r="A3" s="13">
        <v>1.0</v>
      </c>
      <c r="B3" s="14">
        <v>44743.0</v>
      </c>
      <c r="C3" s="14">
        <v>44745.0</v>
      </c>
      <c r="D3" s="13">
        <v>3.81401100124583E14</v>
      </c>
      <c r="E3" s="13">
        <v>66.0</v>
      </c>
      <c r="F3" s="13">
        <v>6.371425018E9</v>
      </c>
      <c r="G3" s="13" t="s">
        <v>699</v>
      </c>
      <c r="H3" s="13" t="s">
        <v>700</v>
      </c>
      <c r="I3" s="13">
        <v>6.5288666E7</v>
      </c>
      <c r="J3" s="13" t="s">
        <v>97</v>
      </c>
      <c r="K3" s="13" t="s">
        <v>701</v>
      </c>
      <c r="L3" s="13"/>
      <c r="M3" s="13">
        <v>140.0</v>
      </c>
      <c r="N3" s="13">
        <f t="shared" ref="N3:N15" si="1">M3</f>
        <v>140</v>
      </c>
      <c r="O3" s="15"/>
      <c r="P3" s="13" t="s">
        <v>102</v>
      </c>
      <c r="Q3" s="16" t="s">
        <v>23</v>
      </c>
      <c r="R3" s="13" t="s">
        <v>702</v>
      </c>
    </row>
    <row r="4">
      <c r="A4" s="13">
        <v>2.0</v>
      </c>
      <c r="B4" s="14">
        <v>44764.0</v>
      </c>
      <c r="C4" s="14">
        <v>44765.0</v>
      </c>
      <c r="D4" s="13">
        <v>3.81401100124583E14</v>
      </c>
      <c r="E4" s="13">
        <v>67.0</v>
      </c>
      <c r="F4" s="13">
        <v>8993329.0</v>
      </c>
      <c r="G4" s="13" t="s">
        <v>703</v>
      </c>
      <c r="H4" s="13" t="s">
        <v>704</v>
      </c>
      <c r="I4" s="13">
        <v>7.6315999E7</v>
      </c>
      <c r="J4" s="13" t="s">
        <v>705</v>
      </c>
      <c r="K4" s="13" t="s">
        <v>706</v>
      </c>
      <c r="L4" s="15"/>
      <c r="M4" s="13">
        <v>190.0</v>
      </c>
      <c r="N4" s="13">
        <f t="shared" si="1"/>
        <v>190</v>
      </c>
      <c r="O4" s="15"/>
      <c r="P4" s="13" t="s">
        <v>102</v>
      </c>
      <c r="Q4" s="16" t="s">
        <v>23</v>
      </c>
      <c r="R4" s="13" t="s">
        <v>707</v>
      </c>
    </row>
    <row r="5">
      <c r="A5" s="13">
        <v>3.0</v>
      </c>
      <c r="B5" s="14">
        <v>44764.0</v>
      </c>
      <c r="C5" s="14">
        <v>44766.0</v>
      </c>
      <c r="D5" s="13">
        <v>3.81401100124583E14</v>
      </c>
      <c r="E5" s="13">
        <v>68.0</v>
      </c>
      <c r="F5" s="13">
        <v>8.141847014E9</v>
      </c>
      <c r="G5" s="13" t="s">
        <v>708</v>
      </c>
      <c r="H5" s="13" t="s">
        <v>708</v>
      </c>
      <c r="I5" s="13">
        <v>6.9188764E7</v>
      </c>
      <c r="J5" s="13"/>
      <c r="K5" s="13" t="s">
        <v>706</v>
      </c>
      <c r="L5" s="15"/>
      <c r="M5" s="13">
        <v>120.0</v>
      </c>
      <c r="N5" s="13">
        <f t="shared" si="1"/>
        <v>120</v>
      </c>
      <c r="O5" s="15"/>
      <c r="P5" s="13" t="s">
        <v>102</v>
      </c>
      <c r="Q5" s="16" t="s">
        <v>23</v>
      </c>
      <c r="R5" s="13" t="s">
        <v>709</v>
      </c>
    </row>
    <row r="6">
      <c r="A6" s="13">
        <v>4.0</v>
      </c>
      <c r="B6" s="14">
        <v>44765.0</v>
      </c>
      <c r="C6" s="14">
        <v>44766.0</v>
      </c>
      <c r="D6" s="13">
        <v>3.81401100124583E14</v>
      </c>
      <c r="E6" s="13">
        <v>69.0</v>
      </c>
      <c r="F6" s="13">
        <v>8.141847014E9</v>
      </c>
      <c r="G6" s="13" t="s">
        <v>708</v>
      </c>
      <c r="H6" s="13"/>
      <c r="I6" s="13"/>
      <c r="J6" s="13"/>
      <c r="K6" s="13" t="s">
        <v>706</v>
      </c>
      <c r="L6" s="15"/>
      <c r="M6" s="13">
        <v>120.0</v>
      </c>
      <c r="N6" s="13">
        <f t="shared" si="1"/>
        <v>120</v>
      </c>
      <c r="O6" s="15"/>
      <c r="P6" s="13" t="s">
        <v>102</v>
      </c>
      <c r="Q6" s="16" t="s">
        <v>23</v>
      </c>
      <c r="R6" s="13" t="s">
        <v>710</v>
      </c>
    </row>
    <row r="7">
      <c r="A7" s="13">
        <v>5.0</v>
      </c>
      <c r="B7" s="14">
        <v>44765.0</v>
      </c>
      <c r="C7" s="14">
        <v>44766.0</v>
      </c>
      <c r="D7" s="13">
        <v>3.81401100124583E14</v>
      </c>
      <c r="E7" s="13">
        <v>70.0</v>
      </c>
      <c r="F7" s="13">
        <v>8.141847014E9</v>
      </c>
      <c r="G7" s="13" t="s">
        <v>708</v>
      </c>
      <c r="H7" s="13" t="s">
        <v>711</v>
      </c>
      <c r="I7" s="13">
        <v>6.9188764E7</v>
      </c>
      <c r="J7" s="13"/>
      <c r="K7" s="13" t="s">
        <v>706</v>
      </c>
      <c r="L7" s="15"/>
      <c r="M7" s="13">
        <v>240.0</v>
      </c>
      <c r="N7" s="13">
        <f t="shared" si="1"/>
        <v>240</v>
      </c>
      <c r="O7" s="15"/>
      <c r="P7" s="13" t="s">
        <v>102</v>
      </c>
      <c r="Q7" s="16" t="s">
        <v>23</v>
      </c>
      <c r="R7" s="13" t="s">
        <v>712</v>
      </c>
    </row>
    <row r="8">
      <c r="A8" s="13">
        <v>6.0</v>
      </c>
      <c r="B8" s="14">
        <v>44771.0</v>
      </c>
      <c r="C8" s="14">
        <v>44773.0</v>
      </c>
      <c r="D8" s="13">
        <v>3.81401100124583E14</v>
      </c>
      <c r="E8" s="13">
        <v>71.0</v>
      </c>
      <c r="F8" s="13">
        <v>9612788.0</v>
      </c>
      <c r="G8" s="13" t="s">
        <v>713</v>
      </c>
      <c r="H8" s="13" t="s">
        <v>713</v>
      </c>
      <c r="I8" s="13">
        <v>6.9035602E7</v>
      </c>
      <c r="J8" s="13" t="s">
        <v>714</v>
      </c>
      <c r="K8" s="13" t="s">
        <v>510</v>
      </c>
      <c r="L8" s="15"/>
      <c r="M8" s="13">
        <v>300.0</v>
      </c>
      <c r="N8" s="13">
        <f t="shared" si="1"/>
        <v>300</v>
      </c>
      <c r="O8" s="15"/>
      <c r="P8" s="13" t="s">
        <v>102</v>
      </c>
      <c r="Q8" s="16" t="s">
        <v>23</v>
      </c>
      <c r="R8" s="13" t="s">
        <v>715</v>
      </c>
    </row>
    <row r="9">
      <c r="A9" s="13">
        <v>7.0</v>
      </c>
      <c r="B9" s="14">
        <v>44771.0</v>
      </c>
      <c r="C9" s="14">
        <v>44772.0</v>
      </c>
      <c r="D9" s="13">
        <v>3.81401100124583E14</v>
      </c>
      <c r="E9" s="13">
        <v>72.0</v>
      </c>
      <c r="F9" s="13">
        <v>1.0269213E7</v>
      </c>
      <c r="G9" s="13" t="s">
        <v>716</v>
      </c>
      <c r="H9" s="13" t="s">
        <v>716</v>
      </c>
      <c r="I9" s="13">
        <v>7.0869735E7</v>
      </c>
      <c r="J9" s="13" t="s">
        <v>717</v>
      </c>
      <c r="K9" s="13" t="s">
        <v>391</v>
      </c>
      <c r="L9" s="15"/>
      <c r="M9" s="13">
        <v>600.0</v>
      </c>
      <c r="N9" s="13">
        <f t="shared" si="1"/>
        <v>600</v>
      </c>
      <c r="O9" s="15"/>
      <c r="P9" s="13" t="s">
        <v>102</v>
      </c>
      <c r="Q9" s="16" t="s">
        <v>23</v>
      </c>
      <c r="R9" s="13" t="s">
        <v>718</v>
      </c>
    </row>
    <row r="10">
      <c r="A10" s="13">
        <v>8.0</v>
      </c>
      <c r="B10" s="14"/>
      <c r="C10" s="14"/>
      <c r="D10" s="13">
        <v>3.81401100124583E14</v>
      </c>
      <c r="E10" s="15"/>
      <c r="F10" s="15"/>
      <c r="G10" s="15"/>
      <c r="H10" s="15"/>
      <c r="I10" s="15"/>
      <c r="J10" s="15"/>
      <c r="K10" s="13"/>
      <c r="L10" s="15"/>
      <c r="M10" s="15"/>
      <c r="N10" s="13" t="str">
        <f t="shared" si="1"/>
        <v/>
      </c>
      <c r="O10" s="15"/>
      <c r="P10" s="15"/>
      <c r="Q10" s="16" t="s">
        <v>23</v>
      </c>
      <c r="R10" s="15"/>
    </row>
    <row r="11">
      <c r="A11" s="13">
        <v>9.0</v>
      </c>
      <c r="B11" s="14"/>
      <c r="C11" s="14"/>
      <c r="D11" s="13">
        <v>3.81401100124583E14</v>
      </c>
      <c r="E11" s="15"/>
      <c r="F11" s="15"/>
      <c r="G11" s="15"/>
      <c r="H11" s="15"/>
      <c r="I11" s="15"/>
      <c r="J11" s="15"/>
      <c r="K11" s="13"/>
      <c r="L11" s="15"/>
      <c r="M11" s="15"/>
      <c r="N11" s="13" t="str">
        <f t="shared" si="1"/>
        <v/>
      </c>
      <c r="O11" s="15"/>
      <c r="P11" s="15"/>
      <c r="Q11" s="16" t="s">
        <v>23</v>
      </c>
      <c r="R11" s="15"/>
    </row>
    <row r="12">
      <c r="A12" s="13">
        <v>10.0</v>
      </c>
      <c r="B12" s="14"/>
      <c r="C12" s="14"/>
      <c r="D12" s="13">
        <v>3.81401100124583E14</v>
      </c>
      <c r="E12" s="15"/>
      <c r="F12" s="15"/>
      <c r="G12" s="15"/>
      <c r="H12" s="15"/>
      <c r="I12" s="15"/>
      <c r="J12" s="15"/>
      <c r="K12" s="13"/>
      <c r="L12" s="15"/>
      <c r="M12" s="15"/>
      <c r="N12" s="13" t="str">
        <f t="shared" si="1"/>
        <v/>
      </c>
      <c r="O12" s="15"/>
      <c r="P12" s="15"/>
      <c r="Q12" s="16" t="s">
        <v>23</v>
      </c>
      <c r="R12" s="15"/>
    </row>
    <row r="13">
      <c r="A13" s="13">
        <v>11.0</v>
      </c>
      <c r="B13" s="14"/>
      <c r="C13" s="14"/>
      <c r="D13" s="13">
        <v>3.81401100124583E14</v>
      </c>
      <c r="E13" s="15"/>
      <c r="F13" s="15"/>
      <c r="G13" s="15"/>
      <c r="H13" s="15"/>
      <c r="I13" s="15"/>
      <c r="J13" s="15"/>
      <c r="K13" s="13"/>
      <c r="L13" s="15"/>
      <c r="M13" s="15"/>
      <c r="N13" s="13" t="str">
        <f t="shared" si="1"/>
        <v/>
      </c>
      <c r="O13" s="15"/>
      <c r="P13" s="15"/>
      <c r="Q13" s="16" t="s">
        <v>23</v>
      </c>
      <c r="R13" s="15"/>
    </row>
    <row r="14">
      <c r="A14" s="13">
        <v>12.0</v>
      </c>
      <c r="B14" s="14"/>
      <c r="C14" s="14"/>
      <c r="D14" s="13">
        <v>3.81401100124583E14</v>
      </c>
      <c r="E14" s="15"/>
      <c r="F14" s="15"/>
      <c r="G14" s="15"/>
      <c r="H14" s="15"/>
      <c r="I14" s="15"/>
      <c r="J14" s="15"/>
      <c r="K14" s="13"/>
      <c r="L14" s="15"/>
      <c r="M14" s="15"/>
      <c r="N14" s="13" t="str">
        <f t="shared" si="1"/>
        <v/>
      </c>
      <c r="O14" s="15"/>
      <c r="P14" s="15"/>
      <c r="Q14" s="16" t="s">
        <v>23</v>
      </c>
      <c r="R14" s="15"/>
    </row>
    <row r="15">
      <c r="A15" s="13">
        <v>13.0</v>
      </c>
      <c r="B15" s="14"/>
      <c r="C15" s="14"/>
      <c r="D15" s="13">
        <v>3.81401100124583E14</v>
      </c>
      <c r="E15" s="15"/>
      <c r="F15" s="15"/>
      <c r="G15" s="15"/>
      <c r="H15" s="15"/>
      <c r="I15" s="15"/>
      <c r="J15" s="15"/>
      <c r="K15" s="13"/>
      <c r="L15" s="15"/>
      <c r="M15" s="15"/>
      <c r="N15" s="13" t="str">
        <f t="shared" si="1"/>
        <v/>
      </c>
      <c r="O15" s="15"/>
      <c r="P15" s="15"/>
      <c r="Q15" s="16" t="s">
        <v>23</v>
      </c>
      <c r="R15" s="15"/>
    </row>
    <row r="16">
      <c r="A16" s="40"/>
      <c r="B16" s="42"/>
      <c r="C16" s="42"/>
      <c r="D16" s="42"/>
      <c r="E16" s="42"/>
      <c r="F16" s="42"/>
      <c r="G16" s="42"/>
      <c r="H16" s="63" t="s">
        <v>560</v>
      </c>
      <c r="I16" s="44"/>
      <c r="J16" s="44"/>
      <c r="K16" s="44"/>
      <c r="L16" s="44"/>
      <c r="M16" s="45">
        <f>SUM(M3:M12)</f>
        <v>1710</v>
      </c>
      <c r="N16" s="46">
        <f>SUM(N3:N15)</f>
        <v>1710</v>
      </c>
      <c r="O16" s="46"/>
      <c r="P16" s="42"/>
      <c r="Q16" s="42"/>
      <c r="R16" s="42"/>
    </row>
    <row r="17">
      <c r="A17" s="13"/>
      <c r="B17" s="15"/>
      <c r="C17" s="15"/>
      <c r="D17" s="15"/>
      <c r="E17" s="15"/>
      <c r="F17" s="15"/>
      <c r="G17" s="15"/>
      <c r="H17" s="15"/>
      <c r="I17" s="15"/>
      <c r="J17" s="15"/>
      <c r="K17" s="15"/>
      <c r="L17" s="48" t="s">
        <v>561</v>
      </c>
      <c r="N17" s="61">
        <f>SUM(N8:N9)</f>
        <v>900</v>
      </c>
      <c r="O17" s="15"/>
      <c r="P17" s="15"/>
      <c r="Q17" s="15"/>
      <c r="R17" s="15"/>
    </row>
    <row r="18">
      <c r="A18" s="13"/>
      <c r="B18" s="15"/>
      <c r="C18" s="15"/>
      <c r="D18" s="15"/>
      <c r="E18" s="15"/>
      <c r="F18" s="15"/>
      <c r="G18" s="15"/>
      <c r="H18" s="15"/>
      <c r="I18" s="15"/>
      <c r="J18" s="15"/>
      <c r="K18" s="15"/>
      <c r="L18" s="64" t="s">
        <v>562</v>
      </c>
      <c r="N18" s="65"/>
      <c r="O18" s="15"/>
      <c r="P18" s="15"/>
      <c r="Q18" s="15"/>
      <c r="R18" s="15"/>
    </row>
    <row r="19">
      <c r="A19" s="13"/>
      <c r="B19" s="15"/>
      <c r="C19" s="15"/>
      <c r="D19" s="15"/>
      <c r="E19" s="15"/>
      <c r="F19" s="15"/>
      <c r="G19" s="15"/>
      <c r="H19" s="15"/>
      <c r="I19" s="15"/>
      <c r="J19" s="15"/>
      <c r="K19" s="15"/>
      <c r="L19" s="64" t="s">
        <v>563</v>
      </c>
      <c r="N19" s="65"/>
      <c r="O19" s="15"/>
      <c r="P19" s="15"/>
      <c r="Q19" s="15"/>
      <c r="R19" s="15"/>
    </row>
    <row r="20">
      <c r="A20" s="13"/>
      <c r="B20" s="1"/>
      <c r="C20" s="1"/>
      <c r="D20" s="13"/>
      <c r="E20" s="15"/>
      <c r="F20" s="15"/>
      <c r="G20" s="13"/>
      <c r="H20" s="15"/>
      <c r="I20" s="15"/>
      <c r="J20" s="15"/>
      <c r="K20" s="15"/>
      <c r="L20" s="13" t="s">
        <v>622</v>
      </c>
      <c r="M20" s="72">
        <v>10000.0</v>
      </c>
      <c r="N20" s="73">
        <f>M20/6.96</f>
        <v>1436.781609</v>
      </c>
      <c r="O20" s="15"/>
      <c r="P20" s="15"/>
      <c r="Q20" s="15"/>
      <c r="R20" s="15"/>
    </row>
    <row r="21">
      <c r="A21" s="13"/>
      <c r="B21" s="13"/>
      <c r="C21" s="13"/>
      <c r="D21" s="15"/>
      <c r="E21" s="15"/>
      <c r="F21" s="15"/>
      <c r="G21" s="51" t="s">
        <v>377</v>
      </c>
      <c r="H21" s="51" t="s">
        <v>378</v>
      </c>
      <c r="I21" s="51" t="s">
        <v>378</v>
      </c>
      <c r="J21" s="15"/>
      <c r="K21" s="15"/>
      <c r="L21" s="15"/>
      <c r="M21" s="15"/>
      <c r="N21" s="15"/>
      <c r="O21" s="15"/>
      <c r="P21" s="15"/>
      <c r="Q21" s="15"/>
      <c r="R21" s="15"/>
    </row>
    <row r="22">
      <c r="A22" s="13"/>
      <c r="B22" s="13"/>
      <c r="C22" s="13"/>
      <c r="D22" s="49"/>
      <c r="E22" s="15"/>
      <c r="F22" s="15"/>
      <c r="G22" s="52" t="s">
        <v>23</v>
      </c>
      <c r="H22" s="52" t="s">
        <v>697</v>
      </c>
      <c r="I22" s="52" t="s">
        <v>380</v>
      </c>
      <c r="J22" s="15"/>
      <c r="K22" s="15"/>
      <c r="L22" s="15"/>
      <c r="M22" s="15"/>
      <c r="N22" s="15"/>
      <c r="O22" s="15"/>
      <c r="P22" s="15"/>
      <c r="Q22" s="15"/>
      <c r="R22" s="15"/>
    </row>
    <row r="23">
      <c r="A23" s="15"/>
      <c r="B23" s="13"/>
      <c r="C23" s="13"/>
      <c r="D23" s="15"/>
      <c r="E23" s="15"/>
      <c r="F23" s="15"/>
      <c r="G23" s="51" t="s">
        <v>381</v>
      </c>
      <c r="H23" s="51" t="s">
        <v>698</v>
      </c>
      <c r="I23" s="51" t="s">
        <v>383</v>
      </c>
      <c r="J23" s="15"/>
      <c r="K23" s="15"/>
      <c r="L23" s="15"/>
      <c r="M23" s="15"/>
      <c r="N23" s="15"/>
      <c r="O23" s="15"/>
      <c r="P23" s="15"/>
      <c r="Q23" s="15"/>
      <c r="R23" s="15"/>
    </row>
    <row r="24">
      <c r="A24" s="15"/>
      <c r="B24" s="15"/>
      <c r="C24" s="15"/>
      <c r="D24" s="15"/>
      <c r="E24" s="15"/>
      <c r="F24" s="15"/>
      <c r="G24" s="15"/>
      <c r="H24" s="15"/>
      <c r="I24" s="15"/>
      <c r="J24" s="15"/>
      <c r="K24" s="15"/>
      <c r="L24" s="15"/>
      <c r="M24" s="15"/>
      <c r="N24" s="15"/>
      <c r="O24" s="15"/>
      <c r="P24" s="15"/>
      <c r="Q24" s="15"/>
      <c r="R24" s="15"/>
    </row>
    <row r="25">
      <c r="A25" s="15"/>
      <c r="B25" s="15"/>
      <c r="C25" s="15"/>
      <c r="D25" s="15"/>
      <c r="E25" s="15"/>
      <c r="F25" s="15"/>
      <c r="G25" s="15"/>
      <c r="H25" s="15"/>
      <c r="I25" s="15"/>
      <c r="J25" s="15"/>
      <c r="K25" s="15"/>
      <c r="L25" s="15"/>
      <c r="M25" s="15"/>
      <c r="N25" s="15"/>
      <c r="O25" s="15"/>
      <c r="P25" s="15"/>
      <c r="Q25" s="15"/>
      <c r="R25" s="15"/>
    </row>
    <row r="26">
      <c r="A26" s="15"/>
      <c r="B26" s="55"/>
      <c r="C26" s="54"/>
      <c r="D26" s="55"/>
      <c r="E26" s="53"/>
      <c r="F26" s="55"/>
      <c r="G26" s="55"/>
      <c r="H26" s="55"/>
      <c r="I26" s="55"/>
      <c r="J26" s="15"/>
      <c r="K26" s="15"/>
      <c r="L26" s="15"/>
      <c r="M26" s="15"/>
      <c r="N26" s="15"/>
      <c r="O26" s="15"/>
      <c r="P26" s="15"/>
      <c r="Q26" s="15"/>
      <c r="R26" s="15"/>
    </row>
    <row r="27">
      <c r="A27" s="15"/>
      <c r="B27" s="15"/>
      <c r="C27" s="13"/>
      <c r="D27" s="49"/>
      <c r="E27" s="13"/>
      <c r="F27" s="15"/>
      <c r="G27" s="15"/>
      <c r="H27" s="15"/>
      <c r="I27" s="15"/>
      <c r="J27" s="15"/>
      <c r="K27" s="15"/>
      <c r="L27" s="15"/>
      <c r="M27" s="15"/>
      <c r="N27" s="15"/>
      <c r="O27" s="15"/>
      <c r="P27" s="15"/>
      <c r="Q27" s="15"/>
      <c r="R27" s="15"/>
    </row>
    <row r="28">
      <c r="A28" s="15"/>
      <c r="B28" s="15"/>
      <c r="C28" s="13"/>
      <c r="D28" s="49"/>
      <c r="E28" s="13"/>
      <c r="F28" s="15"/>
      <c r="G28" s="15"/>
      <c r="H28" s="15"/>
      <c r="I28" s="15"/>
      <c r="J28" s="15"/>
      <c r="K28" s="15"/>
      <c r="L28" s="15"/>
      <c r="M28" s="15"/>
      <c r="N28" s="15"/>
      <c r="O28" s="15"/>
      <c r="P28" s="15"/>
      <c r="Q28" s="15"/>
      <c r="R28" s="15"/>
    </row>
    <row r="29">
      <c r="A29" s="15"/>
      <c r="B29" s="15"/>
      <c r="C29" s="15"/>
      <c r="D29" s="15"/>
      <c r="E29" s="15"/>
      <c r="F29" s="15"/>
      <c r="G29" s="15"/>
      <c r="H29" s="15"/>
      <c r="I29" s="15"/>
      <c r="J29" s="15"/>
      <c r="K29" s="15"/>
      <c r="L29" s="15"/>
      <c r="M29" s="15"/>
      <c r="N29" s="15"/>
      <c r="O29" s="15"/>
      <c r="P29" s="15"/>
      <c r="Q29" s="15"/>
      <c r="R29" s="15"/>
    </row>
    <row r="30">
      <c r="A30" s="15"/>
      <c r="B30" s="15"/>
      <c r="C30" s="15"/>
      <c r="D30" s="15"/>
      <c r="E30" s="15"/>
      <c r="F30" s="15"/>
      <c r="G30" s="15"/>
      <c r="H30" s="15"/>
      <c r="I30" s="15"/>
      <c r="J30" s="15"/>
      <c r="K30" s="15"/>
      <c r="L30" s="15"/>
      <c r="M30" s="15"/>
      <c r="N30" s="15"/>
      <c r="O30" s="15"/>
      <c r="P30" s="15"/>
      <c r="Q30" s="15"/>
      <c r="R30" s="15"/>
    </row>
    <row r="31">
      <c r="A31" s="15"/>
      <c r="B31" s="15"/>
      <c r="C31" s="15"/>
      <c r="D31" s="15"/>
      <c r="E31" s="15"/>
      <c r="F31" s="15"/>
      <c r="G31" s="15"/>
      <c r="H31" s="15"/>
      <c r="I31" s="15"/>
      <c r="J31" s="15"/>
      <c r="K31" s="15"/>
      <c r="L31" s="15"/>
      <c r="M31" s="15"/>
      <c r="N31" s="15"/>
      <c r="O31" s="15"/>
      <c r="P31" s="15"/>
      <c r="Q31" s="15"/>
      <c r="R31" s="15"/>
    </row>
    <row r="32">
      <c r="A32" s="15"/>
      <c r="B32" s="15"/>
      <c r="C32" s="15"/>
      <c r="D32" s="15"/>
      <c r="E32" s="15"/>
      <c r="F32" s="15"/>
      <c r="G32" s="15"/>
      <c r="H32" s="15"/>
      <c r="I32" s="15"/>
      <c r="J32" s="15"/>
      <c r="K32" s="15"/>
      <c r="L32" s="15"/>
      <c r="M32" s="15"/>
      <c r="N32" s="15"/>
      <c r="O32" s="15"/>
      <c r="P32" s="15"/>
      <c r="Q32" s="15"/>
      <c r="R32" s="15"/>
    </row>
    <row r="33">
      <c r="A33" s="15"/>
      <c r="B33" s="15"/>
      <c r="C33" s="15"/>
      <c r="D33" s="15"/>
      <c r="E33" s="15"/>
      <c r="F33" s="15"/>
      <c r="G33" s="15"/>
      <c r="H33" s="15"/>
      <c r="I33" s="15"/>
      <c r="J33" s="15"/>
      <c r="K33" s="15"/>
      <c r="L33" s="15"/>
      <c r="M33" s="15"/>
      <c r="N33" s="15"/>
      <c r="O33" s="15"/>
      <c r="P33" s="15"/>
      <c r="Q33" s="15"/>
      <c r="R33" s="15"/>
    </row>
    <row r="34">
      <c r="A34" s="15"/>
      <c r="B34" s="15"/>
      <c r="C34" s="15"/>
      <c r="D34" s="15"/>
      <c r="E34" s="15"/>
      <c r="F34" s="15"/>
      <c r="G34" s="15"/>
      <c r="H34" s="15"/>
      <c r="I34" s="15"/>
      <c r="J34" s="15"/>
      <c r="K34" s="15"/>
      <c r="L34" s="15"/>
      <c r="M34" s="15"/>
      <c r="N34" s="15"/>
      <c r="O34" s="15"/>
      <c r="P34" s="15"/>
      <c r="Q34" s="15"/>
      <c r="R34" s="15"/>
    </row>
    <row r="35">
      <c r="A35" s="15"/>
      <c r="B35" s="15"/>
      <c r="C35" s="15"/>
      <c r="D35" s="15"/>
      <c r="E35" s="15"/>
      <c r="F35" s="15"/>
      <c r="G35" s="15"/>
      <c r="H35" s="15"/>
      <c r="I35" s="15"/>
      <c r="J35" s="15"/>
      <c r="K35" s="15"/>
      <c r="L35" s="15"/>
      <c r="M35" s="15"/>
      <c r="N35" s="15"/>
      <c r="O35" s="15"/>
      <c r="P35" s="15"/>
      <c r="Q35" s="15"/>
      <c r="R35" s="15"/>
    </row>
    <row r="36">
      <c r="A36" s="15"/>
      <c r="B36" s="15"/>
      <c r="C36" s="15"/>
      <c r="D36" s="15"/>
      <c r="E36" s="15"/>
      <c r="F36" s="15"/>
      <c r="G36" s="15"/>
      <c r="H36" s="15"/>
      <c r="I36" s="15"/>
      <c r="J36" s="15"/>
      <c r="K36" s="15"/>
      <c r="L36" s="15"/>
      <c r="M36" s="15"/>
      <c r="N36" s="15"/>
      <c r="O36" s="15"/>
      <c r="P36" s="15"/>
      <c r="Q36" s="15"/>
      <c r="R36" s="15"/>
    </row>
    <row r="37">
      <c r="A37" s="15"/>
      <c r="B37" s="15"/>
      <c r="C37" s="15"/>
      <c r="D37" s="15"/>
      <c r="E37" s="15"/>
      <c r="F37" s="15"/>
      <c r="G37" s="15"/>
      <c r="H37" s="15"/>
      <c r="I37" s="15"/>
      <c r="J37" s="15"/>
      <c r="K37" s="15"/>
      <c r="L37" s="15"/>
      <c r="M37" s="15"/>
      <c r="N37" s="15"/>
      <c r="O37" s="15"/>
      <c r="P37" s="15"/>
      <c r="Q37" s="15"/>
      <c r="R37" s="15"/>
    </row>
    <row r="38">
      <c r="A38" s="15"/>
      <c r="B38" s="15"/>
      <c r="C38" s="15"/>
      <c r="D38" s="15"/>
      <c r="E38" s="15"/>
      <c r="F38" s="15"/>
      <c r="G38" s="15"/>
      <c r="H38" s="15"/>
      <c r="I38" s="15"/>
      <c r="J38" s="15"/>
      <c r="K38" s="15"/>
      <c r="L38" s="15"/>
      <c r="M38" s="15"/>
      <c r="N38" s="15"/>
      <c r="O38" s="15"/>
      <c r="P38" s="15"/>
      <c r="Q38" s="15"/>
      <c r="R38" s="15"/>
    </row>
    <row r="39">
      <c r="A39" s="15"/>
      <c r="B39" s="15"/>
      <c r="C39" s="15"/>
      <c r="D39" s="15"/>
      <c r="E39" s="15"/>
      <c r="F39" s="15"/>
      <c r="G39" s="15"/>
      <c r="H39" s="15"/>
      <c r="I39" s="15"/>
      <c r="J39" s="15"/>
      <c r="K39" s="15"/>
      <c r="L39" s="15"/>
      <c r="M39" s="15"/>
      <c r="N39" s="15"/>
      <c r="O39" s="15"/>
      <c r="P39" s="15"/>
      <c r="Q39" s="15"/>
      <c r="R39" s="15"/>
    </row>
    <row r="40">
      <c r="A40" s="15"/>
      <c r="B40" s="15"/>
      <c r="C40" s="15"/>
      <c r="D40" s="15"/>
      <c r="E40" s="15"/>
      <c r="F40" s="15"/>
      <c r="G40" s="15"/>
      <c r="H40" s="15"/>
      <c r="I40" s="15"/>
      <c r="J40" s="15"/>
      <c r="K40" s="15"/>
      <c r="L40" s="15"/>
      <c r="M40" s="15"/>
      <c r="N40" s="15"/>
      <c r="O40" s="15"/>
      <c r="P40" s="15"/>
      <c r="Q40" s="15"/>
      <c r="R40" s="15"/>
    </row>
    <row r="41">
      <c r="A41" s="15"/>
      <c r="B41" s="15"/>
      <c r="C41" s="15"/>
      <c r="D41" s="15"/>
      <c r="E41" s="15"/>
      <c r="F41" s="15"/>
      <c r="G41" s="15"/>
      <c r="H41" s="15"/>
      <c r="I41" s="15"/>
      <c r="J41" s="15"/>
      <c r="K41" s="15"/>
      <c r="L41" s="15"/>
      <c r="M41" s="15"/>
      <c r="N41" s="15"/>
      <c r="O41" s="15"/>
      <c r="P41" s="15"/>
      <c r="Q41" s="15"/>
      <c r="R41" s="15"/>
    </row>
    <row r="42">
      <c r="A42" s="15"/>
      <c r="B42" s="15"/>
      <c r="C42" s="15"/>
      <c r="D42" s="15"/>
      <c r="E42" s="15"/>
      <c r="F42" s="15"/>
      <c r="G42" s="15"/>
      <c r="H42" s="15"/>
      <c r="I42" s="15"/>
      <c r="J42" s="15"/>
      <c r="K42" s="15"/>
      <c r="L42" s="15"/>
      <c r="M42" s="15"/>
      <c r="N42" s="15"/>
      <c r="O42" s="15"/>
      <c r="P42" s="15"/>
      <c r="Q42" s="15"/>
      <c r="R42" s="15"/>
    </row>
    <row r="43">
      <c r="A43" s="15"/>
      <c r="B43" s="15"/>
      <c r="C43" s="15"/>
      <c r="D43" s="15"/>
      <c r="E43" s="15"/>
      <c r="F43" s="15"/>
      <c r="G43" s="15"/>
      <c r="H43" s="15"/>
      <c r="I43" s="15"/>
      <c r="J43" s="15"/>
      <c r="K43" s="15"/>
      <c r="L43" s="15"/>
      <c r="M43" s="15"/>
      <c r="N43" s="15"/>
      <c r="O43" s="15"/>
      <c r="P43" s="15"/>
      <c r="Q43" s="15"/>
      <c r="R43" s="15"/>
    </row>
    <row r="44">
      <c r="A44" s="15"/>
      <c r="B44" s="15"/>
      <c r="C44" s="15"/>
      <c r="D44" s="15"/>
      <c r="E44" s="15"/>
      <c r="F44" s="15"/>
      <c r="G44" s="15"/>
      <c r="H44" s="15"/>
      <c r="I44" s="15"/>
      <c r="J44" s="15"/>
      <c r="K44" s="15"/>
      <c r="L44" s="15"/>
      <c r="M44" s="15"/>
      <c r="N44" s="15"/>
      <c r="O44" s="15"/>
      <c r="P44" s="15"/>
      <c r="Q44" s="15"/>
      <c r="R44" s="15"/>
    </row>
    <row r="45">
      <c r="A45" s="15"/>
      <c r="B45" s="15"/>
      <c r="C45" s="15"/>
      <c r="D45" s="15"/>
      <c r="E45" s="15"/>
      <c r="F45" s="15"/>
      <c r="G45" s="15"/>
      <c r="H45" s="15"/>
      <c r="I45" s="15"/>
      <c r="J45" s="15"/>
      <c r="K45" s="15"/>
      <c r="L45" s="15"/>
      <c r="M45" s="15"/>
      <c r="N45" s="15"/>
      <c r="O45" s="15"/>
      <c r="P45" s="15"/>
      <c r="Q45" s="15"/>
      <c r="R45" s="15"/>
    </row>
    <row r="46">
      <c r="A46" s="15"/>
      <c r="B46" s="15"/>
      <c r="C46" s="15"/>
      <c r="D46" s="15"/>
      <c r="E46" s="15"/>
      <c r="F46" s="15"/>
      <c r="G46" s="15"/>
      <c r="H46" s="15"/>
      <c r="I46" s="15"/>
      <c r="J46" s="15"/>
      <c r="K46" s="15"/>
      <c r="L46" s="15"/>
      <c r="M46" s="15"/>
      <c r="N46" s="15"/>
      <c r="O46" s="15"/>
      <c r="P46" s="15"/>
      <c r="Q46" s="15"/>
      <c r="R46" s="15"/>
    </row>
    <row r="47">
      <c r="A47" s="15"/>
      <c r="B47" s="15"/>
      <c r="C47" s="15"/>
      <c r="D47" s="15"/>
      <c r="E47" s="15"/>
      <c r="F47" s="15"/>
      <c r="G47" s="15"/>
      <c r="H47" s="15"/>
      <c r="I47" s="15"/>
      <c r="J47" s="15"/>
      <c r="K47" s="15"/>
      <c r="L47" s="15"/>
      <c r="M47" s="15"/>
      <c r="N47" s="15"/>
      <c r="O47" s="15"/>
      <c r="P47" s="15"/>
      <c r="Q47" s="15"/>
      <c r="R47" s="15"/>
    </row>
    <row r="48">
      <c r="A48" s="15"/>
      <c r="B48" s="15"/>
      <c r="C48" s="15"/>
      <c r="D48" s="15"/>
      <c r="E48" s="15"/>
      <c r="F48" s="15"/>
      <c r="G48" s="15"/>
      <c r="H48" s="15"/>
      <c r="I48" s="15"/>
      <c r="J48" s="15"/>
      <c r="K48" s="15"/>
      <c r="L48" s="15"/>
      <c r="M48" s="15"/>
      <c r="N48" s="15"/>
      <c r="O48" s="15"/>
      <c r="P48" s="15"/>
      <c r="Q48" s="15"/>
      <c r="R48" s="15"/>
    </row>
    <row r="49">
      <c r="A49" s="15"/>
      <c r="B49" s="15"/>
      <c r="C49" s="15"/>
      <c r="D49" s="15"/>
      <c r="E49" s="15"/>
      <c r="F49" s="15"/>
      <c r="G49" s="15"/>
      <c r="H49" s="15"/>
      <c r="I49" s="15"/>
      <c r="J49" s="15"/>
      <c r="K49" s="15"/>
      <c r="L49" s="15"/>
      <c r="M49" s="15"/>
      <c r="N49" s="15"/>
      <c r="O49" s="15"/>
      <c r="P49" s="15"/>
      <c r="Q49" s="15"/>
      <c r="R49" s="15"/>
    </row>
    <row r="50">
      <c r="A50" s="15"/>
      <c r="B50" s="15"/>
      <c r="C50" s="15"/>
      <c r="D50" s="15"/>
      <c r="E50" s="15"/>
      <c r="F50" s="15"/>
      <c r="G50" s="15"/>
      <c r="H50" s="15"/>
      <c r="I50" s="15"/>
      <c r="J50" s="15"/>
      <c r="K50" s="15"/>
      <c r="L50" s="15"/>
      <c r="M50" s="15"/>
      <c r="N50" s="15"/>
      <c r="O50" s="15"/>
      <c r="P50" s="15"/>
      <c r="Q50" s="15"/>
      <c r="R50" s="15"/>
    </row>
    <row r="51">
      <c r="A51" s="15"/>
      <c r="B51" s="15"/>
      <c r="C51" s="15"/>
      <c r="D51" s="15"/>
      <c r="E51" s="15"/>
      <c r="F51" s="15"/>
      <c r="G51" s="15"/>
      <c r="H51" s="15"/>
      <c r="I51" s="15"/>
      <c r="J51" s="15"/>
      <c r="K51" s="15"/>
      <c r="L51" s="15"/>
      <c r="M51" s="15"/>
      <c r="N51" s="15"/>
      <c r="O51" s="15"/>
      <c r="P51" s="15"/>
      <c r="Q51" s="15"/>
      <c r="R51" s="15"/>
    </row>
    <row r="52">
      <c r="A52" s="15"/>
      <c r="B52" s="15"/>
      <c r="C52" s="15"/>
      <c r="D52" s="15"/>
      <c r="E52" s="15"/>
      <c r="F52" s="15"/>
      <c r="G52" s="15"/>
      <c r="H52" s="15"/>
      <c r="I52" s="15"/>
      <c r="J52" s="15"/>
      <c r="K52" s="15"/>
      <c r="L52" s="15"/>
      <c r="M52" s="15"/>
      <c r="N52" s="15"/>
      <c r="O52" s="15"/>
      <c r="P52" s="15"/>
      <c r="Q52" s="15"/>
      <c r="R52" s="15"/>
    </row>
    <row r="53">
      <c r="A53" s="15"/>
      <c r="B53" s="15"/>
      <c r="C53" s="15"/>
      <c r="D53" s="15"/>
      <c r="E53" s="15"/>
      <c r="F53" s="15"/>
      <c r="G53" s="15"/>
      <c r="H53" s="15"/>
      <c r="I53" s="15"/>
      <c r="J53" s="15"/>
      <c r="K53" s="15"/>
      <c r="L53" s="15"/>
      <c r="M53" s="15"/>
      <c r="N53" s="15"/>
      <c r="O53" s="15"/>
      <c r="P53" s="15"/>
      <c r="Q53" s="15"/>
      <c r="R53" s="15"/>
    </row>
    <row r="54">
      <c r="A54" s="15"/>
      <c r="B54" s="15"/>
      <c r="C54" s="15"/>
      <c r="D54" s="15"/>
      <c r="E54" s="15"/>
      <c r="F54" s="15"/>
      <c r="G54" s="15"/>
      <c r="H54" s="15"/>
      <c r="I54" s="15"/>
      <c r="J54" s="15"/>
      <c r="K54" s="15"/>
      <c r="L54" s="15"/>
      <c r="M54" s="15"/>
      <c r="N54" s="15"/>
      <c r="O54" s="15"/>
      <c r="P54" s="15"/>
      <c r="Q54" s="15"/>
      <c r="R54" s="15"/>
    </row>
    <row r="55">
      <c r="A55" s="15"/>
      <c r="B55" s="15"/>
      <c r="C55" s="15"/>
      <c r="D55" s="15"/>
      <c r="E55" s="15"/>
      <c r="F55" s="15"/>
      <c r="G55" s="15"/>
      <c r="H55" s="15"/>
      <c r="I55" s="15"/>
      <c r="J55" s="15"/>
      <c r="K55" s="15"/>
      <c r="L55" s="15"/>
      <c r="M55" s="15"/>
      <c r="N55" s="15"/>
      <c r="O55" s="15"/>
      <c r="P55" s="15"/>
      <c r="Q55" s="15"/>
      <c r="R55" s="15"/>
    </row>
    <row r="56">
      <c r="A56" s="15"/>
      <c r="B56" s="15"/>
      <c r="C56" s="15"/>
      <c r="D56" s="15"/>
      <c r="E56" s="15"/>
      <c r="F56" s="15"/>
      <c r="G56" s="15"/>
      <c r="H56" s="15"/>
      <c r="I56" s="15"/>
      <c r="J56" s="15"/>
      <c r="K56" s="15"/>
      <c r="L56" s="15"/>
      <c r="M56" s="15"/>
      <c r="N56" s="15"/>
      <c r="O56" s="15"/>
      <c r="P56" s="15"/>
      <c r="Q56" s="15"/>
      <c r="R56" s="15"/>
    </row>
    <row r="57">
      <c r="A57" s="15"/>
      <c r="B57" s="15"/>
      <c r="C57" s="15"/>
      <c r="D57" s="15"/>
      <c r="E57" s="15"/>
      <c r="F57" s="15"/>
      <c r="G57" s="15"/>
      <c r="H57" s="15"/>
      <c r="I57" s="15"/>
      <c r="J57" s="15"/>
      <c r="K57" s="15"/>
      <c r="L57" s="15"/>
      <c r="M57" s="15"/>
      <c r="N57" s="15"/>
      <c r="O57" s="15"/>
      <c r="P57" s="15"/>
      <c r="Q57" s="15"/>
      <c r="R57" s="15"/>
    </row>
    <row r="58">
      <c r="A58" s="15"/>
      <c r="B58" s="15"/>
      <c r="C58" s="15"/>
      <c r="D58" s="15"/>
      <c r="E58" s="15"/>
      <c r="F58" s="15"/>
      <c r="G58" s="15"/>
      <c r="H58" s="15"/>
      <c r="I58" s="15"/>
      <c r="J58" s="15"/>
      <c r="K58" s="15"/>
      <c r="L58" s="15"/>
      <c r="M58" s="15"/>
      <c r="N58" s="15"/>
      <c r="O58" s="15"/>
      <c r="P58" s="15"/>
      <c r="Q58" s="15"/>
      <c r="R58" s="15"/>
    </row>
    <row r="59">
      <c r="A59" s="15"/>
      <c r="B59" s="15"/>
      <c r="C59" s="15"/>
      <c r="D59" s="15"/>
      <c r="E59" s="15"/>
      <c r="F59" s="15"/>
      <c r="G59" s="15"/>
      <c r="H59" s="15"/>
      <c r="I59" s="15"/>
      <c r="J59" s="15"/>
      <c r="K59" s="15"/>
      <c r="L59" s="15"/>
      <c r="M59" s="15"/>
      <c r="N59" s="15"/>
      <c r="O59" s="15"/>
      <c r="P59" s="15"/>
      <c r="Q59" s="15"/>
      <c r="R59" s="15"/>
    </row>
    <row r="60">
      <c r="A60" s="15"/>
      <c r="B60" s="15"/>
      <c r="C60" s="15"/>
      <c r="D60" s="15"/>
      <c r="E60" s="15"/>
      <c r="F60" s="15"/>
      <c r="G60" s="15"/>
      <c r="H60" s="15"/>
      <c r="I60" s="15"/>
      <c r="J60" s="15"/>
      <c r="K60" s="15"/>
      <c r="L60" s="15"/>
      <c r="M60" s="15"/>
      <c r="N60" s="15"/>
      <c r="O60" s="15"/>
      <c r="P60" s="15"/>
      <c r="Q60" s="15"/>
      <c r="R60" s="15"/>
    </row>
    <row r="61">
      <c r="A61" s="15"/>
      <c r="B61" s="15"/>
      <c r="C61" s="15"/>
      <c r="D61" s="15"/>
      <c r="E61" s="15"/>
      <c r="F61" s="15"/>
      <c r="G61" s="15"/>
      <c r="H61" s="15"/>
      <c r="I61" s="15"/>
      <c r="J61" s="15"/>
      <c r="K61" s="15"/>
      <c r="L61" s="15"/>
      <c r="M61" s="15"/>
      <c r="N61" s="15"/>
      <c r="O61" s="15"/>
      <c r="P61" s="15"/>
      <c r="Q61" s="15"/>
      <c r="R61" s="15"/>
    </row>
    <row r="62">
      <c r="A62" s="15"/>
      <c r="B62" s="15"/>
      <c r="C62" s="15"/>
      <c r="D62" s="15"/>
      <c r="E62" s="15"/>
      <c r="F62" s="15"/>
      <c r="G62" s="15"/>
      <c r="H62" s="15"/>
      <c r="I62" s="15"/>
      <c r="J62" s="15"/>
      <c r="K62" s="15"/>
      <c r="L62" s="15"/>
      <c r="M62" s="15"/>
      <c r="N62" s="15"/>
      <c r="O62" s="15"/>
      <c r="P62" s="15"/>
      <c r="Q62" s="15"/>
      <c r="R62" s="15"/>
    </row>
    <row r="63">
      <c r="A63" s="15"/>
      <c r="B63" s="15"/>
      <c r="C63" s="15"/>
      <c r="D63" s="15"/>
      <c r="E63" s="15"/>
      <c r="F63" s="15"/>
      <c r="G63" s="15"/>
      <c r="H63" s="15"/>
      <c r="I63" s="15"/>
      <c r="J63" s="15"/>
      <c r="K63" s="15"/>
      <c r="L63" s="15"/>
      <c r="M63" s="15"/>
      <c r="N63" s="15"/>
      <c r="O63" s="15"/>
      <c r="P63" s="15"/>
      <c r="Q63" s="15"/>
      <c r="R63" s="15"/>
    </row>
    <row r="64">
      <c r="A64" s="15"/>
      <c r="B64" s="15"/>
      <c r="C64" s="15"/>
      <c r="D64" s="15"/>
      <c r="E64" s="15"/>
      <c r="F64" s="15"/>
      <c r="G64" s="15"/>
      <c r="H64" s="15"/>
      <c r="I64" s="15"/>
      <c r="J64" s="15"/>
      <c r="K64" s="15"/>
      <c r="L64" s="15"/>
      <c r="M64" s="15"/>
      <c r="N64" s="15"/>
      <c r="O64" s="15"/>
      <c r="P64" s="15"/>
      <c r="Q64" s="15"/>
      <c r="R64" s="15"/>
    </row>
    <row r="65">
      <c r="A65" s="15"/>
      <c r="B65" s="15"/>
      <c r="C65" s="15"/>
      <c r="D65" s="15"/>
      <c r="E65" s="15"/>
      <c r="F65" s="15"/>
      <c r="G65" s="15"/>
      <c r="H65" s="15"/>
      <c r="I65" s="15"/>
      <c r="J65" s="15"/>
      <c r="K65" s="15"/>
      <c r="L65" s="15"/>
      <c r="M65" s="15"/>
      <c r="N65" s="15"/>
      <c r="O65" s="15"/>
      <c r="P65" s="15"/>
      <c r="Q65" s="15"/>
      <c r="R65" s="15"/>
    </row>
    <row r="66">
      <c r="A66" s="15"/>
      <c r="B66" s="15"/>
      <c r="C66" s="15"/>
      <c r="D66" s="15"/>
      <c r="E66" s="15"/>
      <c r="F66" s="15"/>
      <c r="G66" s="15"/>
      <c r="H66" s="15"/>
      <c r="I66" s="15"/>
      <c r="J66" s="15"/>
      <c r="K66" s="15"/>
      <c r="L66" s="15"/>
      <c r="M66" s="15"/>
      <c r="N66" s="15"/>
      <c r="O66" s="15"/>
      <c r="P66" s="15"/>
      <c r="Q66" s="15"/>
      <c r="R66" s="15"/>
    </row>
    <row r="67">
      <c r="A67" s="15"/>
      <c r="B67" s="15"/>
      <c r="C67" s="15"/>
      <c r="D67" s="15"/>
      <c r="E67" s="15"/>
      <c r="F67" s="15"/>
      <c r="G67" s="15"/>
      <c r="H67" s="15"/>
      <c r="I67" s="15"/>
      <c r="J67" s="15"/>
      <c r="K67" s="15"/>
      <c r="L67" s="15"/>
      <c r="M67" s="15"/>
      <c r="N67" s="15"/>
      <c r="O67" s="15"/>
      <c r="P67" s="15"/>
      <c r="Q67" s="15"/>
      <c r="R67" s="15"/>
    </row>
    <row r="68">
      <c r="A68" s="15"/>
      <c r="B68" s="15"/>
      <c r="C68" s="15"/>
      <c r="D68" s="15"/>
      <c r="E68" s="15"/>
      <c r="F68" s="15"/>
      <c r="G68" s="15"/>
      <c r="H68" s="15"/>
      <c r="I68" s="15"/>
      <c r="J68" s="15"/>
      <c r="K68" s="15"/>
      <c r="L68" s="15"/>
      <c r="M68" s="15"/>
      <c r="N68" s="15"/>
      <c r="O68" s="15"/>
      <c r="P68" s="15"/>
      <c r="Q68" s="15"/>
      <c r="R68" s="15"/>
    </row>
    <row r="69">
      <c r="A69" s="15"/>
      <c r="B69" s="15"/>
      <c r="C69" s="15"/>
      <c r="D69" s="15"/>
      <c r="E69" s="15"/>
      <c r="F69" s="15"/>
      <c r="G69" s="15"/>
      <c r="H69" s="15"/>
      <c r="I69" s="15"/>
      <c r="J69" s="15"/>
      <c r="K69" s="15"/>
      <c r="L69" s="15"/>
      <c r="M69" s="15"/>
      <c r="N69" s="15"/>
      <c r="O69" s="15"/>
      <c r="P69" s="15"/>
      <c r="Q69" s="15"/>
      <c r="R69" s="15"/>
    </row>
    <row r="70">
      <c r="A70" s="15"/>
      <c r="B70" s="15"/>
      <c r="C70" s="15"/>
      <c r="D70" s="15"/>
      <c r="E70" s="15"/>
      <c r="F70" s="15"/>
      <c r="G70" s="15"/>
      <c r="H70" s="15"/>
      <c r="I70" s="15"/>
      <c r="J70" s="15"/>
      <c r="K70" s="15"/>
      <c r="L70" s="15"/>
      <c r="M70" s="15"/>
      <c r="N70" s="15"/>
      <c r="O70" s="15"/>
      <c r="P70" s="15"/>
      <c r="Q70" s="15"/>
      <c r="R70" s="15"/>
    </row>
    <row r="71">
      <c r="A71" s="15"/>
      <c r="B71" s="15"/>
      <c r="C71" s="15"/>
      <c r="D71" s="15"/>
      <c r="E71" s="15"/>
      <c r="F71" s="15"/>
      <c r="G71" s="15"/>
      <c r="H71" s="15"/>
      <c r="I71" s="15"/>
      <c r="J71" s="15"/>
      <c r="K71" s="15"/>
      <c r="L71" s="15"/>
      <c r="M71" s="15"/>
      <c r="N71" s="15"/>
      <c r="O71" s="15"/>
      <c r="P71" s="15"/>
      <c r="Q71" s="15"/>
      <c r="R71" s="15"/>
    </row>
    <row r="72">
      <c r="A72" s="15"/>
      <c r="B72" s="15"/>
      <c r="C72" s="15"/>
      <c r="D72" s="15"/>
      <c r="E72" s="15"/>
      <c r="F72" s="15"/>
      <c r="G72" s="15"/>
      <c r="H72" s="15"/>
      <c r="I72" s="15"/>
      <c r="J72" s="15"/>
      <c r="K72" s="15"/>
      <c r="L72" s="15"/>
      <c r="M72" s="15"/>
      <c r="N72" s="15"/>
      <c r="O72" s="15"/>
      <c r="P72" s="15"/>
      <c r="Q72" s="15"/>
      <c r="R72" s="15"/>
    </row>
    <row r="73">
      <c r="A73" s="15"/>
      <c r="B73" s="15"/>
      <c r="C73" s="15"/>
      <c r="D73" s="15"/>
      <c r="E73" s="15"/>
      <c r="F73" s="15"/>
      <c r="G73" s="15"/>
      <c r="H73" s="15"/>
      <c r="I73" s="15"/>
      <c r="J73" s="15"/>
      <c r="K73" s="15"/>
      <c r="L73" s="15"/>
      <c r="M73" s="15"/>
      <c r="N73" s="15"/>
      <c r="O73" s="15"/>
      <c r="P73" s="15"/>
      <c r="Q73" s="15"/>
      <c r="R73" s="15"/>
    </row>
    <row r="74">
      <c r="A74" s="15"/>
      <c r="B74" s="15"/>
      <c r="C74" s="15"/>
      <c r="D74" s="15"/>
      <c r="E74" s="15"/>
      <c r="F74" s="15"/>
      <c r="G74" s="15"/>
      <c r="H74" s="15"/>
      <c r="I74" s="15"/>
      <c r="J74" s="15"/>
      <c r="K74" s="15"/>
      <c r="L74" s="15"/>
      <c r="M74" s="15"/>
      <c r="N74" s="15"/>
      <c r="O74" s="15"/>
      <c r="P74" s="15"/>
      <c r="Q74" s="15"/>
      <c r="R74" s="15"/>
    </row>
    <row r="75">
      <c r="A75" s="15"/>
      <c r="B75" s="15"/>
      <c r="C75" s="15"/>
      <c r="D75" s="15"/>
      <c r="E75" s="15"/>
      <c r="F75" s="15"/>
      <c r="G75" s="15"/>
      <c r="H75" s="15"/>
      <c r="I75" s="15"/>
      <c r="J75" s="15"/>
      <c r="K75" s="15"/>
      <c r="L75" s="15"/>
      <c r="M75" s="15"/>
      <c r="N75" s="15"/>
      <c r="O75" s="15"/>
      <c r="P75" s="15"/>
      <c r="Q75" s="15"/>
      <c r="R75" s="15"/>
    </row>
    <row r="76">
      <c r="A76" s="15"/>
      <c r="B76" s="15"/>
      <c r="C76" s="15"/>
      <c r="D76" s="15"/>
      <c r="E76" s="15"/>
      <c r="F76" s="15"/>
      <c r="G76" s="15"/>
      <c r="H76" s="15"/>
      <c r="I76" s="15"/>
      <c r="J76" s="15"/>
      <c r="K76" s="15"/>
      <c r="L76" s="15"/>
      <c r="M76" s="15"/>
      <c r="N76" s="15"/>
      <c r="O76" s="15"/>
      <c r="P76" s="15"/>
      <c r="Q76" s="15"/>
      <c r="R76" s="15"/>
    </row>
    <row r="77">
      <c r="A77" s="15"/>
      <c r="B77" s="15"/>
      <c r="C77" s="15"/>
      <c r="D77" s="15"/>
      <c r="E77" s="15"/>
      <c r="F77" s="15"/>
      <c r="G77" s="15"/>
      <c r="H77" s="15"/>
      <c r="I77" s="15"/>
      <c r="J77" s="15"/>
      <c r="K77" s="15"/>
      <c r="L77" s="15"/>
      <c r="M77" s="15"/>
      <c r="N77" s="15"/>
      <c r="O77" s="15"/>
      <c r="P77" s="15"/>
      <c r="Q77" s="15"/>
      <c r="R77" s="15"/>
    </row>
    <row r="78">
      <c r="A78" s="15"/>
      <c r="B78" s="15"/>
      <c r="C78" s="15"/>
      <c r="D78" s="15"/>
      <c r="E78" s="15"/>
      <c r="F78" s="15"/>
      <c r="G78" s="15"/>
      <c r="H78" s="15"/>
      <c r="I78" s="15"/>
      <c r="J78" s="15"/>
      <c r="K78" s="15"/>
      <c r="L78" s="15"/>
      <c r="M78" s="15"/>
      <c r="N78" s="15"/>
      <c r="O78" s="15"/>
      <c r="P78" s="15"/>
      <c r="Q78" s="15"/>
      <c r="R78" s="15"/>
    </row>
    <row r="79">
      <c r="A79" s="15"/>
      <c r="B79" s="15"/>
      <c r="C79" s="15"/>
      <c r="D79" s="15"/>
      <c r="E79" s="15"/>
      <c r="F79" s="15"/>
      <c r="G79" s="15"/>
      <c r="H79" s="15"/>
      <c r="I79" s="15"/>
      <c r="J79" s="15"/>
      <c r="K79" s="15"/>
      <c r="L79" s="15"/>
      <c r="M79" s="15"/>
      <c r="N79" s="15"/>
      <c r="O79" s="15"/>
      <c r="P79" s="15"/>
      <c r="Q79" s="15"/>
      <c r="R79" s="15"/>
    </row>
    <row r="80">
      <c r="A80" s="15"/>
      <c r="B80" s="15"/>
      <c r="C80" s="15"/>
      <c r="D80" s="15"/>
      <c r="E80" s="15"/>
      <c r="F80" s="15"/>
      <c r="G80" s="15"/>
      <c r="H80" s="15"/>
      <c r="I80" s="15"/>
      <c r="J80" s="15"/>
      <c r="K80" s="15"/>
      <c r="L80" s="15"/>
      <c r="M80" s="15"/>
      <c r="N80" s="15"/>
      <c r="O80" s="15"/>
      <c r="P80" s="15"/>
      <c r="Q80" s="15"/>
      <c r="R80" s="15"/>
    </row>
    <row r="81">
      <c r="A81" s="15"/>
      <c r="B81" s="15"/>
      <c r="C81" s="15"/>
      <c r="D81" s="15"/>
      <c r="E81" s="15"/>
      <c r="F81" s="15"/>
      <c r="G81" s="15"/>
      <c r="H81" s="15"/>
      <c r="I81" s="15"/>
      <c r="J81" s="15"/>
      <c r="K81" s="15"/>
      <c r="L81" s="15"/>
      <c r="M81" s="15"/>
      <c r="N81" s="15"/>
      <c r="O81" s="15"/>
      <c r="P81" s="15"/>
      <c r="Q81" s="15"/>
      <c r="R81" s="15"/>
    </row>
    <row r="82">
      <c r="A82" s="15"/>
      <c r="B82" s="15"/>
      <c r="C82" s="15"/>
      <c r="D82" s="15"/>
      <c r="E82" s="15"/>
      <c r="F82" s="15"/>
      <c r="G82" s="15"/>
      <c r="H82" s="15"/>
      <c r="I82" s="15"/>
      <c r="J82" s="15"/>
      <c r="K82" s="15"/>
      <c r="L82" s="15"/>
      <c r="M82" s="15"/>
      <c r="N82" s="15"/>
      <c r="O82" s="15"/>
      <c r="P82" s="15"/>
      <c r="Q82" s="15"/>
      <c r="R82" s="15"/>
    </row>
    <row r="83">
      <c r="A83" s="15"/>
      <c r="B83" s="15"/>
      <c r="C83" s="15"/>
      <c r="D83" s="15"/>
      <c r="E83" s="15"/>
      <c r="F83" s="15"/>
      <c r="G83" s="15"/>
      <c r="H83" s="15"/>
      <c r="I83" s="15"/>
      <c r="J83" s="15"/>
      <c r="K83" s="15"/>
      <c r="L83" s="15"/>
      <c r="M83" s="15"/>
      <c r="N83" s="15"/>
      <c r="O83" s="15"/>
      <c r="P83" s="15"/>
      <c r="Q83" s="15"/>
      <c r="R83" s="15"/>
    </row>
    <row r="84">
      <c r="A84" s="15"/>
      <c r="B84" s="15"/>
      <c r="C84" s="15"/>
      <c r="D84" s="15"/>
      <c r="E84" s="15"/>
      <c r="F84" s="15"/>
      <c r="G84" s="15"/>
      <c r="H84" s="15"/>
      <c r="I84" s="15"/>
      <c r="J84" s="15"/>
      <c r="K84" s="15"/>
      <c r="L84" s="15"/>
      <c r="M84" s="15"/>
      <c r="N84" s="15"/>
      <c r="O84" s="15"/>
      <c r="P84" s="15"/>
      <c r="Q84" s="15"/>
      <c r="R84" s="15"/>
    </row>
    <row r="85">
      <c r="A85" s="15"/>
      <c r="B85" s="15"/>
      <c r="C85" s="15"/>
      <c r="D85" s="15"/>
      <c r="E85" s="15"/>
      <c r="F85" s="15"/>
      <c r="G85" s="15"/>
      <c r="H85" s="15"/>
      <c r="I85" s="15"/>
      <c r="J85" s="15"/>
      <c r="K85" s="15"/>
      <c r="L85" s="15"/>
      <c r="M85" s="15"/>
      <c r="N85" s="15"/>
      <c r="O85" s="15"/>
      <c r="P85" s="15"/>
      <c r="Q85" s="15"/>
      <c r="R85" s="15"/>
    </row>
    <row r="86">
      <c r="A86" s="15"/>
      <c r="B86" s="15"/>
      <c r="C86" s="15"/>
      <c r="D86" s="15"/>
      <c r="E86" s="15"/>
      <c r="F86" s="15"/>
      <c r="G86" s="15"/>
      <c r="H86" s="15"/>
      <c r="I86" s="15"/>
      <c r="J86" s="15"/>
      <c r="K86" s="15"/>
      <c r="L86" s="15"/>
      <c r="M86" s="15"/>
      <c r="N86" s="15"/>
      <c r="O86" s="15"/>
      <c r="P86" s="15"/>
      <c r="Q86" s="15"/>
      <c r="R86" s="15"/>
    </row>
    <row r="87">
      <c r="A87" s="15"/>
      <c r="B87" s="15"/>
      <c r="C87" s="15"/>
      <c r="D87" s="15"/>
      <c r="E87" s="15"/>
      <c r="F87" s="15"/>
      <c r="G87" s="15"/>
      <c r="H87" s="15"/>
      <c r="I87" s="15"/>
      <c r="J87" s="15"/>
      <c r="K87" s="15"/>
      <c r="L87" s="15"/>
      <c r="M87" s="15"/>
      <c r="N87" s="15"/>
      <c r="O87" s="15"/>
      <c r="P87" s="15"/>
      <c r="Q87" s="15"/>
      <c r="R87" s="15"/>
    </row>
    <row r="88">
      <c r="A88" s="15"/>
      <c r="B88" s="15"/>
      <c r="C88" s="15"/>
      <c r="D88" s="15"/>
      <c r="E88" s="15"/>
      <c r="F88" s="15"/>
      <c r="G88" s="15"/>
      <c r="H88" s="15"/>
      <c r="I88" s="15"/>
      <c r="J88" s="15"/>
      <c r="K88" s="15"/>
      <c r="L88" s="15"/>
      <c r="M88" s="15"/>
      <c r="N88" s="15"/>
      <c r="O88" s="15"/>
      <c r="P88" s="15"/>
      <c r="Q88" s="15"/>
      <c r="R88" s="15"/>
    </row>
    <row r="89">
      <c r="A89" s="15"/>
      <c r="B89" s="15"/>
      <c r="C89" s="15"/>
      <c r="D89" s="15"/>
      <c r="E89" s="15"/>
      <c r="F89" s="15"/>
      <c r="G89" s="15"/>
      <c r="H89" s="15"/>
      <c r="I89" s="15"/>
      <c r="J89" s="15"/>
      <c r="K89" s="15"/>
      <c r="L89" s="15"/>
      <c r="M89" s="15"/>
      <c r="N89" s="15"/>
      <c r="O89" s="15"/>
      <c r="P89" s="15"/>
      <c r="Q89" s="15"/>
      <c r="R89" s="15"/>
    </row>
    <row r="90">
      <c r="A90" s="15"/>
      <c r="B90" s="15"/>
      <c r="C90" s="15"/>
      <c r="D90" s="15"/>
      <c r="E90" s="15"/>
      <c r="F90" s="15"/>
      <c r="G90" s="15"/>
      <c r="H90" s="15"/>
      <c r="I90" s="15"/>
      <c r="J90" s="15"/>
      <c r="K90" s="15"/>
      <c r="L90" s="15"/>
      <c r="M90" s="15"/>
      <c r="N90" s="15"/>
      <c r="O90" s="15"/>
      <c r="P90" s="15"/>
      <c r="Q90" s="15"/>
      <c r="R90" s="15"/>
    </row>
    <row r="91">
      <c r="A91" s="15"/>
      <c r="B91" s="15"/>
      <c r="C91" s="15"/>
      <c r="D91" s="15"/>
      <c r="E91" s="15"/>
      <c r="F91" s="15"/>
      <c r="G91" s="15"/>
      <c r="H91" s="15"/>
      <c r="I91" s="15"/>
      <c r="J91" s="15"/>
      <c r="K91" s="15"/>
      <c r="L91" s="15"/>
      <c r="M91" s="15"/>
      <c r="N91" s="15"/>
      <c r="O91" s="15"/>
      <c r="P91" s="15"/>
      <c r="Q91" s="15"/>
      <c r="R91" s="15"/>
    </row>
    <row r="92">
      <c r="A92" s="15"/>
      <c r="B92" s="15"/>
      <c r="C92" s="15"/>
      <c r="D92" s="15"/>
      <c r="E92" s="15"/>
      <c r="F92" s="15"/>
      <c r="G92" s="15"/>
      <c r="H92" s="15"/>
      <c r="I92" s="15"/>
      <c r="J92" s="15"/>
      <c r="K92" s="15"/>
      <c r="L92" s="15"/>
      <c r="M92" s="15"/>
      <c r="N92" s="15"/>
      <c r="O92" s="15"/>
      <c r="P92" s="15"/>
      <c r="Q92" s="15"/>
      <c r="R92" s="15"/>
    </row>
    <row r="93">
      <c r="A93" s="15"/>
      <c r="B93" s="15"/>
      <c r="C93" s="15"/>
      <c r="D93" s="15"/>
      <c r="E93" s="15"/>
      <c r="F93" s="15"/>
      <c r="G93" s="15"/>
      <c r="H93" s="15"/>
      <c r="I93" s="15"/>
      <c r="J93" s="15"/>
      <c r="K93" s="15"/>
      <c r="L93" s="15"/>
      <c r="M93" s="15"/>
      <c r="N93" s="15"/>
      <c r="O93" s="15"/>
      <c r="P93" s="15"/>
      <c r="Q93" s="15"/>
      <c r="R93" s="15"/>
    </row>
    <row r="94">
      <c r="A94" s="15"/>
      <c r="B94" s="15"/>
      <c r="C94" s="15"/>
      <c r="D94" s="15"/>
      <c r="E94" s="15"/>
      <c r="F94" s="15"/>
      <c r="G94" s="15"/>
      <c r="H94" s="15"/>
      <c r="I94" s="15"/>
      <c r="J94" s="15"/>
      <c r="K94" s="15"/>
      <c r="L94" s="15"/>
      <c r="M94" s="15"/>
      <c r="N94" s="15"/>
      <c r="O94" s="15"/>
      <c r="P94" s="15"/>
      <c r="Q94" s="15"/>
      <c r="R94" s="15"/>
    </row>
    <row r="95">
      <c r="A95" s="15"/>
      <c r="B95" s="15"/>
      <c r="C95" s="15"/>
      <c r="D95" s="15"/>
      <c r="E95" s="15"/>
      <c r="F95" s="15"/>
      <c r="G95" s="15"/>
      <c r="H95" s="15"/>
      <c r="I95" s="15"/>
      <c r="J95" s="15"/>
      <c r="K95" s="15"/>
      <c r="L95" s="15"/>
      <c r="M95" s="15"/>
      <c r="N95" s="15"/>
      <c r="O95" s="15"/>
      <c r="P95" s="15"/>
      <c r="Q95" s="15"/>
      <c r="R95" s="15"/>
    </row>
    <row r="96">
      <c r="A96" s="15"/>
      <c r="B96" s="15"/>
      <c r="C96" s="15"/>
      <c r="D96" s="15"/>
      <c r="E96" s="15"/>
      <c r="F96" s="15"/>
      <c r="G96" s="15"/>
      <c r="H96" s="15"/>
      <c r="I96" s="15"/>
      <c r="J96" s="15"/>
      <c r="K96" s="15"/>
      <c r="L96" s="15"/>
      <c r="M96" s="15"/>
      <c r="N96" s="15"/>
      <c r="O96" s="15"/>
      <c r="P96" s="15"/>
      <c r="Q96" s="15"/>
      <c r="R96" s="15"/>
    </row>
    <row r="97">
      <c r="A97" s="15"/>
      <c r="B97" s="15"/>
      <c r="C97" s="15"/>
      <c r="D97" s="15"/>
      <c r="E97" s="15"/>
      <c r="F97" s="15"/>
      <c r="G97" s="15"/>
      <c r="H97" s="15"/>
      <c r="I97" s="15"/>
      <c r="J97" s="15"/>
      <c r="K97" s="15"/>
      <c r="L97" s="15"/>
      <c r="M97" s="15"/>
      <c r="N97" s="15"/>
      <c r="O97" s="15"/>
      <c r="P97" s="15"/>
      <c r="Q97" s="15"/>
      <c r="R97" s="15"/>
    </row>
    <row r="98">
      <c r="A98" s="15"/>
      <c r="B98" s="15"/>
      <c r="C98" s="15"/>
      <c r="D98" s="15"/>
      <c r="E98" s="15"/>
      <c r="F98" s="15"/>
      <c r="G98" s="15"/>
      <c r="H98" s="15"/>
      <c r="I98" s="15"/>
      <c r="J98" s="15"/>
      <c r="K98" s="15"/>
      <c r="L98" s="15"/>
      <c r="M98" s="15"/>
      <c r="N98" s="15"/>
      <c r="O98" s="15"/>
      <c r="P98" s="15"/>
      <c r="Q98" s="15"/>
      <c r="R98" s="15"/>
    </row>
    <row r="99">
      <c r="A99" s="15"/>
      <c r="B99" s="15"/>
      <c r="C99" s="15"/>
      <c r="D99" s="15"/>
      <c r="E99" s="15"/>
      <c r="F99" s="15"/>
      <c r="G99" s="15"/>
      <c r="H99" s="15"/>
      <c r="I99" s="15"/>
      <c r="J99" s="15"/>
      <c r="K99" s="15"/>
      <c r="L99" s="15"/>
      <c r="M99" s="15"/>
      <c r="N99" s="15"/>
      <c r="O99" s="15"/>
      <c r="P99" s="15"/>
      <c r="Q99" s="15"/>
      <c r="R99" s="15"/>
    </row>
    <row r="100">
      <c r="A100" s="15"/>
      <c r="B100" s="15"/>
      <c r="C100" s="15"/>
      <c r="D100" s="15"/>
      <c r="E100" s="15"/>
      <c r="F100" s="15"/>
      <c r="G100" s="15"/>
      <c r="H100" s="15"/>
      <c r="I100" s="15"/>
      <c r="J100" s="15"/>
      <c r="K100" s="15"/>
      <c r="L100" s="15"/>
      <c r="M100" s="15"/>
      <c r="N100" s="15"/>
      <c r="O100" s="15"/>
      <c r="P100" s="15"/>
      <c r="Q100" s="15"/>
      <c r="R100" s="15"/>
    </row>
    <row r="101">
      <c r="A101" s="15"/>
      <c r="B101" s="15"/>
      <c r="C101" s="15"/>
      <c r="D101" s="15"/>
      <c r="E101" s="15"/>
      <c r="F101" s="15"/>
      <c r="G101" s="15"/>
      <c r="H101" s="15"/>
      <c r="I101" s="15"/>
      <c r="J101" s="15"/>
      <c r="K101" s="15"/>
      <c r="L101" s="15"/>
      <c r="M101" s="15"/>
      <c r="N101" s="15"/>
      <c r="O101" s="15"/>
      <c r="P101" s="15"/>
      <c r="Q101" s="15"/>
      <c r="R101" s="15"/>
    </row>
    <row r="102">
      <c r="A102" s="15"/>
      <c r="B102" s="15"/>
      <c r="C102" s="15"/>
      <c r="D102" s="15"/>
      <c r="E102" s="15"/>
      <c r="F102" s="15"/>
      <c r="G102" s="15"/>
      <c r="H102" s="15"/>
      <c r="I102" s="15"/>
      <c r="J102" s="15"/>
      <c r="K102" s="15"/>
      <c r="L102" s="15"/>
      <c r="M102" s="15"/>
      <c r="N102" s="15"/>
      <c r="O102" s="15"/>
      <c r="P102" s="15"/>
      <c r="Q102" s="15"/>
      <c r="R102" s="15"/>
    </row>
    <row r="103">
      <c r="A103" s="15"/>
      <c r="B103" s="15"/>
      <c r="C103" s="15"/>
      <c r="D103" s="15"/>
      <c r="E103" s="15"/>
      <c r="F103" s="15"/>
      <c r="G103" s="15"/>
      <c r="H103" s="15"/>
      <c r="I103" s="15"/>
      <c r="J103" s="15"/>
      <c r="K103" s="15"/>
      <c r="L103" s="15"/>
      <c r="M103" s="15"/>
      <c r="N103" s="15"/>
      <c r="O103" s="15"/>
      <c r="P103" s="15"/>
      <c r="Q103" s="15"/>
      <c r="R103" s="15"/>
    </row>
    <row r="104">
      <c r="A104" s="15"/>
      <c r="B104" s="15"/>
      <c r="C104" s="15"/>
      <c r="D104" s="15"/>
      <c r="E104" s="15"/>
      <c r="F104" s="15"/>
      <c r="G104" s="15"/>
      <c r="H104" s="15"/>
      <c r="I104" s="15"/>
      <c r="J104" s="15"/>
      <c r="K104" s="15"/>
      <c r="L104" s="15"/>
      <c r="M104" s="15"/>
      <c r="N104" s="15"/>
      <c r="O104" s="15"/>
      <c r="P104" s="15"/>
      <c r="Q104" s="15"/>
      <c r="R104" s="15"/>
    </row>
    <row r="105">
      <c r="A105" s="15"/>
      <c r="B105" s="15"/>
      <c r="C105" s="15"/>
      <c r="D105" s="15"/>
      <c r="E105" s="15"/>
      <c r="F105" s="15"/>
      <c r="G105" s="15"/>
      <c r="H105" s="15"/>
      <c r="I105" s="15"/>
      <c r="J105" s="15"/>
      <c r="K105" s="15"/>
      <c r="L105" s="15"/>
      <c r="M105" s="15"/>
      <c r="N105" s="15"/>
      <c r="O105" s="15"/>
      <c r="P105" s="15"/>
      <c r="Q105" s="15"/>
      <c r="R105" s="15"/>
    </row>
    <row r="106">
      <c r="A106" s="15"/>
      <c r="B106" s="15"/>
      <c r="C106" s="15"/>
      <c r="D106" s="15"/>
      <c r="E106" s="15"/>
      <c r="F106" s="15"/>
      <c r="G106" s="15"/>
      <c r="H106" s="15"/>
      <c r="I106" s="15"/>
      <c r="J106" s="15"/>
      <c r="K106" s="15"/>
      <c r="L106" s="15"/>
      <c r="M106" s="15"/>
      <c r="N106" s="15"/>
      <c r="O106" s="15"/>
      <c r="P106" s="15"/>
      <c r="Q106" s="15"/>
      <c r="R106" s="15"/>
    </row>
    <row r="107">
      <c r="A107" s="15"/>
      <c r="B107" s="15"/>
      <c r="C107" s="15"/>
      <c r="D107" s="15"/>
      <c r="E107" s="15"/>
      <c r="F107" s="15"/>
      <c r="G107" s="15"/>
      <c r="H107" s="15"/>
      <c r="I107" s="15"/>
      <c r="J107" s="15"/>
      <c r="K107" s="15"/>
      <c r="L107" s="15"/>
      <c r="M107" s="15"/>
      <c r="N107" s="15"/>
      <c r="O107" s="15"/>
      <c r="P107" s="15"/>
      <c r="Q107" s="15"/>
      <c r="R107" s="15"/>
    </row>
    <row r="108">
      <c r="A108" s="15"/>
      <c r="B108" s="15"/>
      <c r="C108" s="15"/>
      <c r="D108" s="15"/>
      <c r="E108" s="15"/>
      <c r="F108" s="15"/>
      <c r="G108" s="15"/>
      <c r="H108" s="15"/>
      <c r="I108" s="15"/>
      <c r="J108" s="15"/>
      <c r="K108" s="15"/>
      <c r="L108" s="15"/>
      <c r="M108" s="15"/>
      <c r="N108" s="15"/>
      <c r="O108" s="15"/>
      <c r="P108" s="15"/>
      <c r="Q108" s="15"/>
      <c r="R108" s="15"/>
    </row>
    <row r="109">
      <c r="A109" s="15"/>
      <c r="B109" s="15"/>
      <c r="C109" s="15"/>
      <c r="D109" s="15"/>
      <c r="E109" s="15"/>
      <c r="F109" s="15"/>
      <c r="G109" s="15"/>
      <c r="H109" s="15"/>
      <c r="I109" s="15"/>
      <c r="J109" s="15"/>
      <c r="K109" s="15"/>
      <c r="L109" s="15"/>
      <c r="M109" s="15"/>
      <c r="N109" s="15"/>
      <c r="O109" s="15"/>
      <c r="P109" s="15"/>
      <c r="Q109" s="15"/>
      <c r="R109" s="15"/>
    </row>
    <row r="110">
      <c r="A110" s="15"/>
      <c r="B110" s="15"/>
      <c r="C110" s="15"/>
      <c r="D110" s="15"/>
      <c r="E110" s="15"/>
      <c r="F110" s="15"/>
      <c r="G110" s="15"/>
      <c r="H110" s="15"/>
      <c r="I110" s="15"/>
      <c r="J110" s="15"/>
      <c r="K110" s="15"/>
      <c r="L110" s="15"/>
      <c r="M110" s="15"/>
      <c r="N110" s="15"/>
      <c r="O110" s="15"/>
      <c r="P110" s="15"/>
      <c r="Q110" s="15"/>
      <c r="R110" s="15"/>
    </row>
    <row r="111">
      <c r="A111" s="15"/>
      <c r="B111" s="15"/>
      <c r="C111" s="15"/>
      <c r="D111" s="15"/>
      <c r="E111" s="15"/>
      <c r="F111" s="15"/>
      <c r="G111" s="15"/>
      <c r="H111" s="15"/>
      <c r="I111" s="15"/>
      <c r="J111" s="15"/>
      <c r="K111" s="15"/>
      <c r="L111" s="15"/>
      <c r="M111" s="15"/>
      <c r="N111" s="15"/>
      <c r="O111" s="15"/>
      <c r="P111" s="15"/>
      <c r="Q111" s="15"/>
      <c r="R111" s="15"/>
    </row>
    <row r="112">
      <c r="A112" s="15"/>
      <c r="B112" s="15"/>
      <c r="C112" s="15"/>
      <c r="D112" s="15"/>
      <c r="E112" s="15"/>
      <c r="F112" s="15"/>
      <c r="G112" s="15"/>
      <c r="H112" s="15"/>
      <c r="I112" s="15"/>
      <c r="J112" s="15"/>
      <c r="K112" s="15"/>
      <c r="L112" s="15"/>
      <c r="M112" s="15"/>
      <c r="N112" s="15"/>
      <c r="O112" s="15"/>
      <c r="P112" s="15"/>
      <c r="Q112" s="15"/>
      <c r="R112" s="15"/>
    </row>
    <row r="113">
      <c r="A113" s="15"/>
      <c r="B113" s="15"/>
      <c r="C113" s="15"/>
      <c r="D113" s="15"/>
      <c r="E113" s="15"/>
      <c r="F113" s="15"/>
      <c r="G113" s="15"/>
      <c r="H113" s="15"/>
      <c r="I113" s="15"/>
      <c r="J113" s="15"/>
      <c r="K113" s="15"/>
      <c r="L113" s="15"/>
      <c r="M113" s="15"/>
      <c r="N113" s="15"/>
      <c r="O113" s="15"/>
      <c r="P113" s="15"/>
      <c r="Q113" s="15"/>
      <c r="R113" s="15"/>
    </row>
    <row r="114">
      <c r="A114" s="15"/>
      <c r="B114" s="15"/>
      <c r="C114" s="15"/>
      <c r="D114" s="15"/>
      <c r="E114" s="15"/>
      <c r="F114" s="15"/>
      <c r="G114" s="15"/>
      <c r="H114" s="15"/>
      <c r="I114" s="15"/>
      <c r="J114" s="15"/>
      <c r="K114" s="15"/>
      <c r="L114" s="15"/>
      <c r="M114" s="15"/>
      <c r="N114" s="15"/>
      <c r="O114" s="15"/>
      <c r="P114" s="15"/>
      <c r="Q114" s="15"/>
      <c r="R114" s="15"/>
    </row>
    <row r="115">
      <c r="A115" s="15"/>
      <c r="B115" s="15"/>
      <c r="C115" s="15"/>
      <c r="D115" s="15"/>
      <c r="E115" s="15"/>
      <c r="F115" s="15"/>
      <c r="G115" s="15"/>
      <c r="H115" s="15"/>
      <c r="I115" s="15"/>
      <c r="J115" s="15"/>
      <c r="K115" s="15"/>
      <c r="L115" s="15"/>
      <c r="M115" s="15"/>
      <c r="N115" s="15"/>
      <c r="O115" s="15"/>
      <c r="P115" s="15"/>
      <c r="Q115" s="15"/>
      <c r="R115" s="15"/>
    </row>
    <row r="116">
      <c r="A116" s="15"/>
      <c r="B116" s="15"/>
      <c r="C116" s="15"/>
      <c r="D116" s="15"/>
      <c r="E116" s="15"/>
      <c r="F116" s="15"/>
      <c r="G116" s="15"/>
      <c r="H116" s="15"/>
      <c r="I116" s="15"/>
      <c r="J116" s="15"/>
      <c r="K116" s="15"/>
      <c r="L116" s="15"/>
      <c r="M116" s="15"/>
      <c r="N116" s="15"/>
      <c r="O116" s="15"/>
      <c r="P116" s="15"/>
      <c r="Q116" s="15"/>
      <c r="R116" s="15"/>
    </row>
    <row r="117">
      <c r="A117" s="15"/>
      <c r="B117" s="15"/>
      <c r="C117" s="15"/>
      <c r="D117" s="15"/>
      <c r="E117" s="15"/>
      <c r="F117" s="15"/>
      <c r="G117" s="15"/>
      <c r="H117" s="15"/>
      <c r="I117" s="15"/>
      <c r="J117" s="15"/>
      <c r="K117" s="15"/>
      <c r="L117" s="15"/>
      <c r="M117" s="15"/>
      <c r="N117" s="15"/>
      <c r="O117" s="15"/>
      <c r="P117" s="15"/>
      <c r="Q117" s="15"/>
      <c r="R117" s="15"/>
    </row>
    <row r="118">
      <c r="A118" s="15"/>
      <c r="B118" s="15"/>
      <c r="C118" s="15"/>
      <c r="D118" s="15"/>
      <c r="E118" s="15"/>
      <c r="F118" s="15"/>
      <c r="G118" s="15"/>
      <c r="H118" s="15"/>
      <c r="I118" s="15"/>
      <c r="J118" s="15"/>
      <c r="K118" s="15"/>
      <c r="L118" s="15"/>
      <c r="M118" s="15"/>
      <c r="N118" s="15"/>
      <c r="O118" s="15"/>
      <c r="P118" s="15"/>
      <c r="Q118" s="15"/>
      <c r="R118" s="15"/>
    </row>
    <row r="119">
      <c r="A119" s="15"/>
      <c r="B119" s="15"/>
      <c r="C119" s="15"/>
      <c r="D119" s="15"/>
      <c r="E119" s="15"/>
      <c r="F119" s="15"/>
      <c r="G119" s="15"/>
      <c r="H119" s="15"/>
      <c r="I119" s="15"/>
      <c r="J119" s="15"/>
      <c r="K119" s="15"/>
      <c r="L119" s="15"/>
      <c r="M119" s="15"/>
      <c r="N119" s="15"/>
      <c r="O119" s="15"/>
      <c r="P119" s="15"/>
      <c r="Q119" s="15"/>
      <c r="R119" s="15"/>
    </row>
    <row r="120">
      <c r="A120" s="15"/>
      <c r="B120" s="15"/>
      <c r="C120" s="15"/>
      <c r="D120" s="15"/>
      <c r="E120" s="15"/>
      <c r="F120" s="15"/>
      <c r="G120" s="15"/>
      <c r="H120" s="15"/>
      <c r="I120" s="15"/>
      <c r="J120" s="15"/>
      <c r="K120" s="15"/>
      <c r="L120" s="15"/>
      <c r="M120" s="15"/>
      <c r="N120" s="15"/>
      <c r="O120" s="15"/>
      <c r="P120" s="15"/>
      <c r="Q120" s="15"/>
      <c r="R120" s="15"/>
    </row>
    <row r="121">
      <c r="A121" s="15"/>
      <c r="B121" s="15"/>
      <c r="C121" s="15"/>
      <c r="D121" s="15"/>
      <c r="E121" s="15"/>
      <c r="F121" s="15"/>
      <c r="G121" s="15"/>
      <c r="H121" s="15"/>
      <c r="I121" s="15"/>
      <c r="J121" s="15"/>
      <c r="K121" s="15"/>
      <c r="L121" s="15"/>
      <c r="M121" s="15"/>
      <c r="N121" s="15"/>
      <c r="O121" s="15"/>
      <c r="P121" s="15"/>
      <c r="Q121" s="15"/>
      <c r="R121" s="15"/>
    </row>
    <row r="122">
      <c r="A122" s="15"/>
      <c r="B122" s="15"/>
      <c r="C122" s="15"/>
      <c r="D122" s="15"/>
      <c r="E122" s="15"/>
      <c r="F122" s="15"/>
      <c r="G122" s="15"/>
      <c r="H122" s="15"/>
      <c r="I122" s="15"/>
      <c r="J122" s="15"/>
      <c r="K122" s="15"/>
      <c r="L122" s="15"/>
      <c r="M122" s="15"/>
      <c r="N122" s="15"/>
      <c r="O122" s="15"/>
      <c r="P122" s="15"/>
      <c r="Q122" s="15"/>
      <c r="R122" s="15"/>
    </row>
    <row r="123">
      <c r="A123" s="15"/>
      <c r="B123" s="15"/>
      <c r="C123" s="15"/>
      <c r="D123" s="15"/>
      <c r="E123" s="15"/>
      <c r="F123" s="15"/>
      <c r="G123" s="15"/>
      <c r="H123" s="15"/>
      <c r="I123" s="15"/>
      <c r="J123" s="15"/>
      <c r="K123" s="15"/>
      <c r="L123" s="15"/>
      <c r="M123" s="15"/>
      <c r="N123" s="15"/>
      <c r="O123" s="15"/>
      <c r="P123" s="15"/>
      <c r="Q123" s="15"/>
      <c r="R123" s="15"/>
    </row>
    <row r="124">
      <c r="A124" s="15"/>
      <c r="B124" s="15"/>
      <c r="C124" s="15"/>
      <c r="D124" s="15"/>
      <c r="E124" s="15"/>
      <c r="F124" s="15"/>
      <c r="G124" s="15"/>
      <c r="H124" s="15"/>
      <c r="I124" s="15"/>
      <c r="J124" s="15"/>
      <c r="K124" s="15"/>
      <c r="L124" s="15"/>
      <c r="M124" s="15"/>
      <c r="N124" s="15"/>
      <c r="O124" s="15"/>
      <c r="P124" s="15"/>
      <c r="Q124" s="15"/>
      <c r="R124" s="15"/>
    </row>
    <row r="125">
      <c r="A125" s="15"/>
      <c r="B125" s="15"/>
      <c r="C125" s="15"/>
      <c r="D125" s="15"/>
      <c r="E125" s="15"/>
      <c r="F125" s="15"/>
      <c r="G125" s="15"/>
      <c r="H125" s="15"/>
      <c r="I125" s="15"/>
      <c r="J125" s="15"/>
      <c r="K125" s="15"/>
      <c r="L125" s="15"/>
      <c r="M125" s="15"/>
      <c r="N125" s="15"/>
      <c r="O125" s="15"/>
      <c r="P125" s="15"/>
      <c r="Q125" s="15"/>
      <c r="R125" s="15"/>
    </row>
    <row r="126">
      <c r="A126" s="15"/>
      <c r="B126" s="15"/>
      <c r="C126" s="15"/>
      <c r="D126" s="15"/>
      <c r="E126" s="15"/>
      <c r="F126" s="15"/>
      <c r="G126" s="15"/>
      <c r="H126" s="15"/>
      <c r="I126" s="15"/>
      <c r="J126" s="15"/>
      <c r="K126" s="15"/>
      <c r="L126" s="15"/>
      <c r="M126" s="15"/>
      <c r="N126" s="15"/>
      <c r="O126" s="15"/>
      <c r="P126" s="15"/>
      <c r="Q126" s="15"/>
      <c r="R126" s="15"/>
    </row>
    <row r="127">
      <c r="A127" s="15"/>
      <c r="B127" s="15"/>
      <c r="C127" s="15"/>
      <c r="D127" s="15"/>
      <c r="E127" s="15"/>
      <c r="F127" s="15"/>
      <c r="G127" s="15"/>
      <c r="H127" s="15"/>
      <c r="I127" s="15"/>
      <c r="J127" s="15"/>
      <c r="K127" s="15"/>
      <c r="L127" s="15"/>
      <c r="M127" s="15"/>
      <c r="N127" s="15"/>
      <c r="O127" s="15"/>
      <c r="P127" s="15"/>
      <c r="Q127" s="15"/>
      <c r="R127" s="15"/>
    </row>
    <row r="128">
      <c r="A128" s="15"/>
      <c r="B128" s="15"/>
      <c r="C128" s="15"/>
      <c r="D128" s="15"/>
      <c r="E128" s="15"/>
      <c r="F128" s="15"/>
      <c r="G128" s="15"/>
      <c r="H128" s="15"/>
      <c r="I128" s="15"/>
      <c r="J128" s="15"/>
      <c r="K128" s="15"/>
      <c r="L128" s="15"/>
      <c r="M128" s="15"/>
      <c r="N128" s="15"/>
      <c r="O128" s="15"/>
      <c r="P128" s="15"/>
      <c r="Q128" s="15"/>
      <c r="R128" s="15"/>
    </row>
    <row r="129">
      <c r="A129" s="15"/>
      <c r="B129" s="15"/>
      <c r="C129" s="15"/>
      <c r="D129" s="15"/>
      <c r="E129" s="15"/>
      <c r="F129" s="15"/>
      <c r="G129" s="15"/>
      <c r="H129" s="15"/>
      <c r="I129" s="15"/>
      <c r="J129" s="15"/>
      <c r="K129" s="15"/>
      <c r="L129" s="15"/>
      <c r="M129" s="15"/>
      <c r="N129" s="15"/>
      <c r="O129" s="15"/>
      <c r="P129" s="15"/>
      <c r="Q129" s="15"/>
      <c r="R129" s="15"/>
    </row>
    <row r="130">
      <c r="A130" s="15"/>
      <c r="B130" s="15"/>
      <c r="C130" s="15"/>
      <c r="D130" s="15"/>
      <c r="E130" s="15"/>
      <c r="F130" s="15"/>
      <c r="G130" s="15"/>
      <c r="H130" s="15"/>
      <c r="I130" s="15"/>
      <c r="J130" s="15"/>
      <c r="K130" s="15"/>
      <c r="L130" s="15"/>
      <c r="M130" s="15"/>
      <c r="N130" s="15"/>
      <c r="O130" s="15"/>
      <c r="P130" s="15"/>
      <c r="Q130" s="15"/>
      <c r="R130" s="15"/>
    </row>
    <row r="131">
      <c r="A131" s="15"/>
      <c r="B131" s="15"/>
      <c r="C131" s="15"/>
      <c r="D131" s="15"/>
      <c r="E131" s="15"/>
      <c r="F131" s="15"/>
      <c r="G131" s="15"/>
      <c r="H131" s="15"/>
      <c r="I131" s="15"/>
      <c r="J131" s="15"/>
      <c r="K131" s="15"/>
      <c r="L131" s="15"/>
      <c r="M131" s="15"/>
      <c r="N131" s="15"/>
      <c r="O131" s="15"/>
      <c r="P131" s="15"/>
      <c r="Q131" s="15"/>
      <c r="R131" s="15"/>
    </row>
    <row r="132">
      <c r="A132" s="15"/>
      <c r="B132" s="15"/>
      <c r="C132" s="15"/>
      <c r="D132" s="15"/>
      <c r="E132" s="15"/>
      <c r="F132" s="15"/>
      <c r="G132" s="15"/>
      <c r="H132" s="15"/>
      <c r="I132" s="15"/>
      <c r="J132" s="15"/>
      <c r="K132" s="15"/>
      <c r="L132" s="15"/>
      <c r="M132" s="15"/>
      <c r="N132" s="15"/>
      <c r="O132" s="15"/>
      <c r="P132" s="15"/>
      <c r="Q132" s="15"/>
      <c r="R132" s="15"/>
    </row>
    <row r="133">
      <c r="A133" s="15"/>
      <c r="B133" s="15"/>
      <c r="C133" s="15"/>
      <c r="D133" s="15"/>
      <c r="E133" s="15"/>
      <c r="F133" s="15"/>
      <c r="G133" s="15"/>
      <c r="H133" s="15"/>
      <c r="I133" s="15"/>
      <c r="J133" s="15"/>
      <c r="K133" s="15"/>
      <c r="L133" s="15"/>
      <c r="M133" s="15"/>
      <c r="N133" s="15"/>
      <c r="O133" s="15"/>
      <c r="P133" s="15"/>
      <c r="Q133" s="15"/>
      <c r="R133" s="15"/>
    </row>
    <row r="134">
      <c r="A134" s="15"/>
      <c r="B134" s="15"/>
      <c r="C134" s="15"/>
      <c r="D134" s="15"/>
      <c r="E134" s="15"/>
      <c r="F134" s="15"/>
      <c r="G134" s="15"/>
      <c r="H134" s="15"/>
      <c r="I134" s="15"/>
      <c r="J134" s="15"/>
      <c r="K134" s="15"/>
      <c r="L134" s="15"/>
      <c r="M134" s="15"/>
      <c r="N134" s="15"/>
      <c r="O134" s="15"/>
      <c r="P134" s="15"/>
      <c r="Q134" s="15"/>
      <c r="R134" s="15"/>
    </row>
    <row r="135">
      <c r="A135" s="15"/>
      <c r="B135" s="15"/>
      <c r="C135" s="15"/>
      <c r="D135" s="15"/>
      <c r="E135" s="15"/>
      <c r="F135" s="15"/>
      <c r="G135" s="15"/>
      <c r="H135" s="15"/>
      <c r="I135" s="15"/>
      <c r="J135" s="15"/>
      <c r="K135" s="15"/>
      <c r="L135" s="15"/>
      <c r="M135" s="15"/>
      <c r="N135" s="15"/>
      <c r="O135" s="15"/>
      <c r="P135" s="15"/>
      <c r="Q135" s="15"/>
      <c r="R135" s="15"/>
    </row>
    <row r="136">
      <c r="A136" s="15"/>
      <c r="B136" s="15"/>
      <c r="C136" s="15"/>
      <c r="D136" s="15"/>
      <c r="E136" s="15"/>
      <c r="F136" s="15"/>
      <c r="G136" s="15"/>
      <c r="H136" s="15"/>
      <c r="I136" s="15"/>
      <c r="J136" s="15"/>
      <c r="K136" s="15"/>
      <c r="L136" s="15"/>
      <c r="M136" s="15"/>
      <c r="N136" s="15"/>
      <c r="O136" s="15"/>
      <c r="P136" s="15"/>
      <c r="Q136" s="15"/>
      <c r="R136" s="15"/>
    </row>
    <row r="137">
      <c r="A137" s="15"/>
      <c r="B137" s="15"/>
      <c r="C137" s="15"/>
      <c r="D137" s="15"/>
      <c r="E137" s="15"/>
      <c r="F137" s="15"/>
      <c r="G137" s="15"/>
      <c r="H137" s="15"/>
      <c r="I137" s="15"/>
      <c r="J137" s="15"/>
      <c r="K137" s="15"/>
      <c r="L137" s="15"/>
      <c r="M137" s="15"/>
      <c r="N137" s="15"/>
      <c r="O137" s="15"/>
      <c r="P137" s="15"/>
      <c r="Q137" s="15"/>
      <c r="R137" s="15"/>
    </row>
    <row r="138">
      <c r="A138" s="15"/>
      <c r="B138" s="15"/>
      <c r="C138" s="15"/>
      <c r="D138" s="15"/>
      <c r="E138" s="15"/>
      <c r="F138" s="15"/>
      <c r="G138" s="15"/>
      <c r="H138" s="15"/>
      <c r="I138" s="15"/>
      <c r="J138" s="15"/>
      <c r="K138" s="15"/>
      <c r="L138" s="15"/>
      <c r="M138" s="15"/>
      <c r="N138" s="15"/>
      <c r="O138" s="15"/>
      <c r="P138" s="15"/>
      <c r="Q138" s="15"/>
      <c r="R138" s="15"/>
    </row>
    <row r="139">
      <c r="A139" s="15"/>
      <c r="B139" s="15"/>
      <c r="C139" s="15"/>
      <c r="D139" s="15"/>
      <c r="E139" s="15"/>
      <c r="F139" s="15"/>
      <c r="G139" s="15"/>
      <c r="H139" s="15"/>
      <c r="I139" s="15"/>
      <c r="J139" s="15"/>
      <c r="K139" s="15"/>
      <c r="L139" s="15"/>
      <c r="M139" s="15"/>
      <c r="N139" s="15"/>
      <c r="O139" s="15"/>
      <c r="P139" s="15"/>
      <c r="Q139" s="15"/>
      <c r="R139" s="15"/>
    </row>
    <row r="140">
      <c r="A140" s="15"/>
      <c r="B140" s="15"/>
      <c r="C140" s="15"/>
      <c r="D140" s="15"/>
      <c r="E140" s="15"/>
      <c r="F140" s="15"/>
      <c r="G140" s="15"/>
      <c r="H140" s="15"/>
      <c r="I140" s="15"/>
      <c r="J140" s="15"/>
      <c r="K140" s="15"/>
      <c r="L140" s="15"/>
      <c r="M140" s="15"/>
      <c r="N140" s="15"/>
      <c r="O140" s="15"/>
      <c r="P140" s="15"/>
      <c r="Q140" s="15"/>
      <c r="R140" s="15"/>
    </row>
    <row r="141">
      <c r="A141" s="15"/>
      <c r="B141" s="15"/>
      <c r="C141" s="15"/>
      <c r="D141" s="15"/>
      <c r="E141" s="15"/>
      <c r="F141" s="15"/>
      <c r="G141" s="15"/>
      <c r="H141" s="15"/>
      <c r="I141" s="15"/>
      <c r="J141" s="15"/>
      <c r="K141" s="15"/>
      <c r="L141" s="15"/>
      <c r="M141" s="15"/>
      <c r="N141" s="15"/>
      <c r="O141" s="15"/>
      <c r="P141" s="15"/>
      <c r="Q141" s="15"/>
      <c r="R141" s="15"/>
    </row>
    <row r="142">
      <c r="A142" s="15"/>
      <c r="B142" s="15"/>
      <c r="C142" s="15"/>
      <c r="D142" s="15"/>
      <c r="E142" s="15"/>
      <c r="F142" s="15"/>
      <c r="G142" s="15"/>
      <c r="H142" s="15"/>
      <c r="I142" s="15"/>
      <c r="J142" s="15"/>
      <c r="K142" s="15"/>
      <c r="L142" s="15"/>
      <c r="M142" s="15"/>
      <c r="N142" s="15"/>
      <c r="O142" s="15"/>
      <c r="P142" s="15"/>
      <c r="Q142" s="15"/>
      <c r="R142" s="15"/>
    </row>
    <row r="143">
      <c r="A143" s="15"/>
      <c r="B143" s="15"/>
      <c r="C143" s="15"/>
      <c r="D143" s="15"/>
      <c r="E143" s="15"/>
      <c r="F143" s="15"/>
      <c r="G143" s="15"/>
      <c r="H143" s="15"/>
      <c r="I143" s="15"/>
      <c r="J143" s="15"/>
      <c r="K143" s="15"/>
      <c r="L143" s="15"/>
      <c r="M143" s="15"/>
      <c r="N143" s="15"/>
      <c r="O143" s="15"/>
      <c r="P143" s="15"/>
      <c r="Q143" s="15"/>
      <c r="R143" s="15"/>
    </row>
    <row r="144">
      <c r="A144" s="15"/>
      <c r="B144" s="15"/>
      <c r="C144" s="15"/>
      <c r="D144" s="15"/>
      <c r="E144" s="15"/>
      <c r="F144" s="15"/>
      <c r="G144" s="15"/>
      <c r="H144" s="15"/>
      <c r="I144" s="15"/>
      <c r="J144" s="15"/>
      <c r="K144" s="15"/>
      <c r="L144" s="15"/>
      <c r="M144" s="15"/>
      <c r="N144" s="15"/>
      <c r="O144" s="15"/>
      <c r="P144" s="15"/>
      <c r="Q144" s="15"/>
      <c r="R144" s="15"/>
    </row>
    <row r="145">
      <c r="A145" s="15"/>
      <c r="B145" s="15"/>
      <c r="C145" s="15"/>
      <c r="D145" s="15"/>
      <c r="E145" s="15"/>
      <c r="F145" s="15"/>
      <c r="G145" s="15"/>
      <c r="H145" s="15"/>
      <c r="I145" s="15"/>
      <c r="J145" s="15"/>
      <c r="K145" s="15"/>
      <c r="L145" s="15"/>
      <c r="M145" s="15"/>
      <c r="N145" s="15"/>
      <c r="O145" s="15"/>
      <c r="P145" s="15"/>
      <c r="Q145" s="15"/>
      <c r="R145" s="15"/>
    </row>
    <row r="146">
      <c r="A146" s="15"/>
      <c r="B146" s="15"/>
      <c r="C146" s="15"/>
      <c r="D146" s="15"/>
      <c r="E146" s="15"/>
      <c r="F146" s="15"/>
      <c r="G146" s="15"/>
      <c r="H146" s="15"/>
      <c r="I146" s="15"/>
      <c r="J146" s="15"/>
      <c r="K146" s="15"/>
      <c r="L146" s="15"/>
      <c r="M146" s="15"/>
      <c r="N146" s="15"/>
      <c r="O146" s="15"/>
      <c r="P146" s="15"/>
      <c r="Q146" s="15"/>
      <c r="R146" s="15"/>
    </row>
    <row r="147">
      <c r="A147" s="15"/>
      <c r="B147" s="15"/>
      <c r="C147" s="15"/>
      <c r="D147" s="15"/>
      <c r="E147" s="15"/>
      <c r="F147" s="15"/>
      <c r="G147" s="15"/>
      <c r="H147" s="15"/>
      <c r="I147" s="15"/>
      <c r="J147" s="15"/>
      <c r="K147" s="15"/>
      <c r="L147" s="15"/>
      <c r="M147" s="15"/>
      <c r="N147" s="15"/>
      <c r="O147" s="15"/>
      <c r="P147" s="15"/>
      <c r="Q147" s="15"/>
      <c r="R147" s="15"/>
    </row>
    <row r="148">
      <c r="A148" s="15"/>
      <c r="B148" s="15"/>
      <c r="C148" s="15"/>
      <c r="D148" s="15"/>
      <c r="E148" s="15"/>
      <c r="F148" s="15"/>
      <c r="G148" s="15"/>
      <c r="H148" s="15"/>
      <c r="I148" s="15"/>
      <c r="J148" s="15"/>
      <c r="K148" s="15"/>
      <c r="L148" s="15"/>
      <c r="M148" s="15"/>
      <c r="N148" s="15"/>
      <c r="O148" s="15"/>
      <c r="P148" s="15"/>
      <c r="Q148" s="15"/>
      <c r="R148" s="15"/>
    </row>
    <row r="149">
      <c r="A149" s="15"/>
      <c r="B149" s="15"/>
      <c r="C149" s="15"/>
      <c r="D149" s="15"/>
      <c r="E149" s="15"/>
      <c r="F149" s="15"/>
      <c r="G149" s="15"/>
      <c r="H149" s="15"/>
      <c r="I149" s="15"/>
      <c r="J149" s="15"/>
      <c r="K149" s="15"/>
      <c r="L149" s="15"/>
      <c r="M149" s="15"/>
      <c r="N149" s="15"/>
      <c r="O149" s="15"/>
      <c r="P149" s="15"/>
      <c r="Q149" s="15"/>
      <c r="R149" s="15"/>
    </row>
    <row r="150">
      <c r="A150" s="15"/>
      <c r="B150" s="15"/>
      <c r="C150" s="15"/>
      <c r="D150" s="15"/>
      <c r="E150" s="15"/>
      <c r="F150" s="15"/>
      <c r="G150" s="15"/>
      <c r="H150" s="15"/>
      <c r="I150" s="15"/>
      <c r="J150" s="15"/>
      <c r="K150" s="15"/>
      <c r="L150" s="15"/>
      <c r="M150" s="15"/>
      <c r="N150" s="15"/>
      <c r="O150" s="15"/>
      <c r="P150" s="15"/>
      <c r="Q150" s="15"/>
      <c r="R150" s="15"/>
    </row>
    <row r="151">
      <c r="A151" s="15"/>
      <c r="B151" s="15"/>
      <c r="C151" s="15"/>
      <c r="D151" s="15"/>
      <c r="E151" s="15"/>
      <c r="F151" s="15"/>
      <c r="G151" s="15"/>
      <c r="H151" s="15"/>
      <c r="I151" s="15"/>
      <c r="J151" s="15"/>
      <c r="K151" s="15"/>
      <c r="L151" s="15"/>
      <c r="M151" s="15"/>
      <c r="N151" s="15"/>
      <c r="O151" s="15"/>
      <c r="P151" s="15"/>
      <c r="Q151" s="15"/>
      <c r="R151" s="15"/>
    </row>
    <row r="152">
      <c r="A152" s="15"/>
      <c r="B152" s="15"/>
      <c r="C152" s="15"/>
      <c r="D152" s="15"/>
      <c r="E152" s="15"/>
      <c r="F152" s="15"/>
      <c r="G152" s="15"/>
      <c r="H152" s="15"/>
      <c r="I152" s="15"/>
      <c r="J152" s="15"/>
      <c r="K152" s="15"/>
      <c r="L152" s="15"/>
      <c r="M152" s="15"/>
      <c r="N152" s="15"/>
      <c r="O152" s="15"/>
      <c r="P152" s="15"/>
      <c r="Q152" s="15"/>
      <c r="R152" s="15"/>
    </row>
    <row r="153">
      <c r="A153" s="15"/>
      <c r="B153" s="15"/>
      <c r="C153" s="15"/>
      <c r="D153" s="15"/>
      <c r="E153" s="15"/>
      <c r="F153" s="15"/>
      <c r="G153" s="15"/>
      <c r="H153" s="15"/>
      <c r="I153" s="15"/>
      <c r="J153" s="15"/>
      <c r="K153" s="15"/>
      <c r="L153" s="15"/>
      <c r="M153" s="15"/>
      <c r="N153" s="15"/>
      <c r="O153" s="15"/>
      <c r="P153" s="15"/>
      <c r="Q153" s="15"/>
      <c r="R153" s="15"/>
    </row>
    <row r="154">
      <c r="A154" s="15"/>
      <c r="B154" s="15"/>
      <c r="C154" s="15"/>
      <c r="D154" s="15"/>
      <c r="E154" s="15"/>
      <c r="F154" s="15"/>
      <c r="G154" s="15"/>
      <c r="H154" s="15"/>
      <c r="I154" s="15"/>
      <c r="J154" s="15"/>
      <c r="K154" s="15"/>
      <c r="L154" s="15"/>
      <c r="M154" s="15"/>
      <c r="N154" s="15"/>
      <c r="O154" s="15"/>
      <c r="P154" s="15"/>
      <c r="Q154" s="15"/>
      <c r="R154" s="15"/>
    </row>
    <row r="155">
      <c r="A155" s="15"/>
      <c r="B155" s="15"/>
      <c r="C155" s="15"/>
      <c r="D155" s="15"/>
      <c r="E155" s="15"/>
      <c r="F155" s="15"/>
      <c r="G155" s="15"/>
      <c r="H155" s="15"/>
      <c r="I155" s="15"/>
      <c r="J155" s="15"/>
      <c r="K155" s="15"/>
      <c r="L155" s="15"/>
      <c r="M155" s="15"/>
      <c r="N155" s="15"/>
      <c r="O155" s="15"/>
      <c r="P155" s="15"/>
      <c r="Q155" s="15"/>
      <c r="R155" s="15"/>
    </row>
    <row r="156">
      <c r="A156" s="15"/>
      <c r="B156" s="15"/>
      <c r="C156" s="15"/>
      <c r="D156" s="15"/>
      <c r="E156" s="15"/>
      <c r="F156" s="15"/>
      <c r="G156" s="15"/>
      <c r="H156" s="15"/>
      <c r="I156" s="15"/>
      <c r="J156" s="15"/>
      <c r="K156" s="15"/>
      <c r="L156" s="15"/>
      <c r="M156" s="15"/>
      <c r="N156" s="15"/>
      <c r="O156" s="15"/>
      <c r="P156" s="15"/>
      <c r="Q156" s="15"/>
      <c r="R156" s="15"/>
    </row>
    <row r="157">
      <c r="A157" s="15"/>
      <c r="B157" s="15"/>
      <c r="C157" s="15"/>
      <c r="D157" s="15"/>
      <c r="E157" s="15"/>
      <c r="F157" s="15"/>
      <c r="G157" s="15"/>
      <c r="H157" s="15"/>
      <c r="I157" s="15"/>
      <c r="J157" s="15"/>
      <c r="K157" s="15"/>
      <c r="L157" s="15"/>
      <c r="M157" s="15"/>
      <c r="N157" s="15"/>
      <c r="O157" s="15"/>
      <c r="P157" s="15"/>
      <c r="Q157" s="15"/>
      <c r="R157" s="15"/>
    </row>
    <row r="158">
      <c r="A158" s="15"/>
      <c r="B158" s="15"/>
      <c r="C158" s="15"/>
      <c r="D158" s="15"/>
      <c r="E158" s="15"/>
      <c r="F158" s="15"/>
      <c r="G158" s="15"/>
      <c r="H158" s="15"/>
      <c r="I158" s="15"/>
      <c r="J158" s="15"/>
      <c r="K158" s="15"/>
      <c r="L158" s="15"/>
      <c r="M158" s="15"/>
      <c r="N158" s="15"/>
      <c r="O158" s="15"/>
      <c r="P158" s="15"/>
      <c r="Q158" s="15"/>
      <c r="R158" s="15"/>
    </row>
    <row r="159">
      <c r="A159" s="15"/>
      <c r="B159" s="15"/>
      <c r="C159" s="15"/>
      <c r="D159" s="15"/>
      <c r="E159" s="15"/>
      <c r="F159" s="15"/>
      <c r="G159" s="15"/>
      <c r="H159" s="15"/>
      <c r="I159" s="15"/>
      <c r="J159" s="15"/>
      <c r="K159" s="15"/>
      <c r="L159" s="15"/>
      <c r="M159" s="15"/>
      <c r="N159" s="15"/>
      <c r="O159" s="15"/>
      <c r="P159" s="15"/>
      <c r="Q159" s="15"/>
      <c r="R159" s="15"/>
    </row>
    <row r="160">
      <c r="A160" s="15"/>
      <c r="B160" s="15"/>
      <c r="C160" s="15"/>
      <c r="D160" s="15"/>
      <c r="E160" s="15"/>
      <c r="F160" s="15"/>
      <c r="G160" s="15"/>
      <c r="H160" s="15"/>
      <c r="I160" s="15"/>
      <c r="J160" s="15"/>
      <c r="K160" s="15"/>
      <c r="L160" s="15"/>
      <c r="M160" s="15"/>
      <c r="N160" s="15"/>
      <c r="O160" s="15"/>
      <c r="P160" s="15"/>
      <c r="Q160" s="15"/>
      <c r="R160" s="15"/>
    </row>
    <row r="161">
      <c r="A161" s="15"/>
      <c r="B161" s="15"/>
      <c r="C161" s="15"/>
      <c r="D161" s="15"/>
      <c r="E161" s="15"/>
      <c r="F161" s="15"/>
      <c r="G161" s="15"/>
      <c r="H161" s="15"/>
      <c r="I161" s="15"/>
      <c r="J161" s="15"/>
      <c r="K161" s="15"/>
      <c r="L161" s="15"/>
      <c r="M161" s="15"/>
      <c r="N161" s="15"/>
      <c r="O161" s="15"/>
      <c r="P161" s="15"/>
      <c r="Q161" s="15"/>
      <c r="R161" s="15"/>
    </row>
    <row r="162">
      <c r="A162" s="15"/>
      <c r="B162" s="15"/>
      <c r="C162" s="15"/>
      <c r="D162" s="15"/>
      <c r="E162" s="15"/>
      <c r="F162" s="15"/>
      <c r="G162" s="15"/>
      <c r="H162" s="15"/>
      <c r="I162" s="15"/>
      <c r="J162" s="15"/>
      <c r="K162" s="15"/>
      <c r="L162" s="15"/>
      <c r="M162" s="15"/>
      <c r="N162" s="15"/>
      <c r="O162" s="15"/>
      <c r="P162" s="15"/>
      <c r="Q162" s="15"/>
      <c r="R162" s="15"/>
    </row>
    <row r="163">
      <c r="A163" s="15"/>
      <c r="B163" s="15"/>
      <c r="C163" s="15"/>
      <c r="D163" s="15"/>
      <c r="E163" s="15"/>
      <c r="F163" s="15"/>
      <c r="G163" s="15"/>
      <c r="H163" s="15"/>
      <c r="I163" s="15"/>
      <c r="J163" s="15"/>
      <c r="K163" s="15"/>
      <c r="L163" s="15"/>
      <c r="M163" s="15"/>
      <c r="N163" s="15"/>
      <c r="O163" s="15"/>
      <c r="P163" s="15"/>
      <c r="Q163" s="15"/>
      <c r="R163" s="15"/>
    </row>
    <row r="164">
      <c r="A164" s="15"/>
      <c r="B164" s="15"/>
      <c r="C164" s="15"/>
      <c r="D164" s="15"/>
      <c r="E164" s="15"/>
      <c r="F164" s="15"/>
      <c r="G164" s="15"/>
      <c r="H164" s="15"/>
      <c r="I164" s="15"/>
      <c r="J164" s="15"/>
      <c r="K164" s="15"/>
      <c r="L164" s="15"/>
      <c r="M164" s="15"/>
      <c r="N164" s="15"/>
      <c r="O164" s="15"/>
      <c r="P164" s="15"/>
      <c r="Q164" s="15"/>
      <c r="R164" s="15"/>
    </row>
    <row r="165">
      <c r="A165" s="15"/>
      <c r="B165" s="15"/>
      <c r="C165" s="15"/>
      <c r="D165" s="15"/>
      <c r="E165" s="15"/>
      <c r="F165" s="15"/>
      <c r="G165" s="15"/>
      <c r="H165" s="15"/>
      <c r="I165" s="15"/>
      <c r="J165" s="15"/>
      <c r="K165" s="15"/>
      <c r="L165" s="15"/>
      <c r="M165" s="15"/>
      <c r="N165" s="15"/>
      <c r="O165" s="15"/>
      <c r="P165" s="15"/>
      <c r="Q165" s="15"/>
      <c r="R165" s="15"/>
    </row>
    <row r="166">
      <c r="A166" s="15"/>
      <c r="B166" s="15"/>
      <c r="C166" s="15"/>
      <c r="D166" s="15"/>
      <c r="E166" s="15"/>
      <c r="F166" s="15"/>
      <c r="G166" s="15"/>
      <c r="H166" s="15"/>
      <c r="I166" s="15"/>
      <c r="J166" s="15"/>
      <c r="K166" s="15"/>
      <c r="L166" s="15"/>
      <c r="M166" s="15"/>
      <c r="N166" s="15"/>
      <c r="O166" s="15"/>
      <c r="P166" s="15"/>
      <c r="Q166" s="15"/>
      <c r="R166" s="15"/>
    </row>
    <row r="167">
      <c r="A167" s="15"/>
      <c r="B167" s="15"/>
      <c r="C167" s="15"/>
      <c r="D167" s="15"/>
      <c r="E167" s="15"/>
      <c r="F167" s="15"/>
      <c r="G167" s="15"/>
      <c r="H167" s="15"/>
      <c r="I167" s="15"/>
      <c r="J167" s="15"/>
      <c r="K167" s="15"/>
      <c r="L167" s="15"/>
      <c r="M167" s="15"/>
      <c r="N167" s="15"/>
      <c r="O167" s="15"/>
      <c r="P167" s="15"/>
      <c r="Q167" s="15"/>
      <c r="R167" s="15"/>
    </row>
    <row r="168">
      <c r="A168" s="15"/>
      <c r="B168" s="15"/>
      <c r="C168" s="15"/>
      <c r="D168" s="15"/>
      <c r="E168" s="15"/>
      <c r="F168" s="15"/>
      <c r="G168" s="15"/>
      <c r="H168" s="15"/>
      <c r="I168" s="15"/>
      <c r="J168" s="15"/>
      <c r="K168" s="15"/>
      <c r="L168" s="15"/>
      <c r="M168" s="15"/>
      <c r="N168" s="15"/>
      <c r="O168" s="15"/>
      <c r="P168" s="15"/>
      <c r="Q168" s="15"/>
      <c r="R168" s="15"/>
    </row>
    <row r="169">
      <c r="A169" s="15"/>
      <c r="B169" s="15"/>
      <c r="C169" s="15"/>
      <c r="D169" s="15"/>
      <c r="E169" s="15"/>
      <c r="F169" s="15"/>
      <c r="G169" s="15"/>
      <c r="H169" s="15"/>
      <c r="I169" s="15"/>
      <c r="J169" s="15"/>
      <c r="K169" s="15"/>
      <c r="L169" s="15"/>
      <c r="M169" s="15"/>
      <c r="N169" s="15"/>
      <c r="O169" s="15"/>
      <c r="P169" s="15"/>
      <c r="Q169" s="15"/>
      <c r="R169" s="15"/>
    </row>
    <row r="170">
      <c r="A170" s="15"/>
      <c r="B170" s="15"/>
      <c r="C170" s="15"/>
      <c r="D170" s="15"/>
      <c r="E170" s="15"/>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sheetData>
  <autoFilter ref="$A$2:$R$20"/>
  <mergeCells count="5">
    <mergeCell ref="M1:P1"/>
    <mergeCell ref="H16:L16"/>
    <mergeCell ref="L17:M17"/>
    <mergeCell ref="L18:M18"/>
    <mergeCell ref="L19:M19"/>
  </mergeCells>
  <dataValidations>
    <dataValidation type="list" allowBlank="1" showErrorMessage="1" sqref="K3:K15">
      <formula1>LISTA!$B$2:$B$41</formula1>
    </dataValidation>
    <dataValidation type="list" allowBlank="1" showErrorMessage="1" sqref="L3:L15">
      <formula1>LISTA!$A$2:$A$10</formula1>
    </dataValidation>
    <dataValidation type="custom" allowBlank="1" showDropDown="1" sqref="C26:E26 C27:C28">
      <formula1>OR(NOT(ISERROR(DATEVALUE(C26))), AND(ISNUMBER(C26), LEFT(CELL("format", C26))="D"))</formula1>
    </dataValidation>
    <dataValidation type="custom" allowBlank="1" showDropDown="1" showErrorMessage="1" sqref="B3:C15">
      <formula1>OR(NOT(ISERROR(DATEVALUE(B3))), AND(ISNUMBER(B3), LEFT(CELL("format", B3))="D"))</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8"/>
    <col customWidth="1" min="2" max="3" width="12.88"/>
    <col customWidth="1" min="4" max="4" width="17.13"/>
    <col customWidth="1" min="5" max="5" width="12.13"/>
    <col customWidth="1" min="6" max="6" width="14.75"/>
    <col customWidth="1" min="7" max="7" width="23.0"/>
    <col customWidth="1" min="8" max="8" width="22.75"/>
    <col customWidth="1" min="9" max="9" width="19.75"/>
    <col customWidth="1" min="10" max="12" width="15.63"/>
    <col customWidth="1" min="16" max="16" width="13.75"/>
    <col customWidth="1" min="17" max="17" width="15.63"/>
    <col customWidth="1" min="18" max="18" width="25.0"/>
    <col customWidth="1" min="19" max="19" width="16.5"/>
  </cols>
  <sheetData>
    <row r="1">
      <c r="A1" s="1"/>
      <c r="B1" s="3"/>
      <c r="C1" s="3"/>
      <c r="D1" s="3"/>
      <c r="E1" s="3"/>
      <c r="F1" s="4"/>
      <c r="G1" s="4"/>
      <c r="H1" s="4"/>
      <c r="I1" s="4"/>
      <c r="J1" s="4"/>
      <c r="K1" s="4"/>
      <c r="L1" s="4"/>
      <c r="M1" s="5" t="s">
        <v>0</v>
      </c>
      <c r="N1" s="6"/>
      <c r="O1" s="6"/>
      <c r="P1" s="7"/>
      <c r="Q1" s="8"/>
      <c r="R1" s="8"/>
    </row>
    <row r="2">
      <c r="A2" s="3" t="s">
        <v>1</v>
      </c>
      <c r="B2" s="3"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c r="S2" s="12"/>
    </row>
    <row r="3">
      <c r="A3" s="13"/>
      <c r="B3" s="14">
        <v>44775.0</v>
      </c>
      <c r="C3" s="14">
        <v>44779.0</v>
      </c>
      <c r="D3" s="13"/>
      <c r="E3" s="13">
        <v>73.0</v>
      </c>
      <c r="F3" s="13">
        <v>1.012179023E9</v>
      </c>
      <c r="G3" s="13" t="s">
        <v>719</v>
      </c>
      <c r="H3" s="13" t="s">
        <v>720</v>
      </c>
      <c r="I3" s="13">
        <v>7.8000052E7</v>
      </c>
      <c r="J3" s="13" t="s">
        <v>721</v>
      </c>
      <c r="K3" s="13" t="s">
        <v>119</v>
      </c>
      <c r="L3" s="13" t="s">
        <v>27</v>
      </c>
      <c r="M3" s="13">
        <v>2002.0</v>
      </c>
      <c r="N3" s="13">
        <f t="shared" ref="N3:N15" si="1">M3</f>
        <v>2002</v>
      </c>
      <c r="O3" s="15"/>
      <c r="P3" s="13" t="s">
        <v>102</v>
      </c>
      <c r="Q3" s="16" t="s">
        <v>23</v>
      </c>
      <c r="R3" s="13" t="s">
        <v>722</v>
      </c>
    </row>
    <row r="4">
      <c r="A4" s="13">
        <v>2.0</v>
      </c>
      <c r="B4" s="14">
        <v>44775.0</v>
      </c>
      <c r="C4" s="14">
        <v>44779.0</v>
      </c>
      <c r="D4" s="13">
        <v>3.81401100124583E14</v>
      </c>
      <c r="E4" s="13">
        <v>74.0</v>
      </c>
      <c r="F4" s="13">
        <v>1.012179023E9</v>
      </c>
      <c r="G4" s="13" t="s">
        <v>719</v>
      </c>
      <c r="H4" s="13" t="s">
        <v>720</v>
      </c>
      <c r="I4" s="13">
        <v>7.8000052E7</v>
      </c>
      <c r="J4" s="13" t="s">
        <v>721</v>
      </c>
      <c r="K4" s="13" t="s">
        <v>98</v>
      </c>
      <c r="L4" s="13" t="s">
        <v>27</v>
      </c>
      <c r="M4" s="13">
        <v>1001.0</v>
      </c>
      <c r="N4" s="13">
        <f t="shared" si="1"/>
        <v>1001</v>
      </c>
      <c r="O4" s="15"/>
      <c r="P4" s="13" t="s">
        <v>102</v>
      </c>
      <c r="Q4" s="16" t="s">
        <v>23</v>
      </c>
      <c r="R4" s="13" t="s">
        <v>723</v>
      </c>
    </row>
    <row r="5">
      <c r="A5" s="13">
        <v>3.0</v>
      </c>
      <c r="B5" s="14">
        <v>44776.0</v>
      </c>
      <c r="C5" s="14">
        <v>44807.0</v>
      </c>
      <c r="D5" s="13">
        <v>3.81401100124583E14</v>
      </c>
      <c r="E5" s="13">
        <v>75.0</v>
      </c>
      <c r="F5" s="13">
        <v>6252633.0</v>
      </c>
      <c r="G5" s="13" t="s">
        <v>724</v>
      </c>
      <c r="H5" s="13" t="s">
        <v>725</v>
      </c>
      <c r="I5" s="13">
        <v>7.780707E7</v>
      </c>
      <c r="J5" s="13" t="s">
        <v>726</v>
      </c>
      <c r="K5" s="13" t="s">
        <v>98</v>
      </c>
      <c r="L5" s="13" t="s">
        <v>27</v>
      </c>
      <c r="M5" s="78">
        <v>835.2</v>
      </c>
      <c r="N5" s="78">
        <f t="shared" si="1"/>
        <v>835.2</v>
      </c>
      <c r="O5" s="15"/>
      <c r="P5" s="13" t="s">
        <v>102</v>
      </c>
      <c r="Q5" s="16" t="s">
        <v>23</v>
      </c>
      <c r="R5" s="13" t="s">
        <v>727</v>
      </c>
    </row>
    <row r="6">
      <c r="A6" s="13">
        <v>4.0</v>
      </c>
      <c r="B6" s="14">
        <v>44776.0</v>
      </c>
      <c r="C6" s="14">
        <v>44779.0</v>
      </c>
      <c r="D6" s="13">
        <v>3.81401100124583E14</v>
      </c>
      <c r="E6" s="13">
        <v>76.0</v>
      </c>
      <c r="F6" s="13">
        <v>3.659486019E9</v>
      </c>
      <c r="G6" s="13" t="s">
        <v>728</v>
      </c>
      <c r="H6" s="13" t="s">
        <v>729</v>
      </c>
      <c r="I6" s="13">
        <v>6.7782086E7</v>
      </c>
      <c r="J6" s="13" t="s">
        <v>730</v>
      </c>
      <c r="K6" s="13" t="s">
        <v>98</v>
      </c>
      <c r="L6" s="13" t="s">
        <v>27</v>
      </c>
      <c r="M6" s="13">
        <v>1001.0</v>
      </c>
      <c r="N6" s="13">
        <f t="shared" si="1"/>
        <v>1001</v>
      </c>
      <c r="O6" s="15"/>
      <c r="P6" s="13" t="s">
        <v>102</v>
      </c>
      <c r="Q6" s="16" t="s">
        <v>23</v>
      </c>
      <c r="R6" s="13" t="s">
        <v>731</v>
      </c>
    </row>
    <row r="7">
      <c r="A7" s="13">
        <v>5.0</v>
      </c>
      <c r="B7" s="14">
        <v>44799.0</v>
      </c>
      <c r="C7" s="14">
        <v>44800.0</v>
      </c>
      <c r="D7" s="13">
        <v>3.81401100124583E14</v>
      </c>
      <c r="E7" s="13">
        <v>295.0</v>
      </c>
      <c r="F7" s="13">
        <v>6366178.0</v>
      </c>
      <c r="G7" s="13" t="s">
        <v>732</v>
      </c>
      <c r="H7" s="13" t="s">
        <v>732</v>
      </c>
      <c r="I7" s="13">
        <v>7.806267E7</v>
      </c>
      <c r="J7" s="13" t="s">
        <v>733</v>
      </c>
      <c r="K7" s="13" t="s">
        <v>510</v>
      </c>
      <c r="L7" s="15"/>
      <c r="M7" s="13">
        <v>785.0</v>
      </c>
      <c r="N7" s="13">
        <f t="shared" si="1"/>
        <v>785</v>
      </c>
      <c r="O7" s="15"/>
      <c r="P7" s="13" t="s">
        <v>102</v>
      </c>
      <c r="Q7" s="16" t="s">
        <v>23</v>
      </c>
      <c r="R7" s="13" t="s">
        <v>734</v>
      </c>
    </row>
    <row r="8">
      <c r="A8" s="13">
        <v>6.0</v>
      </c>
      <c r="C8" s="14"/>
      <c r="D8" s="13">
        <v>3.81401100124583E14</v>
      </c>
      <c r="E8" s="15"/>
      <c r="F8" s="15"/>
      <c r="G8" s="15"/>
      <c r="H8" s="14"/>
      <c r="I8" s="15"/>
      <c r="J8" s="15"/>
      <c r="K8" s="13"/>
      <c r="L8" s="15"/>
      <c r="M8" s="15"/>
      <c r="N8" s="13" t="str">
        <f t="shared" si="1"/>
        <v/>
      </c>
      <c r="O8" s="15"/>
      <c r="P8" s="15"/>
      <c r="Q8" s="16" t="s">
        <v>23</v>
      </c>
      <c r="R8" s="15"/>
    </row>
    <row r="9">
      <c r="A9" s="13">
        <v>7.0</v>
      </c>
      <c r="B9" s="14"/>
      <c r="C9" s="14"/>
      <c r="D9" s="13">
        <v>3.81401100124583E14</v>
      </c>
      <c r="E9" s="15"/>
      <c r="F9" s="15"/>
      <c r="G9" s="15"/>
      <c r="H9" s="15"/>
      <c r="I9" s="15"/>
      <c r="J9" s="15"/>
      <c r="K9" s="13"/>
      <c r="L9" s="15"/>
      <c r="M9" s="15"/>
      <c r="N9" s="13" t="str">
        <f t="shared" si="1"/>
        <v/>
      </c>
      <c r="O9" s="15"/>
      <c r="P9" s="15"/>
      <c r="Q9" s="16" t="s">
        <v>23</v>
      </c>
      <c r="R9" s="15"/>
    </row>
    <row r="10">
      <c r="A10" s="13">
        <v>8.0</v>
      </c>
      <c r="B10" s="14"/>
      <c r="C10" s="14"/>
      <c r="D10" s="13">
        <v>3.81401100124583E14</v>
      </c>
      <c r="E10" s="15"/>
      <c r="F10" s="15"/>
      <c r="G10" s="15"/>
      <c r="H10" s="15"/>
      <c r="I10" s="15"/>
      <c r="J10" s="15"/>
      <c r="K10" s="13"/>
      <c r="L10" s="15"/>
      <c r="M10" s="15"/>
      <c r="N10" s="13" t="str">
        <f t="shared" si="1"/>
        <v/>
      </c>
      <c r="O10" s="15"/>
      <c r="P10" s="15"/>
      <c r="Q10" s="16" t="s">
        <v>23</v>
      </c>
      <c r="R10" s="15"/>
    </row>
    <row r="11">
      <c r="A11" s="13">
        <v>9.0</v>
      </c>
      <c r="B11" s="14"/>
      <c r="C11" s="14"/>
      <c r="D11" s="13">
        <v>3.81401100124583E14</v>
      </c>
      <c r="E11" s="15"/>
      <c r="F11" s="15"/>
      <c r="G11" s="15"/>
      <c r="H11" s="15"/>
      <c r="I11" s="15"/>
      <c r="J11" s="15"/>
      <c r="K11" s="13"/>
      <c r="L11" s="15"/>
      <c r="M11" s="15"/>
      <c r="N11" s="13" t="str">
        <f t="shared" si="1"/>
        <v/>
      </c>
      <c r="O11" s="15"/>
      <c r="P11" s="15"/>
      <c r="Q11" s="16" t="s">
        <v>23</v>
      </c>
      <c r="R11" s="15"/>
    </row>
    <row r="12">
      <c r="A12" s="13">
        <v>10.0</v>
      </c>
      <c r="B12" s="14"/>
      <c r="C12" s="14"/>
      <c r="D12" s="13">
        <v>3.81401100124583E14</v>
      </c>
      <c r="E12" s="15"/>
      <c r="F12" s="15"/>
      <c r="G12" s="15"/>
      <c r="H12" s="15"/>
      <c r="I12" s="15"/>
      <c r="J12" s="15"/>
      <c r="K12" s="13"/>
      <c r="L12" s="15"/>
      <c r="M12" s="15"/>
      <c r="N12" s="13" t="str">
        <f t="shared" si="1"/>
        <v/>
      </c>
      <c r="O12" s="15"/>
      <c r="P12" s="15"/>
      <c r="Q12" s="16" t="s">
        <v>23</v>
      </c>
      <c r="R12" s="15"/>
    </row>
    <row r="13">
      <c r="A13" s="13">
        <v>11.0</v>
      </c>
      <c r="B13" s="14"/>
      <c r="C13" s="14"/>
      <c r="D13" s="13">
        <v>3.81401100124583E14</v>
      </c>
      <c r="E13" s="15"/>
      <c r="F13" s="15"/>
      <c r="G13" s="15"/>
      <c r="H13" s="15"/>
      <c r="I13" s="15"/>
      <c r="J13" s="15"/>
      <c r="K13" s="13"/>
      <c r="L13" s="15"/>
      <c r="M13" s="15"/>
      <c r="N13" s="13" t="str">
        <f t="shared" si="1"/>
        <v/>
      </c>
      <c r="O13" s="15"/>
      <c r="P13" s="15"/>
      <c r="Q13" s="16" t="s">
        <v>23</v>
      </c>
      <c r="R13" s="15"/>
    </row>
    <row r="14">
      <c r="A14" s="13">
        <v>12.0</v>
      </c>
      <c r="B14" s="14"/>
      <c r="C14" s="14"/>
      <c r="D14" s="13">
        <v>3.81401100124583E14</v>
      </c>
      <c r="E14" s="15"/>
      <c r="F14" s="15"/>
      <c r="G14" s="15"/>
      <c r="H14" s="15"/>
      <c r="I14" s="15"/>
      <c r="J14" s="15"/>
      <c r="K14" s="13"/>
      <c r="L14" s="15"/>
      <c r="M14" s="15"/>
      <c r="N14" s="13" t="str">
        <f t="shared" si="1"/>
        <v/>
      </c>
      <c r="O14" s="15"/>
      <c r="P14" s="15"/>
      <c r="Q14" s="16" t="s">
        <v>23</v>
      </c>
      <c r="R14" s="15"/>
    </row>
    <row r="15">
      <c r="A15" s="13">
        <v>13.0</v>
      </c>
      <c r="B15" s="14"/>
      <c r="C15" s="14"/>
      <c r="D15" s="13">
        <v>3.81401100124583E14</v>
      </c>
      <c r="E15" s="15"/>
      <c r="F15" s="15"/>
      <c r="G15" s="15"/>
      <c r="H15" s="15"/>
      <c r="I15" s="15"/>
      <c r="J15" s="15"/>
      <c r="K15" s="13"/>
      <c r="L15" s="15"/>
      <c r="M15" s="15"/>
      <c r="N15" s="13" t="str">
        <f t="shared" si="1"/>
        <v/>
      </c>
      <c r="O15" s="15"/>
      <c r="P15" s="15"/>
      <c r="Q15" s="16" t="s">
        <v>23</v>
      </c>
      <c r="R15" s="15"/>
    </row>
    <row r="16">
      <c r="A16" s="40"/>
      <c r="B16" s="42"/>
      <c r="C16" s="42"/>
      <c r="D16" s="42"/>
      <c r="E16" s="42"/>
      <c r="F16" s="42"/>
      <c r="G16" s="42"/>
      <c r="H16" s="63" t="s">
        <v>560</v>
      </c>
      <c r="I16" s="44"/>
      <c r="J16" s="44"/>
      <c r="K16" s="44"/>
      <c r="L16" s="44"/>
      <c r="M16" s="45">
        <f>SUM(M3:M12)</f>
        <v>5624.2</v>
      </c>
      <c r="N16" s="46">
        <f>SUM(N3:N15)</f>
        <v>5624.2</v>
      </c>
      <c r="O16" s="46"/>
      <c r="P16" s="42"/>
      <c r="Q16" s="42"/>
      <c r="R16" s="42"/>
    </row>
    <row r="17">
      <c r="A17" s="13"/>
      <c r="B17" s="15"/>
      <c r="C17" s="15"/>
      <c r="D17" s="15"/>
      <c r="E17" s="15"/>
      <c r="F17" s="15"/>
      <c r="G17" s="15"/>
      <c r="H17" s="15"/>
      <c r="I17" s="15"/>
      <c r="J17" s="15"/>
      <c r="K17" s="15"/>
      <c r="L17" s="48" t="s">
        <v>561</v>
      </c>
      <c r="N17" s="61">
        <f>SUM(N5:N15)</f>
        <v>2621.2</v>
      </c>
      <c r="O17" s="15"/>
      <c r="P17" s="15"/>
      <c r="Q17" s="15"/>
      <c r="R17" s="15"/>
    </row>
    <row r="18">
      <c r="A18" s="13"/>
      <c r="B18" s="15"/>
      <c r="C18" s="15"/>
      <c r="D18" s="15"/>
      <c r="E18" s="15"/>
      <c r="F18" s="15"/>
      <c r="G18" s="15"/>
      <c r="H18" s="15"/>
      <c r="I18" s="15"/>
      <c r="J18" s="15"/>
      <c r="K18" s="15"/>
      <c r="L18" s="64" t="s">
        <v>562</v>
      </c>
      <c r="N18" s="65"/>
      <c r="O18" s="15"/>
      <c r="P18" s="15"/>
      <c r="Q18" s="15"/>
      <c r="R18" s="15"/>
    </row>
    <row r="19">
      <c r="A19" s="13"/>
      <c r="B19" s="15"/>
      <c r="C19" s="15"/>
      <c r="D19" s="15"/>
      <c r="E19" s="15"/>
      <c r="F19" s="15"/>
      <c r="G19" s="15"/>
      <c r="H19" s="15"/>
      <c r="I19" s="15"/>
      <c r="J19" s="15"/>
      <c r="K19" s="15"/>
      <c r="L19" s="64" t="s">
        <v>563</v>
      </c>
      <c r="N19" s="65"/>
      <c r="O19" s="15"/>
      <c r="P19" s="15"/>
      <c r="Q19" s="15"/>
      <c r="R19" s="15"/>
    </row>
    <row r="20">
      <c r="A20" s="13"/>
      <c r="B20" s="1"/>
      <c r="C20" s="1"/>
      <c r="D20" s="13"/>
      <c r="E20" s="15"/>
      <c r="F20" s="15"/>
      <c r="G20" s="13"/>
      <c r="H20" s="15"/>
      <c r="I20" s="15"/>
      <c r="J20" s="15"/>
      <c r="K20" s="15"/>
      <c r="L20" s="13" t="s">
        <v>622</v>
      </c>
      <c r="M20" s="72">
        <v>10000.0</v>
      </c>
      <c r="N20" s="73">
        <f>M20/6.96</f>
        <v>1436.781609</v>
      </c>
      <c r="O20" s="15"/>
      <c r="P20" s="15"/>
      <c r="Q20" s="15"/>
      <c r="R20" s="15"/>
    </row>
    <row r="21">
      <c r="A21" s="13"/>
      <c r="B21" s="13"/>
      <c r="C21" s="13"/>
      <c r="D21" s="15"/>
      <c r="E21" s="15"/>
      <c r="F21" s="15"/>
      <c r="G21" s="51" t="s">
        <v>377</v>
      </c>
      <c r="H21" s="51" t="s">
        <v>378</v>
      </c>
      <c r="I21" s="51" t="s">
        <v>378</v>
      </c>
      <c r="J21" s="15"/>
      <c r="K21" s="15"/>
      <c r="L21" s="15"/>
      <c r="M21" s="15"/>
      <c r="N21" s="15"/>
      <c r="O21" s="15"/>
      <c r="P21" s="15"/>
      <c r="Q21" s="15"/>
      <c r="R21" s="15"/>
    </row>
    <row r="22">
      <c r="A22" s="13"/>
      <c r="B22" s="13"/>
      <c r="C22" s="13"/>
      <c r="D22" s="49"/>
      <c r="E22" s="15"/>
      <c r="F22" s="15"/>
      <c r="G22" s="52" t="s">
        <v>23</v>
      </c>
      <c r="H22" s="52"/>
      <c r="I22" s="52" t="s">
        <v>671</v>
      </c>
      <c r="J22" s="15"/>
      <c r="K22" s="15"/>
      <c r="L22" s="15"/>
      <c r="M22" s="15"/>
      <c r="N22" s="15"/>
      <c r="O22" s="15"/>
      <c r="P22" s="15"/>
      <c r="Q22" s="15"/>
      <c r="R22" s="15"/>
    </row>
    <row r="23">
      <c r="A23" s="15"/>
      <c r="B23" s="13"/>
      <c r="C23" s="13"/>
      <c r="D23" s="15"/>
      <c r="E23" s="15"/>
      <c r="F23" s="15"/>
      <c r="G23" s="51" t="s">
        <v>381</v>
      </c>
      <c r="H23" s="51" t="s">
        <v>382</v>
      </c>
      <c r="I23" s="51" t="s">
        <v>383</v>
      </c>
      <c r="J23" s="15"/>
      <c r="K23" s="15"/>
      <c r="L23" s="15"/>
      <c r="M23" s="15"/>
      <c r="N23" s="15"/>
      <c r="O23" s="15"/>
      <c r="P23" s="15"/>
      <c r="Q23" s="15"/>
      <c r="R23" s="15"/>
    </row>
    <row r="24">
      <c r="A24" s="15"/>
      <c r="B24" s="15"/>
      <c r="C24" s="15"/>
      <c r="D24" s="15"/>
      <c r="E24" s="15"/>
      <c r="F24" s="15"/>
      <c r="G24" s="15"/>
      <c r="H24" s="15"/>
      <c r="I24" s="15"/>
      <c r="J24" s="15"/>
      <c r="K24" s="15"/>
      <c r="L24" s="15"/>
      <c r="M24" s="15"/>
      <c r="N24" s="15"/>
      <c r="O24" s="15"/>
      <c r="P24" s="15"/>
      <c r="Q24" s="15"/>
      <c r="R24" s="15"/>
    </row>
    <row r="25">
      <c r="A25" s="15"/>
      <c r="B25" s="15"/>
      <c r="C25" s="15"/>
      <c r="D25" s="15"/>
      <c r="E25" s="15"/>
      <c r="F25" s="15"/>
      <c r="G25" s="15"/>
      <c r="H25" s="15"/>
      <c r="I25" s="15"/>
      <c r="J25" s="15"/>
      <c r="K25" s="15"/>
      <c r="L25" s="15"/>
      <c r="M25" s="15"/>
      <c r="N25" s="15"/>
      <c r="O25" s="15"/>
      <c r="P25" s="15"/>
      <c r="Q25" s="15"/>
      <c r="R25" s="15"/>
    </row>
    <row r="26">
      <c r="A26" s="15"/>
      <c r="B26" s="55"/>
      <c r="C26" s="54"/>
      <c r="D26" s="55"/>
      <c r="E26" s="53"/>
      <c r="F26" s="55"/>
      <c r="G26" s="55"/>
      <c r="H26" s="55"/>
      <c r="I26" s="55"/>
      <c r="J26" s="15"/>
      <c r="K26" s="15"/>
      <c r="L26" s="15"/>
      <c r="M26" s="15"/>
      <c r="N26" s="15"/>
      <c r="O26" s="15"/>
      <c r="P26" s="15"/>
      <c r="Q26" s="15"/>
      <c r="R26" s="15"/>
    </row>
    <row r="27">
      <c r="A27" s="15"/>
      <c r="B27" s="15"/>
      <c r="C27" s="13"/>
      <c r="D27" s="49"/>
      <c r="E27" s="13"/>
      <c r="F27" s="15"/>
      <c r="G27" s="13" t="s">
        <v>119</v>
      </c>
      <c r="H27" s="15"/>
      <c r="I27" s="15"/>
      <c r="J27" s="15"/>
      <c r="K27" s="15"/>
      <c r="L27" s="15"/>
      <c r="M27" s="15"/>
      <c r="N27" s="15"/>
      <c r="O27" s="15"/>
      <c r="P27" s="15"/>
      <c r="Q27" s="15"/>
      <c r="R27" s="15"/>
    </row>
    <row r="28">
      <c r="A28" s="15"/>
      <c r="B28" s="15"/>
      <c r="C28" s="13"/>
      <c r="D28" s="49"/>
      <c r="E28" s="13"/>
      <c r="F28" s="66">
        <v>0.45</v>
      </c>
      <c r="G28" s="15">
        <f t="shared" ref="G28:G29" si="2">$G$31*F28</f>
        <v>900.9</v>
      </c>
      <c r="H28" s="15">
        <f>$H$31*$F$28</f>
        <v>450.45</v>
      </c>
      <c r="I28" s="15"/>
      <c r="J28" s="15"/>
      <c r="K28" s="15"/>
      <c r="L28" s="15"/>
      <c r="M28" s="15"/>
      <c r="N28" s="15"/>
      <c r="O28" s="15"/>
      <c r="P28" s="15"/>
      <c r="Q28" s="15"/>
      <c r="R28" s="15"/>
    </row>
    <row r="29">
      <c r="A29" s="15"/>
      <c r="B29" s="15"/>
      <c r="C29" s="15"/>
      <c r="D29" s="15"/>
      <c r="E29" s="15"/>
      <c r="F29" s="66">
        <v>0.55</v>
      </c>
      <c r="G29" s="15">
        <f t="shared" si="2"/>
        <v>1101.1</v>
      </c>
      <c r="H29" s="15">
        <f>H31*F29</f>
        <v>550.55</v>
      </c>
      <c r="I29" s="15"/>
      <c r="J29" s="15"/>
      <c r="K29" s="15"/>
      <c r="L29" s="15"/>
      <c r="M29" s="15"/>
      <c r="N29" s="15"/>
      <c r="O29" s="15"/>
      <c r="P29" s="15"/>
      <c r="Q29" s="15"/>
      <c r="R29" s="15"/>
    </row>
    <row r="30">
      <c r="A30" s="15"/>
      <c r="B30" s="15"/>
      <c r="C30" s="15"/>
      <c r="D30" s="15"/>
      <c r="E30" s="15"/>
      <c r="F30" s="79">
        <f t="shared" ref="F30:H30" si="3">SUM(F28:F29)</f>
        <v>1</v>
      </c>
      <c r="G30" s="15">
        <f t="shared" si="3"/>
        <v>2002</v>
      </c>
      <c r="H30" s="15">
        <f t="shared" si="3"/>
        <v>1001</v>
      </c>
      <c r="I30" s="15"/>
      <c r="J30" s="15"/>
      <c r="K30" s="15"/>
      <c r="L30" s="15"/>
      <c r="M30" s="15"/>
      <c r="N30" s="15"/>
      <c r="O30" s="15"/>
      <c r="P30" s="15"/>
      <c r="Q30" s="15"/>
      <c r="R30" s="15"/>
    </row>
    <row r="31">
      <c r="A31" s="15"/>
      <c r="B31" s="15"/>
      <c r="C31" s="15"/>
      <c r="D31" s="15"/>
      <c r="E31" s="15"/>
      <c r="F31" s="15"/>
      <c r="G31" s="13">
        <v>2002.0</v>
      </c>
      <c r="H31" s="13">
        <v>1001.0</v>
      </c>
      <c r="I31" s="15"/>
      <c r="J31" s="15"/>
      <c r="K31" s="15"/>
      <c r="L31" s="15"/>
      <c r="M31" s="15"/>
      <c r="N31" s="15"/>
      <c r="O31" s="15"/>
      <c r="P31" s="15"/>
      <c r="Q31" s="15"/>
      <c r="R31" s="15"/>
    </row>
    <row r="32">
      <c r="A32" s="15"/>
      <c r="B32" s="15"/>
      <c r="C32" s="15"/>
      <c r="D32" s="15"/>
      <c r="E32" s="15"/>
      <c r="F32" s="15"/>
      <c r="G32" s="15"/>
      <c r="H32" s="15"/>
      <c r="I32" s="15"/>
      <c r="J32" s="15"/>
      <c r="K32" s="15"/>
      <c r="L32" s="15"/>
      <c r="M32" s="15"/>
      <c r="N32" s="15"/>
      <c r="O32" s="15"/>
      <c r="P32" s="15"/>
      <c r="Q32" s="15"/>
      <c r="R32" s="15"/>
    </row>
    <row r="33">
      <c r="A33" s="15"/>
      <c r="B33" s="15"/>
      <c r="C33" s="15"/>
      <c r="D33" s="15"/>
      <c r="E33" s="15"/>
      <c r="F33" s="15"/>
      <c r="G33" s="15"/>
      <c r="H33" s="15"/>
      <c r="I33" s="15"/>
      <c r="J33" s="15"/>
      <c r="K33" s="15"/>
      <c r="L33" s="15"/>
      <c r="M33" s="15"/>
      <c r="N33" s="15"/>
      <c r="O33" s="15"/>
      <c r="P33" s="15"/>
      <c r="Q33" s="15"/>
      <c r="R33" s="15"/>
    </row>
    <row r="34">
      <c r="A34" s="15"/>
      <c r="B34" s="15"/>
      <c r="C34" s="15"/>
      <c r="D34" s="15"/>
      <c r="E34" s="15"/>
      <c r="F34" s="15"/>
      <c r="G34" s="15"/>
      <c r="H34" s="15"/>
      <c r="I34" s="15"/>
      <c r="J34" s="15"/>
      <c r="K34" s="15"/>
      <c r="L34" s="15"/>
      <c r="M34" s="15"/>
      <c r="N34" s="15"/>
      <c r="O34" s="15"/>
      <c r="P34" s="15"/>
      <c r="Q34" s="15"/>
      <c r="R34" s="15"/>
    </row>
    <row r="35">
      <c r="A35" s="15"/>
      <c r="B35" s="15"/>
      <c r="C35" s="15"/>
      <c r="D35" s="15"/>
      <c r="E35" s="15"/>
      <c r="F35" s="15"/>
      <c r="G35" s="15"/>
      <c r="H35" s="15"/>
      <c r="I35" s="15"/>
      <c r="J35" s="15"/>
      <c r="K35" s="15"/>
      <c r="L35" s="15"/>
      <c r="M35" s="15"/>
      <c r="N35" s="15"/>
      <c r="O35" s="15"/>
      <c r="P35" s="15"/>
      <c r="Q35" s="15"/>
      <c r="R35" s="15"/>
    </row>
    <row r="36">
      <c r="A36" s="15"/>
      <c r="B36" s="15"/>
      <c r="C36" s="15"/>
      <c r="D36" s="15"/>
      <c r="E36" s="15"/>
      <c r="F36" s="15"/>
      <c r="G36" s="15"/>
      <c r="H36" s="15"/>
      <c r="I36" s="15"/>
      <c r="J36" s="15"/>
      <c r="K36" s="15"/>
      <c r="L36" s="15"/>
      <c r="M36" s="15"/>
      <c r="N36" s="15"/>
      <c r="O36" s="15"/>
      <c r="P36" s="15"/>
      <c r="Q36" s="15"/>
      <c r="R36" s="15"/>
    </row>
    <row r="37">
      <c r="A37" s="15"/>
      <c r="B37" s="15"/>
      <c r="C37" s="15"/>
      <c r="D37" s="15"/>
      <c r="E37" s="15"/>
      <c r="F37" s="15"/>
      <c r="G37" s="15"/>
      <c r="H37" s="15"/>
      <c r="I37" s="15"/>
      <c r="J37" s="15"/>
      <c r="K37" s="15"/>
      <c r="L37" s="15"/>
      <c r="M37" s="15"/>
      <c r="N37" s="15"/>
      <c r="O37" s="15"/>
      <c r="P37" s="15"/>
      <c r="Q37" s="15"/>
      <c r="R37" s="15"/>
    </row>
    <row r="38">
      <c r="A38" s="15"/>
      <c r="B38" s="15"/>
      <c r="C38" s="15"/>
      <c r="D38" s="15"/>
      <c r="E38" s="15"/>
      <c r="F38" s="15"/>
      <c r="G38" s="15"/>
      <c r="H38" s="15"/>
      <c r="I38" s="15"/>
      <c r="J38" s="15"/>
      <c r="K38" s="15"/>
      <c r="L38" s="15"/>
      <c r="M38" s="15"/>
      <c r="N38" s="15"/>
      <c r="O38" s="15"/>
      <c r="P38" s="15"/>
      <c r="Q38" s="15"/>
      <c r="R38" s="15"/>
    </row>
    <row r="39">
      <c r="A39" s="15"/>
      <c r="B39" s="15"/>
      <c r="C39" s="15"/>
      <c r="D39" s="15"/>
      <c r="E39" s="15"/>
      <c r="F39" s="15"/>
      <c r="G39" s="15"/>
      <c r="H39" s="15"/>
      <c r="I39" s="15"/>
      <c r="J39" s="15"/>
      <c r="K39" s="15"/>
      <c r="L39" s="15"/>
      <c r="M39" s="15"/>
      <c r="N39" s="15"/>
      <c r="O39" s="15"/>
      <c r="P39" s="15"/>
      <c r="Q39" s="15"/>
      <c r="R39" s="15"/>
    </row>
    <row r="40">
      <c r="A40" s="15"/>
      <c r="B40" s="15"/>
      <c r="C40" s="15"/>
      <c r="D40" s="15"/>
      <c r="E40" s="15"/>
      <c r="F40" s="15"/>
      <c r="G40" s="15"/>
      <c r="H40" s="15"/>
      <c r="I40" s="15"/>
      <c r="J40" s="15"/>
      <c r="K40" s="15"/>
      <c r="L40" s="15"/>
      <c r="M40" s="15"/>
      <c r="N40" s="15"/>
      <c r="O40" s="15"/>
      <c r="P40" s="15"/>
      <c r="Q40" s="15"/>
      <c r="R40" s="15"/>
    </row>
    <row r="41">
      <c r="A41" s="15"/>
      <c r="B41" s="15"/>
      <c r="C41" s="15"/>
      <c r="D41" s="15"/>
      <c r="E41" s="15"/>
      <c r="F41" s="15"/>
      <c r="G41" s="15"/>
      <c r="H41" s="15"/>
      <c r="I41" s="15"/>
      <c r="J41" s="15"/>
      <c r="K41" s="15"/>
      <c r="L41" s="15"/>
      <c r="M41" s="15"/>
      <c r="N41" s="15"/>
      <c r="O41" s="15"/>
      <c r="P41" s="15"/>
      <c r="Q41" s="15"/>
      <c r="R41" s="15"/>
    </row>
    <row r="42">
      <c r="A42" s="15"/>
      <c r="B42" s="15"/>
      <c r="C42" s="15"/>
      <c r="D42" s="15"/>
      <c r="E42" s="15"/>
      <c r="F42" s="15"/>
      <c r="G42" s="15"/>
      <c r="H42" s="15"/>
      <c r="I42" s="15"/>
      <c r="J42" s="15"/>
      <c r="K42" s="15"/>
      <c r="L42" s="15"/>
      <c r="M42" s="15"/>
      <c r="N42" s="15"/>
      <c r="O42" s="15"/>
      <c r="P42" s="15"/>
      <c r="Q42" s="15"/>
      <c r="R42" s="15"/>
    </row>
    <row r="43">
      <c r="A43" s="15"/>
      <c r="B43" s="15"/>
      <c r="C43" s="15"/>
      <c r="D43" s="15"/>
      <c r="E43" s="15"/>
      <c r="F43" s="15"/>
      <c r="G43" s="15"/>
      <c r="H43" s="15"/>
      <c r="I43" s="15"/>
      <c r="J43" s="15"/>
      <c r="K43" s="15"/>
      <c r="L43" s="15"/>
      <c r="M43" s="15"/>
      <c r="N43" s="15"/>
      <c r="O43" s="15"/>
      <c r="P43" s="15"/>
      <c r="Q43" s="15"/>
      <c r="R43" s="15"/>
    </row>
    <row r="44">
      <c r="A44" s="15"/>
      <c r="B44" s="15"/>
      <c r="C44" s="15"/>
      <c r="D44" s="15"/>
      <c r="E44" s="15"/>
      <c r="F44" s="15"/>
      <c r="G44" s="15"/>
      <c r="H44" s="15"/>
      <c r="I44" s="15"/>
      <c r="J44" s="15"/>
      <c r="K44" s="15"/>
      <c r="L44" s="15"/>
      <c r="M44" s="15"/>
      <c r="N44" s="15"/>
      <c r="O44" s="15"/>
      <c r="P44" s="15"/>
      <c r="Q44" s="15"/>
      <c r="R44" s="15"/>
    </row>
    <row r="45">
      <c r="A45" s="15"/>
      <c r="B45" s="15"/>
      <c r="C45" s="15"/>
      <c r="D45" s="15"/>
      <c r="E45" s="15"/>
      <c r="F45" s="15"/>
      <c r="G45" s="15"/>
      <c r="H45" s="15"/>
      <c r="I45" s="15"/>
      <c r="J45" s="15"/>
      <c r="K45" s="15"/>
      <c r="L45" s="15"/>
      <c r="M45" s="15"/>
      <c r="N45" s="15"/>
      <c r="O45" s="15"/>
      <c r="P45" s="15"/>
      <c r="Q45" s="15"/>
      <c r="R45" s="15"/>
    </row>
    <row r="46">
      <c r="A46" s="15"/>
      <c r="B46" s="15"/>
      <c r="C46" s="15"/>
      <c r="D46" s="15"/>
      <c r="E46" s="15"/>
      <c r="F46" s="15"/>
      <c r="G46" s="15"/>
      <c r="H46" s="15"/>
      <c r="I46" s="15"/>
      <c r="J46" s="15"/>
      <c r="K46" s="15"/>
      <c r="L46" s="15"/>
      <c r="M46" s="15"/>
      <c r="N46" s="15"/>
      <c r="O46" s="15"/>
      <c r="P46" s="15"/>
      <c r="Q46" s="15"/>
      <c r="R46" s="15"/>
    </row>
    <row r="47">
      <c r="A47" s="15"/>
      <c r="B47" s="15"/>
      <c r="C47" s="15"/>
      <c r="D47" s="15"/>
      <c r="E47" s="15"/>
      <c r="F47" s="15"/>
      <c r="G47" s="15"/>
      <c r="H47" s="15"/>
      <c r="I47" s="15"/>
      <c r="J47" s="15"/>
      <c r="K47" s="15"/>
      <c r="L47" s="15"/>
      <c r="M47" s="15"/>
      <c r="N47" s="15"/>
      <c r="O47" s="15"/>
      <c r="P47" s="15"/>
      <c r="Q47" s="15"/>
      <c r="R47" s="15"/>
    </row>
    <row r="48">
      <c r="A48" s="15"/>
      <c r="B48" s="15"/>
      <c r="C48" s="15"/>
      <c r="D48" s="15"/>
      <c r="E48" s="15"/>
      <c r="F48" s="15"/>
      <c r="G48" s="15"/>
      <c r="H48" s="15"/>
      <c r="I48" s="15"/>
      <c r="J48" s="15"/>
      <c r="K48" s="15"/>
      <c r="L48" s="15"/>
      <c r="M48" s="15"/>
      <c r="N48" s="15"/>
      <c r="O48" s="15"/>
      <c r="P48" s="15"/>
      <c r="Q48" s="15"/>
      <c r="R48" s="15"/>
    </row>
    <row r="49">
      <c r="A49" s="15"/>
      <c r="B49" s="15"/>
      <c r="C49" s="15"/>
      <c r="D49" s="15"/>
      <c r="E49" s="15"/>
      <c r="F49" s="15"/>
      <c r="G49" s="15"/>
      <c r="H49" s="15"/>
      <c r="I49" s="15"/>
      <c r="J49" s="15"/>
      <c r="K49" s="15"/>
      <c r="L49" s="15"/>
      <c r="M49" s="15"/>
      <c r="N49" s="15"/>
      <c r="O49" s="15"/>
      <c r="P49" s="15"/>
      <c r="Q49" s="15"/>
      <c r="R49" s="15"/>
    </row>
    <row r="50">
      <c r="A50" s="15"/>
      <c r="B50" s="15"/>
      <c r="C50" s="15"/>
      <c r="D50" s="15"/>
      <c r="E50" s="15"/>
      <c r="F50" s="15"/>
      <c r="G50" s="15"/>
      <c r="H50" s="15"/>
      <c r="I50" s="15"/>
      <c r="J50" s="15"/>
      <c r="K50" s="15"/>
      <c r="L50" s="15"/>
      <c r="M50" s="15"/>
      <c r="N50" s="15"/>
      <c r="O50" s="15"/>
      <c r="P50" s="15"/>
      <c r="Q50" s="15"/>
      <c r="R50" s="15"/>
    </row>
    <row r="51">
      <c r="A51" s="15"/>
      <c r="B51" s="15"/>
      <c r="C51" s="15"/>
      <c r="D51" s="15"/>
      <c r="E51" s="15"/>
      <c r="F51" s="15"/>
      <c r="G51" s="15"/>
      <c r="H51" s="15"/>
      <c r="I51" s="15"/>
      <c r="J51" s="15"/>
      <c r="K51" s="15"/>
      <c r="L51" s="15"/>
      <c r="M51" s="15"/>
      <c r="N51" s="15"/>
      <c r="O51" s="15"/>
      <c r="P51" s="15"/>
      <c r="Q51" s="15"/>
      <c r="R51" s="15"/>
    </row>
    <row r="52">
      <c r="A52" s="15"/>
      <c r="B52" s="15"/>
      <c r="C52" s="15"/>
      <c r="D52" s="15"/>
      <c r="E52" s="15"/>
      <c r="F52" s="15"/>
      <c r="G52" s="15"/>
      <c r="H52" s="15"/>
      <c r="I52" s="15"/>
      <c r="J52" s="15"/>
      <c r="K52" s="15"/>
      <c r="L52" s="15"/>
      <c r="M52" s="15"/>
      <c r="N52" s="15"/>
      <c r="O52" s="15"/>
      <c r="P52" s="15"/>
      <c r="Q52" s="15"/>
      <c r="R52" s="15"/>
    </row>
    <row r="53">
      <c r="A53" s="15"/>
      <c r="B53" s="15"/>
      <c r="C53" s="15"/>
      <c r="D53" s="15"/>
      <c r="E53" s="15"/>
      <c r="F53" s="15"/>
      <c r="G53" s="15"/>
      <c r="H53" s="15"/>
      <c r="I53" s="15"/>
      <c r="J53" s="15"/>
      <c r="K53" s="15"/>
      <c r="L53" s="15"/>
      <c r="M53" s="15"/>
      <c r="N53" s="15"/>
      <c r="O53" s="15"/>
      <c r="P53" s="15"/>
      <c r="Q53" s="15"/>
      <c r="R53" s="15"/>
    </row>
    <row r="54">
      <c r="A54" s="15"/>
      <c r="B54" s="15"/>
      <c r="C54" s="15"/>
      <c r="D54" s="15"/>
      <c r="E54" s="15"/>
      <c r="F54" s="15"/>
      <c r="G54" s="15"/>
      <c r="H54" s="15"/>
      <c r="I54" s="15"/>
      <c r="J54" s="15"/>
      <c r="K54" s="15"/>
      <c r="L54" s="15"/>
      <c r="M54" s="15"/>
      <c r="N54" s="15"/>
      <c r="O54" s="15"/>
      <c r="P54" s="15"/>
      <c r="Q54" s="15"/>
      <c r="R54" s="15"/>
    </row>
    <row r="55">
      <c r="A55" s="15"/>
      <c r="B55" s="15"/>
      <c r="C55" s="15"/>
      <c r="D55" s="15"/>
      <c r="E55" s="15"/>
      <c r="F55" s="15"/>
      <c r="G55" s="15"/>
      <c r="H55" s="15"/>
      <c r="I55" s="15"/>
      <c r="J55" s="15"/>
      <c r="K55" s="15"/>
      <c r="L55" s="15"/>
      <c r="M55" s="15"/>
      <c r="N55" s="15"/>
      <c r="O55" s="15"/>
      <c r="P55" s="15"/>
      <c r="Q55" s="15"/>
      <c r="R55" s="15"/>
    </row>
    <row r="56">
      <c r="A56" s="15"/>
      <c r="B56" s="15"/>
      <c r="C56" s="15"/>
      <c r="D56" s="15"/>
      <c r="E56" s="15"/>
      <c r="F56" s="15"/>
      <c r="G56" s="15"/>
      <c r="H56" s="15"/>
      <c r="I56" s="15"/>
      <c r="J56" s="15"/>
      <c r="K56" s="15"/>
      <c r="L56" s="15"/>
      <c r="M56" s="15"/>
      <c r="N56" s="15"/>
      <c r="O56" s="15"/>
      <c r="P56" s="15"/>
      <c r="Q56" s="15"/>
      <c r="R56" s="15"/>
    </row>
    <row r="57">
      <c r="A57" s="15"/>
      <c r="B57" s="15"/>
      <c r="C57" s="15"/>
      <c r="D57" s="15"/>
      <c r="E57" s="15"/>
      <c r="F57" s="15"/>
      <c r="G57" s="15"/>
      <c r="H57" s="15"/>
      <c r="I57" s="15"/>
      <c r="J57" s="15"/>
      <c r="K57" s="15"/>
      <c r="L57" s="15"/>
      <c r="M57" s="15"/>
      <c r="N57" s="15"/>
      <c r="O57" s="15"/>
      <c r="P57" s="15"/>
      <c r="Q57" s="15"/>
      <c r="R57" s="15"/>
    </row>
    <row r="58">
      <c r="A58" s="15"/>
      <c r="B58" s="15"/>
      <c r="C58" s="15"/>
      <c r="D58" s="15"/>
      <c r="E58" s="15"/>
      <c r="F58" s="15"/>
      <c r="G58" s="15"/>
      <c r="H58" s="15"/>
      <c r="I58" s="15"/>
      <c r="J58" s="15"/>
      <c r="K58" s="15"/>
      <c r="L58" s="15"/>
      <c r="M58" s="15"/>
      <c r="N58" s="15"/>
      <c r="O58" s="15"/>
      <c r="P58" s="15"/>
      <c r="Q58" s="15"/>
      <c r="R58" s="15"/>
    </row>
    <row r="59">
      <c r="A59" s="15"/>
      <c r="B59" s="15"/>
      <c r="C59" s="15"/>
      <c r="D59" s="15"/>
      <c r="E59" s="15"/>
      <c r="F59" s="15"/>
      <c r="G59" s="15"/>
      <c r="H59" s="15"/>
      <c r="I59" s="15"/>
      <c r="J59" s="15"/>
      <c r="K59" s="15"/>
      <c r="L59" s="15"/>
      <c r="M59" s="15"/>
      <c r="N59" s="15"/>
      <c r="O59" s="15"/>
      <c r="P59" s="15"/>
      <c r="Q59" s="15"/>
      <c r="R59" s="15"/>
    </row>
    <row r="60">
      <c r="A60" s="15"/>
      <c r="B60" s="15"/>
      <c r="C60" s="15"/>
      <c r="D60" s="15"/>
      <c r="E60" s="15"/>
      <c r="F60" s="15"/>
      <c r="G60" s="15"/>
      <c r="H60" s="15"/>
      <c r="I60" s="15"/>
      <c r="J60" s="15"/>
      <c r="K60" s="15"/>
      <c r="L60" s="15"/>
      <c r="M60" s="15"/>
      <c r="N60" s="15"/>
      <c r="O60" s="15"/>
      <c r="P60" s="15"/>
      <c r="Q60" s="15"/>
      <c r="R60" s="15"/>
    </row>
    <row r="61">
      <c r="A61" s="15"/>
      <c r="B61" s="15"/>
      <c r="C61" s="15"/>
      <c r="D61" s="15"/>
      <c r="E61" s="15"/>
      <c r="F61" s="15"/>
      <c r="G61" s="15"/>
      <c r="H61" s="15"/>
      <c r="I61" s="15"/>
      <c r="J61" s="15"/>
      <c r="K61" s="15"/>
      <c r="L61" s="15"/>
      <c r="M61" s="15"/>
      <c r="N61" s="15"/>
      <c r="O61" s="15"/>
      <c r="P61" s="15"/>
      <c r="Q61" s="15"/>
      <c r="R61" s="15"/>
    </row>
    <row r="62">
      <c r="A62" s="15"/>
      <c r="B62" s="15"/>
      <c r="C62" s="15"/>
      <c r="D62" s="15"/>
      <c r="E62" s="15"/>
      <c r="F62" s="15"/>
      <c r="G62" s="15"/>
      <c r="H62" s="15"/>
      <c r="I62" s="15"/>
      <c r="J62" s="15"/>
      <c r="K62" s="15"/>
      <c r="L62" s="15"/>
      <c r="M62" s="15"/>
      <c r="N62" s="15"/>
      <c r="O62" s="15"/>
      <c r="P62" s="15"/>
      <c r="Q62" s="15"/>
      <c r="R62" s="15"/>
    </row>
    <row r="63">
      <c r="A63" s="15"/>
      <c r="B63" s="15"/>
      <c r="C63" s="15"/>
      <c r="D63" s="15"/>
      <c r="E63" s="15"/>
      <c r="F63" s="15"/>
      <c r="G63" s="15"/>
      <c r="H63" s="15"/>
      <c r="I63" s="15"/>
      <c r="J63" s="15"/>
      <c r="K63" s="15"/>
      <c r="L63" s="15"/>
      <c r="M63" s="15"/>
      <c r="N63" s="15"/>
      <c r="O63" s="15"/>
      <c r="P63" s="15"/>
      <c r="Q63" s="15"/>
      <c r="R63" s="15"/>
    </row>
    <row r="64">
      <c r="A64" s="15"/>
      <c r="B64" s="15"/>
      <c r="C64" s="15"/>
      <c r="D64" s="15"/>
      <c r="E64" s="15"/>
      <c r="F64" s="15"/>
      <c r="G64" s="15"/>
      <c r="H64" s="15"/>
      <c r="I64" s="15"/>
      <c r="J64" s="15"/>
      <c r="K64" s="15"/>
      <c r="L64" s="15"/>
      <c r="M64" s="15"/>
      <c r="N64" s="15"/>
      <c r="O64" s="15"/>
      <c r="P64" s="15"/>
      <c r="Q64" s="15"/>
      <c r="R64" s="15"/>
    </row>
    <row r="65">
      <c r="A65" s="15"/>
      <c r="B65" s="15"/>
      <c r="C65" s="15"/>
      <c r="D65" s="15"/>
      <c r="E65" s="15"/>
      <c r="F65" s="15"/>
      <c r="G65" s="15"/>
      <c r="H65" s="15"/>
      <c r="I65" s="15"/>
      <c r="J65" s="15"/>
      <c r="K65" s="15"/>
      <c r="L65" s="15"/>
      <c r="M65" s="15"/>
      <c r="N65" s="15"/>
      <c r="O65" s="15"/>
      <c r="P65" s="15"/>
      <c r="Q65" s="15"/>
      <c r="R65" s="15"/>
    </row>
    <row r="66">
      <c r="A66" s="15"/>
      <c r="B66" s="15"/>
      <c r="C66" s="15"/>
      <c r="D66" s="15"/>
      <c r="E66" s="15"/>
      <c r="F66" s="15"/>
      <c r="G66" s="15"/>
      <c r="H66" s="15"/>
      <c r="I66" s="15"/>
      <c r="J66" s="15"/>
      <c r="K66" s="15"/>
      <c r="L66" s="15"/>
      <c r="M66" s="15"/>
      <c r="N66" s="15"/>
      <c r="O66" s="15"/>
      <c r="P66" s="15"/>
      <c r="Q66" s="15"/>
      <c r="R66" s="15"/>
    </row>
    <row r="67">
      <c r="A67" s="15"/>
      <c r="B67" s="15"/>
      <c r="C67" s="15"/>
      <c r="D67" s="15"/>
      <c r="E67" s="15"/>
      <c r="F67" s="15"/>
      <c r="G67" s="15"/>
      <c r="H67" s="15"/>
      <c r="I67" s="15"/>
      <c r="J67" s="15"/>
      <c r="K67" s="15"/>
      <c r="L67" s="15"/>
      <c r="M67" s="15"/>
      <c r="N67" s="15"/>
      <c r="O67" s="15"/>
      <c r="P67" s="15"/>
      <c r="Q67" s="15"/>
      <c r="R67" s="15"/>
    </row>
    <row r="68">
      <c r="A68" s="15"/>
      <c r="B68" s="15"/>
      <c r="C68" s="15"/>
      <c r="D68" s="15"/>
      <c r="E68" s="15"/>
      <c r="F68" s="15"/>
      <c r="G68" s="15"/>
      <c r="H68" s="15"/>
      <c r="I68" s="15"/>
      <c r="J68" s="15"/>
      <c r="K68" s="15"/>
      <c r="L68" s="15"/>
      <c r="M68" s="15"/>
      <c r="N68" s="15"/>
      <c r="O68" s="15"/>
      <c r="P68" s="15"/>
      <c r="Q68" s="15"/>
      <c r="R68" s="15"/>
    </row>
    <row r="69">
      <c r="A69" s="15"/>
      <c r="B69" s="15"/>
      <c r="C69" s="15"/>
      <c r="D69" s="15"/>
      <c r="E69" s="15"/>
      <c r="F69" s="15"/>
      <c r="G69" s="15"/>
      <c r="H69" s="15"/>
      <c r="I69" s="15"/>
      <c r="J69" s="15"/>
      <c r="K69" s="15"/>
      <c r="L69" s="15"/>
      <c r="M69" s="15"/>
      <c r="N69" s="15"/>
      <c r="O69" s="15"/>
      <c r="P69" s="15"/>
      <c r="Q69" s="15"/>
      <c r="R69" s="15"/>
    </row>
    <row r="70">
      <c r="A70" s="15"/>
      <c r="B70" s="15"/>
      <c r="C70" s="15"/>
      <c r="D70" s="15"/>
      <c r="E70" s="15"/>
      <c r="F70" s="15"/>
      <c r="G70" s="15"/>
      <c r="H70" s="15"/>
      <c r="I70" s="15"/>
      <c r="J70" s="15"/>
      <c r="K70" s="15"/>
      <c r="L70" s="15"/>
      <c r="M70" s="15"/>
      <c r="N70" s="15"/>
      <c r="O70" s="15"/>
      <c r="P70" s="15"/>
      <c r="Q70" s="15"/>
      <c r="R70" s="15"/>
    </row>
    <row r="71">
      <c r="A71" s="15"/>
      <c r="B71" s="15"/>
      <c r="C71" s="15"/>
      <c r="D71" s="15"/>
      <c r="E71" s="15"/>
      <c r="F71" s="15"/>
      <c r="G71" s="15"/>
      <c r="H71" s="15"/>
      <c r="I71" s="15"/>
      <c r="J71" s="15"/>
      <c r="K71" s="15"/>
      <c r="L71" s="15"/>
      <c r="M71" s="15"/>
      <c r="N71" s="15"/>
      <c r="O71" s="15"/>
      <c r="P71" s="15"/>
      <c r="Q71" s="15"/>
      <c r="R71" s="15"/>
    </row>
    <row r="72">
      <c r="A72" s="15"/>
      <c r="B72" s="15"/>
      <c r="C72" s="15"/>
      <c r="D72" s="15"/>
      <c r="E72" s="15"/>
      <c r="F72" s="15"/>
      <c r="G72" s="15"/>
      <c r="H72" s="15"/>
      <c r="I72" s="15"/>
      <c r="J72" s="15"/>
      <c r="K72" s="15"/>
      <c r="L72" s="15"/>
      <c r="M72" s="15"/>
      <c r="N72" s="15"/>
      <c r="O72" s="15"/>
      <c r="P72" s="15"/>
      <c r="Q72" s="15"/>
      <c r="R72" s="15"/>
    </row>
    <row r="73">
      <c r="A73" s="15"/>
      <c r="B73" s="15"/>
      <c r="C73" s="15"/>
      <c r="D73" s="15"/>
      <c r="E73" s="15"/>
      <c r="F73" s="15"/>
      <c r="G73" s="15"/>
      <c r="H73" s="15"/>
      <c r="I73" s="15"/>
      <c r="J73" s="15"/>
      <c r="K73" s="15"/>
      <c r="L73" s="15"/>
      <c r="M73" s="15"/>
      <c r="N73" s="15"/>
      <c r="O73" s="15"/>
      <c r="P73" s="15"/>
      <c r="Q73" s="15"/>
      <c r="R73" s="15"/>
    </row>
    <row r="74">
      <c r="A74" s="15"/>
      <c r="B74" s="15"/>
      <c r="C74" s="15"/>
      <c r="D74" s="15"/>
      <c r="E74" s="15"/>
      <c r="F74" s="15"/>
      <c r="G74" s="15"/>
      <c r="H74" s="15"/>
      <c r="I74" s="15"/>
      <c r="J74" s="15"/>
      <c r="K74" s="15"/>
      <c r="L74" s="15"/>
      <c r="M74" s="15"/>
      <c r="N74" s="15"/>
      <c r="O74" s="15"/>
      <c r="P74" s="15"/>
      <c r="Q74" s="15"/>
      <c r="R74" s="15"/>
    </row>
    <row r="75">
      <c r="A75" s="15"/>
      <c r="B75" s="15"/>
      <c r="C75" s="15"/>
      <c r="D75" s="15"/>
      <c r="E75" s="15"/>
      <c r="F75" s="15"/>
      <c r="G75" s="15"/>
      <c r="H75" s="15"/>
      <c r="I75" s="15"/>
      <c r="J75" s="15"/>
      <c r="K75" s="15"/>
      <c r="L75" s="15"/>
      <c r="M75" s="15"/>
      <c r="N75" s="15"/>
      <c r="O75" s="15"/>
      <c r="P75" s="15"/>
      <c r="Q75" s="15"/>
      <c r="R75" s="15"/>
    </row>
    <row r="76">
      <c r="A76" s="15"/>
      <c r="B76" s="15"/>
      <c r="C76" s="15"/>
      <c r="D76" s="15"/>
      <c r="E76" s="15"/>
      <c r="F76" s="15"/>
      <c r="G76" s="15"/>
      <c r="H76" s="15"/>
      <c r="I76" s="15"/>
      <c r="J76" s="15"/>
      <c r="K76" s="15"/>
      <c r="L76" s="15"/>
      <c r="M76" s="15"/>
      <c r="N76" s="15"/>
      <c r="O76" s="15"/>
      <c r="P76" s="15"/>
      <c r="Q76" s="15"/>
      <c r="R76" s="15"/>
    </row>
    <row r="77">
      <c r="A77" s="15"/>
      <c r="B77" s="15"/>
      <c r="C77" s="15"/>
      <c r="D77" s="15"/>
      <c r="E77" s="15"/>
      <c r="F77" s="15"/>
      <c r="G77" s="15"/>
      <c r="H77" s="15"/>
      <c r="I77" s="15"/>
      <c r="J77" s="15"/>
      <c r="K77" s="15"/>
      <c r="L77" s="15"/>
      <c r="M77" s="15"/>
      <c r="N77" s="15"/>
      <c r="O77" s="15"/>
      <c r="P77" s="15"/>
      <c r="Q77" s="15"/>
      <c r="R77" s="15"/>
    </row>
    <row r="78">
      <c r="A78" s="15"/>
      <c r="B78" s="15"/>
      <c r="C78" s="15"/>
      <c r="D78" s="15"/>
      <c r="E78" s="15"/>
      <c r="F78" s="15"/>
      <c r="G78" s="15"/>
      <c r="H78" s="15"/>
      <c r="I78" s="15"/>
      <c r="J78" s="15"/>
      <c r="K78" s="15"/>
      <c r="L78" s="15"/>
      <c r="M78" s="15"/>
      <c r="N78" s="15"/>
      <c r="O78" s="15"/>
      <c r="P78" s="15"/>
      <c r="Q78" s="15"/>
      <c r="R78" s="15"/>
    </row>
    <row r="79">
      <c r="A79" s="15"/>
      <c r="B79" s="15"/>
      <c r="C79" s="15"/>
      <c r="D79" s="15"/>
      <c r="E79" s="15"/>
      <c r="F79" s="15"/>
      <c r="G79" s="15"/>
      <c r="H79" s="15"/>
      <c r="I79" s="15"/>
      <c r="J79" s="15"/>
      <c r="K79" s="15"/>
      <c r="L79" s="15"/>
      <c r="M79" s="15"/>
      <c r="N79" s="15"/>
      <c r="O79" s="15"/>
      <c r="P79" s="15"/>
      <c r="Q79" s="15"/>
      <c r="R79" s="15"/>
    </row>
    <row r="80">
      <c r="A80" s="15"/>
      <c r="B80" s="15"/>
      <c r="C80" s="15"/>
      <c r="D80" s="15"/>
      <c r="E80" s="15"/>
      <c r="F80" s="15"/>
      <c r="G80" s="15"/>
      <c r="H80" s="15"/>
      <c r="I80" s="15"/>
      <c r="J80" s="15"/>
      <c r="K80" s="15"/>
      <c r="L80" s="15"/>
      <c r="M80" s="15"/>
      <c r="N80" s="15"/>
      <c r="O80" s="15"/>
      <c r="P80" s="15"/>
      <c r="Q80" s="15"/>
      <c r="R80" s="15"/>
    </row>
    <row r="81">
      <c r="A81" s="15"/>
      <c r="B81" s="15"/>
      <c r="C81" s="15"/>
      <c r="D81" s="15"/>
      <c r="E81" s="15"/>
      <c r="F81" s="15"/>
      <c r="G81" s="15"/>
      <c r="H81" s="15"/>
      <c r="I81" s="15"/>
      <c r="J81" s="15"/>
      <c r="K81" s="15"/>
      <c r="L81" s="15"/>
      <c r="M81" s="15"/>
      <c r="N81" s="15"/>
      <c r="O81" s="15"/>
      <c r="P81" s="15"/>
      <c r="Q81" s="15"/>
      <c r="R81" s="15"/>
    </row>
    <row r="82">
      <c r="A82" s="15"/>
      <c r="B82" s="15"/>
      <c r="C82" s="15"/>
      <c r="D82" s="15"/>
      <c r="E82" s="15"/>
      <c r="F82" s="15"/>
      <c r="G82" s="15"/>
      <c r="H82" s="15"/>
      <c r="I82" s="15"/>
      <c r="J82" s="15"/>
      <c r="K82" s="15"/>
      <c r="L82" s="15"/>
      <c r="M82" s="15"/>
      <c r="N82" s="15"/>
      <c r="O82" s="15"/>
      <c r="P82" s="15"/>
      <c r="Q82" s="15"/>
      <c r="R82" s="15"/>
    </row>
    <row r="83">
      <c r="A83" s="15"/>
      <c r="B83" s="15"/>
      <c r="C83" s="15"/>
      <c r="D83" s="15"/>
      <c r="E83" s="15"/>
      <c r="F83" s="15"/>
      <c r="G83" s="15"/>
      <c r="H83" s="15"/>
      <c r="I83" s="15"/>
      <c r="J83" s="15"/>
      <c r="K83" s="15"/>
      <c r="L83" s="15"/>
      <c r="M83" s="15"/>
      <c r="N83" s="15"/>
      <c r="O83" s="15"/>
      <c r="P83" s="15"/>
      <c r="Q83" s="15"/>
      <c r="R83" s="15"/>
    </row>
    <row r="84">
      <c r="A84" s="15"/>
      <c r="B84" s="15"/>
      <c r="C84" s="15"/>
      <c r="D84" s="15"/>
      <c r="E84" s="15"/>
      <c r="F84" s="15"/>
      <c r="G84" s="15"/>
      <c r="H84" s="15"/>
      <c r="I84" s="15"/>
      <c r="J84" s="15"/>
      <c r="K84" s="15"/>
      <c r="L84" s="15"/>
      <c r="M84" s="15"/>
      <c r="N84" s="15"/>
      <c r="O84" s="15"/>
      <c r="P84" s="15"/>
      <c r="Q84" s="15"/>
      <c r="R84" s="15"/>
    </row>
    <row r="85">
      <c r="A85" s="15"/>
      <c r="B85" s="15"/>
      <c r="C85" s="15"/>
      <c r="D85" s="15"/>
      <c r="E85" s="15"/>
      <c r="F85" s="15"/>
      <c r="G85" s="15"/>
      <c r="H85" s="15"/>
      <c r="I85" s="15"/>
      <c r="J85" s="15"/>
      <c r="K85" s="15"/>
      <c r="L85" s="15"/>
      <c r="M85" s="15"/>
      <c r="N85" s="15"/>
      <c r="O85" s="15"/>
      <c r="P85" s="15"/>
      <c r="Q85" s="15"/>
      <c r="R85" s="15"/>
    </row>
    <row r="86">
      <c r="A86" s="15"/>
      <c r="B86" s="15"/>
      <c r="C86" s="15"/>
      <c r="D86" s="15"/>
      <c r="E86" s="15"/>
      <c r="F86" s="15"/>
      <c r="G86" s="15"/>
      <c r="H86" s="15"/>
      <c r="I86" s="15"/>
      <c r="J86" s="15"/>
      <c r="K86" s="15"/>
      <c r="L86" s="15"/>
      <c r="M86" s="15"/>
      <c r="N86" s="15"/>
      <c r="O86" s="15"/>
      <c r="P86" s="15"/>
      <c r="Q86" s="15"/>
      <c r="R86" s="15"/>
    </row>
    <row r="87">
      <c r="A87" s="15"/>
      <c r="B87" s="15"/>
      <c r="C87" s="15"/>
      <c r="D87" s="15"/>
      <c r="E87" s="15"/>
      <c r="F87" s="15"/>
      <c r="G87" s="15"/>
      <c r="H87" s="15"/>
      <c r="I87" s="15"/>
      <c r="J87" s="15"/>
      <c r="K87" s="15"/>
      <c r="L87" s="15"/>
      <c r="M87" s="15"/>
      <c r="N87" s="15"/>
      <c r="O87" s="15"/>
      <c r="P87" s="15"/>
      <c r="Q87" s="15"/>
      <c r="R87" s="15"/>
    </row>
    <row r="88">
      <c r="A88" s="15"/>
      <c r="B88" s="15"/>
      <c r="C88" s="15"/>
      <c r="D88" s="15"/>
      <c r="E88" s="15"/>
      <c r="F88" s="15"/>
      <c r="G88" s="15"/>
      <c r="H88" s="15"/>
      <c r="I88" s="15"/>
      <c r="J88" s="15"/>
      <c r="K88" s="15"/>
      <c r="L88" s="15"/>
      <c r="M88" s="15"/>
      <c r="N88" s="15"/>
      <c r="O88" s="15"/>
      <c r="P88" s="15"/>
      <c r="Q88" s="15"/>
      <c r="R88" s="15"/>
    </row>
    <row r="89">
      <c r="A89" s="15"/>
      <c r="B89" s="15"/>
      <c r="C89" s="15"/>
      <c r="D89" s="15"/>
      <c r="E89" s="15"/>
      <c r="F89" s="15"/>
      <c r="G89" s="15"/>
      <c r="H89" s="15"/>
      <c r="I89" s="15"/>
      <c r="J89" s="15"/>
      <c r="K89" s="15"/>
      <c r="L89" s="15"/>
      <c r="M89" s="15"/>
      <c r="N89" s="15"/>
      <c r="O89" s="15"/>
      <c r="P89" s="15"/>
      <c r="Q89" s="15"/>
      <c r="R89" s="15"/>
    </row>
    <row r="90">
      <c r="A90" s="15"/>
      <c r="B90" s="15"/>
      <c r="C90" s="15"/>
      <c r="D90" s="15"/>
      <c r="E90" s="15"/>
      <c r="F90" s="15"/>
      <c r="G90" s="15"/>
      <c r="H90" s="15"/>
      <c r="I90" s="15"/>
      <c r="J90" s="15"/>
      <c r="K90" s="15"/>
      <c r="L90" s="15"/>
      <c r="M90" s="15"/>
      <c r="N90" s="15"/>
      <c r="O90" s="15"/>
      <c r="P90" s="15"/>
      <c r="Q90" s="15"/>
      <c r="R90" s="15"/>
    </row>
    <row r="91">
      <c r="A91" s="15"/>
      <c r="B91" s="15"/>
      <c r="C91" s="15"/>
      <c r="D91" s="15"/>
      <c r="E91" s="15"/>
      <c r="F91" s="15"/>
      <c r="G91" s="15"/>
      <c r="H91" s="15"/>
      <c r="I91" s="15"/>
      <c r="J91" s="15"/>
      <c r="K91" s="15"/>
      <c r="L91" s="15"/>
      <c r="M91" s="15"/>
      <c r="N91" s="15"/>
      <c r="O91" s="15"/>
      <c r="P91" s="15"/>
      <c r="Q91" s="15"/>
      <c r="R91" s="15"/>
    </row>
    <row r="92">
      <c r="A92" s="15"/>
      <c r="B92" s="15"/>
      <c r="C92" s="15"/>
      <c r="D92" s="15"/>
      <c r="E92" s="15"/>
      <c r="F92" s="15"/>
      <c r="G92" s="15"/>
      <c r="H92" s="15"/>
      <c r="I92" s="15"/>
      <c r="J92" s="15"/>
      <c r="K92" s="15"/>
      <c r="L92" s="15"/>
      <c r="M92" s="15"/>
      <c r="N92" s="15"/>
      <c r="O92" s="15"/>
      <c r="P92" s="15"/>
      <c r="Q92" s="15"/>
      <c r="R92" s="15"/>
    </row>
    <row r="93">
      <c r="A93" s="15"/>
      <c r="B93" s="15"/>
      <c r="C93" s="15"/>
      <c r="D93" s="15"/>
      <c r="E93" s="15"/>
      <c r="F93" s="15"/>
      <c r="G93" s="15"/>
      <c r="H93" s="15"/>
      <c r="I93" s="15"/>
      <c r="J93" s="15"/>
      <c r="K93" s="15"/>
      <c r="L93" s="15"/>
      <c r="M93" s="15"/>
      <c r="N93" s="15"/>
      <c r="O93" s="15"/>
      <c r="P93" s="15"/>
      <c r="Q93" s="15"/>
      <c r="R93" s="15"/>
    </row>
    <row r="94">
      <c r="A94" s="15"/>
      <c r="B94" s="15"/>
      <c r="C94" s="15"/>
      <c r="D94" s="15"/>
      <c r="E94" s="15"/>
      <c r="F94" s="15"/>
      <c r="G94" s="15"/>
      <c r="H94" s="15"/>
      <c r="I94" s="15"/>
      <c r="J94" s="15"/>
      <c r="K94" s="15"/>
      <c r="L94" s="15"/>
      <c r="M94" s="15"/>
      <c r="N94" s="15"/>
      <c r="O94" s="15"/>
      <c r="P94" s="15"/>
      <c r="Q94" s="15"/>
      <c r="R94" s="15"/>
    </row>
    <row r="95">
      <c r="A95" s="15"/>
      <c r="B95" s="15"/>
      <c r="C95" s="15"/>
      <c r="D95" s="15"/>
      <c r="E95" s="15"/>
      <c r="F95" s="15"/>
      <c r="G95" s="15"/>
      <c r="H95" s="15"/>
      <c r="I95" s="15"/>
      <c r="J95" s="15"/>
      <c r="K95" s="15"/>
      <c r="L95" s="15"/>
      <c r="M95" s="15"/>
      <c r="N95" s="15"/>
      <c r="O95" s="15"/>
      <c r="P95" s="15"/>
      <c r="Q95" s="15"/>
      <c r="R95" s="15"/>
    </row>
    <row r="96">
      <c r="A96" s="15"/>
      <c r="B96" s="15"/>
      <c r="C96" s="15"/>
      <c r="D96" s="15"/>
      <c r="E96" s="15"/>
      <c r="F96" s="15"/>
      <c r="G96" s="15"/>
      <c r="H96" s="15"/>
      <c r="I96" s="15"/>
      <c r="J96" s="15"/>
      <c r="K96" s="15"/>
      <c r="L96" s="15"/>
      <c r="M96" s="15"/>
      <c r="N96" s="15"/>
      <c r="O96" s="15"/>
      <c r="P96" s="15"/>
      <c r="Q96" s="15"/>
      <c r="R96" s="15"/>
    </row>
    <row r="97">
      <c r="A97" s="15"/>
      <c r="B97" s="15"/>
      <c r="C97" s="15"/>
      <c r="D97" s="15"/>
      <c r="E97" s="15"/>
      <c r="F97" s="15"/>
      <c r="G97" s="15"/>
      <c r="H97" s="15"/>
      <c r="I97" s="15"/>
      <c r="J97" s="15"/>
      <c r="K97" s="15"/>
      <c r="L97" s="15"/>
      <c r="M97" s="15"/>
      <c r="N97" s="15"/>
      <c r="O97" s="15"/>
      <c r="P97" s="15"/>
      <c r="Q97" s="15"/>
      <c r="R97" s="15"/>
    </row>
    <row r="98">
      <c r="A98" s="15"/>
      <c r="B98" s="15"/>
      <c r="C98" s="15"/>
      <c r="D98" s="15"/>
      <c r="E98" s="15"/>
      <c r="F98" s="15"/>
      <c r="G98" s="15"/>
      <c r="H98" s="15"/>
      <c r="I98" s="15"/>
      <c r="J98" s="15"/>
      <c r="K98" s="15"/>
      <c r="L98" s="15"/>
      <c r="M98" s="15"/>
      <c r="N98" s="15"/>
      <c r="O98" s="15"/>
      <c r="P98" s="15"/>
      <c r="Q98" s="15"/>
      <c r="R98" s="15"/>
    </row>
    <row r="99">
      <c r="A99" s="15"/>
      <c r="B99" s="15"/>
      <c r="C99" s="15"/>
      <c r="D99" s="15"/>
      <c r="E99" s="15"/>
      <c r="F99" s="15"/>
      <c r="G99" s="15"/>
      <c r="H99" s="15"/>
      <c r="I99" s="15"/>
      <c r="J99" s="15"/>
      <c r="K99" s="15"/>
      <c r="L99" s="15"/>
      <c r="M99" s="15"/>
      <c r="N99" s="15"/>
      <c r="O99" s="15"/>
      <c r="P99" s="15"/>
      <c r="Q99" s="15"/>
      <c r="R99" s="15"/>
    </row>
    <row r="100">
      <c r="A100" s="15"/>
      <c r="B100" s="15"/>
      <c r="C100" s="15"/>
      <c r="D100" s="15"/>
      <c r="E100" s="15"/>
      <c r="F100" s="15"/>
      <c r="G100" s="15"/>
      <c r="H100" s="15"/>
      <c r="I100" s="15"/>
      <c r="J100" s="15"/>
      <c r="K100" s="15"/>
      <c r="L100" s="15"/>
      <c r="M100" s="15"/>
      <c r="N100" s="15"/>
      <c r="O100" s="15"/>
      <c r="P100" s="15"/>
      <c r="Q100" s="15"/>
      <c r="R100" s="15"/>
    </row>
    <row r="101">
      <c r="A101" s="15"/>
      <c r="B101" s="15"/>
      <c r="C101" s="15"/>
      <c r="D101" s="15"/>
      <c r="E101" s="15"/>
      <c r="F101" s="15"/>
      <c r="G101" s="15"/>
      <c r="H101" s="15"/>
      <c r="I101" s="15"/>
      <c r="J101" s="15"/>
      <c r="K101" s="15"/>
      <c r="L101" s="15"/>
      <c r="M101" s="15"/>
      <c r="N101" s="15"/>
      <c r="O101" s="15"/>
      <c r="P101" s="15"/>
      <c r="Q101" s="15"/>
      <c r="R101" s="15"/>
    </row>
    <row r="102">
      <c r="A102" s="15"/>
      <c r="B102" s="15"/>
      <c r="C102" s="15"/>
      <c r="D102" s="15"/>
      <c r="E102" s="15"/>
      <c r="F102" s="15"/>
      <c r="G102" s="15"/>
      <c r="H102" s="15"/>
      <c r="I102" s="15"/>
      <c r="J102" s="15"/>
      <c r="K102" s="15"/>
      <c r="L102" s="15"/>
      <c r="M102" s="15"/>
      <c r="N102" s="15"/>
      <c r="O102" s="15"/>
      <c r="P102" s="15"/>
      <c r="Q102" s="15"/>
      <c r="R102" s="15"/>
    </row>
    <row r="103">
      <c r="A103" s="15"/>
      <c r="B103" s="15"/>
      <c r="C103" s="15"/>
      <c r="D103" s="15"/>
      <c r="E103" s="15"/>
      <c r="F103" s="15"/>
      <c r="G103" s="15"/>
      <c r="H103" s="15"/>
      <c r="I103" s="15"/>
      <c r="J103" s="15"/>
      <c r="K103" s="15"/>
      <c r="L103" s="15"/>
      <c r="M103" s="15"/>
      <c r="N103" s="15"/>
      <c r="O103" s="15"/>
      <c r="P103" s="15"/>
      <c r="Q103" s="15"/>
      <c r="R103" s="15"/>
    </row>
    <row r="104">
      <c r="A104" s="15"/>
      <c r="B104" s="15"/>
      <c r="C104" s="15"/>
      <c r="D104" s="15"/>
      <c r="E104" s="15"/>
      <c r="F104" s="15"/>
      <c r="G104" s="15"/>
      <c r="H104" s="15"/>
      <c r="I104" s="15"/>
      <c r="J104" s="15"/>
      <c r="K104" s="15"/>
      <c r="L104" s="15"/>
      <c r="M104" s="15"/>
      <c r="N104" s="15"/>
      <c r="O104" s="15"/>
      <c r="P104" s="15"/>
      <c r="Q104" s="15"/>
      <c r="R104" s="15"/>
    </row>
    <row r="105">
      <c r="A105" s="15"/>
      <c r="B105" s="15"/>
      <c r="C105" s="15"/>
      <c r="D105" s="15"/>
      <c r="E105" s="15"/>
      <c r="F105" s="15"/>
      <c r="G105" s="15"/>
      <c r="H105" s="15"/>
      <c r="I105" s="15"/>
      <c r="J105" s="15"/>
      <c r="K105" s="15"/>
      <c r="L105" s="15"/>
      <c r="M105" s="15"/>
      <c r="N105" s="15"/>
      <c r="O105" s="15"/>
      <c r="P105" s="15"/>
      <c r="Q105" s="15"/>
      <c r="R105" s="15"/>
    </row>
    <row r="106">
      <c r="A106" s="15"/>
      <c r="B106" s="15"/>
      <c r="C106" s="15"/>
      <c r="D106" s="15"/>
      <c r="E106" s="15"/>
      <c r="F106" s="15"/>
      <c r="G106" s="15"/>
      <c r="H106" s="15"/>
      <c r="I106" s="15"/>
      <c r="J106" s="15"/>
      <c r="K106" s="15"/>
      <c r="L106" s="15"/>
      <c r="M106" s="15"/>
      <c r="N106" s="15"/>
      <c r="O106" s="15"/>
      <c r="P106" s="15"/>
      <c r="Q106" s="15"/>
      <c r="R106" s="15"/>
    </row>
    <row r="107">
      <c r="A107" s="15"/>
      <c r="B107" s="15"/>
      <c r="C107" s="15"/>
      <c r="D107" s="15"/>
      <c r="E107" s="15"/>
      <c r="F107" s="15"/>
      <c r="G107" s="15"/>
      <c r="H107" s="15"/>
      <c r="I107" s="15"/>
      <c r="J107" s="15"/>
      <c r="K107" s="15"/>
      <c r="L107" s="15"/>
      <c r="M107" s="15"/>
      <c r="N107" s="15"/>
      <c r="O107" s="15"/>
      <c r="P107" s="15"/>
      <c r="Q107" s="15"/>
      <c r="R107" s="15"/>
    </row>
    <row r="108">
      <c r="A108" s="15"/>
      <c r="B108" s="15"/>
      <c r="C108" s="15"/>
      <c r="D108" s="15"/>
      <c r="E108" s="15"/>
      <c r="F108" s="15"/>
      <c r="G108" s="15"/>
      <c r="H108" s="15"/>
      <c r="I108" s="15"/>
      <c r="J108" s="15"/>
      <c r="K108" s="15"/>
      <c r="L108" s="15"/>
      <c r="M108" s="15"/>
      <c r="N108" s="15"/>
      <c r="O108" s="15"/>
      <c r="P108" s="15"/>
      <c r="Q108" s="15"/>
      <c r="R108" s="15"/>
    </row>
    <row r="109">
      <c r="A109" s="15"/>
      <c r="B109" s="15"/>
      <c r="C109" s="15"/>
      <c r="D109" s="15"/>
      <c r="E109" s="15"/>
      <c r="F109" s="15"/>
      <c r="G109" s="15"/>
      <c r="H109" s="15"/>
      <c r="I109" s="15"/>
      <c r="J109" s="15"/>
      <c r="K109" s="15"/>
      <c r="L109" s="15"/>
      <c r="M109" s="15"/>
      <c r="N109" s="15"/>
      <c r="O109" s="15"/>
      <c r="P109" s="15"/>
      <c r="Q109" s="15"/>
      <c r="R109" s="15"/>
    </row>
    <row r="110">
      <c r="A110" s="15"/>
      <c r="B110" s="15"/>
      <c r="C110" s="15"/>
      <c r="D110" s="15"/>
      <c r="E110" s="15"/>
      <c r="F110" s="15"/>
      <c r="G110" s="15"/>
      <c r="H110" s="15"/>
      <c r="I110" s="15"/>
      <c r="J110" s="15"/>
      <c r="K110" s="15"/>
      <c r="L110" s="15"/>
      <c r="M110" s="15"/>
      <c r="N110" s="15"/>
      <c r="O110" s="15"/>
      <c r="P110" s="15"/>
      <c r="Q110" s="15"/>
      <c r="R110" s="15"/>
    </row>
    <row r="111">
      <c r="A111" s="15"/>
      <c r="B111" s="15"/>
      <c r="C111" s="15"/>
      <c r="D111" s="15"/>
      <c r="E111" s="15"/>
      <c r="F111" s="15"/>
      <c r="G111" s="15"/>
      <c r="H111" s="15"/>
      <c r="I111" s="15"/>
      <c r="J111" s="15"/>
      <c r="K111" s="15"/>
      <c r="L111" s="15"/>
      <c r="M111" s="15"/>
      <c r="N111" s="15"/>
      <c r="O111" s="15"/>
      <c r="P111" s="15"/>
      <c r="Q111" s="15"/>
      <c r="R111" s="15"/>
    </row>
    <row r="112">
      <c r="A112" s="15"/>
      <c r="B112" s="15"/>
      <c r="C112" s="15"/>
      <c r="D112" s="15"/>
      <c r="E112" s="15"/>
      <c r="F112" s="15"/>
      <c r="G112" s="15"/>
      <c r="H112" s="15"/>
      <c r="I112" s="15"/>
      <c r="J112" s="15"/>
      <c r="K112" s="15"/>
      <c r="L112" s="15"/>
      <c r="M112" s="15"/>
      <c r="N112" s="15"/>
      <c r="O112" s="15"/>
      <c r="P112" s="15"/>
      <c r="Q112" s="15"/>
      <c r="R112" s="15"/>
    </row>
    <row r="113">
      <c r="A113" s="15"/>
      <c r="B113" s="15"/>
      <c r="C113" s="15"/>
      <c r="D113" s="15"/>
      <c r="E113" s="15"/>
      <c r="F113" s="15"/>
      <c r="G113" s="15"/>
      <c r="H113" s="15"/>
      <c r="I113" s="15"/>
      <c r="J113" s="15"/>
      <c r="K113" s="15"/>
      <c r="L113" s="15"/>
      <c r="M113" s="15"/>
      <c r="N113" s="15"/>
      <c r="O113" s="15"/>
      <c r="P113" s="15"/>
      <c r="Q113" s="15"/>
      <c r="R113" s="15"/>
    </row>
    <row r="114">
      <c r="A114" s="15"/>
      <c r="B114" s="15"/>
      <c r="C114" s="15"/>
      <c r="D114" s="15"/>
      <c r="E114" s="15"/>
      <c r="F114" s="15"/>
      <c r="G114" s="15"/>
      <c r="H114" s="15"/>
      <c r="I114" s="15"/>
      <c r="J114" s="15"/>
      <c r="K114" s="15"/>
      <c r="L114" s="15"/>
      <c r="M114" s="15"/>
      <c r="N114" s="15"/>
      <c r="O114" s="15"/>
      <c r="P114" s="15"/>
      <c r="Q114" s="15"/>
      <c r="R114" s="15"/>
    </row>
    <row r="115">
      <c r="A115" s="15"/>
      <c r="B115" s="15"/>
      <c r="C115" s="15"/>
      <c r="D115" s="15"/>
      <c r="E115" s="15"/>
      <c r="F115" s="15"/>
      <c r="G115" s="15"/>
      <c r="H115" s="15"/>
      <c r="I115" s="15"/>
      <c r="J115" s="15"/>
      <c r="K115" s="15"/>
      <c r="L115" s="15"/>
      <c r="M115" s="15"/>
      <c r="N115" s="15"/>
      <c r="O115" s="15"/>
      <c r="P115" s="15"/>
      <c r="Q115" s="15"/>
      <c r="R115" s="15"/>
    </row>
    <row r="116">
      <c r="A116" s="15"/>
      <c r="B116" s="15"/>
      <c r="C116" s="15"/>
      <c r="D116" s="15"/>
      <c r="E116" s="15"/>
      <c r="F116" s="15"/>
      <c r="G116" s="15"/>
      <c r="H116" s="15"/>
      <c r="I116" s="15"/>
      <c r="J116" s="15"/>
      <c r="K116" s="15"/>
      <c r="L116" s="15"/>
      <c r="M116" s="15"/>
      <c r="N116" s="15"/>
      <c r="O116" s="15"/>
      <c r="P116" s="15"/>
      <c r="Q116" s="15"/>
      <c r="R116" s="15"/>
    </row>
    <row r="117">
      <c r="A117" s="15"/>
      <c r="B117" s="15"/>
      <c r="C117" s="15"/>
      <c r="D117" s="15"/>
      <c r="E117" s="15"/>
      <c r="F117" s="15"/>
      <c r="G117" s="15"/>
      <c r="H117" s="15"/>
      <c r="I117" s="15"/>
      <c r="J117" s="15"/>
      <c r="K117" s="15"/>
      <c r="L117" s="15"/>
      <c r="M117" s="15"/>
      <c r="N117" s="15"/>
      <c r="O117" s="15"/>
      <c r="P117" s="15"/>
      <c r="Q117" s="15"/>
      <c r="R117" s="15"/>
    </row>
    <row r="118">
      <c r="A118" s="15"/>
      <c r="B118" s="15"/>
      <c r="C118" s="15"/>
      <c r="D118" s="15"/>
      <c r="E118" s="15"/>
      <c r="F118" s="15"/>
      <c r="G118" s="15"/>
      <c r="H118" s="15"/>
      <c r="I118" s="15"/>
      <c r="J118" s="15"/>
      <c r="K118" s="15"/>
      <c r="L118" s="15"/>
      <c r="M118" s="15"/>
      <c r="N118" s="15"/>
      <c r="O118" s="15"/>
      <c r="P118" s="15"/>
      <c r="Q118" s="15"/>
      <c r="R118" s="15"/>
    </row>
    <row r="119">
      <c r="A119" s="15"/>
      <c r="B119" s="15"/>
      <c r="C119" s="15"/>
      <c r="D119" s="15"/>
      <c r="E119" s="15"/>
      <c r="F119" s="15"/>
      <c r="G119" s="15"/>
      <c r="H119" s="15"/>
      <c r="I119" s="15"/>
      <c r="J119" s="15"/>
      <c r="K119" s="15"/>
      <c r="L119" s="15"/>
      <c r="M119" s="15"/>
      <c r="N119" s="15"/>
      <c r="O119" s="15"/>
      <c r="P119" s="15"/>
      <c r="Q119" s="15"/>
      <c r="R119" s="15"/>
    </row>
    <row r="120">
      <c r="A120" s="15"/>
      <c r="B120" s="15"/>
      <c r="C120" s="15"/>
      <c r="D120" s="15"/>
      <c r="E120" s="15"/>
      <c r="F120" s="15"/>
      <c r="G120" s="15"/>
      <c r="H120" s="15"/>
      <c r="I120" s="15"/>
      <c r="J120" s="15"/>
      <c r="K120" s="15"/>
      <c r="L120" s="15"/>
      <c r="M120" s="15"/>
      <c r="N120" s="15"/>
      <c r="O120" s="15"/>
      <c r="P120" s="15"/>
      <c r="Q120" s="15"/>
      <c r="R120" s="15"/>
    </row>
    <row r="121">
      <c r="A121" s="15"/>
      <c r="B121" s="15"/>
      <c r="C121" s="15"/>
      <c r="D121" s="15"/>
      <c r="E121" s="15"/>
      <c r="F121" s="15"/>
      <c r="G121" s="15"/>
      <c r="H121" s="15"/>
      <c r="I121" s="15"/>
      <c r="J121" s="15"/>
      <c r="K121" s="15"/>
      <c r="L121" s="15"/>
      <c r="M121" s="15"/>
      <c r="N121" s="15"/>
      <c r="O121" s="15"/>
      <c r="P121" s="15"/>
      <c r="Q121" s="15"/>
      <c r="R121" s="15"/>
    </row>
    <row r="122">
      <c r="A122" s="15"/>
      <c r="B122" s="15"/>
      <c r="C122" s="15"/>
      <c r="D122" s="15"/>
      <c r="E122" s="15"/>
      <c r="F122" s="15"/>
      <c r="G122" s="15"/>
      <c r="H122" s="15"/>
      <c r="I122" s="15"/>
      <c r="J122" s="15"/>
      <c r="K122" s="15"/>
      <c r="L122" s="15"/>
      <c r="M122" s="15"/>
      <c r="N122" s="15"/>
      <c r="O122" s="15"/>
      <c r="P122" s="15"/>
      <c r="Q122" s="15"/>
      <c r="R122" s="15"/>
    </row>
    <row r="123">
      <c r="A123" s="15"/>
      <c r="B123" s="15"/>
      <c r="C123" s="15"/>
      <c r="D123" s="15"/>
      <c r="E123" s="15"/>
      <c r="F123" s="15"/>
      <c r="G123" s="15"/>
      <c r="H123" s="15"/>
      <c r="I123" s="15"/>
      <c r="J123" s="15"/>
      <c r="K123" s="15"/>
      <c r="L123" s="15"/>
      <c r="M123" s="15"/>
      <c r="N123" s="15"/>
      <c r="O123" s="15"/>
      <c r="P123" s="15"/>
      <c r="Q123" s="15"/>
      <c r="R123" s="15"/>
    </row>
    <row r="124">
      <c r="A124" s="15"/>
      <c r="B124" s="15"/>
      <c r="C124" s="15"/>
      <c r="D124" s="15"/>
      <c r="E124" s="15"/>
      <c r="F124" s="15"/>
      <c r="G124" s="15"/>
      <c r="H124" s="15"/>
      <c r="I124" s="15"/>
      <c r="J124" s="15"/>
      <c r="K124" s="15"/>
      <c r="L124" s="15"/>
      <c r="M124" s="15"/>
      <c r="N124" s="15"/>
      <c r="O124" s="15"/>
      <c r="P124" s="15"/>
      <c r="Q124" s="15"/>
      <c r="R124" s="15"/>
    </row>
    <row r="125">
      <c r="A125" s="15"/>
      <c r="B125" s="15"/>
      <c r="C125" s="15"/>
      <c r="D125" s="15"/>
      <c r="E125" s="15"/>
      <c r="F125" s="15"/>
      <c r="G125" s="15"/>
      <c r="H125" s="15"/>
      <c r="I125" s="15"/>
      <c r="J125" s="15"/>
      <c r="K125" s="15"/>
      <c r="L125" s="15"/>
      <c r="M125" s="15"/>
      <c r="N125" s="15"/>
      <c r="O125" s="15"/>
      <c r="P125" s="15"/>
      <c r="Q125" s="15"/>
      <c r="R125" s="15"/>
    </row>
    <row r="126">
      <c r="A126" s="15"/>
      <c r="B126" s="15"/>
      <c r="C126" s="15"/>
      <c r="D126" s="15"/>
      <c r="E126" s="15"/>
      <c r="F126" s="15"/>
      <c r="G126" s="15"/>
      <c r="H126" s="15"/>
      <c r="I126" s="15"/>
      <c r="J126" s="15"/>
      <c r="K126" s="15"/>
      <c r="L126" s="15"/>
      <c r="M126" s="15"/>
      <c r="N126" s="15"/>
      <c r="O126" s="15"/>
      <c r="P126" s="15"/>
      <c r="Q126" s="15"/>
      <c r="R126" s="15"/>
    </row>
    <row r="127">
      <c r="A127" s="15"/>
      <c r="B127" s="15"/>
      <c r="C127" s="15"/>
      <c r="D127" s="15"/>
      <c r="E127" s="15"/>
      <c r="F127" s="15"/>
      <c r="G127" s="15"/>
      <c r="H127" s="15"/>
      <c r="I127" s="15"/>
      <c r="J127" s="15"/>
      <c r="K127" s="15"/>
      <c r="L127" s="15"/>
      <c r="M127" s="15"/>
      <c r="N127" s="15"/>
      <c r="O127" s="15"/>
      <c r="P127" s="15"/>
      <c r="Q127" s="15"/>
      <c r="R127" s="15"/>
    </row>
    <row r="128">
      <c r="A128" s="15"/>
      <c r="B128" s="15"/>
      <c r="C128" s="15"/>
      <c r="D128" s="15"/>
      <c r="E128" s="15"/>
      <c r="F128" s="15"/>
      <c r="G128" s="15"/>
      <c r="H128" s="15"/>
      <c r="I128" s="15"/>
      <c r="J128" s="15"/>
      <c r="K128" s="15"/>
      <c r="L128" s="15"/>
      <c r="M128" s="15"/>
      <c r="N128" s="15"/>
      <c r="O128" s="15"/>
      <c r="P128" s="15"/>
      <c r="Q128" s="15"/>
      <c r="R128" s="15"/>
    </row>
    <row r="129">
      <c r="A129" s="15"/>
      <c r="B129" s="15"/>
      <c r="C129" s="15"/>
      <c r="D129" s="15"/>
      <c r="E129" s="15"/>
      <c r="F129" s="15"/>
      <c r="G129" s="15"/>
      <c r="H129" s="15"/>
      <c r="I129" s="15"/>
      <c r="J129" s="15"/>
      <c r="K129" s="15"/>
      <c r="L129" s="15"/>
      <c r="M129" s="15"/>
      <c r="N129" s="15"/>
      <c r="O129" s="15"/>
      <c r="P129" s="15"/>
      <c r="Q129" s="15"/>
      <c r="R129" s="15"/>
    </row>
    <row r="130">
      <c r="A130" s="15"/>
      <c r="B130" s="15"/>
      <c r="C130" s="15"/>
      <c r="D130" s="15"/>
      <c r="E130" s="15"/>
      <c r="F130" s="15"/>
      <c r="G130" s="15"/>
      <c r="H130" s="15"/>
      <c r="I130" s="15"/>
      <c r="J130" s="15"/>
      <c r="K130" s="15"/>
      <c r="L130" s="15"/>
      <c r="M130" s="15"/>
      <c r="N130" s="15"/>
      <c r="O130" s="15"/>
      <c r="P130" s="15"/>
      <c r="Q130" s="15"/>
      <c r="R130" s="15"/>
    </row>
    <row r="131">
      <c r="A131" s="15"/>
      <c r="B131" s="15"/>
      <c r="C131" s="15"/>
      <c r="D131" s="15"/>
      <c r="E131" s="15"/>
      <c r="F131" s="15"/>
      <c r="G131" s="15"/>
      <c r="H131" s="15"/>
      <c r="I131" s="15"/>
      <c r="J131" s="15"/>
      <c r="K131" s="15"/>
      <c r="L131" s="15"/>
      <c r="M131" s="15"/>
      <c r="N131" s="15"/>
      <c r="O131" s="15"/>
      <c r="P131" s="15"/>
      <c r="Q131" s="15"/>
      <c r="R131" s="15"/>
    </row>
    <row r="132">
      <c r="A132" s="15"/>
      <c r="B132" s="15"/>
      <c r="C132" s="15"/>
      <c r="D132" s="15"/>
      <c r="E132" s="15"/>
      <c r="F132" s="15"/>
      <c r="G132" s="15"/>
      <c r="H132" s="15"/>
      <c r="I132" s="15"/>
      <c r="J132" s="15"/>
      <c r="K132" s="15"/>
      <c r="L132" s="15"/>
      <c r="M132" s="15"/>
      <c r="N132" s="15"/>
      <c r="O132" s="15"/>
      <c r="P132" s="15"/>
      <c r="Q132" s="15"/>
      <c r="R132" s="15"/>
    </row>
    <row r="133">
      <c r="A133" s="15"/>
      <c r="B133" s="15"/>
      <c r="C133" s="15"/>
      <c r="D133" s="15"/>
      <c r="E133" s="15"/>
      <c r="F133" s="15"/>
      <c r="G133" s="15"/>
      <c r="H133" s="15"/>
      <c r="I133" s="15"/>
      <c r="J133" s="15"/>
      <c r="K133" s="15"/>
      <c r="L133" s="15"/>
      <c r="M133" s="15"/>
      <c r="N133" s="15"/>
      <c r="O133" s="15"/>
      <c r="P133" s="15"/>
      <c r="Q133" s="15"/>
      <c r="R133" s="15"/>
    </row>
    <row r="134">
      <c r="A134" s="15"/>
      <c r="B134" s="15"/>
      <c r="C134" s="15"/>
      <c r="D134" s="15"/>
      <c r="E134" s="15"/>
      <c r="F134" s="15"/>
      <c r="G134" s="15"/>
      <c r="H134" s="15"/>
      <c r="I134" s="15"/>
      <c r="J134" s="15"/>
      <c r="K134" s="15"/>
      <c r="L134" s="15"/>
      <c r="M134" s="15"/>
      <c r="N134" s="15"/>
      <c r="O134" s="15"/>
      <c r="P134" s="15"/>
      <c r="Q134" s="15"/>
      <c r="R134" s="15"/>
    </row>
    <row r="135">
      <c r="A135" s="15"/>
      <c r="B135" s="15"/>
      <c r="C135" s="15"/>
      <c r="D135" s="15"/>
      <c r="E135" s="15"/>
      <c r="F135" s="15"/>
      <c r="G135" s="15"/>
      <c r="H135" s="15"/>
      <c r="I135" s="15"/>
      <c r="J135" s="15"/>
      <c r="K135" s="15"/>
      <c r="L135" s="15"/>
      <c r="M135" s="15"/>
      <c r="N135" s="15"/>
      <c r="O135" s="15"/>
      <c r="P135" s="15"/>
      <c r="Q135" s="15"/>
      <c r="R135" s="15"/>
    </row>
    <row r="136">
      <c r="A136" s="15"/>
      <c r="B136" s="15"/>
      <c r="C136" s="15"/>
      <c r="D136" s="15"/>
      <c r="E136" s="15"/>
      <c r="F136" s="15"/>
      <c r="G136" s="15"/>
      <c r="H136" s="15"/>
      <c r="I136" s="15"/>
      <c r="J136" s="15"/>
      <c r="K136" s="15"/>
      <c r="L136" s="15"/>
      <c r="M136" s="15"/>
      <c r="N136" s="15"/>
      <c r="O136" s="15"/>
      <c r="P136" s="15"/>
      <c r="Q136" s="15"/>
      <c r="R136" s="15"/>
    </row>
    <row r="137">
      <c r="A137" s="15"/>
      <c r="B137" s="15"/>
      <c r="C137" s="15"/>
      <c r="D137" s="15"/>
      <c r="E137" s="15"/>
      <c r="F137" s="15"/>
      <c r="G137" s="15"/>
      <c r="H137" s="15"/>
      <c r="I137" s="15"/>
      <c r="J137" s="15"/>
      <c r="K137" s="15"/>
      <c r="L137" s="15"/>
      <c r="M137" s="15"/>
      <c r="N137" s="15"/>
      <c r="O137" s="15"/>
      <c r="P137" s="15"/>
      <c r="Q137" s="15"/>
      <c r="R137" s="15"/>
    </row>
    <row r="138">
      <c r="A138" s="15"/>
      <c r="B138" s="15"/>
      <c r="C138" s="15"/>
      <c r="D138" s="15"/>
      <c r="E138" s="15"/>
      <c r="F138" s="15"/>
      <c r="G138" s="15"/>
      <c r="H138" s="15"/>
      <c r="I138" s="15"/>
      <c r="J138" s="15"/>
      <c r="K138" s="15"/>
      <c r="L138" s="15"/>
      <c r="M138" s="15"/>
      <c r="N138" s="15"/>
      <c r="O138" s="15"/>
      <c r="P138" s="15"/>
      <c r="Q138" s="15"/>
      <c r="R138" s="15"/>
    </row>
    <row r="139">
      <c r="A139" s="15"/>
      <c r="B139" s="15"/>
      <c r="C139" s="15"/>
      <c r="D139" s="15"/>
      <c r="E139" s="15"/>
      <c r="F139" s="15"/>
      <c r="G139" s="15"/>
      <c r="H139" s="15"/>
      <c r="I139" s="15"/>
      <c r="J139" s="15"/>
      <c r="K139" s="15"/>
      <c r="L139" s="15"/>
      <c r="M139" s="15"/>
      <c r="N139" s="15"/>
      <c r="O139" s="15"/>
      <c r="P139" s="15"/>
      <c r="Q139" s="15"/>
      <c r="R139" s="15"/>
    </row>
    <row r="140">
      <c r="A140" s="15"/>
      <c r="B140" s="15"/>
      <c r="C140" s="15"/>
      <c r="D140" s="15"/>
      <c r="E140" s="15"/>
      <c r="F140" s="15"/>
      <c r="G140" s="15"/>
      <c r="H140" s="15"/>
      <c r="I140" s="15"/>
      <c r="J140" s="15"/>
      <c r="K140" s="15"/>
      <c r="L140" s="15"/>
      <c r="M140" s="15"/>
      <c r="N140" s="15"/>
      <c r="O140" s="15"/>
      <c r="P140" s="15"/>
      <c r="Q140" s="15"/>
      <c r="R140" s="15"/>
    </row>
    <row r="141">
      <c r="A141" s="15"/>
      <c r="B141" s="15"/>
      <c r="C141" s="15"/>
      <c r="D141" s="15"/>
      <c r="E141" s="15"/>
      <c r="F141" s="15"/>
      <c r="G141" s="15"/>
      <c r="H141" s="15"/>
      <c r="I141" s="15"/>
      <c r="J141" s="15"/>
      <c r="K141" s="15"/>
      <c r="L141" s="15"/>
      <c r="M141" s="15"/>
      <c r="N141" s="15"/>
      <c r="O141" s="15"/>
      <c r="P141" s="15"/>
      <c r="Q141" s="15"/>
      <c r="R141" s="15"/>
    </row>
    <row r="142">
      <c r="A142" s="15"/>
      <c r="B142" s="15"/>
      <c r="C142" s="15"/>
      <c r="D142" s="15"/>
      <c r="E142" s="15"/>
      <c r="F142" s="15"/>
      <c r="G142" s="15"/>
      <c r="H142" s="15"/>
      <c r="I142" s="15"/>
      <c r="J142" s="15"/>
      <c r="K142" s="15"/>
      <c r="L142" s="15"/>
      <c r="M142" s="15"/>
      <c r="N142" s="15"/>
      <c r="O142" s="15"/>
      <c r="P142" s="15"/>
      <c r="Q142" s="15"/>
      <c r="R142" s="15"/>
    </row>
    <row r="143">
      <c r="A143" s="15"/>
      <c r="B143" s="15"/>
      <c r="C143" s="15"/>
      <c r="D143" s="15"/>
      <c r="E143" s="15"/>
      <c r="F143" s="15"/>
      <c r="G143" s="15"/>
      <c r="H143" s="15"/>
      <c r="I143" s="15"/>
      <c r="J143" s="15"/>
      <c r="K143" s="15"/>
      <c r="L143" s="15"/>
      <c r="M143" s="15"/>
      <c r="N143" s="15"/>
      <c r="O143" s="15"/>
      <c r="P143" s="15"/>
      <c r="Q143" s="15"/>
      <c r="R143" s="15"/>
    </row>
    <row r="144">
      <c r="A144" s="15"/>
      <c r="B144" s="15"/>
      <c r="C144" s="15"/>
      <c r="D144" s="15"/>
      <c r="E144" s="15"/>
      <c r="F144" s="15"/>
      <c r="G144" s="15"/>
      <c r="H144" s="15"/>
      <c r="I144" s="15"/>
      <c r="J144" s="15"/>
      <c r="K144" s="15"/>
      <c r="L144" s="15"/>
      <c r="M144" s="15"/>
      <c r="N144" s="15"/>
      <c r="O144" s="15"/>
      <c r="P144" s="15"/>
      <c r="Q144" s="15"/>
      <c r="R144" s="15"/>
    </row>
    <row r="145">
      <c r="A145" s="15"/>
      <c r="B145" s="15"/>
      <c r="C145" s="15"/>
      <c r="D145" s="15"/>
      <c r="E145" s="15"/>
      <c r="F145" s="15"/>
      <c r="G145" s="15"/>
      <c r="H145" s="15"/>
      <c r="I145" s="15"/>
      <c r="J145" s="15"/>
      <c r="K145" s="15"/>
      <c r="L145" s="15"/>
      <c r="M145" s="15"/>
      <c r="N145" s="15"/>
      <c r="O145" s="15"/>
      <c r="P145" s="15"/>
      <c r="Q145" s="15"/>
      <c r="R145" s="15"/>
    </row>
    <row r="146">
      <c r="A146" s="15"/>
      <c r="B146" s="15"/>
      <c r="C146" s="15"/>
      <c r="D146" s="15"/>
      <c r="E146" s="15"/>
      <c r="F146" s="15"/>
      <c r="G146" s="15"/>
      <c r="H146" s="15"/>
      <c r="I146" s="15"/>
      <c r="J146" s="15"/>
      <c r="K146" s="15"/>
      <c r="L146" s="15"/>
      <c r="M146" s="15"/>
      <c r="N146" s="15"/>
      <c r="O146" s="15"/>
      <c r="P146" s="15"/>
      <c r="Q146" s="15"/>
      <c r="R146" s="15"/>
    </row>
    <row r="147">
      <c r="A147" s="15"/>
      <c r="B147" s="15"/>
      <c r="C147" s="15"/>
      <c r="D147" s="15"/>
      <c r="E147" s="15"/>
      <c r="F147" s="15"/>
      <c r="G147" s="15"/>
      <c r="H147" s="15"/>
      <c r="I147" s="15"/>
      <c r="J147" s="15"/>
      <c r="K147" s="15"/>
      <c r="L147" s="15"/>
      <c r="M147" s="15"/>
      <c r="N147" s="15"/>
      <c r="O147" s="15"/>
      <c r="P147" s="15"/>
      <c r="Q147" s="15"/>
      <c r="R147" s="15"/>
    </row>
    <row r="148">
      <c r="A148" s="15"/>
      <c r="B148" s="15"/>
      <c r="C148" s="15"/>
      <c r="D148" s="15"/>
      <c r="E148" s="15"/>
      <c r="F148" s="15"/>
      <c r="G148" s="15"/>
      <c r="H148" s="15"/>
      <c r="I148" s="15"/>
      <c r="J148" s="15"/>
      <c r="K148" s="15"/>
      <c r="L148" s="15"/>
      <c r="M148" s="15"/>
      <c r="N148" s="15"/>
      <c r="O148" s="15"/>
      <c r="P148" s="15"/>
      <c r="Q148" s="15"/>
      <c r="R148" s="15"/>
    </row>
    <row r="149">
      <c r="A149" s="15"/>
      <c r="B149" s="15"/>
      <c r="C149" s="15"/>
      <c r="D149" s="15"/>
      <c r="E149" s="15"/>
      <c r="F149" s="15"/>
      <c r="G149" s="15"/>
      <c r="H149" s="15"/>
      <c r="I149" s="15"/>
      <c r="J149" s="15"/>
      <c r="K149" s="15"/>
      <c r="L149" s="15"/>
      <c r="M149" s="15"/>
      <c r="N149" s="15"/>
      <c r="O149" s="15"/>
      <c r="P149" s="15"/>
      <c r="Q149" s="15"/>
      <c r="R149" s="15"/>
    </row>
    <row r="150">
      <c r="A150" s="15"/>
      <c r="B150" s="15"/>
      <c r="C150" s="15"/>
      <c r="D150" s="15"/>
      <c r="E150" s="15"/>
      <c r="F150" s="15"/>
      <c r="G150" s="15"/>
      <c r="H150" s="15"/>
      <c r="I150" s="15"/>
      <c r="J150" s="15"/>
      <c r="K150" s="15"/>
      <c r="L150" s="15"/>
      <c r="M150" s="15"/>
      <c r="N150" s="15"/>
      <c r="O150" s="15"/>
      <c r="P150" s="15"/>
      <c r="Q150" s="15"/>
      <c r="R150" s="15"/>
    </row>
    <row r="151">
      <c r="A151" s="15"/>
      <c r="B151" s="15"/>
      <c r="C151" s="15"/>
      <c r="D151" s="15"/>
      <c r="E151" s="15"/>
      <c r="F151" s="15"/>
      <c r="G151" s="15"/>
      <c r="H151" s="15"/>
      <c r="I151" s="15"/>
      <c r="J151" s="15"/>
      <c r="K151" s="15"/>
      <c r="L151" s="15"/>
      <c r="M151" s="15"/>
      <c r="N151" s="15"/>
      <c r="O151" s="15"/>
      <c r="P151" s="15"/>
      <c r="Q151" s="15"/>
      <c r="R151" s="15"/>
    </row>
    <row r="152">
      <c r="A152" s="15"/>
      <c r="B152" s="15"/>
      <c r="C152" s="15"/>
      <c r="D152" s="15"/>
      <c r="E152" s="15"/>
      <c r="F152" s="15"/>
      <c r="G152" s="15"/>
      <c r="H152" s="15"/>
      <c r="I152" s="15"/>
      <c r="J152" s="15"/>
      <c r="K152" s="15"/>
      <c r="L152" s="15"/>
      <c r="M152" s="15"/>
      <c r="N152" s="15"/>
      <c r="O152" s="15"/>
      <c r="P152" s="15"/>
      <c r="Q152" s="15"/>
      <c r="R152" s="15"/>
    </row>
    <row r="153">
      <c r="A153" s="15"/>
      <c r="B153" s="15"/>
      <c r="C153" s="15"/>
      <c r="D153" s="15"/>
      <c r="E153" s="15"/>
      <c r="F153" s="15"/>
      <c r="G153" s="15"/>
      <c r="H153" s="15"/>
      <c r="I153" s="15"/>
      <c r="J153" s="15"/>
      <c r="K153" s="15"/>
      <c r="L153" s="15"/>
      <c r="M153" s="15"/>
      <c r="N153" s="15"/>
      <c r="O153" s="15"/>
      <c r="P153" s="15"/>
      <c r="Q153" s="15"/>
      <c r="R153" s="15"/>
    </row>
    <row r="154">
      <c r="A154" s="15"/>
      <c r="B154" s="15"/>
      <c r="C154" s="15"/>
      <c r="D154" s="15"/>
      <c r="E154" s="15"/>
      <c r="F154" s="15"/>
      <c r="G154" s="15"/>
      <c r="H154" s="15"/>
      <c r="I154" s="15"/>
      <c r="J154" s="15"/>
      <c r="K154" s="15"/>
      <c r="L154" s="15"/>
      <c r="M154" s="15"/>
      <c r="N154" s="15"/>
      <c r="O154" s="15"/>
      <c r="P154" s="15"/>
      <c r="Q154" s="15"/>
      <c r="R154" s="15"/>
    </row>
    <row r="155">
      <c r="A155" s="15"/>
      <c r="B155" s="15"/>
      <c r="C155" s="15"/>
      <c r="D155" s="15"/>
      <c r="E155" s="15"/>
      <c r="F155" s="15"/>
      <c r="G155" s="15"/>
      <c r="H155" s="15"/>
      <c r="I155" s="15"/>
      <c r="J155" s="15"/>
      <c r="K155" s="15"/>
      <c r="L155" s="15"/>
      <c r="M155" s="15"/>
      <c r="N155" s="15"/>
      <c r="O155" s="15"/>
      <c r="P155" s="15"/>
      <c r="Q155" s="15"/>
      <c r="R155" s="15"/>
    </row>
    <row r="156">
      <c r="A156" s="15"/>
      <c r="B156" s="15"/>
      <c r="C156" s="15"/>
      <c r="D156" s="15"/>
      <c r="E156" s="15"/>
      <c r="F156" s="15"/>
      <c r="G156" s="15"/>
      <c r="H156" s="15"/>
      <c r="I156" s="15"/>
      <c r="J156" s="15"/>
      <c r="K156" s="15"/>
      <c r="L156" s="15"/>
      <c r="M156" s="15"/>
      <c r="N156" s="15"/>
      <c r="O156" s="15"/>
      <c r="P156" s="15"/>
      <c r="Q156" s="15"/>
      <c r="R156" s="15"/>
    </row>
    <row r="157">
      <c r="A157" s="15"/>
      <c r="B157" s="15"/>
      <c r="C157" s="15"/>
      <c r="D157" s="15"/>
      <c r="E157" s="15"/>
      <c r="F157" s="15"/>
      <c r="G157" s="15"/>
      <c r="H157" s="15"/>
      <c r="I157" s="15"/>
      <c r="J157" s="15"/>
      <c r="K157" s="15"/>
      <c r="L157" s="15"/>
      <c r="M157" s="15"/>
      <c r="N157" s="15"/>
      <c r="O157" s="15"/>
      <c r="P157" s="15"/>
      <c r="Q157" s="15"/>
      <c r="R157" s="15"/>
    </row>
    <row r="158">
      <c r="A158" s="15"/>
      <c r="B158" s="15"/>
      <c r="C158" s="15"/>
      <c r="D158" s="15"/>
      <c r="E158" s="15"/>
      <c r="F158" s="15"/>
      <c r="G158" s="15"/>
      <c r="H158" s="15"/>
      <c r="I158" s="15"/>
      <c r="J158" s="15"/>
      <c r="K158" s="15"/>
      <c r="L158" s="15"/>
      <c r="M158" s="15"/>
      <c r="N158" s="15"/>
      <c r="O158" s="15"/>
      <c r="P158" s="15"/>
      <c r="Q158" s="15"/>
      <c r="R158" s="15"/>
    </row>
    <row r="159">
      <c r="A159" s="15"/>
      <c r="B159" s="15"/>
      <c r="C159" s="15"/>
      <c r="D159" s="15"/>
      <c r="E159" s="15"/>
      <c r="F159" s="15"/>
      <c r="G159" s="15"/>
      <c r="H159" s="15"/>
      <c r="I159" s="15"/>
      <c r="J159" s="15"/>
      <c r="K159" s="15"/>
      <c r="L159" s="15"/>
      <c r="M159" s="15"/>
      <c r="N159" s="15"/>
      <c r="O159" s="15"/>
      <c r="P159" s="15"/>
      <c r="Q159" s="15"/>
      <c r="R159" s="15"/>
    </row>
    <row r="160">
      <c r="A160" s="15"/>
      <c r="B160" s="15"/>
      <c r="C160" s="15"/>
      <c r="D160" s="15"/>
      <c r="E160" s="15"/>
      <c r="F160" s="15"/>
      <c r="G160" s="15"/>
      <c r="H160" s="15"/>
      <c r="I160" s="15"/>
      <c r="J160" s="15"/>
      <c r="K160" s="15"/>
      <c r="L160" s="15"/>
      <c r="M160" s="15"/>
      <c r="N160" s="15"/>
      <c r="O160" s="15"/>
      <c r="P160" s="15"/>
      <c r="Q160" s="15"/>
      <c r="R160" s="15"/>
    </row>
    <row r="161">
      <c r="A161" s="15"/>
      <c r="B161" s="15"/>
      <c r="C161" s="15"/>
      <c r="D161" s="15"/>
      <c r="E161" s="15"/>
      <c r="F161" s="15"/>
      <c r="G161" s="15"/>
      <c r="H161" s="15"/>
      <c r="I161" s="15"/>
      <c r="J161" s="15"/>
      <c r="K161" s="15"/>
      <c r="L161" s="15"/>
      <c r="M161" s="15"/>
      <c r="N161" s="15"/>
      <c r="O161" s="15"/>
      <c r="P161" s="15"/>
      <c r="Q161" s="15"/>
      <c r="R161" s="15"/>
    </row>
    <row r="162">
      <c r="A162" s="15"/>
      <c r="B162" s="15"/>
      <c r="C162" s="15"/>
      <c r="D162" s="15"/>
      <c r="E162" s="15"/>
      <c r="F162" s="15"/>
      <c r="G162" s="15"/>
      <c r="H162" s="15"/>
      <c r="I162" s="15"/>
      <c r="J162" s="15"/>
      <c r="K162" s="15"/>
      <c r="L162" s="15"/>
      <c r="M162" s="15"/>
      <c r="N162" s="15"/>
      <c r="O162" s="15"/>
      <c r="P162" s="15"/>
      <c r="Q162" s="15"/>
      <c r="R162" s="15"/>
    </row>
    <row r="163">
      <c r="A163" s="15"/>
      <c r="B163" s="15"/>
      <c r="C163" s="15"/>
      <c r="D163" s="15"/>
      <c r="E163" s="15"/>
      <c r="F163" s="15"/>
      <c r="G163" s="15"/>
      <c r="H163" s="15"/>
      <c r="I163" s="15"/>
      <c r="J163" s="15"/>
      <c r="K163" s="15"/>
      <c r="L163" s="15"/>
      <c r="M163" s="15"/>
      <c r="N163" s="15"/>
      <c r="O163" s="15"/>
      <c r="P163" s="15"/>
      <c r="Q163" s="15"/>
      <c r="R163" s="15"/>
    </row>
    <row r="164">
      <c r="A164" s="15"/>
      <c r="B164" s="15"/>
      <c r="C164" s="15"/>
      <c r="D164" s="15"/>
      <c r="E164" s="15"/>
      <c r="F164" s="15"/>
      <c r="G164" s="15"/>
      <c r="H164" s="15"/>
      <c r="I164" s="15"/>
      <c r="J164" s="15"/>
      <c r="K164" s="15"/>
      <c r="L164" s="15"/>
      <c r="M164" s="15"/>
      <c r="N164" s="15"/>
      <c r="O164" s="15"/>
      <c r="P164" s="15"/>
      <c r="Q164" s="15"/>
      <c r="R164" s="15"/>
    </row>
    <row r="165">
      <c r="A165" s="15"/>
      <c r="B165" s="15"/>
      <c r="C165" s="15"/>
      <c r="D165" s="15"/>
      <c r="E165" s="15"/>
      <c r="F165" s="15"/>
      <c r="G165" s="15"/>
      <c r="H165" s="15"/>
      <c r="I165" s="15"/>
      <c r="J165" s="15"/>
      <c r="K165" s="15"/>
      <c r="L165" s="15"/>
      <c r="M165" s="15"/>
      <c r="N165" s="15"/>
      <c r="O165" s="15"/>
      <c r="P165" s="15"/>
      <c r="Q165" s="15"/>
      <c r="R165" s="15"/>
    </row>
    <row r="166">
      <c r="A166" s="15"/>
      <c r="B166" s="15"/>
      <c r="C166" s="15"/>
      <c r="D166" s="15"/>
      <c r="E166" s="15"/>
      <c r="F166" s="15"/>
      <c r="G166" s="15"/>
      <c r="H166" s="15"/>
      <c r="I166" s="15"/>
      <c r="J166" s="15"/>
      <c r="K166" s="15"/>
      <c r="L166" s="15"/>
      <c r="M166" s="15"/>
      <c r="N166" s="15"/>
      <c r="O166" s="15"/>
      <c r="P166" s="15"/>
      <c r="Q166" s="15"/>
      <c r="R166" s="15"/>
    </row>
    <row r="167">
      <c r="A167" s="15"/>
      <c r="B167" s="15"/>
      <c r="C167" s="15"/>
      <c r="D167" s="15"/>
      <c r="E167" s="15"/>
      <c r="F167" s="15"/>
      <c r="G167" s="15"/>
      <c r="H167" s="15"/>
      <c r="I167" s="15"/>
      <c r="J167" s="15"/>
      <c r="K167" s="15"/>
      <c r="L167" s="15"/>
      <c r="M167" s="15"/>
      <c r="N167" s="15"/>
      <c r="O167" s="15"/>
      <c r="P167" s="15"/>
      <c r="Q167" s="15"/>
      <c r="R167" s="15"/>
    </row>
    <row r="168">
      <c r="A168" s="15"/>
      <c r="B168" s="15"/>
      <c r="C168" s="15"/>
      <c r="D168" s="15"/>
      <c r="E168" s="15"/>
      <c r="F168" s="15"/>
      <c r="G168" s="15"/>
      <c r="H168" s="15"/>
      <c r="I168" s="15"/>
      <c r="J168" s="15"/>
      <c r="K168" s="15"/>
      <c r="L168" s="15"/>
      <c r="M168" s="15"/>
      <c r="N168" s="15"/>
      <c r="O168" s="15"/>
      <c r="P168" s="15"/>
      <c r="Q168" s="15"/>
      <c r="R168" s="15"/>
    </row>
    <row r="169">
      <c r="A169" s="15"/>
      <c r="B169" s="15"/>
      <c r="C169" s="15"/>
      <c r="D169" s="15"/>
      <c r="E169" s="15"/>
      <c r="F169" s="15"/>
      <c r="G169" s="15"/>
      <c r="H169" s="15"/>
      <c r="I169" s="15"/>
      <c r="J169" s="15"/>
      <c r="K169" s="15"/>
      <c r="L169" s="15"/>
      <c r="M169" s="15"/>
      <c r="N169" s="15"/>
      <c r="O169" s="15"/>
      <c r="P169" s="15"/>
      <c r="Q169" s="15"/>
      <c r="R169" s="15"/>
    </row>
    <row r="170">
      <c r="A170" s="15"/>
      <c r="B170" s="15"/>
      <c r="C170" s="15"/>
      <c r="D170" s="15"/>
      <c r="E170" s="15"/>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sheetData>
  <autoFilter ref="$A$2:$R$20"/>
  <mergeCells count="5">
    <mergeCell ref="M1:P1"/>
    <mergeCell ref="H16:L16"/>
    <mergeCell ref="L17:M17"/>
    <mergeCell ref="L18:M18"/>
    <mergeCell ref="L19:M19"/>
  </mergeCells>
  <dataValidations>
    <dataValidation type="list" allowBlank="1" showErrorMessage="1" sqref="K3:K15">
      <formula1>LISTA!$B$2:$B$41</formula1>
    </dataValidation>
    <dataValidation type="list" allowBlank="1" showErrorMessage="1" sqref="L3:L15">
      <formula1>LISTA!$A$2:$A$10</formula1>
    </dataValidation>
    <dataValidation type="custom" allowBlank="1" showDropDown="1" sqref="C26:E26 C27:C28">
      <formula1>OR(NOT(ISERROR(DATEVALUE(C26))), AND(ISNUMBER(C26), LEFT(CELL("format", C26))="D"))</formula1>
    </dataValidation>
    <dataValidation type="custom" allowBlank="1" showDropDown="1" showErrorMessage="1" sqref="B3:C7 C8 H8 B9:C15">
      <formula1>OR(NOT(ISERROR(DATEVALUE(B3))), AND(ISNUMBER(B3), LEFT(CELL("format", B3))="D"))</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3" width="12.88"/>
    <col customWidth="1" min="4" max="4" width="17.13"/>
    <col customWidth="1" min="5" max="5" width="12.13"/>
    <col customWidth="1" min="6" max="6" width="14.75"/>
    <col customWidth="1" min="7" max="7" width="23.0"/>
    <col customWidth="1" min="8" max="8" width="22.75"/>
    <col customWidth="1" min="9" max="9" width="19.75"/>
    <col customWidth="1" min="10" max="11" width="15.63"/>
    <col customWidth="1" min="12" max="12" width="17.88"/>
    <col customWidth="1" min="16" max="16" width="13.75"/>
    <col customWidth="1" min="17" max="17" width="15.63"/>
    <col customWidth="1" min="18" max="18" width="31.75"/>
    <col customWidth="1" min="19" max="19" width="16.5"/>
  </cols>
  <sheetData>
    <row r="1">
      <c r="A1" s="1"/>
      <c r="B1" s="3"/>
      <c r="C1" s="3"/>
      <c r="D1" s="3"/>
      <c r="E1" s="3"/>
      <c r="F1" s="4"/>
      <c r="G1" s="4"/>
      <c r="H1" s="4"/>
      <c r="I1" s="4"/>
      <c r="J1" s="4"/>
      <c r="K1" s="4"/>
      <c r="L1" s="4"/>
      <c r="M1" s="5" t="s">
        <v>0</v>
      </c>
      <c r="N1" s="6"/>
      <c r="O1" s="6"/>
      <c r="P1" s="7"/>
      <c r="Q1" s="8"/>
      <c r="R1" s="8"/>
    </row>
    <row r="2">
      <c r="A2" s="3" t="s">
        <v>1</v>
      </c>
      <c r="B2" s="3"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c r="S2" s="12"/>
    </row>
    <row r="3">
      <c r="A3" s="13">
        <v>1.0</v>
      </c>
      <c r="B3" s="14">
        <v>44805.0</v>
      </c>
      <c r="C3" s="14">
        <v>44807.0</v>
      </c>
      <c r="D3" s="13">
        <v>3.81401100124583E14</v>
      </c>
      <c r="E3" s="13">
        <v>349.0</v>
      </c>
      <c r="F3" s="13">
        <v>0.0</v>
      </c>
      <c r="G3" s="13" t="s">
        <v>735</v>
      </c>
      <c r="H3" s="13" t="s">
        <v>735</v>
      </c>
      <c r="I3" s="13">
        <v>6.5063272E7</v>
      </c>
      <c r="J3" s="12" t="s">
        <v>736</v>
      </c>
      <c r="K3" s="13" t="s">
        <v>701</v>
      </c>
      <c r="L3" s="13"/>
      <c r="M3" s="13">
        <v>175.0</v>
      </c>
      <c r="N3" s="13">
        <f t="shared" ref="N3:N4" si="1">M3</f>
        <v>175</v>
      </c>
      <c r="O3" s="15"/>
      <c r="P3" s="13" t="s">
        <v>102</v>
      </c>
      <c r="Q3" s="16" t="s">
        <v>23</v>
      </c>
      <c r="R3" s="13" t="s">
        <v>737</v>
      </c>
    </row>
    <row r="4">
      <c r="A4" s="13">
        <v>2.0</v>
      </c>
      <c r="B4" s="14">
        <v>44811.0</v>
      </c>
      <c r="C4" s="14">
        <v>44841.0</v>
      </c>
      <c r="D4" s="13">
        <v>3.81401100124583E14</v>
      </c>
      <c r="E4" s="13">
        <v>371.0</v>
      </c>
      <c r="F4" s="13">
        <v>8325192.0</v>
      </c>
      <c r="G4" s="13" t="s">
        <v>738</v>
      </c>
      <c r="H4" s="13" t="s">
        <v>739</v>
      </c>
      <c r="I4" s="13">
        <v>6.9009616E7</v>
      </c>
      <c r="J4" s="13" t="s">
        <v>740</v>
      </c>
      <c r="K4" s="13" t="s">
        <v>89</v>
      </c>
      <c r="L4" s="13" t="s">
        <v>27</v>
      </c>
      <c r="M4" s="13">
        <v>2733.0</v>
      </c>
      <c r="N4" s="13">
        <f t="shared" si="1"/>
        <v>2733</v>
      </c>
      <c r="O4" s="15"/>
      <c r="P4" s="13" t="s">
        <v>102</v>
      </c>
      <c r="Q4" s="16" t="s">
        <v>23</v>
      </c>
      <c r="R4" s="13" t="s">
        <v>741</v>
      </c>
    </row>
    <row r="5">
      <c r="A5" s="25">
        <v>3.0</v>
      </c>
      <c r="B5" s="26">
        <v>44811.0</v>
      </c>
      <c r="C5" s="26">
        <v>44892.0</v>
      </c>
      <c r="D5" s="25">
        <v>3.81401100124583E14</v>
      </c>
      <c r="E5" s="25">
        <v>373.0</v>
      </c>
      <c r="F5" s="25">
        <v>1.3338587E7</v>
      </c>
      <c r="G5" s="25" t="s">
        <v>742</v>
      </c>
      <c r="H5" s="25" t="s">
        <v>742</v>
      </c>
      <c r="I5" s="25" t="s">
        <v>743</v>
      </c>
      <c r="J5" s="25" t="s">
        <v>744</v>
      </c>
      <c r="K5" s="25" t="s">
        <v>141</v>
      </c>
      <c r="L5" s="25" t="s">
        <v>27</v>
      </c>
      <c r="M5" s="25" t="s">
        <v>745</v>
      </c>
      <c r="N5" s="25" t="s">
        <v>745</v>
      </c>
      <c r="O5" s="27"/>
      <c r="P5" s="25" t="s">
        <v>102</v>
      </c>
      <c r="Q5" s="28" t="s">
        <v>23</v>
      </c>
      <c r="R5" s="25" t="s">
        <v>746</v>
      </c>
      <c r="S5" s="21">
        <f>N4*45%</f>
        <v>1229.85</v>
      </c>
    </row>
    <row r="6">
      <c r="A6" s="13">
        <v>4.0</v>
      </c>
      <c r="B6" s="14">
        <v>44817.0</v>
      </c>
      <c r="C6" s="14">
        <v>44817.0</v>
      </c>
      <c r="D6" s="13">
        <v>3.81401100124583E14</v>
      </c>
      <c r="E6" s="13">
        <v>423.0</v>
      </c>
      <c r="F6" s="13">
        <v>5087261.0</v>
      </c>
      <c r="G6" s="13" t="s">
        <v>747</v>
      </c>
      <c r="H6" s="13" t="s">
        <v>747</v>
      </c>
      <c r="I6" s="13">
        <v>7.9478846E7</v>
      </c>
      <c r="J6" s="13" t="s">
        <v>748</v>
      </c>
      <c r="K6" s="13" t="s">
        <v>749</v>
      </c>
      <c r="L6" s="15"/>
      <c r="M6" s="13">
        <f>65*35</f>
        <v>2275</v>
      </c>
      <c r="N6" s="13">
        <f t="shared" ref="N6:N15" si="2">M6</f>
        <v>2275</v>
      </c>
      <c r="O6" s="15"/>
      <c r="P6" s="13" t="s">
        <v>750</v>
      </c>
      <c r="Q6" s="16" t="s">
        <v>23</v>
      </c>
      <c r="R6" s="13" t="s">
        <v>751</v>
      </c>
      <c r="S6" s="21">
        <f>N4*55%</f>
        <v>1503.15</v>
      </c>
    </row>
    <row r="7">
      <c r="A7" s="13">
        <v>5.0</v>
      </c>
      <c r="B7" s="14">
        <v>44824.0</v>
      </c>
      <c r="C7" s="14">
        <v>44824.0</v>
      </c>
      <c r="D7" s="13">
        <v>3.81401100124583E14</v>
      </c>
      <c r="E7" s="13">
        <v>496.0</v>
      </c>
      <c r="F7" s="13">
        <v>6494847.0</v>
      </c>
      <c r="G7" s="13" t="s">
        <v>752</v>
      </c>
      <c r="H7" s="13" t="s">
        <v>753</v>
      </c>
      <c r="I7" s="13">
        <v>6.7894976E7</v>
      </c>
      <c r="J7" s="13" t="s">
        <v>754</v>
      </c>
      <c r="K7" s="13" t="s">
        <v>749</v>
      </c>
      <c r="L7" s="15"/>
      <c r="M7" s="13">
        <v>17480.0</v>
      </c>
      <c r="N7" s="13">
        <f t="shared" si="2"/>
        <v>17480</v>
      </c>
      <c r="O7" s="15"/>
      <c r="P7" s="13" t="s">
        <v>755</v>
      </c>
      <c r="Q7" s="16" t="s">
        <v>23</v>
      </c>
      <c r="R7" s="13" t="s">
        <v>756</v>
      </c>
    </row>
    <row r="8">
      <c r="A8" s="13">
        <v>6.0</v>
      </c>
      <c r="B8" s="14">
        <v>44824.0</v>
      </c>
      <c r="C8" s="14">
        <v>44828.0</v>
      </c>
      <c r="D8" s="13">
        <v>3.81401100124583E14</v>
      </c>
      <c r="E8" s="13">
        <v>492.0</v>
      </c>
      <c r="F8" s="13">
        <v>4704951.0</v>
      </c>
      <c r="G8" s="13" t="s">
        <v>757</v>
      </c>
      <c r="H8" s="13" t="s">
        <v>758</v>
      </c>
      <c r="I8" s="13">
        <v>7.0844584E7</v>
      </c>
      <c r="J8" s="13" t="s">
        <v>759</v>
      </c>
      <c r="K8" s="13" t="s">
        <v>374</v>
      </c>
      <c r="L8" s="13" t="s">
        <v>27</v>
      </c>
      <c r="M8" s="13">
        <v>1420.0</v>
      </c>
      <c r="N8" s="13">
        <f t="shared" si="2"/>
        <v>1420</v>
      </c>
      <c r="O8" s="15"/>
      <c r="P8" s="13" t="s">
        <v>102</v>
      </c>
      <c r="Q8" s="16" t="s">
        <v>23</v>
      </c>
      <c r="R8" s="13" t="s">
        <v>760</v>
      </c>
    </row>
    <row r="9">
      <c r="A9" s="13">
        <v>7.0</v>
      </c>
      <c r="B9" s="14">
        <v>44823.0</v>
      </c>
      <c r="C9" s="14">
        <v>44825.0</v>
      </c>
      <c r="D9" s="13">
        <v>3.81401100124583E14</v>
      </c>
      <c r="E9" s="13">
        <v>509.0</v>
      </c>
      <c r="F9" s="15"/>
      <c r="G9" s="13" t="s">
        <v>761</v>
      </c>
      <c r="H9" s="13" t="s">
        <v>762</v>
      </c>
      <c r="I9" s="13">
        <v>7.7002989E7</v>
      </c>
      <c r="J9" s="13" t="s">
        <v>97</v>
      </c>
      <c r="K9" s="13" t="s">
        <v>749</v>
      </c>
      <c r="L9" s="15"/>
      <c r="M9" s="13">
        <v>5100.0</v>
      </c>
      <c r="N9" s="13">
        <f t="shared" si="2"/>
        <v>5100</v>
      </c>
      <c r="O9" s="15"/>
      <c r="P9" s="15"/>
      <c r="Q9" s="16" t="s">
        <v>23</v>
      </c>
      <c r="R9" s="13" t="s">
        <v>763</v>
      </c>
    </row>
    <row r="10">
      <c r="A10" s="13">
        <v>8.0</v>
      </c>
      <c r="B10" s="14">
        <v>44826.0</v>
      </c>
      <c r="C10" s="14">
        <v>44828.0</v>
      </c>
      <c r="D10" s="13">
        <v>3.81401100124583E14</v>
      </c>
      <c r="E10" s="13">
        <v>513.0</v>
      </c>
      <c r="F10" s="13">
        <v>9639815.0</v>
      </c>
      <c r="G10" s="13" t="s">
        <v>764</v>
      </c>
      <c r="H10" s="13" t="s">
        <v>765</v>
      </c>
      <c r="I10" s="13">
        <v>6.7767747E7</v>
      </c>
      <c r="J10" s="13" t="s">
        <v>97</v>
      </c>
      <c r="K10" s="13" t="s">
        <v>418</v>
      </c>
      <c r="L10" s="15"/>
      <c r="M10" s="13">
        <v>4360.0</v>
      </c>
      <c r="N10" s="13">
        <f t="shared" si="2"/>
        <v>4360</v>
      </c>
      <c r="O10" s="15"/>
      <c r="P10" s="15"/>
      <c r="Q10" s="16" t="s">
        <v>23</v>
      </c>
      <c r="R10" s="13" t="s">
        <v>766</v>
      </c>
    </row>
    <row r="11">
      <c r="A11" s="13">
        <v>9.0</v>
      </c>
      <c r="B11" s="14">
        <v>44827.0</v>
      </c>
      <c r="C11" s="14">
        <v>44836.0</v>
      </c>
      <c r="D11" s="13">
        <v>3.81401100124583E14</v>
      </c>
      <c r="E11" s="13">
        <v>520.0</v>
      </c>
      <c r="F11" s="13">
        <v>0.0</v>
      </c>
      <c r="G11" s="13" t="s">
        <v>767</v>
      </c>
      <c r="H11" s="13" t="s">
        <v>767</v>
      </c>
      <c r="I11" s="13">
        <v>7.9023617E7</v>
      </c>
      <c r="J11" s="13" t="s">
        <v>97</v>
      </c>
      <c r="K11" s="13" t="s">
        <v>418</v>
      </c>
      <c r="L11" s="15"/>
      <c r="M11" s="13">
        <v>500.0</v>
      </c>
      <c r="N11" s="13">
        <f t="shared" si="2"/>
        <v>500</v>
      </c>
      <c r="O11" s="15"/>
      <c r="P11" s="15"/>
      <c r="Q11" s="16" t="s">
        <v>23</v>
      </c>
      <c r="R11" s="13" t="s">
        <v>768</v>
      </c>
    </row>
    <row r="12">
      <c r="A12" s="13">
        <v>10.0</v>
      </c>
      <c r="B12" s="14">
        <v>44831.0</v>
      </c>
      <c r="C12" s="14">
        <v>44842.0</v>
      </c>
      <c r="D12" s="13">
        <v>3.81401100124583E14</v>
      </c>
      <c r="E12" s="13">
        <v>594.0</v>
      </c>
      <c r="F12" s="13">
        <v>3239561.0</v>
      </c>
      <c r="G12" s="13" t="s">
        <v>769</v>
      </c>
      <c r="H12" s="13" t="s">
        <v>769</v>
      </c>
      <c r="I12" s="13">
        <v>6.9054301E7</v>
      </c>
      <c r="J12" s="13" t="s">
        <v>20</v>
      </c>
      <c r="K12" s="13" t="s">
        <v>675</v>
      </c>
      <c r="L12" s="15"/>
      <c r="M12" s="13">
        <v>5593.0</v>
      </c>
      <c r="N12" s="13">
        <f t="shared" si="2"/>
        <v>5593</v>
      </c>
      <c r="O12" s="15"/>
      <c r="P12" s="15"/>
      <c r="Q12" s="16" t="s">
        <v>23</v>
      </c>
      <c r="R12" s="13" t="s">
        <v>770</v>
      </c>
    </row>
    <row r="13">
      <c r="A13" s="13">
        <v>11.0</v>
      </c>
      <c r="B13" s="14">
        <v>44834.0</v>
      </c>
      <c r="C13" s="14">
        <v>44834.0</v>
      </c>
      <c r="D13" s="13">
        <v>3.81401100124583E14</v>
      </c>
      <c r="E13" s="13">
        <v>616.0</v>
      </c>
      <c r="F13" s="13">
        <v>3454551.0</v>
      </c>
      <c r="G13" s="13" t="s">
        <v>771</v>
      </c>
      <c r="H13" s="13" t="s">
        <v>772</v>
      </c>
      <c r="I13" s="13">
        <v>7.2621857E7</v>
      </c>
      <c r="J13" s="13" t="s">
        <v>97</v>
      </c>
      <c r="K13" s="13" t="s">
        <v>749</v>
      </c>
      <c r="L13" s="15"/>
      <c r="M13" s="13">
        <v>2975.0</v>
      </c>
      <c r="N13" s="13">
        <f t="shared" si="2"/>
        <v>2975</v>
      </c>
      <c r="O13" s="15"/>
      <c r="P13" s="15"/>
      <c r="Q13" s="16" t="s">
        <v>23</v>
      </c>
      <c r="R13" s="13" t="s">
        <v>773</v>
      </c>
    </row>
    <row r="14">
      <c r="A14" s="13">
        <v>12.0</v>
      </c>
      <c r="B14" s="14"/>
      <c r="C14" s="14"/>
      <c r="D14" s="13">
        <v>3.81401100124583E14</v>
      </c>
      <c r="E14" s="15"/>
      <c r="F14" s="15"/>
      <c r="G14" s="15"/>
      <c r="H14" s="15"/>
      <c r="I14" s="15"/>
      <c r="J14" s="15"/>
      <c r="K14" s="13"/>
      <c r="L14" s="15"/>
      <c r="M14" s="15"/>
      <c r="N14" s="13" t="str">
        <f t="shared" si="2"/>
        <v/>
      </c>
      <c r="O14" s="15"/>
      <c r="P14" s="15"/>
      <c r="Q14" s="16" t="s">
        <v>23</v>
      </c>
      <c r="R14" s="15"/>
    </row>
    <row r="15">
      <c r="A15" s="13">
        <v>13.0</v>
      </c>
      <c r="B15" s="14"/>
      <c r="C15" s="14"/>
      <c r="D15" s="13">
        <v>3.81401100124583E14</v>
      </c>
      <c r="E15" s="15"/>
      <c r="F15" s="15"/>
      <c r="G15" s="15"/>
      <c r="H15" s="15"/>
      <c r="I15" s="15"/>
      <c r="J15" s="15"/>
      <c r="K15" s="13"/>
      <c r="L15" s="15"/>
      <c r="M15" s="15"/>
      <c r="N15" s="13" t="str">
        <f t="shared" si="2"/>
        <v/>
      </c>
      <c r="O15" s="15"/>
      <c r="P15" s="15"/>
      <c r="Q15" s="16" t="s">
        <v>23</v>
      </c>
      <c r="R15" s="15"/>
    </row>
    <row r="16">
      <c r="A16" s="40"/>
      <c r="B16" s="42"/>
      <c r="C16" s="42"/>
      <c r="D16" s="42"/>
      <c r="E16" s="42"/>
      <c r="F16" s="42"/>
      <c r="G16" s="42"/>
      <c r="H16" s="63" t="s">
        <v>560</v>
      </c>
      <c r="I16" s="44"/>
      <c r="J16" s="44"/>
      <c r="K16" s="44"/>
      <c r="L16" s="44"/>
      <c r="M16" s="45">
        <f>SUM(M3:M12)</f>
        <v>39636</v>
      </c>
      <c r="N16" s="46">
        <f>SUM(N3:N15)</f>
        <v>42611</v>
      </c>
      <c r="O16" s="46"/>
      <c r="P16" s="42"/>
      <c r="Q16" s="42"/>
      <c r="R16" s="42"/>
    </row>
    <row r="17">
      <c r="A17" s="13"/>
      <c r="B17" s="15"/>
      <c r="C17" s="15"/>
      <c r="D17" s="15"/>
      <c r="E17" s="15"/>
      <c r="F17" s="15"/>
      <c r="G17" s="15"/>
      <c r="H17" s="15"/>
      <c r="I17" s="15"/>
      <c r="J17" s="15"/>
      <c r="K17" s="15"/>
      <c r="L17" s="48" t="s">
        <v>561</v>
      </c>
      <c r="N17" s="61">
        <f>SUM(N3:N15)</f>
        <v>42611</v>
      </c>
      <c r="O17" s="15"/>
      <c r="P17" s="15"/>
      <c r="Q17" s="15"/>
      <c r="R17" s="15"/>
    </row>
    <row r="18">
      <c r="A18" s="13"/>
      <c r="B18" s="15"/>
      <c r="C18" s="15"/>
      <c r="D18" s="15"/>
      <c r="E18" s="15"/>
      <c r="F18" s="15"/>
      <c r="G18" s="15"/>
      <c r="H18" s="15"/>
      <c r="I18" s="15"/>
      <c r="J18" s="15"/>
      <c r="K18" s="15"/>
      <c r="L18" s="64" t="s">
        <v>562</v>
      </c>
      <c r="N18" s="65"/>
      <c r="O18" s="15"/>
      <c r="P18" s="15"/>
      <c r="Q18" s="15"/>
      <c r="R18" s="15"/>
    </row>
    <row r="19">
      <c r="A19" s="13"/>
      <c r="B19" s="15"/>
      <c r="C19" s="15"/>
      <c r="D19" s="15"/>
      <c r="E19" s="15"/>
      <c r="F19" s="15"/>
      <c r="G19" s="15"/>
      <c r="H19" s="15"/>
      <c r="I19" s="15"/>
      <c r="J19" s="15"/>
      <c r="K19" s="15"/>
      <c r="L19" s="64" t="s">
        <v>563</v>
      </c>
      <c r="N19" s="65"/>
      <c r="O19" s="15"/>
      <c r="P19" s="15"/>
      <c r="Q19" s="15"/>
      <c r="R19" s="15"/>
    </row>
    <row r="20">
      <c r="A20" s="13"/>
      <c r="B20" s="1"/>
      <c r="C20" s="1"/>
      <c r="D20" s="13"/>
      <c r="E20" s="15"/>
      <c r="F20" s="15"/>
      <c r="G20" s="13"/>
      <c r="H20" s="15"/>
      <c r="I20" s="15"/>
      <c r="J20" s="15"/>
      <c r="K20" s="15"/>
      <c r="L20" s="13" t="s">
        <v>622</v>
      </c>
      <c r="M20" s="72">
        <v>14000.0</v>
      </c>
      <c r="N20" s="73">
        <f>M20/6.96</f>
        <v>2011.494253</v>
      </c>
      <c r="O20" s="15"/>
      <c r="P20" s="15"/>
      <c r="Q20" s="15"/>
      <c r="R20" s="15"/>
    </row>
    <row r="21">
      <c r="A21" s="13"/>
      <c r="B21" s="13"/>
      <c r="C21" s="13"/>
      <c r="D21" s="15"/>
      <c r="E21" s="15"/>
      <c r="F21" s="15"/>
      <c r="G21" s="51" t="s">
        <v>377</v>
      </c>
      <c r="H21" s="51" t="s">
        <v>378</v>
      </c>
      <c r="I21" s="51" t="s">
        <v>378</v>
      </c>
      <c r="J21" s="15"/>
      <c r="K21" s="15"/>
      <c r="L21" s="15"/>
      <c r="M21" s="15"/>
      <c r="N21" s="15"/>
      <c r="O21" s="15"/>
      <c r="P21" s="15"/>
      <c r="Q21" s="15"/>
      <c r="R21" s="15"/>
    </row>
    <row r="22">
      <c r="A22" s="13"/>
      <c r="B22" s="13"/>
      <c r="C22" s="13"/>
      <c r="D22" s="49"/>
      <c r="E22" s="15"/>
      <c r="F22" s="15"/>
      <c r="G22" s="52" t="s">
        <v>23</v>
      </c>
      <c r="H22" s="52"/>
      <c r="I22" s="52" t="s">
        <v>671</v>
      </c>
      <c r="J22" s="15"/>
      <c r="K22" s="15"/>
      <c r="L22" s="15"/>
      <c r="M22" s="15"/>
      <c r="N22" s="15"/>
      <c r="O22" s="15"/>
      <c r="P22" s="15"/>
      <c r="Q22" s="15"/>
      <c r="R22" s="15"/>
    </row>
    <row r="23">
      <c r="A23" s="15"/>
      <c r="B23" s="13"/>
      <c r="C23" s="13"/>
      <c r="D23" s="15"/>
      <c r="E23" s="15"/>
      <c r="F23" s="15"/>
      <c r="G23" s="51" t="s">
        <v>381</v>
      </c>
      <c r="H23" s="51" t="s">
        <v>382</v>
      </c>
      <c r="I23" s="51" t="s">
        <v>383</v>
      </c>
      <c r="J23" s="15"/>
      <c r="K23" s="15"/>
      <c r="L23" s="15"/>
      <c r="M23" s="15"/>
      <c r="N23" s="15"/>
      <c r="O23" s="15"/>
      <c r="P23" s="15"/>
      <c r="Q23" s="15"/>
      <c r="R23" s="15"/>
    </row>
    <row r="24">
      <c r="A24" s="15"/>
      <c r="B24" s="15"/>
      <c r="C24" s="15"/>
      <c r="D24" s="15"/>
      <c r="E24" s="15"/>
      <c r="F24" s="15"/>
      <c r="G24" s="15"/>
      <c r="H24" s="15"/>
      <c r="I24" s="15"/>
      <c r="J24" s="15"/>
      <c r="K24" s="15"/>
      <c r="L24" s="15"/>
      <c r="M24" s="15"/>
      <c r="N24" s="15"/>
      <c r="O24" s="15"/>
      <c r="P24" s="15"/>
      <c r="Q24" s="15"/>
      <c r="R24" s="15"/>
    </row>
    <row r="25">
      <c r="A25" s="15"/>
      <c r="B25" s="15"/>
      <c r="C25" s="15"/>
      <c r="D25" s="15"/>
      <c r="E25" s="15"/>
      <c r="F25" s="15"/>
      <c r="G25" s="15"/>
      <c r="H25" s="15"/>
      <c r="I25" s="15"/>
      <c r="J25" s="15"/>
      <c r="K25" s="15"/>
      <c r="L25" s="15"/>
      <c r="M25" s="15"/>
      <c r="N25" s="15"/>
      <c r="O25" s="15"/>
      <c r="P25" s="15"/>
      <c r="Q25" s="15"/>
      <c r="R25" s="15"/>
    </row>
    <row r="26">
      <c r="A26" s="15"/>
      <c r="B26" s="55"/>
      <c r="C26" s="54"/>
      <c r="D26" s="55"/>
      <c r="E26" s="53"/>
      <c r="F26" s="55"/>
      <c r="G26" s="55"/>
      <c r="H26" s="55"/>
      <c r="I26" s="55"/>
      <c r="J26" s="15"/>
      <c r="K26" s="15"/>
      <c r="L26" s="15"/>
      <c r="M26" s="15"/>
      <c r="N26" s="15"/>
      <c r="O26" s="15"/>
      <c r="P26" s="15"/>
      <c r="Q26" s="15"/>
      <c r="R26" s="15"/>
    </row>
    <row r="27">
      <c r="A27" s="15"/>
      <c r="B27" s="15"/>
      <c r="C27" s="13"/>
      <c r="D27" s="49"/>
      <c r="E27" s="13"/>
      <c r="F27" s="15"/>
      <c r="G27" s="15"/>
      <c r="H27" s="15"/>
      <c r="I27" s="15"/>
      <c r="J27" s="15"/>
      <c r="K27" s="15"/>
      <c r="L27" s="15"/>
      <c r="M27" s="15"/>
      <c r="N27" s="15"/>
      <c r="O27" s="15"/>
      <c r="P27" s="15"/>
      <c r="Q27" s="15"/>
      <c r="R27" s="15"/>
    </row>
    <row r="28">
      <c r="A28" s="15"/>
      <c r="B28" s="15"/>
      <c r="C28" s="13"/>
      <c r="D28" s="49"/>
      <c r="E28" s="13"/>
      <c r="F28" s="15"/>
      <c r="G28" s="15"/>
      <c r="H28" s="15"/>
      <c r="I28" s="15"/>
      <c r="J28" s="15"/>
      <c r="K28" s="15"/>
      <c r="L28" s="15"/>
      <c r="M28" s="15"/>
      <c r="N28" s="15"/>
      <c r="O28" s="15"/>
      <c r="P28" s="15"/>
      <c r="Q28" s="15"/>
      <c r="R28" s="15"/>
    </row>
    <row r="29">
      <c r="A29" s="15"/>
      <c r="B29" s="15"/>
      <c r="C29" s="15"/>
      <c r="D29" s="15"/>
      <c r="E29" s="15"/>
      <c r="F29" s="15"/>
      <c r="G29" s="15"/>
      <c r="H29" s="15"/>
      <c r="I29" s="15"/>
      <c r="J29" s="15"/>
      <c r="K29" s="15"/>
      <c r="L29" s="15"/>
      <c r="M29" s="15"/>
      <c r="N29" s="15"/>
      <c r="O29" s="15"/>
      <c r="P29" s="15"/>
      <c r="Q29" s="15"/>
      <c r="R29" s="15"/>
    </row>
    <row r="30">
      <c r="A30" s="15"/>
      <c r="B30" s="15"/>
      <c r="C30" s="15"/>
      <c r="D30" s="15"/>
      <c r="E30" s="15"/>
      <c r="F30" s="15"/>
      <c r="G30" s="15"/>
      <c r="H30" s="15"/>
      <c r="I30" s="15"/>
      <c r="J30" s="15"/>
      <c r="K30" s="15"/>
      <c r="L30" s="15"/>
      <c r="M30" s="15"/>
      <c r="N30" s="15"/>
      <c r="O30" s="15"/>
      <c r="P30" s="15"/>
      <c r="Q30" s="15"/>
      <c r="R30" s="15"/>
    </row>
    <row r="31">
      <c r="A31" s="15"/>
      <c r="B31" s="15"/>
      <c r="C31" s="15"/>
      <c r="D31" s="15"/>
      <c r="E31" s="15"/>
      <c r="F31" s="15"/>
      <c r="G31" s="15"/>
      <c r="H31" s="15"/>
      <c r="I31" s="15"/>
      <c r="J31" s="15"/>
      <c r="K31" s="15"/>
      <c r="L31" s="15"/>
      <c r="M31" s="15"/>
      <c r="N31" s="15"/>
      <c r="O31" s="15"/>
      <c r="P31" s="15"/>
      <c r="Q31" s="15"/>
      <c r="R31" s="15"/>
    </row>
    <row r="32">
      <c r="A32" s="15"/>
      <c r="B32" s="15"/>
      <c r="C32" s="15"/>
      <c r="D32" s="15"/>
      <c r="E32" s="15"/>
      <c r="F32" s="15"/>
      <c r="G32" s="15"/>
      <c r="H32" s="15"/>
      <c r="I32" s="15"/>
      <c r="J32" s="15"/>
      <c r="K32" s="15"/>
      <c r="L32" s="15"/>
      <c r="M32" s="15"/>
      <c r="N32" s="15"/>
      <c r="O32" s="15"/>
      <c r="P32" s="15"/>
      <c r="Q32" s="15"/>
      <c r="R32" s="15"/>
    </row>
    <row r="33">
      <c r="A33" s="15"/>
      <c r="B33" s="15"/>
      <c r="C33" s="15"/>
      <c r="D33" s="15"/>
      <c r="E33" s="15"/>
      <c r="F33" s="15"/>
      <c r="G33" s="15"/>
      <c r="H33" s="15"/>
      <c r="I33" s="15"/>
      <c r="J33" s="15"/>
      <c r="K33" s="15"/>
      <c r="L33" s="15"/>
      <c r="M33" s="15"/>
      <c r="N33" s="15"/>
      <c r="O33" s="15"/>
      <c r="P33" s="15"/>
      <c r="Q33" s="15"/>
      <c r="R33" s="15"/>
    </row>
    <row r="34">
      <c r="A34" s="15"/>
      <c r="B34" s="15"/>
      <c r="C34" s="15"/>
      <c r="D34" s="15"/>
      <c r="E34" s="15"/>
      <c r="F34" s="15"/>
      <c r="G34" s="15"/>
      <c r="H34" s="15"/>
      <c r="I34" s="15"/>
      <c r="J34" s="15"/>
      <c r="K34" s="15"/>
      <c r="L34" s="15"/>
      <c r="M34" s="15"/>
      <c r="N34" s="15"/>
      <c r="O34" s="15"/>
      <c r="P34" s="15"/>
      <c r="Q34" s="15"/>
      <c r="R34" s="15"/>
    </row>
    <row r="35">
      <c r="A35" s="15"/>
      <c r="B35" s="15"/>
      <c r="C35" s="15"/>
      <c r="D35" s="15"/>
      <c r="E35" s="15"/>
      <c r="F35" s="15"/>
      <c r="G35" s="15"/>
      <c r="H35" s="15"/>
      <c r="I35" s="15"/>
      <c r="J35" s="15"/>
      <c r="K35" s="15"/>
      <c r="L35" s="15"/>
      <c r="M35" s="15"/>
      <c r="N35" s="15"/>
      <c r="O35" s="15"/>
      <c r="P35" s="15"/>
      <c r="Q35" s="15"/>
      <c r="R35" s="15"/>
    </row>
    <row r="36">
      <c r="A36" s="15"/>
      <c r="B36" s="15"/>
      <c r="C36" s="15"/>
      <c r="D36" s="15"/>
      <c r="E36" s="15"/>
      <c r="F36" s="15"/>
      <c r="G36" s="15"/>
      <c r="H36" s="15"/>
      <c r="I36" s="15"/>
      <c r="J36" s="15"/>
      <c r="K36" s="15"/>
      <c r="L36" s="15"/>
      <c r="M36" s="15"/>
      <c r="N36" s="15"/>
      <c r="O36" s="15"/>
      <c r="P36" s="15"/>
      <c r="Q36" s="15"/>
      <c r="R36" s="15"/>
    </row>
    <row r="37">
      <c r="A37" s="15"/>
      <c r="B37" s="15"/>
      <c r="C37" s="15"/>
      <c r="D37" s="15"/>
      <c r="E37" s="15"/>
      <c r="F37" s="15"/>
      <c r="G37" s="15"/>
      <c r="H37" s="15"/>
      <c r="I37" s="15"/>
      <c r="J37" s="15"/>
      <c r="K37" s="15"/>
      <c r="L37" s="15"/>
      <c r="M37" s="15"/>
      <c r="N37" s="15"/>
      <c r="O37" s="15"/>
      <c r="P37" s="15"/>
      <c r="Q37" s="15"/>
      <c r="R37" s="15"/>
    </row>
    <row r="38">
      <c r="A38" s="15"/>
      <c r="B38" s="15"/>
      <c r="C38" s="15"/>
      <c r="D38" s="15"/>
      <c r="E38" s="15"/>
      <c r="F38" s="15"/>
      <c r="G38" s="15"/>
      <c r="H38" s="15"/>
      <c r="I38" s="15"/>
      <c r="J38" s="15"/>
      <c r="K38" s="15"/>
      <c r="L38" s="15"/>
      <c r="M38" s="15"/>
      <c r="N38" s="15"/>
      <c r="O38" s="15"/>
      <c r="P38" s="15"/>
      <c r="Q38" s="15"/>
      <c r="R38" s="15"/>
    </row>
    <row r="39">
      <c r="A39" s="15"/>
      <c r="B39" s="15"/>
      <c r="C39" s="15"/>
      <c r="D39" s="15"/>
      <c r="E39" s="15"/>
      <c r="F39" s="15"/>
      <c r="G39" s="15"/>
      <c r="H39" s="15"/>
      <c r="I39" s="15"/>
      <c r="J39" s="15"/>
      <c r="K39" s="15"/>
      <c r="L39" s="15"/>
      <c r="M39" s="15"/>
      <c r="N39" s="15"/>
      <c r="O39" s="15"/>
      <c r="P39" s="15"/>
      <c r="Q39" s="15"/>
      <c r="R39" s="15"/>
    </row>
    <row r="40">
      <c r="A40" s="15"/>
      <c r="B40" s="15"/>
      <c r="C40" s="15"/>
      <c r="D40" s="15"/>
      <c r="E40" s="15"/>
      <c r="F40" s="15"/>
      <c r="G40" s="15"/>
      <c r="H40" s="15"/>
      <c r="I40" s="15"/>
      <c r="J40" s="15"/>
      <c r="K40" s="15"/>
      <c r="L40" s="15"/>
      <c r="M40" s="15"/>
      <c r="N40" s="15"/>
      <c r="O40" s="15"/>
      <c r="P40" s="15"/>
      <c r="Q40" s="15"/>
      <c r="R40" s="15"/>
    </row>
    <row r="41">
      <c r="A41" s="15"/>
      <c r="B41" s="15"/>
      <c r="C41" s="15"/>
      <c r="D41" s="15"/>
      <c r="E41" s="15"/>
      <c r="F41" s="15"/>
      <c r="G41" s="15"/>
      <c r="H41" s="15"/>
      <c r="I41" s="15"/>
      <c r="J41" s="15"/>
      <c r="K41" s="15"/>
      <c r="L41" s="15"/>
      <c r="M41" s="15"/>
      <c r="N41" s="15"/>
      <c r="O41" s="15"/>
      <c r="P41" s="15"/>
      <c r="Q41" s="15"/>
      <c r="R41" s="15"/>
    </row>
    <row r="42">
      <c r="A42" s="15"/>
      <c r="B42" s="15"/>
      <c r="C42" s="15"/>
      <c r="D42" s="15"/>
      <c r="E42" s="15"/>
      <c r="F42" s="15"/>
      <c r="G42" s="15"/>
      <c r="H42" s="15"/>
      <c r="I42" s="15"/>
      <c r="J42" s="15"/>
      <c r="K42" s="15"/>
      <c r="L42" s="15"/>
      <c r="M42" s="15"/>
      <c r="N42" s="15"/>
      <c r="O42" s="15"/>
      <c r="P42" s="15"/>
      <c r="Q42" s="15"/>
      <c r="R42" s="15"/>
    </row>
    <row r="43">
      <c r="A43" s="15"/>
      <c r="B43" s="15"/>
      <c r="C43" s="15"/>
      <c r="D43" s="15"/>
      <c r="E43" s="15"/>
      <c r="F43" s="15"/>
      <c r="G43" s="15"/>
      <c r="H43" s="15"/>
      <c r="I43" s="15"/>
      <c r="J43" s="15"/>
      <c r="K43" s="15"/>
      <c r="L43" s="15"/>
      <c r="M43" s="15"/>
      <c r="N43" s="15"/>
      <c r="O43" s="15"/>
      <c r="P43" s="15"/>
      <c r="Q43" s="15"/>
      <c r="R43" s="15"/>
    </row>
    <row r="44">
      <c r="A44" s="15"/>
      <c r="B44" s="15"/>
      <c r="C44" s="15"/>
      <c r="D44" s="15"/>
      <c r="E44" s="15"/>
      <c r="F44" s="15"/>
      <c r="G44" s="15"/>
      <c r="H44" s="15"/>
      <c r="I44" s="15"/>
      <c r="J44" s="15"/>
      <c r="K44" s="15"/>
      <c r="L44" s="15"/>
      <c r="M44" s="15"/>
      <c r="N44" s="15"/>
      <c r="O44" s="15"/>
      <c r="P44" s="15"/>
      <c r="Q44" s="15"/>
      <c r="R44" s="15"/>
    </row>
    <row r="45">
      <c r="A45" s="15"/>
      <c r="B45" s="15"/>
      <c r="C45" s="15"/>
      <c r="D45" s="15"/>
      <c r="E45" s="15"/>
      <c r="F45" s="15"/>
      <c r="G45" s="15"/>
      <c r="H45" s="15"/>
      <c r="I45" s="15"/>
      <c r="J45" s="15"/>
      <c r="K45" s="15"/>
      <c r="L45" s="15"/>
      <c r="M45" s="15"/>
      <c r="N45" s="15"/>
      <c r="O45" s="15"/>
      <c r="P45" s="15"/>
      <c r="Q45" s="15"/>
      <c r="R45" s="15"/>
    </row>
    <row r="46">
      <c r="A46" s="15"/>
      <c r="B46" s="15"/>
      <c r="C46" s="15"/>
      <c r="D46" s="15"/>
      <c r="E46" s="15"/>
      <c r="F46" s="15"/>
      <c r="G46" s="15"/>
      <c r="H46" s="15"/>
      <c r="I46" s="15"/>
      <c r="J46" s="15"/>
      <c r="K46" s="15"/>
      <c r="L46" s="15"/>
      <c r="M46" s="15"/>
      <c r="N46" s="15"/>
      <c r="O46" s="15"/>
      <c r="P46" s="15"/>
      <c r="Q46" s="15"/>
      <c r="R46" s="15"/>
    </row>
    <row r="47">
      <c r="A47" s="15"/>
      <c r="B47" s="15"/>
      <c r="C47" s="15"/>
      <c r="D47" s="15"/>
      <c r="E47" s="15"/>
      <c r="F47" s="15"/>
      <c r="G47" s="15"/>
      <c r="H47" s="15"/>
      <c r="I47" s="15"/>
      <c r="J47" s="15"/>
      <c r="K47" s="15"/>
      <c r="L47" s="15"/>
      <c r="M47" s="15"/>
      <c r="N47" s="15"/>
      <c r="O47" s="15"/>
      <c r="P47" s="15"/>
      <c r="Q47" s="15"/>
      <c r="R47" s="15"/>
    </row>
    <row r="48">
      <c r="A48" s="15"/>
      <c r="B48" s="15"/>
      <c r="C48" s="15"/>
      <c r="D48" s="15"/>
      <c r="E48" s="15"/>
      <c r="F48" s="15"/>
      <c r="G48" s="15"/>
      <c r="H48" s="15"/>
      <c r="I48" s="15"/>
      <c r="J48" s="15"/>
      <c r="K48" s="15"/>
      <c r="L48" s="15"/>
      <c r="M48" s="15"/>
      <c r="N48" s="15"/>
      <c r="O48" s="15"/>
      <c r="P48" s="15"/>
      <c r="Q48" s="15"/>
      <c r="R48" s="15"/>
    </row>
    <row r="49">
      <c r="A49" s="15"/>
      <c r="B49" s="15"/>
      <c r="C49" s="15"/>
      <c r="D49" s="15"/>
      <c r="E49" s="15"/>
      <c r="F49" s="15"/>
      <c r="G49" s="15"/>
      <c r="H49" s="15"/>
      <c r="I49" s="15"/>
      <c r="J49" s="15"/>
      <c r="K49" s="15"/>
      <c r="L49" s="15"/>
      <c r="M49" s="15"/>
      <c r="N49" s="15"/>
      <c r="O49" s="15"/>
      <c r="P49" s="15"/>
      <c r="Q49" s="15"/>
      <c r="R49" s="15"/>
    </row>
    <row r="50">
      <c r="A50" s="15"/>
      <c r="B50" s="15"/>
      <c r="C50" s="15"/>
      <c r="D50" s="15"/>
      <c r="E50" s="15"/>
      <c r="F50" s="15"/>
      <c r="G50" s="15"/>
      <c r="H50" s="15"/>
      <c r="I50" s="15"/>
      <c r="J50" s="15"/>
      <c r="K50" s="15"/>
      <c r="L50" s="15"/>
      <c r="M50" s="15"/>
      <c r="N50" s="15"/>
      <c r="O50" s="15"/>
      <c r="P50" s="15"/>
      <c r="Q50" s="15"/>
      <c r="R50" s="15"/>
    </row>
    <row r="51">
      <c r="A51" s="15"/>
      <c r="B51" s="15"/>
      <c r="C51" s="15"/>
      <c r="D51" s="15"/>
      <c r="E51" s="15"/>
      <c r="F51" s="15"/>
      <c r="G51" s="15"/>
      <c r="H51" s="15"/>
      <c r="I51" s="15"/>
      <c r="J51" s="15"/>
      <c r="K51" s="15"/>
      <c r="L51" s="15"/>
      <c r="M51" s="15"/>
      <c r="N51" s="15"/>
      <c r="O51" s="15"/>
      <c r="P51" s="15"/>
      <c r="Q51" s="15"/>
      <c r="R51" s="15"/>
    </row>
    <row r="52">
      <c r="A52" s="15"/>
      <c r="B52" s="15"/>
      <c r="C52" s="15"/>
      <c r="D52" s="15"/>
      <c r="E52" s="15"/>
      <c r="F52" s="15"/>
      <c r="G52" s="15"/>
      <c r="H52" s="15"/>
      <c r="I52" s="15"/>
      <c r="J52" s="15"/>
      <c r="K52" s="15"/>
      <c r="L52" s="15"/>
      <c r="M52" s="15"/>
      <c r="N52" s="15"/>
      <c r="O52" s="15"/>
      <c r="P52" s="15"/>
      <c r="Q52" s="15"/>
      <c r="R52" s="15"/>
    </row>
    <row r="53">
      <c r="A53" s="15"/>
      <c r="B53" s="15"/>
      <c r="C53" s="15"/>
      <c r="D53" s="15"/>
      <c r="E53" s="15"/>
      <c r="F53" s="15"/>
      <c r="G53" s="15"/>
      <c r="H53" s="15"/>
      <c r="I53" s="15"/>
      <c r="J53" s="15"/>
      <c r="K53" s="15"/>
      <c r="L53" s="15"/>
      <c r="M53" s="15"/>
      <c r="N53" s="15"/>
      <c r="O53" s="15"/>
      <c r="P53" s="15"/>
      <c r="Q53" s="15"/>
      <c r="R53" s="15"/>
    </row>
    <row r="54">
      <c r="A54" s="15"/>
      <c r="B54" s="15"/>
      <c r="C54" s="15"/>
      <c r="D54" s="15"/>
      <c r="E54" s="15"/>
      <c r="F54" s="15"/>
      <c r="G54" s="15"/>
      <c r="H54" s="15"/>
      <c r="I54" s="15"/>
      <c r="J54" s="15"/>
      <c r="K54" s="15"/>
      <c r="L54" s="15"/>
      <c r="M54" s="15"/>
      <c r="N54" s="15"/>
      <c r="O54" s="15"/>
      <c r="P54" s="15"/>
      <c r="Q54" s="15"/>
      <c r="R54" s="15"/>
    </row>
    <row r="55">
      <c r="A55" s="15"/>
      <c r="B55" s="15"/>
      <c r="C55" s="15"/>
      <c r="D55" s="15"/>
      <c r="E55" s="15"/>
      <c r="F55" s="15"/>
      <c r="G55" s="15"/>
      <c r="H55" s="15"/>
      <c r="I55" s="15"/>
      <c r="J55" s="15"/>
      <c r="K55" s="15"/>
      <c r="L55" s="15"/>
      <c r="M55" s="15"/>
      <c r="N55" s="15"/>
      <c r="O55" s="15"/>
      <c r="P55" s="15"/>
      <c r="Q55" s="15"/>
      <c r="R55" s="15"/>
    </row>
    <row r="56">
      <c r="A56" s="15"/>
      <c r="B56" s="15"/>
      <c r="C56" s="15"/>
      <c r="D56" s="15"/>
      <c r="E56" s="15"/>
      <c r="F56" s="15"/>
      <c r="G56" s="15"/>
      <c r="H56" s="15"/>
      <c r="I56" s="15"/>
      <c r="J56" s="15"/>
      <c r="K56" s="15"/>
      <c r="L56" s="15"/>
      <c r="M56" s="15"/>
      <c r="N56" s="15"/>
      <c r="O56" s="15"/>
      <c r="P56" s="15"/>
      <c r="Q56" s="15"/>
      <c r="R56" s="15"/>
    </row>
    <row r="57">
      <c r="A57" s="15"/>
      <c r="B57" s="15"/>
      <c r="C57" s="15"/>
      <c r="D57" s="15"/>
      <c r="E57" s="15"/>
      <c r="F57" s="15"/>
      <c r="G57" s="15"/>
      <c r="H57" s="15"/>
      <c r="I57" s="15"/>
      <c r="J57" s="15"/>
      <c r="K57" s="15"/>
      <c r="L57" s="15"/>
      <c r="M57" s="15"/>
      <c r="N57" s="15"/>
      <c r="O57" s="15"/>
      <c r="P57" s="15"/>
      <c r="Q57" s="15"/>
      <c r="R57" s="15"/>
    </row>
    <row r="58">
      <c r="A58" s="15"/>
      <c r="B58" s="15"/>
      <c r="C58" s="15"/>
      <c r="D58" s="15"/>
      <c r="E58" s="15"/>
      <c r="F58" s="15"/>
      <c r="G58" s="15"/>
      <c r="H58" s="15"/>
      <c r="I58" s="15"/>
      <c r="J58" s="15"/>
      <c r="K58" s="15"/>
      <c r="L58" s="15"/>
      <c r="M58" s="15"/>
      <c r="N58" s="15"/>
      <c r="O58" s="15"/>
      <c r="P58" s="15"/>
      <c r="Q58" s="15"/>
      <c r="R58" s="15"/>
    </row>
    <row r="59">
      <c r="A59" s="15"/>
      <c r="B59" s="15"/>
      <c r="C59" s="15"/>
      <c r="D59" s="15"/>
      <c r="E59" s="15"/>
      <c r="F59" s="15"/>
      <c r="G59" s="15"/>
      <c r="H59" s="15"/>
      <c r="I59" s="15"/>
      <c r="J59" s="15"/>
      <c r="K59" s="15"/>
      <c r="L59" s="15"/>
      <c r="M59" s="15"/>
      <c r="N59" s="15"/>
      <c r="O59" s="15"/>
      <c r="P59" s="15"/>
      <c r="Q59" s="15"/>
      <c r="R59" s="15"/>
    </row>
    <row r="60">
      <c r="A60" s="15"/>
      <c r="B60" s="15"/>
      <c r="C60" s="15"/>
      <c r="D60" s="15"/>
      <c r="E60" s="15"/>
      <c r="F60" s="15"/>
      <c r="G60" s="15"/>
      <c r="H60" s="15"/>
      <c r="I60" s="15"/>
      <c r="J60" s="15"/>
      <c r="K60" s="15"/>
      <c r="L60" s="15"/>
      <c r="M60" s="15"/>
      <c r="N60" s="15"/>
      <c r="O60" s="15"/>
      <c r="P60" s="15"/>
      <c r="Q60" s="15"/>
      <c r="R60" s="15"/>
    </row>
    <row r="61">
      <c r="A61" s="15"/>
      <c r="B61" s="15"/>
      <c r="C61" s="15"/>
      <c r="D61" s="15"/>
      <c r="E61" s="15"/>
      <c r="F61" s="15"/>
      <c r="G61" s="15"/>
      <c r="H61" s="15"/>
      <c r="I61" s="15"/>
      <c r="J61" s="15"/>
      <c r="K61" s="15"/>
      <c r="L61" s="15"/>
      <c r="M61" s="15"/>
      <c r="N61" s="15"/>
      <c r="O61" s="15"/>
      <c r="P61" s="15"/>
      <c r="Q61" s="15"/>
      <c r="R61" s="15"/>
    </row>
    <row r="62">
      <c r="A62" s="15"/>
      <c r="B62" s="15"/>
      <c r="C62" s="15"/>
      <c r="D62" s="15"/>
      <c r="E62" s="15"/>
      <c r="F62" s="15"/>
      <c r="G62" s="15"/>
      <c r="H62" s="15"/>
      <c r="I62" s="15"/>
      <c r="J62" s="15"/>
      <c r="K62" s="15"/>
      <c r="L62" s="15"/>
      <c r="M62" s="15"/>
      <c r="N62" s="15"/>
      <c r="O62" s="15"/>
      <c r="P62" s="15"/>
      <c r="Q62" s="15"/>
      <c r="R62" s="15"/>
    </row>
    <row r="63">
      <c r="A63" s="15"/>
      <c r="B63" s="15"/>
      <c r="C63" s="15"/>
      <c r="D63" s="15"/>
      <c r="E63" s="15"/>
      <c r="F63" s="15"/>
      <c r="G63" s="15"/>
      <c r="H63" s="15"/>
      <c r="I63" s="15"/>
      <c r="J63" s="15"/>
      <c r="K63" s="15"/>
      <c r="L63" s="15"/>
      <c r="M63" s="15"/>
      <c r="N63" s="15"/>
      <c r="O63" s="15"/>
      <c r="P63" s="15"/>
      <c r="Q63" s="15"/>
      <c r="R63" s="15"/>
    </row>
    <row r="64">
      <c r="A64" s="15"/>
      <c r="B64" s="15"/>
      <c r="C64" s="15"/>
      <c r="D64" s="15"/>
      <c r="E64" s="15"/>
      <c r="F64" s="15"/>
      <c r="G64" s="15"/>
      <c r="H64" s="15"/>
      <c r="I64" s="15"/>
      <c r="J64" s="15"/>
      <c r="K64" s="15"/>
      <c r="L64" s="15"/>
      <c r="M64" s="15"/>
      <c r="N64" s="15"/>
      <c r="O64" s="15"/>
      <c r="P64" s="15"/>
      <c r="Q64" s="15"/>
      <c r="R64" s="15"/>
    </row>
    <row r="65">
      <c r="A65" s="15"/>
      <c r="B65" s="15"/>
      <c r="C65" s="15"/>
      <c r="D65" s="15"/>
      <c r="E65" s="15"/>
      <c r="F65" s="15"/>
      <c r="G65" s="15"/>
      <c r="H65" s="15"/>
      <c r="I65" s="15"/>
      <c r="J65" s="15"/>
      <c r="K65" s="15"/>
      <c r="L65" s="15"/>
      <c r="M65" s="15"/>
      <c r="N65" s="15"/>
      <c r="O65" s="15"/>
      <c r="P65" s="15"/>
      <c r="Q65" s="15"/>
      <c r="R65" s="15"/>
    </row>
    <row r="66">
      <c r="A66" s="15"/>
      <c r="B66" s="15"/>
      <c r="C66" s="15"/>
      <c r="D66" s="15"/>
      <c r="E66" s="15"/>
      <c r="F66" s="15"/>
      <c r="G66" s="15"/>
      <c r="H66" s="15"/>
      <c r="I66" s="15"/>
      <c r="J66" s="15"/>
      <c r="K66" s="15"/>
      <c r="L66" s="15"/>
      <c r="M66" s="15"/>
      <c r="N66" s="15"/>
      <c r="O66" s="15"/>
      <c r="P66" s="15"/>
      <c r="Q66" s="15"/>
      <c r="R66" s="15"/>
    </row>
    <row r="67">
      <c r="A67" s="15"/>
      <c r="B67" s="15"/>
      <c r="C67" s="15"/>
      <c r="D67" s="15"/>
      <c r="E67" s="15"/>
      <c r="F67" s="15"/>
      <c r="G67" s="15"/>
      <c r="H67" s="15"/>
      <c r="I67" s="15"/>
      <c r="J67" s="15"/>
      <c r="K67" s="15"/>
      <c r="L67" s="15"/>
      <c r="M67" s="15"/>
      <c r="N67" s="15"/>
      <c r="O67" s="15"/>
      <c r="P67" s="15"/>
      <c r="Q67" s="15"/>
      <c r="R67" s="15"/>
    </row>
    <row r="68">
      <c r="A68" s="15"/>
      <c r="B68" s="15"/>
      <c r="C68" s="15"/>
      <c r="D68" s="15"/>
      <c r="E68" s="15"/>
      <c r="F68" s="15"/>
      <c r="G68" s="15"/>
      <c r="H68" s="15"/>
      <c r="I68" s="15"/>
      <c r="J68" s="15"/>
      <c r="K68" s="15"/>
      <c r="L68" s="15"/>
      <c r="M68" s="15"/>
      <c r="N68" s="15"/>
      <c r="O68" s="15"/>
      <c r="P68" s="15"/>
      <c r="Q68" s="15"/>
      <c r="R68" s="15"/>
    </row>
    <row r="69">
      <c r="A69" s="15"/>
      <c r="B69" s="15"/>
      <c r="C69" s="15"/>
      <c r="D69" s="15"/>
      <c r="E69" s="15"/>
      <c r="F69" s="15"/>
      <c r="G69" s="15"/>
      <c r="H69" s="15"/>
      <c r="I69" s="15"/>
      <c r="J69" s="15"/>
      <c r="K69" s="15"/>
      <c r="L69" s="15"/>
      <c r="M69" s="15"/>
      <c r="N69" s="15"/>
      <c r="O69" s="15"/>
      <c r="P69" s="15"/>
      <c r="Q69" s="15"/>
      <c r="R69" s="15"/>
    </row>
    <row r="70">
      <c r="A70" s="15"/>
      <c r="B70" s="15"/>
      <c r="C70" s="15"/>
      <c r="D70" s="15"/>
      <c r="E70" s="15"/>
      <c r="F70" s="15"/>
      <c r="G70" s="15"/>
      <c r="H70" s="15"/>
      <c r="I70" s="15"/>
      <c r="J70" s="15"/>
      <c r="K70" s="15"/>
      <c r="L70" s="15"/>
      <c r="M70" s="15"/>
      <c r="N70" s="15"/>
      <c r="O70" s="15"/>
      <c r="P70" s="15"/>
      <c r="Q70" s="15"/>
      <c r="R70" s="15"/>
    </row>
    <row r="71">
      <c r="A71" s="15"/>
      <c r="B71" s="15"/>
      <c r="C71" s="15"/>
      <c r="D71" s="15"/>
      <c r="E71" s="15"/>
      <c r="F71" s="15"/>
      <c r="G71" s="15"/>
      <c r="H71" s="15"/>
      <c r="I71" s="15"/>
      <c r="J71" s="15"/>
      <c r="K71" s="15"/>
      <c r="L71" s="15"/>
      <c r="M71" s="15"/>
      <c r="N71" s="15"/>
      <c r="O71" s="15"/>
      <c r="P71" s="15"/>
      <c r="Q71" s="15"/>
      <c r="R71" s="15"/>
    </row>
    <row r="72">
      <c r="A72" s="15"/>
      <c r="B72" s="15"/>
      <c r="C72" s="15"/>
      <c r="D72" s="15"/>
      <c r="E72" s="15"/>
      <c r="F72" s="15"/>
      <c r="G72" s="15"/>
      <c r="H72" s="15"/>
      <c r="I72" s="15"/>
      <c r="J72" s="15"/>
      <c r="K72" s="15"/>
      <c r="L72" s="15"/>
      <c r="M72" s="15"/>
      <c r="N72" s="15"/>
      <c r="O72" s="15"/>
      <c r="P72" s="15"/>
      <c r="Q72" s="15"/>
      <c r="R72" s="15"/>
    </row>
    <row r="73">
      <c r="A73" s="15"/>
      <c r="B73" s="15"/>
      <c r="C73" s="15"/>
      <c r="D73" s="15"/>
      <c r="E73" s="15"/>
      <c r="F73" s="15"/>
      <c r="G73" s="15"/>
      <c r="H73" s="15"/>
      <c r="I73" s="15"/>
      <c r="J73" s="15"/>
      <c r="K73" s="15"/>
      <c r="L73" s="15"/>
      <c r="M73" s="15"/>
      <c r="N73" s="15"/>
      <c r="O73" s="15"/>
      <c r="P73" s="15"/>
      <c r="Q73" s="15"/>
      <c r="R73" s="15"/>
    </row>
    <row r="74">
      <c r="A74" s="15"/>
      <c r="B74" s="15"/>
      <c r="C74" s="15"/>
      <c r="D74" s="15"/>
      <c r="E74" s="15"/>
      <c r="F74" s="15"/>
      <c r="G74" s="15"/>
      <c r="H74" s="15"/>
      <c r="I74" s="15"/>
      <c r="J74" s="15"/>
      <c r="K74" s="15"/>
      <c r="L74" s="15"/>
      <c r="M74" s="15"/>
      <c r="N74" s="15"/>
      <c r="O74" s="15"/>
      <c r="P74" s="15"/>
      <c r="Q74" s="15"/>
      <c r="R74" s="15"/>
    </row>
    <row r="75">
      <c r="A75" s="15"/>
      <c r="B75" s="15"/>
      <c r="C75" s="15"/>
      <c r="D75" s="15"/>
      <c r="E75" s="15"/>
      <c r="F75" s="15"/>
      <c r="G75" s="15"/>
      <c r="H75" s="15"/>
      <c r="I75" s="15"/>
      <c r="J75" s="15"/>
      <c r="K75" s="15"/>
      <c r="L75" s="15"/>
      <c r="M75" s="15"/>
      <c r="N75" s="15"/>
      <c r="O75" s="15"/>
      <c r="P75" s="15"/>
      <c r="Q75" s="15"/>
      <c r="R75" s="15"/>
    </row>
    <row r="76">
      <c r="A76" s="15"/>
      <c r="B76" s="15"/>
      <c r="C76" s="15"/>
      <c r="D76" s="15"/>
      <c r="E76" s="15"/>
      <c r="F76" s="15"/>
      <c r="G76" s="15"/>
      <c r="H76" s="15"/>
      <c r="I76" s="15"/>
      <c r="J76" s="15"/>
      <c r="K76" s="15"/>
      <c r="L76" s="15"/>
      <c r="M76" s="15"/>
      <c r="N76" s="15"/>
      <c r="O76" s="15"/>
      <c r="P76" s="15"/>
      <c r="Q76" s="15"/>
      <c r="R76" s="15"/>
    </row>
    <row r="77">
      <c r="A77" s="15"/>
      <c r="B77" s="15"/>
      <c r="C77" s="15"/>
      <c r="D77" s="15"/>
      <c r="E77" s="15"/>
      <c r="F77" s="15"/>
      <c r="G77" s="15"/>
      <c r="H77" s="15"/>
      <c r="I77" s="15"/>
      <c r="J77" s="15"/>
      <c r="K77" s="15"/>
      <c r="L77" s="15"/>
      <c r="M77" s="15"/>
      <c r="N77" s="15"/>
      <c r="O77" s="15"/>
      <c r="P77" s="15"/>
      <c r="Q77" s="15"/>
      <c r="R77" s="15"/>
    </row>
    <row r="78">
      <c r="A78" s="15"/>
      <c r="B78" s="15"/>
      <c r="C78" s="15"/>
      <c r="D78" s="15"/>
      <c r="E78" s="15"/>
      <c r="F78" s="15"/>
      <c r="G78" s="15"/>
      <c r="H78" s="15"/>
      <c r="I78" s="15"/>
      <c r="J78" s="15"/>
      <c r="K78" s="15"/>
      <c r="L78" s="15"/>
      <c r="M78" s="15"/>
      <c r="N78" s="15"/>
      <c r="O78" s="15"/>
      <c r="P78" s="15"/>
      <c r="Q78" s="15"/>
      <c r="R78" s="15"/>
    </row>
    <row r="79">
      <c r="A79" s="15"/>
      <c r="B79" s="15"/>
      <c r="C79" s="15"/>
      <c r="D79" s="15"/>
      <c r="E79" s="15"/>
      <c r="F79" s="15"/>
      <c r="G79" s="15"/>
      <c r="H79" s="15"/>
      <c r="I79" s="15"/>
      <c r="J79" s="15"/>
      <c r="K79" s="15"/>
      <c r="L79" s="15"/>
      <c r="M79" s="15"/>
      <c r="N79" s="15"/>
      <c r="O79" s="15"/>
      <c r="P79" s="15"/>
      <c r="Q79" s="15"/>
      <c r="R79" s="15"/>
    </row>
    <row r="80">
      <c r="A80" s="15"/>
      <c r="B80" s="15"/>
      <c r="C80" s="15"/>
      <c r="D80" s="15"/>
      <c r="E80" s="15"/>
      <c r="F80" s="15"/>
      <c r="G80" s="15"/>
      <c r="H80" s="15"/>
      <c r="I80" s="15"/>
      <c r="J80" s="15"/>
      <c r="K80" s="15"/>
      <c r="L80" s="15"/>
      <c r="M80" s="15"/>
      <c r="N80" s="15"/>
      <c r="O80" s="15"/>
      <c r="P80" s="15"/>
      <c r="Q80" s="15"/>
      <c r="R80" s="15"/>
    </row>
    <row r="81">
      <c r="A81" s="15"/>
      <c r="B81" s="15"/>
      <c r="C81" s="15"/>
      <c r="D81" s="15"/>
      <c r="E81" s="15"/>
      <c r="F81" s="15"/>
      <c r="G81" s="15"/>
      <c r="H81" s="15"/>
      <c r="I81" s="15"/>
      <c r="J81" s="15"/>
      <c r="K81" s="15"/>
      <c r="L81" s="15"/>
      <c r="M81" s="15"/>
      <c r="N81" s="15"/>
      <c r="O81" s="15"/>
      <c r="P81" s="15"/>
      <c r="Q81" s="15"/>
      <c r="R81" s="15"/>
    </row>
    <row r="82">
      <c r="A82" s="15"/>
      <c r="B82" s="15"/>
      <c r="C82" s="15"/>
      <c r="D82" s="15"/>
      <c r="E82" s="15"/>
      <c r="F82" s="15"/>
      <c r="G82" s="15"/>
      <c r="H82" s="15"/>
      <c r="I82" s="15"/>
      <c r="J82" s="15"/>
      <c r="K82" s="15"/>
      <c r="L82" s="15"/>
      <c r="M82" s="15"/>
      <c r="N82" s="15"/>
      <c r="O82" s="15"/>
      <c r="P82" s="15"/>
      <c r="Q82" s="15"/>
      <c r="R82" s="15"/>
    </row>
    <row r="83">
      <c r="A83" s="15"/>
      <c r="B83" s="15"/>
      <c r="C83" s="15"/>
      <c r="D83" s="15"/>
      <c r="E83" s="15"/>
      <c r="F83" s="15"/>
      <c r="G83" s="15"/>
      <c r="H83" s="15"/>
      <c r="I83" s="15"/>
      <c r="J83" s="15"/>
      <c r="K83" s="15"/>
      <c r="L83" s="15"/>
      <c r="M83" s="15"/>
      <c r="N83" s="15"/>
      <c r="O83" s="15"/>
      <c r="P83" s="15"/>
      <c r="Q83" s="15"/>
      <c r="R83" s="15"/>
    </row>
    <row r="84">
      <c r="A84" s="15"/>
      <c r="B84" s="15"/>
      <c r="C84" s="15"/>
      <c r="D84" s="15"/>
      <c r="E84" s="15"/>
      <c r="F84" s="15"/>
      <c r="G84" s="15"/>
      <c r="H84" s="15"/>
      <c r="I84" s="15"/>
      <c r="J84" s="15"/>
      <c r="K84" s="15"/>
      <c r="L84" s="15"/>
      <c r="M84" s="15"/>
      <c r="N84" s="15"/>
      <c r="O84" s="15"/>
      <c r="P84" s="15"/>
      <c r="Q84" s="15"/>
      <c r="R84" s="15"/>
    </row>
    <row r="85">
      <c r="A85" s="15"/>
      <c r="B85" s="15"/>
      <c r="C85" s="15"/>
      <c r="D85" s="15"/>
      <c r="E85" s="15"/>
      <c r="F85" s="15"/>
      <c r="G85" s="15"/>
      <c r="H85" s="15"/>
      <c r="I85" s="15"/>
      <c r="J85" s="15"/>
      <c r="K85" s="15"/>
      <c r="L85" s="15"/>
      <c r="M85" s="15"/>
      <c r="N85" s="15"/>
      <c r="O85" s="15"/>
      <c r="P85" s="15"/>
      <c r="Q85" s="15"/>
      <c r="R85" s="15"/>
    </row>
    <row r="86">
      <c r="A86" s="15"/>
      <c r="B86" s="15"/>
      <c r="C86" s="15"/>
      <c r="D86" s="15"/>
      <c r="E86" s="15"/>
      <c r="F86" s="15"/>
      <c r="G86" s="15"/>
      <c r="H86" s="15"/>
      <c r="I86" s="15"/>
      <c r="J86" s="15"/>
      <c r="K86" s="15"/>
      <c r="L86" s="15"/>
      <c r="M86" s="15"/>
      <c r="N86" s="15"/>
      <c r="O86" s="15"/>
      <c r="P86" s="15"/>
      <c r="Q86" s="15"/>
      <c r="R86" s="15"/>
    </row>
    <row r="87">
      <c r="A87" s="15"/>
      <c r="B87" s="15"/>
      <c r="C87" s="15"/>
      <c r="D87" s="15"/>
      <c r="E87" s="15"/>
      <c r="F87" s="15"/>
      <c r="G87" s="15"/>
      <c r="H87" s="15"/>
      <c r="I87" s="15"/>
      <c r="J87" s="15"/>
      <c r="K87" s="15"/>
      <c r="L87" s="15"/>
      <c r="M87" s="15"/>
      <c r="N87" s="15"/>
      <c r="O87" s="15"/>
      <c r="P87" s="15"/>
      <c r="Q87" s="15"/>
      <c r="R87" s="15"/>
    </row>
    <row r="88">
      <c r="A88" s="15"/>
      <c r="B88" s="15"/>
      <c r="C88" s="15"/>
      <c r="D88" s="15"/>
      <c r="E88" s="15"/>
      <c r="F88" s="15"/>
      <c r="G88" s="15"/>
      <c r="H88" s="15"/>
      <c r="I88" s="15"/>
      <c r="J88" s="15"/>
      <c r="K88" s="15"/>
      <c r="L88" s="15"/>
      <c r="M88" s="15"/>
      <c r="N88" s="15"/>
      <c r="O88" s="15"/>
      <c r="P88" s="15"/>
      <c r="Q88" s="15"/>
      <c r="R88" s="15"/>
    </row>
    <row r="89">
      <c r="A89" s="15"/>
      <c r="B89" s="15"/>
      <c r="C89" s="15"/>
      <c r="D89" s="15"/>
      <c r="E89" s="15"/>
      <c r="F89" s="15"/>
      <c r="G89" s="15"/>
      <c r="H89" s="15"/>
      <c r="I89" s="15"/>
      <c r="J89" s="15"/>
      <c r="K89" s="15"/>
      <c r="L89" s="15"/>
      <c r="M89" s="15"/>
      <c r="N89" s="15"/>
      <c r="O89" s="15"/>
      <c r="P89" s="15"/>
      <c r="Q89" s="15"/>
      <c r="R89" s="15"/>
    </row>
    <row r="90">
      <c r="A90" s="15"/>
      <c r="B90" s="15"/>
      <c r="C90" s="15"/>
      <c r="D90" s="15"/>
      <c r="E90" s="15"/>
      <c r="F90" s="15"/>
      <c r="G90" s="15"/>
      <c r="H90" s="15"/>
      <c r="I90" s="15"/>
      <c r="J90" s="15"/>
      <c r="K90" s="15"/>
      <c r="L90" s="15"/>
      <c r="M90" s="15"/>
      <c r="N90" s="15"/>
      <c r="O90" s="15"/>
      <c r="P90" s="15"/>
      <c r="Q90" s="15"/>
      <c r="R90" s="15"/>
    </row>
    <row r="91">
      <c r="A91" s="15"/>
      <c r="B91" s="15"/>
      <c r="C91" s="15"/>
      <c r="D91" s="15"/>
      <c r="E91" s="15"/>
      <c r="F91" s="15"/>
      <c r="G91" s="15"/>
      <c r="H91" s="15"/>
      <c r="I91" s="15"/>
      <c r="J91" s="15"/>
      <c r="K91" s="15"/>
      <c r="L91" s="15"/>
      <c r="M91" s="15"/>
      <c r="N91" s="15"/>
      <c r="O91" s="15"/>
      <c r="P91" s="15"/>
      <c r="Q91" s="15"/>
      <c r="R91" s="15"/>
    </row>
    <row r="92">
      <c r="A92" s="15"/>
      <c r="B92" s="15"/>
      <c r="C92" s="15"/>
      <c r="D92" s="15"/>
      <c r="E92" s="15"/>
      <c r="F92" s="15"/>
      <c r="G92" s="15"/>
      <c r="H92" s="15"/>
      <c r="I92" s="15"/>
      <c r="J92" s="15"/>
      <c r="K92" s="15"/>
      <c r="L92" s="15"/>
      <c r="M92" s="15"/>
      <c r="N92" s="15"/>
      <c r="O92" s="15"/>
      <c r="P92" s="15"/>
      <c r="Q92" s="15"/>
      <c r="R92" s="15"/>
    </row>
    <row r="93">
      <c r="A93" s="15"/>
      <c r="B93" s="15"/>
      <c r="C93" s="15"/>
      <c r="D93" s="15"/>
      <c r="E93" s="15"/>
      <c r="F93" s="15"/>
      <c r="G93" s="15"/>
      <c r="H93" s="15"/>
      <c r="I93" s="15"/>
      <c r="J93" s="15"/>
      <c r="K93" s="15"/>
      <c r="L93" s="15"/>
      <c r="M93" s="15"/>
      <c r="N93" s="15"/>
      <c r="O93" s="15"/>
      <c r="P93" s="15"/>
      <c r="Q93" s="15"/>
      <c r="R93" s="15"/>
    </row>
    <row r="94">
      <c r="A94" s="15"/>
      <c r="B94" s="15"/>
      <c r="C94" s="15"/>
      <c r="D94" s="15"/>
      <c r="E94" s="15"/>
      <c r="F94" s="15"/>
      <c r="G94" s="15"/>
      <c r="H94" s="15"/>
      <c r="I94" s="15"/>
      <c r="J94" s="15"/>
      <c r="K94" s="15"/>
      <c r="L94" s="15"/>
      <c r="M94" s="15"/>
      <c r="N94" s="15"/>
      <c r="O94" s="15"/>
      <c r="P94" s="15"/>
      <c r="Q94" s="15"/>
      <c r="R94" s="15"/>
    </row>
    <row r="95">
      <c r="A95" s="15"/>
      <c r="B95" s="15"/>
      <c r="C95" s="15"/>
      <c r="D95" s="15"/>
      <c r="E95" s="15"/>
      <c r="F95" s="15"/>
      <c r="G95" s="15"/>
      <c r="H95" s="15"/>
      <c r="I95" s="15"/>
      <c r="J95" s="15"/>
      <c r="K95" s="15"/>
      <c r="L95" s="15"/>
      <c r="M95" s="15"/>
      <c r="N95" s="15"/>
      <c r="O95" s="15"/>
      <c r="P95" s="15"/>
      <c r="Q95" s="15"/>
      <c r="R95" s="15"/>
    </row>
    <row r="96">
      <c r="A96" s="15"/>
      <c r="B96" s="15"/>
      <c r="C96" s="15"/>
      <c r="D96" s="15"/>
      <c r="E96" s="15"/>
      <c r="F96" s="15"/>
      <c r="G96" s="15"/>
      <c r="H96" s="15"/>
      <c r="I96" s="15"/>
      <c r="J96" s="15"/>
      <c r="K96" s="15"/>
      <c r="L96" s="15"/>
      <c r="M96" s="15"/>
      <c r="N96" s="15"/>
      <c r="O96" s="15"/>
      <c r="P96" s="15"/>
      <c r="Q96" s="15"/>
      <c r="R96" s="15"/>
    </row>
    <row r="97">
      <c r="A97" s="15"/>
      <c r="B97" s="15"/>
      <c r="C97" s="15"/>
      <c r="D97" s="15"/>
      <c r="E97" s="15"/>
      <c r="F97" s="15"/>
      <c r="G97" s="15"/>
      <c r="H97" s="15"/>
      <c r="I97" s="15"/>
      <c r="J97" s="15"/>
      <c r="K97" s="15"/>
      <c r="L97" s="15"/>
      <c r="M97" s="15"/>
      <c r="N97" s="15"/>
      <c r="O97" s="15"/>
      <c r="P97" s="15"/>
      <c r="Q97" s="15"/>
      <c r="R97" s="15"/>
    </row>
    <row r="98">
      <c r="A98" s="15"/>
      <c r="B98" s="15"/>
      <c r="C98" s="15"/>
      <c r="D98" s="15"/>
      <c r="E98" s="15"/>
      <c r="F98" s="15"/>
      <c r="G98" s="15"/>
      <c r="H98" s="15"/>
      <c r="I98" s="15"/>
      <c r="J98" s="15"/>
      <c r="K98" s="15"/>
      <c r="L98" s="15"/>
      <c r="M98" s="15"/>
      <c r="N98" s="15"/>
      <c r="O98" s="15"/>
      <c r="P98" s="15"/>
      <c r="Q98" s="15"/>
      <c r="R98" s="15"/>
    </row>
    <row r="99">
      <c r="A99" s="15"/>
      <c r="B99" s="15"/>
      <c r="C99" s="15"/>
      <c r="D99" s="15"/>
      <c r="E99" s="15"/>
      <c r="F99" s="15"/>
      <c r="G99" s="15"/>
      <c r="H99" s="15"/>
      <c r="I99" s="15"/>
      <c r="J99" s="15"/>
      <c r="K99" s="15"/>
      <c r="L99" s="15"/>
      <c r="M99" s="15"/>
      <c r="N99" s="15"/>
      <c r="O99" s="15"/>
      <c r="P99" s="15"/>
      <c r="Q99" s="15"/>
      <c r="R99" s="15"/>
    </row>
    <row r="100">
      <c r="A100" s="15"/>
      <c r="B100" s="15"/>
      <c r="C100" s="15"/>
      <c r="D100" s="15"/>
      <c r="E100" s="15"/>
      <c r="F100" s="15"/>
      <c r="G100" s="15"/>
      <c r="H100" s="15"/>
      <c r="I100" s="15"/>
      <c r="J100" s="15"/>
      <c r="K100" s="15"/>
      <c r="L100" s="15"/>
      <c r="M100" s="15"/>
      <c r="N100" s="15"/>
      <c r="O100" s="15"/>
      <c r="P100" s="15"/>
      <c r="Q100" s="15"/>
      <c r="R100" s="15"/>
    </row>
    <row r="101">
      <c r="A101" s="15"/>
      <c r="B101" s="15"/>
      <c r="C101" s="15"/>
      <c r="D101" s="15"/>
      <c r="E101" s="15"/>
      <c r="F101" s="15"/>
      <c r="G101" s="15"/>
      <c r="H101" s="15"/>
      <c r="I101" s="15"/>
      <c r="J101" s="15"/>
      <c r="K101" s="15"/>
      <c r="L101" s="15"/>
      <c r="M101" s="15"/>
      <c r="N101" s="15"/>
      <c r="O101" s="15"/>
      <c r="P101" s="15"/>
      <c r="Q101" s="15"/>
      <c r="R101" s="15"/>
    </row>
    <row r="102">
      <c r="A102" s="15"/>
      <c r="B102" s="15"/>
      <c r="C102" s="15"/>
      <c r="D102" s="15"/>
      <c r="E102" s="15"/>
      <c r="F102" s="15"/>
      <c r="G102" s="15"/>
      <c r="H102" s="15"/>
      <c r="I102" s="15"/>
      <c r="J102" s="15"/>
      <c r="K102" s="15"/>
      <c r="L102" s="15"/>
      <c r="M102" s="15"/>
      <c r="N102" s="15"/>
      <c r="O102" s="15"/>
      <c r="P102" s="15"/>
      <c r="Q102" s="15"/>
      <c r="R102" s="15"/>
    </row>
    <row r="103">
      <c r="A103" s="15"/>
      <c r="B103" s="15"/>
      <c r="C103" s="15"/>
      <c r="D103" s="15"/>
      <c r="E103" s="15"/>
      <c r="F103" s="15"/>
      <c r="G103" s="15"/>
      <c r="H103" s="15"/>
      <c r="I103" s="15"/>
      <c r="J103" s="15"/>
      <c r="K103" s="15"/>
      <c r="L103" s="15"/>
      <c r="M103" s="15"/>
      <c r="N103" s="15"/>
      <c r="O103" s="15"/>
      <c r="P103" s="15"/>
      <c r="Q103" s="15"/>
      <c r="R103" s="15"/>
    </row>
    <row r="104">
      <c r="A104" s="15"/>
      <c r="B104" s="15"/>
      <c r="C104" s="15"/>
      <c r="D104" s="15"/>
      <c r="E104" s="15"/>
      <c r="F104" s="15"/>
      <c r="G104" s="15"/>
      <c r="H104" s="15"/>
      <c r="I104" s="15"/>
      <c r="J104" s="15"/>
      <c r="K104" s="15"/>
      <c r="L104" s="15"/>
      <c r="M104" s="15"/>
      <c r="N104" s="15"/>
      <c r="O104" s="15"/>
      <c r="P104" s="15"/>
      <c r="Q104" s="15"/>
      <c r="R104" s="15"/>
    </row>
    <row r="105">
      <c r="A105" s="15"/>
      <c r="B105" s="15"/>
      <c r="C105" s="15"/>
      <c r="D105" s="15"/>
      <c r="E105" s="15"/>
      <c r="F105" s="15"/>
      <c r="G105" s="15"/>
      <c r="H105" s="15"/>
      <c r="I105" s="15"/>
      <c r="J105" s="15"/>
      <c r="K105" s="15"/>
      <c r="L105" s="15"/>
      <c r="M105" s="15"/>
      <c r="N105" s="15"/>
      <c r="O105" s="15"/>
      <c r="P105" s="15"/>
      <c r="Q105" s="15"/>
      <c r="R105" s="15"/>
    </row>
    <row r="106">
      <c r="A106" s="15"/>
      <c r="B106" s="15"/>
      <c r="C106" s="15"/>
      <c r="D106" s="15"/>
      <c r="E106" s="15"/>
      <c r="F106" s="15"/>
      <c r="G106" s="15"/>
      <c r="H106" s="15"/>
      <c r="I106" s="15"/>
      <c r="J106" s="15"/>
      <c r="K106" s="15"/>
      <c r="L106" s="15"/>
      <c r="M106" s="15"/>
      <c r="N106" s="15"/>
      <c r="O106" s="15"/>
      <c r="P106" s="15"/>
      <c r="Q106" s="15"/>
      <c r="R106" s="15"/>
    </row>
    <row r="107">
      <c r="A107" s="15"/>
      <c r="B107" s="15"/>
      <c r="C107" s="15"/>
      <c r="D107" s="15"/>
      <c r="E107" s="15"/>
      <c r="F107" s="15"/>
      <c r="G107" s="15"/>
      <c r="H107" s="15"/>
      <c r="I107" s="15"/>
      <c r="J107" s="15"/>
      <c r="K107" s="15"/>
      <c r="L107" s="15"/>
      <c r="M107" s="15"/>
      <c r="N107" s="15"/>
      <c r="O107" s="15"/>
      <c r="P107" s="15"/>
      <c r="Q107" s="15"/>
      <c r="R107" s="15"/>
    </row>
    <row r="108">
      <c r="A108" s="15"/>
      <c r="B108" s="15"/>
      <c r="C108" s="15"/>
      <c r="D108" s="15"/>
      <c r="E108" s="15"/>
      <c r="F108" s="15"/>
      <c r="G108" s="15"/>
      <c r="H108" s="15"/>
      <c r="I108" s="15"/>
      <c r="J108" s="15"/>
      <c r="K108" s="15"/>
      <c r="L108" s="15"/>
      <c r="M108" s="15"/>
      <c r="N108" s="15"/>
      <c r="O108" s="15"/>
      <c r="P108" s="15"/>
      <c r="Q108" s="15"/>
      <c r="R108" s="15"/>
    </row>
    <row r="109">
      <c r="A109" s="15"/>
      <c r="B109" s="15"/>
      <c r="C109" s="15"/>
      <c r="D109" s="15"/>
      <c r="E109" s="15"/>
      <c r="F109" s="15"/>
      <c r="G109" s="15"/>
      <c r="H109" s="15"/>
      <c r="I109" s="15"/>
      <c r="J109" s="15"/>
      <c r="K109" s="15"/>
      <c r="L109" s="15"/>
      <c r="M109" s="15"/>
      <c r="N109" s="15"/>
      <c r="O109" s="15"/>
      <c r="P109" s="15"/>
      <c r="Q109" s="15"/>
      <c r="R109" s="15"/>
    </row>
    <row r="110">
      <c r="A110" s="15"/>
      <c r="B110" s="15"/>
      <c r="C110" s="15"/>
      <c r="D110" s="15"/>
      <c r="E110" s="15"/>
      <c r="F110" s="15"/>
      <c r="G110" s="15"/>
      <c r="H110" s="15"/>
      <c r="I110" s="15"/>
      <c r="J110" s="15"/>
      <c r="K110" s="15"/>
      <c r="L110" s="15"/>
      <c r="M110" s="15"/>
      <c r="N110" s="15"/>
      <c r="O110" s="15"/>
      <c r="P110" s="15"/>
      <c r="Q110" s="15"/>
      <c r="R110" s="15"/>
    </row>
    <row r="111">
      <c r="A111" s="15"/>
      <c r="B111" s="15"/>
      <c r="C111" s="15"/>
      <c r="D111" s="15"/>
      <c r="E111" s="15"/>
      <c r="F111" s="15"/>
      <c r="G111" s="15"/>
      <c r="H111" s="15"/>
      <c r="I111" s="15"/>
      <c r="J111" s="15"/>
      <c r="K111" s="15"/>
      <c r="L111" s="15"/>
      <c r="M111" s="15"/>
      <c r="N111" s="15"/>
      <c r="O111" s="15"/>
      <c r="P111" s="15"/>
      <c r="Q111" s="15"/>
      <c r="R111" s="15"/>
    </row>
    <row r="112">
      <c r="A112" s="15"/>
      <c r="B112" s="15"/>
      <c r="C112" s="15"/>
      <c r="D112" s="15"/>
      <c r="E112" s="15"/>
      <c r="F112" s="15"/>
      <c r="G112" s="15"/>
      <c r="H112" s="15"/>
      <c r="I112" s="15"/>
      <c r="J112" s="15"/>
      <c r="K112" s="15"/>
      <c r="L112" s="15"/>
      <c r="M112" s="15"/>
      <c r="N112" s="15"/>
      <c r="O112" s="15"/>
      <c r="P112" s="15"/>
      <c r="Q112" s="15"/>
      <c r="R112" s="15"/>
    </row>
    <row r="113">
      <c r="A113" s="15"/>
      <c r="B113" s="15"/>
      <c r="C113" s="15"/>
      <c r="D113" s="15"/>
      <c r="E113" s="15"/>
      <c r="F113" s="15"/>
      <c r="G113" s="15"/>
      <c r="H113" s="15"/>
      <c r="I113" s="15"/>
      <c r="J113" s="15"/>
      <c r="K113" s="15"/>
      <c r="L113" s="15"/>
      <c r="M113" s="15"/>
      <c r="N113" s="15"/>
      <c r="O113" s="15"/>
      <c r="P113" s="15"/>
      <c r="Q113" s="15"/>
      <c r="R113" s="15"/>
    </row>
    <row r="114">
      <c r="A114" s="15"/>
      <c r="B114" s="15"/>
      <c r="C114" s="15"/>
      <c r="D114" s="15"/>
      <c r="E114" s="15"/>
      <c r="F114" s="15"/>
      <c r="G114" s="15"/>
      <c r="H114" s="15"/>
      <c r="I114" s="15"/>
      <c r="J114" s="15"/>
      <c r="K114" s="15"/>
      <c r="L114" s="15"/>
      <c r="M114" s="15"/>
      <c r="N114" s="15"/>
      <c r="O114" s="15"/>
      <c r="P114" s="15"/>
      <c r="Q114" s="15"/>
      <c r="R114" s="15"/>
    </row>
    <row r="115">
      <c r="A115" s="15"/>
      <c r="B115" s="15"/>
      <c r="C115" s="15"/>
      <c r="D115" s="15"/>
      <c r="E115" s="15"/>
      <c r="F115" s="15"/>
      <c r="G115" s="15"/>
      <c r="H115" s="15"/>
      <c r="I115" s="15"/>
      <c r="J115" s="15"/>
      <c r="K115" s="15"/>
      <c r="L115" s="15"/>
      <c r="M115" s="15"/>
      <c r="N115" s="15"/>
      <c r="O115" s="15"/>
      <c r="P115" s="15"/>
      <c r="Q115" s="15"/>
      <c r="R115" s="15"/>
    </row>
    <row r="116">
      <c r="A116" s="15"/>
      <c r="B116" s="15"/>
      <c r="C116" s="15"/>
      <c r="D116" s="15"/>
      <c r="E116" s="15"/>
      <c r="F116" s="15"/>
      <c r="G116" s="15"/>
      <c r="H116" s="15"/>
      <c r="I116" s="15"/>
      <c r="J116" s="15"/>
      <c r="K116" s="15"/>
      <c r="L116" s="15"/>
      <c r="M116" s="15"/>
      <c r="N116" s="15"/>
      <c r="O116" s="15"/>
      <c r="P116" s="15"/>
      <c r="Q116" s="15"/>
      <c r="R116" s="15"/>
    </row>
    <row r="117">
      <c r="A117" s="15"/>
      <c r="B117" s="15"/>
      <c r="C117" s="15"/>
      <c r="D117" s="15"/>
      <c r="E117" s="15"/>
      <c r="F117" s="15"/>
      <c r="G117" s="15"/>
      <c r="H117" s="15"/>
      <c r="I117" s="15"/>
      <c r="J117" s="15"/>
      <c r="K117" s="15"/>
      <c r="L117" s="15"/>
      <c r="M117" s="15"/>
      <c r="N117" s="15"/>
      <c r="O117" s="15"/>
      <c r="P117" s="15"/>
      <c r="Q117" s="15"/>
      <c r="R117" s="15"/>
    </row>
    <row r="118">
      <c r="A118" s="15"/>
      <c r="B118" s="15"/>
      <c r="C118" s="15"/>
      <c r="D118" s="15"/>
      <c r="E118" s="15"/>
      <c r="F118" s="15"/>
      <c r="G118" s="15"/>
      <c r="H118" s="15"/>
      <c r="I118" s="15"/>
      <c r="J118" s="15"/>
      <c r="K118" s="15"/>
      <c r="L118" s="15"/>
      <c r="M118" s="15"/>
      <c r="N118" s="15"/>
      <c r="O118" s="15"/>
      <c r="P118" s="15"/>
      <c r="Q118" s="15"/>
      <c r="R118" s="15"/>
    </row>
    <row r="119">
      <c r="A119" s="15"/>
      <c r="B119" s="15"/>
      <c r="C119" s="15"/>
      <c r="D119" s="15"/>
      <c r="E119" s="15"/>
      <c r="F119" s="15"/>
      <c r="G119" s="15"/>
      <c r="H119" s="15"/>
      <c r="I119" s="15"/>
      <c r="J119" s="15"/>
      <c r="K119" s="15"/>
      <c r="L119" s="15"/>
      <c r="M119" s="15"/>
      <c r="N119" s="15"/>
      <c r="O119" s="15"/>
      <c r="P119" s="15"/>
      <c r="Q119" s="15"/>
      <c r="R119" s="15"/>
    </row>
    <row r="120">
      <c r="A120" s="15"/>
      <c r="B120" s="15"/>
      <c r="C120" s="15"/>
      <c r="D120" s="15"/>
      <c r="E120" s="15"/>
      <c r="F120" s="15"/>
      <c r="G120" s="15"/>
      <c r="H120" s="15"/>
      <c r="I120" s="15"/>
      <c r="J120" s="15"/>
      <c r="K120" s="15"/>
      <c r="L120" s="15"/>
      <c r="M120" s="15"/>
      <c r="N120" s="15"/>
      <c r="O120" s="15"/>
      <c r="P120" s="15"/>
      <c r="Q120" s="15"/>
      <c r="R120" s="15"/>
    </row>
    <row r="121">
      <c r="A121" s="15"/>
      <c r="B121" s="15"/>
      <c r="C121" s="15"/>
      <c r="D121" s="15"/>
      <c r="E121" s="15"/>
      <c r="F121" s="15"/>
      <c r="G121" s="15"/>
      <c r="H121" s="15"/>
      <c r="I121" s="15"/>
      <c r="J121" s="15"/>
      <c r="K121" s="15"/>
      <c r="L121" s="15"/>
      <c r="M121" s="15"/>
      <c r="N121" s="15"/>
      <c r="O121" s="15"/>
      <c r="P121" s="15"/>
      <c r="Q121" s="15"/>
      <c r="R121" s="15"/>
    </row>
    <row r="122">
      <c r="A122" s="15"/>
      <c r="B122" s="15"/>
      <c r="C122" s="15"/>
      <c r="D122" s="15"/>
      <c r="E122" s="15"/>
      <c r="F122" s="15"/>
      <c r="G122" s="15"/>
      <c r="H122" s="15"/>
      <c r="I122" s="15"/>
      <c r="J122" s="15"/>
      <c r="K122" s="15"/>
      <c r="L122" s="15"/>
      <c r="M122" s="15"/>
      <c r="N122" s="15"/>
      <c r="O122" s="15"/>
      <c r="P122" s="15"/>
      <c r="Q122" s="15"/>
      <c r="R122" s="15"/>
    </row>
    <row r="123">
      <c r="A123" s="15"/>
      <c r="B123" s="15"/>
      <c r="C123" s="15"/>
      <c r="D123" s="15"/>
      <c r="E123" s="15"/>
      <c r="F123" s="15"/>
      <c r="G123" s="15"/>
      <c r="H123" s="15"/>
      <c r="I123" s="15"/>
      <c r="J123" s="15"/>
      <c r="K123" s="15"/>
      <c r="L123" s="15"/>
      <c r="M123" s="15"/>
      <c r="N123" s="15"/>
      <c r="O123" s="15"/>
      <c r="P123" s="15"/>
      <c r="Q123" s="15"/>
      <c r="R123" s="15"/>
    </row>
    <row r="124">
      <c r="A124" s="15"/>
      <c r="B124" s="15"/>
      <c r="C124" s="15"/>
      <c r="D124" s="15"/>
      <c r="E124" s="15"/>
      <c r="F124" s="15"/>
      <c r="G124" s="15"/>
      <c r="H124" s="15"/>
      <c r="I124" s="15"/>
      <c r="J124" s="15"/>
      <c r="K124" s="15"/>
      <c r="L124" s="15"/>
      <c r="M124" s="15"/>
      <c r="N124" s="15"/>
      <c r="O124" s="15"/>
      <c r="P124" s="15"/>
      <c r="Q124" s="15"/>
      <c r="R124" s="15"/>
    </row>
    <row r="125">
      <c r="A125" s="15"/>
      <c r="B125" s="15"/>
      <c r="C125" s="15"/>
      <c r="D125" s="15"/>
      <c r="E125" s="15"/>
      <c r="F125" s="15"/>
      <c r="G125" s="15"/>
      <c r="H125" s="15"/>
      <c r="I125" s="15"/>
      <c r="J125" s="15"/>
      <c r="K125" s="15"/>
      <c r="L125" s="15"/>
      <c r="M125" s="15"/>
      <c r="N125" s="15"/>
      <c r="O125" s="15"/>
      <c r="P125" s="15"/>
      <c r="Q125" s="15"/>
      <c r="R125" s="15"/>
    </row>
    <row r="126">
      <c r="A126" s="15"/>
      <c r="B126" s="15"/>
      <c r="C126" s="15"/>
      <c r="D126" s="15"/>
      <c r="E126" s="15"/>
      <c r="F126" s="15"/>
      <c r="G126" s="15"/>
      <c r="H126" s="15"/>
      <c r="I126" s="15"/>
      <c r="J126" s="15"/>
      <c r="K126" s="15"/>
      <c r="L126" s="15"/>
      <c r="M126" s="15"/>
      <c r="N126" s="15"/>
      <c r="O126" s="15"/>
      <c r="P126" s="15"/>
      <c r="Q126" s="15"/>
      <c r="R126" s="15"/>
    </row>
    <row r="127">
      <c r="A127" s="15"/>
      <c r="B127" s="15"/>
      <c r="C127" s="15"/>
      <c r="D127" s="15"/>
      <c r="E127" s="15"/>
      <c r="F127" s="15"/>
      <c r="G127" s="15"/>
      <c r="H127" s="15"/>
      <c r="I127" s="15"/>
      <c r="J127" s="15"/>
      <c r="K127" s="15"/>
      <c r="L127" s="15"/>
      <c r="M127" s="15"/>
      <c r="N127" s="15"/>
      <c r="O127" s="15"/>
      <c r="P127" s="15"/>
      <c r="Q127" s="15"/>
      <c r="R127" s="15"/>
    </row>
    <row r="128">
      <c r="A128" s="15"/>
      <c r="B128" s="15"/>
      <c r="C128" s="15"/>
      <c r="D128" s="15"/>
      <c r="E128" s="15"/>
      <c r="F128" s="15"/>
      <c r="G128" s="15"/>
      <c r="H128" s="15"/>
      <c r="I128" s="15"/>
      <c r="J128" s="15"/>
      <c r="K128" s="15"/>
      <c r="L128" s="15"/>
      <c r="M128" s="15"/>
      <c r="N128" s="15"/>
      <c r="O128" s="15"/>
      <c r="P128" s="15"/>
      <c r="Q128" s="15"/>
      <c r="R128" s="15"/>
    </row>
    <row r="129">
      <c r="A129" s="15"/>
      <c r="B129" s="15"/>
      <c r="C129" s="15"/>
      <c r="D129" s="15"/>
      <c r="E129" s="15"/>
      <c r="F129" s="15"/>
      <c r="G129" s="15"/>
      <c r="H129" s="15"/>
      <c r="I129" s="15"/>
      <c r="J129" s="15"/>
      <c r="K129" s="15"/>
      <c r="L129" s="15"/>
      <c r="M129" s="15"/>
      <c r="N129" s="15"/>
      <c r="O129" s="15"/>
      <c r="P129" s="15"/>
      <c r="Q129" s="15"/>
      <c r="R129" s="15"/>
    </row>
    <row r="130">
      <c r="A130" s="15"/>
      <c r="B130" s="15"/>
      <c r="C130" s="15"/>
      <c r="D130" s="15"/>
      <c r="E130" s="15"/>
      <c r="F130" s="15"/>
      <c r="G130" s="15"/>
      <c r="H130" s="15"/>
      <c r="I130" s="15"/>
      <c r="J130" s="15"/>
      <c r="K130" s="15"/>
      <c r="L130" s="15"/>
      <c r="M130" s="15"/>
      <c r="N130" s="15"/>
      <c r="O130" s="15"/>
      <c r="P130" s="15"/>
      <c r="Q130" s="15"/>
      <c r="R130" s="15"/>
    </row>
    <row r="131">
      <c r="A131" s="15"/>
      <c r="B131" s="15"/>
      <c r="C131" s="15"/>
      <c r="D131" s="15"/>
      <c r="E131" s="15"/>
      <c r="F131" s="15"/>
      <c r="G131" s="15"/>
      <c r="H131" s="15"/>
      <c r="I131" s="15"/>
      <c r="J131" s="15"/>
      <c r="K131" s="15"/>
      <c r="L131" s="15"/>
      <c r="M131" s="15"/>
      <c r="N131" s="15"/>
      <c r="O131" s="15"/>
      <c r="P131" s="15"/>
      <c r="Q131" s="15"/>
      <c r="R131" s="15"/>
    </row>
    <row r="132">
      <c r="A132" s="15"/>
      <c r="B132" s="15"/>
      <c r="C132" s="15"/>
      <c r="D132" s="15"/>
      <c r="E132" s="15"/>
      <c r="F132" s="15"/>
      <c r="G132" s="15"/>
      <c r="H132" s="15"/>
      <c r="I132" s="15"/>
      <c r="J132" s="15"/>
      <c r="K132" s="15"/>
      <c r="L132" s="15"/>
      <c r="M132" s="15"/>
      <c r="N132" s="15"/>
      <c r="O132" s="15"/>
      <c r="P132" s="15"/>
      <c r="Q132" s="15"/>
      <c r="R132" s="15"/>
    </row>
    <row r="133">
      <c r="A133" s="15"/>
      <c r="B133" s="15"/>
      <c r="C133" s="15"/>
      <c r="D133" s="15"/>
      <c r="E133" s="15"/>
      <c r="F133" s="15"/>
      <c r="G133" s="15"/>
      <c r="H133" s="15"/>
      <c r="I133" s="15"/>
      <c r="J133" s="15"/>
      <c r="K133" s="15"/>
      <c r="L133" s="15"/>
      <c r="M133" s="15"/>
      <c r="N133" s="15"/>
      <c r="O133" s="15"/>
      <c r="P133" s="15"/>
      <c r="Q133" s="15"/>
      <c r="R133" s="15"/>
    </row>
    <row r="134">
      <c r="A134" s="15"/>
      <c r="B134" s="15"/>
      <c r="C134" s="15"/>
      <c r="D134" s="15"/>
      <c r="E134" s="15"/>
      <c r="F134" s="15"/>
      <c r="G134" s="15"/>
      <c r="H134" s="15"/>
      <c r="I134" s="15"/>
      <c r="J134" s="15"/>
      <c r="K134" s="15"/>
      <c r="L134" s="15"/>
      <c r="M134" s="15"/>
      <c r="N134" s="15"/>
      <c r="O134" s="15"/>
      <c r="P134" s="15"/>
      <c r="Q134" s="15"/>
      <c r="R134" s="15"/>
    </row>
    <row r="135">
      <c r="A135" s="15"/>
      <c r="B135" s="15"/>
      <c r="C135" s="15"/>
      <c r="D135" s="15"/>
      <c r="E135" s="15"/>
      <c r="F135" s="15"/>
      <c r="G135" s="15"/>
      <c r="H135" s="15"/>
      <c r="I135" s="15"/>
      <c r="J135" s="15"/>
      <c r="K135" s="15"/>
      <c r="L135" s="15"/>
      <c r="M135" s="15"/>
      <c r="N135" s="15"/>
      <c r="O135" s="15"/>
      <c r="P135" s="15"/>
      <c r="Q135" s="15"/>
      <c r="R135" s="15"/>
    </row>
    <row r="136">
      <c r="A136" s="15"/>
      <c r="B136" s="15"/>
      <c r="C136" s="15"/>
      <c r="D136" s="15"/>
      <c r="E136" s="15"/>
      <c r="F136" s="15"/>
      <c r="G136" s="15"/>
      <c r="H136" s="15"/>
      <c r="I136" s="15"/>
      <c r="J136" s="15"/>
      <c r="K136" s="15"/>
      <c r="L136" s="15"/>
      <c r="M136" s="15"/>
      <c r="N136" s="15"/>
      <c r="O136" s="15"/>
      <c r="P136" s="15"/>
      <c r="Q136" s="15"/>
      <c r="R136" s="15"/>
    </row>
    <row r="137">
      <c r="A137" s="15"/>
      <c r="B137" s="15"/>
      <c r="C137" s="15"/>
      <c r="D137" s="15"/>
      <c r="E137" s="15"/>
      <c r="F137" s="15"/>
      <c r="G137" s="15"/>
      <c r="H137" s="15"/>
      <c r="I137" s="15"/>
      <c r="J137" s="15"/>
      <c r="K137" s="15"/>
      <c r="L137" s="15"/>
      <c r="M137" s="15"/>
      <c r="N137" s="15"/>
      <c r="O137" s="15"/>
      <c r="P137" s="15"/>
      <c r="Q137" s="15"/>
      <c r="R137" s="15"/>
    </row>
    <row r="138">
      <c r="A138" s="15"/>
      <c r="B138" s="15"/>
      <c r="C138" s="15"/>
      <c r="D138" s="15"/>
      <c r="E138" s="15"/>
      <c r="F138" s="15"/>
      <c r="G138" s="15"/>
      <c r="H138" s="15"/>
      <c r="I138" s="15"/>
      <c r="J138" s="15"/>
      <c r="K138" s="15"/>
      <c r="L138" s="15"/>
      <c r="M138" s="15"/>
      <c r="N138" s="15"/>
      <c r="O138" s="15"/>
      <c r="P138" s="15"/>
      <c r="Q138" s="15"/>
      <c r="R138" s="15"/>
    </row>
    <row r="139">
      <c r="A139" s="15"/>
      <c r="B139" s="15"/>
      <c r="C139" s="15"/>
      <c r="D139" s="15"/>
      <c r="E139" s="15"/>
      <c r="F139" s="15"/>
      <c r="G139" s="15"/>
      <c r="H139" s="15"/>
      <c r="I139" s="15"/>
      <c r="J139" s="15"/>
      <c r="K139" s="15"/>
      <c r="L139" s="15"/>
      <c r="M139" s="15"/>
      <c r="N139" s="15"/>
      <c r="O139" s="15"/>
      <c r="P139" s="15"/>
      <c r="Q139" s="15"/>
      <c r="R139" s="15"/>
    </row>
    <row r="140">
      <c r="A140" s="15"/>
      <c r="B140" s="15"/>
      <c r="C140" s="15"/>
      <c r="D140" s="15"/>
      <c r="E140" s="15"/>
      <c r="F140" s="15"/>
      <c r="G140" s="15"/>
      <c r="H140" s="15"/>
      <c r="I140" s="15"/>
      <c r="J140" s="15"/>
      <c r="K140" s="15"/>
      <c r="L140" s="15"/>
      <c r="M140" s="15"/>
      <c r="N140" s="15"/>
      <c r="O140" s="15"/>
      <c r="P140" s="15"/>
      <c r="Q140" s="15"/>
      <c r="R140" s="15"/>
    </row>
    <row r="141">
      <c r="A141" s="15"/>
      <c r="B141" s="15"/>
      <c r="C141" s="15"/>
      <c r="D141" s="15"/>
      <c r="E141" s="15"/>
      <c r="F141" s="15"/>
      <c r="G141" s="15"/>
      <c r="H141" s="15"/>
      <c r="I141" s="15"/>
      <c r="J141" s="15"/>
      <c r="K141" s="15"/>
      <c r="L141" s="15"/>
      <c r="M141" s="15"/>
      <c r="N141" s="15"/>
      <c r="O141" s="15"/>
      <c r="P141" s="15"/>
      <c r="Q141" s="15"/>
      <c r="R141" s="15"/>
    </row>
    <row r="142">
      <c r="A142" s="15"/>
      <c r="B142" s="15"/>
      <c r="C142" s="15"/>
      <c r="D142" s="15"/>
      <c r="E142" s="15"/>
      <c r="F142" s="15"/>
      <c r="G142" s="15"/>
      <c r="H142" s="15"/>
      <c r="I142" s="15"/>
      <c r="J142" s="15"/>
      <c r="K142" s="15"/>
      <c r="L142" s="15"/>
      <c r="M142" s="15"/>
      <c r="N142" s="15"/>
      <c r="O142" s="15"/>
      <c r="P142" s="15"/>
      <c r="Q142" s="15"/>
      <c r="R142" s="15"/>
    </row>
    <row r="143">
      <c r="A143" s="15"/>
      <c r="B143" s="15"/>
      <c r="C143" s="15"/>
      <c r="D143" s="15"/>
      <c r="E143" s="15"/>
      <c r="F143" s="15"/>
      <c r="G143" s="15"/>
      <c r="H143" s="15"/>
      <c r="I143" s="15"/>
      <c r="J143" s="15"/>
      <c r="K143" s="15"/>
      <c r="L143" s="15"/>
      <c r="M143" s="15"/>
      <c r="N143" s="15"/>
      <c r="O143" s="15"/>
      <c r="P143" s="15"/>
      <c r="Q143" s="15"/>
      <c r="R143" s="15"/>
    </row>
    <row r="144">
      <c r="A144" s="15"/>
      <c r="B144" s="15"/>
      <c r="C144" s="15"/>
      <c r="D144" s="15"/>
      <c r="E144" s="15"/>
      <c r="F144" s="15"/>
      <c r="G144" s="15"/>
      <c r="H144" s="15"/>
      <c r="I144" s="15"/>
      <c r="J144" s="15"/>
      <c r="K144" s="15"/>
      <c r="L144" s="15"/>
      <c r="M144" s="15"/>
      <c r="N144" s="15"/>
      <c r="O144" s="15"/>
      <c r="P144" s="15"/>
      <c r="Q144" s="15"/>
      <c r="R144" s="15"/>
    </row>
    <row r="145">
      <c r="A145" s="15"/>
      <c r="B145" s="15"/>
      <c r="C145" s="15"/>
      <c r="D145" s="15"/>
      <c r="E145" s="15"/>
      <c r="F145" s="15"/>
      <c r="G145" s="15"/>
      <c r="H145" s="15"/>
      <c r="I145" s="15"/>
      <c r="J145" s="15"/>
      <c r="K145" s="15"/>
      <c r="L145" s="15"/>
      <c r="M145" s="15"/>
      <c r="N145" s="15"/>
      <c r="O145" s="15"/>
      <c r="P145" s="15"/>
      <c r="Q145" s="15"/>
      <c r="R145" s="15"/>
    </row>
    <row r="146">
      <c r="A146" s="15"/>
      <c r="B146" s="15"/>
      <c r="C146" s="15"/>
      <c r="D146" s="15"/>
      <c r="E146" s="15"/>
      <c r="F146" s="15"/>
      <c r="G146" s="15"/>
      <c r="H146" s="15"/>
      <c r="I146" s="15"/>
      <c r="J146" s="15"/>
      <c r="K146" s="15"/>
      <c r="L146" s="15"/>
      <c r="M146" s="15"/>
      <c r="N146" s="15"/>
      <c r="O146" s="15"/>
      <c r="P146" s="15"/>
      <c r="Q146" s="15"/>
      <c r="R146" s="15"/>
    </row>
    <row r="147">
      <c r="A147" s="15"/>
      <c r="B147" s="15"/>
      <c r="C147" s="15"/>
      <c r="D147" s="15"/>
      <c r="E147" s="15"/>
      <c r="F147" s="15"/>
      <c r="G147" s="15"/>
      <c r="H147" s="15"/>
      <c r="I147" s="15"/>
      <c r="J147" s="15"/>
      <c r="K147" s="15"/>
      <c r="L147" s="15"/>
      <c r="M147" s="15"/>
      <c r="N147" s="15"/>
      <c r="O147" s="15"/>
      <c r="P147" s="15"/>
      <c r="Q147" s="15"/>
      <c r="R147" s="15"/>
    </row>
    <row r="148">
      <c r="A148" s="15"/>
      <c r="B148" s="15"/>
      <c r="C148" s="15"/>
      <c r="D148" s="15"/>
      <c r="E148" s="15"/>
      <c r="F148" s="15"/>
      <c r="G148" s="15"/>
      <c r="H148" s="15"/>
      <c r="I148" s="15"/>
      <c r="J148" s="15"/>
      <c r="K148" s="15"/>
      <c r="L148" s="15"/>
      <c r="M148" s="15"/>
      <c r="N148" s="15"/>
      <c r="O148" s="15"/>
      <c r="P148" s="15"/>
      <c r="Q148" s="15"/>
      <c r="R148" s="15"/>
    </row>
    <row r="149">
      <c r="A149" s="15"/>
      <c r="B149" s="15"/>
      <c r="C149" s="15"/>
      <c r="D149" s="15"/>
      <c r="E149" s="15"/>
      <c r="F149" s="15"/>
      <c r="G149" s="15"/>
      <c r="H149" s="15"/>
      <c r="I149" s="15"/>
      <c r="J149" s="15"/>
      <c r="K149" s="15"/>
      <c r="L149" s="15"/>
      <c r="M149" s="15"/>
      <c r="N149" s="15"/>
      <c r="O149" s="15"/>
      <c r="P149" s="15"/>
      <c r="Q149" s="15"/>
      <c r="R149" s="15"/>
    </row>
    <row r="150">
      <c r="A150" s="15"/>
      <c r="B150" s="15"/>
      <c r="C150" s="15"/>
      <c r="D150" s="15"/>
      <c r="E150" s="15"/>
      <c r="F150" s="15"/>
      <c r="G150" s="15"/>
      <c r="H150" s="15"/>
      <c r="I150" s="15"/>
      <c r="J150" s="15"/>
      <c r="K150" s="15"/>
      <c r="L150" s="15"/>
      <c r="M150" s="15"/>
      <c r="N150" s="15"/>
      <c r="O150" s="15"/>
      <c r="P150" s="15"/>
      <c r="Q150" s="15"/>
      <c r="R150" s="15"/>
    </row>
    <row r="151">
      <c r="A151" s="15"/>
      <c r="B151" s="15"/>
      <c r="C151" s="15"/>
      <c r="D151" s="15"/>
      <c r="E151" s="15"/>
      <c r="F151" s="15"/>
      <c r="G151" s="15"/>
      <c r="H151" s="15"/>
      <c r="I151" s="15"/>
      <c r="J151" s="15"/>
      <c r="K151" s="15"/>
      <c r="L151" s="15"/>
      <c r="M151" s="15"/>
      <c r="N151" s="15"/>
      <c r="O151" s="15"/>
      <c r="P151" s="15"/>
      <c r="Q151" s="15"/>
      <c r="R151" s="15"/>
    </row>
    <row r="152">
      <c r="A152" s="15"/>
      <c r="B152" s="15"/>
      <c r="C152" s="15"/>
      <c r="D152" s="15"/>
      <c r="E152" s="15"/>
      <c r="F152" s="15"/>
      <c r="G152" s="15"/>
      <c r="H152" s="15"/>
      <c r="I152" s="15"/>
      <c r="J152" s="15"/>
      <c r="K152" s="15"/>
      <c r="L152" s="15"/>
      <c r="M152" s="15"/>
      <c r="N152" s="15"/>
      <c r="O152" s="15"/>
      <c r="P152" s="15"/>
      <c r="Q152" s="15"/>
      <c r="R152" s="15"/>
    </row>
    <row r="153">
      <c r="A153" s="15"/>
      <c r="B153" s="15"/>
      <c r="C153" s="15"/>
      <c r="D153" s="15"/>
      <c r="E153" s="15"/>
      <c r="F153" s="15"/>
      <c r="G153" s="15"/>
      <c r="H153" s="15"/>
      <c r="I153" s="15"/>
      <c r="J153" s="15"/>
      <c r="K153" s="15"/>
      <c r="L153" s="15"/>
      <c r="M153" s="15"/>
      <c r="N153" s="15"/>
      <c r="O153" s="15"/>
      <c r="P153" s="15"/>
      <c r="Q153" s="15"/>
      <c r="R153" s="15"/>
    </row>
    <row r="154">
      <c r="A154" s="15"/>
      <c r="B154" s="15"/>
      <c r="C154" s="15"/>
      <c r="D154" s="15"/>
      <c r="E154" s="15"/>
      <c r="F154" s="15"/>
      <c r="G154" s="15"/>
      <c r="H154" s="15"/>
      <c r="I154" s="15"/>
      <c r="J154" s="15"/>
      <c r="K154" s="15"/>
      <c r="L154" s="15"/>
      <c r="M154" s="15"/>
      <c r="N154" s="15"/>
      <c r="O154" s="15"/>
      <c r="P154" s="15"/>
      <c r="Q154" s="15"/>
      <c r="R154" s="15"/>
    </row>
    <row r="155">
      <c r="A155" s="15"/>
      <c r="B155" s="15"/>
      <c r="C155" s="15"/>
      <c r="D155" s="15"/>
      <c r="E155" s="15"/>
      <c r="F155" s="15"/>
      <c r="G155" s="15"/>
      <c r="H155" s="15"/>
      <c r="I155" s="15"/>
      <c r="J155" s="15"/>
      <c r="K155" s="15"/>
      <c r="L155" s="15"/>
      <c r="M155" s="15"/>
      <c r="N155" s="15"/>
      <c r="O155" s="15"/>
      <c r="P155" s="15"/>
      <c r="Q155" s="15"/>
      <c r="R155" s="15"/>
    </row>
    <row r="156">
      <c r="A156" s="15"/>
      <c r="B156" s="15"/>
      <c r="C156" s="15"/>
      <c r="D156" s="15"/>
      <c r="E156" s="15"/>
      <c r="F156" s="15"/>
      <c r="G156" s="15"/>
      <c r="H156" s="15"/>
      <c r="I156" s="15"/>
      <c r="J156" s="15"/>
      <c r="K156" s="15"/>
      <c r="L156" s="15"/>
      <c r="M156" s="15"/>
      <c r="N156" s="15"/>
      <c r="O156" s="15"/>
      <c r="P156" s="15"/>
      <c r="Q156" s="15"/>
      <c r="R156" s="15"/>
    </row>
    <row r="157">
      <c r="A157" s="15"/>
      <c r="B157" s="15"/>
      <c r="C157" s="15"/>
      <c r="D157" s="15"/>
      <c r="E157" s="15"/>
      <c r="F157" s="15"/>
      <c r="G157" s="15"/>
      <c r="H157" s="15"/>
      <c r="I157" s="15"/>
      <c r="J157" s="15"/>
      <c r="K157" s="15"/>
      <c r="L157" s="15"/>
      <c r="M157" s="15"/>
      <c r="N157" s="15"/>
      <c r="O157" s="15"/>
      <c r="P157" s="15"/>
      <c r="Q157" s="15"/>
      <c r="R157" s="15"/>
    </row>
    <row r="158">
      <c r="A158" s="15"/>
      <c r="B158" s="15"/>
      <c r="C158" s="15"/>
      <c r="D158" s="15"/>
      <c r="E158" s="15"/>
      <c r="F158" s="15"/>
      <c r="G158" s="15"/>
      <c r="H158" s="15"/>
      <c r="I158" s="15"/>
      <c r="J158" s="15"/>
      <c r="K158" s="15"/>
      <c r="L158" s="15"/>
      <c r="M158" s="15"/>
      <c r="N158" s="15"/>
      <c r="O158" s="15"/>
      <c r="P158" s="15"/>
      <c r="Q158" s="15"/>
      <c r="R158" s="15"/>
    </row>
    <row r="159">
      <c r="A159" s="15"/>
      <c r="B159" s="15"/>
      <c r="C159" s="15"/>
      <c r="D159" s="15"/>
      <c r="E159" s="15"/>
      <c r="F159" s="15"/>
      <c r="G159" s="15"/>
      <c r="H159" s="15"/>
      <c r="I159" s="15"/>
      <c r="J159" s="15"/>
      <c r="K159" s="15"/>
      <c r="L159" s="15"/>
      <c r="M159" s="15"/>
      <c r="N159" s="15"/>
      <c r="O159" s="15"/>
      <c r="P159" s="15"/>
      <c r="Q159" s="15"/>
      <c r="R159" s="15"/>
    </row>
    <row r="160">
      <c r="A160" s="15"/>
      <c r="B160" s="15"/>
      <c r="C160" s="15"/>
      <c r="D160" s="15"/>
      <c r="E160" s="15"/>
      <c r="F160" s="15"/>
      <c r="G160" s="15"/>
      <c r="H160" s="15"/>
      <c r="I160" s="15"/>
      <c r="J160" s="15"/>
      <c r="K160" s="15"/>
      <c r="L160" s="15"/>
      <c r="M160" s="15"/>
      <c r="N160" s="15"/>
      <c r="O160" s="15"/>
      <c r="P160" s="15"/>
      <c r="Q160" s="15"/>
      <c r="R160" s="15"/>
    </row>
    <row r="161">
      <c r="A161" s="15"/>
      <c r="B161" s="15"/>
      <c r="C161" s="15"/>
      <c r="D161" s="15"/>
      <c r="E161" s="15"/>
      <c r="F161" s="15"/>
      <c r="G161" s="15"/>
      <c r="H161" s="15"/>
      <c r="I161" s="15"/>
      <c r="J161" s="15"/>
      <c r="K161" s="15"/>
      <c r="L161" s="15"/>
      <c r="M161" s="15"/>
      <c r="N161" s="15"/>
      <c r="O161" s="15"/>
      <c r="P161" s="15"/>
      <c r="Q161" s="15"/>
      <c r="R161" s="15"/>
    </row>
    <row r="162">
      <c r="A162" s="15"/>
      <c r="B162" s="15"/>
      <c r="C162" s="15"/>
      <c r="D162" s="15"/>
      <c r="E162" s="15"/>
      <c r="F162" s="15"/>
      <c r="G162" s="15"/>
      <c r="H162" s="15"/>
      <c r="I162" s="15"/>
      <c r="J162" s="15"/>
      <c r="K162" s="15"/>
      <c r="L162" s="15"/>
      <c r="M162" s="15"/>
      <c r="N162" s="15"/>
      <c r="O162" s="15"/>
      <c r="P162" s="15"/>
      <c r="Q162" s="15"/>
      <c r="R162" s="15"/>
    </row>
    <row r="163">
      <c r="A163" s="15"/>
      <c r="B163" s="15"/>
      <c r="C163" s="15"/>
      <c r="D163" s="15"/>
      <c r="E163" s="15"/>
      <c r="F163" s="15"/>
      <c r="G163" s="15"/>
      <c r="H163" s="15"/>
      <c r="I163" s="15"/>
      <c r="J163" s="15"/>
      <c r="K163" s="15"/>
      <c r="L163" s="15"/>
      <c r="M163" s="15"/>
      <c r="N163" s="15"/>
      <c r="O163" s="15"/>
      <c r="P163" s="15"/>
      <c r="Q163" s="15"/>
      <c r="R163" s="15"/>
    </row>
    <row r="164">
      <c r="A164" s="15"/>
      <c r="B164" s="15"/>
      <c r="C164" s="15"/>
      <c r="D164" s="15"/>
      <c r="E164" s="15"/>
      <c r="F164" s="15"/>
      <c r="G164" s="15"/>
      <c r="H164" s="15"/>
      <c r="I164" s="15"/>
      <c r="J164" s="15"/>
      <c r="K164" s="15"/>
      <c r="L164" s="15"/>
      <c r="M164" s="15"/>
      <c r="N164" s="15"/>
      <c r="O164" s="15"/>
      <c r="P164" s="15"/>
      <c r="Q164" s="15"/>
      <c r="R164" s="15"/>
    </row>
    <row r="165">
      <c r="A165" s="15"/>
      <c r="B165" s="15"/>
      <c r="C165" s="15"/>
      <c r="D165" s="15"/>
      <c r="E165" s="15"/>
      <c r="F165" s="15"/>
      <c r="G165" s="15"/>
      <c r="H165" s="15"/>
      <c r="I165" s="15"/>
      <c r="J165" s="15"/>
      <c r="K165" s="15"/>
      <c r="L165" s="15"/>
      <c r="M165" s="15"/>
      <c r="N165" s="15"/>
      <c r="O165" s="15"/>
      <c r="P165" s="15"/>
      <c r="Q165" s="15"/>
      <c r="R165" s="15"/>
    </row>
    <row r="166">
      <c r="A166" s="15"/>
      <c r="B166" s="15"/>
      <c r="C166" s="15"/>
      <c r="D166" s="15"/>
      <c r="E166" s="15"/>
      <c r="F166" s="15"/>
      <c r="G166" s="15"/>
      <c r="H166" s="15"/>
      <c r="I166" s="15"/>
      <c r="J166" s="15"/>
      <c r="K166" s="15"/>
      <c r="L166" s="15"/>
      <c r="M166" s="15"/>
      <c r="N166" s="15"/>
      <c r="O166" s="15"/>
      <c r="P166" s="15"/>
      <c r="Q166" s="15"/>
      <c r="R166" s="15"/>
    </row>
    <row r="167">
      <c r="A167" s="15"/>
      <c r="B167" s="15"/>
      <c r="C167" s="15"/>
      <c r="D167" s="15"/>
      <c r="E167" s="15"/>
      <c r="F167" s="15"/>
      <c r="G167" s="15"/>
      <c r="H167" s="15"/>
      <c r="I167" s="15"/>
      <c r="J167" s="15"/>
      <c r="K167" s="15"/>
      <c r="L167" s="15"/>
      <c r="M167" s="15"/>
      <c r="N167" s="15"/>
      <c r="O167" s="15"/>
      <c r="P167" s="15"/>
      <c r="Q167" s="15"/>
      <c r="R167" s="15"/>
    </row>
    <row r="168">
      <c r="A168" s="15"/>
      <c r="B168" s="15"/>
      <c r="C168" s="15"/>
      <c r="D168" s="15"/>
      <c r="E168" s="15"/>
      <c r="F168" s="15"/>
      <c r="G168" s="15"/>
      <c r="H168" s="15"/>
      <c r="I168" s="15"/>
      <c r="J168" s="15"/>
      <c r="K168" s="15"/>
      <c r="L168" s="15"/>
      <c r="M168" s="15"/>
      <c r="N168" s="15"/>
      <c r="O168" s="15"/>
      <c r="P168" s="15"/>
      <c r="Q168" s="15"/>
      <c r="R168" s="15"/>
    </row>
    <row r="169">
      <c r="A169" s="15"/>
      <c r="B169" s="15"/>
      <c r="C169" s="15"/>
      <c r="D169" s="15"/>
      <c r="E169" s="15"/>
      <c r="F169" s="15"/>
      <c r="G169" s="15"/>
      <c r="H169" s="15"/>
      <c r="I169" s="15"/>
      <c r="J169" s="15"/>
      <c r="K169" s="15"/>
      <c r="L169" s="15"/>
      <c r="M169" s="15"/>
      <c r="N169" s="15"/>
      <c r="O169" s="15"/>
      <c r="P169" s="15"/>
      <c r="Q169" s="15"/>
      <c r="R169" s="15"/>
    </row>
    <row r="170">
      <c r="A170" s="15"/>
      <c r="B170" s="15"/>
      <c r="C170" s="15"/>
      <c r="D170" s="15"/>
      <c r="E170" s="15"/>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sheetData>
  <autoFilter ref="$A$2:$R$20"/>
  <mergeCells count="5">
    <mergeCell ref="M1:P1"/>
    <mergeCell ref="H16:L16"/>
    <mergeCell ref="L17:M17"/>
    <mergeCell ref="L18:M18"/>
    <mergeCell ref="L19:M19"/>
  </mergeCells>
  <dataValidations>
    <dataValidation type="list" allowBlank="1" showErrorMessage="1" sqref="K3:K15">
      <formula1>LISTA!$B$2:$B$41</formula1>
    </dataValidation>
    <dataValidation type="list" allowBlank="1" showErrorMessage="1" sqref="L3:L15">
      <formula1>LISTA!$A$2:$A$10</formula1>
    </dataValidation>
    <dataValidation type="custom" allowBlank="1" showDropDown="1" sqref="C26:E26 C27:C28">
      <formula1>OR(NOT(ISERROR(DATEVALUE(C26))), AND(ISNUMBER(C26), LEFT(CELL("format", C26))="D"))</formula1>
    </dataValidation>
    <dataValidation type="custom" allowBlank="1" showDropDown="1" showErrorMessage="1" sqref="B3:C15">
      <formula1>OR(NOT(ISERROR(DATEVALUE(B3))), AND(ISNUMBER(B3), LEFT(CELL("format", B3))="D"))</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3" width="12.88"/>
    <col customWidth="1" min="4" max="4" width="17.13"/>
    <col customWidth="1" min="5" max="5" width="12.13"/>
    <col customWidth="1" min="6" max="6" width="14.75"/>
    <col customWidth="1" min="7" max="7" width="23.0"/>
    <col customWidth="1" min="8" max="8" width="22.75"/>
    <col customWidth="1" min="9" max="9" width="19.75"/>
    <col customWidth="1" min="10" max="12" width="15.63"/>
    <col customWidth="1" min="16" max="16" width="13.75"/>
    <col customWidth="1" min="17" max="17" width="15.63"/>
    <col customWidth="1" min="18" max="18" width="25.0"/>
    <col customWidth="1" min="19" max="19" width="16.5"/>
  </cols>
  <sheetData>
    <row r="1">
      <c r="A1" s="1"/>
      <c r="B1" s="3"/>
      <c r="C1" s="3"/>
      <c r="D1" s="3"/>
      <c r="E1" s="3"/>
      <c r="F1" s="4"/>
      <c r="G1" s="4"/>
      <c r="H1" s="4"/>
      <c r="I1" s="4"/>
      <c r="J1" s="4"/>
      <c r="K1" s="4"/>
      <c r="L1" s="4"/>
      <c r="M1" s="5" t="s">
        <v>0</v>
      </c>
      <c r="N1" s="6"/>
      <c r="O1" s="6"/>
      <c r="P1" s="7"/>
      <c r="Q1" s="8"/>
      <c r="R1" s="8"/>
    </row>
    <row r="2">
      <c r="A2" s="3" t="s">
        <v>1</v>
      </c>
      <c r="B2" s="3"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c r="S2" s="12"/>
    </row>
    <row r="3">
      <c r="A3" s="13"/>
      <c r="B3" s="14">
        <v>44841.0</v>
      </c>
      <c r="C3" s="14">
        <v>44842.0</v>
      </c>
      <c r="D3" s="13">
        <v>3.81401100124583E14</v>
      </c>
      <c r="E3" s="13">
        <v>721.0</v>
      </c>
      <c r="F3" s="13">
        <v>1.1646442E7</v>
      </c>
      <c r="G3" s="13" t="s">
        <v>774</v>
      </c>
      <c r="H3" s="13" t="s">
        <v>774</v>
      </c>
      <c r="I3" s="13">
        <v>7.7006931E7</v>
      </c>
      <c r="J3" s="13" t="s">
        <v>775</v>
      </c>
      <c r="K3" s="13" t="s">
        <v>305</v>
      </c>
      <c r="L3" s="13" t="s">
        <v>27</v>
      </c>
      <c r="M3" s="13">
        <v>1196.0</v>
      </c>
      <c r="N3" s="13">
        <v>1196.0</v>
      </c>
      <c r="O3" s="15"/>
      <c r="P3" s="13" t="s">
        <v>102</v>
      </c>
      <c r="Q3" s="16" t="s">
        <v>23</v>
      </c>
      <c r="R3" s="13" t="s">
        <v>776</v>
      </c>
    </row>
    <row r="4">
      <c r="A4" s="13">
        <v>2.0</v>
      </c>
      <c r="B4" s="14">
        <v>44841.0</v>
      </c>
      <c r="C4" s="14">
        <v>44841.0</v>
      </c>
      <c r="D4" s="13">
        <v>3.81401100124583E14</v>
      </c>
      <c r="E4" s="13">
        <v>722.0</v>
      </c>
      <c r="F4" s="13">
        <v>5.655413014E9</v>
      </c>
      <c r="G4" s="13" t="s">
        <v>777</v>
      </c>
      <c r="H4" s="13" t="s">
        <v>777</v>
      </c>
      <c r="I4" s="13">
        <v>7.5642221E7</v>
      </c>
      <c r="J4" s="13" t="s">
        <v>778</v>
      </c>
      <c r="K4" s="13" t="s">
        <v>779</v>
      </c>
      <c r="L4" s="15"/>
      <c r="M4" s="13">
        <v>350.0</v>
      </c>
      <c r="N4" s="13">
        <f t="shared" ref="N4:N8" si="1">M4</f>
        <v>350</v>
      </c>
      <c r="O4" s="15"/>
      <c r="P4" s="13" t="s">
        <v>102</v>
      </c>
      <c r="Q4" s="16" t="s">
        <v>23</v>
      </c>
      <c r="R4" s="13" t="s">
        <v>780</v>
      </c>
    </row>
    <row r="5">
      <c r="A5" s="13">
        <v>3.0</v>
      </c>
      <c r="B5" s="14">
        <v>44842.0</v>
      </c>
      <c r="C5" s="14">
        <v>44843.0</v>
      </c>
      <c r="D5" s="13">
        <v>3.81401100124583E14</v>
      </c>
      <c r="E5" s="13">
        <v>724.0</v>
      </c>
      <c r="F5" s="13">
        <v>3893327.0</v>
      </c>
      <c r="G5" s="13" t="s">
        <v>781</v>
      </c>
      <c r="H5" s="13" t="s">
        <v>781</v>
      </c>
      <c r="I5" s="13">
        <v>7.2120683E7</v>
      </c>
      <c r="J5" s="13" t="s">
        <v>97</v>
      </c>
      <c r="K5" s="13" t="s">
        <v>418</v>
      </c>
      <c r="L5" s="15"/>
      <c r="M5" s="13">
        <v>260.0</v>
      </c>
      <c r="N5" s="13">
        <f t="shared" si="1"/>
        <v>260</v>
      </c>
      <c r="O5" s="15"/>
      <c r="P5" s="13" t="s">
        <v>102</v>
      </c>
      <c r="Q5" s="16" t="s">
        <v>23</v>
      </c>
      <c r="R5" s="13" t="s">
        <v>782</v>
      </c>
    </row>
    <row r="6">
      <c r="A6" s="13">
        <v>4.0</v>
      </c>
      <c r="B6" s="14">
        <v>44849.0</v>
      </c>
      <c r="C6" s="14">
        <v>44849.0</v>
      </c>
      <c r="D6" s="13">
        <v>3.81401100124583E14</v>
      </c>
      <c r="E6" s="13">
        <v>790.0</v>
      </c>
      <c r="F6" s="13">
        <v>2208316.0</v>
      </c>
      <c r="G6" s="13" t="s">
        <v>783</v>
      </c>
      <c r="H6" s="13" t="s">
        <v>784</v>
      </c>
      <c r="I6" s="13">
        <v>7.0694576E7</v>
      </c>
      <c r="J6" s="13" t="s">
        <v>785</v>
      </c>
      <c r="K6" s="13" t="s">
        <v>418</v>
      </c>
      <c r="L6" s="15"/>
      <c r="M6" s="13">
        <v>200.0</v>
      </c>
      <c r="N6" s="13">
        <f t="shared" si="1"/>
        <v>200</v>
      </c>
      <c r="O6" s="15"/>
      <c r="P6" s="13" t="s">
        <v>102</v>
      </c>
      <c r="Q6" s="16" t="s">
        <v>23</v>
      </c>
      <c r="R6" s="13" t="s">
        <v>786</v>
      </c>
    </row>
    <row r="7">
      <c r="A7" s="13">
        <v>5.0</v>
      </c>
      <c r="B7" s="14">
        <v>44849.0</v>
      </c>
      <c r="C7" s="14">
        <v>44850.0</v>
      </c>
      <c r="D7" s="13">
        <v>3.81401100124583E14</v>
      </c>
      <c r="E7" s="13">
        <v>791.0</v>
      </c>
      <c r="F7" s="13">
        <v>3.93627028E8</v>
      </c>
      <c r="G7" s="13" t="s">
        <v>787</v>
      </c>
      <c r="H7" s="13" t="s">
        <v>788</v>
      </c>
      <c r="I7" s="13">
        <v>7.3640973E7</v>
      </c>
      <c r="J7" s="13" t="s">
        <v>789</v>
      </c>
      <c r="K7" s="13" t="s">
        <v>418</v>
      </c>
      <c r="L7" s="15"/>
      <c r="M7" s="13">
        <v>320.0</v>
      </c>
      <c r="N7" s="13">
        <f t="shared" si="1"/>
        <v>320</v>
      </c>
      <c r="O7" s="15"/>
      <c r="P7" s="13" t="s">
        <v>102</v>
      </c>
      <c r="Q7" s="16" t="s">
        <v>23</v>
      </c>
      <c r="R7" s="13" t="s">
        <v>790</v>
      </c>
    </row>
    <row r="8">
      <c r="A8" s="13">
        <v>6.0</v>
      </c>
      <c r="B8" s="14">
        <v>44849.0</v>
      </c>
      <c r="C8" s="14">
        <v>44849.0</v>
      </c>
      <c r="D8" s="13">
        <v>3.81401100124583E14</v>
      </c>
      <c r="E8" s="13">
        <v>792.0</v>
      </c>
      <c r="F8" s="77">
        <v>5.417743017E9</v>
      </c>
      <c r="G8" s="13" t="s">
        <v>791</v>
      </c>
      <c r="H8" s="13" t="s">
        <v>792</v>
      </c>
      <c r="I8" s="13">
        <v>6.7984819E7</v>
      </c>
      <c r="J8" s="13" t="s">
        <v>793</v>
      </c>
      <c r="K8" s="13" t="s">
        <v>98</v>
      </c>
      <c r="L8" s="13" t="s">
        <v>27</v>
      </c>
      <c r="M8" s="13">
        <v>420.0</v>
      </c>
      <c r="N8" s="13">
        <f t="shared" si="1"/>
        <v>420</v>
      </c>
      <c r="O8" s="15"/>
      <c r="P8" s="13" t="s">
        <v>102</v>
      </c>
      <c r="Q8" s="16" t="s">
        <v>23</v>
      </c>
      <c r="R8" s="13" t="s">
        <v>794</v>
      </c>
    </row>
    <row r="9">
      <c r="A9" s="13">
        <v>7.0</v>
      </c>
      <c r="B9" s="14">
        <v>44849.0</v>
      </c>
      <c r="C9" s="14">
        <v>44855.0</v>
      </c>
      <c r="D9" s="13">
        <v>3.81401100124583E14</v>
      </c>
      <c r="E9" s="13">
        <v>798.0</v>
      </c>
      <c r="F9" s="13">
        <v>4.739016015E9</v>
      </c>
      <c r="G9" s="13" t="s">
        <v>795</v>
      </c>
      <c r="H9" s="13" t="s">
        <v>795</v>
      </c>
      <c r="I9" s="13">
        <v>7.0884507E7</v>
      </c>
      <c r="J9" s="13" t="s">
        <v>20</v>
      </c>
      <c r="K9" s="13" t="s">
        <v>98</v>
      </c>
      <c r="L9" s="13" t="s">
        <v>27</v>
      </c>
      <c r="M9" s="13">
        <v>835.2</v>
      </c>
      <c r="N9" s="13">
        <v>835.2</v>
      </c>
      <c r="O9" s="15"/>
      <c r="P9" s="13" t="s">
        <v>102</v>
      </c>
      <c r="Q9" s="16" t="s">
        <v>23</v>
      </c>
      <c r="R9" s="13" t="s">
        <v>796</v>
      </c>
    </row>
    <row r="10">
      <c r="A10" s="13">
        <v>8.0</v>
      </c>
      <c r="B10" s="14">
        <v>44850.0</v>
      </c>
      <c r="C10" s="14">
        <v>44850.0</v>
      </c>
      <c r="D10" s="13">
        <v>3.81401100124583E14</v>
      </c>
      <c r="E10" s="13">
        <v>819.0</v>
      </c>
      <c r="F10" s="13">
        <v>4.681791016E9</v>
      </c>
      <c r="G10" s="13" t="s">
        <v>797</v>
      </c>
      <c r="H10" s="13" t="s">
        <v>798</v>
      </c>
      <c r="I10" s="13">
        <v>7.1320923E7</v>
      </c>
      <c r="J10" s="13" t="s">
        <v>799</v>
      </c>
      <c r="K10" s="13" t="s">
        <v>418</v>
      </c>
      <c r="L10" s="15"/>
      <c r="M10" s="13">
        <v>620.0</v>
      </c>
      <c r="N10" s="13">
        <f t="shared" ref="N10:N14" si="2">M10</f>
        <v>620</v>
      </c>
      <c r="O10" s="15"/>
      <c r="P10" s="13" t="s">
        <v>102</v>
      </c>
      <c r="Q10" s="16" t="s">
        <v>23</v>
      </c>
      <c r="R10" s="13" t="s">
        <v>800</v>
      </c>
    </row>
    <row r="11">
      <c r="A11" s="13">
        <v>9.0</v>
      </c>
      <c r="B11" s="14">
        <v>44849.0</v>
      </c>
      <c r="C11" s="14">
        <v>44849.0</v>
      </c>
      <c r="D11" s="13">
        <v>3.81401100124583E14</v>
      </c>
      <c r="E11" s="13">
        <v>821.0</v>
      </c>
      <c r="F11" s="13">
        <v>4613332.0</v>
      </c>
      <c r="G11" s="13" t="s">
        <v>801</v>
      </c>
      <c r="H11" s="13" t="s">
        <v>802</v>
      </c>
      <c r="I11" s="13">
        <v>6.9067367E7</v>
      </c>
      <c r="J11" s="13" t="s">
        <v>803</v>
      </c>
      <c r="K11" s="13" t="s">
        <v>98</v>
      </c>
      <c r="L11" s="13" t="s">
        <v>27</v>
      </c>
      <c r="M11" s="13">
        <v>420.0</v>
      </c>
      <c r="N11" s="13">
        <f t="shared" si="2"/>
        <v>420</v>
      </c>
      <c r="O11" s="15"/>
      <c r="P11" s="13" t="s">
        <v>102</v>
      </c>
      <c r="Q11" s="16" t="s">
        <v>23</v>
      </c>
      <c r="R11" s="13" t="s">
        <v>804</v>
      </c>
    </row>
    <row r="12">
      <c r="A12" s="13">
        <v>10.0</v>
      </c>
      <c r="B12" s="14">
        <v>44850.0</v>
      </c>
      <c r="C12" s="14">
        <v>44850.0</v>
      </c>
      <c r="D12" s="13">
        <v>3.81401100124583E14</v>
      </c>
      <c r="E12" s="13">
        <v>822.0</v>
      </c>
      <c r="F12" s="13">
        <v>7964915.0</v>
      </c>
      <c r="G12" s="13" t="s">
        <v>805</v>
      </c>
      <c r="H12" s="13" t="s">
        <v>806</v>
      </c>
      <c r="I12" s="13">
        <v>6.9539009E7</v>
      </c>
      <c r="J12" s="13" t="s">
        <v>807</v>
      </c>
      <c r="K12" s="13" t="s">
        <v>418</v>
      </c>
      <c r="L12" s="15"/>
      <c r="M12" s="13">
        <v>200.0</v>
      </c>
      <c r="N12" s="13">
        <f t="shared" si="2"/>
        <v>200</v>
      </c>
      <c r="O12" s="15"/>
      <c r="P12" s="13" t="s">
        <v>102</v>
      </c>
      <c r="Q12" s="16" t="s">
        <v>23</v>
      </c>
      <c r="R12" s="13" t="s">
        <v>808</v>
      </c>
    </row>
    <row r="13">
      <c r="A13" s="13">
        <v>11.0</v>
      </c>
      <c r="B13" s="14">
        <v>44850.0</v>
      </c>
      <c r="C13" s="14">
        <v>44850.0</v>
      </c>
      <c r="D13" s="13">
        <v>3.81401100124583E14</v>
      </c>
      <c r="E13" s="13">
        <v>823.0</v>
      </c>
      <c r="F13" s="13">
        <v>5878189.0</v>
      </c>
      <c r="G13" s="13" t="s">
        <v>809</v>
      </c>
      <c r="H13" s="13" t="s">
        <v>809</v>
      </c>
      <c r="I13" s="12">
        <v>7.0027876E7</v>
      </c>
      <c r="J13" s="13" t="s">
        <v>20</v>
      </c>
      <c r="K13" s="13" t="s">
        <v>418</v>
      </c>
      <c r="L13" s="15"/>
      <c r="M13" s="13">
        <v>200.0</v>
      </c>
      <c r="N13" s="13">
        <f t="shared" si="2"/>
        <v>200</v>
      </c>
      <c r="O13" s="15"/>
      <c r="P13" s="13" t="s">
        <v>102</v>
      </c>
      <c r="Q13" s="16" t="s">
        <v>23</v>
      </c>
      <c r="R13" s="13" t="s">
        <v>808</v>
      </c>
    </row>
    <row r="14">
      <c r="A14" s="13">
        <v>12.0</v>
      </c>
      <c r="B14" s="14">
        <v>44855.0</v>
      </c>
      <c r="C14" s="14">
        <v>44855.0</v>
      </c>
      <c r="D14" s="13">
        <v>3.81401100124583E14</v>
      </c>
      <c r="E14" s="13" t="s">
        <v>810</v>
      </c>
      <c r="F14" s="13">
        <v>6302512.0</v>
      </c>
      <c r="G14" s="13" t="s">
        <v>811</v>
      </c>
      <c r="H14" s="13" t="s">
        <v>812</v>
      </c>
      <c r="I14" s="13">
        <v>6.8845241E7</v>
      </c>
      <c r="J14" s="13" t="s">
        <v>97</v>
      </c>
      <c r="K14" s="13" t="s">
        <v>749</v>
      </c>
      <c r="L14" s="15"/>
      <c r="M14" s="13">
        <f>(93*85)+(45*2)+(5*65)</f>
        <v>8320</v>
      </c>
      <c r="N14" s="13">
        <f t="shared" si="2"/>
        <v>8320</v>
      </c>
      <c r="O14" s="15"/>
      <c r="P14" s="13" t="s">
        <v>750</v>
      </c>
      <c r="Q14" s="16" t="s">
        <v>23</v>
      </c>
      <c r="R14" s="13" t="s">
        <v>813</v>
      </c>
    </row>
    <row r="15">
      <c r="A15" s="13"/>
      <c r="B15" s="14">
        <v>44861.0</v>
      </c>
      <c r="C15" s="14">
        <v>44870.0</v>
      </c>
      <c r="D15" s="13">
        <v>3.81401100124583E14</v>
      </c>
      <c r="E15" s="13">
        <v>940.0</v>
      </c>
      <c r="F15" s="13">
        <v>8064150.0</v>
      </c>
      <c r="G15" s="13" t="s">
        <v>814</v>
      </c>
      <c r="H15" s="13" t="s">
        <v>815</v>
      </c>
      <c r="I15" s="13">
        <v>7.9911823E7</v>
      </c>
      <c r="J15" s="13" t="s">
        <v>816</v>
      </c>
      <c r="K15" s="13" t="s">
        <v>98</v>
      </c>
      <c r="L15" s="13" t="s">
        <v>27</v>
      </c>
      <c r="M15" s="13">
        <v>835.0</v>
      </c>
      <c r="N15" s="13">
        <v>835.0</v>
      </c>
      <c r="O15" s="13" t="s">
        <v>817</v>
      </c>
      <c r="P15" s="13" t="s">
        <v>102</v>
      </c>
      <c r="Q15" s="16" t="s">
        <v>23</v>
      </c>
      <c r="R15" s="13" t="s">
        <v>818</v>
      </c>
    </row>
    <row r="16">
      <c r="A16" s="13"/>
      <c r="B16" s="14"/>
      <c r="C16" s="14"/>
      <c r="D16" s="13"/>
      <c r="E16" s="15"/>
      <c r="F16" s="15"/>
      <c r="G16" s="15"/>
      <c r="H16" s="15"/>
      <c r="I16" s="15"/>
      <c r="J16" s="15"/>
      <c r="K16" s="13"/>
      <c r="L16" s="15"/>
      <c r="M16" s="15"/>
      <c r="N16" s="13"/>
      <c r="O16" s="15"/>
      <c r="P16" s="15"/>
      <c r="Q16" s="16" t="s">
        <v>23</v>
      </c>
      <c r="R16" s="15"/>
    </row>
    <row r="17">
      <c r="A17" s="13">
        <v>13.0</v>
      </c>
      <c r="B17" s="14"/>
      <c r="C17" s="14"/>
      <c r="D17" s="13">
        <v>3.81401100124583E14</v>
      </c>
      <c r="E17" s="15"/>
      <c r="F17" s="15"/>
      <c r="G17" s="15"/>
      <c r="H17" s="15"/>
      <c r="I17" s="15"/>
      <c r="J17" s="15"/>
      <c r="K17" s="13"/>
      <c r="L17" s="15"/>
      <c r="M17" s="15"/>
      <c r="N17" s="13" t="str">
        <f>M17</f>
        <v/>
      </c>
      <c r="O17" s="15"/>
      <c r="P17" s="15"/>
      <c r="Q17" s="16" t="s">
        <v>23</v>
      </c>
      <c r="R17" s="15"/>
    </row>
    <row r="18">
      <c r="A18" s="40"/>
      <c r="B18" s="42"/>
      <c r="C18" s="42"/>
      <c r="D18" s="42"/>
      <c r="E18" s="42"/>
      <c r="F18" s="42"/>
      <c r="G18" s="42"/>
      <c r="H18" s="63" t="s">
        <v>560</v>
      </c>
      <c r="I18" s="44"/>
      <c r="J18" s="44"/>
      <c r="K18" s="44"/>
      <c r="L18" s="44"/>
      <c r="M18" s="45">
        <f t="shared" ref="M18:N18" si="3">SUM(M3:M17)</f>
        <v>14176.2</v>
      </c>
      <c r="N18" s="46">
        <f t="shared" si="3"/>
        <v>14176.2</v>
      </c>
      <c r="O18" s="46"/>
      <c r="P18" s="42"/>
      <c r="Q18" s="42"/>
      <c r="R18" s="42"/>
    </row>
    <row r="19">
      <c r="A19" s="13"/>
      <c r="B19" s="15"/>
      <c r="C19" s="15"/>
      <c r="D19" s="15"/>
      <c r="E19" s="15"/>
      <c r="F19" s="15"/>
      <c r="G19" s="15"/>
      <c r="H19" s="15"/>
      <c r="I19" s="15"/>
      <c r="J19" s="15"/>
      <c r="K19" s="15"/>
      <c r="L19" s="64" t="s">
        <v>563</v>
      </c>
      <c r="N19" s="65" t="str">
        <f>N18/D20</f>
        <v>#DIV/0!</v>
      </c>
      <c r="O19" s="15"/>
      <c r="P19" s="15"/>
      <c r="Q19" s="15"/>
      <c r="R19" s="15"/>
    </row>
    <row r="20">
      <c r="A20" s="13"/>
      <c r="B20" s="1"/>
      <c r="C20" s="1"/>
      <c r="D20" s="13"/>
      <c r="E20" s="80"/>
      <c r="F20" s="81"/>
      <c r="G20" s="13"/>
      <c r="H20" s="15"/>
      <c r="I20" s="15"/>
      <c r="J20" s="15"/>
      <c r="K20" s="15"/>
      <c r="L20" s="13" t="s">
        <v>819</v>
      </c>
      <c r="M20" s="72">
        <v>14000.0</v>
      </c>
      <c r="N20" s="73">
        <f>M20/6.96</f>
        <v>2011.494253</v>
      </c>
      <c r="O20" s="15"/>
      <c r="P20" s="15"/>
      <c r="Q20" s="15"/>
      <c r="R20" s="15"/>
    </row>
    <row r="21">
      <c r="A21" s="13"/>
      <c r="B21" s="13"/>
      <c r="C21" s="13"/>
      <c r="D21" s="15"/>
      <c r="E21" s="15"/>
      <c r="F21" s="15"/>
      <c r="G21" s="51" t="s">
        <v>377</v>
      </c>
      <c r="H21" s="51" t="s">
        <v>378</v>
      </c>
      <c r="I21" s="51" t="s">
        <v>378</v>
      </c>
      <c r="J21" s="15"/>
      <c r="K21" s="15"/>
      <c r="L21" s="13"/>
      <c r="M21" s="72"/>
      <c r="N21" s="82"/>
      <c r="O21" s="15"/>
      <c r="P21" s="15"/>
      <c r="Q21" s="15"/>
      <c r="R21" s="15"/>
    </row>
    <row r="22">
      <c r="A22" s="13"/>
      <c r="B22" s="13"/>
      <c r="C22" s="13"/>
      <c r="D22" s="49"/>
      <c r="E22" s="49"/>
      <c r="F22" s="15"/>
      <c r="G22" s="52" t="s">
        <v>23</v>
      </c>
      <c r="H22" s="52" t="s">
        <v>820</v>
      </c>
      <c r="I22" s="52" t="s">
        <v>671</v>
      </c>
      <c r="J22" s="15"/>
      <c r="K22" s="15"/>
      <c r="L22" s="83"/>
      <c r="M22" s="84"/>
      <c r="N22" s="15"/>
      <c r="O22" s="15"/>
      <c r="P22" s="15"/>
      <c r="Q22" s="15"/>
      <c r="R22" s="15"/>
    </row>
    <row r="23">
      <c r="A23" s="15"/>
      <c r="B23" s="13"/>
      <c r="C23" s="13"/>
      <c r="D23" s="15"/>
      <c r="E23" s="15"/>
      <c r="F23" s="15"/>
      <c r="G23" s="51" t="s">
        <v>381</v>
      </c>
      <c r="H23" s="51" t="s">
        <v>382</v>
      </c>
      <c r="I23" s="51" t="s">
        <v>383</v>
      </c>
      <c r="J23" s="15"/>
      <c r="K23" s="15"/>
      <c r="L23" s="85"/>
      <c r="M23" s="86"/>
      <c r="N23" s="15"/>
      <c r="O23" s="15"/>
      <c r="P23" s="15"/>
      <c r="Q23" s="15"/>
      <c r="R23" s="15"/>
    </row>
    <row r="24">
      <c r="A24" s="15"/>
      <c r="B24" s="15"/>
      <c r="C24" s="15"/>
      <c r="D24" s="15"/>
      <c r="E24" s="15"/>
      <c r="F24" s="15"/>
      <c r="G24" s="15"/>
      <c r="H24" s="15"/>
      <c r="I24" s="15"/>
      <c r="J24" s="15"/>
      <c r="K24" s="15"/>
      <c r="L24" s="15"/>
      <c r="M24" s="15"/>
      <c r="N24" s="15"/>
      <c r="O24" s="15"/>
      <c r="P24" s="15"/>
      <c r="Q24" s="15"/>
      <c r="R24" s="15"/>
    </row>
    <row r="25">
      <c r="A25" s="15"/>
      <c r="B25" s="15"/>
      <c r="C25" s="15"/>
      <c r="D25" s="15"/>
      <c r="E25" s="15"/>
      <c r="F25" s="15"/>
      <c r="G25" s="15">
        <f>200*5%</f>
        <v>10</v>
      </c>
      <c r="H25" s="15"/>
      <c r="I25" s="15">
        <f>420-70</f>
        <v>350</v>
      </c>
      <c r="J25" s="15"/>
      <c r="K25" s="15"/>
      <c r="L25" s="15"/>
      <c r="M25" s="15"/>
      <c r="N25" s="15"/>
      <c r="O25" s="15"/>
      <c r="P25" s="15"/>
      <c r="Q25" s="15"/>
      <c r="R25" s="15"/>
    </row>
    <row r="26">
      <c r="A26" s="15"/>
      <c r="B26" s="55"/>
      <c r="C26" s="54"/>
      <c r="D26" s="55"/>
      <c r="E26" s="53"/>
      <c r="F26" s="55"/>
      <c r="G26" s="55"/>
      <c r="H26" s="55"/>
      <c r="I26" s="55"/>
      <c r="J26" s="15"/>
      <c r="K26" s="15"/>
      <c r="L26" s="15"/>
      <c r="M26" s="15"/>
      <c r="N26" s="15"/>
      <c r="O26" s="15"/>
      <c r="P26" s="15"/>
      <c r="Q26" s="15"/>
      <c r="R26" s="15"/>
    </row>
    <row r="27">
      <c r="A27" s="15"/>
      <c r="B27" s="66"/>
      <c r="C27" s="13"/>
      <c r="D27" s="49"/>
      <c r="E27" s="13"/>
      <c r="F27" s="15"/>
      <c r="G27" s="15"/>
      <c r="H27" s="15"/>
      <c r="I27" s="15"/>
      <c r="J27" s="15"/>
      <c r="K27" s="15"/>
      <c r="L27" s="15"/>
      <c r="M27" s="15"/>
      <c r="N27" s="15"/>
      <c r="O27" s="15"/>
      <c r="P27" s="15"/>
      <c r="Q27" s="15"/>
      <c r="R27" s="15"/>
    </row>
    <row r="28">
      <c r="A28" s="15"/>
      <c r="B28" s="66"/>
      <c r="C28" s="13"/>
      <c r="D28" s="49"/>
      <c r="E28" s="13"/>
      <c r="F28" s="15"/>
      <c r="G28" s="15"/>
      <c r="H28" s="15"/>
      <c r="I28" s="15"/>
      <c r="J28" s="15"/>
      <c r="K28" s="15"/>
      <c r="L28" s="15"/>
      <c r="M28" s="15"/>
      <c r="N28" s="15"/>
      <c r="O28" s="15"/>
      <c r="P28" s="15"/>
      <c r="Q28" s="15"/>
      <c r="R28" s="15"/>
    </row>
    <row r="29">
      <c r="A29" s="15"/>
      <c r="B29" s="15"/>
      <c r="C29" s="15"/>
      <c r="D29" s="15"/>
      <c r="E29" s="15"/>
      <c r="F29" s="15"/>
      <c r="G29" s="15"/>
      <c r="H29" s="15"/>
      <c r="I29" s="15"/>
      <c r="J29" s="15"/>
      <c r="K29" s="15"/>
      <c r="L29" s="15"/>
      <c r="M29" s="15"/>
      <c r="N29" s="15"/>
      <c r="O29" s="15"/>
      <c r="P29" s="15"/>
      <c r="Q29" s="15"/>
      <c r="R29" s="15"/>
    </row>
    <row r="30">
      <c r="A30" s="15"/>
      <c r="B30" s="15"/>
      <c r="C30" s="15"/>
      <c r="D30" s="15"/>
      <c r="E30" s="15"/>
      <c r="F30" s="15"/>
      <c r="G30" s="15"/>
      <c r="H30" s="15"/>
      <c r="I30" s="15"/>
      <c r="J30" s="15"/>
      <c r="K30" s="15"/>
      <c r="L30" s="15"/>
      <c r="M30" s="15"/>
      <c r="N30" s="15"/>
      <c r="O30" s="15"/>
      <c r="P30" s="15"/>
      <c r="Q30" s="15"/>
      <c r="R30" s="15"/>
    </row>
    <row r="31">
      <c r="A31" s="15"/>
      <c r="B31" s="15"/>
      <c r="C31" s="15"/>
      <c r="D31" s="15"/>
      <c r="E31" s="15"/>
      <c r="F31" s="15"/>
      <c r="G31" s="15"/>
      <c r="H31" s="15"/>
      <c r="I31" s="15"/>
      <c r="J31" s="15"/>
      <c r="K31" s="15"/>
      <c r="L31" s="15"/>
      <c r="M31" s="15"/>
      <c r="N31" s="15"/>
      <c r="O31" s="15"/>
      <c r="P31" s="15"/>
      <c r="Q31" s="15"/>
      <c r="R31" s="15"/>
    </row>
    <row r="32">
      <c r="A32" s="15"/>
      <c r="B32" s="15"/>
      <c r="C32" s="15"/>
      <c r="D32" s="15"/>
      <c r="E32" s="15"/>
      <c r="F32" s="15"/>
      <c r="G32" s="15"/>
      <c r="H32" s="15"/>
      <c r="I32" s="15"/>
      <c r="J32" s="15"/>
      <c r="K32" s="15"/>
      <c r="L32" s="15"/>
      <c r="M32" s="15"/>
      <c r="N32" s="15"/>
      <c r="O32" s="15"/>
      <c r="P32" s="15"/>
      <c r="Q32" s="15"/>
      <c r="R32" s="15"/>
    </row>
    <row r="33">
      <c r="A33" s="15"/>
      <c r="B33" s="15"/>
      <c r="C33" s="15"/>
      <c r="D33" s="15"/>
      <c r="E33" s="15"/>
      <c r="F33" s="15"/>
      <c r="G33" s="15"/>
      <c r="H33" s="15"/>
      <c r="I33" s="15"/>
      <c r="J33" s="15"/>
      <c r="K33" s="15"/>
      <c r="L33" s="15"/>
      <c r="M33" s="15"/>
      <c r="N33" s="15"/>
      <c r="O33" s="15"/>
      <c r="P33" s="15"/>
      <c r="Q33" s="15"/>
      <c r="R33" s="15"/>
    </row>
    <row r="34">
      <c r="A34" s="15"/>
      <c r="B34" s="15"/>
      <c r="C34" s="15"/>
      <c r="D34" s="15"/>
      <c r="E34" s="15"/>
      <c r="F34" s="15"/>
      <c r="G34" s="15"/>
      <c r="H34" s="15"/>
      <c r="I34" s="15"/>
      <c r="J34" s="15"/>
      <c r="K34" s="15"/>
      <c r="L34" s="15"/>
      <c r="M34" s="15"/>
      <c r="N34" s="15"/>
      <c r="O34" s="15"/>
      <c r="P34" s="15"/>
      <c r="Q34" s="15"/>
      <c r="R34" s="15"/>
    </row>
    <row r="35">
      <c r="A35" s="15"/>
      <c r="B35" s="15"/>
      <c r="C35" s="15"/>
      <c r="D35" s="15"/>
      <c r="E35" s="15"/>
      <c r="F35" s="15"/>
      <c r="G35" s="15"/>
      <c r="H35" s="15"/>
      <c r="I35" s="15"/>
      <c r="J35" s="15"/>
      <c r="K35" s="15"/>
      <c r="L35" s="15"/>
      <c r="M35" s="15"/>
      <c r="N35" s="15"/>
      <c r="O35" s="15"/>
      <c r="P35" s="15"/>
      <c r="Q35" s="15"/>
      <c r="R35" s="15"/>
    </row>
    <row r="36">
      <c r="A36" s="15"/>
      <c r="B36" s="15"/>
      <c r="C36" s="15"/>
      <c r="D36" s="15"/>
      <c r="E36" s="15"/>
      <c r="F36" s="15"/>
      <c r="G36" s="15"/>
      <c r="H36" s="15"/>
      <c r="I36" s="15"/>
      <c r="J36" s="15"/>
      <c r="K36" s="15"/>
      <c r="L36" s="15"/>
      <c r="M36" s="15"/>
      <c r="N36" s="15"/>
      <c r="O36" s="15"/>
      <c r="P36" s="15"/>
      <c r="Q36" s="15"/>
      <c r="R36" s="15"/>
    </row>
    <row r="37">
      <c r="A37" s="15"/>
      <c r="B37" s="15"/>
      <c r="C37" s="15"/>
      <c r="D37" s="15"/>
      <c r="E37" s="15"/>
      <c r="F37" s="15"/>
      <c r="G37" s="15"/>
      <c r="H37" s="15"/>
      <c r="I37" s="15"/>
      <c r="J37" s="15"/>
      <c r="K37" s="15"/>
      <c r="L37" s="15"/>
      <c r="M37" s="15"/>
      <c r="N37" s="15"/>
      <c r="O37" s="15"/>
      <c r="P37" s="15"/>
      <c r="Q37" s="15"/>
      <c r="R37" s="15"/>
    </row>
    <row r="38">
      <c r="A38" s="15"/>
      <c r="B38" s="15"/>
      <c r="C38" s="15"/>
      <c r="D38" s="15"/>
      <c r="E38" s="15"/>
      <c r="F38" s="15"/>
      <c r="G38" s="15"/>
      <c r="H38" s="15"/>
      <c r="I38" s="15"/>
      <c r="J38" s="15"/>
      <c r="K38" s="15"/>
      <c r="L38" s="15"/>
      <c r="M38" s="15"/>
      <c r="N38" s="15"/>
      <c r="O38" s="15"/>
      <c r="P38" s="15"/>
      <c r="Q38" s="15"/>
      <c r="R38" s="15"/>
    </row>
    <row r="39">
      <c r="A39" s="15"/>
      <c r="B39" s="15"/>
      <c r="C39" s="15"/>
      <c r="D39" s="15"/>
      <c r="E39" s="15"/>
      <c r="F39" s="15"/>
      <c r="G39" s="15"/>
      <c r="H39" s="15"/>
      <c r="I39" s="15"/>
      <c r="J39" s="15"/>
      <c r="K39" s="15"/>
      <c r="L39" s="15"/>
      <c r="M39" s="15"/>
      <c r="N39" s="15"/>
      <c r="O39" s="15"/>
      <c r="P39" s="15"/>
      <c r="Q39" s="15"/>
      <c r="R39" s="15"/>
    </row>
    <row r="40">
      <c r="A40" s="15"/>
      <c r="B40" s="15"/>
      <c r="C40" s="15"/>
      <c r="D40" s="15"/>
      <c r="E40" s="15"/>
      <c r="F40" s="15"/>
      <c r="G40" s="15"/>
      <c r="H40" s="15"/>
      <c r="I40" s="15"/>
      <c r="J40" s="15"/>
      <c r="K40" s="15"/>
      <c r="L40" s="15"/>
      <c r="M40" s="15"/>
      <c r="N40" s="15"/>
      <c r="O40" s="15"/>
      <c r="P40" s="15"/>
      <c r="Q40" s="15"/>
      <c r="R40" s="15"/>
    </row>
    <row r="41">
      <c r="A41" s="15"/>
      <c r="B41" s="15"/>
      <c r="C41" s="15"/>
      <c r="D41" s="15"/>
      <c r="E41" s="15"/>
      <c r="F41" s="15"/>
      <c r="G41" s="15"/>
      <c r="H41" s="15"/>
      <c r="I41" s="15"/>
      <c r="J41" s="15"/>
      <c r="K41" s="15"/>
      <c r="L41" s="15"/>
      <c r="M41" s="15"/>
      <c r="N41" s="15"/>
      <c r="O41" s="15"/>
      <c r="P41" s="15"/>
      <c r="Q41" s="15"/>
      <c r="R41" s="15"/>
    </row>
    <row r="42">
      <c r="A42" s="15"/>
      <c r="B42" s="15"/>
      <c r="C42" s="15"/>
      <c r="D42" s="15"/>
      <c r="E42" s="15"/>
      <c r="F42" s="15"/>
      <c r="G42" s="15"/>
      <c r="H42" s="15"/>
      <c r="I42" s="15"/>
      <c r="J42" s="15"/>
      <c r="K42" s="15"/>
      <c r="L42" s="15"/>
      <c r="M42" s="15"/>
      <c r="N42" s="15"/>
      <c r="O42" s="15"/>
      <c r="P42" s="15"/>
      <c r="Q42" s="15"/>
      <c r="R42" s="15"/>
    </row>
    <row r="43">
      <c r="A43" s="15"/>
      <c r="B43" s="15"/>
      <c r="C43" s="15"/>
      <c r="D43" s="15"/>
      <c r="E43" s="15"/>
      <c r="F43" s="15"/>
      <c r="G43" s="15"/>
      <c r="H43" s="15"/>
      <c r="I43" s="15"/>
      <c r="J43" s="15"/>
      <c r="K43" s="15"/>
      <c r="L43" s="15"/>
      <c r="M43" s="15"/>
      <c r="N43" s="15"/>
      <c r="O43" s="15"/>
      <c r="P43" s="15"/>
      <c r="Q43" s="15"/>
      <c r="R43" s="15"/>
    </row>
    <row r="44">
      <c r="A44" s="15"/>
      <c r="B44" s="15"/>
      <c r="C44" s="15"/>
      <c r="D44" s="15"/>
      <c r="E44" s="15"/>
      <c r="F44" s="15"/>
      <c r="G44" s="15"/>
      <c r="H44" s="15"/>
      <c r="I44" s="15"/>
      <c r="J44" s="15"/>
      <c r="K44" s="15"/>
      <c r="L44" s="15"/>
      <c r="M44" s="15"/>
      <c r="N44" s="15"/>
      <c r="O44" s="15"/>
      <c r="P44" s="15"/>
      <c r="Q44" s="15"/>
      <c r="R44" s="15"/>
    </row>
    <row r="45">
      <c r="A45" s="15"/>
      <c r="B45" s="15"/>
      <c r="C45" s="15"/>
      <c r="D45" s="15"/>
      <c r="E45" s="15"/>
      <c r="F45" s="15"/>
      <c r="G45" s="15"/>
      <c r="H45" s="15"/>
      <c r="I45" s="15"/>
      <c r="J45" s="15"/>
      <c r="K45" s="15"/>
      <c r="L45" s="15"/>
      <c r="M45" s="15"/>
      <c r="N45" s="15"/>
      <c r="O45" s="15"/>
      <c r="P45" s="15"/>
      <c r="Q45" s="15"/>
      <c r="R45" s="15"/>
    </row>
    <row r="46">
      <c r="A46" s="15"/>
      <c r="B46" s="15"/>
      <c r="C46" s="15"/>
      <c r="D46" s="15"/>
      <c r="E46" s="15"/>
      <c r="F46" s="15"/>
      <c r="G46" s="15"/>
      <c r="H46" s="15"/>
      <c r="I46" s="15"/>
      <c r="J46" s="15"/>
      <c r="K46" s="15"/>
      <c r="L46" s="15"/>
      <c r="M46" s="15"/>
      <c r="N46" s="15"/>
      <c r="O46" s="15"/>
      <c r="P46" s="15"/>
      <c r="Q46" s="15"/>
      <c r="R46" s="15"/>
    </row>
    <row r="47">
      <c r="A47" s="15"/>
      <c r="B47" s="15"/>
      <c r="C47" s="15"/>
      <c r="D47" s="15"/>
      <c r="E47" s="15"/>
      <c r="F47" s="15"/>
      <c r="G47" s="15"/>
      <c r="H47" s="15"/>
      <c r="I47" s="15"/>
      <c r="J47" s="15"/>
      <c r="K47" s="15"/>
      <c r="L47" s="15"/>
      <c r="M47" s="15"/>
      <c r="N47" s="15"/>
      <c r="O47" s="15"/>
      <c r="P47" s="15"/>
      <c r="Q47" s="15"/>
      <c r="R47" s="15"/>
    </row>
    <row r="48">
      <c r="A48" s="15"/>
      <c r="B48" s="15"/>
      <c r="C48" s="15"/>
      <c r="D48" s="15"/>
      <c r="E48" s="15"/>
      <c r="F48" s="15"/>
      <c r="G48" s="15"/>
      <c r="H48" s="15"/>
      <c r="I48" s="15"/>
      <c r="J48" s="15"/>
      <c r="K48" s="15"/>
      <c r="L48" s="15"/>
      <c r="M48" s="15"/>
      <c r="N48" s="15"/>
      <c r="O48" s="15"/>
      <c r="P48" s="15"/>
      <c r="Q48" s="15"/>
      <c r="R48" s="15"/>
    </row>
    <row r="49">
      <c r="A49" s="15"/>
      <c r="B49" s="15"/>
      <c r="C49" s="15"/>
      <c r="D49" s="15"/>
      <c r="E49" s="15"/>
      <c r="F49" s="15"/>
      <c r="G49" s="15"/>
      <c r="H49" s="15"/>
      <c r="I49" s="15"/>
      <c r="J49" s="15"/>
      <c r="K49" s="15"/>
      <c r="L49" s="15"/>
      <c r="M49" s="15"/>
      <c r="N49" s="15"/>
      <c r="O49" s="15"/>
      <c r="P49" s="15"/>
      <c r="Q49" s="15"/>
      <c r="R49" s="15"/>
    </row>
    <row r="50">
      <c r="A50" s="15"/>
      <c r="B50" s="15"/>
      <c r="C50" s="15"/>
      <c r="D50" s="15"/>
      <c r="E50" s="15"/>
      <c r="F50" s="15"/>
      <c r="G50" s="15"/>
      <c r="H50" s="15"/>
      <c r="I50" s="15"/>
      <c r="J50" s="15"/>
      <c r="K50" s="15"/>
      <c r="L50" s="15"/>
      <c r="M50" s="15"/>
      <c r="N50" s="15"/>
      <c r="O50" s="15"/>
      <c r="P50" s="15"/>
      <c r="Q50" s="15"/>
      <c r="R50" s="15"/>
    </row>
    <row r="51">
      <c r="A51" s="15"/>
      <c r="B51" s="15"/>
      <c r="C51" s="15"/>
      <c r="D51" s="15"/>
      <c r="E51" s="15"/>
      <c r="F51" s="15"/>
      <c r="G51" s="15"/>
      <c r="H51" s="15"/>
      <c r="I51" s="15"/>
      <c r="J51" s="15"/>
      <c r="K51" s="15"/>
      <c r="L51" s="15"/>
      <c r="M51" s="15"/>
      <c r="N51" s="15"/>
      <c r="O51" s="15"/>
      <c r="P51" s="15"/>
      <c r="Q51" s="15"/>
      <c r="R51" s="15"/>
    </row>
    <row r="52">
      <c r="A52" s="15"/>
      <c r="B52" s="15"/>
      <c r="C52" s="15"/>
      <c r="D52" s="15"/>
      <c r="E52" s="15"/>
      <c r="F52" s="15"/>
      <c r="G52" s="15"/>
      <c r="H52" s="15"/>
      <c r="I52" s="15"/>
      <c r="J52" s="15"/>
      <c r="K52" s="15"/>
      <c r="L52" s="15"/>
      <c r="M52" s="15"/>
      <c r="N52" s="15"/>
      <c r="O52" s="15"/>
      <c r="P52" s="15"/>
      <c r="Q52" s="15"/>
      <c r="R52" s="15"/>
    </row>
    <row r="53">
      <c r="A53" s="15"/>
      <c r="B53" s="15"/>
      <c r="C53" s="15"/>
      <c r="D53" s="15"/>
      <c r="E53" s="15"/>
      <c r="F53" s="15"/>
      <c r="G53" s="15"/>
      <c r="H53" s="15"/>
      <c r="I53" s="15"/>
      <c r="J53" s="15"/>
      <c r="K53" s="15"/>
      <c r="L53" s="15"/>
      <c r="M53" s="15"/>
      <c r="N53" s="15"/>
      <c r="O53" s="15"/>
      <c r="P53" s="15"/>
      <c r="Q53" s="15"/>
      <c r="R53" s="15"/>
    </row>
    <row r="54">
      <c r="A54" s="15"/>
      <c r="B54" s="15"/>
      <c r="C54" s="15"/>
      <c r="D54" s="15"/>
      <c r="E54" s="15"/>
      <c r="F54" s="15"/>
      <c r="G54" s="15"/>
      <c r="H54" s="15"/>
      <c r="I54" s="15"/>
      <c r="J54" s="15"/>
      <c r="K54" s="15"/>
      <c r="L54" s="15"/>
      <c r="M54" s="15"/>
      <c r="N54" s="15"/>
      <c r="O54" s="15"/>
      <c r="P54" s="15"/>
      <c r="Q54" s="15"/>
      <c r="R54" s="15"/>
    </row>
    <row r="55">
      <c r="A55" s="15"/>
      <c r="B55" s="15"/>
      <c r="C55" s="15"/>
      <c r="D55" s="15"/>
      <c r="E55" s="15"/>
      <c r="F55" s="15"/>
      <c r="G55" s="15"/>
      <c r="H55" s="15"/>
      <c r="I55" s="15"/>
      <c r="J55" s="15"/>
      <c r="K55" s="15"/>
      <c r="L55" s="15"/>
      <c r="M55" s="15"/>
      <c r="N55" s="15"/>
      <c r="O55" s="15"/>
      <c r="P55" s="15"/>
      <c r="Q55" s="15"/>
      <c r="R55" s="15"/>
    </row>
    <row r="56">
      <c r="A56" s="15"/>
      <c r="B56" s="15"/>
      <c r="C56" s="15"/>
      <c r="D56" s="15"/>
      <c r="E56" s="15"/>
      <c r="F56" s="15"/>
      <c r="G56" s="15"/>
      <c r="H56" s="15"/>
      <c r="I56" s="15"/>
      <c r="J56" s="15"/>
      <c r="K56" s="15"/>
      <c r="L56" s="15"/>
      <c r="M56" s="15"/>
      <c r="N56" s="15"/>
      <c r="O56" s="15"/>
      <c r="P56" s="15"/>
      <c r="Q56" s="15"/>
      <c r="R56" s="15"/>
    </row>
    <row r="57">
      <c r="A57" s="15"/>
      <c r="B57" s="15"/>
      <c r="C57" s="15"/>
      <c r="D57" s="15"/>
      <c r="E57" s="15"/>
      <c r="F57" s="15"/>
      <c r="G57" s="15"/>
      <c r="H57" s="15"/>
      <c r="I57" s="15"/>
      <c r="J57" s="15"/>
      <c r="K57" s="15"/>
      <c r="L57" s="15"/>
      <c r="M57" s="15"/>
      <c r="N57" s="15"/>
      <c r="O57" s="15"/>
      <c r="P57" s="15"/>
      <c r="Q57" s="15"/>
      <c r="R57" s="15"/>
    </row>
    <row r="58">
      <c r="A58" s="15"/>
      <c r="B58" s="15"/>
      <c r="C58" s="15"/>
      <c r="D58" s="15"/>
      <c r="E58" s="15"/>
      <c r="F58" s="15"/>
      <c r="G58" s="15"/>
      <c r="H58" s="15"/>
      <c r="I58" s="15"/>
      <c r="J58" s="15"/>
      <c r="K58" s="15"/>
      <c r="L58" s="15"/>
      <c r="M58" s="15"/>
      <c r="N58" s="15"/>
      <c r="O58" s="15"/>
      <c r="P58" s="15"/>
      <c r="Q58" s="15"/>
      <c r="R58" s="15"/>
    </row>
    <row r="59">
      <c r="A59" s="15"/>
      <c r="B59" s="15"/>
      <c r="C59" s="15"/>
      <c r="D59" s="15"/>
      <c r="E59" s="15"/>
      <c r="F59" s="15"/>
      <c r="G59" s="15"/>
      <c r="H59" s="15"/>
      <c r="I59" s="15"/>
      <c r="J59" s="15"/>
      <c r="K59" s="15"/>
      <c r="L59" s="15"/>
      <c r="M59" s="15"/>
      <c r="N59" s="15"/>
      <c r="O59" s="15"/>
      <c r="P59" s="15"/>
      <c r="Q59" s="15"/>
      <c r="R59" s="15"/>
    </row>
    <row r="60">
      <c r="A60" s="15"/>
      <c r="B60" s="15"/>
      <c r="C60" s="15"/>
      <c r="D60" s="15"/>
      <c r="E60" s="15"/>
      <c r="F60" s="15"/>
      <c r="G60" s="15"/>
      <c r="H60" s="15"/>
      <c r="I60" s="15"/>
      <c r="J60" s="15"/>
      <c r="K60" s="15"/>
      <c r="L60" s="15"/>
      <c r="M60" s="15"/>
      <c r="N60" s="15"/>
      <c r="O60" s="15"/>
      <c r="P60" s="15"/>
      <c r="Q60" s="15"/>
      <c r="R60" s="15"/>
    </row>
    <row r="61">
      <c r="A61" s="15"/>
      <c r="B61" s="15"/>
      <c r="C61" s="15"/>
      <c r="D61" s="15"/>
      <c r="E61" s="15"/>
      <c r="F61" s="15"/>
      <c r="G61" s="15"/>
      <c r="H61" s="15"/>
      <c r="I61" s="15"/>
      <c r="J61" s="15"/>
      <c r="K61" s="15"/>
      <c r="L61" s="15"/>
      <c r="M61" s="15"/>
      <c r="N61" s="15"/>
      <c r="O61" s="15"/>
      <c r="P61" s="15"/>
      <c r="Q61" s="15"/>
      <c r="R61" s="15"/>
    </row>
    <row r="62">
      <c r="A62" s="15"/>
      <c r="B62" s="15"/>
      <c r="C62" s="15"/>
      <c r="D62" s="15"/>
      <c r="E62" s="15"/>
      <c r="F62" s="15"/>
      <c r="G62" s="15"/>
      <c r="H62" s="15"/>
      <c r="I62" s="15"/>
      <c r="J62" s="15"/>
      <c r="K62" s="15"/>
      <c r="L62" s="15"/>
      <c r="M62" s="15"/>
      <c r="N62" s="15"/>
      <c r="O62" s="15"/>
      <c r="P62" s="15"/>
      <c r="Q62" s="15"/>
      <c r="R62" s="15"/>
    </row>
    <row r="63">
      <c r="A63" s="15"/>
      <c r="B63" s="15"/>
      <c r="C63" s="15"/>
      <c r="D63" s="15"/>
      <c r="E63" s="15"/>
      <c r="F63" s="15"/>
      <c r="G63" s="15"/>
      <c r="H63" s="15"/>
      <c r="I63" s="15"/>
      <c r="J63" s="15"/>
      <c r="K63" s="15"/>
      <c r="L63" s="15"/>
      <c r="M63" s="15"/>
      <c r="N63" s="15"/>
      <c r="O63" s="15"/>
      <c r="P63" s="15"/>
      <c r="Q63" s="15"/>
      <c r="R63" s="15"/>
    </row>
    <row r="64">
      <c r="A64" s="15"/>
      <c r="B64" s="15"/>
      <c r="C64" s="15"/>
      <c r="D64" s="15"/>
      <c r="E64" s="15"/>
      <c r="F64" s="15"/>
      <c r="G64" s="15"/>
      <c r="H64" s="15"/>
      <c r="I64" s="15"/>
      <c r="J64" s="15"/>
      <c r="K64" s="15"/>
      <c r="L64" s="15"/>
      <c r="M64" s="15"/>
      <c r="N64" s="15"/>
      <c r="O64" s="15"/>
      <c r="P64" s="15"/>
      <c r="Q64" s="15"/>
      <c r="R64" s="15"/>
    </row>
    <row r="65">
      <c r="A65" s="15"/>
      <c r="B65" s="15"/>
      <c r="C65" s="15"/>
      <c r="D65" s="15"/>
      <c r="E65" s="15"/>
      <c r="F65" s="15"/>
      <c r="G65" s="15"/>
      <c r="H65" s="15"/>
      <c r="I65" s="15"/>
      <c r="J65" s="15"/>
      <c r="K65" s="15"/>
      <c r="L65" s="15"/>
      <c r="M65" s="15"/>
      <c r="N65" s="15"/>
      <c r="O65" s="15"/>
      <c r="P65" s="15"/>
      <c r="Q65" s="15"/>
      <c r="R65" s="15"/>
    </row>
    <row r="66">
      <c r="A66" s="15"/>
      <c r="B66" s="15"/>
      <c r="C66" s="15"/>
      <c r="D66" s="15"/>
      <c r="E66" s="15"/>
      <c r="F66" s="15"/>
      <c r="G66" s="15"/>
      <c r="H66" s="15"/>
      <c r="I66" s="15"/>
      <c r="J66" s="15"/>
      <c r="K66" s="15"/>
      <c r="L66" s="15"/>
      <c r="M66" s="15"/>
      <c r="N66" s="15"/>
      <c r="O66" s="15"/>
      <c r="P66" s="15"/>
      <c r="Q66" s="15"/>
      <c r="R66" s="15"/>
    </row>
    <row r="67">
      <c r="A67" s="15"/>
      <c r="B67" s="15"/>
      <c r="C67" s="15"/>
      <c r="D67" s="15"/>
      <c r="E67" s="15"/>
      <c r="F67" s="15"/>
      <c r="G67" s="15"/>
      <c r="H67" s="15"/>
      <c r="I67" s="15"/>
      <c r="J67" s="15"/>
      <c r="K67" s="15"/>
      <c r="L67" s="15"/>
      <c r="M67" s="15"/>
      <c r="N67" s="15"/>
      <c r="O67" s="15"/>
      <c r="P67" s="15"/>
      <c r="Q67" s="15"/>
      <c r="R67" s="15"/>
    </row>
    <row r="68">
      <c r="A68" s="15"/>
      <c r="B68" s="15"/>
      <c r="C68" s="15"/>
      <c r="D68" s="15"/>
      <c r="E68" s="15"/>
      <c r="F68" s="15"/>
      <c r="G68" s="15"/>
      <c r="H68" s="15"/>
      <c r="I68" s="15"/>
      <c r="J68" s="15"/>
      <c r="K68" s="15"/>
      <c r="L68" s="15"/>
      <c r="M68" s="15"/>
      <c r="N68" s="15"/>
      <c r="O68" s="15"/>
      <c r="P68" s="15"/>
      <c r="Q68" s="15"/>
      <c r="R68" s="15"/>
    </row>
    <row r="69">
      <c r="A69" s="15"/>
      <c r="B69" s="15"/>
      <c r="C69" s="15"/>
      <c r="D69" s="15"/>
      <c r="E69" s="15"/>
      <c r="F69" s="15"/>
      <c r="G69" s="15"/>
      <c r="H69" s="15"/>
      <c r="I69" s="15"/>
      <c r="J69" s="15"/>
      <c r="K69" s="15"/>
      <c r="L69" s="15"/>
      <c r="M69" s="15"/>
      <c r="N69" s="15"/>
      <c r="O69" s="15"/>
      <c r="P69" s="15"/>
      <c r="Q69" s="15"/>
      <c r="R69" s="15"/>
    </row>
    <row r="70">
      <c r="A70" s="15"/>
      <c r="B70" s="15"/>
      <c r="C70" s="15"/>
      <c r="D70" s="15"/>
      <c r="E70" s="15"/>
      <c r="F70" s="15"/>
      <c r="G70" s="15"/>
      <c r="H70" s="15"/>
      <c r="I70" s="15"/>
      <c r="J70" s="15"/>
      <c r="K70" s="15"/>
      <c r="L70" s="15"/>
      <c r="M70" s="15"/>
      <c r="N70" s="15"/>
      <c r="O70" s="15"/>
      <c r="P70" s="15"/>
      <c r="Q70" s="15"/>
      <c r="R70" s="15"/>
    </row>
    <row r="71">
      <c r="A71" s="15"/>
      <c r="B71" s="15"/>
      <c r="C71" s="15"/>
      <c r="D71" s="15"/>
      <c r="E71" s="15"/>
      <c r="F71" s="15"/>
      <c r="G71" s="15"/>
      <c r="H71" s="15"/>
      <c r="I71" s="15"/>
      <c r="J71" s="15"/>
      <c r="K71" s="15"/>
      <c r="L71" s="15"/>
      <c r="M71" s="15"/>
      <c r="N71" s="15"/>
      <c r="O71" s="15"/>
      <c r="P71" s="15"/>
      <c r="Q71" s="15"/>
      <c r="R71" s="15"/>
    </row>
    <row r="72">
      <c r="A72" s="15"/>
      <c r="B72" s="15"/>
      <c r="C72" s="15"/>
      <c r="D72" s="15"/>
      <c r="E72" s="15"/>
      <c r="F72" s="15"/>
      <c r="G72" s="15"/>
      <c r="H72" s="15"/>
      <c r="I72" s="15"/>
      <c r="J72" s="15"/>
      <c r="K72" s="15"/>
      <c r="L72" s="15"/>
      <c r="M72" s="15"/>
      <c r="N72" s="15"/>
      <c r="O72" s="15"/>
      <c r="P72" s="15"/>
      <c r="Q72" s="15"/>
      <c r="R72" s="15"/>
    </row>
    <row r="73">
      <c r="A73" s="15"/>
      <c r="B73" s="15"/>
      <c r="C73" s="15"/>
      <c r="D73" s="15"/>
      <c r="E73" s="15"/>
      <c r="F73" s="15"/>
      <c r="G73" s="15"/>
      <c r="H73" s="15"/>
      <c r="I73" s="15"/>
      <c r="J73" s="15"/>
      <c r="K73" s="15"/>
      <c r="L73" s="15"/>
      <c r="M73" s="15"/>
      <c r="N73" s="15"/>
      <c r="O73" s="15"/>
      <c r="P73" s="15"/>
      <c r="Q73" s="15"/>
      <c r="R73" s="15"/>
    </row>
    <row r="74">
      <c r="A74" s="15"/>
      <c r="B74" s="15"/>
      <c r="C74" s="15"/>
      <c r="D74" s="15"/>
      <c r="E74" s="15"/>
      <c r="F74" s="15"/>
      <c r="G74" s="15"/>
      <c r="H74" s="15"/>
      <c r="I74" s="15"/>
      <c r="J74" s="15"/>
      <c r="K74" s="15"/>
      <c r="L74" s="15"/>
      <c r="M74" s="15"/>
      <c r="N74" s="15"/>
      <c r="O74" s="15"/>
      <c r="P74" s="15"/>
      <c r="Q74" s="15"/>
      <c r="R74" s="15"/>
    </row>
    <row r="75">
      <c r="A75" s="15"/>
      <c r="B75" s="15"/>
      <c r="C75" s="15"/>
      <c r="D75" s="15"/>
      <c r="E75" s="15"/>
      <c r="F75" s="15"/>
      <c r="G75" s="15"/>
      <c r="H75" s="15"/>
      <c r="I75" s="15"/>
      <c r="J75" s="15"/>
      <c r="K75" s="15"/>
      <c r="L75" s="15"/>
      <c r="M75" s="15"/>
      <c r="N75" s="15"/>
      <c r="O75" s="15"/>
      <c r="P75" s="15"/>
      <c r="Q75" s="15"/>
      <c r="R75" s="15"/>
    </row>
    <row r="76">
      <c r="A76" s="15"/>
      <c r="B76" s="15"/>
      <c r="C76" s="15"/>
      <c r="D76" s="15"/>
      <c r="E76" s="15"/>
      <c r="F76" s="15"/>
      <c r="G76" s="15"/>
      <c r="H76" s="15"/>
      <c r="I76" s="15"/>
      <c r="J76" s="15"/>
      <c r="K76" s="15"/>
      <c r="L76" s="15"/>
      <c r="M76" s="15"/>
      <c r="N76" s="15"/>
      <c r="O76" s="15"/>
      <c r="P76" s="15"/>
      <c r="Q76" s="15"/>
      <c r="R76" s="15"/>
    </row>
    <row r="77">
      <c r="A77" s="15"/>
      <c r="B77" s="15"/>
      <c r="C77" s="15"/>
      <c r="D77" s="15"/>
      <c r="E77" s="15"/>
      <c r="F77" s="15"/>
      <c r="G77" s="15"/>
      <c r="H77" s="15"/>
      <c r="I77" s="15"/>
      <c r="J77" s="15"/>
      <c r="K77" s="15"/>
      <c r="L77" s="15"/>
      <c r="M77" s="15"/>
      <c r="N77" s="15"/>
      <c r="O77" s="15"/>
      <c r="P77" s="15"/>
      <c r="Q77" s="15"/>
      <c r="R77" s="15"/>
    </row>
    <row r="78">
      <c r="A78" s="15"/>
      <c r="B78" s="15"/>
      <c r="C78" s="15"/>
      <c r="D78" s="15"/>
      <c r="E78" s="15"/>
      <c r="F78" s="15"/>
      <c r="G78" s="15"/>
      <c r="H78" s="15"/>
      <c r="I78" s="15"/>
      <c r="J78" s="15"/>
      <c r="K78" s="15"/>
      <c r="L78" s="15"/>
      <c r="M78" s="15"/>
      <c r="N78" s="15"/>
      <c r="O78" s="15"/>
      <c r="P78" s="15"/>
      <c r="Q78" s="15"/>
      <c r="R78" s="15"/>
    </row>
    <row r="79">
      <c r="A79" s="15"/>
      <c r="B79" s="15"/>
      <c r="C79" s="15"/>
      <c r="D79" s="15"/>
      <c r="E79" s="15"/>
      <c r="F79" s="15"/>
      <c r="G79" s="15"/>
      <c r="H79" s="15"/>
      <c r="I79" s="15"/>
      <c r="J79" s="15"/>
      <c r="K79" s="15"/>
      <c r="L79" s="15"/>
      <c r="M79" s="15"/>
      <c r="N79" s="15"/>
      <c r="O79" s="15"/>
      <c r="P79" s="15"/>
      <c r="Q79" s="15"/>
      <c r="R79" s="15"/>
    </row>
    <row r="80">
      <c r="A80" s="15"/>
      <c r="B80" s="15"/>
      <c r="C80" s="15"/>
      <c r="D80" s="15"/>
      <c r="E80" s="15"/>
      <c r="F80" s="15"/>
      <c r="G80" s="15"/>
      <c r="H80" s="15"/>
      <c r="I80" s="15"/>
      <c r="J80" s="15"/>
      <c r="K80" s="15"/>
      <c r="L80" s="15"/>
      <c r="M80" s="15"/>
      <c r="N80" s="15"/>
      <c r="O80" s="15"/>
      <c r="P80" s="15"/>
      <c r="Q80" s="15"/>
      <c r="R80" s="15"/>
    </row>
    <row r="81">
      <c r="A81" s="15"/>
      <c r="B81" s="15"/>
      <c r="C81" s="15"/>
      <c r="D81" s="15"/>
      <c r="E81" s="15"/>
      <c r="F81" s="15"/>
      <c r="G81" s="15"/>
      <c r="H81" s="15"/>
      <c r="I81" s="15"/>
      <c r="J81" s="15"/>
      <c r="K81" s="15"/>
      <c r="L81" s="15"/>
      <c r="M81" s="15"/>
      <c r="N81" s="15"/>
      <c r="O81" s="15"/>
      <c r="P81" s="15"/>
      <c r="Q81" s="15"/>
      <c r="R81" s="15"/>
    </row>
    <row r="82">
      <c r="A82" s="15"/>
      <c r="B82" s="15"/>
      <c r="C82" s="15"/>
      <c r="D82" s="15"/>
      <c r="E82" s="15"/>
      <c r="F82" s="15"/>
      <c r="G82" s="15"/>
      <c r="H82" s="15"/>
      <c r="I82" s="15"/>
      <c r="J82" s="15"/>
      <c r="K82" s="15"/>
      <c r="L82" s="15"/>
      <c r="M82" s="15"/>
      <c r="N82" s="15"/>
      <c r="O82" s="15"/>
      <c r="P82" s="15"/>
      <c r="Q82" s="15"/>
      <c r="R82" s="15"/>
    </row>
    <row r="83">
      <c r="A83" s="15"/>
      <c r="B83" s="15"/>
      <c r="C83" s="15"/>
      <c r="D83" s="15"/>
      <c r="E83" s="15"/>
      <c r="F83" s="15"/>
      <c r="G83" s="15"/>
      <c r="H83" s="15"/>
      <c r="I83" s="15"/>
      <c r="J83" s="15"/>
      <c r="K83" s="15"/>
      <c r="L83" s="15"/>
      <c r="M83" s="15"/>
      <c r="N83" s="15"/>
      <c r="O83" s="15"/>
      <c r="P83" s="15"/>
      <c r="Q83" s="15"/>
      <c r="R83" s="15"/>
    </row>
    <row r="84">
      <c r="A84" s="15"/>
      <c r="B84" s="15"/>
      <c r="C84" s="15"/>
      <c r="D84" s="15"/>
      <c r="E84" s="15"/>
      <c r="F84" s="15"/>
      <c r="G84" s="15"/>
      <c r="H84" s="15"/>
      <c r="I84" s="15"/>
      <c r="J84" s="15"/>
      <c r="K84" s="15"/>
      <c r="L84" s="15"/>
      <c r="M84" s="15"/>
      <c r="N84" s="15"/>
      <c r="O84" s="15"/>
      <c r="P84" s="15"/>
      <c r="Q84" s="15"/>
      <c r="R84" s="15"/>
    </row>
    <row r="85">
      <c r="A85" s="15"/>
      <c r="B85" s="15"/>
      <c r="C85" s="15"/>
      <c r="D85" s="15"/>
      <c r="E85" s="15"/>
      <c r="F85" s="15"/>
      <c r="G85" s="15"/>
      <c r="H85" s="15"/>
      <c r="I85" s="15"/>
      <c r="J85" s="15"/>
      <c r="K85" s="15"/>
      <c r="L85" s="15"/>
      <c r="M85" s="15"/>
      <c r="N85" s="15"/>
      <c r="O85" s="15"/>
      <c r="P85" s="15"/>
      <c r="Q85" s="15"/>
      <c r="R85" s="15"/>
    </row>
    <row r="86">
      <c r="A86" s="15"/>
      <c r="B86" s="15"/>
      <c r="C86" s="15"/>
      <c r="D86" s="15"/>
      <c r="E86" s="15"/>
      <c r="F86" s="15"/>
      <c r="G86" s="15"/>
      <c r="H86" s="15"/>
      <c r="I86" s="15"/>
      <c r="J86" s="15"/>
      <c r="K86" s="15"/>
      <c r="L86" s="15"/>
      <c r="M86" s="15"/>
      <c r="N86" s="15"/>
      <c r="O86" s="15"/>
      <c r="P86" s="15"/>
      <c r="Q86" s="15"/>
      <c r="R86" s="15"/>
    </row>
    <row r="87">
      <c r="A87" s="15"/>
      <c r="B87" s="15"/>
      <c r="C87" s="15"/>
      <c r="D87" s="15"/>
      <c r="E87" s="15"/>
      <c r="F87" s="15"/>
      <c r="G87" s="15"/>
      <c r="H87" s="15"/>
      <c r="I87" s="15"/>
      <c r="J87" s="15"/>
      <c r="K87" s="15"/>
      <c r="L87" s="15"/>
      <c r="M87" s="15"/>
      <c r="N87" s="15"/>
      <c r="O87" s="15"/>
      <c r="P87" s="15"/>
      <c r="Q87" s="15"/>
      <c r="R87" s="15"/>
    </row>
    <row r="88">
      <c r="A88" s="15"/>
      <c r="B88" s="15"/>
      <c r="C88" s="15"/>
      <c r="D88" s="15"/>
      <c r="E88" s="15"/>
      <c r="F88" s="15"/>
      <c r="G88" s="15"/>
      <c r="H88" s="15"/>
      <c r="I88" s="15"/>
      <c r="J88" s="15"/>
      <c r="K88" s="15"/>
      <c r="L88" s="15"/>
      <c r="M88" s="15"/>
      <c r="N88" s="15"/>
      <c r="O88" s="15"/>
      <c r="P88" s="15"/>
      <c r="Q88" s="15"/>
      <c r="R88" s="15"/>
    </row>
    <row r="89">
      <c r="A89" s="15"/>
      <c r="B89" s="15"/>
      <c r="C89" s="15"/>
      <c r="D89" s="15"/>
      <c r="E89" s="15"/>
      <c r="F89" s="15"/>
      <c r="G89" s="15"/>
      <c r="H89" s="15"/>
      <c r="I89" s="15"/>
      <c r="J89" s="15"/>
      <c r="K89" s="15"/>
      <c r="L89" s="15"/>
      <c r="M89" s="15"/>
      <c r="N89" s="15"/>
      <c r="O89" s="15"/>
      <c r="P89" s="15"/>
      <c r="Q89" s="15"/>
      <c r="R89" s="15"/>
    </row>
    <row r="90">
      <c r="A90" s="15"/>
      <c r="B90" s="15"/>
      <c r="C90" s="15"/>
      <c r="D90" s="15"/>
      <c r="E90" s="15"/>
      <c r="F90" s="15"/>
      <c r="G90" s="15"/>
      <c r="H90" s="15"/>
      <c r="I90" s="15"/>
      <c r="J90" s="15"/>
      <c r="K90" s="15"/>
      <c r="L90" s="15"/>
      <c r="M90" s="15"/>
      <c r="N90" s="15"/>
      <c r="O90" s="15"/>
      <c r="P90" s="15"/>
      <c r="Q90" s="15"/>
      <c r="R90" s="15"/>
    </row>
    <row r="91">
      <c r="A91" s="15"/>
      <c r="B91" s="15"/>
      <c r="C91" s="15"/>
      <c r="D91" s="15"/>
      <c r="E91" s="15"/>
      <c r="F91" s="15"/>
      <c r="G91" s="15"/>
      <c r="H91" s="15"/>
      <c r="I91" s="15"/>
      <c r="J91" s="15"/>
      <c r="K91" s="15"/>
      <c r="L91" s="15"/>
      <c r="M91" s="15"/>
      <c r="N91" s="15"/>
      <c r="O91" s="15"/>
      <c r="P91" s="15"/>
      <c r="Q91" s="15"/>
      <c r="R91" s="15"/>
    </row>
    <row r="92">
      <c r="A92" s="15"/>
      <c r="B92" s="15"/>
      <c r="C92" s="15"/>
      <c r="D92" s="15"/>
      <c r="E92" s="15"/>
      <c r="F92" s="15"/>
      <c r="G92" s="15"/>
      <c r="H92" s="15"/>
      <c r="I92" s="15"/>
      <c r="J92" s="15"/>
      <c r="K92" s="15"/>
      <c r="L92" s="15"/>
      <c r="M92" s="15"/>
      <c r="N92" s="15"/>
      <c r="O92" s="15"/>
      <c r="P92" s="15"/>
      <c r="Q92" s="15"/>
      <c r="R92" s="15"/>
    </row>
    <row r="93">
      <c r="A93" s="15"/>
      <c r="B93" s="15"/>
      <c r="C93" s="15"/>
      <c r="D93" s="15"/>
      <c r="E93" s="15"/>
      <c r="F93" s="15"/>
      <c r="G93" s="15"/>
      <c r="H93" s="15"/>
      <c r="I93" s="15"/>
      <c r="J93" s="15"/>
      <c r="K93" s="15"/>
      <c r="L93" s="15"/>
      <c r="M93" s="15"/>
      <c r="N93" s="15"/>
      <c r="O93" s="15"/>
      <c r="P93" s="15"/>
      <c r="Q93" s="15"/>
      <c r="R93" s="15"/>
    </row>
    <row r="94">
      <c r="A94" s="15"/>
      <c r="B94" s="15"/>
      <c r="C94" s="15"/>
      <c r="D94" s="15"/>
      <c r="E94" s="15"/>
      <c r="F94" s="15"/>
      <c r="G94" s="15"/>
      <c r="H94" s="15"/>
      <c r="I94" s="15"/>
      <c r="J94" s="15"/>
      <c r="K94" s="15"/>
      <c r="L94" s="15"/>
      <c r="M94" s="15"/>
      <c r="N94" s="15"/>
      <c r="O94" s="15"/>
      <c r="P94" s="15"/>
      <c r="Q94" s="15"/>
      <c r="R94" s="15"/>
    </row>
    <row r="95">
      <c r="A95" s="15"/>
      <c r="B95" s="15"/>
      <c r="C95" s="15"/>
      <c r="D95" s="15"/>
      <c r="E95" s="15"/>
      <c r="F95" s="15"/>
      <c r="G95" s="15"/>
      <c r="H95" s="15"/>
      <c r="I95" s="15"/>
      <c r="J95" s="15"/>
      <c r="K95" s="15"/>
      <c r="L95" s="15"/>
      <c r="M95" s="15"/>
      <c r="N95" s="15"/>
      <c r="O95" s="15"/>
      <c r="P95" s="15"/>
      <c r="Q95" s="15"/>
      <c r="R95" s="15"/>
    </row>
    <row r="96">
      <c r="A96" s="15"/>
      <c r="B96" s="15"/>
      <c r="C96" s="15"/>
      <c r="D96" s="15"/>
      <c r="E96" s="15"/>
      <c r="F96" s="15"/>
      <c r="G96" s="15"/>
      <c r="H96" s="15"/>
      <c r="I96" s="15"/>
      <c r="J96" s="15"/>
      <c r="K96" s="15"/>
      <c r="L96" s="15"/>
      <c r="M96" s="15"/>
      <c r="N96" s="15"/>
      <c r="O96" s="15"/>
      <c r="P96" s="15"/>
      <c r="Q96" s="15"/>
      <c r="R96" s="15"/>
    </row>
    <row r="97">
      <c r="A97" s="15"/>
      <c r="B97" s="15"/>
      <c r="C97" s="15"/>
      <c r="D97" s="15"/>
      <c r="E97" s="15"/>
      <c r="F97" s="15"/>
      <c r="G97" s="15"/>
      <c r="H97" s="15"/>
      <c r="I97" s="15"/>
      <c r="J97" s="15"/>
      <c r="K97" s="15"/>
      <c r="L97" s="15"/>
      <c r="M97" s="15"/>
      <c r="N97" s="15"/>
      <c r="O97" s="15"/>
      <c r="P97" s="15"/>
      <c r="Q97" s="15"/>
      <c r="R97" s="15"/>
    </row>
    <row r="98">
      <c r="A98" s="15"/>
      <c r="B98" s="15"/>
      <c r="C98" s="15"/>
      <c r="D98" s="15"/>
      <c r="E98" s="15"/>
      <c r="F98" s="15"/>
      <c r="G98" s="15"/>
      <c r="H98" s="15"/>
      <c r="I98" s="15"/>
      <c r="J98" s="15"/>
      <c r="K98" s="15"/>
      <c r="L98" s="15"/>
      <c r="M98" s="15"/>
      <c r="N98" s="15"/>
      <c r="O98" s="15"/>
      <c r="P98" s="15"/>
      <c r="Q98" s="15"/>
      <c r="R98" s="15"/>
    </row>
    <row r="99">
      <c r="A99" s="15"/>
      <c r="B99" s="15"/>
      <c r="C99" s="15"/>
      <c r="D99" s="15"/>
      <c r="E99" s="15"/>
      <c r="F99" s="15"/>
      <c r="G99" s="15"/>
      <c r="H99" s="15"/>
      <c r="I99" s="15"/>
      <c r="J99" s="15"/>
      <c r="K99" s="15"/>
      <c r="L99" s="15"/>
      <c r="M99" s="15"/>
      <c r="N99" s="15"/>
      <c r="O99" s="15"/>
      <c r="P99" s="15"/>
      <c r="Q99" s="15"/>
      <c r="R99" s="15"/>
    </row>
    <row r="100">
      <c r="A100" s="15"/>
      <c r="B100" s="15"/>
      <c r="C100" s="15"/>
      <c r="D100" s="15"/>
      <c r="E100" s="15"/>
      <c r="F100" s="15"/>
      <c r="G100" s="15"/>
      <c r="H100" s="15"/>
      <c r="I100" s="15"/>
      <c r="J100" s="15"/>
      <c r="K100" s="15"/>
      <c r="L100" s="15"/>
      <c r="M100" s="15"/>
      <c r="N100" s="15"/>
      <c r="O100" s="15"/>
      <c r="P100" s="15"/>
      <c r="Q100" s="15"/>
      <c r="R100" s="15"/>
    </row>
    <row r="101">
      <c r="A101" s="15"/>
      <c r="B101" s="15"/>
      <c r="C101" s="15"/>
      <c r="D101" s="15"/>
      <c r="E101" s="15"/>
      <c r="F101" s="15"/>
      <c r="G101" s="15"/>
      <c r="H101" s="15"/>
      <c r="I101" s="15"/>
      <c r="J101" s="15"/>
      <c r="K101" s="15"/>
      <c r="L101" s="15"/>
      <c r="M101" s="15"/>
      <c r="N101" s="15"/>
      <c r="O101" s="15"/>
      <c r="P101" s="15"/>
      <c r="Q101" s="15"/>
      <c r="R101" s="15"/>
    </row>
    <row r="102">
      <c r="A102" s="15"/>
      <c r="B102" s="15"/>
      <c r="C102" s="15"/>
      <c r="D102" s="15"/>
      <c r="E102" s="15"/>
      <c r="F102" s="15"/>
      <c r="G102" s="15"/>
      <c r="H102" s="15"/>
      <c r="I102" s="15"/>
      <c r="J102" s="15"/>
      <c r="K102" s="15"/>
      <c r="L102" s="15"/>
      <c r="M102" s="15"/>
      <c r="N102" s="15"/>
      <c r="O102" s="15"/>
      <c r="P102" s="15"/>
      <c r="Q102" s="15"/>
      <c r="R102" s="15"/>
    </row>
    <row r="103">
      <c r="A103" s="15"/>
      <c r="B103" s="15"/>
      <c r="C103" s="15"/>
      <c r="D103" s="15"/>
      <c r="E103" s="15"/>
      <c r="F103" s="15"/>
      <c r="G103" s="15"/>
      <c r="H103" s="15"/>
      <c r="I103" s="15"/>
      <c r="J103" s="15"/>
      <c r="K103" s="15"/>
      <c r="L103" s="15"/>
      <c r="M103" s="15"/>
      <c r="N103" s="15"/>
      <c r="O103" s="15"/>
      <c r="P103" s="15"/>
      <c r="Q103" s="15"/>
      <c r="R103" s="15"/>
    </row>
    <row r="104">
      <c r="A104" s="15"/>
      <c r="B104" s="15"/>
      <c r="C104" s="15"/>
      <c r="D104" s="15"/>
      <c r="E104" s="15"/>
      <c r="F104" s="15"/>
      <c r="G104" s="15"/>
      <c r="H104" s="15"/>
      <c r="I104" s="15"/>
      <c r="J104" s="15"/>
      <c r="K104" s="15"/>
      <c r="L104" s="15"/>
      <c r="M104" s="15"/>
      <c r="N104" s="15"/>
      <c r="O104" s="15"/>
      <c r="P104" s="15"/>
      <c r="Q104" s="15"/>
      <c r="R104" s="15"/>
    </row>
    <row r="105">
      <c r="A105" s="15"/>
      <c r="B105" s="15"/>
      <c r="C105" s="15"/>
      <c r="D105" s="15"/>
      <c r="E105" s="15"/>
      <c r="F105" s="15"/>
      <c r="G105" s="15"/>
      <c r="H105" s="15"/>
      <c r="I105" s="15"/>
      <c r="J105" s="15"/>
      <c r="K105" s="15"/>
      <c r="L105" s="15"/>
      <c r="M105" s="15"/>
      <c r="N105" s="15"/>
      <c r="O105" s="15"/>
      <c r="P105" s="15"/>
      <c r="Q105" s="15"/>
      <c r="R105" s="15"/>
    </row>
    <row r="106">
      <c r="A106" s="15"/>
      <c r="B106" s="15"/>
      <c r="C106" s="15"/>
      <c r="D106" s="15"/>
      <c r="E106" s="15"/>
      <c r="F106" s="15"/>
      <c r="G106" s="15"/>
      <c r="H106" s="15"/>
      <c r="I106" s="15"/>
      <c r="J106" s="15"/>
      <c r="K106" s="15"/>
      <c r="L106" s="15"/>
      <c r="M106" s="15"/>
      <c r="N106" s="15"/>
      <c r="O106" s="15"/>
      <c r="P106" s="15"/>
      <c r="Q106" s="15"/>
      <c r="R106" s="15"/>
    </row>
    <row r="107">
      <c r="A107" s="15"/>
      <c r="B107" s="15"/>
      <c r="C107" s="15"/>
      <c r="D107" s="15"/>
      <c r="E107" s="15"/>
      <c r="F107" s="15"/>
      <c r="G107" s="15"/>
      <c r="H107" s="15"/>
      <c r="I107" s="15"/>
      <c r="J107" s="15"/>
      <c r="K107" s="15"/>
      <c r="L107" s="15"/>
      <c r="M107" s="15"/>
      <c r="N107" s="15"/>
      <c r="O107" s="15"/>
      <c r="P107" s="15"/>
      <c r="Q107" s="15"/>
      <c r="R107" s="15"/>
    </row>
    <row r="108">
      <c r="A108" s="15"/>
      <c r="B108" s="15"/>
      <c r="C108" s="15"/>
      <c r="D108" s="15"/>
      <c r="E108" s="15"/>
      <c r="F108" s="15"/>
      <c r="G108" s="15"/>
      <c r="H108" s="15"/>
      <c r="I108" s="15"/>
      <c r="J108" s="15"/>
      <c r="K108" s="15"/>
      <c r="L108" s="15"/>
      <c r="M108" s="15"/>
      <c r="N108" s="15"/>
      <c r="O108" s="15"/>
      <c r="P108" s="15"/>
      <c r="Q108" s="15"/>
      <c r="R108" s="15"/>
    </row>
    <row r="109">
      <c r="A109" s="15"/>
      <c r="B109" s="15"/>
      <c r="C109" s="15"/>
      <c r="D109" s="15"/>
      <c r="E109" s="15"/>
      <c r="F109" s="15"/>
      <c r="G109" s="15"/>
      <c r="H109" s="15"/>
      <c r="I109" s="15"/>
      <c r="J109" s="15"/>
      <c r="K109" s="15"/>
      <c r="L109" s="15"/>
      <c r="M109" s="15"/>
      <c r="N109" s="15"/>
      <c r="O109" s="15"/>
      <c r="P109" s="15"/>
      <c r="Q109" s="15"/>
      <c r="R109" s="15"/>
    </row>
    <row r="110">
      <c r="A110" s="15"/>
      <c r="B110" s="15"/>
      <c r="C110" s="15"/>
      <c r="D110" s="15"/>
      <c r="E110" s="15"/>
      <c r="F110" s="15"/>
      <c r="G110" s="15"/>
      <c r="H110" s="15"/>
      <c r="I110" s="15"/>
      <c r="J110" s="15"/>
      <c r="K110" s="15"/>
      <c r="L110" s="15"/>
      <c r="M110" s="15"/>
      <c r="N110" s="15"/>
      <c r="O110" s="15"/>
      <c r="P110" s="15"/>
      <c r="Q110" s="15"/>
      <c r="R110" s="15"/>
    </row>
    <row r="111">
      <c r="A111" s="15"/>
      <c r="B111" s="15"/>
      <c r="C111" s="15"/>
      <c r="D111" s="15"/>
      <c r="E111" s="15"/>
      <c r="F111" s="15"/>
      <c r="G111" s="15"/>
      <c r="H111" s="15"/>
      <c r="I111" s="15"/>
      <c r="J111" s="15"/>
      <c r="K111" s="15"/>
      <c r="L111" s="15"/>
      <c r="M111" s="15"/>
      <c r="N111" s="15"/>
      <c r="O111" s="15"/>
      <c r="P111" s="15"/>
      <c r="Q111" s="15"/>
      <c r="R111" s="15"/>
    </row>
    <row r="112">
      <c r="A112" s="15"/>
      <c r="B112" s="15"/>
      <c r="C112" s="15"/>
      <c r="D112" s="15"/>
      <c r="E112" s="15"/>
      <c r="F112" s="15"/>
      <c r="G112" s="15"/>
      <c r="H112" s="15"/>
      <c r="I112" s="15"/>
      <c r="J112" s="15"/>
      <c r="K112" s="15"/>
      <c r="L112" s="15"/>
      <c r="M112" s="15"/>
      <c r="N112" s="15"/>
      <c r="O112" s="15"/>
      <c r="P112" s="15"/>
      <c r="Q112" s="15"/>
      <c r="R112" s="15"/>
    </row>
    <row r="113">
      <c r="A113" s="15"/>
      <c r="B113" s="15"/>
      <c r="C113" s="15"/>
      <c r="D113" s="15"/>
      <c r="E113" s="15"/>
      <c r="F113" s="15"/>
      <c r="G113" s="15"/>
      <c r="H113" s="15"/>
      <c r="I113" s="15"/>
      <c r="J113" s="15"/>
      <c r="K113" s="15"/>
      <c r="L113" s="15"/>
      <c r="M113" s="15"/>
      <c r="N113" s="15"/>
      <c r="O113" s="15"/>
      <c r="P113" s="15"/>
      <c r="Q113" s="15"/>
      <c r="R113" s="15"/>
    </row>
    <row r="114">
      <c r="A114" s="15"/>
      <c r="B114" s="15"/>
      <c r="C114" s="15"/>
      <c r="D114" s="15"/>
      <c r="E114" s="15"/>
      <c r="F114" s="15"/>
      <c r="G114" s="15"/>
      <c r="H114" s="15"/>
      <c r="I114" s="15"/>
      <c r="J114" s="15"/>
      <c r="K114" s="15"/>
      <c r="L114" s="15"/>
      <c r="M114" s="15"/>
      <c r="N114" s="15"/>
      <c r="O114" s="15"/>
      <c r="P114" s="15"/>
      <c r="Q114" s="15"/>
      <c r="R114" s="15"/>
    </row>
    <row r="115">
      <c r="A115" s="15"/>
      <c r="B115" s="15"/>
      <c r="C115" s="15"/>
      <c r="D115" s="15"/>
      <c r="E115" s="15"/>
      <c r="F115" s="15"/>
      <c r="G115" s="15"/>
      <c r="H115" s="15"/>
      <c r="I115" s="15"/>
      <c r="J115" s="15"/>
      <c r="K115" s="15"/>
      <c r="L115" s="15"/>
      <c r="M115" s="15"/>
      <c r="N115" s="15"/>
      <c r="O115" s="15"/>
      <c r="P115" s="15"/>
      <c r="Q115" s="15"/>
      <c r="R115" s="15"/>
    </row>
    <row r="116">
      <c r="A116" s="15"/>
      <c r="B116" s="15"/>
      <c r="C116" s="15"/>
      <c r="D116" s="15"/>
      <c r="E116" s="15"/>
      <c r="F116" s="15"/>
      <c r="G116" s="15"/>
      <c r="H116" s="15"/>
      <c r="I116" s="15"/>
      <c r="J116" s="15"/>
      <c r="K116" s="15"/>
      <c r="L116" s="15"/>
      <c r="M116" s="15"/>
      <c r="N116" s="15"/>
      <c r="O116" s="15"/>
      <c r="P116" s="15"/>
      <c r="Q116" s="15"/>
      <c r="R116" s="15"/>
    </row>
    <row r="117">
      <c r="A117" s="15"/>
      <c r="B117" s="15"/>
      <c r="C117" s="15"/>
      <c r="D117" s="15"/>
      <c r="E117" s="15"/>
      <c r="F117" s="15"/>
      <c r="G117" s="15"/>
      <c r="H117" s="15"/>
      <c r="I117" s="15"/>
      <c r="J117" s="15"/>
      <c r="K117" s="15"/>
      <c r="L117" s="15"/>
      <c r="M117" s="15"/>
      <c r="N117" s="15"/>
      <c r="O117" s="15"/>
      <c r="P117" s="15"/>
      <c r="Q117" s="15"/>
      <c r="R117" s="15"/>
    </row>
    <row r="118">
      <c r="A118" s="15"/>
      <c r="B118" s="15"/>
      <c r="C118" s="15"/>
      <c r="D118" s="15"/>
      <c r="E118" s="15"/>
      <c r="F118" s="15"/>
      <c r="G118" s="15"/>
      <c r="H118" s="15"/>
      <c r="I118" s="15"/>
      <c r="J118" s="15"/>
      <c r="K118" s="15"/>
      <c r="L118" s="15"/>
      <c r="M118" s="15"/>
      <c r="N118" s="15"/>
      <c r="O118" s="15"/>
      <c r="P118" s="15"/>
      <c r="Q118" s="15"/>
      <c r="R118" s="15"/>
    </row>
    <row r="119">
      <c r="A119" s="15"/>
      <c r="B119" s="15"/>
      <c r="C119" s="15"/>
      <c r="D119" s="15"/>
      <c r="E119" s="15"/>
      <c r="F119" s="15"/>
      <c r="G119" s="15"/>
      <c r="H119" s="15"/>
      <c r="I119" s="15"/>
      <c r="J119" s="15"/>
      <c r="K119" s="15"/>
      <c r="L119" s="15"/>
      <c r="M119" s="15"/>
      <c r="N119" s="15"/>
      <c r="O119" s="15"/>
      <c r="P119" s="15"/>
      <c r="Q119" s="15"/>
      <c r="R119" s="15"/>
    </row>
    <row r="120">
      <c r="A120" s="15"/>
      <c r="B120" s="15"/>
      <c r="C120" s="15"/>
      <c r="D120" s="15"/>
      <c r="E120" s="15"/>
      <c r="F120" s="15"/>
      <c r="G120" s="15"/>
      <c r="H120" s="15"/>
      <c r="I120" s="15"/>
      <c r="J120" s="15"/>
      <c r="K120" s="15"/>
      <c r="L120" s="15"/>
      <c r="M120" s="15"/>
      <c r="N120" s="15"/>
      <c r="O120" s="15"/>
      <c r="P120" s="15"/>
      <c r="Q120" s="15"/>
      <c r="R120" s="15"/>
    </row>
    <row r="121">
      <c r="A121" s="15"/>
      <c r="B121" s="15"/>
      <c r="C121" s="15"/>
      <c r="D121" s="15"/>
      <c r="E121" s="15"/>
      <c r="F121" s="15"/>
      <c r="G121" s="15"/>
      <c r="H121" s="15"/>
      <c r="I121" s="15"/>
      <c r="J121" s="15"/>
      <c r="K121" s="15"/>
      <c r="L121" s="15"/>
      <c r="M121" s="15"/>
      <c r="N121" s="15"/>
      <c r="O121" s="15"/>
      <c r="P121" s="15"/>
      <c r="Q121" s="15"/>
      <c r="R121" s="15"/>
    </row>
    <row r="122">
      <c r="A122" s="15"/>
      <c r="B122" s="15"/>
      <c r="C122" s="15"/>
      <c r="D122" s="15"/>
      <c r="E122" s="15"/>
      <c r="F122" s="15"/>
      <c r="G122" s="15"/>
      <c r="H122" s="15"/>
      <c r="I122" s="15"/>
      <c r="J122" s="15"/>
      <c r="K122" s="15"/>
      <c r="L122" s="15"/>
      <c r="M122" s="15"/>
      <c r="N122" s="15"/>
      <c r="O122" s="15"/>
      <c r="P122" s="15"/>
      <c r="Q122" s="15"/>
      <c r="R122" s="15"/>
    </row>
    <row r="123">
      <c r="A123" s="15"/>
      <c r="B123" s="15"/>
      <c r="C123" s="15"/>
      <c r="D123" s="15"/>
      <c r="E123" s="15"/>
      <c r="F123" s="15"/>
      <c r="G123" s="15"/>
      <c r="H123" s="15"/>
      <c r="I123" s="15"/>
      <c r="J123" s="15"/>
      <c r="K123" s="15"/>
      <c r="L123" s="15"/>
      <c r="M123" s="15"/>
      <c r="N123" s="15"/>
      <c r="O123" s="15"/>
      <c r="P123" s="15"/>
      <c r="Q123" s="15"/>
      <c r="R123" s="15"/>
    </row>
    <row r="124">
      <c r="A124" s="15"/>
      <c r="B124" s="15"/>
      <c r="C124" s="15"/>
      <c r="D124" s="15"/>
      <c r="E124" s="15"/>
      <c r="F124" s="15"/>
      <c r="G124" s="15"/>
      <c r="H124" s="15"/>
      <c r="I124" s="15"/>
      <c r="J124" s="15"/>
      <c r="K124" s="15"/>
      <c r="L124" s="15"/>
      <c r="M124" s="15"/>
      <c r="N124" s="15"/>
      <c r="O124" s="15"/>
      <c r="P124" s="15"/>
      <c r="Q124" s="15"/>
      <c r="R124" s="15"/>
    </row>
    <row r="125">
      <c r="A125" s="15"/>
      <c r="B125" s="15"/>
      <c r="C125" s="15"/>
      <c r="D125" s="15"/>
      <c r="E125" s="15"/>
      <c r="F125" s="15"/>
      <c r="G125" s="15"/>
      <c r="H125" s="15"/>
      <c r="I125" s="15"/>
      <c r="J125" s="15"/>
      <c r="K125" s="15"/>
      <c r="L125" s="15"/>
      <c r="M125" s="15"/>
      <c r="N125" s="15"/>
      <c r="O125" s="15"/>
      <c r="P125" s="15"/>
      <c r="Q125" s="15"/>
      <c r="R125" s="15"/>
    </row>
    <row r="126">
      <c r="A126" s="15"/>
      <c r="B126" s="15"/>
      <c r="C126" s="15"/>
      <c r="D126" s="15"/>
      <c r="E126" s="15"/>
      <c r="F126" s="15"/>
      <c r="G126" s="15"/>
      <c r="H126" s="15"/>
      <c r="I126" s="15"/>
      <c r="J126" s="15"/>
      <c r="K126" s="15"/>
      <c r="L126" s="15"/>
      <c r="M126" s="15"/>
      <c r="N126" s="15"/>
      <c r="O126" s="15"/>
      <c r="P126" s="15"/>
      <c r="Q126" s="15"/>
      <c r="R126" s="15"/>
    </row>
    <row r="127">
      <c r="A127" s="15"/>
      <c r="B127" s="15"/>
      <c r="C127" s="15"/>
      <c r="D127" s="15"/>
      <c r="E127" s="15"/>
      <c r="F127" s="15"/>
      <c r="G127" s="15"/>
      <c r="H127" s="15"/>
      <c r="I127" s="15"/>
      <c r="J127" s="15"/>
      <c r="K127" s="15"/>
      <c r="L127" s="15"/>
      <c r="M127" s="15"/>
      <c r="N127" s="15"/>
      <c r="O127" s="15"/>
      <c r="P127" s="15"/>
      <c r="Q127" s="15"/>
      <c r="R127" s="15"/>
    </row>
    <row r="128">
      <c r="A128" s="15"/>
      <c r="B128" s="15"/>
      <c r="C128" s="15"/>
      <c r="D128" s="15"/>
      <c r="E128" s="15"/>
      <c r="F128" s="15"/>
      <c r="G128" s="15"/>
      <c r="H128" s="15"/>
      <c r="I128" s="15"/>
      <c r="J128" s="15"/>
      <c r="K128" s="15"/>
      <c r="L128" s="15"/>
      <c r="M128" s="15"/>
      <c r="N128" s="15"/>
      <c r="O128" s="15"/>
      <c r="P128" s="15"/>
      <c r="Q128" s="15"/>
      <c r="R128" s="15"/>
    </row>
    <row r="129">
      <c r="A129" s="15"/>
      <c r="B129" s="15"/>
      <c r="C129" s="15"/>
      <c r="D129" s="15"/>
      <c r="E129" s="15"/>
      <c r="F129" s="15"/>
      <c r="G129" s="15"/>
      <c r="H129" s="15"/>
      <c r="I129" s="15"/>
      <c r="J129" s="15"/>
      <c r="K129" s="15"/>
      <c r="L129" s="15"/>
      <c r="M129" s="15"/>
      <c r="N129" s="15"/>
      <c r="O129" s="15"/>
      <c r="P129" s="15"/>
      <c r="Q129" s="15"/>
      <c r="R129" s="15"/>
    </row>
    <row r="130">
      <c r="A130" s="15"/>
      <c r="B130" s="15"/>
      <c r="C130" s="15"/>
      <c r="D130" s="15"/>
      <c r="E130" s="15"/>
      <c r="F130" s="15"/>
      <c r="G130" s="15"/>
      <c r="H130" s="15"/>
      <c r="I130" s="15"/>
      <c r="J130" s="15"/>
      <c r="K130" s="15"/>
      <c r="L130" s="15"/>
      <c r="M130" s="15"/>
      <c r="N130" s="15"/>
      <c r="O130" s="15"/>
      <c r="P130" s="15"/>
      <c r="Q130" s="15"/>
      <c r="R130" s="15"/>
    </row>
    <row r="131">
      <c r="A131" s="15"/>
      <c r="B131" s="15"/>
      <c r="C131" s="15"/>
      <c r="D131" s="15"/>
      <c r="E131" s="15"/>
      <c r="F131" s="15"/>
      <c r="G131" s="15"/>
      <c r="H131" s="15"/>
      <c r="I131" s="15"/>
      <c r="J131" s="15"/>
      <c r="K131" s="15"/>
      <c r="L131" s="15"/>
      <c r="M131" s="15"/>
      <c r="N131" s="15"/>
      <c r="O131" s="15"/>
      <c r="P131" s="15"/>
      <c r="Q131" s="15"/>
      <c r="R131" s="15"/>
    </row>
    <row r="132">
      <c r="A132" s="15"/>
      <c r="B132" s="15"/>
      <c r="C132" s="15"/>
      <c r="D132" s="15"/>
      <c r="E132" s="15"/>
      <c r="F132" s="15"/>
      <c r="G132" s="15"/>
      <c r="H132" s="15"/>
      <c r="I132" s="15"/>
      <c r="J132" s="15"/>
      <c r="K132" s="15"/>
      <c r="L132" s="15"/>
      <c r="M132" s="15"/>
      <c r="N132" s="15"/>
      <c r="O132" s="15"/>
      <c r="P132" s="15"/>
      <c r="Q132" s="15"/>
      <c r="R132" s="15"/>
    </row>
    <row r="133">
      <c r="A133" s="15"/>
      <c r="B133" s="15"/>
      <c r="C133" s="15"/>
      <c r="D133" s="15"/>
      <c r="E133" s="15"/>
      <c r="F133" s="15"/>
      <c r="G133" s="15"/>
      <c r="H133" s="15"/>
      <c r="I133" s="15"/>
      <c r="J133" s="15"/>
      <c r="K133" s="15"/>
      <c r="L133" s="15"/>
      <c r="M133" s="15"/>
      <c r="N133" s="15"/>
      <c r="O133" s="15"/>
      <c r="P133" s="15"/>
      <c r="Q133" s="15"/>
      <c r="R133" s="15"/>
    </row>
    <row r="134">
      <c r="A134" s="15"/>
      <c r="B134" s="15"/>
      <c r="C134" s="15"/>
      <c r="D134" s="15"/>
      <c r="E134" s="15"/>
      <c r="F134" s="15"/>
      <c r="G134" s="15"/>
      <c r="H134" s="15"/>
      <c r="I134" s="15"/>
      <c r="J134" s="15"/>
      <c r="K134" s="15"/>
      <c r="L134" s="15"/>
      <c r="M134" s="15"/>
      <c r="N134" s="15"/>
      <c r="O134" s="15"/>
      <c r="P134" s="15"/>
      <c r="Q134" s="15"/>
      <c r="R134" s="15"/>
    </row>
    <row r="135">
      <c r="A135" s="15"/>
      <c r="B135" s="15"/>
      <c r="C135" s="15"/>
      <c r="D135" s="15"/>
      <c r="E135" s="15"/>
      <c r="F135" s="15"/>
      <c r="G135" s="15"/>
      <c r="H135" s="15"/>
      <c r="I135" s="15"/>
      <c r="J135" s="15"/>
      <c r="K135" s="15"/>
      <c r="L135" s="15"/>
      <c r="M135" s="15"/>
      <c r="N135" s="15"/>
      <c r="O135" s="15"/>
      <c r="P135" s="15"/>
      <c r="Q135" s="15"/>
      <c r="R135" s="15"/>
    </row>
    <row r="136">
      <c r="A136" s="15"/>
      <c r="B136" s="15"/>
      <c r="C136" s="15"/>
      <c r="D136" s="15"/>
      <c r="E136" s="15"/>
      <c r="F136" s="15"/>
      <c r="G136" s="15"/>
      <c r="H136" s="15"/>
      <c r="I136" s="15"/>
      <c r="J136" s="15"/>
      <c r="K136" s="15"/>
      <c r="L136" s="15"/>
      <c r="M136" s="15"/>
      <c r="N136" s="15"/>
      <c r="O136" s="15"/>
      <c r="P136" s="15"/>
      <c r="Q136" s="15"/>
      <c r="R136" s="15"/>
    </row>
    <row r="137">
      <c r="A137" s="15"/>
      <c r="B137" s="15"/>
      <c r="C137" s="15"/>
      <c r="D137" s="15"/>
      <c r="E137" s="15"/>
      <c r="F137" s="15"/>
      <c r="G137" s="15"/>
      <c r="H137" s="15"/>
      <c r="I137" s="15"/>
      <c r="J137" s="15"/>
      <c r="K137" s="15"/>
      <c r="L137" s="15"/>
      <c r="M137" s="15"/>
      <c r="N137" s="15"/>
      <c r="O137" s="15"/>
      <c r="P137" s="15"/>
      <c r="Q137" s="15"/>
      <c r="R137" s="15"/>
    </row>
    <row r="138">
      <c r="A138" s="15"/>
      <c r="B138" s="15"/>
      <c r="C138" s="15"/>
      <c r="D138" s="15"/>
      <c r="E138" s="15"/>
      <c r="F138" s="15"/>
      <c r="G138" s="15"/>
      <c r="H138" s="15"/>
      <c r="I138" s="15"/>
      <c r="J138" s="15"/>
      <c r="K138" s="15"/>
      <c r="L138" s="15"/>
      <c r="M138" s="15"/>
      <c r="N138" s="15"/>
      <c r="O138" s="15"/>
      <c r="P138" s="15"/>
      <c r="Q138" s="15"/>
      <c r="R138" s="15"/>
    </row>
    <row r="139">
      <c r="A139" s="15"/>
      <c r="B139" s="15"/>
      <c r="C139" s="15"/>
      <c r="D139" s="15"/>
      <c r="E139" s="15"/>
      <c r="F139" s="15"/>
      <c r="G139" s="15"/>
      <c r="H139" s="15"/>
      <c r="I139" s="15"/>
      <c r="J139" s="15"/>
      <c r="K139" s="15"/>
      <c r="L139" s="15"/>
      <c r="M139" s="15"/>
      <c r="N139" s="15"/>
      <c r="O139" s="15"/>
      <c r="P139" s="15"/>
      <c r="Q139" s="15"/>
      <c r="R139" s="15"/>
    </row>
    <row r="140">
      <c r="A140" s="15"/>
      <c r="B140" s="15"/>
      <c r="C140" s="15"/>
      <c r="D140" s="15"/>
      <c r="E140" s="15"/>
      <c r="F140" s="15"/>
      <c r="G140" s="15"/>
      <c r="H140" s="15"/>
      <c r="I140" s="15"/>
      <c r="J140" s="15"/>
      <c r="K140" s="15"/>
      <c r="L140" s="15"/>
      <c r="M140" s="15"/>
      <c r="N140" s="15"/>
      <c r="O140" s="15"/>
      <c r="P140" s="15"/>
      <c r="Q140" s="15"/>
      <c r="R140" s="15"/>
    </row>
    <row r="141">
      <c r="A141" s="15"/>
      <c r="B141" s="15"/>
      <c r="C141" s="15"/>
      <c r="D141" s="15"/>
      <c r="E141" s="15"/>
      <c r="F141" s="15"/>
      <c r="G141" s="15"/>
      <c r="H141" s="15"/>
      <c r="I141" s="15"/>
      <c r="J141" s="15"/>
      <c r="K141" s="15"/>
      <c r="L141" s="15"/>
      <c r="M141" s="15"/>
      <c r="N141" s="15"/>
      <c r="O141" s="15"/>
      <c r="P141" s="15"/>
      <c r="Q141" s="15"/>
      <c r="R141" s="15"/>
    </row>
    <row r="142">
      <c r="A142" s="15"/>
      <c r="B142" s="15"/>
      <c r="C142" s="15"/>
      <c r="D142" s="15"/>
      <c r="E142" s="15"/>
      <c r="F142" s="15"/>
      <c r="G142" s="15"/>
      <c r="H142" s="15"/>
      <c r="I142" s="15"/>
      <c r="J142" s="15"/>
      <c r="K142" s="15"/>
      <c r="L142" s="15"/>
      <c r="M142" s="15"/>
      <c r="N142" s="15"/>
      <c r="O142" s="15"/>
      <c r="P142" s="15"/>
      <c r="Q142" s="15"/>
      <c r="R142" s="15"/>
    </row>
    <row r="143">
      <c r="A143" s="15"/>
      <c r="B143" s="15"/>
      <c r="C143" s="15"/>
      <c r="D143" s="15"/>
      <c r="E143" s="15"/>
      <c r="F143" s="15"/>
      <c r="G143" s="15"/>
      <c r="H143" s="15"/>
      <c r="I143" s="15"/>
      <c r="J143" s="15"/>
      <c r="K143" s="15"/>
      <c r="L143" s="15"/>
      <c r="M143" s="15"/>
      <c r="N143" s="15"/>
      <c r="O143" s="15"/>
      <c r="P143" s="15"/>
      <c r="Q143" s="15"/>
      <c r="R143" s="15"/>
    </row>
    <row r="144">
      <c r="A144" s="15"/>
      <c r="B144" s="15"/>
      <c r="C144" s="15"/>
      <c r="D144" s="15"/>
      <c r="E144" s="15"/>
      <c r="F144" s="15"/>
      <c r="G144" s="15"/>
      <c r="H144" s="15"/>
      <c r="I144" s="15"/>
      <c r="J144" s="15"/>
      <c r="K144" s="15"/>
      <c r="L144" s="15"/>
      <c r="M144" s="15"/>
      <c r="N144" s="15"/>
      <c r="O144" s="15"/>
      <c r="P144" s="15"/>
      <c r="Q144" s="15"/>
      <c r="R144" s="15"/>
    </row>
    <row r="145">
      <c r="A145" s="15"/>
      <c r="B145" s="15"/>
      <c r="C145" s="15"/>
      <c r="D145" s="15"/>
      <c r="E145" s="15"/>
      <c r="F145" s="15"/>
      <c r="G145" s="15"/>
      <c r="H145" s="15"/>
      <c r="I145" s="15"/>
      <c r="J145" s="15"/>
      <c r="K145" s="15"/>
      <c r="L145" s="15"/>
      <c r="M145" s="15"/>
      <c r="N145" s="15"/>
      <c r="O145" s="15"/>
      <c r="P145" s="15"/>
      <c r="Q145" s="15"/>
      <c r="R145" s="15"/>
    </row>
    <row r="146">
      <c r="A146" s="15"/>
      <c r="B146" s="15"/>
      <c r="C146" s="15"/>
      <c r="D146" s="15"/>
      <c r="E146" s="15"/>
      <c r="F146" s="15"/>
      <c r="G146" s="15"/>
      <c r="H146" s="15"/>
      <c r="I146" s="15"/>
      <c r="J146" s="15"/>
      <c r="K146" s="15"/>
      <c r="L146" s="15"/>
      <c r="M146" s="15"/>
      <c r="N146" s="15"/>
      <c r="O146" s="15"/>
      <c r="P146" s="15"/>
      <c r="Q146" s="15"/>
      <c r="R146" s="15"/>
    </row>
    <row r="147">
      <c r="A147" s="15"/>
      <c r="B147" s="15"/>
      <c r="C147" s="15"/>
      <c r="D147" s="15"/>
      <c r="E147" s="15"/>
      <c r="F147" s="15"/>
      <c r="G147" s="15"/>
      <c r="H147" s="15"/>
      <c r="I147" s="15"/>
      <c r="J147" s="15"/>
      <c r="K147" s="15"/>
      <c r="L147" s="15"/>
      <c r="M147" s="15"/>
      <c r="N147" s="15"/>
      <c r="O147" s="15"/>
      <c r="P147" s="15"/>
      <c r="Q147" s="15"/>
      <c r="R147" s="15"/>
    </row>
    <row r="148">
      <c r="A148" s="15"/>
      <c r="B148" s="15"/>
      <c r="C148" s="15"/>
      <c r="D148" s="15"/>
      <c r="E148" s="15"/>
      <c r="F148" s="15"/>
      <c r="G148" s="15"/>
      <c r="H148" s="15"/>
      <c r="I148" s="15"/>
      <c r="J148" s="15"/>
      <c r="K148" s="15"/>
      <c r="L148" s="15"/>
      <c r="M148" s="15"/>
      <c r="N148" s="15"/>
      <c r="O148" s="15"/>
      <c r="P148" s="15"/>
      <c r="Q148" s="15"/>
      <c r="R148" s="15"/>
    </row>
    <row r="149">
      <c r="A149" s="15"/>
      <c r="B149" s="15"/>
      <c r="C149" s="15"/>
      <c r="D149" s="15"/>
      <c r="E149" s="15"/>
      <c r="F149" s="15"/>
      <c r="G149" s="15"/>
      <c r="H149" s="15"/>
      <c r="I149" s="15"/>
      <c r="J149" s="15"/>
      <c r="K149" s="15"/>
      <c r="L149" s="15"/>
      <c r="M149" s="15"/>
      <c r="N149" s="15"/>
      <c r="O149" s="15"/>
      <c r="P149" s="15"/>
      <c r="Q149" s="15"/>
      <c r="R149" s="15"/>
    </row>
    <row r="150">
      <c r="A150" s="15"/>
      <c r="B150" s="15"/>
      <c r="C150" s="15"/>
      <c r="D150" s="15"/>
      <c r="E150" s="15"/>
      <c r="F150" s="15"/>
      <c r="G150" s="15"/>
      <c r="H150" s="15"/>
      <c r="I150" s="15"/>
      <c r="J150" s="15"/>
      <c r="K150" s="15"/>
      <c r="L150" s="15"/>
      <c r="M150" s="15"/>
      <c r="N150" s="15"/>
      <c r="O150" s="15"/>
      <c r="P150" s="15"/>
      <c r="Q150" s="15"/>
      <c r="R150" s="15"/>
    </row>
    <row r="151">
      <c r="A151" s="15"/>
      <c r="B151" s="15"/>
      <c r="C151" s="15"/>
      <c r="D151" s="15"/>
      <c r="E151" s="15"/>
      <c r="F151" s="15"/>
      <c r="G151" s="15"/>
      <c r="H151" s="15"/>
      <c r="I151" s="15"/>
      <c r="J151" s="15"/>
      <c r="K151" s="15"/>
      <c r="L151" s="15"/>
      <c r="M151" s="15"/>
      <c r="N151" s="15"/>
      <c r="O151" s="15"/>
      <c r="P151" s="15"/>
      <c r="Q151" s="15"/>
      <c r="R151" s="15"/>
    </row>
    <row r="152">
      <c r="A152" s="15"/>
      <c r="B152" s="15"/>
      <c r="C152" s="15"/>
      <c r="D152" s="15"/>
      <c r="E152" s="15"/>
      <c r="F152" s="15"/>
      <c r="G152" s="15"/>
      <c r="H152" s="15"/>
      <c r="I152" s="15"/>
      <c r="J152" s="15"/>
      <c r="K152" s="15"/>
      <c r="L152" s="15"/>
      <c r="M152" s="15"/>
      <c r="N152" s="15"/>
      <c r="O152" s="15"/>
      <c r="P152" s="15"/>
      <c r="Q152" s="15"/>
      <c r="R152" s="15"/>
    </row>
    <row r="153">
      <c r="A153" s="15"/>
      <c r="B153" s="15"/>
      <c r="C153" s="15"/>
      <c r="D153" s="15"/>
      <c r="E153" s="15"/>
      <c r="F153" s="15"/>
      <c r="G153" s="15"/>
      <c r="H153" s="15"/>
      <c r="I153" s="15"/>
      <c r="J153" s="15"/>
      <c r="K153" s="15"/>
      <c r="L153" s="15"/>
      <c r="M153" s="15"/>
      <c r="N153" s="15"/>
      <c r="O153" s="15"/>
      <c r="P153" s="15"/>
      <c r="Q153" s="15"/>
      <c r="R153" s="15"/>
    </row>
    <row r="154">
      <c r="A154" s="15"/>
      <c r="B154" s="15"/>
      <c r="C154" s="15"/>
      <c r="D154" s="15"/>
      <c r="E154" s="15"/>
      <c r="F154" s="15"/>
      <c r="G154" s="15"/>
      <c r="H154" s="15"/>
      <c r="I154" s="15"/>
      <c r="J154" s="15"/>
      <c r="K154" s="15"/>
      <c r="L154" s="15"/>
      <c r="M154" s="15"/>
      <c r="N154" s="15"/>
      <c r="O154" s="15"/>
      <c r="P154" s="15"/>
      <c r="Q154" s="15"/>
      <c r="R154" s="15"/>
    </row>
    <row r="155">
      <c r="A155" s="15"/>
      <c r="B155" s="15"/>
      <c r="C155" s="15"/>
      <c r="D155" s="15"/>
      <c r="E155" s="15"/>
      <c r="F155" s="15"/>
      <c r="G155" s="15"/>
      <c r="H155" s="15"/>
      <c r="I155" s="15"/>
      <c r="J155" s="15"/>
      <c r="K155" s="15"/>
      <c r="L155" s="15"/>
      <c r="M155" s="15"/>
      <c r="N155" s="15"/>
      <c r="O155" s="15"/>
      <c r="P155" s="15"/>
      <c r="Q155" s="15"/>
      <c r="R155" s="15"/>
    </row>
    <row r="156">
      <c r="A156" s="15"/>
      <c r="B156" s="15"/>
      <c r="C156" s="15"/>
      <c r="D156" s="15"/>
      <c r="E156" s="15"/>
      <c r="F156" s="15"/>
      <c r="G156" s="15"/>
      <c r="H156" s="15"/>
      <c r="I156" s="15"/>
      <c r="J156" s="15"/>
      <c r="K156" s="15"/>
      <c r="L156" s="15"/>
      <c r="M156" s="15"/>
      <c r="N156" s="15"/>
      <c r="O156" s="15"/>
      <c r="P156" s="15"/>
      <c r="Q156" s="15"/>
      <c r="R156" s="15"/>
    </row>
    <row r="157">
      <c r="A157" s="15"/>
      <c r="B157" s="15"/>
      <c r="C157" s="15"/>
      <c r="D157" s="15"/>
      <c r="E157" s="15"/>
      <c r="F157" s="15"/>
      <c r="G157" s="15"/>
      <c r="H157" s="15"/>
      <c r="I157" s="15"/>
      <c r="J157" s="15"/>
      <c r="K157" s="15"/>
      <c r="L157" s="15"/>
      <c r="M157" s="15"/>
      <c r="N157" s="15"/>
      <c r="O157" s="15"/>
      <c r="P157" s="15"/>
      <c r="Q157" s="15"/>
      <c r="R157" s="15"/>
    </row>
    <row r="158">
      <c r="A158" s="15"/>
      <c r="B158" s="15"/>
      <c r="C158" s="15"/>
      <c r="D158" s="15"/>
      <c r="E158" s="15"/>
      <c r="F158" s="15"/>
      <c r="G158" s="15"/>
      <c r="H158" s="15"/>
      <c r="I158" s="15"/>
      <c r="J158" s="15"/>
      <c r="K158" s="15"/>
      <c r="L158" s="15"/>
      <c r="M158" s="15"/>
      <c r="N158" s="15"/>
      <c r="O158" s="15"/>
      <c r="P158" s="15"/>
      <c r="Q158" s="15"/>
      <c r="R158" s="15"/>
    </row>
    <row r="159">
      <c r="A159" s="15"/>
      <c r="B159" s="15"/>
      <c r="C159" s="15"/>
      <c r="D159" s="15"/>
      <c r="E159" s="15"/>
      <c r="F159" s="15"/>
      <c r="G159" s="15"/>
      <c r="H159" s="15"/>
      <c r="I159" s="15"/>
      <c r="J159" s="15"/>
      <c r="K159" s="15"/>
      <c r="L159" s="15"/>
      <c r="M159" s="15"/>
      <c r="N159" s="15"/>
      <c r="O159" s="15"/>
      <c r="P159" s="15"/>
      <c r="Q159" s="15"/>
      <c r="R159" s="15"/>
    </row>
    <row r="160">
      <c r="A160" s="15"/>
      <c r="B160" s="15"/>
      <c r="C160" s="15"/>
      <c r="D160" s="15"/>
      <c r="E160" s="15"/>
      <c r="F160" s="15"/>
      <c r="G160" s="15"/>
      <c r="H160" s="15"/>
      <c r="I160" s="15"/>
      <c r="J160" s="15"/>
      <c r="K160" s="15"/>
      <c r="L160" s="15"/>
      <c r="M160" s="15"/>
      <c r="N160" s="15"/>
      <c r="O160" s="15"/>
      <c r="P160" s="15"/>
      <c r="Q160" s="15"/>
      <c r="R160" s="15"/>
    </row>
    <row r="161">
      <c r="A161" s="15"/>
      <c r="B161" s="15"/>
      <c r="C161" s="15"/>
      <c r="D161" s="15"/>
      <c r="E161" s="15"/>
      <c r="F161" s="15"/>
      <c r="G161" s="15"/>
      <c r="H161" s="15"/>
      <c r="I161" s="15"/>
      <c r="J161" s="15"/>
      <c r="K161" s="15"/>
      <c r="L161" s="15"/>
      <c r="M161" s="15"/>
      <c r="N161" s="15"/>
      <c r="O161" s="15"/>
      <c r="P161" s="15"/>
      <c r="Q161" s="15"/>
      <c r="R161" s="15"/>
    </row>
    <row r="162">
      <c r="A162" s="15"/>
      <c r="B162" s="15"/>
      <c r="C162" s="15"/>
      <c r="D162" s="15"/>
      <c r="E162" s="15"/>
      <c r="F162" s="15"/>
      <c r="G162" s="15"/>
      <c r="H162" s="15"/>
      <c r="I162" s="15"/>
      <c r="J162" s="15"/>
      <c r="K162" s="15"/>
      <c r="L162" s="15"/>
      <c r="M162" s="15"/>
      <c r="N162" s="15"/>
      <c r="O162" s="15"/>
      <c r="P162" s="15"/>
      <c r="Q162" s="15"/>
      <c r="R162" s="15"/>
    </row>
    <row r="163">
      <c r="A163" s="15"/>
      <c r="B163" s="15"/>
      <c r="C163" s="15"/>
      <c r="D163" s="15"/>
      <c r="E163" s="15"/>
      <c r="F163" s="15"/>
      <c r="G163" s="15"/>
      <c r="H163" s="15"/>
      <c r="I163" s="15"/>
      <c r="J163" s="15"/>
      <c r="K163" s="15"/>
      <c r="L163" s="15"/>
      <c r="M163" s="15"/>
      <c r="N163" s="15"/>
      <c r="O163" s="15"/>
      <c r="P163" s="15"/>
      <c r="Q163" s="15"/>
      <c r="R163" s="15"/>
    </row>
    <row r="164">
      <c r="A164" s="15"/>
      <c r="B164" s="15"/>
      <c r="C164" s="15"/>
      <c r="D164" s="15"/>
      <c r="E164" s="15"/>
      <c r="F164" s="15"/>
      <c r="G164" s="15"/>
      <c r="H164" s="15"/>
      <c r="I164" s="15"/>
      <c r="J164" s="15"/>
      <c r="K164" s="15"/>
      <c r="L164" s="15"/>
      <c r="M164" s="15"/>
      <c r="N164" s="15"/>
      <c r="O164" s="15"/>
      <c r="P164" s="15"/>
      <c r="Q164" s="15"/>
      <c r="R164" s="15"/>
    </row>
    <row r="165">
      <c r="A165" s="15"/>
      <c r="B165" s="15"/>
      <c r="C165" s="15"/>
      <c r="D165" s="15"/>
      <c r="E165" s="15"/>
      <c r="F165" s="15"/>
      <c r="G165" s="15"/>
      <c r="H165" s="15"/>
      <c r="I165" s="15"/>
      <c r="J165" s="15"/>
      <c r="K165" s="15"/>
      <c r="L165" s="15"/>
      <c r="M165" s="15"/>
      <c r="N165" s="15"/>
      <c r="O165" s="15"/>
      <c r="P165" s="15"/>
      <c r="Q165" s="15"/>
      <c r="R165" s="15"/>
    </row>
    <row r="166">
      <c r="A166" s="15"/>
      <c r="B166" s="15"/>
      <c r="C166" s="15"/>
      <c r="D166" s="15"/>
      <c r="E166" s="15"/>
      <c r="F166" s="15"/>
      <c r="G166" s="15"/>
      <c r="H166" s="15"/>
      <c r="I166" s="15"/>
      <c r="J166" s="15"/>
      <c r="K166" s="15"/>
      <c r="L166" s="15"/>
      <c r="M166" s="15"/>
      <c r="N166" s="15"/>
      <c r="O166" s="15"/>
      <c r="P166" s="15"/>
      <c r="Q166" s="15"/>
      <c r="R166" s="15"/>
    </row>
    <row r="167">
      <c r="A167" s="15"/>
      <c r="B167" s="15"/>
      <c r="C167" s="15"/>
      <c r="D167" s="15"/>
      <c r="E167" s="15"/>
      <c r="F167" s="15"/>
      <c r="G167" s="15"/>
      <c r="H167" s="15"/>
      <c r="I167" s="15"/>
      <c r="J167" s="15"/>
      <c r="K167" s="15"/>
      <c r="L167" s="15"/>
      <c r="M167" s="15"/>
      <c r="N167" s="15"/>
      <c r="O167" s="15"/>
      <c r="P167" s="15"/>
      <c r="Q167" s="15"/>
      <c r="R167" s="15"/>
    </row>
    <row r="168">
      <c r="A168" s="15"/>
      <c r="B168" s="15"/>
      <c r="C168" s="15"/>
      <c r="D168" s="15"/>
      <c r="E168" s="15"/>
      <c r="F168" s="15"/>
      <c r="G168" s="15"/>
      <c r="H168" s="15"/>
      <c r="I168" s="15"/>
      <c r="J168" s="15"/>
      <c r="K168" s="15"/>
      <c r="L168" s="15"/>
      <c r="M168" s="15"/>
      <c r="N168" s="15"/>
      <c r="O168" s="15"/>
      <c r="P168" s="15"/>
      <c r="Q168" s="15"/>
      <c r="R168" s="15"/>
    </row>
    <row r="169">
      <c r="A169" s="15"/>
      <c r="B169" s="15"/>
      <c r="C169" s="15"/>
      <c r="D169" s="15"/>
      <c r="E169" s="15"/>
      <c r="F169" s="15"/>
      <c r="G169" s="15"/>
      <c r="H169" s="15"/>
      <c r="I169" s="15"/>
      <c r="J169" s="15"/>
      <c r="K169" s="15"/>
      <c r="L169" s="15"/>
      <c r="M169" s="15"/>
      <c r="N169" s="15"/>
      <c r="O169" s="15"/>
      <c r="P169" s="15"/>
      <c r="Q169" s="15"/>
      <c r="R169" s="15"/>
    </row>
    <row r="170">
      <c r="A170" s="15"/>
      <c r="B170" s="15"/>
      <c r="C170" s="15"/>
      <c r="D170" s="15"/>
      <c r="E170" s="15"/>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sheetData>
  <autoFilter ref="$A$2:$R$19"/>
  <mergeCells count="3">
    <mergeCell ref="M1:P1"/>
    <mergeCell ref="H18:L18"/>
    <mergeCell ref="L19:M19"/>
  </mergeCells>
  <dataValidations>
    <dataValidation type="list" allowBlank="1" showErrorMessage="1" sqref="K3:K17">
      <formula1>LISTA!$B$2:$B$41</formula1>
    </dataValidation>
    <dataValidation type="list" allowBlank="1" showErrorMessage="1" sqref="L3:L17">
      <formula1>LISTA!$A$2:$A$10</formula1>
    </dataValidation>
    <dataValidation type="custom" allowBlank="1" showDropDown="1" sqref="C26:E26 C27">
      <formula1>OR(NOT(ISERROR(DATEVALUE(C26))), AND(ISNUMBER(C26), LEFT(CELL("format", C26))="D"))</formula1>
    </dataValidation>
    <dataValidation type="custom" allowBlank="1" showDropDown="1" showErrorMessage="1" sqref="B3:C17">
      <formula1>OR(NOT(ISERROR(DATEVALUE(B3))), AND(ISNUMBER(B3), LEFT(CELL("format", B3))="D"))</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3" width="12.88"/>
    <col customWidth="1" min="4" max="4" width="17.13"/>
    <col customWidth="1" min="5" max="5" width="12.13"/>
    <col customWidth="1" min="6" max="6" width="14.75"/>
    <col customWidth="1" min="7" max="7" width="23.0"/>
    <col customWidth="1" min="8" max="8" width="22.75"/>
    <col customWidth="1" min="9" max="9" width="19.75"/>
    <col customWidth="1" min="10" max="12" width="15.63"/>
    <col customWidth="1" min="16" max="16" width="13.75"/>
    <col customWidth="1" min="17" max="17" width="15.63"/>
    <col customWidth="1" min="18" max="18" width="46.0"/>
    <col customWidth="1" min="19" max="19" width="36.88"/>
  </cols>
  <sheetData>
    <row r="1">
      <c r="A1" s="1"/>
      <c r="B1" s="3"/>
      <c r="C1" s="3"/>
      <c r="D1" s="3"/>
      <c r="E1" s="3"/>
      <c r="F1" s="4"/>
      <c r="G1" s="4"/>
      <c r="H1" s="4"/>
      <c r="I1" s="4"/>
      <c r="J1" s="4"/>
      <c r="K1" s="4"/>
      <c r="L1" s="4"/>
      <c r="M1" s="5" t="s">
        <v>0</v>
      </c>
      <c r="N1" s="6"/>
      <c r="O1" s="6"/>
      <c r="P1" s="7"/>
      <c r="Q1" s="8"/>
      <c r="R1" s="8"/>
      <c r="S1" s="15"/>
    </row>
    <row r="2">
      <c r="A2" s="3" t="s">
        <v>1</v>
      </c>
      <c r="B2" s="3"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c r="S2" s="13"/>
    </row>
    <row r="3">
      <c r="A3" s="36">
        <v>1.0</v>
      </c>
      <c r="B3" s="87">
        <v>44866.0</v>
      </c>
      <c r="C3" s="87">
        <v>44866.0</v>
      </c>
      <c r="D3" s="36">
        <v>3.81401100124583E14</v>
      </c>
      <c r="E3" s="36" t="s">
        <v>821</v>
      </c>
      <c r="F3" s="36">
        <v>2634479.0</v>
      </c>
      <c r="G3" s="36" t="s">
        <v>822</v>
      </c>
      <c r="H3" s="36" t="s">
        <v>822</v>
      </c>
      <c r="I3" s="36">
        <v>7.879795E7</v>
      </c>
      <c r="J3" s="36" t="s">
        <v>97</v>
      </c>
      <c r="K3" s="36" t="s">
        <v>604</v>
      </c>
      <c r="L3" s="36" t="s">
        <v>27</v>
      </c>
      <c r="M3" s="36">
        <v>2522.0</v>
      </c>
      <c r="N3" s="36">
        <f t="shared" ref="N3:N4" si="1">M3</f>
        <v>2522</v>
      </c>
      <c r="O3" s="88"/>
      <c r="P3" s="36" t="s">
        <v>102</v>
      </c>
      <c r="Q3" s="89" t="s">
        <v>23</v>
      </c>
      <c r="R3" s="36" t="s">
        <v>823</v>
      </c>
      <c r="S3" s="90"/>
    </row>
    <row r="4">
      <c r="A4" s="13">
        <v>2.0</v>
      </c>
      <c r="B4" s="14">
        <v>44872.0</v>
      </c>
      <c r="C4" s="14">
        <v>44873.0</v>
      </c>
      <c r="D4" s="13">
        <v>3.81401100124583E14</v>
      </c>
      <c r="E4" s="13">
        <v>983.0</v>
      </c>
      <c r="F4" s="13">
        <v>3753430.0</v>
      </c>
      <c r="G4" s="13" t="s">
        <v>824</v>
      </c>
      <c r="H4" s="13" t="s">
        <v>825</v>
      </c>
      <c r="I4" s="13">
        <v>7.2137309E7</v>
      </c>
      <c r="J4" s="13" t="s">
        <v>826</v>
      </c>
      <c r="K4" s="13" t="s">
        <v>749</v>
      </c>
      <c r="L4" s="13"/>
      <c r="M4" s="13">
        <f>26*85</f>
        <v>2210</v>
      </c>
      <c r="N4" s="13">
        <f t="shared" si="1"/>
        <v>2210</v>
      </c>
      <c r="O4" s="15"/>
      <c r="P4" s="13" t="s">
        <v>827</v>
      </c>
      <c r="Q4" s="16" t="s">
        <v>23</v>
      </c>
      <c r="R4" s="13" t="s">
        <v>828</v>
      </c>
      <c r="S4" s="15"/>
    </row>
    <row r="5">
      <c r="A5" s="13">
        <v>3.0</v>
      </c>
      <c r="B5" s="14">
        <v>44883.0</v>
      </c>
      <c r="C5" s="14">
        <v>44884.0</v>
      </c>
      <c r="D5" s="13">
        <v>3.81401100124583E14</v>
      </c>
      <c r="E5" s="13">
        <v>1314.0</v>
      </c>
      <c r="F5" s="13">
        <v>0.0</v>
      </c>
      <c r="G5" s="13" t="s">
        <v>829</v>
      </c>
      <c r="H5" s="13" t="s">
        <v>829</v>
      </c>
      <c r="I5" s="13">
        <v>7.0849642E7</v>
      </c>
      <c r="J5" s="13" t="s">
        <v>830</v>
      </c>
      <c r="K5" s="13" t="s">
        <v>418</v>
      </c>
      <c r="L5" s="15"/>
      <c r="M5" s="13">
        <v>160.0</v>
      </c>
      <c r="N5" s="13">
        <v>160.0</v>
      </c>
      <c r="O5" s="15"/>
      <c r="P5" s="13" t="s">
        <v>831</v>
      </c>
      <c r="Q5" s="16" t="s">
        <v>23</v>
      </c>
      <c r="R5" s="13" t="s">
        <v>832</v>
      </c>
      <c r="S5" s="15"/>
    </row>
    <row r="6">
      <c r="A6" s="91">
        <v>4.0</v>
      </c>
      <c r="B6" s="14">
        <v>44894.0</v>
      </c>
      <c r="C6" s="14">
        <v>44926.0</v>
      </c>
      <c r="D6" s="13">
        <v>3.81401100124583E14</v>
      </c>
      <c r="E6" s="13">
        <v>1315.0</v>
      </c>
      <c r="F6" s="13">
        <v>5.229420017E9</v>
      </c>
      <c r="G6" s="13" t="s">
        <v>833</v>
      </c>
      <c r="H6" s="13" t="s">
        <v>834</v>
      </c>
      <c r="I6" s="13">
        <v>6.7400273E7</v>
      </c>
      <c r="J6" s="13" t="s">
        <v>744</v>
      </c>
      <c r="K6" s="13" t="s">
        <v>203</v>
      </c>
      <c r="L6" s="13" t="s">
        <v>44</v>
      </c>
      <c r="M6" s="13">
        <v>5902.1</v>
      </c>
      <c r="N6" s="13">
        <f t="shared" ref="N6:N15" si="2">M6</f>
        <v>5902.1</v>
      </c>
      <c r="O6" s="15"/>
      <c r="P6" s="13" t="s">
        <v>831</v>
      </c>
      <c r="Q6" s="16" t="s">
        <v>835</v>
      </c>
      <c r="R6" s="13" t="s">
        <v>836</v>
      </c>
      <c r="S6" s="92"/>
    </row>
    <row r="7">
      <c r="A7" s="93">
        <v>5.0</v>
      </c>
      <c r="B7" s="94">
        <v>44894.0</v>
      </c>
      <c r="C7" s="94">
        <v>44926.0</v>
      </c>
      <c r="D7" s="95">
        <v>3.81401100124583E14</v>
      </c>
      <c r="E7" s="95">
        <v>1336.0</v>
      </c>
      <c r="F7" s="95">
        <v>5.229420017E9</v>
      </c>
      <c r="G7" s="95" t="s">
        <v>837</v>
      </c>
      <c r="H7" s="13" t="s">
        <v>834</v>
      </c>
      <c r="I7" s="95">
        <v>6.7400273E7</v>
      </c>
      <c r="J7" s="95" t="s">
        <v>838</v>
      </c>
      <c r="K7" s="95" t="s">
        <v>839</v>
      </c>
      <c r="L7" s="96"/>
      <c r="M7" s="95">
        <v>2505.6</v>
      </c>
      <c r="N7" s="95">
        <f t="shared" si="2"/>
        <v>2505.6</v>
      </c>
      <c r="O7" s="96"/>
      <c r="P7" s="95" t="s">
        <v>831</v>
      </c>
      <c r="Q7" s="97" t="s">
        <v>840</v>
      </c>
      <c r="R7" s="95" t="s">
        <v>841</v>
      </c>
      <c r="S7" s="92"/>
    </row>
    <row r="8">
      <c r="A8" s="91">
        <v>6.0</v>
      </c>
      <c r="B8" s="14">
        <v>44928.0</v>
      </c>
      <c r="C8" s="14">
        <v>44962.0</v>
      </c>
      <c r="D8" s="13">
        <v>3.81401100124583E14</v>
      </c>
      <c r="E8" s="13">
        <v>1333.0</v>
      </c>
      <c r="F8" s="13">
        <v>3.617230014E9</v>
      </c>
      <c r="G8" s="13" t="s">
        <v>842</v>
      </c>
      <c r="H8" s="13" t="s">
        <v>843</v>
      </c>
      <c r="I8" s="13">
        <v>6.8581234E7</v>
      </c>
      <c r="J8" s="13" t="s">
        <v>844</v>
      </c>
      <c r="K8" s="13" t="s">
        <v>845</v>
      </c>
      <c r="L8" s="13" t="s">
        <v>306</v>
      </c>
      <c r="M8" s="13">
        <v>3786.24</v>
      </c>
      <c r="N8" s="13">
        <f t="shared" si="2"/>
        <v>3786.24</v>
      </c>
      <c r="O8" s="15"/>
      <c r="P8" s="13" t="s">
        <v>831</v>
      </c>
      <c r="Q8" s="16" t="s">
        <v>23</v>
      </c>
      <c r="R8" s="13" t="s">
        <v>846</v>
      </c>
      <c r="S8" s="15"/>
    </row>
    <row r="9">
      <c r="A9" s="91">
        <v>7.0</v>
      </c>
      <c r="B9" s="14">
        <v>44895.0</v>
      </c>
      <c r="C9" s="14">
        <v>44899.0</v>
      </c>
      <c r="D9" s="13">
        <v>3.81401100124583E14</v>
      </c>
      <c r="E9" s="13">
        <v>1334.0</v>
      </c>
      <c r="F9" s="13">
        <v>3.771859014E9</v>
      </c>
      <c r="G9" s="13" t="s">
        <v>847</v>
      </c>
      <c r="H9" s="13" t="s">
        <v>848</v>
      </c>
      <c r="I9" s="13">
        <v>7.001625E7</v>
      </c>
      <c r="J9" s="13" t="s">
        <v>849</v>
      </c>
      <c r="K9" s="13" t="s">
        <v>510</v>
      </c>
      <c r="L9" s="13"/>
      <c r="M9" s="13">
        <v>720.0</v>
      </c>
      <c r="N9" s="13">
        <f t="shared" si="2"/>
        <v>720</v>
      </c>
      <c r="O9" s="15"/>
      <c r="P9" s="13" t="s">
        <v>831</v>
      </c>
      <c r="Q9" s="16" t="s">
        <v>23</v>
      </c>
      <c r="R9" s="13" t="s">
        <v>850</v>
      </c>
      <c r="S9" s="15"/>
    </row>
    <row r="10">
      <c r="A10" s="91">
        <v>8.0</v>
      </c>
      <c r="B10" s="14"/>
      <c r="C10" s="14"/>
      <c r="D10" s="13">
        <v>3.81401100124583E14</v>
      </c>
      <c r="E10" s="15"/>
      <c r="F10" s="15"/>
      <c r="G10" s="15"/>
      <c r="H10" s="15"/>
      <c r="I10" s="15"/>
      <c r="J10" s="15"/>
      <c r="K10" s="13"/>
      <c r="L10" s="15"/>
      <c r="M10" s="15"/>
      <c r="N10" s="13" t="str">
        <f t="shared" si="2"/>
        <v/>
      </c>
      <c r="O10" s="15"/>
      <c r="P10" s="15"/>
      <c r="Q10" s="16" t="s">
        <v>23</v>
      </c>
      <c r="R10" s="15"/>
      <c r="S10" s="15"/>
    </row>
    <row r="11">
      <c r="A11" s="91">
        <v>9.0</v>
      </c>
      <c r="B11" s="14"/>
      <c r="C11" s="14"/>
      <c r="D11" s="13">
        <v>3.81401100124583E14</v>
      </c>
      <c r="E11" s="15"/>
      <c r="F11" s="15"/>
      <c r="G11" s="15"/>
      <c r="H11" s="15"/>
      <c r="I11" s="15"/>
      <c r="J11" s="15"/>
      <c r="K11" s="13"/>
      <c r="L11" s="15"/>
      <c r="M11" s="15"/>
      <c r="N11" s="13" t="str">
        <f t="shared" si="2"/>
        <v/>
      </c>
      <c r="O11" s="15"/>
      <c r="P11" s="15"/>
      <c r="Q11" s="16" t="s">
        <v>23</v>
      </c>
      <c r="R11" s="15"/>
      <c r="S11" s="15"/>
    </row>
    <row r="12">
      <c r="A12" s="91">
        <v>10.0</v>
      </c>
      <c r="B12" s="14"/>
      <c r="C12" s="14"/>
      <c r="D12" s="13">
        <v>3.81401100124583E14</v>
      </c>
      <c r="E12" s="15"/>
      <c r="F12" s="15"/>
      <c r="G12" s="15"/>
      <c r="H12" s="15"/>
      <c r="I12" s="15"/>
      <c r="J12" s="15"/>
      <c r="K12" s="13"/>
      <c r="L12" s="15"/>
      <c r="M12" s="15"/>
      <c r="N12" s="13" t="str">
        <f t="shared" si="2"/>
        <v/>
      </c>
      <c r="O12" s="15"/>
      <c r="P12" s="15"/>
      <c r="Q12" s="16" t="s">
        <v>23</v>
      </c>
      <c r="R12" s="15"/>
      <c r="S12" s="15"/>
    </row>
    <row r="13">
      <c r="A13" s="91">
        <v>11.0</v>
      </c>
      <c r="B13" s="14"/>
      <c r="C13" s="14"/>
      <c r="D13" s="13">
        <v>3.81401100124583E14</v>
      </c>
      <c r="E13" s="15"/>
      <c r="F13" s="15"/>
      <c r="G13" s="15"/>
      <c r="H13" s="15"/>
      <c r="I13" s="15"/>
      <c r="J13" s="15"/>
      <c r="K13" s="13"/>
      <c r="L13" s="15"/>
      <c r="M13" s="15"/>
      <c r="N13" s="13" t="str">
        <f t="shared" si="2"/>
        <v/>
      </c>
      <c r="O13" s="15"/>
      <c r="P13" s="15"/>
      <c r="Q13" s="16" t="s">
        <v>23</v>
      </c>
      <c r="R13" s="15"/>
      <c r="S13" s="15"/>
    </row>
    <row r="14">
      <c r="A14" s="91">
        <v>12.0</v>
      </c>
      <c r="B14" s="14"/>
      <c r="C14" s="14"/>
      <c r="D14" s="13">
        <v>3.81401100124583E14</v>
      </c>
      <c r="E14" s="15"/>
      <c r="F14" s="15"/>
      <c r="G14" s="15"/>
      <c r="H14" s="15"/>
      <c r="I14" s="15"/>
      <c r="J14" s="15"/>
      <c r="K14" s="13"/>
      <c r="L14" s="15"/>
      <c r="M14" s="15"/>
      <c r="N14" s="13" t="str">
        <f t="shared" si="2"/>
        <v/>
      </c>
      <c r="O14" s="15"/>
      <c r="P14" s="15"/>
      <c r="Q14" s="16" t="s">
        <v>23</v>
      </c>
      <c r="R14" s="15"/>
      <c r="S14" s="15"/>
    </row>
    <row r="15">
      <c r="A15" s="91">
        <v>13.0</v>
      </c>
      <c r="B15" s="14"/>
      <c r="C15" s="14"/>
      <c r="D15" s="13">
        <v>3.81401100124583E14</v>
      </c>
      <c r="E15" s="15"/>
      <c r="F15" s="15"/>
      <c r="G15" s="15"/>
      <c r="H15" s="15"/>
      <c r="I15" s="15"/>
      <c r="J15" s="15"/>
      <c r="K15" s="13"/>
      <c r="L15" s="15"/>
      <c r="M15" s="15"/>
      <c r="N15" s="13" t="str">
        <f t="shared" si="2"/>
        <v/>
      </c>
      <c r="O15" s="15"/>
      <c r="P15" s="15"/>
      <c r="Q15" s="16" t="s">
        <v>23</v>
      </c>
      <c r="R15" s="15"/>
      <c r="S15" s="15"/>
    </row>
    <row r="16">
      <c r="A16" s="40"/>
      <c r="B16" s="42"/>
      <c r="C16" s="42"/>
      <c r="D16" s="42"/>
      <c r="E16" s="42"/>
      <c r="F16" s="42"/>
      <c r="G16" s="42"/>
      <c r="H16" s="63" t="s">
        <v>560</v>
      </c>
      <c r="I16" s="44"/>
      <c r="J16" s="44"/>
      <c r="K16" s="44"/>
      <c r="L16" s="44"/>
      <c r="M16" s="45">
        <f t="shared" ref="M16:N16" si="3">SUM(M4:M15)</f>
        <v>15283.94</v>
      </c>
      <c r="N16" s="45">
        <f t="shared" si="3"/>
        <v>15283.94</v>
      </c>
      <c r="O16" s="46"/>
      <c r="P16" s="42"/>
      <c r="Q16" s="42"/>
      <c r="R16" s="42"/>
      <c r="S16" s="15"/>
    </row>
    <row r="17">
      <c r="A17" s="13"/>
      <c r="B17" s="15"/>
      <c r="C17" s="15"/>
      <c r="D17" s="15"/>
      <c r="E17" s="15"/>
      <c r="F17" s="15"/>
      <c r="G17" s="15"/>
      <c r="H17" s="15"/>
      <c r="I17" s="15"/>
      <c r="J17" s="15"/>
      <c r="K17" s="15"/>
      <c r="L17" s="64" t="s">
        <v>563</v>
      </c>
      <c r="N17" s="65" t="str">
        <f>N16/D18</f>
        <v>#DIV/0!</v>
      </c>
      <c r="O17" s="15"/>
      <c r="P17" s="15"/>
      <c r="Q17" s="15"/>
      <c r="R17" s="15"/>
      <c r="S17" s="15"/>
    </row>
    <row r="18">
      <c r="A18" s="13"/>
      <c r="B18" s="1"/>
      <c r="C18" s="1"/>
      <c r="D18" s="13"/>
      <c r="E18" s="80"/>
      <c r="F18" s="15"/>
      <c r="G18" s="13"/>
      <c r="H18" s="15"/>
      <c r="I18" s="15"/>
      <c r="J18" s="15"/>
      <c r="K18" s="15"/>
      <c r="L18" s="13" t="s">
        <v>851</v>
      </c>
      <c r="M18" s="72">
        <v>15000.0</v>
      </c>
      <c r="N18" s="73">
        <f>M18/6.96</f>
        <v>2155.172414</v>
      </c>
      <c r="O18" s="15"/>
      <c r="P18" s="15"/>
      <c r="Q18" s="15"/>
      <c r="R18" s="15"/>
      <c r="S18" s="15"/>
    </row>
    <row r="19">
      <c r="A19" s="13"/>
      <c r="B19" s="13"/>
      <c r="C19" s="13"/>
      <c r="D19" s="15"/>
      <c r="E19" s="15"/>
      <c r="F19" s="15"/>
      <c r="G19" s="51" t="s">
        <v>377</v>
      </c>
      <c r="H19" s="51" t="s">
        <v>378</v>
      </c>
      <c r="I19" s="51" t="s">
        <v>378</v>
      </c>
      <c r="J19" s="15"/>
      <c r="K19" s="15"/>
      <c r="L19" s="13"/>
      <c r="M19" s="72"/>
      <c r="N19" s="82"/>
      <c r="O19" s="15"/>
      <c r="P19" s="15"/>
      <c r="Q19" s="15"/>
      <c r="R19" s="15"/>
      <c r="S19" s="15"/>
    </row>
    <row r="20">
      <c r="A20" s="13"/>
      <c r="B20" s="13"/>
      <c r="C20" s="13"/>
      <c r="D20" s="49"/>
      <c r="E20" s="49"/>
      <c r="F20" s="15"/>
      <c r="G20" s="52" t="s">
        <v>23</v>
      </c>
      <c r="H20" s="52" t="s">
        <v>820</v>
      </c>
      <c r="I20" s="52" t="s">
        <v>671</v>
      </c>
      <c r="J20" s="15"/>
      <c r="K20" s="15"/>
      <c r="L20" s="83"/>
      <c r="M20" s="84"/>
      <c r="N20" s="15"/>
      <c r="O20" s="15"/>
      <c r="P20" s="15"/>
      <c r="Q20" s="15"/>
      <c r="R20" s="15"/>
      <c r="S20" s="15"/>
    </row>
    <row r="21">
      <c r="A21" s="15"/>
      <c r="B21" s="13"/>
      <c r="C21" s="13"/>
      <c r="D21" s="15"/>
      <c r="E21" s="15"/>
      <c r="F21" s="15"/>
      <c r="G21" s="51" t="s">
        <v>381</v>
      </c>
      <c r="H21" s="51" t="s">
        <v>382</v>
      </c>
      <c r="I21" s="51" t="s">
        <v>383</v>
      </c>
      <c r="J21" s="15"/>
      <c r="K21" s="15"/>
      <c r="L21" s="85"/>
      <c r="M21" s="15"/>
      <c r="N21" s="15"/>
      <c r="O21" s="15"/>
      <c r="P21" s="15"/>
      <c r="Q21" s="15"/>
      <c r="R21" s="15"/>
      <c r="S21" s="15"/>
    </row>
    <row r="22">
      <c r="A22" s="15"/>
      <c r="B22" s="15"/>
      <c r="C22" s="15"/>
      <c r="D22" s="15"/>
      <c r="E22" s="15"/>
      <c r="F22" s="15"/>
      <c r="G22" s="15"/>
      <c r="H22" s="15"/>
      <c r="I22" s="15"/>
      <c r="J22" s="15"/>
      <c r="K22" s="15"/>
      <c r="L22" s="15"/>
      <c r="M22" s="15"/>
      <c r="N22" s="15"/>
      <c r="O22" s="15"/>
      <c r="P22" s="15"/>
      <c r="Q22" s="15"/>
      <c r="R22" s="15"/>
      <c r="S22" s="15"/>
    </row>
    <row r="23">
      <c r="A23" s="15"/>
      <c r="B23" s="15"/>
      <c r="C23" s="15"/>
      <c r="D23" s="15"/>
      <c r="E23" s="15"/>
      <c r="F23" s="15"/>
      <c r="G23" s="15"/>
      <c r="H23" s="15"/>
      <c r="I23" s="15"/>
      <c r="J23" s="15"/>
      <c r="K23" s="15"/>
      <c r="L23" s="15"/>
      <c r="M23" s="15"/>
      <c r="N23" s="15"/>
      <c r="O23" s="15"/>
      <c r="P23" s="15"/>
      <c r="Q23" s="15"/>
      <c r="R23" s="15"/>
      <c r="S23" s="15"/>
    </row>
    <row r="24">
      <c r="A24" s="15"/>
      <c r="B24" s="55"/>
      <c r="C24" s="54"/>
      <c r="D24" s="55"/>
      <c r="E24" s="53"/>
      <c r="F24" s="55"/>
      <c r="G24" s="55"/>
      <c r="H24" s="55"/>
      <c r="I24" s="55"/>
      <c r="J24" s="15"/>
      <c r="K24" s="15"/>
      <c r="L24" s="15"/>
      <c r="M24" s="15"/>
      <c r="N24" s="15"/>
      <c r="O24" s="15"/>
      <c r="P24" s="15"/>
      <c r="Q24" s="15"/>
      <c r="R24" s="15"/>
      <c r="S24" s="15"/>
    </row>
    <row r="25">
      <c r="A25" s="15"/>
      <c r="B25" s="66"/>
      <c r="C25" s="13"/>
      <c r="D25" s="49"/>
      <c r="E25" s="13"/>
      <c r="F25" s="15"/>
      <c r="G25" s="15"/>
      <c r="H25" s="15"/>
      <c r="I25" s="15"/>
      <c r="J25" s="15"/>
      <c r="K25" s="15"/>
      <c r="L25" s="15"/>
      <c r="M25" s="15"/>
      <c r="N25" s="15"/>
      <c r="O25" s="15"/>
      <c r="P25" s="15"/>
      <c r="Q25" s="15"/>
      <c r="R25" s="15"/>
      <c r="S25" s="15"/>
    </row>
    <row r="26">
      <c r="A26" s="15"/>
      <c r="B26" s="66"/>
      <c r="C26" s="13"/>
      <c r="D26" s="49"/>
      <c r="E26" s="13"/>
      <c r="F26" s="15"/>
      <c r="G26" s="15"/>
      <c r="H26" s="15"/>
      <c r="I26" s="15"/>
      <c r="J26" s="15"/>
      <c r="K26" s="15"/>
      <c r="L26" s="15"/>
      <c r="M26" s="15"/>
      <c r="N26" s="15"/>
      <c r="O26" s="15"/>
      <c r="P26" s="15"/>
      <c r="Q26" s="15"/>
      <c r="R26" s="15"/>
      <c r="S26" s="15"/>
    </row>
    <row r="27">
      <c r="A27" s="15"/>
      <c r="B27" s="15"/>
      <c r="C27" s="15"/>
      <c r="D27" s="15"/>
      <c r="E27" s="15"/>
      <c r="F27" s="15"/>
      <c r="G27" s="15"/>
      <c r="H27" s="15"/>
      <c r="I27" s="15"/>
      <c r="J27" s="15"/>
      <c r="K27" s="15"/>
      <c r="L27" s="15"/>
      <c r="M27" s="15"/>
      <c r="N27" s="15"/>
      <c r="O27" s="15"/>
      <c r="P27" s="15"/>
      <c r="Q27" s="15"/>
      <c r="R27" s="15"/>
      <c r="S27" s="15"/>
    </row>
    <row r="28">
      <c r="A28" s="15"/>
      <c r="B28" s="15"/>
      <c r="C28" s="15"/>
      <c r="D28" s="15"/>
      <c r="E28" s="15"/>
      <c r="F28" s="15"/>
      <c r="G28" s="15"/>
      <c r="H28" s="15"/>
      <c r="I28" s="15"/>
      <c r="J28" s="15"/>
      <c r="K28" s="15"/>
      <c r="L28" s="15"/>
      <c r="M28" s="15"/>
      <c r="N28" s="15"/>
      <c r="O28" s="15"/>
      <c r="P28" s="15"/>
      <c r="Q28" s="15"/>
      <c r="R28" s="15"/>
      <c r="S28" s="15"/>
    </row>
    <row r="29">
      <c r="A29" s="15"/>
      <c r="B29" s="15"/>
      <c r="C29" s="15"/>
      <c r="D29" s="15"/>
      <c r="E29" s="15"/>
      <c r="F29" s="15"/>
      <c r="G29" s="15"/>
      <c r="H29" s="15"/>
      <c r="I29" s="15"/>
      <c r="J29" s="15"/>
      <c r="K29" s="15"/>
      <c r="L29" s="15"/>
      <c r="M29" s="15"/>
      <c r="N29" s="15"/>
      <c r="O29" s="15"/>
      <c r="P29" s="15"/>
      <c r="Q29" s="15"/>
      <c r="R29" s="15"/>
      <c r="S29" s="15"/>
    </row>
    <row r="30">
      <c r="A30" s="15"/>
      <c r="B30" s="15"/>
      <c r="C30" s="15"/>
      <c r="D30" s="15"/>
      <c r="E30" s="15"/>
      <c r="F30" s="15"/>
      <c r="G30" s="15"/>
      <c r="H30" s="15"/>
      <c r="I30" s="15"/>
      <c r="J30" s="15"/>
      <c r="K30" s="15"/>
      <c r="L30" s="15"/>
      <c r="M30" s="15"/>
      <c r="N30" s="15"/>
      <c r="O30" s="15"/>
      <c r="P30" s="15"/>
      <c r="Q30" s="15"/>
      <c r="R30" s="15"/>
      <c r="S30" s="15"/>
    </row>
    <row r="31">
      <c r="A31" s="15"/>
      <c r="B31" s="15"/>
      <c r="C31" s="15"/>
      <c r="D31" s="15"/>
      <c r="E31" s="15"/>
      <c r="F31" s="15"/>
      <c r="G31" s="15"/>
      <c r="H31" s="15"/>
      <c r="I31" s="15"/>
      <c r="J31" s="15"/>
      <c r="K31" s="15"/>
      <c r="L31" s="15"/>
      <c r="M31" s="15"/>
      <c r="N31" s="15"/>
      <c r="O31" s="15"/>
      <c r="P31" s="15"/>
      <c r="Q31" s="15"/>
      <c r="R31" s="15"/>
      <c r="S31" s="15"/>
    </row>
    <row r="32">
      <c r="A32" s="15"/>
      <c r="B32" s="15"/>
      <c r="C32" s="15"/>
      <c r="D32" s="15"/>
      <c r="E32" s="15"/>
      <c r="F32" s="15"/>
      <c r="G32" s="15"/>
      <c r="H32" s="15"/>
      <c r="I32" s="15"/>
      <c r="J32" s="15"/>
      <c r="K32" s="15"/>
      <c r="L32" s="15"/>
      <c r="M32" s="15"/>
      <c r="N32" s="15"/>
      <c r="O32" s="15"/>
      <c r="P32" s="15"/>
      <c r="Q32" s="15"/>
      <c r="R32" s="15"/>
      <c r="S32" s="15"/>
    </row>
    <row r="33">
      <c r="A33" s="15"/>
      <c r="B33" s="15"/>
      <c r="C33" s="15"/>
      <c r="D33" s="15"/>
      <c r="E33" s="15"/>
      <c r="F33" s="15"/>
      <c r="G33" s="15"/>
      <c r="H33" s="15"/>
      <c r="I33" s="15"/>
      <c r="J33" s="15"/>
      <c r="K33" s="15"/>
      <c r="L33" s="15"/>
      <c r="M33" s="15"/>
      <c r="N33" s="15"/>
      <c r="O33" s="15"/>
      <c r="P33" s="15"/>
      <c r="Q33" s="15"/>
      <c r="R33" s="15"/>
      <c r="S33" s="15"/>
    </row>
    <row r="34">
      <c r="A34" s="15"/>
      <c r="B34" s="15"/>
      <c r="C34" s="15"/>
      <c r="D34" s="15"/>
      <c r="E34" s="15"/>
      <c r="F34" s="15"/>
      <c r="G34" s="15"/>
      <c r="H34" s="15"/>
      <c r="I34" s="15"/>
      <c r="J34" s="15"/>
      <c r="K34" s="15"/>
      <c r="L34" s="15"/>
      <c r="M34" s="15"/>
      <c r="N34" s="15"/>
      <c r="O34" s="15"/>
      <c r="P34" s="15"/>
      <c r="Q34" s="15"/>
      <c r="R34" s="15"/>
      <c r="S34" s="15"/>
    </row>
    <row r="35">
      <c r="A35" s="15"/>
      <c r="B35" s="15"/>
      <c r="C35" s="15"/>
      <c r="D35" s="15"/>
      <c r="E35" s="15"/>
      <c r="F35" s="15"/>
      <c r="G35" s="15"/>
      <c r="H35" s="15"/>
      <c r="I35" s="15"/>
      <c r="J35" s="15"/>
      <c r="K35" s="15"/>
      <c r="L35" s="15"/>
      <c r="M35" s="15"/>
      <c r="N35" s="15"/>
      <c r="O35" s="15"/>
      <c r="P35" s="15"/>
      <c r="Q35" s="15"/>
      <c r="R35" s="15"/>
      <c r="S35" s="15"/>
    </row>
    <row r="36">
      <c r="A36" s="15"/>
      <c r="B36" s="15"/>
      <c r="C36" s="15"/>
      <c r="D36" s="15"/>
      <c r="E36" s="15"/>
      <c r="F36" s="15"/>
      <c r="G36" s="15"/>
      <c r="H36" s="15"/>
      <c r="I36" s="15"/>
      <c r="J36" s="15"/>
      <c r="K36" s="15"/>
      <c r="L36" s="15"/>
      <c r="M36" s="15"/>
      <c r="N36" s="15"/>
      <c r="O36" s="15"/>
      <c r="P36" s="15"/>
      <c r="Q36" s="15"/>
      <c r="R36" s="15"/>
      <c r="S36" s="15"/>
    </row>
    <row r="37">
      <c r="A37" s="15"/>
      <c r="B37" s="15"/>
      <c r="C37" s="15"/>
      <c r="D37" s="15"/>
      <c r="E37" s="15"/>
      <c r="F37" s="15"/>
      <c r="G37" s="15"/>
      <c r="H37" s="15"/>
      <c r="I37" s="15"/>
      <c r="J37" s="15"/>
      <c r="K37" s="15"/>
      <c r="L37" s="15"/>
      <c r="M37" s="15"/>
      <c r="N37" s="15"/>
      <c r="O37" s="15"/>
      <c r="P37" s="15"/>
      <c r="Q37" s="15"/>
      <c r="R37" s="15"/>
      <c r="S37" s="15"/>
    </row>
    <row r="38">
      <c r="A38" s="15"/>
      <c r="B38" s="15"/>
      <c r="C38" s="15"/>
      <c r="D38" s="15"/>
      <c r="E38" s="15"/>
      <c r="F38" s="15"/>
      <c r="G38" s="15"/>
      <c r="H38" s="15"/>
      <c r="I38" s="15"/>
      <c r="J38" s="15"/>
      <c r="K38" s="15"/>
      <c r="L38" s="15"/>
      <c r="M38" s="15"/>
      <c r="N38" s="15"/>
      <c r="O38" s="15"/>
      <c r="P38" s="15"/>
      <c r="Q38" s="15"/>
      <c r="R38" s="15"/>
      <c r="S38" s="15"/>
    </row>
    <row r="39">
      <c r="A39" s="15"/>
      <c r="B39" s="15"/>
      <c r="C39" s="15"/>
      <c r="D39" s="15"/>
      <c r="E39" s="15"/>
      <c r="F39" s="15"/>
      <c r="G39" s="15"/>
      <c r="H39" s="15"/>
      <c r="I39" s="15"/>
      <c r="J39" s="15"/>
      <c r="K39" s="15"/>
      <c r="L39" s="15"/>
      <c r="M39" s="15"/>
      <c r="N39" s="15"/>
      <c r="O39" s="15"/>
      <c r="P39" s="15"/>
      <c r="Q39" s="15"/>
      <c r="R39" s="15"/>
      <c r="S39" s="15"/>
    </row>
    <row r="40">
      <c r="A40" s="15"/>
      <c r="B40" s="15"/>
      <c r="C40" s="15"/>
      <c r="D40" s="15"/>
      <c r="E40" s="15"/>
      <c r="F40" s="15"/>
      <c r="G40" s="15"/>
      <c r="H40" s="15"/>
      <c r="I40" s="15"/>
      <c r="J40" s="15"/>
      <c r="K40" s="15"/>
      <c r="L40" s="15"/>
      <c r="M40" s="15"/>
      <c r="N40" s="15"/>
      <c r="O40" s="15"/>
      <c r="P40" s="15"/>
      <c r="Q40" s="15"/>
      <c r="R40" s="15"/>
      <c r="S40" s="15"/>
    </row>
    <row r="41">
      <c r="A41" s="15"/>
      <c r="B41" s="15"/>
      <c r="C41" s="15"/>
      <c r="D41" s="15"/>
      <c r="E41" s="15"/>
      <c r="F41" s="15"/>
      <c r="G41" s="15"/>
      <c r="H41" s="15"/>
      <c r="I41" s="15"/>
      <c r="J41" s="15"/>
      <c r="K41" s="15"/>
      <c r="L41" s="15"/>
      <c r="M41" s="15"/>
      <c r="N41" s="15"/>
      <c r="O41" s="15"/>
      <c r="P41" s="15"/>
      <c r="Q41" s="15"/>
      <c r="R41" s="15"/>
      <c r="S41" s="15"/>
    </row>
    <row r="42">
      <c r="A42" s="15"/>
      <c r="B42" s="15"/>
      <c r="C42" s="15"/>
      <c r="D42" s="15"/>
      <c r="E42" s="15"/>
      <c r="F42" s="15"/>
      <c r="G42" s="15"/>
      <c r="H42" s="15"/>
      <c r="I42" s="15"/>
      <c r="J42" s="15"/>
      <c r="K42" s="15"/>
      <c r="L42" s="15"/>
      <c r="M42" s="15"/>
      <c r="N42" s="15"/>
      <c r="O42" s="15"/>
      <c r="P42" s="15"/>
      <c r="Q42" s="15"/>
      <c r="R42" s="15"/>
      <c r="S42" s="15"/>
    </row>
    <row r="43">
      <c r="A43" s="15"/>
      <c r="B43" s="15"/>
      <c r="C43" s="15"/>
      <c r="D43" s="15"/>
      <c r="E43" s="15"/>
      <c r="F43" s="15"/>
      <c r="G43" s="15"/>
      <c r="H43" s="15"/>
      <c r="I43" s="15"/>
      <c r="J43" s="15"/>
      <c r="K43" s="15"/>
      <c r="L43" s="15"/>
      <c r="M43" s="15"/>
      <c r="N43" s="15"/>
      <c r="O43" s="15"/>
      <c r="P43" s="15"/>
      <c r="Q43" s="15"/>
      <c r="R43" s="15"/>
      <c r="S43" s="15"/>
    </row>
    <row r="44">
      <c r="A44" s="15"/>
      <c r="B44" s="15"/>
      <c r="C44" s="15"/>
      <c r="D44" s="15"/>
      <c r="E44" s="15"/>
      <c r="F44" s="15"/>
      <c r="G44" s="15"/>
      <c r="H44" s="15"/>
      <c r="I44" s="15"/>
      <c r="J44" s="15"/>
      <c r="K44" s="15"/>
      <c r="L44" s="15"/>
      <c r="M44" s="15"/>
      <c r="N44" s="15"/>
      <c r="O44" s="15"/>
      <c r="P44" s="15"/>
      <c r="Q44" s="15"/>
      <c r="R44" s="15"/>
      <c r="S44" s="15"/>
    </row>
    <row r="45">
      <c r="A45" s="15"/>
      <c r="B45" s="15"/>
      <c r="C45" s="15"/>
      <c r="D45" s="15"/>
      <c r="E45" s="15"/>
      <c r="F45" s="15"/>
      <c r="G45" s="15"/>
      <c r="H45" s="15"/>
      <c r="I45" s="15"/>
      <c r="J45" s="15"/>
      <c r="K45" s="15"/>
      <c r="L45" s="15"/>
      <c r="M45" s="15"/>
      <c r="N45" s="15"/>
      <c r="O45" s="15"/>
      <c r="P45" s="15"/>
      <c r="Q45" s="15"/>
      <c r="R45" s="15"/>
      <c r="S45" s="15"/>
    </row>
    <row r="46">
      <c r="A46" s="15"/>
      <c r="B46" s="15"/>
      <c r="C46" s="15"/>
      <c r="D46" s="15"/>
      <c r="E46" s="15"/>
      <c r="F46" s="15"/>
      <c r="G46" s="15"/>
      <c r="H46" s="15"/>
      <c r="I46" s="15"/>
      <c r="J46" s="15"/>
      <c r="K46" s="15"/>
      <c r="L46" s="15"/>
      <c r="M46" s="15"/>
      <c r="N46" s="15"/>
      <c r="O46" s="15"/>
      <c r="P46" s="15"/>
      <c r="Q46" s="15"/>
      <c r="R46" s="15"/>
      <c r="S46" s="15"/>
    </row>
    <row r="47">
      <c r="A47" s="15"/>
      <c r="B47" s="15"/>
      <c r="C47" s="15"/>
      <c r="D47" s="15"/>
      <c r="E47" s="15"/>
      <c r="F47" s="15"/>
      <c r="G47" s="15"/>
      <c r="H47" s="15"/>
      <c r="I47" s="15"/>
      <c r="J47" s="15"/>
      <c r="K47" s="15"/>
      <c r="L47" s="15"/>
      <c r="M47" s="15"/>
      <c r="N47" s="15"/>
      <c r="O47" s="15"/>
      <c r="P47" s="15"/>
      <c r="Q47" s="15"/>
      <c r="R47" s="15"/>
      <c r="S47" s="15"/>
    </row>
    <row r="48">
      <c r="A48" s="15"/>
      <c r="B48" s="15"/>
      <c r="C48" s="15"/>
      <c r="D48" s="15"/>
      <c r="E48" s="15"/>
      <c r="F48" s="15"/>
      <c r="G48" s="15"/>
      <c r="H48" s="15"/>
      <c r="I48" s="15"/>
      <c r="J48" s="15"/>
      <c r="K48" s="15"/>
      <c r="L48" s="15"/>
      <c r="M48" s="15"/>
      <c r="N48" s="15"/>
      <c r="O48" s="15"/>
      <c r="P48" s="15"/>
      <c r="Q48" s="15"/>
      <c r="R48" s="15"/>
      <c r="S48" s="15"/>
    </row>
    <row r="49">
      <c r="A49" s="15"/>
      <c r="B49" s="15"/>
      <c r="C49" s="15"/>
      <c r="D49" s="15"/>
      <c r="E49" s="15"/>
      <c r="F49" s="15"/>
      <c r="G49" s="15"/>
      <c r="H49" s="15"/>
      <c r="I49" s="15"/>
      <c r="J49" s="15"/>
      <c r="K49" s="15"/>
      <c r="L49" s="15"/>
      <c r="M49" s="15"/>
      <c r="N49" s="15"/>
      <c r="O49" s="15"/>
      <c r="P49" s="15"/>
      <c r="Q49" s="15"/>
      <c r="R49" s="15"/>
      <c r="S49" s="15"/>
    </row>
    <row r="50">
      <c r="A50" s="15"/>
      <c r="B50" s="15"/>
      <c r="C50" s="15"/>
      <c r="D50" s="15"/>
      <c r="E50" s="15"/>
      <c r="F50" s="15"/>
      <c r="G50" s="15"/>
      <c r="H50" s="15"/>
      <c r="I50" s="15"/>
      <c r="J50" s="15"/>
      <c r="K50" s="15"/>
      <c r="L50" s="15"/>
      <c r="M50" s="15"/>
      <c r="N50" s="15"/>
      <c r="O50" s="15"/>
      <c r="P50" s="15"/>
      <c r="Q50" s="15"/>
      <c r="R50" s="15"/>
      <c r="S50" s="15"/>
    </row>
    <row r="51">
      <c r="A51" s="15"/>
      <c r="B51" s="15"/>
      <c r="C51" s="15"/>
      <c r="D51" s="15"/>
      <c r="E51" s="15"/>
      <c r="F51" s="15"/>
      <c r="G51" s="15"/>
      <c r="H51" s="15"/>
      <c r="I51" s="15"/>
      <c r="J51" s="15"/>
      <c r="K51" s="15"/>
      <c r="L51" s="15"/>
      <c r="M51" s="15"/>
      <c r="N51" s="15"/>
      <c r="O51" s="15"/>
      <c r="P51" s="15"/>
      <c r="Q51" s="15"/>
      <c r="R51" s="15"/>
      <c r="S51" s="15"/>
    </row>
    <row r="52">
      <c r="A52" s="15"/>
      <c r="B52" s="15"/>
      <c r="C52" s="15"/>
      <c r="D52" s="15"/>
      <c r="E52" s="15"/>
      <c r="F52" s="15"/>
      <c r="G52" s="15"/>
      <c r="H52" s="15"/>
      <c r="I52" s="15"/>
      <c r="J52" s="15"/>
      <c r="K52" s="15"/>
      <c r="L52" s="15"/>
      <c r="M52" s="15"/>
      <c r="N52" s="15"/>
      <c r="O52" s="15"/>
      <c r="P52" s="15"/>
      <c r="Q52" s="15"/>
      <c r="R52" s="15"/>
      <c r="S52" s="15"/>
    </row>
    <row r="53">
      <c r="A53" s="15"/>
      <c r="B53" s="15"/>
      <c r="C53" s="15"/>
      <c r="D53" s="15"/>
      <c r="E53" s="15"/>
      <c r="F53" s="15"/>
      <c r="G53" s="15"/>
      <c r="H53" s="15"/>
      <c r="I53" s="15"/>
      <c r="J53" s="15"/>
      <c r="K53" s="15"/>
      <c r="L53" s="15"/>
      <c r="M53" s="15"/>
      <c r="N53" s="15"/>
      <c r="O53" s="15"/>
      <c r="P53" s="15"/>
      <c r="Q53" s="15"/>
      <c r="R53" s="15"/>
      <c r="S53" s="15"/>
    </row>
    <row r="54">
      <c r="A54" s="15"/>
      <c r="B54" s="15"/>
      <c r="C54" s="15"/>
      <c r="D54" s="15"/>
      <c r="E54" s="15"/>
      <c r="F54" s="15"/>
      <c r="G54" s="15"/>
      <c r="H54" s="15"/>
      <c r="I54" s="15"/>
      <c r="J54" s="15"/>
      <c r="K54" s="15"/>
      <c r="L54" s="15"/>
      <c r="M54" s="15"/>
      <c r="N54" s="15"/>
      <c r="O54" s="15"/>
      <c r="P54" s="15"/>
      <c r="Q54" s="15"/>
      <c r="R54" s="15"/>
      <c r="S54" s="15"/>
    </row>
    <row r="55">
      <c r="A55" s="15"/>
      <c r="B55" s="15"/>
      <c r="C55" s="15"/>
      <c r="D55" s="15"/>
      <c r="E55" s="15"/>
      <c r="F55" s="15"/>
      <c r="G55" s="15"/>
      <c r="H55" s="15"/>
      <c r="I55" s="15"/>
      <c r="J55" s="15"/>
      <c r="K55" s="15"/>
      <c r="L55" s="15"/>
      <c r="M55" s="15"/>
      <c r="N55" s="15"/>
      <c r="O55" s="15"/>
      <c r="P55" s="15"/>
      <c r="Q55" s="15"/>
      <c r="R55" s="15"/>
      <c r="S55" s="15"/>
    </row>
    <row r="56">
      <c r="A56" s="15"/>
      <c r="B56" s="15"/>
      <c r="C56" s="15"/>
      <c r="D56" s="15"/>
      <c r="E56" s="15"/>
      <c r="F56" s="15"/>
      <c r="G56" s="15"/>
      <c r="H56" s="15"/>
      <c r="I56" s="15"/>
      <c r="J56" s="15"/>
      <c r="K56" s="15"/>
      <c r="L56" s="15"/>
      <c r="M56" s="15"/>
      <c r="N56" s="15"/>
      <c r="O56" s="15"/>
      <c r="P56" s="15"/>
      <c r="Q56" s="15"/>
      <c r="R56" s="15"/>
      <c r="S56" s="15"/>
    </row>
    <row r="57">
      <c r="A57" s="15"/>
      <c r="B57" s="15"/>
      <c r="C57" s="15"/>
      <c r="D57" s="15"/>
      <c r="E57" s="15"/>
      <c r="F57" s="15"/>
      <c r="G57" s="15"/>
      <c r="H57" s="15"/>
      <c r="I57" s="15"/>
      <c r="J57" s="15"/>
      <c r="K57" s="15"/>
      <c r="L57" s="15"/>
      <c r="M57" s="15"/>
      <c r="N57" s="15"/>
      <c r="O57" s="15"/>
      <c r="P57" s="15"/>
      <c r="Q57" s="15"/>
      <c r="R57" s="15"/>
      <c r="S57" s="15"/>
    </row>
    <row r="58">
      <c r="A58" s="15"/>
      <c r="B58" s="15"/>
      <c r="C58" s="15"/>
      <c r="D58" s="15"/>
      <c r="E58" s="15"/>
      <c r="F58" s="15"/>
      <c r="G58" s="15"/>
      <c r="H58" s="15"/>
      <c r="I58" s="15"/>
      <c r="J58" s="15"/>
      <c r="K58" s="15"/>
      <c r="L58" s="15"/>
      <c r="M58" s="15"/>
      <c r="N58" s="15"/>
      <c r="O58" s="15"/>
      <c r="P58" s="15"/>
      <c r="Q58" s="15"/>
      <c r="R58" s="15"/>
      <c r="S58" s="15"/>
    </row>
    <row r="59">
      <c r="A59" s="15"/>
      <c r="B59" s="15"/>
      <c r="C59" s="15"/>
      <c r="D59" s="15"/>
      <c r="E59" s="15"/>
      <c r="F59" s="15"/>
      <c r="G59" s="15"/>
      <c r="H59" s="15"/>
      <c r="I59" s="15"/>
      <c r="J59" s="15"/>
      <c r="K59" s="15"/>
      <c r="L59" s="15"/>
      <c r="M59" s="15"/>
      <c r="N59" s="15"/>
      <c r="O59" s="15"/>
      <c r="P59" s="15"/>
      <c r="Q59" s="15"/>
      <c r="R59" s="15"/>
      <c r="S59" s="15"/>
    </row>
    <row r="60">
      <c r="A60" s="15"/>
      <c r="B60" s="15"/>
      <c r="C60" s="15"/>
      <c r="D60" s="15"/>
      <c r="E60" s="15"/>
      <c r="F60" s="15"/>
      <c r="G60" s="15"/>
      <c r="H60" s="15"/>
      <c r="I60" s="15"/>
      <c r="J60" s="15"/>
      <c r="K60" s="15"/>
      <c r="L60" s="15"/>
      <c r="M60" s="15"/>
      <c r="N60" s="15"/>
      <c r="O60" s="15"/>
      <c r="P60" s="15"/>
      <c r="Q60" s="15"/>
      <c r="R60" s="15"/>
      <c r="S60" s="15"/>
    </row>
    <row r="61">
      <c r="A61" s="15"/>
      <c r="B61" s="15"/>
      <c r="C61" s="15"/>
      <c r="D61" s="15"/>
      <c r="E61" s="15"/>
      <c r="F61" s="15"/>
      <c r="G61" s="15"/>
      <c r="H61" s="15"/>
      <c r="I61" s="15"/>
      <c r="J61" s="15"/>
      <c r="K61" s="15"/>
      <c r="L61" s="15"/>
      <c r="M61" s="15"/>
      <c r="N61" s="15"/>
      <c r="O61" s="15"/>
      <c r="P61" s="15"/>
      <c r="Q61" s="15"/>
      <c r="R61" s="15"/>
      <c r="S61" s="15"/>
    </row>
    <row r="62">
      <c r="A62" s="15"/>
      <c r="B62" s="15"/>
      <c r="C62" s="15"/>
      <c r="D62" s="15"/>
      <c r="E62" s="15"/>
      <c r="F62" s="15"/>
      <c r="G62" s="15"/>
      <c r="H62" s="15"/>
      <c r="I62" s="15"/>
      <c r="J62" s="15"/>
      <c r="K62" s="15"/>
      <c r="L62" s="15"/>
      <c r="M62" s="15"/>
      <c r="N62" s="15"/>
      <c r="O62" s="15"/>
      <c r="P62" s="15"/>
      <c r="Q62" s="15"/>
      <c r="R62" s="15"/>
      <c r="S62" s="15"/>
    </row>
    <row r="63">
      <c r="A63" s="15"/>
      <c r="B63" s="15"/>
      <c r="C63" s="15"/>
      <c r="D63" s="15"/>
      <c r="E63" s="15"/>
      <c r="F63" s="15"/>
      <c r="G63" s="15"/>
      <c r="H63" s="15"/>
      <c r="I63" s="15"/>
      <c r="J63" s="15"/>
      <c r="K63" s="15"/>
      <c r="L63" s="15"/>
      <c r="M63" s="15"/>
      <c r="N63" s="15"/>
      <c r="O63" s="15"/>
      <c r="P63" s="15"/>
      <c r="Q63" s="15"/>
      <c r="R63" s="15"/>
      <c r="S63" s="15"/>
    </row>
    <row r="64">
      <c r="A64" s="15"/>
      <c r="B64" s="15"/>
      <c r="C64" s="15"/>
      <c r="D64" s="15"/>
      <c r="E64" s="15"/>
      <c r="F64" s="15"/>
      <c r="G64" s="15"/>
      <c r="H64" s="15"/>
      <c r="I64" s="15"/>
      <c r="J64" s="15"/>
      <c r="K64" s="15"/>
      <c r="L64" s="15"/>
      <c r="M64" s="15"/>
      <c r="N64" s="15"/>
      <c r="O64" s="15"/>
      <c r="P64" s="15"/>
      <c r="Q64" s="15"/>
      <c r="R64" s="15"/>
      <c r="S64" s="15"/>
    </row>
    <row r="65">
      <c r="A65" s="15"/>
      <c r="B65" s="15"/>
      <c r="C65" s="15"/>
      <c r="D65" s="15"/>
      <c r="E65" s="15"/>
      <c r="F65" s="15"/>
      <c r="G65" s="15"/>
      <c r="H65" s="15"/>
      <c r="I65" s="15"/>
      <c r="J65" s="15"/>
      <c r="K65" s="15"/>
      <c r="L65" s="15"/>
      <c r="M65" s="15"/>
      <c r="N65" s="15"/>
      <c r="O65" s="15"/>
      <c r="P65" s="15"/>
      <c r="Q65" s="15"/>
      <c r="R65" s="15"/>
      <c r="S65" s="15"/>
    </row>
    <row r="66">
      <c r="A66" s="15"/>
      <c r="B66" s="15"/>
      <c r="C66" s="15"/>
      <c r="D66" s="15"/>
      <c r="E66" s="15"/>
      <c r="F66" s="15"/>
      <c r="G66" s="15"/>
      <c r="H66" s="15"/>
      <c r="I66" s="15"/>
      <c r="J66" s="15"/>
      <c r="K66" s="15"/>
      <c r="L66" s="15"/>
      <c r="M66" s="15"/>
      <c r="N66" s="15"/>
      <c r="O66" s="15"/>
      <c r="P66" s="15"/>
      <c r="Q66" s="15"/>
      <c r="R66" s="15"/>
      <c r="S66" s="15"/>
    </row>
    <row r="67">
      <c r="A67" s="15"/>
      <c r="B67" s="15"/>
      <c r="C67" s="15"/>
      <c r="D67" s="15"/>
      <c r="E67" s="15"/>
      <c r="F67" s="15"/>
      <c r="G67" s="15"/>
      <c r="H67" s="15"/>
      <c r="I67" s="15"/>
      <c r="J67" s="15"/>
      <c r="K67" s="15"/>
      <c r="L67" s="15"/>
      <c r="M67" s="15"/>
      <c r="N67" s="15"/>
      <c r="O67" s="15"/>
      <c r="P67" s="15"/>
      <c r="Q67" s="15"/>
      <c r="R67" s="15"/>
      <c r="S67" s="15"/>
    </row>
    <row r="68">
      <c r="A68" s="15"/>
      <c r="B68" s="15"/>
      <c r="C68" s="15"/>
      <c r="D68" s="15"/>
      <c r="E68" s="15"/>
      <c r="F68" s="15"/>
      <c r="G68" s="15"/>
      <c r="H68" s="15"/>
      <c r="I68" s="15"/>
      <c r="J68" s="15"/>
      <c r="K68" s="15"/>
      <c r="L68" s="15"/>
      <c r="M68" s="15"/>
      <c r="N68" s="15"/>
      <c r="O68" s="15"/>
      <c r="P68" s="15"/>
      <c r="Q68" s="15"/>
      <c r="R68" s="15"/>
      <c r="S68" s="15"/>
    </row>
    <row r="69">
      <c r="A69" s="15"/>
      <c r="B69" s="15"/>
      <c r="C69" s="15"/>
      <c r="D69" s="15"/>
      <c r="E69" s="15"/>
      <c r="F69" s="15"/>
      <c r="G69" s="15"/>
      <c r="H69" s="15"/>
      <c r="I69" s="15"/>
      <c r="J69" s="15"/>
      <c r="K69" s="15"/>
      <c r="L69" s="15"/>
      <c r="M69" s="15"/>
      <c r="N69" s="15"/>
      <c r="O69" s="15"/>
      <c r="P69" s="15"/>
      <c r="Q69" s="15"/>
      <c r="R69" s="15"/>
      <c r="S69" s="15"/>
    </row>
    <row r="70">
      <c r="A70" s="15"/>
      <c r="B70" s="15"/>
      <c r="C70" s="15"/>
      <c r="D70" s="15"/>
      <c r="E70" s="15"/>
      <c r="F70" s="15"/>
      <c r="G70" s="15"/>
      <c r="H70" s="15"/>
      <c r="I70" s="15"/>
      <c r="J70" s="15"/>
      <c r="K70" s="15"/>
      <c r="L70" s="15"/>
      <c r="M70" s="15"/>
      <c r="N70" s="15"/>
      <c r="O70" s="15"/>
      <c r="P70" s="15"/>
      <c r="Q70" s="15"/>
      <c r="R70" s="15"/>
      <c r="S70" s="15"/>
    </row>
    <row r="71">
      <c r="A71" s="15"/>
      <c r="B71" s="15"/>
      <c r="C71" s="15"/>
      <c r="D71" s="15"/>
      <c r="E71" s="15"/>
      <c r="F71" s="15"/>
      <c r="G71" s="15"/>
      <c r="H71" s="15"/>
      <c r="I71" s="15"/>
      <c r="J71" s="15"/>
      <c r="K71" s="15"/>
      <c r="L71" s="15"/>
      <c r="M71" s="15"/>
      <c r="N71" s="15"/>
      <c r="O71" s="15"/>
      <c r="P71" s="15"/>
      <c r="Q71" s="15"/>
      <c r="R71" s="15"/>
      <c r="S71" s="15"/>
    </row>
    <row r="72">
      <c r="A72" s="15"/>
      <c r="B72" s="15"/>
      <c r="C72" s="15"/>
      <c r="D72" s="15"/>
      <c r="E72" s="15"/>
      <c r="F72" s="15"/>
      <c r="G72" s="15"/>
      <c r="H72" s="15"/>
      <c r="I72" s="15"/>
      <c r="J72" s="15"/>
      <c r="K72" s="15"/>
      <c r="L72" s="15"/>
      <c r="M72" s="15"/>
      <c r="N72" s="15"/>
      <c r="O72" s="15"/>
      <c r="P72" s="15"/>
      <c r="Q72" s="15"/>
      <c r="R72" s="15"/>
      <c r="S72" s="15"/>
    </row>
    <row r="73">
      <c r="A73" s="15"/>
      <c r="B73" s="15"/>
      <c r="C73" s="15"/>
      <c r="D73" s="15"/>
      <c r="E73" s="15"/>
      <c r="F73" s="15"/>
      <c r="G73" s="15"/>
      <c r="H73" s="15"/>
      <c r="I73" s="15"/>
      <c r="J73" s="15"/>
      <c r="K73" s="15"/>
      <c r="L73" s="15"/>
      <c r="M73" s="15"/>
      <c r="N73" s="15"/>
      <c r="O73" s="15"/>
      <c r="P73" s="15"/>
      <c r="Q73" s="15"/>
      <c r="R73" s="15"/>
      <c r="S73" s="15"/>
    </row>
    <row r="74">
      <c r="A74" s="15"/>
      <c r="B74" s="15"/>
      <c r="C74" s="15"/>
      <c r="D74" s="15"/>
      <c r="E74" s="15"/>
      <c r="F74" s="15"/>
      <c r="G74" s="15"/>
      <c r="H74" s="15"/>
      <c r="I74" s="15"/>
      <c r="J74" s="15"/>
      <c r="K74" s="15"/>
      <c r="L74" s="15"/>
      <c r="M74" s="15"/>
      <c r="N74" s="15"/>
      <c r="O74" s="15"/>
      <c r="P74" s="15"/>
      <c r="Q74" s="15"/>
      <c r="R74" s="15"/>
      <c r="S74" s="15"/>
    </row>
    <row r="75">
      <c r="A75" s="15"/>
      <c r="B75" s="15"/>
      <c r="C75" s="15"/>
      <c r="D75" s="15"/>
      <c r="E75" s="15"/>
      <c r="F75" s="15"/>
      <c r="G75" s="15"/>
      <c r="H75" s="15"/>
      <c r="I75" s="15"/>
      <c r="J75" s="15"/>
      <c r="K75" s="15"/>
      <c r="L75" s="15"/>
      <c r="M75" s="15"/>
      <c r="N75" s="15"/>
      <c r="O75" s="15"/>
      <c r="P75" s="15"/>
      <c r="Q75" s="15"/>
      <c r="R75" s="15"/>
      <c r="S75" s="15"/>
    </row>
    <row r="76">
      <c r="A76" s="15"/>
      <c r="B76" s="15"/>
      <c r="C76" s="15"/>
      <c r="D76" s="15"/>
      <c r="E76" s="15"/>
      <c r="F76" s="15"/>
      <c r="G76" s="15"/>
      <c r="H76" s="15"/>
      <c r="I76" s="15"/>
      <c r="J76" s="15"/>
      <c r="K76" s="15"/>
      <c r="L76" s="15"/>
      <c r="M76" s="15"/>
      <c r="N76" s="15"/>
      <c r="O76" s="15"/>
      <c r="P76" s="15"/>
      <c r="Q76" s="15"/>
      <c r="R76" s="15"/>
      <c r="S76" s="15"/>
    </row>
    <row r="77">
      <c r="A77" s="15"/>
      <c r="B77" s="15"/>
      <c r="C77" s="15"/>
      <c r="D77" s="15"/>
      <c r="E77" s="15"/>
      <c r="F77" s="15"/>
      <c r="G77" s="15"/>
      <c r="H77" s="15"/>
      <c r="I77" s="15"/>
      <c r="J77" s="15"/>
      <c r="K77" s="15"/>
      <c r="L77" s="15"/>
      <c r="M77" s="15"/>
      <c r="N77" s="15"/>
      <c r="O77" s="15"/>
      <c r="P77" s="15"/>
      <c r="Q77" s="15"/>
      <c r="R77" s="15"/>
      <c r="S77" s="15"/>
    </row>
    <row r="78">
      <c r="A78" s="15"/>
      <c r="B78" s="15"/>
      <c r="C78" s="15"/>
      <c r="D78" s="15"/>
      <c r="E78" s="15"/>
      <c r="F78" s="15"/>
      <c r="G78" s="15"/>
      <c r="H78" s="15"/>
      <c r="I78" s="15"/>
      <c r="J78" s="15"/>
      <c r="K78" s="15"/>
      <c r="L78" s="15"/>
      <c r="M78" s="15"/>
      <c r="N78" s="15"/>
      <c r="O78" s="15"/>
      <c r="P78" s="15"/>
      <c r="Q78" s="15"/>
      <c r="R78" s="15"/>
      <c r="S78" s="15"/>
    </row>
    <row r="79">
      <c r="A79" s="15"/>
      <c r="B79" s="15"/>
      <c r="C79" s="15"/>
      <c r="D79" s="15"/>
      <c r="E79" s="15"/>
      <c r="F79" s="15"/>
      <c r="G79" s="15"/>
      <c r="H79" s="15"/>
      <c r="I79" s="15"/>
      <c r="J79" s="15"/>
      <c r="K79" s="15"/>
      <c r="L79" s="15"/>
      <c r="M79" s="15"/>
      <c r="N79" s="15"/>
      <c r="O79" s="15"/>
      <c r="P79" s="15"/>
      <c r="Q79" s="15"/>
      <c r="R79" s="15"/>
      <c r="S79" s="15"/>
    </row>
    <row r="80">
      <c r="A80" s="15"/>
      <c r="B80" s="15"/>
      <c r="C80" s="15"/>
      <c r="D80" s="15"/>
      <c r="E80" s="15"/>
      <c r="F80" s="15"/>
      <c r="G80" s="15"/>
      <c r="H80" s="15"/>
      <c r="I80" s="15"/>
      <c r="J80" s="15"/>
      <c r="K80" s="15"/>
      <c r="L80" s="15"/>
      <c r="M80" s="15"/>
      <c r="N80" s="15"/>
      <c r="O80" s="15"/>
      <c r="P80" s="15"/>
      <c r="Q80" s="15"/>
      <c r="R80" s="15"/>
      <c r="S80" s="15"/>
    </row>
    <row r="81">
      <c r="A81" s="15"/>
      <c r="B81" s="15"/>
      <c r="C81" s="15"/>
      <c r="D81" s="15"/>
      <c r="E81" s="15"/>
      <c r="F81" s="15"/>
      <c r="G81" s="15"/>
      <c r="H81" s="15"/>
      <c r="I81" s="15"/>
      <c r="J81" s="15"/>
      <c r="K81" s="15"/>
      <c r="L81" s="15"/>
      <c r="M81" s="15"/>
      <c r="N81" s="15"/>
      <c r="O81" s="15"/>
      <c r="P81" s="15"/>
      <c r="Q81" s="15"/>
      <c r="R81" s="15"/>
      <c r="S81" s="15"/>
    </row>
    <row r="82">
      <c r="A82" s="15"/>
      <c r="B82" s="15"/>
      <c r="C82" s="15"/>
      <c r="D82" s="15"/>
      <c r="E82" s="15"/>
      <c r="F82" s="15"/>
      <c r="G82" s="15"/>
      <c r="H82" s="15"/>
      <c r="I82" s="15"/>
      <c r="J82" s="15"/>
      <c r="K82" s="15"/>
      <c r="L82" s="15"/>
      <c r="M82" s="15"/>
      <c r="N82" s="15"/>
      <c r="O82" s="15"/>
      <c r="P82" s="15"/>
      <c r="Q82" s="15"/>
      <c r="R82" s="15"/>
      <c r="S82" s="15"/>
    </row>
    <row r="83">
      <c r="A83" s="15"/>
      <c r="B83" s="15"/>
      <c r="C83" s="15"/>
      <c r="D83" s="15"/>
      <c r="E83" s="15"/>
      <c r="F83" s="15"/>
      <c r="G83" s="15"/>
      <c r="H83" s="15"/>
      <c r="I83" s="15"/>
      <c r="J83" s="15"/>
      <c r="K83" s="15"/>
      <c r="L83" s="15"/>
      <c r="M83" s="15"/>
      <c r="N83" s="15"/>
      <c r="O83" s="15"/>
      <c r="P83" s="15"/>
      <c r="Q83" s="15"/>
      <c r="R83" s="15"/>
      <c r="S83" s="15"/>
    </row>
    <row r="84">
      <c r="A84" s="15"/>
      <c r="B84" s="15"/>
      <c r="C84" s="15"/>
      <c r="D84" s="15"/>
      <c r="E84" s="15"/>
      <c r="F84" s="15"/>
      <c r="G84" s="15"/>
      <c r="H84" s="15"/>
      <c r="I84" s="15"/>
      <c r="J84" s="15"/>
      <c r="K84" s="15"/>
      <c r="L84" s="15"/>
      <c r="M84" s="15"/>
      <c r="N84" s="15"/>
      <c r="O84" s="15"/>
      <c r="P84" s="15"/>
      <c r="Q84" s="15"/>
      <c r="R84" s="15"/>
      <c r="S84" s="15"/>
    </row>
    <row r="85">
      <c r="A85" s="15"/>
      <c r="B85" s="15"/>
      <c r="C85" s="15"/>
      <c r="D85" s="15"/>
      <c r="E85" s="15"/>
      <c r="F85" s="15"/>
      <c r="G85" s="15"/>
      <c r="H85" s="15"/>
      <c r="I85" s="15"/>
      <c r="J85" s="15"/>
      <c r="K85" s="15"/>
      <c r="L85" s="15"/>
      <c r="M85" s="15"/>
      <c r="N85" s="15"/>
      <c r="O85" s="15"/>
      <c r="P85" s="15"/>
      <c r="Q85" s="15"/>
      <c r="R85" s="15"/>
      <c r="S85" s="15"/>
    </row>
    <row r="86">
      <c r="A86" s="15"/>
      <c r="B86" s="15"/>
      <c r="C86" s="15"/>
      <c r="D86" s="15"/>
      <c r="E86" s="15"/>
      <c r="F86" s="15"/>
      <c r="G86" s="15"/>
      <c r="H86" s="15"/>
      <c r="I86" s="15"/>
      <c r="J86" s="15"/>
      <c r="K86" s="15"/>
      <c r="L86" s="15"/>
      <c r="M86" s="15"/>
      <c r="N86" s="15"/>
      <c r="O86" s="15"/>
      <c r="P86" s="15"/>
      <c r="Q86" s="15"/>
      <c r="R86" s="15"/>
      <c r="S86" s="15"/>
    </row>
    <row r="87">
      <c r="A87" s="15"/>
      <c r="B87" s="15"/>
      <c r="C87" s="15"/>
      <c r="D87" s="15"/>
      <c r="E87" s="15"/>
      <c r="F87" s="15"/>
      <c r="G87" s="15"/>
      <c r="H87" s="15"/>
      <c r="I87" s="15"/>
      <c r="J87" s="15"/>
      <c r="K87" s="15"/>
      <c r="L87" s="15"/>
      <c r="M87" s="15"/>
      <c r="N87" s="15"/>
      <c r="O87" s="15"/>
      <c r="P87" s="15"/>
      <c r="Q87" s="15"/>
      <c r="R87" s="15"/>
      <c r="S87" s="15"/>
    </row>
    <row r="88">
      <c r="A88" s="15"/>
      <c r="B88" s="15"/>
      <c r="C88" s="15"/>
      <c r="D88" s="15"/>
      <c r="E88" s="15"/>
      <c r="F88" s="15"/>
      <c r="G88" s="15"/>
      <c r="H88" s="15"/>
      <c r="I88" s="15"/>
      <c r="J88" s="15"/>
      <c r="K88" s="15"/>
      <c r="L88" s="15"/>
      <c r="M88" s="15"/>
      <c r="N88" s="15"/>
      <c r="O88" s="15"/>
      <c r="P88" s="15"/>
      <c r="Q88" s="15"/>
      <c r="R88" s="15"/>
      <c r="S88" s="15"/>
    </row>
    <row r="89">
      <c r="A89" s="15"/>
      <c r="B89" s="15"/>
      <c r="C89" s="15"/>
      <c r="D89" s="15"/>
      <c r="E89" s="15"/>
      <c r="F89" s="15"/>
      <c r="G89" s="15"/>
      <c r="H89" s="15"/>
      <c r="I89" s="15"/>
      <c r="J89" s="15"/>
      <c r="K89" s="15"/>
      <c r="L89" s="15"/>
      <c r="M89" s="15"/>
      <c r="N89" s="15"/>
      <c r="O89" s="15"/>
      <c r="P89" s="15"/>
      <c r="Q89" s="15"/>
      <c r="R89" s="15"/>
      <c r="S89" s="15"/>
    </row>
    <row r="90">
      <c r="A90" s="15"/>
      <c r="B90" s="15"/>
      <c r="C90" s="15"/>
      <c r="D90" s="15"/>
      <c r="E90" s="15"/>
      <c r="F90" s="15"/>
      <c r="G90" s="15"/>
      <c r="H90" s="15"/>
      <c r="I90" s="15"/>
      <c r="J90" s="15"/>
      <c r="K90" s="15"/>
      <c r="L90" s="15"/>
      <c r="M90" s="15"/>
      <c r="N90" s="15"/>
      <c r="O90" s="15"/>
      <c r="P90" s="15"/>
      <c r="Q90" s="15"/>
      <c r="R90" s="15"/>
      <c r="S90" s="15"/>
    </row>
    <row r="91">
      <c r="A91" s="15"/>
      <c r="B91" s="15"/>
      <c r="C91" s="15"/>
      <c r="D91" s="15"/>
      <c r="E91" s="15"/>
      <c r="F91" s="15"/>
      <c r="G91" s="15"/>
      <c r="H91" s="15"/>
      <c r="I91" s="15"/>
      <c r="J91" s="15"/>
      <c r="K91" s="15"/>
      <c r="L91" s="15"/>
      <c r="M91" s="15"/>
      <c r="N91" s="15"/>
      <c r="O91" s="15"/>
      <c r="P91" s="15"/>
      <c r="Q91" s="15"/>
      <c r="R91" s="15"/>
      <c r="S91" s="15"/>
    </row>
    <row r="92">
      <c r="A92" s="15"/>
      <c r="B92" s="15"/>
      <c r="C92" s="15"/>
      <c r="D92" s="15"/>
      <c r="E92" s="15"/>
      <c r="F92" s="15"/>
      <c r="G92" s="15"/>
      <c r="H92" s="15"/>
      <c r="I92" s="15"/>
      <c r="J92" s="15"/>
      <c r="K92" s="15"/>
      <c r="L92" s="15"/>
      <c r="M92" s="15"/>
      <c r="N92" s="15"/>
      <c r="O92" s="15"/>
      <c r="P92" s="15"/>
      <c r="Q92" s="15"/>
      <c r="R92" s="15"/>
      <c r="S92" s="15"/>
    </row>
    <row r="93">
      <c r="A93" s="15"/>
      <c r="B93" s="15"/>
      <c r="C93" s="15"/>
      <c r="D93" s="15"/>
      <c r="E93" s="15"/>
      <c r="F93" s="15"/>
      <c r="G93" s="15"/>
      <c r="H93" s="15"/>
      <c r="I93" s="15"/>
      <c r="J93" s="15"/>
      <c r="K93" s="15"/>
      <c r="L93" s="15"/>
      <c r="M93" s="15"/>
      <c r="N93" s="15"/>
      <c r="O93" s="15"/>
      <c r="P93" s="15"/>
      <c r="Q93" s="15"/>
      <c r="R93" s="15"/>
      <c r="S93" s="15"/>
    </row>
    <row r="94">
      <c r="A94" s="15"/>
      <c r="B94" s="15"/>
      <c r="C94" s="15"/>
      <c r="D94" s="15"/>
      <c r="E94" s="15"/>
      <c r="F94" s="15"/>
      <c r="G94" s="15"/>
      <c r="H94" s="15"/>
      <c r="I94" s="15"/>
      <c r="J94" s="15"/>
      <c r="K94" s="15"/>
      <c r="L94" s="15"/>
      <c r="M94" s="15"/>
      <c r="N94" s="15"/>
      <c r="O94" s="15"/>
      <c r="P94" s="15"/>
      <c r="Q94" s="15"/>
      <c r="R94" s="15"/>
      <c r="S94" s="15"/>
    </row>
    <row r="95">
      <c r="A95" s="15"/>
      <c r="B95" s="15"/>
      <c r="C95" s="15"/>
      <c r="D95" s="15"/>
      <c r="E95" s="15"/>
      <c r="F95" s="15"/>
      <c r="G95" s="15"/>
      <c r="H95" s="15"/>
      <c r="I95" s="15"/>
      <c r="J95" s="15"/>
      <c r="K95" s="15"/>
      <c r="L95" s="15"/>
      <c r="M95" s="15"/>
      <c r="N95" s="15"/>
      <c r="O95" s="15"/>
      <c r="P95" s="15"/>
      <c r="Q95" s="15"/>
      <c r="R95" s="15"/>
      <c r="S95" s="15"/>
    </row>
    <row r="96">
      <c r="A96" s="15"/>
      <c r="B96" s="15"/>
      <c r="C96" s="15"/>
      <c r="D96" s="15"/>
      <c r="E96" s="15"/>
      <c r="F96" s="15"/>
      <c r="G96" s="15"/>
      <c r="H96" s="15"/>
      <c r="I96" s="15"/>
      <c r="J96" s="15"/>
      <c r="K96" s="15"/>
      <c r="L96" s="15"/>
      <c r="M96" s="15"/>
      <c r="N96" s="15"/>
      <c r="O96" s="15"/>
      <c r="P96" s="15"/>
      <c r="Q96" s="15"/>
      <c r="R96" s="15"/>
      <c r="S96" s="15"/>
    </row>
    <row r="97">
      <c r="A97" s="15"/>
      <c r="B97" s="15"/>
      <c r="C97" s="15"/>
      <c r="D97" s="15"/>
      <c r="E97" s="15"/>
      <c r="F97" s="15"/>
      <c r="G97" s="15"/>
      <c r="H97" s="15"/>
      <c r="I97" s="15"/>
      <c r="J97" s="15"/>
      <c r="K97" s="15"/>
      <c r="L97" s="15"/>
      <c r="M97" s="15"/>
      <c r="N97" s="15"/>
      <c r="O97" s="15"/>
      <c r="P97" s="15"/>
      <c r="Q97" s="15"/>
      <c r="R97" s="15"/>
      <c r="S97" s="15"/>
    </row>
    <row r="98">
      <c r="A98" s="15"/>
      <c r="B98" s="15"/>
      <c r="C98" s="15"/>
      <c r="D98" s="15"/>
      <c r="E98" s="15"/>
      <c r="F98" s="15"/>
      <c r="G98" s="15"/>
      <c r="H98" s="15"/>
      <c r="I98" s="15"/>
      <c r="J98" s="15"/>
      <c r="K98" s="15"/>
      <c r="L98" s="15"/>
      <c r="M98" s="15"/>
      <c r="N98" s="15"/>
      <c r="O98" s="15"/>
      <c r="P98" s="15"/>
      <c r="Q98" s="15"/>
      <c r="R98" s="15"/>
      <c r="S98" s="15"/>
    </row>
    <row r="99">
      <c r="A99" s="15"/>
      <c r="B99" s="15"/>
      <c r="C99" s="15"/>
      <c r="D99" s="15"/>
      <c r="E99" s="15"/>
      <c r="F99" s="15"/>
      <c r="G99" s="15"/>
      <c r="H99" s="15"/>
      <c r="I99" s="15"/>
      <c r="J99" s="15"/>
      <c r="K99" s="15"/>
      <c r="L99" s="15"/>
      <c r="M99" s="15"/>
      <c r="N99" s="15"/>
      <c r="O99" s="15"/>
      <c r="P99" s="15"/>
      <c r="Q99" s="15"/>
      <c r="R99" s="15"/>
      <c r="S99" s="15"/>
    </row>
    <row r="100">
      <c r="A100" s="15"/>
      <c r="B100" s="15"/>
      <c r="C100" s="15"/>
      <c r="D100" s="15"/>
      <c r="E100" s="15"/>
      <c r="F100" s="15"/>
      <c r="G100" s="15"/>
      <c r="H100" s="15"/>
      <c r="I100" s="15"/>
      <c r="J100" s="15"/>
      <c r="K100" s="15"/>
      <c r="L100" s="15"/>
      <c r="M100" s="15"/>
      <c r="N100" s="15"/>
      <c r="O100" s="15"/>
      <c r="P100" s="15"/>
      <c r="Q100" s="15"/>
      <c r="R100" s="15"/>
      <c r="S100" s="15"/>
    </row>
    <row r="101">
      <c r="A101" s="15"/>
      <c r="B101" s="15"/>
      <c r="C101" s="15"/>
      <c r="D101" s="15"/>
      <c r="E101" s="15"/>
      <c r="F101" s="15"/>
      <c r="G101" s="15"/>
      <c r="H101" s="15"/>
      <c r="I101" s="15"/>
      <c r="J101" s="15"/>
      <c r="K101" s="15"/>
      <c r="L101" s="15"/>
      <c r="M101" s="15"/>
      <c r="N101" s="15"/>
      <c r="O101" s="15"/>
      <c r="P101" s="15"/>
      <c r="Q101" s="15"/>
      <c r="R101" s="15"/>
      <c r="S101" s="15"/>
    </row>
    <row r="102">
      <c r="A102" s="15"/>
      <c r="B102" s="15"/>
      <c r="C102" s="15"/>
      <c r="D102" s="15"/>
      <c r="E102" s="15"/>
      <c r="F102" s="15"/>
      <c r="G102" s="15"/>
      <c r="H102" s="15"/>
      <c r="I102" s="15"/>
      <c r="J102" s="15"/>
      <c r="K102" s="15"/>
      <c r="L102" s="15"/>
      <c r="M102" s="15"/>
      <c r="N102" s="15"/>
      <c r="O102" s="15"/>
      <c r="P102" s="15"/>
      <c r="Q102" s="15"/>
      <c r="R102" s="15"/>
      <c r="S102" s="15"/>
    </row>
    <row r="103">
      <c r="A103" s="15"/>
      <c r="B103" s="15"/>
      <c r="C103" s="15"/>
      <c r="D103" s="15"/>
      <c r="E103" s="15"/>
      <c r="F103" s="15"/>
      <c r="G103" s="15"/>
      <c r="H103" s="15"/>
      <c r="I103" s="15"/>
      <c r="J103" s="15"/>
      <c r="K103" s="15"/>
      <c r="L103" s="15"/>
      <c r="M103" s="15"/>
      <c r="N103" s="15"/>
      <c r="O103" s="15"/>
      <c r="P103" s="15"/>
      <c r="Q103" s="15"/>
      <c r="R103" s="15"/>
      <c r="S103" s="15"/>
    </row>
    <row r="104">
      <c r="A104" s="15"/>
      <c r="B104" s="15"/>
      <c r="C104" s="15"/>
      <c r="D104" s="15"/>
      <c r="E104" s="15"/>
      <c r="F104" s="15"/>
      <c r="G104" s="15"/>
      <c r="H104" s="15"/>
      <c r="I104" s="15"/>
      <c r="J104" s="15"/>
      <c r="K104" s="15"/>
      <c r="L104" s="15"/>
      <c r="M104" s="15"/>
      <c r="N104" s="15"/>
      <c r="O104" s="15"/>
      <c r="P104" s="15"/>
      <c r="Q104" s="15"/>
      <c r="R104" s="15"/>
      <c r="S104" s="15"/>
    </row>
    <row r="105">
      <c r="A105" s="15"/>
      <c r="B105" s="15"/>
      <c r="C105" s="15"/>
      <c r="D105" s="15"/>
      <c r="E105" s="15"/>
      <c r="F105" s="15"/>
      <c r="G105" s="15"/>
      <c r="H105" s="15"/>
      <c r="I105" s="15"/>
      <c r="J105" s="15"/>
      <c r="K105" s="15"/>
      <c r="L105" s="15"/>
      <c r="M105" s="15"/>
      <c r="N105" s="15"/>
      <c r="O105" s="15"/>
      <c r="P105" s="15"/>
      <c r="Q105" s="15"/>
      <c r="R105" s="15"/>
      <c r="S105" s="15"/>
    </row>
    <row r="106">
      <c r="A106" s="15"/>
      <c r="B106" s="15"/>
      <c r="C106" s="15"/>
      <c r="D106" s="15"/>
      <c r="E106" s="15"/>
      <c r="F106" s="15"/>
      <c r="G106" s="15"/>
      <c r="H106" s="15"/>
      <c r="I106" s="15"/>
      <c r="J106" s="15"/>
      <c r="K106" s="15"/>
      <c r="L106" s="15"/>
      <c r="M106" s="15"/>
      <c r="N106" s="15"/>
      <c r="O106" s="15"/>
      <c r="P106" s="15"/>
      <c r="Q106" s="15"/>
      <c r="R106" s="15"/>
      <c r="S106" s="15"/>
    </row>
    <row r="107">
      <c r="A107" s="15"/>
      <c r="B107" s="15"/>
      <c r="C107" s="15"/>
      <c r="D107" s="15"/>
      <c r="E107" s="15"/>
      <c r="F107" s="15"/>
      <c r="G107" s="15"/>
      <c r="H107" s="15"/>
      <c r="I107" s="15"/>
      <c r="J107" s="15"/>
      <c r="K107" s="15"/>
      <c r="L107" s="15"/>
      <c r="M107" s="15"/>
      <c r="N107" s="15"/>
      <c r="O107" s="15"/>
      <c r="P107" s="15"/>
      <c r="Q107" s="15"/>
      <c r="R107" s="15"/>
      <c r="S107" s="15"/>
    </row>
    <row r="108">
      <c r="A108" s="15"/>
      <c r="B108" s="15"/>
      <c r="C108" s="15"/>
      <c r="D108" s="15"/>
      <c r="E108" s="15"/>
      <c r="F108" s="15"/>
      <c r="G108" s="15"/>
      <c r="H108" s="15"/>
      <c r="I108" s="15"/>
      <c r="J108" s="15"/>
      <c r="K108" s="15"/>
      <c r="L108" s="15"/>
      <c r="M108" s="15"/>
      <c r="N108" s="15"/>
      <c r="O108" s="15"/>
      <c r="P108" s="15"/>
      <c r="Q108" s="15"/>
      <c r="R108" s="15"/>
      <c r="S108" s="15"/>
    </row>
    <row r="109">
      <c r="A109" s="15"/>
      <c r="B109" s="15"/>
      <c r="C109" s="15"/>
      <c r="D109" s="15"/>
      <c r="E109" s="15"/>
      <c r="F109" s="15"/>
      <c r="G109" s="15"/>
      <c r="H109" s="15"/>
      <c r="I109" s="15"/>
      <c r="J109" s="15"/>
      <c r="K109" s="15"/>
      <c r="L109" s="15"/>
      <c r="M109" s="15"/>
      <c r="N109" s="15"/>
      <c r="O109" s="15"/>
      <c r="P109" s="15"/>
      <c r="Q109" s="15"/>
      <c r="R109" s="15"/>
      <c r="S109" s="15"/>
    </row>
    <row r="110">
      <c r="A110" s="15"/>
      <c r="B110" s="15"/>
      <c r="C110" s="15"/>
      <c r="D110" s="15"/>
      <c r="E110" s="15"/>
      <c r="F110" s="15"/>
      <c r="G110" s="15"/>
      <c r="H110" s="15"/>
      <c r="I110" s="15"/>
      <c r="J110" s="15"/>
      <c r="K110" s="15"/>
      <c r="L110" s="15"/>
      <c r="M110" s="15"/>
      <c r="N110" s="15"/>
      <c r="O110" s="15"/>
      <c r="P110" s="15"/>
      <c r="Q110" s="15"/>
      <c r="R110" s="15"/>
      <c r="S110" s="15"/>
    </row>
    <row r="111">
      <c r="A111" s="15"/>
      <c r="B111" s="15"/>
      <c r="C111" s="15"/>
      <c r="D111" s="15"/>
      <c r="E111" s="15"/>
      <c r="F111" s="15"/>
      <c r="G111" s="15"/>
      <c r="H111" s="15"/>
      <c r="I111" s="15"/>
      <c r="J111" s="15"/>
      <c r="K111" s="15"/>
      <c r="L111" s="15"/>
      <c r="M111" s="15"/>
      <c r="N111" s="15"/>
      <c r="O111" s="15"/>
      <c r="P111" s="15"/>
      <c r="Q111" s="15"/>
      <c r="R111" s="15"/>
      <c r="S111" s="15"/>
    </row>
    <row r="112">
      <c r="A112" s="15"/>
      <c r="B112" s="15"/>
      <c r="C112" s="15"/>
      <c r="D112" s="15"/>
      <c r="E112" s="15"/>
      <c r="F112" s="15"/>
      <c r="G112" s="15"/>
      <c r="H112" s="15"/>
      <c r="I112" s="15"/>
      <c r="J112" s="15"/>
      <c r="K112" s="15"/>
      <c r="L112" s="15"/>
      <c r="M112" s="15"/>
      <c r="N112" s="15"/>
      <c r="O112" s="15"/>
      <c r="P112" s="15"/>
      <c r="Q112" s="15"/>
      <c r="R112" s="15"/>
      <c r="S112" s="15"/>
    </row>
    <row r="113">
      <c r="A113" s="15"/>
      <c r="B113" s="15"/>
      <c r="C113" s="15"/>
      <c r="D113" s="15"/>
      <c r="E113" s="15"/>
      <c r="F113" s="15"/>
      <c r="G113" s="15"/>
      <c r="H113" s="15"/>
      <c r="I113" s="15"/>
      <c r="J113" s="15"/>
      <c r="K113" s="15"/>
      <c r="L113" s="15"/>
      <c r="M113" s="15"/>
      <c r="N113" s="15"/>
      <c r="O113" s="15"/>
      <c r="P113" s="15"/>
      <c r="Q113" s="15"/>
      <c r="R113" s="15"/>
      <c r="S113" s="15"/>
    </row>
    <row r="114">
      <c r="A114" s="15"/>
      <c r="B114" s="15"/>
      <c r="C114" s="15"/>
      <c r="D114" s="15"/>
      <c r="E114" s="15"/>
      <c r="F114" s="15"/>
      <c r="G114" s="15"/>
      <c r="H114" s="15"/>
      <c r="I114" s="15"/>
      <c r="J114" s="15"/>
      <c r="K114" s="15"/>
      <c r="L114" s="15"/>
      <c r="M114" s="15"/>
      <c r="N114" s="15"/>
      <c r="O114" s="15"/>
      <c r="P114" s="15"/>
      <c r="Q114" s="15"/>
      <c r="R114" s="15"/>
      <c r="S114" s="15"/>
    </row>
    <row r="115">
      <c r="A115" s="15"/>
      <c r="B115" s="15"/>
      <c r="C115" s="15"/>
      <c r="D115" s="15"/>
      <c r="E115" s="15"/>
      <c r="F115" s="15"/>
      <c r="G115" s="15"/>
      <c r="H115" s="15"/>
      <c r="I115" s="15"/>
      <c r="J115" s="15"/>
      <c r="K115" s="15"/>
      <c r="L115" s="15"/>
      <c r="M115" s="15"/>
      <c r="N115" s="15"/>
      <c r="O115" s="15"/>
      <c r="P115" s="15"/>
      <c r="Q115" s="15"/>
      <c r="R115" s="15"/>
      <c r="S115" s="15"/>
    </row>
    <row r="116">
      <c r="A116" s="15"/>
      <c r="B116" s="15"/>
      <c r="C116" s="15"/>
      <c r="D116" s="15"/>
      <c r="E116" s="15"/>
      <c r="F116" s="15"/>
      <c r="G116" s="15"/>
      <c r="H116" s="15"/>
      <c r="I116" s="15"/>
      <c r="J116" s="15"/>
      <c r="K116" s="15"/>
      <c r="L116" s="15"/>
      <c r="M116" s="15"/>
      <c r="N116" s="15"/>
      <c r="O116" s="15"/>
      <c r="P116" s="15"/>
      <c r="Q116" s="15"/>
      <c r="R116" s="15"/>
      <c r="S116" s="15"/>
    </row>
    <row r="117">
      <c r="A117" s="15"/>
      <c r="B117" s="15"/>
      <c r="C117" s="15"/>
      <c r="D117" s="15"/>
      <c r="E117" s="15"/>
      <c r="F117" s="15"/>
      <c r="G117" s="15"/>
      <c r="H117" s="15"/>
      <c r="I117" s="15"/>
      <c r="J117" s="15"/>
      <c r="K117" s="15"/>
      <c r="L117" s="15"/>
      <c r="M117" s="15"/>
      <c r="N117" s="15"/>
      <c r="O117" s="15"/>
      <c r="P117" s="15"/>
      <c r="Q117" s="15"/>
      <c r="R117" s="15"/>
      <c r="S117" s="15"/>
    </row>
    <row r="118">
      <c r="A118" s="15"/>
      <c r="B118" s="15"/>
      <c r="C118" s="15"/>
      <c r="D118" s="15"/>
      <c r="E118" s="15"/>
      <c r="F118" s="15"/>
      <c r="G118" s="15"/>
      <c r="H118" s="15"/>
      <c r="I118" s="15"/>
      <c r="J118" s="15"/>
      <c r="K118" s="15"/>
      <c r="L118" s="15"/>
      <c r="M118" s="15"/>
      <c r="N118" s="15"/>
      <c r="O118" s="15"/>
      <c r="P118" s="15"/>
      <c r="Q118" s="15"/>
      <c r="R118" s="15"/>
      <c r="S118" s="15"/>
    </row>
    <row r="119">
      <c r="A119" s="15"/>
      <c r="B119" s="15"/>
      <c r="C119" s="15"/>
      <c r="D119" s="15"/>
      <c r="E119" s="15"/>
      <c r="F119" s="15"/>
      <c r="G119" s="15"/>
      <c r="H119" s="15"/>
      <c r="I119" s="15"/>
      <c r="J119" s="15"/>
      <c r="K119" s="15"/>
      <c r="L119" s="15"/>
      <c r="M119" s="15"/>
      <c r="N119" s="15"/>
      <c r="O119" s="15"/>
      <c r="P119" s="15"/>
      <c r="Q119" s="15"/>
      <c r="R119" s="15"/>
      <c r="S119" s="15"/>
    </row>
    <row r="120">
      <c r="A120" s="15"/>
      <c r="B120" s="15"/>
      <c r="C120" s="15"/>
      <c r="D120" s="15"/>
      <c r="E120" s="15"/>
      <c r="F120" s="15"/>
      <c r="G120" s="15"/>
      <c r="H120" s="15"/>
      <c r="I120" s="15"/>
      <c r="J120" s="15"/>
      <c r="K120" s="15"/>
      <c r="L120" s="15"/>
      <c r="M120" s="15"/>
      <c r="N120" s="15"/>
      <c r="O120" s="15"/>
      <c r="P120" s="15"/>
      <c r="Q120" s="15"/>
      <c r="R120" s="15"/>
      <c r="S120" s="15"/>
    </row>
    <row r="121">
      <c r="A121" s="15"/>
      <c r="B121" s="15"/>
      <c r="C121" s="15"/>
      <c r="D121" s="15"/>
      <c r="E121" s="15"/>
      <c r="F121" s="15"/>
      <c r="G121" s="15"/>
      <c r="H121" s="15"/>
      <c r="I121" s="15"/>
      <c r="J121" s="15"/>
      <c r="K121" s="15"/>
      <c r="L121" s="15"/>
      <c r="M121" s="15"/>
      <c r="N121" s="15"/>
      <c r="O121" s="15"/>
      <c r="P121" s="15"/>
      <c r="Q121" s="15"/>
      <c r="R121" s="15"/>
      <c r="S121" s="15"/>
    </row>
    <row r="122">
      <c r="A122" s="15"/>
      <c r="B122" s="15"/>
      <c r="C122" s="15"/>
      <c r="D122" s="15"/>
      <c r="E122" s="15"/>
      <c r="F122" s="15"/>
      <c r="G122" s="15"/>
      <c r="H122" s="15"/>
      <c r="I122" s="15"/>
      <c r="J122" s="15"/>
      <c r="K122" s="15"/>
      <c r="L122" s="15"/>
      <c r="M122" s="15"/>
      <c r="N122" s="15"/>
      <c r="O122" s="15"/>
      <c r="P122" s="15"/>
      <c r="Q122" s="15"/>
      <c r="R122" s="15"/>
      <c r="S122" s="15"/>
    </row>
    <row r="123">
      <c r="A123" s="15"/>
      <c r="B123" s="15"/>
      <c r="C123" s="15"/>
      <c r="D123" s="15"/>
      <c r="E123" s="15"/>
      <c r="F123" s="15"/>
      <c r="G123" s="15"/>
      <c r="H123" s="15"/>
      <c r="I123" s="15"/>
      <c r="J123" s="15"/>
      <c r="K123" s="15"/>
      <c r="L123" s="15"/>
      <c r="M123" s="15"/>
      <c r="N123" s="15"/>
      <c r="O123" s="15"/>
      <c r="P123" s="15"/>
      <c r="Q123" s="15"/>
      <c r="R123" s="15"/>
      <c r="S123" s="15"/>
    </row>
    <row r="124">
      <c r="A124" s="15"/>
      <c r="B124" s="15"/>
      <c r="C124" s="15"/>
      <c r="D124" s="15"/>
      <c r="E124" s="15"/>
      <c r="F124" s="15"/>
      <c r="G124" s="15"/>
      <c r="H124" s="15"/>
      <c r="I124" s="15"/>
      <c r="J124" s="15"/>
      <c r="K124" s="15"/>
      <c r="L124" s="15"/>
      <c r="M124" s="15"/>
      <c r="N124" s="15"/>
      <c r="O124" s="15"/>
      <c r="P124" s="15"/>
      <c r="Q124" s="15"/>
      <c r="R124" s="15"/>
      <c r="S124" s="15"/>
    </row>
    <row r="125">
      <c r="A125" s="15"/>
      <c r="B125" s="15"/>
      <c r="C125" s="15"/>
      <c r="D125" s="15"/>
      <c r="E125" s="15"/>
      <c r="F125" s="15"/>
      <c r="G125" s="15"/>
      <c r="H125" s="15"/>
      <c r="I125" s="15"/>
      <c r="J125" s="15"/>
      <c r="K125" s="15"/>
      <c r="L125" s="15"/>
      <c r="M125" s="15"/>
      <c r="N125" s="15"/>
      <c r="O125" s="15"/>
      <c r="P125" s="15"/>
      <c r="Q125" s="15"/>
      <c r="R125" s="15"/>
      <c r="S125" s="15"/>
    </row>
    <row r="126">
      <c r="A126" s="15"/>
      <c r="B126" s="15"/>
      <c r="C126" s="15"/>
      <c r="D126" s="15"/>
      <c r="E126" s="15"/>
      <c r="F126" s="15"/>
      <c r="G126" s="15"/>
      <c r="H126" s="15"/>
      <c r="I126" s="15"/>
      <c r="J126" s="15"/>
      <c r="K126" s="15"/>
      <c r="L126" s="15"/>
      <c r="M126" s="15"/>
      <c r="N126" s="15"/>
      <c r="O126" s="15"/>
      <c r="P126" s="15"/>
      <c r="Q126" s="15"/>
      <c r="R126" s="15"/>
      <c r="S126" s="15"/>
    </row>
    <row r="127">
      <c r="A127" s="15"/>
      <c r="B127" s="15"/>
      <c r="C127" s="15"/>
      <c r="D127" s="15"/>
      <c r="E127" s="15"/>
      <c r="F127" s="15"/>
      <c r="G127" s="15"/>
      <c r="H127" s="15"/>
      <c r="I127" s="15"/>
      <c r="J127" s="15"/>
      <c r="K127" s="15"/>
      <c r="L127" s="15"/>
      <c r="M127" s="15"/>
      <c r="N127" s="15"/>
      <c r="O127" s="15"/>
      <c r="P127" s="15"/>
      <c r="Q127" s="15"/>
      <c r="R127" s="15"/>
      <c r="S127" s="15"/>
    </row>
    <row r="128">
      <c r="A128" s="15"/>
      <c r="B128" s="15"/>
      <c r="C128" s="15"/>
      <c r="D128" s="15"/>
      <c r="E128" s="15"/>
      <c r="F128" s="15"/>
      <c r="G128" s="15"/>
      <c r="H128" s="15"/>
      <c r="I128" s="15"/>
      <c r="J128" s="15"/>
      <c r="K128" s="15"/>
      <c r="L128" s="15"/>
      <c r="M128" s="15"/>
      <c r="N128" s="15"/>
      <c r="O128" s="15"/>
      <c r="P128" s="15"/>
      <c r="Q128" s="15"/>
      <c r="R128" s="15"/>
      <c r="S128" s="15"/>
    </row>
    <row r="129">
      <c r="A129" s="15"/>
      <c r="B129" s="15"/>
      <c r="C129" s="15"/>
      <c r="D129" s="15"/>
      <c r="E129" s="15"/>
      <c r="F129" s="15"/>
      <c r="G129" s="15"/>
      <c r="H129" s="15"/>
      <c r="I129" s="15"/>
      <c r="J129" s="15"/>
      <c r="K129" s="15"/>
      <c r="L129" s="15"/>
      <c r="M129" s="15"/>
      <c r="N129" s="15"/>
      <c r="O129" s="15"/>
      <c r="P129" s="15"/>
      <c r="Q129" s="15"/>
      <c r="R129" s="15"/>
      <c r="S129" s="15"/>
    </row>
    <row r="130">
      <c r="A130" s="15"/>
      <c r="B130" s="15"/>
      <c r="C130" s="15"/>
      <c r="D130" s="15"/>
      <c r="E130" s="15"/>
      <c r="F130" s="15"/>
      <c r="G130" s="15"/>
      <c r="H130" s="15"/>
      <c r="I130" s="15"/>
      <c r="J130" s="15"/>
      <c r="K130" s="15"/>
      <c r="L130" s="15"/>
      <c r="M130" s="15"/>
      <c r="N130" s="15"/>
      <c r="O130" s="15"/>
      <c r="P130" s="15"/>
      <c r="Q130" s="15"/>
      <c r="R130" s="15"/>
      <c r="S130" s="15"/>
    </row>
    <row r="131">
      <c r="A131" s="15"/>
      <c r="B131" s="15"/>
      <c r="C131" s="15"/>
      <c r="D131" s="15"/>
      <c r="E131" s="15"/>
      <c r="F131" s="15"/>
      <c r="G131" s="15"/>
      <c r="H131" s="15"/>
      <c r="I131" s="15"/>
      <c r="J131" s="15"/>
      <c r="K131" s="15"/>
      <c r="L131" s="15"/>
      <c r="M131" s="15"/>
      <c r="N131" s="15"/>
      <c r="O131" s="15"/>
      <c r="P131" s="15"/>
      <c r="Q131" s="15"/>
      <c r="R131" s="15"/>
      <c r="S131" s="15"/>
    </row>
    <row r="132">
      <c r="A132" s="15"/>
      <c r="B132" s="15"/>
      <c r="C132" s="15"/>
      <c r="D132" s="15"/>
      <c r="E132" s="15"/>
      <c r="F132" s="15"/>
      <c r="G132" s="15"/>
      <c r="H132" s="15"/>
      <c r="I132" s="15"/>
      <c r="J132" s="15"/>
      <c r="K132" s="15"/>
      <c r="L132" s="15"/>
      <c r="M132" s="15"/>
      <c r="N132" s="15"/>
      <c r="O132" s="15"/>
      <c r="P132" s="15"/>
      <c r="Q132" s="15"/>
      <c r="R132" s="15"/>
      <c r="S132" s="15"/>
    </row>
    <row r="133">
      <c r="A133" s="15"/>
      <c r="B133" s="15"/>
      <c r="C133" s="15"/>
      <c r="D133" s="15"/>
      <c r="E133" s="15"/>
      <c r="F133" s="15"/>
      <c r="G133" s="15"/>
      <c r="H133" s="15"/>
      <c r="I133" s="15"/>
      <c r="J133" s="15"/>
      <c r="K133" s="15"/>
      <c r="L133" s="15"/>
      <c r="M133" s="15"/>
      <c r="N133" s="15"/>
      <c r="O133" s="15"/>
      <c r="P133" s="15"/>
      <c r="Q133" s="15"/>
      <c r="R133" s="15"/>
      <c r="S133" s="15"/>
    </row>
    <row r="134">
      <c r="A134" s="15"/>
      <c r="B134" s="15"/>
      <c r="C134" s="15"/>
      <c r="D134" s="15"/>
      <c r="E134" s="15"/>
      <c r="F134" s="15"/>
      <c r="G134" s="15"/>
      <c r="H134" s="15"/>
      <c r="I134" s="15"/>
      <c r="J134" s="15"/>
      <c r="K134" s="15"/>
      <c r="L134" s="15"/>
      <c r="M134" s="15"/>
      <c r="N134" s="15"/>
      <c r="O134" s="15"/>
      <c r="P134" s="15"/>
      <c r="Q134" s="15"/>
      <c r="R134" s="15"/>
      <c r="S134" s="15"/>
    </row>
    <row r="135">
      <c r="A135" s="15"/>
      <c r="B135" s="15"/>
      <c r="C135" s="15"/>
      <c r="D135" s="15"/>
      <c r="E135" s="15"/>
      <c r="F135" s="15"/>
      <c r="G135" s="15"/>
      <c r="H135" s="15"/>
      <c r="I135" s="15"/>
      <c r="J135" s="15"/>
      <c r="K135" s="15"/>
      <c r="L135" s="15"/>
      <c r="M135" s="15"/>
      <c r="N135" s="15"/>
      <c r="O135" s="15"/>
      <c r="P135" s="15"/>
      <c r="Q135" s="15"/>
      <c r="R135" s="15"/>
      <c r="S135" s="15"/>
    </row>
    <row r="136">
      <c r="A136" s="15"/>
      <c r="B136" s="15"/>
      <c r="C136" s="15"/>
      <c r="D136" s="15"/>
      <c r="E136" s="15"/>
      <c r="F136" s="15"/>
      <c r="G136" s="15"/>
      <c r="H136" s="15"/>
      <c r="I136" s="15"/>
      <c r="J136" s="15"/>
      <c r="K136" s="15"/>
      <c r="L136" s="15"/>
      <c r="M136" s="15"/>
      <c r="N136" s="15"/>
      <c r="O136" s="15"/>
      <c r="P136" s="15"/>
      <c r="Q136" s="15"/>
      <c r="R136" s="15"/>
      <c r="S136" s="15"/>
    </row>
    <row r="137">
      <c r="A137" s="15"/>
      <c r="B137" s="15"/>
      <c r="C137" s="15"/>
      <c r="D137" s="15"/>
      <c r="E137" s="15"/>
      <c r="F137" s="15"/>
      <c r="G137" s="15"/>
      <c r="H137" s="15"/>
      <c r="I137" s="15"/>
      <c r="J137" s="15"/>
      <c r="K137" s="15"/>
      <c r="L137" s="15"/>
      <c r="M137" s="15"/>
      <c r="N137" s="15"/>
      <c r="O137" s="15"/>
      <c r="P137" s="15"/>
      <c r="Q137" s="15"/>
      <c r="R137" s="15"/>
      <c r="S137" s="15"/>
    </row>
    <row r="138">
      <c r="A138" s="15"/>
      <c r="B138" s="15"/>
      <c r="C138" s="15"/>
      <c r="D138" s="15"/>
      <c r="E138" s="15"/>
      <c r="F138" s="15"/>
      <c r="G138" s="15"/>
      <c r="H138" s="15"/>
      <c r="I138" s="15"/>
      <c r="J138" s="15"/>
      <c r="K138" s="15"/>
      <c r="L138" s="15"/>
      <c r="M138" s="15"/>
      <c r="N138" s="15"/>
      <c r="O138" s="15"/>
      <c r="P138" s="15"/>
      <c r="Q138" s="15"/>
      <c r="R138" s="15"/>
      <c r="S138" s="15"/>
    </row>
    <row r="139">
      <c r="A139" s="15"/>
      <c r="B139" s="15"/>
      <c r="C139" s="15"/>
      <c r="D139" s="15"/>
      <c r="E139" s="15"/>
      <c r="F139" s="15"/>
      <c r="G139" s="15"/>
      <c r="H139" s="15"/>
      <c r="I139" s="15"/>
      <c r="J139" s="15"/>
      <c r="K139" s="15"/>
      <c r="L139" s="15"/>
      <c r="M139" s="15"/>
      <c r="N139" s="15"/>
      <c r="O139" s="15"/>
      <c r="P139" s="15"/>
      <c r="Q139" s="15"/>
      <c r="R139" s="15"/>
      <c r="S139" s="15"/>
    </row>
    <row r="140">
      <c r="A140" s="15"/>
      <c r="B140" s="15"/>
      <c r="C140" s="15"/>
      <c r="D140" s="15"/>
      <c r="E140" s="15"/>
      <c r="F140" s="15"/>
      <c r="G140" s="15"/>
      <c r="H140" s="15"/>
      <c r="I140" s="15"/>
      <c r="J140" s="15"/>
      <c r="K140" s="15"/>
      <c r="L140" s="15"/>
      <c r="M140" s="15"/>
      <c r="N140" s="15"/>
      <c r="O140" s="15"/>
      <c r="P140" s="15"/>
      <c r="Q140" s="15"/>
      <c r="R140" s="15"/>
      <c r="S140" s="15"/>
    </row>
    <row r="141">
      <c r="A141" s="15"/>
      <c r="B141" s="15"/>
      <c r="C141" s="15"/>
      <c r="D141" s="15"/>
      <c r="E141" s="15"/>
      <c r="F141" s="15"/>
      <c r="G141" s="15"/>
      <c r="H141" s="15"/>
      <c r="I141" s="15"/>
      <c r="J141" s="15"/>
      <c r="K141" s="15"/>
      <c r="L141" s="15"/>
      <c r="M141" s="15"/>
      <c r="N141" s="15"/>
      <c r="O141" s="15"/>
      <c r="P141" s="15"/>
      <c r="Q141" s="15"/>
      <c r="R141" s="15"/>
      <c r="S141" s="15"/>
    </row>
    <row r="142">
      <c r="A142" s="15"/>
      <c r="B142" s="15"/>
      <c r="C142" s="15"/>
      <c r="D142" s="15"/>
      <c r="E142" s="15"/>
      <c r="F142" s="15"/>
      <c r="G142" s="15"/>
      <c r="H142" s="15"/>
      <c r="I142" s="15"/>
      <c r="J142" s="15"/>
      <c r="K142" s="15"/>
      <c r="L142" s="15"/>
      <c r="M142" s="15"/>
      <c r="N142" s="15"/>
      <c r="O142" s="15"/>
      <c r="P142" s="15"/>
      <c r="Q142" s="15"/>
      <c r="R142" s="15"/>
      <c r="S142" s="15"/>
    </row>
    <row r="143">
      <c r="A143" s="15"/>
      <c r="B143" s="15"/>
      <c r="C143" s="15"/>
      <c r="D143" s="15"/>
      <c r="E143" s="15"/>
      <c r="F143" s="15"/>
      <c r="G143" s="15"/>
      <c r="H143" s="15"/>
      <c r="I143" s="15"/>
      <c r="J143" s="15"/>
      <c r="K143" s="15"/>
      <c r="L143" s="15"/>
      <c r="M143" s="15"/>
      <c r="N143" s="15"/>
      <c r="O143" s="15"/>
      <c r="P143" s="15"/>
      <c r="Q143" s="15"/>
      <c r="R143" s="15"/>
      <c r="S143" s="15"/>
    </row>
    <row r="144">
      <c r="A144" s="15"/>
      <c r="B144" s="15"/>
      <c r="C144" s="15"/>
      <c r="D144" s="15"/>
      <c r="E144" s="15"/>
      <c r="F144" s="15"/>
      <c r="G144" s="15"/>
      <c r="H144" s="15"/>
      <c r="I144" s="15"/>
      <c r="J144" s="15"/>
      <c r="K144" s="15"/>
      <c r="L144" s="15"/>
      <c r="M144" s="15"/>
      <c r="N144" s="15"/>
      <c r="O144" s="15"/>
      <c r="P144" s="15"/>
      <c r="Q144" s="15"/>
      <c r="R144" s="15"/>
      <c r="S144" s="15"/>
    </row>
    <row r="145">
      <c r="A145" s="15"/>
      <c r="B145" s="15"/>
      <c r="C145" s="15"/>
      <c r="D145" s="15"/>
      <c r="E145" s="15"/>
      <c r="F145" s="15"/>
      <c r="G145" s="15"/>
      <c r="H145" s="15"/>
      <c r="I145" s="15"/>
      <c r="J145" s="15"/>
      <c r="K145" s="15"/>
      <c r="L145" s="15"/>
      <c r="M145" s="15"/>
      <c r="N145" s="15"/>
      <c r="O145" s="15"/>
      <c r="P145" s="15"/>
      <c r="Q145" s="15"/>
      <c r="R145" s="15"/>
      <c r="S145" s="15"/>
    </row>
    <row r="146">
      <c r="A146" s="15"/>
      <c r="B146" s="15"/>
      <c r="C146" s="15"/>
      <c r="D146" s="15"/>
      <c r="E146" s="15"/>
      <c r="F146" s="15"/>
      <c r="G146" s="15"/>
      <c r="H146" s="15"/>
      <c r="I146" s="15"/>
      <c r="J146" s="15"/>
      <c r="K146" s="15"/>
      <c r="L146" s="15"/>
      <c r="M146" s="15"/>
      <c r="N146" s="15"/>
      <c r="O146" s="15"/>
      <c r="P146" s="15"/>
      <c r="Q146" s="15"/>
      <c r="R146" s="15"/>
      <c r="S146" s="15"/>
    </row>
    <row r="147">
      <c r="A147" s="15"/>
      <c r="B147" s="15"/>
      <c r="C147" s="15"/>
      <c r="D147" s="15"/>
      <c r="E147" s="15"/>
      <c r="F147" s="15"/>
      <c r="G147" s="15"/>
      <c r="H147" s="15"/>
      <c r="I147" s="15"/>
      <c r="J147" s="15"/>
      <c r="K147" s="15"/>
      <c r="L147" s="15"/>
      <c r="M147" s="15"/>
      <c r="N147" s="15"/>
      <c r="O147" s="15"/>
      <c r="P147" s="15"/>
      <c r="Q147" s="15"/>
      <c r="R147" s="15"/>
      <c r="S147" s="15"/>
    </row>
    <row r="148">
      <c r="A148" s="15"/>
      <c r="B148" s="15"/>
      <c r="C148" s="15"/>
      <c r="D148" s="15"/>
      <c r="E148" s="15"/>
      <c r="F148" s="15"/>
      <c r="G148" s="15"/>
      <c r="H148" s="15"/>
      <c r="I148" s="15"/>
      <c r="J148" s="15"/>
      <c r="K148" s="15"/>
      <c r="L148" s="15"/>
      <c r="M148" s="15"/>
      <c r="N148" s="15"/>
      <c r="O148" s="15"/>
      <c r="P148" s="15"/>
      <c r="Q148" s="15"/>
      <c r="R148" s="15"/>
      <c r="S148" s="15"/>
    </row>
    <row r="149">
      <c r="A149" s="15"/>
      <c r="B149" s="15"/>
      <c r="C149" s="15"/>
      <c r="D149" s="15"/>
      <c r="E149" s="15"/>
      <c r="F149" s="15"/>
      <c r="G149" s="15"/>
      <c r="H149" s="15"/>
      <c r="I149" s="15"/>
      <c r="J149" s="15"/>
      <c r="K149" s="15"/>
      <c r="L149" s="15"/>
      <c r="M149" s="15"/>
      <c r="N149" s="15"/>
      <c r="O149" s="15"/>
      <c r="P149" s="15"/>
      <c r="Q149" s="15"/>
      <c r="R149" s="15"/>
      <c r="S149" s="15"/>
    </row>
    <row r="150">
      <c r="A150" s="15"/>
      <c r="B150" s="15"/>
      <c r="C150" s="15"/>
      <c r="D150" s="15"/>
      <c r="E150" s="15"/>
      <c r="F150" s="15"/>
      <c r="G150" s="15"/>
      <c r="H150" s="15"/>
      <c r="I150" s="15"/>
      <c r="J150" s="15"/>
      <c r="K150" s="15"/>
      <c r="L150" s="15"/>
      <c r="M150" s="15"/>
      <c r="N150" s="15"/>
      <c r="O150" s="15"/>
      <c r="P150" s="15"/>
      <c r="Q150" s="15"/>
      <c r="R150" s="15"/>
      <c r="S150" s="15"/>
    </row>
    <row r="151">
      <c r="A151" s="15"/>
      <c r="B151" s="15"/>
      <c r="C151" s="15"/>
      <c r="D151" s="15"/>
      <c r="E151" s="15"/>
      <c r="F151" s="15"/>
      <c r="G151" s="15"/>
      <c r="H151" s="15"/>
      <c r="I151" s="15"/>
      <c r="J151" s="15"/>
      <c r="K151" s="15"/>
      <c r="L151" s="15"/>
      <c r="M151" s="15"/>
      <c r="N151" s="15"/>
      <c r="O151" s="15"/>
      <c r="P151" s="15"/>
      <c r="Q151" s="15"/>
      <c r="R151" s="15"/>
      <c r="S151" s="15"/>
    </row>
    <row r="152">
      <c r="A152" s="15"/>
      <c r="B152" s="15"/>
      <c r="C152" s="15"/>
      <c r="D152" s="15"/>
      <c r="E152" s="15"/>
      <c r="F152" s="15"/>
      <c r="G152" s="15"/>
      <c r="H152" s="15"/>
      <c r="I152" s="15"/>
      <c r="J152" s="15"/>
      <c r="K152" s="15"/>
      <c r="L152" s="15"/>
      <c r="M152" s="15"/>
      <c r="N152" s="15"/>
      <c r="O152" s="15"/>
      <c r="P152" s="15"/>
      <c r="Q152" s="15"/>
      <c r="R152" s="15"/>
      <c r="S152" s="15"/>
    </row>
    <row r="153">
      <c r="A153" s="15"/>
      <c r="B153" s="15"/>
      <c r="C153" s="15"/>
      <c r="D153" s="15"/>
      <c r="E153" s="15"/>
      <c r="F153" s="15"/>
      <c r="G153" s="15"/>
      <c r="H153" s="15"/>
      <c r="I153" s="15"/>
      <c r="J153" s="15"/>
      <c r="K153" s="15"/>
      <c r="L153" s="15"/>
      <c r="M153" s="15"/>
      <c r="N153" s="15"/>
      <c r="O153" s="15"/>
      <c r="P153" s="15"/>
      <c r="Q153" s="15"/>
      <c r="R153" s="15"/>
      <c r="S153" s="15"/>
    </row>
    <row r="154">
      <c r="A154" s="15"/>
      <c r="B154" s="15"/>
      <c r="C154" s="15"/>
      <c r="D154" s="15"/>
      <c r="E154" s="15"/>
      <c r="F154" s="15"/>
      <c r="G154" s="15"/>
      <c r="H154" s="15"/>
      <c r="I154" s="15"/>
      <c r="J154" s="15"/>
      <c r="K154" s="15"/>
      <c r="L154" s="15"/>
      <c r="M154" s="15"/>
      <c r="N154" s="15"/>
      <c r="O154" s="15"/>
      <c r="P154" s="15"/>
      <c r="Q154" s="15"/>
      <c r="R154" s="15"/>
      <c r="S154" s="15"/>
    </row>
    <row r="155">
      <c r="A155" s="15"/>
      <c r="B155" s="15"/>
      <c r="C155" s="15"/>
      <c r="D155" s="15"/>
      <c r="E155" s="15"/>
      <c r="F155" s="15"/>
      <c r="G155" s="15"/>
      <c r="H155" s="15"/>
      <c r="I155" s="15"/>
      <c r="J155" s="15"/>
      <c r="K155" s="15"/>
      <c r="L155" s="15"/>
      <c r="M155" s="15"/>
      <c r="N155" s="15"/>
      <c r="O155" s="15"/>
      <c r="P155" s="15"/>
      <c r="Q155" s="15"/>
      <c r="R155" s="15"/>
      <c r="S155" s="15"/>
    </row>
    <row r="156">
      <c r="A156" s="15"/>
      <c r="B156" s="15"/>
      <c r="C156" s="15"/>
      <c r="D156" s="15"/>
      <c r="E156" s="15"/>
      <c r="F156" s="15"/>
      <c r="G156" s="15"/>
      <c r="H156" s="15"/>
      <c r="I156" s="15"/>
      <c r="J156" s="15"/>
      <c r="K156" s="15"/>
      <c r="L156" s="15"/>
      <c r="M156" s="15"/>
      <c r="N156" s="15"/>
      <c r="O156" s="15"/>
      <c r="P156" s="15"/>
      <c r="Q156" s="15"/>
      <c r="R156" s="15"/>
      <c r="S156" s="15"/>
    </row>
    <row r="157">
      <c r="A157" s="15"/>
      <c r="B157" s="15"/>
      <c r="C157" s="15"/>
      <c r="D157" s="15"/>
      <c r="E157" s="15"/>
      <c r="F157" s="15"/>
      <c r="G157" s="15"/>
      <c r="H157" s="15"/>
      <c r="I157" s="15"/>
      <c r="J157" s="15"/>
      <c r="K157" s="15"/>
      <c r="L157" s="15"/>
      <c r="M157" s="15"/>
      <c r="N157" s="15"/>
      <c r="O157" s="15"/>
      <c r="P157" s="15"/>
      <c r="Q157" s="15"/>
      <c r="R157" s="15"/>
      <c r="S157" s="15"/>
    </row>
    <row r="158">
      <c r="A158" s="15"/>
      <c r="B158" s="15"/>
      <c r="C158" s="15"/>
      <c r="D158" s="15"/>
      <c r="E158" s="15"/>
      <c r="F158" s="15"/>
      <c r="G158" s="15"/>
      <c r="H158" s="15"/>
      <c r="I158" s="15"/>
      <c r="J158" s="15"/>
      <c r="K158" s="15"/>
      <c r="L158" s="15"/>
      <c r="M158" s="15"/>
      <c r="N158" s="15"/>
      <c r="O158" s="15"/>
      <c r="P158" s="15"/>
      <c r="Q158" s="15"/>
      <c r="R158" s="15"/>
      <c r="S158" s="15"/>
    </row>
    <row r="159">
      <c r="A159" s="15"/>
      <c r="B159" s="15"/>
      <c r="C159" s="15"/>
      <c r="D159" s="15"/>
      <c r="E159" s="15"/>
      <c r="F159" s="15"/>
      <c r="G159" s="15"/>
      <c r="H159" s="15"/>
      <c r="I159" s="15"/>
      <c r="J159" s="15"/>
      <c r="K159" s="15"/>
      <c r="L159" s="15"/>
      <c r="M159" s="15"/>
      <c r="N159" s="15"/>
      <c r="O159" s="15"/>
      <c r="P159" s="15"/>
      <c r="Q159" s="15"/>
      <c r="R159" s="15"/>
      <c r="S159" s="15"/>
    </row>
    <row r="160">
      <c r="A160" s="15"/>
      <c r="B160" s="15"/>
      <c r="C160" s="15"/>
      <c r="D160" s="15"/>
      <c r="E160" s="15"/>
      <c r="F160" s="15"/>
      <c r="G160" s="15"/>
      <c r="H160" s="15"/>
      <c r="I160" s="15"/>
      <c r="J160" s="15"/>
      <c r="K160" s="15"/>
      <c r="L160" s="15"/>
      <c r="M160" s="15"/>
      <c r="N160" s="15"/>
      <c r="O160" s="15"/>
      <c r="P160" s="15"/>
      <c r="Q160" s="15"/>
      <c r="R160" s="15"/>
      <c r="S160" s="15"/>
    </row>
    <row r="161">
      <c r="A161" s="15"/>
      <c r="B161" s="15"/>
      <c r="C161" s="15"/>
      <c r="D161" s="15"/>
      <c r="E161" s="15"/>
      <c r="F161" s="15"/>
      <c r="G161" s="15"/>
      <c r="H161" s="15"/>
      <c r="I161" s="15"/>
      <c r="J161" s="15"/>
      <c r="K161" s="15"/>
      <c r="L161" s="15"/>
      <c r="M161" s="15"/>
      <c r="N161" s="15"/>
      <c r="O161" s="15"/>
      <c r="P161" s="15"/>
      <c r="Q161" s="15"/>
      <c r="R161" s="15"/>
      <c r="S161" s="15"/>
    </row>
    <row r="162">
      <c r="A162" s="15"/>
      <c r="B162" s="15"/>
      <c r="C162" s="15"/>
      <c r="D162" s="15"/>
      <c r="E162" s="15"/>
      <c r="F162" s="15"/>
      <c r="G162" s="15"/>
      <c r="H162" s="15"/>
      <c r="I162" s="15"/>
      <c r="J162" s="15"/>
      <c r="K162" s="15"/>
      <c r="L162" s="15"/>
      <c r="M162" s="15"/>
      <c r="N162" s="15"/>
      <c r="O162" s="15"/>
      <c r="P162" s="15"/>
      <c r="Q162" s="15"/>
      <c r="R162" s="15"/>
      <c r="S162" s="15"/>
    </row>
    <row r="163">
      <c r="A163" s="15"/>
      <c r="B163" s="15"/>
      <c r="C163" s="15"/>
      <c r="D163" s="15"/>
      <c r="E163" s="15"/>
      <c r="F163" s="15"/>
      <c r="G163" s="15"/>
      <c r="H163" s="15"/>
      <c r="I163" s="15"/>
      <c r="J163" s="15"/>
      <c r="K163" s="15"/>
      <c r="L163" s="15"/>
      <c r="M163" s="15"/>
      <c r="N163" s="15"/>
      <c r="O163" s="15"/>
      <c r="P163" s="15"/>
      <c r="Q163" s="15"/>
      <c r="R163" s="15"/>
      <c r="S163" s="15"/>
    </row>
    <row r="164">
      <c r="A164" s="15"/>
      <c r="B164" s="15"/>
      <c r="C164" s="15"/>
      <c r="D164" s="15"/>
      <c r="E164" s="15"/>
      <c r="F164" s="15"/>
      <c r="G164" s="15"/>
      <c r="H164" s="15"/>
      <c r="I164" s="15"/>
      <c r="J164" s="15"/>
      <c r="K164" s="15"/>
      <c r="L164" s="15"/>
      <c r="M164" s="15"/>
      <c r="N164" s="15"/>
      <c r="O164" s="15"/>
      <c r="P164" s="15"/>
      <c r="Q164" s="15"/>
      <c r="R164" s="15"/>
      <c r="S164" s="15"/>
    </row>
    <row r="165">
      <c r="A165" s="15"/>
      <c r="B165" s="15"/>
      <c r="C165" s="15"/>
      <c r="D165" s="15"/>
      <c r="E165" s="15"/>
      <c r="F165" s="15"/>
      <c r="G165" s="15"/>
      <c r="H165" s="15"/>
      <c r="I165" s="15"/>
      <c r="J165" s="15"/>
      <c r="K165" s="15"/>
      <c r="L165" s="15"/>
      <c r="M165" s="15"/>
      <c r="N165" s="15"/>
      <c r="O165" s="15"/>
      <c r="P165" s="15"/>
      <c r="Q165" s="15"/>
      <c r="R165" s="15"/>
      <c r="S165" s="15"/>
    </row>
    <row r="166">
      <c r="A166" s="15"/>
      <c r="B166" s="15"/>
      <c r="C166" s="15"/>
      <c r="D166" s="15"/>
      <c r="E166" s="15"/>
      <c r="F166" s="15"/>
      <c r="G166" s="15"/>
      <c r="H166" s="15"/>
      <c r="I166" s="15"/>
      <c r="J166" s="15"/>
      <c r="K166" s="15"/>
      <c r="L166" s="15"/>
      <c r="M166" s="15"/>
      <c r="N166" s="15"/>
      <c r="O166" s="15"/>
      <c r="P166" s="15"/>
      <c r="Q166" s="15"/>
      <c r="R166" s="15"/>
      <c r="S166" s="15"/>
    </row>
    <row r="167">
      <c r="A167" s="15"/>
      <c r="B167" s="15"/>
      <c r="C167" s="15"/>
      <c r="D167" s="15"/>
      <c r="E167" s="15"/>
      <c r="F167" s="15"/>
      <c r="G167" s="15"/>
      <c r="H167" s="15"/>
      <c r="I167" s="15"/>
      <c r="J167" s="15"/>
      <c r="K167" s="15"/>
      <c r="L167" s="15"/>
      <c r="M167" s="15"/>
      <c r="N167" s="15"/>
      <c r="O167" s="15"/>
      <c r="P167" s="15"/>
      <c r="Q167" s="15"/>
      <c r="R167" s="15"/>
      <c r="S167" s="15"/>
    </row>
    <row r="168">
      <c r="A168" s="15"/>
      <c r="B168" s="15"/>
      <c r="C168" s="15"/>
      <c r="D168" s="15"/>
      <c r="E168" s="15"/>
      <c r="F168" s="15"/>
      <c r="G168" s="15"/>
      <c r="H168" s="15"/>
      <c r="I168" s="15"/>
      <c r="J168" s="15"/>
      <c r="K168" s="15"/>
      <c r="L168" s="15"/>
      <c r="M168" s="15"/>
      <c r="N168" s="15"/>
      <c r="O168" s="15"/>
      <c r="P168" s="15"/>
      <c r="Q168" s="15"/>
      <c r="R168" s="15"/>
      <c r="S168" s="15"/>
    </row>
    <row r="169">
      <c r="A169" s="15"/>
      <c r="B169" s="15"/>
      <c r="C169" s="15"/>
      <c r="D169" s="15"/>
      <c r="E169" s="15"/>
      <c r="F169" s="15"/>
      <c r="G169" s="15"/>
      <c r="H169" s="15"/>
      <c r="I169" s="15"/>
      <c r="J169" s="15"/>
      <c r="K169" s="15"/>
      <c r="L169" s="15"/>
      <c r="M169" s="15"/>
      <c r="N169" s="15"/>
      <c r="O169" s="15"/>
      <c r="P169" s="15"/>
      <c r="Q169" s="15"/>
      <c r="R169" s="15"/>
      <c r="S169" s="15"/>
    </row>
    <row r="170">
      <c r="A170" s="15"/>
      <c r="B170" s="15"/>
      <c r="C170" s="15"/>
      <c r="D170" s="15"/>
      <c r="E170" s="15"/>
      <c r="F170" s="15"/>
      <c r="G170" s="15"/>
      <c r="H170" s="15"/>
      <c r="I170" s="15"/>
      <c r="J170" s="15"/>
      <c r="K170" s="15"/>
      <c r="L170" s="15"/>
      <c r="M170" s="15"/>
      <c r="N170" s="15"/>
      <c r="O170" s="15"/>
      <c r="P170" s="15"/>
      <c r="Q170" s="15"/>
      <c r="R170" s="15"/>
      <c r="S170" s="15"/>
    </row>
    <row r="171">
      <c r="A171" s="15"/>
      <c r="B171" s="15"/>
      <c r="C171" s="15"/>
      <c r="D171" s="15"/>
      <c r="E171" s="15"/>
      <c r="F171" s="15"/>
      <c r="G171" s="15"/>
      <c r="H171" s="15"/>
      <c r="I171" s="15"/>
      <c r="J171" s="15"/>
      <c r="K171" s="15"/>
      <c r="L171" s="15"/>
      <c r="M171" s="15"/>
      <c r="N171" s="15"/>
      <c r="O171" s="15"/>
      <c r="P171" s="15"/>
      <c r="Q171" s="15"/>
      <c r="R171" s="15"/>
      <c r="S171" s="15"/>
    </row>
    <row r="172">
      <c r="A172" s="15"/>
      <c r="B172" s="15"/>
      <c r="C172" s="15"/>
      <c r="D172" s="15"/>
      <c r="E172" s="15"/>
      <c r="F172" s="15"/>
      <c r="G172" s="15"/>
      <c r="H172" s="15"/>
      <c r="I172" s="15"/>
      <c r="J172" s="15"/>
      <c r="K172" s="15"/>
      <c r="L172" s="15"/>
      <c r="M172" s="15"/>
      <c r="N172" s="15"/>
      <c r="O172" s="15"/>
      <c r="P172" s="15"/>
      <c r="Q172" s="15"/>
      <c r="R172" s="15"/>
      <c r="S172" s="15"/>
    </row>
    <row r="173">
      <c r="A173" s="15"/>
      <c r="B173" s="15"/>
      <c r="C173" s="15"/>
      <c r="D173" s="15"/>
      <c r="E173" s="15"/>
      <c r="F173" s="15"/>
      <c r="G173" s="15"/>
      <c r="H173" s="15"/>
      <c r="I173" s="15"/>
      <c r="J173" s="15"/>
      <c r="K173" s="15"/>
      <c r="L173" s="15"/>
      <c r="M173" s="15"/>
      <c r="N173" s="15"/>
      <c r="O173" s="15"/>
      <c r="P173" s="15"/>
      <c r="Q173" s="15"/>
      <c r="R173" s="15"/>
      <c r="S173" s="15"/>
    </row>
    <row r="174">
      <c r="A174" s="15"/>
      <c r="B174" s="15"/>
      <c r="C174" s="15"/>
      <c r="D174" s="15"/>
      <c r="E174" s="15"/>
      <c r="F174" s="15"/>
      <c r="G174" s="15"/>
      <c r="H174" s="15"/>
      <c r="I174" s="15"/>
      <c r="J174" s="15"/>
      <c r="K174" s="15"/>
      <c r="L174" s="15"/>
      <c r="M174" s="15"/>
      <c r="N174" s="15"/>
      <c r="O174" s="15"/>
      <c r="P174" s="15"/>
      <c r="Q174" s="15"/>
      <c r="R174" s="15"/>
      <c r="S174" s="15"/>
    </row>
    <row r="175">
      <c r="A175" s="15"/>
      <c r="B175" s="15"/>
      <c r="C175" s="15"/>
      <c r="D175" s="15"/>
      <c r="E175" s="15"/>
      <c r="F175" s="15"/>
      <c r="G175" s="15"/>
      <c r="H175" s="15"/>
      <c r="I175" s="15"/>
      <c r="J175" s="15"/>
      <c r="K175" s="15"/>
      <c r="L175" s="15"/>
      <c r="M175" s="15"/>
      <c r="N175" s="15"/>
      <c r="O175" s="15"/>
      <c r="P175" s="15"/>
      <c r="Q175" s="15"/>
      <c r="R175" s="15"/>
      <c r="S175" s="15"/>
    </row>
    <row r="176">
      <c r="A176" s="15"/>
      <c r="B176" s="15"/>
      <c r="C176" s="15"/>
      <c r="D176" s="15"/>
      <c r="E176" s="15"/>
      <c r="F176" s="15"/>
      <c r="G176" s="15"/>
      <c r="H176" s="15"/>
      <c r="I176" s="15"/>
      <c r="J176" s="15"/>
      <c r="K176" s="15"/>
      <c r="L176" s="15"/>
      <c r="M176" s="15"/>
      <c r="N176" s="15"/>
      <c r="O176" s="15"/>
      <c r="P176" s="15"/>
      <c r="Q176" s="15"/>
      <c r="R176" s="15"/>
      <c r="S176" s="15"/>
    </row>
    <row r="177">
      <c r="A177" s="15"/>
      <c r="B177" s="15"/>
      <c r="C177" s="15"/>
      <c r="D177" s="15"/>
      <c r="E177" s="15"/>
      <c r="F177" s="15"/>
      <c r="G177" s="15"/>
      <c r="H177" s="15"/>
      <c r="I177" s="15"/>
      <c r="J177" s="15"/>
      <c r="K177" s="15"/>
      <c r="L177" s="15"/>
      <c r="M177" s="15"/>
      <c r="N177" s="15"/>
      <c r="O177" s="15"/>
      <c r="P177" s="15"/>
      <c r="Q177" s="15"/>
      <c r="R177" s="15"/>
      <c r="S177" s="15"/>
    </row>
    <row r="178">
      <c r="A178" s="15"/>
      <c r="B178" s="15"/>
      <c r="C178" s="15"/>
      <c r="D178" s="15"/>
      <c r="E178" s="15"/>
      <c r="F178" s="15"/>
      <c r="G178" s="15"/>
      <c r="H178" s="15"/>
      <c r="I178" s="15"/>
      <c r="J178" s="15"/>
      <c r="K178" s="15"/>
      <c r="L178" s="15"/>
      <c r="M178" s="15"/>
      <c r="N178" s="15"/>
      <c r="O178" s="15"/>
      <c r="P178" s="15"/>
      <c r="Q178" s="15"/>
      <c r="R178" s="15"/>
      <c r="S178" s="15"/>
    </row>
    <row r="179">
      <c r="A179" s="15"/>
      <c r="B179" s="15"/>
      <c r="C179" s="15"/>
      <c r="D179" s="15"/>
      <c r="E179" s="15"/>
      <c r="F179" s="15"/>
      <c r="G179" s="15"/>
      <c r="H179" s="15"/>
      <c r="I179" s="15"/>
      <c r="J179" s="15"/>
      <c r="K179" s="15"/>
      <c r="L179" s="15"/>
      <c r="M179" s="15"/>
      <c r="N179" s="15"/>
      <c r="O179" s="15"/>
      <c r="P179" s="15"/>
      <c r="Q179" s="15"/>
      <c r="R179" s="15"/>
      <c r="S179" s="15"/>
    </row>
    <row r="180">
      <c r="A180" s="15"/>
      <c r="B180" s="15"/>
      <c r="C180" s="15"/>
      <c r="D180" s="15"/>
      <c r="E180" s="15"/>
      <c r="F180" s="15"/>
      <c r="G180" s="15"/>
      <c r="H180" s="15"/>
      <c r="I180" s="15"/>
      <c r="J180" s="15"/>
      <c r="K180" s="15"/>
      <c r="L180" s="15"/>
      <c r="M180" s="15"/>
      <c r="N180" s="15"/>
      <c r="O180" s="15"/>
      <c r="P180" s="15"/>
      <c r="Q180" s="15"/>
      <c r="R180" s="15"/>
      <c r="S180" s="15"/>
    </row>
    <row r="181">
      <c r="A181" s="15"/>
      <c r="B181" s="15"/>
      <c r="C181" s="15"/>
      <c r="D181" s="15"/>
      <c r="E181" s="15"/>
      <c r="F181" s="15"/>
      <c r="G181" s="15"/>
      <c r="H181" s="15"/>
      <c r="I181" s="15"/>
      <c r="J181" s="15"/>
      <c r="K181" s="15"/>
      <c r="L181" s="15"/>
      <c r="M181" s="15"/>
      <c r="N181" s="15"/>
      <c r="O181" s="15"/>
      <c r="P181" s="15"/>
      <c r="Q181" s="15"/>
      <c r="R181" s="15"/>
      <c r="S181" s="15"/>
    </row>
    <row r="182">
      <c r="A182" s="15"/>
      <c r="B182" s="15"/>
      <c r="C182" s="15"/>
      <c r="D182" s="15"/>
      <c r="E182" s="15"/>
      <c r="F182" s="15"/>
      <c r="G182" s="15"/>
      <c r="H182" s="15"/>
      <c r="I182" s="15"/>
      <c r="J182" s="15"/>
      <c r="K182" s="15"/>
      <c r="L182" s="15"/>
      <c r="M182" s="15"/>
      <c r="N182" s="15"/>
      <c r="O182" s="15"/>
      <c r="P182" s="15"/>
      <c r="Q182" s="15"/>
      <c r="R182" s="15"/>
      <c r="S182" s="15"/>
    </row>
    <row r="183">
      <c r="A183" s="15"/>
      <c r="B183" s="15"/>
      <c r="C183" s="15"/>
      <c r="D183" s="15"/>
      <c r="E183" s="15"/>
      <c r="F183" s="15"/>
      <c r="G183" s="15"/>
      <c r="H183" s="15"/>
      <c r="I183" s="15"/>
      <c r="J183" s="15"/>
      <c r="K183" s="15"/>
      <c r="L183" s="15"/>
      <c r="M183" s="15"/>
      <c r="N183" s="15"/>
      <c r="O183" s="15"/>
      <c r="P183" s="15"/>
      <c r="Q183" s="15"/>
      <c r="R183" s="15"/>
      <c r="S183" s="15"/>
    </row>
    <row r="184">
      <c r="A184" s="15"/>
      <c r="B184" s="15"/>
      <c r="C184" s="15"/>
      <c r="D184" s="15"/>
      <c r="E184" s="15"/>
      <c r="F184" s="15"/>
      <c r="G184" s="15"/>
      <c r="H184" s="15"/>
      <c r="I184" s="15"/>
      <c r="J184" s="15"/>
      <c r="K184" s="15"/>
      <c r="L184" s="15"/>
      <c r="M184" s="15"/>
      <c r="N184" s="15"/>
      <c r="O184" s="15"/>
      <c r="P184" s="15"/>
      <c r="Q184" s="15"/>
      <c r="R184" s="15"/>
      <c r="S184" s="15"/>
    </row>
    <row r="185">
      <c r="A185" s="15"/>
      <c r="B185" s="15"/>
      <c r="C185" s="15"/>
      <c r="D185" s="15"/>
      <c r="E185" s="15"/>
      <c r="F185" s="15"/>
      <c r="G185" s="15"/>
      <c r="H185" s="15"/>
      <c r="I185" s="15"/>
      <c r="J185" s="15"/>
      <c r="K185" s="15"/>
      <c r="L185" s="15"/>
      <c r="M185" s="15"/>
      <c r="N185" s="15"/>
      <c r="O185" s="15"/>
      <c r="P185" s="15"/>
      <c r="Q185" s="15"/>
      <c r="R185" s="15"/>
      <c r="S185" s="15"/>
    </row>
    <row r="186">
      <c r="A186" s="15"/>
      <c r="B186" s="15"/>
      <c r="C186" s="15"/>
      <c r="D186" s="15"/>
      <c r="E186" s="15"/>
      <c r="F186" s="15"/>
      <c r="G186" s="15"/>
      <c r="H186" s="15"/>
      <c r="I186" s="15"/>
      <c r="J186" s="15"/>
      <c r="K186" s="15"/>
      <c r="L186" s="15"/>
      <c r="M186" s="15"/>
      <c r="N186" s="15"/>
      <c r="O186" s="15"/>
      <c r="P186" s="15"/>
      <c r="Q186" s="15"/>
      <c r="R186" s="15"/>
      <c r="S186" s="15"/>
    </row>
    <row r="187">
      <c r="A187" s="15"/>
      <c r="B187" s="15"/>
      <c r="C187" s="15"/>
      <c r="D187" s="15"/>
      <c r="E187" s="15"/>
      <c r="F187" s="15"/>
      <c r="G187" s="15"/>
      <c r="H187" s="15"/>
      <c r="I187" s="15"/>
      <c r="J187" s="15"/>
      <c r="K187" s="15"/>
      <c r="L187" s="15"/>
      <c r="M187" s="15"/>
      <c r="N187" s="15"/>
      <c r="O187" s="15"/>
      <c r="P187" s="15"/>
      <c r="Q187" s="15"/>
      <c r="R187" s="15"/>
      <c r="S187" s="15"/>
    </row>
    <row r="188">
      <c r="A188" s="15"/>
      <c r="B188" s="15"/>
      <c r="C188" s="15"/>
      <c r="D188" s="15"/>
      <c r="E188" s="15"/>
      <c r="F188" s="15"/>
      <c r="G188" s="15"/>
      <c r="H188" s="15"/>
      <c r="I188" s="15"/>
      <c r="J188" s="15"/>
      <c r="K188" s="15"/>
      <c r="L188" s="15"/>
      <c r="M188" s="15"/>
      <c r="N188" s="15"/>
      <c r="O188" s="15"/>
      <c r="P188" s="15"/>
      <c r="Q188" s="15"/>
      <c r="R188" s="15"/>
      <c r="S188" s="15"/>
    </row>
    <row r="189">
      <c r="A189" s="15"/>
      <c r="B189" s="15"/>
      <c r="C189" s="15"/>
      <c r="D189" s="15"/>
      <c r="E189" s="15"/>
      <c r="F189" s="15"/>
      <c r="G189" s="15"/>
      <c r="H189" s="15"/>
      <c r="I189" s="15"/>
      <c r="J189" s="15"/>
      <c r="K189" s="15"/>
      <c r="L189" s="15"/>
      <c r="M189" s="15"/>
      <c r="N189" s="15"/>
      <c r="O189" s="15"/>
      <c r="P189" s="15"/>
      <c r="Q189" s="15"/>
      <c r="R189" s="15"/>
      <c r="S189" s="15"/>
    </row>
    <row r="190">
      <c r="A190" s="15"/>
      <c r="B190" s="15"/>
      <c r="C190" s="15"/>
      <c r="D190" s="15"/>
      <c r="E190" s="15"/>
      <c r="F190" s="15"/>
      <c r="G190" s="15"/>
      <c r="H190" s="15"/>
      <c r="I190" s="15"/>
      <c r="J190" s="15"/>
      <c r="K190" s="15"/>
      <c r="L190" s="15"/>
      <c r="M190" s="15"/>
      <c r="N190" s="15"/>
      <c r="O190" s="15"/>
      <c r="P190" s="15"/>
      <c r="Q190" s="15"/>
      <c r="R190" s="15"/>
      <c r="S190" s="15"/>
    </row>
    <row r="191">
      <c r="A191" s="15"/>
      <c r="B191" s="15"/>
      <c r="C191" s="15"/>
      <c r="D191" s="15"/>
      <c r="E191" s="15"/>
      <c r="F191" s="15"/>
      <c r="G191" s="15"/>
      <c r="H191" s="15"/>
      <c r="I191" s="15"/>
      <c r="J191" s="15"/>
      <c r="K191" s="15"/>
      <c r="L191" s="15"/>
      <c r="M191" s="15"/>
      <c r="N191" s="15"/>
      <c r="O191" s="15"/>
      <c r="P191" s="15"/>
      <c r="Q191" s="15"/>
      <c r="R191" s="15"/>
      <c r="S191" s="15"/>
    </row>
    <row r="192">
      <c r="A192" s="15"/>
      <c r="B192" s="15"/>
      <c r="C192" s="15"/>
      <c r="D192" s="15"/>
      <c r="E192" s="15"/>
      <c r="F192" s="15"/>
      <c r="G192" s="15"/>
      <c r="H192" s="15"/>
      <c r="I192" s="15"/>
      <c r="J192" s="15"/>
      <c r="K192" s="15"/>
      <c r="L192" s="15"/>
      <c r="M192" s="15"/>
      <c r="N192" s="15"/>
      <c r="O192" s="15"/>
      <c r="P192" s="15"/>
      <c r="Q192" s="15"/>
      <c r="R192" s="15"/>
      <c r="S192" s="15"/>
    </row>
    <row r="193">
      <c r="A193" s="15"/>
      <c r="B193" s="15"/>
      <c r="C193" s="15"/>
      <c r="D193" s="15"/>
      <c r="E193" s="15"/>
      <c r="F193" s="15"/>
      <c r="G193" s="15"/>
      <c r="H193" s="15"/>
      <c r="I193" s="15"/>
      <c r="J193" s="15"/>
      <c r="K193" s="15"/>
      <c r="L193" s="15"/>
      <c r="M193" s="15"/>
      <c r="N193" s="15"/>
      <c r="O193" s="15"/>
      <c r="P193" s="15"/>
      <c r="Q193" s="15"/>
      <c r="R193" s="15"/>
      <c r="S193" s="15"/>
    </row>
    <row r="194">
      <c r="A194" s="15"/>
      <c r="B194" s="15"/>
      <c r="C194" s="15"/>
      <c r="D194" s="15"/>
      <c r="E194" s="15"/>
      <c r="F194" s="15"/>
      <c r="G194" s="15"/>
      <c r="H194" s="15"/>
      <c r="I194" s="15"/>
      <c r="J194" s="15"/>
      <c r="K194" s="15"/>
      <c r="L194" s="15"/>
      <c r="M194" s="15"/>
      <c r="N194" s="15"/>
      <c r="O194" s="15"/>
      <c r="P194" s="15"/>
      <c r="Q194" s="15"/>
      <c r="R194" s="15"/>
      <c r="S194" s="15"/>
    </row>
    <row r="195">
      <c r="A195" s="15"/>
      <c r="B195" s="15"/>
      <c r="C195" s="15"/>
      <c r="D195" s="15"/>
      <c r="E195" s="15"/>
      <c r="F195" s="15"/>
      <c r="G195" s="15"/>
      <c r="H195" s="15"/>
      <c r="I195" s="15"/>
      <c r="J195" s="15"/>
      <c r="K195" s="15"/>
      <c r="L195" s="15"/>
      <c r="M195" s="15"/>
      <c r="N195" s="15"/>
      <c r="O195" s="15"/>
      <c r="P195" s="15"/>
      <c r="Q195" s="15"/>
      <c r="R195" s="15"/>
      <c r="S195" s="15"/>
    </row>
    <row r="196">
      <c r="A196" s="15"/>
      <c r="B196" s="15"/>
      <c r="C196" s="15"/>
      <c r="D196" s="15"/>
      <c r="E196" s="15"/>
      <c r="F196" s="15"/>
      <c r="G196" s="15"/>
      <c r="H196" s="15"/>
      <c r="I196" s="15"/>
      <c r="J196" s="15"/>
      <c r="K196" s="15"/>
      <c r="L196" s="15"/>
      <c r="M196" s="15"/>
      <c r="N196" s="15"/>
      <c r="O196" s="15"/>
      <c r="P196" s="15"/>
      <c r="Q196" s="15"/>
      <c r="R196" s="15"/>
      <c r="S196" s="15"/>
    </row>
    <row r="197">
      <c r="A197" s="15"/>
      <c r="B197" s="15"/>
      <c r="C197" s="15"/>
      <c r="D197" s="15"/>
      <c r="E197" s="15"/>
      <c r="F197" s="15"/>
      <c r="G197" s="15"/>
      <c r="H197" s="15"/>
      <c r="I197" s="15"/>
      <c r="J197" s="15"/>
      <c r="K197" s="15"/>
      <c r="L197" s="15"/>
      <c r="M197" s="15"/>
      <c r="N197" s="15"/>
      <c r="O197" s="15"/>
      <c r="P197" s="15"/>
      <c r="Q197" s="15"/>
      <c r="R197" s="15"/>
      <c r="S197" s="15"/>
    </row>
    <row r="198">
      <c r="A198" s="15"/>
      <c r="B198" s="15"/>
      <c r="C198" s="15"/>
      <c r="D198" s="15"/>
      <c r="E198" s="15"/>
      <c r="F198" s="15"/>
      <c r="G198" s="15"/>
      <c r="H198" s="15"/>
      <c r="I198" s="15"/>
      <c r="J198" s="15"/>
      <c r="K198" s="15"/>
      <c r="L198" s="15"/>
      <c r="M198" s="15"/>
      <c r="N198" s="15"/>
      <c r="O198" s="15"/>
      <c r="P198" s="15"/>
      <c r="Q198" s="15"/>
      <c r="R198" s="15"/>
      <c r="S198" s="15"/>
    </row>
    <row r="199">
      <c r="A199" s="15"/>
      <c r="B199" s="15"/>
      <c r="C199" s="15"/>
      <c r="D199" s="15"/>
      <c r="E199" s="15"/>
      <c r="F199" s="15"/>
      <c r="G199" s="15"/>
      <c r="H199" s="15"/>
      <c r="I199" s="15"/>
      <c r="J199" s="15"/>
      <c r="K199" s="15"/>
      <c r="L199" s="15"/>
      <c r="M199" s="15"/>
      <c r="N199" s="15"/>
      <c r="O199" s="15"/>
      <c r="P199" s="15"/>
      <c r="Q199" s="15"/>
      <c r="R199" s="15"/>
      <c r="S199" s="15"/>
    </row>
    <row r="200">
      <c r="A200" s="15"/>
      <c r="B200" s="15"/>
      <c r="C200" s="15"/>
      <c r="D200" s="15"/>
      <c r="E200" s="15"/>
      <c r="F200" s="15"/>
      <c r="G200" s="15"/>
      <c r="H200" s="15"/>
      <c r="I200" s="15"/>
      <c r="J200" s="15"/>
      <c r="K200" s="15"/>
      <c r="L200" s="15"/>
      <c r="M200" s="15"/>
      <c r="N200" s="15"/>
      <c r="O200" s="15"/>
      <c r="P200" s="15"/>
      <c r="Q200" s="15"/>
      <c r="R200" s="15"/>
      <c r="S200" s="15"/>
    </row>
    <row r="201">
      <c r="A201" s="15"/>
      <c r="B201" s="15"/>
      <c r="C201" s="15"/>
      <c r="D201" s="15"/>
      <c r="E201" s="15"/>
      <c r="F201" s="15"/>
      <c r="G201" s="15"/>
      <c r="H201" s="15"/>
      <c r="I201" s="15"/>
      <c r="J201" s="15"/>
      <c r="K201" s="15"/>
      <c r="L201" s="15"/>
      <c r="M201" s="15"/>
      <c r="N201" s="15"/>
      <c r="O201" s="15"/>
      <c r="P201" s="15"/>
      <c r="Q201" s="15"/>
      <c r="R201" s="15"/>
      <c r="S201" s="15"/>
    </row>
    <row r="202">
      <c r="A202" s="15"/>
      <c r="B202" s="15"/>
      <c r="C202" s="15"/>
      <c r="D202" s="15"/>
      <c r="E202" s="15"/>
      <c r="F202" s="15"/>
      <c r="G202" s="15"/>
      <c r="H202" s="15"/>
      <c r="I202" s="15"/>
      <c r="J202" s="15"/>
      <c r="K202" s="15"/>
      <c r="L202" s="15"/>
      <c r="M202" s="15"/>
      <c r="N202" s="15"/>
      <c r="O202" s="15"/>
      <c r="P202" s="15"/>
      <c r="Q202" s="15"/>
      <c r="R202" s="15"/>
      <c r="S202" s="15"/>
    </row>
    <row r="203">
      <c r="A203" s="15"/>
      <c r="B203" s="15"/>
      <c r="C203" s="15"/>
      <c r="D203" s="15"/>
      <c r="E203" s="15"/>
      <c r="F203" s="15"/>
      <c r="G203" s="15"/>
      <c r="H203" s="15"/>
      <c r="I203" s="15"/>
      <c r="J203" s="15"/>
      <c r="K203" s="15"/>
      <c r="L203" s="15"/>
      <c r="M203" s="15"/>
      <c r="N203" s="15"/>
      <c r="O203" s="15"/>
      <c r="P203" s="15"/>
      <c r="Q203" s="15"/>
      <c r="R203" s="15"/>
      <c r="S203" s="15"/>
    </row>
    <row r="204">
      <c r="A204" s="15"/>
      <c r="B204" s="15"/>
      <c r="C204" s="15"/>
      <c r="D204" s="15"/>
      <c r="E204" s="15"/>
      <c r="F204" s="15"/>
      <c r="G204" s="15"/>
      <c r="H204" s="15"/>
      <c r="I204" s="15"/>
      <c r="J204" s="15"/>
      <c r="K204" s="15"/>
      <c r="L204" s="15"/>
      <c r="M204" s="15"/>
      <c r="N204" s="15"/>
      <c r="O204" s="15"/>
      <c r="P204" s="15"/>
      <c r="Q204" s="15"/>
      <c r="R204" s="15"/>
      <c r="S204" s="15"/>
    </row>
    <row r="205">
      <c r="A205" s="15"/>
      <c r="B205" s="15"/>
      <c r="C205" s="15"/>
      <c r="D205" s="15"/>
      <c r="E205" s="15"/>
      <c r="F205" s="15"/>
      <c r="G205" s="15"/>
      <c r="H205" s="15"/>
      <c r="I205" s="15"/>
      <c r="J205" s="15"/>
      <c r="K205" s="15"/>
      <c r="L205" s="15"/>
      <c r="M205" s="15"/>
      <c r="N205" s="15"/>
      <c r="O205" s="15"/>
      <c r="P205" s="15"/>
      <c r="Q205" s="15"/>
      <c r="R205" s="15"/>
      <c r="S205" s="15"/>
    </row>
    <row r="206">
      <c r="A206" s="15"/>
      <c r="B206" s="15"/>
      <c r="C206" s="15"/>
      <c r="D206" s="15"/>
      <c r="E206" s="15"/>
      <c r="F206" s="15"/>
      <c r="G206" s="15"/>
      <c r="H206" s="15"/>
      <c r="I206" s="15"/>
      <c r="J206" s="15"/>
      <c r="K206" s="15"/>
      <c r="L206" s="15"/>
      <c r="M206" s="15"/>
      <c r="N206" s="15"/>
      <c r="O206" s="15"/>
      <c r="P206" s="15"/>
      <c r="Q206" s="15"/>
      <c r="R206" s="15"/>
      <c r="S206" s="15"/>
    </row>
    <row r="207">
      <c r="A207" s="15"/>
      <c r="B207" s="15"/>
      <c r="C207" s="15"/>
      <c r="D207" s="15"/>
      <c r="E207" s="15"/>
      <c r="F207" s="15"/>
      <c r="G207" s="15"/>
      <c r="H207" s="15"/>
      <c r="I207" s="15"/>
      <c r="J207" s="15"/>
      <c r="K207" s="15"/>
      <c r="L207" s="15"/>
      <c r="M207" s="15"/>
      <c r="N207" s="15"/>
      <c r="O207" s="15"/>
      <c r="P207" s="15"/>
      <c r="Q207" s="15"/>
      <c r="R207" s="15"/>
      <c r="S207" s="15"/>
    </row>
    <row r="208">
      <c r="A208" s="15"/>
      <c r="B208" s="15"/>
      <c r="C208" s="15"/>
      <c r="D208" s="15"/>
      <c r="E208" s="15"/>
      <c r="F208" s="15"/>
      <c r="G208" s="15"/>
      <c r="H208" s="15"/>
      <c r="I208" s="15"/>
      <c r="J208" s="15"/>
      <c r="K208" s="15"/>
      <c r="L208" s="15"/>
      <c r="M208" s="15"/>
      <c r="N208" s="15"/>
      <c r="O208" s="15"/>
      <c r="P208" s="15"/>
      <c r="Q208" s="15"/>
      <c r="R208" s="15"/>
      <c r="S208" s="15"/>
    </row>
    <row r="209">
      <c r="A209" s="15"/>
      <c r="B209" s="15"/>
      <c r="C209" s="15"/>
      <c r="D209" s="15"/>
      <c r="E209" s="15"/>
      <c r="F209" s="15"/>
      <c r="G209" s="15"/>
      <c r="H209" s="15"/>
      <c r="I209" s="15"/>
      <c r="J209" s="15"/>
      <c r="K209" s="15"/>
      <c r="L209" s="15"/>
      <c r="M209" s="15"/>
      <c r="N209" s="15"/>
      <c r="O209" s="15"/>
      <c r="P209" s="15"/>
      <c r="Q209" s="15"/>
      <c r="R209" s="15"/>
      <c r="S209" s="15"/>
    </row>
    <row r="210">
      <c r="A210" s="15"/>
      <c r="B210" s="15"/>
      <c r="C210" s="15"/>
      <c r="D210" s="15"/>
      <c r="E210" s="15"/>
      <c r="F210" s="15"/>
      <c r="G210" s="15"/>
      <c r="H210" s="15"/>
      <c r="I210" s="15"/>
      <c r="J210" s="15"/>
      <c r="K210" s="15"/>
      <c r="L210" s="15"/>
      <c r="M210" s="15"/>
      <c r="N210" s="15"/>
      <c r="O210" s="15"/>
      <c r="P210" s="15"/>
      <c r="Q210" s="15"/>
      <c r="R210" s="15"/>
      <c r="S210" s="15"/>
    </row>
    <row r="211">
      <c r="A211" s="15"/>
      <c r="B211" s="15"/>
      <c r="C211" s="15"/>
      <c r="D211" s="15"/>
      <c r="E211" s="15"/>
      <c r="F211" s="15"/>
      <c r="G211" s="15"/>
      <c r="H211" s="15"/>
      <c r="I211" s="15"/>
      <c r="J211" s="15"/>
      <c r="K211" s="15"/>
      <c r="L211" s="15"/>
      <c r="M211" s="15"/>
      <c r="N211" s="15"/>
      <c r="O211" s="15"/>
      <c r="P211" s="15"/>
      <c r="Q211" s="15"/>
      <c r="R211" s="15"/>
      <c r="S211" s="15"/>
    </row>
    <row r="212">
      <c r="A212" s="15"/>
      <c r="B212" s="15"/>
      <c r="C212" s="15"/>
      <c r="D212" s="15"/>
      <c r="E212" s="15"/>
      <c r="F212" s="15"/>
      <c r="G212" s="15"/>
      <c r="H212" s="15"/>
      <c r="I212" s="15"/>
      <c r="J212" s="15"/>
      <c r="K212" s="15"/>
      <c r="L212" s="15"/>
      <c r="M212" s="15"/>
      <c r="N212" s="15"/>
      <c r="O212" s="15"/>
      <c r="P212" s="15"/>
      <c r="Q212" s="15"/>
      <c r="R212" s="15"/>
      <c r="S212" s="15"/>
    </row>
    <row r="213">
      <c r="A213" s="15"/>
      <c r="B213" s="15"/>
      <c r="C213" s="15"/>
      <c r="D213" s="15"/>
      <c r="E213" s="15"/>
      <c r="F213" s="15"/>
      <c r="G213" s="15"/>
      <c r="H213" s="15"/>
      <c r="I213" s="15"/>
      <c r="J213" s="15"/>
      <c r="K213" s="15"/>
      <c r="L213" s="15"/>
      <c r="M213" s="15"/>
      <c r="N213" s="15"/>
      <c r="O213" s="15"/>
      <c r="P213" s="15"/>
      <c r="Q213" s="15"/>
      <c r="R213" s="15"/>
      <c r="S213" s="15"/>
    </row>
    <row r="214">
      <c r="A214" s="15"/>
      <c r="B214" s="15"/>
      <c r="C214" s="15"/>
      <c r="D214" s="15"/>
      <c r="E214" s="15"/>
      <c r="F214" s="15"/>
      <c r="G214" s="15"/>
      <c r="H214" s="15"/>
      <c r="I214" s="15"/>
      <c r="J214" s="15"/>
      <c r="K214" s="15"/>
      <c r="L214" s="15"/>
      <c r="M214" s="15"/>
      <c r="N214" s="15"/>
      <c r="O214" s="15"/>
      <c r="P214" s="15"/>
      <c r="Q214" s="15"/>
      <c r="R214" s="15"/>
      <c r="S214" s="15"/>
    </row>
    <row r="215">
      <c r="A215" s="15"/>
      <c r="B215" s="15"/>
      <c r="C215" s="15"/>
      <c r="D215" s="15"/>
      <c r="E215" s="15"/>
      <c r="F215" s="15"/>
      <c r="G215" s="15"/>
      <c r="H215" s="15"/>
      <c r="I215" s="15"/>
      <c r="J215" s="15"/>
      <c r="K215" s="15"/>
      <c r="L215" s="15"/>
      <c r="M215" s="15"/>
      <c r="N215" s="15"/>
      <c r="O215" s="15"/>
      <c r="P215" s="15"/>
      <c r="Q215" s="15"/>
      <c r="R215" s="15"/>
      <c r="S215" s="15"/>
    </row>
    <row r="216">
      <c r="A216" s="15"/>
      <c r="B216" s="15"/>
      <c r="C216" s="15"/>
      <c r="D216" s="15"/>
      <c r="E216" s="15"/>
      <c r="F216" s="15"/>
      <c r="G216" s="15"/>
      <c r="H216" s="15"/>
      <c r="I216" s="15"/>
      <c r="J216" s="15"/>
      <c r="K216" s="15"/>
      <c r="L216" s="15"/>
      <c r="M216" s="15"/>
      <c r="N216" s="15"/>
      <c r="O216" s="15"/>
      <c r="P216" s="15"/>
      <c r="Q216" s="15"/>
      <c r="R216" s="15"/>
      <c r="S216" s="15"/>
    </row>
    <row r="217">
      <c r="A217" s="15"/>
      <c r="B217" s="15"/>
      <c r="C217" s="15"/>
      <c r="D217" s="15"/>
      <c r="E217" s="15"/>
      <c r="F217" s="15"/>
      <c r="G217" s="15"/>
      <c r="H217" s="15"/>
      <c r="I217" s="15"/>
      <c r="J217" s="15"/>
      <c r="K217" s="15"/>
      <c r="L217" s="15"/>
      <c r="M217" s="15"/>
      <c r="N217" s="15"/>
      <c r="O217" s="15"/>
      <c r="P217" s="15"/>
      <c r="Q217" s="15"/>
      <c r="R217" s="15"/>
      <c r="S217" s="15"/>
    </row>
    <row r="218">
      <c r="A218" s="15"/>
      <c r="B218" s="15"/>
      <c r="C218" s="15"/>
      <c r="D218" s="15"/>
      <c r="E218" s="15"/>
      <c r="F218" s="15"/>
      <c r="G218" s="15"/>
      <c r="H218" s="15"/>
      <c r="I218" s="15"/>
      <c r="J218" s="15"/>
      <c r="K218" s="15"/>
      <c r="L218" s="15"/>
      <c r="M218" s="15"/>
      <c r="N218" s="15"/>
      <c r="O218" s="15"/>
      <c r="P218" s="15"/>
      <c r="Q218" s="15"/>
      <c r="R218" s="15"/>
      <c r="S218" s="15"/>
    </row>
    <row r="219">
      <c r="A219" s="15"/>
      <c r="B219" s="15"/>
      <c r="C219" s="15"/>
      <c r="D219" s="15"/>
      <c r="E219" s="15"/>
      <c r="F219" s="15"/>
      <c r="G219" s="15"/>
      <c r="H219" s="15"/>
      <c r="I219" s="15"/>
      <c r="J219" s="15"/>
      <c r="K219" s="15"/>
      <c r="L219" s="15"/>
      <c r="M219" s="15"/>
      <c r="N219" s="15"/>
      <c r="O219" s="15"/>
      <c r="P219" s="15"/>
      <c r="Q219" s="15"/>
      <c r="R219" s="15"/>
      <c r="S219" s="15"/>
    </row>
    <row r="220">
      <c r="A220" s="15"/>
      <c r="B220" s="15"/>
      <c r="C220" s="15"/>
      <c r="D220" s="15"/>
      <c r="E220" s="15"/>
      <c r="F220" s="15"/>
      <c r="G220" s="15"/>
      <c r="H220" s="15"/>
      <c r="I220" s="15"/>
      <c r="J220" s="15"/>
      <c r="K220" s="15"/>
      <c r="L220" s="15"/>
      <c r="M220" s="15"/>
      <c r="N220" s="15"/>
      <c r="O220" s="15"/>
      <c r="P220" s="15"/>
      <c r="Q220" s="15"/>
      <c r="R220" s="15"/>
      <c r="S220" s="15"/>
    </row>
    <row r="221">
      <c r="A221" s="15"/>
      <c r="B221" s="15"/>
      <c r="C221" s="15"/>
      <c r="D221" s="15"/>
      <c r="E221" s="15"/>
      <c r="F221" s="15"/>
      <c r="G221" s="15"/>
      <c r="H221" s="15"/>
      <c r="I221" s="15"/>
      <c r="J221" s="15"/>
      <c r="K221" s="15"/>
      <c r="L221" s="15"/>
      <c r="M221" s="15"/>
      <c r="N221" s="15"/>
      <c r="O221" s="15"/>
      <c r="P221" s="15"/>
      <c r="Q221" s="15"/>
      <c r="R221" s="15"/>
      <c r="S221" s="15"/>
    </row>
    <row r="222">
      <c r="A222" s="15"/>
      <c r="B222" s="15"/>
      <c r="C222" s="15"/>
      <c r="D222" s="15"/>
      <c r="E222" s="15"/>
      <c r="F222" s="15"/>
      <c r="G222" s="15"/>
      <c r="H222" s="15"/>
      <c r="I222" s="15"/>
      <c r="J222" s="15"/>
      <c r="K222" s="15"/>
      <c r="L222" s="15"/>
      <c r="M222" s="15"/>
      <c r="N222" s="15"/>
      <c r="O222" s="15"/>
      <c r="P222" s="15"/>
      <c r="Q222" s="15"/>
      <c r="R222" s="15"/>
      <c r="S222" s="15"/>
    </row>
    <row r="223">
      <c r="A223" s="15"/>
      <c r="B223" s="15"/>
      <c r="C223" s="15"/>
      <c r="D223" s="15"/>
      <c r="E223" s="15"/>
      <c r="F223" s="15"/>
      <c r="G223" s="15"/>
      <c r="H223" s="15"/>
      <c r="I223" s="15"/>
      <c r="J223" s="15"/>
      <c r="K223" s="15"/>
      <c r="L223" s="15"/>
      <c r="M223" s="15"/>
      <c r="N223" s="15"/>
      <c r="O223" s="15"/>
      <c r="P223" s="15"/>
      <c r="Q223" s="15"/>
      <c r="R223" s="15"/>
      <c r="S223" s="15"/>
    </row>
    <row r="224">
      <c r="A224" s="15"/>
      <c r="B224" s="15"/>
      <c r="C224" s="15"/>
      <c r="D224" s="15"/>
      <c r="E224" s="15"/>
      <c r="F224" s="15"/>
      <c r="G224" s="15"/>
      <c r="H224" s="15"/>
      <c r="I224" s="15"/>
      <c r="J224" s="15"/>
      <c r="K224" s="15"/>
      <c r="L224" s="15"/>
      <c r="M224" s="15"/>
      <c r="N224" s="15"/>
      <c r="O224" s="15"/>
      <c r="P224" s="15"/>
      <c r="Q224" s="15"/>
      <c r="R224" s="15"/>
      <c r="S224" s="15"/>
    </row>
    <row r="225">
      <c r="A225" s="15"/>
      <c r="B225" s="15"/>
      <c r="C225" s="15"/>
      <c r="D225" s="15"/>
      <c r="E225" s="15"/>
      <c r="F225" s="15"/>
      <c r="G225" s="15"/>
      <c r="H225" s="15"/>
      <c r="I225" s="15"/>
      <c r="J225" s="15"/>
      <c r="K225" s="15"/>
      <c r="L225" s="15"/>
      <c r="M225" s="15"/>
      <c r="N225" s="15"/>
      <c r="O225" s="15"/>
      <c r="P225" s="15"/>
      <c r="Q225" s="15"/>
      <c r="R225" s="15"/>
      <c r="S225" s="15"/>
    </row>
    <row r="226">
      <c r="A226" s="15"/>
      <c r="B226" s="15"/>
      <c r="C226" s="15"/>
      <c r="D226" s="15"/>
      <c r="E226" s="15"/>
      <c r="F226" s="15"/>
      <c r="G226" s="15"/>
      <c r="H226" s="15"/>
      <c r="I226" s="15"/>
      <c r="J226" s="15"/>
      <c r="K226" s="15"/>
      <c r="L226" s="15"/>
      <c r="M226" s="15"/>
      <c r="N226" s="15"/>
      <c r="O226" s="15"/>
      <c r="P226" s="15"/>
      <c r="Q226" s="15"/>
      <c r="R226" s="15"/>
      <c r="S226" s="15"/>
    </row>
    <row r="227">
      <c r="A227" s="15"/>
      <c r="B227" s="15"/>
      <c r="C227" s="15"/>
      <c r="D227" s="15"/>
      <c r="E227" s="15"/>
      <c r="F227" s="15"/>
      <c r="G227" s="15"/>
      <c r="H227" s="15"/>
      <c r="I227" s="15"/>
      <c r="J227" s="15"/>
      <c r="K227" s="15"/>
      <c r="L227" s="15"/>
      <c r="M227" s="15"/>
      <c r="N227" s="15"/>
      <c r="O227" s="15"/>
      <c r="P227" s="15"/>
      <c r="Q227" s="15"/>
      <c r="R227" s="15"/>
      <c r="S227" s="15"/>
    </row>
    <row r="228">
      <c r="A228" s="15"/>
      <c r="B228" s="15"/>
      <c r="C228" s="15"/>
      <c r="D228" s="15"/>
      <c r="E228" s="15"/>
      <c r="F228" s="15"/>
      <c r="G228" s="15"/>
      <c r="H228" s="15"/>
      <c r="I228" s="15"/>
      <c r="J228" s="15"/>
      <c r="K228" s="15"/>
      <c r="L228" s="15"/>
      <c r="M228" s="15"/>
      <c r="N228" s="15"/>
      <c r="O228" s="15"/>
      <c r="P228" s="15"/>
      <c r="Q228" s="15"/>
      <c r="R228" s="15"/>
      <c r="S228" s="15"/>
    </row>
    <row r="229">
      <c r="A229" s="15"/>
      <c r="B229" s="15"/>
      <c r="C229" s="15"/>
      <c r="D229" s="15"/>
      <c r="E229" s="15"/>
      <c r="F229" s="15"/>
      <c r="G229" s="15"/>
      <c r="H229" s="15"/>
      <c r="I229" s="15"/>
      <c r="J229" s="15"/>
      <c r="K229" s="15"/>
      <c r="L229" s="15"/>
      <c r="M229" s="15"/>
      <c r="N229" s="15"/>
      <c r="O229" s="15"/>
      <c r="P229" s="15"/>
      <c r="Q229" s="15"/>
      <c r="R229" s="15"/>
      <c r="S229" s="15"/>
    </row>
    <row r="230">
      <c r="A230" s="15"/>
      <c r="B230" s="15"/>
      <c r="C230" s="15"/>
      <c r="D230" s="15"/>
      <c r="E230" s="15"/>
      <c r="F230" s="15"/>
      <c r="G230" s="15"/>
      <c r="H230" s="15"/>
      <c r="I230" s="15"/>
      <c r="J230" s="15"/>
      <c r="K230" s="15"/>
      <c r="L230" s="15"/>
      <c r="M230" s="15"/>
      <c r="N230" s="15"/>
      <c r="O230" s="15"/>
      <c r="P230" s="15"/>
      <c r="Q230" s="15"/>
      <c r="R230" s="15"/>
      <c r="S230" s="15"/>
    </row>
    <row r="231">
      <c r="A231" s="15"/>
      <c r="B231" s="15"/>
      <c r="C231" s="15"/>
      <c r="D231" s="15"/>
      <c r="E231" s="15"/>
      <c r="F231" s="15"/>
      <c r="G231" s="15"/>
      <c r="H231" s="15"/>
      <c r="I231" s="15"/>
      <c r="J231" s="15"/>
      <c r="K231" s="15"/>
      <c r="L231" s="15"/>
      <c r="M231" s="15"/>
      <c r="N231" s="15"/>
      <c r="O231" s="15"/>
      <c r="P231" s="15"/>
      <c r="Q231" s="15"/>
      <c r="R231" s="15"/>
      <c r="S231" s="15"/>
    </row>
    <row r="232">
      <c r="A232" s="15"/>
      <c r="B232" s="15"/>
      <c r="C232" s="15"/>
      <c r="D232" s="15"/>
      <c r="E232" s="15"/>
      <c r="F232" s="15"/>
      <c r="G232" s="15"/>
      <c r="H232" s="15"/>
      <c r="I232" s="15"/>
      <c r="J232" s="15"/>
      <c r="K232" s="15"/>
      <c r="L232" s="15"/>
      <c r="M232" s="15"/>
      <c r="N232" s="15"/>
      <c r="O232" s="15"/>
      <c r="P232" s="15"/>
      <c r="Q232" s="15"/>
      <c r="R232" s="15"/>
      <c r="S232" s="15"/>
    </row>
    <row r="233">
      <c r="A233" s="15"/>
      <c r="B233" s="15"/>
      <c r="C233" s="15"/>
      <c r="D233" s="15"/>
      <c r="E233" s="15"/>
      <c r="F233" s="15"/>
      <c r="G233" s="15"/>
      <c r="H233" s="15"/>
      <c r="I233" s="15"/>
      <c r="J233" s="15"/>
      <c r="K233" s="15"/>
      <c r="L233" s="15"/>
      <c r="M233" s="15"/>
      <c r="N233" s="15"/>
      <c r="O233" s="15"/>
      <c r="P233" s="15"/>
      <c r="Q233" s="15"/>
      <c r="R233" s="15"/>
      <c r="S233" s="15"/>
    </row>
    <row r="234">
      <c r="A234" s="15"/>
      <c r="B234" s="15"/>
      <c r="C234" s="15"/>
      <c r="D234" s="15"/>
      <c r="E234" s="15"/>
      <c r="F234" s="15"/>
      <c r="G234" s="15"/>
      <c r="H234" s="15"/>
      <c r="I234" s="15"/>
      <c r="J234" s="15"/>
      <c r="K234" s="15"/>
      <c r="L234" s="15"/>
      <c r="M234" s="15"/>
      <c r="N234" s="15"/>
      <c r="O234" s="15"/>
      <c r="P234" s="15"/>
      <c r="Q234" s="15"/>
      <c r="R234" s="15"/>
      <c r="S234" s="15"/>
    </row>
    <row r="235">
      <c r="A235" s="15"/>
      <c r="B235" s="15"/>
      <c r="C235" s="15"/>
      <c r="D235" s="15"/>
      <c r="E235" s="15"/>
      <c r="F235" s="15"/>
      <c r="G235" s="15"/>
      <c r="H235" s="15"/>
      <c r="I235" s="15"/>
      <c r="J235" s="15"/>
      <c r="K235" s="15"/>
      <c r="L235" s="15"/>
      <c r="M235" s="15"/>
      <c r="N235" s="15"/>
      <c r="O235" s="15"/>
      <c r="P235" s="15"/>
      <c r="Q235" s="15"/>
      <c r="R235" s="15"/>
      <c r="S235" s="15"/>
    </row>
    <row r="236">
      <c r="A236" s="15"/>
      <c r="B236" s="15"/>
      <c r="C236" s="15"/>
      <c r="D236" s="15"/>
      <c r="E236" s="15"/>
      <c r="F236" s="15"/>
      <c r="G236" s="15"/>
      <c r="H236" s="15"/>
      <c r="I236" s="15"/>
      <c r="J236" s="15"/>
      <c r="K236" s="15"/>
      <c r="L236" s="15"/>
      <c r="M236" s="15"/>
      <c r="N236" s="15"/>
      <c r="O236" s="15"/>
      <c r="P236" s="15"/>
      <c r="Q236" s="15"/>
      <c r="R236" s="15"/>
      <c r="S236" s="15"/>
    </row>
    <row r="237">
      <c r="A237" s="15"/>
      <c r="B237" s="15"/>
      <c r="C237" s="15"/>
      <c r="D237" s="15"/>
      <c r="E237" s="15"/>
      <c r="F237" s="15"/>
      <c r="G237" s="15"/>
      <c r="H237" s="15"/>
      <c r="I237" s="15"/>
      <c r="J237" s="15"/>
      <c r="K237" s="15"/>
      <c r="L237" s="15"/>
      <c r="M237" s="15"/>
      <c r="N237" s="15"/>
      <c r="O237" s="15"/>
      <c r="P237" s="15"/>
      <c r="Q237" s="15"/>
      <c r="R237" s="15"/>
      <c r="S237" s="15"/>
    </row>
    <row r="238">
      <c r="A238" s="15"/>
      <c r="B238" s="15"/>
      <c r="C238" s="15"/>
      <c r="D238" s="15"/>
      <c r="E238" s="15"/>
      <c r="F238" s="15"/>
      <c r="G238" s="15"/>
      <c r="H238" s="15"/>
      <c r="I238" s="15"/>
      <c r="J238" s="15"/>
      <c r="K238" s="15"/>
      <c r="L238" s="15"/>
      <c r="M238" s="15"/>
      <c r="N238" s="15"/>
      <c r="O238" s="15"/>
      <c r="P238" s="15"/>
      <c r="Q238" s="15"/>
      <c r="R238" s="15"/>
      <c r="S238" s="15"/>
    </row>
    <row r="239">
      <c r="A239" s="15"/>
      <c r="B239" s="15"/>
      <c r="C239" s="15"/>
      <c r="D239" s="15"/>
      <c r="E239" s="15"/>
      <c r="F239" s="15"/>
      <c r="G239" s="15"/>
      <c r="H239" s="15"/>
      <c r="I239" s="15"/>
      <c r="J239" s="15"/>
      <c r="K239" s="15"/>
      <c r="L239" s="15"/>
      <c r="M239" s="15"/>
      <c r="N239" s="15"/>
      <c r="O239" s="15"/>
      <c r="P239" s="15"/>
      <c r="Q239" s="15"/>
      <c r="R239" s="15"/>
      <c r="S239" s="15"/>
    </row>
    <row r="240">
      <c r="A240" s="15"/>
      <c r="B240" s="15"/>
      <c r="C240" s="15"/>
      <c r="D240" s="15"/>
      <c r="E240" s="15"/>
      <c r="F240" s="15"/>
      <c r="G240" s="15"/>
      <c r="H240" s="15"/>
      <c r="I240" s="15"/>
      <c r="J240" s="15"/>
      <c r="K240" s="15"/>
      <c r="L240" s="15"/>
      <c r="M240" s="15"/>
      <c r="N240" s="15"/>
      <c r="O240" s="15"/>
      <c r="P240" s="15"/>
      <c r="Q240" s="15"/>
      <c r="R240" s="15"/>
      <c r="S240" s="15"/>
    </row>
    <row r="241">
      <c r="A241" s="15"/>
      <c r="B241" s="15"/>
      <c r="C241" s="15"/>
      <c r="D241" s="15"/>
      <c r="E241" s="15"/>
      <c r="F241" s="15"/>
      <c r="G241" s="15"/>
      <c r="H241" s="15"/>
      <c r="I241" s="15"/>
      <c r="J241" s="15"/>
      <c r="K241" s="15"/>
      <c r="L241" s="15"/>
      <c r="M241" s="15"/>
      <c r="N241" s="15"/>
      <c r="O241" s="15"/>
      <c r="P241" s="15"/>
      <c r="Q241" s="15"/>
      <c r="R241" s="15"/>
      <c r="S241" s="15"/>
    </row>
    <row r="242">
      <c r="A242" s="15"/>
      <c r="B242" s="15"/>
      <c r="C242" s="15"/>
      <c r="D242" s="15"/>
      <c r="E242" s="15"/>
      <c r="F242" s="15"/>
      <c r="G242" s="15"/>
      <c r="H242" s="15"/>
      <c r="I242" s="15"/>
      <c r="J242" s="15"/>
      <c r="K242" s="15"/>
      <c r="L242" s="15"/>
      <c r="M242" s="15"/>
      <c r="N242" s="15"/>
      <c r="O242" s="15"/>
      <c r="P242" s="15"/>
      <c r="Q242" s="15"/>
      <c r="R242" s="15"/>
      <c r="S242" s="15"/>
    </row>
    <row r="243">
      <c r="A243" s="15"/>
      <c r="B243" s="15"/>
      <c r="C243" s="15"/>
      <c r="D243" s="15"/>
      <c r="E243" s="15"/>
      <c r="F243" s="15"/>
      <c r="G243" s="15"/>
      <c r="H243" s="15"/>
      <c r="I243" s="15"/>
      <c r="J243" s="15"/>
      <c r="K243" s="15"/>
      <c r="L243" s="15"/>
      <c r="M243" s="15"/>
      <c r="N243" s="15"/>
      <c r="O243" s="15"/>
      <c r="P243" s="15"/>
      <c r="Q243" s="15"/>
      <c r="R243" s="15"/>
      <c r="S243" s="15"/>
    </row>
    <row r="244">
      <c r="A244" s="15"/>
      <c r="B244" s="15"/>
      <c r="C244" s="15"/>
      <c r="D244" s="15"/>
      <c r="E244" s="15"/>
      <c r="F244" s="15"/>
      <c r="G244" s="15"/>
      <c r="H244" s="15"/>
      <c r="I244" s="15"/>
      <c r="J244" s="15"/>
      <c r="K244" s="15"/>
      <c r="L244" s="15"/>
      <c r="M244" s="15"/>
      <c r="N244" s="15"/>
      <c r="O244" s="15"/>
      <c r="P244" s="15"/>
      <c r="Q244" s="15"/>
      <c r="R244" s="15"/>
      <c r="S244" s="15"/>
    </row>
    <row r="245">
      <c r="A245" s="15"/>
      <c r="B245" s="15"/>
      <c r="C245" s="15"/>
      <c r="D245" s="15"/>
      <c r="E245" s="15"/>
      <c r="F245" s="15"/>
      <c r="G245" s="15"/>
      <c r="H245" s="15"/>
      <c r="I245" s="15"/>
      <c r="J245" s="15"/>
      <c r="K245" s="15"/>
      <c r="L245" s="15"/>
      <c r="M245" s="15"/>
      <c r="N245" s="15"/>
      <c r="O245" s="15"/>
      <c r="P245" s="15"/>
      <c r="Q245" s="15"/>
      <c r="R245" s="15"/>
      <c r="S245" s="15"/>
    </row>
    <row r="246">
      <c r="A246" s="15"/>
      <c r="B246" s="15"/>
      <c r="C246" s="15"/>
      <c r="D246" s="15"/>
      <c r="E246" s="15"/>
      <c r="F246" s="15"/>
      <c r="G246" s="15"/>
      <c r="H246" s="15"/>
      <c r="I246" s="15"/>
      <c r="J246" s="15"/>
      <c r="K246" s="15"/>
      <c r="L246" s="15"/>
      <c r="M246" s="15"/>
      <c r="N246" s="15"/>
      <c r="O246" s="15"/>
      <c r="P246" s="15"/>
      <c r="Q246" s="15"/>
      <c r="R246" s="15"/>
      <c r="S246" s="15"/>
    </row>
    <row r="247">
      <c r="A247" s="15"/>
      <c r="B247" s="15"/>
      <c r="C247" s="15"/>
      <c r="D247" s="15"/>
      <c r="E247" s="15"/>
      <c r="F247" s="15"/>
      <c r="G247" s="15"/>
      <c r="H247" s="15"/>
      <c r="I247" s="15"/>
      <c r="J247" s="15"/>
      <c r="K247" s="15"/>
      <c r="L247" s="15"/>
      <c r="M247" s="15"/>
      <c r="N247" s="15"/>
      <c r="O247" s="15"/>
      <c r="P247" s="15"/>
      <c r="Q247" s="15"/>
      <c r="R247" s="15"/>
      <c r="S247" s="15"/>
    </row>
    <row r="248">
      <c r="A248" s="15"/>
      <c r="B248" s="15"/>
      <c r="C248" s="15"/>
      <c r="D248" s="15"/>
      <c r="E248" s="15"/>
      <c r="F248" s="15"/>
      <c r="G248" s="15"/>
      <c r="H248" s="15"/>
      <c r="I248" s="15"/>
      <c r="J248" s="15"/>
      <c r="K248" s="15"/>
      <c r="L248" s="15"/>
      <c r="M248" s="15"/>
      <c r="N248" s="15"/>
      <c r="O248" s="15"/>
      <c r="P248" s="15"/>
      <c r="Q248" s="15"/>
      <c r="R248" s="15"/>
      <c r="S248" s="15"/>
    </row>
    <row r="249">
      <c r="A249" s="15"/>
      <c r="B249" s="15"/>
      <c r="C249" s="15"/>
      <c r="D249" s="15"/>
      <c r="E249" s="15"/>
      <c r="F249" s="15"/>
      <c r="G249" s="15"/>
      <c r="H249" s="15"/>
      <c r="I249" s="15"/>
      <c r="J249" s="15"/>
      <c r="K249" s="15"/>
      <c r="L249" s="15"/>
      <c r="M249" s="15"/>
      <c r="N249" s="15"/>
      <c r="O249" s="15"/>
      <c r="P249" s="15"/>
      <c r="Q249" s="15"/>
      <c r="R249" s="15"/>
      <c r="S249" s="15"/>
    </row>
    <row r="250">
      <c r="A250" s="15"/>
      <c r="B250" s="15"/>
      <c r="C250" s="15"/>
      <c r="D250" s="15"/>
      <c r="E250" s="15"/>
      <c r="F250" s="15"/>
      <c r="G250" s="15"/>
      <c r="H250" s="15"/>
      <c r="I250" s="15"/>
      <c r="J250" s="15"/>
      <c r="K250" s="15"/>
      <c r="L250" s="15"/>
      <c r="M250" s="15"/>
      <c r="N250" s="15"/>
      <c r="O250" s="15"/>
      <c r="P250" s="15"/>
      <c r="Q250" s="15"/>
      <c r="R250" s="15"/>
      <c r="S250" s="15"/>
    </row>
    <row r="251">
      <c r="A251" s="15"/>
      <c r="B251" s="15"/>
      <c r="C251" s="15"/>
      <c r="D251" s="15"/>
      <c r="E251" s="15"/>
      <c r="F251" s="15"/>
      <c r="G251" s="15"/>
      <c r="H251" s="15"/>
      <c r="I251" s="15"/>
      <c r="J251" s="15"/>
      <c r="K251" s="15"/>
      <c r="L251" s="15"/>
      <c r="M251" s="15"/>
      <c r="N251" s="15"/>
      <c r="O251" s="15"/>
      <c r="P251" s="15"/>
      <c r="Q251" s="15"/>
      <c r="R251" s="15"/>
      <c r="S251" s="15"/>
    </row>
    <row r="252">
      <c r="A252" s="15"/>
      <c r="B252" s="15"/>
      <c r="C252" s="15"/>
      <c r="D252" s="15"/>
      <c r="E252" s="15"/>
      <c r="F252" s="15"/>
      <c r="G252" s="15"/>
      <c r="H252" s="15"/>
      <c r="I252" s="15"/>
      <c r="J252" s="15"/>
      <c r="K252" s="15"/>
      <c r="L252" s="15"/>
      <c r="M252" s="15"/>
      <c r="N252" s="15"/>
      <c r="O252" s="15"/>
      <c r="P252" s="15"/>
      <c r="Q252" s="15"/>
      <c r="R252" s="15"/>
      <c r="S252" s="15"/>
    </row>
    <row r="253">
      <c r="A253" s="15"/>
      <c r="B253" s="15"/>
      <c r="C253" s="15"/>
      <c r="D253" s="15"/>
      <c r="E253" s="15"/>
      <c r="F253" s="15"/>
      <c r="G253" s="15"/>
      <c r="H253" s="15"/>
      <c r="I253" s="15"/>
      <c r="J253" s="15"/>
      <c r="K253" s="15"/>
      <c r="L253" s="15"/>
      <c r="M253" s="15"/>
      <c r="N253" s="15"/>
      <c r="O253" s="15"/>
      <c r="P253" s="15"/>
      <c r="Q253" s="15"/>
      <c r="R253" s="15"/>
      <c r="S253" s="15"/>
    </row>
    <row r="254">
      <c r="A254" s="15"/>
      <c r="B254" s="15"/>
      <c r="C254" s="15"/>
      <c r="D254" s="15"/>
      <c r="E254" s="15"/>
      <c r="F254" s="15"/>
      <c r="G254" s="15"/>
      <c r="H254" s="15"/>
      <c r="I254" s="15"/>
      <c r="J254" s="15"/>
      <c r="K254" s="15"/>
      <c r="L254" s="15"/>
      <c r="M254" s="15"/>
      <c r="N254" s="15"/>
      <c r="O254" s="15"/>
      <c r="P254" s="15"/>
      <c r="Q254" s="15"/>
      <c r="R254" s="15"/>
      <c r="S254" s="15"/>
    </row>
    <row r="255">
      <c r="A255" s="15"/>
      <c r="B255" s="15"/>
      <c r="C255" s="15"/>
      <c r="D255" s="15"/>
      <c r="E255" s="15"/>
      <c r="F255" s="15"/>
      <c r="G255" s="15"/>
      <c r="H255" s="15"/>
      <c r="I255" s="15"/>
      <c r="J255" s="15"/>
      <c r="K255" s="15"/>
      <c r="L255" s="15"/>
      <c r="M255" s="15"/>
      <c r="N255" s="15"/>
      <c r="O255" s="15"/>
      <c r="P255" s="15"/>
      <c r="Q255" s="15"/>
      <c r="R255" s="15"/>
      <c r="S255" s="15"/>
    </row>
    <row r="256">
      <c r="A256" s="15"/>
      <c r="B256" s="15"/>
      <c r="C256" s="15"/>
      <c r="D256" s="15"/>
      <c r="E256" s="15"/>
      <c r="F256" s="15"/>
      <c r="G256" s="15"/>
      <c r="H256" s="15"/>
      <c r="I256" s="15"/>
      <c r="J256" s="15"/>
      <c r="K256" s="15"/>
      <c r="L256" s="15"/>
      <c r="M256" s="15"/>
      <c r="N256" s="15"/>
      <c r="O256" s="15"/>
      <c r="P256" s="15"/>
      <c r="Q256" s="15"/>
      <c r="R256" s="15"/>
      <c r="S256" s="15"/>
    </row>
    <row r="257">
      <c r="A257" s="15"/>
      <c r="B257" s="15"/>
      <c r="C257" s="15"/>
      <c r="D257" s="15"/>
      <c r="E257" s="15"/>
      <c r="F257" s="15"/>
      <c r="G257" s="15"/>
      <c r="H257" s="15"/>
      <c r="I257" s="15"/>
      <c r="J257" s="15"/>
      <c r="K257" s="15"/>
      <c r="L257" s="15"/>
      <c r="M257" s="15"/>
      <c r="N257" s="15"/>
      <c r="O257" s="15"/>
      <c r="P257" s="15"/>
      <c r="Q257" s="15"/>
      <c r="R257" s="15"/>
      <c r="S257" s="15"/>
    </row>
    <row r="258">
      <c r="A258" s="15"/>
      <c r="B258" s="15"/>
      <c r="C258" s="15"/>
      <c r="D258" s="15"/>
      <c r="E258" s="15"/>
      <c r="F258" s="15"/>
      <c r="G258" s="15"/>
      <c r="H258" s="15"/>
      <c r="I258" s="15"/>
      <c r="J258" s="15"/>
      <c r="K258" s="15"/>
      <c r="L258" s="15"/>
      <c r="M258" s="15"/>
      <c r="N258" s="15"/>
      <c r="O258" s="15"/>
      <c r="P258" s="15"/>
      <c r="Q258" s="15"/>
      <c r="R258" s="15"/>
      <c r="S258" s="15"/>
    </row>
    <row r="259">
      <c r="A259" s="15"/>
      <c r="B259" s="15"/>
      <c r="C259" s="15"/>
      <c r="D259" s="15"/>
      <c r="E259" s="15"/>
      <c r="F259" s="15"/>
      <c r="G259" s="15"/>
      <c r="H259" s="15"/>
      <c r="I259" s="15"/>
      <c r="J259" s="15"/>
      <c r="K259" s="15"/>
      <c r="L259" s="15"/>
      <c r="M259" s="15"/>
      <c r="N259" s="15"/>
      <c r="O259" s="15"/>
      <c r="P259" s="15"/>
      <c r="Q259" s="15"/>
      <c r="R259" s="15"/>
      <c r="S259" s="15"/>
    </row>
    <row r="260">
      <c r="A260" s="15"/>
      <c r="B260" s="15"/>
      <c r="C260" s="15"/>
      <c r="D260" s="15"/>
      <c r="E260" s="15"/>
      <c r="F260" s="15"/>
      <c r="G260" s="15"/>
      <c r="H260" s="15"/>
      <c r="I260" s="15"/>
      <c r="J260" s="15"/>
      <c r="K260" s="15"/>
      <c r="L260" s="15"/>
      <c r="M260" s="15"/>
      <c r="N260" s="15"/>
      <c r="O260" s="15"/>
      <c r="P260" s="15"/>
      <c r="Q260" s="15"/>
      <c r="R260" s="15"/>
      <c r="S260" s="15"/>
    </row>
    <row r="261">
      <c r="A261" s="15"/>
      <c r="B261" s="15"/>
      <c r="C261" s="15"/>
      <c r="D261" s="15"/>
      <c r="E261" s="15"/>
      <c r="F261" s="15"/>
      <c r="G261" s="15"/>
      <c r="H261" s="15"/>
      <c r="I261" s="15"/>
      <c r="J261" s="15"/>
      <c r="K261" s="15"/>
      <c r="L261" s="15"/>
      <c r="M261" s="15"/>
      <c r="N261" s="15"/>
      <c r="O261" s="15"/>
      <c r="P261" s="15"/>
      <c r="Q261" s="15"/>
      <c r="R261" s="15"/>
      <c r="S261" s="15"/>
    </row>
    <row r="262">
      <c r="A262" s="15"/>
      <c r="B262" s="15"/>
      <c r="C262" s="15"/>
      <c r="D262" s="15"/>
      <c r="E262" s="15"/>
      <c r="F262" s="15"/>
      <c r="G262" s="15"/>
      <c r="H262" s="15"/>
      <c r="I262" s="15"/>
      <c r="J262" s="15"/>
      <c r="K262" s="15"/>
      <c r="L262" s="15"/>
      <c r="M262" s="15"/>
      <c r="N262" s="15"/>
      <c r="O262" s="15"/>
      <c r="P262" s="15"/>
      <c r="Q262" s="15"/>
      <c r="R262" s="15"/>
      <c r="S262" s="15"/>
    </row>
    <row r="263">
      <c r="A263" s="15"/>
      <c r="B263" s="15"/>
      <c r="C263" s="15"/>
      <c r="D263" s="15"/>
      <c r="E263" s="15"/>
      <c r="F263" s="15"/>
      <c r="G263" s="15"/>
      <c r="H263" s="15"/>
      <c r="I263" s="15"/>
      <c r="J263" s="15"/>
      <c r="K263" s="15"/>
      <c r="L263" s="15"/>
      <c r="M263" s="15"/>
      <c r="N263" s="15"/>
      <c r="O263" s="15"/>
      <c r="P263" s="15"/>
      <c r="Q263" s="15"/>
      <c r="R263" s="15"/>
      <c r="S263" s="15"/>
    </row>
    <row r="264">
      <c r="A264" s="15"/>
      <c r="B264" s="15"/>
      <c r="C264" s="15"/>
      <c r="D264" s="15"/>
      <c r="E264" s="15"/>
      <c r="F264" s="15"/>
      <c r="G264" s="15"/>
      <c r="H264" s="15"/>
      <c r="I264" s="15"/>
      <c r="J264" s="15"/>
      <c r="K264" s="15"/>
      <c r="L264" s="15"/>
      <c r="M264" s="15"/>
      <c r="N264" s="15"/>
      <c r="O264" s="15"/>
      <c r="P264" s="15"/>
      <c r="Q264" s="15"/>
      <c r="R264" s="15"/>
      <c r="S264" s="15"/>
    </row>
    <row r="265">
      <c r="A265" s="15"/>
      <c r="B265" s="15"/>
      <c r="C265" s="15"/>
      <c r="D265" s="15"/>
      <c r="E265" s="15"/>
      <c r="F265" s="15"/>
      <c r="G265" s="15"/>
      <c r="H265" s="15"/>
      <c r="I265" s="15"/>
      <c r="J265" s="15"/>
      <c r="K265" s="15"/>
      <c r="L265" s="15"/>
      <c r="M265" s="15"/>
      <c r="N265" s="15"/>
      <c r="O265" s="15"/>
      <c r="P265" s="15"/>
      <c r="Q265" s="15"/>
      <c r="R265" s="15"/>
      <c r="S265" s="15"/>
    </row>
    <row r="266">
      <c r="A266" s="15"/>
      <c r="B266" s="15"/>
      <c r="C266" s="15"/>
      <c r="D266" s="15"/>
      <c r="E266" s="15"/>
      <c r="F266" s="15"/>
      <c r="G266" s="15"/>
      <c r="H266" s="15"/>
      <c r="I266" s="15"/>
      <c r="J266" s="15"/>
      <c r="K266" s="15"/>
      <c r="L266" s="15"/>
      <c r="M266" s="15"/>
      <c r="N266" s="15"/>
      <c r="O266" s="15"/>
      <c r="P266" s="15"/>
      <c r="Q266" s="15"/>
      <c r="R266" s="15"/>
      <c r="S266" s="15"/>
    </row>
    <row r="267">
      <c r="A267" s="15"/>
      <c r="B267" s="15"/>
      <c r="C267" s="15"/>
      <c r="D267" s="15"/>
      <c r="E267" s="15"/>
      <c r="F267" s="15"/>
      <c r="G267" s="15"/>
      <c r="H267" s="15"/>
      <c r="I267" s="15"/>
      <c r="J267" s="15"/>
      <c r="K267" s="15"/>
      <c r="L267" s="15"/>
      <c r="M267" s="15"/>
      <c r="N267" s="15"/>
      <c r="O267" s="15"/>
      <c r="P267" s="15"/>
      <c r="Q267" s="15"/>
      <c r="R267" s="15"/>
      <c r="S267" s="15"/>
    </row>
    <row r="268">
      <c r="A268" s="15"/>
      <c r="B268" s="15"/>
      <c r="C268" s="15"/>
      <c r="D268" s="15"/>
      <c r="E268" s="15"/>
      <c r="F268" s="15"/>
      <c r="G268" s="15"/>
      <c r="H268" s="15"/>
      <c r="I268" s="15"/>
      <c r="J268" s="15"/>
      <c r="K268" s="15"/>
      <c r="L268" s="15"/>
      <c r="M268" s="15"/>
      <c r="N268" s="15"/>
      <c r="O268" s="15"/>
      <c r="P268" s="15"/>
      <c r="Q268" s="15"/>
      <c r="R268" s="15"/>
      <c r="S268" s="15"/>
    </row>
    <row r="269">
      <c r="A269" s="15"/>
      <c r="B269" s="15"/>
      <c r="C269" s="15"/>
      <c r="D269" s="15"/>
      <c r="E269" s="15"/>
      <c r="F269" s="15"/>
      <c r="G269" s="15"/>
      <c r="H269" s="15"/>
      <c r="I269" s="15"/>
      <c r="J269" s="15"/>
      <c r="K269" s="15"/>
      <c r="L269" s="15"/>
      <c r="M269" s="15"/>
      <c r="N269" s="15"/>
      <c r="O269" s="15"/>
      <c r="P269" s="15"/>
      <c r="Q269" s="15"/>
      <c r="R269" s="15"/>
      <c r="S269" s="15"/>
    </row>
    <row r="270">
      <c r="A270" s="15"/>
      <c r="B270" s="15"/>
      <c r="C270" s="15"/>
      <c r="D270" s="15"/>
      <c r="E270" s="15"/>
      <c r="F270" s="15"/>
      <c r="G270" s="15"/>
      <c r="H270" s="15"/>
      <c r="I270" s="15"/>
      <c r="J270" s="15"/>
      <c r="K270" s="15"/>
      <c r="L270" s="15"/>
      <c r="M270" s="15"/>
      <c r="N270" s="15"/>
      <c r="O270" s="15"/>
      <c r="P270" s="15"/>
      <c r="Q270" s="15"/>
      <c r="R270" s="15"/>
      <c r="S270" s="15"/>
    </row>
    <row r="271">
      <c r="A271" s="15"/>
      <c r="B271" s="15"/>
      <c r="C271" s="15"/>
      <c r="D271" s="15"/>
      <c r="E271" s="15"/>
      <c r="F271" s="15"/>
      <c r="G271" s="15"/>
      <c r="H271" s="15"/>
      <c r="I271" s="15"/>
      <c r="J271" s="15"/>
      <c r="K271" s="15"/>
      <c r="L271" s="15"/>
      <c r="M271" s="15"/>
      <c r="N271" s="15"/>
      <c r="O271" s="15"/>
      <c r="P271" s="15"/>
      <c r="Q271" s="15"/>
      <c r="R271" s="15"/>
      <c r="S271" s="15"/>
    </row>
    <row r="272">
      <c r="A272" s="15"/>
      <c r="B272" s="15"/>
      <c r="C272" s="15"/>
      <c r="D272" s="15"/>
      <c r="E272" s="15"/>
      <c r="F272" s="15"/>
      <c r="G272" s="15"/>
      <c r="H272" s="15"/>
      <c r="I272" s="15"/>
      <c r="J272" s="15"/>
      <c r="K272" s="15"/>
      <c r="L272" s="15"/>
      <c r="M272" s="15"/>
      <c r="N272" s="15"/>
      <c r="O272" s="15"/>
      <c r="P272" s="15"/>
      <c r="Q272" s="15"/>
      <c r="R272" s="15"/>
      <c r="S272" s="15"/>
    </row>
    <row r="273">
      <c r="A273" s="15"/>
      <c r="B273" s="15"/>
      <c r="C273" s="15"/>
      <c r="D273" s="15"/>
      <c r="E273" s="15"/>
      <c r="F273" s="15"/>
      <c r="G273" s="15"/>
      <c r="H273" s="15"/>
      <c r="I273" s="15"/>
      <c r="J273" s="15"/>
      <c r="K273" s="15"/>
      <c r="L273" s="15"/>
      <c r="M273" s="15"/>
      <c r="N273" s="15"/>
      <c r="O273" s="15"/>
      <c r="P273" s="15"/>
      <c r="Q273" s="15"/>
      <c r="R273" s="15"/>
      <c r="S273" s="15"/>
    </row>
    <row r="274">
      <c r="A274" s="15"/>
      <c r="B274" s="15"/>
      <c r="C274" s="15"/>
      <c r="D274" s="15"/>
      <c r="E274" s="15"/>
      <c r="F274" s="15"/>
      <c r="G274" s="15"/>
      <c r="H274" s="15"/>
      <c r="I274" s="15"/>
      <c r="J274" s="15"/>
      <c r="K274" s="15"/>
      <c r="L274" s="15"/>
      <c r="M274" s="15"/>
      <c r="N274" s="15"/>
      <c r="O274" s="15"/>
      <c r="P274" s="15"/>
      <c r="Q274" s="15"/>
      <c r="R274" s="15"/>
      <c r="S274" s="15"/>
    </row>
    <row r="275">
      <c r="A275" s="15"/>
      <c r="B275" s="15"/>
      <c r="C275" s="15"/>
      <c r="D275" s="15"/>
      <c r="E275" s="15"/>
      <c r="F275" s="15"/>
      <c r="G275" s="15"/>
      <c r="H275" s="15"/>
      <c r="I275" s="15"/>
      <c r="J275" s="15"/>
      <c r="K275" s="15"/>
      <c r="L275" s="15"/>
      <c r="M275" s="15"/>
      <c r="N275" s="15"/>
      <c r="O275" s="15"/>
      <c r="P275" s="15"/>
      <c r="Q275" s="15"/>
      <c r="R275" s="15"/>
      <c r="S275" s="15"/>
    </row>
    <row r="276">
      <c r="A276" s="15"/>
      <c r="B276" s="15"/>
      <c r="C276" s="15"/>
      <c r="D276" s="15"/>
      <c r="E276" s="15"/>
      <c r="F276" s="15"/>
      <c r="G276" s="15"/>
      <c r="H276" s="15"/>
      <c r="I276" s="15"/>
      <c r="J276" s="15"/>
      <c r="K276" s="15"/>
      <c r="L276" s="15"/>
      <c r="M276" s="15"/>
      <c r="N276" s="15"/>
      <c r="O276" s="15"/>
      <c r="P276" s="15"/>
      <c r="Q276" s="15"/>
      <c r="R276" s="15"/>
      <c r="S276" s="15"/>
    </row>
    <row r="277">
      <c r="A277" s="15"/>
      <c r="B277" s="15"/>
      <c r="C277" s="15"/>
      <c r="D277" s="15"/>
      <c r="E277" s="15"/>
      <c r="F277" s="15"/>
      <c r="G277" s="15"/>
      <c r="H277" s="15"/>
      <c r="I277" s="15"/>
      <c r="J277" s="15"/>
      <c r="K277" s="15"/>
      <c r="L277" s="15"/>
      <c r="M277" s="15"/>
      <c r="N277" s="15"/>
      <c r="O277" s="15"/>
      <c r="P277" s="15"/>
      <c r="Q277" s="15"/>
      <c r="R277" s="15"/>
      <c r="S277" s="15"/>
    </row>
    <row r="278">
      <c r="A278" s="15"/>
      <c r="B278" s="15"/>
      <c r="C278" s="15"/>
      <c r="D278" s="15"/>
      <c r="E278" s="15"/>
      <c r="F278" s="15"/>
      <c r="G278" s="15"/>
      <c r="H278" s="15"/>
      <c r="I278" s="15"/>
      <c r="J278" s="15"/>
      <c r="K278" s="15"/>
      <c r="L278" s="15"/>
      <c r="M278" s="15"/>
      <c r="N278" s="15"/>
      <c r="O278" s="15"/>
      <c r="P278" s="15"/>
      <c r="Q278" s="15"/>
      <c r="R278" s="15"/>
      <c r="S278" s="15"/>
    </row>
    <row r="279">
      <c r="A279" s="15"/>
      <c r="B279" s="15"/>
      <c r="C279" s="15"/>
      <c r="D279" s="15"/>
      <c r="E279" s="15"/>
      <c r="F279" s="15"/>
      <c r="G279" s="15"/>
      <c r="H279" s="15"/>
      <c r="I279" s="15"/>
      <c r="J279" s="15"/>
      <c r="K279" s="15"/>
      <c r="L279" s="15"/>
      <c r="M279" s="15"/>
      <c r="N279" s="15"/>
      <c r="O279" s="15"/>
      <c r="P279" s="15"/>
      <c r="Q279" s="15"/>
      <c r="R279" s="15"/>
      <c r="S279" s="15"/>
    </row>
    <row r="280">
      <c r="A280" s="15"/>
      <c r="B280" s="15"/>
      <c r="C280" s="15"/>
      <c r="D280" s="15"/>
      <c r="E280" s="15"/>
      <c r="F280" s="15"/>
      <c r="G280" s="15"/>
      <c r="H280" s="15"/>
      <c r="I280" s="15"/>
      <c r="J280" s="15"/>
      <c r="K280" s="15"/>
      <c r="L280" s="15"/>
      <c r="M280" s="15"/>
      <c r="N280" s="15"/>
      <c r="O280" s="15"/>
      <c r="P280" s="15"/>
      <c r="Q280" s="15"/>
      <c r="R280" s="15"/>
      <c r="S280" s="15"/>
    </row>
    <row r="281">
      <c r="A281" s="15"/>
      <c r="B281" s="15"/>
      <c r="C281" s="15"/>
      <c r="D281" s="15"/>
      <c r="E281" s="15"/>
      <c r="F281" s="15"/>
      <c r="G281" s="15"/>
      <c r="H281" s="15"/>
      <c r="I281" s="15"/>
      <c r="J281" s="15"/>
      <c r="K281" s="15"/>
      <c r="L281" s="15"/>
      <c r="M281" s="15"/>
      <c r="N281" s="15"/>
      <c r="O281" s="15"/>
      <c r="P281" s="15"/>
      <c r="Q281" s="15"/>
      <c r="R281" s="15"/>
      <c r="S281" s="15"/>
    </row>
    <row r="282">
      <c r="A282" s="15"/>
      <c r="B282" s="15"/>
      <c r="C282" s="15"/>
      <c r="D282" s="15"/>
      <c r="E282" s="15"/>
      <c r="F282" s="15"/>
      <c r="G282" s="15"/>
      <c r="H282" s="15"/>
      <c r="I282" s="15"/>
      <c r="J282" s="15"/>
      <c r="K282" s="15"/>
      <c r="L282" s="15"/>
      <c r="M282" s="15"/>
      <c r="N282" s="15"/>
      <c r="O282" s="15"/>
      <c r="P282" s="15"/>
      <c r="Q282" s="15"/>
      <c r="R282" s="15"/>
      <c r="S282" s="15"/>
    </row>
    <row r="283">
      <c r="A283" s="15"/>
      <c r="B283" s="15"/>
      <c r="C283" s="15"/>
      <c r="D283" s="15"/>
      <c r="E283" s="15"/>
      <c r="F283" s="15"/>
      <c r="G283" s="15"/>
      <c r="H283" s="15"/>
      <c r="I283" s="15"/>
      <c r="J283" s="15"/>
      <c r="K283" s="15"/>
      <c r="L283" s="15"/>
      <c r="M283" s="15"/>
      <c r="N283" s="15"/>
      <c r="O283" s="15"/>
      <c r="P283" s="15"/>
      <c r="Q283" s="15"/>
      <c r="R283" s="15"/>
      <c r="S283" s="15"/>
    </row>
    <row r="284">
      <c r="A284" s="15"/>
      <c r="B284" s="15"/>
      <c r="C284" s="15"/>
      <c r="D284" s="15"/>
      <c r="E284" s="15"/>
      <c r="F284" s="15"/>
      <c r="G284" s="15"/>
      <c r="H284" s="15"/>
      <c r="I284" s="15"/>
      <c r="J284" s="15"/>
      <c r="K284" s="15"/>
      <c r="L284" s="15"/>
      <c r="M284" s="15"/>
      <c r="N284" s="15"/>
      <c r="O284" s="15"/>
      <c r="P284" s="15"/>
      <c r="Q284" s="15"/>
      <c r="R284" s="15"/>
      <c r="S284" s="15"/>
    </row>
    <row r="285">
      <c r="A285" s="15"/>
      <c r="B285" s="15"/>
      <c r="C285" s="15"/>
      <c r="D285" s="15"/>
      <c r="E285" s="15"/>
      <c r="F285" s="15"/>
      <c r="G285" s="15"/>
      <c r="H285" s="15"/>
      <c r="I285" s="15"/>
      <c r="J285" s="15"/>
      <c r="K285" s="15"/>
      <c r="L285" s="15"/>
      <c r="M285" s="15"/>
      <c r="N285" s="15"/>
      <c r="O285" s="15"/>
      <c r="P285" s="15"/>
      <c r="Q285" s="15"/>
      <c r="R285" s="15"/>
      <c r="S285" s="15"/>
    </row>
    <row r="286">
      <c r="A286" s="15"/>
      <c r="B286" s="15"/>
      <c r="C286" s="15"/>
      <c r="D286" s="15"/>
      <c r="E286" s="15"/>
      <c r="F286" s="15"/>
      <c r="G286" s="15"/>
      <c r="H286" s="15"/>
      <c r="I286" s="15"/>
      <c r="J286" s="15"/>
      <c r="K286" s="15"/>
      <c r="L286" s="15"/>
      <c r="M286" s="15"/>
      <c r="N286" s="15"/>
      <c r="O286" s="15"/>
      <c r="P286" s="15"/>
      <c r="Q286" s="15"/>
      <c r="R286" s="15"/>
      <c r="S286" s="15"/>
    </row>
    <row r="287">
      <c r="A287" s="15"/>
      <c r="B287" s="15"/>
      <c r="C287" s="15"/>
      <c r="D287" s="15"/>
      <c r="E287" s="15"/>
      <c r="F287" s="15"/>
      <c r="G287" s="15"/>
      <c r="H287" s="15"/>
      <c r="I287" s="15"/>
      <c r="J287" s="15"/>
      <c r="K287" s="15"/>
      <c r="L287" s="15"/>
      <c r="M287" s="15"/>
      <c r="N287" s="15"/>
      <c r="O287" s="15"/>
      <c r="P287" s="15"/>
      <c r="Q287" s="15"/>
      <c r="R287" s="15"/>
      <c r="S287" s="15"/>
    </row>
    <row r="288">
      <c r="A288" s="15"/>
      <c r="B288" s="15"/>
      <c r="C288" s="15"/>
      <c r="D288" s="15"/>
      <c r="E288" s="15"/>
      <c r="F288" s="15"/>
      <c r="G288" s="15"/>
      <c r="H288" s="15"/>
      <c r="I288" s="15"/>
      <c r="J288" s="15"/>
      <c r="K288" s="15"/>
      <c r="L288" s="15"/>
      <c r="M288" s="15"/>
      <c r="N288" s="15"/>
      <c r="O288" s="15"/>
      <c r="P288" s="15"/>
      <c r="Q288" s="15"/>
      <c r="R288" s="15"/>
      <c r="S288" s="15"/>
    </row>
    <row r="289">
      <c r="A289" s="15"/>
      <c r="B289" s="15"/>
      <c r="C289" s="15"/>
      <c r="D289" s="15"/>
      <c r="E289" s="15"/>
      <c r="F289" s="15"/>
      <c r="G289" s="15"/>
      <c r="H289" s="15"/>
      <c r="I289" s="15"/>
      <c r="J289" s="15"/>
      <c r="K289" s="15"/>
      <c r="L289" s="15"/>
      <c r="M289" s="15"/>
      <c r="N289" s="15"/>
      <c r="O289" s="15"/>
      <c r="P289" s="15"/>
      <c r="Q289" s="15"/>
      <c r="R289" s="15"/>
      <c r="S289" s="15"/>
    </row>
    <row r="290">
      <c r="A290" s="15"/>
      <c r="B290" s="15"/>
      <c r="C290" s="15"/>
      <c r="D290" s="15"/>
      <c r="E290" s="15"/>
      <c r="F290" s="15"/>
      <c r="G290" s="15"/>
      <c r="H290" s="15"/>
      <c r="I290" s="15"/>
      <c r="J290" s="15"/>
      <c r="K290" s="15"/>
      <c r="L290" s="15"/>
      <c r="M290" s="15"/>
      <c r="N290" s="15"/>
      <c r="O290" s="15"/>
      <c r="P290" s="15"/>
      <c r="Q290" s="15"/>
      <c r="R290" s="15"/>
      <c r="S290" s="15"/>
    </row>
    <row r="291">
      <c r="A291" s="15"/>
      <c r="B291" s="15"/>
      <c r="C291" s="15"/>
      <c r="D291" s="15"/>
      <c r="E291" s="15"/>
      <c r="F291" s="15"/>
      <c r="G291" s="15"/>
      <c r="H291" s="15"/>
      <c r="I291" s="15"/>
      <c r="J291" s="15"/>
      <c r="K291" s="15"/>
      <c r="L291" s="15"/>
      <c r="M291" s="15"/>
      <c r="N291" s="15"/>
      <c r="O291" s="15"/>
      <c r="P291" s="15"/>
      <c r="Q291" s="15"/>
      <c r="R291" s="15"/>
      <c r="S291" s="15"/>
    </row>
    <row r="292">
      <c r="A292" s="15"/>
      <c r="B292" s="15"/>
      <c r="C292" s="15"/>
      <c r="D292" s="15"/>
      <c r="E292" s="15"/>
      <c r="F292" s="15"/>
      <c r="G292" s="15"/>
      <c r="H292" s="15"/>
      <c r="I292" s="15"/>
      <c r="J292" s="15"/>
      <c r="K292" s="15"/>
      <c r="L292" s="15"/>
      <c r="M292" s="15"/>
      <c r="N292" s="15"/>
      <c r="O292" s="15"/>
      <c r="P292" s="15"/>
      <c r="Q292" s="15"/>
      <c r="R292" s="15"/>
      <c r="S292" s="15"/>
    </row>
    <row r="293">
      <c r="A293" s="15"/>
      <c r="B293" s="15"/>
      <c r="C293" s="15"/>
      <c r="D293" s="15"/>
      <c r="E293" s="15"/>
      <c r="F293" s="15"/>
      <c r="G293" s="15"/>
      <c r="H293" s="15"/>
      <c r="I293" s="15"/>
      <c r="J293" s="15"/>
      <c r="K293" s="15"/>
      <c r="L293" s="15"/>
      <c r="M293" s="15"/>
      <c r="N293" s="15"/>
      <c r="O293" s="15"/>
      <c r="P293" s="15"/>
      <c r="Q293" s="15"/>
      <c r="R293" s="15"/>
      <c r="S293" s="15"/>
    </row>
    <row r="294">
      <c r="A294" s="15"/>
      <c r="B294" s="15"/>
      <c r="C294" s="15"/>
      <c r="D294" s="15"/>
      <c r="E294" s="15"/>
      <c r="F294" s="15"/>
      <c r="G294" s="15"/>
      <c r="H294" s="15"/>
      <c r="I294" s="15"/>
      <c r="J294" s="15"/>
      <c r="K294" s="15"/>
      <c r="L294" s="15"/>
      <c r="M294" s="15"/>
      <c r="N294" s="15"/>
      <c r="O294" s="15"/>
      <c r="P294" s="15"/>
      <c r="Q294" s="15"/>
      <c r="R294" s="15"/>
      <c r="S294" s="15"/>
    </row>
    <row r="295">
      <c r="A295" s="15"/>
      <c r="B295" s="15"/>
      <c r="C295" s="15"/>
      <c r="D295" s="15"/>
      <c r="E295" s="15"/>
      <c r="F295" s="15"/>
      <c r="G295" s="15"/>
      <c r="H295" s="15"/>
      <c r="I295" s="15"/>
      <c r="J295" s="15"/>
      <c r="K295" s="15"/>
      <c r="L295" s="15"/>
      <c r="M295" s="15"/>
      <c r="N295" s="15"/>
      <c r="O295" s="15"/>
      <c r="P295" s="15"/>
      <c r="Q295" s="15"/>
      <c r="R295" s="15"/>
      <c r="S295" s="15"/>
    </row>
    <row r="296">
      <c r="A296" s="15"/>
      <c r="B296" s="15"/>
      <c r="C296" s="15"/>
      <c r="D296" s="15"/>
      <c r="E296" s="15"/>
      <c r="F296" s="15"/>
      <c r="G296" s="15"/>
      <c r="H296" s="15"/>
      <c r="I296" s="15"/>
      <c r="J296" s="15"/>
      <c r="K296" s="15"/>
      <c r="L296" s="15"/>
      <c r="M296" s="15"/>
      <c r="N296" s="15"/>
      <c r="O296" s="15"/>
      <c r="P296" s="15"/>
      <c r="Q296" s="15"/>
      <c r="R296" s="15"/>
      <c r="S296" s="15"/>
    </row>
    <row r="297">
      <c r="A297" s="15"/>
      <c r="B297" s="15"/>
      <c r="C297" s="15"/>
      <c r="D297" s="15"/>
      <c r="E297" s="15"/>
      <c r="F297" s="15"/>
      <c r="G297" s="15"/>
      <c r="H297" s="15"/>
      <c r="I297" s="15"/>
      <c r="J297" s="15"/>
      <c r="K297" s="15"/>
      <c r="L297" s="15"/>
      <c r="M297" s="15"/>
      <c r="N297" s="15"/>
      <c r="O297" s="15"/>
      <c r="P297" s="15"/>
      <c r="Q297" s="15"/>
      <c r="R297" s="15"/>
      <c r="S297" s="15"/>
    </row>
    <row r="298">
      <c r="A298" s="15"/>
      <c r="B298" s="15"/>
      <c r="C298" s="15"/>
      <c r="D298" s="15"/>
      <c r="E298" s="15"/>
      <c r="F298" s="15"/>
      <c r="G298" s="15"/>
      <c r="H298" s="15"/>
      <c r="I298" s="15"/>
      <c r="J298" s="15"/>
      <c r="K298" s="15"/>
      <c r="L298" s="15"/>
      <c r="M298" s="15"/>
      <c r="N298" s="15"/>
      <c r="O298" s="15"/>
      <c r="P298" s="15"/>
      <c r="Q298" s="15"/>
      <c r="R298" s="15"/>
      <c r="S298" s="15"/>
    </row>
    <row r="299">
      <c r="A299" s="15"/>
      <c r="B299" s="15"/>
      <c r="C299" s="15"/>
      <c r="D299" s="15"/>
      <c r="E299" s="15"/>
      <c r="F299" s="15"/>
      <c r="G299" s="15"/>
      <c r="H299" s="15"/>
      <c r="I299" s="15"/>
      <c r="J299" s="15"/>
      <c r="K299" s="15"/>
      <c r="L299" s="15"/>
      <c r="M299" s="15"/>
      <c r="N299" s="15"/>
      <c r="O299" s="15"/>
      <c r="P299" s="15"/>
      <c r="Q299" s="15"/>
      <c r="R299" s="15"/>
      <c r="S299" s="15"/>
    </row>
    <row r="300">
      <c r="A300" s="15"/>
      <c r="B300" s="15"/>
      <c r="C300" s="15"/>
      <c r="D300" s="15"/>
      <c r="E300" s="15"/>
      <c r="F300" s="15"/>
      <c r="G300" s="15"/>
      <c r="H300" s="15"/>
      <c r="I300" s="15"/>
      <c r="J300" s="15"/>
      <c r="K300" s="15"/>
      <c r="L300" s="15"/>
      <c r="M300" s="15"/>
      <c r="N300" s="15"/>
      <c r="O300" s="15"/>
      <c r="P300" s="15"/>
      <c r="Q300" s="15"/>
      <c r="R300" s="15"/>
      <c r="S300" s="15"/>
    </row>
    <row r="301">
      <c r="A301" s="15"/>
      <c r="B301" s="15"/>
      <c r="C301" s="15"/>
      <c r="D301" s="15"/>
      <c r="E301" s="15"/>
      <c r="F301" s="15"/>
      <c r="G301" s="15"/>
      <c r="H301" s="15"/>
      <c r="I301" s="15"/>
      <c r="J301" s="15"/>
      <c r="K301" s="15"/>
      <c r="L301" s="15"/>
      <c r="M301" s="15"/>
      <c r="N301" s="15"/>
      <c r="O301" s="15"/>
      <c r="P301" s="15"/>
      <c r="Q301" s="15"/>
      <c r="R301" s="15"/>
      <c r="S301" s="15"/>
    </row>
    <row r="302">
      <c r="A302" s="15"/>
      <c r="B302" s="15"/>
      <c r="C302" s="15"/>
      <c r="D302" s="15"/>
      <c r="E302" s="15"/>
      <c r="F302" s="15"/>
      <c r="G302" s="15"/>
      <c r="H302" s="15"/>
      <c r="I302" s="15"/>
      <c r="J302" s="15"/>
      <c r="K302" s="15"/>
      <c r="L302" s="15"/>
      <c r="M302" s="15"/>
      <c r="N302" s="15"/>
      <c r="O302" s="15"/>
      <c r="P302" s="15"/>
      <c r="Q302" s="15"/>
      <c r="R302" s="15"/>
      <c r="S302" s="15"/>
    </row>
    <row r="303">
      <c r="A303" s="15"/>
      <c r="B303" s="15"/>
      <c r="C303" s="15"/>
      <c r="D303" s="15"/>
      <c r="E303" s="15"/>
      <c r="F303" s="15"/>
      <c r="G303" s="15"/>
      <c r="H303" s="15"/>
      <c r="I303" s="15"/>
      <c r="J303" s="15"/>
      <c r="K303" s="15"/>
      <c r="L303" s="15"/>
      <c r="M303" s="15"/>
      <c r="N303" s="15"/>
      <c r="O303" s="15"/>
      <c r="P303" s="15"/>
      <c r="Q303" s="15"/>
      <c r="R303" s="15"/>
      <c r="S303" s="15"/>
    </row>
    <row r="304">
      <c r="A304" s="15"/>
      <c r="B304" s="15"/>
      <c r="C304" s="15"/>
      <c r="D304" s="15"/>
      <c r="E304" s="15"/>
      <c r="F304" s="15"/>
      <c r="G304" s="15"/>
      <c r="H304" s="15"/>
      <c r="I304" s="15"/>
      <c r="J304" s="15"/>
      <c r="K304" s="15"/>
      <c r="L304" s="15"/>
      <c r="M304" s="15"/>
      <c r="N304" s="15"/>
      <c r="O304" s="15"/>
      <c r="P304" s="15"/>
      <c r="Q304" s="15"/>
      <c r="R304" s="15"/>
      <c r="S304" s="15"/>
    </row>
    <row r="305">
      <c r="A305" s="15"/>
      <c r="B305" s="15"/>
      <c r="C305" s="15"/>
      <c r="D305" s="15"/>
      <c r="E305" s="15"/>
      <c r="F305" s="15"/>
      <c r="G305" s="15"/>
      <c r="H305" s="15"/>
      <c r="I305" s="15"/>
      <c r="J305" s="15"/>
      <c r="K305" s="15"/>
      <c r="L305" s="15"/>
      <c r="M305" s="15"/>
      <c r="N305" s="15"/>
      <c r="O305" s="15"/>
      <c r="P305" s="15"/>
      <c r="Q305" s="15"/>
      <c r="R305" s="15"/>
      <c r="S305" s="15"/>
    </row>
    <row r="306">
      <c r="A306" s="15"/>
      <c r="B306" s="15"/>
      <c r="C306" s="15"/>
      <c r="D306" s="15"/>
      <c r="E306" s="15"/>
      <c r="F306" s="15"/>
      <c r="G306" s="15"/>
      <c r="H306" s="15"/>
      <c r="I306" s="15"/>
      <c r="J306" s="15"/>
      <c r="K306" s="15"/>
      <c r="L306" s="15"/>
      <c r="M306" s="15"/>
      <c r="N306" s="15"/>
      <c r="O306" s="15"/>
      <c r="P306" s="15"/>
      <c r="Q306" s="15"/>
      <c r="R306" s="15"/>
      <c r="S306" s="15"/>
    </row>
    <row r="307">
      <c r="A307" s="15"/>
      <c r="B307" s="15"/>
      <c r="C307" s="15"/>
      <c r="D307" s="15"/>
      <c r="E307" s="15"/>
      <c r="F307" s="15"/>
      <c r="G307" s="15"/>
      <c r="H307" s="15"/>
      <c r="I307" s="15"/>
      <c r="J307" s="15"/>
      <c r="K307" s="15"/>
      <c r="L307" s="15"/>
      <c r="M307" s="15"/>
      <c r="N307" s="15"/>
      <c r="O307" s="15"/>
      <c r="P307" s="15"/>
      <c r="Q307" s="15"/>
      <c r="R307" s="15"/>
      <c r="S307" s="15"/>
    </row>
    <row r="308">
      <c r="A308" s="15"/>
      <c r="B308" s="15"/>
      <c r="C308" s="15"/>
      <c r="D308" s="15"/>
      <c r="E308" s="15"/>
      <c r="F308" s="15"/>
      <c r="G308" s="15"/>
      <c r="H308" s="15"/>
      <c r="I308" s="15"/>
      <c r="J308" s="15"/>
      <c r="K308" s="15"/>
      <c r="L308" s="15"/>
      <c r="M308" s="15"/>
      <c r="N308" s="15"/>
      <c r="O308" s="15"/>
      <c r="P308" s="15"/>
      <c r="Q308" s="15"/>
      <c r="R308" s="15"/>
      <c r="S308" s="15"/>
    </row>
    <row r="309">
      <c r="A309" s="15"/>
      <c r="B309" s="15"/>
      <c r="C309" s="15"/>
      <c r="D309" s="15"/>
      <c r="E309" s="15"/>
      <c r="F309" s="15"/>
      <c r="G309" s="15"/>
      <c r="H309" s="15"/>
      <c r="I309" s="15"/>
      <c r="J309" s="15"/>
      <c r="K309" s="15"/>
      <c r="L309" s="15"/>
      <c r="M309" s="15"/>
      <c r="N309" s="15"/>
      <c r="O309" s="15"/>
      <c r="P309" s="15"/>
      <c r="Q309" s="15"/>
      <c r="R309" s="15"/>
      <c r="S309" s="15"/>
    </row>
    <row r="310">
      <c r="A310" s="15"/>
      <c r="B310" s="15"/>
      <c r="C310" s="15"/>
      <c r="D310" s="15"/>
      <c r="E310" s="15"/>
      <c r="F310" s="15"/>
      <c r="G310" s="15"/>
      <c r="H310" s="15"/>
      <c r="I310" s="15"/>
      <c r="J310" s="15"/>
      <c r="K310" s="15"/>
      <c r="L310" s="15"/>
      <c r="M310" s="15"/>
      <c r="N310" s="15"/>
      <c r="O310" s="15"/>
      <c r="P310" s="15"/>
      <c r="Q310" s="15"/>
      <c r="R310" s="15"/>
      <c r="S310" s="15"/>
    </row>
    <row r="311">
      <c r="A311" s="15"/>
      <c r="B311" s="15"/>
      <c r="C311" s="15"/>
      <c r="D311" s="15"/>
      <c r="E311" s="15"/>
      <c r="F311" s="15"/>
      <c r="G311" s="15"/>
      <c r="H311" s="15"/>
      <c r="I311" s="15"/>
      <c r="J311" s="15"/>
      <c r="K311" s="15"/>
      <c r="L311" s="15"/>
      <c r="M311" s="15"/>
      <c r="N311" s="15"/>
      <c r="O311" s="15"/>
      <c r="P311" s="15"/>
      <c r="Q311" s="15"/>
      <c r="R311" s="15"/>
      <c r="S311" s="15"/>
    </row>
    <row r="312">
      <c r="A312" s="15"/>
      <c r="B312" s="15"/>
      <c r="C312" s="15"/>
      <c r="D312" s="15"/>
      <c r="E312" s="15"/>
      <c r="F312" s="15"/>
      <c r="G312" s="15"/>
      <c r="H312" s="15"/>
      <c r="I312" s="15"/>
      <c r="J312" s="15"/>
      <c r="K312" s="15"/>
      <c r="L312" s="15"/>
      <c r="M312" s="15"/>
      <c r="N312" s="15"/>
      <c r="O312" s="15"/>
      <c r="P312" s="15"/>
      <c r="Q312" s="15"/>
      <c r="R312" s="15"/>
      <c r="S312" s="15"/>
    </row>
    <row r="313">
      <c r="A313" s="15"/>
      <c r="B313" s="15"/>
      <c r="C313" s="15"/>
      <c r="D313" s="15"/>
      <c r="E313" s="15"/>
      <c r="F313" s="15"/>
      <c r="G313" s="15"/>
      <c r="H313" s="15"/>
      <c r="I313" s="15"/>
      <c r="J313" s="15"/>
      <c r="K313" s="15"/>
      <c r="L313" s="15"/>
      <c r="M313" s="15"/>
      <c r="N313" s="15"/>
      <c r="O313" s="15"/>
      <c r="P313" s="15"/>
      <c r="Q313" s="15"/>
      <c r="R313" s="15"/>
      <c r="S313" s="15"/>
    </row>
    <row r="314">
      <c r="A314" s="15"/>
      <c r="B314" s="15"/>
      <c r="C314" s="15"/>
      <c r="D314" s="15"/>
      <c r="E314" s="15"/>
      <c r="F314" s="15"/>
      <c r="G314" s="15"/>
      <c r="H314" s="15"/>
      <c r="I314" s="15"/>
      <c r="J314" s="15"/>
      <c r="K314" s="15"/>
      <c r="L314" s="15"/>
      <c r="M314" s="15"/>
      <c r="N314" s="15"/>
      <c r="O314" s="15"/>
      <c r="P314" s="15"/>
      <c r="Q314" s="15"/>
      <c r="R314" s="15"/>
      <c r="S314" s="15"/>
    </row>
    <row r="315">
      <c r="A315" s="15"/>
      <c r="B315" s="15"/>
      <c r="C315" s="15"/>
      <c r="D315" s="15"/>
      <c r="E315" s="15"/>
      <c r="F315" s="15"/>
      <c r="G315" s="15"/>
      <c r="H315" s="15"/>
      <c r="I315" s="15"/>
      <c r="J315" s="15"/>
      <c r="K315" s="15"/>
      <c r="L315" s="15"/>
      <c r="M315" s="15"/>
      <c r="N315" s="15"/>
      <c r="O315" s="15"/>
      <c r="P315" s="15"/>
      <c r="Q315" s="15"/>
      <c r="R315" s="15"/>
      <c r="S315" s="15"/>
    </row>
    <row r="316">
      <c r="A316" s="15"/>
      <c r="B316" s="15"/>
      <c r="C316" s="15"/>
      <c r="D316" s="15"/>
      <c r="E316" s="15"/>
      <c r="F316" s="15"/>
      <c r="G316" s="15"/>
      <c r="H316" s="15"/>
      <c r="I316" s="15"/>
      <c r="J316" s="15"/>
      <c r="K316" s="15"/>
      <c r="L316" s="15"/>
      <c r="M316" s="15"/>
      <c r="N316" s="15"/>
      <c r="O316" s="15"/>
      <c r="P316" s="15"/>
      <c r="Q316" s="15"/>
      <c r="R316" s="15"/>
      <c r="S316" s="15"/>
    </row>
    <row r="317">
      <c r="A317" s="15"/>
      <c r="B317" s="15"/>
      <c r="C317" s="15"/>
      <c r="D317" s="15"/>
      <c r="E317" s="15"/>
      <c r="F317" s="15"/>
      <c r="G317" s="15"/>
      <c r="H317" s="15"/>
      <c r="I317" s="15"/>
      <c r="J317" s="15"/>
      <c r="K317" s="15"/>
      <c r="L317" s="15"/>
      <c r="M317" s="15"/>
      <c r="N317" s="15"/>
      <c r="O317" s="15"/>
      <c r="P317" s="15"/>
      <c r="Q317" s="15"/>
      <c r="R317" s="15"/>
      <c r="S317" s="15"/>
    </row>
    <row r="318">
      <c r="A318" s="15"/>
      <c r="B318" s="15"/>
      <c r="C318" s="15"/>
      <c r="D318" s="15"/>
      <c r="E318" s="15"/>
      <c r="F318" s="15"/>
      <c r="G318" s="15"/>
      <c r="H318" s="15"/>
      <c r="I318" s="15"/>
      <c r="J318" s="15"/>
      <c r="K318" s="15"/>
      <c r="L318" s="15"/>
      <c r="M318" s="15"/>
      <c r="N318" s="15"/>
      <c r="O318" s="15"/>
      <c r="P318" s="15"/>
      <c r="Q318" s="15"/>
      <c r="R318" s="15"/>
      <c r="S318" s="15"/>
    </row>
    <row r="319">
      <c r="A319" s="15"/>
      <c r="B319" s="15"/>
      <c r="C319" s="15"/>
      <c r="D319" s="15"/>
      <c r="E319" s="15"/>
      <c r="F319" s="15"/>
      <c r="G319" s="15"/>
      <c r="H319" s="15"/>
      <c r="I319" s="15"/>
      <c r="J319" s="15"/>
      <c r="K319" s="15"/>
      <c r="L319" s="15"/>
      <c r="M319" s="15"/>
      <c r="N319" s="15"/>
      <c r="O319" s="15"/>
      <c r="P319" s="15"/>
      <c r="Q319" s="15"/>
      <c r="R319" s="15"/>
      <c r="S319" s="15"/>
    </row>
    <row r="320">
      <c r="A320" s="15"/>
      <c r="B320" s="15"/>
      <c r="C320" s="15"/>
      <c r="D320" s="15"/>
      <c r="E320" s="15"/>
      <c r="F320" s="15"/>
      <c r="G320" s="15"/>
      <c r="H320" s="15"/>
      <c r="I320" s="15"/>
      <c r="J320" s="15"/>
      <c r="K320" s="15"/>
      <c r="L320" s="15"/>
      <c r="M320" s="15"/>
      <c r="N320" s="15"/>
      <c r="O320" s="15"/>
      <c r="P320" s="15"/>
      <c r="Q320" s="15"/>
      <c r="R320" s="15"/>
      <c r="S320" s="15"/>
    </row>
    <row r="321">
      <c r="A321" s="15"/>
      <c r="B321" s="15"/>
      <c r="C321" s="15"/>
      <c r="D321" s="15"/>
      <c r="E321" s="15"/>
      <c r="F321" s="15"/>
      <c r="G321" s="15"/>
      <c r="H321" s="15"/>
      <c r="I321" s="15"/>
      <c r="J321" s="15"/>
      <c r="K321" s="15"/>
      <c r="L321" s="15"/>
      <c r="M321" s="15"/>
      <c r="N321" s="15"/>
      <c r="O321" s="15"/>
      <c r="P321" s="15"/>
      <c r="Q321" s="15"/>
      <c r="R321" s="15"/>
      <c r="S321" s="15"/>
    </row>
    <row r="322">
      <c r="A322" s="15"/>
      <c r="B322" s="15"/>
      <c r="C322" s="15"/>
      <c r="D322" s="15"/>
      <c r="E322" s="15"/>
      <c r="F322" s="15"/>
      <c r="G322" s="15"/>
      <c r="H322" s="15"/>
      <c r="I322" s="15"/>
      <c r="J322" s="15"/>
      <c r="K322" s="15"/>
      <c r="L322" s="15"/>
      <c r="M322" s="15"/>
      <c r="N322" s="15"/>
      <c r="O322" s="15"/>
      <c r="P322" s="15"/>
      <c r="Q322" s="15"/>
      <c r="R322" s="15"/>
      <c r="S322" s="15"/>
    </row>
    <row r="323">
      <c r="A323" s="15"/>
      <c r="B323" s="15"/>
      <c r="C323" s="15"/>
      <c r="D323" s="15"/>
      <c r="E323" s="15"/>
      <c r="F323" s="15"/>
      <c r="G323" s="15"/>
      <c r="H323" s="15"/>
      <c r="I323" s="15"/>
      <c r="J323" s="15"/>
      <c r="K323" s="15"/>
      <c r="L323" s="15"/>
      <c r="M323" s="15"/>
      <c r="N323" s="15"/>
      <c r="O323" s="15"/>
      <c r="P323" s="15"/>
      <c r="Q323" s="15"/>
      <c r="R323" s="15"/>
      <c r="S323" s="15"/>
    </row>
    <row r="324">
      <c r="A324" s="15"/>
      <c r="B324" s="15"/>
      <c r="C324" s="15"/>
      <c r="D324" s="15"/>
      <c r="E324" s="15"/>
      <c r="F324" s="15"/>
      <c r="G324" s="15"/>
      <c r="H324" s="15"/>
      <c r="I324" s="15"/>
      <c r="J324" s="15"/>
      <c r="K324" s="15"/>
      <c r="L324" s="15"/>
      <c r="M324" s="15"/>
      <c r="N324" s="15"/>
      <c r="O324" s="15"/>
      <c r="P324" s="15"/>
      <c r="Q324" s="15"/>
      <c r="R324" s="15"/>
      <c r="S324" s="15"/>
    </row>
    <row r="325">
      <c r="A325" s="15"/>
      <c r="B325" s="15"/>
      <c r="C325" s="15"/>
      <c r="D325" s="15"/>
      <c r="E325" s="15"/>
      <c r="F325" s="15"/>
      <c r="G325" s="15"/>
      <c r="H325" s="15"/>
      <c r="I325" s="15"/>
      <c r="J325" s="15"/>
      <c r="K325" s="15"/>
      <c r="L325" s="15"/>
      <c r="M325" s="15"/>
      <c r="N325" s="15"/>
      <c r="O325" s="15"/>
      <c r="P325" s="15"/>
      <c r="Q325" s="15"/>
      <c r="R325" s="15"/>
      <c r="S325" s="15"/>
    </row>
    <row r="326">
      <c r="A326" s="15"/>
      <c r="B326" s="15"/>
      <c r="C326" s="15"/>
      <c r="D326" s="15"/>
      <c r="E326" s="15"/>
      <c r="F326" s="15"/>
      <c r="G326" s="15"/>
      <c r="H326" s="15"/>
      <c r="I326" s="15"/>
      <c r="J326" s="15"/>
      <c r="K326" s="15"/>
      <c r="L326" s="15"/>
      <c r="M326" s="15"/>
      <c r="N326" s="15"/>
      <c r="O326" s="15"/>
      <c r="P326" s="15"/>
      <c r="Q326" s="15"/>
      <c r="R326" s="15"/>
      <c r="S326" s="15"/>
    </row>
    <row r="327">
      <c r="A327" s="15"/>
      <c r="B327" s="15"/>
      <c r="C327" s="15"/>
      <c r="D327" s="15"/>
      <c r="E327" s="15"/>
      <c r="F327" s="15"/>
      <c r="G327" s="15"/>
      <c r="H327" s="15"/>
      <c r="I327" s="15"/>
      <c r="J327" s="15"/>
      <c r="K327" s="15"/>
      <c r="L327" s="15"/>
      <c r="M327" s="15"/>
      <c r="N327" s="15"/>
      <c r="O327" s="15"/>
      <c r="P327" s="15"/>
      <c r="Q327" s="15"/>
      <c r="R327" s="15"/>
      <c r="S327" s="15"/>
    </row>
    <row r="328">
      <c r="A328" s="15"/>
      <c r="B328" s="15"/>
      <c r="C328" s="15"/>
      <c r="D328" s="15"/>
      <c r="E328" s="15"/>
      <c r="F328" s="15"/>
      <c r="G328" s="15"/>
      <c r="H328" s="15"/>
      <c r="I328" s="15"/>
      <c r="J328" s="15"/>
      <c r="K328" s="15"/>
      <c r="L328" s="15"/>
      <c r="M328" s="15"/>
      <c r="N328" s="15"/>
      <c r="O328" s="15"/>
      <c r="P328" s="15"/>
      <c r="Q328" s="15"/>
      <c r="R328" s="15"/>
      <c r="S328" s="15"/>
    </row>
    <row r="329">
      <c r="A329" s="15"/>
      <c r="B329" s="15"/>
      <c r="C329" s="15"/>
      <c r="D329" s="15"/>
      <c r="E329" s="15"/>
      <c r="F329" s="15"/>
      <c r="G329" s="15"/>
      <c r="H329" s="15"/>
      <c r="I329" s="15"/>
      <c r="J329" s="15"/>
      <c r="K329" s="15"/>
      <c r="L329" s="15"/>
      <c r="M329" s="15"/>
      <c r="N329" s="15"/>
      <c r="O329" s="15"/>
      <c r="P329" s="15"/>
      <c r="Q329" s="15"/>
      <c r="R329" s="15"/>
      <c r="S329" s="15"/>
    </row>
    <row r="330">
      <c r="A330" s="15"/>
      <c r="B330" s="15"/>
      <c r="C330" s="15"/>
      <c r="D330" s="15"/>
      <c r="E330" s="15"/>
      <c r="F330" s="15"/>
      <c r="G330" s="15"/>
      <c r="H330" s="15"/>
      <c r="I330" s="15"/>
      <c r="J330" s="15"/>
      <c r="K330" s="15"/>
      <c r="L330" s="15"/>
      <c r="M330" s="15"/>
      <c r="N330" s="15"/>
      <c r="O330" s="15"/>
      <c r="P330" s="15"/>
      <c r="Q330" s="15"/>
      <c r="R330" s="15"/>
      <c r="S330" s="15"/>
    </row>
    <row r="331">
      <c r="A331" s="15"/>
      <c r="B331" s="15"/>
      <c r="C331" s="15"/>
      <c r="D331" s="15"/>
      <c r="E331" s="15"/>
      <c r="F331" s="15"/>
      <c r="G331" s="15"/>
      <c r="H331" s="15"/>
      <c r="I331" s="15"/>
      <c r="J331" s="15"/>
      <c r="K331" s="15"/>
      <c r="L331" s="15"/>
      <c r="M331" s="15"/>
      <c r="N331" s="15"/>
      <c r="O331" s="15"/>
      <c r="P331" s="15"/>
      <c r="Q331" s="15"/>
      <c r="R331" s="15"/>
      <c r="S331" s="15"/>
    </row>
    <row r="332">
      <c r="A332" s="15"/>
      <c r="B332" s="15"/>
      <c r="C332" s="15"/>
      <c r="D332" s="15"/>
      <c r="E332" s="15"/>
      <c r="F332" s="15"/>
      <c r="G332" s="15"/>
      <c r="H332" s="15"/>
      <c r="I332" s="15"/>
      <c r="J332" s="15"/>
      <c r="K332" s="15"/>
      <c r="L332" s="15"/>
      <c r="M332" s="15"/>
      <c r="N332" s="15"/>
      <c r="O332" s="15"/>
      <c r="P332" s="15"/>
      <c r="Q332" s="15"/>
      <c r="R332" s="15"/>
      <c r="S332" s="15"/>
    </row>
    <row r="333">
      <c r="A333" s="15"/>
      <c r="B333" s="15"/>
      <c r="C333" s="15"/>
      <c r="D333" s="15"/>
      <c r="E333" s="15"/>
      <c r="F333" s="15"/>
      <c r="G333" s="15"/>
      <c r="H333" s="15"/>
      <c r="I333" s="15"/>
      <c r="J333" s="15"/>
      <c r="K333" s="15"/>
      <c r="L333" s="15"/>
      <c r="M333" s="15"/>
      <c r="N333" s="15"/>
      <c r="O333" s="15"/>
      <c r="P333" s="15"/>
      <c r="Q333" s="15"/>
      <c r="R333" s="15"/>
      <c r="S333" s="15"/>
    </row>
    <row r="334">
      <c r="A334" s="15"/>
      <c r="B334" s="15"/>
      <c r="C334" s="15"/>
      <c r="D334" s="15"/>
      <c r="E334" s="15"/>
      <c r="F334" s="15"/>
      <c r="G334" s="15"/>
      <c r="H334" s="15"/>
      <c r="I334" s="15"/>
      <c r="J334" s="15"/>
      <c r="K334" s="15"/>
      <c r="L334" s="15"/>
      <c r="M334" s="15"/>
      <c r="N334" s="15"/>
      <c r="O334" s="15"/>
      <c r="P334" s="15"/>
      <c r="Q334" s="15"/>
      <c r="R334" s="15"/>
      <c r="S334" s="15"/>
    </row>
    <row r="335">
      <c r="A335" s="15"/>
      <c r="B335" s="15"/>
      <c r="C335" s="15"/>
      <c r="D335" s="15"/>
      <c r="E335" s="15"/>
      <c r="F335" s="15"/>
      <c r="G335" s="15"/>
      <c r="H335" s="15"/>
      <c r="I335" s="15"/>
      <c r="J335" s="15"/>
      <c r="K335" s="15"/>
      <c r="L335" s="15"/>
      <c r="M335" s="15"/>
      <c r="N335" s="15"/>
      <c r="O335" s="15"/>
      <c r="P335" s="15"/>
      <c r="Q335" s="15"/>
      <c r="R335" s="15"/>
      <c r="S335" s="15"/>
    </row>
    <row r="336">
      <c r="A336" s="15"/>
      <c r="B336" s="15"/>
      <c r="C336" s="15"/>
      <c r="D336" s="15"/>
      <c r="E336" s="15"/>
      <c r="F336" s="15"/>
      <c r="G336" s="15"/>
      <c r="H336" s="15"/>
      <c r="I336" s="15"/>
      <c r="J336" s="15"/>
      <c r="K336" s="15"/>
      <c r="L336" s="15"/>
      <c r="M336" s="15"/>
      <c r="N336" s="15"/>
      <c r="O336" s="15"/>
      <c r="P336" s="15"/>
      <c r="Q336" s="15"/>
      <c r="R336" s="15"/>
      <c r="S336" s="15"/>
    </row>
    <row r="337">
      <c r="A337" s="15"/>
      <c r="B337" s="15"/>
      <c r="C337" s="15"/>
      <c r="D337" s="15"/>
      <c r="E337" s="15"/>
      <c r="F337" s="15"/>
      <c r="G337" s="15"/>
      <c r="H337" s="15"/>
      <c r="I337" s="15"/>
      <c r="J337" s="15"/>
      <c r="K337" s="15"/>
      <c r="L337" s="15"/>
      <c r="M337" s="15"/>
      <c r="N337" s="15"/>
      <c r="O337" s="15"/>
      <c r="P337" s="15"/>
      <c r="Q337" s="15"/>
      <c r="R337" s="15"/>
      <c r="S337" s="15"/>
    </row>
    <row r="338">
      <c r="A338" s="15"/>
      <c r="B338" s="15"/>
      <c r="C338" s="15"/>
      <c r="D338" s="15"/>
      <c r="E338" s="15"/>
      <c r="F338" s="15"/>
      <c r="G338" s="15"/>
      <c r="H338" s="15"/>
      <c r="I338" s="15"/>
      <c r="J338" s="15"/>
      <c r="K338" s="15"/>
      <c r="L338" s="15"/>
      <c r="M338" s="15"/>
      <c r="N338" s="15"/>
      <c r="O338" s="15"/>
      <c r="P338" s="15"/>
      <c r="Q338" s="15"/>
      <c r="R338" s="15"/>
      <c r="S338" s="15"/>
    </row>
    <row r="339">
      <c r="A339" s="15"/>
      <c r="B339" s="15"/>
      <c r="C339" s="15"/>
      <c r="D339" s="15"/>
      <c r="E339" s="15"/>
      <c r="F339" s="15"/>
      <c r="G339" s="15"/>
      <c r="H339" s="15"/>
      <c r="I339" s="15"/>
      <c r="J339" s="15"/>
      <c r="K339" s="15"/>
      <c r="L339" s="15"/>
      <c r="M339" s="15"/>
      <c r="N339" s="15"/>
      <c r="O339" s="15"/>
      <c r="P339" s="15"/>
      <c r="Q339" s="15"/>
      <c r="R339" s="15"/>
      <c r="S339" s="15"/>
    </row>
    <row r="340">
      <c r="A340" s="15"/>
      <c r="B340" s="15"/>
      <c r="C340" s="15"/>
      <c r="D340" s="15"/>
      <c r="E340" s="15"/>
      <c r="F340" s="15"/>
      <c r="G340" s="15"/>
      <c r="H340" s="15"/>
      <c r="I340" s="15"/>
      <c r="J340" s="15"/>
      <c r="K340" s="15"/>
      <c r="L340" s="15"/>
      <c r="M340" s="15"/>
      <c r="N340" s="15"/>
      <c r="O340" s="15"/>
      <c r="P340" s="15"/>
      <c r="Q340" s="15"/>
      <c r="R340" s="15"/>
      <c r="S340" s="15"/>
    </row>
    <row r="341">
      <c r="A341" s="15"/>
      <c r="B341" s="15"/>
      <c r="C341" s="15"/>
      <c r="D341" s="15"/>
      <c r="E341" s="15"/>
      <c r="F341" s="15"/>
      <c r="G341" s="15"/>
      <c r="H341" s="15"/>
      <c r="I341" s="15"/>
      <c r="J341" s="15"/>
      <c r="K341" s="15"/>
      <c r="L341" s="15"/>
      <c r="M341" s="15"/>
      <c r="N341" s="15"/>
      <c r="O341" s="15"/>
      <c r="P341" s="15"/>
      <c r="Q341" s="15"/>
      <c r="R341" s="15"/>
      <c r="S341" s="15"/>
    </row>
    <row r="342">
      <c r="A342" s="15"/>
      <c r="B342" s="15"/>
      <c r="C342" s="15"/>
      <c r="D342" s="15"/>
      <c r="E342" s="15"/>
      <c r="F342" s="15"/>
      <c r="G342" s="15"/>
      <c r="H342" s="15"/>
      <c r="I342" s="15"/>
      <c r="J342" s="15"/>
      <c r="K342" s="15"/>
      <c r="L342" s="15"/>
      <c r="M342" s="15"/>
      <c r="N342" s="15"/>
      <c r="O342" s="15"/>
      <c r="P342" s="15"/>
      <c r="Q342" s="15"/>
      <c r="R342" s="15"/>
      <c r="S342" s="15"/>
    </row>
    <row r="343">
      <c r="A343" s="15"/>
      <c r="B343" s="15"/>
      <c r="C343" s="15"/>
      <c r="D343" s="15"/>
      <c r="E343" s="15"/>
      <c r="F343" s="15"/>
      <c r="G343" s="15"/>
      <c r="H343" s="15"/>
      <c r="I343" s="15"/>
      <c r="J343" s="15"/>
      <c r="K343" s="15"/>
      <c r="L343" s="15"/>
      <c r="M343" s="15"/>
      <c r="N343" s="15"/>
      <c r="O343" s="15"/>
      <c r="P343" s="15"/>
      <c r="Q343" s="15"/>
      <c r="R343" s="15"/>
      <c r="S343" s="15"/>
    </row>
    <row r="344">
      <c r="A344" s="15"/>
      <c r="B344" s="15"/>
      <c r="C344" s="15"/>
      <c r="D344" s="15"/>
      <c r="E344" s="15"/>
      <c r="F344" s="15"/>
      <c r="G344" s="15"/>
      <c r="H344" s="15"/>
      <c r="I344" s="15"/>
      <c r="J344" s="15"/>
      <c r="K344" s="15"/>
      <c r="L344" s="15"/>
      <c r="M344" s="15"/>
      <c r="N344" s="15"/>
      <c r="O344" s="15"/>
      <c r="P344" s="15"/>
      <c r="Q344" s="15"/>
      <c r="R344" s="15"/>
      <c r="S344" s="15"/>
    </row>
    <row r="345">
      <c r="A345" s="15"/>
      <c r="B345" s="15"/>
      <c r="C345" s="15"/>
      <c r="D345" s="15"/>
      <c r="E345" s="15"/>
      <c r="F345" s="15"/>
      <c r="G345" s="15"/>
      <c r="H345" s="15"/>
      <c r="I345" s="15"/>
      <c r="J345" s="15"/>
      <c r="K345" s="15"/>
      <c r="L345" s="15"/>
      <c r="M345" s="15"/>
      <c r="N345" s="15"/>
      <c r="O345" s="15"/>
      <c r="P345" s="15"/>
      <c r="Q345" s="15"/>
      <c r="R345" s="15"/>
      <c r="S345" s="15"/>
    </row>
    <row r="346">
      <c r="A346" s="15"/>
      <c r="B346" s="15"/>
      <c r="C346" s="15"/>
      <c r="D346" s="15"/>
      <c r="E346" s="15"/>
      <c r="F346" s="15"/>
      <c r="G346" s="15"/>
      <c r="H346" s="15"/>
      <c r="I346" s="15"/>
      <c r="J346" s="15"/>
      <c r="K346" s="15"/>
      <c r="L346" s="15"/>
      <c r="M346" s="15"/>
      <c r="N346" s="15"/>
      <c r="O346" s="15"/>
      <c r="P346" s="15"/>
      <c r="Q346" s="15"/>
      <c r="R346" s="15"/>
      <c r="S346" s="15"/>
    </row>
    <row r="347">
      <c r="A347" s="15"/>
      <c r="B347" s="15"/>
      <c r="C347" s="15"/>
      <c r="D347" s="15"/>
      <c r="E347" s="15"/>
      <c r="F347" s="15"/>
      <c r="G347" s="15"/>
      <c r="H347" s="15"/>
      <c r="I347" s="15"/>
      <c r="J347" s="15"/>
      <c r="K347" s="15"/>
      <c r="L347" s="15"/>
      <c r="M347" s="15"/>
      <c r="N347" s="15"/>
      <c r="O347" s="15"/>
      <c r="P347" s="15"/>
      <c r="Q347" s="15"/>
      <c r="R347" s="15"/>
      <c r="S347" s="15"/>
    </row>
    <row r="348">
      <c r="A348" s="15"/>
      <c r="B348" s="15"/>
      <c r="C348" s="15"/>
      <c r="D348" s="15"/>
      <c r="E348" s="15"/>
      <c r="F348" s="15"/>
      <c r="G348" s="15"/>
      <c r="H348" s="15"/>
      <c r="I348" s="15"/>
      <c r="J348" s="15"/>
      <c r="K348" s="15"/>
      <c r="L348" s="15"/>
      <c r="M348" s="15"/>
      <c r="N348" s="15"/>
      <c r="O348" s="15"/>
      <c r="P348" s="15"/>
      <c r="Q348" s="15"/>
      <c r="R348" s="15"/>
      <c r="S348" s="15"/>
    </row>
    <row r="349">
      <c r="A349" s="15"/>
      <c r="B349" s="15"/>
      <c r="C349" s="15"/>
      <c r="D349" s="15"/>
      <c r="E349" s="15"/>
      <c r="F349" s="15"/>
      <c r="G349" s="15"/>
      <c r="H349" s="15"/>
      <c r="I349" s="15"/>
      <c r="J349" s="15"/>
      <c r="K349" s="15"/>
      <c r="L349" s="15"/>
      <c r="M349" s="15"/>
      <c r="N349" s="15"/>
      <c r="O349" s="15"/>
      <c r="P349" s="15"/>
      <c r="Q349" s="15"/>
      <c r="R349" s="15"/>
      <c r="S349" s="15"/>
    </row>
    <row r="350">
      <c r="A350" s="15"/>
      <c r="B350" s="15"/>
      <c r="C350" s="15"/>
      <c r="D350" s="15"/>
      <c r="E350" s="15"/>
      <c r="F350" s="15"/>
      <c r="G350" s="15"/>
      <c r="H350" s="15"/>
      <c r="I350" s="15"/>
      <c r="J350" s="15"/>
      <c r="K350" s="15"/>
      <c r="L350" s="15"/>
      <c r="M350" s="15"/>
      <c r="N350" s="15"/>
      <c r="O350" s="15"/>
      <c r="P350" s="15"/>
      <c r="Q350" s="15"/>
      <c r="R350" s="15"/>
      <c r="S350" s="15"/>
    </row>
    <row r="351">
      <c r="A351" s="15"/>
      <c r="B351" s="15"/>
      <c r="C351" s="15"/>
      <c r="D351" s="15"/>
      <c r="E351" s="15"/>
      <c r="F351" s="15"/>
      <c r="G351" s="15"/>
      <c r="H351" s="15"/>
      <c r="I351" s="15"/>
      <c r="J351" s="15"/>
      <c r="K351" s="15"/>
      <c r="L351" s="15"/>
      <c r="M351" s="15"/>
      <c r="N351" s="15"/>
      <c r="O351" s="15"/>
      <c r="P351" s="15"/>
      <c r="Q351" s="15"/>
      <c r="R351" s="15"/>
      <c r="S351" s="15"/>
    </row>
    <row r="352">
      <c r="A352" s="15"/>
      <c r="B352" s="15"/>
      <c r="C352" s="15"/>
      <c r="D352" s="15"/>
      <c r="E352" s="15"/>
      <c r="F352" s="15"/>
      <c r="G352" s="15"/>
      <c r="H352" s="15"/>
      <c r="I352" s="15"/>
      <c r="J352" s="15"/>
      <c r="K352" s="15"/>
      <c r="L352" s="15"/>
      <c r="M352" s="15"/>
      <c r="N352" s="15"/>
      <c r="O352" s="15"/>
      <c r="P352" s="15"/>
      <c r="Q352" s="15"/>
      <c r="R352" s="15"/>
      <c r="S352" s="15"/>
    </row>
    <row r="353">
      <c r="A353" s="15"/>
      <c r="B353" s="15"/>
      <c r="C353" s="15"/>
      <c r="D353" s="15"/>
      <c r="E353" s="15"/>
      <c r="F353" s="15"/>
      <c r="G353" s="15"/>
      <c r="H353" s="15"/>
      <c r="I353" s="15"/>
      <c r="J353" s="15"/>
      <c r="K353" s="15"/>
      <c r="L353" s="15"/>
      <c r="M353" s="15"/>
      <c r="N353" s="15"/>
      <c r="O353" s="15"/>
      <c r="P353" s="15"/>
      <c r="Q353" s="15"/>
      <c r="R353" s="15"/>
      <c r="S353" s="15"/>
    </row>
    <row r="354">
      <c r="A354" s="15"/>
      <c r="B354" s="15"/>
      <c r="C354" s="15"/>
      <c r="D354" s="15"/>
      <c r="E354" s="15"/>
      <c r="F354" s="15"/>
      <c r="G354" s="15"/>
      <c r="H354" s="15"/>
      <c r="I354" s="15"/>
      <c r="J354" s="15"/>
      <c r="K354" s="15"/>
      <c r="L354" s="15"/>
      <c r="M354" s="15"/>
      <c r="N354" s="15"/>
      <c r="O354" s="15"/>
      <c r="P354" s="15"/>
      <c r="Q354" s="15"/>
      <c r="R354" s="15"/>
      <c r="S354" s="15"/>
    </row>
    <row r="355">
      <c r="A355" s="15"/>
      <c r="B355" s="15"/>
      <c r="C355" s="15"/>
      <c r="D355" s="15"/>
      <c r="E355" s="15"/>
      <c r="F355" s="15"/>
      <c r="G355" s="15"/>
      <c r="H355" s="15"/>
      <c r="I355" s="15"/>
      <c r="J355" s="15"/>
      <c r="K355" s="15"/>
      <c r="L355" s="15"/>
      <c r="M355" s="15"/>
      <c r="N355" s="15"/>
      <c r="O355" s="15"/>
      <c r="P355" s="15"/>
      <c r="Q355" s="15"/>
      <c r="R355" s="15"/>
      <c r="S355" s="15"/>
    </row>
    <row r="356">
      <c r="A356" s="15"/>
      <c r="B356" s="15"/>
      <c r="C356" s="15"/>
      <c r="D356" s="15"/>
      <c r="E356" s="15"/>
      <c r="F356" s="15"/>
      <c r="G356" s="15"/>
      <c r="H356" s="15"/>
      <c r="I356" s="15"/>
      <c r="J356" s="15"/>
      <c r="K356" s="15"/>
      <c r="L356" s="15"/>
      <c r="M356" s="15"/>
      <c r="N356" s="15"/>
      <c r="O356" s="15"/>
      <c r="P356" s="15"/>
      <c r="Q356" s="15"/>
      <c r="R356" s="15"/>
      <c r="S356" s="15"/>
    </row>
    <row r="357">
      <c r="A357" s="15"/>
      <c r="B357" s="15"/>
      <c r="C357" s="15"/>
      <c r="D357" s="15"/>
      <c r="E357" s="15"/>
      <c r="F357" s="15"/>
      <c r="G357" s="15"/>
      <c r="H357" s="15"/>
      <c r="I357" s="15"/>
      <c r="J357" s="15"/>
      <c r="K357" s="15"/>
      <c r="L357" s="15"/>
      <c r="M357" s="15"/>
      <c r="N357" s="15"/>
      <c r="O357" s="15"/>
      <c r="P357" s="15"/>
      <c r="Q357" s="15"/>
      <c r="R357" s="15"/>
      <c r="S357" s="15"/>
    </row>
    <row r="358">
      <c r="A358" s="15"/>
      <c r="B358" s="15"/>
      <c r="C358" s="15"/>
      <c r="D358" s="15"/>
      <c r="E358" s="15"/>
      <c r="F358" s="15"/>
      <c r="G358" s="15"/>
      <c r="H358" s="15"/>
      <c r="I358" s="15"/>
      <c r="J358" s="15"/>
      <c r="K358" s="15"/>
      <c r="L358" s="15"/>
      <c r="M358" s="15"/>
      <c r="N358" s="15"/>
      <c r="O358" s="15"/>
      <c r="P358" s="15"/>
      <c r="Q358" s="15"/>
      <c r="R358" s="15"/>
      <c r="S358" s="15"/>
    </row>
    <row r="359">
      <c r="A359" s="15"/>
      <c r="B359" s="15"/>
      <c r="C359" s="15"/>
      <c r="D359" s="15"/>
      <c r="E359" s="15"/>
      <c r="F359" s="15"/>
      <c r="G359" s="15"/>
      <c r="H359" s="15"/>
      <c r="I359" s="15"/>
      <c r="J359" s="15"/>
      <c r="K359" s="15"/>
      <c r="L359" s="15"/>
      <c r="M359" s="15"/>
      <c r="N359" s="15"/>
      <c r="O359" s="15"/>
      <c r="P359" s="15"/>
      <c r="Q359" s="15"/>
      <c r="R359" s="15"/>
      <c r="S359" s="15"/>
    </row>
    <row r="360">
      <c r="A360" s="15"/>
      <c r="B360" s="15"/>
      <c r="C360" s="15"/>
      <c r="D360" s="15"/>
      <c r="E360" s="15"/>
      <c r="F360" s="15"/>
      <c r="G360" s="15"/>
      <c r="H360" s="15"/>
      <c r="I360" s="15"/>
      <c r="J360" s="15"/>
      <c r="K360" s="15"/>
      <c r="L360" s="15"/>
      <c r="M360" s="15"/>
      <c r="N360" s="15"/>
      <c r="O360" s="15"/>
      <c r="P360" s="15"/>
      <c r="Q360" s="15"/>
      <c r="R360" s="15"/>
      <c r="S360" s="15"/>
    </row>
    <row r="361">
      <c r="A361" s="15"/>
      <c r="B361" s="15"/>
      <c r="C361" s="15"/>
      <c r="D361" s="15"/>
      <c r="E361" s="15"/>
      <c r="F361" s="15"/>
      <c r="G361" s="15"/>
      <c r="H361" s="15"/>
      <c r="I361" s="15"/>
      <c r="J361" s="15"/>
      <c r="K361" s="15"/>
      <c r="L361" s="15"/>
      <c r="M361" s="15"/>
      <c r="N361" s="15"/>
      <c r="O361" s="15"/>
      <c r="P361" s="15"/>
      <c r="Q361" s="15"/>
      <c r="R361" s="15"/>
      <c r="S361" s="15"/>
    </row>
    <row r="362">
      <c r="A362" s="15"/>
      <c r="B362" s="15"/>
      <c r="C362" s="15"/>
      <c r="D362" s="15"/>
      <c r="E362" s="15"/>
      <c r="F362" s="15"/>
      <c r="G362" s="15"/>
      <c r="H362" s="15"/>
      <c r="I362" s="15"/>
      <c r="J362" s="15"/>
      <c r="K362" s="15"/>
      <c r="L362" s="15"/>
      <c r="M362" s="15"/>
      <c r="N362" s="15"/>
      <c r="O362" s="15"/>
      <c r="P362" s="15"/>
      <c r="Q362" s="15"/>
      <c r="R362" s="15"/>
      <c r="S362" s="15"/>
    </row>
    <row r="363">
      <c r="A363" s="15"/>
      <c r="B363" s="15"/>
      <c r="C363" s="15"/>
      <c r="D363" s="15"/>
      <c r="E363" s="15"/>
      <c r="F363" s="15"/>
      <c r="G363" s="15"/>
      <c r="H363" s="15"/>
      <c r="I363" s="15"/>
      <c r="J363" s="15"/>
      <c r="K363" s="15"/>
      <c r="L363" s="15"/>
      <c r="M363" s="15"/>
      <c r="N363" s="15"/>
      <c r="O363" s="15"/>
      <c r="P363" s="15"/>
      <c r="Q363" s="15"/>
      <c r="R363" s="15"/>
      <c r="S363" s="15"/>
    </row>
    <row r="364">
      <c r="A364" s="15"/>
      <c r="B364" s="15"/>
      <c r="C364" s="15"/>
      <c r="D364" s="15"/>
      <c r="E364" s="15"/>
      <c r="F364" s="15"/>
      <c r="G364" s="15"/>
      <c r="H364" s="15"/>
      <c r="I364" s="15"/>
      <c r="J364" s="15"/>
      <c r="K364" s="15"/>
      <c r="L364" s="15"/>
      <c r="M364" s="15"/>
      <c r="N364" s="15"/>
      <c r="O364" s="15"/>
      <c r="P364" s="15"/>
      <c r="Q364" s="15"/>
      <c r="R364" s="15"/>
      <c r="S364" s="15"/>
    </row>
    <row r="365">
      <c r="A365" s="15"/>
      <c r="B365" s="15"/>
      <c r="C365" s="15"/>
      <c r="D365" s="15"/>
      <c r="E365" s="15"/>
      <c r="F365" s="15"/>
      <c r="G365" s="15"/>
      <c r="H365" s="15"/>
      <c r="I365" s="15"/>
      <c r="J365" s="15"/>
      <c r="K365" s="15"/>
      <c r="L365" s="15"/>
      <c r="M365" s="15"/>
      <c r="N365" s="15"/>
      <c r="O365" s="15"/>
      <c r="P365" s="15"/>
      <c r="Q365" s="15"/>
      <c r="R365" s="15"/>
      <c r="S365" s="15"/>
    </row>
    <row r="366">
      <c r="A366" s="15"/>
      <c r="B366" s="15"/>
      <c r="C366" s="15"/>
      <c r="D366" s="15"/>
      <c r="E366" s="15"/>
      <c r="F366" s="15"/>
      <c r="G366" s="15"/>
      <c r="H366" s="15"/>
      <c r="I366" s="15"/>
      <c r="J366" s="15"/>
      <c r="K366" s="15"/>
      <c r="L366" s="15"/>
      <c r="M366" s="15"/>
      <c r="N366" s="15"/>
      <c r="O366" s="15"/>
      <c r="P366" s="15"/>
      <c r="Q366" s="15"/>
      <c r="R366" s="15"/>
      <c r="S366" s="15"/>
    </row>
    <row r="367">
      <c r="A367" s="15"/>
      <c r="B367" s="15"/>
      <c r="C367" s="15"/>
      <c r="D367" s="15"/>
      <c r="E367" s="15"/>
      <c r="F367" s="15"/>
      <c r="G367" s="15"/>
      <c r="H367" s="15"/>
      <c r="I367" s="15"/>
      <c r="J367" s="15"/>
      <c r="K367" s="15"/>
      <c r="L367" s="15"/>
      <c r="M367" s="15"/>
      <c r="N367" s="15"/>
      <c r="O367" s="15"/>
      <c r="P367" s="15"/>
      <c r="Q367" s="15"/>
      <c r="R367" s="15"/>
      <c r="S367" s="15"/>
    </row>
    <row r="368">
      <c r="A368" s="15"/>
      <c r="B368" s="15"/>
      <c r="C368" s="15"/>
      <c r="D368" s="15"/>
      <c r="E368" s="15"/>
      <c r="F368" s="15"/>
      <c r="G368" s="15"/>
      <c r="H368" s="15"/>
      <c r="I368" s="15"/>
      <c r="J368" s="15"/>
      <c r="K368" s="15"/>
      <c r="L368" s="15"/>
      <c r="M368" s="15"/>
      <c r="N368" s="15"/>
      <c r="O368" s="15"/>
      <c r="P368" s="15"/>
      <c r="Q368" s="15"/>
      <c r="R368" s="15"/>
      <c r="S368" s="15"/>
    </row>
    <row r="369">
      <c r="A369" s="15"/>
      <c r="B369" s="15"/>
      <c r="C369" s="15"/>
      <c r="D369" s="15"/>
      <c r="E369" s="15"/>
      <c r="F369" s="15"/>
      <c r="G369" s="15"/>
      <c r="H369" s="15"/>
      <c r="I369" s="15"/>
      <c r="J369" s="15"/>
      <c r="K369" s="15"/>
      <c r="L369" s="15"/>
      <c r="M369" s="15"/>
      <c r="N369" s="15"/>
      <c r="O369" s="15"/>
      <c r="P369" s="15"/>
      <c r="Q369" s="15"/>
      <c r="R369" s="15"/>
      <c r="S369" s="15"/>
    </row>
    <row r="370">
      <c r="A370" s="15"/>
      <c r="B370" s="15"/>
      <c r="C370" s="15"/>
      <c r="D370" s="15"/>
      <c r="E370" s="15"/>
      <c r="F370" s="15"/>
      <c r="G370" s="15"/>
      <c r="H370" s="15"/>
      <c r="I370" s="15"/>
      <c r="J370" s="15"/>
      <c r="K370" s="15"/>
      <c r="L370" s="15"/>
      <c r="M370" s="15"/>
      <c r="N370" s="15"/>
      <c r="O370" s="15"/>
      <c r="P370" s="15"/>
      <c r="Q370" s="15"/>
      <c r="R370" s="15"/>
      <c r="S370" s="15"/>
    </row>
    <row r="371">
      <c r="A371" s="15"/>
      <c r="B371" s="15"/>
      <c r="C371" s="15"/>
      <c r="D371" s="15"/>
      <c r="E371" s="15"/>
      <c r="F371" s="15"/>
      <c r="G371" s="15"/>
      <c r="H371" s="15"/>
      <c r="I371" s="15"/>
      <c r="J371" s="15"/>
      <c r="K371" s="15"/>
      <c r="L371" s="15"/>
      <c r="M371" s="15"/>
      <c r="N371" s="15"/>
      <c r="O371" s="15"/>
      <c r="P371" s="15"/>
      <c r="Q371" s="15"/>
      <c r="R371" s="15"/>
      <c r="S371" s="15"/>
    </row>
    <row r="372">
      <c r="A372" s="15"/>
      <c r="B372" s="15"/>
      <c r="C372" s="15"/>
      <c r="D372" s="15"/>
      <c r="E372" s="15"/>
      <c r="F372" s="15"/>
      <c r="G372" s="15"/>
      <c r="H372" s="15"/>
      <c r="I372" s="15"/>
      <c r="J372" s="15"/>
      <c r="K372" s="15"/>
      <c r="L372" s="15"/>
      <c r="M372" s="15"/>
      <c r="N372" s="15"/>
      <c r="O372" s="15"/>
      <c r="P372" s="15"/>
      <c r="Q372" s="15"/>
      <c r="R372" s="15"/>
      <c r="S372" s="15"/>
    </row>
    <row r="373">
      <c r="A373" s="15"/>
      <c r="B373" s="15"/>
      <c r="C373" s="15"/>
      <c r="D373" s="15"/>
      <c r="E373" s="15"/>
      <c r="F373" s="15"/>
      <c r="G373" s="15"/>
      <c r="H373" s="15"/>
      <c r="I373" s="15"/>
      <c r="J373" s="15"/>
      <c r="K373" s="15"/>
      <c r="L373" s="15"/>
      <c r="M373" s="15"/>
      <c r="N373" s="15"/>
      <c r="O373" s="15"/>
      <c r="P373" s="15"/>
      <c r="Q373" s="15"/>
      <c r="R373" s="15"/>
      <c r="S373" s="15"/>
    </row>
    <row r="374">
      <c r="A374" s="15"/>
      <c r="B374" s="15"/>
      <c r="C374" s="15"/>
      <c r="D374" s="15"/>
      <c r="E374" s="15"/>
      <c r="F374" s="15"/>
      <c r="G374" s="15"/>
      <c r="H374" s="15"/>
      <c r="I374" s="15"/>
      <c r="J374" s="15"/>
      <c r="K374" s="15"/>
      <c r="L374" s="15"/>
      <c r="M374" s="15"/>
      <c r="N374" s="15"/>
      <c r="O374" s="15"/>
      <c r="P374" s="15"/>
      <c r="Q374" s="15"/>
      <c r="R374" s="15"/>
      <c r="S374" s="15"/>
    </row>
    <row r="375">
      <c r="A375" s="15"/>
      <c r="B375" s="15"/>
      <c r="C375" s="15"/>
      <c r="D375" s="15"/>
      <c r="E375" s="15"/>
      <c r="F375" s="15"/>
      <c r="G375" s="15"/>
      <c r="H375" s="15"/>
      <c r="I375" s="15"/>
      <c r="J375" s="15"/>
      <c r="K375" s="15"/>
      <c r="L375" s="15"/>
      <c r="M375" s="15"/>
      <c r="N375" s="15"/>
      <c r="O375" s="15"/>
      <c r="P375" s="15"/>
      <c r="Q375" s="15"/>
      <c r="R375" s="15"/>
      <c r="S375" s="15"/>
    </row>
    <row r="376">
      <c r="A376" s="15"/>
      <c r="B376" s="15"/>
      <c r="C376" s="15"/>
      <c r="D376" s="15"/>
      <c r="E376" s="15"/>
      <c r="F376" s="15"/>
      <c r="G376" s="15"/>
      <c r="H376" s="15"/>
      <c r="I376" s="15"/>
      <c r="J376" s="15"/>
      <c r="K376" s="15"/>
      <c r="L376" s="15"/>
      <c r="M376" s="15"/>
      <c r="N376" s="15"/>
      <c r="O376" s="15"/>
      <c r="P376" s="15"/>
      <c r="Q376" s="15"/>
      <c r="R376" s="15"/>
      <c r="S376" s="15"/>
    </row>
    <row r="377">
      <c r="A377" s="15"/>
      <c r="B377" s="15"/>
      <c r="C377" s="15"/>
      <c r="D377" s="15"/>
      <c r="E377" s="15"/>
      <c r="F377" s="15"/>
      <c r="G377" s="15"/>
      <c r="H377" s="15"/>
      <c r="I377" s="15"/>
      <c r="J377" s="15"/>
      <c r="K377" s="15"/>
      <c r="L377" s="15"/>
      <c r="M377" s="15"/>
      <c r="N377" s="15"/>
      <c r="O377" s="15"/>
      <c r="P377" s="15"/>
      <c r="Q377" s="15"/>
      <c r="R377" s="15"/>
      <c r="S377" s="15"/>
    </row>
    <row r="378">
      <c r="A378" s="15"/>
      <c r="B378" s="15"/>
      <c r="C378" s="15"/>
      <c r="D378" s="15"/>
      <c r="E378" s="15"/>
      <c r="F378" s="15"/>
      <c r="G378" s="15"/>
      <c r="H378" s="15"/>
      <c r="I378" s="15"/>
      <c r="J378" s="15"/>
      <c r="K378" s="15"/>
      <c r="L378" s="15"/>
      <c r="M378" s="15"/>
      <c r="N378" s="15"/>
      <c r="O378" s="15"/>
      <c r="P378" s="15"/>
      <c r="Q378" s="15"/>
      <c r="R378" s="15"/>
      <c r="S378" s="15"/>
    </row>
    <row r="379">
      <c r="A379" s="15"/>
      <c r="B379" s="15"/>
      <c r="C379" s="15"/>
      <c r="D379" s="15"/>
      <c r="E379" s="15"/>
      <c r="F379" s="15"/>
      <c r="G379" s="15"/>
      <c r="H379" s="15"/>
      <c r="I379" s="15"/>
      <c r="J379" s="15"/>
      <c r="K379" s="15"/>
      <c r="L379" s="15"/>
      <c r="M379" s="15"/>
      <c r="N379" s="15"/>
      <c r="O379" s="15"/>
      <c r="P379" s="15"/>
      <c r="Q379" s="15"/>
      <c r="R379" s="15"/>
      <c r="S379" s="15"/>
    </row>
    <row r="380">
      <c r="A380" s="15"/>
      <c r="B380" s="15"/>
      <c r="C380" s="15"/>
      <c r="D380" s="15"/>
      <c r="E380" s="15"/>
      <c r="F380" s="15"/>
      <c r="G380" s="15"/>
      <c r="H380" s="15"/>
      <c r="I380" s="15"/>
      <c r="J380" s="15"/>
      <c r="K380" s="15"/>
      <c r="L380" s="15"/>
      <c r="M380" s="15"/>
      <c r="N380" s="15"/>
      <c r="O380" s="15"/>
      <c r="P380" s="15"/>
      <c r="Q380" s="15"/>
      <c r="R380" s="15"/>
      <c r="S380" s="15"/>
    </row>
    <row r="381">
      <c r="A381" s="15"/>
      <c r="B381" s="15"/>
      <c r="C381" s="15"/>
      <c r="D381" s="15"/>
      <c r="E381" s="15"/>
      <c r="F381" s="15"/>
      <c r="G381" s="15"/>
      <c r="H381" s="15"/>
      <c r="I381" s="15"/>
      <c r="J381" s="15"/>
      <c r="K381" s="15"/>
      <c r="L381" s="15"/>
      <c r="M381" s="15"/>
      <c r="N381" s="15"/>
      <c r="O381" s="15"/>
      <c r="P381" s="15"/>
      <c r="Q381" s="15"/>
      <c r="R381" s="15"/>
      <c r="S381" s="15"/>
    </row>
    <row r="382">
      <c r="A382" s="15"/>
      <c r="B382" s="15"/>
      <c r="C382" s="15"/>
      <c r="D382" s="15"/>
      <c r="E382" s="15"/>
      <c r="F382" s="15"/>
      <c r="G382" s="15"/>
      <c r="H382" s="15"/>
      <c r="I382" s="15"/>
      <c r="J382" s="15"/>
      <c r="K382" s="15"/>
      <c r="L382" s="15"/>
      <c r="M382" s="15"/>
      <c r="N382" s="15"/>
      <c r="O382" s="15"/>
      <c r="P382" s="15"/>
      <c r="Q382" s="15"/>
      <c r="R382" s="15"/>
      <c r="S382" s="15"/>
    </row>
    <row r="383">
      <c r="A383" s="15"/>
      <c r="B383" s="15"/>
      <c r="C383" s="15"/>
      <c r="D383" s="15"/>
      <c r="E383" s="15"/>
      <c r="F383" s="15"/>
      <c r="G383" s="15"/>
      <c r="H383" s="15"/>
      <c r="I383" s="15"/>
      <c r="J383" s="15"/>
      <c r="K383" s="15"/>
      <c r="L383" s="15"/>
      <c r="M383" s="15"/>
      <c r="N383" s="15"/>
      <c r="O383" s="15"/>
      <c r="P383" s="15"/>
      <c r="Q383" s="15"/>
      <c r="R383" s="15"/>
      <c r="S383" s="15"/>
    </row>
    <row r="384">
      <c r="A384" s="15"/>
      <c r="B384" s="15"/>
      <c r="C384" s="15"/>
      <c r="D384" s="15"/>
      <c r="E384" s="15"/>
      <c r="F384" s="15"/>
      <c r="G384" s="15"/>
      <c r="H384" s="15"/>
      <c r="I384" s="15"/>
      <c r="J384" s="15"/>
      <c r="K384" s="15"/>
      <c r="L384" s="15"/>
      <c r="M384" s="15"/>
      <c r="N384" s="15"/>
      <c r="O384" s="15"/>
      <c r="P384" s="15"/>
      <c r="Q384" s="15"/>
      <c r="R384" s="15"/>
      <c r="S384" s="15"/>
    </row>
    <row r="385">
      <c r="A385" s="15"/>
      <c r="B385" s="15"/>
      <c r="C385" s="15"/>
      <c r="D385" s="15"/>
      <c r="E385" s="15"/>
      <c r="F385" s="15"/>
      <c r="G385" s="15"/>
      <c r="H385" s="15"/>
      <c r="I385" s="15"/>
      <c r="J385" s="15"/>
      <c r="K385" s="15"/>
      <c r="L385" s="15"/>
      <c r="M385" s="15"/>
      <c r="N385" s="15"/>
      <c r="O385" s="15"/>
      <c r="P385" s="15"/>
      <c r="Q385" s="15"/>
      <c r="R385" s="15"/>
      <c r="S385" s="15"/>
    </row>
    <row r="386">
      <c r="A386" s="15"/>
      <c r="B386" s="15"/>
      <c r="C386" s="15"/>
      <c r="D386" s="15"/>
      <c r="E386" s="15"/>
      <c r="F386" s="15"/>
      <c r="G386" s="15"/>
      <c r="H386" s="15"/>
      <c r="I386" s="15"/>
      <c r="J386" s="15"/>
      <c r="K386" s="15"/>
      <c r="L386" s="15"/>
      <c r="M386" s="15"/>
      <c r="N386" s="15"/>
      <c r="O386" s="15"/>
      <c r="P386" s="15"/>
      <c r="Q386" s="15"/>
      <c r="R386" s="15"/>
      <c r="S386" s="15"/>
    </row>
    <row r="387">
      <c r="A387" s="15"/>
      <c r="B387" s="15"/>
      <c r="C387" s="15"/>
      <c r="D387" s="15"/>
      <c r="E387" s="15"/>
      <c r="F387" s="15"/>
      <c r="G387" s="15"/>
      <c r="H387" s="15"/>
      <c r="I387" s="15"/>
      <c r="J387" s="15"/>
      <c r="K387" s="15"/>
      <c r="L387" s="15"/>
      <c r="M387" s="15"/>
      <c r="N387" s="15"/>
      <c r="O387" s="15"/>
      <c r="P387" s="15"/>
      <c r="Q387" s="15"/>
      <c r="R387" s="15"/>
      <c r="S387" s="15"/>
    </row>
    <row r="388">
      <c r="A388" s="15"/>
      <c r="B388" s="15"/>
      <c r="C388" s="15"/>
      <c r="D388" s="15"/>
      <c r="E388" s="15"/>
      <c r="F388" s="15"/>
      <c r="G388" s="15"/>
      <c r="H388" s="15"/>
      <c r="I388" s="15"/>
      <c r="J388" s="15"/>
      <c r="K388" s="15"/>
      <c r="L388" s="15"/>
      <c r="M388" s="15"/>
      <c r="N388" s="15"/>
      <c r="O388" s="15"/>
      <c r="P388" s="15"/>
      <c r="Q388" s="15"/>
      <c r="R388" s="15"/>
      <c r="S388" s="15"/>
    </row>
    <row r="389">
      <c r="A389" s="15"/>
      <c r="B389" s="15"/>
      <c r="C389" s="15"/>
      <c r="D389" s="15"/>
      <c r="E389" s="15"/>
      <c r="F389" s="15"/>
      <c r="G389" s="15"/>
      <c r="H389" s="15"/>
      <c r="I389" s="15"/>
      <c r="J389" s="15"/>
      <c r="K389" s="15"/>
      <c r="L389" s="15"/>
      <c r="M389" s="15"/>
      <c r="N389" s="15"/>
      <c r="O389" s="15"/>
      <c r="P389" s="15"/>
      <c r="Q389" s="15"/>
      <c r="R389" s="15"/>
      <c r="S389" s="15"/>
    </row>
    <row r="390">
      <c r="A390" s="15"/>
      <c r="B390" s="15"/>
      <c r="C390" s="15"/>
      <c r="D390" s="15"/>
      <c r="E390" s="15"/>
      <c r="F390" s="15"/>
      <c r="G390" s="15"/>
      <c r="H390" s="15"/>
      <c r="I390" s="15"/>
      <c r="J390" s="15"/>
      <c r="K390" s="15"/>
      <c r="L390" s="15"/>
      <c r="M390" s="15"/>
      <c r="N390" s="15"/>
      <c r="O390" s="15"/>
      <c r="P390" s="15"/>
      <c r="Q390" s="15"/>
      <c r="R390" s="15"/>
      <c r="S390" s="15"/>
    </row>
    <row r="391">
      <c r="A391" s="15"/>
      <c r="B391" s="15"/>
      <c r="C391" s="15"/>
      <c r="D391" s="15"/>
      <c r="E391" s="15"/>
      <c r="F391" s="15"/>
      <c r="G391" s="15"/>
      <c r="H391" s="15"/>
      <c r="I391" s="15"/>
      <c r="J391" s="15"/>
      <c r="K391" s="15"/>
      <c r="L391" s="15"/>
      <c r="M391" s="15"/>
      <c r="N391" s="15"/>
      <c r="O391" s="15"/>
      <c r="P391" s="15"/>
      <c r="Q391" s="15"/>
      <c r="R391" s="15"/>
      <c r="S391" s="15"/>
    </row>
    <row r="392">
      <c r="A392" s="15"/>
      <c r="B392" s="15"/>
      <c r="C392" s="15"/>
      <c r="D392" s="15"/>
      <c r="E392" s="15"/>
      <c r="F392" s="15"/>
      <c r="G392" s="15"/>
      <c r="H392" s="15"/>
      <c r="I392" s="15"/>
      <c r="J392" s="15"/>
      <c r="K392" s="15"/>
      <c r="L392" s="15"/>
      <c r="M392" s="15"/>
      <c r="N392" s="15"/>
      <c r="O392" s="15"/>
      <c r="P392" s="15"/>
      <c r="Q392" s="15"/>
      <c r="R392" s="15"/>
      <c r="S392" s="15"/>
    </row>
    <row r="393">
      <c r="A393" s="15"/>
      <c r="B393" s="15"/>
      <c r="C393" s="15"/>
      <c r="D393" s="15"/>
      <c r="E393" s="15"/>
      <c r="F393" s="15"/>
      <c r="G393" s="15"/>
      <c r="H393" s="15"/>
      <c r="I393" s="15"/>
      <c r="J393" s="15"/>
      <c r="K393" s="15"/>
      <c r="L393" s="15"/>
      <c r="M393" s="15"/>
      <c r="N393" s="15"/>
      <c r="O393" s="15"/>
      <c r="P393" s="15"/>
      <c r="Q393" s="15"/>
      <c r="R393" s="15"/>
      <c r="S393" s="15"/>
    </row>
    <row r="394">
      <c r="A394" s="15"/>
      <c r="B394" s="15"/>
      <c r="C394" s="15"/>
      <c r="D394" s="15"/>
      <c r="E394" s="15"/>
      <c r="F394" s="15"/>
      <c r="G394" s="15"/>
      <c r="H394" s="15"/>
      <c r="I394" s="15"/>
      <c r="J394" s="15"/>
      <c r="K394" s="15"/>
      <c r="L394" s="15"/>
      <c r="M394" s="15"/>
      <c r="N394" s="15"/>
      <c r="O394" s="15"/>
      <c r="P394" s="15"/>
      <c r="Q394" s="15"/>
      <c r="R394" s="15"/>
      <c r="S394" s="15"/>
    </row>
    <row r="395">
      <c r="A395" s="15"/>
      <c r="B395" s="15"/>
      <c r="C395" s="15"/>
      <c r="D395" s="15"/>
      <c r="E395" s="15"/>
      <c r="F395" s="15"/>
      <c r="G395" s="15"/>
      <c r="H395" s="15"/>
      <c r="I395" s="15"/>
      <c r="J395" s="15"/>
      <c r="K395" s="15"/>
      <c r="L395" s="15"/>
      <c r="M395" s="15"/>
      <c r="N395" s="15"/>
      <c r="O395" s="15"/>
      <c r="P395" s="15"/>
      <c r="Q395" s="15"/>
      <c r="R395" s="15"/>
      <c r="S395" s="15"/>
    </row>
    <row r="396">
      <c r="A396" s="15"/>
      <c r="B396" s="15"/>
      <c r="C396" s="15"/>
      <c r="D396" s="15"/>
      <c r="E396" s="15"/>
      <c r="F396" s="15"/>
      <c r="G396" s="15"/>
      <c r="H396" s="15"/>
      <c r="I396" s="15"/>
      <c r="J396" s="15"/>
      <c r="K396" s="15"/>
      <c r="L396" s="15"/>
      <c r="M396" s="15"/>
      <c r="N396" s="15"/>
      <c r="O396" s="15"/>
      <c r="P396" s="15"/>
      <c r="Q396" s="15"/>
      <c r="R396" s="15"/>
      <c r="S396" s="15"/>
    </row>
    <row r="397">
      <c r="A397" s="15"/>
      <c r="B397" s="15"/>
      <c r="C397" s="15"/>
      <c r="D397" s="15"/>
      <c r="E397" s="15"/>
      <c r="F397" s="15"/>
      <c r="G397" s="15"/>
      <c r="H397" s="15"/>
      <c r="I397" s="15"/>
      <c r="J397" s="15"/>
      <c r="K397" s="15"/>
      <c r="L397" s="15"/>
      <c r="M397" s="15"/>
      <c r="N397" s="15"/>
      <c r="O397" s="15"/>
      <c r="P397" s="15"/>
      <c r="Q397" s="15"/>
      <c r="R397" s="15"/>
      <c r="S397" s="15"/>
    </row>
    <row r="398">
      <c r="A398" s="15"/>
      <c r="B398" s="15"/>
      <c r="C398" s="15"/>
      <c r="D398" s="15"/>
      <c r="E398" s="15"/>
      <c r="F398" s="15"/>
      <c r="G398" s="15"/>
      <c r="H398" s="15"/>
      <c r="I398" s="15"/>
      <c r="J398" s="15"/>
      <c r="K398" s="15"/>
      <c r="L398" s="15"/>
      <c r="M398" s="15"/>
      <c r="N398" s="15"/>
      <c r="O398" s="15"/>
      <c r="P398" s="15"/>
      <c r="Q398" s="15"/>
      <c r="R398" s="15"/>
      <c r="S398" s="15"/>
    </row>
    <row r="399">
      <c r="A399" s="15"/>
      <c r="B399" s="15"/>
      <c r="C399" s="15"/>
      <c r="D399" s="15"/>
      <c r="E399" s="15"/>
      <c r="F399" s="15"/>
      <c r="G399" s="15"/>
      <c r="H399" s="15"/>
      <c r="I399" s="15"/>
      <c r="J399" s="15"/>
      <c r="K399" s="15"/>
      <c r="L399" s="15"/>
      <c r="M399" s="15"/>
      <c r="N399" s="15"/>
      <c r="O399" s="15"/>
      <c r="P399" s="15"/>
      <c r="Q399" s="15"/>
      <c r="R399" s="15"/>
      <c r="S399" s="15"/>
    </row>
    <row r="400">
      <c r="A400" s="15"/>
      <c r="B400" s="15"/>
      <c r="C400" s="15"/>
      <c r="D400" s="15"/>
      <c r="E400" s="15"/>
      <c r="F400" s="15"/>
      <c r="G400" s="15"/>
      <c r="H400" s="15"/>
      <c r="I400" s="15"/>
      <c r="J400" s="15"/>
      <c r="K400" s="15"/>
      <c r="L400" s="15"/>
      <c r="M400" s="15"/>
      <c r="N400" s="15"/>
      <c r="O400" s="15"/>
      <c r="P400" s="15"/>
      <c r="Q400" s="15"/>
      <c r="R400" s="15"/>
      <c r="S400" s="15"/>
    </row>
    <row r="401">
      <c r="A401" s="15"/>
      <c r="B401" s="15"/>
      <c r="C401" s="15"/>
      <c r="D401" s="15"/>
      <c r="E401" s="15"/>
      <c r="F401" s="15"/>
      <c r="G401" s="15"/>
      <c r="H401" s="15"/>
      <c r="I401" s="15"/>
      <c r="J401" s="15"/>
      <c r="K401" s="15"/>
      <c r="L401" s="15"/>
      <c r="M401" s="15"/>
      <c r="N401" s="15"/>
      <c r="O401" s="15"/>
      <c r="P401" s="15"/>
      <c r="Q401" s="15"/>
      <c r="R401" s="15"/>
      <c r="S401" s="15"/>
    </row>
    <row r="402">
      <c r="A402" s="15"/>
      <c r="B402" s="15"/>
      <c r="C402" s="15"/>
      <c r="D402" s="15"/>
      <c r="E402" s="15"/>
      <c r="F402" s="15"/>
      <c r="G402" s="15"/>
      <c r="H402" s="15"/>
      <c r="I402" s="15"/>
      <c r="J402" s="15"/>
      <c r="K402" s="15"/>
      <c r="L402" s="15"/>
      <c r="M402" s="15"/>
      <c r="N402" s="15"/>
      <c r="O402" s="15"/>
      <c r="P402" s="15"/>
      <c r="Q402" s="15"/>
      <c r="R402" s="15"/>
      <c r="S402" s="15"/>
    </row>
    <row r="403">
      <c r="A403" s="15"/>
      <c r="B403" s="15"/>
      <c r="C403" s="15"/>
      <c r="D403" s="15"/>
      <c r="E403" s="15"/>
      <c r="F403" s="15"/>
      <c r="G403" s="15"/>
      <c r="H403" s="15"/>
      <c r="I403" s="15"/>
      <c r="J403" s="15"/>
      <c r="K403" s="15"/>
      <c r="L403" s="15"/>
      <c r="M403" s="15"/>
      <c r="N403" s="15"/>
      <c r="O403" s="15"/>
      <c r="P403" s="15"/>
      <c r="Q403" s="15"/>
      <c r="R403" s="15"/>
      <c r="S403" s="15"/>
    </row>
    <row r="404">
      <c r="A404" s="15"/>
      <c r="B404" s="15"/>
      <c r="C404" s="15"/>
      <c r="D404" s="15"/>
      <c r="E404" s="15"/>
      <c r="F404" s="15"/>
      <c r="G404" s="15"/>
      <c r="H404" s="15"/>
      <c r="I404" s="15"/>
      <c r="J404" s="15"/>
      <c r="K404" s="15"/>
      <c r="L404" s="15"/>
      <c r="M404" s="15"/>
      <c r="N404" s="15"/>
      <c r="O404" s="15"/>
      <c r="P404" s="15"/>
      <c r="Q404" s="15"/>
      <c r="R404" s="15"/>
      <c r="S404" s="15"/>
    </row>
    <row r="405">
      <c r="A405" s="15"/>
      <c r="B405" s="15"/>
      <c r="C405" s="15"/>
      <c r="D405" s="15"/>
      <c r="E405" s="15"/>
      <c r="F405" s="15"/>
      <c r="G405" s="15"/>
      <c r="H405" s="15"/>
      <c r="I405" s="15"/>
      <c r="J405" s="15"/>
      <c r="K405" s="15"/>
      <c r="L405" s="15"/>
      <c r="M405" s="15"/>
      <c r="N405" s="15"/>
      <c r="O405" s="15"/>
      <c r="P405" s="15"/>
      <c r="Q405" s="15"/>
      <c r="R405" s="15"/>
      <c r="S405" s="15"/>
    </row>
    <row r="406">
      <c r="A406" s="15"/>
      <c r="B406" s="15"/>
      <c r="C406" s="15"/>
      <c r="D406" s="15"/>
      <c r="E406" s="15"/>
      <c r="F406" s="15"/>
      <c r="G406" s="15"/>
      <c r="H406" s="15"/>
      <c r="I406" s="15"/>
      <c r="J406" s="15"/>
      <c r="K406" s="15"/>
      <c r="L406" s="15"/>
      <c r="M406" s="15"/>
      <c r="N406" s="15"/>
      <c r="O406" s="15"/>
      <c r="P406" s="15"/>
      <c r="Q406" s="15"/>
      <c r="R406" s="15"/>
      <c r="S406" s="15"/>
    </row>
    <row r="407">
      <c r="A407" s="15"/>
      <c r="B407" s="15"/>
      <c r="C407" s="15"/>
      <c r="D407" s="15"/>
      <c r="E407" s="15"/>
      <c r="F407" s="15"/>
      <c r="G407" s="15"/>
      <c r="H407" s="15"/>
      <c r="I407" s="15"/>
      <c r="J407" s="15"/>
      <c r="K407" s="15"/>
      <c r="L407" s="15"/>
      <c r="M407" s="15"/>
      <c r="N407" s="15"/>
      <c r="O407" s="15"/>
      <c r="P407" s="15"/>
      <c r="Q407" s="15"/>
      <c r="R407" s="15"/>
      <c r="S407" s="15"/>
    </row>
    <row r="408">
      <c r="A408" s="15"/>
      <c r="B408" s="15"/>
      <c r="C408" s="15"/>
      <c r="D408" s="15"/>
      <c r="E408" s="15"/>
      <c r="F408" s="15"/>
      <c r="G408" s="15"/>
      <c r="H408" s="15"/>
      <c r="I408" s="15"/>
      <c r="J408" s="15"/>
      <c r="K408" s="15"/>
      <c r="L408" s="15"/>
      <c r="M408" s="15"/>
      <c r="N408" s="15"/>
      <c r="O408" s="15"/>
      <c r="P408" s="15"/>
      <c r="Q408" s="15"/>
      <c r="R408" s="15"/>
      <c r="S408" s="15"/>
    </row>
    <row r="409">
      <c r="A409" s="15"/>
      <c r="B409" s="15"/>
      <c r="C409" s="15"/>
      <c r="D409" s="15"/>
      <c r="E409" s="15"/>
      <c r="F409" s="15"/>
      <c r="G409" s="15"/>
      <c r="H409" s="15"/>
      <c r="I409" s="15"/>
      <c r="J409" s="15"/>
      <c r="K409" s="15"/>
      <c r="L409" s="15"/>
      <c r="M409" s="15"/>
      <c r="N409" s="15"/>
      <c r="O409" s="15"/>
      <c r="P409" s="15"/>
      <c r="Q409" s="15"/>
      <c r="R409" s="15"/>
      <c r="S409" s="15"/>
    </row>
    <row r="410">
      <c r="A410" s="15"/>
      <c r="B410" s="15"/>
      <c r="C410" s="15"/>
      <c r="D410" s="15"/>
      <c r="E410" s="15"/>
      <c r="F410" s="15"/>
      <c r="G410" s="15"/>
      <c r="H410" s="15"/>
      <c r="I410" s="15"/>
      <c r="J410" s="15"/>
      <c r="K410" s="15"/>
      <c r="L410" s="15"/>
      <c r="M410" s="15"/>
      <c r="N410" s="15"/>
      <c r="O410" s="15"/>
      <c r="P410" s="15"/>
      <c r="Q410" s="15"/>
      <c r="R410" s="15"/>
      <c r="S410" s="15"/>
    </row>
    <row r="411">
      <c r="A411" s="15"/>
      <c r="B411" s="15"/>
      <c r="C411" s="15"/>
      <c r="D411" s="15"/>
      <c r="E411" s="15"/>
      <c r="F411" s="15"/>
      <c r="G411" s="15"/>
      <c r="H411" s="15"/>
      <c r="I411" s="15"/>
      <c r="J411" s="15"/>
      <c r="K411" s="15"/>
      <c r="L411" s="15"/>
      <c r="M411" s="15"/>
      <c r="N411" s="15"/>
      <c r="O411" s="15"/>
      <c r="P411" s="15"/>
      <c r="Q411" s="15"/>
      <c r="R411" s="15"/>
      <c r="S411" s="15"/>
    </row>
    <row r="412">
      <c r="A412" s="15"/>
      <c r="B412" s="15"/>
      <c r="C412" s="15"/>
      <c r="D412" s="15"/>
      <c r="E412" s="15"/>
      <c r="F412" s="15"/>
      <c r="G412" s="15"/>
      <c r="H412" s="15"/>
      <c r="I412" s="15"/>
      <c r="J412" s="15"/>
      <c r="K412" s="15"/>
      <c r="L412" s="15"/>
      <c r="M412" s="15"/>
      <c r="N412" s="15"/>
      <c r="O412" s="15"/>
      <c r="P412" s="15"/>
      <c r="Q412" s="15"/>
      <c r="R412" s="15"/>
      <c r="S412" s="15"/>
    </row>
    <row r="413">
      <c r="A413" s="15"/>
      <c r="B413" s="15"/>
      <c r="C413" s="15"/>
      <c r="D413" s="15"/>
      <c r="E413" s="15"/>
      <c r="F413" s="15"/>
      <c r="G413" s="15"/>
      <c r="H413" s="15"/>
      <c r="I413" s="15"/>
      <c r="J413" s="15"/>
      <c r="K413" s="15"/>
      <c r="L413" s="15"/>
      <c r="M413" s="15"/>
      <c r="N413" s="15"/>
      <c r="O413" s="15"/>
      <c r="P413" s="15"/>
      <c r="Q413" s="15"/>
      <c r="R413" s="15"/>
      <c r="S413" s="15"/>
    </row>
    <row r="414">
      <c r="A414" s="15"/>
      <c r="B414" s="15"/>
      <c r="C414" s="15"/>
      <c r="D414" s="15"/>
      <c r="E414" s="15"/>
      <c r="F414" s="15"/>
      <c r="G414" s="15"/>
      <c r="H414" s="15"/>
      <c r="I414" s="15"/>
      <c r="J414" s="15"/>
      <c r="K414" s="15"/>
      <c r="L414" s="15"/>
      <c r="M414" s="15"/>
      <c r="N414" s="15"/>
      <c r="O414" s="15"/>
      <c r="P414" s="15"/>
      <c r="Q414" s="15"/>
      <c r="R414" s="15"/>
      <c r="S414" s="15"/>
    </row>
    <row r="415">
      <c r="A415" s="15"/>
      <c r="B415" s="15"/>
      <c r="C415" s="15"/>
      <c r="D415" s="15"/>
      <c r="E415" s="15"/>
      <c r="F415" s="15"/>
      <c r="G415" s="15"/>
      <c r="H415" s="15"/>
      <c r="I415" s="15"/>
      <c r="J415" s="15"/>
      <c r="K415" s="15"/>
      <c r="L415" s="15"/>
      <c r="M415" s="15"/>
      <c r="N415" s="15"/>
      <c r="O415" s="15"/>
      <c r="P415" s="15"/>
      <c r="Q415" s="15"/>
      <c r="R415" s="15"/>
      <c r="S415" s="15"/>
    </row>
    <row r="416">
      <c r="A416" s="15"/>
      <c r="B416" s="15"/>
      <c r="C416" s="15"/>
      <c r="D416" s="15"/>
      <c r="E416" s="15"/>
      <c r="F416" s="15"/>
      <c r="G416" s="15"/>
      <c r="H416" s="15"/>
      <c r="I416" s="15"/>
      <c r="J416" s="15"/>
      <c r="K416" s="15"/>
      <c r="L416" s="15"/>
      <c r="M416" s="15"/>
      <c r="N416" s="15"/>
      <c r="O416" s="15"/>
      <c r="P416" s="15"/>
      <c r="Q416" s="15"/>
      <c r="R416" s="15"/>
      <c r="S416" s="15"/>
    </row>
    <row r="417">
      <c r="A417" s="15"/>
      <c r="B417" s="15"/>
      <c r="C417" s="15"/>
      <c r="D417" s="15"/>
      <c r="E417" s="15"/>
      <c r="F417" s="15"/>
      <c r="G417" s="15"/>
      <c r="H417" s="15"/>
      <c r="I417" s="15"/>
      <c r="J417" s="15"/>
      <c r="K417" s="15"/>
      <c r="L417" s="15"/>
      <c r="M417" s="15"/>
      <c r="N417" s="15"/>
      <c r="O417" s="15"/>
      <c r="P417" s="15"/>
      <c r="Q417" s="15"/>
      <c r="R417" s="15"/>
      <c r="S417" s="15"/>
    </row>
    <row r="418">
      <c r="A418" s="15"/>
      <c r="B418" s="15"/>
      <c r="C418" s="15"/>
      <c r="D418" s="15"/>
      <c r="E418" s="15"/>
      <c r="F418" s="15"/>
      <c r="G418" s="15"/>
      <c r="H418" s="15"/>
      <c r="I418" s="15"/>
      <c r="J418" s="15"/>
      <c r="K418" s="15"/>
      <c r="L418" s="15"/>
      <c r="M418" s="15"/>
      <c r="N418" s="15"/>
      <c r="O418" s="15"/>
      <c r="P418" s="15"/>
      <c r="Q418" s="15"/>
      <c r="R418" s="15"/>
      <c r="S418" s="15"/>
    </row>
    <row r="419">
      <c r="A419" s="15"/>
      <c r="B419" s="15"/>
      <c r="C419" s="15"/>
      <c r="D419" s="15"/>
      <c r="E419" s="15"/>
      <c r="F419" s="15"/>
      <c r="G419" s="15"/>
      <c r="H419" s="15"/>
      <c r="I419" s="15"/>
      <c r="J419" s="15"/>
      <c r="K419" s="15"/>
      <c r="L419" s="15"/>
      <c r="M419" s="15"/>
      <c r="N419" s="15"/>
      <c r="O419" s="15"/>
      <c r="P419" s="15"/>
      <c r="Q419" s="15"/>
      <c r="R419" s="15"/>
      <c r="S419" s="15"/>
    </row>
    <row r="420">
      <c r="A420" s="15"/>
      <c r="B420" s="15"/>
      <c r="C420" s="15"/>
      <c r="D420" s="15"/>
      <c r="E420" s="15"/>
      <c r="F420" s="15"/>
      <c r="G420" s="15"/>
      <c r="H420" s="15"/>
      <c r="I420" s="15"/>
      <c r="J420" s="15"/>
      <c r="K420" s="15"/>
      <c r="L420" s="15"/>
      <c r="M420" s="15"/>
      <c r="N420" s="15"/>
      <c r="O420" s="15"/>
      <c r="P420" s="15"/>
      <c r="Q420" s="15"/>
      <c r="R420" s="15"/>
      <c r="S420" s="15"/>
    </row>
    <row r="421">
      <c r="A421" s="15"/>
      <c r="B421" s="15"/>
      <c r="C421" s="15"/>
      <c r="D421" s="15"/>
      <c r="E421" s="15"/>
      <c r="F421" s="15"/>
      <c r="G421" s="15"/>
      <c r="H421" s="15"/>
      <c r="I421" s="15"/>
      <c r="J421" s="15"/>
      <c r="K421" s="15"/>
      <c r="L421" s="15"/>
      <c r="M421" s="15"/>
      <c r="N421" s="15"/>
      <c r="O421" s="15"/>
      <c r="P421" s="15"/>
      <c r="Q421" s="15"/>
      <c r="R421" s="15"/>
      <c r="S421" s="15"/>
    </row>
    <row r="422">
      <c r="A422" s="15"/>
      <c r="B422" s="15"/>
      <c r="C422" s="15"/>
      <c r="D422" s="15"/>
      <c r="E422" s="15"/>
      <c r="F422" s="15"/>
      <c r="G422" s="15"/>
      <c r="H422" s="15"/>
      <c r="I422" s="15"/>
      <c r="J422" s="15"/>
      <c r="K422" s="15"/>
      <c r="L422" s="15"/>
      <c r="M422" s="15"/>
      <c r="N422" s="15"/>
      <c r="O422" s="15"/>
      <c r="P422" s="15"/>
      <c r="Q422" s="15"/>
      <c r="R422" s="15"/>
      <c r="S422" s="15"/>
    </row>
    <row r="423">
      <c r="A423" s="15"/>
      <c r="B423" s="15"/>
      <c r="C423" s="15"/>
      <c r="D423" s="15"/>
      <c r="E423" s="15"/>
      <c r="F423" s="15"/>
      <c r="G423" s="15"/>
      <c r="H423" s="15"/>
      <c r="I423" s="15"/>
      <c r="J423" s="15"/>
      <c r="K423" s="15"/>
      <c r="L423" s="15"/>
      <c r="M423" s="15"/>
      <c r="N423" s="15"/>
      <c r="O423" s="15"/>
      <c r="P423" s="15"/>
      <c r="Q423" s="15"/>
      <c r="R423" s="15"/>
      <c r="S423" s="15"/>
    </row>
    <row r="424">
      <c r="A424" s="15"/>
      <c r="B424" s="15"/>
      <c r="C424" s="15"/>
      <c r="D424" s="15"/>
      <c r="E424" s="15"/>
      <c r="F424" s="15"/>
      <c r="G424" s="15"/>
      <c r="H424" s="15"/>
      <c r="I424" s="15"/>
      <c r="J424" s="15"/>
      <c r="K424" s="15"/>
      <c r="L424" s="15"/>
      <c r="M424" s="15"/>
      <c r="N424" s="15"/>
      <c r="O424" s="15"/>
      <c r="P424" s="15"/>
      <c r="Q424" s="15"/>
      <c r="R424" s="15"/>
      <c r="S424" s="15"/>
    </row>
    <row r="425">
      <c r="A425" s="15"/>
      <c r="B425" s="15"/>
      <c r="C425" s="15"/>
      <c r="D425" s="15"/>
      <c r="E425" s="15"/>
      <c r="F425" s="15"/>
      <c r="G425" s="15"/>
      <c r="H425" s="15"/>
      <c r="I425" s="15"/>
      <c r="J425" s="15"/>
      <c r="K425" s="15"/>
      <c r="L425" s="15"/>
      <c r="M425" s="15"/>
      <c r="N425" s="15"/>
      <c r="O425" s="15"/>
      <c r="P425" s="15"/>
      <c r="Q425" s="15"/>
      <c r="R425" s="15"/>
      <c r="S425" s="15"/>
    </row>
    <row r="426">
      <c r="A426" s="15"/>
      <c r="B426" s="15"/>
      <c r="C426" s="15"/>
      <c r="D426" s="15"/>
      <c r="E426" s="15"/>
      <c r="F426" s="15"/>
      <c r="G426" s="15"/>
      <c r="H426" s="15"/>
      <c r="I426" s="15"/>
      <c r="J426" s="15"/>
      <c r="K426" s="15"/>
      <c r="L426" s="15"/>
      <c r="M426" s="15"/>
      <c r="N426" s="15"/>
      <c r="O426" s="15"/>
      <c r="P426" s="15"/>
      <c r="Q426" s="15"/>
      <c r="R426" s="15"/>
      <c r="S426" s="15"/>
    </row>
    <row r="427">
      <c r="A427" s="15"/>
      <c r="B427" s="15"/>
      <c r="C427" s="15"/>
      <c r="D427" s="15"/>
      <c r="E427" s="15"/>
      <c r="F427" s="15"/>
      <c r="G427" s="15"/>
      <c r="H427" s="15"/>
      <c r="I427" s="15"/>
      <c r="J427" s="15"/>
      <c r="K427" s="15"/>
      <c r="L427" s="15"/>
      <c r="M427" s="15"/>
      <c r="N427" s="15"/>
      <c r="O427" s="15"/>
      <c r="P427" s="15"/>
      <c r="Q427" s="15"/>
      <c r="R427" s="15"/>
      <c r="S427" s="15"/>
    </row>
    <row r="428">
      <c r="A428" s="15"/>
      <c r="B428" s="15"/>
      <c r="C428" s="15"/>
      <c r="D428" s="15"/>
      <c r="E428" s="15"/>
      <c r="F428" s="15"/>
      <c r="G428" s="15"/>
      <c r="H428" s="15"/>
      <c r="I428" s="15"/>
      <c r="J428" s="15"/>
      <c r="K428" s="15"/>
      <c r="L428" s="15"/>
      <c r="M428" s="15"/>
      <c r="N428" s="15"/>
      <c r="O428" s="15"/>
      <c r="P428" s="15"/>
      <c r="Q428" s="15"/>
      <c r="R428" s="15"/>
      <c r="S428" s="15"/>
    </row>
    <row r="429">
      <c r="A429" s="15"/>
      <c r="B429" s="15"/>
      <c r="C429" s="15"/>
      <c r="D429" s="15"/>
      <c r="E429" s="15"/>
      <c r="F429" s="15"/>
      <c r="G429" s="15"/>
      <c r="H429" s="15"/>
      <c r="I429" s="15"/>
      <c r="J429" s="15"/>
      <c r="K429" s="15"/>
      <c r="L429" s="15"/>
      <c r="M429" s="15"/>
      <c r="N429" s="15"/>
      <c r="O429" s="15"/>
      <c r="P429" s="15"/>
      <c r="Q429" s="15"/>
      <c r="R429" s="15"/>
      <c r="S429" s="15"/>
    </row>
    <row r="430">
      <c r="A430" s="15"/>
      <c r="B430" s="15"/>
      <c r="C430" s="15"/>
      <c r="D430" s="15"/>
      <c r="E430" s="15"/>
      <c r="F430" s="15"/>
      <c r="G430" s="15"/>
      <c r="H430" s="15"/>
      <c r="I430" s="15"/>
      <c r="J430" s="15"/>
      <c r="K430" s="15"/>
      <c r="L430" s="15"/>
      <c r="M430" s="15"/>
      <c r="N430" s="15"/>
      <c r="O430" s="15"/>
      <c r="P430" s="15"/>
      <c r="Q430" s="15"/>
      <c r="R430" s="15"/>
      <c r="S430" s="15"/>
    </row>
    <row r="431">
      <c r="A431" s="15"/>
      <c r="B431" s="15"/>
      <c r="C431" s="15"/>
      <c r="D431" s="15"/>
      <c r="E431" s="15"/>
      <c r="F431" s="15"/>
      <c r="G431" s="15"/>
      <c r="H431" s="15"/>
      <c r="I431" s="15"/>
      <c r="J431" s="15"/>
      <c r="K431" s="15"/>
      <c r="L431" s="15"/>
      <c r="M431" s="15"/>
      <c r="N431" s="15"/>
      <c r="O431" s="15"/>
      <c r="P431" s="15"/>
      <c r="Q431" s="15"/>
      <c r="R431" s="15"/>
      <c r="S431" s="15"/>
    </row>
    <row r="432">
      <c r="A432" s="15"/>
      <c r="B432" s="15"/>
      <c r="C432" s="15"/>
      <c r="D432" s="15"/>
      <c r="E432" s="15"/>
      <c r="F432" s="15"/>
      <c r="G432" s="15"/>
      <c r="H432" s="15"/>
      <c r="I432" s="15"/>
      <c r="J432" s="15"/>
      <c r="K432" s="15"/>
      <c r="L432" s="15"/>
      <c r="M432" s="15"/>
      <c r="N432" s="15"/>
      <c r="O432" s="15"/>
      <c r="P432" s="15"/>
      <c r="Q432" s="15"/>
      <c r="R432" s="15"/>
      <c r="S432" s="15"/>
    </row>
    <row r="433">
      <c r="A433" s="15"/>
      <c r="B433" s="15"/>
      <c r="C433" s="15"/>
      <c r="D433" s="15"/>
      <c r="E433" s="15"/>
      <c r="F433" s="15"/>
      <c r="G433" s="15"/>
      <c r="H433" s="15"/>
      <c r="I433" s="15"/>
      <c r="J433" s="15"/>
      <c r="K433" s="15"/>
      <c r="L433" s="15"/>
      <c r="M433" s="15"/>
      <c r="N433" s="15"/>
      <c r="O433" s="15"/>
      <c r="P433" s="15"/>
      <c r="Q433" s="15"/>
      <c r="R433" s="15"/>
      <c r="S433" s="15"/>
    </row>
    <row r="434">
      <c r="A434" s="15"/>
      <c r="B434" s="15"/>
      <c r="C434" s="15"/>
      <c r="D434" s="15"/>
      <c r="E434" s="15"/>
      <c r="F434" s="15"/>
      <c r="G434" s="15"/>
      <c r="H434" s="15"/>
      <c r="I434" s="15"/>
      <c r="J434" s="15"/>
      <c r="K434" s="15"/>
      <c r="L434" s="15"/>
      <c r="M434" s="15"/>
      <c r="N434" s="15"/>
      <c r="O434" s="15"/>
      <c r="P434" s="15"/>
      <c r="Q434" s="15"/>
      <c r="R434" s="15"/>
      <c r="S434" s="15"/>
    </row>
    <row r="435">
      <c r="A435" s="15"/>
      <c r="B435" s="15"/>
      <c r="C435" s="15"/>
      <c r="D435" s="15"/>
      <c r="E435" s="15"/>
      <c r="F435" s="15"/>
      <c r="G435" s="15"/>
      <c r="H435" s="15"/>
      <c r="I435" s="15"/>
      <c r="J435" s="15"/>
      <c r="K435" s="15"/>
      <c r="L435" s="15"/>
      <c r="M435" s="15"/>
      <c r="N435" s="15"/>
      <c r="O435" s="15"/>
      <c r="P435" s="15"/>
      <c r="Q435" s="15"/>
      <c r="R435" s="15"/>
      <c r="S435" s="15"/>
    </row>
    <row r="436">
      <c r="A436" s="15"/>
      <c r="B436" s="15"/>
      <c r="C436" s="15"/>
      <c r="D436" s="15"/>
      <c r="E436" s="15"/>
      <c r="F436" s="15"/>
      <c r="G436" s="15"/>
      <c r="H436" s="15"/>
      <c r="I436" s="15"/>
      <c r="J436" s="15"/>
      <c r="K436" s="15"/>
      <c r="L436" s="15"/>
      <c r="M436" s="15"/>
      <c r="N436" s="15"/>
      <c r="O436" s="15"/>
      <c r="P436" s="15"/>
      <c r="Q436" s="15"/>
      <c r="R436" s="15"/>
      <c r="S436" s="15"/>
    </row>
    <row r="437">
      <c r="A437" s="15"/>
      <c r="B437" s="15"/>
      <c r="C437" s="15"/>
      <c r="D437" s="15"/>
      <c r="E437" s="15"/>
      <c r="F437" s="15"/>
      <c r="G437" s="15"/>
      <c r="H437" s="15"/>
      <c r="I437" s="15"/>
      <c r="J437" s="15"/>
      <c r="K437" s="15"/>
      <c r="L437" s="15"/>
      <c r="M437" s="15"/>
      <c r="N437" s="15"/>
      <c r="O437" s="15"/>
      <c r="P437" s="15"/>
      <c r="Q437" s="15"/>
      <c r="R437" s="15"/>
      <c r="S437" s="15"/>
    </row>
    <row r="438">
      <c r="A438" s="15"/>
      <c r="B438" s="15"/>
      <c r="C438" s="15"/>
      <c r="D438" s="15"/>
      <c r="E438" s="15"/>
      <c r="F438" s="15"/>
      <c r="G438" s="15"/>
      <c r="H438" s="15"/>
      <c r="I438" s="15"/>
      <c r="J438" s="15"/>
      <c r="K438" s="15"/>
      <c r="L438" s="15"/>
      <c r="M438" s="15"/>
      <c r="N438" s="15"/>
      <c r="O438" s="15"/>
      <c r="P438" s="15"/>
      <c r="Q438" s="15"/>
      <c r="R438" s="15"/>
      <c r="S438" s="15"/>
    </row>
    <row r="439">
      <c r="A439" s="15"/>
      <c r="B439" s="15"/>
      <c r="C439" s="15"/>
      <c r="D439" s="15"/>
      <c r="E439" s="15"/>
      <c r="F439" s="15"/>
      <c r="G439" s="15"/>
      <c r="H439" s="15"/>
      <c r="I439" s="15"/>
      <c r="J439" s="15"/>
      <c r="K439" s="15"/>
      <c r="L439" s="15"/>
      <c r="M439" s="15"/>
      <c r="N439" s="15"/>
      <c r="O439" s="15"/>
      <c r="P439" s="15"/>
      <c r="Q439" s="15"/>
      <c r="R439" s="15"/>
      <c r="S439" s="15"/>
    </row>
    <row r="440">
      <c r="A440" s="15"/>
      <c r="B440" s="15"/>
      <c r="C440" s="15"/>
      <c r="D440" s="15"/>
      <c r="E440" s="15"/>
      <c r="F440" s="15"/>
      <c r="G440" s="15"/>
      <c r="H440" s="15"/>
      <c r="I440" s="15"/>
      <c r="J440" s="15"/>
      <c r="K440" s="15"/>
      <c r="L440" s="15"/>
      <c r="M440" s="15"/>
      <c r="N440" s="15"/>
      <c r="O440" s="15"/>
      <c r="P440" s="15"/>
      <c r="Q440" s="15"/>
      <c r="R440" s="15"/>
      <c r="S440" s="15"/>
    </row>
    <row r="441">
      <c r="A441" s="15"/>
      <c r="B441" s="15"/>
      <c r="C441" s="15"/>
      <c r="D441" s="15"/>
      <c r="E441" s="15"/>
      <c r="F441" s="15"/>
      <c r="G441" s="15"/>
      <c r="H441" s="15"/>
      <c r="I441" s="15"/>
      <c r="J441" s="15"/>
      <c r="K441" s="15"/>
      <c r="L441" s="15"/>
      <c r="M441" s="15"/>
      <c r="N441" s="15"/>
      <c r="O441" s="15"/>
      <c r="P441" s="15"/>
      <c r="Q441" s="15"/>
      <c r="R441" s="15"/>
      <c r="S441" s="15"/>
    </row>
    <row r="442">
      <c r="A442" s="15"/>
      <c r="B442" s="15"/>
      <c r="C442" s="15"/>
      <c r="D442" s="15"/>
      <c r="E442" s="15"/>
      <c r="F442" s="15"/>
      <c r="G442" s="15"/>
      <c r="H442" s="15"/>
      <c r="I442" s="15"/>
      <c r="J442" s="15"/>
      <c r="K442" s="15"/>
      <c r="L442" s="15"/>
      <c r="M442" s="15"/>
      <c r="N442" s="15"/>
      <c r="O442" s="15"/>
      <c r="P442" s="15"/>
      <c r="Q442" s="15"/>
      <c r="R442" s="15"/>
      <c r="S442" s="15"/>
    </row>
    <row r="443">
      <c r="A443" s="15"/>
      <c r="B443" s="15"/>
      <c r="C443" s="15"/>
      <c r="D443" s="15"/>
      <c r="E443" s="15"/>
      <c r="F443" s="15"/>
      <c r="G443" s="15"/>
      <c r="H443" s="15"/>
      <c r="I443" s="15"/>
      <c r="J443" s="15"/>
      <c r="K443" s="15"/>
      <c r="L443" s="15"/>
      <c r="M443" s="15"/>
      <c r="N443" s="15"/>
      <c r="O443" s="15"/>
      <c r="P443" s="15"/>
      <c r="Q443" s="15"/>
      <c r="R443" s="15"/>
      <c r="S443" s="15"/>
    </row>
    <row r="444">
      <c r="A444" s="15"/>
      <c r="B444" s="15"/>
      <c r="C444" s="15"/>
      <c r="D444" s="15"/>
      <c r="E444" s="15"/>
      <c r="F444" s="15"/>
      <c r="G444" s="15"/>
      <c r="H444" s="15"/>
      <c r="I444" s="15"/>
      <c r="J444" s="15"/>
      <c r="K444" s="15"/>
      <c r="L444" s="15"/>
      <c r="M444" s="15"/>
      <c r="N444" s="15"/>
      <c r="O444" s="15"/>
      <c r="P444" s="15"/>
      <c r="Q444" s="15"/>
      <c r="R444" s="15"/>
      <c r="S444" s="15"/>
    </row>
    <row r="445">
      <c r="A445" s="15"/>
      <c r="B445" s="15"/>
      <c r="C445" s="15"/>
      <c r="D445" s="15"/>
      <c r="E445" s="15"/>
      <c r="F445" s="15"/>
      <c r="G445" s="15"/>
      <c r="H445" s="15"/>
      <c r="I445" s="15"/>
      <c r="J445" s="15"/>
      <c r="K445" s="15"/>
      <c r="L445" s="15"/>
      <c r="M445" s="15"/>
      <c r="N445" s="15"/>
      <c r="O445" s="15"/>
      <c r="P445" s="15"/>
      <c r="Q445" s="15"/>
      <c r="R445" s="15"/>
      <c r="S445" s="15"/>
    </row>
    <row r="446">
      <c r="A446" s="15"/>
      <c r="B446" s="15"/>
      <c r="C446" s="15"/>
      <c r="D446" s="15"/>
      <c r="E446" s="15"/>
      <c r="F446" s="15"/>
      <c r="G446" s="15"/>
      <c r="H446" s="15"/>
      <c r="I446" s="15"/>
      <c r="J446" s="15"/>
      <c r="K446" s="15"/>
      <c r="L446" s="15"/>
      <c r="M446" s="15"/>
      <c r="N446" s="15"/>
      <c r="O446" s="15"/>
      <c r="P446" s="15"/>
      <c r="Q446" s="15"/>
      <c r="R446" s="15"/>
      <c r="S446" s="15"/>
    </row>
    <row r="447">
      <c r="A447" s="15"/>
      <c r="B447" s="15"/>
      <c r="C447" s="15"/>
      <c r="D447" s="15"/>
      <c r="E447" s="15"/>
      <c r="F447" s="15"/>
      <c r="G447" s="15"/>
      <c r="H447" s="15"/>
      <c r="I447" s="15"/>
      <c r="J447" s="15"/>
      <c r="K447" s="15"/>
      <c r="L447" s="15"/>
      <c r="M447" s="15"/>
      <c r="N447" s="15"/>
      <c r="O447" s="15"/>
      <c r="P447" s="15"/>
      <c r="Q447" s="15"/>
      <c r="R447" s="15"/>
      <c r="S447" s="15"/>
    </row>
    <row r="448">
      <c r="A448" s="15"/>
      <c r="B448" s="15"/>
      <c r="C448" s="15"/>
      <c r="D448" s="15"/>
      <c r="E448" s="15"/>
      <c r="F448" s="15"/>
      <c r="G448" s="15"/>
      <c r="H448" s="15"/>
      <c r="I448" s="15"/>
      <c r="J448" s="15"/>
      <c r="K448" s="15"/>
      <c r="L448" s="15"/>
      <c r="M448" s="15"/>
      <c r="N448" s="15"/>
      <c r="O448" s="15"/>
      <c r="P448" s="15"/>
      <c r="Q448" s="15"/>
      <c r="R448" s="15"/>
      <c r="S448" s="15"/>
    </row>
    <row r="449">
      <c r="A449" s="15"/>
      <c r="B449" s="15"/>
      <c r="C449" s="15"/>
      <c r="D449" s="15"/>
      <c r="E449" s="15"/>
      <c r="F449" s="15"/>
      <c r="G449" s="15"/>
      <c r="H449" s="15"/>
      <c r="I449" s="15"/>
      <c r="J449" s="15"/>
      <c r="K449" s="15"/>
      <c r="L449" s="15"/>
      <c r="M449" s="15"/>
      <c r="N449" s="15"/>
      <c r="O449" s="15"/>
      <c r="P449" s="15"/>
      <c r="Q449" s="15"/>
      <c r="R449" s="15"/>
      <c r="S449" s="15"/>
    </row>
    <row r="450">
      <c r="A450" s="15"/>
      <c r="B450" s="15"/>
      <c r="C450" s="15"/>
      <c r="D450" s="15"/>
      <c r="E450" s="15"/>
      <c r="F450" s="15"/>
      <c r="G450" s="15"/>
      <c r="H450" s="15"/>
      <c r="I450" s="15"/>
      <c r="J450" s="15"/>
      <c r="K450" s="15"/>
      <c r="L450" s="15"/>
      <c r="M450" s="15"/>
      <c r="N450" s="15"/>
      <c r="O450" s="15"/>
      <c r="P450" s="15"/>
      <c r="Q450" s="15"/>
      <c r="R450" s="15"/>
      <c r="S450" s="15"/>
    </row>
    <row r="451">
      <c r="A451" s="15"/>
      <c r="B451" s="15"/>
      <c r="C451" s="15"/>
      <c r="D451" s="15"/>
      <c r="E451" s="15"/>
      <c r="F451" s="15"/>
      <c r="G451" s="15"/>
      <c r="H451" s="15"/>
      <c r="I451" s="15"/>
      <c r="J451" s="15"/>
      <c r="K451" s="15"/>
      <c r="L451" s="15"/>
      <c r="M451" s="15"/>
      <c r="N451" s="15"/>
      <c r="O451" s="15"/>
      <c r="P451" s="15"/>
      <c r="Q451" s="15"/>
      <c r="R451" s="15"/>
      <c r="S451" s="15"/>
    </row>
    <row r="452">
      <c r="A452" s="15"/>
      <c r="B452" s="15"/>
      <c r="C452" s="15"/>
      <c r="D452" s="15"/>
      <c r="E452" s="15"/>
      <c r="F452" s="15"/>
      <c r="G452" s="15"/>
      <c r="H452" s="15"/>
      <c r="I452" s="15"/>
      <c r="J452" s="15"/>
      <c r="K452" s="15"/>
      <c r="L452" s="15"/>
      <c r="M452" s="15"/>
      <c r="N452" s="15"/>
      <c r="O452" s="15"/>
      <c r="P452" s="15"/>
      <c r="Q452" s="15"/>
      <c r="R452" s="15"/>
      <c r="S452" s="15"/>
    </row>
    <row r="453">
      <c r="A453" s="15"/>
      <c r="B453" s="15"/>
      <c r="C453" s="15"/>
      <c r="D453" s="15"/>
      <c r="E453" s="15"/>
      <c r="F453" s="15"/>
      <c r="G453" s="15"/>
      <c r="H453" s="15"/>
      <c r="I453" s="15"/>
      <c r="J453" s="15"/>
      <c r="K453" s="15"/>
      <c r="L453" s="15"/>
      <c r="M453" s="15"/>
      <c r="N453" s="15"/>
      <c r="O453" s="15"/>
      <c r="P453" s="15"/>
      <c r="Q453" s="15"/>
      <c r="R453" s="15"/>
      <c r="S453" s="15"/>
    </row>
    <row r="454">
      <c r="A454" s="15"/>
      <c r="B454" s="15"/>
      <c r="C454" s="15"/>
      <c r="D454" s="15"/>
      <c r="E454" s="15"/>
      <c r="F454" s="15"/>
      <c r="G454" s="15"/>
      <c r="H454" s="15"/>
      <c r="I454" s="15"/>
      <c r="J454" s="15"/>
      <c r="K454" s="15"/>
      <c r="L454" s="15"/>
      <c r="M454" s="15"/>
      <c r="N454" s="15"/>
      <c r="O454" s="15"/>
      <c r="P454" s="15"/>
      <c r="Q454" s="15"/>
      <c r="R454" s="15"/>
      <c r="S454" s="15"/>
    </row>
    <row r="455">
      <c r="A455" s="15"/>
      <c r="B455" s="15"/>
      <c r="C455" s="15"/>
      <c r="D455" s="15"/>
      <c r="E455" s="15"/>
      <c r="F455" s="15"/>
      <c r="G455" s="15"/>
      <c r="H455" s="15"/>
      <c r="I455" s="15"/>
      <c r="J455" s="15"/>
      <c r="K455" s="15"/>
      <c r="L455" s="15"/>
      <c r="M455" s="15"/>
      <c r="N455" s="15"/>
      <c r="O455" s="15"/>
      <c r="P455" s="15"/>
      <c r="Q455" s="15"/>
      <c r="R455" s="15"/>
      <c r="S455" s="15"/>
    </row>
    <row r="456">
      <c r="A456" s="15"/>
      <c r="B456" s="15"/>
      <c r="C456" s="15"/>
      <c r="D456" s="15"/>
      <c r="E456" s="15"/>
      <c r="F456" s="15"/>
      <c r="G456" s="15"/>
      <c r="H456" s="15"/>
      <c r="I456" s="15"/>
      <c r="J456" s="15"/>
      <c r="K456" s="15"/>
      <c r="L456" s="15"/>
      <c r="M456" s="15"/>
      <c r="N456" s="15"/>
      <c r="O456" s="15"/>
      <c r="P456" s="15"/>
      <c r="Q456" s="15"/>
      <c r="R456" s="15"/>
      <c r="S456" s="15"/>
    </row>
    <row r="457">
      <c r="A457" s="15"/>
      <c r="B457" s="15"/>
      <c r="C457" s="15"/>
      <c r="D457" s="15"/>
      <c r="E457" s="15"/>
      <c r="F457" s="15"/>
      <c r="G457" s="15"/>
      <c r="H457" s="15"/>
      <c r="I457" s="15"/>
      <c r="J457" s="15"/>
      <c r="K457" s="15"/>
      <c r="L457" s="15"/>
      <c r="M457" s="15"/>
      <c r="N457" s="15"/>
      <c r="O457" s="15"/>
      <c r="P457" s="15"/>
      <c r="Q457" s="15"/>
      <c r="R457" s="15"/>
      <c r="S457" s="15"/>
    </row>
    <row r="458">
      <c r="A458" s="15"/>
      <c r="B458" s="15"/>
      <c r="C458" s="15"/>
      <c r="D458" s="15"/>
      <c r="E458" s="15"/>
      <c r="F458" s="15"/>
      <c r="G458" s="15"/>
      <c r="H458" s="15"/>
      <c r="I458" s="15"/>
      <c r="J458" s="15"/>
      <c r="K458" s="15"/>
      <c r="L458" s="15"/>
      <c r="M458" s="15"/>
      <c r="N458" s="15"/>
      <c r="O458" s="15"/>
      <c r="P458" s="15"/>
      <c r="Q458" s="15"/>
      <c r="R458" s="15"/>
      <c r="S458" s="15"/>
    </row>
    <row r="459">
      <c r="A459" s="15"/>
      <c r="B459" s="15"/>
      <c r="C459" s="15"/>
      <c r="D459" s="15"/>
      <c r="E459" s="15"/>
      <c r="F459" s="15"/>
      <c r="G459" s="15"/>
      <c r="H459" s="15"/>
      <c r="I459" s="15"/>
      <c r="J459" s="15"/>
      <c r="K459" s="15"/>
      <c r="L459" s="15"/>
      <c r="M459" s="15"/>
      <c r="N459" s="15"/>
      <c r="O459" s="15"/>
      <c r="P459" s="15"/>
      <c r="Q459" s="15"/>
      <c r="R459" s="15"/>
      <c r="S459" s="15"/>
    </row>
    <row r="460">
      <c r="A460" s="15"/>
      <c r="B460" s="15"/>
      <c r="C460" s="15"/>
      <c r="D460" s="15"/>
      <c r="E460" s="15"/>
      <c r="F460" s="15"/>
      <c r="G460" s="15"/>
      <c r="H460" s="15"/>
      <c r="I460" s="15"/>
      <c r="J460" s="15"/>
      <c r="K460" s="15"/>
      <c r="L460" s="15"/>
      <c r="M460" s="15"/>
      <c r="N460" s="15"/>
      <c r="O460" s="15"/>
      <c r="P460" s="15"/>
      <c r="Q460" s="15"/>
      <c r="R460" s="15"/>
      <c r="S460" s="15"/>
    </row>
    <row r="461">
      <c r="A461" s="15"/>
      <c r="B461" s="15"/>
      <c r="C461" s="15"/>
      <c r="D461" s="15"/>
      <c r="E461" s="15"/>
      <c r="F461" s="15"/>
      <c r="G461" s="15"/>
      <c r="H461" s="15"/>
      <c r="I461" s="15"/>
      <c r="J461" s="15"/>
      <c r="K461" s="15"/>
      <c r="L461" s="15"/>
      <c r="M461" s="15"/>
      <c r="N461" s="15"/>
      <c r="O461" s="15"/>
      <c r="P461" s="15"/>
      <c r="Q461" s="15"/>
      <c r="R461" s="15"/>
      <c r="S461" s="15"/>
    </row>
    <row r="462">
      <c r="A462" s="15"/>
      <c r="B462" s="15"/>
      <c r="C462" s="15"/>
      <c r="D462" s="15"/>
      <c r="E462" s="15"/>
      <c r="F462" s="15"/>
      <c r="G462" s="15"/>
      <c r="H462" s="15"/>
      <c r="I462" s="15"/>
      <c r="J462" s="15"/>
      <c r="K462" s="15"/>
      <c r="L462" s="15"/>
      <c r="M462" s="15"/>
      <c r="N462" s="15"/>
      <c r="O462" s="15"/>
      <c r="P462" s="15"/>
      <c r="Q462" s="15"/>
      <c r="R462" s="15"/>
      <c r="S462" s="15"/>
    </row>
    <row r="463">
      <c r="A463" s="15"/>
      <c r="B463" s="15"/>
      <c r="C463" s="15"/>
      <c r="D463" s="15"/>
      <c r="E463" s="15"/>
      <c r="F463" s="15"/>
      <c r="G463" s="15"/>
      <c r="H463" s="15"/>
      <c r="I463" s="15"/>
      <c r="J463" s="15"/>
      <c r="K463" s="15"/>
      <c r="L463" s="15"/>
      <c r="M463" s="15"/>
      <c r="N463" s="15"/>
      <c r="O463" s="15"/>
      <c r="P463" s="15"/>
      <c r="Q463" s="15"/>
      <c r="R463" s="15"/>
      <c r="S463" s="15"/>
    </row>
    <row r="464">
      <c r="A464" s="15"/>
      <c r="B464" s="15"/>
      <c r="C464" s="15"/>
      <c r="D464" s="15"/>
      <c r="E464" s="15"/>
      <c r="F464" s="15"/>
      <c r="G464" s="15"/>
      <c r="H464" s="15"/>
      <c r="I464" s="15"/>
      <c r="J464" s="15"/>
      <c r="K464" s="15"/>
      <c r="L464" s="15"/>
      <c r="M464" s="15"/>
      <c r="N464" s="15"/>
      <c r="O464" s="15"/>
      <c r="P464" s="15"/>
      <c r="Q464" s="15"/>
      <c r="R464" s="15"/>
      <c r="S464" s="15"/>
    </row>
    <row r="465">
      <c r="A465" s="15"/>
      <c r="B465" s="15"/>
      <c r="C465" s="15"/>
      <c r="D465" s="15"/>
      <c r="E465" s="15"/>
      <c r="F465" s="15"/>
      <c r="G465" s="15"/>
      <c r="H465" s="15"/>
      <c r="I465" s="15"/>
      <c r="J465" s="15"/>
      <c r="K465" s="15"/>
      <c r="L465" s="15"/>
      <c r="M465" s="15"/>
      <c r="N465" s="15"/>
      <c r="O465" s="15"/>
      <c r="P465" s="15"/>
      <c r="Q465" s="15"/>
      <c r="R465" s="15"/>
      <c r="S465" s="15"/>
    </row>
    <row r="466">
      <c r="A466" s="15"/>
      <c r="B466" s="15"/>
      <c r="C466" s="15"/>
      <c r="D466" s="15"/>
      <c r="E466" s="15"/>
      <c r="F466" s="15"/>
      <c r="G466" s="15"/>
      <c r="H466" s="15"/>
      <c r="I466" s="15"/>
      <c r="J466" s="15"/>
      <c r="K466" s="15"/>
      <c r="L466" s="15"/>
      <c r="M466" s="15"/>
      <c r="N466" s="15"/>
      <c r="O466" s="15"/>
      <c r="P466" s="15"/>
      <c r="Q466" s="15"/>
      <c r="R466" s="15"/>
      <c r="S466" s="15"/>
    </row>
    <row r="467">
      <c r="A467" s="15"/>
      <c r="B467" s="15"/>
      <c r="C467" s="15"/>
      <c r="D467" s="15"/>
      <c r="E467" s="15"/>
      <c r="F467" s="15"/>
      <c r="G467" s="15"/>
      <c r="H467" s="15"/>
      <c r="I467" s="15"/>
      <c r="J467" s="15"/>
      <c r="K467" s="15"/>
      <c r="L467" s="15"/>
      <c r="M467" s="15"/>
      <c r="N467" s="15"/>
      <c r="O467" s="15"/>
      <c r="P467" s="15"/>
      <c r="Q467" s="15"/>
      <c r="R467" s="15"/>
      <c r="S467" s="15"/>
    </row>
    <row r="468">
      <c r="A468" s="15"/>
      <c r="B468" s="15"/>
      <c r="C468" s="15"/>
      <c r="D468" s="15"/>
      <c r="E468" s="15"/>
      <c r="F468" s="15"/>
      <c r="G468" s="15"/>
      <c r="H468" s="15"/>
      <c r="I468" s="15"/>
      <c r="J468" s="15"/>
      <c r="K468" s="15"/>
      <c r="L468" s="15"/>
      <c r="M468" s="15"/>
      <c r="N468" s="15"/>
      <c r="O468" s="15"/>
      <c r="P468" s="15"/>
      <c r="Q468" s="15"/>
      <c r="R468" s="15"/>
      <c r="S468" s="15"/>
    </row>
    <row r="469">
      <c r="A469" s="15"/>
      <c r="B469" s="15"/>
      <c r="C469" s="15"/>
      <c r="D469" s="15"/>
      <c r="E469" s="15"/>
      <c r="F469" s="15"/>
      <c r="G469" s="15"/>
      <c r="H469" s="15"/>
      <c r="I469" s="15"/>
      <c r="J469" s="15"/>
      <c r="K469" s="15"/>
      <c r="L469" s="15"/>
      <c r="M469" s="15"/>
      <c r="N469" s="15"/>
      <c r="O469" s="15"/>
      <c r="P469" s="15"/>
      <c r="Q469" s="15"/>
      <c r="R469" s="15"/>
      <c r="S469" s="15"/>
    </row>
    <row r="470">
      <c r="A470" s="15"/>
      <c r="B470" s="15"/>
      <c r="C470" s="15"/>
      <c r="D470" s="15"/>
      <c r="E470" s="15"/>
      <c r="F470" s="15"/>
      <c r="G470" s="15"/>
      <c r="H470" s="15"/>
      <c r="I470" s="15"/>
      <c r="J470" s="15"/>
      <c r="K470" s="15"/>
      <c r="L470" s="15"/>
      <c r="M470" s="15"/>
      <c r="N470" s="15"/>
      <c r="O470" s="15"/>
      <c r="P470" s="15"/>
      <c r="Q470" s="15"/>
      <c r="R470" s="15"/>
      <c r="S470" s="15"/>
    </row>
    <row r="471">
      <c r="A471" s="15"/>
      <c r="B471" s="15"/>
      <c r="C471" s="15"/>
      <c r="D471" s="15"/>
      <c r="E471" s="15"/>
      <c r="F471" s="15"/>
      <c r="G471" s="15"/>
      <c r="H471" s="15"/>
      <c r="I471" s="15"/>
      <c r="J471" s="15"/>
      <c r="K471" s="15"/>
      <c r="L471" s="15"/>
      <c r="M471" s="15"/>
      <c r="N471" s="15"/>
      <c r="O471" s="15"/>
      <c r="P471" s="15"/>
      <c r="Q471" s="15"/>
      <c r="R471" s="15"/>
      <c r="S471" s="15"/>
    </row>
    <row r="472">
      <c r="A472" s="15"/>
      <c r="B472" s="15"/>
      <c r="C472" s="15"/>
      <c r="D472" s="15"/>
      <c r="E472" s="15"/>
      <c r="F472" s="15"/>
      <c r="G472" s="15"/>
      <c r="H472" s="15"/>
      <c r="I472" s="15"/>
      <c r="J472" s="15"/>
      <c r="K472" s="15"/>
      <c r="L472" s="15"/>
      <c r="M472" s="15"/>
      <c r="N472" s="15"/>
      <c r="O472" s="15"/>
      <c r="P472" s="15"/>
      <c r="Q472" s="15"/>
      <c r="R472" s="15"/>
      <c r="S472" s="15"/>
    </row>
    <row r="473">
      <c r="A473" s="15"/>
      <c r="B473" s="15"/>
      <c r="C473" s="15"/>
      <c r="D473" s="15"/>
      <c r="E473" s="15"/>
      <c r="F473" s="15"/>
      <c r="G473" s="15"/>
      <c r="H473" s="15"/>
      <c r="I473" s="15"/>
      <c r="J473" s="15"/>
      <c r="K473" s="15"/>
      <c r="L473" s="15"/>
      <c r="M473" s="15"/>
      <c r="N473" s="15"/>
      <c r="O473" s="15"/>
      <c r="P473" s="15"/>
      <c r="Q473" s="15"/>
      <c r="R473" s="15"/>
      <c r="S473" s="15"/>
    </row>
    <row r="474">
      <c r="A474" s="15"/>
      <c r="B474" s="15"/>
      <c r="C474" s="15"/>
      <c r="D474" s="15"/>
      <c r="E474" s="15"/>
      <c r="F474" s="15"/>
      <c r="G474" s="15"/>
      <c r="H474" s="15"/>
      <c r="I474" s="15"/>
      <c r="J474" s="15"/>
      <c r="K474" s="15"/>
      <c r="L474" s="15"/>
      <c r="M474" s="15"/>
      <c r="N474" s="15"/>
      <c r="O474" s="15"/>
      <c r="P474" s="15"/>
      <c r="Q474" s="15"/>
      <c r="R474" s="15"/>
      <c r="S474" s="15"/>
    </row>
    <row r="475">
      <c r="A475" s="15"/>
      <c r="B475" s="15"/>
      <c r="C475" s="15"/>
      <c r="D475" s="15"/>
      <c r="E475" s="15"/>
      <c r="F475" s="15"/>
      <c r="G475" s="15"/>
      <c r="H475" s="15"/>
      <c r="I475" s="15"/>
      <c r="J475" s="15"/>
      <c r="K475" s="15"/>
      <c r="L475" s="15"/>
      <c r="M475" s="15"/>
      <c r="N475" s="15"/>
      <c r="O475" s="15"/>
      <c r="P475" s="15"/>
      <c r="Q475" s="15"/>
      <c r="R475" s="15"/>
      <c r="S475" s="15"/>
    </row>
    <row r="476">
      <c r="A476" s="15"/>
      <c r="B476" s="15"/>
      <c r="C476" s="15"/>
      <c r="D476" s="15"/>
      <c r="E476" s="15"/>
      <c r="F476" s="15"/>
      <c r="G476" s="15"/>
      <c r="H476" s="15"/>
      <c r="I476" s="15"/>
      <c r="J476" s="15"/>
      <c r="K476" s="15"/>
      <c r="L476" s="15"/>
      <c r="M476" s="15"/>
      <c r="N476" s="15"/>
      <c r="O476" s="15"/>
      <c r="P476" s="15"/>
      <c r="Q476" s="15"/>
      <c r="R476" s="15"/>
      <c r="S476" s="15"/>
    </row>
    <row r="477">
      <c r="A477" s="15"/>
      <c r="B477" s="15"/>
      <c r="C477" s="15"/>
      <c r="D477" s="15"/>
      <c r="E477" s="15"/>
      <c r="F477" s="15"/>
      <c r="G477" s="15"/>
      <c r="H477" s="15"/>
      <c r="I477" s="15"/>
      <c r="J477" s="15"/>
      <c r="K477" s="15"/>
      <c r="L477" s="15"/>
      <c r="M477" s="15"/>
      <c r="N477" s="15"/>
      <c r="O477" s="15"/>
      <c r="P477" s="15"/>
      <c r="Q477" s="15"/>
      <c r="R477" s="15"/>
      <c r="S477" s="15"/>
    </row>
    <row r="478">
      <c r="A478" s="15"/>
      <c r="B478" s="15"/>
      <c r="C478" s="15"/>
      <c r="D478" s="15"/>
      <c r="E478" s="15"/>
      <c r="F478" s="15"/>
      <c r="G478" s="15"/>
      <c r="H478" s="15"/>
      <c r="I478" s="15"/>
      <c r="J478" s="15"/>
      <c r="K478" s="15"/>
      <c r="L478" s="15"/>
      <c r="M478" s="15"/>
      <c r="N478" s="15"/>
      <c r="O478" s="15"/>
      <c r="P478" s="15"/>
      <c r="Q478" s="15"/>
      <c r="R478" s="15"/>
      <c r="S478" s="15"/>
    </row>
    <row r="479">
      <c r="A479" s="15"/>
      <c r="B479" s="15"/>
      <c r="C479" s="15"/>
      <c r="D479" s="15"/>
      <c r="E479" s="15"/>
      <c r="F479" s="15"/>
      <c r="G479" s="15"/>
      <c r="H479" s="15"/>
      <c r="I479" s="15"/>
      <c r="J479" s="15"/>
      <c r="K479" s="15"/>
      <c r="L479" s="15"/>
      <c r="M479" s="15"/>
      <c r="N479" s="15"/>
      <c r="O479" s="15"/>
      <c r="P479" s="15"/>
      <c r="Q479" s="15"/>
      <c r="R479" s="15"/>
      <c r="S479" s="15"/>
    </row>
    <row r="480">
      <c r="A480" s="15"/>
      <c r="B480" s="15"/>
      <c r="C480" s="15"/>
      <c r="D480" s="15"/>
      <c r="E480" s="15"/>
      <c r="F480" s="15"/>
      <c r="G480" s="15"/>
      <c r="H480" s="15"/>
      <c r="I480" s="15"/>
      <c r="J480" s="15"/>
      <c r="K480" s="15"/>
      <c r="L480" s="15"/>
      <c r="M480" s="15"/>
      <c r="N480" s="15"/>
      <c r="O480" s="15"/>
      <c r="P480" s="15"/>
      <c r="Q480" s="15"/>
      <c r="R480" s="15"/>
      <c r="S480" s="15"/>
    </row>
    <row r="481">
      <c r="A481" s="15"/>
      <c r="B481" s="15"/>
      <c r="C481" s="15"/>
      <c r="D481" s="15"/>
      <c r="E481" s="15"/>
      <c r="F481" s="15"/>
      <c r="G481" s="15"/>
      <c r="H481" s="15"/>
      <c r="I481" s="15"/>
      <c r="J481" s="15"/>
      <c r="K481" s="15"/>
      <c r="L481" s="15"/>
      <c r="M481" s="15"/>
      <c r="N481" s="15"/>
      <c r="O481" s="15"/>
      <c r="P481" s="15"/>
      <c r="Q481" s="15"/>
      <c r="R481" s="15"/>
      <c r="S481" s="15"/>
    </row>
    <row r="482">
      <c r="A482" s="15"/>
      <c r="B482" s="15"/>
      <c r="C482" s="15"/>
      <c r="D482" s="15"/>
      <c r="E482" s="15"/>
      <c r="F482" s="15"/>
      <c r="G482" s="15"/>
      <c r="H482" s="15"/>
      <c r="I482" s="15"/>
      <c r="J482" s="15"/>
      <c r="K482" s="15"/>
      <c r="L482" s="15"/>
      <c r="M482" s="15"/>
      <c r="N482" s="15"/>
      <c r="O482" s="15"/>
      <c r="P482" s="15"/>
      <c r="Q482" s="15"/>
      <c r="R482" s="15"/>
      <c r="S482" s="15"/>
    </row>
    <row r="483">
      <c r="A483" s="15"/>
      <c r="B483" s="15"/>
      <c r="C483" s="15"/>
      <c r="D483" s="15"/>
      <c r="E483" s="15"/>
      <c r="F483" s="15"/>
      <c r="G483" s="15"/>
      <c r="H483" s="15"/>
      <c r="I483" s="15"/>
      <c r="J483" s="15"/>
      <c r="K483" s="15"/>
      <c r="L483" s="15"/>
      <c r="M483" s="15"/>
      <c r="N483" s="15"/>
      <c r="O483" s="15"/>
      <c r="P483" s="15"/>
      <c r="Q483" s="15"/>
      <c r="R483" s="15"/>
      <c r="S483" s="15"/>
    </row>
    <row r="484">
      <c r="A484" s="15"/>
      <c r="B484" s="15"/>
      <c r="C484" s="15"/>
      <c r="D484" s="15"/>
      <c r="E484" s="15"/>
      <c r="F484" s="15"/>
      <c r="G484" s="15"/>
      <c r="H484" s="15"/>
      <c r="I484" s="15"/>
      <c r="J484" s="15"/>
      <c r="K484" s="15"/>
      <c r="L484" s="15"/>
      <c r="M484" s="15"/>
      <c r="N484" s="15"/>
      <c r="O484" s="15"/>
      <c r="P484" s="15"/>
      <c r="Q484" s="15"/>
      <c r="R484" s="15"/>
      <c r="S484" s="15"/>
    </row>
    <row r="485">
      <c r="A485" s="15"/>
      <c r="B485" s="15"/>
      <c r="C485" s="15"/>
      <c r="D485" s="15"/>
      <c r="E485" s="15"/>
      <c r="F485" s="15"/>
      <c r="G485" s="15"/>
      <c r="H485" s="15"/>
      <c r="I485" s="15"/>
      <c r="J485" s="15"/>
      <c r="K485" s="15"/>
      <c r="L485" s="15"/>
      <c r="M485" s="15"/>
      <c r="N485" s="15"/>
      <c r="O485" s="15"/>
      <c r="P485" s="15"/>
      <c r="Q485" s="15"/>
      <c r="R485" s="15"/>
      <c r="S485" s="15"/>
    </row>
    <row r="486">
      <c r="A486" s="15"/>
      <c r="B486" s="15"/>
      <c r="C486" s="15"/>
      <c r="D486" s="15"/>
      <c r="E486" s="15"/>
      <c r="F486" s="15"/>
      <c r="G486" s="15"/>
      <c r="H486" s="15"/>
      <c r="I486" s="15"/>
      <c r="J486" s="15"/>
      <c r="K486" s="15"/>
      <c r="L486" s="15"/>
      <c r="M486" s="15"/>
      <c r="N486" s="15"/>
      <c r="O486" s="15"/>
      <c r="P486" s="15"/>
      <c r="Q486" s="15"/>
      <c r="R486" s="15"/>
      <c r="S486" s="15"/>
    </row>
    <row r="487">
      <c r="A487" s="15"/>
      <c r="B487" s="15"/>
      <c r="C487" s="15"/>
      <c r="D487" s="15"/>
      <c r="E487" s="15"/>
      <c r="F487" s="15"/>
      <c r="G487" s="15"/>
      <c r="H487" s="15"/>
      <c r="I487" s="15"/>
      <c r="J487" s="15"/>
      <c r="K487" s="15"/>
      <c r="L487" s="15"/>
      <c r="M487" s="15"/>
      <c r="N487" s="15"/>
      <c r="O487" s="15"/>
      <c r="P487" s="15"/>
      <c r="Q487" s="15"/>
      <c r="R487" s="15"/>
      <c r="S487" s="15"/>
    </row>
    <row r="488">
      <c r="A488" s="15"/>
      <c r="B488" s="15"/>
      <c r="C488" s="15"/>
      <c r="D488" s="15"/>
      <c r="E488" s="15"/>
      <c r="F488" s="15"/>
      <c r="G488" s="15"/>
      <c r="H488" s="15"/>
      <c r="I488" s="15"/>
      <c r="J488" s="15"/>
      <c r="K488" s="15"/>
      <c r="L488" s="15"/>
      <c r="M488" s="15"/>
      <c r="N488" s="15"/>
      <c r="O488" s="15"/>
      <c r="P488" s="15"/>
      <c r="Q488" s="15"/>
      <c r="R488" s="15"/>
      <c r="S488" s="15"/>
    </row>
    <row r="489">
      <c r="A489" s="15"/>
      <c r="B489" s="15"/>
      <c r="C489" s="15"/>
      <c r="D489" s="15"/>
      <c r="E489" s="15"/>
      <c r="F489" s="15"/>
      <c r="G489" s="15"/>
      <c r="H489" s="15"/>
      <c r="I489" s="15"/>
      <c r="J489" s="15"/>
      <c r="K489" s="15"/>
      <c r="L489" s="15"/>
      <c r="M489" s="15"/>
      <c r="N489" s="15"/>
      <c r="O489" s="15"/>
      <c r="P489" s="15"/>
      <c r="Q489" s="15"/>
      <c r="R489" s="15"/>
      <c r="S489" s="15"/>
    </row>
    <row r="490">
      <c r="A490" s="15"/>
      <c r="B490" s="15"/>
      <c r="C490" s="15"/>
      <c r="D490" s="15"/>
      <c r="E490" s="15"/>
      <c r="F490" s="15"/>
      <c r="G490" s="15"/>
      <c r="H490" s="15"/>
      <c r="I490" s="15"/>
      <c r="J490" s="15"/>
      <c r="K490" s="15"/>
      <c r="L490" s="15"/>
      <c r="M490" s="15"/>
      <c r="N490" s="15"/>
      <c r="O490" s="15"/>
      <c r="P490" s="15"/>
      <c r="Q490" s="15"/>
      <c r="R490" s="15"/>
      <c r="S490" s="15"/>
    </row>
    <row r="491">
      <c r="A491" s="15"/>
      <c r="B491" s="15"/>
      <c r="C491" s="15"/>
      <c r="D491" s="15"/>
      <c r="E491" s="15"/>
      <c r="F491" s="15"/>
      <c r="G491" s="15"/>
      <c r="H491" s="15"/>
      <c r="I491" s="15"/>
      <c r="J491" s="15"/>
      <c r="K491" s="15"/>
      <c r="L491" s="15"/>
      <c r="M491" s="15"/>
      <c r="N491" s="15"/>
      <c r="O491" s="15"/>
      <c r="P491" s="15"/>
      <c r="Q491" s="15"/>
      <c r="R491" s="15"/>
      <c r="S491" s="15"/>
    </row>
    <row r="492">
      <c r="A492" s="15"/>
      <c r="B492" s="15"/>
      <c r="C492" s="15"/>
      <c r="D492" s="15"/>
      <c r="E492" s="15"/>
      <c r="F492" s="15"/>
      <c r="G492" s="15"/>
      <c r="H492" s="15"/>
      <c r="I492" s="15"/>
      <c r="J492" s="15"/>
      <c r="K492" s="15"/>
      <c r="L492" s="15"/>
      <c r="M492" s="15"/>
      <c r="N492" s="15"/>
      <c r="O492" s="15"/>
      <c r="P492" s="15"/>
      <c r="Q492" s="15"/>
      <c r="R492" s="15"/>
      <c r="S492" s="15"/>
    </row>
    <row r="493">
      <c r="A493" s="15"/>
      <c r="B493" s="15"/>
      <c r="C493" s="15"/>
      <c r="D493" s="15"/>
      <c r="E493" s="15"/>
      <c r="F493" s="15"/>
      <c r="G493" s="15"/>
      <c r="H493" s="15"/>
      <c r="I493" s="15"/>
      <c r="J493" s="15"/>
      <c r="K493" s="15"/>
      <c r="L493" s="15"/>
      <c r="M493" s="15"/>
      <c r="N493" s="15"/>
      <c r="O493" s="15"/>
      <c r="P493" s="15"/>
      <c r="Q493" s="15"/>
      <c r="R493" s="15"/>
      <c r="S493" s="15"/>
    </row>
    <row r="494">
      <c r="A494" s="15"/>
      <c r="B494" s="15"/>
      <c r="C494" s="15"/>
      <c r="D494" s="15"/>
      <c r="E494" s="15"/>
      <c r="F494" s="15"/>
      <c r="G494" s="15"/>
      <c r="H494" s="15"/>
      <c r="I494" s="15"/>
      <c r="J494" s="15"/>
      <c r="K494" s="15"/>
      <c r="L494" s="15"/>
      <c r="M494" s="15"/>
      <c r="N494" s="15"/>
      <c r="O494" s="15"/>
      <c r="P494" s="15"/>
      <c r="Q494" s="15"/>
      <c r="R494" s="15"/>
      <c r="S494" s="15"/>
    </row>
    <row r="495">
      <c r="A495" s="15"/>
      <c r="B495" s="15"/>
      <c r="C495" s="15"/>
      <c r="D495" s="15"/>
      <c r="E495" s="15"/>
      <c r="F495" s="15"/>
      <c r="G495" s="15"/>
      <c r="H495" s="15"/>
      <c r="I495" s="15"/>
      <c r="J495" s="15"/>
      <c r="K495" s="15"/>
      <c r="L495" s="15"/>
      <c r="M495" s="15"/>
      <c r="N495" s="15"/>
      <c r="O495" s="15"/>
      <c r="P495" s="15"/>
      <c r="Q495" s="15"/>
      <c r="R495" s="15"/>
      <c r="S495" s="15"/>
    </row>
    <row r="496">
      <c r="A496" s="15"/>
      <c r="B496" s="15"/>
      <c r="C496" s="15"/>
      <c r="D496" s="15"/>
      <c r="E496" s="15"/>
      <c r="F496" s="15"/>
      <c r="G496" s="15"/>
      <c r="H496" s="15"/>
      <c r="I496" s="15"/>
      <c r="J496" s="15"/>
      <c r="K496" s="15"/>
      <c r="L496" s="15"/>
      <c r="M496" s="15"/>
      <c r="N496" s="15"/>
      <c r="O496" s="15"/>
      <c r="P496" s="15"/>
      <c r="Q496" s="15"/>
      <c r="R496" s="15"/>
      <c r="S496" s="15"/>
    </row>
    <row r="497">
      <c r="A497" s="15"/>
      <c r="B497" s="15"/>
      <c r="C497" s="15"/>
      <c r="D497" s="15"/>
      <c r="E497" s="15"/>
      <c r="F497" s="15"/>
      <c r="G497" s="15"/>
      <c r="H497" s="15"/>
      <c r="I497" s="15"/>
      <c r="J497" s="15"/>
      <c r="K497" s="15"/>
      <c r="L497" s="15"/>
      <c r="M497" s="15"/>
      <c r="N497" s="15"/>
      <c r="O497" s="15"/>
      <c r="P497" s="15"/>
      <c r="Q497" s="15"/>
      <c r="R497" s="15"/>
      <c r="S497" s="15"/>
    </row>
    <row r="498">
      <c r="A498" s="15"/>
      <c r="B498" s="15"/>
      <c r="C498" s="15"/>
      <c r="D498" s="15"/>
      <c r="E498" s="15"/>
      <c r="F498" s="15"/>
      <c r="G498" s="15"/>
      <c r="H498" s="15"/>
      <c r="I498" s="15"/>
      <c r="J498" s="15"/>
      <c r="K498" s="15"/>
      <c r="L498" s="15"/>
      <c r="M498" s="15"/>
      <c r="N498" s="15"/>
      <c r="O498" s="15"/>
      <c r="P498" s="15"/>
      <c r="Q498" s="15"/>
      <c r="R498" s="15"/>
      <c r="S498" s="15"/>
    </row>
    <row r="499">
      <c r="A499" s="15"/>
      <c r="B499" s="15"/>
      <c r="C499" s="15"/>
      <c r="D499" s="15"/>
      <c r="E499" s="15"/>
      <c r="F499" s="15"/>
      <c r="G499" s="15"/>
      <c r="H499" s="15"/>
      <c r="I499" s="15"/>
      <c r="J499" s="15"/>
      <c r="K499" s="15"/>
      <c r="L499" s="15"/>
      <c r="M499" s="15"/>
      <c r="N499" s="15"/>
      <c r="O499" s="15"/>
      <c r="P499" s="15"/>
      <c r="Q499" s="15"/>
      <c r="R499" s="15"/>
      <c r="S499" s="15"/>
    </row>
    <row r="500">
      <c r="A500" s="15"/>
      <c r="B500" s="15"/>
      <c r="C500" s="15"/>
      <c r="D500" s="15"/>
      <c r="E500" s="15"/>
      <c r="F500" s="15"/>
      <c r="G500" s="15"/>
      <c r="H500" s="15"/>
      <c r="I500" s="15"/>
      <c r="J500" s="15"/>
      <c r="K500" s="15"/>
      <c r="L500" s="15"/>
      <c r="M500" s="15"/>
      <c r="N500" s="15"/>
      <c r="O500" s="15"/>
      <c r="P500" s="15"/>
      <c r="Q500" s="15"/>
      <c r="R500" s="15"/>
      <c r="S500" s="15"/>
    </row>
    <row r="501">
      <c r="A501" s="15"/>
      <c r="B501" s="15"/>
      <c r="C501" s="15"/>
      <c r="D501" s="15"/>
      <c r="E501" s="15"/>
      <c r="F501" s="15"/>
      <c r="G501" s="15"/>
      <c r="H501" s="15"/>
      <c r="I501" s="15"/>
      <c r="J501" s="15"/>
      <c r="K501" s="15"/>
      <c r="L501" s="15"/>
      <c r="M501" s="15"/>
      <c r="N501" s="15"/>
      <c r="O501" s="15"/>
      <c r="P501" s="15"/>
      <c r="Q501" s="15"/>
      <c r="R501" s="15"/>
      <c r="S501" s="15"/>
    </row>
    <row r="502">
      <c r="A502" s="15"/>
      <c r="B502" s="15"/>
      <c r="C502" s="15"/>
      <c r="D502" s="15"/>
      <c r="E502" s="15"/>
      <c r="F502" s="15"/>
      <c r="G502" s="15"/>
      <c r="H502" s="15"/>
      <c r="I502" s="15"/>
      <c r="J502" s="15"/>
      <c r="K502" s="15"/>
      <c r="L502" s="15"/>
      <c r="M502" s="15"/>
      <c r="N502" s="15"/>
      <c r="O502" s="15"/>
      <c r="P502" s="15"/>
      <c r="Q502" s="15"/>
      <c r="R502" s="15"/>
      <c r="S502" s="15"/>
    </row>
    <row r="503">
      <c r="A503" s="15"/>
      <c r="B503" s="15"/>
      <c r="C503" s="15"/>
      <c r="D503" s="15"/>
      <c r="E503" s="15"/>
      <c r="F503" s="15"/>
      <c r="G503" s="15"/>
      <c r="H503" s="15"/>
      <c r="I503" s="15"/>
      <c r="J503" s="15"/>
      <c r="K503" s="15"/>
      <c r="L503" s="15"/>
      <c r="M503" s="15"/>
      <c r="N503" s="15"/>
      <c r="O503" s="15"/>
      <c r="P503" s="15"/>
      <c r="Q503" s="15"/>
      <c r="R503" s="15"/>
      <c r="S503" s="15"/>
    </row>
    <row r="504">
      <c r="A504" s="15"/>
      <c r="B504" s="15"/>
      <c r="C504" s="15"/>
      <c r="D504" s="15"/>
      <c r="E504" s="15"/>
      <c r="F504" s="15"/>
      <c r="G504" s="15"/>
      <c r="H504" s="15"/>
      <c r="I504" s="15"/>
      <c r="J504" s="15"/>
      <c r="K504" s="15"/>
      <c r="L504" s="15"/>
      <c r="M504" s="15"/>
      <c r="N504" s="15"/>
      <c r="O504" s="15"/>
      <c r="P504" s="15"/>
      <c r="Q504" s="15"/>
      <c r="R504" s="15"/>
      <c r="S504" s="15"/>
    </row>
    <row r="505">
      <c r="A505" s="15"/>
      <c r="B505" s="15"/>
      <c r="C505" s="15"/>
      <c r="D505" s="15"/>
      <c r="E505" s="15"/>
      <c r="F505" s="15"/>
      <c r="G505" s="15"/>
      <c r="H505" s="15"/>
      <c r="I505" s="15"/>
      <c r="J505" s="15"/>
      <c r="K505" s="15"/>
      <c r="L505" s="15"/>
      <c r="M505" s="15"/>
      <c r="N505" s="15"/>
      <c r="O505" s="15"/>
      <c r="P505" s="15"/>
      <c r="Q505" s="15"/>
      <c r="R505" s="15"/>
      <c r="S505" s="15"/>
    </row>
    <row r="506">
      <c r="A506" s="15"/>
      <c r="B506" s="15"/>
      <c r="C506" s="15"/>
      <c r="D506" s="15"/>
      <c r="E506" s="15"/>
      <c r="F506" s="15"/>
      <c r="G506" s="15"/>
      <c r="H506" s="15"/>
      <c r="I506" s="15"/>
      <c r="J506" s="15"/>
      <c r="K506" s="15"/>
      <c r="L506" s="15"/>
      <c r="M506" s="15"/>
      <c r="N506" s="15"/>
      <c r="O506" s="15"/>
      <c r="P506" s="15"/>
      <c r="Q506" s="15"/>
      <c r="R506" s="15"/>
      <c r="S506" s="15"/>
    </row>
    <row r="507">
      <c r="A507" s="15"/>
      <c r="B507" s="15"/>
      <c r="C507" s="15"/>
      <c r="D507" s="15"/>
      <c r="E507" s="15"/>
      <c r="F507" s="15"/>
      <c r="G507" s="15"/>
      <c r="H507" s="15"/>
      <c r="I507" s="15"/>
      <c r="J507" s="15"/>
      <c r="K507" s="15"/>
      <c r="L507" s="15"/>
      <c r="M507" s="15"/>
      <c r="N507" s="15"/>
      <c r="O507" s="15"/>
      <c r="P507" s="15"/>
      <c r="Q507" s="15"/>
      <c r="R507" s="15"/>
      <c r="S507" s="15"/>
    </row>
    <row r="508">
      <c r="A508" s="15"/>
      <c r="B508" s="15"/>
      <c r="C508" s="15"/>
      <c r="D508" s="15"/>
      <c r="E508" s="15"/>
      <c r="F508" s="15"/>
      <c r="G508" s="15"/>
      <c r="H508" s="15"/>
      <c r="I508" s="15"/>
      <c r="J508" s="15"/>
      <c r="K508" s="15"/>
      <c r="L508" s="15"/>
      <c r="M508" s="15"/>
      <c r="N508" s="15"/>
      <c r="O508" s="15"/>
      <c r="P508" s="15"/>
      <c r="Q508" s="15"/>
      <c r="R508" s="15"/>
      <c r="S508" s="15"/>
    </row>
    <row r="509">
      <c r="A509" s="15"/>
      <c r="B509" s="15"/>
      <c r="C509" s="15"/>
      <c r="D509" s="15"/>
      <c r="E509" s="15"/>
      <c r="F509" s="15"/>
      <c r="G509" s="15"/>
      <c r="H509" s="15"/>
      <c r="I509" s="15"/>
      <c r="J509" s="15"/>
      <c r="K509" s="15"/>
      <c r="L509" s="15"/>
      <c r="M509" s="15"/>
      <c r="N509" s="15"/>
      <c r="O509" s="15"/>
      <c r="P509" s="15"/>
      <c r="Q509" s="15"/>
      <c r="R509" s="15"/>
      <c r="S509" s="15"/>
    </row>
    <row r="510">
      <c r="A510" s="15"/>
      <c r="B510" s="15"/>
      <c r="C510" s="15"/>
      <c r="D510" s="15"/>
      <c r="E510" s="15"/>
      <c r="F510" s="15"/>
      <c r="G510" s="15"/>
      <c r="H510" s="15"/>
      <c r="I510" s="15"/>
      <c r="J510" s="15"/>
      <c r="K510" s="15"/>
      <c r="L510" s="15"/>
      <c r="M510" s="15"/>
      <c r="N510" s="15"/>
      <c r="O510" s="15"/>
      <c r="P510" s="15"/>
      <c r="Q510" s="15"/>
      <c r="R510" s="15"/>
      <c r="S510" s="15"/>
    </row>
    <row r="511">
      <c r="A511" s="15"/>
      <c r="B511" s="15"/>
      <c r="C511" s="15"/>
      <c r="D511" s="15"/>
      <c r="E511" s="15"/>
      <c r="F511" s="15"/>
      <c r="G511" s="15"/>
      <c r="H511" s="15"/>
      <c r="I511" s="15"/>
      <c r="J511" s="15"/>
      <c r="K511" s="15"/>
      <c r="L511" s="15"/>
      <c r="M511" s="15"/>
      <c r="N511" s="15"/>
      <c r="O511" s="15"/>
      <c r="P511" s="15"/>
      <c r="Q511" s="15"/>
      <c r="R511" s="15"/>
      <c r="S511" s="15"/>
    </row>
    <row r="512">
      <c r="A512" s="15"/>
      <c r="B512" s="15"/>
      <c r="C512" s="15"/>
      <c r="D512" s="15"/>
      <c r="E512" s="15"/>
      <c r="F512" s="15"/>
      <c r="G512" s="15"/>
      <c r="H512" s="15"/>
      <c r="I512" s="15"/>
      <c r="J512" s="15"/>
      <c r="K512" s="15"/>
      <c r="L512" s="15"/>
      <c r="M512" s="15"/>
      <c r="N512" s="15"/>
      <c r="O512" s="15"/>
      <c r="P512" s="15"/>
      <c r="Q512" s="15"/>
      <c r="R512" s="15"/>
      <c r="S512" s="15"/>
    </row>
    <row r="513">
      <c r="A513" s="15"/>
      <c r="B513" s="15"/>
      <c r="C513" s="15"/>
      <c r="D513" s="15"/>
      <c r="E513" s="15"/>
      <c r="F513" s="15"/>
      <c r="G513" s="15"/>
      <c r="H513" s="15"/>
      <c r="I513" s="15"/>
      <c r="J513" s="15"/>
      <c r="K513" s="15"/>
      <c r="L513" s="15"/>
      <c r="M513" s="15"/>
      <c r="N513" s="15"/>
      <c r="O513" s="15"/>
      <c r="P513" s="15"/>
      <c r="Q513" s="15"/>
      <c r="R513" s="15"/>
      <c r="S513" s="15"/>
    </row>
    <row r="514">
      <c r="A514" s="15"/>
      <c r="B514" s="15"/>
      <c r="C514" s="15"/>
      <c r="D514" s="15"/>
      <c r="E514" s="15"/>
      <c r="F514" s="15"/>
      <c r="G514" s="15"/>
      <c r="H514" s="15"/>
      <c r="I514" s="15"/>
      <c r="J514" s="15"/>
      <c r="K514" s="15"/>
      <c r="L514" s="15"/>
      <c r="M514" s="15"/>
      <c r="N514" s="15"/>
      <c r="O514" s="15"/>
      <c r="P514" s="15"/>
      <c r="Q514" s="15"/>
      <c r="R514" s="15"/>
      <c r="S514" s="15"/>
    </row>
    <row r="515">
      <c r="A515" s="15"/>
      <c r="B515" s="15"/>
      <c r="C515" s="15"/>
      <c r="D515" s="15"/>
      <c r="E515" s="15"/>
      <c r="F515" s="15"/>
      <c r="G515" s="15"/>
      <c r="H515" s="15"/>
      <c r="I515" s="15"/>
      <c r="J515" s="15"/>
      <c r="K515" s="15"/>
      <c r="L515" s="15"/>
      <c r="M515" s="15"/>
      <c r="N515" s="15"/>
      <c r="O515" s="15"/>
      <c r="P515" s="15"/>
      <c r="Q515" s="15"/>
      <c r="R515" s="15"/>
      <c r="S515" s="15"/>
    </row>
    <row r="516">
      <c r="A516" s="15"/>
      <c r="B516" s="15"/>
      <c r="C516" s="15"/>
      <c r="D516" s="15"/>
      <c r="E516" s="15"/>
      <c r="F516" s="15"/>
      <c r="G516" s="15"/>
      <c r="H516" s="15"/>
      <c r="I516" s="15"/>
      <c r="J516" s="15"/>
      <c r="K516" s="15"/>
      <c r="L516" s="15"/>
      <c r="M516" s="15"/>
      <c r="N516" s="15"/>
      <c r="O516" s="15"/>
      <c r="P516" s="15"/>
      <c r="Q516" s="15"/>
      <c r="R516" s="15"/>
      <c r="S516" s="15"/>
    </row>
    <row r="517">
      <c r="A517" s="15"/>
      <c r="B517" s="15"/>
      <c r="C517" s="15"/>
      <c r="D517" s="15"/>
      <c r="E517" s="15"/>
      <c r="F517" s="15"/>
      <c r="G517" s="15"/>
      <c r="H517" s="15"/>
      <c r="I517" s="15"/>
      <c r="J517" s="15"/>
      <c r="K517" s="15"/>
      <c r="L517" s="15"/>
      <c r="M517" s="15"/>
      <c r="N517" s="15"/>
      <c r="O517" s="15"/>
      <c r="P517" s="15"/>
      <c r="Q517" s="15"/>
      <c r="R517" s="15"/>
      <c r="S517" s="15"/>
    </row>
    <row r="518">
      <c r="A518" s="15"/>
      <c r="B518" s="15"/>
      <c r="C518" s="15"/>
      <c r="D518" s="15"/>
      <c r="E518" s="15"/>
      <c r="F518" s="15"/>
      <c r="G518" s="15"/>
      <c r="H518" s="15"/>
      <c r="I518" s="15"/>
      <c r="J518" s="15"/>
      <c r="K518" s="15"/>
      <c r="L518" s="15"/>
      <c r="M518" s="15"/>
      <c r="N518" s="15"/>
      <c r="O518" s="15"/>
      <c r="P518" s="15"/>
      <c r="Q518" s="15"/>
      <c r="R518" s="15"/>
      <c r="S518" s="15"/>
    </row>
    <row r="519">
      <c r="A519" s="15"/>
      <c r="B519" s="15"/>
      <c r="C519" s="15"/>
      <c r="D519" s="15"/>
      <c r="E519" s="15"/>
      <c r="F519" s="15"/>
      <c r="G519" s="15"/>
      <c r="H519" s="15"/>
      <c r="I519" s="15"/>
      <c r="J519" s="15"/>
      <c r="K519" s="15"/>
      <c r="L519" s="15"/>
      <c r="M519" s="15"/>
      <c r="N519" s="15"/>
      <c r="O519" s="15"/>
      <c r="P519" s="15"/>
      <c r="Q519" s="15"/>
      <c r="R519" s="15"/>
      <c r="S519" s="15"/>
    </row>
    <row r="520">
      <c r="A520" s="15"/>
      <c r="B520" s="15"/>
      <c r="C520" s="15"/>
      <c r="D520" s="15"/>
      <c r="E520" s="15"/>
      <c r="F520" s="15"/>
      <c r="G520" s="15"/>
      <c r="H520" s="15"/>
      <c r="I520" s="15"/>
      <c r="J520" s="15"/>
      <c r="K520" s="15"/>
      <c r="L520" s="15"/>
      <c r="M520" s="15"/>
      <c r="N520" s="15"/>
      <c r="O520" s="15"/>
      <c r="P520" s="15"/>
      <c r="Q520" s="15"/>
      <c r="R520" s="15"/>
      <c r="S520" s="15"/>
    </row>
    <row r="521">
      <c r="A521" s="15"/>
      <c r="B521" s="15"/>
      <c r="C521" s="15"/>
      <c r="D521" s="15"/>
      <c r="E521" s="15"/>
      <c r="F521" s="15"/>
      <c r="G521" s="15"/>
      <c r="H521" s="15"/>
      <c r="I521" s="15"/>
      <c r="J521" s="15"/>
      <c r="K521" s="15"/>
      <c r="L521" s="15"/>
      <c r="M521" s="15"/>
      <c r="N521" s="15"/>
      <c r="O521" s="15"/>
      <c r="P521" s="15"/>
      <c r="Q521" s="15"/>
      <c r="R521" s="15"/>
      <c r="S521" s="15"/>
    </row>
    <row r="522">
      <c r="A522" s="15"/>
      <c r="B522" s="15"/>
      <c r="C522" s="15"/>
      <c r="D522" s="15"/>
      <c r="E522" s="15"/>
      <c r="F522" s="15"/>
      <c r="G522" s="15"/>
      <c r="H522" s="15"/>
      <c r="I522" s="15"/>
      <c r="J522" s="15"/>
      <c r="K522" s="15"/>
      <c r="L522" s="15"/>
      <c r="M522" s="15"/>
      <c r="N522" s="15"/>
      <c r="O522" s="15"/>
      <c r="P522" s="15"/>
      <c r="Q522" s="15"/>
      <c r="R522" s="15"/>
      <c r="S522" s="15"/>
    </row>
    <row r="523">
      <c r="A523" s="15"/>
      <c r="B523" s="15"/>
      <c r="C523" s="15"/>
      <c r="D523" s="15"/>
      <c r="E523" s="15"/>
      <c r="F523" s="15"/>
      <c r="G523" s="15"/>
      <c r="H523" s="15"/>
      <c r="I523" s="15"/>
      <c r="J523" s="15"/>
      <c r="K523" s="15"/>
      <c r="L523" s="15"/>
      <c r="M523" s="15"/>
      <c r="N523" s="15"/>
      <c r="O523" s="15"/>
      <c r="P523" s="15"/>
      <c r="Q523" s="15"/>
      <c r="R523" s="15"/>
      <c r="S523" s="15"/>
    </row>
    <row r="524">
      <c r="A524" s="15"/>
      <c r="B524" s="15"/>
      <c r="C524" s="15"/>
      <c r="D524" s="15"/>
      <c r="E524" s="15"/>
      <c r="F524" s="15"/>
      <c r="G524" s="15"/>
      <c r="H524" s="15"/>
      <c r="I524" s="15"/>
      <c r="J524" s="15"/>
      <c r="K524" s="15"/>
      <c r="L524" s="15"/>
      <c r="M524" s="15"/>
      <c r="N524" s="15"/>
      <c r="O524" s="15"/>
      <c r="P524" s="15"/>
      <c r="Q524" s="15"/>
      <c r="R524" s="15"/>
      <c r="S524" s="15"/>
    </row>
    <row r="525">
      <c r="A525" s="15"/>
      <c r="B525" s="15"/>
      <c r="C525" s="15"/>
      <c r="D525" s="15"/>
      <c r="E525" s="15"/>
      <c r="F525" s="15"/>
      <c r="G525" s="15"/>
      <c r="H525" s="15"/>
      <c r="I525" s="15"/>
      <c r="J525" s="15"/>
      <c r="K525" s="15"/>
      <c r="L525" s="15"/>
      <c r="M525" s="15"/>
      <c r="N525" s="15"/>
      <c r="O525" s="15"/>
      <c r="P525" s="15"/>
      <c r="Q525" s="15"/>
      <c r="R525" s="15"/>
      <c r="S525" s="15"/>
    </row>
    <row r="526">
      <c r="A526" s="15"/>
      <c r="B526" s="15"/>
      <c r="C526" s="15"/>
      <c r="D526" s="15"/>
      <c r="E526" s="15"/>
      <c r="F526" s="15"/>
      <c r="G526" s="15"/>
      <c r="H526" s="15"/>
      <c r="I526" s="15"/>
      <c r="J526" s="15"/>
      <c r="K526" s="15"/>
      <c r="L526" s="15"/>
      <c r="M526" s="15"/>
      <c r="N526" s="15"/>
      <c r="O526" s="15"/>
      <c r="P526" s="15"/>
      <c r="Q526" s="15"/>
      <c r="R526" s="15"/>
      <c r="S526" s="15"/>
    </row>
    <row r="527">
      <c r="A527" s="15"/>
      <c r="B527" s="15"/>
      <c r="C527" s="15"/>
      <c r="D527" s="15"/>
      <c r="E527" s="15"/>
      <c r="F527" s="15"/>
      <c r="G527" s="15"/>
      <c r="H527" s="15"/>
      <c r="I527" s="15"/>
      <c r="J527" s="15"/>
      <c r="K527" s="15"/>
      <c r="L527" s="15"/>
      <c r="M527" s="15"/>
      <c r="N527" s="15"/>
      <c r="O527" s="15"/>
      <c r="P527" s="15"/>
      <c r="Q527" s="15"/>
      <c r="R527" s="15"/>
      <c r="S527" s="15"/>
    </row>
    <row r="528">
      <c r="A528" s="15"/>
      <c r="B528" s="15"/>
      <c r="C528" s="15"/>
      <c r="D528" s="15"/>
      <c r="E528" s="15"/>
      <c r="F528" s="15"/>
      <c r="G528" s="15"/>
      <c r="H528" s="15"/>
      <c r="I528" s="15"/>
      <c r="J528" s="15"/>
      <c r="K528" s="15"/>
      <c r="L528" s="15"/>
      <c r="M528" s="15"/>
      <c r="N528" s="15"/>
      <c r="O528" s="15"/>
      <c r="P528" s="15"/>
      <c r="Q528" s="15"/>
      <c r="R528" s="15"/>
      <c r="S528" s="15"/>
    </row>
    <row r="529">
      <c r="A529" s="15"/>
      <c r="B529" s="15"/>
      <c r="C529" s="15"/>
      <c r="D529" s="15"/>
      <c r="E529" s="15"/>
      <c r="F529" s="15"/>
      <c r="G529" s="15"/>
      <c r="H529" s="15"/>
      <c r="I529" s="15"/>
      <c r="J529" s="15"/>
      <c r="K529" s="15"/>
      <c r="L529" s="15"/>
      <c r="M529" s="15"/>
      <c r="N529" s="15"/>
      <c r="O529" s="15"/>
      <c r="P529" s="15"/>
      <c r="Q529" s="15"/>
      <c r="R529" s="15"/>
      <c r="S529" s="15"/>
    </row>
    <row r="530">
      <c r="A530" s="15"/>
      <c r="B530" s="15"/>
      <c r="C530" s="15"/>
      <c r="D530" s="15"/>
      <c r="E530" s="15"/>
      <c r="F530" s="15"/>
      <c r="G530" s="15"/>
      <c r="H530" s="15"/>
      <c r="I530" s="15"/>
      <c r="J530" s="15"/>
      <c r="K530" s="15"/>
      <c r="L530" s="15"/>
      <c r="M530" s="15"/>
      <c r="N530" s="15"/>
      <c r="O530" s="15"/>
      <c r="P530" s="15"/>
      <c r="Q530" s="15"/>
      <c r="R530" s="15"/>
      <c r="S530" s="15"/>
    </row>
    <row r="531">
      <c r="A531" s="15"/>
      <c r="B531" s="15"/>
      <c r="C531" s="15"/>
      <c r="D531" s="15"/>
      <c r="E531" s="15"/>
      <c r="F531" s="15"/>
      <c r="G531" s="15"/>
      <c r="H531" s="15"/>
      <c r="I531" s="15"/>
      <c r="J531" s="15"/>
      <c r="K531" s="15"/>
      <c r="L531" s="15"/>
      <c r="M531" s="15"/>
      <c r="N531" s="15"/>
      <c r="O531" s="15"/>
      <c r="P531" s="15"/>
      <c r="Q531" s="15"/>
      <c r="R531" s="15"/>
      <c r="S531" s="15"/>
    </row>
    <row r="532">
      <c r="A532" s="15"/>
      <c r="B532" s="15"/>
      <c r="C532" s="15"/>
      <c r="D532" s="15"/>
      <c r="E532" s="15"/>
      <c r="F532" s="15"/>
      <c r="G532" s="15"/>
      <c r="H532" s="15"/>
      <c r="I532" s="15"/>
      <c r="J532" s="15"/>
      <c r="K532" s="15"/>
      <c r="L532" s="15"/>
      <c r="M532" s="15"/>
      <c r="N532" s="15"/>
      <c r="O532" s="15"/>
      <c r="P532" s="15"/>
      <c r="Q532" s="15"/>
      <c r="R532" s="15"/>
      <c r="S532" s="15"/>
    </row>
    <row r="533">
      <c r="A533" s="15"/>
      <c r="B533" s="15"/>
      <c r="C533" s="15"/>
      <c r="D533" s="15"/>
      <c r="E533" s="15"/>
      <c r="F533" s="15"/>
      <c r="G533" s="15"/>
      <c r="H533" s="15"/>
      <c r="I533" s="15"/>
      <c r="J533" s="15"/>
      <c r="K533" s="15"/>
      <c r="L533" s="15"/>
      <c r="M533" s="15"/>
      <c r="N533" s="15"/>
      <c r="O533" s="15"/>
      <c r="P533" s="15"/>
      <c r="Q533" s="15"/>
      <c r="R533" s="15"/>
      <c r="S533" s="15"/>
    </row>
    <row r="534">
      <c r="A534" s="15"/>
      <c r="B534" s="15"/>
      <c r="C534" s="15"/>
      <c r="D534" s="15"/>
      <c r="E534" s="15"/>
      <c r="F534" s="15"/>
      <c r="G534" s="15"/>
      <c r="H534" s="15"/>
      <c r="I534" s="15"/>
      <c r="J534" s="15"/>
      <c r="K534" s="15"/>
      <c r="L534" s="15"/>
      <c r="M534" s="15"/>
      <c r="N534" s="15"/>
      <c r="O534" s="15"/>
      <c r="P534" s="15"/>
      <c r="Q534" s="15"/>
      <c r="R534" s="15"/>
      <c r="S534" s="15"/>
    </row>
    <row r="535">
      <c r="A535" s="15"/>
      <c r="B535" s="15"/>
      <c r="C535" s="15"/>
      <c r="D535" s="15"/>
      <c r="E535" s="15"/>
      <c r="F535" s="15"/>
      <c r="G535" s="15"/>
      <c r="H535" s="15"/>
      <c r="I535" s="15"/>
      <c r="J535" s="15"/>
      <c r="K535" s="15"/>
      <c r="L535" s="15"/>
      <c r="M535" s="15"/>
      <c r="N535" s="15"/>
      <c r="O535" s="15"/>
      <c r="P535" s="15"/>
      <c r="Q535" s="15"/>
      <c r="R535" s="15"/>
      <c r="S535" s="15"/>
    </row>
    <row r="536">
      <c r="A536" s="15"/>
      <c r="B536" s="15"/>
      <c r="C536" s="15"/>
      <c r="D536" s="15"/>
      <c r="E536" s="15"/>
      <c r="F536" s="15"/>
      <c r="G536" s="15"/>
      <c r="H536" s="15"/>
      <c r="I536" s="15"/>
      <c r="J536" s="15"/>
      <c r="K536" s="15"/>
      <c r="L536" s="15"/>
      <c r="M536" s="15"/>
      <c r="N536" s="15"/>
      <c r="O536" s="15"/>
      <c r="P536" s="15"/>
      <c r="Q536" s="15"/>
      <c r="R536" s="15"/>
      <c r="S536" s="15"/>
    </row>
    <row r="537">
      <c r="A537" s="15"/>
      <c r="B537" s="15"/>
      <c r="C537" s="15"/>
      <c r="D537" s="15"/>
      <c r="E537" s="15"/>
      <c r="F537" s="15"/>
      <c r="G537" s="15"/>
      <c r="H537" s="15"/>
      <c r="I537" s="15"/>
      <c r="J537" s="15"/>
      <c r="K537" s="15"/>
      <c r="L537" s="15"/>
      <c r="M537" s="15"/>
      <c r="N537" s="15"/>
      <c r="O537" s="15"/>
      <c r="P537" s="15"/>
      <c r="Q537" s="15"/>
      <c r="R537" s="15"/>
      <c r="S537" s="15"/>
    </row>
    <row r="538">
      <c r="A538" s="15"/>
      <c r="B538" s="15"/>
      <c r="C538" s="15"/>
      <c r="D538" s="15"/>
      <c r="E538" s="15"/>
      <c r="F538" s="15"/>
      <c r="G538" s="15"/>
      <c r="H538" s="15"/>
      <c r="I538" s="15"/>
      <c r="J538" s="15"/>
      <c r="K538" s="15"/>
      <c r="L538" s="15"/>
      <c r="M538" s="15"/>
      <c r="N538" s="15"/>
      <c r="O538" s="15"/>
      <c r="P538" s="15"/>
      <c r="Q538" s="15"/>
      <c r="R538" s="15"/>
      <c r="S538" s="15"/>
    </row>
    <row r="539">
      <c r="A539" s="15"/>
      <c r="B539" s="15"/>
      <c r="C539" s="15"/>
      <c r="D539" s="15"/>
      <c r="E539" s="15"/>
      <c r="F539" s="15"/>
      <c r="G539" s="15"/>
      <c r="H539" s="15"/>
      <c r="I539" s="15"/>
      <c r="J539" s="15"/>
      <c r="K539" s="15"/>
      <c r="L539" s="15"/>
      <c r="M539" s="15"/>
      <c r="N539" s="15"/>
      <c r="O539" s="15"/>
      <c r="P539" s="15"/>
      <c r="Q539" s="15"/>
      <c r="R539" s="15"/>
      <c r="S539" s="15"/>
    </row>
    <row r="540">
      <c r="A540" s="15"/>
      <c r="B540" s="15"/>
      <c r="C540" s="15"/>
      <c r="D540" s="15"/>
      <c r="E540" s="15"/>
      <c r="F540" s="15"/>
      <c r="G540" s="15"/>
      <c r="H540" s="15"/>
      <c r="I540" s="15"/>
      <c r="J540" s="15"/>
      <c r="K540" s="15"/>
      <c r="L540" s="15"/>
      <c r="M540" s="15"/>
      <c r="N540" s="15"/>
      <c r="O540" s="15"/>
      <c r="P540" s="15"/>
      <c r="Q540" s="15"/>
      <c r="R540" s="15"/>
      <c r="S540" s="15"/>
    </row>
    <row r="541">
      <c r="A541" s="15"/>
      <c r="B541" s="15"/>
      <c r="C541" s="15"/>
      <c r="D541" s="15"/>
      <c r="E541" s="15"/>
      <c r="F541" s="15"/>
      <c r="G541" s="15"/>
      <c r="H541" s="15"/>
      <c r="I541" s="15"/>
      <c r="J541" s="15"/>
      <c r="K541" s="15"/>
      <c r="L541" s="15"/>
      <c r="M541" s="15"/>
      <c r="N541" s="15"/>
      <c r="O541" s="15"/>
      <c r="P541" s="15"/>
      <c r="Q541" s="15"/>
      <c r="R541" s="15"/>
      <c r="S541" s="15"/>
    </row>
    <row r="542">
      <c r="A542" s="15"/>
      <c r="B542" s="15"/>
      <c r="C542" s="15"/>
      <c r="D542" s="15"/>
      <c r="E542" s="15"/>
      <c r="F542" s="15"/>
      <c r="G542" s="15"/>
      <c r="H542" s="15"/>
      <c r="I542" s="15"/>
      <c r="J542" s="15"/>
      <c r="K542" s="15"/>
      <c r="L542" s="15"/>
      <c r="M542" s="15"/>
      <c r="N542" s="15"/>
      <c r="O542" s="15"/>
      <c r="P542" s="15"/>
      <c r="Q542" s="15"/>
      <c r="R542" s="15"/>
      <c r="S542" s="15"/>
    </row>
    <row r="543">
      <c r="A543" s="15"/>
      <c r="B543" s="15"/>
      <c r="C543" s="15"/>
      <c r="D543" s="15"/>
      <c r="E543" s="15"/>
      <c r="F543" s="15"/>
      <c r="G543" s="15"/>
      <c r="H543" s="15"/>
      <c r="I543" s="15"/>
      <c r="J543" s="15"/>
      <c r="K543" s="15"/>
      <c r="L543" s="15"/>
      <c r="M543" s="15"/>
      <c r="N543" s="15"/>
      <c r="O543" s="15"/>
      <c r="P543" s="15"/>
      <c r="Q543" s="15"/>
      <c r="R543" s="15"/>
      <c r="S543" s="15"/>
    </row>
    <row r="544">
      <c r="A544" s="15"/>
      <c r="B544" s="15"/>
      <c r="C544" s="15"/>
      <c r="D544" s="15"/>
      <c r="E544" s="15"/>
      <c r="F544" s="15"/>
      <c r="G544" s="15"/>
      <c r="H544" s="15"/>
      <c r="I544" s="15"/>
      <c r="J544" s="15"/>
      <c r="K544" s="15"/>
      <c r="L544" s="15"/>
      <c r="M544" s="15"/>
      <c r="N544" s="15"/>
      <c r="O544" s="15"/>
      <c r="P544" s="15"/>
      <c r="Q544" s="15"/>
      <c r="R544" s="15"/>
      <c r="S544" s="15"/>
    </row>
    <row r="545">
      <c r="A545" s="15"/>
      <c r="B545" s="15"/>
      <c r="C545" s="15"/>
      <c r="D545" s="15"/>
      <c r="E545" s="15"/>
      <c r="F545" s="15"/>
      <c r="G545" s="15"/>
      <c r="H545" s="15"/>
      <c r="I545" s="15"/>
      <c r="J545" s="15"/>
      <c r="K545" s="15"/>
      <c r="L545" s="15"/>
      <c r="M545" s="15"/>
      <c r="N545" s="15"/>
      <c r="O545" s="15"/>
      <c r="P545" s="15"/>
      <c r="Q545" s="15"/>
      <c r="R545" s="15"/>
      <c r="S545" s="15"/>
    </row>
    <row r="546">
      <c r="A546" s="15"/>
      <c r="B546" s="15"/>
      <c r="C546" s="15"/>
      <c r="D546" s="15"/>
      <c r="E546" s="15"/>
      <c r="F546" s="15"/>
      <c r="G546" s="15"/>
      <c r="H546" s="15"/>
      <c r="I546" s="15"/>
      <c r="J546" s="15"/>
      <c r="K546" s="15"/>
      <c r="L546" s="15"/>
      <c r="M546" s="15"/>
      <c r="N546" s="15"/>
      <c r="O546" s="15"/>
      <c r="P546" s="15"/>
      <c r="Q546" s="15"/>
      <c r="R546" s="15"/>
      <c r="S546" s="15"/>
    </row>
    <row r="547">
      <c r="A547" s="15"/>
      <c r="B547" s="15"/>
      <c r="C547" s="15"/>
      <c r="D547" s="15"/>
      <c r="E547" s="15"/>
      <c r="F547" s="15"/>
      <c r="G547" s="15"/>
      <c r="H547" s="15"/>
      <c r="I547" s="15"/>
      <c r="J547" s="15"/>
      <c r="K547" s="15"/>
      <c r="L547" s="15"/>
      <c r="M547" s="15"/>
      <c r="N547" s="15"/>
      <c r="O547" s="15"/>
      <c r="P547" s="15"/>
      <c r="Q547" s="15"/>
      <c r="R547" s="15"/>
      <c r="S547" s="15"/>
    </row>
    <row r="548">
      <c r="A548" s="15"/>
      <c r="B548" s="15"/>
      <c r="C548" s="15"/>
      <c r="D548" s="15"/>
      <c r="E548" s="15"/>
      <c r="F548" s="15"/>
      <c r="G548" s="15"/>
      <c r="H548" s="15"/>
      <c r="I548" s="15"/>
      <c r="J548" s="15"/>
      <c r="K548" s="15"/>
      <c r="L548" s="15"/>
      <c r="M548" s="15"/>
      <c r="N548" s="15"/>
      <c r="O548" s="15"/>
      <c r="P548" s="15"/>
      <c r="Q548" s="15"/>
      <c r="R548" s="15"/>
      <c r="S548" s="15"/>
    </row>
    <row r="549">
      <c r="A549" s="15"/>
      <c r="B549" s="15"/>
      <c r="C549" s="15"/>
      <c r="D549" s="15"/>
      <c r="E549" s="15"/>
      <c r="F549" s="15"/>
      <c r="G549" s="15"/>
      <c r="H549" s="15"/>
      <c r="I549" s="15"/>
      <c r="J549" s="15"/>
      <c r="K549" s="15"/>
      <c r="L549" s="15"/>
      <c r="M549" s="15"/>
      <c r="N549" s="15"/>
      <c r="O549" s="15"/>
      <c r="P549" s="15"/>
      <c r="Q549" s="15"/>
      <c r="R549" s="15"/>
      <c r="S549" s="15"/>
    </row>
    <row r="550">
      <c r="A550" s="15"/>
      <c r="B550" s="15"/>
      <c r="C550" s="15"/>
      <c r="D550" s="15"/>
      <c r="E550" s="15"/>
      <c r="F550" s="15"/>
      <c r="G550" s="15"/>
      <c r="H550" s="15"/>
      <c r="I550" s="15"/>
      <c r="J550" s="15"/>
      <c r="K550" s="15"/>
      <c r="L550" s="15"/>
      <c r="M550" s="15"/>
      <c r="N550" s="15"/>
      <c r="O550" s="15"/>
      <c r="P550" s="15"/>
      <c r="Q550" s="15"/>
      <c r="R550" s="15"/>
      <c r="S550" s="15"/>
    </row>
    <row r="551">
      <c r="A551" s="15"/>
      <c r="B551" s="15"/>
      <c r="C551" s="15"/>
      <c r="D551" s="15"/>
      <c r="E551" s="15"/>
      <c r="F551" s="15"/>
      <c r="G551" s="15"/>
      <c r="H551" s="15"/>
      <c r="I551" s="15"/>
      <c r="J551" s="15"/>
      <c r="K551" s="15"/>
      <c r="L551" s="15"/>
      <c r="M551" s="15"/>
      <c r="N551" s="15"/>
      <c r="O551" s="15"/>
      <c r="P551" s="15"/>
      <c r="Q551" s="15"/>
      <c r="R551" s="15"/>
      <c r="S551" s="15"/>
    </row>
    <row r="552">
      <c r="A552" s="15"/>
      <c r="B552" s="15"/>
      <c r="C552" s="15"/>
      <c r="D552" s="15"/>
      <c r="E552" s="15"/>
      <c r="F552" s="15"/>
      <c r="G552" s="15"/>
      <c r="H552" s="15"/>
      <c r="I552" s="15"/>
      <c r="J552" s="15"/>
      <c r="K552" s="15"/>
      <c r="L552" s="15"/>
      <c r="M552" s="15"/>
      <c r="N552" s="15"/>
      <c r="O552" s="15"/>
      <c r="P552" s="15"/>
      <c r="Q552" s="15"/>
      <c r="R552" s="15"/>
      <c r="S552" s="15"/>
    </row>
    <row r="553">
      <c r="A553" s="15"/>
      <c r="B553" s="15"/>
      <c r="C553" s="15"/>
      <c r="D553" s="15"/>
      <c r="E553" s="15"/>
      <c r="F553" s="15"/>
      <c r="G553" s="15"/>
      <c r="H553" s="15"/>
      <c r="I553" s="15"/>
      <c r="J553" s="15"/>
      <c r="K553" s="15"/>
      <c r="L553" s="15"/>
      <c r="M553" s="15"/>
      <c r="N553" s="15"/>
      <c r="O553" s="15"/>
      <c r="P553" s="15"/>
      <c r="Q553" s="15"/>
      <c r="R553" s="15"/>
      <c r="S553" s="15"/>
    </row>
    <row r="554">
      <c r="A554" s="15"/>
      <c r="B554" s="15"/>
      <c r="C554" s="15"/>
      <c r="D554" s="15"/>
      <c r="E554" s="15"/>
      <c r="F554" s="15"/>
      <c r="G554" s="15"/>
      <c r="H554" s="15"/>
      <c r="I554" s="15"/>
      <c r="J554" s="15"/>
      <c r="K554" s="15"/>
      <c r="L554" s="15"/>
      <c r="M554" s="15"/>
      <c r="N554" s="15"/>
      <c r="O554" s="15"/>
      <c r="P554" s="15"/>
      <c r="Q554" s="15"/>
      <c r="R554" s="15"/>
      <c r="S554" s="15"/>
    </row>
    <row r="555">
      <c r="A555" s="15"/>
      <c r="B555" s="15"/>
      <c r="C555" s="15"/>
      <c r="D555" s="15"/>
      <c r="E555" s="15"/>
      <c r="F555" s="15"/>
      <c r="G555" s="15"/>
      <c r="H555" s="15"/>
      <c r="I555" s="15"/>
      <c r="J555" s="15"/>
      <c r="K555" s="15"/>
      <c r="L555" s="15"/>
      <c r="M555" s="15"/>
      <c r="N555" s="15"/>
      <c r="O555" s="15"/>
      <c r="P555" s="15"/>
      <c r="Q555" s="15"/>
      <c r="R555" s="15"/>
      <c r="S555" s="15"/>
    </row>
    <row r="556">
      <c r="A556" s="15"/>
      <c r="B556" s="15"/>
      <c r="C556" s="15"/>
      <c r="D556" s="15"/>
      <c r="E556" s="15"/>
      <c r="F556" s="15"/>
      <c r="G556" s="15"/>
      <c r="H556" s="15"/>
      <c r="I556" s="15"/>
      <c r="J556" s="15"/>
      <c r="K556" s="15"/>
      <c r="L556" s="15"/>
      <c r="M556" s="15"/>
      <c r="N556" s="15"/>
      <c r="O556" s="15"/>
      <c r="P556" s="15"/>
      <c r="Q556" s="15"/>
      <c r="R556" s="15"/>
      <c r="S556" s="15"/>
    </row>
    <row r="557">
      <c r="A557" s="15"/>
      <c r="B557" s="15"/>
      <c r="C557" s="15"/>
      <c r="D557" s="15"/>
      <c r="E557" s="15"/>
      <c r="F557" s="15"/>
      <c r="G557" s="15"/>
      <c r="H557" s="15"/>
      <c r="I557" s="15"/>
      <c r="J557" s="15"/>
      <c r="K557" s="15"/>
      <c r="L557" s="15"/>
      <c r="M557" s="15"/>
      <c r="N557" s="15"/>
      <c r="O557" s="15"/>
      <c r="P557" s="15"/>
      <c r="Q557" s="15"/>
      <c r="R557" s="15"/>
      <c r="S557" s="15"/>
    </row>
    <row r="558">
      <c r="A558" s="15"/>
      <c r="B558" s="15"/>
      <c r="C558" s="15"/>
      <c r="D558" s="15"/>
      <c r="E558" s="15"/>
      <c r="F558" s="15"/>
      <c r="G558" s="15"/>
      <c r="H558" s="15"/>
      <c r="I558" s="15"/>
      <c r="J558" s="15"/>
      <c r="K558" s="15"/>
      <c r="L558" s="15"/>
      <c r="M558" s="15"/>
      <c r="N558" s="15"/>
      <c r="O558" s="15"/>
      <c r="P558" s="15"/>
      <c r="Q558" s="15"/>
      <c r="R558" s="15"/>
      <c r="S558" s="15"/>
    </row>
    <row r="559">
      <c r="A559" s="15"/>
      <c r="B559" s="15"/>
      <c r="C559" s="15"/>
      <c r="D559" s="15"/>
      <c r="E559" s="15"/>
      <c r="F559" s="15"/>
      <c r="G559" s="15"/>
      <c r="H559" s="15"/>
      <c r="I559" s="15"/>
      <c r="J559" s="15"/>
      <c r="K559" s="15"/>
      <c r="L559" s="15"/>
      <c r="M559" s="15"/>
      <c r="N559" s="15"/>
      <c r="O559" s="15"/>
      <c r="P559" s="15"/>
      <c r="Q559" s="15"/>
      <c r="R559" s="15"/>
      <c r="S559" s="15"/>
    </row>
    <row r="560">
      <c r="A560" s="15"/>
      <c r="B560" s="15"/>
      <c r="C560" s="15"/>
      <c r="D560" s="15"/>
      <c r="E560" s="15"/>
      <c r="F560" s="15"/>
      <c r="G560" s="15"/>
      <c r="H560" s="15"/>
      <c r="I560" s="15"/>
      <c r="J560" s="15"/>
      <c r="K560" s="15"/>
      <c r="L560" s="15"/>
      <c r="M560" s="15"/>
      <c r="N560" s="15"/>
      <c r="O560" s="15"/>
      <c r="P560" s="15"/>
      <c r="Q560" s="15"/>
      <c r="R560" s="15"/>
      <c r="S560" s="15"/>
    </row>
    <row r="561">
      <c r="A561" s="15"/>
      <c r="B561" s="15"/>
      <c r="C561" s="15"/>
      <c r="D561" s="15"/>
      <c r="E561" s="15"/>
      <c r="F561" s="15"/>
      <c r="G561" s="15"/>
      <c r="H561" s="15"/>
      <c r="I561" s="15"/>
      <c r="J561" s="15"/>
      <c r="K561" s="15"/>
      <c r="L561" s="15"/>
      <c r="M561" s="15"/>
      <c r="N561" s="15"/>
      <c r="O561" s="15"/>
      <c r="P561" s="15"/>
      <c r="Q561" s="15"/>
      <c r="R561" s="15"/>
      <c r="S561" s="15"/>
    </row>
    <row r="562">
      <c r="A562" s="15"/>
      <c r="B562" s="15"/>
      <c r="C562" s="15"/>
      <c r="D562" s="15"/>
      <c r="E562" s="15"/>
      <c r="F562" s="15"/>
      <c r="G562" s="15"/>
      <c r="H562" s="15"/>
      <c r="I562" s="15"/>
      <c r="J562" s="15"/>
      <c r="K562" s="15"/>
      <c r="L562" s="15"/>
      <c r="M562" s="15"/>
      <c r="N562" s="15"/>
      <c r="O562" s="15"/>
      <c r="P562" s="15"/>
      <c r="Q562" s="15"/>
      <c r="R562" s="15"/>
      <c r="S562" s="15"/>
    </row>
    <row r="563">
      <c r="A563" s="15"/>
      <c r="B563" s="15"/>
      <c r="C563" s="15"/>
      <c r="D563" s="15"/>
      <c r="E563" s="15"/>
      <c r="F563" s="15"/>
      <c r="G563" s="15"/>
      <c r="H563" s="15"/>
      <c r="I563" s="15"/>
      <c r="J563" s="15"/>
      <c r="K563" s="15"/>
      <c r="L563" s="15"/>
      <c r="M563" s="15"/>
      <c r="N563" s="15"/>
      <c r="O563" s="15"/>
      <c r="P563" s="15"/>
      <c r="Q563" s="15"/>
      <c r="R563" s="15"/>
      <c r="S563" s="15"/>
    </row>
    <row r="564">
      <c r="A564" s="15"/>
      <c r="B564" s="15"/>
      <c r="C564" s="15"/>
      <c r="D564" s="15"/>
      <c r="E564" s="15"/>
      <c r="F564" s="15"/>
      <c r="G564" s="15"/>
      <c r="H564" s="15"/>
      <c r="I564" s="15"/>
      <c r="J564" s="15"/>
      <c r="K564" s="15"/>
      <c r="L564" s="15"/>
      <c r="M564" s="15"/>
      <c r="N564" s="15"/>
      <c r="O564" s="15"/>
      <c r="P564" s="15"/>
      <c r="Q564" s="15"/>
      <c r="R564" s="15"/>
      <c r="S564" s="15"/>
    </row>
    <row r="565">
      <c r="A565" s="15"/>
      <c r="B565" s="15"/>
      <c r="C565" s="15"/>
      <c r="D565" s="15"/>
      <c r="E565" s="15"/>
      <c r="F565" s="15"/>
      <c r="G565" s="15"/>
      <c r="H565" s="15"/>
      <c r="I565" s="15"/>
      <c r="J565" s="15"/>
      <c r="K565" s="15"/>
      <c r="L565" s="15"/>
      <c r="M565" s="15"/>
      <c r="N565" s="15"/>
      <c r="O565" s="15"/>
      <c r="P565" s="15"/>
      <c r="Q565" s="15"/>
      <c r="R565" s="15"/>
      <c r="S565" s="15"/>
    </row>
    <row r="566">
      <c r="A566" s="15"/>
      <c r="B566" s="15"/>
      <c r="C566" s="15"/>
      <c r="D566" s="15"/>
      <c r="E566" s="15"/>
      <c r="F566" s="15"/>
      <c r="G566" s="15"/>
      <c r="H566" s="15"/>
      <c r="I566" s="15"/>
      <c r="J566" s="15"/>
      <c r="K566" s="15"/>
      <c r="L566" s="15"/>
      <c r="M566" s="15"/>
      <c r="N566" s="15"/>
      <c r="O566" s="15"/>
      <c r="P566" s="15"/>
      <c r="Q566" s="15"/>
      <c r="R566" s="15"/>
      <c r="S566" s="15"/>
    </row>
    <row r="567">
      <c r="A567" s="15"/>
      <c r="B567" s="15"/>
      <c r="C567" s="15"/>
      <c r="D567" s="15"/>
      <c r="E567" s="15"/>
      <c r="F567" s="15"/>
      <c r="G567" s="15"/>
      <c r="H567" s="15"/>
      <c r="I567" s="15"/>
      <c r="J567" s="15"/>
      <c r="K567" s="15"/>
      <c r="L567" s="15"/>
      <c r="M567" s="15"/>
      <c r="N567" s="15"/>
      <c r="O567" s="15"/>
      <c r="P567" s="15"/>
      <c r="Q567" s="15"/>
      <c r="R567" s="15"/>
      <c r="S567" s="15"/>
    </row>
    <row r="568">
      <c r="A568" s="15"/>
      <c r="B568" s="15"/>
      <c r="C568" s="15"/>
      <c r="D568" s="15"/>
      <c r="E568" s="15"/>
      <c r="F568" s="15"/>
      <c r="G568" s="15"/>
      <c r="H568" s="15"/>
      <c r="I568" s="15"/>
      <c r="J568" s="15"/>
      <c r="K568" s="15"/>
      <c r="L568" s="15"/>
      <c r="M568" s="15"/>
      <c r="N568" s="15"/>
      <c r="O568" s="15"/>
      <c r="P568" s="15"/>
      <c r="Q568" s="15"/>
      <c r="R568" s="15"/>
      <c r="S568" s="15"/>
    </row>
    <row r="569">
      <c r="A569" s="15"/>
      <c r="B569" s="15"/>
      <c r="C569" s="15"/>
      <c r="D569" s="15"/>
      <c r="E569" s="15"/>
      <c r="F569" s="15"/>
      <c r="G569" s="15"/>
      <c r="H569" s="15"/>
      <c r="I569" s="15"/>
      <c r="J569" s="15"/>
      <c r="K569" s="15"/>
      <c r="L569" s="15"/>
      <c r="M569" s="15"/>
      <c r="N569" s="15"/>
      <c r="O569" s="15"/>
      <c r="P569" s="15"/>
      <c r="Q569" s="15"/>
      <c r="R569" s="15"/>
      <c r="S569" s="15"/>
    </row>
    <row r="570">
      <c r="A570" s="15"/>
      <c r="B570" s="15"/>
      <c r="C570" s="15"/>
      <c r="D570" s="15"/>
      <c r="E570" s="15"/>
      <c r="F570" s="15"/>
      <c r="G570" s="15"/>
      <c r="H570" s="15"/>
      <c r="I570" s="15"/>
      <c r="J570" s="15"/>
      <c r="K570" s="15"/>
      <c r="L570" s="15"/>
      <c r="M570" s="15"/>
      <c r="N570" s="15"/>
      <c r="O570" s="15"/>
      <c r="P570" s="15"/>
      <c r="Q570" s="15"/>
      <c r="R570" s="15"/>
      <c r="S570" s="15"/>
    </row>
    <row r="571">
      <c r="A571" s="15"/>
      <c r="B571" s="15"/>
      <c r="C571" s="15"/>
      <c r="D571" s="15"/>
      <c r="E571" s="15"/>
      <c r="F571" s="15"/>
      <c r="G571" s="15"/>
      <c r="H571" s="15"/>
      <c r="I571" s="15"/>
      <c r="J571" s="15"/>
      <c r="K571" s="15"/>
      <c r="L571" s="15"/>
      <c r="M571" s="15"/>
      <c r="N571" s="15"/>
      <c r="O571" s="15"/>
      <c r="P571" s="15"/>
      <c r="Q571" s="15"/>
      <c r="R571" s="15"/>
      <c r="S571" s="15"/>
    </row>
    <row r="572">
      <c r="A572" s="15"/>
      <c r="B572" s="15"/>
      <c r="C572" s="15"/>
      <c r="D572" s="15"/>
      <c r="E572" s="15"/>
      <c r="F572" s="15"/>
      <c r="G572" s="15"/>
      <c r="H572" s="15"/>
      <c r="I572" s="15"/>
      <c r="J572" s="15"/>
      <c r="K572" s="15"/>
      <c r="L572" s="15"/>
      <c r="M572" s="15"/>
      <c r="N572" s="15"/>
      <c r="O572" s="15"/>
      <c r="P572" s="15"/>
      <c r="Q572" s="15"/>
      <c r="R572" s="15"/>
      <c r="S572" s="15"/>
    </row>
    <row r="573">
      <c r="A573" s="15"/>
      <c r="B573" s="15"/>
      <c r="C573" s="15"/>
      <c r="D573" s="15"/>
      <c r="E573" s="15"/>
      <c r="F573" s="15"/>
      <c r="G573" s="15"/>
      <c r="H573" s="15"/>
      <c r="I573" s="15"/>
      <c r="J573" s="15"/>
      <c r="K573" s="15"/>
      <c r="L573" s="15"/>
      <c r="M573" s="15"/>
      <c r="N573" s="15"/>
      <c r="O573" s="15"/>
      <c r="P573" s="15"/>
      <c r="Q573" s="15"/>
      <c r="R573" s="15"/>
      <c r="S573" s="15"/>
    </row>
    <row r="574">
      <c r="A574" s="15"/>
      <c r="B574" s="15"/>
      <c r="C574" s="15"/>
      <c r="D574" s="15"/>
      <c r="E574" s="15"/>
      <c r="F574" s="15"/>
      <c r="G574" s="15"/>
      <c r="H574" s="15"/>
      <c r="I574" s="15"/>
      <c r="J574" s="15"/>
      <c r="K574" s="15"/>
      <c r="L574" s="15"/>
      <c r="M574" s="15"/>
      <c r="N574" s="15"/>
      <c r="O574" s="15"/>
      <c r="P574" s="15"/>
      <c r="Q574" s="15"/>
      <c r="R574" s="15"/>
      <c r="S574" s="15"/>
    </row>
    <row r="575">
      <c r="A575" s="15"/>
      <c r="B575" s="15"/>
      <c r="C575" s="15"/>
      <c r="D575" s="15"/>
      <c r="E575" s="15"/>
      <c r="F575" s="15"/>
      <c r="G575" s="15"/>
      <c r="H575" s="15"/>
      <c r="I575" s="15"/>
      <c r="J575" s="15"/>
      <c r="K575" s="15"/>
      <c r="L575" s="15"/>
      <c r="M575" s="15"/>
      <c r="N575" s="15"/>
      <c r="O575" s="15"/>
      <c r="P575" s="15"/>
      <c r="Q575" s="15"/>
      <c r="R575" s="15"/>
      <c r="S575" s="15"/>
    </row>
    <row r="576">
      <c r="A576" s="15"/>
      <c r="B576" s="15"/>
      <c r="C576" s="15"/>
      <c r="D576" s="15"/>
      <c r="E576" s="15"/>
      <c r="F576" s="15"/>
      <c r="G576" s="15"/>
      <c r="H576" s="15"/>
      <c r="I576" s="15"/>
      <c r="J576" s="15"/>
      <c r="K576" s="15"/>
      <c r="L576" s="15"/>
      <c r="M576" s="15"/>
      <c r="N576" s="15"/>
      <c r="O576" s="15"/>
      <c r="P576" s="15"/>
      <c r="Q576" s="15"/>
      <c r="R576" s="15"/>
      <c r="S576" s="15"/>
    </row>
    <row r="577">
      <c r="A577" s="15"/>
      <c r="B577" s="15"/>
      <c r="C577" s="15"/>
      <c r="D577" s="15"/>
      <c r="E577" s="15"/>
      <c r="F577" s="15"/>
      <c r="G577" s="15"/>
      <c r="H577" s="15"/>
      <c r="I577" s="15"/>
      <c r="J577" s="15"/>
      <c r="K577" s="15"/>
      <c r="L577" s="15"/>
      <c r="M577" s="15"/>
      <c r="N577" s="15"/>
      <c r="O577" s="15"/>
      <c r="P577" s="15"/>
      <c r="Q577" s="15"/>
      <c r="R577" s="15"/>
      <c r="S577" s="15"/>
    </row>
    <row r="578">
      <c r="A578" s="15"/>
      <c r="B578" s="15"/>
      <c r="C578" s="15"/>
      <c r="D578" s="15"/>
      <c r="E578" s="15"/>
      <c r="F578" s="15"/>
      <c r="G578" s="15"/>
      <c r="H578" s="15"/>
      <c r="I578" s="15"/>
      <c r="J578" s="15"/>
      <c r="K578" s="15"/>
      <c r="L578" s="15"/>
      <c r="M578" s="15"/>
      <c r="N578" s="15"/>
      <c r="O578" s="15"/>
      <c r="P578" s="15"/>
      <c r="Q578" s="15"/>
      <c r="R578" s="15"/>
      <c r="S578" s="15"/>
    </row>
    <row r="579">
      <c r="A579" s="15"/>
      <c r="B579" s="15"/>
      <c r="C579" s="15"/>
      <c r="D579" s="15"/>
      <c r="E579" s="15"/>
      <c r="F579" s="15"/>
      <c r="G579" s="15"/>
      <c r="H579" s="15"/>
      <c r="I579" s="15"/>
      <c r="J579" s="15"/>
      <c r="K579" s="15"/>
      <c r="L579" s="15"/>
      <c r="M579" s="15"/>
      <c r="N579" s="15"/>
      <c r="O579" s="15"/>
      <c r="P579" s="15"/>
      <c r="Q579" s="15"/>
      <c r="R579" s="15"/>
      <c r="S579" s="15"/>
    </row>
    <row r="580">
      <c r="A580" s="15"/>
      <c r="B580" s="15"/>
      <c r="C580" s="15"/>
      <c r="D580" s="15"/>
      <c r="E580" s="15"/>
      <c r="F580" s="15"/>
      <c r="G580" s="15"/>
      <c r="H580" s="15"/>
      <c r="I580" s="15"/>
      <c r="J580" s="15"/>
      <c r="K580" s="15"/>
      <c r="L580" s="15"/>
      <c r="M580" s="15"/>
      <c r="N580" s="15"/>
      <c r="O580" s="15"/>
      <c r="P580" s="15"/>
      <c r="Q580" s="15"/>
      <c r="R580" s="15"/>
      <c r="S580" s="15"/>
    </row>
    <row r="581">
      <c r="A581" s="15"/>
      <c r="B581" s="15"/>
      <c r="C581" s="15"/>
      <c r="D581" s="15"/>
      <c r="E581" s="15"/>
      <c r="F581" s="15"/>
      <c r="G581" s="15"/>
      <c r="H581" s="15"/>
      <c r="I581" s="15"/>
      <c r="J581" s="15"/>
      <c r="K581" s="15"/>
      <c r="L581" s="15"/>
      <c r="M581" s="15"/>
      <c r="N581" s="15"/>
      <c r="O581" s="15"/>
      <c r="P581" s="15"/>
      <c r="Q581" s="15"/>
      <c r="R581" s="15"/>
      <c r="S581" s="15"/>
    </row>
    <row r="582">
      <c r="A582" s="15"/>
      <c r="B582" s="15"/>
      <c r="C582" s="15"/>
      <c r="D582" s="15"/>
      <c r="E582" s="15"/>
      <c r="F582" s="15"/>
      <c r="G582" s="15"/>
      <c r="H582" s="15"/>
      <c r="I582" s="15"/>
      <c r="J582" s="15"/>
      <c r="K582" s="15"/>
      <c r="L582" s="15"/>
      <c r="M582" s="15"/>
      <c r="N582" s="15"/>
      <c r="O582" s="15"/>
      <c r="P582" s="15"/>
      <c r="Q582" s="15"/>
      <c r="R582" s="15"/>
      <c r="S582" s="15"/>
    </row>
    <row r="583">
      <c r="A583" s="15"/>
      <c r="B583" s="15"/>
      <c r="C583" s="15"/>
      <c r="D583" s="15"/>
      <c r="E583" s="15"/>
      <c r="F583" s="15"/>
      <c r="G583" s="15"/>
      <c r="H583" s="15"/>
      <c r="I583" s="15"/>
      <c r="J583" s="15"/>
      <c r="K583" s="15"/>
      <c r="L583" s="15"/>
      <c r="M583" s="15"/>
      <c r="N583" s="15"/>
      <c r="O583" s="15"/>
      <c r="P583" s="15"/>
      <c r="Q583" s="15"/>
      <c r="R583" s="15"/>
      <c r="S583" s="15"/>
    </row>
    <row r="584">
      <c r="A584" s="15"/>
      <c r="B584" s="15"/>
      <c r="C584" s="15"/>
      <c r="D584" s="15"/>
      <c r="E584" s="15"/>
      <c r="F584" s="15"/>
      <c r="G584" s="15"/>
      <c r="H584" s="15"/>
      <c r="I584" s="15"/>
      <c r="J584" s="15"/>
      <c r="K584" s="15"/>
      <c r="L584" s="15"/>
      <c r="M584" s="15"/>
      <c r="N584" s="15"/>
      <c r="O584" s="15"/>
      <c r="P584" s="15"/>
      <c r="Q584" s="15"/>
      <c r="R584" s="15"/>
      <c r="S584" s="15"/>
    </row>
    <row r="585">
      <c r="A585" s="15"/>
      <c r="B585" s="15"/>
      <c r="C585" s="15"/>
      <c r="D585" s="15"/>
      <c r="E585" s="15"/>
      <c r="F585" s="15"/>
      <c r="G585" s="15"/>
      <c r="H585" s="15"/>
      <c r="I585" s="15"/>
      <c r="J585" s="15"/>
      <c r="K585" s="15"/>
      <c r="L585" s="15"/>
      <c r="M585" s="15"/>
      <c r="N585" s="15"/>
      <c r="O585" s="15"/>
      <c r="P585" s="15"/>
      <c r="Q585" s="15"/>
      <c r="R585" s="15"/>
      <c r="S585" s="15"/>
    </row>
    <row r="586">
      <c r="A586" s="15"/>
      <c r="B586" s="15"/>
      <c r="C586" s="15"/>
      <c r="D586" s="15"/>
      <c r="E586" s="15"/>
      <c r="F586" s="15"/>
      <c r="G586" s="15"/>
      <c r="H586" s="15"/>
      <c r="I586" s="15"/>
      <c r="J586" s="15"/>
      <c r="K586" s="15"/>
      <c r="L586" s="15"/>
      <c r="M586" s="15"/>
      <c r="N586" s="15"/>
      <c r="O586" s="15"/>
      <c r="P586" s="15"/>
      <c r="Q586" s="15"/>
      <c r="R586" s="15"/>
      <c r="S586" s="15"/>
    </row>
    <row r="587">
      <c r="A587" s="15"/>
      <c r="B587" s="15"/>
      <c r="C587" s="15"/>
      <c r="D587" s="15"/>
      <c r="E587" s="15"/>
      <c r="F587" s="15"/>
      <c r="G587" s="15"/>
      <c r="H587" s="15"/>
      <c r="I587" s="15"/>
      <c r="J587" s="15"/>
      <c r="K587" s="15"/>
      <c r="L587" s="15"/>
      <c r="M587" s="15"/>
      <c r="N587" s="15"/>
      <c r="O587" s="15"/>
      <c r="P587" s="15"/>
      <c r="Q587" s="15"/>
      <c r="R587" s="15"/>
      <c r="S587" s="15"/>
    </row>
    <row r="588">
      <c r="A588" s="15"/>
      <c r="B588" s="15"/>
      <c r="C588" s="15"/>
      <c r="D588" s="15"/>
      <c r="E588" s="15"/>
      <c r="F588" s="15"/>
      <c r="G588" s="15"/>
      <c r="H588" s="15"/>
      <c r="I588" s="15"/>
      <c r="J588" s="15"/>
      <c r="K588" s="15"/>
      <c r="L588" s="15"/>
      <c r="M588" s="15"/>
      <c r="N588" s="15"/>
      <c r="O588" s="15"/>
      <c r="P588" s="15"/>
      <c r="Q588" s="15"/>
      <c r="R588" s="15"/>
      <c r="S588" s="15"/>
    </row>
    <row r="589">
      <c r="A589" s="15"/>
      <c r="B589" s="15"/>
      <c r="C589" s="15"/>
      <c r="D589" s="15"/>
      <c r="E589" s="15"/>
      <c r="F589" s="15"/>
      <c r="G589" s="15"/>
      <c r="H589" s="15"/>
      <c r="I589" s="15"/>
      <c r="J589" s="15"/>
      <c r="K589" s="15"/>
      <c r="L589" s="15"/>
      <c r="M589" s="15"/>
      <c r="N589" s="15"/>
      <c r="O589" s="15"/>
      <c r="P589" s="15"/>
      <c r="Q589" s="15"/>
      <c r="R589" s="15"/>
      <c r="S589" s="15"/>
    </row>
    <row r="590">
      <c r="A590" s="15"/>
      <c r="B590" s="15"/>
      <c r="C590" s="15"/>
      <c r="D590" s="15"/>
      <c r="E590" s="15"/>
      <c r="F590" s="15"/>
      <c r="G590" s="15"/>
      <c r="H590" s="15"/>
      <c r="I590" s="15"/>
      <c r="J590" s="15"/>
      <c r="K590" s="15"/>
      <c r="L590" s="15"/>
      <c r="M590" s="15"/>
      <c r="N590" s="15"/>
      <c r="O590" s="15"/>
      <c r="P590" s="15"/>
      <c r="Q590" s="15"/>
      <c r="R590" s="15"/>
      <c r="S590" s="15"/>
    </row>
    <row r="591">
      <c r="A591" s="15"/>
      <c r="B591" s="15"/>
      <c r="C591" s="15"/>
      <c r="D591" s="15"/>
      <c r="E591" s="15"/>
      <c r="F591" s="15"/>
      <c r="G591" s="15"/>
      <c r="H591" s="15"/>
      <c r="I591" s="15"/>
      <c r="J591" s="15"/>
      <c r="K591" s="15"/>
      <c r="L591" s="15"/>
      <c r="M591" s="15"/>
      <c r="N591" s="15"/>
      <c r="O591" s="15"/>
      <c r="P591" s="15"/>
      <c r="Q591" s="15"/>
      <c r="R591" s="15"/>
      <c r="S591" s="15"/>
    </row>
    <row r="592">
      <c r="A592" s="15"/>
      <c r="B592" s="15"/>
      <c r="C592" s="15"/>
      <c r="D592" s="15"/>
      <c r="E592" s="15"/>
      <c r="F592" s="15"/>
      <c r="G592" s="15"/>
      <c r="H592" s="15"/>
      <c r="I592" s="15"/>
      <c r="J592" s="15"/>
      <c r="K592" s="15"/>
      <c r="L592" s="15"/>
      <c r="M592" s="15"/>
      <c r="N592" s="15"/>
      <c r="O592" s="15"/>
      <c r="P592" s="15"/>
      <c r="Q592" s="15"/>
      <c r="R592" s="15"/>
      <c r="S592" s="15"/>
    </row>
    <row r="593">
      <c r="A593" s="15"/>
      <c r="B593" s="15"/>
      <c r="C593" s="15"/>
      <c r="D593" s="15"/>
      <c r="E593" s="15"/>
      <c r="F593" s="15"/>
      <c r="G593" s="15"/>
      <c r="H593" s="15"/>
      <c r="I593" s="15"/>
      <c r="J593" s="15"/>
      <c r="K593" s="15"/>
      <c r="L593" s="15"/>
      <c r="M593" s="15"/>
      <c r="N593" s="15"/>
      <c r="O593" s="15"/>
      <c r="P593" s="15"/>
      <c r="Q593" s="15"/>
      <c r="R593" s="15"/>
      <c r="S593" s="15"/>
    </row>
    <row r="594">
      <c r="A594" s="15"/>
      <c r="B594" s="15"/>
      <c r="C594" s="15"/>
      <c r="D594" s="15"/>
      <c r="E594" s="15"/>
      <c r="F594" s="15"/>
      <c r="G594" s="15"/>
      <c r="H594" s="15"/>
      <c r="I594" s="15"/>
      <c r="J594" s="15"/>
      <c r="K594" s="15"/>
      <c r="L594" s="15"/>
      <c r="M594" s="15"/>
      <c r="N594" s="15"/>
      <c r="O594" s="15"/>
      <c r="P594" s="15"/>
      <c r="Q594" s="15"/>
      <c r="R594" s="15"/>
      <c r="S594" s="15"/>
    </row>
    <row r="595">
      <c r="A595" s="15"/>
      <c r="B595" s="15"/>
      <c r="C595" s="15"/>
      <c r="D595" s="15"/>
      <c r="E595" s="15"/>
      <c r="F595" s="15"/>
      <c r="G595" s="15"/>
      <c r="H595" s="15"/>
      <c r="I595" s="15"/>
      <c r="J595" s="15"/>
      <c r="K595" s="15"/>
      <c r="L595" s="15"/>
      <c r="M595" s="15"/>
      <c r="N595" s="15"/>
      <c r="O595" s="15"/>
      <c r="P595" s="15"/>
      <c r="Q595" s="15"/>
      <c r="R595" s="15"/>
      <c r="S595" s="15"/>
    </row>
    <row r="596">
      <c r="A596" s="15"/>
      <c r="B596" s="15"/>
      <c r="C596" s="15"/>
      <c r="D596" s="15"/>
      <c r="E596" s="15"/>
      <c r="F596" s="15"/>
      <c r="G596" s="15"/>
      <c r="H596" s="15"/>
      <c r="I596" s="15"/>
      <c r="J596" s="15"/>
      <c r="K596" s="15"/>
      <c r="L596" s="15"/>
      <c r="M596" s="15"/>
      <c r="N596" s="15"/>
      <c r="O596" s="15"/>
      <c r="P596" s="15"/>
      <c r="Q596" s="15"/>
      <c r="R596" s="15"/>
      <c r="S596" s="15"/>
    </row>
    <row r="597">
      <c r="A597" s="15"/>
      <c r="B597" s="15"/>
      <c r="C597" s="15"/>
      <c r="D597" s="15"/>
      <c r="E597" s="15"/>
      <c r="F597" s="15"/>
      <c r="G597" s="15"/>
      <c r="H597" s="15"/>
      <c r="I597" s="15"/>
      <c r="J597" s="15"/>
      <c r="K597" s="15"/>
      <c r="L597" s="15"/>
      <c r="M597" s="15"/>
      <c r="N597" s="15"/>
      <c r="O597" s="15"/>
      <c r="P597" s="15"/>
      <c r="Q597" s="15"/>
      <c r="R597" s="15"/>
      <c r="S597" s="15"/>
    </row>
    <row r="598">
      <c r="A598" s="15"/>
      <c r="B598" s="15"/>
      <c r="C598" s="15"/>
      <c r="D598" s="15"/>
      <c r="E598" s="15"/>
      <c r="F598" s="15"/>
      <c r="G598" s="15"/>
      <c r="H598" s="15"/>
      <c r="I598" s="15"/>
      <c r="J598" s="15"/>
      <c r="K598" s="15"/>
      <c r="L598" s="15"/>
      <c r="M598" s="15"/>
      <c r="N598" s="15"/>
      <c r="O598" s="15"/>
      <c r="P598" s="15"/>
      <c r="Q598" s="15"/>
      <c r="R598" s="15"/>
      <c r="S598" s="15"/>
    </row>
    <row r="599">
      <c r="A599" s="15"/>
      <c r="B599" s="15"/>
      <c r="C599" s="15"/>
      <c r="D599" s="15"/>
      <c r="E599" s="15"/>
      <c r="F599" s="15"/>
      <c r="G599" s="15"/>
      <c r="H599" s="15"/>
      <c r="I599" s="15"/>
      <c r="J599" s="15"/>
      <c r="K599" s="15"/>
      <c r="L599" s="15"/>
      <c r="M599" s="15"/>
      <c r="N599" s="15"/>
      <c r="O599" s="15"/>
      <c r="P599" s="15"/>
      <c r="Q599" s="15"/>
      <c r="R599" s="15"/>
      <c r="S599" s="15"/>
    </row>
    <row r="600">
      <c r="A600" s="15"/>
      <c r="B600" s="15"/>
      <c r="C600" s="15"/>
      <c r="D600" s="15"/>
      <c r="E600" s="15"/>
      <c r="F600" s="15"/>
      <c r="G600" s="15"/>
      <c r="H600" s="15"/>
      <c r="I600" s="15"/>
      <c r="J600" s="15"/>
      <c r="K600" s="15"/>
      <c r="L600" s="15"/>
      <c r="M600" s="15"/>
      <c r="N600" s="15"/>
      <c r="O600" s="15"/>
      <c r="P600" s="15"/>
      <c r="Q600" s="15"/>
      <c r="R600" s="15"/>
      <c r="S600" s="15"/>
    </row>
    <row r="601">
      <c r="A601" s="15"/>
      <c r="B601" s="15"/>
      <c r="C601" s="15"/>
      <c r="D601" s="15"/>
      <c r="E601" s="15"/>
      <c r="F601" s="15"/>
      <c r="G601" s="15"/>
      <c r="H601" s="15"/>
      <c r="I601" s="15"/>
      <c r="J601" s="15"/>
      <c r="K601" s="15"/>
      <c r="L601" s="15"/>
      <c r="M601" s="15"/>
      <c r="N601" s="15"/>
      <c r="O601" s="15"/>
      <c r="P601" s="15"/>
      <c r="Q601" s="15"/>
      <c r="R601" s="15"/>
      <c r="S601" s="15"/>
    </row>
    <row r="602">
      <c r="A602" s="15"/>
      <c r="B602" s="15"/>
      <c r="C602" s="15"/>
      <c r="D602" s="15"/>
      <c r="E602" s="15"/>
      <c r="F602" s="15"/>
      <c r="G602" s="15"/>
      <c r="H602" s="15"/>
      <c r="I602" s="15"/>
      <c r="J602" s="15"/>
      <c r="K602" s="15"/>
      <c r="L602" s="15"/>
      <c r="M602" s="15"/>
      <c r="N602" s="15"/>
      <c r="O602" s="15"/>
      <c r="P602" s="15"/>
      <c r="Q602" s="15"/>
      <c r="R602" s="15"/>
      <c r="S602" s="15"/>
    </row>
    <row r="603">
      <c r="A603" s="15"/>
      <c r="B603" s="15"/>
      <c r="C603" s="15"/>
      <c r="D603" s="15"/>
      <c r="E603" s="15"/>
      <c r="F603" s="15"/>
      <c r="G603" s="15"/>
      <c r="H603" s="15"/>
      <c r="I603" s="15"/>
      <c r="J603" s="15"/>
      <c r="K603" s="15"/>
      <c r="L603" s="15"/>
      <c r="M603" s="15"/>
      <c r="N603" s="15"/>
      <c r="O603" s="15"/>
      <c r="P603" s="15"/>
      <c r="Q603" s="15"/>
      <c r="R603" s="15"/>
      <c r="S603" s="15"/>
    </row>
    <row r="604">
      <c r="A604" s="15"/>
      <c r="B604" s="15"/>
      <c r="C604" s="15"/>
      <c r="D604" s="15"/>
      <c r="E604" s="15"/>
      <c r="F604" s="15"/>
      <c r="G604" s="15"/>
      <c r="H604" s="15"/>
      <c r="I604" s="15"/>
      <c r="J604" s="15"/>
      <c r="K604" s="15"/>
      <c r="L604" s="15"/>
      <c r="M604" s="15"/>
      <c r="N604" s="15"/>
      <c r="O604" s="15"/>
      <c r="P604" s="15"/>
      <c r="Q604" s="15"/>
      <c r="R604" s="15"/>
      <c r="S604" s="15"/>
    </row>
    <row r="605">
      <c r="A605" s="15"/>
      <c r="B605" s="15"/>
      <c r="C605" s="15"/>
      <c r="D605" s="15"/>
      <c r="E605" s="15"/>
      <c r="F605" s="15"/>
      <c r="G605" s="15"/>
      <c r="H605" s="15"/>
      <c r="I605" s="15"/>
      <c r="J605" s="15"/>
      <c r="K605" s="15"/>
      <c r="L605" s="15"/>
      <c r="M605" s="15"/>
      <c r="N605" s="15"/>
      <c r="O605" s="15"/>
      <c r="P605" s="15"/>
      <c r="Q605" s="15"/>
      <c r="R605" s="15"/>
      <c r="S605" s="15"/>
    </row>
    <row r="606">
      <c r="A606" s="15"/>
      <c r="B606" s="15"/>
      <c r="C606" s="15"/>
      <c r="D606" s="15"/>
      <c r="E606" s="15"/>
      <c r="F606" s="15"/>
      <c r="G606" s="15"/>
      <c r="H606" s="15"/>
      <c r="I606" s="15"/>
      <c r="J606" s="15"/>
      <c r="K606" s="15"/>
      <c r="L606" s="15"/>
      <c r="M606" s="15"/>
      <c r="N606" s="15"/>
      <c r="O606" s="15"/>
      <c r="P606" s="15"/>
      <c r="Q606" s="15"/>
      <c r="R606" s="15"/>
      <c r="S606" s="15"/>
    </row>
    <row r="607">
      <c r="A607" s="15"/>
      <c r="B607" s="15"/>
      <c r="C607" s="15"/>
      <c r="D607" s="15"/>
      <c r="E607" s="15"/>
      <c r="F607" s="15"/>
      <c r="G607" s="15"/>
      <c r="H607" s="15"/>
      <c r="I607" s="15"/>
      <c r="J607" s="15"/>
      <c r="K607" s="15"/>
      <c r="L607" s="15"/>
      <c r="M607" s="15"/>
      <c r="N607" s="15"/>
      <c r="O607" s="15"/>
      <c r="P607" s="15"/>
      <c r="Q607" s="15"/>
      <c r="R607" s="15"/>
      <c r="S607" s="15"/>
    </row>
    <row r="608">
      <c r="A608" s="15"/>
      <c r="B608" s="15"/>
      <c r="C608" s="15"/>
      <c r="D608" s="15"/>
      <c r="E608" s="15"/>
      <c r="F608" s="15"/>
      <c r="G608" s="15"/>
      <c r="H608" s="15"/>
      <c r="I608" s="15"/>
      <c r="J608" s="15"/>
      <c r="K608" s="15"/>
      <c r="L608" s="15"/>
      <c r="M608" s="15"/>
      <c r="N608" s="15"/>
      <c r="O608" s="15"/>
      <c r="P608" s="15"/>
      <c r="Q608" s="15"/>
      <c r="R608" s="15"/>
      <c r="S608" s="15"/>
    </row>
    <row r="609">
      <c r="A609" s="15"/>
      <c r="B609" s="15"/>
      <c r="C609" s="15"/>
      <c r="D609" s="15"/>
      <c r="E609" s="15"/>
      <c r="F609" s="15"/>
      <c r="G609" s="15"/>
      <c r="H609" s="15"/>
      <c r="I609" s="15"/>
      <c r="J609" s="15"/>
      <c r="K609" s="15"/>
      <c r="L609" s="15"/>
      <c r="M609" s="15"/>
      <c r="N609" s="15"/>
      <c r="O609" s="15"/>
      <c r="P609" s="15"/>
      <c r="Q609" s="15"/>
      <c r="R609" s="15"/>
      <c r="S609" s="15"/>
    </row>
    <row r="610">
      <c r="A610" s="15"/>
      <c r="B610" s="15"/>
      <c r="C610" s="15"/>
      <c r="D610" s="15"/>
      <c r="E610" s="15"/>
      <c r="F610" s="15"/>
      <c r="G610" s="15"/>
      <c r="H610" s="15"/>
      <c r="I610" s="15"/>
      <c r="J610" s="15"/>
      <c r="K610" s="15"/>
      <c r="L610" s="15"/>
      <c r="M610" s="15"/>
      <c r="N610" s="15"/>
      <c r="O610" s="15"/>
      <c r="P610" s="15"/>
      <c r="Q610" s="15"/>
      <c r="R610" s="15"/>
      <c r="S610" s="15"/>
    </row>
    <row r="611">
      <c r="A611" s="15"/>
      <c r="B611" s="15"/>
      <c r="C611" s="15"/>
      <c r="D611" s="15"/>
      <c r="E611" s="15"/>
      <c r="F611" s="15"/>
      <c r="G611" s="15"/>
      <c r="H611" s="15"/>
      <c r="I611" s="15"/>
      <c r="J611" s="15"/>
      <c r="K611" s="15"/>
      <c r="L611" s="15"/>
      <c r="M611" s="15"/>
      <c r="N611" s="15"/>
      <c r="O611" s="15"/>
      <c r="P611" s="15"/>
      <c r="Q611" s="15"/>
      <c r="R611" s="15"/>
      <c r="S611" s="15"/>
    </row>
    <row r="612">
      <c r="A612" s="15"/>
      <c r="B612" s="15"/>
      <c r="C612" s="15"/>
      <c r="D612" s="15"/>
      <c r="E612" s="15"/>
      <c r="F612" s="15"/>
      <c r="G612" s="15"/>
      <c r="H612" s="15"/>
      <c r="I612" s="15"/>
      <c r="J612" s="15"/>
      <c r="K612" s="15"/>
      <c r="L612" s="15"/>
      <c r="M612" s="15"/>
      <c r="N612" s="15"/>
      <c r="O612" s="15"/>
      <c r="P612" s="15"/>
      <c r="Q612" s="15"/>
      <c r="R612" s="15"/>
      <c r="S612" s="15"/>
    </row>
    <row r="613">
      <c r="A613" s="15"/>
      <c r="B613" s="15"/>
      <c r="C613" s="15"/>
      <c r="D613" s="15"/>
      <c r="E613" s="15"/>
      <c r="F613" s="15"/>
      <c r="G613" s="15"/>
      <c r="H613" s="15"/>
      <c r="I613" s="15"/>
      <c r="J613" s="15"/>
      <c r="K613" s="15"/>
      <c r="L613" s="15"/>
      <c r="M613" s="15"/>
      <c r="N613" s="15"/>
      <c r="O613" s="15"/>
      <c r="P613" s="15"/>
      <c r="Q613" s="15"/>
      <c r="R613" s="15"/>
      <c r="S613" s="15"/>
    </row>
    <row r="614">
      <c r="A614" s="15"/>
      <c r="B614" s="15"/>
      <c r="C614" s="15"/>
      <c r="D614" s="15"/>
      <c r="E614" s="15"/>
      <c r="F614" s="15"/>
      <c r="G614" s="15"/>
      <c r="H614" s="15"/>
      <c r="I614" s="15"/>
      <c r="J614" s="15"/>
      <c r="K614" s="15"/>
      <c r="L614" s="15"/>
      <c r="M614" s="15"/>
      <c r="N614" s="15"/>
      <c r="O614" s="15"/>
      <c r="P614" s="15"/>
      <c r="Q614" s="15"/>
      <c r="R614" s="15"/>
      <c r="S614" s="15"/>
    </row>
    <row r="615">
      <c r="A615" s="15"/>
      <c r="B615" s="15"/>
      <c r="C615" s="15"/>
      <c r="D615" s="15"/>
      <c r="E615" s="15"/>
      <c r="F615" s="15"/>
      <c r="G615" s="15"/>
      <c r="H615" s="15"/>
      <c r="I615" s="15"/>
      <c r="J615" s="15"/>
      <c r="K615" s="15"/>
      <c r="L615" s="15"/>
      <c r="M615" s="15"/>
      <c r="N615" s="15"/>
      <c r="O615" s="15"/>
      <c r="P615" s="15"/>
      <c r="Q615" s="15"/>
      <c r="R615" s="15"/>
      <c r="S615" s="15"/>
    </row>
    <row r="616">
      <c r="A616" s="15"/>
      <c r="B616" s="15"/>
      <c r="C616" s="15"/>
      <c r="D616" s="15"/>
      <c r="E616" s="15"/>
      <c r="F616" s="15"/>
      <c r="G616" s="15"/>
      <c r="H616" s="15"/>
      <c r="I616" s="15"/>
      <c r="J616" s="15"/>
      <c r="K616" s="15"/>
      <c r="L616" s="15"/>
      <c r="M616" s="15"/>
      <c r="N616" s="15"/>
      <c r="O616" s="15"/>
      <c r="P616" s="15"/>
      <c r="Q616" s="15"/>
      <c r="R616" s="15"/>
      <c r="S616" s="15"/>
    </row>
    <row r="617">
      <c r="A617" s="15"/>
      <c r="B617" s="15"/>
      <c r="C617" s="15"/>
      <c r="D617" s="15"/>
      <c r="E617" s="15"/>
      <c r="F617" s="15"/>
      <c r="G617" s="15"/>
      <c r="H617" s="15"/>
      <c r="I617" s="15"/>
      <c r="J617" s="15"/>
      <c r="K617" s="15"/>
      <c r="L617" s="15"/>
      <c r="M617" s="15"/>
      <c r="N617" s="15"/>
      <c r="O617" s="15"/>
      <c r="P617" s="15"/>
      <c r="Q617" s="15"/>
      <c r="R617" s="15"/>
      <c r="S617" s="15"/>
    </row>
    <row r="618">
      <c r="A618" s="15"/>
      <c r="B618" s="15"/>
      <c r="C618" s="15"/>
      <c r="D618" s="15"/>
      <c r="E618" s="15"/>
      <c r="F618" s="15"/>
      <c r="G618" s="15"/>
      <c r="H618" s="15"/>
      <c r="I618" s="15"/>
      <c r="J618" s="15"/>
      <c r="K618" s="15"/>
      <c r="L618" s="15"/>
      <c r="M618" s="15"/>
      <c r="N618" s="15"/>
      <c r="O618" s="15"/>
      <c r="P618" s="15"/>
      <c r="Q618" s="15"/>
      <c r="R618" s="15"/>
      <c r="S618" s="15"/>
    </row>
    <row r="619">
      <c r="A619" s="15"/>
      <c r="B619" s="15"/>
      <c r="C619" s="15"/>
      <c r="D619" s="15"/>
      <c r="E619" s="15"/>
      <c r="F619" s="15"/>
      <c r="G619" s="15"/>
      <c r="H619" s="15"/>
      <c r="I619" s="15"/>
      <c r="J619" s="15"/>
      <c r="K619" s="15"/>
      <c r="L619" s="15"/>
      <c r="M619" s="15"/>
      <c r="N619" s="15"/>
      <c r="O619" s="15"/>
      <c r="P619" s="15"/>
      <c r="Q619" s="15"/>
      <c r="R619" s="15"/>
      <c r="S619" s="15"/>
    </row>
    <row r="620">
      <c r="A620" s="15"/>
      <c r="B620" s="15"/>
      <c r="C620" s="15"/>
      <c r="D620" s="15"/>
      <c r="E620" s="15"/>
      <c r="F620" s="15"/>
      <c r="G620" s="15"/>
      <c r="H620" s="15"/>
      <c r="I620" s="15"/>
      <c r="J620" s="15"/>
      <c r="K620" s="15"/>
      <c r="L620" s="15"/>
      <c r="M620" s="15"/>
      <c r="N620" s="15"/>
      <c r="O620" s="15"/>
      <c r="P620" s="15"/>
      <c r="Q620" s="15"/>
      <c r="R620" s="15"/>
      <c r="S620" s="15"/>
    </row>
    <row r="621">
      <c r="A621" s="15"/>
      <c r="B621" s="15"/>
      <c r="C621" s="15"/>
      <c r="D621" s="15"/>
      <c r="E621" s="15"/>
      <c r="F621" s="15"/>
      <c r="G621" s="15"/>
      <c r="H621" s="15"/>
      <c r="I621" s="15"/>
      <c r="J621" s="15"/>
      <c r="K621" s="15"/>
      <c r="L621" s="15"/>
      <c r="M621" s="15"/>
      <c r="N621" s="15"/>
      <c r="O621" s="15"/>
      <c r="P621" s="15"/>
      <c r="Q621" s="15"/>
      <c r="R621" s="15"/>
      <c r="S621" s="15"/>
    </row>
    <row r="622">
      <c r="A622" s="15"/>
      <c r="B622" s="15"/>
      <c r="C622" s="15"/>
      <c r="D622" s="15"/>
      <c r="E622" s="15"/>
      <c r="F622" s="15"/>
      <c r="G622" s="15"/>
      <c r="H622" s="15"/>
      <c r="I622" s="15"/>
      <c r="J622" s="15"/>
      <c r="K622" s="15"/>
      <c r="L622" s="15"/>
      <c r="M622" s="15"/>
      <c r="N622" s="15"/>
      <c r="O622" s="15"/>
      <c r="P622" s="15"/>
      <c r="Q622" s="15"/>
      <c r="R622" s="15"/>
      <c r="S622" s="15"/>
    </row>
    <row r="623">
      <c r="A623" s="15"/>
      <c r="B623" s="15"/>
      <c r="C623" s="15"/>
      <c r="D623" s="15"/>
      <c r="E623" s="15"/>
      <c r="F623" s="15"/>
      <c r="G623" s="15"/>
      <c r="H623" s="15"/>
      <c r="I623" s="15"/>
      <c r="J623" s="15"/>
      <c r="K623" s="15"/>
      <c r="L623" s="15"/>
      <c r="M623" s="15"/>
      <c r="N623" s="15"/>
      <c r="O623" s="15"/>
      <c r="P623" s="15"/>
      <c r="Q623" s="15"/>
      <c r="R623" s="15"/>
      <c r="S623" s="15"/>
    </row>
    <row r="624">
      <c r="A624" s="15"/>
      <c r="B624" s="15"/>
      <c r="C624" s="15"/>
      <c r="D624" s="15"/>
      <c r="E624" s="15"/>
      <c r="F624" s="15"/>
      <c r="G624" s="15"/>
      <c r="H624" s="15"/>
      <c r="I624" s="15"/>
      <c r="J624" s="15"/>
      <c r="K624" s="15"/>
      <c r="L624" s="15"/>
      <c r="M624" s="15"/>
      <c r="N624" s="15"/>
      <c r="O624" s="15"/>
      <c r="P624" s="15"/>
      <c r="Q624" s="15"/>
      <c r="R624" s="15"/>
      <c r="S624" s="15"/>
    </row>
    <row r="625">
      <c r="A625" s="15"/>
      <c r="B625" s="15"/>
      <c r="C625" s="15"/>
      <c r="D625" s="15"/>
      <c r="E625" s="15"/>
      <c r="F625" s="15"/>
      <c r="G625" s="15"/>
      <c r="H625" s="15"/>
      <c r="I625" s="15"/>
      <c r="J625" s="15"/>
      <c r="K625" s="15"/>
      <c r="L625" s="15"/>
      <c r="M625" s="15"/>
      <c r="N625" s="15"/>
      <c r="O625" s="15"/>
      <c r="P625" s="15"/>
      <c r="Q625" s="15"/>
      <c r="R625" s="15"/>
      <c r="S625" s="15"/>
    </row>
    <row r="626">
      <c r="A626" s="15"/>
      <c r="B626" s="15"/>
      <c r="C626" s="15"/>
      <c r="D626" s="15"/>
      <c r="E626" s="15"/>
      <c r="F626" s="15"/>
      <c r="G626" s="15"/>
      <c r="H626" s="15"/>
      <c r="I626" s="15"/>
      <c r="J626" s="15"/>
      <c r="K626" s="15"/>
      <c r="L626" s="15"/>
      <c r="M626" s="15"/>
      <c r="N626" s="15"/>
      <c r="O626" s="15"/>
      <c r="P626" s="15"/>
      <c r="Q626" s="15"/>
      <c r="R626" s="15"/>
      <c r="S626" s="15"/>
    </row>
    <row r="627">
      <c r="A627" s="15"/>
      <c r="B627" s="15"/>
      <c r="C627" s="15"/>
      <c r="D627" s="15"/>
      <c r="E627" s="15"/>
      <c r="F627" s="15"/>
      <c r="G627" s="15"/>
      <c r="H627" s="15"/>
      <c r="I627" s="15"/>
      <c r="J627" s="15"/>
      <c r="K627" s="15"/>
      <c r="L627" s="15"/>
      <c r="M627" s="15"/>
      <c r="N627" s="15"/>
      <c r="O627" s="15"/>
      <c r="P627" s="15"/>
      <c r="Q627" s="15"/>
      <c r="R627" s="15"/>
      <c r="S627" s="15"/>
    </row>
    <row r="628">
      <c r="A628" s="15"/>
      <c r="B628" s="15"/>
      <c r="C628" s="15"/>
      <c r="D628" s="15"/>
      <c r="E628" s="15"/>
      <c r="F628" s="15"/>
      <c r="G628" s="15"/>
      <c r="H628" s="15"/>
      <c r="I628" s="15"/>
      <c r="J628" s="15"/>
      <c r="K628" s="15"/>
      <c r="L628" s="15"/>
      <c r="M628" s="15"/>
      <c r="N628" s="15"/>
      <c r="O628" s="15"/>
      <c r="P628" s="15"/>
      <c r="Q628" s="15"/>
      <c r="R628" s="15"/>
      <c r="S628" s="15"/>
    </row>
    <row r="629">
      <c r="A629" s="15"/>
      <c r="B629" s="15"/>
      <c r="C629" s="15"/>
      <c r="D629" s="15"/>
      <c r="E629" s="15"/>
      <c r="F629" s="15"/>
      <c r="G629" s="15"/>
      <c r="H629" s="15"/>
      <c r="I629" s="15"/>
      <c r="J629" s="15"/>
      <c r="K629" s="15"/>
      <c r="L629" s="15"/>
      <c r="M629" s="15"/>
      <c r="N629" s="15"/>
      <c r="O629" s="15"/>
      <c r="P629" s="15"/>
      <c r="Q629" s="15"/>
      <c r="R629" s="15"/>
      <c r="S629" s="15"/>
    </row>
    <row r="630">
      <c r="A630" s="15"/>
      <c r="B630" s="15"/>
      <c r="C630" s="15"/>
      <c r="D630" s="15"/>
      <c r="E630" s="15"/>
      <c r="F630" s="15"/>
      <c r="G630" s="15"/>
      <c r="H630" s="15"/>
      <c r="I630" s="15"/>
      <c r="J630" s="15"/>
      <c r="K630" s="15"/>
      <c r="L630" s="15"/>
      <c r="M630" s="15"/>
      <c r="N630" s="15"/>
      <c r="O630" s="15"/>
      <c r="P630" s="15"/>
      <c r="Q630" s="15"/>
      <c r="R630" s="15"/>
      <c r="S630" s="15"/>
    </row>
    <row r="631">
      <c r="A631" s="15"/>
      <c r="B631" s="15"/>
      <c r="C631" s="15"/>
      <c r="D631" s="15"/>
      <c r="E631" s="15"/>
      <c r="F631" s="15"/>
      <c r="G631" s="15"/>
      <c r="H631" s="15"/>
      <c r="I631" s="15"/>
      <c r="J631" s="15"/>
      <c r="K631" s="15"/>
      <c r="L631" s="15"/>
      <c r="M631" s="15"/>
      <c r="N631" s="15"/>
      <c r="O631" s="15"/>
      <c r="P631" s="15"/>
      <c r="Q631" s="15"/>
      <c r="R631" s="15"/>
      <c r="S631" s="15"/>
    </row>
    <row r="632">
      <c r="A632" s="15"/>
      <c r="B632" s="15"/>
      <c r="C632" s="15"/>
      <c r="D632" s="15"/>
      <c r="E632" s="15"/>
      <c r="F632" s="15"/>
      <c r="G632" s="15"/>
      <c r="H632" s="15"/>
      <c r="I632" s="15"/>
      <c r="J632" s="15"/>
      <c r="K632" s="15"/>
      <c r="L632" s="15"/>
      <c r="M632" s="15"/>
      <c r="N632" s="15"/>
      <c r="O632" s="15"/>
      <c r="P632" s="15"/>
      <c r="Q632" s="15"/>
      <c r="R632" s="15"/>
      <c r="S632" s="15"/>
    </row>
    <row r="633">
      <c r="A633" s="15"/>
      <c r="B633" s="15"/>
      <c r="C633" s="15"/>
      <c r="D633" s="15"/>
      <c r="E633" s="15"/>
      <c r="F633" s="15"/>
      <c r="G633" s="15"/>
      <c r="H633" s="15"/>
      <c r="I633" s="15"/>
      <c r="J633" s="15"/>
      <c r="K633" s="15"/>
      <c r="L633" s="15"/>
      <c r="M633" s="15"/>
      <c r="N633" s="15"/>
      <c r="O633" s="15"/>
      <c r="P633" s="15"/>
      <c r="Q633" s="15"/>
      <c r="R633" s="15"/>
      <c r="S633" s="15"/>
    </row>
    <row r="634">
      <c r="A634" s="15"/>
      <c r="B634" s="15"/>
      <c r="C634" s="15"/>
      <c r="D634" s="15"/>
      <c r="E634" s="15"/>
      <c r="F634" s="15"/>
      <c r="G634" s="15"/>
      <c r="H634" s="15"/>
      <c r="I634" s="15"/>
      <c r="J634" s="15"/>
      <c r="K634" s="15"/>
      <c r="L634" s="15"/>
      <c r="M634" s="15"/>
      <c r="N634" s="15"/>
      <c r="O634" s="15"/>
      <c r="P634" s="15"/>
      <c r="Q634" s="15"/>
      <c r="R634" s="15"/>
      <c r="S634" s="15"/>
    </row>
    <row r="635">
      <c r="A635" s="15"/>
      <c r="B635" s="15"/>
      <c r="C635" s="15"/>
      <c r="D635" s="15"/>
      <c r="E635" s="15"/>
      <c r="F635" s="15"/>
      <c r="G635" s="15"/>
      <c r="H635" s="15"/>
      <c r="I635" s="15"/>
      <c r="J635" s="15"/>
      <c r="K635" s="15"/>
      <c r="L635" s="15"/>
      <c r="M635" s="15"/>
      <c r="N635" s="15"/>
      <c r="O635" s="15"/>
      <c r="P635" s="15"/>
      <c r="Q635" s="15"/>
      <c r="R635" s="15"/>
      <c r="S635" s="15"/>
    </row>
    <row r="636">
      <c r="A636" s="15"/>
      <c r="B636" s="15"/>
      <c r="C636" s="15"/>
      <c r="D636" s="15"/>
      <c r="E636" s="15"/>
      <c r="F636" s="15"/>
      <c r="G636" s="15"/>
      <c r="H636" s="15"/>
      <c r="I636" s="15"/>
      <c r="J636" s="15"/>
      <c r="K636" s="15"/>
      <c r="L636" s="15"/>
      <c r="M636" s="15"/>
      <c r="N636" s="15"/>
      <c r="O636" s="15"/>
      <c r="P636" s="15"/>
      <c r="Q636" s="15"/>
      <c r="R636" s="15"/>
      <c r="S636" s="15"/>
    </row>
    <row r="637">
      <c r="A637" s="15"/>
      <c r="B637" s="15"/>
      <c r="C637" s="15"/>
      <c r="D637" s="15"/>
      <c r="E637" s="15"/>
      <c r="F637" s="15"/>
      <c r="G637" s="15"/>
      <c r="H637" s="15"/>
      <c r="I637" s="15"/>
      <c r="J637" s="15"/>
      <c r="K637" s="15"/>
      <c r="L637" s="15"/>
      <c r="M637" s="15"/>
      <c r="N637" s="15"/>
      <c r="O637" s="15"/>
      <c r="P637" s="15"/>
      <c r="Q637" s="15"/>
      <c r="R637" s="15"/>
      <c r="S637" s="15"/>
    </row>
    <row r="638">
      <c r="A638" s="15"/>
      <c r="B638" s="15"/>
      <c r="C638" s="15"/>
      <c r="D638" s="15"/>
      <c r="E638" s="15"/>
      <c r="F638" s="15"/>
      <c r="G638" s="15"/>
      <c r="H638" s="15"/>
      <c r="I638" s="15"/>
      <c r="J638" s="15"/>
      <c r="K638" s="15"/>
      <c r="L638" s="15"/>
      <c r="M638" s="15"/>
      <c r="N638" s="15"/>
      <c r="O638" s="15"/>
      <c r="P638" s="15"/>
      <c r="Q638" s="15"/>
      <c r="R638" s="15"/>
      <c r="S638" s="15"/>
    </row>
    <row r="639">
      <c r="A639" s="15"/>
      <c r="B639" s="15"/>
      <c r="C639" s="15"/>
      <c r="D639" s="15"/>
      <c r="E639" s="15"/>
      <c r="F639" s="15"/>
      <c r="G639" s="15"/>
      <c r="H639" s="15"/>
      <c r="I639" s="15"/>
      <c r="J639" s="15"/>
      <c r="K639" s="15"/>
      <c r="L639" s="15"/>
      <c r="M639" s="15"/>
      <c r="N639" s="15"/>
      <c r="O639" s="15"/>
      <c r="P639" s="15"/>
      <c r="Q639" s="15"/>
      <c r="R639" s="15"/>
      <c r="S639" s="15"/>
    </row>
    <row r="640">
      <c r="A640" s="15"/>
      <c r="B640" s="15"/>
      <c r="C640" s="15"/>
      <c r="D640" s="15"/>
      <c r="E640" s="15"/>
      <c r="F640" s="15"/>
      <c r="G640" s="15"/>
      <c r="H640" s="15"/>
      <c r="I640" s="15"/>
      <c r="J640" s="15"/>
      <c r="K640" s="15"/>
      <c r="L640" s="15"/>
      <c r="M640" s="15"/>
      <c r="N640" s="15"/>
      <c r="O640" s="15"/>
      <c r="P640" s="15"/>
      <c r="Q640" s="15"/>
      <c r="R640" s="15"/>
      <c r="S640" s="15"/>
    </row>
    <row r="641">
      <c r="A641" s="15"/>
      <c r="B641" s="15"/>
      <c r="C641" s="15"/>
      <c r="D641" s="15"/>
      <c r="E641" s="15"/>
      <c r="F641" s="15"/>
      <c r="G641" s="15"/>
      <c r="H641" s="15"/>
      <c r="I641" s="15"/>
      <c r="J641" s="15"/>
      <c r="K641" s="15"/>
      <c r="L641" s="15"/>
      <c r="M641" s="15"/>
      <c r="N641" s="15"/>
      <c r="O641" s="15"/>
      <c r="P641" s="15"/>
      <c r="Q641" s="15"/>
      <c r="R641" s="15"/>
      <c r="S641" s="15"/>
    </row>
    <row r="642">
      <c r="A642" s="15"/>
      <c r="B642" s="15"/>
      <c r="C642" s="15"/>
      <c r="D642" s="15"/>
      <c r="E642" s="15"/>
      <c r="F642" s="15"/>
      <c r="G642" s="15"/>
      <c r="H642" s="15"/>
      <c r="I642" s="15"/>
      <c r="J642" s="15"/>
      <c r="K642" s="15"/>
      <c r="L642" s="15"/>
      <c r="M642" s="15"/>
      <c r="N642" s="15"/>
      <c r="O642" s="15"/>
      <c r="P642" s="15"/>
      <c r="Q642" s="15"/>
      <c r="R642" s="15"/>
      <c r="S642" s="15"/>
    </row>
    <row r="643">
      <c r="A643" s="15"/>
      <c r="B643" s="15"/>
      <c r="C643" s="15"/>
      <c r="D643" s="15"/>
      <c r="E643" s="15"/>
      <c r="F643" s="15"/>
      <c r="G643" s="15"/>
      <c r="H643" s="15"/>
      <c r="I643" s="15"/>
      <c r="J643" s="15"/>
      <c r="K643" s="15"/>
      <c r="L643" s="15"/>
      <c r="M643" s="15"/>
      <c r="N643" s="15"/>
      <c r="O643" s="15"/>
      <c r="P643" s="15"/>
      <c r="Q643" s="15"/>
      <c r="R643" s="15"/>
      <c r="S643" s="15"/>
    </row>
    <row r="644">
      <c r="A644" s="15"/>
      <c r="B644" s="15"/>
      <c r="C644" s="15"/>
      <c r="D644" s="15"/>
      <c r="E644" s="15"/>
      <c r="F644" s="15"/>
      <c r="G644" s="15"/>
      <c r="H644" s="15"/>
      <c r="I644" s="15"/>
      <c r="J644" s="15"/>
      <c r="K644" s="15"/>
      <c r="L644" s="15"/>
      <c r="M644" s="15"/>
      <c r="N644" s="15"/>
      <c r="O644" s="15"/>
      <c r="P644" s="15"/>
      <c r="Q644" s="15"/>
      <c r="R644" s="15"/>
      <c r="S644" s="15"/>
    </row>
    <row r="645">
      <c r="A645" s="15"/>
      <c r="B645" s="15"/>
      <c r="C645" s="15"/>
      <c r="D645" s="15"/>
      <c r="E645" s="15"/>
      <c r="F645" s="15"/>
      <c r="G645" s="15"/>
      <c r="H645" s="15"/>
      <c r="I645" s="15"/>
      <c r="J645" s="15"/>
      <c r="K645" s="15"/>
      <c r="L645" s="15"/>
      <c r="M645" s="15"/>
      <c r="N645" s="15"/>
      <c r="O645" s="15"/>
      <c r="P645" s="15"/>
      <c r="Q645" s="15"/>
      <c r="R645" s="15"/>
      <c r="S645" s="15"/>
    </row>
    <row r="646">
      <c r="A646" s="15"/>
      <c r="B646" s="15"/>
      <c r="C646" s="15"/>
      <c r="D646" s="15"/>
      <c r="E646" s="15"/>
      <c r="F646" s="15"/>
      <c r="G646" s="15"/>
      <c r="H646" s="15"/>
      <c r="I646" s="15"/>
      <c r="J646" s="15"/>
      <c r="K646" s="15"/>
      <c r="L646" s="15"/>
      <c r="M646" s="15"/>
      <c r="N646" s="15"/>
      <c r="O646" s="15"/>
      <c r="P646" s="15"/>
      <c r="Q646" s="15"/>
      <c r="R646" s="15"/>
      <c r="S646" s="15"/>
    </row>
    <row r="647">
      <c r="A647" s="15"/>
      <c r="B647" s="15"/>
      <c r="C647" s="15"/>
      <c r="D647" s="15"/>
      <c r="E647" s="15"/>
      <c r="F647" s="15"/>
      <c r="G647" s="15"/>
      <c r="H647" s="15"/>
      <c r="I647" s="15"/>
      <c r="J647" s="15"/>
      <c r="K647" s="15"/>
      <c r="L647" s="15"/>
      <c r="M647" s="15"/>
      <c r="N647" s="15"/>
      <c r="O647" s="15"/>
      <c r="P647" s="15"/>
      <c r="Q647" s="15"/>
      <c r="R647" s="15"/>
      <c r="S647" s="15"/>
    </row>
    <row r="648">
      <c r="A648" s="15"/>
      <c r="B648" s="15"/>
      <c r="C648" s="15"/>
      <c r="D648" s="15"/>
      <c r="E648" s="15"/>
      <c r="F648" s="15"/>
      <c r="G648" s="15"/>
      <c r="H648" s="15"/>
      <c r="I648" s="15"/>
      <c r="J648" s="15"/>
      <c r="K648" s="15"/>
      <c r="L648" s="15"/>
      <c r="M648" s="15"/>
      <c r="N648" s="15"/>
      <c r="O648" s="15"/>
      <c r="P648" s="15"/>
      <c r="Q648" s="15"/>
      <c r="R648" s="15"/>
      <c r="S648" s="15"/>
    </row>
    <row r="649">
      <c r="A649" s="15"/>
      <c r="B649" s="15"/>
      <c r="C649" s="15"/>
      <c r="D649" s="15"/>
      <c r="E649" s="15"/>
      <c r="F649" s="15"/>
      <c r="G649" s="15"/>
      <c r="H649" s="15"/>
      <c r="I649" s="15"/>
      <c r="J649" s="15"/>
      <c r="K649" s="15"/>
      <c r="L649" s="15"/>
      <c r="M649" s="15"/>
      <c r="N649" s="15"/>
      <c r="O649" s="15"/>
      <c r="P649" s="15"/>
      <c r="Q649" s="15"/>
      <c r="R649" s="15"/>
      <c r="S649" s="15"/>
    </row>
    <row r="650">
      <c r="A650" s="15"/>
      <c r="B650" s="15"/>
      <c r="C650" s="15"/>
      <c r="D650" s="15"/>
      <c r="E650" s="15"/>
      <c r="F650" s="15"/>
      <c r="G650" s="15"/>
      <c r="H650" s="15"/>
      <c r="I650" s="15"/>
      <c r="J650" s="15"/>
      <c r="K650" s="15"/>
      <c r="L650" s="15"/>
      <c r="M650" s="15"/>
      <c r="N650" s="15"/>
      <c r="O650" s="15"/>
      <c r="P650" s="15"/>
      <c r="Q650" s="15"/>
      <c r="R650" s="15"/>
      <c r="S650" s="15"/>
    </row>
    <row r="651">
      <c r="A651" s="15"/>
      <c r="B651" s="15"/>
      <c r="C651" s="15"/>
      <c r="D651" s="15"/>
      <c r="E651" s="15"/>
      <c r="F651" s="15"/>
      <c r="G651" s="15"/>
      <c r="H651" s="15"/>
      <c r="I651" s="15"/>
      <c r="J651" s="15"/>
      <c r="K651" s="15"/>
      <c r="L651" s="15"/>
      <c r="M651" s="15"/>
      <c r="N651" s="15"/>
      <c r="O651" s="15"/>
      <c r="P651" s="15"/>
      <c r="Q651" s="15"/>
      <c r="R651" s="15"/>
      <c r="S651" s="15"/>
    </row>
    <row r="652">
      <c r="A652" s="15"/>
      <c r="B652" s="15"/>
      <c r="C652" s="15"/>
      <c r="D652" s="15"/>
      <c r="E652" s="15"/>
      <c r="F652" s="15"/>
      <c r="G652" s="15"/>
      <c r="H652" s="15"/>
      <c r="I652" s="15"/>
      <c r="J652" s="15"/>
      <c r="K652" s="15"/>
      <c r="L652" s="15"/>
      <c r="M652" s="15"/>
      <c r="N652" s="15"/>
      <c r="O652" s="15"/>
      <c r="P652" s="15"/>
      <c r="Q652" s="15"/>
      <c r="R652" s="15"/>
      <c r="S652" s="15"/>
    </row>
    <row r="653">
      <c r="A653" s="15"/>
      <c r="B653" s="15"/>
      <c r="C653" s="15"/>
      <c r="D653" s="15"/>
      <c r="E653" s="15"/>
      <c r="F653" s="15"/>
      <c r="G653" s="15"/>
      <c r="H653" s="15"/>
      <c r="I653" s="15"/>
      <c r="J653" s="15"/>
      <c r="K653" s="15"/>
      <c r="L653" s="15"/>
      <c r="M653" s="15"/>
      <c r="N653" s="15"/>
      <c r="O653" s="15"/>
      <c r="P653" s="15"/>
      <c r="Q653" s="15"/>
      <c r="R653" s="15"/>
      <c r="S653" s="15"/>
    </row>
    <row r="654">
      <c r="A654" s="15"/>
      <c r="B654" s="15"/>
      <c r="C654" s="15"/>
      <c r="D654" s="15"/>
      <c r="E654" s="15"/>
      <c r="F654" s="15"/>
      <c r="G654" s="15"/>
      <c r="H654" s="15"/>
      <c r="I654" s="15"/>
      <c r="J654" s="15"/>
      <c r="K654" s="15"/>
      <c r="L654" s="15"/>
      <c r="M654" s="15"/>
      <c r="N654" s="15"/>
      <c r="O654" s="15"/>
      <c r="P654" s="15"/>
      <c r="Q654" s="15"/>
      <c r="R654" s="15"/>
      <c r="S654" s="15"/>
    </row>
    <row r="655">
      <c r="A655" s="15"/>
      <c r="B655" s="15"/>
      <c r="C655" s="15"/>
      <c r="D655" s="15"/>
      <c r="E655" s="15"/>
      <c r="F655" s="15"/>
      <c r="G655" s="15"/>
      <c r="H655" s="15"/>
      <c r="I655" s="15"/>
      <c r="J655" s="15"/>
      <c r="K655" s="15"/>
      <c r="L655" s="15"/>
      <c r="M655" s="15"/>
      <c r="N655" s="15"/>
      <c r="O655" s="15"/>
      <c r="P655" s="15"/>
      <c r="Q655" s="15"/>
      <c r="R655" s="15"/>
      <c r="S655" s="15"/>
    </row>
    <row r="656">
      <c r="A656" s="15"/>
      <c r="B656" s="15"/>
      <c r="C656" s="15"/>
      <c r="D656" s="15"/>
      <c r="E656" s="15"/>
      <c r="F656" s="15"/>
      <c r="G656" s="15"/>
      <c r="H656" s="15"/>
      <c r="I656" s="15"/>
      <c r="J656" s="15"/>
      <c r="K656" s="15"/>
      <c r="L656" s="15"/>
      <c r="M656" s="15"/>
      <c r="N656" s="15"/>
      <c r="O656" s="15"/>
      <c r="P656" s="15"/>
      <c r="Q656" s="15"/>
      <c r="R656" s="15"/>
      <c r="S656" s="15"/>
    </row>
    <row r="657">
      <c r="A657" s="15"/>
      <c r="B657" s="15"/>
      <c r="C657" s="15"/>
      <c r="D657" s="15"/>
      <c r="E657" s="15"/>
      <c r="F657" s="15"/>
      <c r="G657" s="15"/>
      <c r="H657" s="15"/>
      <c r="I657" s="15"/>
      <c r="J657" s="15"/>
      <c r="K657" s="15"/>
      <c r="L657" s="15"/>
      <c r="M657" s="15"/>
      <c r="N657" s="15"/>
      <c r="O657" s="15"/>
      <c r="P657" s="15"/>
      <c r="Q657" s="15"/>
      <c r="R657" s="15"/>
      <c r="S657" s="15"/>
    </row>
    <row r="658">
      <c r="A658" s="15"/>
      <c r="B658" s="15"/>
      <c r="C658" s="15"/>
      <c r="D658" s="15"/>
      <c r="E658" s="15"/>
      <c r="F658" s="15"/>
      <c r="G658" s="15"/>
      <c r="H658" s="15"/>
      <c r="I658" s="15"/>
      <c r="J658" s="15"/>
      <c r="K658" s="15"/>
      <c r="L658" s="15"/>
      <c r="M658" s="15"/>
      <c r="N658" s="15"/>
      <c r="O658" s="15"/>
      <c r="P658" s="15"/>
      <c r="Q658" s="15"/>
      <c r="R658" s="15"/>
      <c r="S658" s="15"/>
    </row>
    <row r="659">
      <c r="A659" s="15"/>
      <c r="B659" s="15"/>
      <c r="C659" s="15"/>
      <c r="D659" s="15"/>
      <c r="E659" s="15"/>
      <c r="F659" s="15"/>
      <c r="G659" s="15"/>
      <c r="H659" s="15"/>
      <c r="I659" s="15"/>
      <c r="J659" s="15"/>
      <c r="K659" s="15"/>
      <c r="L659" s="15"/>
      <c r="M659" s="15"/>
      <c r="N659" s="15"/>
      <c r="O659" s="15"/>
      <c r="P659" s="15"/>
      <c r="Q659" s="15"/>
      <c r="R659" s="15"/>
      <c r="S659" s="15"/>
    </row>
    <row r="660">
      <c r="A660" s="15"/>
      <c r="B660" s="15"/>
      <c r="C660" s="15"/>
      <c r="D660" s="15"/>
      <c r="E660" s="15"/>
      <c r="F660" s="15"/>
      <c r="G660" s="15"/>
      <c r="H660" s="15"/>
      <c r="I660" s="15"/>
      <c r="J660" s="15"/>
      <c r="K660" s="15"/>
      <c r="L660" s="15"/>
      <c r="M660" s="15"/>
      <c r="N660" s="15"/>
      <c r="O660" s="15"/>
      <c r="P660" s="15"/>
      <c r="Q660" s="15"/>
      <c r="R660" s="15"/>
      <c r="S660" s="15"/>
    </row>
    <row r="661">
      <c r="A661" s="15"/>
      <c r="B661" s="15"/>
      <c r="C661" s="15"/>
      <c r="D661" s="15"/>
      <c r="E661" s="15"/>
      <c r="F661" s="15"/>
      <c r="G661" s="15"/>
      <c r="H661" s="15"/>
      <c r="I661" s="15"/>
      <c r="J661" s="15"/>
      <c r="K661" s="15"/>
      <c r="L661" s="15"/>
      <c r="M661" s="15"/>
      <c r="N661" s="15"/>
      <c r="O661" s="15"/>
      <c r="P661" s="15"/>
      <c r="Q661" s="15"/>
      <c r="R661" s="15"/>
      <c r="S661" s="15"/>
    </row>
    <row r="662">
      <c r="A662" s="15"/>
      <c r="B662" s="15"/>
      <c r="C662" s="15"/>
      <c r="D662" s="15"/>
      <c r="E662" s="15"/>
      <c r="F662" s="15"/>
      <c r="G662" s="15"/>
      <c r="H662" s="15"/>
      <c r="I662" s="15"/>
      <c r="J662" s="15"/>
      <c r="K662" s="15"/>
      <c r="L662" s="15"/>
      <c r="M662" s="15"/>
      <c r="N662" s="15"/>
      <c r="O662" s="15"/>
      <c r="P662" s="15"/>
      <c r="Q662" s="15"/>
      <c r="R662" s="15"/>
      <c r="S662" s="15"/>
    </row>
    <row r="663">
      <c r="A663" s="15"/>
      <c r="B663" s="15"/>
      <c r="C663" s="15"/>
      <c r="D663" s="15"/>
      <c r="E663" s="15"/>
      <c r="F663" s="15"/>
      <c r="G663" s="15"/>
      <c r="H663" s="15"/>
      <c r="I663" s="15"/>
      <c r="J663" s="15"/>
      <c r="K663" s="15"/>
      <c r="L663" s="15"/>
      <c r="M663" s="15"/>
      <c r="N663" s="15"/>
      <c r="O663" s="15"/>
      <c r="P663" s="15"/>
      <c r="Q663" s="15"/>
      <c r="R663" s="15"/>
      <c r="S663" s="15"/>
    </row>
    <row r="664">
      <c r="A664" s="15"/>
      <c r="B664" s="15"/>
      <c r="C664" s="15"/>
      <c r="D664" s="15"/>
      <c r="E664" s="15"/>
      <c r="F664" s="15"/>
      <c r="G664" s="15"/>
      <c r="H664" s="15"/>
      <c r="I664" s="15"/>
      <c r="J664" s="15"/>
      <c r="K664" s="15"/>
      <c r="L664" s="15"/>
      <c r="M664" s="15"/>
      <c r="N664" s="15"/>
      <c r="O664" s="15"/>
      <c r="P664" s="15"/>
      <c r="Q664" s="15"/>
      <c r="R664" s="15"/>
      <c r="S664" s="15"/>
    </row>
    <row r="665">
      <c r="A665" s="15"/>
      <c r="B665" s="15"/>
      <c r="C665" s="15"/>
      <c r="D665" s="15"/>
      <c r="E665" s="15"/>
      <c r="F665" s="15"/>
      <c r="G665" s="15"/>
      <c r="H665" s="15"/>
      <c r="I665" s="15"/>
      <c r="J665" s="15"/>
      <c r="K665" s="15"/>
      <c r="L665" s="15"/>
      <c r="M665" s="15"/>
      <c r="N665" s="15"/>
      <c r="O665" s="15"/>
      <c r="P665" s="15"/>
      <c r="Q665" s="15"/>
      <c r="R665" s="15"/>
      <c r="S665" s="15"/>
    </row>
    <row r="666">
      <c r="A666" s="15"/>
      <c r="B666" s="15"/>
      <c r="C666" s="15"/>
      <c r="D666" s="15"/>
      <c r="E666" s="15"/>
      <c r="F666" s="15"/>
      <c r="G666" s="15"/>
      <c r="H666" s="15"/>
      <c r="I666" s="15"/>
      <c r="J666" s="15"/>
      <c r="K666" s="15"/>
      <c r="L666" s="15"/>
      <c r="M666" s="15"/>
      <c r="N666" s="15"/>
      <c r="O666" s="15"/>
      <c r="P666" s="15"/>
      <c r="Q666" s="15"/>
      <c r="R666" s="15"/>
      <c r="S666" s="15"/>
    </row>
    <row r="667">
      <c r="A667" s="15"/>
      <c r="B667" s="15"/>
      <c r="C667" s="15"/>
      <c r="D667" s="15"/>
      <c r="E667" s="15"/>
      <c r="F667" s="15"/>
      <c r="G667" s="15"/>
      <c r="H667" s="15"/>
      <c r="I667" s="15"/>
      <c r="J667" s="15"/>
      <c r="K667" s="15"/>
      <c r="L667" s="15"/>
      <c r="M667" s="15"/>
      <c r="N667" s="15"/>
      <c r="O667" s="15"/>
      <c r="P667" s="15"/>
      <c r="Q667" s="15"/>
      <c r="R667" s="15"/>
      <c r="S667" s="15"/>
    </row>
    <row r="668">
      <c r="A668" s="15"/>
      <c r="B668" s="15"/>
      <c r="C668" s="15"/>
      <c r="D668" s="15"/>
      <c r="E668" s="15"/>
      <c r="F668" s="15"/>
      <c r="G668" s="15"/>
      <c r="H668" s="15"/>
      <c r="I668" s="15"/>
      <c r="J668" s="15"/>
      <c r="K668" s="15"/>
      <c r="L668" s="15"/>
      <c r="M668" s="15"/>
      <c r="N668" s="15"/>
      <c r="O668" s="15"/>
      <c r="P668" s="15"/>
      <c r="Q668" s="15"/>
      <c r="R668" s="15"/>
      <c r="S668" s="15"/>
    </row>
    <row r="669">
      <c r="A669" s="15"/>
      <c r="B669" s="15"/>
      <c r="C669" s="15"/>
      <c r="D669" s="15"/>
      <c r="E669" s="15"/>
      <c r="F669" s="15"/>
      <c r="G669" s="15"/>
      <c r="H669" s="15"/>
      <c r="I669" s="15"/>
      <c r="J669" s="15"/>
      <c r="K669" s="15"/>
      <c r="L669" s="15"/>
      <c r="M669" s="15"/>
      <c r="N669" s="15"/>
      <c r="O669" s="15"/>
      <c r="P669" s="15"/>
      <c r="Q669" s="15"/>
      <c r="R669" s="15"/>
      <c r="S669" s="15"/>
    </row>
    <row r="670">
      <c r="A670" s="15"/>
      <c r="B670" s="15"/>
      <c r="C670" s="15"/>
      <c r="D670" s="15"/>
      <c r="E670" s="15"/>
      <c r="F670" s="15"/>
      <c r="G670" s="15"/>
      <c r="H670" s="15"/>
      <c r="I670" s="15"/>
      <c r="J670" s="15"/>
      <c r="K670" s="15"/>
      <c r="L670" s="15"/>
      <c r="M670" s="15"/>
      <c r="N670" s="15"/>
      <c r="O670" s="15"/>
      <c r="P670" s="15"/>
      <c r="Q670" s="15"/>
      <c r="R670" s="15"/>
      <c r="S670" s="15"/>
    </row>
    <row r="671">
      <c r="A671" s="15"/>
      <c r="B671" s="15"/>
      <c r="C671" s="15"/>
      <c r="D671" s="15"/>
      <c r="E671" s="15"/>
      <c r="F671" s="15"/>
      <c r="G671" s="15"/>
      <c r="H671" s="15"/>
      <c r="I671" s="15"/>
      <c r="J671" s="15"/>
      <c r="K671" s="15"/>
      <c r="L671" s="15"/>
      <c r="M671" s="15"/>
      <c r="N671" s="15"/>
      <c r="O671" s="15"/>
      <c r="P671" s="15"/>
      <c r="Q671" s="15"/>
      <c r="R671" s="15"/>
      <c r="S671" s="15"/>
    </row>
    <row r="672">
      <c r="A672" s="15"/>
      <c r="B672" s="15"/>
      <c r="C672" s="15"/>
      <c r="D672" s="15"/>
      <c r="E672" s="15"/>
      <c r="F672" s="15"/>
      <c r="G672" s="15"/>
      <c r="H672" s="15"/>
      <c r="I672" s="15"/>
      <c r="J672" s="15"/>
      <c r="K672" s="15"/>
      <c r="L672" s="15"/>
      <c r="M672" s="15"/>
      <c r="N672" s="15"/>
      <c r="O672" s="15"/>
      <c r="P672" s="15"/>
      <c r="Q672" s="15"/>
      <c r="R672" s="15"/>
      <c r="S672" s="15"/>
    </row>
    <row r="673">
      <c r="A673" s="15"/>
      <c r="B673" s="15"/>
      <c r="C673" s="15"/>
      <c r="D673" s="15"/>
      <c r="E673" s="15"/>
      <c r="F673" s="15"/>
      <c r="G673" s="15"/>
      <c r="H673" s="15"/>
      <c r="I673" s="15"/>
      <c r="J673" s="15"/>
      <c r="K673" s="15"/>
      <c r="L673" s="15"/>
      <c r="M673" s="15"/>
      <c r="N673" s="15"/>
      <c r="O673" s="15"/>
      <c r="P673" s="15"/>
      <c r="Q673" s="15"/>
      <c r="R673" s="15"/>
      <c r="S673" s="15"/>
    </row>
    <row r="674">
      <c r="A674" s="15"/>
      <c r="B674" s="15"/>
      <c r="C674" s="15"/>
      <c r="D674" s="15"/>
      <c r="E674" s="15"/>
      <c r="F674" s="15"/>
      <c r="G674" s="15"/>
      <c r="H674" s="15"/>
      <c r="I674" s="15"/>
      <c r="J674" s="15"/>
      <c r="K674" s="15"/>
      <c r="L674" s="15"/>
      <c r="M674" s="15"/>
      <c r="N674" s="15"/>
      <c r="O674" s="15"/>
      <c r="P674" s="15"/>
      <c r="Q674" s="15"/>
      <c r="R674" s="15"/>
      <c r="S674" s="15"/>
    </row>
    <row r="675">
      <c r="A675" s="15"/>
      <c r="B675" s="15"/>
      <c r="C675" s="15"/>
      <c r="D675" s="15"/>
      <c r="E675" s="15"/>
      <c r="F675" s="15"/>
      <c r="G675" s="15"/>
      <c r="H675" s="15"/>
      <c r="I675" s="15"/>
      <c r="J675" s="15"/>
      <c r="K675" s="15"/>
      <c r="L675" s="15"/>
      <c r="M675" s="15"/>
      <c r="N675" s="15"/>
      <c r="O675" s="15"/>
      <c r="P675" s="15"/>
      <c r="Q675" s="15"/>
      <c r="R675" s="15"/>
      <c r="S675" s="15"/>
    </row>
    <row r="676">
      <c r="A676" s="15"/>
      <c r="B676" s="15"/>
      <c r="C676" s="15"/>
      <c r="D676" s="15"/>
      <c r="E676" s="15"/>
      <c r="F676" s="15"/>
      <c r="G676" s="15"/>
      <c r="H676" s="15"/>
      <c r="I676" s="15"/>
      <c r="J676" s="15"/>
      <c r="K676" s="15"/>
      <c r="L676" s="15"/>
      <c r="M676" s="15"/>
      <c r="N676" s="15"/>
      <c r="O676" s="15"/>
      <c r="P676" s="15"/>
      <c r="Q676" s="15"/>
      <c r="R676" s="15"/>
      <c r="S676" s="15"/>
    </row>
    <row r="677">
      <c r="A677" s="15"/>
      <c r="B677" s="15"/>
      <c r="C677" s="15"/>
      <c r="D677" s="15"/>
      <c r="E677" s="15"/>
      <c r="F677" s="15"/>
      <c r="G677" s="15"/>
      <c r="H677" s="15"/>
      <c r="I677" s="15"/>
      <c r="J677" s="15"/>
      <c r="K677" s="15"/>
      <c r="L677" s="15"/>
      <c r="M677" s="15"/>
      <c r="N677" s="15"/>
      <c r="O677" s="15"/>
      <c r="P677" s="15"/>
      <c r="Q677" s="15"/>
      <c r="R677" s="15"/>
      <c r="S677" s="15"/>
    </row>
    <row r="678">
      <c r="A678" s="15"/>
      <c r="B678" s="15"/>
      <c r="C678" s="15"/>
      <c r="D678" s="15"/>
      <c r="E678" s="15"/>
      <c r="F678" s="15"/>
      <c r="G678" s="15"/>
      <c r="H678" s="15"/>
      <c r="I678" s="15"/>
      <c r="J678" s="15"/>
      <c r="K678" s="15"/>
      <c r="L678" s="15"/>
      <c r="M678" s="15"/>
      <c r="N678" s="15"/>
      <c r="O678" s="15"/>
      <c r="P678" s="15"/>
      <c r="Q678" s="15"/>
      <c r="R678" s="15"/>
      <c r="S678" s="15"/>
    </row>
    <row r="679">
      <c r="A679" s="15"/>
      <c r="B679" s="15"/>
      <c r="C679" s="15"/>
      <c r="D679" s="15"/>
      <c r="E679" s="15"/>
      <c r="F679" s="15"/>
      <c r="G679" s="15"/>
      <c r="H679" s="15"/>
      <c r="I679" s="15"/>
      <c r="J679" s="15"/>
      <c r="K679" s="15"/>
      <c r="L679" s="15"/>
      <c r="M679" s="15"/>
      <c r="N679" s="15"/>
      <c r="O679" s="15"/>
      <c r="P679" s="15"/>
      <c r="Q679" s="15"/>
      <c r="R679" s="15"/>
      <c r="S679" s="15"/>
    </row>
    <row r="680">
      <c r="A680" s="15"/>
      <c r="B680" s="15"/>
      <c r="C680" s="15"/>
      <c r="D680" s="15"/>
      <c r="E680" s="15"/>
      <c r="F680" s="15"/>
      <c r="G680" s="15"/>
      <c r="H680" s="15"/>
      <c r="I680" s="15"/>
      <c r="J680" s="15"/>
      <c r="K680" s="15"/>
      <c r="L680" s="15"/>
      <c r="M680" s="15"/>
      <c r="N680" s="15"/>
      <c r="O680" s="15"/>
      <c r="P680" s="15"/>
      <c r="Q680" s="15"/>
      <c r="R680" s="15"/>
      <c r="S680" s="15"/>
    </row>
    <row r="681">
      <c r="A681" s="15"/>
      <c r="B681" s="15"/>
      <c r="C681" s="15"/>
      <c r="D681" s="15"/>
      <c r="E681" s="15"/>
      <c r="F681" s="15"/>
      <c r="G681" s="15"/>
      <c r="H681" s="15"/>
      <c r="I681" s="15"/>
      <c r="J681" s="15"/>
      <c r="K681" s="15"/>
      <c r="L681" s="15"/>
      <c r="M681" s="15"/>
      <c r="N681" s="15"/>
      <c r="O681" s="15"/>
      <c r="P681" s="15"/>
      <c r="Q681" s="15"/>
      <c r="R681" s="15"/>
      <c r="S681" s="15"/>
    </row>
    <row r="682">
      <c r="A682" s="15"/>
      <c r="B682" s="15"/>
      <c r="C682" s="15"/>
      <c r="D682" s="15"/>
      <c r="E682" s="15"/>
      <c r="F682" s="15"/>
      <c r="G682" s="15"/>
      <c r="H682" s="15"/>
      <c r="I682" s="15"/>
      <c r="J682" s="15"/>
      <c r="K682" s="15"/>
      <c r="L682" s="15"/>
      <c r="M682" s="15"/>
      <c r="N682" s="15"/>
      <c r="O682" s="15"/>
      <c r="P682" s="15"/>
      <c r="Q682" s="15"/>
      <c r="R682" s="15"/>
      <c r="S682" s="15"/>
    </row>
    <row r="683">
      <c r="A683" s="15"/>
      <c r="B683" s="15"/>
      <c r="C683" s="15"/>
      <c r="D683" s="15"/>
      <c r="E683" s="15"/>
      <c r="F683" s="15"/>
      <c r="G683" s="15"/>
      <c r="H683" s="15"/>
      <c r="I683" s="15"/>
      <c r="J683" s="15"/>
      <c r="K683" s="15"/>
      <c r="L683" s="15"/>
      <c r="M683" s="15"/>
      <c r="N683" s="15"/>
      <c r="O683" s="15"/>
      <c r="P683" s="15"/>
      <c r="Q683" s="15"/>
      <c r="R683" s="15"/>
      <c r="S683" s="15"/>
    </row>
    <row r="684">
      <c r="A684" s="15"/>
      <c r="B684" s="15"/>
      <c r="C684" s="15"/>
      <c r="D684" s="15"/>
      <c r="E684" s="15"/>
      <c r="F684" s="15"/>
      <c r="G684" s="15"/>
      <c r="H684" s="15"/>
      <c r="I684" s="15"/>
      <c r="J684" s="15"/>
      <c r="K684" s="15"/>
      <c r="L684" s="15"/>
      <c r="M684" s="15"/>
      <c r="N684" s="15"/>
      <c r="O684" s="15"/>
      <c r="P684" s="15"/>
      <c r="Q684" s="15"/>
      <c r="R684" s="15"/>
      <c r="S684" s="15"/>
    </row>
    <row r="685">
      <c r="A685" s="15"/>
      <c r="B685" s="15"/>
      <c r="C685" s="15"/>
      <c r="D685" s="15"/>
      <c r="E685" s="15"/>
      <c r="F685" s="15"/>
      <c r="G685" s="15"/>
      <c r="H685" s="15"/>
      <c r="I685" s="15"/>
      <c r="J685" s="15"/>
      <c r="K685" s="15"/>
      <c r="L685" s="15"/>
      <c r="M685" s="15"/>
      <c r="N685" s="15"/>
      <c r="O685" s="15"/>
      <c r="P685" s="15"/>
      <c r="Q685" s="15"/>
      <c r="R685" s="15"/>
      <c r="S685" s="15"/>
    </row>
    <row r="686">
      <c r="A686" s="15"/>
      <c r="B686" s="15"/>
      <c r="C686" s="15"/>
      <c r="D686" s="15"/>
      <c r="E686" s="15"/>
      <c r="F686" s="15"/>
      <c r="G686" s="15"/>
      <c r="H686" s="15"/>
      <c r="I686" s="15"/>
      <c r="J686" s="15"/>
      <c r="K686" s="15"/>
      <c r="L686" s="15"/>
      <c r="M686" s="15"/>
      <c r="N686" s="15"/>
      <c r="O686" s="15"/>
      <c r="P686" s="15"/>
      <c r="Q686" s="15"/>
      <c r="R686" s="15"/>
      <c r="S686" s="15"/>
    </row>
    <row r="687">
      <c r="A687" s="15"/>
      <c r="B687" s="15"/>
      <c r="C687" s="15"/>
      <c r="D687" s="15"/>
      <c r="E687" s="15"/>
      <c r="F687" s="15"/>
      <c r="G687" s="15"/>
      <c r="H687" s="15"/>
      <c r="I687" s="15"/>
      <c r="J687" s="15"/>
      <c r="K687" s="15"/>
      <c r="L687" s="15"/>
      <c r="M687" s="15"/>
      <c r="N687" s="15"/>
      <c r="O687" s="15"/>
      <c r="P687" s="15"/>
      <c r="Q687" s="15"/>
      <c r="R687" s="15"/>
      <c r="S687" s="15"/>
    </row>
    <row r="688">
      <c r="A688" s="15"/>
      <c r="B688" s="15"/>
      <c r="C688" s="15"/>
      <c r="D688" s="15"/>
      <c r="E688" s="15"/>
      <c r="F688" s="15"/>
      <c r="G688" s="15"/>
      <c r="H688" s="15"/>
      <c r="I688" s="15"/>
      <c r="J688" s="15"/>
      <c r="K688" s="15"/>
      <c r="L688" s="15"/>
      <c r="M688" s="15"/>
      <c r="N688" s="15"/>
      <c r="O688" s="15"/>
      <c r="P688" s="15"/>
      <c r="Q688" s="15"/>
      <c r="R688" s="15"/>
      <c r="S688" s="15"/>
    </row>
    <row r="689">
      <c r="A689" s="15"/>
      <c r="B689" s="15"/>
      <c r="C689" s="15"/>
      <c r="D689" s="15"/>
      <c r="E689" s="15"/>
      <c r="F689" s="15"/>
      <c r="G689" s="15"/>
      <c r="H689" s="15"/>
      <c r="I689" s="15"/>
      <c r="J689" s="15"/>
      <c r="K689" s="15"/>
      <c r="L689" s="15"/>
      <c r="M689" s="15"/>
      <c r="N689" s="15"/>
      <c r="O689" s="15"/>
      <c r="P689" s="15"/>
      <c r="Q689" s="15"/>
      <c r="R689" s="15"/>
      <c r="S689" s="15"/>
    </row>
    <row r="690">
      <c r="A690" s="15"/>
      <c r="B690" s="15"/>
      <c r="C690" s="15"/>
      <c r="D690" s="15"/>
      <c r="E690" s="15"/>
      <c r="F690" s="15"/>
      <c r="G690" s="15"/>
      <c r="H690" s="15"/>
      <c r="I690" s="15"/>
      <c r="J690" s="15"/>
      <c r="K690" s="15"/>
      <c r="L690" s="15"/>
      <c r="M690" s="15"/>
      <c r="N690" s="15"/>
      <c r="O690" s="15"/>
      <c r="P690" s="15"/>
      <c r="Q690" s="15"/>
      <c r="R690" s="15"/>
      <c r="S690" s="15"/>
    </row>
    <row r="691">
      <c r="A691" s="15"/>
      <c r="B691" s="15"/>
      <c r="C691" s="15"/>
      <c r="D691" s="15"/>
      <c r="E691" s="15"/>
      <c r="F691" s="15"/>
      <c r="G691" s="15"/>
      <c r="H691" s="15"/>
      <c r="I691" s="15"/>
      <c r="J691" s="15"/>
      <c r="K691" s="15"/>
      <c r="L691" s="15"/>
      <c r="M691" s="15"/>
      <c r="N691" s="15"/>
      <c r="O691" s="15"/>
      <c r="P691" s="15"/>
      <c r="Q691" s="15"/>
      <c r="R691" s="15"/>
      <c r="S691" s="15"/>
    </row>
    <row r="692">
      <c r="A692" s="15"/>
      <c r="B692" s="15"/>
      <c r="C692" s="15"/>
      <c r="D692" s="15"/>
      <c r="E692" s="15"/>
      <c r="F692" s="15"/>
      <c r="G692" s="15"/>
      <c r="H692" s="15"/>
      <c r="I692" s="15"/>
      <c r="J692" s="15"/>
      <c r="K692" s="15"/>
      <c r="L692" s="15"/>
      <c r="M692" s="15"/>
      <c r="N692" s="15"/>
      <c r="O692" s="15"/>
      <c r="P692" s="15"/>
      <c r="Q692" s="15"/>
      <c r="R692" s="15"/>
      <c r="S692" s="15"/>
    </row>
    <row r="693">
      <c r="A693" s="15"/>
      <c r="B693" s="15"/>
      <c r="C693" s="15"/>
      <c r="D693" s="15"/>
      <c r="E693" s="15"/>
      <c r="F693" s="15"/>
      <c r="G693" s="15"/>
      <c r="H693" s="15"/>
      <c r="I693" s="15"/>
      <c r="J693" s="15"/>
      <c r="K693" s="15"/>
      <c r="L693" s="15"/>
      <c r="M693" s="15"/>
      <c r="N693" s="15"/>
      <c r="O693" s="15"/>
      <c r="P693" s="15"/>
      <c r="Q693" s="15"/>
      <c r="R693" s="15"/>
      <c r="S693" s="15"/>
    </row>
    <row r="694">
      <c r="A694" s="15"/>
      <c r="B694" s="15"/>
      <c r="C694" s="15"/>
      <c r="D694" s="15"/>
      <c r="E694" s="15"/>
      <c r="F694" s="15"/>
      <c r="G694" s="15"/>
      <c r="H694" s="15"/>
      <c r="I694" s="15"/>
      <c r="J694" s="15"/>
      <c r="K694" s="15"/>
      <c r="L694" s="15"/>
      <c r="M694" s="15"/>
      <c r="N694" s="15"/>
      <c r="O694" s="15"/>
      <c r="P694" s="15"/>
      <c r="Q694" s="15"/>
      <c r="R694" s="15"/>
      <c r="S694" s="15"/>
    </row>
    <row r="695">
      <c r="A695" s="15"/>
      <c r="B695" s="15"/>
      <c r="C695" s="15"/>
      <c r="D695" s="15"/>
      <c r="E695" s="15"/>
      <c r="F695" s="15"/>
      <c r="G695" s="15"/>
      <c r="H695" s="15"/>
      <c r="I695" s="15"/>
      <c r="J695" s="15"/>
      <c r="K695" s="15"/>
      <c r="L695" s="15"/>
      <c r="M695" s="15"/>
      <c r="N695" s="15"/>
      <c r="O695" s="15"/>
      <c r="P695" s="15"/>
      <c r="Q695" s="15"/>
      <c r="R695" s="15"/>
      <c r="S695" s="15"/>
    </row>
    <row r="696">
      <c r="A696" s="15"/>
      <c r="B696" s="15"/>
      <c r="C696" s="15"/>
      <c r="D696" s="15"/>
      <c r="E696" s="15"/>
      <c r="F696" s="15"/>
      <c r="G696" s="15"/>
      <c r="H696" s="15"/>
      <c r="I696" s="15"/>
      <c r="J696" s="15"/>
      <c r="K696" s="15"/>
      <c r="L696" s="15"/>
      <c r="M696" s="15"/>
      <c r="N696" s="15"/>
      <c r="O696" s="15"/>
      <c r="P696" s="15"/>
      <c r="Q696" s="15"/>
      <c r="R696" s="15"/>
      <c r="S696" s="15"/>
    </row>
    <row r="697">
      <c r="A697" s="15"/>
      <c r="B697" s="15"/>
      <c r="C697" s="15"/>
      <c r="D697" s="15"/>
      <c r="E697" s="15"/>
      <c r="F697" s="15"/>
      <c r="G697" s="15"/>
      <c r="H697" s="15"/>
      <c r="I697" s="15"/>
      <c r="J697" s="15"/>
      <c r="K697" s="15"/>
      <c r="L697" s="15"/>
      <c r="M697" s="15"/>
      <c r="N697" s="15"/>
      <c r="O697" s="15"/>
      <c r="P697" s="15"/>
      <c r="Q697" s="15"/>
      <c r="R697" s="15"/>
      <c r="S697" s="15"/>
    </row>
    <row r="698">
      <c r="A698" s="15"/>
      <c r="B698" s="15"/>
      <c r="C698" s="15"/>
      <c r="D698" s="15"/>
      <c r="E698" s="15"/>
      <c r="F698" s="15"/>
      <c r="G698" s="15"/>
      <c r="H698" s="15"/>
      <c r="I698" s="15"/>
      <c r="J698" s="15"/>
      <c r="K698" s="15"/>
      <c r="L698" s="15"/>
      <c r="M698" s="15"/>
      <c r="N698" s="15"/>
      <c r="O698" s="15"/>
      <c r="P698" s="15"/>
      <c r="Q698" s="15"/>
      <c r="R698" s="15"/>
      <c r="S698" s="15"/>
    </row>
    <row r="699">
      <c r="A699" s="15"/>
      <c r="B699" s="15"/>
      <c r="C699" s="15"/>
      <c r="D699" s="15"/>
      <c r="E699" s="15"/>
      <c r="F699" s="15"/>
      <c r="G699" s="15"/>
      <c r="H699" s="15"/>
      <c r="I699" s="15"/>
      <c r="J699" s="15"/>
      <c r="K699" s="15"/>
      <c r="L699" s="15"/>
      <c r="M699" s="15"/>
      <c r="N699" s="15"/>
      <c r="O699" s="15"/>
      <c r="P699" s="15"/>
      <c r="Q699" s="15"/>
      <c r="R699" s="15"/>
      <c r="S699" s="15"/>
    </row>
    <row r="700">
      <c r="A700" s="15"/>
      <c r="B700" s="15"/>
      <c r="C700" s="15"/>
      <c r="D700" s="15"/>
      <c r="E700" s="15"/>
      <c r="F700" s="15"/>
      <c r="G700" s="15"/>
      <c r="H700" s="15"/>
      <c r="I700" s="15"/>
      <c r="J700" s="15"/>
      <c r="K700" s="15"/>
      <c r="L700" s="15"/>
      <c r="M700" s="15"/>
      <c r="N700" s="15"/>
      <c r="O700" s="15"/>
      <c r="P700" s="15"/>
      <c r="Q700" s="15"/>
      <c r="R700" s="15"/>
      <c r="S700" s="15"/>
    </row>
    <row r="701">
      <c r="A701" s="15"/>
      <c r="B701" s="15"/>
      <c r="C701" s="15"/>
      <c r="D701" s="15"/>
      <c r="E701" s="15"/>
      <c r="F701" s="15"/>
      <c r="G701" s="15"/>
      <c r="H701" s="15"/>
      <c r="I701" s="15"/>
      <c r="J701" s="15"/>
      <c r="K701" s="15"/>
      <c r="L701" s="15"/>
      <c r="M701" s="15"/>
      <c r="N701" s="15"/>
      <c r="O701" s="15"/>
      <c r="P701" s="15"/>
      <c r="Q701" s="15"/>
      <c r="R701" s="15"/>
      <c r="S701" s="15"/>
    </row>
    <row r="702">
      <c r="A702" s="15"/>
      <c r="B702" s="15"/>
      <c r="C702" s="15"/>
      <c r="D702" s="15"/>
      <c r="E702" s="15"/>
      <c r="F702" s="15"/>
      <c r="G702" s="15"/>
      <c r="H702" s="15"/>
      <c r="I702" s="15"/>
      <c r="J702" s="15"/>
      <c r="K702" s="15"/>
      <c r="L702" s="15"/>
      <c r="M702" s="15"/>
      <c r="N702" s="15"/>
      <c r="O702" s="15"/>
      <c r="P702" s="15"/>
      <c r="Q702" s="15"/>
      <c r="R702" s="15"/>
      <c r="S702" s="15"/>
    </row>
    <row r="703">
      <c r="A703" s="15"/>
      <c r="B703" s="15"/>
      <c r="C703" s="15"/>
      <c r="D703" s="15"/>
      <c r="E703" s="15"/>
      <c r="F703" s="15"/>
      <c r="G703" s="15"/>
      <c r="H703" s="15"/>
      <c r="I703" s="15"/>
      <c r="J703" s="15"/>
      <c r="K703" s="15"/>
      <c r="L703" s="15"/>
      <c r="M703" s="15"/>
      <c r="N703" s="15"/>
      <c r="O703" s="15"/>
      <c r="P703" s="15"/>
      <c r="Q703" s="15"/>
      <c r="R703" s="15"/>
      <c r="S703" s="15"/>
    </row>
    <row r="704">
      <c r="A704" s="15"/>
      <c r="B704" s="15"/>
      <c r="C704" s="15"/>
      <c r="D704" s="15"/>
      <c r="E704" s="15"/>
      <c r="F704" s="15"/>
      <c r="G704" s="15"/>
      <c r="H704" s="15"/>
      <c r="I704" s="15"/>
      <c r="J704" s="15"/>
      <c r="K704" s="15"/>
      <c r="L704" s="15"/>
      <c r="M704" s="15"/>
      <c r="N704" s="15"/>
      <c r="O704" s="15"/>
      <c r="P704" s="15"/>
      <c r="Q704" s="15"/>
      <c r="R704" s="15"/>
      <c r="S704" s="15"/>
    </row>
    <row r="705">
      <c r="A705" s="15"/>
      <c r="B705" s="15"/>
      <c r="C705" s="15"/>
      <c r="D705" s="15"/>
      <c r="E705" s="15"/>
      <c r="F705" s="15"/>
      <c r="G705" s="15"/>
      <c r="H705" s="15"/>
      <c r="I705" s="15"/>
      <c r="J705" s="15"/>
      <c r="K705" s="15"/>
      <c r="L705" s="15"/>
      <c r="M705" s="15"/>
      <c r="N705" s="15"/>
      <c r="O705" s="15"/>
      <c r="P705" s="15"/>
      <c r="Q705" s="15"/>
      <c r="R705" s="15"/>
      <c r="S705" s="15"/>
    </row>
    <row r="706">
      <c r="A706" s="15"/>
      <c r="B706" s="15"/>
      <c r="C706" s="15"/>
      <c r="D706" s="15"/>
      <c r="E706" s="15"/>
      <c r="F706" s="15"/>
      <c r="G706" s="15"/>
      <c r="H706" s="15"/>
      <c r="I706" s="15"/>
      <c r="J706" s="15"/>
      <c r="K706" s="15"/>
      <c r="L706" s="15"/>
      <c r="M706" s="15"/>
      <c r="N706" s="15"/>
      <c r="O706" s="15"/>
      <c r="P706" s="15"/>
      <c r="Q706" s="15"/>
      <c r="R706" s="15"/>
      <c r="S706" s="15"/>
    </row>
    <row r="707">
      <c r="A707" s="15"/>
      <c r="B707" s="15"/>
      <c r="C707" s="15"/>
      <c r="D707" s="15"/>
      <c r="E707" s="15"/>
      <c r="F707" s="15"/>
      <c r="G707" s="15"/>
      <c r="H707" s="15"/>
      <c r="I707" s="15"/>
      <c r="J707" s="15"/>
      <c r="K707" s="15"/>
      <c r="L707" s="15"/>
      <c r="M707" s="15"/>
      <c r="N707" s="15"/>
      <c r="O707" s="15"/>
      <c r="P707" s="15"/>
      <c r="Q707" s="15"/>
      <c r="R707" s="15"/>
      <c r="S707" s="15"/>
    </row>
    <row r="708">
      <c r="A708" s="15"/>
      <c r="B708" s="15"/>
      <c r="C708" s="15"/>
      <c r="D708" s="15"/>
      <c r="E708" s="15"/>
      <c r="F708" s="15"/>
      <c r="G708" s="15"/>
      <c r="H708" s="15"/>
      <c r="I708" s="15"/>
      <c r="J708" s="15"/>
      <c r="K708" s="15"/>
      <c r="L708" s="15"/>
      <c r="M708" s="15"/>
      <c r="N708" s="15"/>
      <c r="O708" s="15"/>
      <c r="P708" s="15"/>
      <c r="Q708" s="15"/>
      <c r="R708" s="15"/>
      <c r="S708" s="15"/>
    </row>
    <row r="709">
      <c r="A709" s="15"/>
      <c r="B709" s="15"/>
      <c r="C709" s="15"/>
      <c r="D709" s="15"/>
      <c r="E709" s="15"/>
      <c r="F709" s="15"/>
      <c r="G709" s="15"/>
      <c r="H709" s="15"/>
      <c r="I709" s="15"/>
      <c r="J709" s="15"/>
      <c r="K709" s="15"/>
      <c r="L709" s="15"/>
      <c r="M709" s="15"/>
      <c r="N709" s="15"/>
      <c r="O709" s="15"/>
      <c r="P709" s="15"/>
      <c r="Q709" s="15"/>
      <c r="R709" s="15"/>
      <c r="S709" s="15"/>
    </row>
    <row r="710">
      <c r="A710" s="15"/>
      <c r="B710" s="15"/>
      <c r="C710" s="15"/>
      <c r="D710" s="15"/>
      <c r="E710" s="15"/>
      <c r="F710" s="15"/>
      <c r="G710" s="15"/>
      <c r="H710" s="15"/>
      <c r="I710" s="15"/>
      <c r="J710" s="15"/>
      <c r="K710" s="15"/>
      <c r="L710" s="15"/>
      <c r="M710" s="15"/>
      <c r="N710" s="15"/>
      <c r="O710" s="15"/>
      <c r="P710" s="15"/>
      <c r="Q710" s="15"/>
      <c r="R710" s="15"/>
      <c r="S710" s="15"/>
    </row>
    <row r="711">
      <c r="A711" s="15"/>
      <c r="B711" s="15"/>
      <c r="C711" s="15"/>
      <c r="D711" s="15"/>
      <c r="E711" s="15"/>
      <c r="F711" s="15"/>
      <c r="G711" s="15"/>
      <c r="H711" s="15"/>
      <c r="I711" s="15"/>
      <c r="J711" s="15"/>
      <c r="K711" s="15"/>
      <c r="L711" s="15"/>
      <c r="M711" s="15"/>
      <c r="N711" s="15"/>
      <c r="O711" s="15"/>
      <c r="P711" s="15"/>
      <c r="Q711" s="15"/>
      <c r="R711" s="15"/>
      <c r="S711" s="15"/>
    </row>
    <row r="712">
      <c r="A712" s="15"/>
      <c r="B712" s="15"/>
      <c r="C712" s="15"/>
      <c r="D712" s="15"/>
      <c r="E712" s="15"/>
      <c r="F712" s="15"/>
      <c r="G712" s="15"/>
      <c r="H712" s="15"/>
      <c r="I712" s="15"/>
      <c r="J712" s="15"/>
      <c r="K712" s="15"/>
      <c r="L712" s="15"/>
      <c r="M712" s="15"/>
      <c r="N712" s="15"/>
      <c r="O712" s="15"/>
      <c r="P712" s="15"/>
      <c r="Q712" s="15"/>
      <c r="R712" s="15"/>
      <c r="S712" s="15"/>
    </row>
    <row r="713">
      <c r="A713" s="15"/>
      <c r="B713" s="15"/>
      <c r="C713" s="15"/>
      <c r="D713" s="15"/>
      <c r="E713" s="15"/>
      <c r="F713" s="15"/>
      <c r="G713" s="15"/>
      <c r="H713" s="15"/>
      <c r="I713" s="15"/>
      <c r="J713" s="15"/>
      <c r="K713" s="15"/>
      <c r="L713" s="15"/>
      <c r="M713" s="15"/>
      <c r="N713" s="15"/>
      <c r="O713" s="15"/>
      <c r="P713" s="15"/>
      <c r="Q713" s="15"/>
      <c r="R713" s="15"/>
      <c r="S713" s="15"/>
    </row>
    <row r="714">
      <c r="A714" s="15"/>
      <c r="B714" s="15"/>
      <c r="C714" s="15"/>
      <c r="D714" s="15"/>
      <c r="E714" s="15"/>
      <c r="F714" s="15"/>
      <c r="G714" s="15"/>
      <c r="H714" s="15"/>
      <c r="I714" s="15"/>
      <c r="J714" s="15"/>
      <c r="K714" s="15"/>
      <c r="L714" s="15"/>
      <c r="M714" s="15"/>
      <c r="N714" s="15"/>
      <c r="O714" s="15"/>
      <c r="P714" s="15"/>
      <c r="Q714" s="15"/>
      <c r="R714" s="15"/>
      <c r="S714" s="15"/>
    </row>
    <row r="715">
      <c r="A715" s="15"/>
      <c r="B715" s="15"/>
      <c r="C715" s="15"/>
      <c r="D715" s="15"/>
      <c r="E715" s="15"/>
      <c r="F715" s="15"/>
      <c r="G715" s="15"/>
      <c r="H715" s="15"/>
      <c r="I715" s="15"/>
      <c r="J715" s="15"/>
      <c r="K715" s="15"/>
      <c r="L715" s="15"/>
      <c r="M715" s="15"/>
      <c r="N715" s="15"/>
      <c r="O715" s="15"/>
      <c r="P715" s="15"/>
      <c r="Q715" s="15"/>
      <c r="R715" s="15"/>
      <c r="S715" s="15"/>
    </row>
    <row r="716">
      <c r="A716" s="15"/>
      <c r="B716" s="15"/>
      <c r="C716" s="15"/>
      <c r="D716" s="15"/>
      <c r="E716" s="15"/>
      <c r="F716" s="15"/>
      <c r="G716" s="15"/>
      <c r="H716" s="15"/>
      <c r="I716" s="15"/>
      <c r="J716" s="15"/>
      <c r="K716" s="15"/>
      <c r="L716" s="15"/>
      <c r="M716" s="15"/>
      <c r="N716" s="15"/>
      <c r="O716" s="15"/>
      <c r="P716" s="15"/>
      <c r="Q716" s="15"/>
      <c r="R716" s="15"/>
      <c r="S716" s="15"/>
    </row>
    <row r="717">
      <c r="A717" s="15"/>
      <c r="B717" s="15"/>
      <c r="C717" s="15"/>
      <c r="D717" s="15"/>
      <c r="E717" s="15"/>
      <c r="F717" s="15"/>
      <c r="G717" s="15"/>
      <c r="H717" s="15"/>
      <c r="I717" s="15"/>
      <c r="J717" s="15"/>
      <c r="K717" s="15"/>
      <c r="L717" s="15"/>
      <c r="M717" s="15"/>
      <c r="N717" s="15"/>
      <c r="O717" s="15"/>
      <c r="P717" s="15"/>
      <c r="Q717" s="15"/>
      <c r="R717" s="15"/>
      <c r="S717" s="15"/>
    </row>
    <row r="718">
      <c r="A718" s="15"/>
      <c r="B718" s="15"/>
      <c r="C718" s="15"/>
      <c r="D718" s="15"/>
      <c r="E718" s="15"/>
      <c r="F718" s="15"/>
      <c r="G718" s="15"/>
      <c r="H718" s="15"/>
      <c r="I718" s="15"/>
      <c r="J718" s="15"/>
      <c r="K718" s="15"/>
      <c r="L718" s="15"/>
      <c r="M718" s="15"/>
      <c r="N718" s="15"/>
      <c r="O718" s="15"/>
      <c r="P718" s="15"/>
      <c r="Q718" s="15"/>
      <c r="R718" s="15"/>
      <c r="S718" s="15"/>
    </row>
    <row r="719">
      <c r="A719" s="15"/>
      <c r="B719" s="15"/>
      <c r="C719" s="15"/>
      <c r="D719" s="15"/>
      <c r="E719" s="15"/>
      <c r="F719" s="15"/>
      <c r="G719" s="15"/>
      <c r="H719" s="15"/>
      <c r="I719" s="15"/>
      <c r="J719" s="15"/>
      <c r="K719" s="15"/>
      <c r="L719" s="15"/>
      <c r="M719" s="15"/>
      <c r="N719" s="15"/>
      <c r="O719" s="15"/>
      <c r="P719" s="15"/>
      <c r="Q719" s="15"/>
      <c r="R719" s="15"/>
      <c r="S719" s="15"/>
    </row>
    <row r="720">
      <c r="A720" s="15"/>
      <c r="B720" s="15"/>
      <c r="C720" s="15"/>
      <c r="D720" s="15"/>
      <c r="E720" s="15"/>
      <c r="F720" s="15"/>
      <c r="G720" s="15"/>
      <c r="H720" s="15"/>
      <c r="I720" s="15"/>
      <c r="J720" s="15"/>
      <c r="K720" s="15"/>
      <c r="L720" s="15"/>
      <c r="M720" s="15"/>
      <c r="N720" s="15"/>
      <c r="O720" s="15"/>
      <c r="P720" s="15"/>
      <c r="Q720" s="15"/>
      <c r="R720" s="15"/>
      <c r="S720" s="15"/>
    </row>
    <row r="721">
      <c r="A721" s="15"/>
      <c r="B721" s="15"/>
      <c r="C721" s="15"/>
      <c r="D721" s="15"/>
      <c r="E721" s="15"/>
      <c r="F721" s="15"/>
      <c r="G721" s="15"/>
      <c r="H721" s="15"/>
      <c r="I721" s="15"/>
      <c r="J721" s="15"/>
      <c r="K721" s="15"/>
      <c r="L721" s="15"/>
      <c r="M721" s="15"/>
      <c r="N721" s="15"/>
      <c r="O721" s="15"/>
      <c r="P721" s="15"/>
      <c r="Q721" s="15"/>
      <c r="R721" s="15"/>
      <c r="S721" s="15"/>
    </row>
    <row r="722">
      <c r="A722" s="15"/>
      <c r="B722" s="15"/>
      <c r="C722" s="15"/>
      <c r="D722" s="15"/>
      <c r="E722" s="15"/>
      <c r="F722" s="15"/>
      <c r="G722" s="15"/>
      <c r="H722" s="15"/>
      <c r="I722" s="15"/>
      <c r="J722" s="15"/>
      <c r="K722" s="15"/>
      <c r="L722" s="15"/>
      <c r="M722" s="15"/>
      <c r="N722" s="15"/>
      <c r="O722" s="15"/>
      <c r="P722" s="15"/>
      <c r="Q722" s="15"/>
      <c r="R722" s="15"/>
      <c r="S722" s="15"/>
    </row>
    <row r="723">
      <c r="A723" s="15"/>
      <c r="B723" s="15"/>
      <c r="C723" s="15"/>
      <c r="D723" s="15"/>
      <c r="E723" s="15"/>
      <c r="F723" s="15"/>
      <c r="G723" s="15"/>
      <c r="H723" s="15"/>
      <c r="I723" s="15"/>
      <c r="J723" s="15"/>
      <c r="K723" s="15"/>
      <c r="L723" s="15"/>
      <c r="M723" s="15"/>
      <c r="N723" s="15"/>
      <c r="O723" s="15"/>
      <c r="P723" s="15"/>
      <c r="Q723" s="15"/>
      <c r="R723" s="15"/>
      <c r="S723" s="15"/>
    </row>
    <row r="724">
      <c r="A724" s="15"/>
      <c r="B724" s="15"/>
      <c r="C724" s="15"/>
      <c r="D724" s="15"/>
      <c r="E724" s="15"/>
      <c r="F724" s="15"/>
      <c r="G724" s="15"/>
      <c r="H724" s="15"/>
      <c r="I724" s="15"/>
      <c r="J724" s="15"/>
      <c r="K724" s="15"/>
      <c r="L724" s="15"/>
      <c r="M724" s="15"/>
      <c r="N724" s="15"/>
      <c r="O724" s="15"/>
      <c r="P724" s="15"/>
      <c r="Q724" s="15"/>
      <c r="R724" s="15"/>
      <c r="S724" s="15"/>
    </row>
    <row r="725">
      <c r="A725" s="15"/>
      <c r="B725" s="15"/>
      <c r="C725" s="15"/>
      <c r="D725" s="15"/>
      <c r="E725" s="15"/>
      <c r="F725" s="15"/>
      <c r="G725" s="15"/>
      <c r="H725" s="15"/>
      <c r="I725" s="15"/>
      <c r="J725" s="15"/>
      <c r="K725" s="15"/>
      <c r="L725" s="15"/>
      <c r="M725" s="15"/>
      <c r="N725" s="15"/>
      <c r="O725" s="15"/>
      <c r="P725" s="15"/>
      <c r="Q725" s="15"/>
      <c r="R725" s="15"/>
      <c r="S725" s="15"/>
    </row>
    <row r="726">
      <c r="A726" s="15"/>
      <c r="B726" s="15"/>
      <c r="C726" s="15"/>
      <c r="D726" s="15"/>
      <c r="E726" s="15"/>
      <c r="F726" s="15"/>
      <c r="G726" s="15"/>
      <c r="H726" s="15"/>
      <c r="I726" s="15"/>
      <c r="J726" s="15"/>
      <c r="K726" s="15"/>
      <c r="L726" s="15"/>
      <c r="M726" s="15"/>
      <c r="N726" s="15"/>
      <c r="O726" s="15"/>
      <c r="P726" s="15"/>
      <c r="Q726" s="15"/>
      <c r="R726" s="15"/>
      <c r="S726" s="15"/>
    </row>
    <row r="727">
      <c r="A727" s="15"/>
      <c r="B727" s="15"/>
      <c r="C727" s="15"/>
      <c r="D727" s="15"/>
      <c r="E727" s="15"/>
      <c r="F727" s="15"/>
      <c r="G727" s="15"/>
      <c r="H727" s="15"/>
      <c r="I727" s="15"/>
      <c r="J727" s="15"/>
      <c r="K727" s="15"/>
      <c r="L727" s="15"/>
      <c r="M727" s="15"/>
      <c r="N727" s="15"/>
      <c r="O727" s="15"/>
      <c r="P727" s="15"/>
      <c r="Q727" s="15"/>
      <c r="R727" s="15"/>
      <c r="S727" s="15"/>
    </row>
    <row r="728">
      <c r="A728" s="15"/>
      <c r="B728" s="15"/>
      <c r="C728" s="15"/>
      <c r="D728" s="15"/>
      <c r="E728" s="15"/>
      <c r="F728" s="15"/>
      <c r="G728" s="15"/>
      <c r="H728" s="15"/>
      <c r="I728" s="15"/>
      <c r="J728" s="15"/>
      <c r="K728" s="15"/>
      <c r="L728" s="15"/>
      <c r="M728" s="15"/>
      <c r="N728" s="15"/>
      <c r="O728" s="15"/>
      <c r="P728" s="15"/>
      <c r="Q728" s="15"/>
      <c r="R728" s="15"/>
      <c r="S728" s="15"/>
    </row>
    <row r="729">
      <c r="A729" s="15"/>
      <c r="B729" s="15"/>
      <c r="C729" s="15"/>
      <c r="D729" s="15"/>
      <c r="E729" s="15"/>
      <c r="F729" s="15"/>
      <c r="G729" s="15"/>
      <c r="H729" s="15"/>
      <c r="I729" s="15"/>
      <c r="J729" s="15"/>
      <c r="K729" s="15"/>
      <c r="L729" s="15"/>
      <c r="M729" s="15"/>
      <c r="N729" s="15"/>
      <c r="O729" s="15"/>
      <c r="P729" s="15"/>
      <c r="Q729" s="15"/>
      <c r="R729" s="15"/>
      <c r="S729" s="15"/>
    </row>
    <row r="730">
      <c r="A730" s="15"/>
      <c r="B730" s="15"/>
      <c r="C730" s="15"/>
      <c r="D730" s="15"/>
      <c r="E730" s="15"/>
      <c r="F730" s="15"/>
      <c r="G730" s="15"/>
      <c r="H730" s="15"/>
      <c r="I730" s="15"/>
      <c r="J730" s="15"/>
      <c r="K730" s="15"/>
      <c r="L730" s="15"/>
      <c r="M730" s="15"/>
      <c r="N730" s="15"/>
      <c r="O730" s="15"/>
      <c r="P730" s="15"/>
      <c r="Q730" s="15"/>
      <c r="R730" s="15"/>
      <c r="S730" s="15"/>
    </row>
    <row r="731">
      <c r="A731" s="15"/>
      <c r="B731" s="15"/>
      <c r="C731" s="15"/>
      <c r="D731" s="15"/>
      <c r="E731" s="15"/>
      <c r="F731" s="15"/>
      <c r="G731" s="15"/>
      <c r="H731" s="15"/>
      <c r="I731" s="15"/>
      <c r="J731" s="15"/>
      <c r="K731" s="15"/>
      <c r="L731" s="15"/>
      <c r="M731" s="15"/>
      <c r="N731" s="15"/>
      <c r="O731" s="15"/>
      <c r="P731" s="15"/>
      <c r="Q731" s="15"/>
      <c r="R731" s="15"/>
      <c r="S731" s="15"/>
    </row>
    <row r="732">
      <c r="A732" s="15"/>
      <c r="B732" s="15"/>
      <c r="C732" s="15"/>
      <c r="D732" s="15"/>
      <c r="E732" s="15"/>
      <c r="F732" s="15"/>
      <c r="G732" s="15"/>
      <c r="H732" s="15"/>
      <c r="I732" s="15"/>
      <c r="J732" s="15"/>
      <c r="K732" s="15"/>
      <c r="L732" s="15"/>
      <c r="M732" s="15"/>
      <c r="N732" s="15"/>
      <c r="O732" s="15"/>
      <c r="P732" s="15"/>
      <c r="Q732" s="15"/>
      <c r="R732" s="15"/>
      <c r="S732" s="15"/>
    </row>
    <row r="733">
      <c r="A733" s="15"/>
      <c r="B733" s="15"/>
      <c r="C733" s="15"/>
      <c r="D733" s="15"/>
      <c r="E733" s="15"/>
      <c r="F733" s="15"/>
      <c r="G733" s="15"/>
      <c r="H733" s="15"/>
      <c r="I733" s="15"/>
      <c r="J733" s="15"/>
      <c r="K733" s="15"/>
      <c r="L733" s="15"/>
      <c r="M733" s="15"/>
      <c r="N733" s="15"/>
      <c r="O733" s="15"/>
      <c r="P733" s="15"/>
      <c r="Q733" s="15"/>
      <c r="R733" s="15"/>
      <c r="S733" s="15"/>
    </row>
    <row r="734">
      <c r="A734" s="15"/>
      <c r="B734" s="15"/>
      <c r="C734" s="15"/>
      <c r="D734" s="15"/>
      <c r="E734" s="15"/>
      <c r="F734" s="15"/>
      <c r="G734" s="15"/>
      <c r="H734" s="15"/>
      <c r="I734" s="15"/>
      <c r="J734" s="15"/>
      <c r="K734" s="15"/>
      <c r="L734" s="15"/>
      <c r="M734" s="15"/>
      <c r="N734" s="15"/>
      <c r="O734" s="15"/>
      <c r="P734" s="15"/>
      <c r="Q734" s="15"/>
      <c r="R734" s="15"/>
      <c r="S734" s="15"/>
    </row>
    <row r="735">
      <c r="A735" s="15"/>
      <c r="B735" s="15"/>
      <c r="C735" s="15"/>
      <c r="D735" s="15"/>
      <c r="E735" s="15"/>
      <c r="F735" s="15"/>
      <c r="G735" s="15"/>
      <c r="H735" s="15"/>
      <c r="I735" s="15"/>
      <c r="J735" s="15"/>
      <c r="K735" s="15"/>
      <c r="L735" s="15"/>
      <c r="M735" s="15"/>
      <c r="N735" s="15"/>
      <c r="O735" s="15"/>
      <c r="P735" s="15"/>
      <c r="Q735" s="15"/>
      <c r="R735" s="15"/>
      <c r="S735" s="15"/>
    </row>
    <row r="736">
      <c r="A736" s="15"/>
      <c r="B736" s="15"/>
      <c r="C736" s="15"/>
      <c r="D736" s="15"/>
      <c r="E736" s="15"/>
      <c r="F736" s="15"/>
      <c r="G736" s="15"/>
      <c r="H736" s="15"/>
      <c r="I736" s="15"/>
      <c r="J736" s="15"/>
      <c r="K736" s="15"/>
      <c r="L736" s="15"/>
      <c r="M736" s="15"/>
      <c r="N736" s="15"/>
      <c r="O736" s="15"/>
      <c r="P736" s="15"/>
      <c r="Q736" s="15"/>
      <c r="R736" s="15"/>
      <c r="S736" s="15"/>
    </row>
    <row r="737">
      <c r="A737" s="15"/>
      <c r="B737" s="15"/>
      <c r="C737" s="15"/>
      <c r="D737" s="15"/>
      <c r="E737" s="15"/>
      <c r="F737" s="15"/>
      <c r="G737" s="15"/>
      <c r="H737" s="15"/>
      <c r="I737" s="15"/>
      <c r="J737" s="15"/>
      <c r="K737" s="15"/>
      <c r="L737" s="15"/>
      <c r="M737" s="15"/>
      <c r="N737" s="15"/>
      <c r="O737" s="15"/>
      <c r="P737" s="15"/>
      <c r="Q737" s="15"/>
      <c r="R737" s="15"/>
      <c r="S737" s="15"/>
    </row>
    <row r="738">
      <c r="A738" s="15"/>
      <c r="B738" s="15"/>
      <c r="C738" s="15"/>
      <c r="D738" s="15"/>
      <c r="E738" s="15"/>
      <c r="F738" s="15"/>
      <c r="G738" s="15"/>
      <c r="H738" s="15"/>
      <c r="I738" s="15"/>
      <c r="J738" s="15"/>
      <c r="K738" s="15"/>
      <c r="L738" s="15"/>
      <c r="M738" s="15"/>
      <c r="N738" s="15"/>
      <c r="O738" s="15"/>
      <c r="P738" s="15"/>
      <c r="Q738" s="15"/>
      <c r="R738" s="15"/>
      <c r="S738" s="15"/>
    </row>
    <row r="739">
      <c r="A739" s="15"/>
      <c r="B739" s="15"/>
      <c r="C739" s="15"/>
      <c r="D739" s="15"/>
      <c r="E739" s="15"/>
      <c r="F739" s="15"/>
      <c r="G739" s="15"/>
      <c r="H739" s="15"/>
      <c r="I739" s="15"/>
      <c r="J739" s="15"/>
      <c r="K739" s="15"/>
      <c r="L739" s="15"/>
      <c r="M739" s="15"/>
      <c r="N739" s="15"/>
      <c r="O739" s="15"/>
      <c r="P739" s="15"/>
      <c r="Q739" s="15"/>
      <c r="R739" s="15"/>
      <c r="S739" s="15"/>
    </row>
    <row r="740">
      <c r="A740" s="15"/>
      <c r="B740" s="15"/>
      <c r="C740" s="15"/>
      <c r="D740" s="15"/>
      <c r="E740" s="15"/>
      <c r="F740" s="15"/>
      <c r="G740" s="15"/>
      <c r="H740" s="15"/>
      <c r="I740" s="15"/>
      <c r="J740" s="15"/>
      <c r="K740" s="15"/>
      <c r="L740" s="15"/>
      <c r="M740" s="15"/>
      <c r="N740" s="15"/>
      <c r="O740" s="15"/>
      <c r="P740" s="15"/>
      <c r="Q740" s="15"/>
      <c r="R740" s="15"/>
      <c r="S740" s="15"/>
    </row>
    <row r="741">
      <c r="A741" s="15"/>
      <c r="B741" s="15"/>
      <c r="C741" s="15"/>
      <c r="D741" s="15"/>
      <c r="E741" s="15"/>
      <c r="F741" s="15"/>
      <c r="G741" s="15"/>
      <c r="H741" s="15"/>
      <c r="I741" s="15"/>
      <c r="J741" s="15"/>
      <c r="K741" s="15"/>
      <c r="L741" s="15"/>
      <c r="M741" s="15"/>
      <c r="N741" s="15"/>
      <c r="O741" s="15"/>
      <c r="P741" s="15"/>
      <c r="Q741" s="15"/>
      <c r="R741" s="15"/>
      <c r="S741" s="15"/>
    </row>
    <row r="742">
      <c r="A742" s="15"/>
      <c r="B742" s="15"/>
      <c r="C742" s="15"/>
      <c r="D742" s="15"/>
      <c r="E742" s="15"/>
      <c r="F742" s="15"/>
      <c r="G742" s="15"/>
      <c r="H742" s="15"/>
      <c r="I742" s="15"/>
      <c r="J742" s="15"/>
      <c r="K742" s="15"/>
      <c r="L742" s="15"/>
      <c r="M742" s="15"/>
      <c r="N742" s="15"/>
      <c r="O742" s="15"/>
      <c r="P742" s="15"/>
      <c r="Q742" s="15"/>
      <c r="R742" s="15"/>
      <c r="S742" s="15"/>
    </row>
    <row r="743">
      <c r="A743" s="15"/>
      <c r="B743" s="15"/>
      <c r="C743" s="15"/>
      <c r="D743" s="15"/>
      <c r="E743" s="15"/>
      <c r="F743" s="15"/>
      <c r="G743" s="15"/>
      <c r="H743" s="15"/>
      <c r="I743" s="15"/>
      <c r="J743" s="15"/>
      <c r="K743" s="15"/>
      <c r="L743" s="15"/>
      <c r="M743" s="15"/>
      <c r="N743" s="15"/>
      <c r="O743" s="15"/>
      <c r="P743" s="15"/>
      <c r="Q743" s="15"/>
      <c r="R743" s="15"/>
      <c r="S743" s="15"/>
    </row>
    <row r="744">
      <c r="A744" s="15"/>
      <c r="B744" s="15"/>
      <c r="C744" s="15"/>
      <c r="D744" s="15"/>
      <c r="E744" s="15"/>
      <c r="F744" s="15"/>
      <c r="G744" s="15"/>
      <c r="H744" s="15"/>
      <c r="I744" s="15"/>
      <c r="J744" s="15"/>
      <c r="K744" s="15"/>
      <c r="L744" s="15"/>
      <c r="M744" s="15"/>
      <c r="N744" s="15"/>
      <c r="O744" s="15"/>
      <c r="P744" s="15"/>
      <c r="Q744" s="15"/>
      <c r="R744" s="15"/>
      <c r="S744" s="15"/>
    </row>
    <row r="745">
      <c r="A745" s="15"/>
      <c r="B745" s="15"/>
      <c r="C745" s="15"/>
      <c r="D745" s="15"/>
      <c r="E745" s="15"/>
      <c r="F745" s="15"/>
      <c r="G745" s="15"/>
      <c r="H745" s="15"/>
      <c r="I745" s="15"/>
      <c r="J745" s="15"/>
      <c r="K745" s="15"/>
      <c r="L745" s="15"/>
      <c r="M745" s="15"/>
      <c r="N745" s="15"/>
      <c r="O745" s="15"/>
      <c r="P745" s="15"/>
      <c r="Q745" s="15"/>
      <c r="R745" s="15"/>
      <c r="S745" s="15"/>
    </row>
    <row r="746">
      <c r="A746" s="15"/>
      <c r="B746" s="15"/>
      <c r="C746" s="15"/>
      <c r="D746" s="15"/>
      <c r="E746" s="15"/>
      <c r="F746" s="15"/>
      <c r="G746" s="15"/>
      <c r="H746" s="15"/>
      <c r="I746" s="15"/>
      <c r="J746" s="15"/>
      <c r="K746" s="15"/>
      <c r="L746" s="15"/>
      <c r="M746" s="15"/>
      <c r="N746" s="15"/>
      <c r="O746" s="15"/>
      <c r="P746" s="15"/>
      <c r="Q746" s="15"/>
      <c r="R746" s="15"/>
      <c r="S746" s="15"/>
    </row>
    <row r="747">
      <c r="A747" s="15"/>
      <c r="B747" s="15"/>
      <c r="C747" s="15"/>
      <c r="D747" s="15"/>
      <c r="E747" s="15"/>
      <c r="F747" s="15"/>
      <c r="G747" s="15"/>
      <c r="H747" s="15"/>
      <c r="I747" s="15"/>
      <c r="J747" s="15"/>
      <c r="K747" s="15"/>
      <c r="L747" s="15"/>
      <c r="M747" s="15"/>
      <c r="N747" s="15"/>
      <c r="O747" s="15"/>
      <c r="P747" s="15"/>
      <c r="Q747" s="15"/>
      <c r="R747" s="15"/>
      <c r="S747" s="15"/>
    </row>
    <row r="748">
      <c r="A748" s="15"/>
      <c r="B748" s="15"/>
      <c r="C748" s="15"/>
      <c r="D748" s="15"/>
      <c r="E748" s="15"/>
      <c r="F748" s="15"/>
      <c r="G748" s="15"/>
      <c r="H748" s="15"/>
      <c r="I748" s="15"/>
      <c r="J748" s="15"/>
      <c r="K748" s="15"/>
      <c r="L748" s="15"/>
      <c r="M748" s="15"/>
      <c r="N748" s="15"/>
      <c r="O748" s="15"/>
      <c r="P748" s="15"/>
      <c r="Q748" s="15"/>
      <c r="R748" s="15"/>
      <c r="S748" s="15"/>
    </row>
    <row r="749">
      <c r="A749" s="15"/>
      <c r="B749" s="15"/>
      <c r="C749" s="15"/>
      <c r="D749" s="15"/>
      <c r="E749" s="15"/>
      <c r="F749" s="15"/>
      <c r="G749" s="15"/>
      <c r="H749" s="15"/>
      <c r="I749" s="15"/>
      <c r="J749" s="15"/>
      <c r="K749" s="15"/>
      <c r="L749" s="15"/>
      <c r="M749" s="15"/>
      <c r="N749" s="15"/>
      <c r="O749" s="15"/>
      <c r="P749" s="15"/>
      <c r="Q749" s="15"/>
      <c r="R749" s="15"/>
      <c r="S749" s="15"/>
    </row>
    <row r="750">
      <c r="A750" s="15"/>
      <c r="B750" s="15"/>
      <c r="C750" s="15"/>
      <c r="D750" s="15"/>
      <c r="E750" s="15"/>
      <c r="F750" s="15"/>
      <c r="G750" s="15"/>
      <c r="H750" s="15"/>
      <c r="I750" s="15"/>
      <c r="J750" s="15"/>
      <c r="K750" s="15"/>
      <c r="L750" s="15"/>
      <c r="M750" s="15"/>
      <c r="N750" s="15"/>
      <c r="O750" s="15"/>
      <c r="P750" s="15"/>
      <c r="Q750" s="15"/>
      <c r="R750" s="15"/>
      <c r="S750" s="15"/>
    </row>
    <row r="751">
      <c r="A751" s="15"/>
      <c r="B751" s="15"/>
      <c r="C751" s="15"/>
      <c r="D751" s="15"/>
      <c r="E751" s="15"/>
      <c r="F751" s="15"/>
      <c r="G751" s="15"/>
      <c r="H751" s="15"/>
      <c r="I751" s="15"/>
      <c r="J751" s="15"/>
      <c r="K751" s="15"/>
      <c r="L751" s="15"/>
      <c r="M751" s="15"/>
      <c r="N751" s="15"/>
      <c r="O751" s="15"/>
      <c r="P751" s="15"/>
      <c r="Q751" s="15"/>
      <c r="R751" s="15"/>
      <c r="S751" s="15"/>
    </row>
    <row r="752">
      <c r="A752" s="15"/>
      <c r="B752" s="15"/>
      <c r="C752" s="15"/>
      <c r="D752" s="15"/>
      <c r="E752" s="15"/>
      <c r="F752" s="15"/>
      <c r="G752" s="15"/>
      <c r="H752" s="15"/>
      <c r="I752" s="15"/>
      <c r="J752" s="15"/>
      <c r="K752" s="15"/>
      <c r="L752" s="15"/>
      <c r="M752" s="15"/>
      <c r="N752" s="15"/>
      <c r="O752" s="15"/>
      <c r="P752" s="15"/>
      <c r="Q752" s="15"/>
      <c r="R752" s="15"/>
      <c r="S752" s="15"/>
    </row>
    <row r="753">
      <c r="A753" s="15"/>
      <c r="B753" s="15"/>
      <c r="C753" s="15"/>
      <c r="D753" s="15"/>
      <c r="E753" s="15"/>
      <c r="F753" s="15"/>
      <c r="G753" s="15"/>
      <c r="H753" s="15"/>
      <c r="I753" s="15"/>
      <c r="J753" s="15"/>
      <c r="K753" s="15"/>
      <c r="L753" s="15"/>
      <c r="M753" s="15"/>
      <c r="N753" s="15"/>
      <c r="O753" s="15"/>
      <c r="P753" s="15"/>
      <c r="Q753" s="15"/>
      <c r="R753" s="15"/>
      <c r="S753" s="15"/>
    </row>
    <row r="754">
      <c r="A754" s="15"/>
      <c r="B754" s="15"/>
      <c r="C754" s="15"/>
      <c r="D754" s="15"/>
      <c r="E754" s="15"/>
      <c r="F754" s="15"/>
      <c r="G754" s="15"/>
      <c r="H754" s="15"/>
      <c r="I754" s="15"/>
      <c r="J754" s="15"/>
      <c r="K754" s="15"/>
      <c r="L754" s="15"/>
      <c r="M754" s="15"/>
      <c r="N754" s="15"/>
      <c r="O754" s="15"/>
      <c r="P754" s="15"/>
      <c r="Q754" s="15"/>
      <c r="R754" s="15"/>
      <c r="S754" s="15"/>
    </row>
    <row r="755">
      <c r="A755" s="15"/>
      <c r="B755" s="15"/>
      <c r="C755" s="15"/>
      <c r="D755" s="15"/>
      <c r="E755" s="15"/>
      <c r="F755" s="15"/>
      <c r="G755" s="15"/>
      <c r="H755" s="15"/>
      <c r="I755" s="15"/>
      <c r="J755" s="15"/>
      <c r="K755" s="15"/>
      <c r="L755" s="15"/>
      <c r="M755" s="15"/>
      <c r="N755" s="15"/>
      <c r="O755" s="15"/>
      <c r="P755" s="15"/>
      <c r="Q755" s="15"/>
      <c r="R755" s="15"/>
      <c r="S755" s="15"/>
    </row>
    <row r="756">
      <c r="A756" s="15"/>
      <c r="B756" s="15"/>
      <c r="C756" s="15"/>
      <c r="D756" s="15"/>
      <c r="E756" s="15"/>
      <c r="F756" s="15"/>
      <c r="G756" s="15"/>
      <c r="H756" s="15"/>
      <c r="I756" s="15"/>
      <c r="J756" s="15"/>
      <c r="K756" s="15"/>
      <c r="L756" s="15"/>
      <c r="M756" s="15"/>
      <c r="N756" s="15"/>
      <c r="O756" s="15"/>
      <c r="P756" s="15"/>
      <c r="Q756" s="15"/>
      <c r="R756" s="15"/>
      <c r="S756" s="15"/>
    </row>
    <row r="757">
      <c r="A757" s="15"/>
      <c r="B757" s="15"/>
      <c r="C757" s="15"/>
      <c r="D757" s="15"/>
      <c r="E757" s="15"/>
      <c r="F757" s="15"/>
      <c r="G757" s="15"/>
      <c r="H757" s="15"/>
      <c r="I757" s="15"/>
      <c r="J757" s="15"/>
      <c r="K757" s="15"/>
      <c r="L757" s="15"/>
      <c r="M757" s="15"/>
      <c r="N757" s="15"/>
      <c r="O757" s="15"/>
      <c r="P757" s="15"/>
      <c r="Q757" s="15"/>
      <c r="R757" s="15"/>
      <c r="S757" s="15"/>
    </row>
    <row r="758">
      <c r="A758" s="15"/>
      <c r="B758" s="15"/>
      <c r="C758" s="15"/>
      <c r="D758" s="15"/>
      <c r="E758" s="15"/>
      <c r="F758" s="15"/>
      <c r="G758" s="15"/>
      <c r="H758" s="15"/>
      <c r="I758" s="15"/>
      <c r="J758" s="15"/>
      <c r="K758" s="15"/>
      <c r="L758" s="15"/>
      <c r="M758" s="15"/>
      <c r="N758" s="15"/>
      <c r="O758" s="15"/>
      <c r="P758" s="15"/>
      <c r="Q758" s="15"/>
      <c r="R758" s="15"/>
      <c r="S758" s="15"/>
    </row>
    <row r="759">
      <c r="A759" s="15"/>
      <c r="B759" s="15"/>
      <c r="C759" s="15"/>
      <c r="D759" s="15"/>
      <c r="E759" s="15"/>
      <c r="F759" s="15"/>
      <c r="G759" s="15"/>
      <c r="H759" s="15"/>
      <c r="I759" s="15"/>
      <c r="J759" s="15"/>
      <c r="K759" s="15"/>
      <c r="L759" s="15"/>
      <c r="M759" s="15"/>
      <c r="N759" s="15"/>
      <c r="O759" s="15"/>
      <c r="P759" s="15"/>
      <c r="Q759" s="15"/>
      <c r="R759" s="15"/>
      <c r="S759" s="15"/>
    </row>
    <row r="760">
      <c r="A760" s="15"/>
      <c r="B760" s="15"/>
      <c r="C760" s="15"/>
      <c r="D760" s="15"/>
      <c r="E760" s="15"/>
      <c r="F760" s="15"/>
      <c r="G760" s="15"/>
      <c r="H760" s="15"/>
      <c r="I760" s="15"/>
      <c r="J760" s="15"/>
      <c r="K760" s="15"/>
      <c r="L760" s="15"/>
      <c r="M760" s="15"/>
      <c r="N760" s="15"/>
      <c r="O760" s="15"/>
      <c r="P760" s="15"/>
      <c r="Q760" s="15"/>
      <c r="R760" s="15"/>
      <c r="S760" s="15"/>
    </row>
    <row r="761">
      <c r="A761" s="15"/>
      <c r="B761" s="15"/>
      <c r="C761" s="15"/>
      <c r="D761" s="15"/>
      <c r="E761" s="15"/>
      <c r="F761" s="15"/>
      <c r="G761" s="15"/>
      <c r="H761" s="15"/>
      <c r="I761" s="15"/>
      <c r="J761" s="15"/>
      <c r="K761" s="15"/>
      <c r="L761" s="15"/>
      <c r="M761" s="15"/>
      <c r="N761" s="15"/>
      <c r="O761" s="15"/>
      <c r="P761" s="15"/>
      <c r="Q761" s="15"/>
      <c r="R761" s="15"/>
      <c r="S761" s="15"/>
    </row>
    <row r="762">
      <c r="A762" s="15"/>
      <c r="B762" s="15"/>
      <c r="C762" s="15"/>
      <c r="D762" s="15"/>
      <c r="E762" s="15"/>
      <c r="F762" s="15"/>
      <c r="G762" s="15"/>
      <c r="H762" s="15"/>
      <c r="I762" s="15"/>
      <c r="J762" s="15"/>
      <c r="K762" s="15"/>
      <c r="L762" s="15"/>
      <c r="M762" s="15"/>
      <c r="N762" s="15"/>
      <c r="O762" s="15"/>
      <c r="P762" s="15"/>
      <c r="Q762" s="15"/>
      <c r="R762" s="15"/>
      <c r="S762" s="15"/>
    </row>
    <row r="763">
      <c r="A763" s="15"/>
      <c r="B763" s="15"/>
      <c r="C763" s="15"/>
      <c r="D763" s="15"/>
      <c r="E763" s="15"/>
      <c r="F763" s="15"/>
      <c r="G763" s="15"/>
      <c r="H763" s="15"/>
      <c r="I763" s="15"/>
      <c r="J763" s="15"/>
      <c r="K763" s="15"/>
      <c r="L763" s="15"/>
      <c r="M763" s="15"/>
      <c r="N763" s="15"/>
      <c r="O763" s="15"/>
      <c r="P763" s="15"/>
      <c r="Q763" s="15"/>
      <c r="R763" s="15"/>
      <c r="S763" s="15"/>
    </row>
    <row r="764">
      <c r="A764" s="15"/>
      <c r="B764" s="15"/>
      <c r="C764" s="15"/>
      <c r="D764" s="15"/>
      <c r="E764" s="15"/>
      <c r="F764" s="15"/>
      <c r="G764" s="15"/>
      <c r="H764" s="15"/>
      <c r="I764" s="15"/>
      <c r="J764" s="15"/>
      <c r="K764" s="15"/>
      <c r="L764" s="15"/>
      <c r="M764" s="15"/>
      <c r="N764" s="15"/>
      <c r="O764" s="15"/>
      <c r="P764" s="15"/>
      <c r="Q764" s="15"/>
      <c r="R764" s="15"/>
      <c r="S764" s="15"/>
    </row>
    <row r="765">
      <c r="A765" s="15"/>
      <c r="B765" s="15"/>
      <c r="C765" s="15"/>
      <c r="D765" s="15"/>
      <c r="E765" s="15"/>
      <c r="F765" s="15"/>
      <c r="G765" s="15"/>
      <c r="H765" s="15"/>
      <c r="I765" s="15"/>
      <c r="J765" s="15"/>
      <c r="K765" s="15"/>
      <c r="L765" s="15"/>
      <c r="M765" s="15"/>
      <c r="N765" s="15"/>
      <c r="O765" s="15"/>
      <c r="P765" s="15"/>
      <c r="Q765" s="15"/>
      <c r="R765" s="15"/>
      <c r="S765" s="15"/>
    </row>
    <row r="766">
      <c r="A766" s="15"/>
      <c r="B766" s="15"/>
      <c r="C766" s="15"/>
      <c r="D766" s="15"/>
      <c r="E766" s="15"/>
      <c r="F766" s="15"/>
      <c r="G766" s="15"/>
      <c r="H766" s="15"/>
      <c r="I766" s="15"/>
      <c r="J766" s="15"/>
      <c r="K766" s="15"/>
      <c r="L766" s="15"/>
      <c r="M766" s="15"/>
      <c r="N766" s="15"/>
      <c r="O766" s="15"/>
      <c r="P766" s="15"/>
      <c r="Q766" s="15"/>
      <c r="R766" s="15"/>
      <c r="S766" s="15"/>
    </row>
    <row r="767">
      <c r="A767" s="15"/>
      <c r="B767" s="15"/>
      <c r="C767" s="15"/>
      <c r="D767" s="15"/>
      <c r="E767" s="15"/>
      <c r="F767" s="15"/>
      <c r="G767" s="15"/>
      <c r="H767" s="15"/>
      <c r="I767" s="15"/>
      <c r="J767" s="15"/>
      <c r="K767" s="15"/>
      <c r="L767" s="15"/>
      <c r="M767" s="15"/>
      <c r="N767" s="15"/>
      <c r="O767" s="15"/>
      <c r="P767" s="15"/>
      <c r="Q767" s="15"/>
      <c r="R767" s="15"/>
      <c r="S767" s="15"/>
    </row>
    <row r="768">
      <c r="A768" s="15"/>
      <c r="B768" s="15"/>
      <c r="C768" s="15"/>
      <c r="D768" s="15"/>
      <c r="E768" s="15"/>
      <c r="F768" s="15"/>
      <c r="G768" s="15"/>
      <c r="H768" s="15"/>
      <c r="I768" s="15"/>
      <c r="J768" s="15"/>
      <c r="K768" s="15"/>
      <c r="L768" s="15"/>
      <c r="M768" s="15"/>
      <c r="N768" s="15"/>
      <c r="O768" s="15"/>
      <c r="P768" s="15"/>
      <c r="Q768" s="15"/>
      <c r="R768" s="15"/>
      <c r="S768" s="15"/>
    </row>
    <row r="769">
      <c r="A769" s="15"/>
      <c r="B769" s="15"/>
      <c r="C769" s="15"/>
      <c r="D769" s="15"/>
      <c r="E769" s="15"/>
      <c r="F769" s="15"/>
      <c r="G769" s="15"/>
      <c r="H769" s="15"/>
      <c r="I769" s="15"/>
      <c r="J769" s="15"/>
      <c r="K769" s="15"/>
      <c r="L769" s="15"/>
      <c r="M769" s="15"/>
      <c r="N769" s="15"/>
      <c r="O769" s="15"/>
      <c r="P769" s="15"/>
      <c r="Q769" s="15"/>
      <c r="R769" s="15"/>
      <c r="S769" s="15"/>
    </row>
    <row r="770">
      <c r="A770" s="15"/>
      <c r="B770" s="15"/>
      <c r="C770" s="15"/>
      <c r="D770" s="15"/>
      <c r="E770" s="15"/>
      <c r="F770" s="15"/>
      <c r="G770" s="15"/>
      <c r="H770" s="15"/>
      <c r="I770" s="15"/>
      <c r="J770" s="15"/>
      <c r="K770" s="15"/>
      <c r="L770" s="15"/>
      <c r="M770" s="15"/>
      <c r="N770" s="15"/>
      <c r="O770" s="15"/>
      <c r="P770" s="15"/>
      <c r="Q770" s="15"/>
      <c r="R770" s="15"/>
      <c r="S770" s="15"/>
    </row>
    <row r="771">
      <c r="A771" s="15"/>
      <c r="B771" s="15"/>
      <c r="C771" s="15"/>
      <c r="D771" s="15"/>
      <c r="E771" s="15"/>
      <c r="F771" s="15"/>
      <c r="G771" s="15"/>
      <c r="H771" s="15"/>
      <c r="I771" s="15"/>
      <c r="J771" s="15"/>
      <c r="K771" s="15"/>
      <c r="L771" s="15"/>
      <c r="M771" s="15"/>
      <c r="N771" s="15"/>
      <c r="O771" s="15"/>
      <c r="P771" s="15"/>
      <c r="Q771" s="15"/>
      <c r="R771" s="15"/>
      <c r="S771" s="15"/>
    </row>
    <row r="772">
      <c r="A772" s="15"/>
      <c r="B772" s="15"/>
      <c r="C772" s="15"/>
      <c r="D772" s="15"/>
      <c r="E772" s="15"/>
      <c r="F772" s="15"/>
      <c r="G772" s="15"/>
      <c r="H772" s="15"/>
      <c r="I772" s="15"/>
      <c r="J772" s="15"/>
      <c r="K772" s="15"/>
      <c r="L772" s="15"/>
      <c r="M772" s="15"/>
      <c r="N772" s="15"/>
      <c r="O772" s="15"/>
      <c r="P772" s="15"/>
      <c r="Q772" s="15"/>
      <c r="R772" s="15"/>
      <c r="S772" s="15"/>
    </row>
    <row r="773">
      <c r="A773" s="15"/>
      <c r="B773" s="15"/>
      <c r="C773" s="15"/>
      <c r="D773" s="15"/>
      <c r="E773" s="15"/>
      <c r="F773" s="15"/>
      <c r="G773" s="15"/>
      <c r="H773" s="15"/>
      <c r="I773" s="15"/>
      <c r="J773" s="15"/>
      <c r="K773" s="15"/>
      <c r="L773" s="15"/>
      <c r="M773" s="15"/>
      <c r="N773" s="15"/>
      <c r="O773" s="15"/>
      <c r="P773" s="15"/>
      <c r="Q773" s="15"/>
      <c r="R773" s="15"/>
      <c r="S773" s="15"/>
    </row>
    <row r="774">
      <c r="A774" s="15"/>
      <c r="B774" s="15"/>
      <c r="C774" s="15"/>
      <c r="D774" s="15"/>
      <c r="E774" s="15"/>
      <c r="F774" s="15"/>
      <c r="G774" s="15"/>
      <c r="H774" s="15"/>
      <c r="I774" s="15"/>
      <c r="J774" s="15"/>
      <c r="K774" s="15"/>
      <c r="L774" s="15"/>
      <c r="M774" s="15"/>
      <c r="N774" s="15"/>
      <c r="O774" s="15"/>
      <c r="P774" s="15"/>
      <c r="Q774" s="15"/>
      <c r="R774" s="15"/>
      <c r="S774" s="15"/>
    </row>
    <row r="775">
      <c r="A775" s="15"/>
      <c r="B775" s="15"/>
      <c r="C775" s="15"/>
      <c r="D775" s="15"/>
      <c r="E775" s="15"/>
      <c r="F775" s="15"/>
      <c r="G775" s="15"/>
      <c r="H775" s="15"/>
      <c r="I775" s="15"/>
      <c r="J775" s="15"/>
      <c r="K775" s="15"/>
      <c r="L775" s="15"/>
      <c r="M775" s="15"/>
      <c r="N775" s="15"/>
      <c r="O775" s="15"/>
      <c r="P775" s="15"/>
      <c r="Q775" s="15"/>
      <c r="R775" s="15"/>
      <c r="S775" s="15"/>
    </row>
    <row r="776">
      <c r="A776" s="15"/>
      <c r="B776" s="15"/>
      <c r="C776" s="15"/>
      <c r="D776" s="15"/>
      <c r="E776" s="15"/>
      <c r="F776" s="15"/>
      <c r="G776" s="15"/>
      <c r="H776" s="15"/>
      <c r="I776" s="15"/>
      <c r="J776" s="15"/>
      <c r="K776" s="15"/>
      <c r="L776" s="15"/>
      <c r="M776" s="15"/>
      <c r="N776" s="15"/>
      <c r="O776" s="15"/>
      <c r="P776" s="15"/>
      <c r="Q776" s="15"/>
      <c r="R776" s="15"/>
      <c r="S776" s="15"/>
    </row>
    <row r="777">
      <c r="A777" s="15"/>
      <c r="B777" s="15"/>
      <c r="C777" s="15"/>
      <c r="D777" s="15"/>
      <c r="E777" s="15"/>
      <c r="F777" s="15"/>
      <c r="G777" s="15"/>
      <c r="H777" s="15"/>
      <c r="I777" s="15"/>
      <c r="J777" s="15"/>
      <c r="K777" s="15"/>
      <c r="L777" s="15"/>
      <c r="M777" s="15"/>
      <c r="N777" s="15"/>
      <c r="O777" s="15"/>
      <c r="P777" s="15"/>
      <c r="Q777" s="15"/>
      <c r="R777" s="15"/>
      <c r="S777" s="15"/>
    </row>
    <row r="778">
      <c r="A778" s="15"/>
      <c r="B778" s="15"/>
      <c r="C778" s="15"/>
      <c r="D778" s="15"/>
      <c r="E778" s="15"/>
      <c r="F778" s="15"/>
      <c r="G778" s="15"/>
      <c r="H778" s="15"/>
      <c r="I778" s="15"/>
      <c r="J778" s="15"/>
      <c r="K778" s="15"/>
      <c r="L778" s="15"/>
      <c r="M778" s="15"/>
      <c r="N778" s="15"/>
      <c r="O778" s="15"/>
      <c r="P778" s="15"/>
      <c r="Q778" s="15"/>
      <c r="R778" s="15"/>
      <c r="S778" s="15"/>
    </row>
    <row r="779">
      <c r="A779" s="15"/>
      <c r="B779" s="15"/>
      <c r="C779" s="15"/>
      <c r="D779" s="15"/>
      <c r="E779" s="15"/>
      <c r="F779" s="15"/>
      <c r="G779" s="15"/>
      <c r="H779" s="15"/>
      <c r="I779" s="15"/>
      <c r="J779" s="15"/>
      <c r="K779" s="15"/>
      <c r="L779" s="15"/>
      <c r="M779" s="15"/>
      <c r="N779" s="15"/>
      <c r="O779" s="15"/>
      <c r="P779" s="15"/>
      <c r="Q779" s="15"/>
      <c r="R779" s="15"/>
      <c r="S779" s="15"/>
    </row>
    <row r="780">
      <c r="A780" s="15"/>
      <c r="B780" s="15"/>
      <c r="C780" s="15"/>
      <c r="D780" s="15"/>
      <c r="E780" s="15"/>
      <c r="F780" s="15"/>
      <c r="G780" s="15"/>
      <c r="H780" s="15"/>
      <c r="I780" s="15"/>
      <c r="J780" s="15"/>
      <c r="K780" s="15"/>
      <c r="L780" s="15"/>
      <c r="M780" s="15"/>
      <c r="N780" s="15"/>
      <c r="O780" s="15"/>
      <c r="P780" s="15"/>
      <c r="Q780" s="15"/>
      <c r="R780" s="15"/>
      <c r="S780" s="15"/>
    </row>
    <row r="781">
      <c r="A781" s="15"/>
      <c r="B781" s="15"/>
      <c r="C781" s="15"/>
      <c r="D781" s="15"/>
      <c r="E781" s="15"/>
      <c r="F781" s="15"/>
      <c r="G781" s="15"/>
      <c r="H781" s="15"/>
      <c r="I781" s="15"/>
      <c r="J781" s="15"/>
      <c r="K781" s="15"/>
      <c r="L781" s="15"/>
      <c r="M781" s="15"/>
      <c r="N781" s="15"/>
      <c r="O781" s="15"/>
      <c r="P781" s="15"/>
      <c r="Q781" s="15"/>
      <c r="R781" s="15"/>
      <c r="S781" s="15"/>
    </row>
    <row r="782">
      <c r="A782" s="15"/>
      <c r="B782" s="15"/>
      <c r="C782" s="15"/>
      <c r="D782" s="15"/>
      <c r="E782" s="15"/>
      <c r="F782" s="15"/>
      <c r="G782" s="15"/>
      <c r="H782" s="15"/>
      <c r="I782" s="15"/>
      <c r="J782" s="15"/>
      <c r="K782" s="15"/>
      <c r="L782" s="15"/>
      <c r="M782" s="15"/>
      <c r="N782" s="15"/>
      <c r="O782" s="15"/>
      <c r="P782" s="15"/>
      <c r="Q782" s="15"/>
      <c r="R782" s="15"/>
      <c r="S782" s="15"/>
    </row>
    <row r="783">
      <c r="A783" s="15"/>
      <c r="B783" s="15"/>
      <c r="C783" s="15"/>
      <c r="D783" s="15"/>
      <c r="E783" s="15"/>
      <c r="F783" s="15"/>
      <c r="G783" s="15"/>
      <c r="H783" s="15"/>
      <c r="I783" s="15"/>
      <c r="J783" s="15"/>
      <c r="K783" s="15"/>
      <c r="L783" s="15"/>
      <c r="M783" s="15"/>
      <c r="N783" s="15"/>
      <c r="O783" s="15"/>
      <c r="P783" s="15"/>
      <c r="Q783" s="15"/>
      <c r="R783" s="15"/>
      <c r="S783" s="15"/>
    </row>
    <row r="784">
      <c r="A784" s="15"/>
      <c r="B784" s="15"/>
      <c r="C784" s="15"/>
      <c r="D784" s="15"/>
      <c r="E784" s="15"/>
      <c r="F784" s="15"/>
      <c r="G784" s="15"/>
      <c r="H784" s="15"/>
      <c r="I784" s="15"/>
      <c r="J784" s="15"/>
      <c r="K784" s="15"/>
      <c r="L784" s="15"/>
      <c r="M784" s="15"/>
      <c r="N784" s="15"/>
      <c r="O784" s="15"/>
      <c r="P784" s="15"/>
      <c r="Q784" s="15"/>
      <c r="R784" s="15"/>
      <c r="S784" s="15"/>
    </row>
    <row r="785">
      <c r="A785" s="15"/>
      <c r="B785" s="15"/>
      <c r="C785" s="15"/>
      <c r="D785" s="15"/>
      <c r="E785" s="15"/>
      <c r="F785" s="15"/>
      <c r="G785" s="15"/>
      <c r="H785" s="15"/>
      <c r="I785" s="15"/>
      <c r="J785" s="15"/>
      <c r="K785" s="15"/>
      <c r="L785" s="15"/>
      <c r="M785" s="15"/>
      <c r="N785" s="15"/>
      <c r="O785" s="15"/>
      <c r="P785" s="15"/>
      <c r="Q785" s="15"/>
      <c r="R785" s="15"/>
      <c r="S785" s="15"/>
    </row>
    <row r="786">
      <c r="A786" s="15"/>
      <c r="B786" s="15"/>
      <c r="C786" s="15"/>
      <c r="D786" s="15"/>
      <c r="E786" s="15"/>
      <c r="F786" s="15"/>
      <c r="G786" s="15"/>
      <c r="H786" s="15"/>
      <c r="I786" s="15"/>
      <c r="J786" s="15"/>
      <c r="K786" s="15"/>
      <c r="L786" s="15"/>
      <c r="M786" s="15"/>
      <c r="N786" s="15"/>
      <c r="O786" s="15"/>
      <c r="P786" s="15"/>
      <c r="Q786" s="15"/>
      <c r="R786" s="15"/>
      <c r="S786" s="15"/>
    </row>
    <row r="787">
      <c r="A787" s="15"/>
      <c r="B787" s="15"/>
      <c r="C787" s="15"/>
      <c r="D787" s="15"/>
      <c r="E787" s="15"/>
      <c r="F787" s="15"/>
      <c r="G787" s="15"/>
      <c r="H787" s="15"/>
      <c r="I787" s="15"/>
      <c r="J787" s="15"/>
      <c r="K787" s="15"/>
      <c r="L787" s="15"/>
      <c r="M787" s="15"/>
      <c r="N787" s="15"/>
      <c r="O787" s="15"/>
      <c r="P787" s="15"/>
      <c r="Q787" s="15"/>
      <c r="R787" s="15"/>
      <c r="S787" s="15"/>
    </row>
    <row r="788">
      <c r="A788" s="15"/>
      <c r="B788" s="15"/>
      <c r="C788" s="15"/>
      <c r="D788" s="15"/>
      <c r="E788" s="15"/>
      <c r="F788" s="15"/>
      <c r="G788" s="15"/>
      <c r="H788" s="15"/>
      <c r="I788" s="15"/>
      <c r="J788" s="15"/>
      <c r="K788" s="15"/>
      <c r="L788" s="15"/>
      <c r="M788" s="15"/>
      <c r="N788" s="15"/>
      <c r="O788" s="15"/>
      <c r="P788" s="15"/>
      <c r="Q788" s="15"/>
      <c r="R788" s="15"/>
      <c r="S788" s="15"/>
    </row>
    <row r="789">
      <c r="A789" s="15"/>
      <c r="B789" s="15"/>
      <c r="C789" s="15"/>
      <c r="D789" s="15"/>
      <c r="E789" s="15"/>
      <c r="F789" s="15"/>
      <c r="G789" s="15"/>
      <c r="H789" s="15"/>
      <c r="I789" s="15"/>
      <c r="J789" s="15"/>
      <c r="K789" s="15"/>
      <c r="L789" s="15"/>
      <c r="M789" s="15"/>
      <c r="N789" s="15"/>
      <c r="O789" s="15"/>
      <c r="P789" s="15"/>
      <c r="Q789" s="15"/>
      <c r="R789" s="15"/>
      <c r="S789" s="15"/>
    </row>
    <row r="790">
      <c r="A790" s="15"/>
      <c r="B790" s="15"/>
      <c r="C790" s="15"/>
      <c r="D790" s="15"/>
      <c r="E790" s="15"/>
      <c r="F790" s="15"/>
      <c r="G790" s="15"/>
      <c r="H790" s="15"/>
      <c r="I790" s="15"/>
      <c r="J790" s="15"/>
      <c r="K790" s="15"/>
      <c r="L790" s="15"/>
      <c r="M790" s="15"/>
      <c r="N790" s="15"/>
      <c r="O790" s="15"/>
      <c r="P790" s="15"/>
      <c r="Q790" s="15"/>
      <c r="R790" s="15"/>
      <c r="S790" s="15"/>
    </row>
    <row r="791">
      <c r="A791" s="15"/>
      <c r="B791" s="15"/>
      <c r="C791" s="15"/>
      <c r="D791" s="15"/>
      <c r="E791" s="15"/>
      <c r="F791" s="15"/>
      <c r="G791" s="15"/>
      <c r="H791" s="15"/>
      <c r="I791" s="15"/>
      <c r="J791" s="15"/>
      <c r="K791" s="15"/>
      <c r="L791" s="15"/>
      <c r="M791" s="15"/>
      <c r="N791" s="15"/>
      <c r="O791" s="15"/>
      <c r="P791" s="15"/>
      <c r="Q791" s="15"/>
      <c r="R791" s="15"/>
      <c r="S791" s="15"/>
    </row>
    <row r="792">
      <c r="A792" s="15"/>
      <c r="B792" s="15"/>
      <c r="C792" s="15"/>
      <c r="D792" s="15"/>
      <c r="E792" s="15"/>
      <c r="F792" s="15"/>
      <c r="G792" s="15"/>
      <c r="H792" s="15"/>
      <c r="I792" s="15"/>
      <c r="J792" s="15"/>
      <c r="K792" s="15"/>
      <c r="L792" s="15"/>
      <c r="M792" s="15"/>
      <c r="N792" s="15"/>
      <c r="O792" s="15"/>
      <c r="P792" s="15"/>
      <c r="Q792" s="15"/>
      <c r="R792" s="15"/>
      <c r="S792" s="15"/>
    </row>
    <row r="793">
      <c r="A793" s="15"/>
      <c r="B793" s="15"/>
      <c r="C793" s="15"/>
      <c r="D793" s="15"/>
      <c r="E793" s="15"/>
      <c r="F793" s="15"/>
      <c r="G793" s="15"/>
      <c r="H793" s="15"/>
      <c r="I793" s="15"/>
      <c r="J793" s="15"/>
      <c r="K793" s="15"/>
      <c r="L793" s="15"/>
      <c r="M793" s="15"/>
      <c r="N793" s="15"/>
      <c r="O793" s="15"/>
      <c r="P793" s="15"/>
      <c r="Q793" s="15"/>
      <c r="R793" s="15"/>
      <c r="S793" s="15"/>
    </row>
    <row r="794">
      <c r="A794" s="15"/>
      <c r="B794" s="15"/>
      <c r="C794" s="15"/>
      <c r="D794" s="15"/>
      <c r="E794" s="15"/>
      <c r="F794" s="15"/>
      <c r="G794" s="15"/>
      <c r="H794" s="15"/>
      <c r="I794" s="15"/>
      <c r="J794" s="15"/>
      <c r="K794" s="15"/>
      <c r="L794" s="15"/>
      <c r="M794" s="15"/>
      <c r="N794" s="15"/>
      <c r="O794" s="15"/>
      <c r="P794" s="15"/>
      <c r="Q794" s="15"/>
      <c r="R794" s="15"/>
      <c r="S794" s="15"/>
    </row>
    <row r="795">
      <c r="A795" s="15"/>
      <c r="B795" s="15"/>
      <c r="C795" s="15"/>
      <c r="D795" s="15"/>
      <c r="E795" s="15"/>
      <c r="F795" s="15"/>
      <c r="G795" s="15"/>
      <c r="H795" s="15"/>
      <c r="I795" s="15"/>
      <c r="J795" s="15"/>
      <c r="K795" s="15"/>
      <c r="L795" s="15"/>
      <c r="M795" s="15"/>
      <c r="N795" s="15"/>
      <c r="O795" s="15"/>
      <c r="P795" s="15"/>
      <c r="Q795" s="15"/>
      <c r="R795" s="15"/>
      <c r="S795" s="15"/>
    </row>
    <row r="796">
      <c r="A796" s="15"/>
      <c r="B796" s="15"/>
      <c r="C796" s="15"/>
      <c r="D796" s="15"/>
      <c r="E796" s="15"/>
      <c r="F796" s="15"/>
      <c r="G796" s="15"/>
      <c r="H796" s="15"/>
      <c r="I796" s="15"/>
      <c r="J796" s="15"/>
      <c r="K796" s="15"/>
      <c r="L796" s="15"/>
      <c r="M796" s="15"/>
      <c r="N796" s="15"/>
      <c r="O796" s="15"/>
      <c r="P796" s="15"/>
      <c r="Q796" s="15"/>
      <c r="R796" s="15"/>
      <c r="S796" s="15"/>
    </row>
    <row r="797">
      <c r="A797" s="15"/>
      <c r="B797" s="15"/>
      <c r="C797" s="15"/>
      <c r="D797" s="15"/>
      <c r="E797" s="15"/>
      <c r="F797" s="15"/>
      <c r="G797" s="15"/>
      <c r="H797" s="15"/>
      <c r="I797" s="15"/>
      <c r="J797" s="15"/>
      <c r="K797" s="15"/>
      <c r="L797" s="15"/>
      <c r="M797" s="15"/>
      <c r="N797" s="15"/>
      <c r="O797" s="15"/>
      <c r="P797" s="15"/>
      <c r="Q797" s="15"/>
      <c r="R797" s="15"/>
      <c r="S797" s="15"/>
    </row>
    <row r="798">
      <c r="A798" s="15"/>
      <c r="B798" s="15"/>
      <c r="C798" s="15"/>
      <c r="D798" s="15"/>
      <c r="E798" s="15"/>
      <c r="F798" s="15"/>
      <c r="G798" s="15"/>
      <c r="H798" s="15"/>
      <c r="I798" s="15"/>
      <c r="J798" s="15"/>
      <c r="K798" s="15"/>
      <c r="L798" s="15"/>
      <c r="M798" s="15"/>
      <c r="N798" s="15"/>
      <c r="O798" s="15"/>
      <c r="P798" s="15"/>
      <c r="Q798" s="15"/>
      <c r="R798" s="15"/>
      <c r="S798" s="15"/>
    </row>
    <row r="799">
      <c r="A799" s="15"/>
      <c r="B799" s="15"/>
      <c r="C799" s="15"/>
      <c r="D799" s="15"/>
      <c r="E799" s="15"/>
      <c r="F799" s="15"/>
      <c r="G799" s="15"/>
      <c r="H799" s="15"/>
      <c r="I799" s="15"/>
      <c r="J799" s="15"/>
      <c r="K799" s="15"/>
      <c r="L799" s="15"/>
      <c r="M799" s="15"/>
      <c r="N799" s="15"/>
      <c r="O799" s="15"/>
      <c r="P799" s="15"/>
      <c r="Q799" s="15"/>
      <c r="R799" s="15"/>
      <c r="S799" s="15"/>
    </row>
    <row r="800">
      <c r="A800" s="15"/>
      <c r="B800" s="15"/>
      <c r="C800" s="15"/>
      <c r="D800" s="15"/>
      <c r="E800" s="15"/>
      <c r="F800" s="15"/>
      <c r="G800" s="15"/>
      <c r="H800" s="15"/>
      <c r="I800" s="15"/>
      <c r="J800" s="15"/>
      <c r="K800" s="15"/>
      <c r="L800" s="15"/>
      <c r="M800" s="15"/>
      <c r="N800" s="15"/>
      <c r="O800" s="15"/>
      <c r="P800" s="15"/>
      <c r="Q800" s="15"/>
      <c r="R800" s="15"/>
      <c r="S800" s="15"/>
    </row>
    <row r="801">
      <c r="A801" s="15"/>
      <c r="B801" s="15"/>
      <c r="C801" s="15"/>
      <c r="D801" s="15"/>
      <c r="E801" s="15"/>
      <c r="F801" s="15"/>
      <c r="G801" s="15"/>
      <c r="H801" s="15"/>
      <c r="I801" s="15"/>
      <c r="J801" s="15"/>
      <c r="K801" s="15"/>
      <c r="L801" s="15"/>
      <c r="M801" s="15"/>
      <c r="N801" s="15"/>
      <c r="O801" s="15"/>
      <c r="P801" s="15"/>
      <c r="Q801" s="15"/>
      <c r="R801" s="15"/>
      <c r="S801" s="15"/>
    </row>
    <row r="802">
      <c r="A802" s="15"/>
      <c r="B802" s="15"/>
      <c r="C802" s="15"/>
      <c r="D802" s="15"/>
      <c r="E802" s="15"/>
      <c r="F802" s="15"/>
      <c r="G802" s="15"/>
      <c r="H802" s="15"/>
      <c r="I802" s="15"/>
      <c r="J802" s="15"/>
      <c r="K802" s="15"/>
      <c r="L802" s="15"/>
      <c r="M802" s="15"/>
      <c r="N802" s="15"/>
      <c r="O802" s="15"/>
      <c r="P802" s="15"/>
      <c r="Q802" s="15"/>
      <c r="R802" s="15"/>
      <c r="S802" s="15"/>
    </row>
    <row r="803">
      <c r="A803" s="15"/>
      <c r="B803" s="15"/>
      <c r="C803" s="15"/>
      <c r="D803" s="15"/>
      <c r="E803" s="15"/>
      <c r="F803" s="15"/>
      <c r="G803" s="15"/>
      <c r="H803" s="15"/>
      <c r="I803" s="15"/>
      <c r="J803" s="15"/>
      <c r="K803" s="15"/>
      <c r="L803" s="15"/>
      <c r="M803" s="15"/>
      <c r="N803" s="15"/>
      <c r="O803" s="15"/>
      <c r="P803" s="15"/>
      <c r="Q803" s="15"/>
      <c r="R803" s="15"/>
      <c r="S803" s="15"/>
    </row>
    <row r="804">
      <c r="A804" s="15"/>
      <c r="B804" s="15"/>
      <c r="C804" s="15"/>
      <c r="D804" s="15"/>
      <c r="E804" s="15"/>
      <c r="F804" s="15"/>
      <c r="G804" s="15"/>
      <c r="H804" s="15"/>
      <c r="I804" s="15"/>
      <c r="J804" s="15"/>
      <c r="K804" s="15"/>
      <c r="L804" s="15"/>
      <c r="M804" s="15"/>
      <c r="N804" s="15"/>
      <c r="O804" s="15"/>
      <c r="P804" s="15"/>
      <c r="Q804" s="15"/>
      <c r="R804" s="15"/>
      <c r="S804" s="15"/>
    </row>
    <row r="805">
      <c r="A805" s="15"/>
      <c r="B805" s="15"/>
      <c r="C805" s="15"/>
      <c r="D805" s="15"/>
      <c r="E805" s="15"/>
      <c r="F805" s="15"/>
      <c r="G805" s="15"/>
      <c r="H805" s="15"/>
      <c r="I805" s="15"/>
      <c r="J805" s="15"/>
      <c r="K805" s="15"/>
      <c r="L805" s="15"/>
      <c r="M805" s="15"/>
      <c r="N805" s="15"/>
      <c r="O805" s="15"/>
      <c r="P805" s="15"/>
      <c r="Q805" s="15"/>
      <c r="R805" s="15"/>
      <c r="S805" s="15"/>
    </row>
    <row r="806">
      <c r="A806" s="15"/>
      <c r="B806" s="15"/>
      <c r="C806" s="15"/>
      <c r="D806" s="15"/>
      <c r="E806" s="15"/>
      <c r="F806" s="15"/>
      <c r="G806" s="15"/>
      <c r="H806" s="15"/>
      <c r="I806" s="15"/>
      <c r="J806" s="15"/>
      <c r="K806" s="15"/>
      <c r="L806" s="15"/>
      <c r="M806" s="15"/>
      <c r="N806" s="15"/>
      <c r="O806" s="15"/>
      <c r="P806" s="15"/>
      <c r="Q806" s="15"/>
      <c r="R806" s="15"/>
      <c r="S806" s="15"/>
    </row>
    <row r="807">
      <c r="A807" s="15"/>
      <c r="B807" s="15"/>
      <c r="C807" s="15"/>
      <c r="D807" s="15"/>
      <c r="E807" s="15"/>
      <c r="F807" s="15"/>
      <c r="G807" s="15"/>
      <c r="H807" s="15"/>
      <c r="I807" s="15"/>
      <c r="J807" s="15"/>
      <c r="K807" s="15"/>
      <c r="L807" s="15"/>
      <c r="M807" s="15"/>
      <c r="N807" s="15"/>
      <c r="O807" s="15"/>
      <c r="P807" s="15"/>
      <c r="Q807" s="15"/>
      <c r="R807" s="15"/>
      <c r="S807" s="15"/>
    </row>
    <row r="808">
      <c r="A808" s="15"/>
      <c r="B808" s="15"/>
      <c r="C808" s="15"/>
      <c r="D808" s="15"/>
      <c r="E808" s="15"/>
      <c r="F808" s="15"/>
      <c r="G808" s="15"/>
      <c r="H808" s="15"/>
      <c r="I808" s="15"/>
      <c r="J808" s="15"/>
      <c r="K808" s="15"/>
      <c r="L808" s="15"/>
      <c r="M808" s="15"/>
      <c r="N808" s="15"/>
      <c r="O808" s="15"/>
      <c r="P808" s="15"/>
      <c r="Q808" s="15"/>
      <c r="R808" s="15"/>
      <c r="S808" s="15"/>
    </row>
    <row r="809">
      <c r="A809" s="15"/>
      <c r="B809" s="15"/>
      <c r="C809" s="15"/>
      <c r="D809" s="15"/>
      <c r="E809" s="15"/>
      <c r="F809" s="15"/>
      <c r="G809" s="15"/>
      <c r="H809" s="15"/>
      <c r="I809" s="15"/>
      <c r="J809" s="15"/>
      <c r="K809" s="15"/>
      <c r="L809" s="15"/>
      <c r="M809" s="15"/>
      <c r="N809" s="15"/>
      <c r="O809" s="15"/>
      <c r="P809" s="15"/>
      <c r="Q809" s="15"/>
      <c r="R809" s="15"/>
      <c r="S809" s="15"/>
    </row>
    <row r="810">
      <c r="A810" s="15"/>
      <c r="B810" s="15"/>
      <c r="C810" s="15"/>
      <c r="D810" s="15"/>
      <c r="E810" s="15"/>
      <c r="F810" s="15"/>
      <c r="G810" s="15"/>
      <c r="H810" s="15"/>
      <c r="I810" s="15"/>
      <c r="J810" s="15"/>
      <c r="K810" s="15"/>
      <c r="L810" s="15"/>
      <c r="M810" s="15"/>
      <c r="N810" s="15"/>
      <c r="O810" s="15"/>
      <c r="P810" s="15"/>
      <c r="Q810" s="15"/>
      <c r="R810" s="15"/>
      <c r="S810" s="15"/>
    </row>
    <row r="811">
      <c r="A811" s="15"/>
      <c r="B811" s="15"/>
      <c r="C811" s="15"/>
      <c r="D811" s="15"/>
      <c r="E811" s="15"/>
      <c r="F811" s="15"/>
      <c r="G811" s="15"/>
      <c r="H811" s="15"/>
      <c r="I811" s="15"/>
      <c r="J811" s="15"/>
      <c r="K811" s="15"/>
      <c r="L811" s="15"/>
      <c r="M811" s="15"/>
      <c r="N811" s="15"/>
      <c r="O811" s="15"/>
      <c r="P811" s="15"/>
      <c r="Q811" s="15"/>
      <c r="R811" s="15"/>
      <c r="S811" s="15"/>
    </row>
    <row r="812">
      <c r="A812" s="15"/>
      <c r="B812" s="15"/>
      <c r="C812" s="15"/>
      <c r="D812" s="15"/>
      <c r="E812" s="15"/>
      <c r="F812" s="15"/>
      <c r="G812" s="15"/>
      <c r="H812" s="15"/>
      <c r="I812" s="15"/>
      <c r="J812" s="15"/>
      <c r="K812" s="15"/>
      <c r="L812" s="15"/>
      <c r="M812" s="15"/>
      <c r="N812" s="15"/>
      <c r="O812" s="15"/>
      <c r="P812" s="15"/>
      <c r="Q812" s="15"/>
      <c r="R812" s="15"/>
      <c r="S812" s="15"/>
    </row>
    <row r="813">
      <c r="A813" s="15"/>
      <c r="B813" s="15"/>
      <c r="C813" s="15"/>
      <c r="D813" s="15"/>
      <c r="E813" s="15"/>
      <c r="F813" s="15"/>
      <c r="G813" s="15"/>
      <c r="H813" s="15"/>
      <c r="I813" s="15"/>
      <c r="J813" s="15"/>
      <c r="K813" s="15"/>
      <c r="L813" s="15"/>
      <c r="M813" s="15"/>
      <c r="N813" s="15"/>
      <c r="O813" s="15"/>
      <c r="P813" s="15"/>
      <c r="Q813" s="15"/>
      <c r="R813" s="15"/>
      <c r="S813" s="15"/>
    </row>
    <row r="814">
      <c r="A814" s="15"/>
      <c r="B814" s="15"/>
      <c r="C814" s="15"/>
      <c r="D814" s="15"/>
      <c r="E814" s="15"/>
      <c r="F814" s="15"/>
      <c r="G814" s="15"/>
      <c r="H814" s="15"/>
      <c r="I814" s="15"/>
      <c r="J814" s="15"/>
      <c r="K814" s="15"/>
      <c r="L814" s="15"/>
      <c r="M814" s="15"/>
      <c r="N814" s="15"/>
      <c r="O814" s="15"/>
      <c r="P814" s="15"/>
      <c r="Q814" s="15"/>
      <c r="R814" s="15"/>
      <c r="S814" s="15"/>
    </row>
    <row r="815">
      <c r="A815" s="15"/>
      <c r="B815" s="15"/>
      <c r="C815" s="15"/>
      <c r="D815" s="15"/>
      <c r="E815" s="15"/>
      <c r="F815" s="15"/>
      <c r="G815" s="15"/>
      <c r="H815" s="15"/>
      <c r="I815" s="15"/>
      <c r="J815" s="15"/>
      <c r="K815" s="15"/>
      <c r="L815" s="15"/>
      <c r="M815" s="15"/>
      <c r="N815" s="15"/>
      <c r="O815" s="15"/>
      <c r="P815" s="15"/>
      <c r="Q815" s="15"/>
      <c r="R815" s="15"/>
      <c r="S815" s="15"/>
    </row>
    <row r="816">
      <c r="A816" s="15"/>
      <c r="B816" s="15"/>
      <c r="C816" s="15"/>
      <c r="D816" s="15"/>
      <c r="E816" s="15"/>
      <c r="F816" s="15"/>
      <c r="G816" s="15"/>
      <c r="H816" s="15"/>
      <c r="I816" s="15"/>
      <c r="J816" s="15"/>
      <c r="K816" s="15"/>
      <c r="L816" s="15"/>
      <c r="M816" s="15"/>
      <c r="N816" s="15"/>
      <c r="O816" s="15"/>
      <c r="P816" s="15"/>
      <c r="Q816" s="15"/>
      <c r="R816" s="15"/>
      <c r="S816" s="15"/>
    </row>
    <row r="817">
      <c r="A817" s="15"/>
      <c r="B817" s="15"/>
      <c r="C817" s="15"/>
      <c r="D817" s="15"/>
      <c r="E817" s="15"/>
      <c r="F817" s="15"/>
      <c r="G817" s="15"/>
      <c r="H817" s="15"/>
      <c r="I817" s="15"/>
      <c r="J817" s="15"/>
      <c r="K817" s="15"/>
      <c r="L817" s="15"/>
      <c r="M817" s="15"/>
      <c r="N817" s="15"/>
      <c r="O817" s="15"/>
      <c r="P817" s="15"/>
      <c r="Q817" s="15"/>
      <c r="R817" s="15"/>
      <c r="S817" s="15"/>
    </row>
    <row r="818">
      <c r="A818" s="15"/>
      <c r="B818" s="15"/>
      <c r="C818" s="15"/>
      <c r="D818" s="15"/>
      <c r="E818" s="15"/>
      <c r="F818" s="15"/>
      <c r="G818" s="15"/>
      <c r="H818" s="15"/>
      <c r="I818" s="15"/>
      <c r="J818" s="15"/>
      <c r="K818" s="15"/>
      <c r="L818" s="15"/>
      <c r="M818" s="15"/>
      <c r="N818" s="15"/>
      <c r="O818" s="15"/>
      <c r="P818" s="15"/>
      <c r="Q818" s="15"/>
      <c r="R818" s="15"/>
      <c r="S818" s="15"/>
    </row>
    <row r="819">
      <c r="A819" s="15"/>
      <c r="B819" s="15"/>
      <c r="C819" s="15"/>
      <c r="D819" s="15"/>
      <c r="E819" s="15"/>
      <c r="F819" s="15"/>
      <c r="G819" s="15"/>
      <c r="H819" s="15"/>
      <c r="I819" s="15"/>
      <c r="J819" s="15"/>
      <c r="K819" s="15"/>
      <c r="L819" s="15"/>
      <c r="M819" s="15"/>
      <c r="N819" s="15"/>
      <c r="O819" s="15"/>
      <c r="P819" s="15"/>
      <c r="Q819" s="15"/>
      <c r="R819" s="15"/>
      <c r="S819" s="15"/>
    </row>
    <row r="820">
      <c r="A820" s="15"/>
      <c r="B820" s="15"/>
      <c r="C820" s="15"/>
      <c r="D820" s="15"/>
      <c r="E820" s="15"/>
      <c r="F820" s="15"/>
      <c r="G820" s="15"/>
      <c r="H820" s="15"/>
      <c r="I820" s="15"/>
      <c r="J820" s="15"/>
      <c r="K820" s="15"/>
      <c r="L820" s="15"/>
      <c r="M820" s="15"/>
      <c r="N820" s="15"/>
      <c r="O820" s="15"/>
      <c r="P820" s="15"/>
      <c r="Q820" s="15"/>
      <c r="R820" s="15"/>
      <c r="S820" s="15"/>
    </row>
    <row r="821">
      <c r="A821" s="15"/>
      <c r="B821" s="15"/>
      <c r="C821" s="15"/>
      <c r="D821" s="15"/>
      <c r="E821" s="15"/>
      <c r="F821" s="15"/>
      <c r="G821" s="15"/>
      <c r="H821" s="15"/>
      <c r="I821" s="15"/>
      <c r="J821" s="15"/>
      <c r="K821" s="15"/>
      <c r="L821" s="15"/>
      <c r="M821" s="15"/>
      <c r="N821" s="15"/>
      <c r="O821" s="15"/>
      <c r="P821" s="15"/>
      <c r="Q821" s="15"/>
      <c r="R821" s="15"/>
      <c r="S821" s="15"/>
    </row>
    <row r="822">
      <c r="A822" s="15"/>
      <c r="B822" s="15"/>
      <c r="C822" s="15"/>
      <c r="D822" s="15"/>
      <c r="E822" s="15"/>
      <c r="F822" s="15"/>
      <c r="G822" s="15"/>
      <c r="H822" s="15"/>
      <c r="I822" s="15"/>
      <c r="J822" s="15"/>
      <c r="K822" s="15"/>
      <c r="L822" s="15"/>
      <c r="M822" s="15"/>
      <c r="N822" s="15"/>
      <c r="O822" s="15"/>
      <c r="P822" s="15"/>
      <c r="Q822" s="15"/>
      <c r="R822" s="15"/>
      <c r="S822" s="15"/>
    </row>
    <row r="823">
      <c r="A823" s="15"/>
      <c r="B823" s="15"/>
      <c r="C823" s="15"/>
      <c r="D823" s="15"/>
      <c r="E823" s="15"/>
      <c r="F823" s="15"/>
      <c r="G823" s="15"/>
      <c r="H823" s="15"/>
      <c r="I823" s="15"/>
      <c r="J823" s="15"/>
      <c r="K823" s="15"/>
      <c r="L823" s="15"/>
      <c r="M823" s="15"/>
      <c r="N823" s="15"/>
      <c r="O823" s="15"/>
      <c r="P823" s="15"/>
      <c r="Q823" s="15"/>
      <c r="R823" s="15"/>
      <c r="S823" s="15"/>
    </row>
    <row r="824">
      <c r="A824" s="15"/>
      <c r="B824" s="15"/>
      <c r="C824" s="15"/>
      <c r="D824" s="15"/>
      <c r="E824" s="15"/>
      <c r="F824" s="15"/>
      <c r="G824" s="15"/>
      <c r="H824" s="15"/>
      <c r="I824" s="15"/>
      <c r="J824" s="15"/>
      <c r="K824" s="15"/>
      <c r="L824" s="15"/>
      <c r="M824" s="15"/>
      <c r="N824" s="15"/>
      <c r="O824" s="15"/>
      <c r="P824" s="15"/>
      <c r="Q824" s="15"/>
      <c r="R824" s="15"/>
      <c r="S824" s="15"/>
    </row>
    <row r="825">
      <c r="A825" s="15"/>
      <c r="B825" s="15"/>
      <c r="C825" s="15"/>
      <c r="D825" s="15"/>
      <c r="E825" s="15"/>
      <c r="F825" s="15"/>
      <c r="G825" s="15"/>
      <c r="H825" s="15"/>
      <c r="I825" s="15"/>
      <c r="J825" s="15"/>
      <c r="K825" s="15"/>
      <c r="L825" s="15"/>
      <c r="M825" s="15"/>
      <c r="N825" s="15"/>
      <c r="O825" s="15"/>
      <c r="P825" s="15"/>
      <c r="Q825" s="15"/>
      <c r="R825" s="15"/>
      <c r="S825" s="15"/>
    </row>
    <row r="826">
      <c r="A826" s="15"/>
      <c r="B826" s="15"/>
      <c r="C826" s="15"/>
      <c r="D826" s="15"/>
      <c r="E826" s="15"/>
      <c r="F826" s="15"/>
      <c r="G826" s="15"/>
      <c r="H826" s="15"/>
      <c r="I826" s="15"/>
      <c r="J826" s="15"/>
      <c r="K826" s="15"/>
      <c r="L826" s="15"/>
      <c r="M826" s="15"/>
      <c r="N826" s="15"/>
      <c r="O826" s="15"/>
      <c r="P826" s="15"/>
      <c r="Q826" s="15"/>
      <c r="R826" s="15"/>
      <c r="S826" s="15"/>
    </row>
    <row r="827">
      <c r="A827" s="15"/>
      <c r="B827" s="15"/>
      <c r="C827" s="15"/>
      <c r="D827" s="15"/>
      <c r="E827" s="15"/>
      <c r="F827" s="15"/>
      <c r="G827" s="15"/>
      <c r="H827" s="15"/>
      <c r="I827" s="15"/>
      <c r="J827" s="15"/>
      <c r="K827" s="15"/>
      <c r="L827" s="15"/>
      <c r="M827" s="15"/>
      <c r="N827" s="15"/>
      <c r="O827" s="15"/>
      <c r="P827" s="15"/>
      <c r="Q827" s="15"/>
      <c r="R827" s="15"/>
      <c r="S827" s="15"/>
    </row>
    <row r="828">
      <c r="A828" s="15"/>
      <c r="B828" s="15"/>
      <c r="C828" s="15"/>
      <c r="D828" s="15"/>
      <c r="E828" s="15"/>
      <c r="F828" s="15"/>
      <c r="G828" s="15"/>
      <c r="H828" s="15"/>
      <c r="I828" s="15"/>
      <c r="J828" s="15"/>
      <c r="K828" s="15"/>
      <c r="L828" s="15"/>
      <c r="M828" s="15"/>
      <c r="N828" s="15"/>
      <c r="O828" s="15"/>
      <c r="P828" s="15"/>
      <c r="Q828" s="15"/>
      <c r="R828" s="15"/>
      <c r="S828" s="15"/>
    </row>
    <row r="829">
      <c r="A829" s="15"/>
      <c r="B829" s="15"/>
      <c r="C829" s="15"/>
      <c r="D829" s="15"/>
      <c r="E829" s="15"/>
      <c r="F829" s="15"/>
      <c r="G829" s="15"/>
      <c r="H829" s="15"/>
      <c r="I829" s="15"/>
      <c r="J829" s="15"/>
      <c r="K829" s="15"/>
      <c r="L829" s="15"/>
      <c r="M829" s="15"/>
      <c r="N829" s="15"/>
      <c r="O829" s="15"/>
      <c r="P829" s="15"/>
      <c r="Q829" s="15"/>
      <c r="R829" s="15"/>
      <c r="S829" s="15"/>
    </row>
    <row r="830">
      <c r="A830" s="15"/>
      <c r="B830" s="15"/>
      <c r="C830" s="15"/>
      <c r="D830" s="15"/>
      <c r="E830" s="15"/>
      <c r="F830" s="15"/>
      <c r="G830" s="15"/>
      <c r="H830" s="15"/>
      <c r="I830" s="15"/>
      <c r="J830" s="15"/>
      <c r="K830" s="15"/>
      <c r="L830" s="15"/>
      <c r="M830" s="15"/>
      <c r="N830" s="15"/>
      <c r="O830" s="15"/>
      <c r="P830" s="15"/>
      <c r="Q830" s="15"/>
      <c r="R830" s="15"/>
      <c r="S830" s="15"/>
    </row>
    <row r="831">
      <c r="A831" s="15"/>
      <c r="B831" s="15"/>
      <c r="C831" s="15"/>
      <c r="D831" s="15"/>
      <c r="E831" s="15"/>
      <c r="F831" s="15"/>
      <c r="G831" s="15"/>
      <c r="H831" s="15"/>
      <c r="I831" s="15"/>
      <c r="J831" s="15"/>
      <c r="K831" s="15"/>
      <c r="L831" s="15"/>
      <c r="M831" s="15"/>
      <c r="N831" s="15"/>
      <c r="O831" s="15"/>
      <c r="P831" s="15"/>
      <c r="Q831" s="15"/>
      <c r="R831" s="15"/>
      <c r="S831" s="15"/>
    </row>
    <row r="832">
      <c r="A832" s="15"/>
      <c r="B832" s="15"/>
      <c r="C832" s="15"/>
      <c r="D832" s="15"/>
      <c r="E832" s="15"/>
      <c r="F832" s="15"/>
      <c r="G832" s="15"/>
      <c r="H832" s="15"/>
      <c r="I832" s="15"/>
      <c r="J832" s="15"/>
      <c r="K832" s="15"/>
      <c r="L832" s="15"/>
      <c r="M832" s="15"/>
      <c r="N832" s="15"/>
      <c r="O832" s="15"/>
      <c r="P832" s="15"/>
      <c r="Q832" s="15"/>
      <c r="R832" s="15"/>
      <c r="S832" s="15"/>
    </row>
    <row r="833">
      <c r="A833" s="15"/>
      <c r="B833" s="15"/>
      <c r="C833" s="15"/>
      <c r="D833" s="15"/>
      <c r="E833" s="15"/>
      <c r="F833" s="15"/>
      <c r="G833" s="15"/>
      <c r="H833" s="15"/>
      <c r="I833" s="15"/>
      <c r="J833" s="15"/>
      <c r="K833" s="15"/>
      <c r="L833" s="15"/>
      <c r="M833" s="15"/>
      <c r="N833" s="15"/>
      <c r="O833" s="15"/>
      <c r="P833" s="15"/>
      <c r="Q833" s="15"/>
      <c r="R833" s="15"/>
      <c r="S833" s="15"/>
    </row>
    <row r="834">
      <c r="A834" s="15"/>
      <c r="B834" s="15"/>
      <c r="C834" s="15"/>
      <c r="D834" s="15"/>
      <c r="E834" s="15"/>
      <c r="F834" s="15"/>
      <c r="G834" s="15"/>
      <c r="H834" s="15"/>
      <c r="I834" s="15"/>
      <c r="J834" s="15"/>
      <c r="K834" s="15"/>
      <c r="L834" s="15"/>
      <c r="M834" s="15"/>
      <c r="N834" s="15"/>
      <c r="O834" s="15"/>
      <c r="P834" s="15"/>
      <c r="Q834" s="15"/>
      <c r="R834" s="15"/>
      <c r="S834" s="15"/>
    </row>
    <row r="835">
      <c r="A835" s="15"/>
      <c r="B835" s="15"/>
      <c r="C835" s="15"/>
      <c r="D835" s="15"/>
      <c r="E835" s="15"/>
      <c r="F835" s="15"/>
      <c r="G835" s="15"/>
      <c r="H835" s="15"/>
      <c r="I835" s="15"/>
      <c r="J835" s="15"/>
      <c r="K835" s="15"/>
      <c r="L835" s="15"/>
      <c r="M835" s="15"/>
      <c r="N835" s="15"/>
      <c r="O835" s="15"/>
      <c r="P835" s="15"/>
      <c r="Q835" s="15"/>
      <c r="R835" s="15"/>
      <c r="S835" s="15"/>
    </row>
    <row r="836">
      <c r="A836" s="15"/>
      <c r="B836" s="15"/>
      <c r="C836" s="15"/>
      <c r="D836" s="15"/>
      <c r="E836" s="15"/>
      <c r="F836" s="15"/>
      <c r="G836" s="15"/>
      <c r="H836" s="15"/>
      <c r="I836" s="15"/>
      <c r="J836" s="15"/>
      <c r="K836" s="15"/>
      <c r="L836" s="15"/>
      <c r="M836" s="15"/>
      <c r="N836" s="15"/>
      <c r="O836" s="15"/>
      <c r="P836" s="15"/>
      <c r="Q836" s="15"/>
      <c r="R836" s="15"/>
      <c r="S836" s="15"/>
    </row>
    <row r="837">
      <c r="A837" s="15"/>
      <c r="B837" s="15"/>
      <c r="C837" s="15"/>
      <c r="D837" s="15"/>
      <c r="E837" s="15"/>
      <c r="F837" s="15"/>
      <c r="G837" s="15"/>
      <c r="H837" s="15"/>
      <c r="I837" s="15"/>
      <c r="J837" s="15"/>
      <c r="K837" s="15"/>
      <c r="L837" s="15"/>
      <c r="M837" s="15"/>
      <c r="N837" s="15"/>
      <c r="O837" s="15"/>
      <c r="P837" s="15"/>
      <c r="Q837" s="15"/>
      <c r="R837" s="15"/>
      <c r="S837" s="15"/>
    </row>
    <row r="838">
      <c r="A838" s="15"/>
      <c r="B838" s="15"/>
      <c r="C838" s="15"/>
      <c r="D838" s="15"/>
      <c r="E838" s="15"/>
      <c r="F838" s="15"/>
      <c r="G838" s="15"/>
      <c r="H838" s="15"/>
      <c r="I838" s="15"/>
      <c r="J838" s="15"/>
      <c r="K838" s="15"/>
      <c r="L838" s="15"/>
      <c r="M838" s="15"/>
      <c r="N838" s="15"/>
      <c r="O838" s="15"/>
      <c r="P838" s="15"/>
      <c r="Q838" s="15"/>
      <c r="R838" s="15"/>
      <c r="S838" s="15"/>
    </row>
    <row r="839">
      <c r="A839" s="15"/>
      <c r="B839" s="15"/>
      <c r="C839" s="15"/>
      <c r="D839" s="15"/>
      <c r="E839" s="15"/>
      <c r="F839" s="15"/>
      <c r="G839" s="15"/>
      <c r="H839" s="15"/>
      <c r="I839" s="15"/>
      <c r="J839" s="15"/>
      <c r="K839" s="15"/>
      <c r="L839" s="15"/>
      <c r="M839" s="15"/>
      <c r="N839" s="15"/>
      <c r="O839" s="15"/>
      <c r="P839" s="15"/>
      <c r="Q839" s="15"/>
      <c r="R839" s="15"/>
      <c r="S839" s="15"/>
    </row>
    <row r="840">
      <c r="A840" s="15"/>
      <c r="B840" s="15"/>
      <c r="C840" s="15"/>
      <c r="D840" s="15"/>
      <c r="E840" s="15"/>
      <c r="F840" s="15"/>
      <c r="G840" s="15"/>
      <c r="H840" s="15"/>
      <c r="I840" s="15"/>
      <c r="J840" s="15"/>
      <c r="K840" s="15"/>
      <c r="L840" s="15"/>
      <c r="M840" s="15"/>
      <c r="N840" s="15"/>
      <c r="O840" s="15"/>
      <c r="P840" s="15"/>
      <c r="Q840" s="15"/>
      <c r="R840" s="15"/>
      <c r="S840" s="15"/>
    </row>
    <row r="841">
      <c r="A841" s="15"/>
      <c r="B841" s="15"/>
      <c r="C841" s="15"/>
      <c r="D841" s="15"/>
      <c r="E841" s="15"/>
      <c r="F841" s="15"/>
      <c r="G841" s="15"/>
      <c r="H841" s="15"/>
      <c r="I841" s="15"/>
      <c r="J841" s="15"/>
      <c r="K841" s="15"/>
      <c r="L841" s="15"/>
      <c r="M841" s="15"/>
      <c r="N841" s="15"/>
      <c r="O841" s="15"/>
      <c r="P841" s="15"/>
      <c r="Q841" s="15"/>
      <c r="R841" s="15"/>
      <c r="S841" s="15"/>
    </row>
    <row r="842">
      <c r="A842" s="15"/>
      <c r="B842" s="15"/>
      <c r="C842" s="15"/>
      <c r="D842" s="15"/>
      <c r="E842" s="15"/>
      <c r="F842" s="15"/>
      <c r="G842" s="15"/>
      <c r="H842" s="15"/>
      <c r="I842" s="15"/>
      <c r="J842" s="15"/>
      <c r="K842" s="15"/>
      <c r="L842" s="15"/>
      <c r="M842" s="15"/>
      <c r="N842" s="15"/>
      <c r="O842" s="15"/>
      <c r="P842" s="15"/>
      <c r="Q842" s="15"/>
      <c r="R842" s="15"/>
      <c r="S842" s="15"/>
    </row>
    <row r="843">
      <c r="A843" s="15"/>
      <c r="B843" s="15"/>
      <c r="C843" s="15"/>
      <c r="D843" s="15"/>
      <c r="E843" s="15"/>
      <c r="F843" s="15"/>
      <c r="G843" s="15"/>
      <c r="H843" s="15"/>
      <c r="I843" s="15"/>
      <c r="J843" s="15"/>
      <c r="K843" s="15"/>
      <c r="L843" s="15"/>
      <c r="M843" s="15"/>
      <c r="N843" s="15"/>
      <c r="O843" s="15"/>
      <c r="P843" s="15"/>
      <c r="Q843" s="15"/>
      <c r="R843" s="15"/>
      <c r="S843" s="15"/>
    </row>
    <row r="844">
      <c r="A844" s="15"/>
      <c r="B844" s="15"/>
      <c r="C844" s="15"/>
      <c r="D844" s="15"/>
      <c r="E844" s="15"/>
      <c r="F844" s="15"/>
      <c r="G844" s="15"/>
      <c r="H844" s="15"/>
      <c r="I844" s="15"/>
      <c r="J844" s="15"/>
      <c r="K844" s="15"/>
      <c r="L844" s="15"/>
      <c r="M844" s="15"/>
      <c r="N844" s="15"/>
      <c r="O844" s="15"/>
      <c r="P844" s="15"/>
      <c r="Q844" s="15"/>
      <c r="R844" s="15"/>
      <c r="S844" s="15"/>
    </row>
    <row r="845">
      <c r="A845" s="15"/>
      <c r="B845" s="15"/>
      <c r="C845" s="15"/>
      <c r="D845" s="15"/>
      <c r="E845" s="15"/>
      <c r="F845" s="15"/>
      <c r="G845" s="15"/>
      <c r="H845" s="15"/>
      <c r="I845" s="15"/>
      <c r="J845" s="15"/>
      <c r="K845" s="15"/>
      <c r="L845" s="15"/>
      <c r="M845" s="15"/>
      <c r="N845" s="15"/>
      <c r="O845" s="15"/>
      <c r="P845" s="15"/>
      <c r="Q845" s="15"/>
      <c r="R845" s="15"/>
      <c r="S845" s="15"/>
    </row>
    <row r="846">
      <c r="A846" s="15"/>
      <c r="B846" s="15"/>
      <c r="C846" s="15"/>
      <c r="D846" s="15"/>
      <c r="E846" s="15"/>
      <c r="F846" s="15"/>
      <c r="G846" s="15"/>
      <c r="H846" s="15"/>
      <c r="I846" s="15"/>
      <c r="J846" s="15"/>
      <c r="K846" s="15"/>
      <c r="L846" s="15"/>
      <c r="M846" s="15"/>
      <c r="N846" s="15"/>
      <c r="O846" s="15"/>
      <c r="P846" s="15"/>
      <c r="Q846" s="15"/>
      <c r="R846" s="15"/>
      <c r="S846" s="15"/>
    </row>
    <row r="847">
      <c r="A847" s="15"/>
      <c r="B847" s="15"/>
      <c r="C847" s="15"/>
      <c r="D847" s="15"/>
      <c r="E847" s="15"/>
      <c r="F847" s="15"/>
      <c r="G847" s="15"/>
      <c r="H847" s="15"/>
      <c r="I847" s="15"/>
      <c r="J847" s="15"/>
      <c r="K847" s="15"/>
      <c r="L847" s="15"/>
      <c r="M847" s="15"/>
      <c r="N847" s="15"/>
      <c r="O847" s="15"/>
      <c r="P847" s="15"/>
      <c r="Q847" s="15"/>
      <c r="R847" s="15"/>
      <c r="S847" s="15"/>
    </row>
    <row r="848">
      <c r="A848" s="15"/>
      <c r="B848" s="15"/>
      <c r="C848" s="15"/>
      <c r="D848" s="15"/>
      <c r="E848" s="15"/>
      <c r="F848" s="15"/>
      <c r="G848" s="15"/>
      <c r="H848" s="15"/>
      <c r="I848" s="15"/>
      <c r="J848" s="15"/>
      <c r="K848" s="15"/>
      <c r="L848" s="15"/>
      <c r="M848" s="15"/>
      <c r="N848" s="15"/>
      <c r="O848" s="15"/>
      <c r="P848" s="15"/>
      <c r="Q848" s="15"/>
      <c r="R848" s="15"/>
      <c r="S848" s="15"/>
    </row>
    <row r="849">
      <c r="A849" s="15"/>
      <c r="B849" s="15"/>
      <c r="C849" s="15"/>
      <c r="D849" s="15"/>
      <c r="E849" s="15"/>
      <c r="F849" s="15"/>
      <c r="G849" s="15"/>
      <c r="H849" s="15"/>
      <c r="I849" s="15"/>
      <c r="J849" s="15"/>
      <c r="K849" s="15"/>
      <c r="L849" s="15"/>
      <c r="M849" s="15"/>
      <c r="N849" s="15"/>
      <c r="O849" s="15"/>
      <c r="P849" s="15"/>
      <c r="Q849" s="15"/>
      <c r="R849" s="15"/>
      <c r="S849" s="15"/>
    </row>
    <row r="850">
      <c r="A850" s="15"/>
      <c r="B850" s="15"/>
      <c r="C850" s="15"/>
      <c r="D850" s="15"/>
      <c r="E850" s="15"/>
      <c r="F850" s="15"/>
      <c r="G850" s="15"/>
      <c r="H850" s="15"/>
      <c r="I850" s="15"/>
      <c r="J850" s="15"/>
      <c r="K850" s="15"/>
      <c r="L850" s="15"/>
      <c r="M850" s="15"/>
      <c r="N850" s="15"/>
      <c r="O850" s="15"/>
      <c r="P850" s="15"/>
      <c r="Q850" s="15"/>
      <c r="R850" s="15"/>
      <c r="S850" s="15"/>
    </row>
    <row r="851">
      <c r="A851" s="15"/>
      <c r="B851" s="15"/>
      <c r="C851" s="15"/>
      <c r="D851" s="15"/>
      <c r="E851" s="15"/>
      <c r="F851" s="15"/>
      <c r="G851" s="15"/>
      <c r="H851" s="15"/>
      <c r="I851" s="15"/>
      <c r="J851" s="15"/>
      <c r="K851" s="15"/>
      <c r="L851" s="15"/>
      <c r="M851" s="15"/>
      <c r="N851" s="15"/>
      <c r="O851" s="15"/>
      <c r="P851" s="15"/>
      <c r="Q851" s="15"/>
      <c r="R851" s="15"/>
      <c r="S851" s="15"/>
    </row>
    <row r="852">
      <c r="A852" s="15"/>
      <c r="B852" s="15"/>
      <c r="C852" s="15"/>
      <c r="D852" s="15"/>
      <c r="E852" s="15"/>
      <c r="F852" s="15"/>
      <c r="G852" s="15"/>
      <c r="H852" s="15"/>
      <c r="I852" s="15"/>
      <c r="J852" s="15"/>
      <c r="K852" s="15"/>
      <c r="L852" s="15"/>
      <c r="M852" s="15"/>
      <c r="N852" s="15"/>
      <c r="O852" s="15"/>
      <c r="P852" s="15"/>
      <c r="Q852" s="15"/>
      <c r="R852" s="15"/>
      <c r="S852" s="15"/>
    </row>
    <row r="853">
      <c r="A853" s="15"/>
      <c r="B853" s="15"/>
      <c r="C853" s="15"/>
      <c r="D853" s="15"/>
      <c r="E853" s="15"/>
      <c r="F853" s="15"/>
      <c r="G853" s="15"/>
      <c r="H853" s="15"/>
      <c r="I853" s="15"/>
      <c r="J853" s="15"/>
      <c r="K853" s="15"/>
      <c r="L853" s="15"/>
      <c r="M853" s="15"/>
      <c r="N853" s="15"/>
      <c r="O853" s="15"/>
      <c r="P853" s="15"/>
      <c r="Q853" s="15"/>
      <c r="R853" s="15"/>
      <c r="S853" s="15"/>
    </row>
    <row r="854">
      <c r="A854" s="15"/>
      <c r="B854" s="15"/>
      <c r="C854" s="15"/>
      <c r="D854" s="15"/>
      <c r="E854" s="15"/>
      <c r="F854" s="15"/>
      <c r="G854" s="15"/>
      <c r="H854" s="15"/>
      <c r="I854" s="15"/>
      <c r="J854" s="15"/>
      <c r="K854" s="15"/>
      <c r="L854" s="15"/>
      <c r="M854" s="15"/>
      <c r="N854" s="15"/>
      <c r="O854" s="15"/>
      <c r="P854" s="15"/>
      <c r="Q854" s="15"/>
      <c r="R854" s="15"/>
      <c r="S854" s="15"/>
    </row>
    <row r="855">
      <c r="A855" s="15"/>
      <c r="B855" s="15"/>
      <c r="C855" s="15"/>
      <c r="D855" s="15"/>
      <c r="E855" s="15"/>
      <c r="F855" s="15"/>
      <c r="G855" s="15"/>
      <c r="H855" s="15"/>
      <c r="I855" s="15"/>
      <c r="J855" s="15"/>
      <c r="K855" s="15"/>
      <c r="L855" s="15"/>
      <c r="M855" s="15"/>
      <c r="N855" s="15"/>
      <c r="O855" s="15"/>
      <c r="P855" s="15"/>
      <c r="Q855" s="15"/>
      <c r="R855" s="15"/>
      <c r="S855" s="15"/>
    </row>
    <row r="856">
      <c r="A856" s="15"/>
      <c r="B856" s="15"/>
      <c r="C856" s="15"/>
      <c r="D856" s="15"/>
      <c r="E856" s="15"/>
      <c r="F856" s="15"/>
      <c r="G856" s="15"/>
      <c r="H856" s="15"/>
      <c r="I856" s="15"/>
      <c r="J856" s="15"/>
      <c r="K856" s="15"/>
      <c r="L856" s="15"/>
      <c r="M856" s="15"/>
      <c r="N856" s="15"/>
      <c r="O856" s="15"/>
      <c r="P856" s="15"/>
      <c r="Q856" s="15"/>
      <c r="R856" s="15"/>
      <c r="S856" s="15"/>
    </row>
    <row r="857">
      <c r="A857" s="15"/>
      <c r="B857" s="15"/>
      <c r="C857" s="15"/>
      <c r="D857" s="15"/>
      <c r="E857" s="15"/>
      <c r="F857" s="15"/>
      <c r="G857" s="15"/>
      <c r="H857" s="15"/>
      <c r="I857" s="15"/>
      <c r="J857" s="15"/>
      <c r="K857" s="15"/>
      <c r="L857" s="15"/>
      <c r="M857" s="15"/>
      <c r="N857" s="15"/>
      <c r="O857" s="15"/>
      <c r="P857" s="15"/>
      <c r="Q857" s="15"/>
      <c r="R857" s="15"/>
      <c r="S857" s="15"/>
    </row>
    <row r="858">
      <c r="A858" s="15"/>
      <c r="B858" s="15"/>
      <c r="C858" s="15"/>
      <c r="D858" s="15"/>
      <c r="E858" s="15"/>
      <c r="F858" s="15"/>
      <c r="G858" s="15"/>
      <c r="H858" s="15"/>
      <c r="I858" s="15"/>
      <c r="J858" s="15"/>
      <c r="K858" s="15"/>
      <c r="L858" s="15"/>
      <c r="M858" s="15"/>
      <c r="N858" s="15"/>
      <c r="O858" s="15"/>
      <c r="P858" s="15"/>
      <c r="Q858" s="15"/>
      <c r="R858" s="15"/>
      <c r="S858" s="15"/>
    </row>
    <row r="859">
      <c r="A859" s="15"/>
      <c r="B859" s="15"/>
      <c r="C859" s="15"/>
      <c r="D859" s="15"/>
      <c r="E859" s="15"/>
      <c r="F859" s="15"/>
      <c r="G859" s="15"/>
      <c r="H859" s="15"/>
      <c r="I859" s="15"/>
      <c r="J859" s="15"/>
      <c r="K859" s="15"/>
      <c r="L859" s="15"/>
      <c r="M859" s="15"/>
      <c r="N859" s="15"/>
      <c r="O859" s="15"/>
      <c r="P859" s="15"/>
      <c r="Q859" s="15"/>
      <c r="R859" s="15"/>
      <c r="S859" s="15"/>
    </row>
    <row r="860">
      <c r="A860" s="15"/>
      <c r="B860" s="15"/>
      <c r="C860" s="15"/>
      <c r="D860" s="15"/>
      <c r="E860" s="15"/>
      <c r="F860" s="15"/>
      <c r="G860" s="15"/>
      <c r="H860" s="15"/>
      <c r="I860" s="15"/>
      <c r="J860" s="15"/>
      <c r="K860" s="15"/>
      <c r="L860" s="15"/>
      <c r="M860" s="15"/>
      <c r="N860" s="15"/>
      <c r="O860" s="15"/>
      <c r="P860" s="15"/>
      <c r="Q860" s="15"/>
      <c r="R860" s="15"/>
      <c r="S860" s="15"/>
    </row>
    <row r="861">
      <c r="A861" s="15"/>
      <c r="B861" s="15"/>
      <c r="C861" s="15"/>
      <c r="D861" s="15"/>
      <c r="E861" s="15"/>
      <c r="F861" s="15"/>
      <c r="G861" s="15"/>
      <c r="H861" s="15"/>
      <c r="I861" s="15"/>
      <c r="J861" s="15"/>
      <c r="K861" s="15"/>
      <c r="L861" s="15"/>
      <c r="M861" s="15"/>
      <c r="N861" s="15"/>
      <c r="O861" s="15"/>
      <c r="P861" s="15"/>
      <c r="Q861" s="15"/>
      <c r="R861" s="15"/>
      <c r="S861" s="15"/>
    </row>
    <row r="862">
      <c r="A862" s="15"/>
      <c r="B862" s="15"/>
      <c r="C862" s="15"/>
      <c r="D862" s="15"/>
      <c r="E862" s="15"/>
      <c r="F862" s="15"/>
      <c r="G862" s="15"/>
      <c r="H862" s="15"/>
      <c r="I862" s="15"/>
      <c r="J862" s="15"/>
      <c r="K862" s="15"/>
      <c r="L862" s="15"/>
      <c r="M862" s="15"/>
      <c r="N862" s="15"/>
      <c r="O862" s="15"/>
      <c r="P862" s="15"/>
      <c r="Q862" s="15"/>
      <c r="R862" s="15"/>
      <c r="S862" s="15"/>
    </row>
    <row r="863">
      <c r="A863" s="15"/>
      <c r="B863" s="15"/>
      <c r="C863" s="15"/>
      <c r="D863" s="15"/>
      <c r="E863" s="15"/>
      <c r="F863" s="15"/>
      <c r="G863" s="15"/>
      <c r="H863" s="15"/>
      <c r="I863" s="15"/>
      <c r="J863" s="15"/>
      <c r="K863" s="15"/>
      <c r="L863" s="15"/>
      <c r="M863" s="15"/>
      <c r="N863" s="15"/>
      <c r="O863" s="15"/>
      <c r="P863" s="15"/>
      <c r="Q863" s="15"/>
      <c r="R863" s="15"/>
      <c r="S863" s="15"/>
    </row>
    <row r="864">
      <c r="A864" s="15"/>
      <c r="B864" s="15"/>
      <c r="C864" s="15"/>
      <c r="D864" s="15"/>
      <c r="E864" s="15"/>
      <c r="F864" s="15"/>
      <c r="G864" s="15"/>
      <c r="H864" s="15"/>
      <c r="I864" s="15"/>
      <c r="J864" s="15"/>
      <c r="K864" s="15"/>
      <c r="L864" s="15"/>
      <c r="M864" s="15"/>
      <c r="N864" s="15"/>
      <c r="O864" s="15"/>
      <c r="P864" s="15"/>
      <c r="Q864" s="15"/>
      <c r="R864" s="15"/>
      <c r="S864" s="15"/>
    </row>
    <row r="865">
      <c r="A865" s="15"/>
      <c r="B865" s="15"/>
      <c r="C865" s="15"/>
      <c r="D865" s="15"/>
      <c r="E865" s="15"/>
      <c r="F865" s="15"/>
      <c r="G865" s="15"/>
      <c r="H865" s="15"/>
      <c r="I865" s="15"/>
      <c r="J865" s="15"/>
      <c r="K865" s="15"/>
      <c r="L865" s="15"/>
      <c r="M865" s="15"/>
      <c r="N865" s="15"/>
      <c r="O865" s="15"/>
      <c r="P865" s="15"/>
      <c r="Q865" s="15"/>
      <c r="R865" s="15"/>
      <c r="S865" s="15"/>
    </row>
    <row r="866">
      <c r="A866" s="15"/>
      <c r="B866" s="15"/>
      <c r="C866" s="15"/>
      <c r="D866" s="15"/>
      <c r="E866" s="15"/>
      <c r="F866" s="15"/>
      <c r="G866" s="15"/>
      <c r="H866" s="15"/>
      <c r="I866" s="15"/>
      <c r="J866" s="15"/>
      <c r="K866" s="15"/>
      <c r="L866" s="15"/>
      <c r="M866" s="15"/>
      <c r="N866" s="15"/>
      <c r="O866" s="15"/>
      <c r="P866" s="15"/>
      <c r="Q866" s="15"/>
      <c r="R866" s="15"/>
      <c r="S866" s="15"/>
    </row>
    <row r="867">
      <c r="A867" s="15"/>
      <c r="B867" s="15"/>
      <c r="C867" s="15"/>
      <c r="D867" s="15"/>
      <c r="E867" s="15"/>
      <c r="F867" s="15"/>
      <c r="G867" s="15"/>
      <c r="H867" s="15"/>
      <c r="I867" s="15"/>
      <c r="J867" s="15"/>
      <c r="K867" s="15"/>
      <c r="L867" s="15"/>
      <c r="M867" s="15"/>
      <c r="N867" s="15"/>
      <c r="O867" s="15"/>
      <c r="P867" s="15"/>
      <c r="Q867" s="15"/>
      <c r="R867" s="15"/>
      <c r="S867" s="15"/>
    </row>
    <row r="868">
      <c r="A868" s="15"/>
      <c r="B868" s="15"/>
      <c r="C868" s="15"/>
      <c r="D868" s="15"/>
      <c r="E868" s="15"/>
      <c r="F868" s="15"/>
      <c r="G868" s="15"/>
      <c r="H868" s="15"/>
      <c r="I868" s="15"/>
      <c r="J868" s="15"/>
      <c r="K868" s="15"/>
      <c r="L868" s="15"/>
      <c r="M868" s="15"/>
      <c r="N868" s="15"/>
      <c r="O868" s="15"/>
      <c r="P868" s="15"/>
      <c r="Q868" s="15"/>
      <c r="R868" s="15"/>
      <c r="S868" s="15"/>
    </row>
    <row r="869">
      <c r="A869" s="15"/>
      <c r="B869" s="15"/>
      <c r="C869" s="15"/>
      <c r="D869" s="15"/>
      <c r="E869" s="15"/>
      <c r="F869" s="15"/>
      <c r="G869" s="15"/>
      <c r="H869" s="15"/>
      <c r="I869" s="15"/>
      <c r="J869" s="15"/>
      <c r="K869" s="15"/>
      <c r="L869" s="15"/>
      <c r="M869" s="15"/>
      <c r="N869" s="15"/>
      <c r="O869" s="15"/>
      <c r="P869" s="15"/>
      <c r="Q869" s="15"/>
      <c r="R869" s="15"/>
      <c r="S869" s="15"/>
    </row>
    <row r="870">
      <c r="A870" s="15"/>
      <c r="B870" s="15"/>
      <c r="C870" s="15"/>
      <c r="D870" s="15"/>
      <c r="E870" s="15"/>
      <c r="F870" s="15"/>
      <c r="G870" s="15"/>
      <c r="H870" s="15"/>
      <c r="I870" s="15"/>
      <c r="J870" s="15"/>
      <c r="K870" s="15"/>
      <c r="L870" s="15"/>
      <c r="M870" s="15"/>
      <c r="N870" s="15"/>
      <c r="O870" s="15"/>
      <c r="P870" s="15"/>
      <c r="Q870" s="15"/>
      <c r="R870" s="15"/>
      <c r="S870" s="15"/>
    </row>
    <row r="871">
      <c r="A871" s="15"/>
      <c r="B871" s="15"/>
      <c r="C871" s="15"/>
      <c r="D871" s="15"/>
      <c r="E871" s="15"/>
      <c r="F871" s="15"/>
      <c r="G871" s="15"/>
      <c r="H871" s="15"/>
      <c r="I871" s="15"/>
      <c r="J871" s="15"/>
      <c r="K871" s="15"/>
      <c r="L871" s="15"/>
      <c r="M871" s="15"/>
      <c r="N871" s="15"/>
      <c r="O871" s="15"/>
      <c r="P871" s="15"/>
      <c r="Q871" s="15"/>
      <c r="R871" s="15"/>
      <c r="S871" s="15"/>
    </row>
    <row r="872">
      <c r="A872" s="15"/>
      <c r="B872" s="15"/>
      <c r="C872" s="15"/>
      <c r="D872" s="15"/>
      <c r="E872" s="15"/>
      <c r="F872" s="15"/>
      <c r="G872" s="15"/>
      <c r="H872" s="15"/>
      <c r="I872" s="15"/>
      <c r="J872" s="15"/>
      <c r="K872" s="15"/>
      <c r="L872" s="15"/>
      <c r="M872" s="15"/>
      <c r="N872" s="15"/>
      <c r="O872" s="15"/>
      <c r="P872" s="15"/>
      <c r="Q872" s="15"/>
      <c r="R872" s="15"/>
      <c r="S872" s="15"/>
    </row>
    <row r="873">
      <c r="A873" s="15"/>
      <c r="B873" s="15"/>
      <c r="C873" s="15"/>
      <c r="D873" s="15"/>
      <c r="E873" s="15"/>
      <c r="F873" s="15"/>
      <c r="G873" s="15"/>
      <c r="H873" s="15"/>
      <c r="I873" s="15"/>
      <c r="J873" s="15"/>
      <c r="K873" s="15"/>
      <c r="L873" s="15"/>
      <c r="M873" s="15"/>
      <c r="N873" s="15"/>
      <c r="O873" s="15"/>
      <c r="P873" s="15"/>
      <c r="Q873" s="15"/>
      <c r="R873" s="15"/>
      <c r="S873" s="15"/>
    </row>
    <row r="874">
      <c r="A874" s="15"/>
      <c r="B874" s="15"/>
      <c r="C874" s="15"/>
      <c r="D874" s="15"/>
      <c r="E874" s="15"/>
      <c r="F874" s="15"/>
      <c r="G874" s="15"/>
      <c r="H874" s="15"/>
      <c r="I874" s="15"/>
      <c r="J874" s="15"/>
      <c r="K874" s="15"/>
      <c r="L874" s="15"/>
      <c r="M874" s="15"/>
      <c r="N874" s="15"/>
      <c r="O874" s="15"/>
      <c r="P874" s="15"/>
      <c r="Q874" s="15"/>
      <c r="R874" s="15"/>
      <c r="S874" s="15"/>
    </row>
    <row r="875">
      <c r="A875" s="15"/>
      <c r="B875" s="15"/>
      <c r="C875" s="15"/>
      <c r="D875" s="15"/>
      <c r="E875" s="15"/>
      <c r="F875" s="15"/>
      <c r="G875" s="15"/>
      <c r="H875" s="15"/>
      <c r="I875" s="15"/>
      <c r="J875" s="15"/>
      <c r="K875" s="15"/>
      <c r="L875" s="15"/>
      <c r="M875" s="15"/>
      <c r="N875" s="15"/>
      <c r="O875" s="15"/>
      <c r="P875" s="15"/>
      <c r="Q875" s="15"/>
      <c r="R875" s="15"/>
      <c r="S875" s="15"/>
    </row>
    <row r="876">
      <c r="A876" s="15"/>
      <c r="B876" s="15"/>
      <c r="C876" s="15"/>
      <c r="D876" s="15"/>
      <c r="E876" s="15"/>
      <c r="F876" s="15"/>
      <c r="G876" s="15"/>
      <c r="H876" s="15"/>
      <c r="I876" s="15"/>
      <c r="J876" s="15"/>
      <c r="K876" s="15"/>
      <c r="L876" s="15"/>
      <c r="M876" s="15"/>
      <c r="N876" s="15"/>
      <c r="O876" s="15"/>
      <c r="P876" s="15"/>
      <c r="Q876" s="15"/>
      <c r="R876" s="15"/>
      <c r="S876" s="15"/>
    </row>
    <row r="877">
      <c r="A877" s="15"/>
      <c r="B877" s="15"/>
      <c r="C877" s="15"/>
      <c r="D877" s="15"/>
      <c r="E877" s="15"/>
      <c r="F877" s="15"/>
      <c r="G877" s="15"/>
      <c r="H877" s="15"/>
      <c r="I877" s="15"/>
      <c r="J877" s="15"/>
      <c r="K877" s="15"/>
      <c r="L877" s="15"/>
      <c r="M877" s="15"/>
      <c r="N877" s="15"/>
      <c r="O877" s="15"/>
      <c r="P877" s="15"/>
      <c r="Q877" s="15"/>
      <c r="R877" s="15"/>
      <c r="S877" s="15"/>
    </row>
    <row r="878">
      <c r="A878" s="15"/>
      <c r="B878" s="15"/>
      <c r="C878" s="15"/>
      <c r="D878" s="15"/>
      <c r="E878" s="15"/>
      <c r="F878" s="15"/>
      <c r="G878" s="15"/>
      <c r="H878" s="15"/>
      <c r="I878" s="15"/>
      <c r="J878" s="15"/>
      <c r="K878" s="15"/>
      <c r="L878" s="15"/>
      <c r="M878" s="15"/>
      <c r="N878" s="15"/>
      <c r="O878" s="15"/>
      <c r="P878" s="15"/>
      <c r="Q878" s="15"/>
      <c r="R878" s="15"/>
      <c r="S878" s="15"/>
    </row>
    <row r="879">
      <c r="A879" s="15"/>
      <c r="B879" s="15"/>
      <c r="C879" s="15"/>
      <c r="D879" s="15"/>
      <c r="E879" s="15"/>
      <c r="F879" s="15"/>
      <c r="G879" s="15"/>
      <c r="H879" s="15"/>
      <c r="I879" s="15"/>
      <c r="J879" s="15"/>
      <c r="K879" s="15"/>
      <c r="L879" s="15"/>
      <c r="M879" s="15"/>
      <c r="N879" s="15"/>
      <c r="O879" s="15"/>
      <c r="P879" s="15"/>
      <c r="Q879" s="15"/>
      <c r="R879" s="15"/>
      <c r="S879" s="15"/>
    </row>
    <row r="880">
      <c r="A880" s="15"/>
      <c r="B880" s="15"/>
      <c r="C880" s="15"/>
      <c r="D880" s="15"/>
      <c r="E880" s="15"/>
      <c r="F880" s="15"/>
      <c r="G880" s="15"/>
      <c r="H880" s="15"/>
      <c r="I880" s="15"/>
      <c r="J880" s="15"/>
      <c r="K880" s="15"/>
      <c r="L880" s="15"/>
      <c r="M880" s="15"/>
      <c r="N880" s="15"/>
      <c r="O880" s="15"/>
      <c r="P880" s="15"/>
      <c r="Q880" s="15"/>
      <c r="R880" s="15"/>
      <c r="S880" s="15"/>
    </row>
    <row r="881">
      <c r="A881" s="15"/>
      <c r="B881" s="15"/>
      <c r="C881" s="15"/>
      <c r="D881" s="15"/>
      <c r="E881" s="15"/>
      <c r="F881" s="15"/>
      <c r="G881" s="15"/>
      <c r="H881" s="15"/>
      <c r="I881" s="15"/>
      <c r="J881" s="15"/>
      <c r="K881" s="15"/>
      <c r="L881" s="15"/>
      <c r="M881" s="15"/>
      <c r="N881" s="15"/>
      <c r="O881" s="15"/>
      <c r="P881" s="15"/>
      <c r="Q881" s="15"/>
      <c r="R881" s="15"/>
      <c r="S881" s="15"/>
    </row>
    <row r="882">
      <c r="A882" s="15"/>
      <c r="B882" s="15"/>
      <c r="C882" s="15"/>
      <c r="D882" s="15"/>
      <c r="E882" s="15"/>
      <c r="F882" s="15"/>
      <c r="G882" s="15"/>
      <c r="H882" s="15"/>
      <c r="I882" s="15"/>
      <c r="J882" s="15"/>
      <c r="K882" s="15"/>
      <c r="L882" s="15"/>
      <c r="M882" s="15"/>
      <c r="N882" s="15"/>
      <c r="O882" s="15"/>
      <c r="P882" s="15"/>
      <c r="Q882" s="15"/>
      <c r="R882" s="15"/>
      <c r="S882" s="15"/>
    </row>
    <row r="883">
      <c r="A883" s="15"/>
      <c r="B883" s="15"/>
      <c r="C883" s="15"/>
      <c r="D883" s="15"/>
      <c r="E883" s="15"/>
      <c r="F883" s="15"/>
      <c r="G883" s="15"/>
      <c r="H883" s="15"/>
      <c r="I883" s="15"/>
      <c r="J883" s="15"/>
      <c r="K883" s="15"/>
      <c r="L883" s="15"/>
      <c r="M883" s="15"/>
      <c r="N883" s="15"/>
      <c r="O883" s="15"/>
      <c r="P883" s="15"/>
      <c r="Q883" s="15"/>
      <c r="R883" s="15"/>
      <c r="S883" s="15"/>
    </row>
    <row r="884">
      <c r="A884" s="15"/>
      <c r="B884" s="15"/>
      <c r="C884" s="15"/>
      <c r="D884" s="15"/>
      <c r="E884" s="15"/>
      <c r="F884" s="15"/>
      <c r="G884" s="15"/>
      <c r="H884" s="15"/>
      <c r="I884" s="15"/>
      <c r="J884" s="15"/>
      <c r="K884" s="15"/>
      <c r="L884" s="15"/>
      <c r="M884" s="15"/>
      <c r="N884" s="15"/>
      <c r="O884" s="15"/>
      <c r="P884" s="15"/>
      <c r="Q884" s="15"/>
      <c r="R884" s="15"/>
      <c r="S884" s="15"/>
    </row>
    <row r="885">
      <c r="A885" s="15"/>
      <c r="B885" s="15"/>
      <c r="C885" s="15"/>
      <c r="D885" s="15"/>
      <c r="E885" s="15"/>
      <c r="F885" s="15"/>
      <c r="G885" s="15"/>
      <c r="H885" s="15"/>
      <c r="I885" s="15"/>
      <c r="J885" s="15"/>
      <c r="K885" s="15"/>
      <c r="L885" s="15"/>
      <c r="M885" s="15"/>
      <c r="N885" s="15"/>
      <c r="O885" s="15"/>
      <c r="P885" s="15"/>
      <c r="Q885" s="15"/>
      <c r="R885" s="15"/>
      <c r="S885" s="15"/>
    </row>
    <row r="886">
      <c r="A886" s="15"/>
      <c r="B886" s="15"/>
      <c r="C886" s="15"/>
      <c r="D886" s="15"/>
      <c r="E886" s="15"/>
      <c r="F886" s="15"/>
      <c r="G886" s="15"/>
      <c r="H886" s="15"/>
      <c r="I886" s="15"/>
      <c r="J886" s="15"/>
      <c r="K886" s="15"/>
      <c r="L886" s="15"/>
      <c r="M886" s="15"/>
      <c r="N886" s="15"/>
      <c r="O886" s="15"/>
      <c r="P886" s="15"/>
      <c r="Q886" s="15"/>
      <c r="R886" s="15"/>
      <c r="S886" s="15"/>
    </row>
    <row r="887">
      <c r="A887" s="15"/>
      <c r="B887" s="15"/>
      <c r="C887" s="15"/>
      <c r="D887" s="15"/>
      <c r="E887" s="15"/>
      <c r="F887" s="15"/>
      <c r="G887" s="15"/>
      <c r="H887" s="15"/>
      <c r="I887" s="15"/>
      <c r="J887" s="15"/>
      <c r="K887" s="15"/>
      <c r="L887" s="15"/>
      <c r="M887" s="15"/>
      <c r="N887" s="15"/>
      <c r="O887" s="15"/>
      <c r="P887" s="15"/>
      <c r="Q887" s="15"/>
      <c r="R887" s="15"/>
      <c r="S887" s="15"/>
    </row>
    <row r="888">
      <c r="A888" s="15"/>
      <c r="B888" s="15"/>
      <c r="C888" s="15"/>
      <c r="D888" s="15"/>
      <c r="E888" s="15"/>
      <c r="F888" s="15"/>
      <c r="G888" s="15"/>
      <c r="H888" s="15"/>
      <c r="I888" s="15"/>
      <c r="J888" s="15"/>
      <c r="K888" s="15"/>
      <c r="L888" s="15"/>
      <c r="M888" s="15"/>
      <c r="N888" s="15"/>
      <c r="O888" s="15"/>
      <c r="P888" s="15"/>
      <c r="Q888" s="15"/>
      <c r="R888" s="15"/>
      <c r="S888" s="15"/>
    </row>
    <row r="889">
      <c r="A889" s="15"/>
      <c r="B889" s="15"/>
      <c r="C889" s="15"/>
      <c r="D889" s="15"/>
      <c r="E889" s="15"/>
      <c r="F889" s="15"/>
      <c r="G889" s="15"/>
      <c r="H889" s="15"/>
      <c r="I889" s="15"/>
      <c r="J889" s="15"/>
      <c r="K889" s="15"/>
      <c r="L889" s="15"/>
      <c r="M889" s="15"/>
      <c r="N889" s="15"/>
      <c r="O889" s="15"/>
      <c r="P889" s="15"/>
      <c r="Q889" s="15"/>
      <c r="R889" s="15"/>
      <c r="S889" s="15"/>
    </row>
    <row r="890">
      <c r="A890" s="15"/>
      <c r="B890" s="15"/>
      <c r="C890" s="15"/>
      <c r="D890" s="15"/>
      <c r="E890" s="15"/>
      <c r="F890" s="15"/>
      <c r="G890" s="15"/>
      <c r="H890" s="15"/>
      <c r="I890" s="15"/>
      <c r="J890" s="15"/>
      <c r="K890" s="15"/>
      <c r="L890" s="15"/>
      <c r="M890" s="15"/>
      <c r="N890" s="15"/>
      <c r="O890" s="15"/>
      <c r="P890" s="15"/>
      <c r="Q890" s="15"/>
      <c r="R890" s="15"/>
      <c r="S890" s="15"/>
    </row>
    <row r="891">
      <c r="A891" s="15"/>
      <c r="B891" s="15"/>
      <c r="C891" s="15"/>
      <c r="D891" s="15"/>
      <c r="E891" s="15"/>
      <c r="F891" s="15"/>
      <c r="G891" s="15"/>
      <c r="H891" s="15"/>
      <c r="I891" s="15"/>
      <c r="J891" s="15"/>
      <c r="K891" s="15"/>
      <c r="L891" s="15"/>
      <c r="M891" s="15"/>
      <c r="N891" s="15"/>
      <c r="O891" s="15"/>
      <c r="P891" s="15"/>
      <c r="Q891" s="15"/>
      <c r="R891" s="15"/>
      <c r="S891" s="15"/>
    </row>
    <row r="892">
      <c r="A892" s="15"/>
      <c r="B892" s="15"/>
      <c r="C892" s="15"/>
      <c r="D892" s="15"/>
      <c r="E892" s="15"/>
      <c r="F892" s="15"/>
      <c r="G892" s="15"/>
      <c r="H892" s="15"/>
      <c r="I892" s="15"/>
      <c r="J892" s="15"/>
      <c r="K892" s="15"/>
      <c r="L892" s="15"/>
      <c r="M892" s="15"/>
      <c r="N892" s="15"/>
      <c r="O892" s="15"/>
      <c r="P892" s="15"/>
      <c r="Q892" s="15"/>
      <c r="R892" s="15"/>
      <c r="S892" s="15"/>
    </row>
    <row r="893">
      <c r="A893" s="15"/>
      <c r="B893" s="15"/>
      <c r="C893" s="15"/>
      <c r="D893" s="15"/>
      <c r="E893" s="15"/>
      <c r="F893" s="15"/>
      <c r="G893" s="15"/>
      <c r="H893" s="15"/>
      <c r="I893" s="15"/>
      <c r="J893" s="15"/>
      <c r="K893" s="15"/>
      <c r="L893" s="15"/>
      <c r="M893" s="15"/>
      <c r="N893" s="15"/>
      <c r="O893" s="15"/>
      <c r="P893" s="15"/>
      <c r="Q893" s="15"/>
      <c r="R893" s="15"/>
      <c r="S893" s="15"/>
    </row>
    <row r="894">
      <c r="A894" s="15"/>
      <c r="B894" s="15"/>
      <c r="C894" s="15"/>
      <c r="D894" s="15"/>
      <c r="E894" s="15"/>
      <c r="F894" s="15"/>
      <c r="G894" s="15"/>
      <c r="H894" s="15"/>
      <c r="I894" s="15"/>
      <c r="J894" s="15"/>
      <c r="K894" s="15"/>
      <c r="L894" s="15"/>
      <c r="M894" s="15"/>
      <c r="N894" s="15"/>
      <c r="O894" s="15"/>
      <c r="P894" s="15"/>
      <c r="Q894" s="15"/>
      <c r="R894" s="15"/>
      <c r="S894" s="15"/>
    </row>
    <row r="895">
      <c r="A895" s="15"/>
      <c r="B895" s="15"/>
      <c r="C895" s="15"/>
      <c r="D895" s="15"/>
      <c r="E895" s="15"/>
      <c r="F895" s="15"/>
      <c r="G895" s="15"/>
      <c r="H895" s="15"/>
      <c r="I895" s="15"/>
      <c r="J895" s="15"/>
      <c r="K895" s="15"/>
      <c r="L895" s="15"/>
      <c r="M895" s="15"/>
      <c r="N895" s="15"/>
      <c r="O895" s="15"/>
      <c r="P895" s="15"/>
      <c r="Q895" s="15"/>
      <c r="R895" s="15"/>
      <c r="S895" s="15"/>
    </row>
    <row r="896">
      <c r="A896" s="15"/>
      <c r="B896" s="15"/>
      <c r="C896" s="15"/>
      <c r="D896" s="15"/>
      <c r="E896" s="15"/>
      <c r="F896" s="15"/>
      <c r="G896" s="15"/>
      <c r="H896" s="15"/>
      <c r="I896" s="15"/>
      <c r="J896" s="15"/>
      <c r="K896" s="15"/>
      <c r="L896" s="15"/>
      <c r="M896" s="15"/>
      <c r="N896" s="15"/>
      <c r="O896" s="15"/>
      <c r="P896" s="15"/>
      <c r="Q896" s="15"/>
      <c r="R896" s="15"/>
      <c r="S896" s="15"/>
    </row>
    <row r="897">
      <c r="A897" s="15"/>
      <c r="B897" s="15"/>
      <c r="C897" s="15"/>
      <c r="D897" s="15"/>
      <c r="E897" s="15"/>
      <c r="F897" s="15"/>
      <c r="G897" s="15"/>
      <c r="H897" s="15"/>
      <c r="I897" s="15"/>
      <c r="J897" s="15"/>
      <c r="K897" s="15"/>
      <c r="L897" s="15"/>
      <c r="M897" s="15"/>
      <c r="N897" s="15"/>
      <c r="O897" s="15"/>
      <c r="P897" s="15"/>
      <c r="Q897" s="15"/>
      <c r="R897" s="15"/>
      <c r="S897" s="15"/>
    </row>
    <row r="898">
      <c r="A898" s="15"/>
      <c r="B898" s="15"/>
      <c r="C898" s="15"/>
      <c r="D898" s="15"/>
      <c r="E898" s="15"/>
      <c r="F898" s="15"/>
      <c r="G898" s="15"/>
      <c r="H898" s="15"/>
      <c r="I898" s="15"/>
      <c r="J898" s="15"/>
      <c r="K898" s="15"/>
      <c r="L898" s="15"/>
      <c r="M898" s="15"/>
      <c r="N898" s="15"/>
      <c r="O898" s="15"/>
      <c r="P898" s="15"/>
      <c r="Q898" s="15"/>
      <c r="R898" s="15"/>
      <c r="S898" s="15"/>
    </row>
    <row r="899">
      <c r="A899" s="15"/>
      <c r="B899" s="15"/>
      <c r="C899" s="15"/>
      <c r="D899" s="15"/>
      <c r="E899" s="15"/>
      <c r="F899" s="15"/>
      <c r="G899" s="15"/>
      <c r="H899" s="15"/>
      <c r="I899" s="15"/>
      <c r="J899" s="15"/>
      <c r="K899" s="15"/>
      <c r="L899" s="15"/>
      <c r="M899" s="15"/>
      <c r="N899" s="15"/>
      <c r="O899" s="15"/>
      <c r="P899" s="15"/>
      <c r="Q899" s="15"/>
      <c r="R899" s="15"/>
      <c r="S899" s="15"/>
    </row>
    <row r="900">
      <c r="A900" s="15"/>
      <c r="B900" s="15"/>
      <c r="C900" s="15"/>
      <c r="D900" s="15"/>
      <c r="E900" s="15"/>
      <c r="F900" s="15"/>
      <c r="G900" s="15"/>
      <c r="H900" s="15"/>
      <c r="I900" s="15"/>
      <c r="J900" s="15"/>
      <c r="K900" s="15"/>
      <c r="L900" s="15"/>
      <c r="M900" s="15"/>
      <c r="N900" s="15"/>
      <c r="O900" s="15"/>
      <c r="P900" s="15"/>
      <c r="Q900" s="15"/>
      <c r="R900" s="15"/>
      <c r="S900" s="15"/>
    </row>
    <row r="901">
      <c r="A901" s="15"/>
      <c r="B901" s="15"/>
      <c r="C901" s="15"/>
      <c r="D901" s="15"/>
      <c r="E901" s="15"/>
      <c r="F901" s="15"/>
      <c r="G901" s="15"/>
      <c r="H901" s="15"/>
      <c r="I901" s="15"/>
      <c r="J901" s="15"/>
      <c r="K901" s="15"/>
      <c r="L901" s="15"/>
      <c r="M901" s="15"/>
      <c r="N901" s="15"/>
      <c r="O901" s="15"/>
      <c r="P901" s="15"/>
      <c r="Q901" s="15"/>
      <c r="R901" s="15"/>
      <c r="S901" s="15"/>
    </row>
    <row r="902">
      <c r="A902" s="15"/>
      <c r="B902" s="15"/>
      <c r="C902" s="15"/>
      <c r="D902" s="15"/>
      <c r="E902" s="15"/>
      <c r="F902" s="15"/>
      <c r="G902" s="15"/>
      <c r="H902" s="15"/>
      <c r="I902" s="15"/>
      <c r="J902" s="15"/>
      <c r="K902" s="15"/>
      <c r="L902" s="15"/>
      <c r="M902" s="15"/>
      <c r="N902" s="15"/>
      <c r="O902" s="15"/>
      <c r="P902" s="15"/>
      <c r="Q902" s="15"/>
      <c r="R902" s="15"/>
      <c r="S902" s="15"/>
    </row>
    <row r="903">
      <c r="A903" s="15"/>
      <c r="B903" s="15"/>
      <c r="C903" s="15"/>
      <c r="D903" s="15"/>
      <c r="E903" s="15"/>
      <c r="F903" s="15"/>
      <c r="G903" s="15"/>
      <c r="H903" s="15"/>
      <c r="I903" s="15"/>
      <c r="J903" s="15"/>
      <c r="K903" s="15"/>
      <c r="L903" s="15"/>
      <c r="M903" s="15"/>
      <c r="N903" s="15"/>
      <c r="O903" s="15"/>
      <c r="P903" s="15"/>
      <c r="Q903" s="15"/>
      <c r="R903" s="15"/>
      <c r="S903" s="15"/>
    </row>
    <row r="904">
      <c r="A904" s="15"/>
      <c r="B904" s="15"/>
      <c r="C904" s="15"/>
      <c r="D904" s="15"/>
      <c r="E904" s="15"/>
      <c r="F904" s="15"/>
      <c r="G904" s="15"/>
      <c r="H904" s="15"/>
      <c r="I904" s="15"/>
      <c r="J904" s="15"/>
      <c r="K904" s="15"/>
      <c r="L904" s="15"/>
      <c r="M904" s="15"/>
      <c r="N904" s="15"/>
      <c r="O904" s="15"/>
      <c r="P904" s="15"/>
      <c r="Q904" s="15"/>
      <c r="R904" s="15"/>
      <c r="S904" s="15"/>
    </row>
    <row r="905">
      <c r="A905" s="15"/>
      <c r="B905" s="15"/>
      <c r="C905" s="15"/>
      <c r="D905" s="15"/>
      <c r="E905" s="15"/>
      <c r="F905" s="15"/>
      <c r="G905" s="15"/>
      <c r="H905" s="15"/>
      <c r="I905" s="15"/>
      <c r="J905" s="15"/>
      <c r="K905" s="15"/>
      <c r="L905" s="15"/>
      <c r="M905" s="15"/>
      <c r="N905" s="15"/>
      <c r="O905" s="15"/>
      <c r="P905" s="15"/>
      <c r="Q905" s="15"/>
      <c r="R905" s="15"/>
      <c r="S905" s="15"/>
    </row>
    <row r="906">
      <c r="A906" s="15"/>
      <c r="B906" s="15"/>
      <c r="C906" s="15"/>
      <c r="D906" s="15"/>
      <c r="E906" s="15"/>
      <c r="F906" s="15"/>
      <c r="G906" s="15"/>
      <c r="H906" s="15"/>
      <c r="I906" s="15"/>
      <c r="J906" s="15"/>
      <c r="K906" s="15"/>
      <c r="L906" s="15"/>
      <c r="M906" s="15"/>
      <c r="N906" s="15"/>
      <c r="O906" s="15"/>
      <c r="P906" s="15"/>
      <c r="Q906" s="15"/>
      <c r="R906" s="15"/>
      <c r="S906" s="15"/>
    </row>
    <row r="907">
      <c r="A907" s="15"/>
      <c r="B907" s="15"/>
      <c r="C907" s="15"/>
      <c r="D907" s="15"/>
      <c r="E907" s="15"/>
      <c r="F907" s="15"/>
      <c r="G907" s="15"/>
      <c r="H907" s="15"/>
      <c r="I907" s="15"/>
      <c r="J907" s="15"/>
      <c r="K907" s="15"/>
      <c r="L907" s="15"/>
      <c r="M907" s="15"/>
      <c r="N907" s="15"/>
      <c r="O907" s="15"/>
      <c r="P907" s="15"/>
      <c r="Q907" s="15"/>
      <c r="R907" s="15"/>
      <c r="S907" s="15"/>
    </row>
    <row r="908">
      <c r="A908" s="15"/>
      <c r="B908" s="15"/>
      <c r="C908" s="15"/>
      <c r="D908" s="15"/>
      <c r="E908" s="15"/>
      <c r="F908" s="15"/>
      <c r="G908" s="15"/>
      <c r="H908" s="15"/>
      <c r="I908" s="15"/>
      <c r="J908" s="15"/>
      <c r="K908" s="15"/>
      <c r="L908" s="15"/>
      <c r="M908" s="15"/>
      <c r="N908" s="15"/>
      <c r="O908" s="15"/>
      <c r="P908" s="15"/>
      <c r="Q908" s="15"/>
      <c r="R908" s="15"/>
      <c r="S908" s="15"/>
    </row>
    <row r="909">
      <c r="A909" s="15"/>
      <c r="B909" s="15"/>
      <c r="C909" s="15"/>
      <c r="D909" s="15"/>
      <c r="E909" s="15"/>
      <c r="F909" s="15"/>
      <c r="G909" s="15"/>
      <c r="H909" s="15"/>
      <c r="I909" s="15"/>
      <c r="J909" s="15"/>
      <c r="K909" s="15"/>
      <c r="L909" s="15"/>
      <c r="M909" s="15"/>
      <c r="N909" s="15"/>
      <c r="O909" s="15"/>
      <c r="P909" s="15"/>
      <c r="Q909" s="15"/>
      <c r="R909" s="15"/>
      <c r="S909" s="15"/>
    </row>
    <row r="910">
      <c r="A910" s="15"/>
      <c r="B910" s="15"/>
      <c r="C910" s="15"/>
      <c r="D910" s="15"/>
      <c r="E910" s="15"/>
      <c r="F910" s="15"/>
      <c r="G910" s="15"/>
      <c r="H910" s="15"/>
      <c r="I910" s="15"/>
      <c r="J910" s="15"/>
      <c r="K910" s="15"/>
      <c r="L910" s="15"/>
      <c r="M910" s="15"/>
      <c r="N910" s="15"/>
      <c r="O910" s="15"/>
      <c r="P910" s="15"/>
      <c r="Q910" s="15"/>
      <c r="R910" s="15"/>
      <c r="S910" s="15"/>
    </row>
    <row r="911">
      <c r="A911" s="15"/>
      <c r="B911" s="15"/>
      <c r="C911" s="15"/>
      <c r="D911" s="15"/>
      <c r="E911" s="15"/>
      <c r="F911" s="15"/>
      <c r="G911" s="15"/>
      <c r="H911" s="15"/>
      <c r="I911" s="15"/>
      <c r="J911" s="15"/>
      <c r="K911" s="15"/>
      <c r="L911" s="15"/>
      <c r="M911" s="15"/>
      <c r="N911" s="15"/>
      <c r="O911" s="15"/>
      <c r="P911" s="15"/>
      <c r="Q911" s="15"/>
      <c r="R911" s="15"/>
      <c r="S911" s="15"/>
    </row>
    <row r="912">
      <c r="A912" s="15"/>
      <c r="B912" s="15"/>
      <c r="C912" s="15"/>
      <c r="D912" s="15"/>
      <c r="E912" s="15"/>
      <c r="F912" s="15"/>
      <c r="G912" s="15"/>
      <c r="H912" s="15"/>
      <c r="I912" s="15"/>
      <c r="J912" s="15"/>
      <c r="K912" s="15"/>
      <c r="L912" s="15"/>
      <c r="M912" s="15"/>
      <c r="N912" s="15"/>
      <c r="O912" s="15"/>
      <c r="P912" s="15"/>
      <c r="Q912" s="15"/>
      <c r="R912" s="15"/>
      <c r="S912" s="15"/>
    </row>
    <row r="913">
      <c r="A913" s="15"/>
      <c r="B913" s="15"/>
      <c r="C913" s="15"/>
      <c r="D913" s="15"/>
      <c r="E913" s="15"/>
      <c r="F913" s="15"/>
      <c r="G913" s="15"/>
      <c r="H913" s="15"/>
      <c r="I913" s="15"/>
      <c r="J913" s="15"/>
      <c r="K913" s="15"/>
      <c r="L913" s="15"/>
      <c r="M913" s="15"/>
      <c r="N913" s="15"/>
      <c r="O913" s="15"/>
      <c r="P913" s="15"/>
      <c r="Q913" s="15"/>
      <c r="R913" s="15"/>
      <c r="S913" s="15"/>
    </row>
    <row r="914">
      <c r="A914" s="15"/>
      <c r="B914" s="15"/>
      <c r="C914" s="15"/>
      <c r="D914" s="15"/>
      <c r="E914" s="15"/>
      <c r="F914" s="15"/>
      <c r="G914" s="15"/>
      <c r="H914" s="15"/>
      <c r="I914" s="15"/>
      <c r="J914" s="15"/>
      <c r="K914" s="15"/>
      <c r="L914" s="15"/>
      <c r="M914" s="15"/>
      <c r="N914" s="15"/>
      <c r="O914" s="15"/>
      <c r="P914" s="15"/>
      <c r="Q914" s="15"/>
      <c r="R914" s="15"/>
      <c r="S914" s="15"/>
    </row>
    <row r="915">
      <c r="A915" s="15"/>
      <c r="B915" s="15"/>
      <c r="C915" s="15"/>
      <c r="D915" s="15"/>
      <c r="E915" s="15"/>
      <c r="F915" s="15"/>
      <c r="G915" s="15"/>
      <c r="H915" s="15"/>
      <c r="I915" s="15"/>
      <c r="J915" s="15"/>
      <c r="K915" s="15"/>
      <c r="L915" s="15"/>
      <c r="M915" s="15"/>
      <c r="N915" s="15"/>
      <c r="O915" s="15"/>
      <c r="P915" s="15"/>
      <c r="Q915" s="15"/>
      <c r="R915" s="15"/>
      <c r="S915" s="15"/>
    </row>
    <row r="916">
      <c r="A916" s="15"/>
      <c r="B916" s="15"/>
      <c r="C916" s="15"/>
      <c r="D916" s="15"/>
      <c r="E916" s="15"/>
      <c r="F916" s="15"/>
      <c r="G916" s="15"/>
      <c r="H916" s="15"/>
      <c r="I916" s="15"/>
      <c r="J916" s="15"/>
      <c r="K916" s="15"/>
      <c r="L916" s="15"/>
      <c r="M916" s="15"/>
      <c r="N916" s="15"/>
      <c r="O916" s="15"/>
      <c r="P916" s="15"/>
      <c r="Q916" s="15"/>
      <c r="R916" s="15"/>
      <c r="S916" s="15"/>
    </row>
    <row r="917">
      <c r="A917" s="15"/>
      <c r="B917" s="15"/>
      <c r="C917" s="15"/>
      <c r="D917" s="15"/>
      <c r="E917" s="15"/>
      <c r="F917" s="15"/>
      <c r="G917" s="15"/>
      <c r="H917" s="15"/>
      <c r="I917" s="15"/>
      <c r="J917" s="15"/>
      <c r="K917" s="15"/>
      <c r="L917" s="15"/>
      <c r="M917" s="15"/>
      <c r="N917" s="15"/>
      <c r="O917" s="15"/>
      <c r="P917" s="15"/>
      <c r="Q917" s="15"/>
      <c r="R917" s="15"/>
      <c r="S917" s="15"/>
    </row>
    <row r="918">
      <c r="A918" s="15"/>
      <c r="B918" s="15"/>
      <c r="C918" s="15"/>
      <c r="D918" s="15"/>
      <c r="E918" s="15"/>
      <c r="F918" s="15"/>
      <c r="G918" s="15"/>
      <c r="H918" s="15"/>
      <c r="I918" s="15"/>
      <c r="J918" s="15"/>
      <c r="K918" s="15"/>
      <c r="L918" s="15"/>
      <c r="M918" s="15"/>
      <c r="N918" s="15"/>
      <c r="O918" s="15"/>
      <c r="P918" s="15"/>
      <c r="Q918" s="15"/>
      <c r="R918" s="15"/>
      <c r="S918" s="15"/>
    </row>
    <row r="919">
      <c r="A919" s="15"/>
      <c r="B919" s="15"/>
      <c r="C919" s="15"/>
      <c r="D919" s="15"/>
      <c r="E919" s="15"/>
      <c r="F919" s="15"/>
      <c r="G919" s="15"/>
      <c r="H919" s="15"/>
      <c r="I919" s="15"/>
      <c r="J919" s="15"/>
      <c r="K919" s="15"/>
      <c r="L919" s="15"/>
      <c r="M919" s="15"/>
      <c r="N919" s="15"/>
      <c r="O919" s="15"/>
      <c r="P919" s="15"/>
      <c r="Q919" s="15"/>
      <c r="R919" s="15"/>
      <c r="S919" s="15"/>
    </row>
    <row r="920">
      <c r="A920" s="15"/>
      <c r="B920" s="15"/>
      <c r="C920" s="15"/>
      <c r="D920" s="15"/>
      <c r="E920" s="15"/>
      <c r="F920" s="15"/>
      <c r="G920" s="15"/>
      <c r="H920" s="15"/>
      <c r="I920" s="15"/>
      <c r="J920" s="15"/>
      <c r="K920" s="15"/>
      <c r="L920" s="15"/>
      <c r="M920" s="15"/>
      <c r="N920" s="15"/>
      <c r="O920" s="15"/>
      <c r="P920" s="15"/>
      <c r="Q920" s="15"/>
      <c r="R920" s="15"/>
      <c r="S920" s="15"/>
    </row>
    <row r="921">
      <c r="A921" s="15"/>
      <c r="B921" s="15"/>
      <c r="C921" s="15"/>
      <c r="D921" s="15"/>
      <c r="E921" s="15"/>
      <c r="F921" s="15"/>
      <c r="G921" s="15"/>
      <c r="H921" s="15"/>
      <c r="I921" s="15"/>
      <c r="J921" s="15"/>
      <c r="K921" s="15"/>
      <c r="L921" s="15"/>
      <c r="M921" s="15"/>
      <c r="N921" s="15"/>
      <c r="O921" s="15"/>
      <c r="P921" s="15"/>
      <c r="Q921" s="15"/>
      <c r="R921" s="15"/>
      <c r="S921" s="15"/>
    </row>
    <row r="922">
      <c r="A922" s="15"/>
      <c r="B922" s="15"/>
      <c r="C922" s="15"/>
      <c r="D922" s="15"/>
      <c r="E922" s="15"/>
      <c r="F922" s="15"/>
      <c r="G922" s="15"/>
      <c r="H922" s="15"/>
      <c r="I922" s="15"/>
      <c r="J922" s="15"/>
      <c r="K922" s="15"/>
      <c r="L922" s="15"/>
      <c r="M922" s="15"/>
      <c r="N922" s="15"/>
      <c r="O922" s="15"/>
      <c r="P922" s="15"/>
      <c r="Q922" s="15"/>
      <c r="R922" s="15"/>
      <c r="S922" s="15"/>
    </row>
    <row r="923">
      <c r="A923" s="15"/>
      <c r="B923" s="15"/>
      <c r="C923" s="15"/>
      <c r="D923" s="15"/>
      <c r="E923" s="15"/>
      <c r="F923" s="15"/>
      <c r="G923" s="15"/>
      <c r="H923" s="15"/>
      <c r="I923" s="15"/>
      <c r="J923" s="15"/>
      <c r="K923" s="15"/>
      <c r="L923" s="15"/>
      <c r="M923" s="15"/>
      <c r="N923" s="15"/>
      <c r="O923" s="15"/>
      <c r="P923" s="15"/>
      <c r="Q923" s="15"/>
      <c r="R923" s="15"/>
      <c r="S923" s="15"/>
    </row>
    <row r="924">
      <c r="A924" s="15"/>
      <c r="B924" s="15"/>
      <c r="C924" s="15"/>
      <c r="D924" s="15"/>
      <c r="E924" s="15"/>
      <c r="F924" s="15"/>
      <c r="G924" s="15"/>
      <c r="H924" s="15"/>
      <c r="I924" s="15"/>
      <c r="J924" s="15"/>
      <c r="K924" s="15"/>
      <c r="L924" s="15"/>
      <c r="M924" s="15"/>
      <c r="N924" s="15"/>
      <c r="O924" s="15"/>
      <c r="P924" s="15"/>
      <c r="Q924" s="15"/>
      <c r="R924" s="15"/>
      <c r="S924" s="15"/>
    </row>
    <row r="925">
      <c r="A925" s="15"/>
      <c r="B925" s="15"/>
      <c r="C925" s="15"/>
      <c r="D925" s="15"/>
      <c r="E925" s="15"/>
      <c r="F925" s="15"/>
      <c r="G925" s="15"/>
      <c r="H925" s="15"/>
      <c r="I925" s="15"/>
      <c r="J925" s="15"/>
      <c r="K925" s="15"/>
      <c r="L925" s="15"/>
      <c r="M925" s="15"/>
      <c r="N925" s="15"/>
      <c r="O925" s="15"/>
      <c r="P925" s="15"/>
      <c r="Q925" s="15"/>
      <c r="R925" s="15"/>
      <c r="S925" s="15"/>
    </row>
    <row r="926">
      <c r="A926" s="15"/>
      <c r="B926" s="15"/>
      <c r="C926" s="15"/>
      <c r="D926" s="15"/>
      <c r="E926" s="15"/>
      <c r="F926" s="15"/>
      <c r="G926" s="15"/>
      <c r="H926" s="15"/>
      <c r="I926" s="15"/>
      <c r="J926" s="15"/>
      <c r="K926" s="15"/>
      <c r="L926" s="15"/>
      <c r="M926" s="15"/>
      <c r="N926" s="15"/>
      <c r="O926" s="15"/>
      <c r="P926" s="15"/>
      <c r="Q926" s="15"/>
      <c r="R926" s="15"/>
      <c r="S926" s="15"/>
    </row>
    <row r="927">
      <c r="A927" s="15"/>
      <c r="B927" s="15"/>
      <c r="C927" s="15"/>
      <c r="D927" s="15"/>
      <c r="E927" s="15"/>
      <c r="F927" s="15"/>
      <c r="G927" s="15"/>
      <c r="H927" s="15"/>
      <c r="I927" s="15"/>
      <c r="J927" s="15"/>
      <c r="K927" s="15"/>
      <c r="L927" s="15"/>
      <c r="M927" s="15"/>
      <c r="N927" s="15"/>
      <c r="O927" s="15"/>
      <c r="P927" s="15"/>
      <c r="Q927" s="15"/>
      <c r="R927" s="15"/>
      <c r="S927" s="15"/>
    </row>
    <row r="928">
      <c r="A928" s="15"/>
      <c r="B928" s="15"/>
      <c r="C928" s="15"/>
      <c r="D928" s="15"/>
      <c r="E928" s="15"/>
      <c r="F928" s="15"/>
      <c r="G928" s="15"/>
      <c r="H928" s="15"/>
      <c r="I928" s="15"/>
      <c r="J928" s="15"/>
      <c r="K928" s="15"/>
      <c r="L928" s="15"/>
      <c r="M928" s="15"/>
      <c r="N928" s="15"/>
      <c r="O928" s="15"/>
      <c r="P928" s="15"/>
      <c r="Q928" s="15"/>
      <c r="R928" s="15"/>
      <c r="S928" s="15"/>
    </row>
    <row r="929">
      <c r="A929" s="15"/>
      <c r="B929" s="15"/>
      <c r="C929" s="15"/>
      <c r="D929" s="15"/>
      <c r="E929" s="15"/>
      <c r="F929" s="15"/>
      <c r="G929" s="15"/>
      <c r="H929" s="15"/>
      <c r="I929" s="15"/>
      <c r="J929" s="15"/>
      <c r="K929" s="15"/>
      <c r="L929" s="15"/>
      <c r="M929" s="15"/>
      <c r="N929" s="15"/>
      <c r="O929" s="15"/>
      <c r="P929" s="15"/>
      <c r="Q929" s="15"/>
      <c r="R929" s="15"/>
      <c r="S929" s="15"/>
    </row>
    <row r="930">
      <c r="A930" s="15"/>
      <c r="B930" s="15"/>
      <c r="C930" s="15"/>
      <c r="D930" s="15"/>
      <c r="E930" s="15"/>
      <c r="F930" s="15"/>
      <c r="G930" s="15"/>
      <c r="H930" s="15"/>
      <c r="I930" s="15"/>
      <c r="J930" s="15"/>
      <c r="K930" s="15"/>
      <c r="L930" s="15"/>
      <c r="M930" s="15"/>
      <c r="N930" s="15"/>
      <c r="O930" s="15"/>
      <c r="P930" s="15"/>
      <c r="Q930" s="15"/>
      <c r="R930" s="15"/>
      <c r="S930" s="15"/>
    </row>
    <row r="931">
      <c r="A931" s="15"/>
      <c r="B931" s="15"/>
      <c r="C931" s="15"/>
      <c r="D931" s="15"/>
      <c r="E931" s="15"/>
      <c r="F931" s="15"/>
      <c r="G931" s="15"/>
      <c r="H931" s="15"/>
      <c r="I931" s="15"/>
      <c r="J931" s="15"/>
      <c r="K931" s="15"/>
      <c r="L931" s="15"/>
      <c r="M931" s="15"/>
      <c r="N931" s="15"/>
      <c r="O931" s="15"/>
      <c r="P931" s="15"/>
      <c r="Q931" s="15"/>
      <c r="R931" s="15"/>
      <c r="S931" s="15"/>
    </row>
    <row r="932">
      <c r="A932" s="15"/>
      <c r="B932" s="15"/>
      <c r="C932" s="15"/>
      <c r="D932" s="15"/>
      <c r="E932" s="15"/>
      <c r="F932" s="15"/>
      <c r="G932" s="15"/>
      <c r="H932" s="15"/>
      <c r="I932" s="15"/>
      <c r="J932" s="15"/>
      <c r="K932" s="15"/>
      <c r="L932" s="15"/>
      <c r="M932" s="15"/>
      <c r="N932" s="15"/>
      <c r="O932" s="15"/>
      <c r="P932" s="15"/>
      <c r="Q932" s="15"/>
      <c r="R932" s="15"/>
      <c r="S932" s="15"/>
    </row>
    <row r="933">
      <c r="A933" s="15"/>
      <c r="B933" s="15"/>
      <c r="C933" s="15"/>
      <c r="D933" s="15"/>
      <c r="E933" s="15"/>
      <c r="F933" s="15"/>
      <c r="G933" s="15"/>
      <c r="H933" s="15"/>
      <c r="I933" s="15"/>
      <c r="J933" s="15"/>
      <c r="K933" s="15"/>
      <c r="L933" s="15"/>
      <c r="M933" s="15"/>
      <c r="N933" s="15"/>
      <c r="O933" s="15"/>
      <c r="P933" s="15"/>
      <c r="Q933" s="15"/>
      <c r="R933" s="15"/>
      <c r="S933" s="15"/>
    </row>
    <row r="934">
      <c r="A934" s="15"/>
      <c r="B934" s="15"/>
      <c r="C934" s="15"/>
      <c r="D934" s="15"/>
      <c r="E934" s="15"/>
      <c r="F934" s="15"/>
      <c r="G934" s="15"/>
      <c r="H934" s="15"/>
      <c r="I934" s="15"/>
      <c r="J934" s="15"/>
      <c r="K934" s="15"/>
      <c r="L934" s="15"/>
      <c r="M934" s="15"/>
      <c r="N934" s="15"/>
      <c r="O934" s="15"/>
      <c r="P934" s="15"/>
      <c r="Q934" s="15"/>
      <c r="R934" s="15"/>
      <c r="S934" s="15"/>
    </row>
    <row r="935">
      <c r="A935" s="15"/>
      <c r="B935" s="15"/>
      <c r="C935" s="15"/>
      <c r="D935" s="15"/>
      <c r="E935" s="15"/>
      <c r="F935" s="15"/>
      <c r="G935" s="15"/>
      <c r="H935" s="15"/>
      <c r="I935" s="15"/>
      <c r="J935" s="15"/>
      <c r="K935" s="15"/>
      <c r="L935" s="15"/>
      <c r="M935" s="15"/>
      <c r="N935" s="15"/>
      <c r="O935" s="15"/>
      <c r="P935" s="15"/>
      <c r="Q935" s="15"/>
      <c r="R935" s="15"/>
      <c r="S935" s="15"/>
    </row>
    <row r="936">
      <c r="A936" s="15"/>
      <c r="B936" s="15"/>
      <c r="C936" s="15"/>
      <c r="D936" s="15"/>
      <c r="E936" s="15"/>
      <c r="F936" s="15"/>
      <c r="G936" s="15"/>
      <c r="H936" s="15"/>
      <c r="I936" s="15"/>
      <c r="J936" s="15"/>
      <c r="K936" s="15"/>
      <c r="L936" s="15"/>
      <c r="M936" s="15"/>
      <c r="N936" s="15"/>
      <c r="O936" s="15"/>
      <c r="P936" s="15"/>
      <c r="Q936" s="15"/>
      <c r="R936" s="15"/>
      <c r="S936" s="15"/>
    </row>
    <row r="937">
      <c r="A937" s="15"/>
      <c r="B937" s="15"/>
      <c r="C937" s="15"/>
      <c r="D937" s="15"/>
      <c r="E937" s="15"/>
      <c r="F937" s="15"/>
      <c r="G937" s="15"/>
      <c r="H937" s="15"/>
      <c r="I937" s="15"/>
      <c r="J937" s="15"/>
      <c r="K937" s="15"/>
      <c r="L937" s="15"/>
      <c r="M937" s="15"/>
      <c r="N937" s="15"/>
      <c r="O937" s="15"/>
      <c r="P937" s="15"/>
      <c r="Q937" s="15"/>
      <c r="R937" s="15"/>
      <c r="S937" s="15"/>
    </row>
    <row r="938">
      <c r="A938" s="15"/>
      <c r="B938" s="15"/>
      <c r="C938" s="15"/>
      <c r="D938" s="15"/>
      <c r="E938" s="15"/>
      <c r="F938" s="15"/>
      <c r="G938" s="15"/>
      <c r="H938" s="15"/>
      <c r="I938" s="15"/>
      <c r="J938" s="15"/>
      <c r="K938" s="15"/>
      <c r="L938" s="15"/>
      <c r="M938" s="15"/>
      <c r="N938" s="15"/>
      <c r="O938" s="15"/>
      <c r="P938" s="15"/>
      <c r="Q938" s="15"/>
      <c r="R938" s="15"/>
      <c r="S938" s="15"/>
    </row>
    <row r="939">
      <c r="A939" s="15"/>
      <c r="B939" s="15"/>
      <c r="C939" s="15"/>
      <c r="D939" s="15"/>
      <c r="E939" s="15"/>
      <c r="F939" s="15"/>
      <c r="G939" s="15"/>
      <c r="H939" s="15"/>
      <c r="I939" s="15"/>
      <c r="J939" s="15"/>
      <c r="K939" s="15"/>
      <c r="L939" s="15"/>
      <c r="M939" s="15"/>
      <c r="N939" s="15"/>
      <c r="O939" s="15"/>
      <c r="P939" s="15"/>
      <c r="Q939" s="15"/>
      <c r="R939" s="15"/>
      <c r="S939" s="15"/>
    </row>
    <row r="940">
      <c r="A940" s="15"/>
      <c r="B940" s="15"/>
      <c r="C940" s="15"/>
      <c r="D940" s="15"/>
      <c r="E940" s="15"/>
      <c r="F940" s="15"/>
      <c r="G940" s="15"/>
      <c r="H940" s="15"/>
      <c r="I940" s="15"/>
      <c r="J940" s="15"/>
      <c r="K940" s="15"/>
      <c r="L940" s="15"/>
      <c r="M940" s="15"/>
      <c r="N940" s="15"/>
      <c r="O940" s="15"/>
      <c r="P940" s="15"/>
      <c r="Q940" s="15"/>
      <c r="R940" s="15"/>
      <c r="S940" s="15"/>
    </row>
    <row r="941">
      <c r="A941" s="15"/>
      <c r="B941" s="15"/>
      <c r="C941" s="15"/>
      <c r="D941" s="15"/>
      <c r="E941" s="15"/>
      <c r="F941" s="15"/>
      <c r="G941" s="15"/>
      <c r="H941" s="15"/>
      <c r="I941" s="15"/>
      <c r="J941" s="15"/>
      <c r="K941" s="15"/>
      <c r="L941" s="15"/>
      <c r="M941" s="15"/>
      <c r="N941" s="15"/>
      <c r="O941" s="15"/>
      <c r="P941" s="15"/>
      <c r="Q941" s="15"/>
      <c r="R941" s="15"/>
      <c r="S941" s="15"/>
    </row>
    <row r="942">
      <c r="A942" s="15"/>
      <c r="B942" s="15"/>
      <c r="C942" s="15"/>
      <c r="D942" s="15"/>
      <c r="E942" s="15"/>
      <c r="F942" s="15"/>
      <c r="G942" s="15"/>
      <c r="H942" s="15"/>
      <c r="I942" s="15"/>
      <c r="J942" s="15"/>
      <c r="K942" s="15"/>
      <c r="L942" s="15"/>
      <c r="M942" s="15"/>
      <c r="N942" s="15"/>
      <c r="O942" s="15"/>
      <c r="P942" s="15"/>
      <c r="Q942" s="15"/>
      <c r="R942" s="15"/>
      <c r="S942" s="15"/>
    </row>
    <row r="943">
      <c r="A943" s="15"/>
      <c r="B943" s="15"/>
      <c r="C943" s="15"/>
      <c r="D943" s="15"/>
      <c r="E943" s="15"/>
      <c r="F943" s="15"/>
      <c r="G943" s="15"/>
      <c r="H943" s="15"/>
      <c r="I943" s="15"/>
      <c r="J943" s="15"/>
      <c r="K943" s="15"/>
      <c r="L943" s="15"/>
      <c r="M943" s="15"/>
      <c r="N943" s="15"/>
      <c r="O943" s="15"/>
      <c r="P943" s="15"/>
      <c r="Q943" s="15"/>
      <c r="R943" s="15"/>
      <c r="S943" s="15"/>
    </row>
    <row r="944">
      <c r="A944" s="15"/>
      <c r="B944" s="15"/>
      <c r="C944" s="15"/>
      <c r="D944" s="15"/>
      <c r="E944" s="15"/>
      <c r="F944" s="15"/>
      <c r="G944" s="15"/>
      <c r="H944" s="15"/>
      <c r="I944" s="15"/>
      <c r="J944" s="15"/>
      <c r="K944" s="15"/>
      <c r="L944" s="15"/>
      <c r="M944" s="15"/>
      <c r="N944" s="15"/>
      <c r="O944" s="15"/>
      <c r="P944" s="15"/>
      <c r="Q944" s="15"/>
      <c r="R944" s="15"/>
      <c r="S944" s="15"/>
    </row>
    <row r="945">
      <c r="A945" s="15"/>
      <c r="B945" s="15"/>
      <c r="C945" s="15"/>
      <c r="D945" s="15"/>
      <c r="E945" s="15"/>
      <c r="F945" s="15"/>
      <c r="G945" s="15"/>
      <c r="H945" s="15"/>
      <c r="I945" s="15"/>
      <c r="J945" s="15"/>
      <c r="K945" s="15"/>
      <c r="L945" s="15"/>
      <c r="M945" s="15"/>
      <c r="N945" s="15"/>
      <c r="O945" s="15"/>
      <c r="P945" s="15"/>
      <c r="Q945" s="15"/>
      <c r="R945" s="15"/>
      <c r="S945" s="15"/>
    </row>
    <row r="946">
      <c r="A946" s="15"/>
      <c r="B946" s="15"/>
      <c r="C946" s="15"/>
      <c r="D946" s="15"/>
      <c r="E946" s="15"/>
      <c r="F946" s="15"/>
      <c r="G946" s="15"/>
      <c r="H946" s="15"/>
      <c r="I946" s="15"/>
      <c r="J946" s="15"/>
      <c r="K946" s="15"/>
      <c r="L946" s="15"/>
      <c r="M946" s="15"/>
      <c r="N946" s="15"/>
      <c r="O946" s="15"/>
      <c r="P946" s="15"/>
      <c r="Q946" s="15"/>
      <c r="R946" s="15"/>
      <c r="S946" s="15"/>
    </row>
    <row r="947">
      <c r="A947" s="15"/>
      <c r="B947" s="15"/>
      <c r="C947" s="15"/>
      <c r="D947" s="15"/>
      <c r="E947" s="15"/>
      <c r="F947" s="15"/>
      <c r="G947" s="15"/>
      <c r="H947" s="15"/>
      <c r="I947" s="15"/>
      <c r="J947" s="15"/>
      <c r="K947" s="15"/>
      <c r="L947" s="15"/>
      <c r="M947" s="15"/>
      <c r="N947" s="15"/>
      <c r="O947" s="15"/>
      <c r="P947" s="15"/>
      <c r="Q947" s="15"/>
      <c r="R947" s="15"/>
      <c r="S947" s="15"/>
    </row>
    <row r="948">
      <c r="A948" s="15"/>
      <c r="B948" s="15"/>
      <c r="C948" s="15"/>
      <c r="D948" s="15"/>
      <c r="E948" s="15"/>
      <c r="F948" s="15"/>
      <c r="G948" s="15"/>
      <c r="H948" s="15"/>
      <c r="I948" s="15"/>
      <c r="J948" s="15"/>
      <c r="K948" s="15"/>
      <c r="L948" s="15"/>
      <c r="M948" s="15"/>
      <c r="N948" s="15"/>
      <c r="O948" s="15"/>
      <c r="P948" s="15"/>
      <c r="Q948" s="15"/>
      <c r="R948" s="15"/>
      <c r="S948" s="15"/>
    </row>
    <row r="949">
      <c r="A949" s="15"/>
      <c r="B949" s="15"/>
      <c r="C949" s="15"/>
      <c r="D949" s="15"/>
      <c r="E949" s="15"/>
      <c r="F949" s="15"/>
      <c r="G949" s="15"/>
      <c r="H949" s="15"/>
      <c r="I949" s="15"/>
      <c r="J949" s="15"/>
      <c r="K949" s="15"/>
      <c r="L949" s="15"/>
      <c r="M949" s="15"/>
      <c r="N949" s="15"/>
      <c r="O949" s="15"/>
      <c r="P949" s="15"/>
      <c r="Q949" s="15"/>
      <c r="R949" s="15"/>
      <c r="S949" s="15"/>
    </row>
    <row r="950">
      <c r="A950" s="15"/>
      <c r="B950" s="15"/>
      <c r="C950" s="15"/>
      <c r="D950" s="15"/>
      <c r="E950" s="15"/>
      <c r="F950" s="15"/>
      <c r="G950" s="15"/>
      <c r="H950" s="15"/>
      <c r="I950" s="15"/>
      <c r="J950" s="15"/>
      <c r="K950" s="15"/>
      <c r="L950" s="15"/>
      <c r="M950" s="15"/>
      <c r="N950" s="15"/>
      <c r="O950" s="15"/>
      <c r="P950" s="15"/>
      <c r="Q950" s="15"/>
      <c r="R950" s="15"/>
      <c r="S950" s="15"/>
    </row>
    <row r="951">
      <c r="A951" s="15"/>
      <c r="B951" s="15"/>
      <c r="C951" s="15"/>
      <c r="D951" s="15"/>
      <c r="E951" s="15"/>
      <c r="F951" s="15"/>
      <c r="G951" s="15"/>
      <c r="H951" s="15"/>
      <c r="I951" s="15"/>
      <c r="J951" s="15"/>
      <c r="K951" s="15"/>
      <c r="L951" s="15"/>
      <c r="M951" s="15"/>
      <c r="N951" s="15"/>
      <c r="O951" s="15"/>
      <c r="P951" s="15"/>
      <c r="Q951" s="15"/>
      <c r="R951" s="15"/>
      <c r="S951" s="15"/>
    </row>
    <row r="952">
      <c r="A952" s="15"/>
      <c r="B952" s="15"/>
      <c r="C952" s="15"/>
      <c r="D952" s="15"/>
      <c r="E952" s="15"/>
      <c r="F952" s="15"/>
      <c r="G952" s="15"/>
      <c r="H952" s="15"/>
      <c r="I952" s="15"/>
      <c r="J952" s="15"/>
      <c r="K952" s="15"/>
      <c r="L952" s="15"/>
      <c r="M952" s="15"/>
      <c r="N952" s="15"/>
      <c r="O952" s="15"/>
      <c r="P952" s="15"/>
      <c r="Q952" s="15"/>
      <c r="R952" s="15"/>
      <c r="S952" s="15"/>
    </row>
    <row r="953">
      <c r="A953" s="15"/>
      <c r="B953" s="15"/>
      <c r="C953" s="15"/>
      <c r="D953" s="15"/>
      <c r="E953" s="15"/>
      <c r="F953" s="15"/>
      <c r="G953" s="15"/>
      <c r="H953" s="15"/>
      <c r="I953" s="15"/>
      <c r="J953" s="15"/>
      <c r="K953" s="15"/>
      <c r="L953" s="15"/>
      <c r="M953" s="15"/>
      <c r="N953" s="15"/>
      <c r="O953" s="15"/>
      <c r="P953" s="15"/>
      <c r="Q953" s="15"/>
      <c r="R953" s="15"/>
      <c r="S953" s="15"/>
    </row>
    <row r="954">
      <c r="A954" s="15"/>
      <c r="B954" s="15"/>
      <c r="C954" s="15"/>
      <c r="D954" s="15"/>
      <c r="E954" s="15"/>
      <c r="F954" s="15"/>
      <c r="G954" s="15"/>
      <c r="H954" s="15"/>
      <c r="I954" s="15"/>
      <c r="J954" s="15"/>
      <c r="K954" s="15"/>
      <c r="L954" s="15"/>
      <c r="M954" s="15"/>
      <c r="N954" s="15"/>
      <c r="O954" s="15"/>
      <c r="P954" s="15"/>
      <c r="Q954" s="15"/>
      <c r="R954" s="15"/>
      <c r="S954" s="15"/>
    </row>
    <row r="955">
      <c r="A955" s="15"/>
      <c r="B955" s="15"/>
      <c r="C955" s="15"/>
      <c r="D955" s="15"/>
      <c r="E955" s="15"/>
      <c r="F955" s="15"/>
      <c r="G955" s="15"/>
      <c r="H955" s="15"/>
      <c r="I955" s="15"/>
      <c r="J955" s="15"/>
      <c r="K955" s="15"/>
      <c r="L955" s="15"/>
      <c r="M955" s="15"/>
      <c r="N955" s="15"/>
      <c r="O955" s="15"/>
      <c r="P955" s="15"/>
      <c r="Q955" s="15"/>
      <c r="R955" s="15"/>
      <c r="S955" s="15"/>
    </row>
    <row r="956">
      <c r="A956" s="15"/>
      <c r="B956" s="15"/>
      <c r="C956" s="15"/>
      <c r="D956" s="15"/>
      <c r="E956" s="15"/>
      <c r="F956" s="15"/>
      <c r="G956" s="15"/>
      <c r="H956" s="15"/>
      <c r="I956" s="15"/>
      <c r="J956" s="15"/>
      <c r="K956" s="15"/>
      <c r="L956" s="15"/>
      <c r="M956" s="15"/>
      <c r="N956" s="15"/>
      <c r="O956" s="15"/>
      <c r="P956" s="15"/>
      <c r="Q956" s="15"/>
      <c r="R956" s="15"/>
      <c r="S956" s="15"/>
    </row>
    <row r="957">
      <c r="A957" s="15"/>
      <c r="B957" s="15"/>
      <c r="C957" s="15"/>
      <c r="D957" s="15"/>
      <c r="E957" s="15"/>
      <c r="F957" s="15"/>
      <c r="G957" s="15"/>
      <c r="H957" s="15"/>
      <c r="I957" s="15"/>
      <c r="J957" s="15"/>
      <c r="K957" s="15"/>
      <c r="L957" s="15"/>
      <c r="M957" s="15"/>
      <c r="N957" s="15"/>
      <c r="O957" s="15"/>
      <c r="P957" s="15"/>
      <c r="Q957" s="15"/>
      <c r="R957" s="15"/>
      <c r="S957" s="15"/>
    </row>
    <row r="958">
      <c r="A958" s="15"/>
      <c r="B958" s="15"/>
      <c r="C958" s="15"/>
      <c r="D958" s="15"/>
      <c r="E958" s="15"/>
      <c r="F958" s="15"/>
      <c r="G958" s="15"/>
      <c r="H958" s="15"/>
      <c r="I958" s="15"/>
      <c r="J958" s="15"/>
      <c r="K958" s="15"/>
      <c r="L958" s="15"/>
      <c r="M958" s="15"/>
      <c r="N958" s="15"/>
      <c r="O958" s="15"/>
      <c r="P958" s="15"/>
      <c r="Q958" s="15"/>
      <c r="R958" s="15"/>
      <c r="S958" s="15"/>
    </row>
    <row r="959">
      <c r="A959" s="15"/>
      <c r="B959" s="15"/>
      <c r="C959" s="15"/>
      <c r="D959" s="15"/>
      <c r="E959" s="15"/>
      <c r="F959" s="15"/>
      <c r="G959" s="15"/>
      <c r="H959" s="15"/>
      <c r="I959" s="15"/>
      <c r="J959" s="15"/>
      <c r="K959" s="15"/>
      <c r="L959" s="15"/>
      <c r="M959" s="15"/>
      <c r="N959" s="15"/>
      <c r="O959" s="15"/>
      <c r="P959" s="15"/>
      <c r="Q959" s="15"/>
      <c r="R959" s="15"/>
      <c r="S959" s="15"/>
    </row>
    <row r="960">
      <c r="A960" s="15"/>
      <c r="B960" s="15"/>
      <c r="C960" s="15"/>
      <c r="D960" s="15"/>
      <c r="E960" s="15"/>
      <c r="F960" s="15"/>
      <c r="G960" s="15"/>
      <c r="H960" s="15"/>
      <c r="I960" s="15"/>
      <c r="J960" s="15"/>
      <c r="K960" s="15"/>
      <c r="L960" s="15"/>
      <c r="M960" s="15"/>
      <c r="N960" s="15"/>
      <c r="O960" s="15"/>
      <c r="P960" s="15"/>
      <c r="Q960" s="15"/>
      <c r="R960" s="15"/>
      <c r="S960" s="15"/>
    </row>
    <row r="961">
      <c r="A961" s="15"/>
      <c r="B961" s="15"/>
      <c r="C961" s="15"/>
      <c r="D961" s="15"/>
      <c r="E961" s="15"/>
      <c r="F961" s="15"/>
      <c r="G961" s="15"/>
      <c r="H961" s="15"/>
      <c r="I961" s="15"/>
      <c r="J961" s="15"/>
      <c r="K961" s="15"/>
      <c r="L961" s="15"/>
      <c r="M961" s="15"/>
      <c r="N961" s="15"/>
      <c r="O961" s="15"/>
      <c r="P961" s="15"/>
      <c r="Q961" s="15"/>
      <c r="R961" s="15"/>
      <c r="S961" s="15"/>
    </row>
    <row r="962">
      <c r="A962" s="15"/>
      <c r="B962" s="15"/>
      <c r="C962" s="15"/>
      <c r="D962" s="15"/>
      <c r="E962" s="15"/>
      <c r="F962" s="15"/>
      <c r="G962" s="15"/>
      <c r="H962" s="15"/>
      <c r="I962" s="15"/>
      <c r="J962" s="15"/>
      <c r="K962" s="15"/>
      <c r="L962" s="15"/>
      <c r="M962" s="15"/>
      <c r="N962" s="15"/>
      <c r="O962" s="15"/>
      <c r="P962" s="15"/>
      <c r="Q962" s="15"/>
      <c r="R962" s="15"/>
      <c r="S962" s="15"/>
    </row>
    <row r="963">
      <c r="A963" s="15"/>
      <c r="B963" s="15"/>
      <c r="C963" s="15"/>
      <c r="D963" s="15"/>
      <c r="E963" s="15"/>
      <c r="F963" s="15"/>
      <c r="G963" s="15"/>
      <c r="H963" s="15"/>
      <c r="I963" s="15"/>
      <c r="J963" s="15"/>
      <c r="K963" s="15"/>
      <c r="L963" s="15"/>
      <c r="M963" s="15"/>
      <c r="N963" s="15"/>
      <c r="O963" s="15"/>
      <c r="P963" s="15"/>
      <c r="Q963" s="15"/>
      <c r="R963" s="15"/>
      <c r="S963" s="15"/>
    </row>
    <row r="964">
      <c r="A964" s="15"/>
      <c r="B964" s="15"/>
      <c r="C964" s="15"/>
      <c r="D964" s="15"/>
      <c r="E964" s="15"/>
      <c r="F964" s="15"/>
      <c r="G964" s="15"/>
      <c r="H964" s="15"/>
      <c r="I964" s="15"/>
      <c r="J964" s="15"/>
      <c r="K964" s="15"/>
      <c r="L964" s="15"/>
      <c r="M964" s="15"/>
      <c r="N964" s="15"/>
      <c r="O964" s="15"/>
      <c r="P964" s="15"/>
      <c r="Q964" s="15"/>
      <c r="R964" s="15"/>
      <c r="S964" s="15"/>
    </row>
    <row r="965">
      <c r="A965" s="15"/>
      <c r="B965" s="15"/>
      <c r="C965" s="15"/>
      <c r="D965" s="15"/>
      <c r="E965" s="15"/>
      <c r="F965" s="15"/>
      <c r="G965" s="15"/>
      <c r="H965" s="15"/>
      <c r="I965" s="15"/>
      <c r="J965" s="15"/>
      <c r="K965" s="15"/>
      <c r="L965" s="15"/>
      <c r="M965" s="15"/>
      <c r="N965" s="15"/>
      <c r="O965" s="15"/>
      <c r="P965" s="15"/>
      <c r="Q965" s="15"/>
      <c r="R965" s="15"/>
      <c r="S965" s="15"/>
    </row>
    <row r="966">
      <c r="A966" s="15"/>
      <c r="B966" s="15"/>
      <c r="C966" s="15"/>
      <c r="D966" s="15"/>
      <c r="E966" s="15"/>
      <c r="F966" s="15"/>
      <c r="G966" s="15"/>
      <c r="H966" s="15"/>
      <c r="I966" s="15"/>
      <c r="J966" s="15"/>
      <c r="K966" s="15"/>
      <c r="L966" s="15"/>
      <c r="M966" s="15"/>
      <c r="N966" s="15"/>
      <c r="O966" s="15"/>
      <c r="P966" s="15"/>
      <c r="Q966" s="15"/>
      <c r="R966" s="15"/>
      <c r="S966" s="15"/>
    </row>
    <row r="967">
      <c r="A967" s="15"/>
      <c r="B967" s="15"/>
      <c r="C967" s="15"/>
      <c r="D967" s="15"/>
      <c r="E967" s="15"/>
      <c r="F967" s="15"/>
      <c r="G967" s="15"/>
      <c r="H967" s="15"/>
      <c r="I967" s="15"/>
      <c r="J967" s="15"/>
      <c r="K967" s="15"/>
      <c r="L967" s="15"/>
      <c r="M967" s="15"/>
      <c r="N967" s="15"/>
      <c r="O967" s="15"/>
      <c r="P967" s="15"/>
      <c r="Q967" s="15"/>
      <c r="R967" s="15"/>
      <c r="S967" s="15"/>
    </row>
    <row r="968">
      <c r="A968" s="15"/>
      <c r="B968" s="15"/>
      <c r="C968" s="15"/>
      <c r="D968" s="15"/>
      <c r="E968" s="15"/>
      <c r="F968" s="15"/>
      <c r="G968" s="15"/>
      <c r="H968" s="15"/>
      <c r="I968" s="15"/>
      <c r="J968" s="15"/>
      <c r="K968" s="15"/>
      <c r="L968" s="15"/>
      <c r="M968" s="15"/>
      <c r="N968" s="15"/>
      <c r="O968" s="15"/>
      <c r="P968" s="15"/>
      <c r="Q968" s="15"/>
      <c r="R968" s="15"/>
      <c r="S968" s="15"/>
    </row>
    <row r="969">
      <c r="A969" s="15"/>
      <c r="B969" s="15"/>
      <c r="C969" s="15"/>
      <c r="D969" s="15"/>
      <c r="E969" s="15"/>
      <c r="F969" s="15"/>
      <c r="G969" s="15"/>
      <c r="H969" s="15"/>
      <c r="I969" s="15"/>
      <c r="J969" s="15"/>
      <c r="K969" s="15"/>
      <c r="L969" s="15"/>
      <c r="M969" s="15"/>
      <c r="N969" s="15"/>
      <c r="O969" s="15"/>
      <c r="P969" s="15"/>
      <c r="Q969" s="15"/>
      <c r="R969" s="15"/>
      <c r="S969" s="15"/>
    </row>
    <row r="970">
      <c r="A970" s="15"/>
      <c r="B970" s="15"/>
      <c r="C970" s="15"/>
      <c r="D970" s="15"/>
      <c r="E970" s="15"/>
      <c r="F970" s="15"/>
      <c r="G970" s="15"/>
      <c r="H970" s="15"/>
      <c r="I970" s="15"/>
      <c r="J970" s="15"/>
      <c r="K970" s="15"/>
      <c r="L970" s="15"/>
      <c r="M970" s="15"/>
      <c r="N970" s="15"/>
      <c r="O970" s="15"/>
      <c r="P970" s="15"/>
      <c r="Q970" s="15"/>
      <c r="R970" s="15"/>
      <c r="S970" s="15"/>
    </row>
    <row r="971">
      <c r="A971" s="15"/>
      <c r="B971" s="15"/>
      <c r="C971" s="15"/>
      <c r="D971" s="15"/>
      <c r="E971" s="15"/>
      <c r="F971" s="15"/>
      <c r="G971" s="15"/>
      <c r="H971" s="15"/>
      <c r="I971" s="15"/>
      <c r="J971" s="15"/>
      <c r="K971" s="15"/>
      <c r="L971" s="15"/>
      <c r="M971" s="15"/>
      <c r="N971" s="15"/>
      <c r="O971" s="15"/>
      <c r="P971" s="15"/>
      <c r="Q971" s="15"/>
      <c r="R971" s="15"/>
      <c r="S971" s="15"/>
    </row>
    <row r="972">
      <c r="A972" s="15"/>
      <c r="B972" s="15"/>
      <c r="C972" s="15"/>
      <c r="D972" s="15"/>
      <c r="E972" s="15"/>
      <c r="F972" s="15"/>
      <c r="G972" s="15"/>
      <c r="H972" s="15"/>
      <c r="I972" s="15"/>
      <c r="J972" s="15"/>
      <c r="K972" s="15"/>
      <c r="L972" s="15"/>
      <c r="M972" s="15"/>
      <c r="N972" s="15"/>
      <c r="O972" s="15"/>
      <c r="P972" s="15"/>
      <c r="Q972" s="15"/>
      <c r="R972" s="15"/>
      <c r="S972" s="15"/>
    </row>
    <row r="973">
      <c r="A973" s="15"/>
      <c r="B973" s="15"/>
      <c r="C973" s="15"/>
      <c r="D973" s="15"/>
      <c r="E973" s="15"/>
      <c r="F973" s="15"/>
      <c r="G973" s="15"/>
      <c r="H973" s="15"/>
      <c r="I973" s="15"/>
      <c r="J973" s="15"/>
      <c r="K973" s="15"/>
      <c r="L973" s="15"/>
      <c r="M973" s="15"/>
      <c r="N973" s="15"/>
      <c r="O973" s="15"/>
      <c r="P973" s="15"/>
      <c r="Q973" s="15"/>
      <c r="R973" s="15"/>
      <c r="S973" s="15"/>
    </row>
    <row r="974">
      <c r="A974" s="15"/>
      <c r="B974" s="15"/>
      <c r="C974" s="15"/>
      <c r="D974" s="15"/>
      <c r="E974" s="15"/>
      <c r="F974" s="15"/>
      <c r="G974" s="15"/>
      <c r="H974" s="15"/>
      <c r="I974" s="15"/>
      <c r="J974" s="15"/>
      <c r="K974" s="15"/>
      <c r="L974" s="15"/>
      <c r="M974" s="15"/>
      <c r="N974" s="15"/>
      <c r="O974" s="15"/>
      <c r="P974" s="15"/>
      <c r="Q974" s="15"/>
      <c r="R974" s="15"/>
      <c r="S974" s="15"/>
    </row>
    <row r="975">
      <c r="A975" s="15"/>
      <c r="B975" s="15"/>
      <c r="C975" s="15"/>
      <c r="D975" s="15"/>
      <c r="E975" s="15"/>
      <c r="F975" s="15"/>
      <c r="G975" s="15"/>
      <c r="H975" s="15"/>
      <c r="I975" s="15"/>
      <c r="J975" s="15"/>
      <c r="K975" s="15"/>
      <c r="L975" s="15"/>
      <c r="M975" s="15"/>
      <c r="N975" s="15"/>
      <c r="O975" s="15"/>
      <c r="P975" s="15"/>
      <c r="Q975" s="15"/>
      <c r="R975" s="15"/>
      <c r="S975" s="15"/>
    </row>
    <row r="976">
      <c r="A976" s="15"/>
      <c r="B976" s="15"/>
      <c r="C976" s="15"/>
      <c r="D976" s="15"/>
      <c r="E976" s="15"/>
      <c r="F976" s="15"/>
      <c r="G976" s="15"/>
      <c r="H976" s="15"/>
      <c r="I976" s="15"/>
      <c r="J976" s="15"/>
      <c r="K976" s="15"/>
      <c r="L976" s="15"/>
      <c r="M976" s="15"/>
      <c r="N976" s="15"/>
      <c r="O976" s="15"/>
      <c r="P976" s="15"/>
      <c r="Q976" s="15"/>
      <c r="R976" s="15"/>
      <c r="S976" s="15"/>
    </row>
    <row r="977">
      <c r="A977" s="15"/>
      <c r="B977" s="15"/>
      <c r="C977" s="15"/>
      <c r="D977" s="15"/>
      <c r="E977" s="15"/>
      <c r="F977" s="15"/>
      <c r="G977" s="15"/>
      <c r="H977" s="15"/>
      <c r="I977" s="15"/>
      <c r="J977" s="15"/>
      <c r="K977" s="15"/>
      <c r="L977" s="15"/>
      <c r="M977" s="15"/>
      <c r="N977" s="15"/>
      <c r="O977" s="15"/>
      <c r="P977" s="15"/>
      <c r="Q977" s="15"/>
      <c r="R977" s="15"/>
      <c r="S977" s="15"/>
    </row>
    <row r="978">
      <c r="A978" s="15"/>
      <c r="B978" s="15"/>
      <c r="C978" s="15"/>
      <c r="D978" s="15"/>
      <c r="E978" s="15"/>
      <c r="F978" s="15"/>
      <c r="G978" s="15"/>
      <c r="H978" s="15"/>
      <c r="I978" s="15"/>
      <c r="J978" s="15"/>
      <c r="K978" s="15"/>
      <c r="L978" s="15"/>
      <c r="M978" s="15"/>
      <c r="N978" s="15"/>
      <c r="O978" s="15"/>
      <c r="P978" s="15"/>
      <c r="Q978" s="15"/>
      <c r="R978" s="15"/>
      <c r="S978" s="15"/>
    </row>
    <row r="979">
      <c r="A979" s="15"/>
      <c r="B979" s="15"/>
      <c r="C979" s="15"/>
      <c r="D979" s="15"/>
      <c r="E979" s="15"/>
      <c r="F979" s="15"/>
      <c r="G979" s="15"/>
      <c r="H979" s="15"/>
      <c r="I979" s="15"/>
      <c r="J979" s="15"/>
      <c r="K979" s="15"/>
      <c r="L979" s="15"/>
      <c r="M979" s="15"/>
      <c r="N979" s="15"/>
      <c r="O979" s="15"/>
      <c r="P979" s="15"/>
      <c r="Q979" s="15"/>
      <c r="R979" s="15"/>
      <c r="S979" s="15"/>
    </row>
    <row r="980">
      <c r="A980" s="15"/>
      <c r="B980" s="15"/>
      <c r="C980" s="15"/>
      <c r="D980" s="15"/>
      <c r="E980" s="15"/>
      <c r="F980" s="15"/>
      <c r="G980" s="15"/>
      <c r="H980" s="15"/>
      <c r="I980" s="15"/>
      <c r="J980" s="15"/>
      <c r="K980" s="15"/>
      <c r="L980" s="15"/>
      <c r="M980" s="15"/>
      <c r="N980" s="15"/>
      <c r="O980" s="15"/>
      <c r="P980" s="15"/>
      <c r="Q980" s="15"/>
      <c r="R980" s="15"/>
      <c r="S980" s="15"/>
    </row>
    <row r="981">
      <c r="A981" s="15"/>
      <c r="B981" s="15"/>
      <c r="C981" s="15"/>
      <c r="D981" s="15"/>
      <c r="E981" s="15"/>
      <c r="F981" s="15"/>
      <c r="G981" s="15"/>
      <c r="H981" s="15"/>
      <c r="I981" s="15"/>
      <c r="J981" s="15"/>
      <c r="K981" s="15"/>
      <c r="L981" s="15"/>
      <c r="M981" s="15"/>
      <c r="N981" s="15"/>
      <c r="O981" s="15"/>
      <c r="P981" s="15"/>
      <c r="Q981" s="15"/>
      <c r="R981" s="15"/>
      <c r="S981" s="15"/>
    </row>
    <row r="982">
      <c r="A982" s="15"/>
      <c r="B982" s="15"/>
      <c r="C982" s="15"/>
      <c r="D982" s="15"/>
      <c r="E982" s="15"/>
      <c r="F982" s="15"/>
      <c r="G982" s="15"/>
      <c r="H982" s="15"/>
      <c r="I982" s="15"/>
      <c r="J982" s="15"/>
      <c r="K982" s="15"/>
      <c r="L982" s="15"/>
      <c r="M982" s="15"/>
      <c r="N982" s="15"/>
      <c r="O982" s="15"/>
      <c r="P982" s="15"/>
      <c r="Q982" s="15"/>
      <c r="R982" s="15"/>
      <c r="S982" s="15"/>
    </row>
    <row r="983">
      <c r="A983" s="15"/>
      <c r="B983" s="15"/>
      <c r="C983" s="15"/>
      <c r="D983" s="15"/>
      <c r="E983" s="15"/>
      <c r="F983" s="15"/>
      <c r="G983" s="15"/>
      <c r="H983" s="15"/>
      <c r="I983" s="15"/>
      <c r="J983" s="15"/>
      <c r="K983" s="15"/>
      <c r="L983" s="15"/>
      <c r="M983" s="15"/>
      <c r="N983" s="15"/>
      <c r="O983" s="15"/>
      <c r="P983" s="15"/>
      <c r="Q983" s="15"/>
      <c r="R983" s="15"/>
      <c r="S983" s="15"/>
    </row>
    <row r="984">
      <c r="A984" s="15"/>
      <c r="B984" s="15"/>
      <c r="C984" s="15"/>
      <c r="D984" s="15"/>
      <c r="E984" s="15"/>
      <c r="F984" s="15"/>
      <c r="G984" s="15"/>
      <c r="H984" s="15"/>
      <c r="I984" s="15"/>
      <c r="J984" s="15"/>
      <c r="K984" s="15"/>
      <c r="L984" s="15"/>
      <c r="M984" s="15"/>
      <c r="N984" s="15"/>
      <c r="O984" s="15"/>
      <c r="P984" s="15"/>
      <c r="Q984" s="15"/>
      <c r="R984" s="15"/>
      <c r="S984" s="15"/>
    </row>
    <row r="985">
      <c r="A985" s="15"/>
      <c r="B985" s="15"/>
      <c r="C985" s="15"/>
      <c r="D985" s="15"/>
      <c r="E985" s="15"/>
      <c r="F985" s="15"/>
      <c r="G985" s="15"/>
      <c r="H985" s="15"/>
      <c r="I985" s="15"/>
      <c r="J985" s="15"/>
      <c r="K985" s="15"/>
      <c r="L985" s="15"/>
      <c r="M985" s="15"/>
      <c r="N985" s="15"/>
      <c r="O985" s="15"/>
      <c r="P985" s="15"/>
      <c r="Q985" s="15"/>
      <c r="R985" s="15"/>
      <c r="S985" s="15"/>
    </row>
    <row r="986">
      <c r="A986" s="15"/>
      <c r="B986" s="15"/>
      <c r="C986" s="15"/>
      <c r="D986" s="15"/>
      <c r="E986" s="15"/>
      <c r="F986" s="15"/>
      <c r="G986" s="15"/>
      <c r="H986" s="15"/>
      <c r="I986" s="15"/>
      <c r="J986" s="15"/>
      <c r="K986" s="15"/>
      <c r="L986" s="15"/>
      <c r="M986" s="15"/>
      <c r="N986" s="15"/>
      <c r="O986" s="15"/>
      <c r="P986" s="15"/>
      <c r="Q986" s="15"/>
      <c r="R986" s="15"/>
      <c r="S986" s="15"/>
    </row>
    <row r="987">
      <c r="A987" s="15"/>
      <c r="B987" s="15"/>
      <c r="C987" s="15"/>
      <c r="D987" s="15"/>
      <c r="E987" s="15"/>
      <c r="F987" s="15"/>
      <c r="G987" s="15"/>
      <c r="H987" s="15"/>
      <c r="I987" s="15"/>
      <c r="J987" s="15"/>
      <c r="K987" s="15"/>
      <c r="L987" s="15"/>
      <c r="M987" s="15"/>
      <c r="N987" s="15"/>
      <c r="O987" s="15"/>
      <c r="P987" s="15"/>
      <c r="Q987" s="15"/>
      <c r="R987" s="15"/>
      <c r="S987" s="15"/>
    </row>
    <row r="988">
      <c r="A988" s="15"/>
      <c r="B988" s="15"/>
      <c r="C988" s="15"/>
      <c r="D988" s="15"/>
      <c r="E988" s="15"/>
      <c r="F988" s="15"/>
      <c r="G988" s="15"/>
      <c r="H988" s="15"/>
      <c r="I988" s="15"/>
      <c r="J988" s="15"/>
      <c r="K988" s="15"/>
      <c r="L988" s="15"/>
      <c r="M988" s="15"/>
      <c r="N988" s="15"/>
      <c r="O988" s="15"/>
      <c r="P988" s="15"/>
      <c r="Q988" s="15"/>
      <c r="R988" s="15"/>
      <c r="S988" s="15"/>
    </row>
    <row r="989">
      <c r="A989" s="15"/>
      <c r="B989" s="15"/>
      <c r="C989" s="15"/>
      <c r="D989" s="15"/>
      <c r="E989" s="15"/>
      <c r="F989" s="15"/>
      <c r="G989" s="15"/>
      <c r="H989" s="15"/>
      <c r="I989" s="15"/>
      <c r="J989" s="15"/>
      <c r="K989" s="15"/>
      <c r="L989" s="15"/>
      <c r="M989" s="15"/>
      <c r="N989" s="15"/>
      <c r="O989" s="15"/>
      <c r="P989" s="15"/>
      <c r="Q989" s="15"/>
      <c r="R989" s="15"/>
      <c r="S989" s="15"/>
    </row>
    <row r="990">
      <c r="A990" s="15"/>
      <c r="B990" s="15"/>
      <c r="C990" s="15"/>
      <c r="D990" s="15"/>
      <c r="E990" s="15"/>
      <c r="F990" s="15"/>
      <c r="G990" s="15"/>
      <c r="H990" s="15"/>
      <c r="I990" s="15"/>
      <c r="J990" s="15"/>
      <c r="K990" s="15"/>
      <c r="L990" s="15"/>
      <c r="M990" s="15"/>
      <c r="N990" s="15"/>
      <c r="O990" s="15"/>
      <c r="P990" s="15"/>
      <c r="Q990" s="15"/>
      <c r="R990" s="15"/>
      <c r="S990" s="15"/>
    </row>
    <row r="991">
      <c r="A991" s="15"/>
      <c r="B991" s="15"/>
      <c r="C991" s="15"/>
      <c r="D991" s="15"/>
      <c r="E991" s="15"/>
      <c r="F991" s="15"/>
      <c r="G991" s="15"/>
      <c r="H991" s="15"/>
      <c r="I991" s="15"/>
      <c r="J991" s="15"/>
      <c r="K991" s="15"/>
      <c r="L991" s="15"/>
      <c r="M991" s="15"/>
      <c r="N991" s="15"/>
      <c r="O991" s="15"/>
      <c r="P991" s="15"/>
      <c r="Q991" s="15"/>
      <c r="R991" s="15"/>
      <c r="S991" s="15"/>
    </row>
    <row r="992">
      <c r="A992" s="15"/>
      <c r="B992" s="15"/>
      <c r="C992" s="15"/>
      <c r="D992" s="15"/>
      <c r="E992" s="15"/>
      <c r="F992" s="15"/>
      <c r="G992" s="15"/>
      <c r="H992" s="15"/>
      <c r="I992" s="15"/>
      <c r="J992" s="15"/>
      <c r="K992" s="15"/>
      <c r="L992" s="15"/>
      <c r="M992" s="15"/>
      <c r="N992" s="15"/>
      <c r="O992" s="15"/>
      <c r="P992" s="15"/>
      <c r="Q992" s="15"/>
      <c r="R992" s="15"/>
      <c r="S992" s="15"/>
    </row>
    <row r="993">
      <c r="A993" s="15"/>
      <c r="B993" s="15"/>
      <c r="C993" s="15"/>
      <c r="D993" s="15"/>
      <c r="E993" s="15"/>
      <c r="F993" s="15"/>
      <c r="G993" s="15"/>
      <c r="H993" s="15"/>
      <c r="I993" s="15"/>
      <c r="J993" s="15"/>
      <c r="K993" s="15"/>
      <c r="L993" s="15"/>
      <c r="M993" s="15"/>
      <c r="N993" s="15"/>
      <c r="O993" s="15"/>
      <c r="P993" s="15"/>
      <c r="Q993" s="15"/>
      <c r="R993" s="15"/>
      <c r="S993" s="15"/>
    </row>
    <row r="994">
      <c r="A994" s="15"/>
      <c r="B994" s="15"/>
      <c r="C994" s="15"/>
      <c r="D994" s="15"/>
      <c r="E994" s="15"/>
      <c r="F994" s="15"/>
      <c r="G994" s="15"/>
      <c r="H994" s="15"/>
      <c r="I994" s="15"/>
      <c r="J994" s="15"/>
      <c r="K994" s="15"/>
      <c r="L994" s="15"/>
      <c r="M994" s="15"/>
      <c r="N994" s="15"/>
      <c r="O994" s="15"/>
      <c r="P994" s="15"/>
      <c r="Q994" s="15"/>
      <c r="R994" s="15"/>
      <c r="S994" s="15"/>
    </row>
    <row r="995">
      <c r="A995" s="15"/>
      <c r="B995" s="15"/>
      <c r="C995" s="15"/>
      <c r="D995" s="15"/>
      <c r="E995" s="15"/>
      <c r="F995" s="15"/>
      <c r="G995" s="15"/>
      <c r="H995" s="15"/>
      <c r="I995" s="15"/>
      <c r="J995" s="15"/>
      <c r="K995" s="15"/>
      <c r="L995" s="15"/>
      <c r="M995" s="15"/>
      <c r="N995" s="15"/>
      <c r="O995" s="15"/>
      <c r="P995" s="15"/>
      <c r="Q995" s="15"/>
      <c r="R995" s="15"/>
      <c r="S995" s="15"/>
    </row>
    <row r="996">
      <c r="A996" s="15"/>
      <c r="B996" s="15"/>
      <c r="C996" s="15"/>
      <c r="D996" s="15"/>
      <c r="E996" s="15"/>
      <c r="F996" s="15"/>
      <c r="G996" s="15"/>
      <c r="H996" s="15"/>
      <c r="I996" s="15"/>
      <c r="J996" s="15"/>
      <c r="K996" s="15"/>
      <c r="L996" s="15"/>
      <c r="M996" s="15"/>
      <c r="N996" s="15"/>
      <c r="O996" s="15"/>
      <c r="P996" s="15"/>
      <c r="Q996" s="15"/>
      <c r="R996" s="15"/>
      <c r="S996" s="15"/>
    </row>
    <row r="997">
      <c r="A997" s="15"/>
      <c r="B997" s="15"/>
      <c r="C997" s="15"/>
      <c r="D997" s="15"/>
      <c r="E997" s="15"/>
      <c r="F997" s="15"/>
      <c r="G997" s="15"/>
      <c r="H997" s="15"/>
      <c r="I997" s="15"/>
      <c r="J997" s="15"/>
      <c r="K997" s="15"/>
      <c r="L997" s="15"/>
      <c r="M997" s="15"/>
      <c r="N997" s="15"/>
      <c r="O997" s="15"/>
      <c r="P997" s="15"/>
      <c r="Q997" s="15"/>
      <c r="R997" s="15"/>
      <c r="S997" s="15"/>
    </row>
    <row r="998">
      <c r="A998" s="15"/>
      <c r="B998" s="15"/>
      <c r="C998" s="15"/>
      <c r="D998" s="15"/>
      <c r="E998" s="15"/>
      <c r="F998" s="15"/>
      <c r="G998" s="15"/>
      <c r="H998" s="15"/>
      <c r="I998" s="15"/>
      <c r="J998" s="15"/>
      <c r="K998" s="15"/>
      <c r="L998" s="15"/>
      <c r="M998" s="15"/>
      <c r="N998" s="15"/>
      <c r="O998" s="15"/>
      <c r="P998" s="15"/>
      <c r="Q998" s="15"/>
      <c r="R998" s="15"/>
      <c r="S998" s="15"/>
    </row>
    <row r="999">
      <c r="A999" s="15"/>
      <c r="B999" s="15"/>
      <c r="C999" s="15"/>
      <c r="D999" s="15"/>
      <c r="E999" s="15"/>
      <c r="F999" s="15"/>
      <c r="G999" s="15"/>
      <c r="H999" s="15"/>
      <c r="I999" s="15"/>
      <c r="J999" s="15"/>
      <c r="K999" s="15"/>
      <c r="L999" s="15"/>
      <c r="M999" s="15"/>
      <c r="N999" s="15"/>
      <c r="O999" s="15"/>
      <c r="P999" s="15"/>
      <c r="Q999" s="15"/>
      <c r="R999" s="15"/>
      <c r="S999" s="15"/>
    </row>
    <row r="1000">
      <c r="A1000" s="15"/>
      <c r="B1000" s="15"/>
      <c r="C1000" s="15"/>
      <c r="D1000" s="15"/>
      <c r="E1000" s="15"/>
      <c r="F1000" s="15"/>
      <c r="G1000" s="15"/>
      <c r="H1000" s="15"/>
      <c r="I1000" s="15"/>
      <c r="J1000" s="15"/>
      <c r="K1000" s="15"/>
      <c r="L1000" s="15"/>
      <c r="M1000" s="15"/>
      <c r="N1000" s="15"/>
      <c r="O1000" s="15"/>
      <c r="P1000" s="15"/>
      <c r="Q1000" s="15"/>
      <c r="R1000" s="15"/>
      <c r="S1000" s="15"/>
    </row>
    <row r="1001">
      <c r="A1001" s="15"/>
      <c r="B1001" s="15"/>
      <c r="C1001" s="15"/>
      <c r="D1001" s="15"/>
      <c r="E1001" s="15"/>
      <c r="F1001" s="15"/>
      <c r="G1001" s="15"/>
      <c r="H1001" s="15"/>
      <c r="I1001" s="15"/>
      <c r="J1001" s="15"/>
      <c r="K1001" s="15"/>
      <c r="L1001" s="15"/>
      <c r="M1001" s="15"/>
      <c r="N1001" s="15"/>
      <c r="O1001" s="15"/>
      <c r="P1001" s="15"/>
      <c r="Q1001" s="15"/>
      <c r="R1001" s="15"/>
      <c r="S1001" s="15"/>
    </row>
  </sheetData>
  <autoFilter ref="$A$2:$R$17"/>
  <mergeCells count="3">
    <mergeCell ref="M1:P1"/>
    <mergeCell ref="H16:L16"/>
    <mergeCell ref="L17:M17"/>
  </mergeCells>
  <dataValidations>
    <dataValidation type="list" allowBlank="1" showErrorMessage="1" sqref="K3:K15">
      <formula1>LISTA!$B$2:$B$41</formula1>
    </dataValidation>
    <dataValidation type="list" allowBlank="1" showErrorMessage="1" sqref="L3:L15">
      <formula1>LISTA!$A$2:$A$10</formula1>
    </dataValidation>
    <dataValidation type="custom" allowBlank="1" showDropDown="1" sqref="C24:E24 C25">
      <formula1>OR(NOT(ISERROR(DATEVALUE(C24))), AND(ISNUMBER(C24), LEFT(CELL("format", C24))="D"))</formula1>
    </dataValidation>
    <dataValidation type="custom" allowBlank="1" showDropDown="1" showErrorMessage="1" sqref="B3:C15">
      <formula1>OR(NOT(ISERROR(DATEVALUE(B3))), AND(ISNUMBER(B3), LEFT(CELL("format", B3))="D"))</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3" width="12.88"/>
    <col customWidth="1" min="4" max="4" width="17.13"/>
    <col customWidth="1" min="5" max="5" width="12.13"/>
    <col customWidth="1" min="6" max="6" width="14.75"/>
    <col customWidth="1" min="7" max="7" width="23.0"/>
    <col customWidth="1" min="8" max="8" width="22.75"/>
    <col customWidth="1" min="9" max="9" width="19.75"/>
    <col customWidth="1" min="10" max="12" width="15.63"/>
    <col customWidth="1" min="16" max="16" width="13.75"/>
    <col customWidth="1" min="17" max="17" width="15.63"/>
    <col customWidth="1" min="18" max="18" width="54.25"/>
    <col customWidth="1" min="19" max="19" width="36.38"/>
  </cols>
  <sheetData>
    <row r="1">
      <c r="A1" s="1"/>
      <c r="B1" s="3"/>
      <c r="C1" s="3"/>
      <c r="D1" s="3"/>
      <c r="E1" s="3"/>
      <c r="F1" s="4"/>
      <c r="G1" s="4"/>
      <c r="H1" s="4"/>
      <c r="I1" s="4"/>
      <c r="J1" s="4"/>
      <c r="K1" s="4"/>
      <c r="L1" s="4"/>
      <c r="M1" s="5" t="s">
        <v>0</v>
      </c>
      <c r="N1" s="6"/>
      <c r="O1" s="6"/>
      <c r="P1" s="7"/>
      <c r="Q1" s="8"/>
      <c r="R1" s="8"/>
    </row>
    <row r="2">
      <c r="A2" s="3" t="s">
        <v>1</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row>
    <row r="3">
      <c r="A3" s="13"/>
      <c r="B3" s="14">
        <v>44896.0</v>
      </c>
      <c r="C3" s="14">
        <v>44897.0</v>
      </c>
      <c r="D3" s="13">
        <v>3.81401100124583E14</v>
      </c>
      <c r="E3" s="13">
        <v>1348.0</v>
      </c>
      <c r="F3" s="13">
        <v>0.0</v>
      </c>
      <c r="G3" s="13" t="s">
        <v>852</v>
      </c>
      <c r="H3" s="13" t="s">
        <v>852</v>
      </c>
      <c r="I3" s="13">
        <v>7.5607569E7</v>
      </c>
      <c r="J3" s="13" t="s">
        <v>853</v>
      </c>
      <c r="K3" s="13" t="s">
        <v>510</v>
      </c>
      <c r="L3" s="13"/>
      <c r="M3" s="91">
        <v>840.0</v>
      </c>
      <c r="N3" s="13">
        <f t="shared" ref="N3:N9" si="1">M3</f>
        <v>840</v>
      </c>
      <c r="O3" s="13">
        <v>0.0</v>
      </c>
      <c r="P3" s="13" t="s">
        <v>854</v>
      </c>
      <c r="Q3" s="16" t="s">
        <v>23</v>
      </c>
      <c r="R3" s="13" t="s">
        <v>855</v>
      </c>
    </row>
    <row r="4">
      <c r="A4" s="13">
        <v>2.0</v>
      </c>
      <c r="B4" s="98">
        <v>44896.0</v>
      </c>
      <c r="C4" s="98">
        <v>44921.0</v>
      </c>
      <c r="D4" s="13">
        <v>3.81401100124583E14</v>
      </c>
      <c r="E4" s="13">
        <v>1351.0</v>
      </c>
      <c r="F4" s="13">
        <v>3730955.0</v>
      </c>
      <c r="G4" s="13" t="s">
        <v>856</v>
      </c>
      <c r="H4" s="13" t="s">
        <v>857</v>
      </c>
      <c r="I4" s="13">
        <v>7.8300582E7</v>
      </c>
      <c r="J4" s="13" t="s">
        <v>858</v>
      </c>
      <c r="K4" s="13" t="s">
        <v>203</v>
      </c>
      <c r="L4" s="13" t="s">
        <v>44</v>
      </c>
      <c r="M4" s="13">
        <v>3674.88</v>
      </c>
      <c r="N4" s="13">
        <f t="shared" si="1"/>
        <v>3674.88</v>
      </c>
      <c r="O4" s="13">
        <v>0.0</v>
      </c>
      <c r="P4" s="13" t="s">
        <v>859</v>
      </c>
      <c r="Q4" s="16" t="s">
        <v>23</v>
      </c>
      <c r="R4" s="13" t="s">
        <v>860</v>
      </c>
    </row>
    <row r="5">
      <c r="A5" s="99">
        <v>3.0</v>
      </c>
      <c r="B5" s="100">
        <v>44897.0</v>
      </c>
      <c r="C5" s="100">
        <v>44939.0</v>
      </c>
      <c r="D5" s="99">
        <v>3.81401100124583E14</v>
      </c>
      <c r="E5" s="99">
        <v>1352.0</v>
      </c>
      <c r="F5" s="99">
        <v>4510823.0</v>
      </c>
      <c r="G5" s="99" t="s">
        <v>861</v>
      </c>
      <c r="H5" s="99" t="s">
        <v>862</v>
      </c>
      <c r="I5" s="99">
        <v>7.6457991E7</v>
      </c>
      <c r="J5" s="99" t="s">
        <v>863</v>
      </c>
      <c r="K5" s="99" t="s">
        <v>845</v>
      </c>
      <c r="L5" s="99" t="s">
        <v>44</v>
      </c>
      <c r="M5" s="99">
        <v>3132.0</v>
      </c>
      <c r="N5" s="99">
        <f t="shared" si="1"/>
        <v>3132</v>
      </c>
      <c r="O5" s="99" t="s">
        <v>864</v>
      </c>
      <c r="P5" s="99" t="s">
        <v>831</v>
      </c>
      <c r="Q5" s="101" t="s">
        <v>865</v>
      </c>
      <c r="R5" s="99" t="s">
        <v>866</v>
      </c>
      <c r="S5" s="92"/>
    </row>
    <row r="6">
      <c r="A6" s="99">
        <v>4.0</v>
      </c>
      <c r="B6" s="100">
        <v>44897.0</v>
      </c>
      <c r="C6" s="100">
        <v>44939.0</v>
      </c>
      <c r="D6" s="99">
        <v>3.81401100124583E14</v>
      </c>
      <c r="E6" s="99">
        <v>1362.0</v>
      </c>
      <c r="F6" s="99">
        <v>3556245.0</v>
      </c>
      <c r="G6" s="99" t="s">
        <v>867</v>
      </c>
      <c r="H6" s="99" t="s">
        <v>868</v>
      </c>
      <c r="I6" s="99">
        <v>7.7417339E7</v>
      </c>
      <c r="J6" s="99" t="s">
        <v>869</v>
      </c>
      <c r="K6" s="99" t="s">
        <v>845</v>
      </c>
      <c r="L6" s="99" t="s">
        <v>44</v>
      </c>
      <c r="M6" s="99">
        <v>3132.0</v>
      </c>
      <c r="N6" s="99">
        <f t="shared" si="1"/>
        <v>3132</v>
      </c>
      <c r="O6" s="99" t="s">
        <v>864</v>
      </c>
      <c r="P6" s="99" t="s">
        <v>831</v>
      </c>
      <c r="Q6" s="101" t="s">
        <v>23</v>
      </c>
      <c r="R6" s="99" t="s">
        <v>870</v>
      </c>
    </row>
    <row r="7">
      <c r="A7" s="99">
        <v>5.0</v>
      </c>
      <c r="B7" s="100">
        <v>44897.0</v>
      </c>
      <c r="C7" s="100">
        <v>44939.0</v>
      </c>
      <c r="D7" s="99">
        <v>3.81401100124583E14</v>
      </c>
      <c r="E7" s="99">
        <v>1371.0</v>
      </c>
      <c r="F7" s="99">
        <v>3.79435901E9</v>
      </c>
      <c r="G7" s="99" t="s">
        <v>871</v>
      </c>
      <c r="H7" s="99" t="s">
        <v>872</v>
      </c>
      <c r="I7" s="99">
        <v>7.0306946E7</v>
      </c>
      <c r="J7" s="99" t="s">
        <v>873</v>
      </c>
      <c r="K7" s="99" t="s">
        <v>141</v>
      </c>
      <c r="L7" s="99" t="s">
        <v>44</v>
      </c>
      <c r="M7" s="99">
        <v>1844.4</v>
      </c>
      <c r="N7" s="99">
        <f t="shared" si="1"/>
        <v>1844.4</v>
      </c>
      <c r="O7" s="99" t="s">
        <v>864</v>
      </c>
      <c r="P7" s="99" t="s">
        <v>831</v>
      </c>
      <c r="Q7" s="101" t="s">
        <v>23</v>
      </c>
      <c r="R7" s="99" t="s">
        <v>874</v>
      </c>
      <c r="S7" s="102"/>
      <c r="T7" s="102"/>
      <c r="U7" s="102"/>
      <c r="V7" s="102"/>
      <c r="W7" s="102"/>
      <c r="X7" s="102"/>
      <c r="Y7" s="102"/>
      <c r="Z7" s="102"/>
      <c r="AA7" s="102"/>
      <c r="AB7" s="102"/>
      <c r="AC7" s="102"/>
      <c r="AD7" s="102"/>
      <c r="AE7" s="102"/>
    </row>
    <row r="8">
      <c r="A8" s="13">
        <v>6.0</v>
      </c>
      <c r="B8" s="14">
        <v>44897.0</v>
      </c>
      <c r="C8" s="14">
        <v>44916.0</v>
      </c>
      <c r="D8" s="13">
        <v>3.81401100124583E14</v>
      </c>
      <c r="E8" s="13"/>
      <c r="F8" s="77">
        <v>6235944.0</v>
      </c>
      <c r="G8" s="13" t="s">
        <v>875</v>
      </c>
      <c r="H8" s="13" t="s">
        <v>875</v>
      </c>
      <c r="I8" s="13">
        <v>6.0993118E7</v>
      </c>
      <c r="J8" s="13" t="s">
        <v>876</v>
      </c>
      <c r="K8" s="13" t="s">
        <v>98</v>
      </c>
      <c r="L8" s="13" t="s">
        <v>27</v>
      </c>
      <c r="M8" s="13">
        <v>786.48</v>
      </c>
      <c r="N8" s="13">
        <f t="shared" si="1"/>
        <v>786.48</v>
      </c>
      <c r="O8" s="13">
        <v>0.0</v>
      </c>
      <c r="P8" s="13" t="s">
        <v>831</v>
      </c>
      <c r="Q8" s="16" t="s">
        <v>23</v>
      </c>
      <c r="R8" s="13" t="s">
        <v>877</v>
      </c>
    </row>
    <row r="9">
      <c r="A9" s="99">
        <v>7.0</v>
      </c>
      <c r="B9" s="100">
        <v>44898.0</v>
      </c>
      <c r="C9" s="100">
        <v>44939.0</v>
      </c>
      <c r="D9" s="99">
        <v>3.81401100124583E14</v>
      </c>
      <c r="E9" s="99">
        <v>1397.0</v>
      </c>
      <c r="F9" s="99">
        <v>6440441.0</v>
      </c>
      <c r="G9" s="99" t="s">
        <v>878</v>
      </c>
      <c r="H9" s="99" t="s">
        <v>879</v>
      </c>
      <c r="I9" s="99">
        <v>7.6491986E7</v>
      </c>
      <c r="J9" s="99" t="s">
        <v>880</v>
      </c>
      <c r="K9" s="99" t="s">
        <v>845</v>
      </c>
      <c r="L9" s="99" t="s">
        <v>44</v>
      </c>
      <c r="M9" s="99">
        <v>3132.0</v>
      </c>
      <c r="N9" s="99">
        <f t="shared" si="1"/>
        <v>3132</v>
      </c>
      <c r="O9" s="99" t="s">
        <v>864</v>
      </c>
      <c r="P9" s="99" t="s">
        <v>881</v>
      </c>
      <c r="Q9" s="101" t="s">
        <v>23</v>
      </c>
      <c r="R9" s="99" t="s">
        <v>882</v>
      </c>
    </row>
    <row r="10">
      <c r="A10" s="99">
        <v>8.0</v>
      </c>
      <c r="B10" s="100">
        <v>44898.0</v>
      </c>
      <c r="C10" s="100">
        <v>44939.0</v>
      </c>
      <c r="D10" s="99">
        <v>3.81401100124583E14</v>
      </c>
      <c r="E10" s="99">
        <v>1383.0</v>
      </c>
      <c r="F10" s="99">
        <v>3.79435901E9</v>
      </c>
      <c r="G10" s="99" t="s">
        <v>871</v>
      </c>
      <c r="H10" s="99" t="s">
        <v>883</v>
      </c>
      <c r="I10" s="99">
        <v>7.0306946E7</v>
      </c>
      <c r="J10" s="99" t="s">
        <v>884</v>
      </c>
      <c r="K10" s="99" t="s">
        <v>203</v>
      </c>
      <c r="L10" s="99" t="s">
        <v>44</v>
      </c>
      <c r="M10" s="99">
        <v>2408.16</v>
      </c>
      <c r="N10" s="99">
        <v>2408.16</v>
      </c>
      <c r="O10" s="99" t="s">
        <v>864</v>
      </c>
      <c r="P10" s="99" t="s">
        <v>881</v>
      </c>
      <c r="Q10" s="101" t="s">
        <v>23</v>
      </c>
      <c r="R10" s="99" t="s">
        <v>885</v>
      </c>
    </row>
    <row r="11" ht="228.75" customHeight="1">
      <c r="A11" s="103">
        <v>9.0</v>
      </c>
      <c r="B11" s="104">
        <v>44901.0</v>
      </c>
      <c r="C11" s="104">
        <v>44892.0</v>
      </c>
      <c r="D11" s="105">
        <v>3.81401100124583E14</v>
      </c>
      <c r="E11" s="105">
        <v>1512.0</v>
      </c>
      <c r="F11" s="105" t="s">
        <v>886</v>
      </c>
      <c r="G11" s="105" t="s">
        <v>887</v>
      </c>
      <c r="H11" s="105" t="s">
        <v>887</v>
      </c>
      <c r="I11" s="105" t="s">
        <v>743</v>
      </c>
      <c r="J11" s="105" t="s">
        <v>888</v>
      </c>
      <c r="K11" s="105" t="s">
        <v>98</v>
      </c>
      <c r="L11" s="105" t="s">
        <v>27</v>
      </c>
      <c r="M11" s="103">
        <v>835.36</v>
      </c>
      <c r="N11" s="105">
        <f t="shared" ref="N11:N23" si="2">M11</f>
        <v>835.36</v>
      </c>
      <c r="O11" s="106"/>
      <c r="P11" s="105" t="s">
        <v>889</v>
      </c>
      <c r="Q11" s="107" t="s">
        <v>23</v>
      </c>
      <c r="R11" s="105" t="s">
        <v>890</v>
      </c>
      <c r="S11" s="13"/>
    </row>
    <row r="12">
      <c r="A12" s="95">
        <v>11.0</v>
      </c>
      <c r="B12" s="94">
        <v>44901.0</v>
      </c>
      <c r="C12" s="94">
        <v>44926.0</v>
      </c>
      <c r="D12" s="95">
        <v>3.81401100124583E14</v>
      </c>
      <c r="E12" s="95">
        <v>1513.0</v>
      </c>
      <c r="F12" s="95">
        <v>5.229420017E9</v>
      </c>
      <c r="G12" s="95" t="s">
        <v>891</v>
      </c>
      <c r="H12" s="95" t="s">
        <v>834</v>
      </c>
      <c r="I12" s="95">
        <v>6.7400273E7</v>
      </c>
      <c r="J12" s="95" t="s">
        <v>838</v>
      </c>
      <c r="K12" s="95" t="s">
        <v>839</v>
      </c>
      <c r="L12" s="96"/>
      <c r="M12" s="93">
        <v>1461.6</v>
      </c>
      <c r="N12" s="95">
        <f t="shared" si="2"/>
        <v>1461.6</v>
      </c>
      <c r="O12" s="96"/>
      <c r="P12" s="95" t="s">
        <v>854</v>
      </c>
      <c r="Q12" s="97" t="s">
        <v>892</v>
      </c>
      <c r="R12" s="95" t="s">
        <v>893</v>
      </c>
      <c r="S12" s="92"/>
    </row>
    <row r="13">
      <c r="A13" s="13">
        <v>10.0</v>
      </c>
      <c r="B13" s="14">
        <v>44901.0</v>
      </c>
      <c r="C13" s="14">
        <v>44926.0</v>
      </c>
      <c r="D13" s="13">
        <v>3.81401100124583E14</v>
      </c>
      <c r="E13" s="13">
        <v>1514.0</v>
      </c>
      <c r="F13" s="13">
        <v>5.229420017E9</v>
      </c>
      <c r="G13" s="13" t="s">
        <v>833</v>
      </c>
      <c r="H13" s="13" t="s">
        <v>834</v>
      </c>
      <c r="I13" s="13">
        <v>6.7400273E7</v>
      </c>
      <c r="J13" s="13" t="s">
        <v>838</v>
      </c>
      <c r="K13" s="13" t="s">
        <v>141</v>
      </c>
      <c r="L13" s="13" t="s">
        <v>44</v>
      </c>
      <c r="M13" s="91">
        <v>2011.44</v>
      </c>
      <c r="N13" s="13">
        <f t="shared" si="2"/>
        <v>2011.44</v>
      </c>
      <c r="O13" s="15"/>
      <c r="P13" s="13" t="s">
        <v>854</v>
      </c>
      <c r="Q13" s="16" t="s">
        <v>894</v>
      </c>
      <c r="R13" s="13" t="s">
        <v>895</v>
      </c>
      <c r="S13" s="92"/>
    </row>
    <row r="14">
      <c r="A14" s="25">
        <v>12.0</v>
      </c>
      <c r="B14" s="26">
        <v>44903.0</v>
      </c>
      <c r="C14" s="26">
        <v>44926.0</v>
      </c>
      <c r="D14" s="25">
        <v>3.81401100124583E14</v>
      </c>
      <c r="E14" s="25"/>
      <c r="F14" s="25">
        <v>6438448.0</v>
      </c>
      <c r="G14" s="25" t="s">
        <v>896</v>
      </c>
      <c r="H14" s="25" t="s">
        <v>896</v>
      </c>
      <c r="I14" s="25">
        <v>6.9498442E7</v>
      </c>
      <c r="J14" s="25" t="s">
        <v>897</v>
      </c>
      <c r="K14" s="25" t="s">
        <v>305</v>
      </c>
      <c r="L14" s="25" t="s">
        <v>44</v>
      </c>
      <c r="M14" s="25">
        <v>2178.5</v>
      </c>
      <c r="N14" s="25">
        <f t="shared" si="2"/>
        <v>2178.5</v>
      </c>
      <c r="O14" s="27"/>
      <c r="P14" s="25" t="s">
        <v>881</v>
      </c>
      <c r="Q14" s="28" t="s">
        <v>23</v>
      </c>
      <c r="R14" s="25" t="s">
        <v>898</v>
      </c>
    </row>
    <row r="15">
      <c r="A15" s="13">
        <v>13.0</v>
      </c>
      <c r="B15" s="14">
        <v>44906.0</v>
      </c>
      <c r="C15" s="14">
        <v>44907.0</v>
      </c>
      <c r="D15" s="13">
        <v>3.81401100124583E14</v>
      </c>
      <c r="E15" s="13"/>
      <c r="F15" s="13">
        <v>2710056.0</v>
      </c>
      <c r="G15" s="13" t="s">
        <v>899</v>
      </c>
      <c r="H15" s="13" t="s">
        <v>899</v>
      </c>
      <c r="I15" s="13">
        <v>7.1652274E7</v>
      </c>
      <c r="J15" s="13" t="s">
        <v>900</v>
      </c>
      <c r="K15" s="13" t="s">
        <v>458</v>
      </c>
      <c r="L15" s="13" t="s">
        <v>27</v>
      </c>
      <c r="M15" s="13">
        <v>1232.0</v>
      </c>
      <c r="N15" s="13">
        <f t="shared" si="2"/>
        <v>1232</v>
      </c>
      <c r="O15" s="13"/>
      <c r="P15" s="13" t="s">
        <v>881</v>
      </c>
      <c r="Q15" s="16" t="s">
        <v>23</v>
      </c>
      <c r="R15" s="13" t="s">
        <v>901</v>
      </c>
    </row>
    <row r="16">
      <c r="A16" s="13">
        <v>14.0</v>
      </c>
      <c r="B16" s="3" t="s">
        <v>2</v>
      </c>
      <c r="C16" s="14">
        <v>44926.0</v>
      </c>
      <c r="D16" s="13">
        <v>3.81401100124583E14</v>
      </c>
      <c r="E16" s="13">
        <v>1590.0</v>
      </c>
      <c r="F16" s="13">
        <v>6.243480011E9</v>
      </c>
      <c r="G16" s="13" t="s">
        <v>902</v>
      </c>
      <c r="H16" s="13" t="s">
        <v>903</v>
      </c>
      <c r="I16" s="13">
        <v>7.6674928E7</v>
      </c>
      <c r="J16" s="13" t="s">
        <v>904</v>
      </c>
      <c r="K16" s="13" t="s">
        <v>141</v>
      </c>
      <c r="L16" s="13" t="s">
        <v>44</v>
      </c>
      <c r="M16" s="13">
        <v>2011.44</v>
      </c>
      <c r="N16" s="13">
        <f t="shared" si="2"/>
        <v>2011.44</v>
      </c>
      <c r="O16" s="15"/>
      <c r="P16" s="13" t="s">
        <v>881</v>
      </c>
      <c r="Q16" s="16" t="s">
        <v>23</v>
      </c>
      <c r="R16" s="13" t="s">
        <v>905</v>
      </c>
      <c r="T16" s="108"/>
      <c r="U16" s="109"/>
    </row>
    <row r="17">
      <c r="A17" s="13">
        <v>15.0</v>
      </c>
      <c r="B17" s="14">
        <v>44908.0</v>
      </c>
      <c r="C17" s="14">
        <v>44926.0</v>
      </c>
      <c r="D17" s="13">
        <v>3.81401100124583E14</v>
      </c>
      <c r="E17" s="13">
        <v>1590.0</v>
      </c>
      <c r="F17" s="13">
        <v>6.243480011E9</v>
      </c>
      <c r="G17" s="13" t="s">
        <v>902</v>
      </c>
      <c r="H17" s="13" t="s">
        <v>903</v>
      </c>
      <c r="I17" s="13">
        <v>7.6674928E7</v>
      </c>
      <c r="J17" s="13" t="s">
        <v>904</v>
      </c>
      <c r="K17" s="13" t="s">
        <v>839</v>
      </c>
      <c r="L17" s="15"/>
      <c r="M17" s="13">
        <v>905.0</v>
      </c>
      <c r="N17" s="13">
        <f t="shared" si="2"/>
        <v>905</v>
      </c>
      <c r="O17" s="15"/>
      <c r="P17" s="13" t="s">
        <v>881</v>
      </c>
      <c r="Q17" s="16" t="s">
        <v>23</v>
      </c>
      <c r="R17" s="91" t="s">
        <v>906</v>
      </c>
      <c r="T17" s="108"/>
      <c r="U17" s="109"/>
    </row>
    <row r="18">
      <c r="A18" s="13">
        <v>16.0</v>
      </c>
      <c r="B18" s="14">
        <v>44914.0</v>
      </c>
      <c r="C18" s="14">
        <v>44928.0</v>
      </c>
      <c r="D18" s="13">
        <v>3.81401100124583E14</v>
      </c>
      <c r="E18" s="15"/>
      <c r="F18" s="13">
        <v>2.30530026E8</v>
      </c>
      <c r="G18" s="13" t="s">
        <v>907</v>
      </c>
      <c r="H18" s="13" t="s">
        <v>908</v>
      </c>
      <c r="I18" s="13">
        <v>7.0715447E7</v>
      </c>
      <c r="J18" s="15"/>
      <c r="K18" s="13" t="s">
        <v>119</v>
      </c>
      <c r="L18" s="13" t="s">
        <v>44</v>
      </c>
      <c r="M18" s="13">
        <v>4718.88</v>
      </c>
      <c r="N18" s="13">
        <f t="shared" si="2"/>
        <v>4718.88</v>
      </c>
      <c r="O18" s="15"/>
      <c r="P18" s="13" t="s">
        <v>881</v>
      </c>
      <c r="Q18" s="16" t="s">
        <v>23</v>
      </c>
      <c r="R18" s="13" t="s">
        <v>909</v>
      </c>
      <c r="T18" s="108"/>
      <c r="U18" s="109"/>
    </row>
    <row r="19">
      <c r="A19" s="13">
        <v>17.0</v>
      </c>
      <c r="B19" s="14">
        <v>44915.0</v>
      </c>
      <c r="C19" s="14">
        <v>44919.0</v>
      </c>
      <c r="D19" s="13">
        <v>3.81401100124583E14</v>
      </c>
      <c r="E19" s="13">
        <v>1699.0</v>
      </c>
      <c r="F19" s="13">
        <v>8.184913012E9</v>
      </c>
      <c r="G19" s="13" t="s">
        <v>910</v>
      </c>
      <c r="H19" s="13" t="s">
        <v>910</v>
      </c>
      <c r="I19" s="13">
        <v>7.8128471E7</v>
      </c>
      <c r="J19" s="13" t="s">
        <v>911</v>
      </c>
      <c r="K19" s="13" t="s">
        <v>305</v>
      </c>
      <c r="L19" s="13" t="s">
        <v>27</v>
      </c>
      <c r="M19" s="13">
        <v>1224.96</v>
      </c>
      <c r="N19" s="13">
        <f t="shared" si="2"/>
        <v>1224.96</v>
      </c>
      <c r="O19" s="15"/>
      <c r="P19" s="13" t="s">
        <v>881</v>
      </c>
      <c r="Q19" s="16" t="s">
        <v>912</v>
      </c>
      <c r="R19" s="13" t="s">
        <v>913</v>
      </c>
      <c r="S19" s="12"/>
      <c r="T19" s="108"/>
      <c r="U19" s="109"/>
    </row>
    <row r="20">
      <c r="A20" s="13">
        <v>18.0</v>
      </c>
      <c r="B20" s="14">
        <v>44916.0</v>
      </c>
      <c r="C20" s="14">
        <v>44922.0</v>
      </c>
      <c r="D20" s="13">
        <v>3.81401100124583E14</v>
      </c>
      <c r="E20" s="15"/>
      <c r="F20" s="13">
        <v>6479516.0</v>
      </c>
      <c r="G20" s="13" t="s">
        <v>914</v>
      </c>
      <c r="H20" s="13" t="s">
        <v>914</v>
      </c>
      <c r="I20" s="13">
        <v>7.2274783E7</v>
      </c>
      <c r="J20" s="13" t="s">
        <v>915</v>
      </c>
      <c r="K20" s="13" t="s">
        <v>98</v>
      </c>
      <c r="L20" s="13" t="s">
        <v>306</v>
      </c>
      <c r="M20" s="13">
        <v>2881.44</v>
      </c>
      <c r="N20" s="13">
        <f t="shared" si="2"/>
        <v>2881.44</v>
      </c>
      <c r="O20" s="15"/>
      <c r="P20" s="13" t="s">
        <v>881</v>
      </c>
      <c r="Q20" s="16" t="s">
        <v>23</v>
      </c>
      <c r="R20" s="13" t="s">
        <v>916</v>
      </c>
      <c r="T20" s="108"/>
      <c r="U20" s="109"/>
    </row>
    <row r="21">
      <c r="A21" s="13">
        <v>19.0</v>
      </c>
      <c r="B21" s="14">
        <v>44925.0</v>
      </c>
      <c r="C21" s="14">
        <v>44925.0</v>
      </c>
      <c r="D21" s="13">
        <v>3.81401100124583E14</v>
      </c>
      <c r="E21" s="13">
        <v>1961.0</v>
      </c>
      <c r="F21" s="13">
        <v>5.229420017E9</v>
      </c>
      <c r="G21" s="13" t="s">
        <v>833</v>
      </c>
      <c r="H21" s="13" t="s">
        <v>834</v>
      </c>
      <c r="I21" s="13">
        <v>6.7400273E7</v>
      </c>
      <c r="J21" s="13" t="s">
        <v>838</v>
      </c>
      <c r="K21" s="13" t="s">
        <v>98</v>
      </c>
      <c r="L21" s="13" t="s">
        <v>27</v>
      </c>
      <c r="M21" s="78">
        <v>3347.36</v>
      </c>
      <c r="N21" s="13">
        <f t="shared" si="2"/>
        <v>3347.36</v>
      </c>
      <c r="O21" s="15"/>
      <c r="P21" s="13" t="s">
        <v>881</v>
      </c>
      <c r="Q21" s="16" t="s">
        <v>23</v>
      </c>
      <c r="R21" s="13" t="s">
        <v>917</v>
      </c>
      <c r="T21" s="108"/>
      <c r="U21" s="109"/>
    </row>
    <row r="22">
      <c r="A22" s="13">
        <v>20.0</v>
      </c>
      <c r="B22" s="14">
        <v>44926.0</v>
      </c>
      <c r="C22" s="14">
        <v>44926.0</v>
      </c>
      <c r="D22" s="13">
        <v>3.81401100124583E14</v>
      </c>
      <c r="E22" s="13">
        <v>1957.0</v>
      </c>
      <c r="F22" s="13">
        <v>5.858031015E9</v>
      </c>
      <c r="G22" s="13" t="s">
        <v>918</v>
      </c>
      <c r="H22" s="13" t="s">
        <v>918</v>
      </c>
      <c r="I22" s="13">
        <v>7.7094042E7</v>
      </c>
      <c r="J22" s="13" t="s">
        <v>919</v>
      </c>
      <c r="K22" s="13" t="s">
        <v>839</v>
      </c>
      <c r="L22" s="15"/>
      <c r="M22" s="13">
        <v>4524.0</v>
      </c>
      <c r="N22" s="13">
        <f t="shared" si="2"/>
        <v>4524</v>
      </c>
      <c r="O22" s="15"/>
      <c r="P22" s="13" t="s">
        <v>881</v>
      </c>
      <c r="Q22" s="16" t="s">
        <v>920</v>
      </c>
      <c r="R22" s="13" t="s">
        <v>921</v>
      </c>
      <c r="S22" s="12"/>
      <c r="T22" s="108"/>
      <c r="U22" s="109"/>
    </row>
    <row r="23">
      <c r="A23" s="13">
        <v>21.0</v>
      </c>
      <c r="B23" s="14"/>
      <c r="C23" s="14"/>
      <c r="D23" s="13">
        <v>3.81401100124583E14</v>
      </c>
      <c r="E23" s="15"/>
      <c r="F23" s="15"/>
      <c r="G23" s="15"/>
      <c r="H23" s="15"/>
      <c r="I23" s="15"/>
      <c r="J23" s="15"/>
      <c r="K23" s="13"/>
      <c r="L23" s="15"/>
      <c r="M23" s="13">
        <v>0.0</v>
      </c>
      <c r="N23" s="13">
        <f t="shared" si="2"/>
        <v>0</v>
      </c>
      <c r="O23" s="15"/>
      <c r="P23" s="13" t="s">
        <v>881</v>
      </c>
      <c r="Q23" s="16" t="s">
        <v>23</v>
      </c>
      <c r="R23" s="15"/>
      <c r="T23" s="108"/>
      <c r="U23" s="109"/>
    </row>
    <row r="24">
      <c r="A24" s="13">
        <v>22.0</v>
      </c>
      <c r="B24" s="14"/>
      <c r="C24" s="14"/>
      <c r="D24" s="13">
        <v>3.81401100124583E14</v>
      </c>
      <c r="E24" s="15"/>
      <c r="F24" s="15"/>
      <c r="G24" s="15"/>
      <c r="H24" s="15"/>
      <c r="I24" s="15"/>
      <c r="J24" s="15"/>
      <c r="K24" s="13"/>
      <c r="L24" s="15"/>
      <c r="M24" s="13"/>
      <c r="N24" s="13"/>
      <c r="O24" s="15"/>
      <c r="P24" s="13" t="s">
        <v>881</v>
      </c>
      <c r="Q24" s="16" t="s">
        <v>23</v>
      </c>
      <c r="R24" s="15"/>
      <c r="T24" s="108"/>
      <c r="U24" s="109"/>
    </row>
    <row r="25">
      <c r="A25" s="13">
        <v>23.0</v>
      </c>
      <c r="B25" s="14"/>
      <c r="C25" s="14"/>
      <c r="D25" s="13">
        <v>3.81401100124583E14</v>
      </c>
      <c r="E25" s="15"/>
      <c r="F25" s="15"/>
      <c r="G25" s="15"/>
      <c r="H25" s="15"/>
      <c r="I25" s="15"/>
      <c r="J25" s="15"/>
      <c r="K25" s="13"/>
      <c r="L25" s="15"/>
      <c r="M25" s="13"/>
      <c r="N25" s="13"/>
      <c r="O25" s="15"/>
      <c r="P25" s="13" t="s">
        <v>881</v>
      </c>
      <c r="Q25" s="16" t="s">
        <v>23</v>
      </c>
      <c r="R25" s="15"/>
      <c r="T25" s="108"/>
      <c r="U25" s="109"/>
    </row>
    <row r="26">
      <c r="A26" s="13">
        <v>24.0</v>
      </c>
      <c r="B26" s="14"/>
      <c r="C26" s="14"/>
      <c r="D26" s="13">
        <v>3.81401100124583E14</v>
      </c>
      <c r="E26" s="15"/>
      <c r="F26" s="15"/>
      <c r="G26" s="15"/>
      <c r="H26" s="15"/>
      <c r="I26" s="15"/>
      <c r="J26" s="15"/>
      <c r="K26" s="13"/>
      <c r="L26" s="15"/>
      <c r="M26" s="13"/>
      <c r="N26" s="13"/>
      <c r="O26" s="15"/>
      <c r="P26" s="13" t="s">
        <v>881</v>
      </c>
      <c r="Q26" s="16" t="s">
        <v>23</v>
      </c>
      <c r="R26" s="15"/>
      <c r="T26" s="108"/>
      <c r="U26" s="109"/>
    </row>
    <row r="27">
      <c r="A27" s="40"/>
      <c r="B27" s="42"/>
      <c r="C27" s="42"/>
      <c r="D27" s="42"/>
      <c r="E27" s="42"/>
      <c r="F27" s="42"/>
      <c r="G27" s="110"/>
      <c r="H27" s="63" t="s">
        <v>560</v>
      </c>
      <c r="I27" s="44"/>
      <c r="J27" s="44"/>
      <c r="K27" s="44"/>
      <c r="L27" s="44"/>
      <c r="M27" s="45">
        <f t="shared" ref="M27:N27" si="3">SUM(M3:M23)</f>
        <v>46281.9</v>
      </c>
      <c r="N27" s="46">
        <f t="shared" si="3"/>
        <v>46281.9</v>
      </c>
      <c r="O27" s="110">
        <f>(M27*1)/M29</f>
        <v>0.925638</v>
      </c>
      <c r="P27" s="42"/>
      <c r="Q27" s="42"/>
      <c r="R27" s="42"/>
    </row>
    <row r="28">
      <c r="A28" s="13"/>
      <c r="B28" s="15"/>
      <c r="C28" s="15"/>
      <c r="D28" s="15"/>
      <c r="E28" s="15"/>
      <c r="F28" s="15"/>
      <c r="G28" s="15"/>
      <c r="H28" s="15"/>
      <c r="I28" s="15"/>
      <c r="J28" s="15"/>
      <c r="K28" s="15"/>
      <c r="L28" s="64" t="s">
        <v>563</v>
      </c>
      <c r="N28" s="65" t="str">
        <f>N27/D29</f>
        <v>#DIV/0!</v>
      </c>
      <c r="O28" s="15"/>
      <c r="P28" s="15"/>
      <c r="Q28" s="15"/>
      <c r="R28" s="15"/>
    </row>
    <row r="29">
      <c r="A29" s="13"/>
      <c r="B29" s="1"/>
      <c r="C29" s="1"/>
      <c r="D29" s="13"/>
      <c r="E29" s="80"/>
      <c r="F29" s="81"/>
      <c r="G29" s="13"/>
      <c r="H29" s="15"/>
      <c r="I29" s="15"/>
      <c r="J29" s="15"/>
      <c r="K29" s="15"/>
      <c r="L29" s="13" t="s">
        <v>851</v>
      </c>
      <c r="M29" s="72">
        <v>50000.0</v>
      </c>
      <c r="N29" s="73">
        <f>M29/6.96</f>
        <v>7183.908046</v>
      </c>
      <c r="O29" s="15"/>
      <c r="P29" s="15"/>
      <c r="Q29" s="15"/>
      <c r="R29" s="15"/>
    </row>
    <row r="30">
      <c r="A30" s="13"/>
      <c r="B30" s="13"/>
      <c r="C30" s="13"/>
      <c r="D30" s="15"/>
      <c r="E30" s="15"/>
      <c r="F30" s="15"/>
      <c r="G30" s="51" t="s">
        <v>377</v>
      </c>
      <c r="H30" s="51" t="s">
        <v>378</v>
      </c>
      <c r="I30" s="51" t="s">
        <v>378</v>
      </c>
      <c r="J30" s="15"/>
      <c r="K30" s="15"/>
      <c r="L30" s="13"/>
      <c r="M30" s="72"/>
      <c r="N30" s="82"/>
      <c r="O30" s="15"/>
      <c r="P30" s="15"/>
      <c r="Q30" s="15"/>
      <c r="R30" s="15"/>
    </row>
    <row r="31">
      <c r="A31" s="13"/>
      <c r="B31" s="13"/>
      <c r="C31" s="13"/>
      <c r="D31" s="49"/>
      <c r="E31" s="49"/>
      <c r="F31" s="15"/>
      <c r="G31" s="52" t="s">
        <v>23</v>
      </c>
      <c r="H31" s="52"/>
      <c r="I31" s="52" t="s">
        <v>671</v>
      </c>
      <c r="J31" s="15"/>
      <c r="K31" s="15"/>
      <c r="L31" s="83"/>
      <c r="M31" s="84"/>
      <c r="N31" s="15"/>
      <c r="O31" s="15"/>
      <c r="P31" s="15"/>
      <c r="Q31" s="15"/>
      <c r="R31" s="15"/>
    </row>
    <row r="32">
      <c r="A32" s="15"/>
      <c r="B32" s="13"/>
      <c r="C32" s="13"/>
      <c r="D32" s="15"/>
      <c r="E32" s="15"/>
      <c r="F32" s="15"/>
      <c r="G32" s="51" t="s">
        <v>381</v>
      </c>
      <c r="H32" s="51" t="s">
        <v>382</v>
      </c>
      <c r="I32" s="51" t="s">
        <v>383</v>
      </c>
      <c r="J32" s="15"/>
      <c r="K32" s="15"/>
      <c r="L32" s="85"/>
      <c r="M32" s="86"/>
      <c r="N32" s="15"/>
      <c r="O32" s="15"/>
      <c r="P32" s="15"/>
      <c r="Q32" s="15"/>
      <c r="R32" s="15"/>
    </row>
    <row r="33">
      <c r="A33" s="15"/>
      <c r="B33" s="15"/>
      <c r="C33" s="15"/>
      <c r="D33" s="15"/>
      <c r="E33" s="15"/>
      <c r="F33" s="15"/>
      <c r="G33" s="15"/>
      <c r="H33" s="15"/>
      <c r="I33" s="15"/>
      <c r="J33" s="15"/>
      <c r="K33" s="15"/>
      <c r="L33" s="15"/>
      <c r="M33" s="15"/>
      <c r="N33" s="15"/>
      <c r="O33" s="15"/>
      <c r="P33" s="15"/>
      <c r="Q33" s="15"/>
      <c r="R33" s="15"/>
    </row>
    <row r="34">
      <c r="A34" s="15"/>
      <c r="B34" s="15"/>
      <c r="C34" s="15"/>
      <c r="D34" s="15"/>
      <c r="E34" s="15"/>
      <c r="F34" s="15"/>
      <c r="G34" s="15"/>
      <c r="H34" s="15"/>
      <c r="I34" s="15"/>
      <c r="J34" s="15"/>
      <c r="K34" s="15"/>
      <c r="L34" s="15"/>
      <c r="M34" s="15"/>
      <c r="N34" s="15"/>
      <c r="O34" s="15"/>
      <c r="P34" s="15"/>
      <c r="Q34" s="15"/>
      <c r="R34" s="15"/>
    </row>
    <row r="35">
      <c r="A35" s="15"/>
      <c r="B35" s="55"/>
      <c r="C35" s="54"/>
      <c r="D35" s="55"/>
      <c r="E35" s="53"/>
      <c r="F35" s="55"/>
      <c r="G35" s="55"/>
      <c r="H35" s="55"/>
      <c r="I35" s="55"/>
      <c r="J35" s="15"/>
      <c r="K35" s="15"/>
      <c r="L35" s="15"/>
      <c r="M35" s="15"/>
      <c r="N35" s="15"/>
      <c r="O35" s="15"/>
      <c r="P35" s="15"/>
      <c r="Q35" s="15"/>
      <c r="R35" s="15"/>
    </row>
    <row r="36">
      <c r="A36" s="15"/>
      <c r="B36" s="66"/>
      <c r="C36" s="13"/>
      <c r="D36" s="49"/>
      <c r="E36" s="13"/>
      <c r="F36" s="15"/>
      <c r="G36" s="15"/>
      <c r="H36" s="15"/>
      <c r="I36" s="15"/>
      <c r="J36" s="15"/>
      <c r="K36" s="15"/>
      <c r="L36" s="15"/>
      <c r="M36" s="15"/>
      <c r="N36" s="15"/>
      <c r="O36" s="15"/>
      <c r="P36" s="15"/>
      <c r="Q36" s="15"/>
      <c r="R36" s="15"/>
    </row>
    <row r="37">
      <c r="A37" s="15"/>
      <c r="B37" s="66"/>
      <c r="C37" s="13"/>
      <c r="D37" s="49"/>
      <c r="E37" s="13"/>
      <c r="F37" s="15"/>
      <c r="G37" s="15"/>
      <c r="H37" s="15"/>
      <c r="I37" s="15"/>
      <c r="J37" s="15"/>
      <c r="K37" s="15"/>
      <c r="L37" s="15"/>
      <c r="M37" s="15"/>
      <c r="N37" s="15"/>
      <c r="O37" s="15"/>
      <c r="P37" s="15"/>
      <c r="Q37" s="15"/>
      <c r="R37" s="15"/>
    </row>
    <row r="38">
      <c r="A38" s="15"/>
      <c r="B38" s="15"/>
      <c r="C38" s="15"/>
      <c r="D38" s="15"/>
      <c r="E38" s="15"/>
      <c r="F38" s="15"/>
      <c r="G38" s="15"/>
      <c r="H38" s="15"/>
      <c r="I38" s="15"/>
      <c r="J38" s="15"/>
      <c r="K38" s="15"/>
      <c r="L38" s="15"/>
      <c r="M38" s="15"/>
      <c r="N38" s="15"/>
      <c r="O38" s="15"/>
      <c r="P38" s="15"/>
      <c r="Q38" s="15"/>
      <c r="R38" s="15"/>
    </row>
    <row r="39">
      <c r="A39" s="15"/>
      <c r="B39" s="15"/>
      <c r="C39" s="15"/>
      <c r="D39" s="15"/>
      <c r="E39" s="15"/>
      <c r="F39" s="15"/>
      <c r="G39" s="15"/>
      <c r="H39" s="15"/>
      <c r="I39" s="15"/>
      <c r="J39" s="15"/>
      <c r="K39" s="15"/>
      <c r="L39" s="15"/>
      <c r="M39" s="15"/>
      <c r="N39" s="15"/>
      <c r="O39" s="15"/>
      <c r="P39" s="15"/>
      <c r="Q39" s="15"/>
      <c r="R39" s="15"/>
    </row>
    <row r="40">
      <c r="A40" s="15"/>
      <c r="B40" s="15"/>
      <c r="C40" s="15"/>
      <c r="D40" s="15"/>
      <c r="E40" s="15"/>
      <c r="F40" s="15"/>
      <c r="G40" s="15"/>
      <c r="H40" s="15"/>
      <c r="I40" s="15"/>
      <c r="J40" s="15"/>
      <c r="K40" s="15"/>
      <c r="L40" s="15"/>
      <c r="M40" s="15"/>
      <c r="N40" s="15"/>
      <c r="O40" s="15"/>
      <c r="P40" s="15"/>
      <c r="Q40" s="15"/>
      <c r="R40" s="15"/>
    </row>
    <row r="41">
      <c r="A41" s="15"/>
      <c r="B41" s="15"/>
      <c r="C41" s="15"/>
      <c r="D41" s="15"/>
      <c r="E41" s="15"/>
      <c r="F41" s="15"/>
      <c r="G41" s="15"/>
      <c r="H41" s="15"/>
      <c r="I41" s="15"/>
      <c r="J41" s="15"/>
      <c r="K41" s="15"/>
      <c r="L41" s="15"/>
      <c r="M41" s="15"/>
      <c r="N41" s="15"/>
      <c r="O41" s="15"/>
      <c r="P41" s="15"/>
      <c r="Q41" s="15"/>
      <c r="R41" s="15"/>
    </row>
    <row r="42">
      <c r="A42" s="15"/>
      <c r="B42" s="15"/>
      <c r="C42" s="15"/>
      <c r="D42" s="15"/>
      <c r="E42" s="15"/>
      <c r="F42" s="15"/>
      <c r="G42" s="15"/>
      <c r="H42" s="15"/>
      <c r="I42" s="15"/>
      <c r="J42" s="15"/>
      <c r="K42" s="15"/>
      <c r="L42" s="15"/>
      <c r="M42" s="15"/>
      <c r="N42" s="15"/>
      <c r="O42" s="15"/>
      <c r="P42" s="15"/>
      <c r="Q42" s="15"/>
      <c r="R42" s="15"/>
    </row>
    <row r="43">
      <c r="A43" s="15"/>
      <c r="B43" s="15"/>
      <c r="C43" s="15"/>
      <c r="D43" s="15"/>
      <c r="E43" s="15"/>
      <c r="F43" s="15"/>
      <c r="G43" s="15"/>
      <c r="H43" s="15"/>
      <c r="I43" s="15"/>
      <c r="J43" s="15"/>
      <c r="K43" s="15"/>
      <c r="L43" s="15"/>
      <c r="M43" s="15"/>
      <c r="N43" s="15"/>
      <c r="O43" s="15"/>
      <c r="P43" s="15"/>
      <c r="Q43" s="15"/>
      <c r="R43" s="15"/>
    </row>
    <row r="44">
      <c r="A44" s="15"/>
      <c r="B44" s="15"/>
      <c r="C44" s="15"/>
      <c r="D44" s="15"/>
      <c r="E44" s="15"/>
      <c r="F44" s="15"/>
      <c r="G44" s="15"/>
      <c r="H44" s="15"/>
      <c r="I44" s="15"/>
      <c r="J44" s="15"/>
      <c r="K44" s="15"/>
      <c r="L44" s="15"/>
      <c r="M44" s="15"/>
      <c r="N44" s="15"/>
      <c r="O44" s="15"/>
      <c r="P44" s="15"/>
      <c r="Q44" s="15"/>
      <c r="R44" s="15"/>
    </row>
    <row r="45">
      <c r="A45" s="15"/>
      <c r="B45" s="15"/>
      <c r="C45" s="15"/>
      <c r="D45" s="15"/>
      <c r="E45" s="15"/>
      <c r="F45" s="15"/>
      <c r="G45" s="15"/>
      <c r="H45" s="15"/>
      <c r="I45" s="15"/>
      <c r="J45" s="15"/>
      <c r="K45" s="15"/>
      <c r="L45" s="15"/>
      <c r="M45" s="15"/>
      <c r="N45" s="15"/>
      <c r="O45" s="15"/>
      <c r="P45" s="15"/>
      <c r="Q45" s="15"/>
      <c r="R45" s="15"/>
    </row>
    <row r="46">
      <c r="A46" s="15"/>
      <c r="B46" s="15"/>
      <c r="C46" s="15"/>
      <c r="D46" s="15"/>
      <c r="E46" s="15"/>
      <c r="F46" s="15"/>
      <c r="G46" s="15"/>
      <c r="H46" s="15"/>
      <c r="I46" s="15"/>
      <c r="J46" s="15"/>
      <c r="K46" s="15"/>
      <c r="L46" s="15"/>
      <c r="M46" s="15"/>
      <c r="N46" s="15"/>
      <c r="O46" s="15"/>
      <c r="P46" s="15"/>
      <c r="Q46" s="15"/>
      <c r="R46" s="15"/>
    </row>
    <row r="47">
      <c r="A47" s="15"/>
      <c r="B47" s="15"/>
      <c r="C47" s="15"/>
      <c r="D47" s="15"/>
      <c r="E47" s="15"/>
      <c r="F47" s="15"/>
      <c r="G47" s="15"/>
      <c r="H47" s="15"/>
      <c r="I47" s="15"/>
      <c r="J47" s="15"/>
      <c r="K47" s="15"/>
      <c r="L47" s="15"/>
      <c r="M47" s="15"/>
      <c r="N47" s="15"/>
      <c r="O47" s="15"/>
      <c r="P47" s="15"/>
      <c r="Q47" s="15"/>
      <c r="R47" s="15"/>
    </row>
    <row r="48">
      <c r="A48" s="15"/>
      <c r="B48" s="15"/>
      <c r="C48" s="15"/>
      <c r="D48" s="15"/>
      <c r="E48" s="15"/>
      <c r="F48" s="15"/>
      <c r="G48" s="15"/>
      <c r="H48" s="15"/>
      <c r="I48" s="15"/>
      <c r="J48" s="15"/>
      <c r="K48" s="15"/>
      <c r="L48" s="15"/>
      <c r="M48" s="15"/>
      <c r="N48" s="15"/>
      <c r="O48" s="15"/>
      <c r="P48" s="15"/>
      <c r="Q48" s="15"/>
      <c r="R48" s="15"/>
    </row>
    <row r="49">
      <c r="A49" s="15"/>
      <c r="B49" s="15"/>
      <c r="C49" s="15"/>
      <c r="D49" s="15"/>
      <c r="E49" s="15"/>
      <c r="F49" s="15"/>
      <c r="G49" s="15"/>
      <c r="H49" s="15"/>
      <c r="I49" s="15"/>
      <c r="J49" s="15"/>
      <c r="K49" s="15"/>
      <c r="L49" s="15"/>
      <c r="M49" s="15"/>
      <c r="N49" s="15"/>
      <c r="O49" s="15"/>
      <c r="P49" s="15"/>
      <c r="Q49" s="15"/>
      <c r="R49" s="15"/>
    </row>
    <row r="50">
      <c r="A50" s="15"/>
      <c r="B50" s="15"/>
      <c r="C50" s="15"/>
      <c r="D50" s="15"/>
      <c r="E50" s="15"/>
      <c r="F50" s="15"/>
      <c r="G50" s="15"/>
      <c r="H50" s="15"/>
      <c r="I50" s="15"/>
      <c r="J50" s="15"/>
      <c r="K50" s="15"/>
      <c r="L50" s="15"/>
      <c r="M50" s="15"/>
      <c r="N50" s="15"/>
      <c r="O50" s="15"/>
      <c r="P50" s="15"/>
      <c r="Q50" s="15"/>
      <c r="R50" s="15"/>
    </row>
    <row r="51">
      <c r="A51" s="15"/>
      <c r="B51" s="15"/>
      <c r="C51" s="15"/>
      <c r="D51" s="15"/>
      <c r="E51" s="15"/>
      <c r="F51" s="15"/>
      <c r="G51" s="15"/>
      <c r="H51" s="15"/>
      <c r="I51" s="15"/>
      <c r="J51" s="15"/>
      <c r="K51" s="15"/>
      <c r="L51" s="15"/>
      <c r="M51" s="15"/>
      <c r="N51" s="15"/>
      <c r="O51" s="15"/>
      <c r="P51" s="15"/>
      <c r="Q51" s="15"/>
      <c r="R51" s="15"/>
    </row>
    <row r="52">
      <c r="A52" s="15"/>
      <c r="B52" s="15"/>
      <c r="C52" s="15"/>
      <c r="D52" s="15"/>
      <c r="E52" s="15"/>
      <c r="F52" s="15"/>
      <c r="G52" s="15"/>
      <c r="H52" s="15"/>
      <c r="I52" s="15"/>
      <c r="J52" s="15"/>
      <c r="K52" s="15"/>
      <c r="L52" s="15"/>
      <c r="M52" s="15"/>
      <c r="N52" s="15"/>
      <c r="O52" s="15"/>
      <c r="P52" s="15"/>
      <c r="Q52" s="15"/>
      <c r="R52" s="15"/>
    </row>
    <row r="53">
      <c r="A53" s="15"/>
      <c r="B53" s="15"/>
      <c r="C53" s="15"/>
      <c r="D53" s="15"/>
      <c r="E53" s="15"/>
      <c r="F53" s="15"/>
      <c r="G53" s="15"/>
      <c r="H53" s="15"/>
      <c r="I53" s="15"/>
      <c r="J53" s="15"/>
      <c r="K53" s="15"/>
      <c r="L53" s="15"/>
      <c r="M53" s="15"/>
      <c r="N53" s="15"/>
      <c r="O53" s="15"/>
      <c r="P53" s="15"/>
      <c r="Q53" s="15"/>
      <c r="R53" s="15"/>
    </row>
    <row r="54">
      <c r="A54" s="15"/>
      <c r="B54" s="15"/>
      <c r="C54" s="15"/>
      <c r="D54" s="15"/>
      <c r="E54" s="15"/>
      <c r="F54" s="15"/>
      <c r="G54" s="15"/>
      <c r="H54" s="15"/>
      <c r="I54" s="15"/>
      <c r="J54" s="15"/>
      <c r="K54" s="15"/>
      <c r="L54" s="15"/>
      <c r="M54" s="15"/>
      <c r="N54" s="15"/>
      <c r="O54" s="15"/>
      <c r="P54" s="15"/>
      <c r="Q54" s="15"/>
      <c r="R54" s="15"/>
    </row>
    <row r="55">
      <c r="A55" s="15"/>
      <c r="B55" s="15"/>
      <c r="C55" s="15"/>
      <c r="D55" s="15"/>
      <c r="E55" s="15"/>
      <c r="F55" s="15"/>
      <c r="G55" s="15"/>
      <c r="H55" s="15"/>
      <c r="I55" s="15"/>
      <c r="J55" s="15"/>
      <c r="K55" s="15"/>
      <c r="L55" s="15"/>
      <c r="M55" s="15"/>
      <c r="N55" s="15"/>
      <c r="O55" s="15"/>
      <c r="P55" s="15"/>
      <c r="Q55" s="15"/>
      <c r="R55" s="15"/>
    </row>
    <row r="56">
      <c r="A56" s="15"/>
      <c r="B56" s="15"/>
      <c r="C56" s="15"/>
      <c r="D56" s="15"/>
      <c r="E56" s="15"/>
      <c r="F56" s="15"/>
      <c r="G56" s="15"/>
      <c r="H56" s="15"/>
      <c r="I56" s="15"/>
      <c r="J56" s="15"/>
      <c r="K56" s="15"/>
      <c r="L56" s="15"/>
      <c r="M56" s="15"/>
      <c r="N56" s="15"/>
      <c r="O56" s="15"/>
      <c r="P56" s="15"/>
      <c r="Q56" s="15"/>
      <c r="R56" s="15"/>
    </row>
    <row r="57">
      <c r="A57" s="15"/>
      <c r="B57" s="15"/>
      <c r="C57" s="15"/>
      <c r="D57" s="15"/>
      <c r="E57" s="15"/>
      <c r="F57" s="15"/>
      <c r="G57" s="15"/>
      <c r="H57" s="15"/>
      <c r="I57" s="15"/>
      <c r="J57" s="15"/>
      <c r="K57" s="15"/>
      <c r="L57" s="15"/>
      <c r="M57" s="15"/>
      <c r="N57" s="15"/>
      <c r="O57" s="15"/>
      <c r="P57" s="15"/>
      <c r="Q57" s="15"/>
      <c r="R57" s="15"/>
    </row>
    <row r="58">
      <c r="A58" s="15"/>
      <c r="B58" s="15"/>
      <c r="C58" s="15"/>
      <c r="D58" s="15"/>
      <c r="E58" s="15"/>
      <c r="F58" s="15"/>
      <c r="G58" s="15"/>
      <c r="H58" s="15"/>
      <c r="I58" s="15"/>
      <c r="J58" s="15"/>
      <c r="K58" s="15"/>
      <c r="L58" s="15"/>
      <c r="M58" s="15"/>
      <c r="N58" s="15"/>
      <c r="O58" s="15"/>
      <c r="P58" s="15"/>
      <c r="Q58" s="15"/>
      <c r="R58" s="15"/>
    </row>
    <row r="59">
      <c r="A59" s="15"/>
      <c r="B59" s="15"/>
      <c r="C59" s="15"/>
      <c r="D59" s="15"/>
      <c r="E59" s="15"/>
      <c r="F59" s="15"/>
      <c r="G59" s="15"/>
      <c r="H59" s="15"/>
      <c r="I59" s="15"/>
      <c r="J59" s="15"/>
      <c r="K59" s="15"/>
      <c r="L59" s="15"/>
      <c r="M59" s="15"/>
      <c r="N59" s="15"/>
      <c r="O59" s="15"/>
      <c r="P59" s="15"/>
      <c r="Q59" s="15"/>
      <c r="R59" s="15"/>
    </row>
    <row r="60">
      <c r="A60" s="15"/>
      <c r="B60" s="15"/>
      <c r="C60" s="15"/>
      <c r="D60" s="15"/>
      <c r="E60" s="15"/>
      <c r="F60" s="15"/>
      <c r="G60" s="15"/>
      <c r="H60" s="15"/>
      <c r="I60" s="15"/>
      <c r="J60" s="15"/>
      <c r="K60" s="15"/>
      <c r="L60" s="15"/>
      <c r="M60" s="15"/>
      <c r="N60" s="15"/>
      <c r="O60" s="15"/>
      <c r="P60" s="15"/>
      <c r="Q60" s="15"/>
      <c r="R60" s="15"/>
    </row>
    <row r="61">
      <c r="A61" s="15"/>
      <c r="B61" s="15"/>
      <c r="C61" s="15"/>
      <c r="D61" s="15"/>
      <c r="E61" s="15"/>
      <c r="F61" s="15"/>
      <c r="G61" s="15"/>
      <c r="H61" s="15"/>
      <c r="I61" s="15"/>
      <c r="J61" s="15"/>
      <c r="K61" s="15"/>
      <c r="L61" s="15"/>
      <c r="M61" s="15"/>
      <c r="N61" s="15"/>
      <c r="O61" s="15"/>
      <c r="P61" s="15"/>
      <c r="Q61" s="15"/>
      <c r="R61" s="15"/>
    </row>
    <row r="62">
      <c r="A62" s="15"/>
      <c r="B62" s="15"/>
      <c r="C62" s="15"/>
      <c r="D62" s="15"/>
      <c r="E62" s="15"/>
      <c r="F62" s="15"/>
      <c r="G62" s="15"/>
      <c r="H62" s="15"/>
      <c r="I62" s="15"/>
      <c r="J62" s="15"/>
      <c r="K62" s="15"/>
      <c r="L62" s="15"/>
      <c r="M62" s="15"/>
      <c r="N62" s="15"/>
      <c r="O62" s="15"/>
      <c r="P62" s="15"/>
      <c r="Q62" s="15"/>
      <c r="R62" s="15"/>
    </row>
    <row r="63">
      <c r="A63" s="15"/>
      <c r="B63" s="15"/>
      <c r="C63" s="15"/>
      <c r="D63" s="15"/>
      <c r="E63" s="15"/>
      <c r="F63" s="15"/>
      <c r="G63" s="15"/>
      <c r="H63" s="15"/>
      <c r="I63" s="15"/>
      <c r="J63" s="15"/>
      <c r="K63" s="15"/>
      <c r="L63" s="15"/>
      <c r="M63" s="15"/>
      <c r="N63" s="15"/>
      <c r="O63" s="15"/>
      <c r="P63" s="15"/>
      <c r="Q63" s="15"/>
      <c r="R63" s="15"/>
    </row>
    <row r="64">
      <c r="A64" s="15"/>
      <c r="B64" s="15"/>
      <c r="C64" s="15"/>
      <c r="D64" s="15"/>
      <c r="E64" s="15"/>
      <c r="F64" s="15"/>
      <c r="G64" s="15"/>
      <c r="H64" s="15"/>
      <c r="I64" s="15"/>
      <c r="J64" s="15"/>
      <c r="K64" s="15"/>
      <c r="L64" s="15"/>
      <c r="M64" s="15"/>
      <c r="N64" s="15"/>
      <c r="O64" s="15"/>
      <c r="P64" s="15"/>
      <c r="Q64" s="15"/>
      <c r="R64" s="15"/>
    </row>
    <row r="65">
      <c r="A65" s="15"/>
      <c r="B65" s="15"/>
      <c r="C65" s="15"/>
      <c r="D65" s="15"/>
      <c r="E65" s="15"/>
      <c r="F65" s="15"/>
      <c r="G65" s="15"/>
      <c r="H65" s="15"/>
      <c r="I65" s="15"/>
      <c r="J65" s="15"/>
      <c r="K65" s="15"/>
      <c r="L65" s="15"/>
      <c r="M65" s="15"/>
      <c r="N65" s="15"/>
      <c r="O65" s="15"/>
      <c r="P65" s="15"/>
      <c r="Q65" s="15"/>
      <c r="R65" s="15"/>
    </row>
    <row r="66">
      <c r="A66" s="15"/>
      <c r="B66" s="15"/>
      <c r="C66" s="15"/>
      <c r="D66" s="15"/>
      <c r="E66" s="15"/>
      <c r="F66" s="15"/>
      <c r="G66" s="15"/>
      <c r="H66" s="15"/>
      <c r="I66" s="15"/>
      <c r="J66" s="15"/>
      <c r="K66" s="15"/>
      <c r="L66" s="15"/>
      <c r="M66" s="15"/>
      <c r="N66" s="15"/>
      <c r="O66" s="15"/>
      <c r="P66" s="15"/>
      <c r="Q66" s="15"/>
      <c r="R66" s="15"/>
    </row>
    <row r="67">
      <c r="A67" s="15"/>
      <c r="B67" s="15"/>
      <c r="C67" s="15"/>
      <c r="D67" s="15"/>
      <c r="E67" s="15"/>
      <c r="F67" s="15"/>
      <c r="G67" s="15"/>
      <c r="H67" s="15"/>
      <c r="I67" s="15"/>
      <c r="J67" s="15"/>
      <c r="K67" s="15"/>
      <c r="L67" s="15"/>
      <c r="M67" s="15"/>
      <c r="N67" s="15"/>
      <c r="O67" s="15"/>
      <c r="P67" s="15"/>
      <c r="Q67" s="15"/>
      <c r="R67" s="15"/>
    </row>
    <row r="68">
      <c r="A68" s="15"/>
      <c r="B68" s="15"/>
      <c r="C68" s="15"/>
      <c r="D68" s="15"/>
      <c r="E68" s="15"/>
      <c r="F68" s="15"/>
      <c r="G68" s="15"/>
      <c r="H68" s="15"/>
      <c r="I68" s="15"/>
      <c r="J68" s="15"/>
      <c r="K68" s="15"/>
      <c r="L68" s="15"/>
      <c r="M68" s="15"/>
      <c r="N68" s="15"/>
      <c r="O68" s="15"/>
      <c r="P68" s="15"/>
      <c r="Q68" s="15"/>
      <c r="R68" s="15"/>
    </row>
    <row r="69">
      <c r="A69" s="15"/>
      <c r="B69" s="15"/>
      <c r="C69" s="15"/>
      <c r="D69" s="15"/>
      <c r="E69" s="15"/>
      <c r="F69" s="15"/>
      <c r="G69" s="15"/>
      <c r="H69" s="15"/>
      <c r="I69" s="15"/>
      <c r="J69" s="15"/>
      <c r="K69" s="15"/>
      <c r="L69" s="15"/>
      <c r="M69" s="15"/>
      <c r="N69" s="15"/>
      <c r="O69" s="15"/>
      <c r="P69" s="15"/>
      <c r="Q69" s="15"/>
      <c r="R69" s="15"/>
    </row>
    <row r="70">
      <c r="A70" s="15"/>
      <c r="B70" s="15"/>
      <c r="C70" s="15"/>
      <c r="D70" s="15"/>
      <c r="E70" s="15"/>
      <c r="F70" s="15"/>
      <c r="G70" s="15"/>
      <c r="H70" s="15"/>
      <c r="I70" s="15"/>
      <c r="J70" s="15"/>
      <c r="K70" s="15"/>
      <c r="L70" s="15"/>
      <c r="M70" s="15"/>
      <c r="N70" s="15"/>
      <c r="O70" s="15"/>
      <c r="P70" s="15"/>
      <c r="Q70" s="15"/>
      <c r="R70" s="15"/>
    </row>
    <row r="71">
      <c r="A71" s="15"/>
      <c r="B71" s="15"/>
      <c r="C71" s="15"/>
      <c r="D71" s="15"/>
      <c r="E71" s="15"/>
      <c r="F71" s="15"/>
      <c r="G71" s="15"/>
      <c r="H71" s="15"/>
      <c r="I71" s="15"/>
      <c r="J71" s="15"/>
      <c r="K71" s="15"/>
      <c r="L71" s="15"/>
      <c r="M71" s="15"/>
      <c r="N71" s="15"/>
      <c r="O71" s="15"/>
      <c r="P71" s="15"/>
      <c r="Q71" s="15"/>
      <c r="R71" s="15"/>
    </row>
    <row r="72">
      <c r="A72" s="15"/>
      <c r="B72" s="15"/>
      <c r="C72" s="15"/>
      <c r="D72" s="15"/>
      <c r="E72" s="15"/>
      <c r="F72" s="15"/>
      <c r="G72" s="15"/>
      <c r="H72" s="15"/>
      <c r="I72" s="15"/>
      <c r="J72" s="15"/>
      <c r="K72" s="15"/>
      <c r="L72" s="15"/>
      <c r="M72" s="15"/>
      <c r="N72" s="15"/>
      <c r="O72" s="15"/>
      <c r="P72" s="15"/>
      <c r="Q72" s="15"/>
      <c r="R72" s="15"/>
    </row>
    <row r="73">
      <c r="A73" s="15"/>
      <c r="B73" s="15"/>
      <c r="C73" s="15"/>
      <c r="D73" s="15"/>
      <c r="E73" s="15"/>
      <c r="F73" s="15"/>
      <c r="G73" s="15"/>
      <c r="H73" s="15"/>
      <c r="I73" s="15"/>
      <c r="J73" s="15"/>
      <c r="K73" s="15"/>
      <c r="L73" s="15"/>
      <c r="M73" s="15"/>
      <c r="N73" s="15"/>
      <c r="O73" s="15"/>
      <c r="P73" s="15"/>
      <c r="Q73" s="15"/>
      <c r="R73" s="15"/>
    </row>
    <row r="74">
      <c r="A74" s="15"/>
      <c r="B74" s="15"/>
      <c r="C74" s="15"/>
      <c r="D74" s="15"/>
      <c r="E74" s="15"/>
      <c r="F74" s="15"/>
      <c r="G74" s="15"/>
      <c r="H74" s="15"/>
      <c r="I74" s="15"/>
      <c r="J74" s="15"/>
      <c r="K74" s="15"/>
      <c r="L74" s="15"/>
      <c r="M74" s="15"/>
      <c r="N74" s="15"/>
      <c r="O74" s="15"/>
      <c r="P74" s="15"/>
      <c r="Q74" s="15"/>
      <c r="R74" s="15"/>
    </row>
    <row r="75">
      <c r="A75" s="15"/>
      <c r="B75" s="15"/>
      <c r="C75" s="15"/>
      <c r="D75" s="15"/>
      <c r="E75" s="15"/>
      <c r="F75" s="15"/>
      <c r="G75" s="15"/>
      <c r="H75" s="15"/>
      <c r="I75" s="15"/>
      <c r="J75" s="15"/>
      <c r="K75" s="15"/>
      <c r="L75" s="15"/>
      <c r="M75" s="15"/>
      <c r="N75" s="15"/>
      <c r="O75" s="15"/>
      <c r="P75" s="15"/>
      <c r="Q75" s="15"/>
      <c r="R75" s="15"/>
    </row>
    <row r="76">
      <c r="A76" s="15"/>
      <c r="B76" s="15"/>
      <c r="C76" s="15"/>
      <c r="D76" s="15"/>
      <c r="E76" s="15"/>
      <c r="F76" s="15"/>
      <c r="G76" s="15"/>
      <c r="H76" s="15"/>
      <c r="I76" s="15"/>
      <c r="J76" s="15"/>
      <c r="K76" s="15"/>
      <c r="L76" s="15"/>
      <c r="M76" s="15"/>
      <c r="N76" s="15"/>
      <c r="O76" s="15"/>
      <c r="P76" s="15"/>
      <c r="Q76" s="15"/>
      <c r="R76" s="15"/>
    </row>
    <row r="77">
      <c r="A77" s="15"/>
      <c r="B77" s="15"/>
      <c r="C77" s="15"/>
      <c r="D77" s="15"/>
      <c r="E77" s="15"/>
      <c r="F77" s="15"/>
      <c r="G77" s="15"/>
      <c r="H77" s="15"/>
      <c r="I77" s="15"/>
      <c r="J77" s="15"/>
      <c r="K77" s="15"/>
      <c r="L77" s="15"/>
      <c r="M77" s="15"/>
      <c r="N77" s="15"/>
      <c r="O77" s="15"/>
      <c r="P77" s="15"/>
      <c r="Q77" s="15"/>
      <c r="R77" s="15"/>
    </row>
    <row r="78">
      <c r="A78" s="15"/>
      <c r="B78" s="15"/>
      <c r="C78" s="15"/>
      <c r="D78" s="15"/>
      <c r="E78" s="15"/>
      <c r="F78" s="15"/>
      <c r="G78" s="15"/>
      <c r="H78" s="15"/>
      <c r="I78" s="15"/>
      <c r="J78" s="15"/>
      <c r="K78" s="15"/>
      <c r="L78" s="15"/>
      <c r="M78" s="15"/>
      <c r="N78" s="15"/>
      <c r="O78" s="15"/>
      <c r="P78" s="15"/>
      <c r="Q78" s="15"/>
      <c r="R78" s="15"/>
    </row>
    <row r="79">
      <c r="A79" s="15"/>
      <c r="B79" s="15"/>
      <c r="C79" s="15"/>
      <c r="D79" s="15"/>
      <c r="E79" s="15"/>
      <c r="F79" s="15"/>
      <c r="G79" s="15"/>
      <c r="H79" s="15"/>
      <c r="I79" s="15"/>
      <c r="J79" s="15"/>
      <c r="K79" s="15"/>
      <c r="L79" s="15"/>
      <c r="M79" s="15"/>
      <c r="N79" s="15"/>
      <c r="O79" s="15"/>
      <c r="P79" s="15"/>
      <c r="Q79" s="15"/>
      <c r="R79" s="15"/>
    </row>
    <row r="80">
      <c r="A80" s="15"/>
      <c r="B80" s="15"/>
      <c r="C80" s="15"/>
      <c r="D80" s="15"/>
      <c r="E80" s="15"/>
      <c r="F80" s="15"/>
      <c r="G80" s="15"/>
      <c r="H80" s="15"/>
      <c r="I80" s="15"/>
      <c r="J80" s="15"/>
      <c r="K80" s="15"/>
      <c r="L80" s="15"/>
      <c r="M80" s="15"/>
      <c r="N80" s="15"/>
      <c r="O80" s="15"/>
      <c r="P80" s="15"/>
      <c r="Q80" s="15"/>
      <c r="R80" s="15"/>
    </row>
    <row r="81">
      <c r="A81" s="15"/>
      <c r="B81" s="15"/>
      <c r="C81" s="15"/>
      <c r="D81" s="15"/>
      <c r="E81" s="15"/>
      <c r="F81" s="15"/>
      <c r="G81" s="15"/>
      <c r="H81" s="15"/>
      <c r="I81" s="15"/>
      <c r="J81" s="15"/>
      <c r="K81" s="15"/>
      <c r="L81" s="15"/>
      <c r="M81" s="15"/>
      <c r="N81" s="15"/>
      <c r="O81" s="15"/>
      <c r="P81" s="15"/>
      <c r="Q81" s="15"/>
      <c r="R81" s="15"/>
    </row>
    <row r="82">
      <c r="A82" s="15"/>
      <c r="B82" s="15"/>
      <c r="C82" s="15"/>
      <c r="D82" s="15"/>
      <c r="E82" s="15"/>
      <c r="F82" s="15"/>
      <c r="G82" s="15"/>
      <c r="H82" s="15"/>
      <c r="I82" s="15"/>
      <c r="J82" s="15"/>
      <c r="K82" s="15"/>
      <c r="L82" s="15"/>
      <c r="M82" s="15"/>
      <c r="N82" s="15"/>
      <c r="O82" s="15"/>
      <c r="P82" s="15"/>
      <c r="Q82" s="15"/>
      <c r="R82" s="15"/>
    </row>
    <row r="83">
      <c r="A83" s="15"/>
      <c r="B83" s="15"/>
      <c r="C83" s="15"/>
      <c r="D83" s="15"/>
      <c r="E83" s="15"/>
      <c r="F83" s="15"/>
      <c r="G83" s="15"/>
      <c r="H83" s="15"/>
      <c r="I83" s="15"/>
      <c r="J83" s="15"/>
      <c r="K83" s="15"/>
      <c r="L83" s="15"/>
      <c r="M83" s="15"/>
      <c r="N83" s="15"/>
      <c r="O83" s="15"/>
      <c r="P83" s="15"/>
      <c r="Q83" s="15"/>
      <c r="R83" s="15"/>
    </row>
    <row r="84">
      <c r="A84" s="15"/>
      <c r="B84" s="15"/>
      <c r="C84" s="15"/>
      <c r="D84" s="15"/>
      <c r="E84" s="15"/>
      <c r="F84" s="15"/>
      <c r="G84" s="15"/>
      <c r="H84" s="15"/>
      <c r="I84" s="15"/>
      <c r="J84" s="15"/>
      <c r="K84" s="15"/>
      <c r="L84" s="15"/>
      <c r="M84" s="15"/>
      <c r="N84" s="15"/>
      <c r="O84" s="15"/>
      <c r="P84" s="15"/>
      <c r="Q84" s="15"/>
      <c r="R84" s="15"/>
    </row>
    <row r="85">
      <c r="A85" s="15"/>
      <c r="B85" s="15"/>
      <c r="C85" s="15"/>
      <c r="D85" s="15"/>
      <c r="E85" s="15"/>
      <c r="F85" s="15"/>
      <c r="G85" s="15"/>
      <c r="H85" s="15"/>
      <c r="I85" s="15"/>
      <c r="J85" s="15"/>
      <c r="K85" s="15"/>
      <c r="L85" s="15"/>
      <c r="M85" s="15"/>
      <c r="N85" s="15"/>
      <c r="O85" s="15"/>
      <c r="P85" s="15"/>
      <c r="Q85" s="15"/>
      <c r="R85" s="15"/>
    </row>
    <row r="86">
      <c r="A86" s="15"/>
      <c r="B86" s="15"/>
      <c r="C86" s="15"/>
      <c r="D86" s="15"/>
      <c r="E86" s="15"/>
      <c r="F86" s="15"/>
      <c r="G86" s="15"/>
      <c r="H86" s="15"/>
      <c r="I86" s="15"/>
      <c r="J86" s="15"/>
      <c r="K86" s="15"/>
      <c r="L86" s="15"/>
      <c r="M86" s="15"/>
      <c r="N86" s="15"/>
      <c r="O86" s="15"/>
      <c r="P86" s="15"/>
      <c r="Q86" s="15"/>
      <c r="R86" s="15"/>
    </row>
    <row r="87">
      <c r="A87" s="15"/>
      <c r="B87" s="15"/>
      <c r="C87" s="15"/>
      <c r="D87" s="15"/>
      <c r="E87" s="15"/>
      <c r="F87" s="15"/>
      <c r="G87" s="15"/>
      <c r="H87" s="15"/>
      <c r="I87" s="15"/>
      <c r="J87" s="15"/>
      <c r="K87" s="15"/>
      <c r="L87" s="15"/>
      <c r="M87" s="15"/>
      <c r="N87" s="15"/>
      <c r="O87" s="15"/>
      <c r="P87" s="15"/>
      <c r="Q87" s="15"/>
      <c r="R87" s="15"/>
    </row>
    <row r="88">
      <c r="A88" s="15"/>
      <c r="B88" s="15"/>
      <c r="C88" s="15"/>
      <c r="D88" s="15"/>
      <c r="E88" s="15"/>
      <c r="F88" s="15"/>
      <c r="G88" s="15"/>
      <c r="H88" s="15"/>
      <c r="I88" s="15"/>
      <c r="J88" s="15"/>
      <c r="K88" s="15"/>
      <c r="L88" s="15"/>
      <c r="M88" s="15"/>
      <c r="N88" s="15"/>
      <c r="O88" s="15"/>
      <c r="P88" s="15"/>
      <c r="Q88" s="15"/>
      <c r="R88" s="15"/>
    </row>
    <row r="89">
      <c r="A89" s="15"/>
      <c r="B89" s="15"/>
      <c r="C89" s="15"/>
      <c r="D89" s="15"/>
      <c r="E89" s="15"/>
      <c r="F89" s="15"/>
      <c r="G89" s="15"/>
      <c r="H89" s="15"/>
      <c r="I89" s="15"/>
      <c r="J89" s="15"/>
      <c r="K89" s="15"/>
      <c r="L89" s="15"/>
      <c r="M89" s="15"/>
      <c r="N89" s="15"/>
      <c r="O89" s="15"/>
      <c r="P89" s="15"/>
      <c r="Q89" s="15"/>
      <c r="R89" s="15"/>
    </row>
    <row r="90">
      <c r="A90" s="15"/>
      <c r="B90" s="15"/>
      <c r="C90" s="15"/>
      <c r="D90" s="15"/>
      <c r="E90" s="15"/>
      <c r="F90" s="15"/>
      <c r="G90" s="15"/>
      <c r="H90" s="15"/>
      <c r="I90" s="15"/>
      <c r="J90" s="15"/>
      <c r="K90" s="15"/>
      <c r="L90" s="15"/>
      <c r="M90" s="15"/>
      <c r="N90" s="15"/>
      <c r="O90" s="15"/>
      <c r="P90" s="15"/>
      <c r="Q90" s="15"/>
      <c r="R90" s="15"/>
    </row>
    <row r="91">
      <c r="A91" s="15"/>
      <c r="B91" s="15"/>
      <c r="C91" s="15"/>
      <c r="D91" s="15"/>
      <c r="E91" s="15"/>
      <c r="F91" s="15"/>
      <c r="G91" s="15"/>
      <c r="H91" s="15"/>
      <c r="I91" s="15"/>
      <c r="J91" s="15"/>
      <c r="K91" s="15"/>
      <c r="L91" s="15"/>
      <c r="M91" s="15"/>
      <c r="N91" s="15"/>
      <c r="O91" s="15"/>
      <c r="P91" s="15"/>
      <c r="Q91" s="15"/>
      <c r="R91" s="15"/>
    </row>
    <row r="92">
      <c r="A92" s="15"/>
      <c r="B92" s="15"/>
      <c r="C92" s="15"/>
      <c r="D92" s="15"/>
      <c r="E92" s="15"/>
      <c r="F92" s="15"/>
      <c r="G92" s="15"/>
      <c r="H92" s="15"/>
      <c r="I92" s="15"/>
      <c r="J92" s="15"/>
      <c r="K92" s="15"/>
      <c r="L92" s="15"/>
      <c r="M92" s="15"/>
      <c r="N92" s="15"/>
      <c r="O92" s="15"/>
      <c r="P92" s="15"/>
      <c r="Q92" s="15"/>
      <c r="R92" s="15"/>
    </row>
    <row r="93">
      <c r="A93" s="15"/>
      <c r="B93" s="15"/>
      <c r="C93" s="15"/>
      <c r="D93" s="15"/>
      <c r="E93" s="15"/>
      <c r="F93" s="15"/>
      <c r="G93" s="15"/>
      <c r="H93" s="15"/>
      <c r="I93" s="15"/>
      <c r="J93" s="15"/>
      <c r="K93" s="15"/>
      <c r="L93" s="15"/>
      <c r="M93" s="15"/>
      <c r="N93" s="15"/>
      <c r="O93" s="15"/>
      <c r="P93" s="15"/>
      <c r="Q93" s="15"/>
      <c r="R93" s="15"/>
    </row>
    <row r="94">
      <c r="A94" s="15"/>
      <c r="B94" s="15"/>
      <c r="C94" s="15"/>
      <c r="D94" s="15"/>
      <c r="E94" s="15"/>
      <c r="F94" s="15"/>
      <c r="G94" s="15"/>
      <c r="H94" s="15"/>
      <c r="I94" s="15"/>
      <c r="J94" s="15"/>
      <c r="K94" s="15"/>
      <c r="L94" s="15"/>
      <c r="M94" s="15"/>
      <c r="N94" s="15"/>
      <c r="O94" s="15"/>
      <c r="P94" s="15"/>
      <c r="Q94" s="15"/>
      <c r="R94" s="15"/>
    </row>
    <row r="95">
      <c r="A95" s="15"/>
      <c r="B95" s="15"/>
      <c r="C95" s="15"/>
      <c r="D95" s="15"/>
      <c r="E95" s="15"/>
      <c r="F95" s="15"/>
      <c r="G95" s="15"/>
      <c r="H95" s="15"/>
      <c r="I95" s="15"/>
      <c r="J95" s="15"/>
      <c r="K95" s="15"/>
      <c r="L95" s="15"/>
      <c r="M95" s="15"/>
      <c r="N95" s="15"/>
      <c r="O95" s="15"/>
      <c r="P95" s="15"/>
      <c r="Q95" s="15"/>
      <c r="R95" s="15"/>
    </row>
    <row r="96">
      <c r="A96" s="15"/>
      <c r="B96" s="15"/>
      <c r="C96" s="15"/>
      <c r="D96" s="15"/>
      <c r="E96" s="15"/>
      <c r="F96" s="15"/>
      <c r="G96" s="15"/>
      <c r="H96" s="15"/>
      <c r="I96" s="15"/>
      <c r="J96" s="15"/>
      <c r="K96" s="15"/>
      <c r="L96" s="15"/>
      <c r="M96" s="15"/>
      <c r="N96" s="15"/>
      <c r="O96" s="15"/>
      <c r="P96" s="15"/>
      <c r="Q96" s="15"/>
      <c r="R96" s="15"/>
    </row>
    <row r="97">
      <c r="A97" s="15"/>
      <c r="B97" s="15"/>
      <c r="C97" s="15"/>
      <c r="D97" s="15"/>
      <c r="E97" s="15"/>
      <c r="F97" s="15"/>
      <c r="G97" s="15"/>
      <c r="H97" s="15"/>
      <c r="I97" s="15"/>
      <c r="J97" s="15"/>
      <c r="K97" s="15"/>
      <c r="L97" s="15"/>
      <c r="M97" s="15"/>
      <c r="N97" s="15"/>
      <c r="O97" s="15"/>
      <c r="P97" s="15"/>
      <c r="Q97" s="15"/>
      <c r="R97" s="15"/>
    </row>
    <row r="98">
      <c r="A98" s="15"/>
      <c r="B98" s="15"/>
      <c r="C98" s="15"/>
      <c r="D98" s="15"/>
      <c r="E98" s="15"/>
      <c r="F98" s="15"/>
      <c r="G98" s="15"/>
      <c r="H98" s="15"/>
      <c r="I98" s="15"/>
      <c r="J98" s="15"/>
      <c r="K98" s="15"/>
      <c r="L98" s="15"/>
      <c r="M98" s="15"/>
      <c r="N98" s="15"/>
      <c r="O98" s="15"/>
      <c r="P98" s="15"/>
      <c r="Q98" s="15"/>
      <c r="R98" s="15"/>
    </row>
    <row r="99">
      <c r="A99" s="15"/>
      <c r="B99" s="15"/>
      <c r="C99" s="15"/>
      <c r="D99" s="15"/>
      <c r="E99" s="15"/>
      <c r="F99" s="15"/>
      <c r="G99" s="15"/>
      <c r="H99" s="15"/>
      <c r="I99" s="15"/>
      <c r="J99" s="15"/>
      <c r="K99" s="15"/>
      <c r="L99" s="15"/>
      <c r="M99" s="15"/>
      <c r="N99" s="15"/>
      <c r="O99" s="15"/>
      <c r="P99" s="15"/>
      <c r="Q99" s="15"/>
      <c r="R99" s="15"/>
    </row>
    <row r="100">
      <c r="A100" s="15"/>
      <c r="B100" s="15"/>
      <c r="C100" s="15"/>
      <c r="D100" s="15"/>
      <c r="E100" s="15"/>
      <c r="F100" s="15"/>
      <c r="G100" s="15"/>
      <c r="H100" s="15"/>
      <c r="I100" s="15"/>
      <c r="J100" s="15"/>
      <c r="K100" s="15"/>
      <c r="L100" s="15"/>
      <c r="M100" s="15"/>
      <c r="N100" s="15"/>
      <c r="O100" s="15"/>
      <c r="P100" s="15"/>
      <c r="Q100" s="15"/>
      <c r="R100" s="15"/>
    </row>
    <row r="101">
      <c r="A101" s="15"/>
      <c r="B101" s="15"/>
      <c r="C101" s="15"/>
      <c r="D101" s="15"/>
      <c r="E101" s="15"/>
      <c r="F101" s="15"/>
      <c r="G101" s="15"/>
      <c r="H101" s="15"/>
      <c r="I101" s="15"/>
      <c r="J101" s="15"/>
      <c r="K101" s="15"/>
      <c r="L101" s="15"/>
      <c r="M101" s="15"/>
      <c r="N101" s="15"/>
      <c r="O101" s="15"/>
      <c r="P101" s="15"/>
      <c r="Q101" s="15"/>
      <c r="R101" s="15"/>
    </row>
    <row r="102">
      <c r="A102" s="15"/>
      <c r="B102" s="15"/>
      <c r="C102" s="15"/>
      <c r="D102" s="15"/>
      <c r="E102" s="15"/>
      <c r="F102" s="15"/>
      <c r="G102" s="15"/>
      <c r="H102" s="15"/>
      <c r="I102" s="15"/>
      <c r="J102" s="15"/>
      <c r="K102" s="15"/>
      <c r="L102" s="15"/>
      <c r="M102" s="15"/>
      <c r="N102" s="15"/>
      <c r="O102" s="15"/>
      <c r="P102" s="15"/>
      <c r="Q102" s="15"/>
      <c r="R102" s="15"/>
    </row>
    <row r="103">
      <c r="A103" s="15"/>
      <c r="B103" s="15"/>
      <c r="C103" s="15"/>
      <c r="D103" s="15"/>
      <c r="E103" s="15"/>
      <c r="F103" s="15"/>
      <c r="G103" s="15"/>
      <c r="H103" s="15"/>
      <c r="I103" s="15"/>
      <c r="J103" s="15"/>
      <c r="K103" s="15"/>
      <c r="L103" s="15"/>
      <c r="M103" s="15"/>
      <c r="N103" s="15"/>
      <c r="O103" s="15"/>
      <c r="P103" s="15"/>
      <c r="Q103" s="15"/>
      <c r="R103" s="15"/>
    </row>
    <row r="104">
      <c r="A104" s="15"/>
      <c r="B104" s="15"/>
      <c r="C104" s="15"/>
      <c r="D104" s="15"/>
      <c r="E104" s="15"/>
      <c r="F104" s="15"/>
      <c r="G104" s="15"/>
      <c r="H104" s="15"/>
      <c r="I104" s="15"/>
      <c r="J104" s="15"/>
      <c r="K104" s="15"/>
      <c r="L104" s="15"/>
      <c r="M104" s="15"/>
      <c r="N104" s="15"/>
      <c r="O104" s="15"/>
      <c r="P104" s="15"/>
      <c r="Q104" s="15"/>
      <c r="R104" s="15"/>
    </row>
    <row r="105">
      <c r="A105" s="15"/>
      <c r="B105" s="15"/>
      <c r="C105" s="15"/>
      <c r="D105" s="15"/>
      <c r="E105" s="15"/>
      <c r="F105" s="15"/>
      <c r="G105" s="15"/>
      <c r="H105" s="15"/>
      <c r="I105" s="15"/>
      <c r="J105" s="15"/>
      <c r="K105" s="15"/>
      <c r="L105" s="15"/>
      <c r="M105" s="15"/>
      <c r="N105" s="15"/>
      <c r="O105" s="15"/>
      <c r="P105" s="15"/>
      <c r="Q105" s="15"/>
      <c r="R105" s="15"/>
    </row>
    <row r="106">
      <c r="A106" s="15"/>
      <c r="B106" s="15"/>
      <c r="C106" s="15"/>
      <c r="D106" s="15"/>
      <c r="E106" s="15"/>
      <c r="F106" s="15"/>
      <c r="G106" s="15"/>
      <c r="H106" s="15"/>
      <c r="I106" s="15"/>
      <c r="J106" s="15"/>
      <c r="K106" s="15"/>
      <c r="L106" s="15"/>
      <c r="M106" s="15"/>
      <c r="N106" s="15"/>
      <c r="O106" s="15"/>
      <c r="P106" s="15"/>
      <c r="Q106" s="15"/>
      <c r="R106" s="15"/>
    </row>
    <row r="107">
      <c r="A107" s="15"/>
      <c r="B107" s="15"/>
      <c r="C107" s="15"/>
      <c r="D107" s="15"/>
      <c r="E107" s="15"/>
      <c r="F107" s="15"/>
      <c r="G107" s="15"/>
      <c r="H107" s="15"/>
      <c r="I107" s="15"/>
      <c r="J107" s="15"/>
      <c r="K107" s="15"/>
      <c r="L107" s="15"/>
      <c r="M107" s="15"/>
      <c r="N107" s="15"/>
      <c r="O107" s="15"/>
      <c r="P107" s="15"/>
      <c r="Q107" s="15"/>
      <c r="R107" s="15"/>
    </row>
    <row r="108">
      <c r="A108" s="15"/>
      <c r="B108" s="15"/>
      <c r="C108" s="15"/>
      <c r="D108" s="15"/>
      <c r="E108" s="15"/>
      <c r="F108" s="15"/>
      <c r="G108" s="15"/>
      <c r="H108" s="15"/>
      <c r="I108" s="15"/>
      <c r="J108" s="15"/>
      <c r="K108" s="15"/>
      <c r="L108" s="15"/>
      <c r="M108" s="15"/>
      <c r="N108" s="15"/>
      <c r="O108" s="15"/>
      <c r="P108" s="15"/>
      <c r="Q108" s="15"/>
      <c r="R108" s="15"/>
    </row>
    <row r="109">
      <c r="A109" s="15"/>
      <c r="B109" s="15"/>
      <c r="C109" s="15"/>
      <c r="D109" s="15"/>
      <c r="E109" s="15"/>
      <c r="F109" s="15"/>
      <c r="G109" s="15"/>
      <c r="H109" s="15"/>
      <c r="I109" s="15"/>
      <c r="J109" s="15"/>
      <c r="K109" s="15"/>
      <c r="L109" s="15"/>
      <c r="M109" s="15"/>
      <c r="N109" s="15"/>
      <c r="O109" s="15"/>
      <c r="P109" s="15"/>
      <c r="Q109" s="15"/>
      <c r="R109" s="15"/>
    </row>
    <row r="110">
      <c r="A110" s="15"/>
      <c r="B110" s="15"/>
      <c r="C110" s="15"/>
      <c r="D110" s="15"/>
      <c r="E110" s="15"/>
      <c r="F110" s="15"/>
      <c r="G110" s="15"/>
      <c r="H110" s="15"/>
      <c r="I110" s="15"/>
      <c r="J110" s="15"/>
      <c r="K110" s="15"/>
      <c r="L110" s="15"/>
      <c r="M110" s="15"/>
      <c r="N110" s="15"/>
      <c r="O110" s="15"/>
      <c r="P110" s="15"/>
      <c r="Q110" s="15"/>
      <c r="R110" s="15"/>
    </row>
    <row r="111">
      <c r="A111" s="15"/>
      <c r="B111" s="15"/>
      <c r="C111" s="15"/>
      <c r="D111" s="15"/>
      <c r="E111" s="15"/>
      <c r="F111" s="15"/>
      <c r="G111" s="15"/>
      <c r="H111" s="15"/>
      <c r="I111" s="15"/>
      <c r="J111" s="15"/>
      <c r="K111" s="15"/>
      <c r="L111" s="15"/>
      <c r="M111" s="15"/>
      <c r="N111" s="15"/>
      <c r="O111" s="15"/>
      <c r="P111" s="15"/>
      <c r="Q111" s="15"/>
      <c r="R111" s="15"/>
    </row>
    <row r="112">
      <c r="A112" s="15"/>
      <c r="B112" s="15"/>
      <c r="C112" s="15"/>
      <c r="D112" s="15"/>
      <c r="E112" s="15"/>
      <c r="F112" s="15"/>
      <c r="G112" s="15"/>
      <c r="H112" s="15"/>
      <c r="I112" s="15"/>
      <c r="J112" s="15"/>
      <c r="K112" s="15"/>
      <c r="L112" s="15"/>
      <c r="M112" s="15"/>
      <c r="N112" s="15"/>
      <c r="O112" s="15"/>
      <c r="P112" s="15"/>
      <c r="Q112" s="15"/>
      <c r="R112" s="15"/>
    </row>
    <row r="113">
      <c r="A113" s="15"/>
      <c r="B113" s="15"/>
      <c r="C113" s="15"/>
      <c r="D113" s="15"/>
      <c r="E113" s="15"/>
      <c r="F113" s="15"/>
      <c r="G113" s="15"/>
      <c r="H113" s="15"/>
      <c r="I113" s="15"/>
      <c r="J113" s="15"/>
      <c r="K113" s="15"/>
      <c r="L113" s="15"/>
      <c r="M113" s="15"/>
      <c r="N113" s="15"/>
      <c r="O113" s="15"/>
      <c r="P113" s="15"/>
      <c r="Q113" s="15"/>
      <c r="R113" s="15"/>
    </row>
    <row r="114">
      <c r="A114" s="15"/>
      <c r="B114" s="15"/>
      <c r="C114" s="15"/>
      <c r="D114" s="15"/>
      <c r="E114" s="15"/>
      <c r="F114" s="15"/>
      <c r="G114" s="15"/>
      <c r="H114" s="15"/>
      <c r="I114" s="15"/>
      <c r="J114" s="15"/>
      <c r="K114" s="15"/>
      <c r="L114" s="15"/>
      <c r="M114" s="15"/>
      <c r="N114" s="15"/>
      <c r="O114" s="15"/>
      <c r="P114" s="15"/>
      <c r="Q114" s="15"/>
      <c r="R114" s="15"/>
    </row>
    <row r="115">
      <c r="A115" s="15"/>
      <c r="B115" s="15"/>
      <c r="C115" s="15"/>
      <c r="D115" s="15"/>
      <c r="E115" s="15"/>
      <c r="F115" s="15"/>
      <c r="G115" s="15"/>
      <c r="H115" s="15"/>
      <c r="I115" s="15"/>
      <c r="J115" s="15"/>
      <c r="K115" s="15"/>
      <c r="L115" s="15"/>
      <c r="M115" s="15"/>
      <c r="N115" s="15"/>
      <c r="O115" s="15"/>
      <c r="P115" s="15"/>
      <c r="Q115" s="15"/>
      <c r="R115" s="15"/>
    </row>
    <row r="116">
      <c r="A116" s="15"/>
      <c r="B116" s="15"/>
      <c r="C116" s="15"/>
      <c r="D116" s="15"/>
      <c r="E116" s="15"/>
      <c r="F116" s="15"/>
      <c r="G116" s="15"/>
      <c r="H116" s="15"/>
      <c r="I116" s="15"/>
      <c r="J116" s="15"/>
      <c r="K116" s="15"/>
      <c r="L116" s="15"/>
      <c r="M116" s="15"/>
      <c r="N116" s="15"/>
      <c r="O116" s="15"/>
      <c r="P116" s="15"/>
      <c r="Q116" s="15"/>
      <c r="R116" s="15"/>
    </row>
    <row r="117">
      <c r="A117" s="15"/>
      <c r="B117" s="15"/>
      <c r="C117" s="15"/>
      <c r="D117" s="15"/>
      <c r="E117" s="15"/>
      <c r="F117" s="15"/>
      <c r="G117" s="15"/>
      <c r="H117" s="15"/>
      <c r="I117" s="15"/>
      <c r="J117" s="15"/>
      <c r="K117" s="15"/>
      <c r="L117" s="15"/>
      <c r="M117" s="15"/>
      <c r="N117" s="15"/>
      <c r="O117" s="15"/>
      <c r="P117" s="15"/>
      <c r="Q117" s="15"/>
      <c r="R117" s="15"/>
    </row>
    <row r="118">
      <c r="A118" s="15"/>
      <c r="B118" s="15"/>
      <c r="C118" s="15"/>
      <c r="D118" s="15"/>
      <c r="E118" s="15"/>
      <c r="F118" s="15"/>
      <c r="G118" s="15"/>
      <c r="H118" s="15"/>
      <c r="I118" s="15"/>
      <c r="J118" s="15"/>
      <c r="K118" s="15"/>
      <c r="L118" s="15"/>
      <c r="M118" s="15"/>
      <c r="N118" s="15"/>
      <c r="O118" s="15"/>
      <c r="P118" s="15"/>
      <c r="Q118" s="15"/>
      <c r="R118" s="15"/>
    </row>
    <row r="119">
      <c r="A119" s="15"/>
      <c r="B119" s="15"/>
      <c r="C119" s="15"/>
      <c r="D119" s="15"/>
      <c r="E119" s="15"/>
      <c r="F119" s="15"/>
      <c r="G119" s="15"/>
      <c r="H119" s="15"/>
      <c r="I119" s="15"/>
      <c r="J119" s="15"/>
      <c r="K119" s="15"/>
      <c r="L119" s="15"/>
      <c r="M119" s="15"/>
      <c r="N119" s="15"/>
      <c r="O119" s="15"/>
      <c r="P119" s="15"/>
      <c r="Q119" s="15"/>
      <c r="R119" s="15"/>
    </row>
    <row r="120">
      <c r="A120" s="15"/>
      <c r="B120" s="15"/>
      <c r="C120" s="15"/>
      <c r="D120" s="15"/>
      <c r="E120" s="15"/>
      <c r="F120" s="15"/>
      <c r="G120" s="15"/>
      <c r="H120" s="15"/>
      <c r="I120" s="15"/>
      <c r="J120" s="15"/>
      <c r="K120" s="15"/>
      <c r="L120" s="15"/>
      <c r="M120" s="15"/>
      <c r="N120" s="15"/>
      <c r="O120" s="15"/>
      <c r="P120" s="15"/>
      <c r="Q120" s="15"/>
      <c r="R120" s="15"/>
    </row>
    <row r="121">
      <c r="A121" s="15"/>
      <c r="B121" s="15"/>
      <c r="C121" s="15"/>
      <c r="D121" s="15"/>
      <c r="E121" s="15"/>
      <c r="F121" s="15"/>
      <c r="G121" s="15"/>
      <c r="H121" s="15"/>
      <c r="I121" s="15"/>
      <c r="J121" s="15"/>
      <c r="K121" s="15"/>
      <c r="L121" s="15"/>
      <c r="M121" s="15"/>
      <c r="N121" s="15"/>
      <c r="O121" s="15"/>
      <c r="P121" s="15"/>
      <c r="Q121" s="15"/>
      <c r="R121" s="15"/>
    </row>
    <row r="122">
      <c r="A122" s="15"/>
      <c r="B122" s="15"/>
      <c r="C122" s="15"/>
      <c r="D122" s="15"/>
      <c r="E122" s="15"/>
      <c r="F122" s="15"/>
      <c r="G122" s="15"/>
      <c r="H122" s="15"/>
      <c r="I122" s="15"/>
      <c r="J122" s="15"/>
      <c r="K122" s="15"/>
      <c r="L122" s="15"/>
      <c r="M122" s="15"/>
      <c r="N122" s="15"/>
      <c r="O122" s="15"/>
      <c r="P122" s="15"/>
      <c r="Q122" s="15"/>
      <c r="R122" s="15"/>
    </row>
    <row r="123">
      <c r="A123" s="15"/>
      <c r="B123" s="15"/>
      <c r="C123" s="15"/>
      <c r="D123" s="15"/>
      <c r="E123" s="15"/>
      <c r="F123" s="15"/>
      <c r="G123" s="15"/>
      <c r="H123" s="15"/>
      <c r="I123" s="15"/>
      <c r="J123" s="15"/>
      <c r="K123" s="15"/>
      <c r="L123" s="15"/>
      <c r="M123" s="15"/>
      <c r="N123" s="15"/>
      <c r="O123" s="15"/>
      <c r="P123" s="15"/>
      <c r="Q123" s="15"/>
      <c r="R123" s="15"/>
    </row>
    <row r="124">
      <c r="A124" s="15"/>
      <c r="B124" s="15"/>
      <c r="C124" s="15"/>
      <c r="D124" s="15"/>
      <c r="E124" s="15"/>
      <c r="F124" s="15"/>
      <c r="G124" s="15"/>
      <c r="H124" s="15"/>
      <c r="I124" s="15"/>
      <c r="J124" s="15"/>
      <c r="K124" s="15"/>
      <c r="L124" s="15"/>
      <c r="M124" s="15"/>
      <c r="N124" s="15"/>
      <c r="O124" s="15"/>
      <c r="P124" s="15"/>
      <c r="Q124" s="15"/>
      <c r="R124" s="15"/>
    </row>
    <row r="125">
      <c r="A125" s="15"/>
      <c r="B125" s="15"/>
      <c r="C125" s="15"/>
      <c r="D125" s="15"/>
      <c r="E125" s="15"/>
      <c r="F125" s="15"/>
      <c r="G125" s="15"/>
      <c r="H125" s="15"/>
      <c r="I125" s="15"/>
      <c r="J125" s="15"/>
      <c r="K125" s="15"/>
      <c r="L125" s="15"/>
      <c r="M125" s="15"/>
      <c r="N125" s="15"/>
      <c r="O125" s="15"/>
      <c r="P125" s="15"/>
      <c r="Q125" s="15"/>
      <c r="R125" s="15"/>
    </row>
    <row r="126">
      <c r="A126" s="15"/>
      <c r="B126" s="15"/>
      <c r="C126" s="15"/>
      <c r="D126" s="15"/>
      <c r="E126" s="15"/>
      <c r="F126" s="15"/>
      <c r="G126" s="15"/>
      <c r="H126" s="15"/>
      <c r="I126" s="15"/>
      <c r="J126" s="15"/>
      <c r="K126" s="15"/>
      <c r="L126" s="15"/>
      <c r="M126" s="15"/>
      <c r="N126" s="15"/>
      <c r="O126" s="15"/>
      <c r="P126" s="15"/>
      <c r="Q126" s="15"/>
      <c r="R126" s="15"/>
    </row>
    <row r="127">
      <c r="A127" s="15"/>
      <c r="B127" s="15"/>
      <c r="C127" s="15"/>
      <c r="D127" s="15"/>
      <c r="E127" s="15"/>
      <c r="F127" s="15"/>
      <c r="G127" s="15"/>
      <c r="H127" s="15"/>
      <c r="I127" s="15"/>
      <c r="J127" s="15"/>
      <c r="K127" s="15"/>
      <c r="L127" s="15"/>
      <c r="M127" s="15"/>
      <c r="N127" s="15"/>
      <c r="O127" s="15"/>
      <c r="P127" s="15"/>
      <c r="Q127" s="15"/>
      <c r="R127" s="15"/>
    </row>
    <row r="128">
      <c r="A128" s="15"/>
      <c r="B128" s="15"/>
      <c r="C128" s="15"/>
      <c r="D128" s="15"/>
      <c r="E128" s="15"/>
      <c r="F128" s="15"/>
      <c r="G128" s="15"/>
      <c r="H128" s="15"/>
      <c r="I128" s="15"/>
      <c r="J128" s="15"/>
      <c r="K128" s="15"/>
      <c r="L128" s="15"/>
      <c r="M128" s="15"/>
      <c r="N128" s="15"/>
      <c r="O128" s="15"/>
      <c r="P128" s="15"/>
      <c r="Q128" s="15"/>
      <c r="R128" s="15"/>
    </row>
    <row r="129">
      <c r="A129" s="15"/>
      <c r="B129" s="15"/>
      <c r="C129" s="15"/>
      <c r="D129" s="15"/>
      <c r="E129" s="15"/>
      <c r="F129" s="15"/>
      <c r="G129" s="15"/>
      <c r="H129" s="15"/>
      <c r="I129" s="15"/>
      <c r="J129" s="15"/>
      <c r="K129" s="15"/>
      <c r="L129" s="15"/>
      <c r="M129" s="15"/>
      <c r="N129" s="15"/>
      <c r="O129" s="15"/>
      <c r="P129" s="15"/>
      <c r="Q129" s="15"/>
      <c r="R129" s="15"/>
    </row>
    <row r="130">
      <c r="A130" s="15"/>
      <c r="B130" s="15"/>
      <c r="C130" s="15"/>
      <c r="D130" s="15"/>
      <c r="E130" s="15"/>
      <c r="F130" s="15"/>
      <c r="G130" s="15"/>
      <c r="H130" s="15"/>
      <c r="I130" s="15"/>
      <c r="J130" s="15"/>
      <c r="K130" s="15"/>
      <c r="L130" s="15"/>
      <c r="M130" s="15"/>
      <c r="N130" s="15"/>
      <c r="O130" s="15"/>
      <c r="P130" s="15"/>
      <c r="Q130" s="15"/>
      <c r="R130" s="15"/>
    </row>
    <row r="131">
      <c r="A131" s="15"/>
      <c r="B131" s="15"/>
      <c r="C131" s="15"/>
      <c r="D131" s="15"/>
      <c r="E131" s="15"/>
      <c r="F131" s="15"/>
      <c r="G131" s="15"/>
      <c r="H131" s="15"/>
      <c r="I131" s="15"/>
      <c r="J131" s="15"/>
      <c r="K131" s="15"/>
      <c r="L131" s="15"/>
      <c r="M131" s="15"/>
      <c r="N131" s="15"/>
      <c r="O131" s="15"/>
      <c r="P131" s="15"/>
      <c r="Q131" s="15"/>
      <c r="R131" s="15"/>
    </row>
    <row r="132">
      <c r="A132" s="15"/>
      <c r="B132" s="15"/>
      <c r="C132" s="15"/>
      <c r="D132" s="15"/>
      <c r="E132" s="15"/>
      <c r="F132" s="15"/>
      <c r="G132" s="15"/>
      <c r="H132" s="15"/>
      <c r="I132" s="15"/>
      <c r="J132" s="15"/>
      <c r="K132" s="15"/>
      <c r="L132" s="15"/>
      <c r="M132" s="15"/>
      <c r="N132" s="15"/>
      <c r="O132" s="15"/>
      <c r="P132" s="15"/>
      <c r="Q132" s="15"/>
      <c r="R132" s="15"/>
    </row>
    <row r="133">
      <c r="A133" s="15"/>
      <c r="B133" s="15"/>
      <c r="C133" s="15"/>
      <c r="D133" s="15"/>
      <c r="E133" s="15"/>
      <c r="F133" s="15"/>
      <c r="G133" s="15"/>
      <c r="H133" s="15"/>
      <c r="I133" s="15"/>
      <c r="J133" s="15"/>
      <c r="K133" s="15"/>
      <c r="L133" s="15"/>
      <c r="M133" s="15"/>
      <c r="N133" s="15"/>
      <c r="O133" s="15"/>
      <c r="P133" s="15"/>
      <c r="Q133" s="15"/>
      <c r="R133" s="15"/>
    </row>
    <row r="134">
      <c r="A134" s="15"/>
      <c r="B134" s="15"/>
      <c r="C134" s="15"/>
      <c r="D134" s="15"/>
      <c r="E134" s="15"/>
      <c r="F134" s="15"/>
      <c r="G134" s="15"/>
      <c r="H134" s="15"/>
      <c r="I134" s="15"/>
      <c r="J134" s="15"/>
      <c r="K134" s="15"/>
      <c r="L134" s="15"/>
      <c r="M134" s="15"/>
      <c r="N134" s="15"/>
      <c r="O134" s="15"/>
      <c r="P134" s="15"/>
      <c r="Q134" s="15"/>
      <c r="R134" s="15"/>
    </row>
    <row r="135">
      <c r="A135" s="15"/>
      <c r="B135" s="15"/>
      <c r="C135" s="15"/>
      <c r="D135" s="15"/>
      <c r="E135" s="15"/>
      <c r="F135" s="15"/>
      <c r="G135" s="15"/>
      <c r="H135" s="15"/>
      <c r="I135" s="15"/>
      <c r="J135" s="15"/>
      <c r="K135" s="15"/>
      <c r="L135" s="15"/>
      <c r="M135" s="15"/>
      <c r="N135" s="15"/>
      <c r="O135" s="15"/>
      <c r="P135" s="15"/>
      <c r="Q135" s="15"/>
      <c r="R135" s="15"/>
    </row>
    <row r="136">
      <c r="A136" s="15"/>
      <c r="B136" s="15"/>
      <c r="C136" s="15"/>
      <c r="D136" s="15"/>
      <c r="E136" s="15"/>
      <c r="F136" s="15"/>
      <c r="G136" s="15"/>
      <c r="H136" s="15"/>
      <c r="I136" s="15"/>
      <c r="J136" s="15"/>
      <c r="K136" s="15"/>
      <c r="L136" s="15"/>
      <c r="M136" s="15"/>
      <c r="N136" s="15"/>
      <c r="O136" s="15"/>
      <c r="P136" s="15"/>
      <c r="Q136" s="15"/>
      <c r="R136" s="15"/>
    </row>
    <row r="137">
      <c r="A137" s="15"/>
      <c r="B137" s="15"/>
      <c r="C137" s="15"/>
      <c r="D137" s="15"/>
      <c r="E137" s="15"/>
      <c r="F137" s="15"/>
      <c r="G137" s="15"/>
      <c r="H137" s="15"/>
      <c r="I137" s="15"/>
      <c r="J137" s="15"/>
      <c r="K137" s="15"/>
      <c r="L137" s="15"/>
      <c r="M137" s="15"/>
      <c r="N137" s="15"/>
      <c r="O137" s="15"/>
      <c r="P137" s="15"/>
      <c r="Q137" s="15"/>
      <c r="R137" s="15"/>
    </row>
    <row r="138">
      <c r="A138" s="15"/>
      <c r="B138" s="15"/>
      <c r="C138" s="15"/>
      <c r="D138" s="15"/>
      <c r="E138" s="15"/>
      <c r="F138" s="15"/>
      <c r="G138" s="15"/>
      <c r="H138" s="15"/>
      <c r="I138" s="15"/>
      <c r="J138" s="15"/>
      <c r="K138" s="15"/>
      <c r="L138" s="15"/>
      <c r="M138" s="15"/>
      <c r="N138" s="15"/>
      <c r="O138" s="15"/>
      <c r="P138" s="15"/>
      <c r="Q138" s="15"/>
      <c r="R138" s="15"/>
    </row>
    <row r="139">
      <c r="A139" s="15"/>
      <c r="B139" s="15"/>
      <c r="C139" s="15"/>
      <c r="D139" s="15"/>
      <c r="E139" s="15"/>
      <c r="F139" s="15"/>
      <c r="G139" s="15"/>
      <c r="H139" s="15"/>
      <c r="I139" s="15"/>
      <c r="J139" s="15"/>
      <c r="K139" s="15"/>
      <c r="L139" s="15"/>
      <c r="M139" s="15"/>
      <c r="N139" s="15"/>
      <c r="O139" s="15"/>
      <c r="P139" s="15"/>
      <c r="Q139" s="15"/>
      <c r="R139" s="15"/>
    </row>
    <row r="140">
      <c r="A140" s="15"/>
      <c r="B140" s="15"/>
      <c r="C140" s="15"/>
      <c r="D140" s="15"/>
      <c r="E140" s="15"/>
      <c r="F140" s="15"/>
      <c r="G140" s="15"/>
      <c r="H140" s="15"/>
      <c r="I140" s="15"/>
      <c r="J140" s="15"/>
      <c r="K140" s="15"/>
      <c r="L140" s="15"/>
      <c r="M140" s="15"/>
      <c r="N140" s="15"/>
      <c r="O140" s="15"/>
      <c r="P140" s="15"/>
      <c r="Q140" s="15"/>
      <c r="R140" s="15"/>
    </row>
    <row r="141">
      <c r="A141" s="15"/>
      <c r="B141" s="15"/>
      <c r="C141" s="15"/>
      <c r="D141" s="15"/>
      <c r="E141" s="15"/>
      <c r="F141" s="15"/>
      <c r="G141" s="15"/>
      <c r="H141" s="15"/>
      <c r="I141" s="15"/>
      <c r="J141" s="15"/>
      <c r="K141" s="15"/>
      <c r="L141" s="15"/>
      <c r="M141" s="15"/>
      <c r="N141" s="15"/>
      <c r="O141" s="15"/>
      <c r="P141" s="15"/>
      <c r="Q141" s="15"/>
      <c r="R141" s="15"/>
    </row>
    <row r="142">
      <c r="A142" s="15"/>
      <c r="B142" s="15"/>
      <c r="C142" s="15"/>
      <c r="D142" s="15"/>
      <c r="E142" s="15"/>
      <c r="F142" s="15"/>
      <c r="G142" s="15"/>
      <c r="H142" s="15"/>
      <c r="I142" s="15"/>
      <c r="J142" s="15"/>
      <c r="K142" s="15"/>
      <c r="L142" s="15"/>
      <c r="M142" s="15"/>
      <c r="N142" s="15"/>
      <c r="O142" s="15"/>
      <c r="P142" s="15"/>
      <c r="Q142" s="15"/>
      <c r="R142" s="15"/>
    </row>
    <row r="143">
      <c r="A143" s="15"/>
      <c r="B143" s="15"/>
      <c r="C143" s="15"/>
      <c r="D143" s="15"/>
      <c r="E143" s="15"/>
      <c r="F143" s="15"/>
      <c r="G143" s="15"/>
      <c r="H143" s="15"/>
      <c r="I143" s="15"/>
      <c r="J143" s="15"/>
      <c r="K143" s="15"/>
      <c r="L143" s="15"/>
      <c r="M143" s="15"/>
      <c r="N143" s="15"/>
      <c r="O143" s="15"/>
      <c r="P143" s="15"/>
      <c r="Q143" s="15"/>
      <c r="R143" s="15"/>
    </row>
    <row r="144">
      <c r="A144" s="15"/>
      <c r="B144" s="15"/>
      <c r="C144" s="15"/>
      <c r="D144" s="15"/>
      <c r="E144" s="15"/>
      <c r="F144" s="15"/>
      <c r="G144" s="15"/>
      <c r="H144" s="15"/>
      <c r="I144" s="15"/>
      <c r="J144" s="15"/>
      <c r="K144" s="15"/>
      <c r="L144" s="15"/>
      <c r="M144" s="15"/>
      <c r="N144" s="15"/>
      <c r="O144" s="15"/>
      <c r="P144" s="15"/>
      <c r="Q144" s="15"/>
      <c r="R144" s="15"/>
    </row>
    <row r="145">
      <c r="A145" s="15"/>
      <c r="B145" s="15"/>
      <c r="C145" s="15"/>
      <c r="D145" s="15"/>
      <c r="E145" s="15"/>
      <c r="F145" s="15"/>
      <c r="G145" s="15"/>
      <c r="H145" s="15"/>
      <c r="I145" s="15"/>
      <c r="J145" s="15"/>
      <c r="K145" s="15"/>
      <c r="L145" s="15"/>
      <c r="M145" s="15"/>
      <c r="N145" s="15"/>
      <c r="O145" s="15"/>
      <c r="P145" s="15"/>
      <c r="Q145" s="15"/>
      <c r="R145" s="15"/>
    </row>
    <row r="146">
      <c r="A146" s="15"/>
      <c r="B146" s="15"/>
      <c r="C146" s="15"/>
      <c r="D146" s="15"/>
      <c r="E146" s="15"/>
      <c r="F146" s="15"/>
      <c r="G146" s="15"/>
      <c r="H146" s="15"/>
      <c r="I146" s="15"/>
      <c r="J146" s="15"/>
      <c r="K146" s="15"/>
      <c r="L146" s="15"/>
      <c r="M146" s="15"/>
      <c r="N146" s="15"/>
      <c r="O146" s="15"/>
      <c r="P146" s="15"/>
      <c r="Q146" s="15"/>
      <c r="R146" s="15"/>
    </row>
    <row r="147">
      <c r="A147" s="15"/>
      <c r="B147" s="15"/>
      <c r="C147" s="15"/>
      <c r="D147" s="15"/>
      <c r="E147" s="15"/>
      <c r="F147" s="15"/>
      <c r="G147" s="15"/>
      <c r="H147" s="15"/>
      <c r="I147" s="15"/>
      <c r="J147" s="15"/>
      <c r="K147" s="15"/>
      <c r="L147" s="15"/>
      <c r="M147" s="15"/>
      <c r="N147" s="15"/>
      <c r="O147" s="15"/>
      <c r="P147" s="15"/>
      <c r="Q147" s="15"/>
      <c r="R147" s="15"/>
    </row>
    <row r="148">
      <c r="A148" s="15"/>
      <c r="B148" s="15"/>
      <c r="C148" s="15"/>
      <c r="D148" s="15"/>
      <c r="E148" s="15"/>
      <c r="F148" s="15"/>
      <c r="G148" s="15"/>
      <c r="H148" s="15"/>
      <c r="I148" s="15"/>
      <c r="J148" s="15"/>
      <c r="K148" s="15"/>
      <c r="L148" s="15"/>
      <c r="M148" s="15"/>
      <c r="N148" s="15"/>
      <c r="O148" s="15"/>
      <c r="P148" s="15"/>
      <c r="Q148" s="15"/>
      <c r="R148" s="15"/>
    </row>
    <row r="149">
      <c r="A149" s="15"/>
      <c r="B149" s="15"/>
      <c r="C149" s="15"/>
      <c r="D149" s="15"/>
      <c r="E149" s="15"/>
      <c r="F149" s="15"/>
      <c r="G149" s="15"/>
      <c r="H149" s="15"/>
      <c r="I149" s="15"/>
      <c r="J149" s="15"/>
      <c r="K149" s="15"/>
      <c r="L149" s="15"/>
      <c r="M149" s="15"/>
      <c r="N149" s="15"/>
      <c r="O149" s="15"/>
      <c r="P149" s="15"/>
      <c r="Q149" s="15"/>
      <c r="R149" s="15"/>
    </row>
    <row r="150">
      <c r="A150" s="15"/>
      <c r="B150" s="15"/>
      <c r="C150" s="15"/>
      <c r="D150" s="15"/>
      <c r="E150" s="15"/>
      <c r="F150" s="15"/>
      <c r="G150" s="15"/>
      <c r="H150" s="15"/>
      <c r="I150" s="15"/>
      <c r="J150" s="15"/>
      <c r="K150" s="15"/>
      <c r="L150" s="15"/>
      <c r="M150" s="15"/>
      <c r="N150" s="15"/>
      <c r="O150" s="15"/>
      <c r="P150" s="15"/>
      <c r="Q150" s="15"/>
      <c r="R150" s="15"/>
    </row>
    <row r="151">
      <c r="A151" s="15"/>
      <c r="B151" s="15"/>
      <c r="C151" s="15"/>
      <c r="D151" s="15"/>
      <c r="E151" s="15"/>
      <c r="F151" s="15"/>
      <c r="G151" s="15"/>
      <c r="H151" s="15"/>
      <c r="I151" s="15"/>
      <c r="J151" s="15"/>
      <c r="K151" s="15"/>
      <c r="L151" s="15"/>
      <c r="M151" s="15"/>
      <c r="N151" s="15"/>
      <c r="O151" s="15"/>
      <c r="P151" s="15"/>
      <c r="Q151" s="15"/>
      <c r="R151" s="15"/>
    </row>
    <row r="152">
      <c r="A152" s="15"/>
      <c r="B152" s="15"/>
      <c r="C152" s="15"/>
      <c r="D152" s="15"/>
      <c r="E152" s="15"/>
      <c r="F152" s="15"/>
      <c r="G152" s="15"/>
      <c r="H152" s="15"/>
      <c r="I152" s="15"/>
      <c r="J152" s="15"/>
      <c r="K152" s="15"/>
      <c r="L152" s="15"/>
      <c r="M152" s="15"/>
      <c r="N152" s="15"/>
      <c r="O152" s="15"/>
      <c r="P152" s="15"/>
      <c r="Q152" s="15"/>
      <c r="R152" s="15"/>
    </row>
    <row r="153">
      <c r="A153" s="15"/>
      <c r="B153" s="15"/>
      <c r="C153" s="15"/>
      <c r="D153" s="15"/>
      <c r="E153" s="15"/>
      <c r="F153" s="15"/>
      <c r="G153" s="15"/>
      <c r="H153" s="15"/>
      <c r="I153" s="15"/>
      <c r="J153" s="15"/>
      <c r="K153" s="15"/>
      <c r="L153" s="15"/>
      <c r="M153" s="15"/>
      <c r="N153" s="15"/>
      <c r="O153" s="15"/>
      <c r="P153" s="15"/>
      <c r="Q153" s="15"/>
      <c r="R153" s="15"/>
    </row>
    <row r="154">
      <c r="A154" s="15"/>
      <c r="B154" s="15"/>
      <c r="C154" s="15"/>
      <c r="D154" s="15"/>
      <c r="E154" s="15"/>
      <c r="F154" s="15"/>
      <c r="G154" s="15"/>
      <c r="H154" s="15"/>
      <c r="I154" s="15"/>
      <c r="J154" s="15"/>
      <c r="K154" s="15"/>
      <c r="L154" s="15"/>
      <c r="M154" s="15"/>
      <c r="N154" s="15"/>
      <c r="O154" s="15"/>
      <c r="P154" s="15"/>
      <c r="Q154" s="15"/>
      <c r="R154" s="15"/>
    </row>
    <row r="155">
      <c r="A155" s="15"/>
      <c r="B155" s="15"/>
      <c r="C155" s="15"/>
      <c r="D155" s="15"/>
      <c r="E155" s="15"/>
      <c r="F155" s="15"/>
      <c r="G155" s="15"/>
      <c r="H155" s="15"/>
      <c r="I155" s="15"/>
      <c r="J155" s="15"/>
      <c r="K155" s="15"/>
      <c r="L155" s="15"/>
      <c r="M155" s="15"/>
      <c r="N155" s="15"/>
      <c r="O155" s="15"/>
      <c r="P155" s="15"/>
      <c r="Q155" s="15"/>
      <c r="R155" s="15"/>
    </row>
    <row r="156">
      <c r="A156" s="15"/>
      <c r="B156" s="15"/>
      <c r="C156" s="15"/>
      <c r="D156" s="15"/>
      <c r="E156" s="15"/>
      <c r="F156" s="15"/>
      <c r="G156" s="15"/>
      <c r="H156" s="15"/>
      <c r="I156" s="15"/>
      <c r="J156" s="15"/>
      <c r="K156" s="15"/>
      <c r="L156" s="15"/>
      <c r="M156" s="15"/>
      <c r="N156" s="15"/>
      <c r="O156" s="15"/>
      <c r="P156" s="15"/>
      <c r="Q156" s="15"/>
      <c r="R156" s="15"/>
    </row>
    <row r="157">
      <c r="A157" s="15"/>
      <c r="B157" s="15"/>
      <c r="C157" s="15"/>
      <c r="D157" s="15"/>
      <c r="E157" s="15"/>
      <c r="F157" s="15"/>
      <c r="G157" s="15"/>
      <c r="H157" s="15"/>
      <c r="I157" s="15"/>
      <c r="J157" s="15"/>
      <c r="K157" s="15"/>
      <c r="L157" s="15"/>
      <c r="M157" s="15"/>
      <c r="N157" s="15"/>
      <c r="O157" s="15"/>
      <c r="P157" s="15"/>
      <c r="Q157" s="15"/>
      <c r="R157" s="15"/>
    </row>
    <row r="158">
      <c r="A158" s="15"/>
      <c r="B158" s="15"/>
      <c r="C158" s="15"/>
      <c r="D158" s="15"/>
      <c r="E158" s="15"/>
      <c r="F158" s="15"/>
      <c r="G158" s="15"/>
      <c r="H158" s="15"/>
      <c r="I158" s="15"/>
      <c r="J158" s="15"/>
      <c r="K158" s="15"/>
      <c r="L158" s="15"/>
      <c r="M158" s="15"/>
      <c r="N158" s="15"/>
      <c r="O158" s="15"/>
      <c r="P158" s="15"/>
      <c r="Q158" s="15"/>
      <c r="R158" s="15"/>
    </row>
    <row r="159">
      <c r="A159" s="15"/>
      <c r="B159" s="15"/>
      <c r="C159" s="15"/>
      <c r="D159" s="15"/>
      <c r="E159" s="15"/>
      <c r="F159" s="15"/>
      <c r="G159" s="15"/>
      <c r="H159" s="15"/>
      <c r="I159" s="15"/>
      <c r="J159" s="15"/>
      <c r="K159" s="15"/>
      <c r="L159" s="15"/>
      <c r="M159" s="15"/>
      <c r="N159" s="15"/>
      <c r="O159" s="15"/>
      <c r="P159" s="15"/>
      <c r="Q159" s="15"/>
      <c r="R159" s="15"/>
    </row>
    <row r="160">
      <c r="A160" s="15"/>
      <c r="B160" s="15"/>
      <c r="C160" s="15"/>
      <c r="D160" s="15"/>
      <c r="E160" s="15"/>
      <c r="F160" s="15"/>
      <c r="G160" s="15"/>
      <c r="H160" s="15"/>
      <c r="I160" s="15"/>
      <c r="J160" s="15"/>
      <c r="K160" s="15"/>
      <c r="L160" s="15"/>
      <c r="M160" s="15"/>
      <c r="N160" s="15"/>
      <c r="O160" s="15"/>
      <c r="P160" s="15"/>
      <c r="Q160" s="15"/>
      <c r="R160" s="15"/>
    </row>
    <row r="161">
      <c r="A161" s="15"/>
      <c r="B161" s="15"/>
      <c r="C161" s="15"/>
      <c r="D161" s="15"/>
      <c r="E161" s="15"/>
      <c r="F161" s="15"/>
      <c r="G161" s="15"/>
      <c r="H161" s="15"/>
      <c r="I161" s="15"/>
      <c r="J161" s="15"/>
      <c r="K161" s="15"/>
      <c r="L161" s="15"/>
      <c r="M161" s="15"/>
      <c r="N161" s="15"/>
      <c r="O161" s="15"/>
      <c r="P161" s="15"/>
      <c r="Q161" s="15"/>
      <c r="R161" s="15"/>
    </row>
    <row r="162">
      <c r="A162" s="15"/>
      <c r="B162" s="15"/>
      <c r="C162" s="15"/>
      <c r="D162" s="15"/>
      <c r="E162" s="15"/>
      <c r="F162" s="15"/>
      <c r="G162" s="15"/>
      <c r="H162" s="15"/>
      <c r="I162" s="15"/>
      <c r="J162" s="15"/>
      <c r="K162" s="15"/>
      <c r="L162" s="15"/>
      <c r="M162" s="15"/>
      <c r="N162" s="15"/>
      <c r="O162" s="15"/>
      <c r="P162" s="15"/>
      <c r="Q162" s="15"/>
      <c r="R162" s="15"/>
    </row>
    <row r="163">
      <c r="A163" s="15"/>
      <c r="B163" s="15"/>
      <c r="C163" s="15"/>
      <c r="D163" s="15"/>
      <c r="E163" s="15"/>
      <c r="F163" s="15"/>
      <c r="G163" s="15"/>
      <c r="H163" s="15"/>
      <c r="I163" s="15"/>
      <c r="J163" s="15"/>
      <c r="K163" s="15"/>
      <c r="L163" s="15"/>
      <c r="M163" s="15"/>
      <c r="N163" s="15"/>
      <c r="O163" s="15"/>
      <c r="P163" s="15"/>
      <c r="Q163" s="15"/>
      <c r="R163" s="15"/>
    </row>
    <row r="164">
      <c r="A164" s="15"/>
      <c r="B164" s="15"/>
      <c r="C164" s="15"/>
      <c r="D164" s="15"/>
      <c r="E164" s="15"/>
      <c r="F164" s="15"/>
      <c r="G164" s="15"/>
      <c r="H164" s="15"/>
      <c r="I164" s="15"/>
      <c r="J164" s="15"/>
      <c r="K164" s="15"/>
      <c r="L164" s="15"/>
      <c r="M164" s="15"/>
      <c r="N164" s="15"/>
      <c r="O164" s="15"/>
      <c r="P164" s="15"/>
      <c r="Q164" s="15"/>
      <c r="R164" s="15"/>
    </row>
    <row r="165">
      <c r="A165" s="15"/>
      <c r="B165" s="15"/>
      <c r="C165" s="15"/>
      <c r="D165" s="15"/>
      <c r="E165" s="15"/>
      <c r="F165" s="15"/>
      <c r="G165" s="15"/>
      <c r="H165" s="15"/>
      <c r="I165" s="15"/>
      <c r="J165" s="15"/>
      <c r="K165" s="15"/>
      <c r="L165" s="15"/>
      <c r="M165" s="15"/>
      <c r="N165" s="15"/>
      <c r="O165" s="15"/>
      <c r="P165" s="15"/>
      <c r="Q165" s="15"/>
      <c r="R165" s="15"/>
    </row>
    <row r="166">
      <c r="A166" s="15"/>
      <c r="B166" s="15"/>
      <c r="C166" s="15"/>
      <c r="D166" s="15"/>
      <c r="E166" s="15"/>
      <c r="F166" s="15"/>
      <c r="G166" s="15"/>
      <c r="H166" s="15"/>
      <c r="I166" s="15"/>
      <c r="J166" s="15"/>
      <c r="K166" s="15"/>
      <c r="L166" s="15"/>
      <c r="M166" s="15"/>
      <c r="N166" s="15"/>
      <c r="O166" s="15"/>
      <c r="P166" s="15"/>
      <c r="Q166" s="15"/>
      <c r="R166" s="15"/>
    </row>
    <row r="167">
      <c r="A167" s="15"/>
      <c r="B167" s="15"/>
      <c r="C167" s="15"/>
      <c r="D167" s="15"/>
      <c r="E167" s="15"/>
      <c r="F167" s="15"/>
      <c r="G167" s="15"/>
      <c r="H167" s="15"/>
      <c r="I167" s="15"/>
      <c r="J167" s="15"/>
      <c r="K167" s="15"/>
      <c r="L167" s="15"/>
      <c r="M167" s="15"/>
      <c r="N167" s="15"/>
      <c r="O167" s="15"/>
      <c r="P167" s="15"/>
      <c r="Q167" s="15"/>
      <c r="R167" s="15"/>
    </row>
    <row r="168">
      <c r="A168" s="15"/>
      <c r="B168" s="15"/>
      <c r="C168" s="15"/>
      <c r="D168" s="15"/>
      <c r="E168" s="15"/>
      <c r="F168" s="15"/>
      <c r="G168" s="15"/>
      <c r="H168" s="15"/>
      <c r="I168" s="15"/>
      <c r="J168" s="15"/>
      <c r="K168" s="15"/>
      <c r="L168" s="15"/>
      <c r="M168" s="15"/>
      <c r="N168" s="15"/>
      <c r="O168" s="15"/>
      <c r="P168" s="15"/>
      <c r="Q168" s="15"/>
      <c r="R168" s="15"/>
    </row>
    <row r="169">
      <c r="A169" s="15"/>
      <c r="B169" s="15"/>
      <c r="C169" s="15"/>
      <c r="D169" s="15"/>
      <c r="E169" s="15"/>
      <c r="F169" s="15"/>
      <c r="G169" s="15"/>
      <c r="H169" s="15"/>
      <c r="I169" s="15"/>
      <c r="J169" s="15"/>
      <c r="K169" s="15"/>
      <c r="L169" s="15"/>
      <c r="M169" s="15"/>
      <c r="N169" s="15"/>
      <c r="O169" s="15"/>
      <c r="P169" s="15"/>
      <c r="Q169" s="15"/>
      <c r="R169" s="15"/>
    </row>
    <row r="170">
      <c r="A170" s="15"/>
      <c r="B170" s="15"/>
      <c r="C170" s="15"/>
      <c r="D170" s="15"/>
      <c r="E170" s="15"/>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row r="1005">
      <c r="A1005" s="15"/>
      <c r="B1005" s="15"/>
      <c r="C1005" s="15"/>
      <c r="D1005" s="15"/>
      <c r="E1005" s="15"/>
      <c r="F1005" s="15"/>
      <c r="G1005" s="15"/>
      <c r="H1005" s="15"/>
      <c r="I1005" s="15"/>
      <c r="J1005" s="15"/>
      <c r="K1005" s="15"/>
      <c r="L1005" s="15"/>
      <c r="M1005" s="15"/>
      <c r="N1005" s="15"/>
      <c r="O1005" s="15"/>
      <c r="P1005" s="15"/>
      <c r="Q1005" s="15"/>
      <c r="R1005" s="15"/>
    </row>
    <row r="1006">
      <c r="A1006" s="15"/>
      <c r="B1006" s="15"/>
      <c r="C1006" s="15"/>
      <c r="D1006" s="15"/>
      <c r="E1006" s="15"/>
      <c r="F1006" s="15"/>
      <c r="G1006" s="15"/>
      <c r="H1006" s="15"/>
      <c r="I1006" s="15"/>
      <c r="J1006" s="15"/>
      <c r="K1006" s="15"/>
      <c r="L1006" s="15"/>
      <c r="M1006" s="15"/>
      <c r="N1006" s="15"/>
      <c r="O1006" s="15"/>
      <c r="P1006" s="15"/>
      <c r="Q1006" s="15"/>
      <c r="R1006" s="15"/>
    </row>
    <row r="1007">
      <c r="A1007" s="15"/>
      <c r="B1007" s="15"/>
      <c r="C1007" s="15"/>
      <c r="D1007" s="15"/>
      <c r="E1007" s="15"/>
      <c r="F1007" s="15"/>
      <c r="G1007" s="15"/>
      <c r="H1007" s="15"/>
      <c r="I1007" s="15"/>
      <c r="J1007" s="15"/>
      <c r="K1007" s="15"/>
      <c r="L1007" s="15"/>
      <c r="M1007" s="15"/>
      <c r="N1007" s="15"/>
      <c r="O1007" s="15"/>
      <c r="P1007" s="15"/>
      <c r="Q1007" s="15"/>
      <c r="R1007" s="15"/>
    </row>
    <row r="1008">
      <c r="A1008" s="15"/>
      <c r="B1008" s="15"/>
      <c r="C1008" s="15"/>
      <c r="D1008" s="15"/>
      <c r="E1008" s="15"/>
      <c r="F1008" s="15"/>
      <c r="G1008" s="15"/>
      <c r="H1008" s="15"/>
      <c r="I1008" s="15"/>
      <c r="J1008" s="15"/>
      <c r="K1008" s="15"/>
      <c r="L1008" s="15"/>
      <c r="M1008" s="15"/>
      <c r="N1008" s="15"/>
      <c r="O1008" s="15"/>
      <c r="P1008" s="15"/>
      <c r="Q1008" s="15"/>
      <c r="R1008" s="15"/>
    </row>
    <row r="1009">
      <c r="A1009" s="15"/>
      <c r="B1009" s="15"/>
      <c r="C1009" s="15"/>
      <c r="D1009" s="15"/>
      <c r="E1009" s="15"/>
      <c r="F1009" s="15"/>
      <c r="G1009" s="15"/>
      <c r="H1009" s="15"/>
      <c r="I1009" s="15"/>
      <c r="J1009" s="15"/>
      <c r="K1009" s="15"/>
      <c r="L1009" s="15"/>
      <c r="M1009" s="15"/>
      <c r="N1009" s="15"/>
      <c r="O1009" s="15"/>
      <c r="P1009" s="15"/>
      <c r="Q1009" s="15"/>
      <c r="R1009" s="15"/>
    </row>
    <row r="1010">
      <c r="A1010" s="15"/>
      <c r="B1010" s="15"/>
      <c r="C1010" s="15"/>
      <c r="D1010" s="15"/>
      <c r="E1010" s="15"/>
      <c r="F1010" s="15"/>
      <c r="G1010" s="15"/>
      <c r="H1010" s="15"/>
      <c r="I1010" s="15"/>
      <c r="J1010" s="15"/>
      <c r="K1010" s="15"/>
      <c r="L1010" s="15"/>
      <c r="M1010" s="15"/>
      <c r="N1010" s="15"/>
      <c r="O1010" s="15"/>
      <c r="P1010" s="15"/>
      <c r="Q1010" s="15"/>
      <c r="R1010" s="15"/>
    </row>
    <row r="1011">
      <c r="A1011" s="15"/>
      <c r="B1011" s="15"/>
      <c r="C1011" s="15"/>
      <c r="D1011" s="15"/>
      <c r="E1011" s="15"/>
      <c r="F1011" s="15"/>
      <c r="G1011" s="15"/>
      <c r="H1011" s="15"/>
      <c r="I1011" s="15"/>
      <c r="J1011" s="15"/>
      <c r="K1011" s="15"/>
      <c r="L1011" s="15"/>
      <c r="M1011" s="15"/>
      <c r="N1011" s="15"/>
      <c r="O1011" s="15"/>
      <c r="P1011" s="15"/>
      <c r="Q1011" s="15"/>
      <c r="R1011" s="15"/>
    </row>
    <row r="1012">
      <c r="A1012" s="15"/>
      <c r="B1012" s="15"/>
      <c r="C1012" s="15"/>
      <c r="D1012" s="15"/>
      <c r="E1012" s="15"/>
      <c r="F1012" s="15"/>
      <c r="G1012" s="15"/>
      <c r="H1012" s="15"/>
      <c r="I1012" s="15"/>
      <c r="J1012" s="15"/>
      <c r="K1012" s="15"/>
      <c r="L1012" s="15"/>
      <c r="M1012" s="15"/>
      <c r="N1012" s="15"/>
      <c r="O1012" s="15"/>
      <c r="P1012" s="15"/>
      <c r="Q1012" s="15"/>
      <c r="R1012" s="15"/>
    </row>
  </sheetData>
  <autoFilter ref="$A$2:$R$28"/>
  <mergeCells count="3">
    <mergeCell ref="M1:P1"/>
    <mergeCell ref="H27:L27"/>
    <mergeCell ref="L28:M28"/>
  </mergeCells>
  <dataValidations>
    <dataValidation type="list" allowBlank="1" showErrorMessage="1" sqref="K3:K26">
      <formula1>LISTA!$B$2:$B$41</formula1>
    </dataValidation>
    <dataValidation type="list" allowBlank="1" showErrorMessage="1" sqref="L3:L26">
      <formula1>LISTA!$A$2:$A$10</formula1>
    </dataValidation>
    <dataValidation type="custom" allowBlank="1" showDropDown="1" sqref="C35:E35 C36">
      <formula1>OR(NOT(ISERROR(DATEVALUE(C35))), AND(ISNUMBER(C35), LEFT(CELL("format", C35))="D"))</formula1>
    </dataValidation>
    <dataValidation type="custom" allowBlank="1" showDropDown="1" showErrorMessage="1" sqref="B3:C15 C16 B17:C26">
      <formula1>OR(NOT(ISERROR(DATEVALUE(B3))), AND(ISNUMBER(B3), LEFT(CELL("format", B3))="D"))</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3" width="12.88"/>
    <col customWidth="1" min="4" max="4" width="17.13"/>
    <col customWidth="1" min="5" max="5" width="12.13"/>
    <col customWidth="1" min="6" max="6" width="14.75"/>
    <col customWidth="1" min="7" max="7" width="23.0"/>
    <col customWidth="1" min="8" max="8" width="22.75"/>
    <col customWidth="1" min="9" max="9" width="19.75"/>
    <col customWidth="1" min="10" max="12" width="15.63"/>
    <col customWidth="1" min="16" max="16" width="13.75"/>
    <col customWidth="1" min="17" max="17" width="15.63"/>
    <col customWidth="1" min="18" max="18" width="54.25"/>
    <col customWidth="1" min="19" max="19" width="36.38"/>
  </cols>
  <sheetData>
    <row r="1">
      <c r="A1" s="1"/>
      <c r="B1" s="3"/>
      <c r="C1" s="3"/>
      <c r="D1" s="3"/>
      <c r="E1" s="3"/>
      <c r="F1" s="4"/>
      <c r="G1" s="4"/>
      <c r="H1" s="4"/>
      <c r="I1" s="4"/>
      <c r="J1" s="4"/>
      <c r="K1" s="4"/>
      <c r="L1" s="4"/>
      <c r="M1" s="5" t="s">
        <v>0</v>
      </c>
      <c r="N1" s="6"/>
      <c r="O1" s="6"/>
      <c r="P1" s="7"/>
      <c r="Q1" s="8"/>
      <c r="R1" s="8"/>
    </row>
    <row r="2">
      <c r="A2" s="3" t="s">
        <v>1</v>
      </c>
      <c r="B2" s="3"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c r="S2" s="12"/>
      <c r="T2" s="12"/>
    </row>
    <row r="3">
      <c r="A3" s="13">
        <v>1.0</v>
      </c>
      <c r="B3" s="14">
        <v>44932.0</v>
      </c>
      <c r="C3" s="14">
        <v>44934.0</v>
      </c>
      <c r="D3" s="13">
        <v>3.81401100124583E14</v>
      </c>
      <c r="E3" s="13">
        <v>2108.0</v>
      </c>
      <c r="F3" s="13">
        <v>5380252.0</v>
      </c>
      <c r="G3" s="13" t="s">
        <v>922</v>
      </c>
      <c r="H3" s="13" t="s">
        <v>923</v>
      </c>
      <c r="I3" s="13">
        <v>7.6650715E7</v>
      </c>
      <c r="J3" s="13" t="s">
        <v>924</v>
      </c>
      <c r="K3" s="13" t="s">
        <v>418</v>
      </c>
      <c r="L3" s="13"/>
      <c r="M3" s="13">
        <v>1030.0</v>
      </c>
      <c r="N3" s="13">
        <f>M3</f>
        <v>1030</v>
      </c>
      <c r="O3" s="15"/>
      <c r="P3" s="13" t="s">
        <v>102</v>
      </c>
      <c r="Q3" s="16" t="s">
        <v>925</v>
      </c>
      <c r="R3" s="13" t="s">
        <v>926</v>
      </c>
      <c r="S3" s="92"/>
    </row>
    <row r="4" ht="24.75" customHeight="1">
      <c r="A4" s="36">
        <v>2.0</v>
      </c>
      <c r="B4" s="111">
        <v>44936.0</v>
      </c>
      <c r="C4" s="111">
        <v>44976.0</v>
      </c>
      <c r="D4" s="36">
        <v>3.81401100124583E14</v>
      </c>
      <c r="E4" s="36">
        <v>2225.0</v>
      </c>
      <c r="F4" s="36">
        <v>2960307.0</v>
      </c>
      <c r="G4" s="36" t="s">
        <v>927</v>
      </c>
      <c r="H4" s="36" t="s">
        <v>928</v>
      </c>
      <c r="I4" s="36">
        <v>7.8497911E7</v>
      </c>
      <c r="J4" s="36" t="s">
        <v>929</v>
      </c>
      <c r="K4" s="36" t="s">
        <v>119</v>
      </c>
      <c r="L4" s="36" t="s">
        <v>27</v>
      </c>
      <c r="M4" s="36">
        <v>0.0</v>
      </c>
      <c r="N4" s="36">
        <v>0.0</v>
      </c>
      <c r="O4" s="36">
        <f>N4</f>
        <v>0</v>
      </c>
      <c r="P4" s="36" t="s">
        <v>102</v>
      </c>
      <c r="Q4" s="89" t="s">
        <v>23</v>
      </c>
      <c r="R4" s="36" t="s">
        <v>930</v>
      </c>
      <c r="S4" s="112"/>
      <c r="T4" s="113"/>
      <c r="U4" s="114"/>
      <c r="V4" s="114"/>
      <c r="W4" s="114"/>
      <c r="X4" s="114"/>
      <c r="Y4" s="114"/>
      <c r="Z4" s="114"/>
      <c r="AA4" s="114"/>
      <c r="AB4" s="114"/>
      <c r="AC4" s="114"/>
      <c r="AD4" s="114"/>
      <c r="AE4" s="114"/>
    </row>
    <row r="5">
      <c r="A5" s="13">
        <v>3.0</v>
      </c>
      <c r="B5" s="14">
        <v>44946.0</v>
      </c>
      <c r="C5" s="14">
        <v>44947.0</v>
      </c>
      <c r="D5" s="13">
        <v>3.81401100124583E14</v>
      </c>
      <c r="E5" s="13">
        <v>55.0</v>
      </c>
      <c r="F5" s="13">
        <v>3.285636014E9</v>
      </c>
      <c r="G5" s="13" t="s">
        <v>931</v>
      </c>
      <c r="H5" s="13" t="s">
        <v>931</v>
      </c>
      <c r="I5" s="13">
        <v>7.0822972E7</v>
      </c>
      <c r="J5" s="13" t="s">
        <v>932</v>
      </c>
      <c r="K5" s="13" t="s">
        <v>418</v>
      </c>
      <c r="L5" s="13"/>
      <c r="M5" s="13">
        <v>600.0</v>
      </c>
      <c r="N5" s="13">
        <f t="shared" ref="N5:N26" si="1">M5</f>
        <v>600</v>
      </c>
      <c r="O5" s="13"/>
      <c r="P5" s="13"/>
      <c r="Q5" s="16" t="s">
        <v>933</v>
      </c>
      <c r="R5" s="13" t="s">
        <v>934</v>
      </c>
      <c r="S5" s="92"/>
    </row>
    <row r="6">
      <c r="A6" s="13">
        <v>4.0</v>
      </c>
      <c r="B6" s="14">
        <v>44946.0</v>
      </c>
      <c r="C6" s="14">
        <v>44948.0</v>
      </c>
      <c r="D6" s="13">
        <v>3.81401100124583E14</v>
      </c>
      <c r="E6" s="13">
        <v>62.0</v>
      </c>
      <c r="F6" s="13">
        <v>2.986838012E9</v>
      </c>
      <c r="G6" s="13" t="s">
        <v>935</v>
      </c>
      <c r="H6" s="13" t="s">
        <v>936</v>
      </c>
      <c r="I6" s="13">
        <v>6.9249452E7</v>
      </c>
      <c r="J6" s="13" t="s">
        <v>937</v>
      </c>
      <c r="K6" s="13" t="s">
        <v>418</v>
      </c>
      <c r="L6" s="13"/>
      <c r="M6" s="13">
        <v>600.0</v>
      </c>
      <c r="N6" s="13">
        <f t="shared" si="1"/>
        <v>600</v>
      </c>
      <c r="O6" s="13"/>
      <c r="P6" s="13"/>
      <c r="Q6" s="16" t="s">
        <v>23</v>
      </c>
      <c r="R6" s="13" t="s">
        <v>938</v>
      </c>
      <c r="S6" s="115"/>
    </row>
    <row r="7">
      <c r="A7" s="13">
        <v>5.0</v>
      </c>
      <c r="B7" s="14">
        <v>44946.0</v>
      </c>
      <c r="C7" s="14">
        <v>44948.0</v>
      </c>
      <c r="D7" s="13">
        <v>3.81401100124583E14</v>
      </c>
      <c r="E7" s="13">
        <v>68.0</v>
      </c>
      <c r="F7" s="13">
        <v>6208272.0</v>
      </c>
      <c r="G7" s="13" t="s">
        <v>939</v>
      </c>
      <c r="H7" s="13" t="s">
        <v>940</v>
      </c>
      <c r="I7" s="13">
        <v>7.8007562E7</v>
      </c>
      <c r="J7" s="13" t="s">
        <v>941</v>
      </c>
      <c r="K7" s="13" t="s">
        <v>418</v>
      </c>
      <c r="L7" s="13"/>
      <c r="M7" s="13">
        <v>670.0</v>
      </c>
      <c r="N7" s="13">
        <f t="shared" si="1"/>
        <v>670</v>
      </c>
      <c r="O7" s="13"/>
      <c r="P7" s="13"/>
      <c r="Q7" s="16" t="s">
        <v>942</v>
      </c>
      <c r="R7" s="13" t="s">
        <v>943</v>
      </c>
      <c r="S7" s="92"/>
    </row>
    <row r="8">
      <c r="A8" s="13">
        <v>6.0</v>
      </c>
      <c r="B8" s="14">
        <v>44947.0</v>
      </c>
      <c r="C8" s="14">
        <v>44948.0</v>
      </c>
      <c r="D8" s="13">
        <v>3.81401100124583E14</v>
      </c>
      <c r="E8" s="13">
        <v>76.0</v>
      </c>
      <c r="F8" s="13">
        <v>5405810.0</v>
      </c>
      <c r="G8" s="13" t="s">
        <v>944</v>
      </c>
      <c r="H8" s="116" t="s">
        <v>945</v>
      </c>
      <c r="I8" s="13">
        <v>6.3443043E7</v>
      </c>
      <c r="J8" s="13" t="s">
        <v>946</v>
      </c>
      <c r="K8" s="13" t="s">
        <v>418</v>
      </c>
      <c r="L8" s="13"/>
      <c r="M8" s="13">
        <v>430.0</v>
      </c>
      <c r="N8" s="13">
        <f t="shared" si="1"/>
        <v>430</v>
      </c>
      <c r="O8" s="13"/>
      <c r="P8" s="13"/>
      <c r="Q8" s="16" t="s">
        <v>947</v>
      </c>
      <c r="R8" s="13" t="s">
        <v>948</v>
      </c>
      <c r="S8" s="92"/>
    </row>
    <row r="9">
      <c r="A9" s="13">
        <v>7.0</v>
      </c>
      <c r="B9" s="14">
        <v>44947.0</v>
      </c>
      <c r="C9" s="14">
        <v>44948.0</v>
      </c>
      <c r="D9" s="13">
        <v>3.81401100124583E14</v>
      </c>
      <c r="E9" s="13">
        <v>92.0</v>
      </c>
      <c r="F9" s="13">
        <v>5346952.0</v>
      </c>
      <c r="G9" s="13" t="s">
        <v>949</v>
      </c>
      <c r="H9" s="13" t="s">
        <v>950</v>
      </c>
      <c r="I9" s="13">
        <v>7.8465516E7</v>
      </c>
      <c r="J9" s="13" t="s">
        <v>951</v>
      </c>
      <c r="K9" s="13" t="s">
        <v>418</v>
      </c>
      <c r="L9" s="13"/>
      <c r="M9" s="13">
        <v>380.0</v>
      </c>
      <c r="N9" s="13">
        <f t="shared" si="1"/>
        <v>380</v>
      </c>
      <c r="O9" s="13"/>
      <c r="P9" s="13"/>
      <c r="Q9" s="16" t="s">
        <v>952</v>
      </c>
      <c r="R9" s="13" t="s">
        <v>953</v>
      </c>
      <c r="S9" s="92"/>
    </row>
    <row r="10">
      <c r="A10" s="13">
        <v>8.0</v>
      </c>
      <c r="B10" s="14">
        <v>44948.0</v>
      </c>
      <c r="C10" s="14">
        <v>44949.0</v>
      </c>
      <c r="D10" s="13">
        <v>3.81401100124583E14</v>
      </c>
      <c r="E10" s="13">
        <v>123.0</v>
      </c>
      <c r="F10" s="13">
        <v>5655401.0</v>
      </c>
      <c r="G10" s="13" t="s">
        <v>954</v>
      </c>
      <c r="H10" s="13" t="s">
        <v>955</v>
      </c>
      <c r="I10" s="13">
        <v>7.8135456E7</v>
      </c>
      <c r="J10" s="13" t="s">
        <v>956</v>
      </c>
      <c r="K10" s="13" t="s">
        <v>418</v>
      </c>
      <c r="L10" s="13"/>
      <c r="M10" s="13">
        <v>240.0</v>
      </c>
      <c r="N10" s="13">
        <f t="shared" si="1"/>
        <v>240</v>
      </c>
      <c r="O10" s="13"/>
      <c r="P10" s="13"/>
      <c r="Q10" s="16" t="s">
        <v>952</v>
      </c>
      <c r="R10" s="13" t="s">
        <v>957</v>
      </c>
      <c r="S10" s="92"/>
    </row>
    <row r="11" ht="18.0" customHeight="1">
      <c r="A11" s="93">
        <v>9.0</v>
      </c>
      <c r="B11" s="14">
        <v>44948.0</v>
      </c>
      <c r="C11" s="14">
        <v>44949.0</v>
      </c>
      <c r="D11" s="13">
        <v>3.81401100124583E14</v>
      </c>
      <c r="E11" s="95">
        <v>125.0</v>
      </c>
      <c r="F11" s="95">
        <v>4576562.0</v>
      </c>
      <c r="G11" s="95" t="s">
        <v>958</v>
      </c>
      <c r="H11" s="95" t="s">
        <v>958</v>
      </c>
      <c r="I11" s="95">
        <v>7.5342762E7</v>
      </c>
      <c r="J11" s="95" t="s">
        <v>959</v>
      </c>
      <c r="K11" s="95" t="s">
        <v>418</v>
      </c>
      <c r="L11" s="95"/>
      <c r="M11" s="93">
        <v>550.0</v>
      </c>
      <c r="N11" s="95">
        <f t="shared" si="1"/>
        <v>550</v>
      </c>
      <c r="O11" s="96"/>
      <c r="P11" s="95"/>
      <c r="Q11" s="16" t="s">
        <v>952</v>
      </c>
      <c r="R11" s="95" t="s">
        <v>960</v>
      </c>
      <c r="S11" s="92"/>
      <c r="T11" s="92"/>
    </row>
    <row r="12">
      <c r="A12" s="95"/>
      <c r="B12" s="94"/>
      <c r="C12" s="94"/>
      <c r="D12" s="13">
        <v>3.81401100124583E14</v>
      </c>
      <c r="E12" s="95"/>
      <c r="F12" s="95"/>
      <c r="G12" s="95"/>
      <c r="H12" s="95"/>
      <c r="I12" s="95"/>
      <c r="J12" s="95"/>
      <c r="K12" s="95"/>
      <c r="L12" s="96"/>
      <c r="M12" s="93"/>
      <c r="N12" s="95" t="str">
        <f t="shared" si="1"/>
        <v/>
      </c>
      <c r="O12" s="96"/>
      <c r="P12" s="95"/>
      <c r="Q12" s="97"/>
      <c r="R12" s="95"/>
      <c r="S12" s="92"/>
      <c r="T12" s="92"/>
    </row>
    <row r="13">
      <c r="A13" s="13"/>
      <c r="B13" s="14"/>
      <c r="C13" s="14"/>
      <c r="D13" s="13">
        <v>3.81401100124583E14</v>
      </c>
      <c r="E13" s="13"/>
      <c r="F13" s="13"/>
      <c r="G13" s="13"/>
      <c r="H13" s="13"/>
      <c r="I13" s="13"/>
      <c r="J13" s="13"/>
      <c r="K13" s="13"/>
      <c r="L13" s="13"/>
      <c r="M13" s="91"/>
      <c r="N13" s="95" t="str">
        <f t="shared" si="1"/>
        <v/>
      </c>
      <c r="O13" s="15"/>
      <c r="P13" s="13"/>
      <c r="Q13" s="16"/>
      <c r="R13" s="13"/>
      <c r="S13" s="92"/>
      <c r="T13" s="92"/>
    </row>
    <row r="14">
      <c r="A14" s="13"/>
      <c r="B14" s="14"/>
      <c r="C14" s="14"/>
      <c r="D14" s="13">
        <v>3.81401100124583E14</v>
      </c>
      <c r="E14" s="13"/>
      <c r="F14" s="13"/>
      <c r="G14" s="13"/>
      <c r="H14" s="13"/>
      <c r="I14" s="13"/>
      <c r="J14" s="13"/>
      <c r="K14" s="13"/>
      <c r="L14" s="13"/>
      <c r="M14" s="13"/>
      <c r="N14" s="95" t="str">
        <f t="shared" si="1"/>
        <v/>
      </c>
      <c r="O14" s="15"/>
      <c r="P14" s="13"/>
      <c r="Q14" s="16"/>
      <c r="R14" s="13"/>
      <c r="S14" s="92"/>
      <c r="T14" s="92"/>
    </row>
    <row r="15">
      <c r="A15" s="13"/>
      <c r="B15" s="14"/>
      <c r="C15" s="14"/>
      <c r="D15" s="13">
        <v>3.81401100124583E14</v>
      </c>
      <c r="E15" s="13"/>
      <c r="F15" s="13"/>
      <c r="G15" s="13"/>
      <c r="H15" s="13"/>
      <c r="I15" s="13"/>
      <c r="J15" s="13"/>
      <c r="K15" s="13"/>
      <c r="L15" s="13"/>
      <c r="M15" s="13"/>
      <c r="N15" s="95" t="str">
        <f t="shared" si="1"/>
        <v/>
      </c>
      <c r="O15" s="13"/>
      <c r="P15" s="13"/>
      <c r="Q15" s="16"/>
      <c r="R15" s="13"/>
      <c r="S15" s="92"/>
      <c r="T15" s="92"/>
    </row>
    <row r="16">
      <c r="A16" s="13"/>
      <c r="B16" s="14"/>
      <c r="C16" s="14"/>
      <c r="D16" s="13">
        <v>3.81401100124583E14</v>
      </c>
      <c r="E16" s="13"/>
      <c r="F16" s="13"/>
      <c r="G16" s="13"/>
      <c r="H16" s="13"/>
      <c r="I16" s="13"/>
      <c r="J16" s="13"/>
      <c r="K16" s="13"/>
      <c r="L16" s="13"/>
      <c r="M16" s="13"/>
      <c r="N16" s="95" t="str">
        <f t="shared" si="1"/>
        <v/>
      </c>
      <c r="O16" s="15"/>
      <c r="P16" s="13"/>
      <c r="Q16" s="16"/>
      <c r="R16" s="13"/>
      <c r="S16" s="92"/>
      <c r="T16" s="92"/>
      <c r="U16" s="109"/>
    </row>
    <row r="17">
      <c r="A17" s="13"/>
      <c r="B17" s="14"/>
      <c r="C17" s="14"/>
      <c r="D17" s="13">
        <v>3.81401100124583E14</v>
      </c>
      <c r="E17" s="13"/>
      <c r="F17" s="13"/>
      <c r="G17" s="13"/>
      <c r="H17" s="13"/>
      <c r="I17" s="13"/>
      <c r="J17" s="13"/>
      <c r="K17" s="13"/>
      <c r="L17" s="15"/>
      <c r="M17" s="13"/>
      <c r="N17" s="95" t="str">
        <f t="shared" si="1"/>
        <v/>
      </c>
      <c r="O17" s="15"/>
      <c r="P17" s="13"/>
      <c r="Q17" s="16"/>
      <c r="R17" s="91"/>
      <c r="S17" s="92"/>
      <c r="T17" s="92"/>
      <c r="U17" s="109"/>
    </row>
    <row r="18">
      <c r="A18" s="13"/>
      <c r="B18" s="14"/>
      <c r="C18" s="14"/>
      <c r="D18" s="13">
        <v>3.81401100124583E14</v>
      </c>
      <c r="E18" s="15"/>
      <c r="F18" s="13"/>
      <c r="G18" s="13"/>
      <c r="H18" s="13"/>
      <c r="I18" s="13"/>
      <c r="J18" s="15"/>
      <c r="K18" s="13"/>
      <c r="L18" s="13"/>
      <c r="M18" s="13"/>
      <c r="N18" s="95" t="str">
        <f t="shared" si="1"/>
        <v/>
      </c>
      <c r="O18" s="15"/>
      <c r="P18" s="13"/>
      <c r="Q18" s="16"/>
      <c r="R18" s="13"/>
      <c r="S18" s="92"/>
      <c r="T18" s="92"/>
      <c r="U18" s="109"/>
    </row>
    <row r="19">
      <c r="A19" s="13"/>
      <c r="B19" s="14"/>
      <c r="C19" s="14"/>
      <c r="D19" s="13">
        <v>3.81401100124583E14</v>
      </c>
      <c r="E19" s="13"/>
      <c r="F19" s="13"/>
      <c r="G19" s="13"/>
      <c r="H19" s="13"/>
      <c r="I19" s="13"/>
      <c r="J19" s="13"/>
      <c r="K19" s="13"/>
      <c r="L19" s="13"/>
      <c r="M19" s="13"/>
      <c r="N19" s="95" t="str">
        <f t="shared" si="1"/>
        <v/>
      </c>
      <c r="O19" s="15"/>
      <c r="P19" s="13"/>
      <c r="Q19" s="16"/>
      <c r="R19" s="13"/>
      <c r="S19" s="92"/>
      <c r="T19" s="92"/>
      <c r="U19" s="109"/>
    </row>
    <row r="20">
      <c r="A20" s="13"/>
      <c r="B20" s="14"/>
      <c r="C20" s="14"/>
      <c r="D20" s="13">
        <v>3.81401100124583E14</v>
      </c>
      <c r="E20" s="15"/>
      <c r="F20" s="13"/>
      <c r="G20" s="13"/>
      <c r="H20" s="13"/>
      <c r="I20" s="13"/>
      <c r="J20" s="13"/>
      <c r="K20" s="13"/>
      <c r="L20" s="13"/>
      <c r="M20" s="13"/>
      <c r="N20" s="95" t="str">
        <f t="shared" si="1"/>
        <v/>
      </c>
      <c r="O20" s="15"/>
      <c r="P20" s="13"/>
      <c r="Q20" s="16"/>
      <c r="R20" s="13"/>
      <c r="S20" s="92"/>
      <c r="T20" s="92"/>
      <c r="U20" s="109"/>
    </row>
    <row r="21">
      <c r="A21" s="13"/>
      <c r="B21" s="14"/>
      <c r="C21" s="14"/>
      <c r="D21" s="13">
        <v>3.81401100124583E14</v>
      </c>
      <c r="E21" s="13"/>
      <c r="F21" s="13"/>
      <c r="G21" s="13"/>
      <c r="H21" s="13"/>
      <c r="I21" s="13"/>
      <c r="J21" s="13"/>
      <c r="K21" s="13"/>
      <c r="L21" s="13"/>
      <c r="M21" s="78"/>
      <c r="N21" s="95" t="str">
        <f t="shared" si="1"/>
        <v/>
      </c>
      <c r="O21" s="15"/>
      <c r="P21" s="13"/>
      <c r="Q21" s="16"/>
      <c r="R21" s="13"/>
      <c r="S21" s="92"/>
      <c r="T21" s="92"/>
      <c r="U21" s="109"/>
    </row>
    <row r="22">
      <c r="A22" s="13"/>
      <c r="B22" s="14"/>
      <c r="C22" s="14"/>
      <c r="D22" s="13">
        <v>3.81401100124583E14</v>
      </c>
      <c r="E22" s="13"/>
      <c r="F22" s="13"/>
      <c r="G22" s="13"/>
      <c r="H22" s="13"/>
      <c r="I22" s="13"/>
      <c r="J22" s="13"/>
      <c r="K22" s="13"/>
      <c r="L22" s="15"/>
      <c r="M22" s="13"/>
      <c r="N22" s="95" t="str">
        <f t="shared" si="1"/>
        <v/>
      </c>
      <c r="O22" s="15"/>
      <c r="P22" s="13"/>
      <c r="Q22" s="16"/>
      <c r="R22" s="13"/>
      <c r="S22" s="92"/>
      <c r="T22" s="92"/>
      <c r="U22" s="109"/>
    </row>
    <row r="23">
      <c r="A23" s="13"/>
      <c r="B23" s="14"/>
      <c r="C23" s="14"/>
      <c r="D23" s="13">
        <v>3.81401100124583E14</v>
      </c>
      <c r="E23" s="15"/>
      <c r="F23" s="15"/>
      <c r="G23" s="15"/>
      <c r="H23" s="15"/>
      <c r="I23" s="15"/>
      <c r="J23" s="15"/>
      <c r="K23" s="13"/>
      <c r="L23" s="15"/>
      <c r="M23" s="13"/>
      <c r="N23" s="95" t="str">
        <f t="shared" si="1"/>
        <v/>
      </c>
      <c r="O23" s="15"/>
      <c r="P23" s="13"/>
      <c r="Q23" s="16"/>
      <c r="R23" s="15"/>
      <c r="S23" s="92"/>
      <c r="T23" s="92"/>
      <c r="U23" s="109"/>
    </row>
    <row r="24">
      <c r="A24" s="13"/>
      <c r="B24" s="14"/>
      <c r="C24" s="14"/>
      <c r="D24" s="13">
        <v>3.81401100124583E14</v>
      </c>
      <c r="E24" s="15"/>
      <c r="F24" s="15"/>
      <c r="G24" s="15"/>
      <c r="H24" s="15"/>
      <c r="I24" s="15"/>
      <c r="J24" s="15"/>
      <c r="K24" s="13"/>
      <c r="L24" s="15"/>
      <c r="M24" s="13"/>
      <c r="N24" s="95" t="str">
        <f t="shared" si="1"/>
        <v/>
      </c>
      <c r="O24" s="15"/>
      <c r="P24" s="13"/>
      <c r="Q24" s="16"/>
      <c r="R24" s="15"/>
      <c r="S24" s="92"/>
      <c r="T24" s="92"/>
      <c r="U24" s="109"/>
    </row>
    <row r="25">
      <c r="A25" s="13"/>
      <c r="B25" s="14"/>
      <c r="C25" s="14"/>
      <c r="D25" s="13">
        <v>3.81401100124583E14</v>
      </c>
      <c r="E25" s="15"/>
      <c r="F25" s="15"/>
      <c r="G25" s="15"/>
      <c r="H25" s="15"/>
      <c r="I25" s="15"/>
      <c r="J25" s="15"/>
      <c r="K25" s="13"/>
      <c r="L25" s="15"/>
      <c r="M25" s="13"/>
      <c r="N25" s="95" t="str">
        <f t="shared" si="1"/>
        <v/>
      </c>
      <c r="O25" s="15"/>
      <c r="P25" s="13"/>
      <c r="Q25" s="16"/>
      <c r="R25" s="15"/>
      <c r="S25" s="92"/>
      <c r="T25" s="92"/>
      <c r="U25" s="109"/>
    </row>
    <row r="26">
      <c r="A26" s="13"/>
      <c r="B26" s="14"/>
      <c r="C26" s="14"/>
      <c r="D26" s="13">
        <v>3.81401100124583E14</v>
      </c>
      <c r="E26" s="15"/>
      <c r="F26" s="15"/>
      <c r="G26" s="15"/>
      <c r="H26" s="15"/>
      <c r="I26" s="15"/>
      <c r="J26" s="15"/>
      <c r="K26" s="13"/>
      <c r="L26" s="15"/>
      <c r="M26" s="13"/>
      <c r="N26" s="95" t="str">
        <f t="shared" si="1"/>
        <v/>
      </c>
      <c r="O26" s="15"/>
      <c r="P26" s="13"/>
      <c r="Q26" s="16"/>
      <c r="R26" s="15"/>
      <c r="S26" s="92"/>
      <c r="T26" s="92"/>
      <c r="U26" s="109"/>
    </row>
    <row r="27">
      <c r="A27" s="40"/>
      <c r="B27" s="42"/>
      <c r="C27" s="42"/>
      <c r="D27" s="42"/>
      <c r="E27" s="42"/>
      <c r="F27" s="42"/>
      <c r="G27" s="110"/>
      <c r="H27" s="63" t="s">
        <v>560</v>
      </c>
      <c r="I27" s="44"/>
      <c r="J27" s="44"/>
      <c r="K27" s="44"/>
      <c r="L27" s="44"/>
      <c r="M27" s="45">
        <f t="shared" ref="M27:N27" si="2">SUM(M3:M23)</f>
        <v>4500</v>
      </c>
      <c r="N27" s="46">
        <f t="shared" si="2"/>
        <v>4500</v>
      </c>
      <c r="O27" s="110">
        <f>(M27*1)/M29</f>
        <v>0.18</v>
      </c>
      <c r="P27" s="42"/>
      <c r="Q27" s="42"/>
      <c r="R27" s="42"/>
    </row>
    <row r="28">
      <c r="A28" s="13"/>
      <c r="B28" s="15"/>
      <c r="C28" s="15"/>
      <c r="D28" s="15"/>
      <c r="E28" s="15"/>
      <c r="F28" s="15"/>
      <c r="G28" s="15"/>
      <c r="H28" s="15"/>
      <c r="I28" s="15"/>
      <c r="J28" s="15"/>
      <c r="K28" s="15"/>
      <c r="L28" s="64" t="s">
        <v>563</v>
      </c>
      <c r="N28" s="65" t="str">
        <f>N27/D29</f>
        <v>#DIV/0!</v>
      </c>
      <c r="O28" s="15"/>
      <c r="P28" s="15"/>
      <c r="Q28" s="15"/>
      <c r="R28" s="15"/>
    </row>
    <row r="29">
      <c r="A29" s="13"/>
      <c r="B29" s="1"/>
      <c r="C29" s="1"/>
      <c r="D29" s="17"/>
      <c r="E29" s="117"/>
      <c r="F29" s="81">
        <v>0.05</v>
      </c>
      <c r="G29" s="13"/>
      <c r="H29" s="15"/>
      <c r="I29" s="15"/>
      <c r="J29" s="15"/>
      <c r="K29" s="15"/>
      <c r="L29" s="1" t="s">
        <v>961</v>
      </c>
      <c r="M29" s="72">
        <v>25000.0</v>
      </c>
      <c r="N29" s="73">
        <f>M29/6.96</f>
        <v>3591.954023</v>
      </c>
      <c r="O29" s="15"/>
      <c r="P29" s="15"/>
      <c r="Q29" s="15"/>
      <c r="R29" s="15"/>
    </row>
    <row r="30">
      <c r="A30" s="13"/>
      <c r="B30" s="13"/>
      <c r="C30" s="13"/>
      <c r="D30" s="15"/>
      <c r="E30" s="118"/>
      <c r="F30" s="15"/>
      <c r="G30" s="51" t="s">
        <v>377</v>
      </c>
      <c r="H30" s="51" t="s">
        <v>378</v>
      </c>
      <c r="I30" s="51" t="s">
        <v>378</v>
      </c>
      <c r="J30" s="15"/>
      <c r="K30" s="15"/>
      <c r="L30" s="13"/>
      <c r="M30" s="72"/>
      <c r="N30" s="82"/>
      <c r="O30" s="15"/>
      <c r="P30" s="15"/>
      <c r="Q30" s="15"/>
      <c r="R30" s="15"/>
    </row>
    <row r="31">
      <c r="A31" s="13"/>
      <c r="B31" s="13"/>
      <c r="C31" s="13"/>
      <c r="D31" s="49"/>
      <c r="E31" s="119"/>
      <c r="F31" s="15"/>
      <c r="G31" s="52" t="s">
        <v>23</v>
      </c>
      <c r="H31" s="52"/>
      <c r="I31" s="52" t="s">
        <v>671</v>
      </c>
      <c r="J31" s="15"/>
      <c r="K31" s="15"/>
      <c r="L31" s="83"/>
      <c r="M31" s="84"/>
      <c r="N31" s="15"/>
      <c r="O31" s="15"/>
      <c r="P31" s="15"/>
      <c r="Q31" s="15"/>
      <c r="R31" s="15"/>
    </row>
    <row r="32">
      <c r="A32" s="15"/>
      <c r="B32" s="13"/>
      <c r="C32" s="13"/>
      <c r="D32" s="15"/>
      <c r="E32" s="118"/>
      <c r="F32" s="15"/>
      <c r="G32" s="51" t="s">
        <v>381</v>
      </c>
      <c r="H32" s="51" t="s">
        <v>382</v>
      </c>
      <c r="I32" s="51" t="s">
        <v>383</v>
      </c>
      <c r="J32" s="15"/>
      <c r="K32" s="15"/>
      <c r="L32" s="85"/>
      <c r="M32" s="86"/>
      <c r="N32" s="15"/>
      <c r="O32" s="15"/>
      <c r="P32" s="15"/>
      <c r="Q32" s="15"/>
      <c r="R32" s="15"/>
    </row>
    <row r="33">
      <c r="A33" s="15"/>
      <c r="B33" s="15"/>
      <c r="C33" s="15"/>
      <c r="D33" s="15"/>
      <c r="E33" s="15"/>
      <c r="F33" s="15"/>
      <c r="G33" s="15"/>
      <c r="H33" s="15"/>
      <c r="I33" s="15"/>
      <c r="J33" s="15"/>
      <c r="K33" s="15"/>
      <c r="L33" s="15"/>
      <c r="M33" s="15"/>
      <c r="N33" s="15"/>
      <c r="O33" s="15"/>
      <c r="P33" s="15"/>
      <c r="Q33" s="15"/>
      <c r="R33" s="15"/>
    </row>
    <row r="34">
      <c r="A34" s="15"/>
      <c r="B34" s="15"/>
      <c r="C34" s="15"/>
      <c r="D34" s="15"/>
      <c r="E34" s="15"/>
      <c r="F34" s="15"/>
      <c r="G34" s="15"/>
      <c r="H34" s="15"/>
      <c r="I34" s="15"/>
      <c r="J34" s="15"/>
      <c r="K34" s="15"/>
      <c r="L34" s="15"/>
      <c r="M34" s="15"/>
      <c r="N34" s="15"/>
      <c r="O34" s="15"/>
      <c r="P34" s="15"/>
      <c r="Q34" s="15"/>
      <c r="R34" s="15"/>
    </row>
    <row r="35">
      <c r="A35" s="15"/>
      <c r="B35" s="55"/>
      <c r="C35" s="54"/>
      <c r="D35" s="55"/>
      <c r="E35" s="53"/>
      <c r="F35" s="55"/>
      <c r="G35" s="55"/>
      <c r="H35" s="55"/>
      <c r="I35" s="55"/>
      <c r="J35" s="15"/>
      <c r="K35" s="15"/>
      <c r="L35" s="15"/>
      <c r="M35" s="15"/>
      <c r="N35" s="15"/>
      <c r="O35" s="15"/>
      <c r="P35" s="15"/>
      <c r="Q35" s="15"/>
      <c r="R35" s="15"/>
    </row>
    <row r="36">
      <c r="A36" s="15"/>
      <c r="B36" s="66"/>
      <c r="C36" s="13"/>
      <c r="D36" s="49"/>
      <c r="E36" s="13"/>
      <c r="F36" s="15"/>
      <c r="G36" s="15"/>
      <c r="H36" s="15"/>
      <c r="I36" s="15"/>
      <c r="J36" s="15"/>
      <c r="K36" s="15"/>
      <c r="L36" s="15"/>
      <c r="M36" s="15"/>
      <c r="N36" s="15"/>
      <c r="O36" s="15"/>
      <c r="P36" s="15"/>
      <c r="Q36" s="15"/>
      <c r="R36" s="15"/>
    </row>
    <row r="37">
      <c r="A37" s="15"/>
      <c r="B37" s="66"/>
      <c r="C37" s="13"/>
      <c r="D37" s="49"/>
      <c r="E37" s="13"/>
      <c r="F37" s="15"/>
      <c r="G37" s="15"/>
      <c r="H37" s="15"/>
      <c r="I37" s="15"/>
      <c r="J37" s="15"/>
      <c r="K37" s="15"/>
      <c r="L37" s="15"/>
      <c r="M37" s="15"/>
      <c r="N37" s="15"/>
      <c r="O37" s="15"/>
      <c r="P37" s="15"/>
      <c r="Q37" s="15"/>
      <c r="R37" s="15"/>
    </row>
    <row r="38">
      <c r="A38" s="15"/>
      <c r="B38" s="15"/>
      <c r="C38" s="15"/>
      <c r="D38" s="15"/>
      <c r="E38" s="15"/>
      <c r="F38" s="15"/>
      <c r="G38" s="15"/>
      <c r="H38" s="15"/>
      <c r="I38" s="15"/>
      <c r="J38" s="15"/>
      <c r="K38" s="15"/>
      <c r="L38" s="15"/>
      <c r="M38" s="15"/>
      <c r="N38" s="15"/>
      <c r="O38" s="15"/>
      <c r="P38" s="15"/>
      <c r="Q38" s="15"/>
      <c r="R38" s="15"/>
    </row>
    <row r="39">
      <c r="A39" s="15"/>
      <c r="B39" s="15"/>
      <c r="C39" s="15"/>
      <c r="D39" s="15"/>
      <c r="E39" s="15"/>
      <c r="F39" s="15"/>
      <c r="G39" s="15"/>
      <c r="H39" s="15"/>
      <c r="I39" s="15"/>
      <c r="J39" s="15"/>
      <c r="K39" s="15"/>
      <c r="L39" s="15"/>
      <c r="M39" s="15"/>
      <c r="N39" s="15"/>
      <c r="O39" s="15"/>
      <c r="P39" s="15"/>
      <c r="Q39" s="15"/>
      <c r="R39" s="15"/>
    </row>
    <row r="40">
      <c r="A40" s="15"/>
      <c r="B40" s="15"/>
      <c r="C40" s="15"/>
      <c r="D40" s="15"/>
      <c r="E40" s="15"/>
      <c r="F40" s="15"/>
      <c r="G40" s="15"/>
      <c r="H40" s="15"/>
      <c r="I40" s="15"/>
      <c r="J40" s="15"/>
      <c r="K40" s="15"/>
      <c r="L40" s="15"/>
      <c r="M40" s="15"/>
      <c r="N40" s="15"/>
      <c r="O40" s="15"/>
      <c r="P40" s="15"/>
      <c r="Q40" s="15"/>
      <c r="R40" s="15"/>
    </row>
    <row r="41">
      <c r="A41" s="15"/>
      <c r="B41" s="15"/>
      <c r="C41" s="15"/>
      <c r="D41" s="15"/>
      <c r="E41" s="15"/>
      <c r="F41" s="15"/>
      <c r="G41" s="15"/>
      <c r="H41" s="15"/>
      <c r="I41" s="15"/>
      <c r="J41" s="15"/>
      <c r="K41" s="15"/>
      <c r="L41" s="15"/>
      <c r="M41" s="15"/>
      <c r="N41" s="15"/>
      <c r="O41" s="15"/>
      <c r="P41" s="15"/>
      <c r="Q41" s="15"/>
      <c r="R41" s="15"/>
    </row>
    <row r="42">
      <c r="A42" s="15"/>
      <c r="B42" s="15"/>
      <c r="C42" s="15"/>
      <c r="D42" s="15"/>
      <c r="E42" s="15"/>
      <c r="F42" s="15"/>
      <c r="G42" s="15"/>
      <c r="H42" s="15"/>
      <c r="I42" s="15"/>
      <c r="J42" s="15"/>
      <c r="K42" s="15"/>
      <c r="L42" s="15"/>
      <c r="M42" s="15"/>
      <c r="N42" s="15"/>
      <c r="O42" s="15"/>
      <c r="P42" s="15"/>
      <c r="Q42" s="15"/>
      <c r="R42" s="15"/>
    </row>
    <row r="43">
      <c r="A43" s="15"/>
      <c r="B43" s="15"/>
      <c r="C43" s="15"/>
      <c r="D43" s="15"/>
      <c r="E43" s="15"/>
      <c r="F43" s="15"/>
      <c r="G43" s="15"/>
      <c r="H43" s="15"/>
      <c r="I43" s="15"/>
      <c r="J43" s="15"/>
      <c r="K43" s="15"/>
      <c r="L43" s="15"/>
      <c r="M43" s="15"/>
      <c r="N43" s="15"/>
      <c r="O43" s="15"/>
      <c r="P43" s="15"/>
      <c r="Q43" s="15"/>
      <c r="R43" s="15"/>
    </row>
    <row r="44">
      <c r="A44" s="15"/>
      <c r="B44" s="15"/>
      <c r="C44" s="15"/>
      <c r="D44" s="15"/>
      <c r="E44" s="15"/>
      <c r="F44" s="15"/>
      <c r="G44" s="15"/>
      <c r="H44" s="15"/>
      <c r="I44" s="15"/>
      <c r="J44" s="15"/>
      <c r="K44" s="15"/>
      <c r="L44" s="15"/>
      <c r="M44" s="15"/>
      <c r="N44" s="15"/>
      <c r="O44" s="15"/>
      <c r="P44" s="15"/>
      <c r="Q44" s="15"/>
      <c r="R44" s="15"/>
    </row>
    <row r="45">
      <c r="A45" s="15"/>
      <c r="B45" s="15"/>
      <c r="C45" s="15"/>
      <c r="D45" s="15"/>
      <c r="E45" s="15"/>
      <c r="F45" s="15"/>
      <c r="G45" s="15"/>
      <c r="H45" s="15"/>
      <c r="I45" s="15"/>
      <c r="J45" s="15"/>
      <c r="K45" s="15"/>
      <c r="L45" s="15"/>
      <c r="M45" s="15"/>
      <c r="N45" s="15"/>
      <c r="O45" s="15"/>
      <c r="P45" s="15"/>
      <c r="Q45" s="15"/>
      <c r="R45" s="15"/>
    </row>
    <row r="46">
      <c r="A46" s="15"/>
      <c r="B46" s="15"/>
      <c r="C46" s="15"/>
      <c r="D46" s="15"/>
      <c r="E46" s="15"/>
      <c r="F46" s="15"/>
      <c r="G46" s="15"/>
      <c r="H46" s="15"/>
      <c r="I46" s="15"/>
      <c r="J46" s="15"/>
      <c r="K46" s="15"/>
      <c r="L46" s="15"/>
      <c r="M46" s="15"/>
      <c r="N46" s="15"/>
      <c r="O46" s="15"/>
      <c r="P46" s="15"/>
      <c r="Q46" s="15"/>
      <c r="R46" s="15"/>
    </row>
    <row r="47">
      <c r="A47" s="15"/>
      <c r="B47" s="15"/>
      <c r="C47" s="15"/>
      <c r="D47" s="15"/>
      <c r="E47" s="15"/>
      <c r="F47" s="15"/>
      <c r="G47" s="15"/>
      <c r="H47" s="15"/>
      <c r="I47" s="15"/>
      <c r="J47" s="15"/>
      <c r="K47" s="15"/>
      <c r="L47" s="15"/>
      <c r="M47" s="15"/>
      <c r="N47" s="15"/>
      <c r="O47" s="15"/>
      <c r="P47" s="15"/>
      <c r="Q47" s="15"/>
      <c r="R47" s="15"/>
    </row>
    <row r="48">
      <c r="A48" s="15"/>
      <c r="B48" s="15"/>
      <c r="C48" s="15"/>
      <c r="D48" s="15"/>
      <c r="E48" s="15"/>
      <c r="F48" s="15"/>
      <c r="G48" s="15"/>
      <c r="H48" s="15"/>
      <c r="I48" s="15"/>
      <c r="J48" s="15"/>
      <c r="K48" s="15"/>
      <c r="L48" s="15"/>
      <c r="M48" s="15"/>
      <c r="N48" s="15"/>
      <c r="O48" s="15"/>
      <c r="P48" s="15"/>
      <c r="Q48" s="15"/>
      <c r="R48" s="15"/>
    </row>
    <row r="49">
      <c r="A49" s="15"/>
      <c r="B49" s="15"/>
      <c r="C49" s="15"/>
      <c r="D49" s="15"/>
      <c r="E49" s="15"/>
      <c r="F49" s="15"/>
      <c r="G49" s="15"/>
      <c r="H49" s="15"/>
      <c r="I49" s="15"/>
      <c r="J49" s="15"/>
      <c r="K49" s="15"/>
      <c r="L49" s="15"/>
      <c r="M49" s="15"/>
      <c r="N49" s="15"/>
      <c r="O49" s="15"/>
      <c r="P49" s="15"/>
      <c r="Q49" s="15"/>
      <c r="R49" s="15"/>
    </row>
    <row r="50">
      <c r="A50" s="15"/>
      <c r="B50" s="15"/>
      <c r="C50" s="15"/>
      <c r="D50" s="15"/>
      <c r="E50" s="15"/>
      <c r="F50" s="15"/>
      <c r="G50" s="15"/>
      <c r="H50" s="15"/>
      <c r="I50" s="15"/>
      <c r="J50" s="15"/>
      <c r="K50" s="15"/>
      <c r="L50" s="15"/>
      <c r="M50" s="15"/>
      <c r="N50" s="15"/>
      <c r="O50" s="15"/>
      <c r="P50" s="15"/>
      <c r="Q50" s="15"/>
      <c r="R50" s="15"/>
    </row>
    <row r="51">
      <c r="A51" s="15"/>
      <c r="B51" s="15"/>
      <c r="C51" s="15"/>
      <c r="D51" s="15"/>
      <c r="E51" s="15"/>
      <c r="F51" s="15"/>
      <c r="G51" s="15"/>
      <c r="H51" s="15"/>
      <c r="I51" s="15"/>
      <c r="J51" s="15"/>
      <c r="K51" s="15"/>
      <c r="L51" s="15"/>
      <c r="M51" s="15"/>
      <c r="N51" s="15"/>
      <c r="O51" s="15"/>
      <c r="P51" s="15"/>
      <c r="Q51" s="15"/>
      <c r="R51" s="15"/>
    </row>
    <row r="52">
      <c r="A52" s="15"/>
      <c r="B52" s="15"/>
      <c r="C52" s="15"/>
      <c r="D52" s="15"/>
      <c r="E52" s="15"/>
      <c r="F52" s="15"/>
      <c r="G52" s="15"/>
      <c r="H52" s="15"/>
      <c r="I52" s="15"/>
      <c r="J52" s="15"/>
      <c r="K52" s="15"/>
      <c r="L52" s="15"/>
      <c r="M52" s="15"/>
      <c r="N52" s="15"/>
      <c r="O52" s="15"/>
      <c r="P52" s="15"/>
      <c r="Q52" s="15"/>
      <c r="R52" s="15"/>
    </row>
    <row r="53">
      <c r="A53" s="15"/>
      <c r="B53" s="15"/>
      <c r="C53" s="15"/>
      <c r="D53" s="15"/>
      <c r="E53" s="15"/>
      <c r="F53" s="15"/>
      <c r="G53" s="15"/>
      <c r="H53" s="15"/>
      <c r="I53" s="15"/>
      <c r="J53" s="15"/>
      <c r="K53" s="15"/>
      <c r="L53" s="15"/>
      <c r="M53" s="15"/>
      <c r="N53" s="15"/>
      <c r="O53" s="15"/>
      <c r="P53" s="15"/>
      <c r="Q53" s="15"/>
      <c r="R53" s="15"/>
    </row>
    <row r="54">
      <c r="A54" s="15"/>
      <c r="B54" s="15"/>
      <c r="C54" s="15"/>
      <c r="D54" s="15"/>
      <c r="E54" s="15"/>
      <c r="F54" s="15"/>
      <c r="G54" s="15"/>
      <c r="H54" s="15"/>
      <c r="I54" s="15"/>
      <c r="J54" s="15"/>
      <c r="K54" s="15"/>
      <c r="L54" s="15"/>
      <c r="M54" s="15"/>
      <c r="N54" s="15"/>
      <c r="O54" s="15"/>
      <c r="P54" s="15"/>
      <c r="Q54" s="15"/>
      <c r="R54" s="15"/>
    </row>
    <row r="55">
      <c r="A55" s="15"/>
      <c r="B55" s="15"/>
      <c r="C55" s="15"/>
      <c r="D55" s="15"/>
      <c r="E55" s="15"/>
      <c r="F55" s="15"/>
      <c r="G55" s="15"/>
      <c r="H55" s="15"/>
      <c r="I55" s="15"/>
      <c r="J55" s="15"/>
      <c r="K55" s="15"/>
      <c r="L55" s="15"/>
      <c r="M55" s="15"/>
      <c r="N55" s="15"/>
      <c r="O55" s="15"/>
      <c r="P55" s="15"/>
      <c r="Q55" s="15"/>
      <c r="R55" s="15"/>
    </row>
    <row r="56">
      <c r="A56" s="15"/>
      <c r="B56" s="15"/>
      <c r="C56" s="15"/>
      <c r="D56" s="15"/>
      <c r="E56" s="15"/>
      <c r="F56" s="15"/>
      <c r="G56" s="15"/>
      <c r="H56" s="15"/>
      <c r="I56" s="15"/>
      <c r="J56" s="15"/>
      <c r="K56" s="15"/>
      <c r="L56" s="15"/>
      <c r="M56" s="15"/>
      <c r="N56" s="15"/>
      <c r="O56" s="15"/>
      <c r="P56" s="15"/>
      <c r="Q56" s="15"/>
      <c r="R56" s="15"/>
    </row>
    <row r="57">
      <c r="A57" s="15"/>
      <c r="B57" s="15"/>
      <c r="C57" s="15"/>
      <c r="D57" s="15"/>
      <c r="E57" s="15"/>
      <c r="F57" s="15"/>
      <c r="G57" s="15"/>
      <c r="H57" s="15"/>
      <c r="I57" s="15"/>
      <c r="J57" s="15"/>
      <c r="K57" s="15"/>
      <c r="L57" s="15"/>
      <c r="M57" s="15"/>
      <c r="N57" s="15"/>
      <c r="O57" s="15"/>
      <c r="P57" s="15"/>
      <c r="Q57" s="15"/>
      <c r="R57" s="15"/>
    </row>
    <row r="58">
      <c r="A58" s="15"/>
      <c r="B58" s="15"/>
      <c r="C58" s="15"/>
      <c r="D58" s="15"/>
      <c r="E58" s="15"/>
      <c r="F58" s="15"/>
      <c r="G58" s="15"/>
      <c r="H58" s="15"/>
      <c r="I58" s="15"/>
      <c r="J58" s="15"/>
      <c r="K58" s="15"/>
      <c r="L58" s="15"/>
      <c r="M58" s="15"/>
      <c r="N58" s="15"/>
      <c r="O58" s="15"/>
      <c r="P58" s="15"/>
      <c r="Q58" s="15"/>
      <c r="R58" s="15"/>
    </row>
    <row r="59">
      <c r="A59" s="15"/>
      <c r="B59" s="15"/>
      <c r="C59" s="15"/>
      <c r="D59" s="15"/>
      <c r="E59" s="15"/>
      <c r="F59" s="15"/>
      <c r="G59" s="15"/>
      <c r="H59" s="15"/>
      <c r="I59" s="15"/>
      <c r="J59" s="15"/>
      <c r="K59" s="15"/>
      <c r="L59" s="15"/>
      <c r="M59" s="15"/>
      <c r="N59" s="15"/>
      <c r="O59" s="15"/>
      <c r="P59" s="15"/>
      <c r="Q59" s="15"/>
      <c r="R59" s="15"/>
    </row>
    <row r="60">
      <c r="A60" s="15"/>
      <c r="B60" s="15"/>
      <c r="C60" s="15"/>
      <c r="D60" s="15"/>
      <c r="E60" s="15"/>
      <c r="F60" s="15"/>
      <c r="G60" s="15"/>
      <c r="H60" s="15"/>
      <c r="I60" s="15"/>
      <c r="J60" s="15"/>
      <c r="K60" s="15"/>
      <c r="L60" s="15"/>
      <c r="M60" s="15"/>
      <c r="N60" s="15"/>
      <c r="O60" s="15"/>
      <c r="P60" s="15"/>
      <c r="Q60" s="15"/>
      <c r="R60" s="15"/>
    </row>
    <row r="61">
      <c r="A61" s="15"/>
      <c r="B61" s="15"/>
      <c r="C61" s="15"/>
      <c r="D61" s="15"/>
      <c r="E61" s="15"/>
      <c r="F61" s="15"/>
      <c r="G61" s="15"/>
      <c r="H61" s="15"/>
      <c r="I61" s="15"/>
      <c r="J61" s="15"/>
      <c r="K61" s="15"/>
      <c r="L61" s="15"/>
      <c r="M61" s="15"/>
      <c r="N61" s="15"/>
      <c r="O61" s="15"/>
      <c r="P61" s="15"/>
      <c r="Q61" s="15"/>
      <c r="R61" s="15"/>
    </row>
    <row r="62">
      <c r="A62" s="15"/>
      <c r="B62" s="15"/>
      <c r="C62" s="15"/>
      <c r="D62" s="15"/>
      <c r="E62" s="15"/>
      <c r="F62" s="15"/>
      <c r="G62" s="15"/>
      <c r="H62" s="15"/>
      <c r="I62" s="15"/>
      <c r="J62" s="15"/>
      <c r="K62" s="15"/>
      <c r="L62" s="15"/>
      <c r="M62" s="15"/>
      <c r="N62" s="15"/>
      <c r="O62" s="15"/>
      <c r="P62" s="15"/>
      <c r="Q62" s="15"/>
      <c r="R62" s="15"/>
    </row>
    <row r="63">
      <c r="A63" s="15"/>
      <c r="B63" s="15"/>
      <c r="C63" s="15"/>
      <c r="D63" s="15"/>
      <c r="E63" s="15"/>
      <c r="F63" s="15"/>
      <c r="G63" s="15"/>
      <c r="H63" s="15"/>
      <c r="I63" s="15"/>
      <c r="J63" s="15"/>
      <c r="K63" s="15"/>
      <c r="L63" s="15"/>
      <c r="M63" s="15"/>
      <c r="N63" s="15"/>
      <c r="O63" s="15"/>
      <c r="P63" s="15"/>
      <c r="Q63" s="15"/>
      <c r="R63" s="15"/>
    </row>
    <row r="64">
      <c r="A64" s="15"/>
      <c r="B64" s="15"/>
      <c r="C64" s="15"/>
      <c r="D64" s="15"/>
      <c r="E64" s="15"/>
      <c r="F64" s="15"/>
      <c r="G64" s="15"/>
      <c r="H64" s="15"/>
      <c r="I64" s="15"/>
      <c r="J64" s="15"/>
      <c r="K64" s="15"/>
      <c r="L64" s="15"/>
      <c r="M64" s="15"/>
      <c r="N64" s="15"/>
      <c r="O64" s="15"/>
      <c r="P64" s="15"/>
      <c r="Q64" s="15"/>
      <c r="R64" s="15"/>
    </row>
    <row r="65">
      <c r="A65" s="15"/>
      <c r="B65" s="15"/>
      <c r="C65" s="15"/>
      <c r="D65" s="15"/>
      <c r="E65" s="15"/>
      <c r="F65" s="15"/>
      <c r="G65" s="15"/>
      <c r="H65" s="15"/>
      <c r="I65" s="15"/>
      <c r="J65" s="15"/>
      <c r="K65" s="15"/>
      <c r="L65" s="15"/>
      <c r="M65" s="15"/>
      <c r="N65" s="15"/>
      <c r="O65" s="15"/>
      <c r="P65" s="15"/>
      <c r="Q65" s="15"/>
      <c r="R65" s="15"/>
    </row>
    <row r="66">
      <c r="A66" s="15"/>
      <c r="B66" s="15"/>
      <c r="C66" s="15"/>
      <c r="D66" s="15"/>
      <c r="E66" s="15"/>
      <c r="F66" s="15"/>
      <c r="G66" s="15"/>
      <c r="H66" s="15"/>
      <c r="I66" s="15"/>
      <c r="J66" s="15"/>
      <c r="K66" s="15"/>
      <c r="L66" s="15"/>
      <c r="M66" s="15"/>
      <c r="N66" s="15"/>
      <c r="O66" s="15"/>
      <c r="P66" s="15"/>
      <c r="Q66" s="15"/>
      <c r="R66" s="15"/>
    </row>
    <row r="67">
      <c r="A67" s="15"/>
      <c r="B67" s="15"/>
      <c r="C67" s="15"/>
      <c r="D67" s="15"/>
      <c r="E67" s="15"/>
      <c r="F67" s="15"/>
      <c r="G67" s="15"/>
      <c r="H67" s="15"/>
      <c r="I67" s="15"/>
      <c r="J67" s="15"/>
      <c r="K67" s="15"/>
      <c r="L67" s="15"/>
      <c r="M67" s="15"/>
      <c r="N67" s="15"/>
      <c r="O67" s="15"/>
      <c r="P67" s="15"/>
      <c r="Q67" s="15"/>
      <c r="R67" s="15"/>
    </row>
    <row r="68">
      <c r="A68" s="15"/>
      <c r="B68" s="15"/>
      <c r="C68" s="15"/>
      <c r="D68" s="15"/>
      <c r="E68" s="15"/>
      <c r="F68" s="15"/>
      <c r="G68" s="15"/>
      <c r="H68" s="15"/>
      <c r="I68" s="15"/>
      <c r="J68" s="15"/>
      <c r="K68" s="15"/>
      <c r="L68" s="15"/>
      <c r="M68" s="15"/>
      <c r="N68" s="15"/>
      <c r="O68" s="15"/>
      <c r="P68" s="15"/>
      <c r="Q68" s="15"/>
      <c r="R68" s="15"/>
    </row>
    <row r="69">
      <c r="A69" s="15"/>
      <c r="B69" s="15"/>
      <c r="C69" s="15"/>
      <c r="D69" s="15"/>
      <c r="E69" s="15"/>
      <c r="F69" s="15"/>
      <c r="G69" s="15"/>
      <c r="H69" s="15"/>
      <c r="I69" s="15"/>
      <c r="J69" s="15"/>
      <c r="K69" s="15"/>
      <c r="L69" s="15"/>
      <c r="M69" s="15"/>
      <c r="N69" s="15"/>
      <c r="O69" s="15"/>
      <c r="P69" s="15"/>
      <c r="Q69" s="15"/>
      <c r="R69" s="15"/>
    </row>
    <row r="70">
      <c r="A70" s="15"/>
      <c r="B70" s="15"/>
      <c r="C70" s="15"/>
      <c r="D70" s="15"/>
      <c r="E70" s="15"/>
      <c r="F70" s="15"/>
      <c r="G70" s="15"/>
      <c r="H70" s="15"/>
      <c r="I70" s="15"/>
      <c r="J70" s="15"/>
      <c r="K70" s="15"/>
      <c r="L70" s="15"/>
      <c r="M70" s="15"/>
      <c r="N70" s="15"/>
      <c r="O70" s="15"/>
      <c r="P70" s="15"/>
      <c r="Q70" s="15"/>
      <c r="R70" s="15"/>
    </row>
    <row r="71">
      <c r="A71" s="15"/>
      <c r="B71" s="15"/>
      <c r="C71" s="15"/>
      <c r="D71" s="15"/>
      <c r="E71" s="15"/>
      <c r="F71" s="15"/>
      <c r="G71" s="15"/>
      <c r="H71" s="15"/>
      <c r="I71" s="15"/>
      <c r="J71" s="15"/>
      <c r="K71" s="15"/>
      <c r="L71" s="15"/>
      <c r="M71" s="15"/>
      <c r="N71" s="15"/>
      <c r="O71" s="15"/>
      <c r="P71" s="15"/>
      <c r="Q71" s="15"/>
      <c r="R71" s="15"/>
    </row>
    <row r="72">
      <c r="A72" s="15"/>
      <c r="B72" s="15"/>
      <c r="C72" s="15"/>
      <c r="D72" s="15"/>
      <c r="E72" s="15"/>
      <c r="F72" s="15"/>
      <c r="G72" s="15"/>
      <c r="H72" s="15"/>
      <c r="I72" s="15"/>
      <c r="J72" s="15"/>
      <c r="K72" s="15"/>
      <c r="L72" s="15"/>
      <c r="M72" s="15"/>
      <c r="N72" s="15"/>
      <c r="O72" s="15"/>
      <c r="P72" s="15"/>
      <c r="Q72" s="15"/>
      <c r="R72" s="15"/>
    </row>
    <row r="73">
      <c r="A73" s="15"/>
      <c r="B73" s="15"/>
      <c r="C73" s="15"/>
      <c r="D73" s="15"/>
      <c r="E73" s="15"/>
      <c r="F73" s="15"/>
      <c r="G73" s="15"/>
      <c r="H73" s="15"/>
      <c r="I73" s="15"/>
      <c r="J73" s="15"/>
      <c r="K73" s="15"/>
      <c r="L73" s="15"/>
      <c r="M73" s="15"/>
      <c r="N73" s="15"/>
      <c r="O73" s="15"/>
      <c r="P73" s="15"/>
      <c r="Q73" s="15"/>
      <c r="R73" s="15"/>
    </row>
    <row r="74">
      <c r="A74" s="15"/>
      <c r="B74" s="15"/>
      <c r="C74" s="15"/>
      <c r="D74" s="15"/>
      <c r="E74" s="15"/>
      <c r="F74" s="15"/>
      <c r="G74" s="15"/>
      <c r="H74" s="15"/>
      <c r="I74" s="15"/>
      <c r="J74" s="15"/>
      <c r="K74" s="15"/>
      <c r="L74" s="15"/>
      <c r="M74" s="15"/>
      <c r="N74" s="15"/>
      <c r="O74" s="15"/>
      <c r="P74" s="15"/>
      <c r="Q74" s="15"/>
      <c r="R74" s="15"/>
    </row>
    <row r="75">
      <c r="A75" s="15"/>
      <c r="B75" s="15"/>
      <c r="C75" s="15"/>
      <c r="D75" s="15"/>
      <c r="E75" s="15"/>
      <c r="F75" s="15"/>
      <c r="G75" s="15"/>
      <c r="H75" s="15"/>
      <c r="I75" s="15"/>
      <c r="J75" s="15"/>
      <c r="K75" s="15"/>
      <c r="L75" s="15"/>
      <c r="M75" s="15"/>
      <c r="N75" s="15"/>
      <c r="O75" s="15"/>
      <c r="P75" s="15"/>
      <c r="Q75" s="15"/>
      <c r="R75" s="15"/>
    </row>
    <row r="76">
      <c r="A76" s="15"/>
      <c r="B76" s="15"/>
      <c r="C76" s="15"/>
      <c r="D76" s="15"/>
      <c r="E76" s="15"/>
      <c r="F76" s="15"/>
      <c r="G76" s="15"/>
      <c r="H76" s="15"/>
      <c r="I76" s="15"/>
      <c r="J76" s="15"/>
      <c r="K76" s="15"/>
      <c r="L76" s="15"/>
      <c r="M76" s="15"/>
      <c r="N76" s="15"/>
      <c r="O76" s="15"/>
      <c r="P76" s="15"/>
      <c r="Q76" s="15"/>
      <c r="R76" s="15"/>
    </row>
    <row r="77">
      <c r="A77" s="15"/>
      <c r="B77" s="15"/>
      <c r="C77" s="15"/>
      <c r="D77" s="15"/>
      <c r="E77" s="15"/>
      <c r="F77" s="15"/>
      <c r="G77" s="15"/>
      <c r="H77" s="15"/>
      <c r="I77" s="15"/>
      <c r="J77" s="15"/>
      <c r="K77" s="15"/>
      <c r="L77" s="15"/>
      <c r="M77" s="15"/>
      <c r="N77" s="15"/>
      <c r="O77" s="15"/>
      <c r="P77" s="15"/>
      <c r="Q77" s="15"/>
      <c r="R77" s="15"/>
    </row>
    <row r="78">
      <c r="A78" s="15"/>
      <c r="B78" s="15"/>
      <c r="C78" s="15"/>
      <c r="D78" s="15"/>
      <c r="E78" s="15"/>
      <c r="F78" s="15"/>
      <c r="G78" s="15"/>
      <c r="H78" s="15"/>
      <c r="I78" s="15"/>
      <c r="J78" s="15"/>
      <c r="K78" s="15"/>
      <c r="L78" s="15"/>
      <c r="M78" s="15"/>
      <c r="N78" s="15"/>
      <c r="O78" s="15"/>
      <c r="P78" s="15"/>
      <c r="Q78" s="15"/>
      <c r="R78" s="15"/>
    </row>
    <row r="79">
      <c r="A79" s="15"/>
      <c r="B79" s="15"/>
      <c r="C79" s="15"/>
      <c r="D79" s="15"/>
      <c r="E79" s="15"/>
      <c r="F79" s="15"/>
      <c r="G79" s="15"/>
      <c r="H79" s="15"/>
      <c r="I79" s="15"/>
      <c r="J79" s="15"/>
      <c r="K79" s="15"/>
      <c r="L79" s="15"/>
      <c r="M79" s="15"/>
      <c r="N79" s="15"/>
      <c r="O79" s="15"/>
      <c r="P79" s="15"/>
      <c r="Q79" s="15"/>
      <c r="R79" s="15"/>
    </row>
    <row r="80">
      <c r="A80" s="15"/>
      <c r="B80" s="15"/>
      <c r="C80" s="15"/>
      <c r="D80" s="15"/>
      <c r="E80" s="15"/>
      <c r="F80" s="15"/>
      <c r="G80" s="15"/>
      <c r="H80" s="15"/>
      <c r="I80" s="15"/>
      <c r="J80" s="15"/>
      <c r="K80" s="15"/>
      <c r="L80" s="15"/>
      <c r="M80" s="15"/>
      <c r="N80" s="15"/>
      <c r="O80" s="15"/>
      <c r="P80" s="15"/>
      <c r="Q80" s="15"/>
      <c r="R80" s="15"/>
    </row>
    <row r="81">
      <c r="A81" s="15"/>
      <c r="B81" s="15"/>
      <c r="C81" s="15"/>
      <c r="D81" s="15"/>
      <c r="E81" s="15"/>
      <c r="F81" s="15"/>
      <c r="G81" s="15"/>
      <c r="H81" s="15"/>
      <c r="I81" s="15"/>
      <c r="J81" s="15"/>
      <c r="K81" s="15"/>
      <c r="L81" s="15"/>
      <c r="M81" s="15"/>
      <c r="N81" s="15"/>
      <c r="O81" s="15"/>
      <c r="P81" s="15"/>
      <c r="Q81" s="15"/>
      <c r="R81" s="15"/>
    </row>
    <row r="82">
      <c r="A82" s="15"/>
      <c r="B82" s="15"/>
      <c r="C82" s="15"/>
      <c r="D82" s="15"/>
      <c r="E82" s="15"/>
      <c r="F82" s="15"/>
      <c r="G82" s="15"/>
      <c r="H82" s="15"/>
      <c r="I82" s="15"/>
      <c r="J82" s="15"/>
      <c r="K82" s="15"/>
      <c r="L82" s="15"/>
      <c r="M82" s="15"/>
      <c r="N82" s="15"/>
      <c r="O82" s="15"/>
      <c r="P82" s="15"/>
      <c r="Q82" s="15"/>
      <c r="R82" s="15"/>
    </row>
    <row r="83">
      <c r="A83" s="15"/>
      <c r="B83" s="15"/>
      <c r="C83" s="15"/>
      <c r="D83" s="15"/>
      <c r="E83" s="15"/>
      <c r="F83" s="15"/>
      <c r="G83" s="15"/>
      <c r="H83" s="15"/>
      <c r="I83" s="15"/>
      <c r="J83" s="15"/>
      <c r="K83" s="15"/>
      <c r="L83" s="15"/>
      <c r="M83" s="15"/>
      <c r="N83" s="15"/>
      <c r="O83" s="15"/>
      <c r="P83" s="15"/>
      <c r="Q83" s="15"/>
      <c r="R83" s="15"/>
    </row>
    <row r="84">
      <c r="A84" s="15"/>
      <c r="B84" s="15"/>
      <c r="C84" s="15"/>
      <c r="D84" s="15"/>
      <c r="E84" s="15"/>
      <c r="F84" s="15"/>
      <c r="G84" s="15"/>
      <c r="H84" s="15"/>
      <c r="I84" s="15"/>
      <c r="J84" s="15"/>
      <c r="K84" s="15"/>
      <c r="L84" s="15"/>
      <c r="M84" s="15"/>
      <c r="N84" s="15"/>
      <c r="O84" s="15"/>
      <c r="P84" s="15"/>
      <c r="Q84" s="15"/>
      <c r="R84" s="15"/>
    </row>
    <row r="85">
      <c r="A85" s="15"/>
      <c r="B85" s="15"/>
      <c r="C85" s="15"/>
      <c r="D85" s="15"/>
      <c r="E85" s="15"/>
      <c r="F85" s="15"/>
      <c r="G85" s="15"/>
      <c r="H85" s="15"/>
      <c r="I85" s="15"/>
      <c r="J85" s="15"/>
      <c r="K85" s="15"/>
      <c r="L85" s="15"/>
      <c r="M85" s="15"/>
      <c r="N85" s="15"/>
      <c r="O85" s="15"/>
      <c r="P85" s="15"/>
      <c r="Q85" s="15"/>
      <c r="R85" s="15"/>
    </row>
    <row r="86">
      <c r="A86" s="15"/>
      <c r="B86" s="15"/>
      <c r="C86" s="15"/>
      <c r="D86" s="15"/>
      <c r="E86" s="15"/>
      <c r="F86" s="15"/>
      <c r="G86" s="15"/>
      <c r="H86" s="15"/>
      <c r="I86" s="15"/>
      <c r="J86" s="15"/>
      <c r="K86" s="15"/>
      <c r="L86" s="15"/>
      <c r="M86" s="15"/>
      <c r="N86" s="15"/>
      <c r="O86" s="15"/>
      <c r="P86" s="15"/>
      <c r="Q86" s="15"/>
      <c r="R86" s="15"/>
    </row>
    <row r="87">
      <c r="A87" s="15"/>
      <c r="B87" s="15"/>
      <c r="C87" s="15"/>
      <c r="D87" s="15"/>
      <c r="E87" s="15"/>
      <c r="F87" s="15"/>
      <c r="G87" s="15"/>
      <c r="H87" s="15"/>
      <c r="I87" s="15"/>
      <c r="J87" s="15"/>
      <c r="K87" s="15"/>
      <c r="L87" s="15"/>
      <c r="M87" s="15"/>
      <c r="N87" s="15"/>
      <c r="O87" s="15"/>
      <c r="P87" s="15"/>
      <c r="Q87" s="15"/>
      <c r="R87" s="15"/>
    </row>
    <row r="88">
      <c r="A88" s="15"/>
      <c r="B88" s="15"/>
      <c r="C88" s="15"/>
      <c r="D88" s="15"/>
      <c r="E88" s="15"/>
      <c r="F88" s="15"/>
      <c r="G88" s="15"/>
      <c r="H88" s="15"/>
      <c r="I88" s="15"/>
      <c r="J88" s="15"/>
      <c r="K88" s="15"/>
      <c r="L88" s="15"/>
      <c r="M88" s="15"/>
      <c r="N88" s="15"/>
      <c r="O88" s="15"/>
      <c r="P88" s="15"/>
      <c r="Q88" s="15"/>
      <c r="R88" s="15"/>
    </row>
    <row r="89">
      <c r="A89" s="15"/>
      <c r="B89" s="15"/>
      <c r="C89" s="15"/>
      <c r="D89" s="15"/>
      <c r="E89" s="15"/>
      <c r="F89" s="15"/>
      <c r="G89" s="15"/>
      <c r="H89" s="15"/>
      <c r="I89" s="15"/>
      <c r="J89" s="15"/>
      <c r="K89" s="15"/>
      <c r="L89" s="15"/>
      <c r="M89" s="15"/>
      <c r="N89" s="15"/>
      <c r="O89" s="15"/>
      <c r="P89" s="15"/>
      <c r="Q89" s="15"/>
      <c r="R89" s="15"/>
    </row>
    <row r="90">
      <c r="A90" s="15"/>
      <c r="B90" s="15"/>
      <c r="C90" s="15"/>
      <c r="D90" s="15"/>
      <c r="E90" s="15"/>
      <c r="F90" s="15"/>
      <c r="G90" s="15"/>
      <c r="H90" s="15"/>
      <c r="I90" s="15"/>
      <c r="J90" s="15"/>
      <c r="K90" s="15"/>
      <c r="L90" s="15"/>
      <c r="M90" s="15"/>
      <c r="N90" s="15"/>
      <c r="O90" s="15"/>
      <c r="P90" s="15"/>
      <c r="Q90" s="15"/>
      <c r="R90" s="15"/>
    </row>
    <row r="91">
      <c r="A91" s="15"/>
      <c r="B91" s="15"/>
      <c r="C91" s="15"/>
      <c r="D91" s="15"/>
      <c r="E91" s="15"/>
      <c r="F91" s="15"/>
      <c r="G91" s="15"/>
      <c r="H91" s="15"/>
      <c r="I91" s="15"/>
      <c r="J91" s="15"/>
      <c r="K91" s="15"/>
      <c r="L91" s="15"/>
      <c r="M91" s="15"/>
      <c r="N91" s="15"/>
      <c r="O91" s="15"/>
      <c r="P91" s="15"/>
      <c r="Q91" s="15"/>
      <c r="R91" s="15"/>
    </row>
    <row r="92">
      <c r="A92" s="15"/>
      <c r="B92" s="15"/>
      <c r="C92" s="15"/>
      <c r="D92" s="15"/>
      <c r="E92" s="15"/>
      <c r="F92" s="15"/>
      <c r="G92" s="15"/>
      <c r="H92" s="15"/>
      <c r="I92" s="15"/>
      <c r="J92" s="15"/>
      <c r="K92" s="15"/>
      <c r="L92" s="15"/>
      <c r="M92" s="15"/>
      <c r="N92" s="15"/>
      <c r="O92" s="15"/>
      <c r="P92" s="15"/>
      <c r="Q92" s="15"/>
      <c r="R92" s="15"/>
    </row>
    <row r="93">
      <c r="A93" s="15"/>
      <c r="B93" s="15"/>
      <c r="C93" s="15"/>
      <c r="D93" s="15"/>
      <c r="E93" s="15"/>
      <c r="F93" s="15"/>
      <c r="G93" s="15"/>
      <c r="H93" s="15"/>
      <c r="I93" s="15"/>
      <c r="J93" s="15"/>
      <c r="K93" s="15"/>
      <c r="L93" s="15"/>
      <c r="M93" s="15"/>
      <c r="N93" s="15"/>
      <c r="O93" s="15"/>
      <c r="P93" s="15"/>
      <c r="Q93" s="15"/>
      <c r="R93" s="15"/>
    </row>
    <row r="94">
      <c r="A94" s="15"/>
      <c r="B94" s="15"/>
      <c r="C94" s="15"/>
      <c r="D94" s="15"/>
      <c r="E94" s="15"/>
      <c r="F94" s="15"/>
      <c r="G94" s="15"/>
      <c r="H94" s="15"/>
      <c r="I94" s="15"/>
      <c r="J94" s="15"/>
      <c r="K94" s="15"/>
      <c r="L94" s="15"/>
      <c r="M94" s="15"/>
      <c r="N94" s="15"/>
      <c r="O94" s="15"/>
      <c r="P94" s="15"/>
      <c r="Q94" s="15"/>
      <c r="R94" s="15"/>
    </row>
    <row r="95">
      <c r="A95" s="15"/>
      <c r="B95" s="15"/>
      <c r="C95" s="15"/>
      <c r="D95" s="15"/>
      <c r="E95" s="15"/>
      <c r="F95" s="15"/>
      <c r="G95" s="15"/>
      <c r="H95" s="15"/>
      <c r="I95" s="15"/>
      <c r="J95" s="15"/>
      <c r="K95" s="15"/>
      <c r="L95" s="15"/>
      <c r="M95" s="15"/>
      <c r="N95" s="15"/>
      <c r="O95" s="15"/>
      <c r="P95" s="15"/>
      <c r="Q95" s="15"/>
      <c r="R95" s="15"/>
    </row>
    <row r="96">
      <c r="A96" s="15"/>
      <c r="B96" s="15"/>
      <c r="C96" s="15"/>
      <c r="D96" s="15"/>
      <c r="E96" s="15"/>
      <c r="F96" s="15"/>
      <c r="G96" s="15"/>
      <c r="H96" s="15"/>
      <c r="I96" s="15"/>
      <c r="J96" s="15"/>
      <c r="K96" s="15"/>
      <c r="L96" s="15"/>
      <c r="M96" s="15"/>
      <c r="N96" s="15"/>
      <c r="O96" s="15"/>
      <c r="P96" s="15"/>
      <c r="Q96" s="15"/>
      <c r="R96" s="15"/>
    </row>
    <row r="97">
      <c r="A97" s="15"/>
      <c r="B97" s="15"/>
      <c r="C97" s="15"/>
      <c r="D97" s="15"/>
      <c r="E97" s="15"/>
      <c r="F97" s="15"/>
      <c r="G97" s="15"/>
      <c r="H97" s="15"/>
      <c r="I97" s="15"/>
      <c r="J97" s="15"/>
      <c r="K97" s="15"/>
      <c r="L97" s="15"/>
      <c r="M97" s="15"/>
      <c r="N97" s="15"/>
      <c r="O97" s="15"/>
      <c r="P97" s="15"/>
      <c r="Q97" s="15"/>
      <c r="R97" s="15"/>
    </row>
    <row r="98">
      <c r="A98" s="15"/>
      <c r="B98" s="15"/>
      <c r="C98" s="15"/>
      <c r="D98" s="15"/>
      <c r="E98" s="15"/>
      <c r="F98" s="15"/>
      <c r="G98" s="15"/>
      <c r="H98" s="15"/>
      <c r="I98" s="15"/>
      <c r="J98" s="15"/>
      <c r="K98" s="15"/>
      <c r="L98" s="15"/>
      <c r="M98" s="15"/>
      <c r="N98" s="15"/>
      <c r="O98" s="15"/>
      <c r="P98" s="15"/>
      <c r="Q98" s="15"/>
      <c r="R98" s="15"/>
    </row>
    <row r="99">
      <c r="A99" s="15"/>
      <c r="B99" s="15"/>
      <c r="C99" s="15"/>
      <c r="D99" s="15"/>
      <c r="E99" s="15"/>
      <c r="F99" s="15"/>
      <c r="G99" s="15"/>
      <c r="H99" s="15"/>
      <c r="I99" s="15"/>
      <c r="J99" s="15"/>
      <c r="K99" s="15"/>
      <c r="L99" s="15"/>
      <c r="M99" s="15"/>
      <c r="N99" s="15"/>
      <c r="O99" s="15"/>
      <c r="P99" s="15"/>
      <c r="Q99" s="15"/>
      <c r="R99" s="15"/>
    </row>
    <row r="100">
      <c r="A100" s="15"/>
      <c r="B100" s="15"/>
      <c r="C100" s="15"/>
      <c r="D100" s="15"/>
      <c r="E100" s="15"/>
      <c r="F100" s="15"/>
      <c r="G100" s="15"/>
      <c r="H100" s="15"/>
      <c r="I100" s="15"/>
      <c r="J100" s="15"/>
      <c r="K100" s="15"/>
      <c r="L100" s="15"/>
      <c r="M100" s="15"/>
      <c r="N100" s="15"/>
      <c r="O100" s="15"/>
      <c r="P100" s="15"/>
      <c r="Q100" s="15"/>
      <c r="R100" s="15"/>
    </row>
    <row r="101">
      <c r="A101" s="15"/>
      <c r="B101" s="15"/>
      <c r="C101" s="15"/>
      <c r="D101" s="15"/>
      <c r="E101" s="15"/>
      <c r="F101" s="15"/>
      <c r="G101" s="15"/>
      <c r="H101" s="15"/>
      <c r="I101" s="15"/>
      <c r="J101" s="15"/>
      <c r="K101" s="15"/>
      <c r="L101" s="15"/>
      <c r="M101" s="15"/>
      <c r="N101" s="15"/>
      <c r="O101" s="15"/>
      <c r="P101" s="15"/>
      <c r="Q101" s="15"/>
      <c r="R101" s="15"/>
    </row>
    <row r="102">
      <c r="A102" s="15"/>
      <c r="B102" s="15"/>
      <c r="C102" s="15"/>
      <c r="D102" s="15"/>
      <c r="E102" s="15"/>
      <c r="F102" s="15"/>
      <c r="G102" s="15"/>
      <c r="H102" s="15"/>
      <c r="I102" s="15"/>
      <c r="J102" s="15"/>
      <c r="K102" s="15"/>
      <c r="L102" s="15"/>
      <c r="M102" s="15"/>
      <c r="N102" s="15"/>
      <c r="O102" s="15"/>
      <c r="P102" s="15"/>
      <c r="Q102" s="15"/>
      <c r="R102" s="15"/>
    </row>
    <row r="103">
      <c r="A103" s="15"/>
      <c r="B103" s="15"/>
      <c r="C103" s="15"/>
      <c r="D103" s="15"/>
      <c r="E103" s="15"/>
      <c r="F103" s="15"/>
      <c r="G103" s="15"/>
      <c r="H103" s="15"/>
      <c r="I103" s="15"/>
      <c r="J103" s="15"/>
      <c r="K103" s="15"/>
      <c r="L103" s="15"/>
      <c r="M103" s="15"/>
      <c r="N103" s="15"/>
      <c r="O103" s="15"/>
      <c r="P103" s="15"/>
      <c r="Q103" s="15"/>
      <c r="R103" s="15"/>
    </row>
    <row r="104">
      <c r="A104" s="15"/>
      <c r="B104" s="15"/>
      <c r="C104" s="15"/>
      <c r="D104" s="15"/>
      <c r="E104" s="15"/>
      <c r="F104" s="15"/>
      <c r="G104" s="15"/>
      <c r="H104" s="15"/>
      <c r="I104" s="15"/>
      <c r="J104" s="15"/>
      <c r="K104" s="15"/>
      <c r="L104" s="15"/>
      <c r="M104" s="15"/>
      <c r="N104" s="15"/>
      <c r="O104" s="15"/>
      <c r="P104" s="15"/>
      <c r="Q104" s="15"/>
      <c r="R104" s="15"/>
    </row>
    <row r="105">
      <c r="A105" s="15"/>
      <c r="B105" s="15"/>
      <c r="C105" s="15"/>
      <c r="D105" s="15"/>
      <c r="E105" s="15"/>
      <c r="F105" s="15"/>
      <c r="G105" s="15"/>
      <c r="H105" s="15"/>
      <c r="I105" s="15"/>
      <c r="J105" s="15"/>
      <c r="K105" s="15"/>
      <c r="L105" s="15"/>
      <c r="M105" s="15"/>
      <c r="N105" s="15"/>
      <c r="O105" s="15"/>
      <c r="P105" s="15"/>
      <c r="Q105" s="15"/>
      <c r="R105" s="15"/>
    </row>
    <row r="106">
      <c r="A106" s="15"/>
      <c r="B106" s="15"/>
      <c r="C106" s="15"/>
      <c r="D106" s="15"/>
      <c r="E106" s="15"/>
      <c r="F106" s="15"/>
      <c r="G106" s="15"/>
      <c r="H106" s="15"/>
      <c r="I106" s="15"/>
      <c r="J106" s="15"/>
      <c r="K106" s="15"/>
      <c r="L106" s="15"/>
      <c r="M106" s="15"/>
      <c r="N106" s="15"/>
      <c r="O106" s="15"/>
      <c r="P106" s="15"/>
      <c r="Q106" s="15"/>
      <c r="R106" s="15"/>
    </row>
    <row r="107">
      <c r="A107" s="15"/>
      <c r="B107" s="15"/>
      <c r="C107" s="15"/>
      <c r="D107" s="15"/>
      <c r="E107" s="15"/>
      <c r="F107" s="15"/>
      <c r="G107" s="15"/>
      <c r="H107" s="15"/>
      <c r="I107" s="15"/>
      <c r="J107" s="15"/>
      <c r="K107" s="15"/>
      <c r="L107" s="15"/>
      <c r="M107" s="15"/>
      <c r="N107" s="15"/>
      <c r="O107" s="15"/>
      <c r="P107" s="15"/>
      <c r="Q107" s="15"/>
      <c r="R107" s="15"/>
    </row>
    <row r="108">
      <c r="A108" s="15"/>
      <c r="B108" s="15"/>
      <c r="C108" s="15"/>
      <c r="D108" s="15"/>
      <c r="E108" s="15"/>
      <c r="F108" s="15"/>
      <c r="G108" s="15"/>
      <c r="H108" s="15"/>
      <c r="I108" s="15"/>
      <c r="J108" s="15"/>
      <c r="K108" s="15"/>
      <c r="L108" s="15"/>
      <c r="M108" s="15"/>
      <c r="N108" s="15"/>
      <c r="O108" s="15"/>
      <c r="P108" s="15"/>
      <c r="Q108" s="15"/>
      <c r="R108" s="15"/>
    </row>
    <row r="109">
      <c r="A109" s="15"/>
      <c r="B109" s="15"/>
      <c r="C109" s="15"/>
      <c r="D109" s="15"/>
      <c r="E109" s="15"/>
      <c r="F109" s="15"/>
      <c r="G109" s="15"/>
      <c r="H109" s="15"/>
      <c r="I109" s="15"/>
      <c r="J109" s="15"/>
      <c r="K109" s="15"/>
      <c r="L109" s="15"/>
      <c r="M109" s="15"/>
      <c r="N109" s="15"/>
      <c r="O109" s="15"/>
      <c r="P109" s="15"/>
      <c r="Q109" s="15"/>
      <c r="R109" s="15"/>
    </row>
    <row r="110">
      <c r="A110" s="15"/>
      <c r="B110" s="15"/>
      <c r="C110" s="15"/>
      <c r="D110" s="15"/>
      <c r="E110" s="15"/>
      <c r="F110" s="15"/>
      <c r="G110" s="15"/>
      <c r="H110" s="15"/>
      <c r="I110" s="15"/>
      <c r="J110" s="15"/>
      <c r="K110" s="15"/>
      <c r="L110" s="15"/>
      <c r="M110" s="15"/>
      <c r="N110" s="15"/>
      <c r="O110" s="15"/>
      <c r="P110" s="15"/>
      <c r="Q110" s="15"/>
      <c r="R110" s="15"/>
    </row>
    <row r="111">
      <c r="A111" s="15"/>
      <c r="B111" s="15"/>
      <c r="C111" s="15"/>
      <c r="D111" s="15"/>
      <c r="E111" s="15"/>
      <c r="F111" s="15"/>
      <c r="G111" s="15"/>
      <c r="H111" s="15"/>
      <c r="I111" s="15"/>
      <c r="J111" s="15"/>
      <c r="K111" s="15"/>
      <c r="L111" s="15"/>
      <c r="M111" s="15"/>
      <c r="N111" s="15"/>
      <c r="O111" s="15"/>
      <c r="P111" s="15"/>
      <c r="Q111" s="15"/>
      <c r="R111" s="15"/>
    </row>
    <row r="112">
      <c r="A112" s="15"/>
      <c r="B112" s="15"/>
      <c r="C112" s="15"/>
      <c r="D112" s="15"/>
      <c r="E112" s="15"/>
      <c r="F112" s="15"/>
      <c r="G112" s="15"/>
      <c r="H112" s="15"/>
      <c r="I112" s="15"/>
      <c r="J112" s="15"/>
      <c r="K112" s="15"/>
      <c r="L112" s="15"/>
      <c r="M112" s="15"/>
      <c r="N112" s="15"/>
      <c r="O112" s="15"/>
      <c r="P112" s="15"/>
      <c r="Q112" s="15"/>
      <c r="R112" s="15"/>
    </row>
    <row r="113">
      <c r="A113" s="15"/>
      <c r="B113" s="15"/>
      <c r="C113" s="15"/>
      <c r="D113" s="15"/>
      <c r="E113" s="15"/>
      <c r="F113" s="15"/>
      <c r="G113" s="15"/>
      <c r="H113" s="15"/>
      <c r="I113" s="15"/>
      <c r="J113" s="15"/>
      <c r="K113" s="15"/>
      <c r="L113" s="15"/>
      <c r="M113" s="15"/>
      <c r="N113" s="15"/>
      <c r="O113" s="15"/>
      <c r="P113" s="15"/>
      <c r="Q113" s="15"/>
      <c r="R113" s="15"/>
    </row>
    <row r="114">
      <c r="A114" s="15"/>
      <c r="B114" s="15"/>
      <c r="C114" s="15"/>
      <c r="D114" s="15"/>
      <c r="E114" s="15"/>
      <c r="F114" s="15"/>
      <c r="G114" s="15"/>
      <c r="H114" s="15"/>
      <c r="I114" s="15"/>
      <c r="J114" s="15"/>
      <c r="K114" s="15"/>
      <c r="L114" s="15"/>
      <c r="M114" s="15"/>
      <c r="N114" s="15"/>
      <c r="O114" s="15"/>
      <c r="P114" s="15"/>
      <c r="Q114" s="15"/>
      <c r="R114" s="15"/>
    </row>
    <row r="115">
      <c r="A115" s="15"/>
      <c r="B115" s="15"/>
      <c r="C115" s="15"/>
      <c r="D115" s="15"/>
      <c r="E115" s="15"/>
      <c r="F115" s="15"/>
      <c r="G115" s="15"/>
      <c r="H115" s="15"/>
      <c r="I115" s="15"/>
      <c r="J115" s="15"/>
      <c r="K115" s="15"/>
      <c r="L115" s="15"/>
      <c r="M115" s="15"/>
      <c r="N115" s="15"/>
      <c r="O115" s="15"/>
      <c r="P115" s="15"/>
      <c r="Q115" s="15"/>
      <c r="R115" s="15"/>
    </row>
    <row r="116">
      <c r="A116" s="15"/>
      <c r="B116" s="15"/>
      <c r="C116" s="15"/>
      <c r="D116" s="15"/>
      <c r="E116" s="15"/>
      <c r="F116" s="15"/>
      <c r="G116" s="15"/>
      <c r="H116" s="15"/>
      <c r="I116" s="15"/>
      <c r="J116" s="15"/>
      <c r="K116" s="15"/>
      <c r="L116" s="15"/>
      <c r="M116" s="15"/>
      <c r="N116" s="15"/>
      <c r="O116" s="15"/>
      <c r="P116" s="15"/>
      <c r="Q116" s="15"/>
      <c r="R116" s="15"/>
    </row>
    <row r="117">
      <c r="A117" s="15"/>
      <c r="B117" s="15"/>
      <c r="C117" s="15"/>
      <c r="D117" s="15"/>
      <c r="E117" s="15"/>
      <c r="F117" s="15"/>
      <c r="G117" s="15"/>
      <c r="H117" s="15"/>
      <c r="I117" s="15"/>
      <c r="J117" s="15"/>
      <c r="K117" s="15"/>
      <c r="L117" s="15"/>
      <c r="M117" s="15"/>
      <c r="N117" s="15"/>
      <c r="O117" s="15"/>
      <c r="P117" s="15"/>
      <c r="Q117" s="15"/>
      <c r="R117" s="15"/>
    </row>
    <row r="118">
      <c r="A118" s="15"/>
      <c r="B118" s="15"/>
      <c r="C118" s="15"/>
      <c r="D118" s="15"/>
      <c r="E118" s="15"/>
      <c r="F118" s="15"/>
      <c r="G118" s="15"/>
      <c r="H118" s="15"/>
      <c r="I118" s="15"/>
      <c r="J118" s="15"/>
      <c r="K118" s="15"/>
      <c r="L118" s="15"/>
      <c r="M118" s="15"/>
      <c r="N118" s="15"/>
      <c r="O118" s="15"/>
      <c r="P118" s="15"/>
      <c r="Q118" s="15"/>
      <c r="R118" s="15"/>
    </row>
    <row r="119">
      <c r="A119" s="15"/>
      <c r="B119" s="15"/>
      <c r="C119" s="15"/>
      <c r="D119" s="15"/>
      <c r="E119" s="15"/>
      <c r="F119" s="15"/>
      <c r="G119" s="15"/>
      <c r="H119" s="15"/>
      <c r="I119" s="15"/>
      <c r="J119" s="15"/>
      <c r="K119" s="15"/>
      <c r="L119" s="15"/>
      <c r="M119" s="15"/>
      <c r="N119" s="15"/>
      <c r="O119" s="15"/>
      <c r="P119" s="15"/>
      <c r="Q119" s="15"/>
      <c r="R119" s="15"/>
    </row>
    <row r="120">
      <c r="A120" s="15"/>
      <c r="B120" s="15"/>
      <c r="C120" s="15"/>
      <c r="D120" s="15"/>
      <c r="E120" s="15"/>
      <c r="F120" s="15"/>
      <c r="G120" s="15"/>
      <c r="H120" s="15"/>
      <c r="I120" s="15"/>
      <c r="J120" s="15"/>
      <c r="K120" s="15"/>
      <c r="L120" s="15"/>
      <c r="M120" s="15"/>
      <c r="N120" s="15"/>
      <c r="O120" s="15"/>
      <c r="P120" s="15"/>
      <c r="Q120" s="15"/>
      <c r="R120" s="15"/>
    </row>
    <row r="121">
      <c r="A121" s="15"/>
      <c r="B121" s="15"/>
      <c r="C121" s="15"/>
      <c r="D121" s="15"/>
      <c r="E121" s="15"/>
      <c r="F121" s="15"/>
      <c r="G121" s="15"/>
      <c r="H121" s="15"/>
      <c r="I121" s="15"/>
      <c r="J121" s="15"/>
      <c r="K121" s="15"/>
      <c r="L121" s="15"/>
      <c r="M121" s="15"/>
      <c r="N121" s="15"/>
      <c r="O121" s="15"/>
      <c r="P121" s="15"/>
      <c r="Q121" s="15"/>
      <c r="R121" s="15"/>
    </row>
    <row r="122">
      <c r="A122" s="15"/>
      <c r="B122" s="15"/>
      <c r="C122" s="15"/>
      <c r="D122" s="15"/>
      <c r="E122" s="15"/>
      <c r="F122" s="15"/>
      <c r="G122" s="15"/>
      <c r="H122" s="15"/>
      <c r="I122" s="15"/>
      <c r="J122" s="15"/>
      <c r="K122" s="15"/>
      <c r="L122" s="15"/>
      <c r="M122" s="15"/>
      <c r="N122" s="15"/>
      <c r="O122" s="15"/>
      <c r="P122" s="15"/>
      <c r="Q122" s="15"/>
      <c r="R122" s="15"/>
    </row>
    <row r="123">
      <c r="A123" s="15"/>
      <c r="B123" s="15"/>
      <c r="C123" s="15"/>
      <c r="D123" s="15"/>
      <c r="E123" s="15"/>
      <c r="F123" s="15"/>
      <c r="G123" s="15"/>
      <c r="H123" s="15"/>
      <c r="I123" s="15"/>
      <c r="J123" s="15"/>
      <c r="K123" s="15"/>
      <c r="L123" s="15"/>
      <c r="M123" s="15"/>
      <c r="N123" s="15"/>
      <c r="O123" s="15"/>
      <c r="P123" s="15"/>
      <c r="Q123" s="15"/>
      <c r="R123" s="15"/>
    </row>
    <row r="124">
      <c r="A124" s="15"/>
      <c r="B124" s="15"/>
      <c r="C124" s="15"/>
      <c r="D124" s="15"/>
      <c r="E124" s="15"/>
      <c r="F124" s="15"/>
      <c r="G124" s="15"/>
      <c r="H124" s="15"/>
      <c r="I124" s="15"/>
      <c r="J124" s="15"/>
      <c r="K124" s="15"/>
      <c r="L124" s="15"/>
      <c r="M124" s="15"/>
      <c r="N124" s="15"/>
      <c r="O124" s="15"/>
      <c r="P124" s="15"/>
      <c r="Q124" s="15"/>
      <c r="R124" s="15"/>
    </row>
    <row r="125">
      <c r="A125" s="15"/>
      <c r="B125" s="15"/>
      <c r="C125" s="15"/>
      <c r="D125" s="15"/>
      <c r="E125" s="15"/>
      <c r="F125" s="15"/>
      <c r="G125" s="15"/>
      <c r="H125" s="15"/>
      <c r="I125" s="15"/>
      <c r="J125" s="15"/>
      <c r="K125" s="15"/>
      <c r="L125" s="15"/>
      <c r="M125" s="15"/>
      <c r="N125" s="15"/>
      <c r="O125" s="15"/>
      <c r="P125" s="15"/>
      <c r="Q125" s="15"/>
      <c r="R125" s="15"/>
    </row>
    <row r="126">
      <c r="A126" s="15"/>
      <c r="B126" s="15"/>
      <c r="C126" s="15"/>
      <c r="D126" s="15"/>
      <c r="E126" s="15"/>
      <c r="F126" s="15"/>
      <c r="G126" s="15"/>
      <c r="H126" s="15"/>
      <c r="I126" s="15"/>
      <c r="J126" s="15"/>
      <c r="K126" s="15"/>
      <c r="L126" s="15"/>
      <c r="M126" s="15"/>
      <c r="N126" s="15"/>
      <c r="O126" s="15"/>
      <c r="P126" s="15"/>
      <c r="Q126" s="15"/>
      <c r="R126" s="15"/>
    </row>
    <row r="127">
      <c r="A127" s="15"/>
      <c r="B127" s="15"/>
      <c r="C127" s="15"/>
      <c r="D127" s="15"/>
      <c r="E127" s="15"/>
      <c r="F127" s="15"/>
      <c r="G127" s="15"/>
      <c r="H127" s="15"/>
      <c r="I127" s="15"/>
      <c r="J127" s="15"/>
      <c r="K127" s="15"/>
      <c r="L127" s="15"/>
      <c r="M127" s="15"/>
      <c r="N127" s="15"/>
      <c r="O127" s="15"/>
      <c r="P127" s="15"/>
      <c r="Q127" s="15"/>
      <c r="R127" s="15"/>
    </row>
    <row r="128">
      <c r="A128" s="15"/>
      <c r="B128" s="15"/>
      <c r="C128" s="15"/>
      <c r="D128" s="15"/>
      <c r="E128" s="15"/>
      <c r="F128" s="15"/>
      <c r="G128" s="15"/>
      <c r="H128" s="15"/>
      <c r="I128" s="15"/>
      <c r="J128" s="15"/>
      <c r="K128" s="15"/>
      <c r="L128" s="15"/>
      <c r="M128" s="15"/>
      <c r="N128" s="15"/>
      <c r="O128" s="15"/>
      <c r="P128" s="15"/>
      <c r="Q128" s="15"/>
      <c r="R128" s="15"/>
    </row>
    <row r="129">
      <c r="A129" s="15"/>
      <c r="B129" s="15"/>
      <c r="C129" s="15"/>
      <c r="D129" s="15"/>
      <c r="E129" s="15"/>
      <c r="F129" s="15"/>
      <c r="G129" s="15"/>
      <c r="H129" s="15"/>
      <c r="I129" s="15"/>
      <c r="J129" s="15"/>
      <c r="K129" s="15"/>
      <c r="L129" s="15"/>
      <c r="M129" s="15"/>
      <c r="N129" s="15"/>
      <c r="O129" s="15"/>
      <c r="P129" s="15"/>
      <c r="Q129" s="15"/>
      <c r="R129" s="15"/>
    </row>
    <row r="130">
      <c r="A130" s="15"/>
      <c r="B130" s="15"/>
      <c r="C130" s="15"/>
      <c r="D130" s="15"/>
      <c r="E130" s="15"/>
      <c r="F130" s="15"/>
      <c r="G130" s="15"/>
      <c r="H130" s="15"/>
      <c r="I130" s="15"/>
      <c r="J130" s="15"/>
      <c r="K130" s="15"/>
      <c r="L130" s="15"/>
      <c r="M130" s="15"/>
      <c r="N130" s="15"/>
      <c r="O130" s="15"/>
      <c r="P130" s="15"/>
      <c r="Q130" s="15"/>
      <c r="R130" s="15"/>
    </row>
    <row r="131">
      <c r="A131" s="15"/>
      <c r="B131" s="15"/>
      <c r="C131" s="15"/>
      <c r="D131" s="15"/>
      <c r="E131" s="15"/>
      <c r="F131" s="15"/>
      <c r="G131" s="15"/>
      <c r="H131" s="15"/>
      <c r="I131" s="15"/>
      <c r="J131" s="15"/>
      <c r="K131" s="15"/>
      <c r="L131" s="15"/>
      <c r="M131" s="15"/>
      <c r="N131" s="15"/>
      <c r="O131" s="15"/>
      <c r="P131" s="15"/>
      <c r="Q131" s="15"/>
      <c r="R131" s="15"/>
    </row>
    <row r="132">
      <c r="A132" s="15"/>
      <c r="B132" s="15"/>
      <c r="C132" s="15"/>
      <c r="D132" s="15"/>
      <c r="E132" s="15"/>
      <c r="F132" s="15"/>
      <c r="G132" s="15"/>
      <c r="H132" s="15"/>
      <c r="I132" s="15"/>
      <c r="J132" s="15"/>
      <c r="K132" s="15"/>
      <c r="L132" s="15"/>
      <c r="M132" s="15"/>
      <c r="N132" s="15"/>
      <c r="O132" s="15"/>
      <c r="P132" s="15"/>
      <c r="Q132" s="15"/>
      <c r="R132" s="15"/>
    </row>
    <row r="133">
      <c r="A133" s="15"/>
      <c r="B133" s="15"/>
      <c r="C133" s="15"/>
      <c r="D133" s="15"/>
      <c r="E133" s="15"/>
      <c r="F133" s="15"/>
      <c r="G133" s="15"/>
      <c r="H133" s="15"/>
      <c r="I133" s="15"/>
      <c r="J133" s="15"/>
      <c r="K133" s="15"/>
      <c r="L133" s="15"/>
      <c r="M133" s="15"/>
      <c r="N133" s="15"/>
      <c r="O133" s="15"/>
      <c r="P133" s="15"/>
      <c r="Q133" s="15"/>
      <c r="R133" s="15"/>
    </row>
    <row r="134">
      <c r="A134" s="15"/>
      <c r="B134" s="15"/>
      <c r="C134" s="15"/>
      <c r="D134" s="15"/>
      <c r="E134" s="15"/>
      <c r="F134" s="15"/>
      <c r="G134" s="15"/>
      <c r="H134" s="15"/>
      <c r="I134" s="15"/>
      <c r="J134" s="15"/>
      <c r="K134" s="15"/>
      <c r="L134" s="15"/>
      <c r="M134" s="15"/>
      <c r="N134" s="15"/>
      <c r="O134" s="15"/>
      <c r="P134" s="15"/>
      <c r="Q134" s="15"/>
      <c r="R134" s="15"/>
    </row>
    <row r="135">
      <c r="A135" s="15"/>
      <c r="B135" s="15"/>
      <c r="C135" s="15"/>
      <c r="D135" s="15"/>
      <c r="E135" s="15"/>
      <c r="F135" s="15"/>
      <c r="G135" s="15"/>
      <c r="H135" s="15"/>
      <c r="I135" s="15"/>
      <c r="J135" s="15"/>
      <c r="K135" s="15"/>
      <c r="L135" s="15"/>
      <c r="M135" s="15"/>
      <c r="N135" s="15"/>
      <c r="O135" s="15"/>
      <c r="P135" s="15"/>
      <c r="Q135" s="15"/>
      <c r="R135" s="15"/>
    </row>
    <row r="136">
      <c r="A136" s="15"/>
      <c r="B136" s="15"/>
      <c r="C136" s="15"/>
      <c r="D136" s="15"/>
      <c r="E136" s="15"/>
      <c r="F136" s="15"/>
      <c r="G136" s="15"/>
      <c r="H136" s="15"/>
      <c r="I136" s="15"/>
      <c r="J136" s="15"/>
      <c r="K136" s="15"/>
      <c r="L136" s="15"/>
      <c r="M136" s="15"/>
      <c r="N136" s="15"/>
      <c r="O136" s="15"/>
      <c r="P136" s="15"/>
      <c r="Q136" s="15"/>
      <c r="R136" s="15"/>
    </row>
    <row r="137">
      <c r="A137" s="15"/>
      <c r="B137" s="15"/>
      <c r="C137" s="15"/>
      <c r="D137" s="15"/>
      <c r="E137" s="15"/>
      <c r="F137" s="15"/>
      <c r="G137" s="15"/>
      <c r="H137" s="15"/>
      <c r="I137" s="15"/>
      <c r="J137" s="15"/>
      <c r="K137" s="15"/>
      <c r="L137" s="15"/>
      <c r="M137" s="15"/>
      <c r="N137" s="15"/>
      <c r="O137" s="15"/>
      <c r="P137" s="15"/>
      <c r="Q137" s="15"/>
      <c r="R137" s="15"/>
    </row>
    <row r="138">
      <c r="A138" s="15"/>
      <c r="B138" s="15"/>
      <c r="C138" s="15"/>
      <c r="D138" s="15"/>
      <c r="E138" s="15"/>
      <c r="F138" s="15"/>
      <c r="G138" s="15"/>
      <c r="H138" s="15"/>
      <c r="I138" s="15"/>
      <c r="J138" s="15"/>
      <c r="K138" s="15"/>
      <c r="L138" s="15"/>
      <c r="M138" s="15"/>
      <c r="N138" s="15"/>
      <c r="O138" s="15"/>
      <c r="P138" s="15"/>
      <c r="Q138" s="15"/>
      <c r="R138" s="15"/>
    </row>
    <row r="139">
      <c r="A139" s="15"/>
      <c r="B139" s="15"/>
      <c r="C139" s="15"/>
      <c r="D139" s="15"/>
      <c r="E139" s="15"/>
      <c r="F139" s="15"/>
      <c r="G139" s="15"/>
      <c r="H139" s="15"/>
      <c r="I139" s="15"/>
      <c r="J139" s="15"/>
      <c r="K139" s="15"/>
      <c r="L139" s="15"/>
      <c r="M139" s="15"/>
      <c r="N139" s="15"/>
      <c r="O139" s="15"/>
      <c r="P139" s="15"/>
      <c r="Q139" s="15"/>
      <c r="R139" s="15"/>
    </row>
    <row r="140">
      <c r="A140" s="15"/>
      <c r="B140" s="15"/>
      <c r="C140" s="15"/>
      <c r="D140" s="15"/>
      <c r="E140" s="15"/>
      <c r="F140" s="15"/>
      <c r="G140" s="15"/>
      <c r="H140" s="15"/>
      <c r="I140" s="15"/>
      <c r="J140" s="15"/>
      <c r="K140" s="15"/>
      <c r="L140" s="15"/>
      <c r="M140" s="15"/>
      <c r="N140" s="15"/>
      <c r="O140" s="15"/>
      <c r="P140" s="15"/>
      <c r="Q140" s="15"/>
      <c r="R140" s="15"/>
    </row>
    <row r="141">
      <c r="A141" s="15"/>
      <c r="B141" s="15"/>
      <c r="C141" s="15"/>
      <c r="D141" s="15"/>
      <c r="E141" s="15"/>
      <c r="F141" s="15"/>
      <c r="G141" s="15"/>
      <c r="H141" s="15"/>
      <c r="I141" s="15"/>
      <c r="J141" s="15"/>
      <c r="K141" s="15"/>
      <c r="L141" s="15"/>
      <c r="M141" s="15"/>
      <c r="N141" s="15"/>
      <c r="O141" s="15"/>
      <c r="P141" s="15"/>
      <c r="Q141" s="15"/>
      <c r="R141" s="15"/>
    </row>
    <row r="142">
      <c r="A142" s="15"/>
      <c r="B142" s="15"/>
      <c r="C142" s="15"/>
      <c r="D142" s="15"/>
      <c r="E142" s="15"/>
      <c r="F142" s="15"/>
      <c r="G142" s="15"/>
      <c r="H142" s="15"/>
      <c r="I142" s="15"/>
      <c r="J142" s="15"/>
      <c r="K142" s="15"/>
      <c r="L142" s="15"/>
      <c r="M142" s="15"/>
      <c r="N142" s="15"/>
      <c r="O142" s="15"/>
      <c r="P142" s="15"/>
      <c r="Q142" s="15"/>
      <c r="R142" s="15"/>
    </row>
    <row r="143">
      <c r="A143" s="15"/>
      <c r="B143" s="15"/>
      <c r="C143" s="15"/>
      <c r="D143" s="15"/>
      <c r="E143" s="15"/>
      <c r="F143" s="15"/>
      <c r="G143" s="15"/>
      <c r="H143" s="15"/>
      <c r="I143" s="15"/>
      <c r="J143" s="15"/>
      <c r="K143" s="15"/>
      <c r="L143" s="15"/>
      <c r="M143" s="15"/>
      <c r="N143" s="15"/>
      <c r="O143" s="15"/>
      <c r="P143" s="15"/>
      <c r="Q143" s="15"/>
      <c r="R143" s="15"/>
    </row>
    <row r="144">
      <c r="A144" s="15"/>
      <c r="B144" s="15"/>
      <c r="C144" s="15"/>
      <c r="D144" s="15"/>
      <c r="E144" s="15"/>
      <c r="F144" s="15"/>
      <c r="G144" s="15"/>
      <c r="H144" s="15"/>
      <c r="I144" s="15"/>
      <c r="J144" s="15"/>
      <c r="K144" s="15"/>
      <c r="L144" s="15"/>
      <c r="M144" s="15"/>
      <c r="N144" s="15"/>
      <c r="O144" s="15"/>
      <c r="P144" s="15"/>
      <c r="Q144" s="15"/>
      <c r="R144" s="15"/>
    </row>
    <row r="145">
      <c r="A145" s="15"/>
      <c r="B145" s="15"/>
      <c r="C145" s="15"/>
      <c r="D145" s="15"/>
      <c r="E145" s="15"/>
      <c r="F145" s="15"/>
      <c r="G145" s="15"/>
      <c r="H145" s="15"/>
      <c r="I145" s="15"/>
      <c r="J145" s="15"/>
      <c r="K145" s="15"/>
      <c r="L145" s="15"/>
      <c r="M145" s="15"/>
      <c r="N145" s="15"/>
      <c r="O145" s="15"/>
      <c r="P145" s="15"/>
      <c r="Q145" s="15"/>
      <c r="R145" s="15"/>
    </row>
    <row r="146">
      <c r="A146" s="15"/>
      <c r="B146" s="15"/>
      <c r="C146" s="15"/>
      <c r="D146" s="15"/>
      <c r="E146" s="15"/>
      <c r="F146" s="15"/>
      <c r="G146" s="15"/>
      <c r="H146" s="15"/>
      <c r="I146" s="15"/>
      <c r="J146" s="15"/>
      <c r="K146" s="15"/>
      <c r="L146" s="15"/>
      <c r="M146" s="15"/>
      <c r="N146" s="15"/>
      <c r="O146" s="15"/>
      <c r="P146" s="15"/>
      <c r="Q146" s="15"/>
      <c r="R146" s="15"/>
    </row>
    <row r="147">
      <c r="A147" s="15"/>
      <c r="B147" s="15"/>
      <c r="C147" s="15"/>
      <c r="D147" s="15"/>
      <c r="E147" s="15"/>
      <c r="F147" s="15"/>
      <c r="G147" s="15"/>
      <c r="H147" s="15"/>
      <c r="I147" s="15"/>
      <c r="J147" s="15"/>
      <c r="K147" s="15"/>
      <c r="L147" s="15"/>
      <c r="M147" s="15"/>
      <c r="N147" s="15"/>
      <c r="O147" s="15"/>
      <c r="P147" s="15"/>
      <c r="Q147" s="15"/>
      <c r="R147" s="15"/>
    </row>
    <row r="148">
      <c r="A148" s="15"/>
      <c r="B148" s="15"/>
      <c r="C148" s="15"/>
      <c r="D148" s="15"/>
      <c r="E148" s="15"/>
      <c r="F148" s="15"/>
      <c r="G148" s="15"/>
      <c r="H148" s="15"/>
      <c r="I148" s="15"/>
      <c r="J148" s="15"/>
      <c r="K148" s="15"/>
      <c r="L148" s="15"/>
      <c r="M148" s="15"/>
      <c r="N148" s="15"/>
      <c r="O148" s="15"/>
      <c r="P148" s="15"/>
      <c r="Q148" s="15"/>
      <c r="R148" s="15"/>
    </row>
    <row r="149">
      <c r="A149" s="15"/>
      <c r="B149" s="15"/>
      <c r="C149" s="15"/>
      <c r="D149" s="15"/>
      <c r="E149" s="15"/>
      <c r="F149" s="15"/>
      <c r="G149" s="15"/>
      <c r="H149" s="15"/>
      <c r="I149" s="15"/>
      <c r="J149" s="15"/>
      <c r="K149" s="15"/>
      <c r="L149" s="15"/>
      <c r="M149" s="15"/>
      <c r="N149" s="15"/>
      <c r="O149" s="15"/>
      <c r="P149" s="15"/>
      <c r="Q149" s="15"/>
      <c r="R149" s="15"/>
    </row>
    <row r="150">
      <c r="A150" s="15"/>
      <c r="B150" s="15"/>
      <c r="C150" s="15"/>
      <c r="D150" s="15"/>
      <c r="E150" s="15"/>
      <c r="F150" s="15"/>
      <c r="G150" s="15"/>
      <c r="H150" s="15"/>
      <c r="I150" s="15"/>
      <c r="J150" s="15"/>
      <c r="K150" s="15"/>
      <c r="L150" s="15"/>
      <c r="M150" s="15"/>
      <c r="N150" s="15"/>
      <c r="O150" s="15"/>
      <c r="P150" s="15"/>
      <c r="Q150" s="15"/>
      <c r="R150" s="15"/>
    </row>
    <row r="151">
      <c r="A151" s="15"/>
      <c r="B151" s="15"/>
      <c r="C151" s="15"/>
      <c r="D151" s="15"/>
      <c r="E151" s="15"/>
      <c r="F151" s="15"/>
      <c r="G151" s="15"/>
      <c r="H151" s="15"/>
      <c r="I151" s="15"/>
      <c r="J151" s="15"/>
      <c r="K151" s="15"/>
      <c r="L151" s="15"/>
      <c r="M151" s="15"/>
      <c r="N151" s="15"/>
      <c r="O151" s="15"/>
      <c r="P151" s="15"/>
      <c r="Q151" s="15"/>
      <c r="R151" s="15"/>
    </row>
    <row r="152">
      <c r="A152" s="15"/>
      <c r="B152" s="15"/>
      <c r="C152" s="15"/>
      <c r="D152" s="15"/>
      <c r="E152" s="15"/>
      <c r="F152" s="15"/>
      <c r="G152" s="15"/>
      <c r="H152" s="15"/>
      <c r="I152" s="15"/>
      <c r="J152" s="15"/>
      <c r="K152" s="15"/>
      <c r="L152" s="15"/>
      <c r="M152" s="15"/>
      <c r="N152" s="15"/>
      <c r="O152" s="15"/>
      <c r="P152" s="15"/>
      <c r="Q152" s="15"/>
      <c r="R152" s="15"/>
    </row>
    <row r="153">
      <c r="A153" s="15"/>
      <c r="B153" s="15"/>
      <c r="C153" s="15"/>
      <c r="D153" s="15"/>
      <c r="E153" s="15"/>
      <c r="F153" s="15"/>
      <c r="G153" s="15"/>
      <c r="H153" s="15"/>
      <c r="I153" s="15"/>
      <c r="J153" s="15"/>
      <c r="K153" s="15"/>
      <c r="L153" s="15"/>
      <c r="M153" s="15"/>
      <c r="N153" s="15"/>
      <c r="O153" s="15"/>
      <c r="P153" s="15"/>
      <c r="Q153" s="15"/>
      <c r="R153" s="15"/>
    </row>
    <row r="154">
      <c r="A154" s="15"/>
      <c r="B154" s="15"/>
      <c r="C154" s="15"/>
      <c r="D154" s="15"/>
      <c r="E154" s="15"/>
      <c r="F154" s="15"/>
      <c r="G154" s="15"/>
      <c r="H154" s="15"/>
      <c r="I154" s="15"/>
      <c r="J154" s="15"/>
      <c r="K154" s="15"/>
      <c r="L154" s="15"/>
      <c r="M154" s="15"/>
      <c r="N154" s="15"/>
      <c r="O154" s="15"/>
      <c r="P154" s="15"/>
      <c r="Q154" s="15"/>
      <c r="R154" s="15"/>
    </row>
    <row r="155">
      <c r="A155" s="15"/>
      <c r="B155" s="15"/>
      <c r="C155" s="15"/>
      <c r="D155" s="15"/>
      <c r="E155" s="15"/>
      <c r="F155" s="15"/>
      <c r="G155" s="15"/>
      <c r="H155" s="15"/>
      <c r="I155" s="15"/>
      <c r="J155" s="15"/>
      <c r="K155" s="15"/>
      <c r="L155" s="15"/>
      <c r="M155" s="15"/>
      <c r="N155" s="15"/>
      <c r="O155" s="15"/>
      <c r="P155" s="15"/>
      <c r="Q155" s="15"/>
      <c r="R155" s="15"/>
    </row>
    <row r="156">
      <c r="A156" s="15"/>
      <c r="B156" s="15"/>
      <c r="C156" s="15"/>
      <c r="D156" s="15"/>
      <c r="E156" s="15"/>
      <c r="F156" s="15"/>
      <c r="G156" s="15"/>
      <c r="H156" s="15"/>
      <c r="I156" s="15"/>
      <c r="J156" s="15"/>
      <c r="K156" s="15"/>
      <c r="L156" s="15"/>
      <c r="M156" s="15"/>
      <c r="N156" s="15"/>
      <c r="O156" s="15"/>
      <c r="P156" s="15"/>
      <c r="Q156" s="15"/>
      <c r="R156" s="15"/>
    </row>
    <row r="157">
      <c r="A157" s="15"/>
      <c r="B157" s="15"/>
      <c r="C157" s="15"/>
      <c r="D157" s="15"/>
      <c r="E157" s="15"/>
      <c r="F157" s="15"/>
      <c r="G157" s="15"/>
      <c r="H157" s="15"/>
      <c r="I157" s="15"/>
      <c r="J157" s="15"/>
      <c r="K157" s="15"/>
      <c r="L157" s="15"/>
      <c r="M157" s="15"/>
      <c r="N157" s="15"/>
      <c r="O157" s="15"/>
      <c r="P157" s="15"/>
      <c r="Q157" s="15"/>
      <c r="R157" s="15"/>
    </row>
    <row r="158">
      <c r="A158" s="15"/>
      <c r="B158" s="15"/>
      <c r="C158" s="15"/>
      <c r="D158" s="15"/>
      <c r="E158" s="15"/>
      <c r="F158" s="15"/>
      <c r="G158" s="15"/>
      <c r="H158" s="15"/>
      <c r="I158" s="15"/>
      <c r="J158" s="15"/>
      <c r="K158" s="15"/>
      <c r="L158" s="15"/>
      <c r="M158" s="15"/>
      <c r="N158" s="15"/>
      <c r="O158" s="15"/>
      <c r="P158" s="15"/>
      <c r="Q158" s="15"/>
      <c r="R158" s="15"/>
    </row>
    <row r="159">
      <c r="A159" s="15"/>
      <c r="B159" s="15"/>
      <c r="C159" s="15"/>
      <c r="D159" s="15"/>
      <c r="E159" s="15"/>
      <c r="F159" s="15"/>
      <c r="G159" s="15"/>
      <c r="H159" s="15"/>
      <c r="I159" s="15"/>
      <c r="J159" s="15"/>
      <c r="K159" s="15"/>
      <c r="L159" s="15"/>
      <c r="M159" s="15"/>
      <c r="N159" s="15"/>
      <c r="O159" s="15"/>
      <c r="P159" s="15"/>
      <c r="Q159" s="15"/>
      <c r="R159" s="15"/>
    </row>
    <row r="160">
      <c r="A160" s="15"/>
      <c r="B160" s="15"/>
      <c r="C160" s="15"/>
      <c r="D160" s="15"/>
      <c r="E160" s="15"/>
      <c r="F160" s="15"/>
      <c r="G160" s="15"/>
      <c r="H160" s="15"/>
      <c r="I160" s="15"/>
      <c r="J160" s="15"/>
      <c r="K160" s="15"/>
      <c r="L160" s="15"/>
      <c r="M160" s="15"/>
      <c r="N160" s="15"/>
      <c r="O160" s="15"/>
      <c r="P160" s="15"/>
      <c r="Q160" s="15"/>
      <c r="R160" s="15"/>
    </row>
    <row r="161">
      <c r="A161" s="15"/>
      <c r="B161" s="15"/>
      <c r="C161" s="15"/>
      <c r="D161" s="15"/>
      <c r="E161" s="15"/>
      <c r="F161" s="15"/>
      <c r="G161" s="15"/>
      <c r="H161" s="15"/>
      <c r="I161" s="15"/>
      <c r="J161" s="15"/>
      <c r="K161" s="15"/>
      <c r="L161" s="15"/>
      <c r="M161" s="15"/>
      <c r="N161" s="15"/>
      <c r="O161" s="15"/>
      <c r="P161" s="15"/>
      <c r="Q161" s="15"/>
      <c r="R161" s="15"/>
    </row>
    <row r="162">
      <c r="A162" s="15"/>
      <c r="B162" s="15"/>
      <c r="C162" s="15"/>
      <c r="D162" s="15"/>
      <c r="E162" s="15"/>
      <c r="F162" s="15"/>
      <c r="G162" s="15"/>
      <c r="H162" s="15"/>
      <c r="I162" s="15"/>
      <c r="J162" s="15"/>
      <c r="K162" s="15"/>
      <c r="L162" s="15"/>
      <c r="M162" s="15"/>
      <c r="N162" s="15"/>
      <c r="O162" s="15"/>
      <c r="P162" s="15"/>
      <c r="Q162" s="15"/>
      <c r="R162" s="15"/>
    </row>
    <row r="163">
      <c r="A163" s="15"/>
      <c r="B163" s="15"/>
      <c r="C163" s="15"/>
      <c r="D163" s="15"/>
      <c r="E163" s="15"/>
      <c r="F163" s="15"/>
      <c r="G163" s="15"/>
      <c r="H163" s="15"/>
      <c r="I163" s="15"/>
      <c r="J163" s="15"/>
      <c r="K163" s="15"/>
      <c r="L163" s="15"/>
      <c r="M163" s="15"/>
      <c r="N163" s="15"/>
      <c r="O163" s="15"/>
      <c r="P163" s="15"/>
      <c r="Q163" s="15"/>
      <c r="R163" s="15"/>
    </row>
    <row r="164">
      <c r="A164" s="15"/>
      <c r="B164" s="15"/>
      <c r="C164" s="15"/>
      <c r="D164" s="15"/>
      <c r="E164" s="15"/>
      <c r="F164" s="15"/>
      <c r="G164" s="15"/>
      <c r="H164" s="15"/>
      <c r="I164" s="15"/>
      <c r="J164" s="15"/>
      <c r="K164" s="15"/>
      <c r="L164" s="15"/>
      <c r="M164" s="15"/>
      <c r="N164" s="15"/>
      <c r="O164" s="15"/>
      <c r="P164" s="15"/>
      <c r="Q164" s="15"/>
      <c r="R164" s="15"/>
    </row>
    <row r="165">
      <c r="A165" s="15"/>
      <c r="B165" s="15"/>
      <c r="C165" s="15"/>
      <c r="D165" s="15"/>
      <c r="E165" s="15"/>
      <c r="F165" s="15"/>
      <c r="G165" s="15"/>
      <c r="H165" s="15"/>
      <c r="I165" s="15"/>
      <c r="J165" s="15"/>
      <c r="K165" s="15"/>
      <c r="L165" s="15"/>
      <c r="M165" s="15"/>
      <c r="N165" s="15"/>
      <c r="O165" s="15"/>
      <c r="P165" s="15"/>
      <c r="Q165" s="15"/>
      <c r="R165" s="15"/>
    </row>
    <row r="166">
      <c r="A166" s="15"/>
      <c r="B166" s="15"/>
      <c r="C166" s="15"/>
      <c r="D166" s="15"/>
      <c r="E166" s="15"/>
      <c r="F166" s="15"/>
      <c r="G166" s="15"/>
      <c r="H166" s="15"/>
      <c r="I166" s="15"/>
      <c r="J166" s="15"/>
      <c r="K166" s="15"/>
      <c r="L166" s="15"/>
      <c r="M166" s="15"/>
      <c r="N166" s="15"/>
      <c r="O166" s="15"/>
      <c r="P166" s="15"/>
      <c r="Q166" s="15"/>
      <c r="R166" s="15"/>
    </row>
    <row r="167">
      <c r="A167" s="15"/>
      <c r="B167" s="15"/>
      <c r="C167" s="15"/>
      <c r="D167" s="15"/>
      <c r="E167" s="15"/>
      <c r="F167" s="15"/>
      <c r="G167" s="15"/>
      <c r="H167" s="15"/>
      <c r="I167" s="15"/>
      <c r="J167" s="15"/>
      <c r="K167" s="15"/>
      <c r="L167" s="15"/>
      <c r="M167" s="15"/>
      <c r="N167" s="15"/>
      <c r="O167" s="15"/>
      <c r="P167" s="15"/>
      <c r="Q167" s="15"/>
      <c r="R167" s="15"/>
    </row>
    <row r="168">
      <c r="A168" s="15"/>
      <c r="B168" s="15"/>
      <c r="C168" s="15"/>
      <c r="D168" s="15"/>
      <c r="E168" s="15"/>
      <c r="F168" s="15"/>
      <c r="G168" s="15"/>
      <c r="H168" s="15"/>
      <c r="I168" s="15"/>
      <c r="J168" s="15"/>
      <c r="K168" s="15"/>
      <c r="L168" s="15"/>
      <c r="M168" s="15"/>
      <c r="N168" s="15"/>
      <c r="O168" s="15"/>
      <c r="P168" s="15"/>
      <c r="Q168" s="15"/>
      <c r="R168" s="15"/>
    </row>
    <row r="169">
      <c r="A169" s="15"/>
      <c r="B169" s="15"/>
      <c r="C169" s="15"/>
      <c r="D169" s="15"/>
      <c r="E169" s="15"/>
      <c r="F169" s="15"/>
      <c r="G169" s="15"/>
      <c r="H169" s="15"/>
      <c r="I169" s="15"/>
      <c r="J169" s="15"/>
      <c r="K169" s="15"/>
      <c r="L169" s="15"/>
      <c r="M169" s="15"/>
      <c r="N169" s="15"/>
      <c r="O169" s="15"/>
      <c r="P169" s="15"/>
      <c r="Q169" s="15"/>
      <c r="R169" s="15"/>
    </row>
    <row r="170">
      <c r="A170" s="15"/>
      <c r="B170" s="15"/>
      <c r="C170" s="15"/>
      <c r="D170" s="15"/>
      <c r="E170" s="15"/>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row r="1005">
      <c r="A1005" s="15"/>
      <c r="B1005" s="15"/>
      <c r="C1005" s="15"/>
      <c r="D1005" s="15"/>
      <c r="E1005" s="15"/>
      <c r="F1005" s="15"/>
      <c r="G1005" s="15"/>
      <c r="H1005" s="15"/>
      <c r="I1005" s="15"/>
      <c r="J1005" s="15"/>
      <c r="K1005" s="15"/>
      <c r="L1005" s="15"/>
      <c r="M1005" s="15"/>
      <c r="N1005" s="15"/>
      <c r="O1005" s="15"/>
      <c r="P1005" s="15"/>
      <c r="Q1005" s="15"/>
      <c r="R1005" s="15"/>
    </row>
    <row r="1006">
      <c r="A1006" s="15"/>
      <c r="B1006" s="15"/>
      <c r="C1006" s="15"/>
      <c r="D1006" s="15"/>
      <c r="E1006" s="15"/>
      <c r="F1006" s="15"/>
      <c r="G1006" s="15"/>
      <c r="H1006" s="15"/>
      <c r="I1006" s="15"/>
      <c r="J1006" s="15"/>
      <c r="K1006" s="15"/>
      <c r="L1006" s="15"/>
      <c r="M1006" s="15"/>
      <c r="N1006" s="15"/>
      <c r="O1006" s="15"/>
      <c r="P1006" s="15"/>
      <c r="Q1006" s="15"/>
      <c r="R1006" s="15"/>
    </row>
    <row r="1007">
      <c r="A1007" s="15"/>
      <c r="B1007" s="15"/>
      <c r="C1007" s="15"/>
      <c r="D1007" s="15"/>
      <c r="E1007" s="15"/>
      <c r="F1007" s="15"/>
      <c r="G1007" s="15"/>
      <c r="H1007" s="15"/>
      <c r="I1007" s="15"/>
      <c r="J1007" s="15"/>
      <c r="K1007" s="15"/>
      <c r="L1007" s="15"/>
      <c r="M1007" s="15"/>
      <c r="N1007" s="15"/>
      <c r="O1007" s="15"/>
      <c r="P1007" s="15"/>
      <c r="Q1007" s="15"/>
      <c r="R1007" s="15"/>
    </row>
    <row r="1008">
      <c r="A1008" s="15"/>
      <c r="B1008" s="15"/>
      <c r="C1008" s="15"/>
      <c r="D1008" s="15"/>
      <c r="E1008" s="15"/>
      <c r="F1008" s="15"/>
      <c r="G1008" s="15"/>
      <c r="H1008" s="15"/>
      <c r="I1008" s="15"/>
      <c r="J1008" s="15"/>
      <c r="K1008" s="15"/>
      <c r="L1008" s="15"/>
      <c r="M1008" s="15"/>
      <c r="N1008" s="15"/>
      <c r="O1008" s="15"/>
      <c r="P1008" s="15"/>
      <c r="Q1008" s="15"/>
      <c r="R1008" s="15"/>
    </row>
    <row r="1009">
      <c r="A1009" s="15"/>
      <c r="B1009" s="15"/>
      <c r="C1009" s="15"/>
      <c r="D1009" s="15"/>
      <c r="E1009" s="15"/>
      <c r="F1009" s="15"/>
      <c r="G1009" s="15"/>
      <c r="H1009" s="15"/>
      <c r="I1009" s="15"/>
      <c r="J1009" s="15"/>
      <c r="K1009" s="15"/>
      <c r="L1009" s="15"/>
      <c r="M1009" s="15"/>
      <c r="N1009" s="15"/>
      <c r="O1009" s="15"/>
      <c r="P1009" s="15"/>
      <c r="Q1009" s="15"/>
      <c r="R1009" s="15"/>
    </row>
    <row r="1010">
      <c r="A1010" s="15"/>
      <c r="B1010" s="15"/>
      <c r="C1010" s="15"/>
      <c r="D1010" s="15"/>
      <c r="E1010" s="15"/>
      <c r="F1010" s="15"/>
      <c r="G1010" s="15"/>
      <c r="H1010" s="15"/>
      <c r="I1010" s="15"/>
      <c r="J1010" s="15"/>
      <c r="K1010" s="15"/>
      <c r="L1010" s="15"/>
      <c r="M1010" s="15"/>
      <c r="N1010" s="15"/>
      <c r="O1010" s="15"/>
      <c r="P1010" s="15"/>
      <c r="Q1010" s="15"/>
      <c r="R1010" s="15"/>
    </row>
    <row r="1011">
      <c r="A1011" s="15"/>
      <c r="B1011" s="15"/>
      <c r="C1011" s="15"/>
      <c r="D1011" s="15"/>
      <c r="E1011" s="15"/>
      <c r="F1011" s="15"/>
      <c r="G1011" s="15"/>
      <c r="H1011" s="15"/>
      <c r="I1011" s="15"/>
      <c r="J1011" s="15"/>
      <c r="K1011" s="15"/>
      <c r="L1011" s="15"/>
      <c r="M1011" s="15"/>
      <c r="N1011" s="15"/>
      <c r="O1011" s="15"/>
      <c r="P1011" s="15"/>
      <c r="Q1011" s="15"/>
      <c r="R1011" s="15"/>
    </row>
    <row r="1012">
      <c r="A1012" s="15"/>
      <c r="B1012" s="15"/>
      <c r="C1012" s="15"/>
      <c r="D1012" s="15"/>
      <c r="E1012" s="15"/>
      <c r="F1012" s="15"/>
      <c r="G1012" s="15"/>
      <c r="H1012" s="15"/>
      <c r="I1012" s="15"/>
      <c r="J1012" s="15"/>
      <c r="K1012" s="15"/>
      <c r="L1012" s="15"/>
      <c r="M1012" s="15"/>
      <c r="N1012" s="15"/>
      <c r="O1012" s="15"/>
      <c r="P1012" s="15"/>
      <c r="Q1012" s="15"/>
      <c r="R1012" s="15"/>
    </row>
  </sheetData>
  <autoFilter ref="$A$2:$R$28"/>
  <mergeCells count="3">
    <mergeCell ref="M1:P1"/>
    <mergeCell ref="H27:L27"/>
    <mergeCell ref="L28:M28"/>
  </mergeCells>
  <conditionalFormatting sqref="S1:S1012">
    <cfRule type="cellIs" dxfId="0" priority="1" operator="greaterThan">
      <formula>0</formula>
    </cfRule>
  </conditionalFormatting>
  <conditionalFormatting sqref="T1:T1012">
    <cfRule type="cellIs" dxfId="1" priority="2" operator="greaterThan">
      <formula>0</formula>
    </cfRule>
  </conditionalFormatting>
  <dataValidations>
    <dataValidation type="list" allowBlank="1" showErrorMessage="1" sqref="K3:K26">
      <formula1>LISTA!$B$2:$B$41</formula1>
    </dataValidation>
    <dataValidation type="list" allowBlank="1" showErrorMessage="1" sqref="L3:L26">
      <formula1>LISTA!$A$2:$A$10</formula1>
    </dataValidation>
    <dataValidation type="custom" allowBlank="1" showDropDown="1" sqref="C35:E35 C36">
      <formula1>OR(NOT(ISERROR(DATEVALUE(C35))), AND(ISNUMBER(C35), LEFT(CELL("format", C35))="D"))</formula1>
    </dataValidation>
    <dataValidation type="custom" allowBlank="1" showDropDown="1" showErrorMessage="1" sqref="B3:C26">
      <formula1>OR(NOT(ISERROR(DATEVALUE(B3))), AND(ISNUMBER(B3), LEFT(CELL("format", B3))="D"))</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3" width="12.88"/>
    <col customWidth="1" min="4" max="4" width="17.13"/>
    <col customWidth="1" min="5" max="5" width="12.13"/>
    <col customWidth="1" min="6" max="6" width="14.75"/>
    <col customWidth="1" min="7" max="7" width="23.0"/>
    <col customWidth="1" min="8" max="8" width="22.75"/>
    <col customWidth="1" min="9" max="9" width="19.75"/>
    <col customWidth="1" min="10" max="12" width="15.63"/>
    <col customWidth="1" min="16" max="16" width="13.75"/>
    <col customWidth="1" min="17" max="17" width="15.63"/>
    <col customWidth="1" min="18" max="18" width="54.25"/>
    <col customWidth="1" min="19" max="19" width="36.38"/>
  </cols>
  <sheetData>
    <row r="1">
      <c r="A1" s="1"/>
      <c r="B1" s="3"/>
      <c r="C1" s="3"/>
      <c r="D1" s="3"/>
      <c r="E1" s="3"/>
      <c r="F1" s="4"/>
      <c r="G1" s="4"/>
      <c r="H1" s="4"/>
      <c r="I1" s="4"/>
      <c r="J1" s="4"/>
      <c r="K1" s="4"/>
      <c r="L1" s="4"/>
      <c r="M1" s="5" t="s">
        <v>0</v>
      </c>
      <c r="N1" s="6"/>
      <c r="O1" s="6"/>
      <c r="P1" s="7"/>
      <c r="Q1" s="8"/>
      <c r="R1" s="8"/>
    </row>
    <row r="2">
      <c r="A2" s="3" t="s">
        <v>1</v>
      </c>
      <c r="B2" s="3"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c r="S2" s="12"/>
    </row>
    <row r="3">
      <c r="A3" s="13">
        <v>1.0</v>
      </c>
      <c r="B3" s="14">
        <v>44979.0</v>
      </c>
      <c r="C3" s="14">
        <v>44982.0</v>
      </c>
      <c r="D3" s="13">
        <v>3.81401100124583E14</v>
      </c>
      <c r="E3" s="13">
        <v>429.0</v>
      </c>
      <c r="F3" s="13">
        <v>8917577.0</v>
      </c>
      <c r="G3" s="13" t="s">
        <v>962</v>
      </c>
      <c r="H3" s="13" t="s">
        <v>962</v>
      </c>
      <c r="I3" s="13">
        <v>6.8161298E7</v>
      </c>
      <c r="J3" s="13" t="s">
        <v>963</v>
      </c>
      <c r="K3" s="13" t="s">
        <v>305</v>
      </c>
      <c r="L3" s="13" t="s">
        <v>27</v>
      </c>
      <c r="M3" s="13">
        <v>1225.0</v>
      </c>
      <c r="N3" s="13">
        <f t="shared" ref="N3:N8" si="1">M3</f>
        <v>1225</v>
      </c>
      <c r="O3" s="15"/>
      <c r="P3" s="13" t="s">
        <v>831</v>
      </c>
      <c r="Q3" s="16" t="s">
        <v>964</v>
      </c>
      <c r="R3" s="13" t="s">
        <v>965</v>
      </c>
      <c r="S3" s="92"/>
    </row>
    <row r="4">
      <c r="A4" s="13">
        <v>2.0</v>
      </c>
      <c r="B4" s="98">
        <v>44979.0</v>
      </c>
      <c r="C4" s="98">
        <v>44982.0</v>
      </c>
      <c r="D4" s="13">
        <v>3.81401100124583E14</v>
      </c>
      <c r="E4" s="13">
        <v>444.0</v>
      </c>
      <c r="F4" s="13">
        <v>8234633.0</v>
      </c>
      <c r="G4" s="13" t="s">
        <v>966</v>
      </c>
      <c r="H4" s="13" t="s">
        <v>966</v>
      </c>
      <c r="I4" s="13">
        <v>7.7010012E7</v>
      </c>
      <c r="J4" s="13"/>
      <c r="K4" s="13" t="s">
        <v>510</v>
      </c>
      <c r="L4" s="13"/>
      <c r="M4" s="13">
        <v>240.0</v>
      </c>
      <c r="N4" s="13">
        <f t="shared" si="1"/>
        <v>240</v>
      </c>
      <c r="O4" s="13"/>
      <c r="P4" s="13" t="s">
        <v>831</v>
      </c>
      <c r="Q4" s="16" t="s">
        <v>964</v>
      </c>
      <c r="R4" s="13" t="s">
        <v>967</v>
      </c>
      <c r="S4" s="92"/>
    </row>
    <row r="5">
      <c r="A5" s="13">
        <v>3.0</v>
      </c>
      <c r="B5" s="14">
        <v>44979.0</v>
      </c>
      <c r="C5" s="14">
        <v>44982.0</v>
      </c>
      <c r="D5" s="13">
        <v>3.81401100124583E14</v>
      </c>
      <c r="E5" s="13">
        <v>445.0</v>
      </c>
      <c r="F5" s="13">
        <v>7829609.0</v>
      </c>
      <c r="G5" s="13" t="s">
        <v>968</v>
      </c>
      <c r="H5" s="13" t="s">
        <v>968</v>
      </c>
      <c r="I5" s="13">
        <v>6.7736877E7</v>
      </c>
      <c r="J5" s="13" t="s">
        <v>969</v>
      </c>
      <c r="K5" s="13" t="s">
        <v>510</v>
      </c>
      <c r="L5" s="13"/>
      <c r="M5" s="13">
        <v>120.0</v>
      </c>
      <c r="N5" s="13">
        <f t="shared" si="1"/>
        <v>120</v>
      </c>
      <c r="O5" s="13"/>
      <c r="P5" s="13" t="s">
        <v>831</v>
      </c>
      <c r="Q5" s="16" t="s">
        <v>964</v>
      </c>
      <c r="R5" s="13" t="s">
        <v>970</v>
      </c>
      <c r="S5" s="92"/>
    </row>
    <row r="6">
      <c r="A6" s="13">
        <v>5.0</v>
      </c>
      <c r="B6" s="14"/>
      <c r="C6" s="14"/>
      <c r="D6" s="13">
        <v>3.81401100124583E14</v>
      </c>
      <c r="E6" s="13"/>
      <c r="F6" s="13"/>
      <c r="G6" s="13"/>
      <c r="H6" s="13"/>
      <c r="I6" s="13"/>
      <c r="J6" s="13"/>
      <c r="K6" s="13"/>
      <c r="L6" s="13"/>
      <c r="M6" s="13"/>
      <c r="N6" s="13" t="str">
        <f t="shared" si="1"/>
        <v/>
      </c>
      <c r="O6" s="13"/>
      <c r="P6" s="13"/>
      <c r="Q6" s="16"/>
      <c r="R6" s="13"/>
      <c r="S6" s="92"/>
    </row>
    <row r="7">
      <c r="A7" s="13">
        <v>6.0</v>
      </c>
      <c r="B7" s="14"/>
      <c r="C7" s="14"/>
      <c r="D7" s="13">
        <v>3.81401100124583E14</v>
      </c>
      <c r="E7" s="13"/>
      <c r="F7" s="116"/>
      <c r="G7" s="13"/>
      <c r="H7" s="13"/>
      <c r="I7" s="13"/>
      <c r="J7" s="13"/>
      <c r="K7" s="13"/>
      <c r="L7" s="13"/>
      <c r="M7" s="13"/>
      <c r="N7" s="13" t="str">
        <f t="shared" si="1"/>
        <v/>
      </c>
      <c r="O7" s="13"/>
      <c r="P7" s="13"/>
      <c r="Q7" s="16"/>
      <c r="R7" s="13"/>
      <c r="S7" s="92"/>
    </row>
    <row r="8">
      <c r="A8" s="13">
        <v>7.0</v>
      </c>
      <c r="B8" s="14"/>
      <c r="C8" s="14"/>
      <c r="D8" s="13">
        <v>3.81401100124583E14</v>
      </c>
      <c r="E8" s="13"/>
      <c r="F8" s="13"/>
      <c r="G8" s="13"/>
      <c r="H8" s="13"/>
      <c r="I8" s="13"/>
      <c r="J8" s="13"/>
      <c r="K8" s="13"/>
      <c r="L8" s="13"/>
      <c r="M8" s="13"/>
      <c r="N8" s="13" t="str">
        <f t="shared" si="1"/>
        <v/>
      </c>
      <c r="O8" s="13"/>
      <c r="P8" s="13"/>
      <c r="Q8" s="16"/>
      <c r="R8" s="13"/>
      <c r="S8" s="92"/>
    </row>
    <row r="9" hidden="1">
      <c r="A9" s="13"/>
      <c r="B9" s="14"/>
      <c r="C9" s="14"/>
      <c r="D9" s="13"/>
      <c r="E9" s="13"/>
      <c r="F9" s="13"/>
      <c r="G9" s="13"/>
      <c r="H9" s="13"/>
      <c r="I9" s="13"/>
      <c r="J9" s="13"/>
      <c r="K9" s="13"/>
      <c r="L9" s="13"/>
      <c r="M9" s="13"/>
      <c r="N9" s="13"/>
      <c r="O9" s="13"/>
      <c r="P9" s="13"/>
      <c r="Q9" s="16"/>
      <c r="R9" s="13"/>
    </row>
    <row r="10" ht="18.0" hidden="1" customHeight="1">
      <c r="A10" s="93"/>
      <c r="B10" s="94"/>
      <c r="C10" s="94"/>
      <c r="D10" s="95"/>
      <c r="E10" s="95"/>
      <c r="F10" s="95"/>
      <c r="G10" s="95"/>
      <c r="H10" s="95"/>
      <c r="I10" s="95"/>
      <c r="J10" s="95"/>
      <c r="K10" s="95"/>
      <c r="L10" s="95"/>
      <c r="M10" s="93"/>
      <c r="N10" s="95"/>
      <c r="O10" s="96"/>
      <c r="P10" s="95"/>
      <c r="Q10" s="97"/>
      <c r="R10" s="95"/>
      <c r="S10" s="13"/>
    </row>
    <row r="11" hidden="1">
      <c r="A11" s="95"/>
      <c r="B11" s="94"/>
      <c r="C11" s="94"/>
      <c r="D11" s="95"/>
      <c r="E11" s="95"/>
      <c r="F11" s="95"/>
      <c r="G11" s="95"/>
      <c r="H11" s="95"/>
      <c r="I11" s="95"/>
      <c r="J11" s="95"/>
      <c r="K11" s="95"/>
      <c r="L11" s="96"/>
      <c r="M11" s="93"/>
      <c r="N11" s="95"/>
      <c r="O11" s="96"/>
      <c r="P11" s="95"/>
      <c r="Q11" s="97"/>
      <c r="R11" s="95"/>
      <c r="S11" s="92"/>
    </row>
    <row r="12" hidden="1">
      <c r="A12" s="13"/>
      <c r="B12" s="14"/>
      <c r="C12" s="14"/>
      <c r="D12" s="13"/>
      <c r="E12" s="13"/>
      <c r="F12" s="13"/>
      <c r="G12" s="13"/>
      <c r="H12" s="13"/>
      <c r="I12" s="13"/>
      <c r="J12" s="13"/>
      <c r="K12" s="13"/>
      <c r="L12" s="13"/>
      <c r="M12" s="91"/>
      <c r="N12" s="13"/>
      <c r="O12" s="15"/>
      <c r="P12" s="13"/>
      <c r="Q12" s="16"/>
      <c r="R12" s="13"/>
      <c r="S12" s="92"/>
    </row>
    <row r="13" hidden="1">
      <c r="A13" s="13"/>
      <c r="B13" s="14"/>
      <c r="C13" s="14"/>
      <c r="D13" s="13"/>
      <c r="E13" s="13"/>
      <c r="F13" s="13"/>
      <c r="G13" s="13"/>
      <c r="H13" s="13"/>
      <c r="I13" s="13"/>
      <c r="J13" s="13"/>
      <c r="K13" s="13"/>
      <c r="L13" s="13"/>
      <c r="M13" s="13"/>
      <c r="N13" s="13"/>
      <c r="O13" s="15"/>
      <c r="P13" s="13"/>
      <c r="Q13" s="16"/>
      <c r="R13" s="13"/>
    </row>
    <row r="14" hidden="1">
      <c r="A14" s="13"/>
      <c r="B14" s="14"/>
      <c r="C14" s="14"/>
      <c r="D14" s="13"/>
      <c r="E14" s="13"/>
      <c r="F14" s="13"/>
      <c r="G14" s="13"/>
      <c r="H14" s="13"/>
      <c r="I14" s="13"/>
      <c r="J14" s="13"/>
      <c r="K14" s="13"/>
      <c r="L14" s="13"/>
      <c r="M14" s="13"/>
      <c r="N14" s="13"/>
      <c r="O14" s="13"/>
      <c r="P14" s="13"/>
      <c r="Q14" s="16"/>
      <c r="R14" s="13"/>
    </row>
    <row r="15" hidden="1">
      <c r="A15" s="13"/>
      <c r="B15" s="14"/>
      <c r="C15" s="14"/>
      <c r="D15" s="13"/>
      <c r="E15" s="13"/>
      <c r="F15" s="13"/>
      <c r="G15" s="13"/>
      <c r="H15" s="13"/>
      <c r="I15" s="13"/>
      <c r="J15" s="13"/>
      <c r="K15" s="13"/>
      <c r="L15" s="13"/>
      <c r="M15" s="13"/>
      <c r="N15" s="13"/>
      <c r="O15" s="15"/>
      <c r="P15" s="13"/>
      <c r="Q15" s="16"/>
      <c r="R15" s="13"/>
      <c r="T15" s="108"/>
      <c r="U15" s="109"/>
    </row>
    <row r="16" hidden="1">
      <c r="A16" s="13"/>
      <c r="B16" s="14"/>
      <c r="C16" s="14"/>
      <c r="D16" s="13"/>
      <c r="E16" s="13"/>
      <c r="F16" s="13"/>
      <c r="G16" s="13"/>
      <c r="H16" s="13"/>
      <c r="I16" s="13"/>
      <c r="J16" s="13"/>
      <c r="K16" s="13"/>
      <c r="L16" s="15"/>
      <c r="M16" s="13"/>
      <c r="N16" s="13"/>
      <c r="O16" s="15"/>
      <c r="P16" s="13"/>
      <c r="Q16" s="16"/>
      <c r="R16" s="91"/>
      <c r="T16" s="108"/>
      <c r="U16" s="109"/>
    </row>
    <row r="17" hidden="1">
      <c r="A17" s="13"/>
      <c r="B17" s="14"/>
      <c r="C17" s="14"/>
      <c r="D17" s="13"/>
      <c r="E17" s="15"/>
      <c r="F17" s="13"/>
      <c r="G17" s="13"/>
      <c r="H17" s="13"/>
      <c r="I17" s="13"/>
      <c r="J17" s="15"/>
      <c r="K17" s="13"/>
      <c r="L17" s="13"/>
      <c r="M17" s="13"/>
      <c r="N17" s="13"/>
      <c r="O17" s="15"/>
      <c r="P17" s="13"/>
      <c r="Q17" s="16"/>
      <c r="R17" s="13"/>
      <c r="T17" s="108"/>
      <c r="U17" s="109"/>
    </row>
    <row r="18" hidden="1">
      <c r="A18" s="13"/>
      <c r="B18" s="14"/>
      <c r="C18" s="14"/>
      <c r="D18" s="13"/>
      <c r="E18" s="13"/>
      <c r="F18" s="13"/>
      <c r="G18" s="13"/>
      <c r="H18" s="13"/>
      <c r="I18" s="13"/>
      <c r="J18" s="13"/>
      <c r="K18" s="13"/>
      <c r="L18" s="13"/>
      <c r="M18" s="13"/>
      <c r="N18" s="13"/>
      <c r="O18" s="15"/>
      <c r="P18" s="13"/>
      <c r="Q18" s="16"/>
      <c r="R18" s="13"/>
      <c r="T18" s="108"/>
      <c r="U18" s="109"/>
    </row>
    <row r="19" hidden="1">
      <c r="A19" s="13"/>
      <c r="B19" s="14"/>
      <c r="C19" s="14"/>
      <c r="D19" s="13"/>
      <c r="E19" s="15"/>
      <c r="F19" s="13"/>
      <c r="G19" s="13"/>
      <c r="H19" s="13"/>
      <c r="I19" s="13"/>
      <c r="J19" s="13"/>
      <c r="K19" s="13"/>
      <c r="L19" s="13"/>
      <c r="M19" s="13"/>
      <c r="N19" s="13"/>
      <c r="O19" s="15"/>
      <c r="P19" s="13"/>
      <c r="Q19" s="16"/>
      <c r="R19" s="13"/>
      <c r="T19" s="108"/>
      <c r="U19" s="109"/>
    </row>
    <row r="20" hidden="1">
      <c r="A20" s="13"/>
      <c r="B20" s="14"/>
      <c r="C20" s="14"/>
      <c r="D20" s="13"/>
      <c r="E20" s="13"/>
      <c r="F20" s="13"/>
      <c r="G20" s="13"/>
      <c r="H20" s="13"/>
      <c r="I20" s="13"/>
      <c r="J20" s="13"/>
      <c r="K20" s="13"/>
      <c r="L20" s="13"/>
      <c r="M20" s="78"/>
      <c r="N20" s="13"/>
      <c r="O20" s="15"/>
      <c r="P20" s="13"/>
      <c r="Q20" s="16"/>
      <c r="R20" s="13"/>
      <c r="T20" s="108"/>
      <c r="U20" s="109"/>
    </row>
    <row r="21" hidden="1">
      <c r="A21" s="13"/>
      <c r="B21" s="14"/>
      <c r="C21" s="14"/>
      <c r="D21" s="13"/>
      <c r="E21" s="13"/>
      <c r="F21" s="13"/>
      <c r="G21" s="13"/>
      <c r="H21" s="13"/>
      <c r="I21" s="13"/>
      <c r="J21" s="13"/>
      <c r="K21" s="13"/>
      <c r="L21" s="15"/>
      <c r="M21" s="13"/>
      <c r="N21" s="13"/>
      <c r="O21" s="15"/>
      <c r="P21" s="13"/>
      <c r="Q21" s="16"/>
      <c r="R21" s="13"/>
      <c r="T21" s="108"/>
      <c r="U21" s="109"/>
    </row>
    <row r="22" hidden="1">
      <c r="A22" s="13"/>
      <c r="B22" s="14"/>
      <c r="C22" s="14"/>
      <c r="D22" s="13"/>
      <c r="E22" s="15"/>
      <c r="F22" s="15"/>
      <c r="G22" s="15"/>
      <c r="H22" s="15"/>
      <c r="I22" s="15"/>
      <c r="J22" s="15"/>
      <c r="K22" s="13"/>
      <c r="L22" s="15"/>
      <c r="M22" s="13"/>
      <c r="N22" s="13"/>
      <c r="O22" s="15"/>
      <c r="P22" s="13"/>
      <c r="Q22" s="16"/>
      <c r="R22" s="15"/>
      <c r="T22" s="108"/>
      <c r="U22" s="109"/>
    </row>
    <row r="23" hidden="1">
      <c r="A23" s="13"/>
      <c r="B23" s="14"/>
      <c r="C23" s="14"/>
      <c r="D23" s="13"/>
      <c r="E23" s="15"/>
      <c r="F23" s="15"/>
      <c r="G23" s="15"/>
      <c r="H23" s="15"/>
      <c r="I23" s="15"/>
      <c r="J23" s="15"/>
      <c r="K23" s="13"/>
      <c r="L23" s="15"/>
      <c r="M23" s="13"/>
      <c r="N23" s="13"/>
      <c r="O23" s="15"/>
      <c r="P23" s="13"/>
      <c r="Q23" s="16"/>
      <c r="R23" s="15"/>
      <c r="T23" s="108"/>
      <c r="U23" s="109"/>
    </row>
    <row r="24" hidden="1">
      <c r="A24" s="13"/>
      <c r="B24" s="14"/>
      <c r="C24" s="14"/>
      <c r="D24" s="13"/>
      <c r="E24" s="15"/>
      <c r="F24" s="15"/>
      <c r="G24" s="15"/>
      <c r="H24" s="15"/>
      <c r="I24" s="15"/>
      <c r="J24" s="15"/>
      <c r="K24" s="13"/>
      <c r="L24" s="15"/>
      <c r="M24" s="13"/>
      <c r="N24" s="13"/>
      <c r="O24" s="15"/>
      <c r="P24" s="13"/>
      <c r="Q24" s="16"/>
      <c r="R24" s="15"/>
      <c r="T24" s="108"/>
      <c r="U24" s="109"/>
    </row>
    <row r="25" hidden="1">
      <c r="A25" s="13"/>
      <c r="B25" s="14"/>
      <c r="C25" s="14"/>
      <c r="D25" s="13"/>
      <c r="E25" s="15"/>
      <c r="F25" s="15"/>
      <c r="G25" s="15"/>
      <c r="H25" s="15"/>
      <c r="I25" s="15"/>
      <c r="J25" s="15"/>
      <c r="K25" s="13"/>
      <c r="L25" s="15"/>
      <c r="M25" s="13"/>
      <c r="N25" s="13"/>
      <c r="O25" s="15"/>
      <c r="P25" s="13"/>
      <c r="Q25" s="16"/>
      <c r="R25" s="15"/>
      <c r="T25" s="108"/>
      <c r="U25" s="109"/>
    </row>
    <row r="26">
      <c r="A26" s="40"/>
      <c r="B26" s="42"/>
      <c r="C26" s="42"/>
      <c r="D26" s="42"/>
      <c r="E26" s="42"/>
      <c r="F26" s="42"/>
      <c r="G26" s="110"/>
      <c r="H26" s="63" t="s">
        <v>560</v>
      </c>
      <c r="I26" s="44"/>
      <c r="J26" s="44"/>
      <c r="K26" s="44"/>
      <c r="L26" s="44"/>
      <c r="M26" s="45">
        <f t="shared" ref="M26:N26" si="2">SUM(M3:M22)</f>
        <v>1585</v>
      </c>
      <c r="N26" s="46">
        <f t="shared" si="2"/>
        <v>1585</v>
      </c>
      <c r="O26" s="110">
        <f>(M26*1)/M28</f>
        <v>0.1056666667</v>
      </c>
      <c r="P26" s="42"/>
      <c r="Q26" s="42"/>
      <c r="R26" s="42"/>
    </row>
    <row r="27">
      <c r="A27" s="13"/>
      <c r="B27" s="15"/>
      <c r="C27" s="15"/>
      <c r="D27" s="15"/>
      <c r="E27" s="15"/>
      <c r="F27" s="15"/>
      <c r="G27" s="15"/>
      <c r="H27" s="15"/>
      <c r="I27" s="15"/>
      <c r="J27" s="15"/>
      <c r="K27" s="15"/>
      <c r="L27" s="64" t="s">
        <v>563</v>
      </c>
      <c r="N27" s="65" t="str">
        <f>N26/D28</f>
        <v>#DIV/0!</v>
      </c>
      <c r="O27" s="15"/>
      <c r="P27" s="15"/>
      <c r="Q27" s="15"/>
      <c r="R27" s="15"/>
    </row>
    <row r="28">
      <c r="A28" s="13"/>
      <c r="B28" s="1"/>
      <c r="C28" s="1"/>
      <c r="D28" s="13"/>
      <c r="E28" s="80"/>
      <c r="F28" s="81"/>
      <c r="G28" s="13"/>
      <c r="H28" s="15"/>
      <c r="I28" s="15"/>
      <c r="J28" s="15"/>
      <c r="K28" s="15"/>
      <c r="L28" s="13" t="s">
        <v>971</v>
      </c>
      <c r="M28" s="72">
        <v>15000.0</v>
      </c>
      <c r="N28" s="73">
        <f>M28/6.96</f>
        <v>2155.172414</v>
      </c>
      <c r="O28" s="15"/>
      <c r="P28" s="15"/>
      <c r="Q28" s="15"/>
      <c r="R28" s="15"/>
    </row>
    <row r="29">
      <c r="A29" s="13"/>
      <c r="B29" s="13"/>
      <c r="C29" s="13"/>
      <c r="D29" s="15"/>
      <c r="E29" s="15"/>
      <c r="F29" s="15"/>
      <c r="G29" s="51" t="s">
        <v>377</v>
      </c>
      <c r="H29" s="51" t="s">
        <v>378</v>
      </c>
      <c r="I29" s="51" t="s">
        <v>378</v>
      </c>
      <c r="J29" s="15"/>
      <c r="K29" s="15"/>
      <c r="L29" s="13"/>
      <c r="M29" s="72"/>
      <c r="N29" s="82"/>
      <c r="O29" s="15"/>
      <c r="P29" s="15"/>
      <c r="Q29" s="15"/>
      <c r="R29" s="15"/>
    </row>
    <row r="30">
      <c r="A30" s="13"/>
      <c r="B30" s="13"/>
      <c r="C30" s="13"/>
      <c r="D30" s="49"/>
      <c r="E30" s="49"/>
      <c r="F30" s="15"/>
      <c r="G30" s="52" t="s">
        <v>23</v>
      </c>
      <c r="H30" s="52"/>
      <c r="I30" s="52" t="s">
        <v>671</v>
      </c>
      <c r="J30" s="15"/>
      <c r="K30" s="15"/>
      <c r="L30" s="83"/>
      <c r="M30" s="84"/>
      <c r="N30" s="15"/>
      <c r="O30" s="15"/>
      <c r="P30" s="15"/>
      <c r="Q30" s="15"/>
      <c r="R30" s="15"/>
    </row>
    <row r="31">
      <c r="A31" s="15"/>
      <c r="B31" s="13"/>
      <c r="C31" s="13"/>
      <c r="D31" s="15"/>
      <c r="E31" s="15"/>
      <c r="F31" s="15"/>
      <c r="G31" s="51" t="s">
        <v>381</v>
      </c>
      <c r="H31" s="51" t="s">
        <v>382</v>
      </c>
      <c r="I31" s="51" t="s">
        <v>383</v>
      </c>
      <c r="J31" s="15"/>
      <c r="K31" s="15"/>
      <c r="L31" s="85"/>
      <c r="M31" s="86"/>
      <c r="N31" s="15"/>
      <c r="O31" s="15"/>
      <c r="P31" s="15"/>
      <c r="Q31" s="15"/>
      <c r="R31" s="15"/>
    </row>
    <row r="32">
      <c r="A32" s="15"/>
      <c r="B32" s="15"/>
      <c r="C32" s="15"/>
      <c r="D32" s="15"/>
      <c r="E32" s="15"/>
      <c r="F32" s="15"/>
      <c r="G32" s="15"/>
      <c r="H32" s="15"/>
      <c r="I32" s="15"/>
      <c r="J32" s="15"/>
      <c r="K32" s="15"/>
      <c r="L32" s="15"/>
      <c r="M32" s="15"/>
      <c r="N32" s="15"/>
      <c r="O32" s="15"/>
      <c r="P32" s="15"/>
      <c r="Q32" s="15"/>
      <c r="R32" s="15"/>
    </row>
    <row r="33">
      <c r="A33" s="15"/>
      <c r="B33" s="15"/>
      <c r="C33" s="15"/>
      <c r="D33" s="15"/>
      <c r="E33" s="15"/>
      <c r="F33" s="15"/>
      <c r="G33" s="15">
        <f>200*5%</f>
        <v>10</v>
      </c>
      <c r="H33" s="15"/>
      <c r="I33" s="15">
        <f>420-70</f>
        <v>350</v>
      </c>
      <c r="J33" s="15"/>
      <c r="K33" s="15"/>
      <c r="L33" s="15"/>
      <c r="M33" s="15"/>
      <c r="N33" s="15"/>
      <c r="O33" s="15"/>
      <c r="P33" s="15"/>
      <c r="Q33" s="15"/>
      <c r="R33" s="15"/>
    </row>
    <row r="34">
      <c r="A34" s="15"/>
      <c r="B34" s="55"/>
      <c r="C34" s="54"/>
      <c r="D34" s="55"/>
      <c r="E34" s="53"/>
      <c r="F34" s="55"/>
      <c r="G34" s="55"/>
      <c r="H34" s="55"/>
      <c r="I34" s="55"/>
      <c r="J34" s="15"/>
      <c r="K34" s="15"/>
      <c r="L34" s="15"/>
      <c r="M34" s="15"/>
      <c r="N34" s="15"/>
      <c r="O34" s="15"/>
      <c r="P34" s="15"/>
      <c r="Q34" s="15"/>
      <c r="R34" s="15"/>
    </row>
    <row r="35">
      <c r="A35" s="15"/>
      <c r="B35" s="66"/>
      <c r="C35" s="13"/>
      <c r="D35" s="49"/>
      <c r="E35" s="13"/>
      <c r="F35" s="15"/>
      <c r="G35" s="15"/>
      <c r="H35" s="15"/>
      <c r="I35" s="15"/>
      <c r="J35" s="15"/>
      <c r="K35" s="15"/>
      <c r="L35" s="15"/>
      <c r="M35" s="15"/>
      <c r="N35" s="15"/>
      <c r="O35" s="15"/>
      <c r="P35" s="15"/>
      <c r="Q35" s="15"/>
      <c r="R35" s="15"/>
    </row>
    <row r="36">
      <c r="A36" s="15"/>
      <c r="B36" s="66"/>
      <c r="C36" s="13"/>
      <c r="D36" s="49"/>
      <c r="E36" s="13"/>
      <c r="F36" s="15"/>
      <c r="G36" s="15"/>
      <c r="H36" s="15"/>
      <c r="I36" s="15"/>
      <c r="J36" s="15"/>
      <c r="K36" s="15"/>
      <c r="L36" s="15"/>
      <c r="M36" s="15"/>
      <c r="N36" s="15"/>
      <c r="O36" s="15"/>
      <c r="P36" s="15"/>
      <c r="Q36" s="15"/>
      <c r="R36" s="15"/>
    </row>
    <row r="37">
      <c r="A37" s="15"/>
      <c r="B37" s="15"/>
      <c r="C37" s="15"/>
      <c r="D37" s="15"/>
      <c r="E37" s="15"/>
      <c r="F37" s="15"/>
      <c r="G37" s="15"/>
      <c r="H37" s="15"/>
      <c r="I37" s="15"/>
      <c r="J37" s="15"/>
      <c r="K37" s="15"/>
      <c r="L37" s="15"/>
      <c r="M37" s="15"/>
      <c r="N37" s="15"/>
      <c r="O37" s="15"/>
      <c r="P37" s="15"/>
      <c r="Q37" s="15"/>
      <c r="R37" s="15"/>
    </row>
    <row r="38">
      <c r="A38" s="15"/>
      <c r="B38" s="15"/>
      <c r="C38" s="15"/>
      <c r="D38" s="15"/>
      <c r="E38" s="15"/>
      <c r="F38" s="15"/>
      <c r="G38" s="15"/>
      <c r="H38" s="15"/>
      <c r="I38" s="15"/>
      <c r="J38" s="15"/>
      <c r="K38" s="15"/>
      <c r="L38" s="15"/>
      <c r="M38" s="15"/>
      <c r="N38" s="15"/>
      <c r="O38" s="15"/>
      <c r="P38" s="15"/>
      <c r="Q38" s="15"/>
      <c r="R38" s="15"/>
    </row>
    <row r="39">
      <c r="A39" s="15"/>
      <c r="B39" s="15"/>
      <c r="C39" s="15"/>
      <c r="D39" s="15"/>
      <c r="E39" s="15"/>
      <c r="F39" s="15"/>
      <c r="G39" s="15"/>
      <c r="H39" s="15"/>
      <c r="I39" s="15"/>
      <c r="J39" s="15"/>
      <c r="K39" s="15"/>
      <c r="L39" s="15"/>
      <c r="M39" s="15"/>
      <c r="N39" s="15"/>
      <c r="O39" s="15"/>
      <c r="P39" s="15"/>
      <c r="Q39" s="15"/>
      <c r="R39" s="15"/>
    </row>
    <row r="40">
      <c r="A40" s="15"/>
      <c r="B40" s="15"/>
      <c r="C40" s="15"/>
      <c r="D40" s="15"/>
      <c r="E40" s="15"/>
      <c r="F40" s="15"/>
      <c r="G40" s="15"/>
      <c r="H40" s="15"/>
      <c r="I40" s="15"/>
      <c r="J40" s="15"/>
      <c r="K40" s="15"/>
      <c r="L40" s="15"/>
      <c r="M40" s="15"/>
      <c r="N40" s="15"/>
      <c r="O40" s="15"/>
      <c r="P40" s="15"/>
      <c r="Q40" s="15"/>
      <c r="R40" s="15"/>
    </row>
    <row r="41">
      <c r="A41" s="15"/>
      <c r="B41" s="15"/>
      <c r="C41" s="15"/>
      <c r="D41" s="15"/>
      <c r="E41" s="15"/>
      <c r="F41" s="15"/>
      <c r="G41" s="15"/>
      <c r="H41" s="15"/>
      <c r="I41" s="15"/>
      <c r="J41" s="15"/>
      <c r="K41" s="15"/>
      <c r="L41" s="15"/>
      <c r="M41" s="15"/>
      <c r="N41" s="15"/>
      <c r="O41" s="15"/>
      <c r="P41" s="15"/>
      <c r="Q41" s="15"/>
      <c r="R41" s="15"/>
    </row>
    <row r="42">
      <c r="A42" s="15"/>
      <c r="B42" s="15"/>
      <c r="C42" s="15"/>
      <c r="D42" s="15"/>
      <c r="E42" s="15"/>
      <c r="F42" s="15"/>
      <c r="G42" s="15"/>
      <c r="H42" s="15"/>
      <c r="I42" s="15"/>
      <c r="J42" s="15"/>
      <c r="K42" s="15"/>
      <c r="L42" s="15"/>
      <c r="M42" s="15"/>
      <c r="N42" s="15"/>
      <c r="O42" s="15"/>
      <c r="P42" s="15"/>
      <c r="Q42" s="15"/>
      <c r="R42" s="15"/>
    </row>
    <row r="43">
      <c r="A43" s="15"/>
      <c r="B43" s="15"/>
      <c r="C43" s="15"/>
      <c r="D43" s="15"/>
      <c r="E43" s="15"/>
      <c r="F43" s="15"/>
      <c r="G43" s="15"/>
      <c r="H43" s="15"/>
      <c r="I43" s="15"/>
      <c r="J43" s="15"/>
      <c r="K43" s="15"/>
      <c r="L43" s="15"/>
      <c r="M43" s="15"/>
      <c r="N43" s="15"/>
      <c r="O43" s="15"/>
      <c r="P43" s="15"/>
      <c r="Q43" s="15"/>
      <c r="R43" s="15"/>
    </row>
    <row r="44">
      <c r="A44" s="15"/>
      <c r="B44" s="15"/>
      <c r="C44" s="15"/>
      <c r="D44" s="15"/>
      <c r="E44" s="15"/>
      <c r="F44" s="15"/>
      <c r="G44" s="15"/>
      <c r="H44" s="15"/>
      <c r="I44" s="15"/>
      <c r="J44" s="15"/>
      <c r="K44" s="15"/>
      <c r="L44" s="15"/>
      <c r="M44" s="15"/>
      <c r="N44" s="15"/>
      <c r="O44" s="15"/>
      <c r="P44" s="15"/>
      <c r="Q44" s="15"/>
      <c r="R44" s="15"/>
    </row>
    <row r="45">
      <c r="A45" s="15"/>
      <c r="B45" s="15"/>
      <c r="C45" s="15"/>
      <c r="D45" s="15"/>
      <c r="E45" s="15"/>
      <c r="F45" s="15"/>
      <c r="G45" s="15"/>
      <c r="H45" s="15"/>
      <c r="I45" s="15"/>
      <c r="J45" s="15"/>
      <c r="K45" s="15"/>
      <c r="L45" s="15"/>
      <c r="M45" s="15"/>
      <c r="N45" s="15"/>
      <c r="O45" s="15"/>
      <c r="P45" s="15"/>
      <c r="Q45" s="15"/>
      <c r="R45" s="15"/>
    </row>
    <row r="46">
      <c r="A46" s="15"/>
      <c r="B46" s="15"/>
      <c r="C46" s="15"/>
      <c r="D46" s="15"/>
      <c r="E46" s="15"/>
      <c r="F46" s="15"/>
      <c r="G46" s="15"/>
      <c r="H46" s="15"/>
      <c r="I46" s="15"/>
      <c r="J46" s="15"/>
      <c r="K46" s="15"/>
      <c r="L46" s="15"/>
      <c r="M46" s="15"/>
      <c r="N46" s="15"/>
      <c r="O46" s="15"/>
      <c r="P46" s="15"/>
      <c r="Q46" s="15"/>
      <c r="R46" s="15"/>
    </row>
    <row r="47">
      <c r="A47" s="15"/>
      <c r="B47" s="15"/>
      <c r="C47" s="15"/>
      <c r="D47" s="15"/>
      <c r="E47" s="15"/>
      <c r="F47" s="15"/>
      <c r="G47" s="15"/>
      <c r="H47" s="15"/>
      <c r="I47" s="15"/>
      <c r="J47" s="15"/>
      <c r="K47" s="15"/>
      <c r="L47" s="15"/>
      <c r="M47" s="15"/>
      <c r="N47" s="15"/>
      <c r="O47" s="15"/>
      <c r="P47" s="15"/>
      <c r="Q47" s="15"/>
      <c r="R47" s="15"/>
    </row>
    <row r="48">
      <c r="A48" s="15"/>
      <c r="B48" s="15"/>
      <c r="C48" s="15"/>
      <c r="D48" s="15"/>
      <c r="E48" s="15"/>
      <c r="F48" s="15"/>
      <c r="G48" s="15"/>
      <c r="H48" s="15"/>
      <c r="I48" s="15"/>
      <c r="J48" s="15"/>
      <c r="K48" s="15"/>
      <c r="L48" s="15"/>
      <c r="M48" s="15"/>
      <c r="N48" s="15"/>
      <c r="O48" s="15"/>
      <c r="P48" s="15"/>
      <c r="Q48" s="15"/>
      <c r="R48" s="15"/>
    </row>
    <row r="49">
      <c r="A49" s="15"/>
      <c r="B49" s="15"/>
      <c r="C49" s="15"/>
      <c r="D49" s="15"/>
      <c r="E49" s="15"/>
      <c r="F49" s="15"/>
      <c r="G49" s="15"/>
      <c r="H49" s="15"/>
      <c r="I49" s="15"/>
      <c r="J49" s="15"/>
      <c r="K49" s="15"/>
      <c r="L49" s="15"/>
      <c r="M49" s="15"/>
      <c r="N49" s="15"/>
      <c r="O49" s="15"/>
      <c r="P49" s="15"/>
      <c r="Q49" s="15"/>
      <c r="R49" s="15"/>
    </row>
    <row r="50">
      <c r="A50" s="15"/>
      <c r="B50" s="15"/>
      <c r="C50" s="15"/>
      <c r="D50" s="15"/>
      <c r="E50" s="15"/>
      <c r="F50" s="15"/>
      <c r="G50" s="15"/>
      <c r="H50" s="15"/>
      <c r="I50" s="15"/>
      <c r="J50" s="15"/>
      <c r="K50" s="15"/>
      <c r="L50" s="15"/>
      <c r="M50" s="15"/>
      <c r="N50" s="15"/>
      <c r="O50" s="15"/>
      <c r="P50" s="15"/>
      <c r="Q50" s="15"/>
      <c r="R50" s="15"/>
    </row>
    <row r="51">
      <c r="A51" s="15"/>
      <c r="B51" s="15"/>
      <c r="C51" s="15"/>
      <c r="D51" s="15"/>
      <c r="E51" s="15"/>
      <c r="F51" s="15"/>
      <c r="G51" s="15"/>
      <c r="H51" s="15"/>
      <c r="I51" s="15"/>
      <c r="J51" s="15"/>
      <c r="K51" s="15"/>
      <c r="L51" s="15"/>
      <c r="M51" s="15"/>
      <c r="N51" s="15"/>
      <c r="O51" s="15"/>
      <c r="P51" s="15"/>
      <c r="Q51" s="15"/>
      <c r="R51" s="15"/>
    </row>
    <row r="52">
      <c r="A52" s="15"/>
      <c r="B52" s="15"/>
      <c r="C52" s="15"/>
      <c r="D52" s="15"/>
      <c r="E52" s="15"/>
      <c r="F52" s="15"/>
      <c r="G52" s="15"/>
      <c r="H52" s="15"/>
      <c r="I52" s="15"/>
      <c r="J52" s="15"/>
      <c r="K52" s="15"/>
      <c r="L52" s="15"/>
      <c r="M52" s="15"/>
      <c r="N52" s="15"/>
      <c r="O52" s="15"/>
      <c r="P52" s="15"/>
      <c r="Q52" s="15"/>
      <c r="R52" s="15"/>
    </row>
    <row r="53">
      <c r="A53" s="15"/>
      <c r="B53" s="15"/>
      <c r="C53" s="15"/>
      <c r="D53" s="15"/>
      <c r="E53" s="15"/>
      <c r="F53" s="15"/>
      <c r="G53" s="15"/>
      <c r="H53" s="15"/>
      <c r="I53" s="15"/>
      <c r="J53" s="15"/>
      <c r="K53" s="15"/>
      <c r="L53" s="15"/>
      <c r="M53" s="15"/>
      <c r="N53" s="15"/>
      <c r="O53" s="15"/>
      <c r="P53" s="15"/>
      <c r="Q53" s="15"/>
      <c r="R53" s="15"/>
    </row>
    <row r="54">
      <c r="A54" s="15"/>
      <c r="B54" s="15"/>
      <c r="C54" s="15"/>
      <c r="D54" s="15"/>
      <c r="E54" s="15"/>
      <c r="F54" s="15"/>
      <c r="G54" s="15"/>
      <c r="H54" s="15"/>
      <c r="I54" s="15"/>
      <c r="J54" s="15"/>
      <c r="K54" s="15"/>
      <c r="L54" s="15"/>
      <c r="M54" s="15"/>
      <c r="N54" s="15"/>
      <c r="O54" s="15"/>
      <c r="P54" s="15"/>
      <c r="Q54" s="15"/>
      <c r="R54" s="15"/>
    </row>
    <row r="55">
      <c r="A55" s="15"/>
      <c r="B55" s="15"/>
      <c r="C55" s="15"/>
      <c r="D55" s="15"/>
      <c r="E55" s="15"/>
      <c r="F55" s="15"/>
      <c r="G55" s="15"/>
      <c r="H55" s="15"/>
      <c r="I55" s="15"/>
      <c r="J55" s="15"/>
      <c r="K55" s="15"/>
      <c r="L55" s="15"/>
      <c r="M55" s="15"/>
      <c r="N55" s="15"/>
      <c r="O55" s="15"/>
      <c r="P55" s="15"/>
      <c r="Q55" s="15"/>
      <c r="R55" s="15"/>
    </row>
    <row r="56">
      <c r="A56" s="15"/>
      <c r="B56" s="15"/>
      <c r="C56" s="15"/>
      <c r="D56" s="15"/>
      <c r="E56" s="15"/>
      <c r="F56" s="15"/>
      <c r="G56" s="15"/>
      <c r="H56" s="15"/>
      <c r="I56" s="15"/>
      <c r="J56" s="15"/>
      <c r="K56" s="15"/>
      <c r="L56" s="15"/>
      <c r="M56" s="15"/>
      <c r="N56" s="15"/>
      <c r="O56" s="15"/>
      <c r="P56" s="15"/>
      <c r="Q56" s="15"/>
      <c r="R56" s="15"/>
    </row>
    <row r="57">
      <c r="A57" s="15"/>
      <c r="B57" s="15"/>
      <c r="C57" s="15"/>
      <c r="D57" s="15"/>
      <c r="E57" s="15"/>
      <c r="F57" s="15"/>
      <c r="G57" s="15"/>
      <c r="H57" s="15"/>
      <c r="I57" s="15"/>
      <c r="J57" s="15"/>
      <c r="K57" s="15"/>
      <c r="L57" s="15"/>
      <c r="M57" s="15"/>
      <c r="N57" s="15"/>
      <c r="O57" s="15"/>
      <c r="P57" s="15"/>
      <c r="Q57" s="15"/>
      <c r="R57" s="15"/>
    </row>
    <row r="58">
      <c r="A58" s="15"/>
      <c r="B58" s="15"/>
      <c r="C58" s="15"/>
      <c r="D58" s="15"/>
      <c r="E58" s="15"/>
      <c r="F58" s="15"/>
      <c r="G58" s="15"/>
      <c r="H58" s="15"/>
      <c r="I58" s="15"/>
      <c r="J58" s="15"/>
      <c r="K58" s="15"/>
      <c r="L58" s="15"/>
      <c r="M58" s="15"/>
      <c r="N58" s="15"/>
      <c r="O58" s="15"/>
      <c r="P58" s="15"/>
      <c r="Q58" s="15"/>
      <c r="R58" s="15"/>
    </row>
    <row r="59">
      <c r="A59" s="15"/>
      <c r="B59" s="15"/>
      <c r="C59" s="15"/>
      <c r="D59" s="15"/>
      <c r="E59" s="15"/>
      <c r="F59" s="15"/>
      <c r="G59" s="15"/>
      <c r="H59" s="15"/>
      <c r="I59" s="15"/>
      <c r="J59" s="15"/>
      <c r="K59" s="15"/>
      <c r="L59" s="15"/>
      <c r="M59" s="15"/>
      <c r="N59" s="15"/>
      <c r="O59" s="15"/>
      <c r="P59" s="15"/>
      <c r="Q59" s="15"/>
      <c r="R59" s="15"/>
    </row>
    <row r="60">
      <c r="A60" s="15"/>
      <c r="B60" s="15"/>
      <c r="C60" s="15"/>
      <c r="D60" s="15"/>
      <c r="E60" s="15"/>
      <c r="F60" s="15"/>
      <c r="G60" s="15"/>
      <c r="H60" s="15"/>
      <c r="I60" s="15"/>
      <c r="J60" s="15"/>
      <c r="K60" s="15"/>
      <c r="L60" s="15"/>
      <c r="M60" s="15"/>
      <c r="N60" s="15"/>
      <c r="O60" s="15"/>
      <c r="P60" s="15"/>
      <c r="Q60" s="15"/>
      <c r="R60" s="15"/>
    </row>
    <row r="61">
      <c r="A61" s="15"/>
      <c r="B61" s="15"/>
      <c r="C61" s="15"/>
      <c r="D61" s="15"/>
      <c r="E61" s="15"/>
      <c r="F61" s="15"/>
      <c r="G61" s="15"/>
      <c r="H61" s="15"/>
      <c r="I61" s="15"/>
      <c r="J61" s="15"/>
      <c r="K61" s="15"/>
      <c r="L61" s="15"/>
      <c r="M61" s="15"/>
      <c r="N61" s="15"/>
      <c r="O61" s="15"/>
      <c r="P61" s="15"/>
      <c r="Q61" s="15"/>
      <c r="R61" s="15"/>
    </row>
    <row r="62">
      <c r="A62" s="15"/>
      <c r="B62" s="15"/>
      <c r="C62" s="15"/>
      <c r="D62" s="15"/>
      <c r="E62" s="15"/>
      <c r="F62" s="15"/>
      <c r="G62" s="15"/>
      <c r="H62" s="15"/>
      <c r="I62" s="15"/>
      <c r="J62" s="15"/>
      <c r="K62" s="15"/>
      <c r="L62" s="15"/>
      <c r="M62" s="15"/>
      <c r="N62" s="15"/>
      <c r="O62" s="15"/>
      <c r="P62" s="15"/>
      <c r="Q62" s="15"/>
      <c r="R62" s="15"/>
    </row>
    <row r="63">
      <c r="A63" s="15"/>
      <c r="B63" s="15"/>
      <c r="C63" s="15"/>
      <c r="D63" s="15"/>
      <c r="E63" s="15"/>
      <c r="F63" s="15"/>
      <c r="G63" s="15"/>
      <c r="H63" s="15"/>
      <c r="I63" s="15"/>
      <c r="J63" s="15"/>
      <c r="K63" s="15"/>
      <c r="L63" s="15"/>
      <c r="M63" s="15"/>
      <c r="N63" s="15"/>
      <c r="O63" s="15"/>
      <c r="P63" s="15"/>
      <c r="Q63" s="15"/>
      <c r="R63" s="15"/>
    </row>
    <row r="64">
      <c r="A64" s="15"/>
      <c r="B64" s="15"/>
      <c r="C64" s="15"/>
      <c r="D64" s="15"/>
      <c r="E64" s="15"/>
      <c r="F64" s="15"/>
      <c r="G64" s="15"/>
      <c r="H64" s="15"/>
      <c r="I64" s="15"/>
      <c r="J64" s="15"/>
      <c r="K64" s="15"/>
      <c r="L64" s="15"/>
      <c r="M64" s="15"/>
      <c r="N64" s="15"/>
      <c r="O64" s="15"/>
      <c r="P64" s="15"/>
      <c r="Q64" s="15"/>
      <c r="R64" s="15"/>
    </row>
    <row r="65">
      <c r="A65" s="15"/>
      <c r="B65" s="15"/>
      <c r="C65" s="15"/>
      <c r="D65" s="15"/>
      <c r="E65" s="15"/>
      <c r="F65" s="15"/>
      <c r="G65" s="15"/>
      <c r="H65" s="15"/>
      <c r="I65" s="15"/>
      <c r="J65" s="15"/>
      <c r="K65" s="15"/>
      <c r="L65" s="15"/>
      <c r="M65" s="15"/>
      <c r="N65" s="15"/>
      <c r="O65" s="15"/>
      <c r="P65" s="15"/>
      <c r="Q65" s="15"/>
      <c r="R65" s="15"/>
    </row>
    <row r="66">
      <c r="A66" s="15"/>
      <c r="B66" s="15"/>
      <c r="C66" s="15"/>
      <c r="D66" s="15"/>
      <c r="E66" s="15"/>
      <c r="F66" s="15"/>
      <c r="G66" s="15"/>
      <c r="H66" s="15"/>
      <c r="I66" s="15"/>
      <c r="J66" s="15"/>
      <c r="K66" s="15"/>
      <c r="L66" s="15"/>
      <c r="M66" s="15"/>
      <c r="N66" s="15"/>
      <c r="O66" s="15"/>
      <c r="P66" s="15"/>
      <c r="Q66" s="15"/>
      <c r="R66" s="15"/>
    </row>
    <row r="67">
      <c r="A67" s="15"/>
      <c r="B67" s="15"/>
      <c r="C67" s="15"/>
      <c r="D67" s="15"/>
      <c r="E67" s="15"/>
      <c r="F67" s="15"/>
      <c r="G67" s="15"/>
      <c r="H67" s="15"/>
      <c r="I67" s="15"/>
      <c r="J67" s="15"/>
      <c r="K67" s="15"/>
      <c r="L67" s="15"/>
      <c r="M67" s="15"/>
      <c r="N67" s="15"/>
      <c r="O67" s="15"/>
      <c r="P67" s="15"/>
      <c r="Q67" s="15"/>
      <c r="R67" s="15"/>
    </row>
    <row r="68">
      <c r="A68" s="15"/>
      <c r="B68" s="15"/>
      <c r="C68" s="15"/>
      <c r="D68" s="15"/>
      <c r="E68" s="15"/>
      <c r="F68" s="15"/>
      <c r="G68" s="15"/>
      <c r="H68" s="15"/>
      <c r="I68" s="15"/>
      <c r="J68" s="15"/>
      <c r="K68" s="15"/>
      <c r="L68" s="15"/>
      <c r="M68" s="15"/>
      <c r="N68" s="15"/>
      <c r="O68" s="15"/>
      <c r="P68" s="15"/>
      <c r="Q68" s="15"/>
      <c r="R68" s="15"/>
    </row>
    <row r="69">
      <c r="A69" s="15"/>
      <c r="B69" s="15"/>
      <c r="C69" s="15"/>
      <c r="D69" s="15"/>
      <c r="E69" s="15"/>
      <c r="F69" s="15"/>
      <c r="G69" s="15"/>
      <c r="H69" s="15"/>
      <c r="I69" s="15"/>
      <c r="J69" s="15"/>
      <c r="K69" s="15"/>
      <c r="L69" s="15"/>
      <c r="M69" s="15"/>
      <c r="N69" s="15"/>
      <c r="O69" s="15"/>
      <c r="P69" s="15"/>
      <c r="Q69" s="15"/>
      <c r="R69" s="15"/>
    </row>
    <row r="70">
      <c r="A70" s="15"/>
      <c r="B70" s="15"/>
      <c r="C70" s="15"/>
      <c r="D70" s="15"/>
      <c r="E70" s="15"/>
      <c r="F70" s="15"/>
      <c r="G70" s="15"/>
      <c r="H70" s="15"/>
      <c r="I70" s="15"/>
      <c r="J70" s="15"/>
      <c r="K70" s="15"/>
      <c r="L70" s="15"/>
      <c r="M70" s="15"/>
      <c r="N70" s="15"/>
      <c r="O70" s="15"/>
      <c r="P70" s="15"/>
      <c r="Q70" s="15"/>
      <c r="R70" s="15"/>
    </row>
    <row r="71">
      <c r="A71" s="15"/>
      <c r="B71" s="15"/>
      <c r="C71" s="15"/>
      <c r="D71" s="15"/>
      <c r="E71" s="15"/>
      <c r="F71" s="15"/>
      <c r="G71" s="15"/>
      <c r="H71" s="15"/>
      <c r="I71" s="15"/>
      <c r="J71" s="15"/>
      <c r="K71" s="15"/>
      <c r="L71" s="15"/>
      <c r="M71" s="15"/>
      <c r="N71" s="15"/>
      <c r="O71" s="15"/>
      <c r="P71" s="15"/>
      <c r="Q71" s="15"/>
      <c r="R71" s="15"/>
    </row>
    <row r="72">
      <c r="A72" s="15"/>
      <c r="B72" s="15"/>
      <c r="C72" s="15"/>
      <c r="D72" s="15"/>
      <c r="E72" s="15"/>
      <c r="F72" s="15"/>
      <c r="G72" s="15"/>
      <c r="H72" s="15"/>
      <c r="I72" s="15"/>
      <c r="J72" s="15"/>
      <c r="K72" s="15"/>
      <c r="L72" s="15"/>
      <c r="M72" s="15"/>
      <c r="N72" s="15"/>
      <c r="O72" s="15"/>
      <c r="P72" s="15"/>
      <c r="Q72" s="15"/>
      <c r="R72" s="15"/>
    </row>
    <row r="73">
      <c r="A73" s="15"/>
      <c r="B73" s="15"/>
      <c r="C73" s="15"/>
      <c r="D73" s="15"/>
      <c r="E73" s="15"/>
      <c r="F73" s="15"/>
      <c r="G73" s="15"/>
      <c r="H73" s="15"/>
      <c r="I73" s="15"/>
      <c r="J73" s="15"/>
      <c r="K73" s="15"/>
      <c r="L73" s="15"/>
      <c r="M73" s="15"/>
      <c r="N73" s="15"/>
      <c r="O73" s="15"/>
      <c r="P73" s="15"/>
      <c r="Q73" s="15"/>
      <c r="R73" s="15"/>
    </row>
    <row r="74">
      <c r="A74" s="15"/>
      <c r="B74" s="15"/>
      <c r="C74" s="15"/>
      <c r="D74" s="15"/>
      <c r="E74" s="15"/>
      <c r="F74" s="15"/>
      <c r="G74" s="15"/>
      <c r="H74" s="15"/>
      <c r="I74" s="15"/>
      <c r="J74" s="15"/>
      <c r="K74" s="15"/>
      <c r="L74" s="15"/>
      <c r="M74" s="15"/>
      <c r="N74" s="15"/>
      <c r="O74" s="15"/>
      <c r="P74" s="15"/>
      <c r="Q74" s="15"/>
      <c r="R74" s="15"/>
    </row>
    <row r="75">
      <c r="A75" s="15"/>
      <c r="B75" s="15"/>
      <c r="C75" s="15"/>
      <c r="D75" s="15"/>
      <c r="E75" s="15"/>
      <c r="F75" s="15"/>
      <c r="G75" s="15"/>
      <c r="H75" s="15"/>
      <c r="I75" s="15"/>
      <c r="J75" s="15"/>
      <c r="K75" s="15"/>
      <c r="L75" s="15"/>
      <c r="M75" s="15"/>
      <c r="N75" s="15"/>
      <c r="O75" s="15"/>
      <c r="P75" s="15"/>
      <c r="Q75" s="15"/>
      <c r="R75" s="15"/>
    </row>
    <row r="76">
      <c r="A76" s="15"/>
      <c r="B76" s="15"/>
      <c r="C76" s="15"/>
      <c r="D76" s="15"/>
      <c r="E76" s="15"/>
      <c r="F76" s="15"/>
      <c r="G76" s="15"/>
      <c r="H76" s="15"/>
      <c r="I76" s="15"/>
      <c r="J76" s="15"/>
      <c r="K76" s="15"/>
      <c r="L76" s="15"/>
      <c r="M76" s="15"/>
      <c r="N76" s="15"/>
      <c r="O76" s="15"/>
      <c r="P76" s="15"/>
      <c r="Q76" s="15"/>
      <c r="R76" s="15"/>
    </row>
    <row r="77">
      <c r="A77" s="15"/>
      <c r="B77" s="15"/>
      <c r="C77" s="15"/>
      <c r="D77" s="15"/>
      <c r="E77" s="15"/>
      <c r="F77" s="15"/>
      <c r="G77" s="15"/>
      <c r="H77" s="15"/>
      <c r="I77" s="15"/>
      <c r="J77" s="15"/>
      <c r="K77" s="15"/>
      <c r="L77" s="15"/>
      <c r="M77" s="15"/>
      <c r="N77" s="15"/>
      <c r="O77" s="15"/>
      <c r="P77" s="15"/>
      <c r="Q77" s="15"/>
      <c r="R77" s="15"/>
    </row>
    <row r="78">
      <c r="A78" s="15"/>
      <c r="B78" s="15"/>
      <c r="C78" s="15"/>
      <c r="D78" s="15"/>
      <c r="E78" s="15"/>
      <c r="F78" s="15"/>
      <c r="G78" s="15"/>
      <c r="H78" s="15"/>
      <c r="I78" s="15"/>
      <c r="J78" s="15"/>
      <c r="K78" s="15"/>
      <c r="L78" s="15"/>
      <c r="M78" s="15"/>
      <c r="N78" s="15"/>
      <c r="O78" s="15"/>
      <c r="P78" s="15"/>
      <c r="Q78" s="15"/>
      <c r="R78" s="15"/>
    </row>
    <row r="79">
      <c r="A79" s="15"/>
      <c r="B79" s="15"/>
      <c r="C79" s="15"/>
      <c r="D79" s="15"/>
      <c r="E79" s="15"/>
      <c r="F79" s="15"/>
      <c r="G79" s="15"/>
      <c r="H79" s="15"/>
      <c r="I79" s="15"/>
      <c r="J79" s="15"/>
      <c r="K79" s="15"/>
      <c r="L79" s="15"/>
      <c r="M79" s="15"/>
      <c r="N79" s="15"/>
      <c r="O79" s="15"/>
      <c r="P79" s="15"/>
      <c r="Q79" s="15"/>
      <c r="R79" s="15"/>
    </row>
    <row r="80">
      <c r="A80" s="15"/>
      <c r="B80" s="15"/>
      <c r="C80" s="15"/>
      <c r="D80" s="15"/>
      <c r="E80" s="15"/>
      <c r="F80" s="15"/>
      <c r="G80" s="15"/>
      <c r="H80" s="15"/>
      <c r="I80" s="15"/>
      <c r="J80" s="15"/>
      <c r="K80" s="15"/>
      <c r="L80" s="15"/>
      <c r="M80" s="15"/>
      <c r="N80" s="15"/>
      <c r="O80" s="15"/>
      <c r="P80" s="15"/>
      <c r="Q80" s="15"/>
      <c r="R80" s="15"/>
    </row>
    <row r="81">
      <c r="A81" s="15"/>
      <c r="B81" s="15"/>
      <c r="C81" s="15"/>
      <c r="D81" s="15"/>
      <c r="E81" s="15"/>
      <c r="F81" s="15"/>
      <c r="G81" s="15"/>
      <c r="H81" s="15"/>
      <c r="I81" s="15"/>
      <c r="J81" s="15"/>
      <c r="K81" s="15"/>
      <c r="L81" s="15"/>
      <c r="M81" s="15"/>
      <c r="N81" s="15"/>
      <c r="O81" s="15"/>
      <c r="P81" s="15"/>
      <c r="Q81" s="15"/>
      <c r="R81" s="15"/>
    </row>
    <row r="82">
      <c r="A82" s="15"/>
      <c r="B82" s="15"/>
      <c r="C82" s="15"/>
      <c r="D82" s="15"/>
      <c r="E82" s="15"/>
      <c r="F82" s="15"/>
      <c r="G82" s="15"/>
      <c r="H82" s="15"/>
      <c r="I82" s="15"/>
      <c r="J82" s="15"/>
      <c r="K82" s="15"/>
      <c r="L82" s="15"/>
      <c r="M82" s="15"/>
      <c r="N82" s="15"/>
      <c r="O82" s="15"/>
      <c r="P82" s="15"/>
      <c r="Q82" s="15"/>
      <c r="R82" s="15"/>
    </row>
    <row r="83">
      <c r="A83" s="15"/>
      <c r="B83" s="15"/>
      <c r="C83" s="15"/>
      <c r="D83" s="15"/>
      <c r="E83" s="15"/>
      <c r="F83" s="15"/>
      <c r="G83" s="15"/>
      <c r="H83" s="15"/>
      <c r="I83" s="15"/>
      <c r="J83" s="15"/>
      <c r="K83" s="15"/>
      <c r="L83" s="15"/>
      <c r="M83" s="15"/>
      <c r="N83" s="15"/>
      <c r="O83" s="15"/>
      <c r="P83" s="15"/>
      <c r="Q83" s="15"/>
      <c r="R83" s="15"/>
    </row>
    <row r="84">
      <c r="A84" s="15"/>
      <c r="B84" s="15"/>
      <c r="C84" s="15"/>
      <c r="D84" s="15"/>
      <c r="E84" s="15"/>
      <c r="F84" s="15"/>
      <c r="G84" s="15"/>
      <c r="H84" s="15"/>
      <c r="I84" s="15"/>
      <c r="J84" s="15"/>
      <c r="K84" s="15"/>
      <c r="L84" s="15"/>
      <c r="M84" s="15"/>
      <c r="N84" s="15"/>
      <c r="O84" s="15"/>
      <c r="P84" s="15"/>
      <c r="Q84" s="15"/>
      <c r="R84" s="15"/>
    </row>
    <row r="85">
      <c r="A85" s="15"/>
      <c r="B85" s="15"/>
      <c r="C85" s="15"/>
      <c r="D85" s="15"/>
      <c r="E85" s="15"/>
      <c r="F85" s="15"/>
      <c r="G85" s="15"/>
      <c r="H85" s="15"/>
      <c r="I85" s="15"/>
      <c r="J85" s="15"/>
      <c r="K85" s="15"/>
      <c r="L85" s="15"/>
      <c r="M85" s="15"/>
      <c r="N85" s="15"/>
      <c r="O85" s="15"/>
      <c r="P85" s="15"/>
      <c r="Q85" s="15"/>
      <c r="R85" s="15"/>
    </row>
    <row r="86">
      <c r="A86" s="15"/>
      <c r="B86" s="15"/>
      <c r="C86" s="15"/>
      <c r="D86" s="15"/>
      <c r="E86" s="15"/>
      <c r="F86" s="15"/>
      <c r="G86" s="15"/>
      <c r="H86" s="15"/>
      <c r="I86" s="15"/>
      <c r="J86" s="15"/>
      <c r="K86" s="15"/>
      <c r="L86" s="15"/>
      <c r="M86" s="15"/>
      <c r="N86" s="15"/>
      <c r="O86" s="15"/>
      <c r="P86" s="15"/>
      <c r="Q86" s="15"/>
      <c r="R86" s="15"/>
    </row>
    <row r="87">
      <c r="A87" s="15"/>
      <c r="B87" s="15"/>
      <c r="C87" s="15"/>
      <c r="D87" s="15"/>
      <c r="E87" s="15"/>
      <c r="F87" s="15"/>
      <c r="G87" s="15"/>
      <c r="H87" s="15"/>
      <c r="I87" s="15"/>
      <c r="J87" s="15"/>
      <c r="K87" s="15"/>
      <c r="L87" s="15"/>
      <c r="M87" s="15"/>
      <c r="N87" s="15"/>
      <c r="O87" s="15"/>
      <c r="P87" s="15"/>
      <c r="Q87" s="15"/>
      <c r="R87" s="15"/>
    </row>
    <row r="88">
      <c r="A88" s="15"/>
      <c r="B88" s="15"/>
      <c r="C88" s="15"/>
      <c r="D88" s="15"/>
      <c r="E88" s="15"/>
      <c r="F88" s="15"/>
      <c r="G88" s="15"/>
      <c r="H88" s="15"/>
      <c r="I88" s="15"/>
      <c r="J88" s="15"/>
      <c r="K88" s="15"/>
      <c r="L88" s="15"/>
      <c r="M88" s="15"/>
      <c r="N88" s="15"/>
      <c r="O88" s="15"/>
      <c r="P88" s="15"/>
      <c r="Q88" s="15"/>
      <c r="R88" s="15"/>
    </row>
    <row r="89">
      <c r="A89" s="15"/>
      <c r="B89" s="15"/>
      <c r="C89" s="15"/>
      <c r="D89" s="15"/>
      <c r="E89" s="15"/>
      <c r="F89" s="15"/>
      <c r="G89" s="15"/>
      <c r="H89" s="15"/>
      <c r="I89" s="15"/>
      <c r="J89" s="15"/>
      <c r="K89" s="15"/>
      <c r="L89" s="15"/>
      <c r="M89" s="15"/>
      <c r="N89" s="15"/>
      <c r="O89" s="15"/>
      <c r="P89" s="15"/>
      <c r="Q89" s="15"/>
      <c r="R89" s="15"/>
    </row>
    <row r="90">
      <c r="A90" s="15"/>
      <c r="B90" s="15"/>
      <c r="C90" s="15"/>
      <c r="D90" s="15"/>
      <c r="E90" s="15"/>
      <c r="F90" s="15"/>
      <c r="G90" s="15"/>
      <c r="H90" s="15"/>
      <c r="I90" s="15"/>
      <c r="J90" s="15"/>
      <c r="K90" s="15"/>
      <c r="L90" s="15"/>
      <c r="M90" s="15"/>
      <c r="N90" s="15"/>
      <c r="O90" s="15"/>
      <c r="P90" s="15"/>
      <c r="Q90" s="15"/>
      <c r="R90" s="15"/>
    </row>
    <row r="91">
      <c r="A91" s="15"/>
      <c r="B91" s="15"/>
      <c r="C91" s="15"/>
      <c r="D91" s="15"/>
      <c r="E91" s="15"/>
      <c r="F91" s="15"/>
      <c r="G91" s="15"/>
      <c r="H91" s="15"/>
      <c r="I91" s="15"/>
      <c r="J91" s="15"/>
      <c r="K91" s="15"/>
      <c r="L91" s="15"/>
      <c r="M91" s="15"/>
      <c r="N91" s="15"/>
      <c r="O91" s="15"/>
      <c r="P91" s="15"/>
      <c r="Q91" s="15"/>
      <c r="R91" s="15"/>
    </row>
    <row r="92">
      <c r="A92" s="15"/>
      <c r="B92" s="15"/>
      <c r="C92" s="15"/>
      <c r="D92" s="15"/>
      <c r="E92" s="15"/>
      <c r="F92" s="15"/>
      <c r="G92" s="15"/>
      <c r="H92" s="15"/>
      <c r="I92" s="15"/>
      <c r="J92" s="15"/>
      <c r="K92" s="15"/>
      <c r="L92" s="15"/>
      <c r="M92" s="15"/>
      <c r="N92" s="15"/>
      <c r="O92" s="15"/>
      <c r="P92" s="15"/>
      <c r="Q92" s="15"/>
      <c r="R92" s="15"/>
    </row>
    <row r="93">
      <c r="A93" s="15"/>
      <c r="B93" s="15"/>
      <c r="C93" s="15"/>
      <c r="D93" s="15"/>
      <c r="E93" s="15"/>
      <c r="F93" s="15"/>
      <c r="G93" s="15"/>
      <c r="H93" s="15"/>
      <c r="I93" s="15"/>
      <c r="J93" s="15"/>
      <c r="K93" s="15"/>
      <c r="L93" s="15"/>
      <c r="M93" s="15"/>
      <c r="N93" s="15"/>
      <c r="O93" s="15"/>
      <c r="P93" s="15"/>
      <c r="Q93" s="15"/>
      <c r="R93" s="15"/>
    </row>
    <row r="94">
      <c r="A94" s="15"/>
      <c r="B94" s="15"/>
      <c r="C94" s="15"/>
      <c r="D94" s="15"/>
      <c r="E94" s="15"/>
      <c r="F94" s="15"/>
      <c r="G94" s="15"/>
      <c r="H94" s="15"/>
      <c r="I94" s="15"/>
      <c r="J94" s="15"/>
      <c r="K94" s="15"/>
      <c r="L94" s="15"/>
      <c r="M94" s="15"/>
      <c r="N94" s="15"/>
      <c r="O94" s="15"/>
      <c r="P94" s="15"/>
      <c r="Q94" s="15"/>
      <c r="R94" s="15"/>
    </row>
    <row r="95">
      <c r="A95" s="15"/>
      <c r="B95" s="15"/>
      <c r="C95" s="15"/>
      <c r="D95" s="15"/>
      <c r="E95" s="15"/>
      <c r="F95" s="15"/>
      <c r="G95" s="15"/>
      <c r="H95" s="15"/>
      <c r="I95" s="15"/>
      <c r="J95" s="15"/>
      <c r="K95" s="15"/>
      <c r="L95" s="15"/>
      <c r="M95" s="15"/>
      <c r="N95" s="15"/>
      <c r="O95" s="15"/>
      <c r="P95" s="15"/>
      <c r="Q95" s="15"/>
      <c r="R95" s="15"/>
    </row>
    <row r="96">
      <c r="A96" s="15"/>
      <c r="B96" s="15"/>
      <c r="C96" s="15"/>
      <c r="D96" s="15"/>
      <c r="E96" s="15"/>
      <c r="F96" s="15"/>
      <c r="G96" s="15"/>
      <c r="H96" s="15"/>
      <c r="I96" s="15"/>
      <c r="J96" s="15"/>
      <c r="K96" s="15"/>
      <c r="L96" s="15"/>
      <c r="M96" s="15"/>
      <c r="N96" s="15"/>
      <c r="O96" s="15"/>
      <c r="P96" s="15"/>
      <c r="Q96" s="15"/>
      <c r="R96" s="15"/>
    </row>
    <row r="97">
      <c r="A97" s="15"/>
      <c r="B97" s="15"/>
      <c r="C97" s="15"/>
      <c r="D97" s="15"/>
      <c r="E97" s="15"/>
      <c r="F97" s="15"/>
      <c r="G97" s="15"/>
      <c r="H97" s="15"/>
      <c r="I97" s="15"/>
      <c r="J97" s="15"/>
      <c r="K97" s="15"/>
      <c r="L97" s="15"/>
      <c r="M97" s="15"/>
      <c r="N97" s="15"/>
      <c r="O97" s="15"/>
      <c r="P97" s="15"/>
      <c r="Q97" s="15"/>
      <c r="R97" s="15"/>
    </row>
    <row r="98">
      <c r="A98" s="15"/>
      <c r="B98" s="15"/>
      <c r="C98" s="15"/>
      <c r="D98" s="15"/>
      <c r="E98" s="15"/>
      <c r="F98" s="15"/>
      <c r="G98" s="15"/>
      <c r="H98" s="15"/>
      <c r="I98" s="15"/>
      <c r="J98" s="15"/>
      <c r="K98" s="15"/>
      <c r="L98" s="15"/>
      <c r="M98" s="15"/>
      <c r="N98" s="15"/>
      <c r="O98" s="15"/>
      <c r="P98" s="15"/>
      <c r="Q98" s="15"/>
      <c r="R98" s="15"/>
    </row>
    <row r="99">
      <c r="A99" s="15"/>
      <c r="B99" s="15"/>
      <c r="C99" s="15"/>
      <c r="D99" s="15"/>
      <c r="E99" s="15"/>
      <c r="F99" s="15"/>
      <c r="G99" s="15"/>
      <c r="H99" s="15"/>
      <c r="I99" s="15"/>
      <c r="J99" s="15"/>
      <c r="K99" s="15"/>
      <c r="L99" s="15"/>
      <c r="M99" s="15"/>
      <c r="N99" s="15"/>
      <c r="O99" s="15"/>
      <c r="P99" s="15"/>
      <c r="Q99" s="15"/>
      <c r="R99" s="15"/>
    </row>
    <row r="100">
      <c r="A100" s="15"/>
      <c r="B100" s="15"/>
      <c r="C100" s="15"/>
      <c r="D100" s="15"/>
      <c r="E100" s="15"/>
      <c r="F100" s="15"/>
      <c r="G100" s="15"/>
      <c r="H100" s="15"/>
      <c r="I100" s="15"/>
      <c r="J100" s="15"/>
      <c r="K100" s="15"/>
      <c r="L100" s="15"/>
      <c r="M100" s="15"/>
      <c r="N100" s="15"/>
      <c r="O100" s="15"/>
      <c r="P100" s="15"/>
      <c r="Q100" s="15"/>
      <c r="R100" s="15"/>
    </row>
    <row r="101">
      <c r="A101" s="15"/>
      <c r="B101" s="15"/>
      <c r="C101" s="15"/>
      <c r="D101" s="15"/>
      <c r="E101" s="15"/>
      <c r="F101" s="15"/>
      <c r="G101" s="15"/>
      <c r="H101" s="15"/>
      <c r="I101" s="15"/>
      <c r="J101" s="15"/>
      <c r="K101" s="15"/>
      <c r="L101" s="15"/>
      <c r="M101" s="15"/>
      <c r="N101" s="15"/>
      <c r="O101" s="15"/>
      <c r="P101" s="15"/>
      <c r="Q101" s="15"/>
      <c r="R101" s="15"/>
    </row>
    <row r="102">
      <c r="A102" s="15"/>
      <c r="B102" s="15"/>
      <c r="C102" s="15"/>
      <c r="D102" s="15"/>
      <c r="E102" s="15"/>
      <c r="F102" s="15"/>
      <c r="G102" s="15"/>
      <c r="H102" s="15"/>
      <c r="I102" s="15"/>
      <c r="J102" s="15"/>
      <c r="K102" s="15"/>
      <c r="L102" s="15"/>
      <c r="M102" s="15"/>
      <c r="N102" s="15"/>
      <c r="O102" s="15"/>
      <c r="P102" s="15"/>
      <c r="Q102" s="15"/>
      <c r="R102" s="15"/>
    </row>
    <row r="103">
      <c r="A103" s="15"/>
      <c r="B103" s="15"/>
      <c r="C103" s="15"/>
      <c r="D103" s="15"/>
      <c r="E103" s="15"/>
      <c r="F103" s="15"/>
      <c r="G103" s="15"/>
      <c r="H103" s="15"/>
      <c r="I103" s="15"/>
      <c r="J103" s="15"/>
      <c r="K103" s="15"/>
      <c r="L103" s="15"/>
      <c r="M103" s="15"/>
      <c r="N103" s="15"/>
      <c r="O103" s="15"/>
      <c r="P103" s="15"/>
      <c r="Q103" s="15"/>
      <c r="R103" s="15"/>
    </row>
    <row r="104">
      <c r="A104" s="15"/>
      <c r="B104" s="15"/>
      <c r="C104" s="15"/>
      <c r="D104" s="15"/>
      <c r="E104" s="15"/>
      <c r="F104" s="15"/>
      <c r="G104" s="15"/>
      <c r="H104" s="15"/>
      <c r="I104" s="15"/>
      <c r="J104" s="15"/>
      <c r="K104" s="15"/>
      <c r="L104" s="15"/>
      <c r="M104" s="15"/>
      <c r="N104" s="15"/>
      <c r="O104" s="15"/>
      <c r="P104" s="15"/>
      <c r="Q104" s="15"/>
      <c r="R104" s="15"/>
    </row>
    <row r="105">
      <c r="A105" s="15"/>
      <c r="B105" s="15"/>
      <c r="C105" s="15"/>
      <c r="D105" s="15"/>
      <c r="E105" s="15"/>
      <c r="F105" s="15"/>
      <c r="G105" s="15"/>
      <c r="H105" s="15"/>
      <c r="I105" s="15"/>
      <c r="J105" s="15"/>
      <c r="K105" s="15"/>
      <c r="L105" s="15"/>
      <c r="M105" s="15"/>
      <c r="N105" s="15"/>
      <c r="O105" s="15"/>
      <c r="P105" s="15"/>
      <c r="Q105" s="15"/>
      <c r="R105" s="15"/>
    </row>
    <row r="106">
      <c r="A106" s="15"/>
      <c r="B106" s="15"/>
      <c r="C106" s="15"/>
      <c r="D106" s="15"/>
      <c r="E106" s="15"/>
      <c r="F106" s="15"/>
      <c r="G106" s="15"/>
      <c r="H106" s="15"/>
      <c r="I106" s="15"/>
      <c r="J106" s="15"/>
      <c r="K106" s="15"/>
      <c r="L106" s="15"/>
      <c r="M106" s="15"/>
      <c r="N106" s="15"/>
      <c r="O106" s="15"/>
      <c r="P106" s="15"/>
      <c r="Q106" s="15"/>
      <c r="R106" s="15"/>
    </row>
    <row r="107">
      <c r="A107" s="15"/>
      <c r="B107" s="15"/>
      <c r="C107" s="15"/>
      <c r="D107" s="15"/>
      <c r="E107" s="15"/>
      <c r="F107" s="15"/>
      <c r="G107" s="15"/>
      <c r="H107" s="15"/>
      <c r="I107" s="15"/>
      <c r="J107" s="15"/>
      <c r="K107" s="15"/>
      <c r="L107" s="15"/>
      <c r="M107" s="15"/>
      <c r="N107" s="15"/>
      <c r="O107" s="15"/>
      <c r="P107" s="15"/>
      <c r="Q107" s="15"/>
      <c r="R107" s="15"/>
    </row>
    <row r="108">
      <c r="A108" s="15"/>
      <c r="B108" s="15"/>
      <c r="C108" s="15"/>
      <c r="D108" s="15"/>
      <c r="E108" s="15"/>
      <c r="F108" s="15"/>
      <c r="G108" s="15"/>
      <c r="H108" s="15"/>
      <c r="I108" s="15"/>
      <c r="J108" s="15"/>
      <c r="K108" s="15"/>
      <c r="L108" s="15"/>
      <c r="M108" s="15"/>
      <c r="N108" s="15"/>
      <c r="O108" s="15"/>
      <c r="P108" s="15"/>
      <c r="Q108" s="15"/>
      <c r="R108" s="15"/>
    </row>
    <row r="109">
      <c r="A109" s="15"/>
      <c r="B109" s="15"/>
      <c r="C109" s="15"/>
      <c r="D109" s="15"/>
      <c r="E109" s="15"/>
      <c r="F109" s="15"/>
      <c r="G109" s="15"/>
      <c r="H109" s="15"/>
      <c r="I109" s="15"/>
      <c r="J109" s="15"/>
      <c r="K109" s="15"/>
      <c r="L109" s="15"/>
      <c r="M109" s="15"/>
      <c r="N109" s="15"/>
      <c r="O109" s="15"/>
      <c r="P109" s="15"/>
      <c r="Q109" s="15"/>
      <c r="R109" s="15"/>
    </row>
    <row r="110">
      <c r="A110" s="15"/>
      <c r="B110" s="15"/>
      <c r="C110" s="15"/>
      <c r="D110" s="15"/>
      <c r="E110" s="15"/>
      <c r="F110" s="15"/>
      <c r="G110" s="15"/>
      <c r="H110" s="15"/>
      <c r="I110" s="15"/>
      <c r="J110" s="15"/>
      <c r="K110" s="15"/>
      <c r="L110" s="15"/>
      <c r="M110" s="15"/>
      <c r="N110" s="15"/>
      <c r="O110" s="15"/>
      <c r="P110" s="15"/>
      <c r="Q110" s="15"/>
      <c r="R110" s="15"/>
    </row>
    <row r="111">
      <c r="A111" s="15"/>
      <c r="B111" s="15"/>
      <c r="C111" s="15"/>
      <c r="D111" s="15"/>
      <c r="E111" s="15"/>
      <c r="F111" s="15"/>
      <c r="G111" s="15"/>
      <c r="H111" s="15"/>
      <c r="I111" s="15"/>
      <c r="J111" s="15"/>
      <c r="K111" s="15"/>
      <c r="L111" s="15"/>
      <c r="M111" s="15"/>
      <c r="N111" s="15"/>
      <c r="O111" s="15"/>
      <c r="P111" s="15"/>
      <c r="Q111" s="15"/>
      <c r="R111" s="15"/>
    </row>
    <row r="112">
      <c r="A112" s="15"/>
      <c r="B112" s="15"/>
      <c r="C112" s="15"/>
      <c r="D112" s="15"/>
      <c r="E112" s="15"/>
      <c r="F112" s="15"/>
      <c r="G112" s="15"/>
      <c r="H112" s="15"/>
      <c r="I112" s="15"/>
      <c r="J112" s="15"/>
      <c r="K112" s="15"/>
      <c r="L112" s="15"/>
      <c r="M112" s="15"/>
      <c r="N112" s="15"/>
      <c r="O112" s="15"/>
      <c r="P112" s="15"/>
      <c r="Q112" s="15"/>
      <c r="R112" s="15"/>
    </row>
    <row r="113">
      <c r="A113" s="15"/>
      <c r="B113" s="15"/>
      <c r="C113" s="15"/>
      <c r="D113" s="15"/>
      <c r="E113" s="15"/>
      <c r="F113" s="15"/>
      <c r="G113" s="15"/>
      <c r="H113" s="15"/>
      <c r="I113" s="15"/>
      <c r="J113" s="15"/>
      <c r="K113" s="15"/>
      <c r="L113" s="15"/>
      <c r="M113" s="15"/>
      <c r="N113" s="15"/>
      <c r="O113" s="15"/>
      <c r="P113" s="15"/>
      <c r="Q113" s="15"/>
      <c r="R113" s="15"/>
    </row>
    <row r="114">
      <c r="A114" s="15"/>
      <c r="B114" s="15"/>
      <c r="C114" s="15"/>
      <c r="D114" s="15"/>
      <c r="E114" s="15"/>
      <c r="F114" s="15"/>
      <c r="G114" s="15"/>
      <c r="H114" s="15"/>
      <c r="I114" s="15"/>
      <c r="J114" s="15"/>
      <c r="K114" s="15"/>
      <c r="L114" s="15"/>
      <c r="M114" s="15"/>
      <c r="N114" s="15"/>
      <c r="O114" s="15"/>
      <c r="P114" s="15"/>
      <c r="Q114" s="15"/>
      <c r="R114" s="15"/>
    </row>
    <row r="115">
      <c r="A115" s="15"/>
      <c r="B115" s="15"/>
      <c r="C115" s="15"/>
      <c r="D115" s="15"/>
      <c r="E115" s="15"/>
      <c r="F115" s="15"/>
      <c r="G115" s="15"/>
      <c r="H115" s="15"/>
      <c r="I115" s="15"/>
      <c r="J115" s="15"/>
      <c r="K115" s="15"/>
      <c r="L115" s="15"/>
      <c r="M115" s="15"/>
      <c r="N115" s="15"/>
      <c r="O115" s="15"/>
      <c r="P115" s="15"/>
      <c r="Q115" s="15"/>
      <c r="R115" s="15"/>
    </row>
    <row r="116">
      <c r="A116" s="15"/>
      <c r="B116" s="15"/>
      <c r="C116" s="15"/>
      <c r="D116" s="15"/>
      <c r="E116" s="15"/>
      <c r="F116" s="15"/>
      <c r="G116" s="15"/>
      <c r="H116" s="15"/>
      <c r="I116" s="15"/>
      <c r="J116" s="15"/>
      <c r="K116" s="15"/>
      <c r="L116" s="15"/>
      <c r="M116" s="15"/>
      <c r="N116" s="15"/>
      <c r="O116" s="15"/>
      <c r="P116" s="15"/>
      <c r="Q116" s="15"/>
      <c r="R116" s="15"/>
    </row>
    <row r="117">
      <c r="A117" s="15"/>
      <c r="B117" s="15"/>
      <c r="C117" s="15"/>
      <c r="D117" s="15"/>
      <c r="E117" s="15"/>
      <c r="F117" s="15"/>
      <c r="G117" s="15"/>
      <c r="H117" s="15"/>
      <c r="I117" s="15"/>
      <c r="J117" s="15"/>
      <c r="K117" s="15"/>
      <c r="L117" s="15"/>
      <c r="M117" s="15"/>
      <c r="N117" s="15"/>
      <c r="O117" s="15"/>
      <c r="P117" s="15"/>
      <c r="Q117" s="15"/>
      <c r="R117" s="15"/>
    </row>
    <row r="118">
      <c r="A118" s="15"/>
      <c r="B118" s="15"/>
      <c r="C118" s="15"/>
      <c r="D118" s="15"/>
      <c r="E118" s="15"/>
      <c r="F118" s="15"/>
      <c r="G118" s="15"/>
      <c r="H118" s="15"/>
      <c r="I118" s="15"/>
      <c r="J118" s="15"/>
      <c r="K118" s="15"/>
      <c r="L118" s="15"/>
      <c r="M118" s="15"/>
      <c r="N118" s="15"/>
      <c r="O118" s="15"/>
      <c r="P118" s="15"/>
      <c r="Q118" s="15"/>
      <c r="R118" s="15"/>
    </row>
    <row r="119">
      <c r="A119" s="15"/>
      <c r="B119" s="15"/>
      <c r="C119" s="15"/>
      <c r="D119" s="15"/>
      <c r="E119" s="15"/>
      <c r="F119" s="15"/>
      <c r="G119" s="15"/>
      <c r="H119" s="15"/>
      <c r="I119" s="15"/>
      <c r="J119" s="15"/>
      <c r="K119" s="15"/>
      <c r="L119" s="15"/>
      <c r="M119" s="15"/>
      <c r="N119" s="15"/>
      <c r="O119" s="15"/>
      <c r="P119" s="15"/>
      <c r="Q119" s="15"/>
      <c r="R119" s="15"/>
    </row>
    <row r="120">
      <c r="A120" s="15"/>
      <c r="B120" s="15"/>
      <c r="C120" s="15"/>
      <c r="D120" s="15"/>
      <c r="E120" s="15"/>
      <c r="F120" s="15"/>
      <c r="G120" s="15"/>
      <c r="H120" s="15"/>
      <c r="I120" s="15"/>
      <c r="J120" s="15"/>
      <c r="K120" s="15"/>
      <c r="L120" s="15"/>
      <c r="M120" s="15"/>
      <c r="N120" s="15"/>
      <c r="O120" s="15"/>
      <c r="P120" s="15"/>
      <c r="Q120" s="15"/>
      <c r="R120" s="15"/>
    </row>
    <row r="121">
      <c r="A121" s="15"/>
      <c r="B121" s="15"/>
      <c r="C121" s="15"/>
      <c r="D121" s="15"/>
      <c r="E121" s="15"/>
      <c r="F121" s="15"/>
      <c r="G121" s="15"/>
      <c r="H121" s="15"/>
      <c r="I121" s="15"/>
      <c r="J121" s="15"/>
      <c r="K121" s="15"/>
      <c r="L121" s="15"/>
      <c r="M121" s="15"/>
      <c r="N121" s="15"/>
      <c r="O121" s="15"/>
      <c r="P121" s="15"/>
      <c r="Q121" s="15"/>
      <c r="R121" s="15"/>
    </row>
    <row r="122">
      <c r="A122" s="15"/>
      <c r="B122" s="15"/>
      <c r="C122" s="15"/>
      <c r="D122" s="15"/>
      <c r="E122" s="15"/>
      <c r="F122" s="15"/>
      <c r="G122" s="15"/>
      <c r="H122" s="15"/>
      <c r="I122" s="15"/>
      <c r="J122" s="15"/>
      <c r="K122" s="15"/>
      <c r="L122" s="15"/>
      <c r="M122" s="15"/>
      <c r="N122" s="15"/>
      <c r="O122" s="15"/>
      <c r="P122" s="15"/>
      <c r="Q122" s="15"/>
      <c r="R122" s="15"/>
    </row>
    <row r="123">
      <c r="A123" s="15"/>
      <c r="B123" s="15"/>
      <c r="C123" s="15"/>
      <c r="D123" s="15"/>
      <c r="E123" s="15"/>
      <c r="F123" s="15"/>
      <c r="G123" s="15"/>
      <c r="H123" s="15"/>
      <c r="I123" s="15"/>
      <c r="J123" s="15"/>
      <c r="K123" s="15"/>
      <c r="L123" s="15"/>
      <c r="M123" s="15"/>
      <c r="N123" s="15"/>
      <c r="O123" s="15"/>
      <c r="P123" s="15"/>
      <c r="Q123" s="15"/>
      <c r="R123" s="15"/>
    </row>
    <row r="124">
      <c r="A124" s="15"/>
      <c r="B124" s="15"/>
      <c r="C124" s="15"/>
      <c r="D124" s="15"/>
      <c r="E124" s="15"/>
      <c r="F124" s="15"/>
      <c r="G124" s="15"/>
      <c r="H124" s="15"/>
      <c r="I124" s="15"/>
      <c r="J124" s="15"/>
      <c r="K124" s="15"/>
      <c r="L124" s="15"/>
      <c r="M124" s="15"/>
      <c r="N124" s="15"/>
      <c r="O124" s="15"/>
      <c r="P124" s="15"/>
      <c r="Q124" s="15"/>
      <c r="R124" s="15"/>
    </row>
    <row r="125">
      <c r="A125" s="15"/>
      <c r="B125" s="15"/>
      <c r="C125" s="15"/>
      <c r="D125" s="15"/>
      <c r="E125" s="15"/>
      <c r="F125" s="15"/>
      <c r="G125" s="15"/>
      <c r="H125" s="15"/>
      <c r="I125" s="15"/>
      <c r="J125" s="15"/>
      <c r="K125" s="15"/>
      <c r="L125" s="15"/>
      <c r="M125" s="15"/>
      <c r="N125" s="15"/>
      <c r="O125" s="15"/>
      <c r="P125" s="15"/>
      <c r="Q125" s="15"/>
      <c r="R125" s="15"/>
    </row>
    <row r="126">
      <c r="A126" s="15"/>
      <c r="B126" s="15"/>
      <c r="C126" s="15"/>
      <c r="D126" s="15"/>
      <c r="E126" s="15"/>
      <c r="F126" s="15"/>
      <c r="G126" s="15"/>
      <c r="H126" s="15"/>
      <c r="I126" s="15"/>
      <c r="J126" s="15"/>
      <c r="K126" s="15"/>
      <c r="L126" s="15"/>
      <c r="M126" s="15"/>
      <c r="N126" s="15"/>
      <c r="O126" s="15"/>
      <c r="P126" s="15"/>
      <c r="Q126" s="15"/>
      <c r="R126" s="15"/>
    </row>
    <row r="127">
      <c r="A127" s="15"/>
      <c r="B127" s="15"/>
      <c r="C127" s="15"/>
      <c r="D127" s="15"/>
      <c r="E127" s="15"/>
      <c r="F127" s="15"/>
      <c r="G127" s="15"/>
      <c r="H127" s="15"/>
      <c r="I127" s="15"/>
      <c r="J127" s="15"/>
      <c r="K127" s="15"/>
      <c r="L127" s="15"/>
      <c r="M127" s="15"/>
      <c r="N127" s="15"/>
      <c r="O127" s="15"/>
      <c r="P127" s="15"/>
      <c r="Q127" s="15"/>
      <c r="R127" s="15"/>
    </row>
    <row r="128">
      <c r="A128" s="15"/>
      <c r="B128" s="15"/>
      <c r="C128" s="15"/>
      <c r="D128" s="15"/>
      <c r="E128" s="15"/>
      <c r="F128" s="15"/>
      <c r="G128" s="15"/>
      <c r="H128" s="15"/>
      <c r="I128" s="15"/>
      <c r="J128" s="15"/>
      <c r="K128" s="15"/>
      <c r="L128" s="15"/>
      <c r="M128" s="15"/>
      <c r="N128" s="15"/>
      <c r="O128" s="15"/>
      <c r="P128" s="15"/>
      <c r="Q128" s="15"/>
      <c r="R128" s="15"/>
    </row>
    <row r="129">
      <c r="A129" s="15"/>
      <c r="B129" s="15"/>
      <c r="C129" s="15"/>
      <c r="D129" s="15"/>
      <c r="E129" s="15"/>
      <c r="F129" s="15"/>
      <c r="G129" s="15"/>
      <c r="H129" s="15"/>
      <c r="I129" s="15"/>
      <c r="J129" s="15"/>
      <c r="K129" s="15"/>
      <c r="L129" s="15"/>
      <c r="M129" s="15"/>
      <c r="N129" s="15"/>
      <c r="O129" s="15"/>
      <c r="P129" s="15"/>
      <c r="Q129" s="15"/>
      <c r="R129" s="15"/>
    </row>
    <row r="130">
      <c r="A130" s="15"/>
      <c r="B130" s="15"/>
      <c r="C130" s="15"/>
      <c r="D130" s="15"/>
      <c r="E130" s="15"/>
      <c r="F130" s="15"/>
      <c r="G130" s="15"/>
      <c r="H130" s="15"/>
      <c r="I130" s="15"/>
      <c r="J130" s="15"/>
      <c r="K130" s="15"/>
      <c r="L130" s="15"/>
      <c r="M130" s="15"/>
      <c r="N130" s="15"/>
      <c r="O130" s="15"/>
      <c r="P130" s="15"/>
      <c r="Q130" s="15"/>
      <c r="R130" s="15"/>
    </row>
    <row r="131">
      <c r="A131" s="15"/>
      <c r="B131" s="15"/>
      <c r="C131" s="15"/>
      <c r="D131" s="15"/>
      <c r="E131" s="15"/>
      <c r="F131" s="15"/>
      <c r="G131" s="15"/>
      <c r="H131" s="15"/>
      <c r="I131" s="15"/>
      <c r="J131" s="15"/>
      <c r="K131" s="15"/>
      <c r="L131" s="15"/>
      <c r="M131" s="15"/>
      <c r="N131" s="15"/>
      <c r="O131" s="15"/>
      <c r="P131" s="15"/>
      <c r="Q131" s="15"/>
      <c r="R131" s="15"/>
    </row>
    <row r="132">
      <c r="A132" s="15"/>
      <c r="B132" s="15"/>
      <c r="C132" s="15"/>
      <c r="D132" s="15"/>
      <c r="E132" s="15"/>
      <c r="F132" s="15"/>
      <c r="G132" s="15"/>
      <c r="H132" s="15"/>
      <c r="I132" s="15"/>
      <c r="J132" s="15"/>
      <c r="K132" s="15"/>
      <c r="L132" s="15"/>
      <c r="M132" s="15"/>
      <c r="N132" s="15"/>
      <c r="O132" s="15"/>
      <c r="P132" s="15"/>
      <c r="Q132" s="15"/>
      <c r="R132" s="15"/>
    </row>
    <row r="133">
      <c r="A133" s="15"/>
      <c r="B133" s="15"/>
      <c r="C133" s="15"/>
      <c r="D133" s="15"/>
      <c r="E133" s="15"/>
      <c r="F133" s="15"/>
      <c r="G133" s="15"/>
      <c r="H133" s="15"/>
      <c r="I133" s="15"/>
      <c r="J133" s="15"/>
      <c r="K133" s="15"/>
      <c r="L133" s="15"/>
      <c r="M133" s="15"/>
      <c r="N133" s="15"/>
      <c r="O133" s="15"/>
      <c r="P133" s="15"/>
      <c r="Q133" s="15"/>
      <c r="R133" s="15"/>
    </row>
    <row r="134">
      <c r="A134" s="15"/>
      <c r="B134" s="15"/>
      <c r="C134" s="15"/>
      <c r="D134" s="15"/>
      <c r="E134" s="15"/>
      <c r="F134" s="15"/>
      <c r="G134" s="15"/>
      <c r="H134" s="15"/>
      <c r="I134" s="15"/>
      <c r="J134" s="15"/>
      <c r="K134" s="15"/>
      <c r="L134" s="15"/>
      <c r="M134" s="15"/>
      <c r="N134" s="15"/>
      <c r="O134" s="15"/>
      <c r="P134" s="15"/>
      <c r="Q134" s="15"/>
      <c r="R134" s="15"/>
    </row>
    <row r="135">
      <c r="A135" s="15"/>
      <c r="B135" s="15"/>
      <c r="C135" s="15"/>
      <c r="D135" s="15"/>
      <c r="E135" s="15"/>
      <c r="F135" s="15"/>
      <c r="G135" s="15"/>
      <c r="H135" s="15"/>
      <c r="I135" s="15"/>
      <c r="J135" s="15"/>
      <c r="K135" s="15"/>
      <c r="L135" s="15"/>
      <c r="M135" s="15"/>
      <c r="N135" s="15"/>
      <c r="O135" s="15"/>
      <c r="P135" s="15"/>
      <c r="Q135" s="15"/>
      <c r="R135" s="15"/>
    </row>
    <row r="136">
      <c r="A136" s="15"/>
      <c r="B136" s="15"/>
      <c r="C136" s="15"/>
      <c r="D136" s="15"/>
      <c r="E136" s="15"/>
      <c r="F136" s="15"/>
      <c r="G136" s="15"/>
      <c r="H136" s="15"/>
      <c r="I136" s="15"/>
      <c r="J136" s="15"/>
      <c r="K136" s="15"/>
      <c r="L136" s="15"/>
      <c r="M136" s="15"/>
      <c r="N136" s="15"/>
      <c r="O136" s="15"/>
      <c r="P136" s="15"/>
      <c r="Q136" s="15"/>
      <c r="R136" s="15"/>
    </row>
    <row r="137">
      <c r="A137" s="15"/>
      <c r="B137" s="15"/>
      <c r="C137" s="15"/>
      <c r="D137" s="15"/>
      <c r="E137" s="15"/>
      <c r="F137" s="15"/>
      <c r="G137" s="15"/>
      <c r="H137" s="15"/>
      <c r="I137" s="15"/>
      <c r="J137" s="15"/>
      <c r="K137" s="15"/>
      <c r="L137" s="15"/>
      <c r="M137" s="15"/>
      <c r="N137" s="15"/>
      <c r="O137" s="15"/>
      <c r="P137" s="15"/>
      <c r="Q137" s="15"/>
      <c r="R137" s="15"/>
    </row>
    <row r="138">
      <c r="A138" s="15"/>
      <c r="B138" s="15"/>
      <c r="C138" s="15"/>
      <c r="D138" s="15"/>
      <c r="E138" s="15"/>
      <c r="F138" s="15"/>
      <c r="G138" s="15"/>
      <c r="H138" s="15"/>
      <c r="I138" s="15"/>
      <c r="J138" s="15"/>
      <c r="K138" s="15"/>
      <c r="L138" s="15"/>
      <c r="M138" s="15"/>
      <c r="N138" s="15"/>
      <c r="O138" s="15"/>
      <c r="P138" s="15"/>
      <c r="Q138" s="15"/>
      <c r="R138" s="15"/>
    </row>
    <row r="139">
      <c r="A139" s="15"/>
      <c r="B139" s="15"/>
      <c r="C139" s="15"/>
      <c r="D139" s="15"/>
      <c r="E139" s="15"/>
      <c r="F139" s="15"/>
      <c r="G139" s="15"/>
      <c r="H139" s="15"/>
      <c r="I139" s="15"/>
      <c r="J139" s="15"/>
      <c r="K139" s="15"/>
      <c r="L139" s="15"/>
      <c r="M139" s="15"/>
      <c r="N139" s="15"/>
      <c r="O139" s="15"/>
      <c r="P139" s="15"/>
      <c r="Q139" s="15"/>
      <c r="R139" s="15"/>
    </row>
    <row r="140">
      <c r="A140" s="15"/>
      <c r="B140" s="15"/>
      <c r="C140" s="15"/>
      <c r="D140" s="15"/>
      <c r="E140" s="15"/>
      <c r="F140" s="15"/>
      <c r="G140" s="15"/>
      <c r="H140" s="15"/>
      <c r="I140" s="15"/>
      <c r="J140" s="15"/>
      <c r="K140" s="15"/>
      <c r="L140" s="15"/>
      <c r="M140" s="15"/>
      <c r="N140" s="15"/>
      <c r="O140" s="15"/>
      <c r="P140" s="15"/>
      <c r="Q140" s="15"/>
      <c r="R140" s="15"/>
    </row>
    <row r="141">
      <c r="A141" s="15"/>
      <c r="B141" s="15"/>
      <c r="C141" s="15"/>
      <c r="D141" s="15"/>
      <c r="E141" s="15"/>
      <c r="F141" s="15"/>
      <c r="G141" s="15"/>
      <c r="H141" s="15"/>
      <c r="I141" s="15"/>
      <c r="J141" s="15"/>
      <c r="K141" s="15"/>
      <c r="L141" s="15"/>
      <c r="M141" s="15"/>
      <c r="N141" s="15"/>
      <c r="O141" s="15"/>
      <c r="P141" s="15"/>
      <c r="Q141" s="15"/>
      <c r="R141" s="15"/>
    </row>
    <row r="142">
      <c r="A142" s="15"/>
      <c r="B142" s="15"/>
      <c r="C142" s="15"/>
      <c r="D142" s="15"/>
      <c r="E142" s="15"/>
      <c r="F142" s="15"/>
      <c r="G142" s="15"/>
      <c r="H142" s="15"/>
      <c r="I142" s="15"/>
      <c r="J142" s="15"/>
      <c r="K142" s="15"/>
      <c r="L142" s="15"/>
      <c r="M142" s="15"/>
      <c r="N142" s="15"/>
      <c r="O142" s="15"/>
      <c r="P142" s="15"/>
      <c r="Q142" s="15"/>
      <c r="R142" s="15"/>
    </row>
    <row r="143">
      <c r="A143" s="15"/>
      <c r="B143" s="15"/>
      <c r="C143" s="15"/>
      <c r="D143" s="15"/>
      <c r="E143" s="15"/>
      <c r="F143" s="15"/>
      <c r="G143" s="15"/>
      <c r="H143" s="15"/>
      <c r="I143" s="15"/>
      <c r="J143" s="15"/>
      <c r="K143" s="15"/>
      <c r="L143" s="15"/>
      <c r="M143" s="15"/>
      <c r="N143" s="15"/>
      <c r="O143" s="15"/>
      <c r="P143" s="15"/>
      <c r="Q143" s="15"/>
      <c r="R143" s="15"/>
    </row>
    <row r="144">
      <c r="A144" s="15"/>
      <c r="B144" s="15"/>
      <c r="C144" s="15"/>
      <c r="D144" s="15"/>
      <c r="E144" s="15"/>
      <c r="F144" s="15"/>
      <c r="G144" s="15"/>
      <c r="H144" s="15"/>
      <c r="I144" s="15"/>
      <c r="J144" s="15"/>
      <c r="K144" s="15"/>
      <c r="L144" s="15"/>
      <c r="M144" s="15"/>
      <c r="N144" s="15"/>
      <c r="O144" s="15"/>
      <c r="P144" s="15"/>
      <c r="Q144" s="15"/>
      <c r="R144" s="15"/>
    </row>
    <row r="145">
      <c r="A145" s="15"/>
      <c r="B145" s="15"/>
      <c r="C145" s="15"/>
      <c r="D145" s="15"/>
      <c r="E145" s="15"/>
      <c r="F145" s="15"/>
      <c r="G145" s="15"/>
      <c r="H145" s="15"/>
      <c r="I145" s="15"/>
      <c r="J145" s="15"/>
      <c r="K145" s="15"/>
      <c r="L145" s="15"/>
      <c r="M145" s="15"/>
      <c r="N145" s="15"/>
      <c r="O145" s="15"/>
      <c r="P145" s="15"/>
      <c r="Q145" s="15"/>
      <c r="R145" s="15"/>
    </row>
    <row r="146">
      <c r="A146" s="15"/>
      <c r="B146" s="15"/>
      <c r="C146" s="15"/>
      <c r="D146" s="15"/>
      <c r="E146" s="15"/>
      <c r="F146" s="15"/>
      <c r="G146" s="15"/>
      <c r="H146" s="15"/>
      <c r="I146" s="15"/>
      <c r="J146" s="15"/>
      <c r="K146" s="15"/>
      <c r="L146" s="15"/>
      <c r="M146" s="15"/>
      <c r="N146" s="15"/>
      <c r="O146" s="15"/>
      <c r="P146" s="15"/>
      <c r="Q146" s="15"/>
      <c r="R146" s="15"/>
    </row>
    <row r="147">
      <c r="A147" s="15"/>
      <c r="B147" s="15"/>
      <c r="C147" s="15"/>
      <c r="D147" s="15"/>
      <c r="E147" s="15"/>
      <c r="F147" s="15"/>
      <c r="G147" s="15"/>
      <c r="H147" s="15"/>
      <c r="I147" s="15"/>
      <c r="J147" s="15"/>
      <c r="K147" s="15"/>
      <c r="L147" s="15"/>
      <c r="M147" s="15"/>
      <c r="N147" s="15"/>
      <c r="O147" s="15"/>
      <c r="P147" s="15"/>
      <c r="Q147" s="15"/>
      <c r="R147" s="15"/>
    </row>
    <row r="148">
      <c r="A148" s="15"/>
      <c r="B148" s="15"/>
      <c r="C148" s="15"/>
      <c r="D148" s="15"/>
      <c r="E148" s="15"/>
      <c r="F148" s="15"/>
      <c r="G148" s="15"/>
      <c r="H148" s="15"/>
      <c r="I148" s="15"/>
      <c r="J148" s="15"/>
      <c r="K148" s="15"/>
      <c r="L148" s="15"/>
      <c r="M148" s="15"/>
      <c r="N148" s="15"/>
      <c r="O148" s="15"/>
      <c r="P148" s="15"/>
      <c r="Q148" s="15"/>
      <c r="R148" s="15"/>
    </row>
    <row r="149">
      <c r="A149" s="15"/>
      <c r="B149" s="15"/>
      <c r="C149" s="15"/>
      <c r="D149" s="15"/>
      <c r="E149" s="15"/>
      <c r="F149" s="15"/>
      <c r="G149" s="15"/>
      <c r="H149" s="15"/>
      <c r="I149" s="15"/>
      <c r="J149" s="15"/>
      <c r="K149" s="15"/>
      <c r="L149" s="15"/>
      <c r="M149" s="15"/>
      <c r="N149" s="15"/>
      <c r="O149" s="15"/>
      <c r="P149" s="15"/>
      <c r="Q149" s="15"/>
      <c r="R149" s="15"/>
    </row>
    <row r="150">
      <c r="A150" s="15"/>
      <c r="B150" s="15"/>
      <c r="C150" s="15"/>
      <c r="D150" s="15"/>
      <c r="E150" s="15"/>
      <c r="F150" s="15"/>
      <c r="G150" s="15"/>
      <c r="H150" s="15"/>
      <c r="I150" s="15"/>
      <c r="J150" s="15"/>
      <c r="K150" s="15"/>
      <c r="L150" s="15"/>
      <c r="M150" s="15"/>
      <c r="N150" s="15"/>
      <c r="O150" s="15"/>
      <c r="P150" s="15"/>
      <c r="Q150" s="15"/>
      <c r="R150" s="15"/>
    </row>
    <row r="151">
      <c r="A151" s="15"/>
      <c r="B151" s="15"/>
      <c r="C151" s="15"/>
      <c r="D151" s="15"/>
      <c r="E151" s="15"/>
      <c r="F151" s="15"/>
      <c r="G151" s="15"/>
      <c r="H151" s="15"/>
      <c r="I151" s="15"/>
      <c r="J151" s="15"/>
      <c r="K151" s="15"/>
      <c r="L151" s="15"/>
      <c r="M151" s="15"/>
      <c r="N151" s="15"/>
      <c r="O151" s="15"/>
      <c r="P151" s="15"/>
      <c r="Q151" s="15"/>
      <c r="R151" s="15"/>
    </row>
    <row r="152">
      <c r="A152" s="15"/>
      <c r="B152" s="15"/>
      <c r="C152" s="15"/>
      <c r="D152" s="15"/>
      <c r="E152" s="15"/>
      <c r="F152" s="15"/>
      <c r="G152" s="15"/>
      <c r="H152" s="15"/>
      <c r="I152" s="15"/>
      <c r="J152" s="15"/>
      <c r="K152" s="15"/>
      <c r="L152" s="15"/>
      <c r="M152" s="15"/>
      <c r="N152" s="15"/>
      <c r="O152" s="15"/>
      <c r="P152" s="15"/>
      <c r="Q152" s="15"/>
      <c r="R152" s="15"/>
    </row>
    <row r="153">
      <c r="A153" s="15"/>
      <c r="B153" s="15"/>
      <c r="C153" s="15"/>
      <c r="D153" s="15"/>
      <c r="E153" s="15"/>
      <c r="F153" s="15"/>
      <c r="G153" s="15"/>
      <c r="H153" s="15"/>
      <c r="I153" s="15"/>
      <c r="J153" s="15"/>
      <c r="K153" s="15"/>
      <c r="L153" s="15"/>
      <c r="M153" s="15"/>
      <c r="N153" s="15"/>
      <c r="O153" s="15"/>
      <c r="P153" s="15"/>
      <c r="Q153" s="15"/>
      <c r="R153" s="15"/>
    </row>
    <row r="154">
      <c r="A154" s="15"/>
      <c r="B154" s="15"/>
      <c r="C154" s="15"/>
      <c r="D154" s="15"/>
      <c r="E154" s="15"/>
      <c r="F154" s="15"/>
      <c r="G154" s="15"/>
      <c r="H154" s="15"/>
      <c r="I154" s="15"/>
      <c r="J154" s="15"/>
      <c r="K154" s="15"/>
      <c r="L154" s="15"/>
      <c r="M154" s="15"/>
      <c r="N154" s="15"/>
      <c r="O154" s="15"/>
      <c r="P154" s="15"/>
      <c r="Q154" s="15"/>
      <c r="R154" s="15"/>
    </row>
    <row r="155">
      <c r="A155" s="15"/>
      <c r="B155" s="15"/>
      <c r="C155" s="15"/>
      <c r="D155" s="15"/>
      <c r="E155" s="15"/>
      <c r="F155" s="15"/>
      <c r="G155" s="15"/>
      <c r="H155" s="15"/>
      <c r="I155" s="15"/>
      <c r="J155" s="15"/>
      <c r="K155" s="15"/>
      <c r="L155" s="15"/>
      <c r="M155" s="15"/>
      <c r="N155" s="15"/>
      <c r="O155" s="15"/>
      <c r="P155" s="15"/>
      <c r="Q155" s="15"/>
      <c r="R155" s="15"/>
    </row>
    <row r="156">
      <c r="A156" s="15"/>
      <c r="B156" s="15"/>
      <c r="C156" s="15"/>
      <c r="D156" s="15"/>
      <c r="E156" s="15"/>
      <c r="F156" s="15"/>
      <c r="G156" s="15"/>
      <c r="H156" s="15"/>
      <c r="I156" s="15"/>
      <c r="J156" s="15"/>
      <c r="K156" s="15"/>
      <c r="L156" s="15"/>
      <c r="M156" s="15"/>
      <c r="N156" s="15"/>
      <c r="O156" s="15"/>
      <c r="P156" s="15"/>
      <c r="Q156" s="15"/>
      <c r="R156" s="15"/>
    </row>
    <row r="157">
      <c r="A157" s="15"/>
      <c r="B157" s="15"/>
      <c r="C157" s="15"/>
      <c r="D157" s="15"/>
      <c r="E157" s="15"/>
      <c r="F157" s="15"/>
      <c r="G157" s="15"/>
      <c r="H157" s="15"/>
      <c r="I157" s="15"/>
      <c r="J157" s="15"/>
      <c r="K157" s="15"/>
      <c r="L157" s="15"/>
      <c r="M157" s="15"/>
      <c r="N157" s="15"/>
      <c r="O157" s="15"/>
      <c r="P157" s="15"/>
      <c r="Q157" s="15"/>
      <c r="R157" s="15"/>
    </row>
    <row r="158">
      <c r="A158" s="15"/>
      <c r="B158" s="15"/>
      <c r="C158" s="15"/>
      <c r="D158" s="15"/>
      <c r="E158" s="15"/>
      <c r="F158" s="15"/>
      <c r="G158" s="15"/>
      <c r="H158" s="15"/>
      <c r="I158" s="15"/>
      <c r="J158" s="15"/>
      <c r="K158" s="15"/>
      <c r="L158" s="15"/>
      <c r="M158" s="15"/>
      <c r="N158" s="15"/>
      <c r="O158" s="15"/>
      <c r="P158" s="15"/>
      <c r="Q158" s="15"/>
      <c r="R158" s="15"/>
    </row>
    <row r="159">
      <c r="A159" s="15"/>
      <c r="B159" s="15"/>
      <c r="C159" s="15"/>
      <c r="D159" s="15"/>
      <c r="E159" s="15"/>
      <c r="F159" s="15"/>
      <c r="G159" s="15"/>
      <c r="H159" s="15"/>
      <c r="I159" s="15"/>
      <c r="J159" s="15"/>
      <c r="K159" s="15"/>
      <c r="L159" s="15"/>
      <c r="M159" s="15"/>
      <c r="N159" s="15"/>
      <c r="O159" s="15"/>
      <c r="P159" s="15"/>
      <c r="Q159" s="15"/>
      <c r="R159" s="15"/>
    </row>
    <row r="160">
      <c r="A160" s="15"/>
      <c r="B160" s="15"/>
      <c r="C160" s="15"/>
      <c r="D160" s="15"/>
      <c r="E160" s="15"/>
      <c r="F160" s="15"/>
      <c r="G160" s="15"/>
      <c r="H160" s="15"/>
      <c r="I160" s="15"/>
      <c r="J160" s="15"/>
      <c r="K160" s="15"/>
      <c r="L160" s="15"/>
      <c r="M160" s="15"/>
      <c r="N160" s="15"/>
      <c r="O160" s="15"/>
      <c r="P160" s="15"/>
      <c r="Q160" s="15"/>
      <c r="R160" s="15"/>
    </row>
    <row r="161">
      <c r="A161" s="15"/>
      <c r="B161" s="15"/>
      <c r="C161" s="15"/>
      <c r="D161" s="15"/>
      <c r="E161" s="15"/>
      <c r="F161" s="15"/>
      <c r="G161" s="15"/>
      <c r="H161" s="15"/>
      <c r="I161" s="15"/>
      <c r="J161" s="15"/>
      <c r="K161" s="15"/>
      <c r="L161" s="15"/>
      <c r="M161" s="15"/>
      <c r="N161" s="15"/>
      <c r="O161" s="15"/>
      <c r="P161" s="15"/>
      <c r="Q161" s="15"/>
      <c r="R161" s="15"/>
    </row>
    <row r="162">
      <c r="A162" s="15"/>
      <c r="B162" s="15"/>
      <c r="C162" s="15"/>
      <c r="D162" s="15"/>
      <c r="E162" s="15"/>
      <c r="F162" s="15"/>
      <c r="G162" s="15"/>
      <c r="H162" s="15"/>
      <c r="I162" s="15"/>
      <c r="J162" s="15"/>
      <c r="K162" s="15"/>
      <c r="L162" s="15"/>
      <c r="M162" s="15"/>
      <c r="N162" s="15"/>
      <c r="O162" s="15"/>
      <c r="P162" s="15"/>
      <c r="Q162" s="15"/>
      <c r="R162" s="15"/>
    </row>
    <row r="163">
      <c r="A163" s="15"/>
      <c r="B163" s="15"/>
      <c r="C163" s="15"/>
      <c r="D163" s="15"/>
      <c r="E163" s="15"/>
      <c r="F163" s="15"/>
      <c r="G163" s="15"/>
      <c r="H163" s="15"/>
      <c r="I163" s="15"/>
      <c r="J163" s="15"/>
      <c r="K163" s="15"/>
      <c r="L163" s="15"/>
      <c r="M163" s="15"/>
      <c r="N163" s="15"/>
      <c r="O163" s="15"/>
      <c r="P163" s="15"/>
      <c r="Q163" s="15"/>
      <c r="R163" s="15"/>
    </row>
    <row r="164">
      <c r="A164" s="15"/>
      <c r="B164" s="15"/>
      <c r="C164" s="15"/>
      <c r="D164" s="15"/>
      <c r="E164" s="15"/>
      <c r="F164" s="15"/>
      <c r="G164" s="15"/>
      <c r="H164" s="15"/>
      <c r="I164" s="15"/>
      <c r="J164" s="15"/>
      <c r="K164" s="15"/>
      <c r="L164" s="15"/>
      <c r="M164" s="15"/>
      <c r="N164" s="15"/>
      <c r="O164" s="15"/>
      <c r="P164" s="15"/>
      <c r="Q164" s="15"/>
      <c r="R164" s="15"/>
    </row>
    <row r="165">
      <c r="A165" s="15"/>
      <c r="B165" s="15"/>
      <c r="C165" s="15"/>
      <c r="D165" s="15"/>
      <c r="E165" s="15"/>
      <c r="F165" s="15"/>
      <c r="G165" s="15"/>
      <c r="H165" s="15"/>
      <c r="I165" s="15"/>
      <c r="J165" s="15"/>
      <c r="K165" s="15"/>
      <c r="L165" s="15"/>
      <c r="M165" s="15"/>
      <c r="N165" s="15"/>
      <c r="O165" s="15"/>
      <c r="P165" s="15"/>
      <c r="Q165" s="15"/>
      <c r="R165" s="15"/>
    </row>
    <row r="166">
      <c r="A166" s="15"/>
      <c r="B166" s="15"/>
      <c r="C166" s="15"/>
      <c r="D166" s="15"/>
      <c r="E166" s="15"/>
      <c r="F166" s="15"/>
      <c r="G166" s="15"/>
      <c r="H166" s="15"/>
      <c r="I166" s="15"/>
      <c r="J166" s="15"/>
      <c r="K166" s="15"/>
      <c r="L166" s="15"/>
      <c r="M166" s="15"/>
      <c r="N166" s="15"/>
      <c r="O166" s="15"/>
      <c r="P166" s="15"/>
      <c r="Q166" s="15"/>
      <c r="R166" s="15"/>
    </row>
    <row r="167">
      <c r="A167" s="15"/>
      <c r="B167" s="15"/>
      <c r="C167" s="15"/>
      <c r="D167" s="15"/>
      <c r="E167" s="15"/>
      <c r="F167" s="15"/>
      <c r="G167" s="15"/>
      <c r="H167" s="15"/>
      <c r="I167" s="15"/>
      <c r="J167" s="15"/>
      <c r="K167" s="15"/>
      <c r="L167" s="15"/>
      <c r="M167" s="15"/>
      <c r="N167" s="15"/>
      <c r="O167" s="15"/>
      <c r="P167" s="15"/>
      <c r="Q167" s="15"/>
      <c r="R167" s="15"/>
    </row>
    <row r="168">
      <c r="A168" s="15"/>
      <c r="B168" s="15"/>
      <c r="C168" s="15"/>
      <c r="D168" s="15"/>
      <c r="E168" s="15"/>
      <c r="F168" s="15"/>
      <c r="G168" s="15"/>
      <c r="H168" s="15"/>
      <c r="I168" s="15"/>
      <c r="J168" s="15"/>
      <c r="K168" s="15"/>
      <c r="L168" s="15"/>
      <c r="M168" s="15"/>
      <c r="N168" s="15"/>
      <c r="O168" s="15"/>
      <c r="P168" s="15"/>
      <c r="Q168" s="15"/>
      <c r="R168" s="15"/>
    </row>
    <row r="169">
      <c r="A169" s="15"/>
      <c r="B169" s="15"/>
      <c r="C169" s="15"/>
      <c r="D169" s="15"/>
      <c r="E169" s="15"/>
      <c r="F169" s="15"/>
      <c r="G169" s="15"/>
      <c r="H169" s="15"/>
      <c r="I169" s="15"/>
      <c r="J169" s="15"/>
      <c r="K169" s="15"/>
      <c r="L169" s="15"/>
      <c r="M169" s="15"/>
      <c r="N169" s="15"/>
      <c r="O169" s="15"/>
      <c r="P169" s="15"/>
      <c r="Q169" s="15"/>
      <c r="R169" s="15"/>
    </row>
    <row r="170">
      <c r="A170" s="15"/>
      <c r="B170" s="15"/>
      <c r="C170" s="15"/>
      <c r="D170" s="15"/>
      <c r="E170" s="15"/>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row r="1005">
      <c r="A1005" s="15"/>
      <c r="B1005" s="15"/>
      <c r="C1005" s="15"/>
      <c r="D1005" s="15"/>
      <c r="E1005" s="15"/>
      <c r="F1005" s="15"/>
      <c r="G1005" s="15"/>
      <c r="H1005" s="15"/>
      <c r="I1005" s="15"/>
      <c r="J1005" s="15"/>
      <c r="K1005" s="15"/>
      <c r="L1005" s="15"/>
      <c r="M1005" s="15"/>
      <c r="N1005" s="15"/>
      <c r="O1005" s="15"/>
      <c r="P1005" s="15"/>
      <c r="Q1005" s="15"/>
      <c r="R1005" s="15"/>
    </row>
    <row r="1006">
      <c r="A1006" s="15"/>
      <c r="B1006" s="15"/>
      <c r="C1006" s="15"/>
      <c r="D1006" s="15"/>
      <c r="E1006" s="15"/>
      <c r="F1006" s="15"/>
      <c r="G1006" s="15"/>
      <c r="H1006" s="15"/>
      <c r="I1006" s="15"/>
      <c r="J1006" s="15"/>
      <c r="K1006" s="15"/>
      <c r="L1006" s="15"/>
      <c r="M1006" s="15"/>
      <c r="N1006" s="15"/>
      <c r="O1006" s="15"/>
      <c r="P1006" s="15"/>
      <c r="Q1006" s="15"/>
      <c r="R1006" s="15"/>
    </row>
    <row r="1007">
      <c r="A1007" s="15"/>
      <c r="B1007" s="15"/>
      <c r="C1007" s="15"/>
      <c r="D1007" s="15"/>
      <c r="E1007" s="15"/>
      <c r="F1007" s="15"/>
      <c r="G1007" s="15"/>
      <c r="H1007" s="15"/>
      <c r="I1007" s="15"/>
      <c r="J1007" s="15"/>
      <c r="K1007" s="15"/>
      <c r="L1007" s="15"/>
      <c r="M1007" s="15"/>
      <c r="N1007" s="15"/>
      <c r="O1007" s="15"/>
      <c r="P1007" s="15"/>
      <c r="Q1007" s="15"/>
      <c r="R1007" s="15"/>
    </row>
    <row r="1008">
      <c r="A1008" s="15"/>
      <c r="B1008" s="15"/>
      <c r="C1008" s="15"/>
      <c r="D1008" s="15"/>
      <c r="E1008" s="15"/>
      <c r="F1008" s="15"/>
      <c r="G1008" s="15"/>
      <c r="H1008" s="15"/>
      <c r="I1008" s="15"/>
      <c r="J1008" s="15"/>
      <c r="K1008" s="15"/>
      <c r="L1008" s="15"/>
      <c r="M1008" s="15"/>
      <c r="N1008" s="15"/>
      <c r="O1008" s="15"/>
      <c r="P1008" s="15"/>
      <c r="Q1008" s="15"/>
      <c r="R1008" s="15"/>
    </row>
    <row r="1009">
      <c r="A1009" s="15"/>
      <c r="B1009" s="15"/>
      <c r="C1009" s="15"/>
      <c r="D1009" s="15"/>
      <c r="E1009" s="15"/>
      <c r="F1009" s="15"/>
      <c r="G1009" s="15"/>
      <c r="H1009" s="15"/>
      <c r="I1009" s="15"/>
      <c r="J1009" s="15"/>
      <c r="K1009" s="15"/>
      <c r="L1009" s="15"/>
      <c r="M1009" s="15"/>
      <c r="N1009" s="15"/>
      <c r="O1009" s="15"/>
      <c r="P1009" s="15"/>
      <c r="Q1009" s="15"/>
      <c r="R1009" s="15"/>
    </row>
    <row r="1010">
      <c r="A1010" s="15"/>
      <c r="B1010" s="15"/>
      <c r="C1010" s="15"/>
      <c r="D1010" s="15"/>
      <c r="E1010" s="15"/>
      <c r="F1010" s="15"/>
      <c r="G1010" s="15"/>
      <c r="H1010" s="15"/>
      <c r="I1010" s="15"/>
      <c r="J1010" s="15"/>
      <c r="K1010" s="15"/>
      <c r="L1010" s="15"/>
      <c r="M1010" s="15"/>
      <c r="N1010" s="15"/>
      <c r="O1010" s="15"/>
      <c r="P1010" s="15"/>
      <c r="Q1010" s="15"/>
      <c r="R1010" s="15"/>
    </row>
    <row r="1011">
      <c r="A1011" s="15"/>
      <c r="B1011" s="15"/>
      <c r="C1011" s="15"/>
      <c r="D1011" s="15"/>
      <c r="E1011" s="15"/>
      <c r="F1011" s="15"/>
      <c r="G1011" s="15"/>
      <c r="H1011" s="15"/>
      <c r="I1011" s="15"/>
      <c r="J1011" s="15"/>
      <c r="K1011" s="15"/>
      <c r="L1011" s="15"/>
      <c r="M1011" s="15"/>
      <c r="N1011" s="15"/>
      <c r="O1011" s="15"/>
      <c r="P1011" s="15"/>
      <c r="Q1011" s="15"/>
      <c r="R1011" s="15"/>
    </row>
  </sheetData>
  <autoFilter ref="$A$2:$R$27"/>
  <mergeCells count="3">
    <mergeCell ref="M1:P1"/>
    <mergeCell ref="H26:L26"/>
    <mergeCell ref="L27:M27"/>
  </mergeCells>
  <conditionalFormatting sqref="S1:S1011">
    <cfRule type="cellIs" dxfId="0" priority="1" operator="greaterThan">
      <formula>0</formula>
    </cfRule>
  </conditionalFormatting>
  <dataValidations>
    <dataValidation type="list" allowBlank="1" showErrorMessage="1" sqref="K3:K25">
      <formula1>LISTA!$B$2:$B$41</formula1>
    </dataValidation>
    <dataValidation type="list" allowBlank="1" showErrorMessage="1" sqref="L3:L25">
      <formula1>LISTA!$A$2:$A$10</formula1>
    </dataValidation>
    <dataValidation type="custom" allowBlank="1" showDropDown="1" sqref="C34:E34 C35">
      <formula1>OR(NOT(ISERROR(DATEVALUE(C34))), AND(ISNUMBER(C34), LEFT(CELL("format", C34))="D"))</formula1>
    </dataValidation>
    <dataValidation type="custom" allowBlank="1" showDropDown="1" showErrorMessage="1" sqref="B3:C25">
      <formula1>OR(NOT(ISERROR(DATEVALUE(B3))), AND(ISNUMBER(B3), LEFT(CELL("format", B3))="D"))</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3" width="12.88"/>
    <col customWidth="1" min="4" max="4" width="17.13"/>
    <col customWidth="1" min="5" max="5" width="12.13"/>
    <col customWidth="1" min="6" max="6" width="14.75"/>
    <col customWidth="1" min="7" max="7" width="23.0"/>
    <col customWidth="1" min="8" max="8" width="22.75"/>
    <col customWidth="1" min="9" max="9" width="19.75"/>
    <col customWidth="1" min="10" max="12" width="15.63"/>
    <col customWidth="1" min="16" max="16" width="13.75"/>
    <col customWidth="1" min="17" max="17" width="15.63"/>
    <col customWidth="1" min="18" max="18" width="54.25"/>
    <col customWidth="1" min="19" max="19" width="36.38"/>
  </cols>
  <sheetData>
    <row r="1">
      <c r="A1" s="1"/>
      <c r="B1" s="3"/>
      <c r="C1" s="3"/>
      <c r="D1" s="3"/>
      <c r="E1" s="3"/>
      <c r="F1" s="4"/>
      <c r="G1" s="4"/>
      <c r="H1" s="4"/>
      <c r="I1" s="4"/>
      <c r="J1" s="4"/>
      <c r="K1" s="4"/>
      <c r="L1" s="4"/>
      <c r="M1" s="5" t="s">
        <v>0</v>
      </c>
      <c r="N1" s="6"/>
      <c r="O1" s="6"/>
      <c r="P1" s="7"/>
      <c r="Q1" s="8"/>
      <c r="R1" s="8"/>
    </row>
    <row r="2">
      <c r="A2" s="3" t="s">
        <v>1</v>
      </c>
      <c r="B2" s="3"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c r="S2" s="12"/>
    </row>
    <row r="3">
      <c r="A3" s="13">
        <v>1.0</v>
      </c>
      <c r="B3" s="14">
        <v>44988.0</v>
      </c>
      <c r="C3" s="14">
        <v>44989.0</v>
      </c>
      <c r="D3" s="13">
        <v>3.81401100124583E14</v>
      </c>
      <c r="E3" s="13">
        <v>487.0</v>
      </c>
      <c r="F3" s="13">
        <v>1.1404117E7</v>
      </c>
      <c r="G3" s="13" t="s">
        <v>972</v>
      </c>
      <c r="H3" s="13" t="s">
        <v>972</v>
      </c>
      <c r="I3" s="13">
        <v>7.5065305E7</v>
      </c>
      <c r="J3" s="13" t="s">
        <v>973</v>
      </c>
      <c r="K3" s="13" t="s">
        <v>510</v>
      </c>
      <c r="L3" s="13"/>
      <c r="M3" s="13">
        <v>120.0</v>
      </c>
      <c r="N3" s="13">
        <f t="shared" ref="N3:N7" si="1">M3</f>
        <v>120</v>
      </c>
      <c r="O3" s="15"/>
      <c r="P3" s="13"/>
      <c r="Q3" s="16" t="s">
        <v>964</v>
      </c>
      <c r="R3" s="13" t="s">
        <v>974</v>
      </c>
      <c r="S3" s="92"/>
    </row>
    <row r="4">
      <c r="A4" s="13">
        <v>2.0</v>
      </c>
      <c r="B4" s="14">
        <v>44988.0</v>
      </c>
      <c r="C4" s="98">
        <v>44990.0</v>
      </c>
      <c r="D4" s="13">
        <v>3.81401100124583E14</v>
      </c>
      <c r="E4" s="13">
        <v>488.0</v>
      </c>
      <c r="F4" s="13">
        <v>3.977895012E9</v>
      </c>
      <c r="G4" s="13" t="s">
        <v>975</v>
      </c>
      <c r="H4" s="13" t="s">
        <v>976</v>
      </c>
      <c r="I4" s="13">
        <v>7.2714848E7</v>
      </c>
      <c r="J4" s="13" t="s">
        <v>977</v>
      </c>
      <c r="K4" s="13" t="s">
        <v>510</v>
      </c>
      <c r="L4" s="13"/>
      <c r="M4" s="13">
        <v>320.0</v>
      </c>
      <c r="N4" s="13">
        <f t="shared" si="1"/>
        <v>320</v>
      </c>
      <c r="O4" s="13"/>
      <c r="P4" s="13"/>
      <c r="Q4" s="16" t="s">
        <v>964</v>
      </c>
      <c r="R4" s="13" t="s">
        <v>978</v>
      </c>
      <c r="S4" s="92"/>
    </row>
    <row r="5">
      <c r="A5" s="25">
        <v>3.0</v>
      </c>
      <c r="B5" s="14">
        <v>45001.0</v>
      </c>
      <c r="C5" s="14">
        <v>45003.0</v>
      </c>
      <c r="D5" s="13">
        <v>3.81401100124583E14</v>
      </c>
      <c r="E5" s="13">
        <v>674.0</v>
      </c>
      <c r="F5" s="120">
        <v>7853434.0</v>
      </c>
      <c r="G5" s="120" t="s">
        <v>979</v>
      </c>
      <c r="H5" s="120" t="s">
        <v>979</v>
      </c>
      <c r="I5" s="120">
        <v>6.8787817E7</v>
      </c>
      <c r="J5" s="120" t="s">
        <v>980</v>
      </c>
      <c r="K5" s="13" t="s">
        <v>675</v>
      </c>
      <c r="L5" s="13" t="s">
        <v>27</v>
      </c>
      <c r="M5" s="13">
        <v>1231.0</v>
      </c>
      <c r="N5" s="13">
        <f t="shared" si="1"/>
        <v>1231</v>
      </c>
      <c r="O5" s="13"/>
      <c r="P5" s="13"/>
      <c r="Q5" s="16" t="s">
        <v>964</v>
      </c>
      <c r="R5" s="13" t="s">
        <v>981</v>
      </c>
      <c r="S5" s="92"/>
    </row>
    <row r="6">
      <c r="A6" s="105">
        <v>4.0</v>
      </c>
      <c r="B6" s="14">
        <v>45002.0</v>
      </c>
      <c r="C6" s="14">
        <v>45004.0</v>
      </c>
      <c r="D6" s="13">
        <v>3.81401100124583E14</v>
      </c>
      <c r="E6" s="13">
        <v>678.0</v>
      </c>
      <c r="F6" s="13">
        <v>5891714.0</v>
      </c>
      <c r="G6" s="13" t="s">
        <v>982</v>
      </c>
      <c r="H6" s="13" t="s">
        <v>982</v>
      </c>
      <c r="I6" s="13">
        <v>7.8081058E7</v>
      </c>
      <c r="J6" s="13" t="s">
        <v>20</v>
      </c>
      <c r="K6" s="13" t="s">
        <v>418</v>
      </c>
      <c r="L6" s="13"/>
      <c r="M6" s="13">
        <v>490.0</v>
      </c>
      <c r="N6" s="13">
        <f t="shared" si="1"/>
        <v>490</v>
      </c>
      <c r="O6" s="13"/>
      <c r="P6" s="13" t="s">
        <v>831</v>
      </c>
      <c r="Q6" s="16" t="s">
        <v>964</v>
      </c>
      <c r="R6" s="13" t="s">
        <v>983</v>
      </c>
      <c r="S6" s="92"/>
    </row>
    <row r="7">
      <c r="A7" s="13">
        <v>5.0</v>
      </c>
      <c r="B7" s="14">
        <v>45002.0</v>
      </c>
      <c r="C7" s="14">
        <v>45003.0</v>
      </c>
      <c r="D7" s="13">
        <v>3.81401100124583E14</v>
      </c>
      <c r="E7" s="13"/>
      <c r="F7" s="13">
        <v>5.898777013E9</v>
      </c>
      <c r="G7" s="13" t="s">
        <v>984</v>
      </c>
      <c r="H7" s="13" t="s">
        <v>985</v>
      </c>
      <c r="I7" s="13">
        <v>7.8545118E7</v>
      </c>
      <c r="J7" s="13" t="s">
        <v>20</v>
      </c>
      <c r="K7" s="13" t="s">
        <v>675</v>
      </c>
      <c r="L7" s="13" t="s">
        <v>27</v>
      </c>
      <c r="M7" s="13">
        <v>920.0</v>
      </c>
      <c r="N7" s="13">
        <f t="shared" si="1"/>
        <v>920</v>
      </c>
      <c r="O7" s="13"/>
      <c r="P7" s="13" t="s">
        <v>831</v>
      </c>
      <c r="Q7" s="16" t="s">
        <v>964</v>
      </c>
      <c r="R7" s="13" t="s">
        <v>986</v>
      </c>
      <c r="S7" s="92"/>
    </row>
    <row r="8">
      <c r="A8" s="13">
        <v>6.0</v>
      </c>
      <c r="B8" s="14">
        <v>45002.0</v>
      </c>
      <c r="C8" s="14">
        <v>45004.0</v>
      </c>
      <c r="D8" s="13">
        <v>3.81401100124583E14</v>
      </c>
      <c r="E8" s="13">
        <v>690.0</v>
      </c>
      <c r="F8" s="120">
        <v>8173931.0</v>
      </c>
      <c r="G8" s="13" t="s">
        <v>987</v>
      </c>
      <c r="H8" s="13"/>
      <c r="I8" s="13">
        <v>6.9178493E7</v>
      </c>
      <c r="J8" s="13"/>
      <c r="K8" s="13"/>
      <c r="L8" s="13"/>
      <c r="M8" s="13">
        <v>280.0</v>
      </c>
      <c r="N8" s="13">
        <v>280.0</v>
      </c>
      <c r="O8" s="13"/>
      <c r="P8" s="13" t="s">
        <v>831</v>
      </c>
      <c r="Q8" s="16" t="s">
        <v>988</v>
      </c>
      <c r="R8" s="13" t="s">
        <v>989</v>
      </c>
      <c r="S8" s="92"/>
    </row>
    <row r="9">
      <c r="A9" s="13">
        <v>7.0</v>
      </c>
      <c r="B9" s="14">
        <v>45002.0</v>
      </c>
      <c r="C9" s="14">
        <v>45036.0</v>
      </c>
      <c r="D9" s="13">
        <v>3.81401100124583E14</v>
      </c>
      <c r="E9" s="13">
        <v>691.0</v>
      </c>
      <c r="F9" s="13">
        <v>4.787243014E9</v>
      </c>
      <c r="G9" s="120" t="s">
        <v>990</v>
      </c>
      <c r="H9" s="13" t="s">
        <v>991</v>
      </c>
      <c r="I9" s="120">
        <v>6.7172679E7</v>
      </c>
      <c r="J9" s="13" t="s">
        <v>992</v>
      </c>
      <c r="K9" s="13" t="s">
        <v>305</v>
      </c>
      <c r="L9" s="13" t="s">
        <v>44</v>
      </c>
      <c r="M9" s="13">
        <v>2178.48</v>
      </c>
      <c r="N9" s="13">
        <f t="shared" ref="N9:N26" si="2">M9</f>
        <v>2178.48</v>
      </c>
      <c r="O9" s="13"/>
      <c r="P9" s="13" t="s">
        <v>831</v>
      </c>
      <c r="Q9" s="16" t="s">
        <v>988</v>
      </c>
      <c r="R9" s="13" t="s">
        <v>993</v>
      </c>
      <c r="S9" s="92"/>
    </row>
    <row r="10">
      <c r="A10" s="13">
        <v>8.0</v>
      </c>
      <c r="B10" s="14">
        <v>45003.0</v>
      </c>
      <c r="C10" s="14">
        <v>45004.0</v>
      </c>
      <c r="D10" s="13">
        <v>3.81401100124583E14</v>
      </c>
      <c r="E10" s="13"/>
      <c r="F10" s="13">
        <v>4868134.0</v>
      </c>
      <c r="G10" s="13" t="s">
        <v>994</v>
      </c>
      <c r="H10" s="13" t="s">
        <v>995</v>
      </c>
      <c r="I10" s="13">
        <v>7.7674118E7</v>
      </c>
      <c r="J10" s="13" t="s">
        <v>996</v>
      </c>
      <c r="K10" s="13" t="s">
        <v>418</v>
      </c>
      <c r="L10" s="13"/>
      <c r="M10" s="13">
        <v>520.0</v>
      </c>
      <c r="N10" s="13">
        <f t="shared" si="2"/>
        <v>520</v>
      </c>
      <c r="O10" s="13"/>
      <c r="P10" s="13" t="s">
        <v>831</v>
      </c>
      <c r="Q10" s="16" t="s">
        <v>988</v>
      </c>
      <c r="R10" s="13" t="s">
        <v>997</v>
      </c>
      <c r="S10" s="92"/>
    </row>
    <row r="11" ht="18.0" customHeight="1">
      <c r="A11" s="93">
        <v>9.0</v>
      </c>
      <c r="B11" s="94">
        <v>45008.0</v>
      </c>
      <c r="C11" s="94">
        <v>45011.0</v>
      </c>
      <c r="D11" s="13">
        <v>3.81401100124583E14</v>
      </c>
      <c r="E11" s="95">
        <v>761.0</v>
      </c>
      <c r="F11" s="95">
        <v>4626555.0</v>
      </c>
      <c r="G11" s="95" t="s">
        <v>998</v>
      </c>
      <c r="H11" s="95" t="s">
        <v>999</v>
      </c>
      <c r="I11" s="95">
        <v>7.9506617E7</v>
      </c>
      <c r="J11" s="95" t="s">
        <v>1000</v>
      </c>
      <c r="K11" s="95" t="s">
        <v>510</v>
      </c>
      <c r="L11" s="95"/>
      <c r="M11" s="93">
        <v>320.0</v>
      </c>
      <c r="N11" s="95">
        <f t="shared" si="2"/>
        <v>320</v>
      </c>
      <c r="O11" s="96"/>
      <c r="P11" s="95" t="s">
        <v>831</v>
      </c>
      <c r="Q11" s="97" t="s">
        <v>988</v>
      </c>
      <c r="R11" s="95" t="s">
        <v>1001</v>
      </c>
      <c r="S11" s="13"/>
    </row>
    <row r="12">
      <c r="A12" s="95">
        <v>10.0</v>
      </c>
      <c r="B12" s="94">
        <v>45013.0</v>
      </c>
      <c r="C12" s="94">
        <v>45023.0</v>
      </c>
      <c r="D12" s="13">
        <v>3.81401100124583E14</v>
      </c>
      <c r="E12" s="95"/>
      <c r="F12" s="95">
        <v>5845130.0</v>
      </c>
      <c r="G12" s="95" t="s">
        <v>1002</v>
      </c>
      <c r="H12" s="95" t="s">
        <v>1002</v>
      </c>
      <c r="I12" s="95">
        <v>7.8480464E7</v>
      </c>
      <c r="J12" s="95" t="s">
        <v>20</v>
      </c>
      <c r="K12" s="95" t="s">
        <v>98</v>
      </c>
      <c r="L12" s="96"/>
      <c r="M12" s="93">
        <v>1860.0</v>
      </c>
      <c r="N12" s="95">
        <f t="shared" si="2"/>
        <v>1860</v>
      </c>
      <c r="O12" s="96"/>
      <c r="P12" s="95" t="s">
        <v>831</v>
      </c>
      <c r="Q12" s="97" t="s">
        <v>988</v>
      </c>
      <c r="R12" s="95" t="s">
        <v>1003</v>
      </c>
      <c r="S12" s="92"/>
    </row>
    <row r="13">
      <c r="A13" s="13"/>
      <c r="B13" s="14"/>
      <c r="C13" s="14"/>
      <c r="D13" s="13">
        <v>3.81401100124583E14</v>
      </c>
      <c r="E13" s="13"/>
      <c r="F13" s="13"/>
      <c r="G13" s="13"/>
      <c r="H13" s="13"/>
      <c r="I13" s="13"/>
      <c r="J13" s="13"/>
      <c r="K13" s="13"/>
      <c r="L13" s="13"/>
      <c r="M13" s="91"/>
      <c r="N13" s="95" t="str">
        <f t="shared" si="2"/>
        <v/>
      </c>
      <c r="O13" s="15"/>
      <c r="P13" s="13"/>
      <c r="Q13" s="16"/>
      <c r="R13" s="13"/>
      <c r="S13" s="92"/>
    </row>
    <row r="14">
      <c r="A14" s="13"/>
      <c r="B14" s="14"/>
      <c r="C14" s="14"/>
      <c r="D14" s="13">
        <v>3.81401100124583E14</v>
      </c>
      <c r="E14" s="13"/>
      <c r="F14" s="13"/>
      <c r="G14" s="13"/>
      <c r="H14" s="13"/>
      <c r="I14" s="13"/>
      <c r="J14" s="13"/>
      <c r="K14" s="13"/>
      <c r="L14" s="13"/>
      <c r="M14" s="13"/>
      <c r="N14" s="95" t="str">
        <f t="shared" si="2"/>
        <v/>
      </c>
      <c r="O14" s="15"/>
      <c r="P14" s="13"/>
      <c r="Q14" s="16"/>
      <c r="R14" s="13"/>
      <c r="S14" s="92"/>
    </row>
    <row r="15">
      <c r="A15" s="13"/>
      <c r="B15" s="14"/>
      <c r="C15" s="14"/>
      <c r="D15" s="13">
        <v>3.81401100124583E14</v>
      </c>
      <c r="E15" s="13"/>
      <c r="F15" s="13"/>
      <c r="G15" s="13"/>
      <c r="H15" s="13"/>
      <c r="I15" s="13"/>
      <c r="J15" s="13"/>
      <c r="K15" s="13"/>
      <c r="L15" s="13"/>
      <c r="M15" s="13"/>
      <c r="N15" s="95" t="str">
        <f t="shared" si="2"/>
        <v/>
      </c>
      <c r="O15" s="13"/>
      <c r="P15" s="13"/>
      <c r="Q15" s="16"/>
      <c r="R15" s="13"/>
      <c r="S15" s="92"/>
    </row>
    <row r="16">
      <c r="A16" s="13"/>
      <c r="B16" s="14"/>
      <c r="C16" s="14"/>
      <c r="D16" s="13">
        <v>3.81401100124583E14</v>
      </c>
      <c r="E16" s="13"/>
      <c r="F16" s="13"/>
      <c r="G16" s="13"/>
      <c r="H16" s="13"/>
      <c r="I16" s="13"/>
      <c r="J16" s="13"/>
      <c r="K16" s="13"/>
      <c r="L16" s="13"/>
      <c r="M16" s="13"/>
      <c r="N16" s="95" t="str">
        <f t="shared" si="2"/>
        <v/>
      </c>
      <c r="O16" s="15"/>
      <c r="P16" s="13"/>
      <c r="Q16" s="16"/>
      <c r="R16" s="13"/>
      <c r="S16" s="92"/>
      <c r="T16" s="108"/>
      <c r="U16" s="109"/>
    </row>
    <row r="17">
      <c r="A17" s="13"/>
      <c r="B17" s="14"/>
      <c r="C17" s="14"/>
      <c r="D17" s="13">
        <v>3.81401100124583E14</v>
      </c>
      <c r="E17" s="13"/>
      <c r="F17" s="13"/>
      <c r="G17" s="13"/>
      <c r="H17" s="13"/>
      <c r="I17" s="13"/>
      <c r="J17" s="13"/>
      <c r="K17" s="13"/>
      <c r="L17" s="15"/>
      <c r="M17" s="13"/>
      <c r="N17" s="95" t="str">
        <f t="shared" si="2"/>
        <v/>
      </c>
      <c r="O17" s="15"/>
      <c r="P17" s="13"/>
      <c r="Q17" s="16"/>
      <c r="R17" s="91"/>
      <c r="S17" s="92"/>
      <c r="T17" s="108"/>
      <c r="U17" s="109"/>
    </row>
    <row r="18">
      <c r="A18" s="13"/>
      <c r="B18" s="14"/>
      <c r="C18" s="14"/>
      <c r="D18" s="13">
        <v>3.81401100124583E14</v>
      </c>
      <c r="E18" s="15"/>
      <c r="F18" s="13"/>
      <c r="G18" s="13"/>
      <c r="H18" s="13"/>
      <c r="I18" s="13"/>
      <c r="J18" s="15"/>
      <c r="K18" s="13"/>
      <c r="L18" s="13"/>
      <c r="M18" s="13"/>
      <c r="N18" s="95" t="str">
        <f t="shared" si="2"/>
        <v/>
      </c>
      <c r="O18" s="15"/>
      <c r="P18" s="13"/>
      <c r="Q18" s="16"/>
      <c r="R18" s="13"/>
      <c r="S18" s="92"/>
      <c r="T18" s="108"/>
      <c r="U18" s="109"/>
    </row>
    <row r="19">
      <c r="A19" s="13"/>
      <c r="B19" s="14"/>
      <c r="C19" s="14"/>
      <c r="D19" s="13">
        <v>3.81401100124583E14</v>
      </c>
      <c r="E19" s="13"/>
      <c r="F19" s="13"/>
      <c r="G19" s="13"/>
      <c r="H19" s="13"/>
      <c r="I19" s="13"/>
      <c r="J19" s="13"/>
      <c r="K19" s="13"/>
      <c r="L19" s="13"/>
      <c r="M19" s="13"/>
      <c r="N19" s="95" t="str">
        <f t="shared" si="2"/>
        <v/>
      </c>
      <c r="O19" s="15"/>
      <c r="P19" s="13"/>
      <c r="Q19" s="16"/>
      <c r="R19" s="13"/>
      <c r="S19" s="92"/>
      <c r="T19" s="108"/>
      <c r="U19" s="109"/>
    </row>
    <row r="20">
      <c r="A20" s="13"/>
      <c r="B20" s="14"/>
      <c r="C20" s="14"/>
      <c r="D20" s="13">
        <v>3.81401100124583E14</v>
      </c>
      <c r="E20" s="15"/>
      <c r="F20" s="13"/>
      <c r="G20" s="13"/>
      <c r="H20" s="13"/>
      <c r="I20" s="13"/>
      <c r="J20" s="13"/>
      <c r="K20" s="13"/>
      <c r="L20" s="13"/>
      <c r="M20" s="13"/>
      <c r="N20" s="95" t="str">
        <f t="shared" si="2"/>
        <v/>
      </c>
      <c r="O20" s="15"/>
      <c r="P20" s="13"/>
      <c r="Q20" s="16"/>
      <c r="R20" s="13"/>
      <c r="S20" s="92"/>
      <c r="T20" s="108"/>
      <c r="U20" s="109"/>
    </row>
    <row r="21">
      <c r="A21" s="13"/>
      <c r="B21" s="14"/>
      <c r="C21" s="14"/>
      <c r="D21" s="13">
        <v>3.81401100124583E14</v>
      </c>
      <c r="E21" s="13"/>
      <c r="F21" s="13"/>
      <c r="G21" s="13"/>
      <c r="H21" s="13"/>
      <c r="I21" s="13"/>
      <c r="J21" s="13"/>
      <c r="K21" s="13"/>
      <c r="L21" s="13"/>
      <c r="M21" s="78"/>
      <c r="N21" s="95" t="str">
        <f t="shared" si="2"/>
        <v/>
      </c>
      <c r="O21" s="15"/>
      <c r="P21" s="13"/>
      <c r="Q21" s="16"/>
      <c r="R21" s="13"/>
      <c r="S21" s="92"/>
      <c r="T21" s="108"/>
      <c r="U21" s="109"/>
    </row>
    <row r="22">
      <c r="A22" s="13"/>
      <c r="B22" s="14"/>
      <c r="C22" s="14"/>
      <c r="D22" s="13">
        <v>3.81401100124583E14</v>
      </c>
      <c r="E22" s="13"/>
      <c r="F22" s="13"/>
      <c r="G22" s="13"/>
      <c r="H22" s="13"/>
      <c r="I22" s="13"/>
      <c r="J22" s="13"/>
      <c r="K22" s="13"/>
      <c r="L22" s="15"/>
      <c r="M22" s="13"/>
      <c r="N22" s="95" t="str">
        <f t="shared" si="2"/>
        <v/>
      </c>
      <c r="O22" s="15"/>
      <c r="P22" s="13"/>
      <c r="Q22" s="16"/>
      <c r="R22" s="13"/>
      <c r="S22" s="92"/>
      <c r="T22" s="108"/>
      <c r="U22" s="109"/>
    </row>
    <row r="23">
      <c r="A23" s="13"/>
      <c r="B23" s="14"/>
      <c r="C23" s="14"/>
      <c r="D23" s="13">
        <v>3.81401100124583E14</v>
      </c>
      <c r="E23" s="15"/>
      <c r="F23" s="15"/>
      <c r="G23" s="15"/>
      <c r="H23" s="15"/>
      <c r="I23" s="15"/>
      <c r="J23" s="15"/>
      <c r="K23" s="13"/>
      <c r="L23" s="15"/>
      <c r="M23" s="13"/>
      <c r="N23" s="95" t="str">
        <f t="shared" si="2"/>
        <v/>
      </c>
      <c r="O23" s="15"/>
      <c r="P23" s="13"/>
      <c r="Q23" s="16"/>
      <c r="R23" s="15"/>
      <c r="S23" s="92"/>
      <c r="T23" s="108"/>
      <c r="U23" s="109"/>
    </row>
    <row r="24">
      <c r="A24" s="13"/>
      <c r="B24" s="14"/>
      <c r="C24" s="14"/>
      <c r="D24" s="13">
        <v>3.81401100124583E14</v>
      </c>
      <c r="E24" s="15"/>
      <c r="F24" s="15"/>
      <c r="G24" s="15"/>
      <c r="H24" s="15"/>
      <c r="I24" s="15"/>
      <c r="J24" s="15"/>
      <c r="K24" s="13"/>
      <c r="L24" s="15"/>
      <c r="M24" s="13"/>
      <c r="N24" s="95" t="str">
        <f t="shared" si="2"/>
        <v/>
      </c>
      <c r="O24" s="15"/>
      <c r="P24" s="13"/>
      <c r="Q24" s="16"/>
      <c r="R24" s="15"/>
      <c r="S24" s="92"/>
      <c r="T24" s="108"/>
      <c r="U24" s="109"/>
    </row>
    <row r="25">
      <c r="A25" s="13"/>
      <c r="B25" s="14"/>
      <c r="C25" s="14"/>
      <c r="D25" s="13">
        <v>3.81401100124583E14</v>
      </c>
      <c r="E25" s="15"/>
      <c r="F25" s="15"/>
      <c r="G25" s="15"/>
      <c r="H25" s="15"/>
      <c r="I25" s="15"/>
      <c r="J25" s="15"/>
      <c r="K25" s="13"/>
      <c r="L25" s="15"/>
      <c r="M25" s="13"/>
      <c r="N25" s="95" t="str">
        <f t="shared" si="2"/>
        <v/>
      </c>
      <c r="O25" s="15"/>
      <c r="P25" s="13"/>
      <c r="Q25" s="16"/>
      <c r="R25" s="15"/>
      <c r="S25" s="92"/>
      <c r="T25" s="108"/>
      <c r="U25" s="109"/>
    </row>
    <row r="26">
      <c r="A26" s="13"/>
      <c r="B26" s="14"/>
      <c r="C26" s="14"/>
      <c r="D26" s="13">
        <v>3.81401100124583E14</v>
      </c>
      <c r="E26" s="15"/>
      <c r="F26" s="15"/>
      <c r="G26" s="15"/>
      <c r="H26" s="15"/>
      <c r="I26" s="15"/>
      <c r="J26" s="15"/>
      <c r="K26" s="13"/>
      <c r="L26" s="15"/>
      <c r="M26" s="13"/>
      <c r="N26" s="95" t="str">
        <f t="shared" si="2"/>
        <v/>
      </c>
      <c r="O26" s="15"/>
      <c r="P26" s="13"/>
      <c r="Q26" s="16"/>
      <c r="R26" s="15"/>
      <c r="S26" s="92"/>
      <c r="T26" s="108"/>
      <c r="U26" s="109"/>
    </row>
    <row r="27">
      <c r="A27" s="40"/>
      <c r="B27" s="42"/>
      <c r="C27" s="42"/>
      <c r="D27" s="42"/>
      <c r="E27" s="42"/>
      <c r="F27" s="42"/>
      <c r="G27" s="110"/>
      <c r="H27" s="63" t="s">
        <v>560</v>
      </c>
      <c r="I27" s="44"/>
      <c r="J27" s="44"/>
      <c r="K27" s="44"/>
      <c r="L27" s="44"/>
      <c r="M27" s="45">
        <f t="shared" ref="M27:N27" si="3">SUM(M3:M23)</f>
        <v>8239.48</v>
      </c>
      <c r="N27" s="46">
        <f t="shared" si="3"/>
        <v>8239.48</v>
      </c>
      <c r="O27" s="110">
        <f>(M27*1)/M29</f>
        <v>0.823948</v>
      </c>
      <c r="P27" s="42"/>
      <c r="Q27" s="42"/>
      <c r="R27" s="42"/>
      <c r="S27" s="92"/>
    </row>
    <row r="28">
      <c r="A28" s="13"/>
      <c r="B28" s="15"/>
      <c r="C28" s="15"/>
      <c r="D28" s="15"/>
      <c r="E28" s="15"/>
      <c r="F28" s="15"/>
      <c r="G28" s="15"/>
      <c r="H28" s="15"/>
      <c r="I28" s="15"/>
      <c r="J28" s="15"/>
      <c r="K28" s="15"/>
      <c r="L28" s="64" t="s">
        <v>563</v>
      </c>
      <c r="N28" s="65" t="str">
        <f>N27/D29</f>
        <v>#DIV/0!</v>
      </c>
      <c r="O28" s="15"/>
      <c r="P28" s="15"/>
      <c r="Q28" s="15"/>
      <c r="R28" s="15"/>
    </row>
    <row r="29">
      <c r="A29" s="13"/>
      <c r="B29" s="1"/>
      <c r="C29" s="1"/>
      <c r="D29" s="13"/>
      <c r="E29" s="80"/>
      <c r="F29" s="81"/>
      <c r="G29" s="13"/>
      <c r="H29" s="15"/>
      <c r="I29" s="15"/>
      <c r="J29" s="15"/>
      <c r="K29" s="15"/>
      <c r="L29" s="13" t="s">
        <v>971</v>
      </c>
      <c r="M29" s="72">
        <v>10000.0</v>
      </c>
      <c r="N29" s="73">
        <f>M29/6.96</f>
        <v>1436.781609</v>
      </c>
      <c r="O29" s="15"/>
      <c r="P29" s="15"/>
      <c r="Q29" s="15"/>
      <c r="R29" s="15"/>
    </row>
    <row r="30">
      <c r="A30" s="13"/>
      <c r="B30" s="13"/>
      <c r="C30" s="13"/>
      <c r="D30" s="15"/>
      <c r="E30" s="15"/>
      <c r="F30" s="15"/>
      <c r="G30" s="51" t="s">
        <v>377</v>
      </c>
      <c r="H30" s="51" t="s">
        <v>378</v>
      </c>
      <c r="I30" s="51" t="s">
        <v>378</v>
      </c>
      <c r="J30" s="15"/>
      <c r="K30" s="15"/>
      <c r="L30" s="13"/>
      <c r="M30" s="72"/>
      <c r="N30" s="82"/>
      <c r="O30" s="15"/>
      <c r="P30" s="15"/>
      <c r="Q30" s="15"/>
      <c r="R30" s="15"/>
    </row>
    <row r="31">
      <c r="A31" s="13"/>
      <c r="B31" s="13"/>
      <c r="C31" s="13"/>
      <c r="D31" s="49"/>
      <c r="E31" s="49"/>
      <c r="F31" s="15"/>
      <c r="G31" s="52" t="s">
        <v>23</v>
      </c>
      <c r="H31" s="52"/>
      <c r="I31" s="52" t="s">
        <v>671</v>
      </c>
      <c r="J31" s="15"/>
      <c r="K31" s="15"/>
      <c r="L31" s="83"/>
      <c r="M31" s="84"/>
      <c r="N31" s="15"/>
      <c r="O31" s="15"/>
      <c r="P31" s="15"/>
      <c r="Q31" s="15"/>
      <c r="R31" s="15"/>
    </row>
    <row r="32">
      <c r="A32" s="15"/>
      <c r="B32" s="13"/>
      <c r="C32" s="13"/>
      <c r="D32" s="15"/>
      <c r="E32" s="15"/>
      <c r="F32" s="15"/>
      <c r="G32" s="51" t="s">
        <v>381</v>
      </c>
      <c r="H32" s="51" t="s">
        <v>382</v>
      </c>
      <c r="I32" s="51" t="s">
        <v>383</v>
      </c>
      <c r="J32" s="15"/>
      <c r="K32" s="15"/>
      <c r="L32" s="85"/>
      <c r="M32" s="86"/>
      <c r="N32" s="15"/>
      <c r="O32" s="15"/>
      <c r="P32" s="15"/>
      <c r="Q32" s="15"/>
      <c r="R32" s="15"/>
    </row>
    <row r="33">
      <c r="A33" s="15"/>
      <c r="B33" s="15"/>
      <c r="C33" s="15"/>
      <c r="D33" s="15"/>
      <c r="E33" s="15"/>
      <c r="F33" s="15"/>
      <c r="G33" s="15"/>
      <c r="H33" s="15"/>
      <c r="I33" s="15"/>
      <c r="J33" s="15"/>
      <c r="K33" s="15"/>
      <c r="L33" s="15"/>
      <c r="M33" s="15"/>
      <c r="N33" s="15"/>
      <c r="O33" s="15"/>
      <c r="P33" s="15"/>
      <c r="Q33" s="15"/>
      <c r="R33" s="15"/>
    </row>
    <row r="34">
      <c r="A34" s="15"/>
      <c r="B34" s="15"/>
      <c r="C34" s="15"/>
      <c r="D34" s="15"/>
      <c r="E34" s="15"/>
      <c r="F34" s="15"/>
      <c r="G34" s="15">
        <f>200*5%</f>
        <v>10</v>
      </c>
      <c r="H34" s="15"/>
      <c r="I34" s="15">
        <f>420-70</f>
        <v>350</v>
      </c>
      <c r="J34" s="15"/>
      <c r="K34" s="15"/>
      <c r="L34" s="15"/>
      <c r="M34" s="15"/>
      <c r="N34" s="15"/>
      <c r="O34" s="15"/>
      <c r="P34" s="15"/>
      <c r="Q34" s="15"/>
      <c r="R34" s="15"/>
    </row>
    <row r="35">
      <c r="A35" s="15"/>
      <c r="B35" s="55"/>
      <c r="C35" s="54"/>
      <c r="D35" s="55"/>
      <c r="E35" s="53"/>
      <c r="F35" s="55"/>
      <c r="G35" s="55"/>
      <c r="H35" s="55"/>
      <c r="I35" s="55"/>
      <c r="J35" s="15"/>
      <c r="K35" s="15"/>
      <c r="L35" s="15"/>
      <c r="M35" s="15"/>
      <c r="N35" s="15"/>
      <c r="O35" s="15"/>
      <c r="P35" s="15"/>
      <c r="Q35" s="15"/>
      <c r="R35" s="15"/>
    </row>
    <row r="36">
      <c r="A36" s="15"/>
      <c r="B36" s="66"/>
      <c r="C36" s="13"/>
      <c r="D36" s="49"/>
      <c r="E36" s="13"/>
      <c r="F36" s="15"/>
      <c r="G36" s="15"/>
      <c r="H36" s="15"/>
      <c r="I36" s="15"/>
      <c r="J36" s="15"/>
      <c r="K36" s="15"/>
      <c r="L36" s="15"/>
      <c r="M36" s="15"/>
      <c r="N36" s="15"/>
      <c r="O36" s="15"/>
      <c r="P36" s="15"/>
      <c r="Q36" s="15"/>
      <c r="R36" s="15"/>
    </row>
    <row r="37">
      <c r="A37" s="15"/>
      <c r="B37" s="66"/>
      <c r="C37" s="13"/>
      <c r="D37" s="49"/>
      <c r="E37" s="13"/>
      <c r="F37" s="15"/>
      <c r="G37" s="15"/>
      <c r="H37" s="15"/>
      <c r="I37" s="15"/>
      <c r="J37" s="15"/>
      <c r="K37" s="15"/>
      <c r="L37" s="15"/>
      <c r="M37" s="15"/>
      <c r="N37" s="15"/>
      <c r="O37" s="15"/>
      <c r="P37" s="15"/>
      <c r="Q37" s="15"/>
      <c r="R37" s="15"/>
    </row>
    <row r="38">
      <c r="A38" s="15"/>
      <c r="B38" s="15"/>
      <c r="C38" s="15"/>
      <c r="D38" s="15"/>
      <c r="E38" s="15"/>
      <c r="F38" s="15"/>
      <c r="G38" s="15"/>
      <c r="H38" s="15"/>
      <c r="I38" s="15"/>
      <c r="J38" s="15"/>
      <c r="K38" s="15"/>
      <c r="L38" s="15"/>
      <c r="M38" s="15"/>
      <c r="N38" s="15"/>
      <c r="O38" s="15"/>
      <c r="P38" s="15"/>
      <c r="Q38" s="15"/>
      <c r="R38" s="15"/>
    </row>
    <row r="39">
      <c r="A39" s="15"/>
      <c r="B39" s="15"/>
      <c r="C39" s="15"/>
      <c r="D39" s="15"/>
      <c r="E39" s="15"/>
      <c r="F39" s="15"/>
      <c r="G39" s="15"/>
      <c r="H39" s="15"/>
      <c r="I39" s="15"/>
      <c r="J39" s="15"/>
      <c r="K39" s="15"/>
      <c r="L39" s="15"/>
      <c r="M39" s="15"/>
      <c r="N39" s="15"/>
      <c r="O39" s="15"/>
      <c r="P39" s="15"/>
      <c r="Q39" s="15"/>
      <c r="R39" s="15"/>
    </row>
    <row r="40">
      <c r="A40" s="15"/>
      <c r="B40" s="15"/>
      <c r="C40" s="15"/>
      <c r="D40" s="15"/>
      <c r="E40" s="15"/>
      <c r="F40" s="15"/>
      <c r="G40" s="15"/>
      <c r="H40" s="15"/>
      <c r="I40" s="15"/>
      <c r="J40" s="15"/>
      <c r="K40" s="15"/>
      <c r="L40" s="15"/>
      <c r="M40" s="15"/>
      <c r="N40" s="15"/>
      <c r="O40" s="15"/>
      <c r="P40" s="15"/>
      <c r="Q40" s="15"/>
      <c r="R40" s="15"/>
    </row>
    <row r="41">
      <c r="A41" s="15"/>
      <c r="B41" s="15"/>
      <c r="C41" s="15"/>
      <c r="D41" s="15"/>
      <c r="E41" s="15"/>
      <c r="F41" s="15"/>
      <c r="G41" s="15"/>
      <c r="H41" s="15"/>
      <c r="I41" s="15"/>
      <c r="J41" s="15"/>
      <c r="K41" s="15"/>
      <c r="L41" s="15"/>
      <c r="M41" s="15"/>
      <c r="N41" s="15"/>
      <c r="O41" s="15"/>
      <c r="P41" s="15"/>
      <c r="Q41" s="15"/>
      <c r="R41" s="15"/>
    </row>
    <row r="42">
      <c r="A42" s="15"/>
      <c r="B42" s="15"/>
      <c r="C42" s="15"/>
      <c r="D42" s="15"/>
      <c r="E42" s="15"/>
      <c r="F42" s="15"/>
      <c r="G42" s="15"/>
      <c r="H42" s="15"/>
      <c r="I42" s="15"/>
      <c r="J42" s="15"/>
      <c r="K42" s="15"/>
      <c r="L42" s="15"/>
      <c r="M42" s="15"/>
      <c r="N42" s="15"/>
      <c r="O42" s="15"/>
      <c r="P42" s="15"/>
      <c r="Q42" s="15"/>
      <c r="R42" s="15"/>
    </row>
    <row r="43">
      <c r="A43" s="15"/>
      <c r="B43" s="15"/>
      <c r="C43" s="15"/>
      <c r="D43" s="15"/>
      <c r="E43" s="15"/>
      <c r="F43" s="15"/>
      <c r="G43" s="15"/>
      <c r="H43" s="15"/>
      <c r="I43" s="15"/>
      <c r="J43" s="15"/>
      <c r="K43" s="15"/>
      <c r="L43" s="15"/>
      <c r="M43" s="15"/>
      <c r="N43" s="15"/>
      <c r="O43" s="15"/>
      <c r="P43" s="15"/>
      <c r="Q43" s="15"/>
      <c r="R43" s="15"/>
    </row>
    <row r="44">
      <c r="A44" s="15"/>
      <c r="B44" s="15"/>
      <c r="C44" s="15"/>
      <c r="D44" s="15"/>
      <c r="E44" s="15"/>
      <c r="F44" s="15"/>
      <c r="G44" s="15"/>
      <c r="H44" s="15"/>
      <c r="I44" s="15"/>
      <c r="J44" s="15"/>
      <c r="K44" s="15"/>
      <c r="L44" s="15"/>
      <c r="M44" s="15"/>
      <c r="N44" s="15"/>
      <c r="O44" s="15"/>
      <c r="P44" s="15"/>
      <c r="Q44" s="15"/>
      <c r="R44" s="15"/>
    </row>
    <row r="45">
      <c r="A45" s="15"/>
      <c r="B45" s="15"/>
      <c r="C45" s="15"/>
      <c r="D45" s="15"/>
      <c r="E45" s="15"/>
      <c r="F45" s="15"/>
      <c r="G45" s="15"/>
      <c r="H45" s="15"/>
      <c r="I45" s="15"/>
      <c r="J45" s="15"/>
      <c r="K45" s="15"/>
      <c r="L45" s="15"/>
      <c r="M45" s="15"/>
      <c r="N45" s="15"/>
      <c r="O45" s="15"/>
      <c r="P45" s="15"/>
      <c r="Q45" s="15"/>
      <c r="R45" s="15"/>
    </row>
    <row r="46">
      <c r="A46" s="15"/>
      <c r="B46" s="15"/>
      <c r="C46" s="15"/>
      <c r="D46" s="15"/>
      <c r="E46" s="15"/>
      <c r="F46" s="15"/>
      <c r="G46" s="15"/>
      <c r="H46" s="15"/>
      <c r="I46" s="15"/>
      <c r="J46" s="15"/>
      <c r="K46" s="15"/>
      <c r="L46" s="15"/>
      <c r="M46" s="15"/>
      <c r="N46" s="15"/>
      <c r="O46" s="15"/>
      <c r="P46" s="15"/>
      <c r="Q46" s="15"/>
      <c r="R46" s="15"/>
    </row>
    <row r="47">
      <c r="A47" s="15"/>
      <c r="B47" s="15"/>
      <c r="C47" s="15"/>
      <c r="D47" s="15"/>
      <c r="E47" s="15"/>
      <c r="F47" s="15"/>
      <c r="G47" s="15"/>
      <c r="H47" s="15"/>
      <c r="I47" s="15"/>
      <c r="J47" s="15"/>
      <c r="K47" s="15"/>
      <c r="L47" s="15"/>
      <c r="M47" s="15"/>
      <c r="N47" s="15"/>
      <c r="O47" s="15"/>
      <c r="P47" s="15"/>
      <c r="Q47" s="15"/>
      <c r="R47" s="15"/>
    </row>
    <row r="48">
      <c r="A48" s="15"/>
      <c r="B48" s="15"/>
      <c r="C48" s="15"/>
      <c r="D48" s="15"/>
      <c r="E48" s="15"/>
      <c r="F48" s="15"/>
      <c r="G48" s="15"/>
      <c r="H48" s="15"/>
      <c r="I48" s="15"/>
      <c r="J48" s="15"/>
      <c r="K48" s="15"/>
      <c r="L48" s="15"/>
      <c r="M48" s="15"/>
      <c r="N48" s="15"/>
      <c r="O48" s="15"/>
      <c r="P48" s="15"/>
      <c r="Q48" s="15"/>
      <c r="R48" s="15"/>
    </row>
    <row r="49">
      <c r="A49" s="15"/>
      <c r="B49" s="15"/>
      <c r="C49" s="15"/>
      <c r="D49" s="15"/>
      <c r="E49" s="15"/>
      <c r="F49" s="15"/>
      <c r="G49" s="15"/>
      <c r="H49" s="15"/>
      <c r="I49" s="15"/>
      <c r="J49" s="15"/>
      <c r="K49" s="15"/>
      <c r="L49" s="15"/>
      <c r="M49" s="15"/>
      <c r="N49" s="15"/>
      <c r="O49" s="15"/>
      <c r="P49" s="15"/>
      <c r="Q49" s="15"/>
      <c r="R49" s="15"/>
    </row>
    <row r="50">
      <c r="A50" s="15"/>
      <c r="B50" s="15"/>
      <c r="C50" s="15"/>
      <c r="D50" s="15"/>
      <c r="E50" s="15"/>
      <c r="F50" s="15"/>
      <c r="G50" s="15"/>
      <c r="H50" s="15"/>
      <c r="I50" s="15"/>
      <c r="J50" s="15"/>
      <c r="K50" s="15"/>
      <c r="L50" s="15"/>
      <c r="M50" s="15"/>
      <c r="N50" s="15"/>
      <c r="O50" s="15"/>
      <c r="P50" s="15"/>
      <c r="Q50" s="15"/>
      <c r="R50" s="15"/>
    </row>
    <row r="51">
      <c r="A51" s="15"/>
      <c r="B51" s="15"/>
      <c r="C51" s="15"/>
      <c r="D51" s="15"/>
      <c r="E51" s="15"/>
      <c r="F51" s="15"/>
      <c r="G51" s="15"/>
      <c r="H51" s="15"/>
      <c r="I51" s="15"/>
      <c r="J51" s="15"/>
      <c r="K51" s="15"/>
      <c r="L51" s="15"/>
      <c r="M51" s="15"/>
      <c r="N51" s="15"/>
      <c r="O51" s="15"/>
      <c r="P51" s="15"/>
      <c r="Q51" s="15"/>
      <c r="R51" s="15"/>
    </row>
    <row r="52">
      <c r="A52" s="15"/>
      <c r="B52" s="15"/>
      <c r="C52" s="15"/>
      <c r="D52" s="15"/>
      <c r="E52" s="15"/>
      <c r="F52" s="15"/>
      <c r="G52" s="15"/>
      <c r="H52" s="15"/>
      <c r="I52" s="15"/>
      <c r="J52" s="15"/>
      <c r="K52" s="15"/>
      <c r="L52" s="15"/>
      <c r="M52" s="15"/>
      <c r="N52" s="15"/>
      <c r="O52" s="15"/>
      <c r="P52" s="15"/>
      <c r="Q52" s="15"/>
      <c r="R52" s="15"/>
    </row>
    <row r="53">
      <c r="A53" s="15"/>
      <c r="B53" s="15"/>
      <c r="C53" s="15"/>
      <c r="D53" s="15"/>
      <c r="E53" s="15"/>
      <c r="F53" s="15"/>
      <c r="G53" s="15"/>
      <c r="H53" s="15"/>
      <c r="I53" s="15"/>
      <c r="J53" s="15"/>
      <c r="K53" s="15"/>
      <c r="L53" s="15"/>
      <c r="M53" s="15"/>
      <c r="N53" s="15"/>
      <c r="O53" s="15"/>
      <c r="P53" s="15"/>
      <c r="Q53" s="15"/>
      <c r="R53" s="15"/>
    </row>
    <row r="54">
      <c r="A54" s="15"/>
      <c r="B54" s="15"/>
      <c r="C54" s="15"/>
      <c r="D54" s="15"/>
      <c r="E54" s="15"/>
      <c r="F54" s="15"/>
      <c r="G54" s="15"/>
      <c r="H54" s="15"/>
      <c r="I54" s="15"/>
      <c r="J54" s="15"/>
      <c r="K54" s="15"/>
      <c r="L54" s="15"/>
      <c r="M54" s="15"/>
      <c r="N54" s="15"/>
      <c r="O54" s="15"/>
      <c r="P54" s="15"/>
      <c r="Q54" s="15"/>
      <c r="R54" s="15"/>
    </row>
    <row r="55">
      <c r="A55" s="15"/>
      <c r="B55" s="15"/>
      <c r="C55" s="15"/>
      <c r="D55" s="15"/>
      <c r="E55" s="15"/>
      <c r="F55" s="15"/>
      <c r="G55" s="15"/>
      <c r="H55" s="15"/>
      <c r="I55" s="15"/>
      <c r="J55" s="15"/>
      <c r="K55" s="15"/>
      <c r="L55" s="15"/>
      <c r="M55" s="15"/>
      <c r="N55" s="15"/>
      <c r="O55" s="15"/>
      <c r="P55" s="15"/>
      <c r="Q55" s="15"/>
      <c r="R55" s="15"/>
    </row>
    <row r="56">
      <c r="A56" s="15"/>
      <c r="B56" s="15"/>
      <c r="C56" s="15"/>
      <c r="D56" s="15"/>
      <c r="E56" s="15"/>
      <c r="F56" s="15"/>
      <c r="G56" s="15"/>
      <c r="H56" s="15"/>
      <c r="I56" s="15"/>
      <c r="J56" s="15"/>
      <c r="K56" s="15"/>
      <c r="L56" s="15"/>
      <c r="M56" s="15"/>
      <c r="N56" s="15"/>
      <c r="O56" s="15"/>
      <c r="P56" s="15"/>
      <c r="Q56" s="15"/>
      <c r="R56" s="15"/>
    </row>
    <row r="57">
      <c r="A57" s="15"/>
      <c r="B57" s="15"/>
      <c r="C57" s="15"/>
      <c r="D57" s="15"/>
      <c r="E57" s="15"/>
      <c r="F57" s="15"/>
      <c r="G57" s="15"/>
      <c r="H57" s="15"/>
      <c r="I57" s="15"/>
      <c r="J57" s="15"/>
      <c r="K57" s="15"/>
      <c r="L57" s="15"/>
      <c r="M57" s="15"/>
      <c r="N57" s="15"/>
      <c r="O57" s="15"/>
      <c r="P57" s="15"/>
      <c r="Q57" s="15"/>
      <c r="R57" s="15"/>
    </row>
    <row r="58">
      <c r="A58" s="15"/>
      <c r="B58" s="15"/>
      <c r="C58" s="15"/>
      <c r="D58" s="15"/>
      <c r="E58" s="15"/>
      <c r="F58" s="15"/>
      <c r="G58" s="15"/>
      <c r="H58" s="15"/>
      <c r="I58" s="15"/>
      <c r="J58" s="15"/>
      <c r="K58" s="15"/>
      <c r="L58" s="15"/>
      <c r="M58" s="15"/>
      <c r="N58" s="15"/>
      <c r="O58" s="15"/>
      <c r="P58" s="15"/>
      <c r="Q58" s="15"/>
      <c r="R58" s="15"/>
    </row>
    <row r="59">
      <c r="A59" s="15"/>
      <c r="B59" s="15"/>
      <c r="C59" s="15"/>
      <c r="D59" s="15"/>
      <c r="E59" s="15"/>
      <c r="F59" s="15"/>
      <c r="G59" s="15"/>
      <c r="H59" s="15"/>
      <c r="I59" s="15"/>
      <c r="J59" s="15"/>
      <c r="K59" s="15"/>
      <c r="L59" s="15"/>
      <c r="M59" s="15"/>
      <c r="N59" s="15"/>
      <c r="O59" s="15"/>
      <c r="P59" s="15"/>
      <c r="Q59" s="15"/>
      <c r="R59" s="15"/>
    </row>
    <row r="60">
      <c r="A60" s="15"/>
      <c r="B60" s="15"/>
      <c r="C60" s="15"/>
      <c r="D60" s="15"/>
      <c r="E60" s="15"/>
      <c r="F60" s="15"/>
      <c r="G60" s="15"/>
      <c r="H60" s="15"/>
      <c r="I60" s="15"/>
      <c r="J60" s="15"/>
      <c r="K60" s="15"/>
      <c r="L60" s="15"/>
      <c r="M60" s="15"/>
      <c r="N60" s="15"/>
      <c r="O60" s="15"/>
      <c r="P60" s="15"/>
      <c r="Q60" s="15"/>
      <c r="R60" s="15"/>
    </row>
    <row r="61">
      <c r="A61" s="15"/>
      <c r="B61" s="15"/>
      <c r="C61" s="15"/>
      <c r="D61" s="15"/>
      <c r="E61" s="15"/>
      <c r="F61" s="15"/>
      <c r="G61" s="15"/>
      <c r="H61" s="15"/>
      <c r="I61" s="15"/>
      <c r="J61" s="15"/>
      <c r="K61" s="15"/>
      <c r="L61" s="15"/>
      <c r="M61" s="15"/>
      <c r="N61" s="15"/>
      <c r="O61" s="15"/>
      <c r="P61" s="15"/>
      <c r="Q61" s="15"/>
      <c r="R61" s="15"/>
    </row>
    <row r="62">
      <c r="A62" s="15"/>
      <c r="B62" s="15"/>
      <c r="C62" s="15"/>
      <c r="D62" s="15"/>
      <c r="E62" s="15"/>
      <c r="F62" s="15"/>
      <c r="G62" s="15"/>
      <c r="H62" s="15"/>
      <c r="I62" s="15"/>
      <c r="J62" s="15"/>
      <c r="K62" s="15"/>
      <c r="L62" s="15"/>
      <c r="M62" s="15"/>
      <c r="N62" s="15"/>
      <c r="O62" s="15"/>
      <c r="P62" s="15"/>
      <c r="Q62" s="15"/>
      <c r="R62" s="15"/>
    </row>
    <row r="63">
      <c r="A63" s="15"/>
      <c r="B63" s="15"/>
      <c r="C63" s="15"/>
      <c r="D63" s="15"/>
      <c r="E63" s="15"/>
      <c r="F63" s="15"/>
      <c r="G63" s="15"/>
      <c r="H63" s="15"/>
      <c r="I63" s="15"/>
      <c r="J63" s="15"/>
      <c r="K63" s="15"/>
      <c r="L63" s="15"/>
      <c r="M63" s="15"/>
      <c r="N63" s="15"/>
      <c r="O63" s="15"/>
      <c r="P63" s="15"/>
      <c r="Q63" s="15"/>
      <c r="R63" s="15"/>
    </row>
    <row r="64">
      <c r="A64" s="15"/>
      <c r="B64" s="15"/>
      <c r="C64" s="15"/>
      <c r="D64" s="15"/>
      <c r="E64" s="15"/>
      <c r="F64" s="15"/>
      <c r="G64" s="15"/>
      <c r="H64" s="15"/>
      <c r="I64" s="15"/>
      <c r="J64" s="15"/>
      <c r="K64" s="15"/>
      <c r="L64" s="15"/>
      <c r="M64" s="15"/>
      <c r="N64" s="15"/>
      <c r="O64" s="15"/>
      <c r="P64" s="15"/>
      <c r="Q64" s="15"/>
      <c r="R64" s="15"/>
    </row>
    <row r="65">
      <c r="A65" s="15"/>
      <c r="B65" s="15"/>
      <c r="C65" s="15"/>
      <c r="D65" s="15"/>
      <c r="E65" s="15"/>
      <c r="F65" s="15"/>
      <c r="G65" s="15"/>
      <c r="H65" s="15"/>
      <c r="I65" s="15"/>
      <c r="J65" s="15"/>
      <c r="K65" s="15"/>
      <c r="L65" s="15"/>
      <c r="M65" s="15"/>
      <c r="N65" s="15"/>
      <c r="O65" s="15"/>
      <c r="P65" s="15"/>
      <c r="Q65" s="15"/>
      <c r="R65" s="15"/>
    </row>
    <row r="66">
      <c r="A66" s="15"/>
      <c r="B66" s="15"/>
      <c r="C66" s="15"/>
      <c r="D66" s="15"/>
      <c r="E66" s="15"/>
      <c r="F66" s="15"/>
      <c r="G66" s="15"/>
      <c r="H66" s="15"/>
      <c r="I66" s="15"/>
      <c r="J66" s="15"/>
      <c r="K66" s="15"/>
      <c r="L66" s="15"/>
      <c r="M66" s="15"/>
      <c r="N66" s="15"/>
      <c r="O66" s="15"/>
      <c r="P66" s="15"/>
      <c r="Q66" s="15"/>
      <c r="R66" s="15"/>
    </row>
    <row r="67">
      <c r="A67" s="15"/>
      <c r="B67" s="15"/>
      <c r="C67" s="15"/>
      <c r="D67" s="15"/>
      <c r="E67" s="15"/>
      <c r="F67" s="15"/>
      <c r="G67" s="15"/>
      <c r="H67" s="15"/>
      <c r="I67" s="15"/>
      <c r="J67" s="15"/>
      <c r="K67" s="15"/>
      <c r="L67" s="15"/>
      <c r="M67" s="15"/>
      <c r="N67" s="15"/>
      <c r="O67" s="15"/>
      <c r="P67" s="15"/>
      <c r="Q67" s="15"/>
      <c r="R67" s="15"/>
    </row>
    <row r="68">
      <c r="A68" s="15"/>
      <c r="B68" s="15"/>
      <c r="C68" s="15"/>
      <c r="D68" s="15"/>
      <c r="E68" s="15"/>
      <c r="F68" s="15"/>
      <c r="G68" s="15"/>
      <c r="H68" s="15"/>
      <c r="I68" s="15"/>
      <c r="J68" s="15"/>
      <c r="K68" s="15"/>
      <c r="L68" s="15"/>
      <c r="M68" s="15"/>
      <c r="N68" s="15"/>
      <c r="O68" s="15"/>
      <c r="P68" s="15"/>
      <c r="Q68" s="15"/>
      <c r="R68" s="15"/>
    </row>
    <row r="69">
      <c r="A69" s="15"/>
      <c r="B69" s="15"/>
      <c r="C69" s="15"/>
      <c r="D69" s="15"/>
      <c r="E69" s="15"/>
      <c r="F69" s="15"/>
      <c r="G69" s="15"/>
      <c r="H69" s="15"/>
      <c r="I69" s="15"/>
      <c r="J69" s="15"/>
      <c r="K69" s="15"/>
      <c r="L69" s="15"/>
      <c r="M69" s="15"/>
      <c r="N69" s="15"/>
      <c r="O69" s="15"/>
      <c r="P69" s="15"/>
      <c r="Q69" s="15"/>
      <c r="R69" s="15"/>
    </row>
    <row r="70">
      <c r="A70" s="15"/>
      <c r="B70" s="15"/>
      <c r="C70" s="15"/>
      <c r="D70" s="15"/>
      <c r="E70" s="15"/>
      <c r="F70" s="15"/>
      <c r="G70" s="15"/>
      <c r="H70" s="15"/>
      <c r="I70" s="15"/>
      <c r="J70" s="15"/>
      <c r="K70" s="15"/>
      <c r="L70" s="15"/>
      <c r="M70" s="15"/>
      <c r="N70" s="15"/>
      <c r="O70" s="15"/>
      <c r="P70" s="15"/>
      <c r="Q70" s="15"/>
      <c r="R70" s="15"/>
    </row>
    <row r="71">
      <c r="A71" s="15"/>
      <c r="B71" s="15"/>
      <c r="C71" s="15"/>
      <c r="D71" s="15"/>
      <c r="E71" s="15"/>
      <c r="F71" s="15"/>
      <c r="G71" s="15"/>
      <c r="H71" s="15"/>
      <c r="I71" s="15"/>
      <c r="J71" s="15"/>
      <c r="K71" s="15"/>
      <c r="L71" s="15"/>
      <c r="M71" s="15"/>
      <c r="N71" s="15"/>
      <c r="O71" s="15"/>
      <c r="P71" s="15"/>
      <c r="Q71" s="15"/>
      <c r="R71" s="15"/>
    </row>
    <row r="72">
      <c r="A72" s="15"/>
      <c r="B72" s="15"/>
      <c r="C72" s="15"/>
      <c r="D72" s="15"/>
      <c r="E72" s="15"/>
      <c r="F72" s="15"/>
      <c r="G72" s="15"/>
      <c r="H72" s="15"/>
      <c r="I72" s="15"/>
      <c r="J72" s="15"/>
      <c r="K72" s="15"/>
      <c r="L72" s="15"/>
      <c r="M72" s="15"/>
      <c r="N72" s="15"/>
      <c r="O72" s="15"/>
      <c r="P72" s="15"/>
      <c r="Q72" s="15"/>
      <c r="R72" s="15"/>
    </row>
    <row r="73">
      <c r="A73" s="15"/>
      <c r="B73" s="15"/>
      <c r="C73" s="15"/>
      <c r="D73" s="15"/>
      <c r="E73" s="15"/>
      <c r="F73" s="15"/>
      <c r="G73" s="15"/>
      <c r="H73" s="15"/>
      <c r="I73" s="15"/>
      <c r="J73" s="15"/>
      <c r="K73" s="15"/>
      <c r="L73" s="15"/>
      <c r="M73" s="15"/>
      <c r="N73" s="15"/>
      <c r="O73" s="15"/>
      <c r="P73" s="15"/>
      <c r="Q73" s="15"/>
      <c r="R73" s="15"/>
    </row>
    <row r="74">
      <c r="A74" s="15"/>
      <c r="B74" s="15"/>
      <c r="C74" s="15"/>
      <c r="D74" s="15"/>
      <c r="E74" s="15"/>
      <c r="F74" s="15"/>
      <c r="G74" s="15"/>
      <c r="H74" s="15"/>
      <c r="I74" s="15"/>
      <c r="J74" s="15"/>
      <c r="K74" s="15"/>
      <c r="L74" s="15"/>
      <c r="M74" s="15"/>
      <c r="N74" s="15"/>
      <c r="O74" s="15"/>
      <c r="P74" s="15"/>
      <c r="Q74" s="15"/>
      <c r="R74" s="15"/>
    </row>
    <row r="75">
      <c r="A75" s="15"/>
      <c r="B75" s="15"/>
      <c r="C75" s="15"/>
      <c r="D75" s="15"/>
      <c r="E75" s="15"/>
      <c r="F75" s="15"/>
      <c r="G75" s="15"/>
      <c r="H75" s="15"/>
      <c r="I75" s="15"/>
      <c r="J75" s="15"/>
      <c r="K75" s="15"/>
      <c r="L75" s="15"/>
      <c r="M75" s="15"/>
      <c r="N75" s="15"/>
      <c r="O75" s="15"/>
      <c r="P75" s="15"/>
      <c r="Q75" s="15"/>
      <c r="R75" s="15"/>
    </row>
    <row r="76">
      <c r="A76" s="15"/>
      <c r="B76" s="15"/>
      <c r="C76" s="15"/>
      <c r="D76" s="15"/>
      <c r="E76" s="15"/>
      <c r="F76" s="15"/>
      <c r="G76" s="15"/>
      <c r="H76" s="15"/>
      <c r="I76" s="15"/>
      <c r="J76" s="15"/>
      <c r="K76" s="15"/>
      <c r="L76" s="15"/>
      <c r="M76" s="15"/>
      <c r="N76" s="15"/>
      <c r="O76" s="15"/>
      <c r="P76" s="15"/>
      <c r="Q76" s="15"/>
      <c r="R76" s="15"/>
    </row>
    <row r="77">
      <c r="A77" s="15"/>
      <c r="B77" s="15"/>
      <c r="C77" s="15"/>
      <c r="D77" s="15"/>
      <c r="E77" s="15"/>
      <c r="F77" s="15"/>
      <c r="G77" s="15"/>
      <c r="H77" s="15"/>
      <c r="I77" s="15"/>
      <c r="J77" s="15"/>
      <c r="K77" s="15"/>
      <c r="L77" s="15"/>
      <c r="M77" s="15"/>
      <c r="N77" s="15"/>
      <c r="O77" s="15"/>
      <c r="P77" s="15"/>
      <c r="Q77" s="15"/>
      <c r="R77" s="15"/>
    </row>
    <row r="78">
      <c r="A78" s="15"/>
      <c r="B78" s="15"/>
      <c r="C78" s="15"/>
      <c r="D78" s="15"/>
      <c r="E78" s="15"/>
      <c r="F78" s="15"/>
      <c r="G78" s="15"/>
      <c r="H78" s="15"/>
      <c r="I78" s="15"/>
      <c r="J78" s="15"/>
      <c r="K78" s="15"/>
      <c r="L78" s="15"/>
      <c r="M78" s="15"/>
      <c r="N78" s="15"/>
      <c r="O78" s="15"/>
      <c r="P78" s="15"/>
      <c r="Q78" s="15"/>
      <c r="R78" s="15"/>
    </row>
    <row r="79">
      <c r="A79" s="15"/>
      <c r="B79" s="15"/>
      <c r="C79" s="15"/>
      <c r="D79" s="15"/>
      <c r="E79" s="15"/>
      <c r="F79" s="15"/>
      <c r="G79" s="15"/>
      <c r="H79" s="15"/>
      <c r="I79" s="15"/>
      <c r="J79" s="15"/>
      <c r="K79" s="15"/>
      <c r="L79" s="15"/>
      <c r="M79" s="15"/>
      <c r="N79" s="15"/>
      <c r="O79" s="15"/>
      <c r="P79" s="15"/>
      <c r="Q79" s="15"/>
      <c r="R79" s="15"/>
    </row>
    <row r="80">
      <c r="A80" s="15"/>
      <c r="B80" s="15"/>
      <c r="C80" s="15"/>
      <c r="D80" s="15"/>
      <c r="E80" s="15"/>
      <c r="F80" s="15"/>
      <c r="G80" s="15"/>
      <c r="H80" s="15"/>
      <c r="I80" s="15"/>
      <c r="J80" s="15"/>
      <c r="K80" s="15"/>
      <c r="L80" s="15"/>
      <c r="M80" s="15"/>
      <c r="N80" s="15"/>
      <c r="O80" s="15"/>
      <c r="P80" s="15"/>
      <c r="Q80" s="15"/>
      <c r="R80" s="15"/>
    </row>
    <row r="81">
      <c r="A81" s="15"/>
      <c r="B81" s="15"/>
      <c r="C81" s="15"/>
      <c r="D81" s="15"/>
      <c r="E81" s="15"/>
      <c r="F81" s="15"/>
      <c r="G81" s="15"/>
      <c r="H81" s="15"/>
      <c r="I81" s="15"/>
      <c r="J81" s="15"/>
      <c r="K81" s="15"/>
      <c r="L81" s="15"/>
      <c r="M81" s="15"/>
      <c r="N81" s="15"/>
      <c r="O81" s="15"/>
      <c r="P81" s="15"/>
      <c r="Q81" s="15"/>
      <c r="R81" s="15"/>
    </row>
    <row r="82">
      <c r="A82" s="15"/>
      <c r="B82" s="15"/>
      <c r="C82" s="15"/>
      <c r="D82" s="15"/>
      <c r="E82" s="15"/>
      <c r="F82" s="15"/>
      <c r="G82" s="15"/>
      <c r="H82" s="15"/>
      <c r="I82" s="15"/>
      <c r="J82" s="15"/>
      <c r="K82" s="15"/>
      <c r="L82" s="15"/>
      <c r="M82" s="15"/>
      <c r="N82" s="15"/>
      <c r="O82" s="15"/>
      <c r="P82" s="15"/>
      <c r="Q82" s="15"/>
      <c r="R82" s="15"/>
    </row>
    <row r="83">
      <c r="A83" s="15"/>
      <c r="B83" s="15"/>
      <c r="C83" s="15"/>
      <c r="D83" s="15"/>
      <c r="E83" s="15"/>
      <c r="F83" s="15"/>
      <c r="G83" s="15"/>
      <c r="H83" s="15"/>
      <c r="I83" s="15"/>
      <c r="J83" s="15"/>
      <c r="K83" s="15"/>
      <c r="L83" s="15"/>
      <c r="M83" s="15"/>
      <c r="N83" s="15"/>
      <c r="O83" s="15"/>
      <c r="P83" s="15"/>
      <c r="Q83" s="15"/>
      <c r="R83" s="15"/>
    </row>
    <row r="84">
      <c r="A84" s="15"/>
      <c r="B84" s="15"/>
      <c r="C84" s="15"/>
      <c r="D84" s="15"/>
      <c r="E84" s="15"/>
      <c r="F84" s="15"/>
      <c r="G84" s="15"/>
      <c r="H84" s="15"/>
      <c r="I84" s="15"/>
      <c r="J84" s="15"/>
      <c r="K84" s="15"/>
      <c r="L84" s="15"/>
      <c r="M84" s="15"/>
      <c r="N84" s="15"/>
      <c r="O84" s="15"/>
      <c r="P84" s="15"/>
      <c r="Q84" s="15"/>
      <c r="R84" s="15"/>
    </row>
    <row r="85">
      <c r="A85" s="15"/>
      <c r="B85" s="15"/>
      <c r="C85" s="15"/>
      <c r="D85" s="15"/>
      <c r="E85" s="15"/>
      <c r="F85" s="15"/>
      <c r="G85" s="15"/>
      <c r="H85" s="15"/>
      <c r="I85" s="15"/>
      <c r="J85" s="15"/>
      <c r="K85" s="15"/>
      <c r="L85" s="15"/>
      <c r="M85" s="15"/>
      <c r="N85" s="15"/>
      <c r="O85" s="15"/>
      <c r="P85" s="15"/>
      <c r="Q85" s="15"/>
      <c r="R85" s="15"/>
    </row>
    <row r="86">
      <c r="A86" s="15"/>
      <c r="B86" s="15"/>
      <c r="C86" s="15"/>
      <c r="D86" s="15"/>
      <c r="E86" s="15"/>
      <c r="F86" s="15"/>
      <c r="G86" s="15"/>
      <c r="H86" s="15"/>
      <c r="I86" s="15"/>
      <c r="J86" s="15"/>
      <c r="K86" s="15"/>
      <c r="L86" s="15"/>
      <c r="M86" s="15"/>
      <c r="N86" s="15"/>
      <c r="O86" s="15"/>
      <c r="P86" s="15"/>
      <c r="Q86" s="15"/>
      <c r="R86" s="15"/>
    </row>
    <row r="87">
      <c r="A87" s="15"/>
      <c r="B87" s="15"/>
      <c r="C87" s="15"/>
      <c r="D87" s="15"/>
      <c r="E87" s="15"/>
      <c r="F87" s="15"/>
      <c r="G87" s="15"/>
      <c r="H87" s="15"/>
      <c r="I87" s="15"/>
      <c r="J87" s="15"/>
      <c r="K87" s="15"/>
      <c r="L87" s="15"/>
      <c r="M87" s="15"/>
      <c r="N87" s="15"/>
      <c r="O87" s="15"/>
      <c r="P87" s="15"/>
      <c r="Q87" s="15"/>
      <c r="R87" s="15"/>
    </row>
    <row r="88">
      <c r="A88" s="15"/>
      <c r="B88" s="15"/>
      <c r="C88" s="15"/>
      <c r="D88" s="15"/>
      <c r="E88" s="15"/>
      <c r="F88" s="15"/>
      <c r="G88" s="15"/>
      <c r="H88" s="15"/>
      <c r="I88" s="15"/>
      <c r="J88" s="15"/>
      <c r="K88" s="15"/>
      <c r="L88" s="15"/>
      <c r="M88" s="15"/>
      <c r="N88" s="15"/>
      <c r="O88" s="15"/>
      <c r="P88" s="15"/>
      <c r="Q88" s="15"/>
      <c r="R88" s="15"/>
    </row>
    <row r="89">
      <c r="A89" s="15"/>
      <c r="B89" s="15"/>
      <c r="C89" s="15"/>
      <c r="D89" s="15"/>
      <c r="E89" s="15"/>
      <c r="F89" s="15"/>
      <c r="G89" s="15"/>
      <c r="H89" s="15"/>
      <c r="I89" s="15"/>
      <c r="J89" s="15"/>
      <c r="K89" s="15"/>
      <c r="L89" s="15"/>
      <c r="M89" s="15"/>
      <c r="N89" s="15"/>
      <c r="O89" s="15"/>
      <c r="P89" s="15"/>
      <c r="Q89" s="15"/>
      <c r="R89" s="15"/>
    </row>
    <row r="90">
      <c r="A90" s="15"/>
      <c r="B90" s="15"/>
      <c r="C90" s="15"/>
      <c r="D90" s="15"/>
      <c r="E90" s="15"/>
      <c r="F90" s="15"/>
      <c r="G90" s="15"/>
      <c r="H90" s="15"/>
      <c r="I90" s="15"/>
      <c r="J90" s="15"/>
      <c r="K90" s="15"/>
      <c r="L90" s="15"/>
      <c r="M90" s="15"/>
      <c r="N90" s="15"/>
      <c r="O90" s="15"/>
      <c r="P90" s="15"/>
      <c r="Q90" s="15"/>
      <c r="R90" s="15"/>
    </row>
    <row r="91">
      <c r="A91" s="15"/>
      <c r="B91" s="15"/>
      <c r="C91" s="15"/>
      <c r="D91" s="15"/>
      <c r="E91" s="15"/>
      <c r="F91" s="15"/>
      <c r="G91" s="15"/>
      <c r="H91" s="15"/>
      <c r="I91" s="15"/>
      <c r="J91" s="15"/>
      <c r="K91" s="15"/>
      <c r="L91" s="15"/>
      <c r="M91" s="15"/>
      <c r="N91" s="15"/>
      <c r="O91" s="15"/>
      <c r="P91" s="15"/>
      <c r="Q91" s="15"/>
      <c r="R91" s="15"/>
    </row>
    <row r="92">
      <c r="A92" s="15"/>
      <c r="B92" s="15"/>
      <c r="C92" s="15"/>
      <c r="D92" s="15"/>
      <c r="E92" s="15"/>
      <c r="F92" s="15"/>
      <c r="G92" s="15"/>
      <c r="H92" s="15"/>
      <c r="I92" s="15"/>
      <c r="J92" s="15"/>
      <c r="K92" s="15"/>
      <c r="L92" s="15"/>
      <c r="M92" s="15"/>
      <c r="N92" s="15"/>
      <c r="O92" s="15"/>
      <c r="P92" s="15"/>
      <c r="Q92" s="15"/>
      <c r="R92" s="15"/>
    </row>
    <row r="93">
      <c r="A93" s="15"/>
      <c r="B93" s="15"/>
      <c r="C93" s="15"/>
      <c r="D93" s="15"/>
      <c r="E93" s="15"/>
      <c r="F93" s="15"/>
      <c r="G93" s="15"/>
      <c r="H93" s="15"/>
      <c r="I93" s="15"/>
      <c r="J93" s="15"/>
      <c r="K93" s="15"/>
      <c r="L93" s="15"/>
      <c r="M93" s="15"/>
      <c r="N93" s="15"/>
      <c r="O93" s="15"/>
      <c r="P93" s="15"/>
      <c r="Q93" s="15"/>
      <c r="R93" s="15"/>
    </row>
    <row r="94">
      <c r="A94" s="15"/>
      <c r="B94" s="15"/>
      <c r="C94" s="15"/>
      <c r="D94" s="15"/>
      <c r="E94" s="15"/>
      <c r="F94" s="15"/>
      <c r="G94" s="15"/>
      <c r="H94" s="15"/>
      <c r="I94" s="15"/>
      <c r="J94" s="15"/>
      <c r="K94" s="15"/>
      <c r="L94" s="15"/>
      <c r="M94" s="15"/>
      <c r="N94" s="15"/>
      <c r="O94" s="15"/>
      <c r="P94" s="15"/>
      <c r="Q94" s="15"/>
      <c r="R94" s="15"/>
    </row>
    <row r="95">
      <c r="A95" s="15"/>
      <c r="B95" s="15"/>
      <c r="C95" s="15"/>
      <c r="D95" s="15"/>
      <c r="E95" s="15"/>
      <c r="F95" s="15"/>
      <c r="G95" s="15"/>
      <c r="H95" s="15"/>
      <c r="I95" s="15"/>
      <c r="J95" s="15"/>
      <c r="K95" s="15"/>
      <c r="L95" s="15"/>
      <c r="M95" s="15"/>
      <c r="N95" s="15"/>
      <c r="O95" s="15"/>
      <c r="P95" s="15"/>
      <c r="Q95" s="15"/>
      <c r="R95" s="15"/>
    </row>
    <row r="96">
      <c r="A96" s="15"/>
      <c r="B96" s="15"/>
      <c r="C96" s="15"/>
      <c r="D96" s="15"/>
      <c r="E96" s="15"/>
      <c r="F96" s="15"/>
      <c r="G96" s="15"/>
      <c r="H96" s="15"/>
      <c r="I96" s="15"/>
      <c r="J96" s="15"/>
      <c r="K96" s="15"/>
      <c r="L96" s="15"/>
      <c r="M96" s="15"/>
      <c r="N96" s="15"/>
      <c r="O96" s="15"/>
      <c r="P96" s="15"/>
      <c r="Q96" s="15"/>
      <c r="R96" s="15"/>
    </row>
    <row r="97">
      <c r="A97" s="15"/>
      <c r="B97" s="15"/>
      <c r="C97" s="15"/>
      <c r="D97" s="15"/>
      <c r="E97" s="15"/>
      <c r="F97" s="15"/>
      <c r="G97" s="15"/>
      <c r="H97" s="15"/>
      <c r="I97" s="15"/>
      <c r="J97" s="15"/>
      <c r="K97" s="15"/>
      <c r="L97" s="15"/>
      <c r="M97" s="15"/>
      <c r="N97" s="15"/>
      <c r="O97" s="15"/>
      <c r="P97" s="15"/>
      <c r="Q97" s="15"/>
      <c r="R97" s="15"/>
    </row>
    <row r="98">
      <c r="A98" s="15"/>
      <c r="B98" s="15"/>
      <c r="C98" s="15"/>
      <c r="D98" s="15"/>
      <c r="E98" s="15"/>
      <c r="F98" s="15"/>
      <c r="G98" s="15"/>
      <c r="H98" s="15"/>
      <c r="I98" s="15"/>
      <c r="J98" s="15"/>
      <c r="K98" s="15"/>
      <c r="L98" s="15"/>
      <c r="M98" s="15"/>
      <c r="N98" s="15"/>
      <c r="O98" s="15"/>
      <c r="P98" s="15"/>
      <c r="Q98" s="15"/>
      <c r="R98" s="15"/>
    </row>
    <row r="99">
      <c r="A99" s="15"/>
      <c r="B99" s="15"/>
      <c r="C99" s="15"/>
      <c r="D99" s="15"/>
      <c r="E99" s="15"/>
      <c r="F99" s="15"/>
      <c r="G99" s="15"/>
      <c r="H99" s="15"/>
      <c r="I99" s="15"/>
      <c r="J99" s="15"/>
      <c r="K99" s="15"/>
      <c r="L99" s="15"/>
      <c r="M99" s="15"/>
      <c r="N99" s="15"/>
      <c r="O99" s="15"/>
      <c r="P99" s="15"/>
      <c r="Q99" s="15"/>
      <c r="R99" s="15"/>
    </row>
    <row r="100">
      <c r="A100" s="15"/>
      <c r="B100" s="15"/>
      <c r="C100" s="15"/>
      <c r="D100" s="15"/>
      <c r="E100" s="15"/>
      <c r="F100" s="15"/>
      <c r="G100" s="15"/>
      <c r="H100" s="15"/>
      <c r="I100" s="15"/>
      <c r="J100" s="15"/>
      <c r="K100" s="15"/>
      <c r="L100" s="15"/>
      <c r="M100" s="15"/>
      <c r="N100" s="15"/>
      <c r="O100" s="15"/>
      <c r="P100" s="15"/>
      <c r="Q100" s="15"/>
      <c r="R100" s="15"/>
    </row>
    <row r="101">
      <c r="A101" s="15"/>
      <c r="B101" s="15"/>
      <c r="C101" s="15"/>
      <c r="D101" s="15"/>
      <c r="E101" s="15"/>
      <c r="F101" s="15"/>
      <c r="G101" s="15"/>
      <c r="H101" s="15"/>
      <c r="I101" s="15"/>
      <c r="J101" s="15"/>
      <c r="K101" s="15"/>
      <c r="L101" s="15"/>
      <c r="M101" s="15"/>
      <c r="N101" s="15"/>
      <c r="O101" s="15"/>
      <c r="P101" s="15"/>
      <c r="Q101" s="15"/>
      <c r="R101" s="15"/>
    </row>
    <row r="102">
      <c r="A102" s="15"/>
      <c r="B102" s="15"/>
      <c r="C102" s="15"/>
      <c r="D102" s="15"/>
      <c r="E102" s="15"/>
      <c r="F102" s="15"/>
      <c r="G102" s="15"/>
      <c r="H102" s="15"/>
      <c r="I102" s="15"/>
      <c r="J102" s="15"/>
      <c r="K102" s="15"/>
      <c r="L102" s="15"/>
      <c r="M102" s="15"/>
      <c r="N102" s="15"/>
      <c r="O102" s="15"/>
      <c r="P102" s="15"/>
      <c r="Q102" s="15"/>
      <c r="R102" s="15"/>
    </row>
    <row r="103">
      <c r="A103" s="15"/>
      <c r="B103" s="15"/>
      <c r="C103" s="15"/>
      <c r="D103" s="15"/>
      <c r="E103" s="15"/>
      <c r="F103" s="15"/>
      <c r="G103" s="15"/>
      <c r="H103" s="15"/>
      <c r="I103" s="15"/>
      <c r="J103" s="15"/>
      <c r="K103" s="15"/>
      <c r="L103" s="15"/>
      <c r="M103" s="15"/>
      <c r="N103" s="15"/>
      <c r="O103" s="15"/>
      <c r="P103" s="15"/>
      <c r="Q103" s="15"/>
      <c r="R103" s="15"/>
    </row>
    <row r="104">
      <c r="A104" s="15"/>
      <c r="B104" s="15"/>
      <c r="C104" s="15"/>
      <c r="D104" s="15"/>
      <c r="E104" s="15"/>
      <c r="F104" s="15"/>
      <c r="G104" s="15"/>
      <c r="H104" s="15"/>
      <c r="I104" s="15"/>
      <c r="J104" s="15"/>
      <c r="K104" s="15"/>
      <c r="L104" s="15"/>
      <c r="M104" s="15"/>
      <c r="N104" s="15"/>
      <c r="O104" s="15"/>
      <c r="P104" s="15"/>
      <c r="Q104" s="15"/>
      <c r="R104" s="15"/>
    </row>
    <row r="105">
      <c r="A105" s="15"/>
      <c r="B105" s="15"/>
      <c r="C105" s="15"/>
      <c r="D105" s="15"/>
      <c r="E105" s="15"/>
      <c r="F105" s="15"/>
      <c r="G105" s="15"/>
      <c r="H105" s="15"/>
      <c r="I105" s="15"/>
      <c r="J105" s="15"/>
      <c r="K105" s="15"/>
      <c r="L105" s="15"/>
      <c r="M105" s="15"/>
      <c r="N105" s="15"/>
      <c r="O105" s="15"/>
      <c r="P105" s="15"/>
      <c r="Q105" s="15"/>
      <c r="R105" s="15"/>
    </row>
    <row r="106">
      <c r="A106" s="15"/>
      <c r="B106" s="15"/>
      <c r="C106" s="15"/>
      <c r="D106" s="15"/>
      <c r="E106" s="15"/>
      <c r="F106" s="15"/>
      <c r="G106" s="15"/>
      <c r="H106" s="15"/>
      <c r="I106" s="15"/>
      <c r="J106" s="15"/>
      <c r="K106" s="15"/>
      <c r="L106" s="15"/>
      <c r="M106" s="15"/>
      <c r="N106" s="15"/>
      <c r="O106" s="15"/>
      <c r="P106" s="15"/>
      <c r="Q106" s="15"/>
      <c r="R106" s="15"/>
    </row>
    <row r="107">
      <c r="A107" s="15"/>
      <c r="B107" s="15"/>
      <c r="C107" s="15"/>
      <c r="D107" s="15"/>
      <c r="E107" s="15"/>
      <c r="F107" s="15"/>
      <c r="G107" s="15"/>
      <c r="H107" s="15"/>
      <c r="I107" s="15"/>
      <c r="J107" s="15"/>
      <c r="K107" s="15"/>
      <c r="L107" s="15"/>
      <c r="M107" s="15"/>
      <c r="N107" s="15"/>
      <c r="O107" s="15"/>
      <c r="P107" s="15"/>
      <c r="Q107" s="15"/>
      <c r="R107" s="15"/>
    </row>
    <row r="108">
      <c r="A108" s="15"/>
      <c r="B108" s="15"/>
      <c r="C108" s="15"/>
      <c r="D108" s="15"/>
      <c r="E108" s="15"/>
      <c r="F108" s="15"/>
      <c r="G108" s="15"/>
      <c r="H108" s="15"/>
      <c r="I108" s="15"/>
      <c r="J108" s="15"/>
      <c r="K108" s="15"/>
      <c r="L108" s="15"/>
      <c r="M108" s="15"/>
      <c r="N108" s="15"/>
      <c r="O108" s="15"/>
      <c r="P108" s="15"/>
      <c r="Q108" s="15"/>
      <c r="R108" s="15"/>
    </row>
    <row r="109">
      <c r="A109" s="15"/>
      <c r="B109" s="15"/>
      <c r="C109" s="15"/>
      <c r="D109" s="15"/>
      <c r="E109" s="15"/>
      <c r="F109" s="15"/>
      <c r="G109" s="15"/>
      <c r="H109" s="15"/>
      <c r="I109" s="15"/>
      <c r="J109" s="15"/>
      <c r="K109" s="15"/>
      <c r="L109" s="15"/>
      <c r="M109" s="15"/>
      <c r="N109" s="15"/>
      <c r="O109" s="15"/>
      <c r="P109" s="15"/>
      <c r="Q109" s="15"/>
      <c r="R109" s="15"/>
    </row>
    <row r="110">
      <c r="A110" s="15"/>
      <c r="B110" s="15"/>
      <c r="C110" s="15"/>
      <c r="D110" s="15"/>
      <c r="E110" s="15"/>
      <c r="F110" s="15"/>
      <c r="G110" s="15"/>
      <c r="H110" s="15"/>
      <c r="I110" s="15"/>
      <c r="J110" s="15"/>
      <c r="K110" s="15"/>
      <c r="L110" s="15"/>
      <c r="M110" s="15"/>
      <c r="N110" s="15"/>
      <c r="O110" s="15"/>
      <c r="P110" s="15"/>
      <c r="Q110" s="15"/>
      <c r="R110" s="15"/>
    </row>
    <row r="111">
      <c r="A111" s="15"/>
      <c r="B111" s="15"/>
      <c r="C111" s="15"/>
      <c r="D111" s="15"/>
      <c r="E111" s="15"/>
      <c r="F111" s="15"/>
      <c r="G111" s="15"/>
      <c r="H111" s="15"/>
      <c r="I111" s="15"/>
      <c r="J111" s="15"/>
      <c r="K111" s="15"/>
      <c r="L111" s="15"/>
      <c r="M111" s="15"/>
      <c r="N111" s="15"/>
      <c r="O111" s="15"/>
      <c r="P111" s="15"/>
      <c r="Q111" s="15"/>
      <c r="R111" s="15"/>
    </row>
    <row r="112">
      <c r="A112" s="15"/>
      <c r="B112" s="15"/>
      <c r="C112" s="15"/>
      <c r="D112" s="15"/>
      <c r="E112" s="15"/>
      <c r="F112" s="15"/>
      <c r="G112" s="15"/>
      <c r="H112" s="15"/>
      <c r="I112" s="15"/>
      <c r="J112" s="15"/>
      <c r="K112" s="15"/>
      <c r="L112" s="15"/>
      <c r="M112" s="15"/>
      <c r="N112" s="15"/>
      <c r="O112" s="15"/>
      <c r="P112" s="15"/>
      <c r="Q112" s="15"/>
      <c r="R112" s="15"/>
    </row>
    <row r="113">
      <c r="A113" s="15"/>
      <c r="B113" s="15"/>
      <c r="C113" s="15"/>
      <c r="D113" s="15"/>
      <c r="E113" s="15"/>
      <c r="F113" s="15"/>
      <c r="G113" s="15"/>
      <c r="H113" s="15"/>
      <c r="I113" s="15"/>
      <c r="J113" s="15"/>
      <c r="K113" s="15"/>
      <c r="L113" s="15"/>
      <c r="M113" s="15"/>
      <c r="N113" s="15"/>
      <c r="O113" s="15"/>
      <c r="P113" s="15"/>
      <c r="Q113" s="15"/>
      <c r="R113" s="15"/>
    </row>
    <row r="114">
      <c r="A114" s="15"/>
      <c r="B114" s="15"/>
      <c r="C114" s="15"/>
      <c r="D114" s="15"/>
      <c r="E114" s="15"/>
      <c r="F114" s="15"/>
      <c r="G114" s="15"/>
      <c r="H114" s="15"/>
      <c r="I114" s="15"/>
      <c r="J114" s="15"/>
      <c r="K114" s="15"/>
      <c r="L114" s="15"/>
      <c r="M114" s="15"/>
      <c r="N114" s="15"/>
      <c r="O114" s="15"/>
      <c r="P114" s="15"/>
      <c r="Q114" s="15"/>
      <c r="R114" s="15"/>
    </row>
    <row r="115">
      <c r="A115" s="15"/>
      <c r="B115" s="15"/>
      <c r="C115" s="15"/>
      <c r="D115" s="15"/>
      <c r="E115" s="15"/>
      <c r="F115" s="15"/>
      <c r="G115" s="15"/>
      <c r="H115" s="15"/>
      <c r="I115" s="15"/>
      <c r="J115" s="15"/>
      <c r="K115" s="15"/>
      <c r="L115" s="15"/>
      <c r="M115" s="15"/>
      <c r="N115" s="15"/>
      <c r="O115" s="15"/>
      <c r="P115" s="15"/>
      <c r="Q115" s="15"/>
      <c r="R115" s="15"/>
    </row>
    <row r="116">
      <c r="A116" s="15"/>
      <c r="B116" s="15"/>
      <c r="C116" s="15"/>
      <c r="D116" s="15"/>
      <c r="E116" s="15"/>
      <c r="F116" s="15"/>
      <c r="G116" s="15"/>
      <c r="H116" s="15"/>
      <c r="I116" s="15"/>
      <c r="J116" s="15"/>
      <c r="K116" s="15"/>
      <c r="L116" s="15"/>
      <c r="M116" s="15"/>
      <c r="N116" s="15"/>
      <c r="O116" s="15"/>
      <c r="P116" s="15"/>
      <c r="Q116" s="15"/>
      <c r="R116" s="15"/>
    </row>
    <row r="117">
      <c r="A117" s="15"/>
      <c r="B117" s="15"/>
      <c r="C117" s="15"/>
      <c r="D117" s="15"/>
      <c r="E117" s="15"/>
      <c r="F117" s="15"/>
      <c r="G117" s="15"/>
      <c r="H117" s="15"/>
      <c r="I117" s="15"/>
      <c r="J117" s="15"/>
      <c r="K117" s="15"/>
      <c r="L117" s="15"/>
      <c r="M117" s="15"/>
      <c r="N117" s="15"/>
      <c r="O117" s="15"/>
      <c r="P117" s="15"/>
      <c r="Q117" s="15"/>
      <c r="R117" s="15"/>
    </row>
    <row r="118">
      <c r="A118" s="15"/>
      <c r="B118" s="15"/>
      <c r="C118" s="15"/>
      <c r="D118" s="15"/>
      <c r="E118" s="15"/>
      <c r="F118" s="15"/>
      <c r="G118" s="15"/>
      <c r="H118" s="15"/>
      <c r="I118" s="15"/>
      <c r="J118" s="15"/>
      <c r="K118" s="15"/>
      <c r="L118" s="15"/>
      <c r="M118" s="15"/>
      <c r="N118" s="15"/>
      <c r="O118" s="15"/>
      <c r="P118" s="15"/>
      <c r="Q118" s="15"/>
      <c r="R118" s="15"/>
    </row>
    <row r="119">
      <c r="A119" s="15"/>
      <c r="B119" s="15"/>
      <c r="C119" s="15"/>
      <c r="D119" s="15"/>
      <c r="E119" s="15"/>
      <c r="F119" s="15"/>
      <c r="G119" s="15"/>
      <c r="H119" s="15"/>
      <c r="I119" s="15"/>
      <c r="J119" s="15"/>
      <c r="K119" s="15"/>
      <c r="L119" s="15"/>
      <c r="M119" s="15"/>
      <c r="N119" s="15"/>
      <c r="O119" s="15"/>
      <c r="P119" s="15"/>
      <c r="Q119" s="15"/>
      <c r="R119" s="15"/>
    </row>
    <row r="120">
      <c r="A120" s="15"/>
      <c r="B120" s="15"/>
      <c r="C120" s="15"/>
      <c r="D120" s="15"/>
      <c r="E120" s="15"/>
      <c r="F120" s="15"/>
      <c r="G120" s="15"/>
      <c r="H120" s="15"/>
      <c r="I120" s="15"/>
      <c r="J120" s="15"/>
      <c r="K120" s="15"/>
      <c r="L120" s="15"/>
      <c r="M120" s="15"/>
      <c r="N120" s="15"/>
      <c r="O120" s="15"/>
      <c r="P120" s="15"/>
      <c r="Q120" s="15"/>
      <c r="R120" s="15"/>
    </row>
    <row r="121">
      <c r="A121" s="15"/>
      <c r="B121" s="15"/>
      <c r="C121" s="15"/>
      <c r="D121" s="15"/>
      <c r="E121" s="15"/>
      <c r="F121" s="15"/>
      <c r="G121" s="15"/>
      <c r="H121" s="15"/>
      <c r="I121" s="15"/>
      <c r="J121" s="15"/>
      <c r="K121" s="15"/>
      <c r="L121" s="15"/>
      <c r="M121" s="15"/>
      <c r="N121" s="15"/>
      <c r="O121" s="15"/>
      <c r="P121" s="15"/>
      <c r="Q121" s="15"/>
      <c r="R121" s="15"/>
    </row>
    <row r="122">
      <c r="A122" s="15"/>
      <c r="B122" s="15"/>
      <c r="C122" s="15"/>
      <c r="D122" s="15"/>
      <c r="E122" s="15"/>
      <c r="F122" s="15"/>
      <c r="G122" s="15"/>
      <c r="H122" s="15"/>
      <c r="I122" s="15"/>
      <c r="J122" s="15"/>
      <c r="K122" s="15"/>
      <c r="L122" s="15"/>
      <c r="M122" s="15"/>
      <c r="N122" s="15"/>
      <c r="O122" s="15"/>
      <c r="P122" s="15"/>
      <c r="Q122" s="15"/>
      <c r="R122" s="15"/>
    </row>
    <row r="123">
      <c r="A123" s="15"/>
      <c r="B123" s="15"/>
      <c r="C123" s="15"/>
      <c r="D123" s="15"/>
      <c r="E123" s="15"/>
      <c r="F123" s="15"/>
      <c r="G123" s="15"/>
      <c r="H123" s="15"/>
      <c r="I123" s="15"/>
      <c r="J123" s="15"/>
      <c r="K123" s="15"/>
      <c r="L123" s="15"/>
      <c r="M123" s="15"/>
      <c r="N123" s="15"/>
      <c r="O123" s="15"/>
      <c r="P123" s="15"/>
      <c r="Q123" s="15"/>
      <c r="R123" s="15"/>
    </row>
    <row r="124">
      <c r="A124" s="15"/>
      <c r="B124" s="15"/>
      <c r="C124" s="15"/>
      <c r="D124" s="15"/>
      <c r="E124" s="15"/>
      <c r="F124" s="15"/>
      <c r="G124" s="15"/>
      <c r="H124" s="15"/>
      <c r="I124" s="15"/>
      <c r="J124" s="15"/>
      <c r="K124" s="15"/>
      <c r="L124" s="15"/>
      <c r="M124" s="15"/>
      <c r="N124" s="15"/>
      <c r="O124" s="15"/>
      <c r="P124" s="15"/>
      <c r="Q124" s="15"/>
      <c r="R124" s="15"/>
    </row>
    <row r="125">
      <c r="A125" s="15"/>
      <c r="B125" s="15"/>
      <c r="C125" s="15"/>
      <c r="D125" s="15"/>
      <c r="E125" s="15"/>
      <c r="F125" s="15"/>
      <c r="G125" s="15"/>
      <c r="H125" s="15"/>
      <c r="I125" s="15"/>
      <c r="J125" s="15"/>
      <c r="K125" s="15"/>
      <c r="L125" s="15"/>
      <c r="M125" s="15"/>
      <c r="N125" s="15"/>
      <c r="O125" s="15"/>
      <c r="P125" s="15"/>
      <c r="Q125" s="15"/>
      <c r="R125" s="15"/>
    </row>
    <row r="126">
      <c r="A126" s="15"/>
      <c r="B126" s="15"/>
      <c r="C126" s="15"/>
      <c r="D126" s="15"/>
      <c r="E126" s="15"/>
      <c r="F126" s="15"/>
      <c r="G126" s="15"/>
      <c r="H126" s="15"/>
      <c r="I126" s="15"/>
      <c r="J126" s="15"/>
      <c r="K126" s="15"/>
      <c r="L126" s="15"/>
      <c r="M126" s="15"/>
      <c r="N126" s="15"/>
      <c r="O126" s="15"/>
      <c r="P126" s="15"/>
      <c r="Q126" s="15"/>
      <c r="R126" s="15"/>
    </row>
    <row r="127">
      <c r="A127" s="15"/>
      <c r="B127" s="15"/>
      <c r="C127" s="15"/>
      <c r="D127" s="15"/>
      <c r="E127" s="15"/>
      <c r="F127" s="15"/>
      <c r="G127" s="15"/>
      <c r="H127" s="15"/>
      <c r="I127" s="15"/>
      <c r="J127" s="15"/>
      <c r="K127" s="15"/>
      <c r="L127" s="15"/>
      <c r="M127" s="15"/>
      <c r="N127" s="15"/>
      <c r="O127" s="15"/>
      <c r="P127" s="15"/>
      <c r="Q127" s="15"/>
      <c r="R127" s="15"/>
    </row>
    <row r="128">
      <c r="A128" s="15"/>
      <c r="B128" s="15"/>
      <c r="C128" s="15"/>
      <c r="D128" s="15"/>
      <c r="E128" s="15"/>
      <c r="F128" s="15"/>
      <c r="G128" s="15"/>
      <c r="H128" s="15"/>
      <c r="I128" s="15"/>
      <c r="J128" s="15"/>
      <c r="K128" s="15"/>
      <c r="L128" s="15"/>
      <c r="M128" s="15"/>
      <c r="N128" s="15"/>
      <c r="O128" s="15"/>
      <c r="P128" s="15"/>
      <c r="Q128" s="15"/>
      <c r="R128" s="15"/>
    </row>
    <row r="129">
      <c r="A129" s="15"/>
      <c r="B129" s="15"/>
      <c r="C129" s="15"/>
      <c r="D129" s="15"/>
      <c r="E129" s="15"/>
      <c r="F129" s="15"/>
      <c r="G129" s="15"/>
      <c r="H129" s="15"/>
      <c r="I129" s="15"/>
      <c r="J129" s="15"/>
      <c r="K129" s="15"/>
      <c r="L129" s="15"/>
      <c r="M129" s="15"/>
      <c r="N129" s="15"/>
      <c r="O129" s="15"/>
      <c r="P129" s="15"/>
      <c r="Q129" s="15"/>
      <c r="R129" s="15"/>
    </row>
    <row r="130">
      <c r="A130" s="15"/>
      <c r="B130" s="15"/>
      <c r="C130" s="15"/>
      <c r="D130" s="15"/>
      <c r="E130" s="15"/>
      <c r="F130" s="15"/>
      <c r="G130" s="15"/>
      <c r="H130" s="15"/>
      <c r="I130" s="15"/>
      <c r="J130" s="15"/>
      <c r="K130" s="15"/>
      <c r="L130" s="15"/>
      <c r="M130" s="15"/>
      <c r="N130" s="15"/>
      <c r="O130" s="15"/>
      <c r="P130" s="15"/>
      <c r="Q130" s="15"/>
      <c r="R130" s="15"/>
    </row>
    <row r="131">
      <c r="A131" s="15"/>
      <c r="B131" s="15"/>
      <c r="C131" s="15"/>
      <c r="D131" s="15"/>
      <c r="E131" s="15"/>
      <c r="F131" s="15"/>
      <c r="G131" s="15"/>
      <c r="H131" s="15"/>
      <c r="I131" s="15"/>
      <c r="J131" s="15"/>
      <c r="K131" s="15"/>
      <c r="L131" s="15"/>
      <c r="M131" s="15"/>
      <c r="N131" s="15"/>
      <c r="O131" s="15"/>
      <c r="P131" s="15"/>
      <c r="Q131" s="15"/>
      <c r="R131" s="15"/>
    </row>
    <row r="132">
      <c r="A132" s="15"/>
      <c r="B132" s="15"/>
      <c r="C132" s="15"/>
      <c r="D132" s="15"/>
      <c r="E132" s="15"/>
      <c r="F132" s="15"/>
      <c r="G132" s="15"/>
      <c r="H132" s="15"/>
      <c r="I132" s="15"/>
      <c r="J132" s="15"/>
      <c r="K132" s="15"/>
      <c r="L132" s="15"/>
      <c r="M132" s="15"/>
      <c r="N132" s="15"/>
      <c r="O132" s="15"/>
      <c r="P132" s="15"/>
      <c r="Q132" s="15"/>
      <c r="R132" s="15"/>
    </row>
    <row r="133">
      <c r="A133" s="15"/>
      <c r="B133" s="15"/>
      <c r="C133" s="15"/>
      <c r="D133" s="15"/>
      <c r="E133" s="15"/>
      <c r="F133" s="15"/>
      <c r="G133" s="15"/>
      <c r="H133" s="15"/>
      <c r="I133" s="15"/>
      <c r="J133" s="15"/>
      <c r="K133" s="15"/>
      <c r="L133" s="15"/>
      <c r="M133" s="15"/>
      <c r="N133" s="15"/>
      <c r="O133" s="15"/>
      <c r="P133" s="15"/>
      <c r="Q133" s="15"/>
      <c r="R133" s="15"/>
    </row>
    <row r="134">
      <c r="A134" s="15"/>
      <c r="B134" s="15"/>
      <c r="C134" s="15"/>
      <c r="D134" s="15"/>
      <c r="E134" s="15"/>
      <c r="F134" s="15"/>
      <c r="G134" s="15"/>
      <c r="H134" s="15"/>
      <c r="I134" s="15"/>
      <c r="J134" s="15"/>
      <c r="K134" s="15"/>
      <c r="L134" s="15"/>
      <c r="M134" s="15"/>
      <c r="N134" s="15"/>
      <c r="O134" s="15"/>
      <c r="P134" s="15"/>
      <c r="Q134" s="15"/>
      <c r="R134" s="15"/>
    </row>
    <row r="135">
      <c r="A135" s="15"/>
      <c r="B135" s="15"/>
      <c r="C135" s="15"/>
      <c r="D135" s="15"/>
      <c r="E135" s="15"/>
      <c r="F135" s="15"/>
      <c r="G135" s="15"/>
      <c r="H135" s="15"/>
      <c r="I135" s="15"/>
      <c r="J135" s="15"/>
      <c r="K135" s="15"/>
      <c r="L135" s="15"/>
      <c r="M135" s="15"/>
      <c r="N135" s="15"/>
      <c r="O135" s="15"/>
      <c r="P135" s="15"/>
      <c r="Q135" s="15"/>
      <c r="R135" s="15"/>
    </row>
    <row r="136">
      <c r="A136" s="15"/>
      <c r="B136" s="15"/>
      <c r="C136" s="15"/>
      <c r="D136" s="15"/>
      <c r="E136" s="15"/>
      <c r="F136" s="15"/>
      <c r="G136" s="15"/>
      <c r="H136" s="15"/>
      <c r="I136" s="15"/>
      <c r="J136" s="15"/>
      <c r="K136" s="15"/>
      <c r="L136" s="15"/>
      <c r="M136" s="15"/>
      <c r="N136" s="15"/>
      <c r="O136" s="15"/>
      <c r="P136" s="15"/>
      <c r="Q136" s="15"/>
      <c r="R136" s="15"/>
    </row>
    <row r="137">
      <c r="A137" s="15"/>
      <c r="B137" s="15"/>
      <c r="C137" s="15"/>
      <c r="D137" s="15"/>
      <c r="E137" s="15"/>
      <c r="F137" s="15"/>
      <c r="G137" s="15"/>
      <c r="H137" s="15"/>
      <c r="I137" s="15"/>
      <c r="J137" s="15"/>
      <c r="K137" s="15"/>
      <c r="L137" s="15"/>
      <c r="M137" s="15"/>
      <c r="N137" s="15"/>
      <c r="O137" s="15"/>
      <c r="P137" s="15"/>
      <c r="Q137" s="15"/>
      <c r="R137" s="15"/>
    </row>
    <row r="138">
      <c r="A138" s="15"/>
      <c r="B138" s="15"/>
      <c r="C138" s="15"/>
      <c r="D138" s="15"/>
      <c r="E138" s="15"/>
      <c r="F138" s="15"/>
      <c r="G138" s="15"/>
      <c r="H138" s="15"/>
      <c r="I138" s="15"/>
      <c r="J138" s="15"/>
      <c r="K138" s="15"/>
      <c r="L138" s="15"/>
      <c r="M138" s="15"/>
      <c r="N138" s="15"/>
      <c r="O138" s="15"/>
      <c r="P138" s="15"/>
      <c r="Q138" s="15"/>
      <c r="R138" s="15"/>
    </row>
    <row r="139">
      <c r="A139" s="15"/>
      <c r="B139" s="15"/>
      <c r="C139" s="15"/>
      <c r="D139" s="15"/>
      <c r="E139" s="15"/>
      <c r="F139" s="15"/>
      <c r="G139" s="15"/>
      <c r="H139" s="15"/>
      <c r="I139" s="15"/>
      <c r="J139" s="15"/>
      <c r="K139" s="15"/>
      <c r="L139" s="15"/>
      <c r="M139" s="15"/>
      <c r="N139" s="15"/>
      <c r="O139" s="15"/>
      <c r="P139" s="15"/>
      <c r="Q139" s="15"/>
      <c r="R139" s="15"/>
    </row>
    <row r="140">
      <c r="A140" s="15"/>
      <c r="B140" s="15"/>
      <c r="C140" s="15"/>
      <c r="D140" s="15"/>
      <c r="E140" s="15"/>
      <c r="F140" s="15"/>
      <c r="G140" s="15"/>
      <c r="H140" s="15"/>
      <c r="I140" s="15"/>
      <c r="J140" s="15"/>
      <c r="K140" s="15"/>
      <c r="L140" s="15"/>
      <c r="M140" s="15"/>
      <c r="N140" s="15"/>
      <c r="O140" s="15"/>
      <c r="P140" s="15"/>
      <c r="Q140" s="15"/>
      <c r="R140" s="15"/>
    </row>
    <row r="141">
      <c r="A141" s="15"/>
      <c r="B141" s="15"/>
      <c r="C141" s="15"/>
      <c r="D141" s="15"/>
      <c r="E141" s="15"/>
      <c r="F141" s="15"/>
      <c r="G141" s="15"/>
      <c r="H141" s="15"/>
      <c r="I141" s="15"/>
      <c r="J141" s="15"/>
      <c r="K141" s="15"/>
      <c r="L141" s="15"/>
      <c r="M141" s="15"/>
      <c r="N141" s="15"/>
      <c r="O141" s="15"/>
      <c r="P141" s="15"/>
      <c r="Q141" s="15"/>
      <c r="R141" s="15"/>
    </row>
    <row r="142">
      <c r="A142" s="15"/>
      <c r="B142" s="15"/>
      <c r="C142" s="15"/>
      <c r="D142" s="15"/>
      <c r="E142" s="15"/>
      <c r="F142" s="15"/>
      <c r="G142" s="15"/>
      <c r="H142" s="15"/>
      <c r="I142" s="15"/>
      <c r="J142" s="15"/>
      <c r="K142" s="15"/>
      <c r="L142" s="15"/>
      <c r="M142" s="15"/>
      <c r="N142" s="15"/>
      <c r="O142" s="15"/>
      <c r="P142" s="15"/>
      <c r="Q142" s="15"/>
      <c r="R142" s="15"/>
    </row>
    <row r="143">
      <c r="A143" s="15"/>
      <c r="B143" s="15"/>
      <c r="C143" s="15"/>
      <c r="D143" s="15"/>
      <c r="E143" s="15"/>
      <c r="F143" s="15"/>
      <c r="G143" s="15"/>
      <c r="H143" s="15"/>
      <c r="I143" s="15"/>
      <c r="J143" s="15"/>
      <c r="K143" s="15"/>
      <c r="L143" s="15"/>
      <c r="M143" s="15"/>
      <c r="N143" s="15"/>
      <c r="O143" s="15"/>
      <c r="P143" s="15"/>
      <c r="Q143" s="15"/>
      <c r="R143" s="15"/>
    </row>
    <row r="144">
      <c r="A144" s="15"/>
      <c r="B144" s="15"/>
      <c r="C144" s="15"/>
      <c r="D144" s="15"/>
      <c r="E144" s="15"/>
      <c r="F144" s="15"/>
      <c r="G144" s="15"/>
      <c r="H144" s="15"/>
      <c r="I144" s="15"/>
      <c r="J144" s="15"/>
      <c r="K144" s="15"/>
      <c r="L144" s="15"/>
      <c r="M144" s="15"/>
      <c r="N144" s="15"/>
      <c r="O144" s="15"/>
      <c r="P144" s="15"/>
      <c r="Q144" s="15"/>
      <c r="R144" s="15"/>
    </row>
    <row r="145">
      <c r="A145" s="15"/>
      <c r="B145" s="15"/>
      <c r="C145" s="15"/>
      <c r="D145" s="15"/>
      <c r="E145" s="15"/>
      <c r="F145" s="15"/>
      <c r="G145" s="15"/>
      <c r="H145" s="15"/>
      <c r="I145" s="15"/>
      <c r="J145" s="15"/>
      <c r="K145" s="15"/>
      <c r="L145" s="15"/>
      <c r="M145" s="15"/>
      <c r="N145" s="15"/>
      <c r="O145" s="15"/>
      <c r="P145" s="15"/>
      <c r="Q145" s="15"/>
      <c r="R145" s="15"/>
    </row>
    <row r="146">
      <c r="A146" s="15"/>
      <c r="B146" s="15"/>
      <c r="C146" s="15"/>
      <c r="D146" s="15"/>
      <c r="E146" s="15"/>
      <c r="F146" s="15"/>
      <c r="G146" s="15"/>
      <c r="H146" s="15"/>
      <c r="I146" s="15"/>
      <c r="J146" s="15"/>
      <c r="K146" s="15"/>
      <c r="L146" s="15"/>
      <c r="M146" s="15"/>
      <c r="N146" s="15"/>
      <c r="O146" s="15"/>
      <c r="P146" s="15"/>
      <c r="Q146" s="15"/>
      <c r="R146" s="15"/>
    </row>
    <row r="147">
      <c r="A147" s="15"/>
      <c r="B147" s="15"/>
      <c r="C147" s="15"/>
      <c r="D147" s="15"/>
      <c r="E147" s="15"/>
      <c r="F147" s="15"/>
      <c r="G147" s="15"/>
      <c r="H147" s="15"/>
      <c r="I147" s="15"/>
      <c r="J147" s="15"/>
      <c r="K147" s="15"/>
      <c r="L147" s="15"/>
      <c r="M147" s="15"/>
      <c r="N147" s="15"/>
      <c r="O147" s="15"/>
      <c r="P147" s="15"/>
      <c r="Q147" s="15"/>
      <c r="R147" s="15"/>
    </row>
    <row r="148">
      <c r="A148" s="15"/>
      <c r="B148" s="15"/>
      <c r="C148" s="15"/>
      <c r="D148" s="15"/>
      <c r="E148" s="15"/>
      <c r="F148" s="15"/>
      <c r="G148" s="15"/>
      <c r="H148" s="15"/>
      <c r="I148" s="15"/>
      <c r="J148" s="15"/>
      <c r="K148" s="15"/>
      <c r="L148" s="15"/>
      <c r="M148" s="15"/>
      <c r="N148" s="15"/>
      <c r="O148" s="15"/>
      <c r="P148" s="15"/>
      <c r="Q148" s="15"/>
      <c r="R148" s="15"/>
    </row>
    <row r="149">
      <c r="A149" s="15"/>
      <c r="B149" s="15"/>
      <c r="C149" s="15"/>
      <c r="D149" s="15"/>
      <c r="E149" s="15"/>
      <c r="F149" s="15"/>
      <c r="G149" s="15"/>
      <c r="H149" s="15"/>
      <c r="I149" s="15"/>
      <c r="J149" s="15"/>
      <c r="K149" s="15"/>
      <c r="L149" s="15"/>
      <c r="M149" s="15"/>
      <c r="N149" s="15"/>
      <c r="O149" s="15"/>
      <c r="P149" s="15"/>
      <c r="Q149" s="15"/>
      <c r="R149" s="15"/>
    </row>
    <row r="150">
      <c r="A150" s="15"/>
      <c r="B150" s="15"/>
      <c r="C150" s="15"/>
      <c r="D150" s="15"/>
      <c r="E150" s="15"/>
      <c r="F150" s="15"/>
      <c r="G150" s="15"/>
      <c r="H150" s="15"/>
      <c r="I150" s="15"/>
      <c r="J150" s="15"/>
      <c r="K150" s="15"/>
      <c r="L150" s="15"/>
      <c r="M150" s="15"/>
      <c r="N150" s="15"/>
      <c r="O150" s="15"/>
      <c r="P150" s="15"/>
      <c r="Q150" s="15"/>
      <c r="R150" s="15"/>
    </row>
    <row r="151">
      <c r="A151" s="15"/>
      <c r="B151" s="15"/>
      <c r="C151" s="15"/>
      <c r="D151" s="15"/>
      <c r="E151" s="15"/>
      <c r="F151" s="15"/>
      <c r="G151" s="15"/>
      <c r="H151" s="15"/>
      <c r="I151" s="15"/>
      <c r="J151" s="15"/>
      <c r="K151" s="15"/>
      <c r="L151" s="15"/>
      <c r="M151" s="15"/>
      <c r="N151" s="15"/>
      <c r="O151" s="15"/>
      <c r="P151" s="15"/>
      <c r="Q151" s="15"/>
      <c r="R151" s="15"/>
    </row>
    <row r="152">
      <c r="A152" s="15"/>
      <c r="B152" s="15"/>
      <c r="C152" s="15"/>
      <c r="D152" s="15"/>
      <c r="E152" s="15"/>
      <c r="F152" s="15"/>
      <c r="G152" s="15"/>
      <c r="H152" s="15"/>
      <c r="I152" s="15"/>
      <c r="J152" s="15"/>
      <c r="K152" s="15"/>
      <c r="L152" s="15"/>
      <c r="M152" s="15"/>
      <c r="N152" s="15"/>
      <c r="O152" s="15"/>
      <c r="P152" s="15"/>
      <c r="Q152" s="15"/>
      <c r="R152" s="15"/>
    </row>
    <row r="153">
      <c r="A153" s="15"/>
      <c r="B153" s="15"/>
      <c r="C153" s="15"/>
      <c r="D153" s="15"/>
      <c r="E153" s="15"/>
      <c r="F153" s="15"/>
      <c r="G153" s="15"/>
      <c r="H153" s="15"/>
      <c r="I153" s="15"/>
      <c r="J153" s="15"/>
      <c r="K153" s="15"/>
      <c r="L153" s="15"/>
      <c r="M153" s="15"/>
      <c r="N153" s="15"/>
      <c r="O153" s="15"/>
      <c r="P153" s="15"/>
      <c r="Q153" s="15"/>
      <c r="R153" s="15"/>
    </row>
    <row r="154">
      <c r="A154" s="15"/>
      <c r="B154" s="15"/>
      <c r="C154" s="15"/>
      <c r="D154" s="15"/>
      <c r="E154" s="15"/>
      <c r="F154" s="15"/>
      <c r="G154" s="15"/>
      <c r="H154" s="15"/>
      <c r="I154" s="15"/>
      <c r="J154" s="15"/>
      <c r="K154" s="15"/>
      <c r="L154" s="15"/>
      <c r="M154" s="15"/>
      <c r="N154" s="15"/>
      <c r="O154" s="15"/>
      <c r="P154" s="15"/>
      <c r="Q154" s="15"/>
      <c r="R154" s="15"/>
    </row>
    <row r="155">
      <c r="A155" s="15"/>
      <c r="B155" s="15"/>
      <c r="C155" s="15"/>
      <c r="D155" s="15"/>
      <c r="E155" s="15"/>
      <c r="F155" s="15"/>
      <c r="G155" s="15"/>
      <c r="H155" s="15"/>
      <c r="I155" s="15"/>
      <c r="J155" s="15"/>
      <c r="K155" s="15"/>
      <c r="L155" s="15"/>
      <c r="M155" s="15"/>
      <c r="N155" s="15"/>
      <c r="O155" s="15"/>
      <c r="P155" s="15"/>
      <c r="Q155" s="15"/>
      <c r="R155" s="15"/>
    </row>
    <row r="156">
      <c r="A156" s="15"/>
      <c r="B156" s="15"/>
      <c r="C156" s="15"/>
      <c r="D156" s="15"/>
      <c r="E156" s="15"/>
      <c r="F156" s="15"/>
      <c r="G156" s="15"/>
      <c r="H156" s="15"/>
      <c r="I156" s="15"/>
      <c r="J156" s="15"/>
      <c r="K156" s="15"/>
      <c r="L156" s="15"/>
      <c r="M156" s="15"/>
      <c r="N156" s="15"/>
      <c r="O156" s="15"/>
      <c r="P156" s="15"/>
      <c r="Q156" s="15"/>
      <c r="R156" s="15"/>
    </row>
    <row r="157">
      <c r="A157" s="15"/>
      <c r="B157" s="15"/>
      <c r="C157" s="15"/>
      <c r="D157" s="15"/>
      <c r="E157" s="15"/>
      <c r="F157" s="15"/>
      <c r="G157" s="15"/>
      <c r="H157" s="15"/>
      <c r="I157" s="15"/>
      <c r="J157" s="15"/>
      <c r="K157" s="15"/>
      <c r="L157" s="15"/>
      <c r="M157" s="15"/>
      <c r="N157" s="15"/>
      <c r="O157" s="15"/>
      <c r="P157" s="15"/>
      <c r="Q157" s="15"/>
      <c r="R157" s="15"/>
    </row>
    <row r="158">
      <c r="A158" s="15"/>
      <c r="B158" s="15"/>
      <c r="C158" s="15"/>
      <c r="D158" s="15"/>
      <c r="E158" s="15"/>
      <c r="F158" s="15"/>
      <c r="G158" s="15"/>
      <c r="H158" s="15"/>
      <c r="I158" s="15"/>
      <c r="J158" s="15"/>
      <c r="K158" s="15"/>
      <c r="L158" s="15"/>
      <c r="M158" s="15"/>
      <c r="N158" s="15"/>
      <c r="O158" s="15"/>
      <c r="P158" s="15"/>
      <c r="Q158" s="15"/>
      <c r="R158" s="15"/>
    </row>
    <row r="159">
      <c r="A159" s="15"/>
      <c r="B159" s="15"/>
      <c r="C159" s="15"/>
      <c r="D159" s="15"/>
      <c r="E159" s="15"/>
      <c r="F159" s="15"/>
      <c r="G159" s="15"/>
      <c r="H159" s="15"/>
      <c r="I159" s="15"/>
      <c r="J159" s="15"/>
      <c r="K159" s="15"/>
      <c r="L159" s="15"/>
      <c r="M159" s="15"/>
      <c r="N159" s="15"/>
      <c r="O159" s="15"/>
      <c r="P159" s="15"/>
      <c r="Q159" s="15"/>
      <c r="R159" s="15"/>
    </row>
    <row r="160">
      <c r="A160" s="15"/>
      <c r="B160" s="15"/>
      <c r="C160" s="15"/>
      <c r="D160" s="15"/>
      <c r="E160" s="15"/>
      <c r="F160" s="15"/>
      <c r="G160" s="15"/>
      <c r="H160" s="15"/>
      <c r="I160" s="15"/>
      <c r="J160" s="15"/>
      <c r="K160" s="15"/>
      <c r="L160" s="15"/>
      <c r="M160" s="15"/>
      <c r="N160" s="15"/>
      <c r="O160" s="15"/>
      <c r="P160" s="15"/>
      <c r="Q160" s="15"/>
      <c r="R160" s="15"/>
    </row>
    <row r="161">
      <c r="A161" s="15"/>
      <c r="B161" s="15"/>
      <c r="C161" s="15"/>
      <c r="D161" s="15"/>
      <c r="E161" s="15"/>
      <c r="F161" s="15"/>
      <c r="G161" s="15"/>
      <c r="H161" s="15"/>
      <c r="I161" s="15"/>
      <c r="J161" s="15"/>
      <c r="K161" s="15"/>
      <c r="L161" s="15"/>
      <c r="M161" s="15"/>
      <c r="N161" s="15"/>
      <c r="O161" s="15"/>
      <c r="P161" s="15"/>
      <c r="Q161" s="15"/>
      <c r="R161" s="15"/>
    </row>
    <row r="162">
      <c r="A162" s="15"/>
      <c r="B162" s="15"/>
      <c r="C162" s="15"/>
      <c r="D162" s="15"/>
      <c r="E162" s="15"/>
      <c r="F162" s="15"/>
      <c r="G162" s="15"/>
      <c r="H162" s="15"/>
      <c r="I162" s="15"/>
      <c r="J162" s="15"/>
      <c r="K162" s="15"/>
      <c r="L162" s="15"/>
      <c r="M162" s="15"/>
      <c r="N162" s="15"/>
      <c r="O162" s="15"/>
      <c r="P162" s="15"/>
      <c r="Q162" s="15"/>
      <c r="R162" s="15"/>
    </row>
    <row r="163">
      <c r="A163" s="15"/>
      <c r="B163" s="15"/>
      <c r="C163" s="15"/>
      <c r="D163" s="15"/>
      <c r="E163" s="15"/>
      <c r="F163" s="15"/>
      <c r="G163" s="15"/>
      <c r="H163" s="15"/>
      <c r="I163" s="15"/>
      <c r="J163" s="15"/>
      <c r="K163" s="15"/>
      <c r="L163" s="15"/>
      <c r="M163" s="15"/>
      <c r="N163" s="15"/>
      <c r="O163" s="15"/>
      <c r="P163" s="15"/>
      <c r="Q163" s="15"/>
      <c r="R163" s="15"/>
    </row>
    <row r="164">
      <c r="A164" s="15"/>
      <c r="B164" s="15"/>
      <c r="C164" s="15"/>
      <c r="D164" s="15"/>
      <c r="E164" s="15"/>
      <c r="F164" s="15"/>
      <c r="G164" s="15"/>
      <c r="H164" s="15"/>
      <c r="I164" s="15"/>
      <c r="J164" s="15"/>
      <c r="K164" s="15"/>
      <c r="L164" s="15"/>
      <c r="M164" s="15"/>
      <c r="N164" s="15"/>
      <c r="O164" s="15"/>
      <c r="P164" s="15"/>
      <c r="Q164" s="15"/>
      <c r="R164" s="15"/>
    </row>
    <row r="165">
      <c r="A165" s="15"/>
      <c r="B165" s="15"/>
      <c r="C165" s="15"/>
      <c r="D165" s="15"/>
      <c r="E165" s="15"/>
      <c r="F165" s="15"/>
      <c r="G165" s="15"/>
      <c r="H165" s="15"/>
      <c r="I165" s="15"/>
      <c r="J165" s="15"/>
      <c r="K165" s="15"/>
      <c r="L165" s="15"/>
      <c r="M165" s="15"/>
      <c r="N165" s="15"/>
      <c r="O165" s="15"/>
      <c r="P165" s="15"/>
      <c r="Q165" s="15"/>
      <c r="R165" s="15"/>
    </row>
    <row r="166">
      <c r="A166" s="15"/>
      <c r="B166" s="15"/>
      <c r="C166" s="15"/>
      <c r="D166" s="15"/>
      <c r="E166" s="15"/>
      <c r="F166" s="15"/>
      <c r="G166" s="15"/>
      <c r="H166" s="15"/>
      <c r="I166" s="15"/>
      <c r="J166" s="15"/>
      <c r="K166" s="15"/>
      <c r="L166" s="15"/>
      <c r="M166" s="15"/>
      <c r="N166" s="15"/>
      <c r="O166" s="15"/>
      <c r="P166" s="15"/>
      <c r="Q166" s="15"/>
      <c r="R166" s="15"/>
    </row>
    <row r="167">
      <c r="A167" s="15"/>
      <c r="B167" s="15"/>
      <c r="C167" s="15"/>
      <c r="D167" s="15"/>
      <c r="E167" s="15"/>
      <c r="F167" s="15"/>
      <c r="G167" s="15"/>
      <c r="H167" s="15"/>
      <c r="I167" s="15"/>
      <c r="J167" s="15"/>
      <c r="K167" s="15"/>
      <c r="L167" s="15"/>
      <c r="M167" s="15"/>
      <c r="N167" s="15"/>
      <c r="O167" s="15"/>
      <c r="P167" s="15"/>
      <c r="Q167" s="15"/>
      <c r="R167" s="15"/>
    </row>
    <row r="168">
      <c r="A168" s="15"/>
      <c r="B168" s="15"/>
      <c r="C168" s="15"/>
      <c r="D168" s="15"/>
      <c r="E168" s="15"/>
      <c r="F168" s="15"/>
      <c r="G168" s="15"/>
      <c r="H168" s="15"/>
      <c r="I168" s="15"/>
      <c r="J168" s="15"/>
      <c r="K168" s="15"/>
      <c r="L168" s="15"/>
      <c r="M168" s="15"/>
      <c r="N168" s="15"/>
      <c r="O168" s="15"/>
      <c r="P168" s="15"/>
      <c r="Q168" s="15"/>
      <c r="R168" s="15"/>
    </row>
    <row r="169">
      <c r="A169" s="15"/>
      <c r="B169" s="15"/>
      <c r="C169" s="15"/>
      <c r="D169" s="15"/>
      <c r="E169" s="15"/>
      <c r="F169" s="15"/>
      <c r="G169" s="15"/>
      <c r="H169" s="15"/>
      <c r="I169" s="15"/>
      <c r="J169" s="15"/>
      <c r="K169" s="15"/>
      <c r="L169" s="15"/>
      <c r="M169" s="15"/>
      <c r="N169" s="15"/>
      <c r="O169" s="15"/>
      <c r="P169" s="15"/>
      <c r="Q169" s="15"/>
      <c r="R169" s="15"/>
    </row>
    <row r="170">
      <c r="A170" s="15"/>
      <c r="B170" s="15"/>
      <c r="C170" s="15"/>
      <c r="D170" s="15"/>
      <c r="E170" s="15"/>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row r="1005">
      <c r="A1005" s="15"/>
      <c r="B1005" s="15"/>
      <c r="C1005" s="15"/>
      <c r="D1005" s="15"/>
      <c r="E1005" s="15"/>
      <c r="F1005" s="15"/>
      <c r="G1005" s="15"/>
      <c r="H1005" s="15"/>
      <c r="I1005" s="15"/>
      <c r="J1005" s="15"/>
      <c r="K1005" s="15"/>
      <c r="L1005" s="15"/>
      <c r="M1005" s="15"/>
      <c r="N1005" s="15"/>
      <c r="O1005" s="15"/>
      <c r="P1005" s="15"/>
      <c r="Q1005" s="15"/>
      <c r="R1005" s="15"/>
    </row>
    <row r="1006">
      <c r="A1006" s="15"/>
      <c r="B1006" s="15"/>
      <c r="C1006" s="15"/>
      <c r="D1006" s="15"/>
      <c r="E1006" s="15"/>
      <c r="F1006" s="15"/>
      <c r="G1006" s="15"/>
      <c r="H1006" s="15"/>
      <c r="I1006" s="15"/>
      <c r="J1006" s="15"/>
      <c r="K1006" s="15"/>
      <c r="L1006" s="15"/>
      <c r="M1006" s="15"/>
      <c r="N1006" s="15"/>
      <c r="O1006" s="15"/>
      <c r="P1006" s="15"/>
      <c r="Q1006" s="15"/>
      <c r="R1006" s="15"/>
    </row>
    <row r="1007">
      <c r="A1007" s="15"/>
      <c r="B1007" s="15"/>
      <c r="C1007" s="15"/>
      <c r="D1007" s="15"/>
      <c r="E1007" s="15"/>
      <c r="F1007" s="15"/>
      <c r="G1007" s="15"/>
      <c r="H1007" s="15"/>
      <c r="I1007" s="15"/>
      <c r="J1007" s="15"/>
      <c r="K1007" s="15"/>
      <c r="L1007" s="15"/>
      <c r="M1007" s="15"/>
      <c r="N1007" s="15"/>
      <c r="O1007" s="15"/>
      <c r="P1007" s="15"/>
      <c r="Q1007" s="15"/>
      <c r="R1007" s="15"/>
    </row>
    <row r="1008">
      <c r="A1008" s="15"/>
      <c r="B1008" s="15"/>
      <c r="C1008" s="15"/>
      <c r="D1008" s="15"/>
      <c r="E1008" s="15"/>
      <c r="F1008" s="15"/>
      <c r="G1008" s="15"/>
      <c r="H1008" s="15"/>
      <c r="I1008" s="15"/>
      <c r="J1008" s="15"/>
      <c r="K1008" s="15"/>
      <c r="L1008" s="15"/>
      <c r="M1008" s="15"/>
      <c r="N1008" s="15"/>
      <c r="O1008" s="15"/>
      <c r="P1008" s="15"/>
      <c r="Q1008" s="15"/>
      <c r="R1008" s="15"/>
    </row>
    <row r="1009">
      <c r="A1009" s="15"/>
      <c r="B1009" s="15"/>
      <c r="C1009" s="15"/>
      <c r="D1009" s="15"/>
      <c r="E1009" s="15"/>
      <c r="F1009" s="15"/>
      <c r="G1009" s="15"/>
      <c r="H1009" s="15"/>
      <c r="I1009" s="15"/>
      <c r="J1009" s="15"/>
      <c r="K1009" s="15"/>
      <c r="L1009" s="15"/>
      <c r="M1009" s="15"/>
      <c r="N1009" s="15"/>
      <c r="O1009" s="15"/>
      <c r="P1009" s="15"/>
      <c r="Q1009" s="15"/>
      <c r="R1009" s="15"/>
    </row>
    <row r="1010">
      <c r="A1010" s="15"/>
      <c r="B1010" s="15"/>
      <c r="C1010" s="15"/>
      <c r="D1010" s="15"/>
      <c r="E1010" s="15"/>
      <c r="F1010" s="15"/>
      <c r="G1010" s="15"/>
      <c r="H1010" s="15"/>
      <c r="I1010" s="15"/>
      <c r="J1010" s="15"/>
      <c r="K1010" s="15"/>
      <c r="L1010" s="15"/>
      <c r="M1010" s="15"/>
      <c r="N1010" s="15"/>
      <c r="O1010" s="15"/>
      <c r="P1010" s="15"/>
      <c r="Q1010" s="15"/>
      <c r="R1010" s="15"/>
    </row>
    <row r="1011">
      <c r="A1011" s="15"/>
      <c r="B1011" s="15"/>
      <c r="C1011" s="15"/>
      <c r="D1011" s="15"/>
      <c r="E1011" s="15"/>
      <c r="F1011" s="15"/>
      <c r="G1011" s="15"/>
      <c r="H1011" s="15"/>
      <c r="I1011" s="15"/>
      <c r="J1011" s="15"/>
      <c r="K1011" s="15"/>
      <c r="L1011" s="15"/>
      <c r="M1011" s="15"/>
      <c r="N1011" s="15"/>
      <c r="O1011" s="15"/>
      <c r="P1011" s="15"/>
      <c r="Q1011" s="15"/>
      <c r="R1011" s="15"/>
    </row>
    <row r="1012">
      <c r="A1012" s="15"/>
      <c r="B1012" s="15"/>
      <c r="C1012" s="15"/>
      <c r="D1012" s="15"/>
      <c r="E1012" s="15"/>
      <c r="F1012" s="15"/>
      <c r="G1012" s="15"/>
      <c r="H1012" s="15"/>
      <c r="I1012" s="15"/>
      <c r="J1012" s="15"/>
      <c r="K1012" s="15"/>
      <c r="L1012" s="15"/>
      <c r="M1012" s="15"/>
      <c r="N1012" s="15"/>
      <c r="O1012" s="15"/>
      <c r="P1012" s="15"/>
      <c r="Q1012" s="15"/>
      <c r="R1012" s="15"/>
    </row>
  </sheetData>
  <autoFilter ref="$A$2:$R$28"/>
  <mergeCells count="3">
    <mergeCell ref="M1:P1"/>
    <mergeCell ref="H27:L27"/>
    <mergeCell ref="L28:M28"/>
  </mergeCells>
  <conditionalFormatting sqref="S1:S1012">
    <cfRule type="cellIs" dxfId="0" priority="1" operator="greaterThan">
      <formula>0</formula>
    </cfRule>
  </conditionalFormatting>
  <dataValidations>
    <dataValidation type="list" allowBlank="1" showErrorMessage="1" sqref="K3:K26">
      <formula1>LISTA!$B$2:$B$41</formula1>
    </dataValidation>
    <dataValidation type="list" allowBlank="1" showErrorMessage="1" sqref="L3:L26">
      <formula1>LISTA!$A$2:$A$10</formula1>
    </dataValidation>
    <dataValidation type="custom" allowBlank="1" showDropDown="1" sqref="C35:E35 C36">
      <formula1>OR(NOT(ISERROR(DATEVALUE(C35))), AND(ISNUMBER(C35), LEFT(CELL("format", C35))="D"))</formula1>
    </dataValidation>
    <dataValidation type="custom" allowBlank="1" showDropDown="1" showErrorMessage="1" sqref="B3:C26">
      <formula1>OR(NOT(ISERROR(DATEVALUE(B3))), AND(ISNUMBER(B3), LEFT(CELL("format", B3))="D"))</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3" width="12.88"/>
    <col customWidth="1" min="4" max="4" width="17.13"/>
    <col customWidth="1" min="5" max="5" width="12.13"/>
    <col customWidth="1" min="6" max="6" width="14.75"/>
    <col customWidth="1" min="7" max="7" width="23.0"/>
    <col customWidth="1" min="8" max="8" width="22.75"/>
    <col customWidth="1" min="9" max="9" width="19.75"/>
    <col customWidth="1" min="10" max="12" width="15.63"/>
    <col customWidth="1" min="16" max="16" width="17.13"/>
    <col customWidth="1" min="17" max="17" width="15.63"/>
    <col customWidth="1" min="18" max="18" width="54.25"/>
  </cols>
  <sheetData>
    <row r="1">
      <c r="A1" s="1"/>
      <c r="B1" s="3"/>
      <c r="C1" s="3"/>
      <c r="D1" s="3"/>
      <c r="E1" s="3"/>
      <c r="F1" s="4"/>
      <c r="G1" s="4"/>
      <c r="H1" s="4"/>
      <c r="I1" s="4"/>
      <c r="J1" s="4"/>
      <c r="K1" s="4"/>
      <c r="L1" s="4"/>
      <c r="M1" s="5" t="s">
        <v>0</v>
      </c>
      <c r="N1" s="6"/>
      <c r="O1" s="6"/>
      <c r="P1" s="7"/>
      <c r="Q1" s="8"/>
      <c r="R1" s="8"/>
    </row>
    <row r="2">
      <c r="A2" s="3" t="s">
        <v>1</v>
      </c>
      <c r="B2" s="3"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row>
    <row r="3">
      <c r="A3" s="13">
        <v>1.0</v>
      </c>
      <c r="B3" s="14">
        <v>6692434.0</v>
      </c>
      <c r="C3" s="13" t="s">
        <v>1004</v>
      </c>
      <c r="D3" s="13">
        <v>3.81401100124583E14</v>
      </c>
      <c r="E3" s="13">
        <v>1008.0</v>
      </c>
      <c r="F3" s="13">
        <v>4.385182014E9</v>
      </c>
      <c r="G3" s="13" t="s">
        <v>1005</v>
      </c>
      <c r="H3" s="13" t="s">
        <v>1006</v>
      </c>
      <c r="I3" s="13">
        <v>7.1093569E7</v>
      </c>
      <c r="J3" s="13"/>
      <c r="K3" s="13" t="s">
        <v>779</v>
      </c>
      <c r="L3" s="13"/>
      <c r="M3" s="13">
        <v>1050.0</v>
      </c>
      <c r="N3" s="13">
        <f t="shared" ref="N3:N27" si="1">M3</f>
        <v>1050</v>
      </c>
      <c r="O3" s="15"/>
      <c r="P3" s="13" t="s">
        <v>881</v>
      </c>
      <c r="Q3" s="16" t="s">
        <v>1007</v>
      </c>
      <c r="R3" s="13" t="s">
        <v>1008</v>
      </c>
    </row>
    <row r="4">
      <c r="A4" s="13">
        <v>2.0</v>
      </c>
      <c r="B4" s="14">
        <v>6692434.0</v>
      </c>
      <c r="C4" s="13" t="s">
        <v>1004</v>
      </c>
      <c r="D4" s="13">
        <v>3.81401100124583E14</v>
      </c>
      <c r="E4" s="13">
        <v>1008.0</v>
      </c>
      <c r="F4" s="13">
        <v>4.385182014E9</v>
      </c>
      <c r="G4" s="13" t="s">
        <v>1005</v>
      </c>
      <c r="H4" s="13" t="s">
        <v>1009</v>
      </c>
      <c r="I4" s="13">
        <v>7.1093569E7</v>
      </c>
      <c r="J4" s="13"/>
      <c r="K4" s="13" t="s">
        <v>779</v>
      </c>
      <c r="L4" s="13"/>
      <c r="M4" s="13">
        <v>1050.0</v>
      </c>
      <c r="N4" s="13">
        <f t="shared" si="1"/>
        <v>1050</v>
      </c>
      <c r="O4" s="13"/>
      <c r="P4" s="13" t="s">
        <v>881</v>
      </c>
      <c r="Q4" s="16" t="s">
        <v>1007</v>
      </c>
      <c r="R4" s="13" t="s">
        <v>1008</v>
      </c>
    </row>
    <row r="5">
      <c r="A5" s="13">
        <v>3.0</v>
      </c>
      <c r="B5" s="14">
        <v>45026.0</v>
      </c>
      <c r="C5" s="13" t="s">
        <v>1004</v>
      </c>
      <c r="D5" s="13">
        <v>3.81401100124583E14</v>
      </c>
      <c r="E5" s="13">
        <v>1190.0</v>
      </c>
      <c r="F5" s="13">
        <v>4.385182014E9</v>
      </c>
      <c r="G5" s="13" t="s">
        <v>1005</v>
      </c>
      <c r="H5" s="13" t="s">
        <v>1010</v>
      </c>
      <c r="I5" s="13">
        <v>7.1093569E7</v>
      </c>
      <c r="J5" s="13"/>
      <c r="K5" s="13" t="s">
        <v>779</v>
      </c>
      <c r="L5" s="13"/>
      <c r="M5" s="13">
        <v>1050.0</v>
      </c>
      <c r="N5" s="13">
        <f t="shared" si="1"/>
        <v>1050</v>
      </c>
      <c r="O5" s="13"/>
      <c r="P5" s="13" t="s">
        <v>1011</v>
      </c>
      <c r="Q5" s="16" t="s">
        <v>1007</v>
      </c>
      <c r="R5" s="13" t="s">
        <v>1012</v>
      </c>
    </row>
    <row r="6">
      <c r="A6" s="13">
        <v>4.0</v>
      </c>
      <c r="B6" s="14">
        <v>45028.0</v>
      </c>
      <c r="C6" s="14">
        <v>45032.0</v>
      </c>
      <c r="D6" s="13">
        <v>3.81401100124583E14</v>
      </c>
      <c r="E6" s="13">
        <v>1202.0</v>
      </c>
      <c r="F6" s="13">
        <v>4731607.0</v>
      </c>
      <c r="G6" s="13" t="s">
        <v>1013</v>
      </c>
      <c r="H6" s="13" t="s">
        <v>1013</v>
      </c>
      <c r="I6" s="13">
        <v>7.5016662E7</v>
      </c>
      <c r="J6" s="13"/>
      <c r="K6" s="13" t="s">
        <v>418</v>
      </c>
      <c r="L6" s="13"/>
      <c r="M6" s="13">
        <v>240.0</v>
      </c>
      <c r="N6" s="13">
        <f t="shared" si="1"/>
        <v>240</v>
      </c>
      <c r="O6" s="13"/>
      <c r="P6" s="13" t="s">
        <v>1014</v>
      </c>
      <c r="Q6" s="16" t="s">
        <v>1007</v>
      </c>
      <c r="R6" s="13" t="s">
        <v>1015</v>
      </c>
    </row>
    <row r="7">
      <c r="A7" s="13">
        <v>5.0</v>
      </c>
      <c r="B7" s="14">
        <v>45029.0</v>
      </c>
      <c r="C7" s="14">
        <v>45032.0</v>
      </c>
      <c r="D7" s="13">
        <v>3.81401100124583E14</v>
      </c>
      <c r="E7" s="13"/>
      <c r="F7" s="13">
        <v>7.848500019E9</v>
      </c>
      <c r="G7" s="13" t="s">
        <v>1016</v>
      </c>
      <c r="H7" s="13" t="s">
        <v>1016</v>
      </c>
      <c r="I7" s="13">
        <v>6.0835236E7</v>
      </c>
      <c r="J7" s="13"/>
      <c r="K7" s="13" t="s">
        <v>418</v>
      </c>
      <c r="L7" s="13"/>
      <c r="M7" s="13">
        <v>200.0</v>
      </c>
      <c r="N7" s="13">
        <f t="shared" si="1"/>
        <v>200</v>
      </c>
      <c r="O7" s="13"/>
      <c r="P7" s="13" t="s">
        <v>881</v>
      </c>
      <c r="Q7" s="16" t="s">
        <v>1007</v>
      </c>
      <c r="R7" s="13" t="s">
        <v>1017</v>
      </c>
    </row>
    <row r="8" ht="45.75" customHeight="1">
      <c r="A8" s="13">
        <v>6.0</v>
      </c>
      <c r="B8" s="14">
        <v>45032.0</v>
      </c>
      <c r="C8" s="14">
        <v>45039.0</v>
      </c>
      <c r="D8" s="13">
        <v>3.81401100124583E14</v>
      </c>
      <c r="E8" s="13">
        <v>1227.0</v>
      </c>
      <c r="F8" s="13">
        <v>7.848500019E9</v>
      </c>
      <c r="G8" s="13" t="s">
        <v>1016</v>
      </c>
      <c r="H8" s="13" t="s">
        <v>1016</v>
      </c>
      <c r="I8" s="13">
        <v>6.0835236E7</v>
      </c>
      <c r="J8" s="13"/>
      <c r="K8" s="13" t="s">
        <v>418</v>
      </c>
      <c r="L8" s="95"/>
      <c r="M8" s="93">
        <v>120.0</v>
      </c>
      <c r="N8" s="95">
        <f t="shared" si="1"/>
        <v>120</v>
      </c>
      <c r="O8" s="96"/>
      <c r="P8" s="95" t="s">
        <v>881</v>
      </c>
      <c r="Q8" s="97" t="s">
        <v>1007</v>
      </c>
      <c r="R8" s="13" t="s">
        <v>1018</v>
      </c>
    </row>
    <row r="9">
      <c r="A9" s="13">
        <v>7.0</v>
      </c>
      <c r="B9" s="14">
        <v>45030.0</v>
      </c>
      <c r="C9" s="13" t="s">
        <v>1004</v>
      </c>
      <c r="D9" s="13">
        <v>3.81401100124583E14</v>
      </c>
      <c r="E9" s="13">
        <v>1215.0</v>
      </c>
      <c r="F9" s="13">
        <v>4.385182014E9</v>
      </c>
      <c r="G9" s="13" t="s">
        <v>1005</v>
      </c>
      <c r="H9" s="13" t="s">
        <v>1019</v>
      </c>
      <c r="I9" s="13">
        <v>7.1093569E7</v>
      </c>
      <c r="J9" s="13"/>
      <c r="K9" s="13" t="s">
        <v>779</v>
      </c>
      <c r="L9" s="13"/>
      <c r="M9" s="13">
        <v>1050.0</v>
      </c>
      <c r="N9" s="13">
        <f t="shared" si="1"/>
        <v>1050</v>
      </c>
      <c r="O9" s="13"/>
      <c r="P9" s="13" t="s">
        <v>881</v>
      </c>
      <c r="Q9" s="16" t="s">
        <v>1007</v>
      </c>
      <c r="R9" s="13" t="s">
        <v>1020</v>
      </c>
    </row>
    <row r="10">
      <c r="A10" s="13">
        <v>8.0</v>
      </c>
      <c r="B10" s="14">
        <v>45030.0</v>
      </c>
      <c r="C10" s="13" t="s">
        <v>1004</v>
      </c>
      <c r="D10" s="13">
        <v>3.81401100124583E14</v>
      </c>
      <c r="E10" s="13">
        <v>1216.0</v>
      </c>
      <c r="F10" s="13">
        <v>4.385182014E9</v>
      </c>
      <c r="G10" s="13" t="s">
        <v>1005</v>
      </c>
      <c r="H10" s="13" t="s">
        <v>1021</v>
      </c>
      <c r="I10" s="13">
        <v>7.0084798E7</v>
      </c>
      <c r="J10" s="13"/>
      <c r="K10" s="13" t="s">
        <v>779</v>
      </c>
      <c r="L10" s="13"/>
      <c r="M10" s="13">
        <v>1050.0</v>
      </c>
      <c r="N10" s="13">
        <f t="shared" si="1"/>
        <v>1050</v>
      </c>
      <c r="O10" s="13"/>
      <c r="P10" s="13" t="s">
        <v>881</v>
      </c>
      <c r="Q10" s="16" t="s">
        <v>1007</v>
      </c>
      <c r="R10" s="13" t="s">
        <v>1022</v>
      </c>
    </row>
    <row r="11">
      <c r="A11" s="13">
        <v>9.0</v>
      </c>
      <c r="B11" s="14">
        <v>45031.0</v>
      </c>
      <c r="C11" s="13" t="s">
        <v>1004</v>
      </c>
      <c r="D11" s="13">
        <v>3.81401100124583E14</v>
      </c>
      <c r="E11" s="13">
        <v>1220.0</v>
      </c>
      <c r="F11" s="13">
        <v>4.385182014E9</v>
      </c>
      <c r="G11" s="13" t="s">
        <v>1005</v>
      </c>
      <c r="H11" s="13" t="s">
        <v>1023</v>
      </c>
      <c r="I11" s="13">
        <v>7.1093569E7</v>
      </c>
      <c r="J11" s="13"/>
      <c r="K11" s="13" t="s">
        <v>779</v>
      </c>
      <c r="L11" s="13"/>
      <c r="M11" s="13">
        <v>1050.0</v>
      </c>
      <c r="N11" s="13">
        <f t="shared" si="1"/>
        <v>1050</v>
      </c>
      <c r="O11" s="13"/>
      <c r="P11" s="13" t="s">
        <v>881</v>
      </c>
      <c r="Q11" s="16" t="s">
        <v>1007</v>
      </c>
      <c r="R11" s="13" t="s">
        <v>1024</v>
      </c>
    </row>
    <row r="12" ht="45.75" customHeight="1">
      <c r="A12" s="13">
        <v>10.0</v>
      </c>
      <c r="B12" s="94">
        <v>45032.0</v>
      </c>
      <c r="C12" s="13" t="s">
        <v>1004</v>
      </c>
      <c r="D12" s="13">
        <v>3.81401100124583E14</v>
      </c>
      <c r="E12" s="95">
        <v>1229.0</v>
      </c>
      <c r="F12" s="13">
        <v>4.385182014E9</v>
      </c>
      <c r="G12" s="13" t="s">
        <v>1005</v>
      </c>
      <c r="H12" s="95" t="s">
        <v>1025</v>
      </c>
      <c r="I12" s="13">
        <v>7.1093569E7</v>
      </c>
      <c r="J12" s="95"/>
      <c r="K12" s="95" t="s">
        <v>779</v>
      </c>
      <c r="L12" s="95"/>
      <c r="M12" s="93">
        <v>1050.0</v>
      </c>
      <c r="N12" s="95">
        <f t="shared" si="1"/>
        <v>1050</v>
      </c>
      <c r="O12" s="96"/>
      <c r="P12" s="95" t="s">
        <v>881</v>
      </c>
      <c r="Q12" s="97" t="s">
        <v>1007</v>
      </c>
      <c r="R12" s="13" t="s">
        <v>1026</v>
      </c>
    </row>
    <row r="13">
      <c r="A13" s="13">
        <v>11.0</v>
      </c>
      <c r="B13" s="121">
        <v>45039.0</v>
      </c>
      <c r="C13" s="13" t="s">
        <v>1004</v>
      </c>
      <c r="D13" s="95">
        <v>3.81401100124583E14</v>
      </c>
      <c r="E13" s="95">
        <v>1290.0</v>
      </c>
      <c r="F13" s="95">
        <v>8990650.0</v>
      </c>
      <c r="G13" s="95" t="s">
        <v>1027</v>
      </c>
      <c r="H13" s="77" t="s">
        <v>1028</v>
      </c>
      <c r="I13" s="95">
        <v>7.3134121E7</v>
      </c>
      <c r="J13" s="95"/>
      <c r="K13" s="95" t="s">
        <v>779</v>
      </c>
      <c r="L13" s="96"/>
      <c r="M13" s="93">
        <v>4200.0</v>
      </c>
      <c r="N13" s="95">
        <f t="shared" si="1"/>
        <v>4200</v>
      </c>
      <c r="O13" s="96"/>
      <c r="P13" s="95" t="s">
        <v>1029</v>
      </c>
      <c r="Q13" s="97" t="s">
        <v>1007</v>
      </c>
      <c r="R13" s="95" t="s">
        <v>1030</v>
      </c>
    </row>
    <row r="14">
      <c r="A14" s="13">
        <v>12.0</v>
      </c>
      <c r="B14" s="121">
        <v>45038.0</v>
      </c>
      <c r="C14" s="121">
        <v>45039.0</v>
      </c>
      <c r="D14" s="95">
        <v>3.81401100124583E14</v>
      </c>
      <c r="E14" s="13">
        <v>1291.0</v>
      </c>
      <c r="F14" s="13">
        <v>8990650.0</v>
      </c>
      <c r="G14" s="95" t="s">
        <v>1027</v>
      </c>
      <c r="H14" s="77" t="s">
        <v>1028</v>
      </c>
      <c r="I14" s="13">
        <v>7.3134121E7</v>
      </c>
      <c r="J14" s="13"/>
      <c r="K14" s="13" t="s">
        <v>1031</v>
      </c>
      <c r="L14" s="13"/>
      <c r="M14" s="91">
        <f>15*120</f>
        <v>1800</v>
      </c>
      <c r="N14" s="95">
        <f t="shared" si="1"/>
        <v>1800</v>
      </c>
      <c r="O14" s="13"/>
      <c r="P14" s="95" t="s">
        <v>1029</v>
      </c>
      <c r="Q14" s="97" t="s">
        <v>1007</v>
      </c>
      <c r="R14" s="13" t="s">
        <v>1032</v>
      </c>
    </row>
    <row r="15">
      <c r="A15" s="13">
        <v>13.0</v>
      </c>
      <c r="B15" s="121">
        <v>45038.0</v>
      </c>
      <c r="C15" s="121">
        <v>45039.0</v>
      </c>
      <c r="D15" s="95">
        <v>3.81401100124583E14</v>
      </c>
      <c r="E15" s="13">
        <v>1291.0</v>
      </c>
      <c r="F15" s="13">
        <v>8990650.0</v>
      </c>
      <c r="G15" s="95" t="s">
        <v>1027</v>
      </c>
      <c r="H15" s="77" t="s">
        <v>1028</v>
      </c>
      <c r="I15" s="13">
        <v>7.3134121E7</v>
      </c>
      <c r="J15" s="13"/>
      <c r="K15" s="13" t="s">
        <v>1031</v>
      </c>
      <c r="L15" s="13"/>
      <c r="M15" s="13">
        <v>600.0</v>
      </c>
      <c r="N15" s="95">
        <f t="shared" si="1"/>
        <v>600</v>
      </c>
      <c r="O15" s="15"/>
      <c r="P15" s="13" t="s">
        <v>1033</v>
      </c>
      <c r="Q15" s="97" t="s">
        <v>1007</v>
      </c>
      <c r="R15" s="13" t="s">
        <v>1034</v>
      </c>
    </row>
    <row r="16">
      <c r="A16" s="13">
        <v>14.0</v>
      </c>
      <c r="B16" s="121">
        <v>45038.0</v>
      </c>
      <c r="C16" s="121">
        <v>45039.0</v>
      </c>
      <c r="D16" s="95">
        <v>3.81401100124583E14</v>
      </c>
      <c r="E16" s="13">
        <v>1291.0</v>
      </c>
      <c r="F16" s="13">
        <v>8990650.0</v>
      </c>
      <c r="G16" s="95" t="s">
        <v>1027</v>
      </c>
      <c r="H16" s="77" t="s">
        <v>1028</v>
      </c>
      <c r="I16" s="13">
        <v>7.3134121E7</v>
      </c>
      <c r="J16" s="13"/>
      <c r="K16" s="13" t="s">
        <v>1035</v>
      </c>
      <c r="L16" s="13"/>
      <c r="M16" s="13">
        <v>400.0</v>
      </c>
      <c r="N16" s="95">
        <f t="shared" si="1"/>
        <v>400</v>
      </c>
      <c r="O16" s="13"/>
      <c r="P16" s="13" t="s">
        <v>1033</v>
      </c>
      <c r="Q16" s="97" t="s">
        <v>1007</v>
      </c>
      <c r="R16" s="13" t="s">
        <v>1036</v>
      </c>
    </row>
    <row r="17">
      <c r="A17" s="13">
        <v>15.0</v>
      </c>
      <c r="B17" s="14">
        <v>45044.0</v>
      </c>
      <c r="C17" s="14">
        <v>45046.0</v>
      </c>
      <c r="D17" s="95">
        <v>3.81401100124583E14</v>
      </c>
      <c r="E17" s="13">
        <v>1397.0</v>
      </c>
      <c r="F17" s="122">
        <v>5906483.0</v>
      </c>
      <c r="G17" s="13" t="s">
        <v>1037</v>
      </c>
      <c r="H17" s="13" t="s">
        <v>1037</v>
      </c>
      <c r="I17" s="13">
        <v>7.0746375E7</v>
      </c>
      <c r="J17" s="13" t="s">
        <v>1038</v>
      </c>
      <c r="K17" s="13" t="s">
        <v>141</v>
      </c>
      <c r="L17" s="13" t="s">
        <v>27</v>
      </c>
      <c r="M17" s="13">
        <v>670.0</v>
      </c>
      <c r="N17" s="95">
        <f t="shared" si="1"/>
        <v>670</v>
      </c>
      <c r="O17" s="15"/>
      <c r="P17" s="13" t="s">
        <v>881</v>
      </c>
      <c r="Q17" s="97" t="s">
        <v>1007</v>
      </c>
      <c r="R17" s="13" t="s">
        <v>1039</v>
      </c>
      <c r="S17" s="108"/>
      <c r="T17" s="109"/>
    </row>
    <row r="18">
      <c r="A18" s="13">
        <v>16.0</v>
      </c>
      <c r="B18" s="14">
        <v>45044.0</v>
      </c>
      <c r="C18" s="14">
        <v>45046.0</v>
      </c>
      <c r="D18" s="95">
        <v>3.81401100124583E14</v>
      </c>
      <c r="E18" s="13"/>
      <c r="F18" s="13">
        <v>5.598071017E9</v>
      </c>
      <c r="G18" s="13" t="s">
        <v>1040</v>
      </c>
      <c r="H18" s="13" t="s">
        <v>1041</v>
      </c>
      <c r="I18" s="13">
        <v>7.828207E7</v>
      </c>
      <c r="J18" s="13" t="s">
        <v>1042</v>
      </c>
      <c r="K18" s="13" t="s">
        <v>141</v>
      </c>
      <c r="L18" s="13" t="s">
        <v>27</v>
      </c>
      <c r="M18" s="13">
        <v>670.0</v>
      </c>
      <c r="N18" s="95">
        <f t="shared" si="1"/>
        <v>670</v>
      </c>
      <c r="O18" s="15"/>
      <c r="P18" s="13" t="s">
        <v>881</v>
      </c>
      <c r="Q18" s="97" t="s">
        <v>1007</v>
      </c>
      <c r="R18" s="123" t="s">
        <v>1043</v>
      </c>
      <c r="S18" s="108"/>
      <c r="T18" s="109"/>
    </row>
    <row r="19">
      <c r="A19" s="13">
        <v>17.0</v>
      </c>
      <c r="B19" s="14">
        <v>45045.0</v>
      </c>
      <c r="C19" s="14">
        <v>45046.0</v>
      </c>
      <c r="D19" s="95">
        <v>3.81401100124583E14</v>
      </c>
      <c r="E19" s="13">
        <v>1409.0</v>
      </c>
      <c r="F19" s="13">
        <v>4.622226014E9</v>
      </c>
      <c r="G19" s="13" t="s">
        <v>1044</v>
      </c>
      <c r="H19" s="13" t="s">
        <v>1045</v>
      </c>
      <c r="I19" s="13">
        <v>7.8582391E7</v>
      </c>
      <c r="J19" s="15"/>
      <c r="K19" s="13" t="s">
        <v>701</v>
      </c>
      <c r="L19" s="13"/>
      <c r="M19" s="13">
        <v>70.0</v>
      </c>
      <c r="N19" s="95">
        <f t="shared" si="1"/>
        <v>70</v>
      </c>
      <c r="O19" s="15"/>
      <c r="P19" s="13" t="s">
        <v>881</v>
      </c>
      <c r="Q19" s="97" t="s">
        <v>1007</v>
      </c>
      <c r="R19" s="13" t="s">
        <v>1046</v>
      </c>
      <c r="S19" s="108"/>
      <c r="T19" s="109"/>
    </row>
    <row r="20">
      <c r="A20" s="13">
        <v>18.0</v>
      </c>
      <c r="B20" s="14"/>
      <c r="C20" s="14"/>
      <c r="D20" s="95">
        <v>3.81401100124583E14</v>
      </c>
      <c r="E20" s="13"/>
      <c r="F20" s="13"/>
      <c r="G20" s="13"/>
      <c r="H20" s="13"/>
      <c r="I20" s="13"/>
      <c r="J20" s="13"/>
      <c r="K20" s="13"/>
      <c r="L20" s="13"/>
      <c r="M20" s="13"/>
      <c r="N20" s="95" t="str">
        <f t="shared" si="1"/>
        <v/>
      </c>
      <c r="O20" s="15"/>
      <c r="P20" s="13"/>
      <c r="Q20" s="97" t="s">
        <v>1007</v>
      </c>
      <c r="R20" s="13"/>
      <c r="S20" s="108"/>
      <c r="T20" s="109"/>
    </row>
    <row r="21">
      <c r="A21" s="13">
        <v>19.0</v>
      </c>
      <c r="B21" s="14"/>
      <c r="C21" s="14"/>
      <c r="D21" s="95">
        <v>3.81401100124583E14</v>
      </c>
      <c r="E21" s="15"/>
      <c r="F21" s="13"/>
      <c r="G21" s="13"/>
      <c r="H21" s="13"/>
      <c r="I21" s="13"/>
      <c r="J21" s="13"/>
      <c r="K21" s="13"/>
      <c r="L21" s="13"/>
      <c r="M21" s="13"/>
      <c r="N21" s="95" t="str">
        <f t="shared" si="1"/>
        <v/>
      </c>
      <c r="O21" s="15"/>
      <c r="P21" s="13"/>
      <c r="Q21" s="97" t="s">
        <v>1007</v>
      </c>
      <c r="R21" s="13"/>
      <c r="S21" s="108"/>
      <c r="T21" s="109"/>
    </row>
    <row r="22">
      <c r="A22" s="13">
        <v>20.0</v>
      </c>
      <c r="B22" s="14"/>
      <c r="C22" s="14"/>
      <c r="D22" s="95">
        <v>3.81401100124583E14</v>
      </c>
      <c r="E22" s="13"/>
      <c r="F22" s="13"/>
      <c r="G22" s="13"/>
      <c r="H22" s="13"/>
      <c r="I22" s="13"/>
      <c r="J22" s="13"/>
      <c r="K22" s="13"/>
      <c r="L22" s="13"/>
      <c r="M22" s="78"/>
      <c r="N22" s="95" t="str">
        <f t="shared" si="1"/>
        <v/>
      </c>
      <c r="O22" s="15"/>
      <c r="P22" s="13"/>
      <c r="Q22" s="97" t="s">
        <v>1007</v>
      </c>
      <c r="R22" s="13"/>
      <c r="S22" s="108"/>
      <c r="T22" s="109"/>
    </row>
    <row r="23">
      <c r="A23" s="13">
        <v>21.0</v>
      </c>
      <c r="B23" s="14"/>
      <c r="C23" s="14"/>
      <c r="D23" s="95">
        <v>3.81401100124583E14</v>
      </c>
      <c r="E23" s="13"/>
      <c r="F23" s="13"/>
      <c r="G23" s="13"/>
      <c r="H23" s="13"/>
      <c r="I23" s="13"/>
      <c r="J23" s="13"/>
      <c r="K23" s="13"/>
      <c r="L23" s="15"/>
      <c r="M23" s="13"/>
      <c r="N23" s="95" t="str">
        <f t="shared" si="1"/>
        <v/>
      </c>
      <c r="O23" s="15"/>
      <c r="P23" s="13"/>
      <c r="Q23" s="97" t="s">
        <v>1007</v>
      </c>
      <c r="R23" s="13"/>
      <c r="S23" s="108"/>
      <c r="T23" s="109"/>
    </row>
    <row r="24">
      <c r="A24" s="13">
        <v>22.0</v>
      </c>
      <c r="B24" s="14"/>
      <c r="C24" s="14"/>
      <c r="D24" s="95">
        <v>3.81401100124583E14</v>
      </c>
      <c r="E24" s="15"/>
      <c r="F24" s="15"/>
      <c r="G24" s="15"/>
      <c r="H24" s="15"/>
      <c r="I24" s="15"/>
      <c r="J24" s="15"/>
      <c r="K24" s="13"/>
      <c r="L24" s="15"/>
      <c r="M24" s="13"/>
      <c r="N24" s="95" t="str">
        <f t="shared" si="1"/>
        <v/>
      </c>
      <c r="O24" s="15"/>
      <c r="P24" s="13"/>
      <c r="Q24" s="97" t="s">
        <v>1007</v>
      </c>
      <c r="R24" s="15"/>
      <c r="S24" s="108"/>
      <c r="T24" s="109"/>
    </row>
    <row r="25">
      <c r="A25" s="13">
        <v>23.0</v>
      </c>
      <c r="B25" s="14"/>
      <c r="C25" s="14"/>
      <c r="D25" s="95">
        <v>3.81401100124583E14</v>
      </c>
      <c r="E25" s="15"/>
      <c r="F25" s="15"/>
      <c r="G25" s="15"/>
      <c r="H25" s="15"/>
      <c r="I25" s="15"/>
      <c r="J25" s="15"/>
      <c r="K25" s="13"/>
      <c r="L25" s="15"/>
      <c r="M25" s="13"/>
      <c r="N25" s="95" t="str">
        <f t="shared" si="1"/>
        <v/>
      </c>
      <c r="O25" s="15"/>
      <c r="P25" s="13"/>
      <c r="Q25" s="97" t="s">
        <v>1007</v>
      </c>
      <c r="R25" s="15"/>
      <c r="S25" s="108"/>
      <c r="T25" s="109"/>
    </row>
    <row r="26">
      <c r="A26" s="13">
        <v>24.0</v>
      </c>
      <c r="B26" s="14"/>
      <c r="C26" s="14"/>
      <c r="D26" s="13"/>
      <c r="E26" s="15"/>
      <c r="F26" s="15"/>
      <c r="G26" s="15"/>
      <c r="H26" s="15"/>
      <c r="I26" s="15"/>
      <c r="J26" s="15"/>
      <c r="K26" s="13"/>
      <c r="L26" s="15"/>
      <c r="M26" s="13"/>
      <c r="N26" s="95" t="str">
        <f t="shared" si="1"/>
        <v/>
      </c>
      <c r="O26" s="15"/>
      <c r="P26" s="13"/>
      <c r="Q26" s="97" t="s">
        <v>1007</v>
      </c>
      <c r="R26" s="15"/>
      <c r="S26" s="108"/>
      <c r="T26" s="109"/>
    </row>
    <row r="27">
      <c r="A27" s="13">
        <v>25.0</v>
      </c>
      <c r="B27" s="14"/>
      <c r="C27" s="14"/>
      <c r="D27" s="13"/>
      <c r="E27" s="15"/>
      <c r="F27" s="15"/>
      <c r="G27" s="15"/>
      <c r="H27" s="15"/>
      <c r="I27" s="15"/>
      <c r="J27" s="15"/>
      <c r="K27" s="13"/>
      <c r="L27" s="15"/>
      <c r="M27" s="13"/>
      <c r="N27" s="95" t="str">
        <f t="shared" si="1"/>
        <v/>
      </c>
      <c r="O27" s="15"/>
      <c r="P27" s="13"/>
      <c r="Q27" s="97" t="s">
        <v>1007</v>
      </c>
      <c r="R27" s="15"/>
      <c r="S27" s="108"/>
      <c r="T27" s="109"/>
    </row>
    <row r="28">
      <c r="A28" s="40"/>
      <c r="B28" s="42"/>
      <c r="C28" s="42"/>
      <c r="D28" s="42"/>
      <c r="E28" s="42"/>
      <c r="F28" s="42"/>
      <c r="G28" s="110"/>
      <c r="H28" s="63" t="s">
        <v>560</v>
      </c>
      <c r="I28" s="44"/>
      <c r="J28" s="44"/>
      <c r="K28" s="44"/>
      <c r="L28" s="44"/>
      <c r="M28" s="45">
        <f>SUM(M3:M24)</f>
        <v>16320</v>
      </c>
      <c r="N28" s="46">
        <f>SUM(N3:N27)</f>
        <v>16320</v>
      </c>
      <c r="O28" s="110">
        <f>(M28*1)/M30</f>
        <v>1.632</v>
      </c>
      <c r="P28" s="42"/>
      <c r="Q28" s="42"/>
      <c r="R28" s="42"/>
    </row>
    <row r="29">
      <c r="A29" s="13"/>
      <c r="B29" s="15"/>
      <c r="C29" s="15"/>
      <c r="D29" s="15"/>
      <c r="E29" s="15"/>
      <c r="F29" s="15"/>
      <c r="G29" s="15"/>
      <c r="H29" s="15"/>
      <c r="I29" s="15"/>
      <c r="J29" s="15"/>
      <c r="K29" s="15"/>
      <c r="L29" s="64" t="s">
        <v>563</v>
      </c>
      <c r="N29" s="65" t="str">
        <f>N28/D30</f>
        <v>#DIV/0!</v>
      </c>
      <c r="O29" s="15"/>
      <c r="P29" s="15"/>
      <c r="Q29" s="15"/>
      <c r="R29" s="15"/>
    </row>
    <row r="30">
      <c r="A30" s="13"/>
      <c r="B30" s="1"/>
      <c r="C30" s="1"/>
      <c r="D30" s="17"/>
      <c r="E30" s="117"/>
      <c r="F30" s="81"/>
      <c r="G30" s="13"/>
      <c r="H30" s="15"/>
      <c r="I30" s="15"/>
      <c r="J30" s="15"/>
      <c r="K30" s="15"/>
      <c r="L30" s="13" t="s">
        <v>1047</v>
      </c>
      <c r="M30" s="72">
        <v>10000.0</v>
      </c>
      <c r="N30" s="73">
        <f>M30/6.96</f>
        <v>1436.781609</v>
      </c>
      <c r="O30" s="15"/>
      <c r="P30" s="15"/>
      <c r="Q30" s="15"/>
      <c r="R30" s="15"/>
    </row>
    <row r="31">
      <c r="A31" s="13"/>
      <c r="B31" s="13"/>
      <c r="C31" s="13"/>
      <c r="D31" s="15"/>
      <c r="E31" s="118"/>
      <c r="F31" s="15"/>
      <c r="G31" s="51" t="s">
        <v>377</v>
      </c>
      <c r="H31" s="51" t="s">
        <v>378</v>
      </c>
      <c r="I31" s="51" t="s">
        <v>378</v>
      </c>
      <c r="J31" s="15"/>
      <c r="K31" s="15"/>
      <c r="L31" s="13"/>
      <c r="M31" s="72"/>
      <c r="N31" s="82"/>
      <c r="O31" s="15"/>
      <c r="P31" s="15"/>
      <c r="Q31" s="15"/>
      <c r="R31" s="15"/>
    </row>
    <row r="32">
      <c r="A32" s="13"/>
      <c r="B32" s="13"/>
      <c r="C32" s="13"/>
      <c r="D32" s="49"/>
      <c r="E32" s="119"/>
      <c r="F32" s="15"/>
      <c r="G32" s="52" t="s">
        <v>23</v>
      </c>
      <c r="H32" s="52" t="s">
        <v>1048</v>
      </c>
      <c r="I32" s="52" t="s">
        <v>671</v>
      </c>
      <c r="J32" s="15"/>
      <c r="K32" s="15"/>
      <c r="L32" s="83"/>
      <c r="M32" s="84"/>
      <c r="N32" s="15"/>
      <c r="O32" s="15"/>
      <c r="P32" s="15"/>
      <c r="Q32" s="15"/>
      <c r="R32" s="15"/>
    </row>
    <row r="33">
      <c r="A33" s="15"/>
      <c r="B33" s="13"/>
      <c r="C33" s="13"/>
      <c r="D33" s="15"/>
      <c r="E33" s="118"/>
      <c r="F33" s="15"/>
      <c r="G33" s="51" t="s">
        <v>381</v>
      </c>
      <c r="H33" s="51" t="s">
        <v>382</v>
      </c>
      <c r="I33" s="51" t="s">
        <v>383</v>
      </c>
      <c r="J33" s="15"/>
      <c r="K33" s="15"/>
      <c r="L33" s="85"/>
      <c r="M33" s="86"/>
      <c r="N33" s="15"/>
      <c r="O33" s="15"/>
      <c r="P33" s="15"/>
      <c r="Q33" s="15"/>
      <c r="R33" s="15"/>
    </row>
    <row r="34">
      <c r="A34" s="15"/>
      <c r="B34" s="15"/>
      <c r="C34" s="15"/>
      <c r="D34" s="15"/>
      <c r="E34" s="15"/>
      <c r="F34" s="15"/>
      <c r="G34" s="15"/>
      <c r="H34" s="15"/>
      <c r="I34" s="15"/>
      <c r="J34" s="15"/>
      <c r="K34" s="15"/>
      <c r="L34" s="15"/>
      <c r="M34" s="15"/>
      <c r="N34" s="15"/>
      <c r="O34" s="15"/>
      <c r="P34" s="15"/>
      <c r="Q34" s="15"/>
      <c r="R34" s="15"/>
    </row>
    <row r="35">
      <c r="A35" s="15"/>
      <c r="B35" s="15"/>
      <c r="C35" s="15"/>
      <c r="D35" s="15"/>
      <c r="E35" s="15"/>
      <c r="F35" s="15"/>
      <c r="G35" s="15">
        <f>200*5%</f>
        <v>10</v>
      </c>
      <c r="H35" s="15"/>
      <c r="I35" s="15">
        <f>420-70</f>
        <v>350</v>
      </c>
      <c r="J35" s="15"/>
      <c r="K35" s="15"/>
      <c r="L35" s="15"/>
      <c r="M35" s="15"/>
      <c r="N35" s="15"/>
      <c r="O35" s="15"/>
      <c r="P35" s="15"/>
      <c r="Q35" s="15"/>
      <c r="R35" s="15"/>
    </row>
    <row r="36">
      <c r="A36" s="15"/>
      <c r="B36" s="55"/>
      <c r="C36" s="54"/>
      <c r="D36" s="55"/>
      <c r="E36" s="53"/>
      <c r="F36" s="55"/>
      <c r="G36" s="55"/>
      <c r="H36" s="55"/>
      <c r="I36" s="55"/>
      <c r="J36" s="15"/>
      <c r="K36" s="15"/>
      <c r="L36" s="15"/>
      <c r="M36" s="15"/>
      <c r="N36" s="15"/>
      <c r="O36" s="15"/>
      <c r="P36" s="15"/>
      <c r="Q36" s="15"/>
      <c r="R36" s="15"/>
    </row>
    <row r="37">
      <c r="A37" s="15"/>
      <c r="B37" s="66"/>
      <c r="C37" s="13"/>
      <c r="D37" s="49"/>
      <c r="E37" s="13"/>
      <c r="F37" s="15"/>
      <c r="G37" s="15"/>
      <c r="H37" s="15"/>
      <c r="I37" s="15"/>
      <c r="J37" s="15"/>
      <c r="K37" s="15"/>
      <c r="L37" s="15"/>
      <c r="M37" s="15"/>
      <c r="N37" s="15"/>
      <c r="O37" s="15"/>
      <c r="P37" s="15"/>
      <c r="Q37" s="15"/>
      <c r="R37" s="15"/>
    </row>
    <row r="38">
      <c r="A38" s="15"/>
      <c r="B38" s="66"/>
      <c r="C38" s="13"/>
      <c r="D38" s="49"/>
      <c r="E38" s="13"/>
      <c r="F38" s="15"/>
      <c r="G38" s="15"/>
      <c r="H38" s="15"/>
      <c r="I38" s="15"/>
      <c r="J38" s="15"/>
      <c r="K38" s="15"/>
      <c r="L38" s="15"/>
      <c r="M38" s="15"/>
      <c r="N38" s="15"/>
      <c r="O38" s="15"/>
      <c r="P38" s="15"/>
      <c r="Q38" s="15"/>
      <c r="R38" s="15"/>
    </row>
    <row r="39">
      <c r="A39" s="15"/>
      <c r="B39" s="15"/>
      <c r="C39" s="15"/>
      <c r="D39" s="15"/>
      <c r="E39" s="15"/>
      <c r="F39" s="15"/>
      <c r="G39" s="15"/>
      <c r="H39" s="15"/>
      <c r="I39" s="15"/>
      <c r="J39" s="15"/>
      <c r="K39" s="15"/>
      <c r="L39" s="15"/>
      <c r="M39" s="15"/>
      <c r="N39" s="15"/>
      <c r="O39" s="15"/>
      <c r="P39" s="15"/>
      <c r="Q39" s="15"/>
      <c r="R39" s="15"/>
    </row>
    <row r="40">
      <c r="A40" s="15"/>
      <c r="B40" s="15"/>
      <c r="C40" s="15"/>
      <c r="D40" s="15"/>
      <c r="E40" s="15"/>
      <c r="F40" s="15"/>
      <c r="G40" s="15"/>
      <c r="H40" s="15"/>
      <c r="I40" s="15"/>
      <c r="J40" s="15"/>
      <c r="K40" s="15"/>
      <c r="L40" s="15"/>
      <c r="M40" s="15"/>
      <c r="N40" s="15"/>
      <c r="O40" s="15"/>
      <c r="P40" s="15"/>
      <c r="Q40" s="15"/>
      <c r="R40" s="15"/>
    </row>
    <row r="41">
      <c r="A41" s="15"/>
      <c r="B41" s="15"/>
      <c r="C41" s="15"/>
      <c r="D41" s="15"/>
      <c r="E41" s="15"/>
      <c r="F41" s="15"/>
      <c r="G41" s="15"/>
      <c r="H41" s="15"/>
      <c r="I41" s="15"/>
      <c r="J41" s="15"/>
      <c r="K41" s="15"/>
      <c r="L41" s="15"/>
      <c r="M41" s="15"/>
      <c r="N41" s="15"/>
      <c r="O41" s="15"/>
      <c r="P41" s="15"/>
      <c r="Q41" s="15"/>
      <c r="R41" s="15"/>
    </row>
    <row r="42">
      <c r="A42" s="15"/>
      <c r="B42" s="15"/>
      <c r="C42" s="15"/>
      <c r="D42" s="15"/>
      <c r="E42" s="15"/>
      <c r="F42" s="15"/>
      <c r="G42" s="15"/>
      <c r="H42" s="15"/>
      <c r="I42" s="15"/>
      <c r="J42" s="15"/>
      <c r="K42" s="15"/>
      <c r="L42" s="15"/>
      <c r="M42" s="15"/>
      <c r="N42" s="15"/>
      <c r="O42" s="15"/>
      <c r="P42" s="15"/>
      <c r="Q42" s="15"/>
      <c r="R42" s="15"/>
    </row>
    <row r="43">
      <c r="A43" s="15"/>
      <c r="B43" s="15"/>
      <c r="C43" s="15"/>
      <c r="D43" s="15"/>
      <c r="E43" s="15"/>
      <c r="F43" s="15"/>
      <c r="G43" s="15"/>
      <c r="H43" s="15"/>
      <c r="I43" s="15"/>
      <c r="J43" s="15"/>
      <c r="K43" s="15"/>
      <c r="L43" s="15"/>
      <c r="M43" s="15"/>
      <c r="N43" s="15"/>
      <c r="O43" s="15"/>
      <c r="P43" s="15"/>
      <c r="Q43" s="15"/>
      <c r="R43" s="15"/>
    </row>
    <row r="44">
      <c r="A44" s="15"/>
      <c r="B44" s="15"/>
      <c r="C44" s="15"/>
      <c r="D44" s="15"/>
      <c r="E44" s="15"/>
      <c r="F44" s="15"/>
      <c r="G44" s="15"/>
      <c r="H44" s="15"/>
      <c r="I44" s="15"/>
      <c r="J44" s="15"/>
      <c r="K44" s="15"/>
      <c r="L44" s="15"/>
      <c r="M44" s="15"/>
      <c r="N44" s="15"/>
      <c r="O44" s="15"/>
      <c r="P44" s="15"/>
      <c r="Q44" s="15"/>
      <c r="R44" s="15"/>
    </row>
    <row r="45">
      <c r="A45" s="15"/>
      <c r="B45" s="15"/>
      <c r="C45" s="15"/>
      <c r="D45" s="15"/>
      <c r="E45" s="15"/>
      <c r="F45" s="15"/>
      <c r="G45" s="15"/>
      <c r="H45" s="15"/>
      <c r="I45" s="15"/>
      <c r="J45" s="15"/>
      <c r="K45" s="15"/>
      <c r="L45" s="15"/>
      <c r="M45" s="15"/>
      <c r="N45" s="15"/>
      <c r="O45" s="15"/>
      <c r="P45" s="15"/>
      <c r="Q45" s="15"/>
      <c r="R45" s="15"/>
    </row>
    <row r="46">
      <c r="A46" s="15"/>
      <c r="B46" s="15"/>
      <c r="C46" s="15"/>
      <c r="D46" s="15"/>
      <c r="E46" s="15"/>
      <c r="F46" s="15"/>
      <c r="G46" s="15"/>
      <c r="H46" s="15"/>
      <c r="I46" s="15"/>
      <c r="J46" s="15"/>
      <c r="K46" s="15"/>
      <c r="L46" s="15"/>
      <c r="M46" s="15"/>
      <c r="N46" s="15"/>
      <c r="O46" s="15"/>
      <c r="P46" s="15"/>
      <c r="Q46" s="15"/>
      <c r="R46" s="15"/>
    </row>
    <row r="47">
      <c r="A47" s="15"/>
      <c r="B47" s="15"/>
      <c r="C47" s="15"/>
      <c r="D47" s="15"/>
      <c r="E47" s="15"/>
      <c r="F47" s="15"/>
      <c r="G47" s="15"/>
      <c r="H47" s="15"/>
      <c r="I47" s="15"/>
      <c r="J47" s="15"/>
      <c r="K47" s="15"/>
      <c r="L47" s="15"/>
      <c r="M47" s="15"/>
      <c r="N47" s="15"/>
      <c r="O47" s="15"/>
      <c r="P47" s="15"/>
      <c r="Q47" s="15"/>
      <c r="R47" s="15"/>
    </row>
    <row r="48">
      <c r="A48" s="15"/>
      <c r="B48" s="15"/>
      <c r="C48" s="15"/>
      <c r="D48" s="15"/>
      <c r="E48" s="15"/>
      <c r="F48" s="15"/>
      <c r="G48" s="15"/>
      <c r="H48" s="15"/>
      <c r="I48" s="15"/>
      <c r="J48" s="15"/>
      <c r="K48" s="15"/>
      <c r="L48" s="15"/>
      <c r="M48" s="15"/>
      <c r="N48" s="15"/>
      <c r="O48" s="15"/>
      <c r="P48" s="15"/>
      <c r="Q48" s="15"/>
      <c r="R48" s="15"/>
    </row>
    <row r="49">
      <c r="A49" s="15"/>
      <c r="B49" s="15"/>
      <c r="C49" s="15"/>
      <c r="D49" s="15"/>
      <c r="E49" s="15"/>
      <c r="F49" s="15"/>
      <c r="G49" s="15"/>
      <c r="H49" s="15"/>
      <c r="I49" s="15"/>
      <c r="J49" s="15"/>
      <c r="K49" s="15"/>
      <c r="L49" s="15"/>
      <c r="M49" s="15"/>
      <c r="N49" s="15"/>
      <c r="O49" s="15"/>
      <c r="P49" s="15"/>
      <c r="Q49" s="15"/>
      <c r="R49" s="15"/>
    </row>
    <row r="50">
      <c r="A50" s="15"/>
      <c r="B50" s="15"/>
      <c r="C50" s="15"/>
      <c r="D50" s="15"/>
      <c r="E50" s="15"/>
      <c r="F50" s="15"/>
      <c r="G50" s="15"/>
      <c r="H50" s="15"/>
      <c r="I50" s="15"/>
      <c r="J50" s="15"/>
      <c r="K50" s="15"/>
      <c r="L50" s="15"/>
      <c r="M50" s="15"/>
      <c r="N50" s="15"/>
      <c r="O50" s="15"/>
      <c r="P50" s="15"/>
      <c r="Q50" s="15"/>
      <c r="R50" s="15"/>
    </row>
    <row r="51">
      <c r="A51" s="15"/>
      <c r="B51" s="15"/>
      <c r="C51" s="15"/>
      <c r="D51" s="15"/>
      <c r="E51" s="15"/>
      <c r="F51" s="15"/>
      <c r="G51" s="15"/>
      <c r="H51" s="15"/>
      <c r="I51" s="15"/>
      <c r="J51" s="15"/>
      <c r="K51" s="15"/>
      <c r="L51" s="15"/>
      <c r="M51" s="15"/>
      <c r="N51" s="15"/>
      <c r="O51" s="15"/>
      <c r="P51" s="15"/>
      <c r="Q51" s="15"/>
      <c r="R51" s="15"/>
    </row>
    <row r="52">
      <c r="A52" s="15"/>
      <c r="B52" s="15"/>
      <c r="C52" s="15"/>
      <c r="D52" s="15"/>
      <c r="E52" s="15"/>
      <c r="F52" s="15"/>
      <c r="G52" s="15"/>
      <c r="H52" s="15"/>
      <c r="I52" s="15"/>
      <c r="J52" s="15"/>
      <c r="K52" s="15"/>
      <c r="L52" s="15"/>
      <c r="M52" s="15"/>
      <c r="N52" s="15"/>
      <c r="O52" s="15"/>
      <c r="P52" s="15"/>
      <c r="Q52" s="15"/>
      <c r="R52" s="15"/>
    </row>
    <row r="53">
      <c r="A53" s="15"/>
      <c r="B53" s="15"/>
      <c r="C53" s="15"/>
      <c r="D53" s="15"/>
      <c r="E53" s="15"/>
      <c r="F53" s="15"/>
      <c r="G53" s="15"/>
      <c r="H53" s="15"/>
      <c r="I53" s="15"/>
      <c r="J53" s="15"/>
      <c r="K53" s="15"/>
      <c r="L53" s="15"/>
      <c r="M53" s="15"/>
      <c r="N53" s="15"/>
      <c r="O53" s="15"/>
      <c r="P53" s="15"/>
      <c r="Q53" s="15"/>
      <c r="R53" s="15"/>
    </row>
    <row r="54">
      <c r="A54" s="15"/>
      <c r="B54" s="15"/>
      <c r="C54" s="15"/>
      <c r="D54" s="15"/>
      <c r="E54" s="15"/>
      <c r="F54" s="15"/>
      <c r="G54" s="15"/>
      <c r="H54" s="15"/>
      <c r="I54" s="15"/>
      <c r="J54" s="15"/>
      <c r="K54" s="15"/>
      <c r="L54" s="15"/>
      <c r="M54" s="15"/>
      <c r="N54" s="15"/>
      <c r="O54" s="15"/>
      <c r="P54" s="15"/>
      <c r="Q54" s="15"/>
      <c r="R54" s="15"/>
    </row>
    <row r="55">
      <c r="A55" s="15"/>
      <c r="B55" s="15"/>
      <c r="C55" s="15"/>
      <c r="D55" s="15"/>
      <c r="E55" s="15"/>
      <c r="F55" s="15"/>
      <c r="G55" s="15"/>
      <c r="H55" s="15"/>
      <c r="I55" s="15"/>
      <c r="J55" s="15"/>
      <c r="K55" s="15"/>
      <c r="L55" s="15"/>
      <c r="M55" s="15"/>
      <c r="N55" s="15"/>
      <c r="O55" s="15"/>
      <c r="P55" s="15"/>
      <c r="Q55" s="15"/>
      <c r="R55" s="15"/>
    </row>
    <row r="56">
      <c r="A56" s="15"/>
      <c r="B56" s="15"/>
      <c r="C56" s="15"/>
      <c r="D56" s="15"/>
      <c r="E56" s="15"/>
      <c r="F56" s="15"/>
      <c r="G56" s="15"/>
      <c r="H56" s="15"/>
      <c r="I56" s="15"/>
      <c r="J56" s="15"/>
      <c r="K56" s="15"/>
      <c r="L56" s="15"/>
      <c r="M56" s="15"/>
      <c r="N56" s="15"/>
      <c r="O56" s="15"/>
      <c r="P56" s="15"/>
      <c r="Q56" s="15"/>
      <c r="R56" s="15"/>
    </row>
    <row r="57">
      <c r="A57" s="15"/>
      <c r="B57" s="15"/>
      <c r="C57" s="15"/>
      <c r="D57" s="15"/>
      <c r="E57" s="15"/>
      <c r="F57" s="15"/>
      <c r="G57" s="15"/>
      <c r="H57" s="15"/>
      <c r="I57" s="15"/>
      <c r="J57" s="15"/>
      <c r="K57" s="15"/>
      <c r="L57" s="15"/>
      <c r="M57" s="15"/>
      <c r="N57" s="15"/>
      <c r="O57" s="15"/>
      <c r="P57" s="15"/>
      <c r="Q57" s="15"/>
      <c r="R57" s="15"/>
    </row>
    <row r="58">
      <c r="A58" s="15"/>
      <c r="B58" s="15"/>
      <c r="C58" s="15"/>
      <c r="D58" s="15"/>
      <c r="E58" s="15"/>
      <c r="F58" s="15"/>
      <c r="G58" s="15"/>
      <c r="H58" s="15"/>
      <c r="I58" s="15"/>
      <c r="J58" s="15"/>
      <c r="K58" s="15"/>
      <c r="L58" s="15"/>
      <c r="M58" s="15"/>
      <c r="N58" s="15"/>
      <c r="O58" s="15"/>
      <c r="P58" s="15"/>
      <c r="Q58" s="15"/>
      <c r="R58" s="15"/>
    </row>
    <row r="59">
      <c r="A59" s="15"/>
      <c r="B59" s="15"/>
      <c r="C59" s="15"/>
      <c r="D59" s="15"/>
      <c r="E59" s="15"/>
      <c r="F59" s="15"/>
      <c r="G59" s="15"/>
      <c r="H59" s="15"/>
      <c r="I59" s="15"/>
      <c r="J59" s="15"/>
      <c r="K59" s="15"/>
      <c r="L59" s="15"/>
      <c r="M59" s="15"/>
      <c r="N59" s="15"/>
      <c r="O59" s="15"/>
      <c r="P59" s="15"/>
      <c r="Q59" s="15"/>
      <c r="R59" s="15"/>
    </row>
    <row r="60">
      <c r="A60" s="15"/>
      <c r="B60" s="15"/>
      <c r="C60" s="15"/>
      <c r="D60" s="15"/>
      <c r="E60" s="15"/>
      <c r="F60" s="15"/>
      <c r="G60" s="15"/>
      <c r="H60" s="15"/>
      <c r="I60" s="15"/>
      <c r="J60" s="15"/>
      <c r="K60" s="15"/>
      <c r="L60" s="15"/>
      <c r="M60" s="15"/>
      <c r="N60" s="15"/>
      <c r="O60" s="15"/>
      <c r="P60" s="15"/>
      <c r="Q60" s="15"/>
      <c r="R60" s="15"/>
    </row>
    <row r="61">
      <c r="A61" s="15"/>
      <c r="B61" s="15"/>
      <c r="C61" s="15"/>
      <c r="D61" s="15"/>
      <c r="E61" s="15"/>
      <c r="F61" s="15"/>
      <c r="G61" s="15"/>
      <c r="H61" s="15"/>
      <c r="I61" s="15"/>
      <c r="J61" s="15"/>
      <c r="K61" s="15"/>
      <c r="L61" s="15"/>
      <c r="M61" s="15"/>
      <c r="N61" s="15"/>
      <c r="O61" s="15"/>
      <c r="P61" s="15"/>
      <c r="Q61" s="15"/>
      <c r="R61" s="15"/>
    </row>
    <row r="62">
      <c r="A62" s="15"/>
      <c r="B62" s="15"/>
      <c r="C62" s="15"/>
      <c r="D62" s="15"/>
      <c r="E62" s="15"/>
      <c r="F62" s="15"/>
      <c r="G62" s="15"/>
      <c r="H62" s="15"/>
      <c r="I62" s="15"/>
      <c r="J62" s="15"/>
      <c r="K62" s="15"/>
      <c r="L62" s="15"/>
      <c r="M62" s="15"/>
      <c r="N62" s="15"/>
      <c r="O62" s="15"/>
      <c r="P62" s="15"/>
      <c r="Q62" s="15"/>
      <c r="R62" s="15"/>
    </row>
    <row r="63">
      <c r="A63" s="15"/>
      <c r="B63" s="15"/>
      <c r="C63" s="15"/>
      <c r="D63" s="15"/>
      <c r="E63" s="15"/>
      <c r="F63" s="15"/>
      <c r="G63" s="15"/>
      <c r="H63" s="15"/>
      <c r="I63" s="15"/>
      <c r="J63" s="15"/>
      <c r="K63" s="15"/>
      <c r="L63" s="15"/>
      <c r="M63" s="15"/>
      <c r="N63" s="15"/>
      <c r="O63" s="15"/>
      <c r="P63" s="15"/>
      <c r="Q63" s="15"/>
      <c r="R63" s="15"/>
    </row>
    <row r="64">
      <c r="A64" s="15"/>
      <c r="B64" s="15"/>
      <c r="C64" s="15"/>
      <c r="D64" s="15"/>
      <c r="E64" s="15"/>
      <c r="F64" s="15"/>
      <c r="G64" s="15"/>
      <c r="H64" s="15"/>
      <c r="I64" s="15"/>
      <c r="J64" s="15"/>
      <c r="K64" s="15"/>
      <c r="L64" s="15"/>
      <c r="M64" s="15"/>
      <c r="N64" s="15"/>
      <c r="O64" s="15"/>
      <c r="P64" s="15"/>
      <c r="Q64" s="15"/>
      <c r="R64" s="15"/>
    </row>
    <row r="65">
      <c r="A65" s="15"/>
      <c r="B65" s="15"/>
      <c r="C65" s="15"/>
      <c r="D65" s="15"/>
      <c r="E65" s="15"/>
      <c r="F65" s="15"/>
      <c r="G65" s="15"/>
      <c r="H65" s="15"/>
      <c r="I65" s="15"/>
      <c r="J65" s="15"/>
      <c r="K65" s="15"/>
      <c r="L65" s="15"/>
      <c r="M65" s="15"/>
      <c r="N65" s="15"/>
      <c r="O65" s="15"/>
      <c r="P65" s="15"/>
      <c r="Q65" s="15"/>
      <c r="R65" s="15"/>
    </row>
    <row r="66">
      <c r="A66" s="15"/>
      <c r="B66" s="15"/>
      <c r="C66" s="15"/>
      <c r="D66" s="15"/>
      <c r="E66" s="15"/>
      <c r="F66" s="15"/>
      <c r="G66" s="15"/>
      <c r="H66" s="15"/>
      <c r="I66" s="15"/>
      <c r="J66" s="15"/>
      <c r="K66" s="15"/>
      <c r="L66" s="15"/>
      <c r="M66" s="15"/>
      <c r="N66" s="15"/>
      <c r="O66" s="15"/>
      <c r="P66" s="15"/>
      <c r="Q66" s="15"/>
      <c r="R66" s="15"/>
    </row>
    <row r="67">
      <c r="A67" s="15"/>
      <c r="B67" s="15"/>
      <c r="C67" s="15"/>
      <c r="D67" s="15"/>
      <c r="E67" s="15"/>
      <c r="F67" s="15"/>
      <c r="G67" s="15"/>
      <c r="H67" s="15"/>
      <c r="I67" s="15"/>
      <c r="J67" s="15"/>
      <c r="K67" s="15"/>
      <c r="L67" s="15"/>
      <c r="M67" s="15"/>
      <c r="N67" s="15"/>
      <c r="O67" s="15"/>
      <c r="P67" s="15"/>
      <c r="Q67" s="15"/>
      <c r="R67" s="15"/>
    </row>
    <row r="68">
      <c r="A68" s="15"/>
      <c r="B68" s="15"/>
      <c r="C68" s="15"/>
      <c r="D68" s="15"/>
      <c r="E68" s="15"/>
      <c r="F68" s="15"/>
      <c r="G68" s="15"/>
      <c r="H68" s="15"/>
      <c r="I68" s="15"/>
      <c r="J68" s="15"/>
      <c r="K68" s="15"/>
      <c r="L68" s="15"/>
      <c r="M68" s="15"/>
      <c r="N68" s="15"/>
      <c r="O68" s="15"/>
      <c r="P68" s="15"/>
      <c r="Q68" s="15"/>
      <c r="R68" s="15"/>
    </row>
    <row r="69">
      <c r="A69" s="15"/>
      <c r="B69" s="15"/>
      <c r="C69" s="15"/>
      <c r="D69" s="15"/>
      <c r="E69" s="15"/>
      <c r="F69" s="15"/>
      <c r="G69" s="15"/>
      <c r="H69" s="15"/>
      <c r="I69" s="15"/>
      <c r="J69" s="15"/>
      <c r="K69" s="15"/>
      <c r="L69" s="15"/>
      <c r="M69" s="15"/>
      <c r="N69" s="15"/>
      <c r="O69" s="15"/>
      <c r="P69" s="15"/>
      <c r="Q69" s="15"/>
      <c r="R69" s="15"/>
    </row>
    <row r="70">
      <c r="A70" s="15"/>
      <c r="B70" s="15"/>
      <c r="C70" s="15"/>
      <c r="D70" s="15"/>
      <c r="E70" s="15"/>
      <c r="F70" s="15"/>
      <c r="G70" s="15"/>
      <c r="H70" s="15"/>
      <c r="I70" s="15"/>
      <c r="J70" s="15"/>
      <c r="K70" s="15"/>
      <c r="L70" s="15"/>
      <c r="M70" s="15"/>
      <c r="N70" s="15"/>
      <c r="O70" s="15"/>
      <c r="P70" s="15"/>
      <c r="Q70" s="15"/>
      <c r="R70" s="15"/>
    </row>
    <row r="71">
      <c r="A71" s="15"/>
      <c r="B71" s="15"/>
      <c r="C71" s="15"/>
      <c r="D71" s="15"/>
      <c r="E71" s="15"/>
      <c r="F71" s="15"/>
      <c r="G71" s="15"/>
      <c r="H71" s="15"/>
      <c r="I71" s="15"/>
      <c r="J71" s="15"/>
      <c r="K71" s="15"/>
      <c r="L71" s="15"/>
      <c r="M71" s="15"/>
      <c r="N71" s="15"/>
      <c r="O71" s="15"/>
      <c r="P71" s="15"/>
      <c r="Q71" s="15"/>
      <c r="R71" s="15"/>
    </row>
    <row r="72">
      <c r="A72" s="15"/>
      <c r="B72" s="15"/>
      <c r="C72" s="15"/>
      <c r="D72" s="15"/>
      <c r="E72" s="15"/>
      <c r="F72" s="15"/>
      <c r="G72" s="15"/>
      <c r="H72" s="15"/>
      <c r="I72" s="15"/>
      <c r="J72" s="15"/>
      <c r="K72" s="15"/>
      <c r="L72" s="15"/>
      <c r="M72" s="15"/>
      <c r="N72" s="15"/>
      <c r="O72" s="15"/>
      <c r="P72" s="15"/>
      <c r="Q72" s="15"/>
      <c r="R72" s="15"/>
    </row>
    <row r="73">
      <c r="A73" s="15"/>
      <c r="B73" s="15"/>
      <c r="C73" s="15"/>
      <c r="D73" s="15"/>
      <c r="E73" s="15"/>
      <c r="F73" s="15"/>
      <c r="G73" s="15"/>
      <c r="H73" s="15"/>
      <c r="I73" s="15"/>
      <c r="J73" s="15"/>
      <c r="K73" s="15"/>
      <c r="L73" s="15"/>
      <c r="M73" s="15"/>
      <c r="N73" s="15"/>
      <c r="O73" s="15"/>
      <c r="P73" s="15"/>
      <c r="Q73" s="15"/>
      <c r="R73" s="15"/>
    </row>
    <row r="74">
      <c r="A74" s="15"/>
      <c r="B74" s="15"/>
      <c r="C74" s="15"/>
      <c r="D74" s="15"/>
      <c r="E74" s="15"/>
      <c r="F74" s="15"/>
      <c r="G74" s="15"/>
      <c r="H74" s="15"/>
      <c r="I74" s="15"/>
      <c r="J74" s="15"/>
      <c r="K74" s="15"/>
      <c r="L74" s="15"/>
      <c r="M74" s="15"/>
      <c r="N74" s="15"/>
      <c r="O74" s="15"/>
      <c r="P74" s="15"/>
      <c r="Q74" s="15"/>
      <c r="R74" s="15"/>
    </row>
    <row r="75">
      <c r="A75" s="15"/>
      <c r="B75" s="15"/>
      <c r="C75" s="15"/>
      <c r="D75" s="15"/>
      <c r="E75" s="15"/>
      <c r="F75" s="15"/>
      <c r="G75" s="15"/>
      <c r="H75" s="15"/>
      <c r="I75" s="15"/>
      <c r="J75" s="15"/>
      <c r="K75" s="15"/>
      <c r="L75" s="15"/>
      <c r="M75" s="15"/>
      <c r="N75" s="15"/>
      <c r="O75" s="15"/>
      <c r="P75" s="15"/>
      <c r="Q75" s="15"/>
      <c r="R75" s="15"/>
    </row>
    <row r="76">
      <c r="A76" s="15"/>
      <c r="B76" s="15"/>
      <c r="C76" s="15"/>
      <c r="D76" s="15"/>
      <c r="E76" s="15"/>
      <c r="F76" s="15"/>
      <c r="G76" s="15"/>
      <c r="H76" s="15"/>
      <c r="I76" s="15"/>
      <c r="J76" s="15"/>
      <c r="K76" s="15"/>
      <c r="L76" s="15"/>
      <c r="M76" s="15"/>
      <c r="N76" s="15"/>
      <c r="O76" s="15"/>
      <c r="P76" s="15"/>
      <c r="Q76" s="15"/>
      <c r="R76" s="15"/>
    </row>
    <row r="77">
      <c r="A77" s="15"/>
      <c r="B77" s="15"/>
      <c r="C77" s="15"/>
      <c r="D77" s="15"/>
      <c r="E77" s="15"/>
      <c r="F77" s="15"/>
      <c r="G77" s="15"/>
      <c r="H77" s="15"/>
      <c r="I77" s="15"/>
      <c r="J77" s="15"/>
      <c r="K77" s="15"/>
      <c r="L77" s="15"/>
      <c r="M77" s="15"/>
      <c r="N77" s="15"/>
      <c r="O77" s="15"/>
      <c r="P77" s="15"/>
      <c r="Q77" s="15"/>
      <c r="R77" s="15"/>
    </row>
    <row r="78">
      <c r="A78" s="15"/>
      <c r="B78" s="15"/>
      <c r="C78" s="15"/>
      <c r="D78" s="15"/>
      <c r="E78" s="15"/>
      <c r="F78" s="15"/>
      <c r="G78" s="15"/>
      <c r="H78" s="15"/>
      <c r="I78" s="15"/>
      <c r="J78" s="15"/>
      <c r="K78" s="15"/>
      <c r="L78" s="15"/>
      <c r="M78" s="15"/>
      <c r="N78" s="15"/>
      <c r="O78" s="15"/>
      <c r="P78" s="15"/>
      <c r="Q78" s="15"/>
      <c r="R78" s="15"/>
    </row>
    <row r="79">
      <c r="A79" s="15"/>
      <c r="B79" s="15"/>
      <c r="C79" s="15"/>
      <c r="D79" s="15"/>
      <c r="E79" s="15"/>
      <c r="F79" s="15"/>
      <c r="G79" s="15"/>
      <c r="H79" s="15"/>
      <c r="I79" s="15"/>
      <c r="J79" s="15"/>
      <c r="K79" s="15"/>
      <c r="L79" s="15"/>
      <c r="M79" s="15"/>
      <c r="N79" s="15"/>
      <c r="O79" s="15"/>
      <c r="P79" s="15"/>
      <c r="Q79" s="15"/>
      <c r="R79" s="15"/>
    </row>
    <row r="80">
      <c r="A80" s="15"/>
      <c r="B80" s="15"/>
      <c r="C80" s="15"/>
      <c r="D80" s="15"/>
      <c r="E80" s="15"/>
      <c r="F80" s="15"/>
      <c r="G80" s="15"/>
      <c r="H80" s="15"/>
      <c r="I80" s="15"/>
      <c r="J80" s="15"/>
      <c r="K80" s="15"/>
      <c r="L80" s="15"/>
      <c r="M80" s="15"/>
      <c r="N80" s="15"/>
      <c r="O80" s="15"/>
      <c r="P80" s="15"/>
      <c r="Q80" s="15"/>
      <c r="R80" s="15"/>
    </row>
    <row r="81">
      <c r="A81" s="15"/>
      <c r="B81" s="15"/>
      <c r="C81" s="15"/>
      <c r="D81" s="15"/>
      <c r="E81" s="15"/>
      <c r="F81" s="15"/>
      <c r="G81" s="15"/>
      <c r="H81" s="15"/>
      <c r="I81" s="15"/>
      <c r="J81" s="15"/>
      <c r="K81" s="15"/>
      <c r="L81" s="15"/>
      <c r="M81" s="15"/>
      <c r="N81" s="15"/>
      <c r="O81" s="15"/>
      <c r="P81" s="15"/>
      <c r="Q81" s="15"/>
      <c r="R81" s="15"/>
    </row>
    <row r="82">
      <c r="A82" s="15"/>
      <c r="B82" s="15"/>
      <c r="C82" s="15"/>
      <c r="D82" s="15"/>
      <c r="E82" s="15"/>
      <c r="F82" s="15"/>
      <c r="G82" s="15"/>
      <c r="H82" s="15"/>
      <c r="I82" s="15"/>
      <c r="J82" s="15"/>
      <c r="K82" s="15"/>
      <c r="L82" s="15"/>
      <c r="M82" s="15"/>
      <c r="N82" s="15"/>
      <c r="O82" s="15"/>
      <c r="P82" s="15"/>
      <c r="Q82" s="15"/>
      <c r="R82" s="15"/>
    </row>
    <row r="83">
      <c r="A83" s="15"/>
      <c r="B83" s="15"/>
      <c r="C83" s="15"/>
      <c r="D83" s="15"/>
      <c r="E83" s="15"/>
      <c r="F83" s="15"/>
      <c r="G83" s="15"/>
      <c r="H83" s="15"/>
      <c r="I83" s="15"/>
      <c r="J83" s="15"/>
      <c r="K83" s="15"/>
      <c r="L83" s="15"/>
      <c r="M83" s="15"/>
      <c r="N83" s="15"/>
      <c r="O83" s="15"/>
      <c r="P83" s="15"/>
      <c r="Q83" s="15"/>
      <c r="R83" s="15"/>
    </row>
    <row r="84">
      <c r="A84" s="15"/>
      <c r="B84" s="15"/>
      <c r="C84" s="15"/>
      <c r="D84" s="15"/>
      <c r="E84" s="15"/>
      <c r="F84" s="15"/>
      <c r="G84" s="15"/>
      <c r="H84" s="15"/>
      <c r="I84" s="15"/>
      <c r="J84" s="15"/>
      <c r="K84" s="15"/>
      <c r="L84" s="15"/>
      <c r="M84" s="15"/>
      <c r="N84" s="15"/>
      <c r="O84" s="15"/>
      <c r="P84" s="15"/>
      <c r="Q84" s="15"/>
      <c r="R84" s="15"/>
    </row>
    <row r="85">
      <c r="A85" s="15"/>
      <c r="B85" s="15"/>
      <c r="C85" s="15"/>
      <c r="D85" s="15"/>
      <c r="E85" s="15"/>
      <c r="F85" s="15"/>
      <c r="G85" s="15"/>
      <c r="H85" s="15"/>
      <c r="I85" s="15"/>
      <c r="J85" s="15"/>
      <c r="K85" s="15"/>
      <c r="L85" s="15"/>
      <c r="M85" s="15"/>
      <c r="N85" s="15"/>
      <c r="O85" s="15"/>
      <c r="P85" s="15"/>
      <c r="Q85" s="15"/>
      <c r="R85" s="15"/>
    </row>
    <row r="86">
      <c r="A86" s="15"/>
      <c r="B86" s="15"/>
      <c r="C86" s="15"/>
      <c r="D86" s="15"/>
      <c r="E86" s="15"/>
      <c r="F86" s="15"/>
      <c r="G86" s="15"/>
      <c r="H86" s="15"/>
      <c r="I86" s="15"/>
      <c r="J86" s="15"/>
      <c r="K86" s="15"/>
      <c r="L86" s="15"/>
      <c r="M86" s="15"/>
      <c r="N86" s="15"/>
      <c r="O86" s="15"/>
      <c r="P86" s="15"/>
      <c r="Q86" s="15"/>
      <c r="R86" s="15"/>
    </row>
    <row r="87">
      <c r="A87" s="15"/>
      <c r="B87" s="15"/>
      <c r="C87" s="15"/>
      <c r="D87" s="15"/>
      <c r="E87" s="15"/>
      <c r="F87" s="15"/>
      <c r="G87" s="15"/>
      <c r="H87" s="15"/>
      <c r="I87" s="15"/>
      <c r="J87" s="15"/>
      <c r="K87" s="15"/>
      <c r="L87" s="15"/>
      <c r="M87" s="15"/>
      <c r="N87" s="15"/>
      <c r="O87" s="15"/>
      <c r="P87" s="15"/>
      <c r="Q87" s="15"/>
      <c r="R87" s="15"/>
    </row>
    <row r="88">
      <c r="A88" s="15"/>
      <c r="B88" s="15"/>
      <c r="C88" s="15"/>
      <c r="D88" s="15"/>
      <c r="E88" s="15"/>
      <c r="F88" s="15"/>
      <c r="G88" s="15"/>
      <c r="H88" s="15"/>
      <c r="I88" s="15"/>
      <c r="J88" s="15"/>
      <c r="K88" s="15"/>
      <c r="L88" s="15"/>
      <c r="M88" s="15"/>
      <c r="N88" s="15"/>
      <c r="O88" s="15"/>
      <c r="P88" s="15"/>
      <c r="Q88" s="15"/>
      <c r="R88" s="15"/>
    </row>
    <row r="89">
      <c r="A89" s="15"/>
      <c r="B89" s="15"/>
      <c r="C89" s="15"/>
      <c r="D89" s="15"/>
      <c r="E89" s="15"/>
      <c r="F89" s="15"/>
      <c r="G89" s="15"/>
      <c r="H89" s="15"/>
      <c r="I89" s="15"/>
      <c r="J89" s="15"/>
      <c r="K89" s="15"/>
      <c r="L89" s="15"/>
      <c r="M89" s="15"/>
      <c r="N89" s="15"/>
      <c r="O89" s="15"/>
      <c r="P89" s="15"/>
      <c r="Q89" s="15"/>
      <c r="R89" s="15"/>
    </row>
    <row r="90">
      <c r="A90" s="15"/>
      <c r="B90" s="15"/>
      <c r="C90" s="15"/>
      <c r="D90" s="15"/>
      <c r="E90" s="15"/>
      <c r="F90" s="15"/>
      <c r="G90" s="15"/>
      <c r="H90" s="15"/>
      <c r="I90" s="15"/>
      <c r="J90" s="15"/>
      <c r="K90" s="15"/>
      <c r="L90" s="15"/>
      <c r="M90" s="15"/>
      <c r="N90" s="15"/>
      <c r="O90" s="15"/>
      <c r="P90" s="15"/>
      <c r="Q90" s="15"/>
      <c r="R90" s="15"/>
    </row>
    <row r="91">
      <c r="A91" s="15"/>
      <c r="B91" s="15"/>
      <c r="C91" s="15"/>
      <c r="D91" s="15"/>
      <c r="E91" s="15"/>
      <c r="F91" s="15"/>
      <c r="G91" s="15"/>
      <c r="H91" s="15"/>
      <c r="I91" s="15"/>
      <c r="J91" s="15"/>
      <c r="K91" s="15"/>
      <c r="L91" s="15"/>
      <c r="M91" s="15"/>
      <c r="N91" s="15"/>
      <c r="O91" s="15"/>
      <c r="P91" s="15"/>
      <c r="Q91" s="15"/>
      <c r="R91" s="15"/>
    </row>
    <row r="92">
      <c r="A92" s="15"/>
      <c r="B92" s="15"/>
      <c r="C92" s="15"/>
      <c r="D92" s="15"/>
      <c r="E92" s="15"/>
      <c r="F92" s="15"/>
      <c r="G92" s="15"/>
      <c r="H92" s="15"/>
      <c r="I92" s="15"/>
      <c r="J92" s="15"/>
      <c r="K92" s="15"/>
      <c r="L92" s="15"/>
      <c r="M92" s="15"/>
      <c r="N92" s="15"/>
      <c r="O92" s="15"/>
      <c r="P92" s="15"/>
      <c r="Q92" s="15"/>
      <c r="R92" s="15"/>
    </row>
    <row r="93">
      <c r="A93" s="15"/>
      <c r="B93" s="15"/>
      <c r="C93" s="15"/>
      <c r="D93" s="15"/>
      <c r="E93" s="15"/>
      <c r="F93" s="15"/>
      <c r="G93" s="15"/>
      <c r="H93" s="15"/>
      <c r="I93" s="15"/>
      <c r="J93" s="15"/>
      <c r="K93" s="15"/>
      <c r="L93" s="15"/>
      <c r="M93" s="15"/>
      <c r="N93" s="15"/>
      <c r="O93" s="15"/>
      <c r="P93" s="15"/>
      <c r="Q93" s="15"/>
      <c r="R93" s="15"/>
    </row>
    <row r="94">
      <c r="A94" s="15"/>
      <c r="B94" s="15"/>
      <c r="C94" s="15"/>
      <c r="D94" s="15"/>
      <c r="E94" s="15"/>
      <c r="F94" s="15"/>
      <c r="G94" s="15"/>
      <c r="H94" s="15"/>
      <c r="I94" s="15"/>
      <c r="J94" s="15"/>
      <c r="K94" s="15"/>
      <c r="L94" s="15"/>
      <c r="M94" s="15"/>
      <c r="N94" s="15"/>
      <c r="O94" s="15"/>
      <c r="P94" s="15"/>
      <c r="Q94" s="15"/>
      <c r="R94" s="15"/>
    </row>
    <row r="95">
      <c r="A95" s="15"/>
      <c r="B95" s="15"/>
      <c r="C95" s="15"/>
      <c r="D95" s="15"/>
      <c r="E95" s="15"/>
      <c r="F95" s="15"/>
      <c r="G95" s="15"/>
      <c r="H95" s="15"/>
      <c r="I95" s="15"/>
      <c r="J95" s="15"/>
      <c r="K95" s="15"/>
      <c r="L95" s="15"/>
      <c r="M95" s="15"/>
      <c r="N95" s="15"/>
      <c r="O95" s="15"/>
      <c r="P95" s="15"/>
      <c r="Q95" s="15"/>
      <c r="R95" s="15"/>
    </row>
    <row r="96">
      <c r="A96" s="15"/>
      <c r="B96" s="15"/>
      <c r="C96" s="15"/>
      <c r="D96" s="15"/>
      <c r="E96" s="15"/>
      <c r="F96" s="15"/>
      <c r="G96" s="15"/>
      <c r="H96" s="15"/>
      <c r="I96" s="15"/>
      <c r="J96" s="15"/>
      <c r="K96" s="15"/>
      <c r="L96" s="15"/>
      <c r="M96" s="15"/>
      <c r="N96" s="15"/>
      <c r="O96" s="15"/>
      <c r="P96" s="15"/>
      <c r="Q96" s="15"/>
      <c r="R96" s="15"/>
    </row>
    <row r="97">
      <c r="A97" s="15"/>
      <c r="B97" s="15"/>
      <c r="C97" s="15"/>
      <c r="D97" s="15"/>
      <c r="E97" s="15"/>
      <c r="F97" s="15"/>
      <c r="G97" s="15"/>
      <c r="H97" s="15"/>
      <c r="I97" s="15"/>
      <c r="J97" s="15"/>
      <c r="K97" s="15"/>
      <c r="L97" s="15"/>
      <c r="M97" s="15"/>
      <c r="N97" s="15"/>
      <c r="O97" s="15"/>
      <c r="P97" s="15"/>
      <c r="Q97" s="15"/>
      <c r="R97" s="15"/>
    </row>
    <row r="98">
      <c r="A98" s="15"/>
      <c r="B98" s="15"/>
      <c r="C98" s="15"/>
      <c r="D98" s="15"/>
      <c r="E98" s="15"/>
      <c r="F98" s="15"/>
      <c r="G98" s="15"/>
      <c r="H98" s="15"/>
      <c r="I98" s="15"/>
      <c r="J98" s="15"/>
      <c r="K98" s="15"/>
      <c r="L98" s="15"/>
      <c r="M98" s="15"/>
      <c r="N98" s="15"/>
      <c r="O98" s="15"/>
      <c r="P98" s="15"/>
      <c r="Q98" s="15"/>
      <c r="R98" s="15"/>
    </row>
    <row r="99">
      <c r="A99" s="15"/>
      <c r="B99" s="15"/>
      <c r="C99" s="15"/>
      <c r="D99" s="15"/>
      <c r="E99" s="15"/>
      <c r="F99" s="15"/>
      <c r="G99" s="15"/>
      <c r="H99" s="15"/>
      <c r="I99" s="15"/>
      <c r="J99" s="15"/>
      <c r="K99" s="15"/>
      <c r="L99" s="15"/>
      <c r="M99" s="15"/>
      <c r="N99" s="15"/>
      <c r="O99" s="15"/>
      <c r="P99" s="15"/>
      <c r="Q99" s="15"/>
      <c r="R99" s="15"/>
    </row>
    <row r="100">
      <c r="A100" s="15"/>
      <c r="B100" s="15"/>
      <c r="C100" s="15"/>
      <c r="D100" s="15"/>
      <c r="E100" s="15"/>
      <c r="F100" s="15"/>
      <c r="G100" s="15"/>
      <c r="H100" s="15"/>
      <c r="I100" s="15"/>
      <c r="J100" s="15"/>
      <c r="K100" s="15"/>
      <c r="L100" s="15"/>
      <c r="M100" s="15"/>
      <c r="N100" s="15"/>
      <c r="O100" s="15"/>
      <c r="P100" s="15"/>
      <c r="Q100" s="15"/>
      <c r="R100" s="15"/>
    </row>
    <row r="101">
      <c r="A101" s="15"/>
      <c r="B101" s="15"/>
      <c r="C101" s="15"/>
      <c r="D101" s="15"/>
      <c r="E101" s="15"/>
      <c r="F101" s="15"/>
      <c r="G101" s="15"/>
      <c r="H101" s="15"/>
      <c r="I101" s="15"/>
      <c r="J101" s="15"/>
      <c r="K101" s="15"/>
      <c r="L101" s="15"/>
      <c r="M101" s="15"/>
      <c r="N101" s="15"/>
      <c r="O101" s="15"/>
      <c r="P101" s="15"/>
      <c r="Q101" s="15"/>
      <c r="R101" s="15"/>
    </row>
    <row r="102">
      <c r="A102" s="15"/>
      <c r="B102" s="15"/>
      <c r="C102" s="15"/>
      <c r="D102" s="15"/>
      <c r="E102" s="15"/>
      <c r="F102" s="15"/>
      <c r="G102" s="15"/>
      <c r="H102" s="15"/>
      <c r="I102" s="15"/>
      <c r="J102" s="15"/>
      <c r="K102" s="15"/>
      <c r="L102" s="15"/>
      <c r="M102" s="15"/>
      <c r="N102" s="15"/>
      <c r="O102" s="15"/>
      <c r="P102" s="15"/>
      <c r="Q102" s="15"/>
      <c r="R102" s="15"/>
    </row>
    <row r="103">
      <c r="A103" s="15"/>
      <c r="B103" s="15"/>
      <c r="C103" s="15"/>
      <c r="D103" s="15"/>
      <c r="E103" s="15"/>
      <c r="F103" s="15"/>
      <c r="G103" s="15"/>
      <c r="H103" s="15"/>
      <c r="I103" s="15"/>
      <c r="J103" s="15"/>
      <c r="K103" s="15"/>
      <c r="L103" s="15"/>
      <c r="M103" s="15"/>
      <c r="N103" s="15"/>
      <c r="O103" s="15"/>
      <c r="P103" s="15"/>
      <c r="Q103" s="15"/>
      <c r="R103" s="15"/>
    </row>
    <row r="104">
      <c r="A104" s="15"/>
      <c r="B104" s="15"/>
      <c r="C104" s="15"/>
      <c r="D104" s="15"/>
      <c r="E104" s="15"/>
      <c r="F104" s="15"/>
      <c r="G104" s="15"/>
      <c r="H104" s="15"/>
      <c r="I104" s="15"/>
      <c r="J104" s="15"/>
      <c r="K104" s="15"/>
      <c r="L104" s="15"/>
      <c r="M104" s="15"/>
      <c r="N104" s="15"/>
      <c r="O104" s="15"/>
      <c r="P104" s="15"/>
      <c r="Q104" s="15"/>
      <c r="R104" s="15"/>
    </row>
    <row r="105">
      <c r="A105" s="15"/>
      <c r="B105" s="15"/>
      <c r="C105" s="15"/>
      <c r="D105" s="15"/>
      <c r="E105" s="15"/>
      <c r="F105" s="15"/>
      <c r="G105" s="15"/>
      <c r="H105" s="15"/>
      <c r="I105" s="15"/>
      <c r="J105" s="15"/>
      <c r="K105" s="15"/>
      <c r="L105" s="15"/>
      <c r="M105" s="15"/>
      <c r="N105" s="15"/>
      <c r="O105" s="15"/>
      <c r="P105" s="15"/>
      <c r="Q105" s="15"/>
      <c r="R105" s="15"/>
    </row>
    <row r="106">
      <c r="A106" s="15"/>
      <c r="B106" s="15"/>
      <c r="C106" s="15"/>
      <c r="D106" s="15"/>
      <c r="E106" s="15"/>
      <c r="F106" s="15"/>
      <c r="G106" s="15"/>
      <c r="H106" s="15"/>
      <c r="I106" s="15"/>
      <c r="J106" s="15"/>
      <c r="K106" s="15"/>
      <c r="L106" s="15"/>
      <c r="M106" s="15"/>
      <c r="N106" s="15"/>
      <c r="O106" s="15"/>
      <c r="P106" s="15"/>
      <c r="Q106" s="15"/>
      <c r="R106" s="15"/>
    </row>
    <row r="107">
      <c r="A107" s="15"/>
      <c r="B107" s="15"/>
      <c r="C107" s="15"/>
      <c r="D107" s="15"/>
      <c r="E107" s="15"/>
      <c r="F107" s="15"/>
      <c r="G107" s="15"/>
      <c r="H107" s="15"/>
      <c r="I107" s="15"/>
      <c r="J107" s="15"/>
      <c r="K107" s="15"/>
      <c r="L107" s="15"/>
      <c r="M107" s="15"/>
      <c r="N107" s="15"/>
      <c r="O107" s="15"/>
      <c r="P107" s="15"/>
      <c r="Q107" s="15"/>
      <c r="R107" s="15"/>
    </row>
    <row r="108">
      <c r="A108" s="15"/>
      <c r="B108" s="15"/>
      <c r="C108" s="15"/>
      <c r="D108" s="15"/>
      <c r="E108" s="15"/>
      <c r="F108" s="15"/>
      <c r="G108" s="15"/>
      <c r="H108" s="15"/>
      <c r="I108" s="15"/>
      <c r="J108" s="15"/>
      <c r="K108" s="15"/>
      <c r="L108" s="15"/>
      <c r="M108" s="15"/>
      <c r="N108" s="15"/>
      <c r="O108" s="15"/>
      <c r="P108" s="15"/>
      <c r="Q108" s="15"/>
      <c r="R108" s="15"/>
    </row>
    <row r="109">
      <c r="A109" s="15"/>
      <c r="B109" s="15"/>
      <c r="C109" s="15"/>
      <c r="D109" s="15"/>
      <c r="E109" s="15"/>
      <c r="F109" s="15"/>
      <c r="G109" s="15"/>
      <c r="H109" s="15"/>
      <c r="I109" s="15"/>
      <c r="J109" s="15"/>
      <c r="K109" s="15"/>
      <c r="L109" s="15"/>
      <c r="M109" s="15"/>
      <c r="N109" s="15"/>
      <c r="O109" s="15"/>
      <c r="P109" s="15"/>
      <c r="Q109" s="15"/>
      <c r="R109" s="15"/>
    </row>
    <row r="110">
      <c r="A110" s="15"/>
      <c r="B110" s="15"/>
      <c r="C110" s="15"/>
      <c r="D110" s="15"/>
      <c r="E110" s="15"/>
      <c r="F110" s="15"/>
      <c r="G110" s="15"/>
      <c r="H110" s="15"/>
      <c r="I110" s="15"/>
      <c r="J110" s="15"/>
      <c r="K110" s="15"/>
      <c r="L110" s="15"/>
      <c r="M110" s="15"/>
      <c r="N110" s="15"/>
      <c r="O110" s="15"/>
      <c r="P110" s="15"/>
      <c r="Q110" s="15"/>
      <c r="R110" s="15"/>
    </row>
    <row r="111">
      <c r="A111" s="15"/>
      <c r="B111" s="15"/>
      <c r="C111" s="15"/>
      <c r="D111" s="15"/>
      <c r="E111" s="15"/>
      <c r="F111" s="15"/>
      <c r="G111" s="15"/>
      <c r="H111" s="15"/>
      <c r="I111" s="15"/>
      <c r="J111" s="15"/>
      <c r="K111" s="15"/>
      <c r="L111" s="15"/>
      <c r="M111" s="15"/>
      <c r="N111" s="15"/>
      <c r="O111" s="15"/>
      <c r="P111" s="15"/>
      <c r="Q111" s="15"/>
      <c r="R111" s="15"/>
    </row>
    <row r="112">
      <c r="A112" s="15"/>
      <c r="B112" s="15"/>
      <c r="C112" s="15"/>
      <c r="D112" s="15"/>
      <c r="E112" s="15"/>
      <c r="F112" s="15"/>
      <c r="G112" s="15"/>
      <c r="H112" s="15"/>
      <c r="I112" s="15"/>
      <c r="J112" s="15"/>
      <c r="K112" s="15"/>
      <c r="L112" s="15"/>
      <c r="M112" s="15"/>
      <c r="N112" s="15"/>
      <c r="O112" s="15"/>
      <c r="P112" s="15"/>
      <c r="Q112" s="15"/>
      <c r="R112" s="15"/>
    </row>
    <row r="113">
      <c r="A113" s="15"/>
      <c r="B113" s="15"/>
      <c r="C113" s="15"/>
      <c r="D113" s="15"/>
      <c r="E113" s="15"/>
      <c r="F113" s="15"/>
      <c r="G113" s="15"/>
      <c r="H113" s="15"/>
      <c r="I113" s="15"/>
      <c r="J113" s="15"/>
      <c r="K113" s="15"/>
      <c r="L113" s="15"/>
      <c r="M113" s="15"/>
      <c r="N113" s="15"/>
      <c r="O113" s="15"/>
      <c r="P113" s="15"/>
      <c r="Q113" s="15"/>
      <c r="R113" s="15"/>
    </row>
    <row r="114">
      <c r="A114" s="15"/>
      <c r="B114" s="15"/>
      <c r="C114" s="15"/>
      <c r="D114" s="15"/>
      <c r="E114" s="15"/>
      <c r="F114" s="15"/>
      <c r="G114" s="15"/>
      <c r="H114" s="15"/>
      <c r="I114" s="15"/>
      <c r="J114" s="15"/>
      <c r="K114" s="15"/>
      <c r="L114" s="15"/>
      <c r="M114" s="15"/>
      <c r="N114" s="15"/>
      <c r="O114" s="15"/>
      <c r="P114" s="15"/>
      <c r="Q114" s="15"/>
      <c r="R114" s="15"/>
    </row>
    <row r="115">
      <c r="A115" s="15"/>
      <c r="B115" s="15"/>
      <c r="C115" s="15"/>
      <c r="D115" s="15"/>
      <c r="E115" s="15"/>
      <c r="F115" s="15"/>
      <c r="G115" s="15"/>
      <c r="H115" s="15"/>
      <c r="I115" s="15"/>
      <c r="J115" s="15"/>
      <c r="K115" s="15"/>
      <c r="L115" s="15"/>
      <c r="M115" s="15"/>
      <c r="N115" s="15"/>
      <c r="O115" s="15"/>
      <c r="P115" s="15"/>
      <c r="Q115" s="15"/>
      <c r="R115" s="15"/>
    </row>
    <row r="116">
      <c r="A116" s="15"/>
      <c r="B116" s="15"/>
      <c r="C116" s="15"/>
      <c r="D116" s="15"/>
      <c r="E116" s="15"/>
      <c r="F116" s="15"/>
      <c r="G116" s="15"/>
      <c r="H116" s="15"/>
      <c r="I116" s="15"/>
      <c r="J116" s="15"/>
      <c r="K116" s="15"/>
      <c r="L116" s="15"/>
      <c r="M116" s="15"/>
      <c r="N116" s="15"/>
      <c r="O116" s="15"/>
      <c r="P116" s="15"/>
      <c r="Q116" s="15"/>
      <c r="R116" s="15"/>
    </row>
    <row r="117">
      <c r="A117" s="15"/>
      <c r="B117" s="15"/>
      <c r="C117" s="15"/>
      <c r="D117" s="15"/>
      <c r="E117" s="15"/>
      <c r="F117" s="15"/>
      <c r="G117" s="15"/>
      <c r="H117" s="15"/>
      <c r="I117" s="15"/>
      <c r="J117" s="15"/>
      <c r="K117" s="15"/>
      <c r="L117" s="15"/>
      <c r="M117" s="15"/>
      <c r="N117" s="15"/>
      <c r="O117" s="15"/>
      <c r="P117" s="15"/>
      <c r="Q117" s="15"/>
      <c r="R117" s="15"/>
    </row>
    <row r="118">
      <c r="A118" s="15"/>
      <c r="B118" s="15"/>
      <c r="C118" s="15"/>
      <c r="D118" s="15"/>
      <c r="E118" s="15"/>
      <c r="F118" s="15"/>
      <c r="G118" s="15"/>
      <c r="H118" s="15"/>
      <c r="I118" s="15"/>
      <c r="J118" s="15"/>
      <c r="K118" s="15"/>
      <c r="L118" s="15"/>
      <c r="M118" s="15"/>
      <c r="N118" s="15"/>
      <c r="O118" s="15"/>
      <c r="P118" s="15"/>
      <c r="Q118" s="15"/>
      <c r="R118" s="15"/>
    </row>
    <row r="119">
      <c r="A119" s="15"/>
      <c r="B119" s="15"/>
      <c r="C119" s="15"/>
      <c r="D119" s="15"/>
      <c r="E119" s="15"/>
      <c r="F119" s="15"/>
      <c r="G119" s="15"/>
      <c r="H119" s="15"/>
      <c r="I119" s="15"/>
      <c r="J119" s="15"/>
      <c r="K119" s="15"/>
      <c r="L119" s="15"/>
      <c r="M119" s="15"/>
      <c r="N119" s="15"/>
      <c r="O119" s="15"/>
      <c r="P119" s="15"/>
      <c r="Q119" s="15"/>
      <c r="R119" s="15"/>
    </row>
    <row r="120">
      <c r="A120" s="15"/>
      <c r="B120" s="15"/>
      <c r="C120" s="15"/>
      <c r="D120" s="15"/>
      <c r="E120" s="15"/>
      <c r="F120" s="15"/>
      <c r="G120" s="15"/>
      <c r="H120" s="15"/>
      <c r="I120" s="15"/>
      <c r="J120" s="15"/>
      <c r="K120" s="15"/>
      <c r="L120" s="15"/>
      <c r="M120" s="15"/>
      <c r="N120" s="15"/>
      <c r="O120" s="15"/>
      <c r="P120" s="15"/>
      <c r="Q120" s="15"/>
      <c r="R120" s="15"/>
    </row>
    <row r="121">
      <c r="A121" s="15"/>
      <c r="B121" s="15"/>
      <c r="C121" s="15"/>
      <c r="D121" s="15"/>
      <c r="E121" s="15"/>
      <c r="F121" s="15"/>
      <c r="G121" s="15"/>
      <c r="H121" s="15"/>
      <c r="I121" s="15"/>
      <c r="J121" s="15"/>
      <c r="K121" s="15"/>
      <c r="L121" s="15"/>
      <c r="M121" s="15"/>
      <c r="N121" s="15"/>
      <c r="O121" s="15"/>
      <c r="P121" s="15"/>
      <c r="Q121" s="15"/>
      <c r="R121" s="15"/>
    </row>
    <row r="122">
      <c r="A122" s="15"/>
      <c r="B122" s="15"/>
      <c r="C122" s="15"/>
      <c r="D122" s="15"/>
      <c r="E122" s="15"/>
      <c r="F122" s="15"/>
      <c r="G122" s="15"/>
      <c r="H122" s="15"/>
      <c r="I122" s="15"/>
      <c r="J122" s="15"/>
      <c r="K122" s="15"/>
      <c r="L122" s="15"/>
      <c r="M122" s="15"/>
      <c r="N122" s="15"/>
      <c r="O122" s="15"/>
      <c r="P122" s="15"/>
      <c r="Q122" s="15"/>
      <c r="R122" s="15"/>
    </row>
    <row r="123">
      <c r="A123" s="15"/>
      <c r="B123" s="15"/>
      <c r="C123" s="15"/>
      <c r="D123" s="15"/>
      <c r="E123" s="15"/>
      <c r="F123" s="15"/>
      <c r="G123" s="15"/>
      <c r="H123" s="15"/>
      <c r="I123" s="15"/>
      <c r="J123" s="15"/>
      <c r="K123" s="15"/>
      <c r="L123" s="15"/>
      <c r="M123" s="15"/>
      <c r="N123" s="15"/>
      <c r="O123" s="15"/>
      <c r="P123" s="15"/>
      <c r="Q123" s="15"/>
      <c r="R123" s="15"/>
    </row>
    <row r="124">
      <c r="A124" s="15"/>
      <c r="B124" s="15"/>
      <c r="C124" s="15"/>
      <c r="D124" s="15"/>
      <c r="E124" s="15"/>
      <c r="F124" s="15"/>
      <c r="G124" s="15"/>
      <c r="H124" s="15"/>
      <c r="I124" s="15"/>
      <c r="J124" s="15"/>
      <c r="K124" s="15"/>
      <c r="L124" s="15"/>
      <c r="M124" s="15"/>
      <c r="N124" s="15"/>
      <c r="O124" s="15"/>
      <c r="P124" s="15"/>
      <c r="Q124" s="15"/>
      <c r="R124" s="15"/>
    </row>
    <row r="125">
      <c r="A125" s="15"/>
      <c r="B125" s="15"/>
      <c r="C125" s="15"/>
      <c r="D125" s="15"/>
      <c r="E125" s="15"/>
      <c r="F125" s="15"/>
      <c r="G125" s="15"/>
      <c r="H125" s="15"/>
      <c r="I125" s="15"/>
      <c r="J125" s="15"/>
      <c r="K125" s="15"/>
      <c r="L125" s="15"/>
      <c r="M125" s="15"/>
      <c r="N125" s="15"/>
      <c r="O125" s="15"/>
      <c r="P125" s="15"/>
      <c r="Q125" s="15"/>
      <c r="R125" s="15"/>
    </row>
    <row r="126">
      <c r="A126" s="15"/>
      <c r="B126" s="15"/>
      <c r="C126" s="15"/>
      <c r="D126" s="15"/>
      <c r="E126" s="15"/>
      <c r="F126" s="15"/>
      <c r="G126" s="15"/>
      <c r="H126" s="15"/>
      <c r="I126" s="15"/>
      <c r="J126" s="15"/>
      <c r="K126" s="15"/>
      <c r="L126" s="15"/>
      <c r="M126" s="15"/>
      <c r="N126" s="15"/>
      <c r="O126" s="15"/>
      <c r="P126" s="15"/>
      <c r="Q126" s="15"/>
      <c r="R126" s="15"/>
    </row>
    <row r="127">
      <c r="A127" s="15"/>
      <c r="B127" s="15"/>
      <c r="C127" s="15"/>
      <c r="D127" s="15"/>
      <c r="E127" s="15"/>
      <c r="F127" s="15"/>
      <c r="G127" s="15"/>
      <c r="H127" s="15"/>
      <c r="I127" s="15"/>
      <c r="J127" s="15"/>
      <c r="K127" s="15"/>
      <c r="L127" s="15"/>
      <c r="M127" s="15"/>
      <c r="N127" s="15"/>
      <c r="O127" s="15"/>
      <c r="P127" s="15"/>
      <c r="Q127" s="15"/>
      <c r="R127" s="15"/>
    </row>
    <row r="128">
      <c r="A128" s="15"/>
      <c r="B128" s="15"/>
      <c r="C128" s="15"/>
      <c r="D128" s="15"/>
      <c r="E128" s="15"/>
      <c r="F128" s="15"/>
      <c r="G128" s="15"/>
      <c r="H128" s="15"/>
      <c r="I128" s="15"/>
      <c r="J128" s="15"/>
      <c r="K128" s="15"/>
      <c r="L128" s="15"/>
      <c r="M128" s="15"/>
      <c r="N128" s="15"/>
      <c r="O128" s="15"/>
      <c r="P128" s="15"/>
      <c r="Q128" s="15"/>
      <c r="R128" s="15"/>
    </row>
    <row r="129">
      <c r="A129" s="15"/>
      <c r="B129" s="15"/>
      <c r="C129" s="15"/>
      <c r="D129" s="15"/>
      <c r="E129" s="15"/>
      <c r="F129" s="15"/>
      <c r="G129" s="15"/>
      <c r="H129" s="15"/>
      <c r="I129" s="15"/>
      <c r="J129" s="15"/>
      <c r="K129" s="15"/>
      <c r="L129" s="15"/>
      <c r="M129" s="15"/>
      <c r="N129" s="15"/>
      <c r="O129" s="15"/>
      <c r="P129" s="15"/>
      <c r="Q129" s="15"/>
      <c r="R129" s="15"/>
    </row>
    <row r="130">
      <c r="A130" s="15"/>
      <c r="B130" s="15"/>
      <c r="C130" s="15"/>
      <c r="D130" s="15"/>
      <c r="E130" s="15"/>
      <c r="F130" s="15"/>
      <c r="G130" s="15"/>
      <c r="H130" s="15"/>
      <c r="I130" s="15"/>
      <c r="J130" s="15"/>
      <c r="K130" s="15"/>
      <c r="L130" s="15"/>
      <c r="M130" s="15"/>
      <c r="N130" s="15"/>
      <c r="O130" s="15"/>
      <c r="P130" s="15"/>
      <c r="Q130" s="15"/>
      <c r="R130" s="15"/>
    </row>
    <row r="131">
      <c r="A131" s="15"/>
      <c r="B131" s="15"/>
      <c r="C131" s="15"/>
      <c r="D131" s="15"/>
      <c r="E131" s="15"/>
      <c r="F131" s="15"/>
      <c r="G131" s="15"/>
      <c r="H131" s="15"/>
      <c r="I131" s="15"/>
      <c r="J131" s="15"/>
      <c r="K131" s="15"/>
      <c r="L131" s="15"/>
      <c r="M131" s="15"/>
      <c r="N131" s="15"/>
      <c r="O131" s="15"/>
      <c r="P131" s="15"/>
      <c r="Q131" s="15"/>
      <c r="R131" s="15"/>
    </row>
    <row r="132">
      <c r="A132" s="15"/>
      <c r="B132" s="15"/>
      <c r="C132" s="15"/>
      <c r="D132" s="15"/>
      <c r="E132" s="15"/>
      <c r="F132" s="15"/>
      <c r="G132" s="15"/>
      <c r="H132" s="15"/>
      <c r="I132" s="15"/>
      <c r="J132" s="15"/>
      <c r="K132" s="15"/>
      <c r="L132" s="15"/>
      <c r="M132" s="15"/>
      <c r="N132" s="15"/>
      <c r="O132" s="15"/>
      <c r="P132" s="15"/>
      <c r="Q132" s="15"/>
      <c r="R132" s="15"/>
    </row>
    <row r="133">
      <c r="A133" s="15"/>
      <c r="B133" s="15"/>
      <c r="C133" s="15"/>
      <c r="D133" s="15"/>
      <c r="E133" s="15"/>
      <c r="F133" s="15"/>
      <c r="G133" s="15"/>
      <c r="H133" s="15"/>
      <c r="I133" s="15"/>
      <c r="J133" s="15"/>
      <c r="K133" s="15"/>
      <c r="L133" s="15"/>
      <c r="M133" s="15"/>
      <c r="N133" s="15"/>
      <c r="O133" s="15"/>
      <c r="P133" s="15"/>
      <c r="Q133" s="15"/>
      <c r="R133" s="15"/>
    </row>
    <row r="134">
      <c r="A134" s="15"/>
      <c r="B134" s="15"/>
      <c r="C134" s="15"/>
      <c r="D134" s="15"/>
      <c r="E134" s="15"/>
      <c r="F134" s="15"/>
      <c r="G134" s="15"/>
      <c r="H134" s="15"/>
      <c r="I134" s="15"/>
      <c r="J134" s="15"/>
      <c r="K134" s="15"/>
      <c r="L134" s="15"/>
      <c r="M134" s="15"/>
      <c r="N134" s="15"/>
      <c r="O134" s="15"/>
      <c r="P134" s="15"/>
      <c r="Q134" s="15"/>
      <c r="R134" s="15"/>
    </row>
    <row r="135">
      <c r="A135" s="15"/>
      <c r="B135" s="15"/>
      <c r="C135" s="15"/>
      <c r="D135" s="15"/>
      <c r="E135" s="15"/>
      <c r="F135" s="15"/>
      <c r="G135" s="15"/>
      <c r="H135" s="15"/>
      <c r="I135" s="15"/>
      <c r="J135" s="15"/>
      <c r="K135" s="15"/>
      <c r="L135" s="15"/>
      <c r="M135" s="15"/>
      <c r="N135" s="15"/>
      <c r="O135" s="15"/>
      <c r="P135" s="15"/>
      <c r="Q135" s="15"/>
      <c r="R135" s="15"/>
    </row>
    <row r="136">
      <c r="A136" s="15"/>
      <c r="B136" s="15"/>
      <c r="C136" s="15"/>
      <c r="D136" s="15"/>
      <c r="E136" s="15"/>
      <c r="F136" s="15"/>
      <c r="G136" s="15"/>
      <c r="H136" s="15"/>
      <c r="I136" s="15"/>
      <c r="J136" s="15"/>
      <c r="K136" s="15"/>
      <c r="L136" s="15"/>
      <c r="M136" s="15"/>
      <c r="N136" s="15"/>
      <c r="O136" s="15"/>
      <c r="P136" s="15"/>
      <c r="Q136" s="15"/>
      <c r="R136" s="15"/>
    </row>
    <row r="137">
      <c r="A137" s="15"/>
      <c r="B137" s="15"/>
      <c r="C137" s="15"/>
      <c r="D137" s="15"/>
      <c r="E137" s="15"/>
      <c r="F137" s="15"/>
      <c r="G137" s="15"/>
      <c r="H137" s="15"/>
      <c r="I137" s="15"/>
      <c r="J137" s="15"/>
      <c r="K137" s="15"/>
      <c r="L137" s="15"/>
      <c r="M137" s="15"/>
      <c r="N137" s="15"/>
      <c r="O137" s="15"/>
      <c r="P137" s="15"/>
      <c r="Q137" s="15"/>
      <c r="R137" s="15"/>
    </row>
    <row r="138">
      <c r="A138" s="15"/>
      <c r="B138" s="15"/>
      <c r="C138" s="15"/>
      <c r="D138" s="15"/>
      <c r="E138" s="15"/>
      <c r="F138" s="15"/>
      <c r="G138" s="15"/>
      <c r="H138" s="15"/>
      <c r="I138" s="15"/>
      <c r="J138" s="15"/>
      <c r="K138" s="15"/>
      <c r="L138" s="15"/>
      <c r="M138" s="15"/>
      <c r="N138" s="15"/>
      <c r="O138" s="15"/>
      <c r="P138" s="15"/>
      <c r="Q138" s="15"/>
      <c r="R138" s="15"/>
    </row>
    <row r="139">
      <c r="A139" s="15"/>
      <c r="B139" s="15"/>
      <c r="C139" s="15"/>
      <c r="D139" s="15"/>
      <c r="E139" s="15"/>
      <c r="F139" s="15"/>
      <c r="G139" s="15"/>
      <c r="H139" s="15"/>
      <c r="I139" s="15"/>
      <c r="J139" s="15"/>
      <c r="K139" s="15"/>
      <c r="L139" s="15"/>
      <c r="M139" s="15"/>
      <c r="N139" s="15"/>
      <c r="O139" s="15"/>
      <c r="P139" s="15"/>
      <c r="Q139" s="15"/>
      <c r="R139" s="15"/>
    </row>
    <row r="140">
      <c r="A140" s="15"/>
      <c r="B140" s="15"/>
      <c r="C140" s="15"/>
      <c r="D140" s="15"/>
      <c r="E140" s="15"/>
      <c r="F140" s="15"/>
      <c r="G140" s="15"/>
      <c r="H140" s="15"/>
      <c r="I140" s="15"/>
      <c r="J140" s="15"/>
      <c r="K140" s="15"/>
      <c r="L140" s="15"/>
      <c r="M140" s="15"/>
      <c r="N140" s="15"/>
      <c r="O140" s="15"/>
      <c r="P140" s="15"/>
      <c r="Q140" s="15"/>
      <c r="R140" s="15"/>
    </row>
    <row r="141">
      <c r="A141" s="15"/>
      <c r="B141" s="15"/>
      <c r="C141" s="15"/>
      <c r="D141" s="15"/>
      <c r="E141" s="15"/>
      <c r="F141" s="15"/>
      <c r="G141" s="15"/>
      <c r="H141" s="15"/>
      <c r="I141" s="15"/>
      <c r="J141" s="15"/>
      <c r="K141" s="15"/>
      <c r="L141" s="15"/>
      <c r="M141" s="15"/>
      <c r="N141" s="15"/>
      <c r="O141" s="15"/>
      <c r="P141" s="15"/>
      <c r="Q141" s="15"/>
      <c r="R141" s="15"/>
    </row>
    <row r="142">
      <c r="A142" s="15"/>
      <c r="B142" s="15"/>
      <c r="C142" s="15"/>
      <c r="D142" s="15"/>
      <c r="E142" s="15"/>
      <c r="F142" s="15"/>
      <c r="G142" s="15"/>
      <c r="H142" s="15"/>
      <c r="I142" s="15"/>
      <c r="J142" s="15"/>
      <c r="K142" s="15"/>
      <c r="L142" s="15"/>
      <c r="M142" s="15"/>
      <c r="N142" s="15"/>
      <c r="O142" s="15"/>
      <c r="P142" s="15"/>
      <c r="Q142" s="15"/>
      <c r="R142" s="15"/>
    </row>
    <row r="143">
      <c r="A143" s="15"/>
      <c r="B143" s="15"/>
      <c r="C143" s="15"/>
      <c r="D143" s="15"/>
      <c r="E143" s="15"/>
      <c r="F143" s="15"/>
      <c r="G143" s="15"/>
      <c r="H143" s="15"/>
      <c r="I143" s="15"/>
      <c r="J143" s="15"/>
      <c r="K143" s="15"/>
      <c r="L143" s="15"/>
      <c r="M143" s="15"/>
      <c r="N143" s="15"/>
      <c r="O143" s="15"/>
      <c r="P143" s="15"/>
      <c r="Q143" s="15"/>
      <c r="R143" s="15"/>
    </row>
    <row r="144">
      <c r="A144" s="15"/>
      <c r="B144" s="15"/>
      <c r="C144" s="15"/>
      <c r="D144" s="15"/>
      <c r="E144" s="15"/>
      <c r="F144" s="15"/>
      <c r="G144" s="15"/>
      <c r="H144" s="15"/>
      <c r="I144" s="15"/>
      <c r="J144" s="15"/>
      <c r="K144" s="15"/>
      <c r="L144" s="15"/>
      <c r="M144" s="15"/>
      <c r="N144" s="15"/>
      <c r="O144" s="15"/>
      <c r="P144" s="15"/>
      <c r="Q144" s="15"/>
      <c r="R144" s="15"/>
    </row>
    <row r="145">
      <c r="A145" s="15"/>
      <c r="B145" s="15"/>
      <c r="C145" s="15"/>
      <c r="D145" s="15"/>
      <c r="E145" s="15"/>
      <c r="F145" s="15"/>
      <c r="G145" s="15"/>
      <c r="H145" s="15"/>
      <c r="I145" s="15"/>
      <c r="J145" s="15"/>
      <c r="K145" s="15"/>
      <c r="L145" s="15"/>
      <c r="M145" s="15"/>
      <c r="N145" s="15"/>
      <c r="O145" s="15"/>
      <c r="P145" s="15"/>
      <c r="Q145" s="15"/>
      <c r="R145" s="15"/>
    </row>
    <row r="146">
      <c r="A146" s="15"/>
      <c r="B146" s="15"/>
      <c r="C146" s="15"/>
      <c r="D146" s="15"/>
      <c r="E146" s="15"/>
      <c r="F146" s="15"/>
      <c r="G146" s="15"/>
      <c r="H146" s="15"/>
      <c r="I146" s="15"/>
      <c r="J146" s="15"/>
      <c r="K146" s="15"/>
      <c r="L146" s="15"/>
      <c r="M146" s="15"/>
      <c r="N146" s="15"/>
      <c r="O146" s="15"/>
      <c r="P146" s="15"/>
      <c r="Q146" s="15"/>
      <c r="R146" s="15"/>
    </row>
    <row r="147">
      <c r="A147" s="15"/>
      <c r="B147" s="15"/>
      <c r="C147" s="15"/>
      <c r="D147" s="15"/>
      <c r="E147" s="15"/>
      <c r="F147" s="15"/>
      <c r="G147" s="15"/>
      <c r="H147" s="15"/>
      <c r="I147" s="15"/>
      <c r="J147" s="15"/>
      <c r="K147" s="15"/>
      <c r="L147" s="15"/>
      <c r="M147" s="15"/>
      <c r="N147" s="15"/>
      <c r="O147" s="15"/>
      <c r="P147" s="15"/>
      <c r="Q147" s="15"/>
      <c r="R147" s="15"/>
    </row>
    <row r="148">
      <c r="A148" s="15"/>
      <c r="B148" s="15"/>
      <c r="C148" s="15"/>
      <c r="D148" s="15"/>
      <c r="E148" s="15"/>
      <c r="F148" s="15"/>
      <c r="G148" s="15"/>
      <c r="H148" s="15"/>
      <c r="I148" s="15"/>
      <c r="J148" s="15"/>
      <c r="K148" s="15"/>
      <c r="L148" s="15"/>
      <c r="M148" s="15"/>
      <c r="N148" s="15"/>
      <c r="O148" s="15"/>
      <c r="P148" s="15"/>
      <c r="Q148" s="15"/>
      <c r="R148" s="15"/>
    </row>
    <row r="149">
      <c r="A149" s="15"/>
      <c r="B149" s="15"/>
      <c r="C149" s="15"/>
      <c r="D149" s="15"/>
      <c r="E149" s="15"/>
      <c r="F149" s="15"/>
      <c r="G149" s="15"/>
      <c r="H149" s="15"/>
      <c r="I149" s="15"/>
      <c r="J149" s="15"/>
      <c r="K149" s="15"/>
      <c r="L149" s="15"/>
      <c r="M149" s="15"/>
      <c r="N149" s="15"/>
      <c r="O149" s="15"/>
      <c r="P149" s="15"/>
      <c r="Q149" s="15"/>
      <c r="R149" s="15"/>
    </row>
    <row r="150">
      <c r="A150" s="15"/>
      <c r="B150" s="15"/>
      <c r="C150" s="15"/>
      <c r="D150" s="15"/>
      <c r="E150" s="15"/>
      <c r="F150" s="15"/>
      <c r="G150" s="15"/>
      <c r="H150" s="15"/>
      <c r="I150" s="15"/>
      <c r="J150" s="15"/>
      <c r="K150" s="15"/>
      <c r="L150" s="15"/>
      <c r="M150" s="15"/>
      <c r="N150" s="15"/>
      <c r="O150" s="15"/>
      <c r="P150" s="15"/>
      <c r="Q150" s="15"/>
      <c r="R150" s="15"/>
    </row>
    <row r="151">
      <c r="A151" s="15"/>
      <c r="B151" s="15"/>
      <c r="C151" s="15"/>
      <c r="D151" s="15"/>
      <c r="E151" s="15"/>
      <c r="F151" s="15"/>
      <c r="G151" s="15"/>
      <c r="H151" s="15"/>
      <c r="I151" s="15"/>
      <c r="J151" s="15"/>
      <c r="K151" s="15"/>
      <c r="L151" s="15"/>
      <c r="M151" s="15"/>
      <c r="N151" s="15"/>
      <c r="O151" s="15"/>
      <c r="P151" s="15"/>
      <c r="Q151" s="15"/>
      <c r="R151" s="15"/>
    </row>
    <row r="152">
      <c r="A152" s="15"/>
      <c r="B152" s="15"/>
      <c r="C152" s="15"/>
      <c r="D152" s="15"/>
      <c r="E152" s="15"/>
      <c r="F152" s="15"/>
      <c r="G152" s="15"/>
      <c r="H152" s="15"/>
      <c r="I152" s="15"/>
      <c r="J152" s="15"/>
      <c r="K152" s="15"/>
      <c r="L152" s="15"/>
      <c r="M152" s="15"/>
      <c r="N152" s="15"/>
      <c r="O152" s="15"/>
      <c r="P152" s="15"/>
      <c r="Q152" s="15"/>
      <c r="R152" s="15"/>
    </row>
    <row r="153">
      <c r="A153" s="15"/>
      <c r="B153" s="15"/>
      <c r="C153" s="15"/>
      <c r="D153" s="15"/>
      <c r="E153" s="15"/>
      <c r="F153" s="15"/>
      <c r="G153" s="15"/>
      <c r="H153" s="15"/>
      <c r="I153" s="15"/>
      <c r="J153" s="15"/>
      <c r="K153" s="15"/>
      <c r="L153" s="15"/>
      <c r="M153" s="15"/>
      <c r="N153" s="15"/>
      <c r="O153" s="15"/>
      <c r="P153" s="15"/>
      <c r="Q153" s="15"/>
      <c r="R153" s="15"/>
    </row>
    <row r="154">
      <c r="A154" s="15"/>
      <c r="B154" s="15"/>
      <c r="C154" s="15"/>
      <c r="D154" s="15"/>
      <c r="E154" s="15"/>
      <c r="F154" s="15"/>
      <c r="G154" s="15"/>
      <c r="H154" s="15"/>
      <c r="I154" s="15"/>
      <c r="J154" s="15"/>
      <c r="K154" s="15"/>
      <c r="L154" s="15"/>
      <c r="M154" s="15"/>
      <c r="N154" s="15"/>
      <c r="O154" s="15"/>
      <c r="P154" s="15"/>
      <c r="Q154" s="15"/>
      <c r="R154" s="15"/>
    </row>
    <row r="155">
      <c r="A155" s="15"/>
      <c r="B155" s="15"/>
      <c r="C155" s="15"/>
      <c r="D155" s="15"/>
      <c r="E155" s="15"/>
      <c r="F155" s="15"/>
      <c r="G155" s="15"/>
      <c r="H155" s="15"/>
      <c r="I155" s="15"/>
      <c r="J155" s="15"/>
      <c r="K155" s="15"/>
      <c r="L155" s="15"/>
      <c r="M155" s="15"/>
      <c r="N155" s="15"/>
      <c r="O155" s="15"/>
      <c r="P155" s="15"/>
      <c r="Q155" s="15"/>
      <c r="R155" s="15"/>
    </row>
    <row r="156">
      <c r="A156" s="15"/>
      <c r="B156" s="15"/>
      <c r="C156" s="15"/>
      <c r="D156" s="15"/>
      <c r="E156" s="15"/>
      <c r="F156" s="15"/>
      <c r="G156" s="15"/>
      <c r="H156" s="15"/>
      <c r="I156" s="15"/>
      <c r="J156" s="15"/>
      <c r="K156" s="15"/>
      <c r="L156" s="15"/>
      <c r="M156" s="15"/>
      <c r="N156" s="15"/>
      <c r="O156" s="15"/>
      <c r="P156" s="15"/>
      <c r="Q156" s="15"/>
      <c r="R156" s="15"/>
    </row>
    <row r="157">
      <c r="A157" s="15"/>
      <c r="B157" s="15"/>
      <c r="C157" s="15"/>
      <c r="D157" s="15"/>
      <c r="E157" s="15"/>
      <c r="F157" s="15"/>
      <c r="G157" s="15"/>
      <c r="H157" s="15"/>
      <c r="I157" s="15"/>
      <c r="J157" s="15"/>
      <c r="K157" s="15"/>
      <c r="L157" s="15"/>
      <c r="M157" s="15"/>
      <c r="N157" s="15"/>
      <c r="O157" s="15"/>
      <c r="P157" s="15"/>
      <c r="Q157" s="15"/>
      <c r="R157" s="15"/>
    </row>
    <row r="158">
      <c r="A158" s="15"/>
      <c r="B158" s="15"/>
      <c r="C158" s="15"/>
      <c r="D158" s="15"/>
      <c r="E158" s="15"/>
      <c r="F158" s="15"/>
      <c r="G158" s="15"/>
      <c r="H158" s="15"/>
      <c r="I158" s="15"/>
      <c r="J158" s="15"/>
      <c r="K158" s="15"/>
      <c r="L158" s="15"/>
      <c r="M158" s="15"/>
      <c r="N158" s="15"/>
      <c r="O158" s="15"/>
      <c r="P158" s="15"/>
      <c r="Q158" s="15"/>
      <c r="R158" s="15"/>
    </row>
    <row r="159">
      <c r="A159" s="15"/>
      <c r="B159" s="15"/>
      <c r="C159" s="15"/>
      <c r="D159" s="15"/>
      <c r="E159" s="15"/>
      <c r="F159" s="15"/>
      <c r="G159" s="15"/>
      <c r="H159" s="15"/>
      <c r="I159" s="15"/>
      <c r="J159" s="15"/>
      <c r="K159" s="15"/>
      <c r="L159" s="15"/>
      <c r="M159" s="15"/>
      <c r="N159" s="15"/>
      <c r="O159" s="15"/>
      <c r="P159" s="15"/>
      <c r="Q159" s="15"/>
      <c r="R159" s="15"/>
    </row>
    <row r="160">
      <c r="A160" s="15"/>
      <c r="B160" s="15"/>
      <c r="C160" s="15"/>
      <c r="D160" s="15"/>
      <c r="E160" s="15"/>
      <c r="F160" s="15"/>
      <c r="G160" s="15"/>
      <c r="H160" s="15"/>
      <c r="I160" s="15"/>
      <c r="J160" s="15"/>
      <c r="K160" s="15"/>
      <c r="L160" s="15"/>
      <c r="M160" s="15"/>
      <c r="N160" s="15"/>
      <c r="O160" s="15"/>
      <c r="P160" s="15"/>
      <c r="Q160" s="15"/>
      <c r="R160" s="15"/>
    </row>
    <row r="161">
      <c r="A161" s="15"/>
      <c r="B161" s="15"/>
      <c r="C161" s="15"/>
      <c r="D161" s="15"/>
      <c r="E161" s="15"/>
      <c r="F161" s="15"/>
      <c r="G161" s="15"/>
      <c r="H161" s="15"/>
      <c r="I161" s="15"/>
      <c r="J161" s="15"/>
      <c r="K161" s="15"/>
      <c r="L161" s="15"/>
      <c r="M161" s="15"/>
      <c r="N161" s="15"/>
      <c r="O161" s="15"/>
      <c r="P161" s="15"/>
      <c r="Q161" s="15"/>
      <c r="R161" s="15"/>
    </row>
    <row r="162">
      <c r="A162" s="15"/>
      <c r="B162" s="15"/>
      <c r="C162" s="15"/>
      <c r="D162" s="15"/>
      <c r="E162" s="15"/>
      <c r="F162" s="15"/>
      <c r="G162" s="15"/>
      <c r="H162" s="15"/>
      <c r="I162" s="15"/>
      <c r="J162" s="15"/>
      <c r="K162" s="15"/>
      <c r="L162" s="15"/>
      <c r="M162" s="15"/>
      <c r="N162" s="15"/>
      <c r="O162" s="15"/>
      <c r="P162" s="15"/>
      <c r="Q162" s="15"/>
      <c r="R162" s="15"/>
    </row>
    <row r="163">
      <c r="A163" s="15"/>
      <c r="B163" s="15"/>
      <c r="C163" s="15"/>
      <c r="D163" s="15"/>
      <c r="E163" s="15"/>
      <c r="F163" s="15"/>
      <c r="G163" s="15"/>
      <c r="H163" s="15"/>
      <c r="I163" s="15"/>
      <c r="J163" s="15"/>
      <c r="K163" s="15"/>
      <c r="L163" s="15"/>
      <c r="M163" s="15"/>
      <c r="N163" s="15"/>
      <c r="O163" s="15"/>
      <c r="P163" s="15"/>
      <c r="Q163" s="15"/>
      <c r="R163" s="15"/>
    </row>
    <row r="164">
      <c r="A164" s="15"/>
      <c r="B164" s="15"/>
      <c r="C164" s="15"/>
      <c r="D164" s="15"/>
      <c r="E164" s="15"/>
      <c r="F164" s="15"/>
      <c r="G164" s="15"/>
      <c r="H164" s="15"/>
      <c r="I164" s="15"/>
      <c r="J164" s="15"/>
      <c r="K164" s="15"/>
      <c r="L164" s="15"/>
      <c r="M164" s="15"/>
      <c r="N164" s="15"/>
      <c r="O164" s="15"/>
      <c r="P164" s="15"/>
      <c r="Q164" s="15"/>
      <c r="R164" s="15"/>
    </row>
    <row r="165">
      <c r="A165" s="15"/>
      <c r="B165" s="15"/>
      <c r="C165" s="15"/>
      <c r="D165" s="15"/>
      <c r="E165" s="15"/>
      <c r="F165" s="15"/>
      <c r="G165" s="15"/>
      <c r="H165" s="15"/>
      <c r="I165" s="15"/>
      <c r="J165" s="15"/>
      <c r="K165" s="15"/>
      <c r="L165" s="15"/>
      <c r="M165" s="15"/>
      <c r="N165" s="15"/>
      <c r="O165" s="15"/>
      <c r="P165" s="15"/>
      <c r="Q165" s="15"/>
      <c r="R165" s="15"/>
    </row>
    <row r="166">
      <c r="A166" s="15"/>
      <c r="B166" s="15"/>
      <c r="C166" s="15"/>
      <c r="D166" s="15"/>
      <c r="E166" s="15"/>
      <c r="F166" s="15"/>
      <c r="G166" s="15"/>
      <c r="H166" s="15"/>
      <c r="I166" s="15"/>
      <c r="J166" s="15"/>
      <c r="K166" s="15"/>
      <c r="L166" s="15"/>
      <c r="M166" s="15"/>
      <c r="N166" s="15"/>
      <c r="O166" s="15"/>
      <c r="P166" s="15"/>
      <c r="Q166" s="15"/>
      <c r="R166" s="15"/>
    </row>
    <row r="167">
      <c r="A167" s="15"/>
      <c r="B167" s="15"/>
      <c r="C167" s="15"/>
      <c r="D167" s="15"/>
      <c r="E167" s="15"/>
      <c r="F167" s="15"/>
      <c r="G167" s="15"/>
      <c r="H167" s="15"/>
      <c r="I167" s="15"/>
      <c r="J167" s="15"/>
      <c r="K167" s="15"/>
      <c r="L167" s="15"/>
      <c r="M167" s="15"/>
      <c r="N167" s="15"/>
      <c r="O167" s="15"/>
      <c r="P167" s="15"/>
      <c r="Q167" s="15"/>
      <c r="R167" s="15"/>
    </row>
    <row r="168">
      <c r="A168" s="15"/>
      <c r="B168" s="15"/>
      <c r="C168" s="15"/>
      <c r="D168" s="15"/>
      <c r="E168" s="15"/>
      <c r="F168" s="15"/>
      <c r="G168" s="15"/>
      <c r="H168" s="15"/>
      <c r="I168" s="15"/>
      <c r="J168" s="15"/>
      <c r="K168" s="15"/>
      <c r="L168" s="15"/>
      <c r="M168" s="15"/>
      <c r="N168" s="15"/>
      <c r="O168" s="15"/>
      <c r="P168" s="15"/>
      <c r="Q168" s="15"/>
      <c r="R168" s="15"/>
    </row>
    <row r="169">
      <c r="A169" s="15"/>
      <c r="B169" s="15"/>
      <c r="C169" s="15"/>
      <c r="D169" s="15"/>
      <c r="E169" s="15"/>
      <c r="F169" s="15"/>
      <c r="G169" s="15"/>
      <c r="H169" s="15"/>
      <c r="I169" s="15"/>
      <c r="J169" s="15"/>
      <c r="K169" s="15"/>
      <c r="L169" s="15"/>
      <c r="M169" s="15"/>
      <c r="N169" s="15"/>
      <c r="O169" s="15"/>
      <c r="P169" s="15"/>
      <c r="Q169" s="15"/>
      <c r="R169" s="15"/>
    </row>
    <row r="170">
      <c r="A170" s="15"/>
      <c r="B170" s="15"/>
      <c r="C170" s="15"/>
      <c r="D170" s="15"/>
      <c r="E170" s="15"/>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row r="1005">
      <c r="A1005" s="15"/>
      <c r="B1005" s="15"/>
      <c r="C1005" s="15"/>
      <c r="D1005" s="15"/>
      <c r="E1005" s="15"/>
      <c r="F1005" s="15"/>
      <c r="G1005" s="15"/>
      <c r="H1005" s="15"/>
      <c r="I1005" s="15"/>
      <c r="J1005" s="15"/>
      <c r="K1005" s="15"/>
      <c r="L1005" s="15"/>
      <c r="M1005" s="15"/>
      <c r="N1005" s="15"/>
      <c r="O1005" s="15"/>
      <c r="P1005" s="15"/>
      <c r="Q1005" s="15"/>
      <c r="R1005" s="15"/>
    </row>
    <row r="1006">
      <c r="A1006" s="15"/>
      <c r="B1006" s="15"/>
      <c r="C1006" s="15"/>
      <c r="D1006" s="15"/>
      <c r="E1006" s="15"/>
      <c r="F1006" s="15"/>
      <c r="G1006" s="15"/>
      <c r="H1006" s="15"/>
      <c r="I1006" s="15"/>
      <c r="J1006" s="15"/>
      <c r="K1006" s="15"/>
      <c r="L1006" s="15"/>
      <c r="M1006" s="15"/>
      <c r="N1006" s="15"/>
      <c r="O1006" s="15"/>
      <c r="P1006" s="15"/>
      <c r="Q1006" s="15"/>
      <c r="R1006" s="15"/>
    </row>
    <row r="1007">
      <c r="A1007" s="15"/>
      <c r="B1007" s="15"/>
      <c r="C1007" s="15"/>
      <c r="D1007" s="15"/>
      <c r="E1007" s="15"/>
      <c r="F1007" s="15"/>
      <c r="G1007" s="15"/>
      <c r="H1007" s="15"/>
      <c r="I1007" s="15"/>
      <c r="J1007" s="15"/>
      <c r="K1007" s="15"/>
      <c r="L1007" s="15"/>
      <c r="M1007" s="15"/>
      <c r="N1007" s="15"/>
      <c r="O1007" s="15"/>
      <c r="P1007" s="15"/>
      <c r="Q1007" s="15"/>
      <c r="R1007" s="15"/>
    </row>
    <row r="1008">
      <c r="A1008" s="15"/>
      <c r="B1008" s="15"/>
      <c r="C1008" s="15"/>
      <c r="D1008" s="15"/>
      <c r="E1008" s="15"/>
      <c r="F1008" s="15"/>
      <c r="G1008" s="15"/>
      <c r="H1008" s="15"/>
      <c r="I1008" s="15"/>
      <c r="J1008" s="15"/>
      <c r="K1008" s="15"/>
      <c r="L1008" s="15"/>
      <c r="M1008" s="15"/>
      <c r="N1008" s="15"/>
      <c r="O1008" s="15"/>
      <c r="P1008" s="15"/>
      <c r="Q1008" s="15"/>
      <c r="R1008" s="15"/>
    </row>
    <row r="1009">
      <c r="A1009" s="15"/>
      <c r="B1009" s="15"/>
      <c r="C1009" s="15"/>
      <c r="D1009" s="15"/>
      <c r="E1009" s="15"/>
      <c r="F1009" s="15"/>
      <c r="G1009" s="15"/>
      <c r="H1009" s="15"/>
      <c r="I1009" s="15"/>
      <c r="J1009" s="15"/>
      <c r="K1009" s="15"/>
      <c r="L1009" s="15"/>
      <c r="M1009" s="15"/>
      <c r="N1009" s="15"/>
      <c r="O1009" s="15"/>
      <c r="P1009" s="15"/>
      <c r="Q1009" s="15"/>
      <c r="R1009" s="15"/>
    </row>
    <row r="1010">
      <c r="A1010" s="15"/>
      <c r="B1010" s="15"/>
      <c r="C1010" s="15"/>
      <c r="D1010" s="15"/>
      <c r="E1010" s="15"/>
      <c r="F1010" s="15"/>
      <c r="G1010" s="15"/>
      <c r="H1010" s="15"/>
      <c r="I1010" s="15"/>
      <c r="J1010" s="15"/>
      <c r="K1010" s="15"/>
      <c r="L1010" s="15"/>
      <c r="M1010" s="15"/>
      <c r="N1010" s="15"/>
      <c r="O1010" s="15"/>
      <c r="P1010" s="15"/>
      <c r="Q1010" s="15"/>
      <c r="R1010" s="15"/>
    </row>
    <row r="1011">
      <c r="A1011" s="15"/>
      <c r="B1011" s="15"/>
      <c r="C1011" s="15"/>
      <c r="D1011" s="15"/>
      <c r="E1011" s="15"/>
      <c r="F1011" s="15"/>
      <c r="G1011" s="15"/>
      <c r="H1011" s="15"/>
      <c r="I1011" s="15"/>
      <c r="J1011" s="15"/>
      <c r="K1011" s="15"/>
      <c r="L1011" s="15"/>
      <c r="M1011" s="15"/>
      <c r="N1011" s="15"/>
      <c r="O1011" s="15"/>
      <c r="P1011" s="15"/>
      <c r="Q1011" s="15"/>
      <c r="R1011" s="15"/>
    </row>
    <row r="1012">
      <c r="A1012" s="15"/>
      <c r="B1012" s="15"/>
      <c r="C1012" s="15"/>
      <c r="D1012" s="15"/>
      <c r="E1012" s="15"/>
      <c r="F1012" s="15"/>
      <c r="G1012" s="15"/>
      <c r="H1012" s="15"/>
      <c r="I1012" s="15"/>
      <c r="J1012" s="15"/>
      <c r="K1012" s="15"/>
      <c r="L1012" s="15"/>
      <c r="M1012" s="15"/>
      <c r="N1012" s="15"/>
      <c r="O1012" s="15"/>
      <c r="P1012" s="15"/>
      <c r="Q1012" s="15"/>
      <c r="R1012" s="15"/>
    </row>
    <row r="1013">
      <c r="A1013" s="15"/>
      <c r="B1013" s="15"/>
      <c r="C1013" s="15"/>
      <c r="D1013" s="15"/>
      <c r="E1013" s="15"/>
      <c r="F1013" s="15"/>
      <c r="G1013" s="15"/>
      <c r="H1013" s="15"/>
      <c r="I1013" s="15"/>
      <c r="J1013" s="15"/>
      <c r="K1013" s="15"/>
      <c r="L1013" s="15"/>
      <c r="M1013" s="15"/>
      <c r="N1013" s="15"/>
      <c r="O1013" s="15"/>
      <c r="P1013" s="15"/>
      <c r="Q1013" s="15"/>
      <c r="R1013" s="15"/>
    </row>
  </sheetData>
  <autoFilter ref="$A$2:$R$29"/>
  <mergeCells count="3">
    <mergeCell ref="M1:P1"/>
    <mergeCell ref="H28:L28"/>
    <mergeCell ref="L29:M29"/>
  </mergeCells>
  <dataValidations>
    <dataValidation type="list" allowBlank="1" showErrorMessage="1" sqref="K3:K27">
      <formula1>LISTA!$B$2:$B$41</formula1>
    </dataValidation>
    <dataValidation type="list" allowBlank="1" showErrorMessage="1" sqref="L3:L27">
      <formula1>LISTA!$A$2:$A$10</formula1>
    </dataValidation>
    <dataValidation type="custom" allowBlank="1" showDropDown="1" sqref="C36:E36 C37">
      <formula1>OR(NOT(ISERROR(DATEVALUE(C36))), AND(ISNUMBER(C36), LEFT(CELL("format", C36))="D"))</formula1>
    </dataValidation>
    <dataValidation type="custom" allowBlank="1" showDropDown="1" showErrorMessage="1" sqref="B3:B5 B6:C8 B9:B13 B14:C27">
      <formula1>OR(NOT(ISERROR(DATEVALUE(B3))), AND(ISNUMBER(B3), LEFT(CELL("format", B3))="D"))</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3" width="12.88"/>
    <col customWidth="1" min="4" max="4" width="17.13"/>
    <col customWidth="1" min="5" max="5" width="12.13"/>
    <col customWidth="1" min="6" max="6" width="14.75"/>
    <col customWidth="1" min="7" max="7" width="23.0"/>
    <col customWidth="1" min="8" max="8" width="22.75"/>
    <col customWidth="1" min="9" max="9" width="19.75"/>
    <col customWidth="1" min="10" max="12" width="15.63"/>
    <col customWidth="1" min="16" max="16" width="17.13"/>
    <col customWidth="1" min="17" max="17" width="15.63"/>
    <col customWidth="1" min="18" max="18" width="54.25"/>
    <col customWidth="1" min="19" max="19" width="36.38"/>
  </cols>
  <sheetData>
    <row r="1">
      <c r="A1" s="1"/>
      <c r="B1" s="3"/>
      <c r="C1" s="3"/>
      <c r="D1" s="3"/>
      <c r="E1" s="3"/>
      <c r="F1" s="4"/>
      <c r="G1" s="4"/>
      <c r="H1" s="4"/>
      <c r="I1" s="4"/>
      <c r="J1" s="4"/>
      <c r="K1" s="4"/>
      <c r="L1" s="4"/>
      <c r="M1" s="5" t="s">
        <v>0</v>
      </c>
      <c r="N1" s="6"/>
      <c r="O1" s="6"/>
      <c r="P1" s="7"/>
      <c r="Q1" s="8"/>
      <c r="R1" s="8"/>
    </row>
    <row r="2">
      <c r="A2" s="3" t="s">
        <v>1</v>
      </c>
      <c r="B2" s="3"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c r="S2" s="124"/>
    </row>
    <row r="3">
      <c r="A3" s="13">
        <v>1.0</v>
      </c>
      <c r="B3" s="14">
        <v>45064.0</v>
      </c>
      <c r="C3" s="14">
        <v>45066.0</v>
      </c>
      <c r="D3" s="13">
        <v>3.81401100124583E14</v>
      </c>
      <c r="E3" s="13"/>
      <c r="F3" s="122">
        <v>6250465.0</v>
      </c>
      <c r="G3" s="122" t="s">
        <v>1049</v>
      </c>
      <c r="H3" s="13" t="s">
        <v>1050</v>
      </c>
      <c r="I3" s="13">
        <v>7.7073382E7</v>
      </c>
      <c r="J3" s="13" t="s">
        <v>1051</v>
      </c>
      <c r="K3" s="13" t="s">
        <v>458</v>
      </c>
      <c r="L3" s="13" t="s">
        <v>27</v>
      </c>
      <c r="M3" s="13">
        <v>1232.0</v>
      </c>
      <c r="N3" s="13">
        <f>M3</f>
        <v>1232</v>
      </c>
      <c r="O3" s="15"/>
      <c r="P3" s="13"/>
      <c r="Q3" s="97" t="s">
        <v>1007</v>
      </c>
      <c r="R3" s="13" t="s">
        <v>1052</v>
      </c>
      <c r="S3" s="92"/>
    </row>
    <row r="4">
      <c r="A4" s="13"/>
      <c r="B4" s="14"/>
      <c r="C4" s="22"/>
      <c r="D4" s="13"/>
      <c r="E4" s="13"/>
      <c r="F4" s="13"/>
      <c r="G4" s="13"/>
      <c r="H4" s="13"/>
      <c r="I4" s="13"/>
      <c r="J4" s="13"/>
      <c r="K4" s="13"/>
      <c r="L4" s="13"/>
      <c r="M4" s="13"/>
      <c r="N4" s="13"/>
      <c r="O4" s="13"/>
      <c r="P4" s="13"/>
      <c r="Q4" s="97"/>
      <c r="R4" s="13"/>
      <c r="S4" s="92"/>
    </row>
    <row r="5">
      <c r="A5" s="13"/>
      <c r="B5" s="14"/>
      <c r="C5" s="14"/>
      <c r="D5" s="13"/>
      <c r="E5" s="13"/>
      <c r="F5" s="13"/>
      <c r="G5" s="13"/>
      <c r="H5" s="13"/>
      <c r="I5" s="13"/>
      <c r="J5" s="13"/>
      <c r="K5" s="13"/>
      <c r="L5" s="13"/>
      <c r="M5" s="13"/>
      <c r="N5" s="13"/>
      <c r="O5" s="13"/>
      <c r="P5" s="13"/>
      <c r="Q5" s="97"/>
      <c r="R5" s="13"/>
      <c r="S5" s="92"/>
    </row>
    <row r="6">
      <c r="A6" s="13">
        <v>4.0</v>
      </c>
      <c r="B6" s="14"/>
      <c r="C6" s="14"/>
      <c r="D6" s="13">
        <v>3.81401100124583E14</v>
      </c>
      <c r="E6" s="13"/>
      <c r="F6" s="13"/>
      <c r="G6" s="13"/>
      <c r="H6" s="13"/>
      <c r="I6" s="13"/>
      <c r="J6" s="13"/>
      <c r="K6" s="13"/>
      <c r="L6" s="13"/>
      <c r="M6" s="13"/>
      <c r="N6" s="13"/>
      <c r="O6" s="13"/>
      <c r="P6" s="13"/>
      <c r="Q6" s="97" t="s">
        <v>1007</v>
      </c>
      <c r="R6" s="13"/>
      <c r="S6" s="92"/>
    </row>
    <row r="7">
      <c r="A7" s="13">
        <v>5.0</v>
      </c>
      <c r="B7" s="14"/>
      <c r="C7" s="14"/>
      <c r="D7" s="13">
        <v>3.81401100124583E14</v>
      </c>
      <c r="E7" s="13"/>
      <c r="F7" s="13"/>
      <c r="G7" s="13"/>
      <c r="H7" s="13"/>
      <c r="I7" s="13"/>
      <c r="J7" s="13"/>
      <c r="K7" s="13"/>
      <c r="L7" s="13"/>
      <c r="M7" s="13"/>
      <c r="N7" s="13"/>
      <c r="O7" s="13"/>
      <c r="P7" s="13"/>
      <c r="Q7" s="97" t="s">
        <v>1007</v>
      </c>
      <c r="R7" s="13"/>
      <c r="S7" s="92"/>
    </row>
    <row r="8" ht="18.75" customHeight="1">
      <c r="A8" s="13">
        <v>6.0</v>
      </c>
      <c r="B8" s="14"/>
      <c r="C8" s="14"/>
      <c r="D8" s="13">
        <v>3.81401100124583E14</v>
      </c>
      <c r="E8" s="13"/>
      <c r="F8" s="13"/>
      <c r="G8" s="13"/>
      <c r="H8" s="13"/>
      <c r="I8" s="13"/>
      <c r="J8" s="13"/>
      <c r="K8" s="13"/>
      <c r="L8" s="95"/>
      <c r="M8" s="93"/>
      <c r="N8" s="95"/>
      <c r="O8" s="96"/>
      <c r="P8" s="95"/>
      <c r="Q8" s="97" t="s">
        <v>1007</v>
      </c>
      <c r="R8" s="13"/>
      <c r="S8" s="92"/>
    </row>
    <row r="9">
      <c r="A9" s="13">
        <v>7.0</v>
      </c>
      <c r="B9" s="14"/>
      <c r="C9" s="13"/>
      <c r="D9" s="13">
        <v>3.81401100124583E14</v>
      </c>
      <c r="E9" s="13"/>
      <c r="F9" s="13"/>
      <c r="G9" s="13"/>
      <c r="H9" s="13"/>
      <c r="I9" s="13"/>
      <c r="J9" s="13"/>
      <c r="K9" s="13"/>
      <c r="L9" s="13"/>
      <c r="M9" s="13"/>
      <c r="N9" s="13"/>
      <c r="O9" s="13"/>
      <c r="P9" s="13"/>
      <c r="Q9" s="97" t="s">
        <v>1007</v>
      </c>
      <c r="R9" s="13"/>
      <c r="S9" s="92"/>
    </row>
    <row r="10">
      <c r="A10" s="13">
        <v>8.0</v>
      </c>
      <c r="B10" s="14"/>
      <c r="C10" s="13"/>
      <c r="D10" s="13">
        <v>3.81401100124583E14</v>
      </c>
      <c r="E10" s="13"/>
      <c r="F10" s="13"/>
      <c r="G10" s="13"/>
      <c r="H10" s="13"/>
      <c r="I10" s="13"/>
      <c r="J10" s="13"/>
      <c r="K10" s="13"/>
      <c r="L10" s="13"/>
      <c r="M10" s="13"/>
      <c r="N10" s="13"/>
      <c r="O10" s="13"/>
      <c r="P10" s="13"/>
      <c r="Q10" s="97" t="s">
        <v>1007</v>
      </c>
      <c r="R10" s="13"/>
      <c r="S10" s="92"/>
    </row>
    <row r="11">
      <c r="A11" s="13">
        <v>9.0</v>
      </c>
      <c r="B11" s="14"/>
      <c r="C11" s="13"/>
      <c r="D11" s="13">
        <v>3.81401100124583E14</v>
      </c>
      <c r="E11" s="13"/>
      <c r="F11" s="13"/>
      <c r="G11" s="13"/>
      <c r="H11" s="13"/>
      <c r="I11" s="13"/>
      <c r="J11" s="13"/>
      <c r="K11" s="13"/>
      <c r="L11" s="13"/>
      <c r="M11" s="13"/>
      <c r="N11" s="13"/>
      <c r="O11" s="13"/>
      <c r="P11" s="13"/>
      <c r="Q11" s="97" t="s">
        <v>1007</v>
      </c>
      <c r="R11" s="13"/>
      <c r="S11" s="92"/>
    </row>
    <row r="12" ht="20.25" customHeight="1">
      <c r="A12" s="13">
        <v>10.0</v>
      </c>
      <c r="B12" s="94"/>
      <c r="C12" s="13"/>
      <c r="D12" s="13">
        <v>3.81401100124583E14</v>
      </c>
      <c r="E12" s="95"/>
      <c r="F12" s="13"/>
      <c r="G12" s="13"/>
      <c r="H12" s="95"/>
      <c r="I12" s="13"/>
      <c r="J12" s="95"/>
      <c r="K12" s="95"/>
      <c r="L12" s="95"/>
      <c r="M12" s="93"/>
      <c r="N12" s="95"/>
      <c r="O12" s="96"/>
      <c r="P12" s="95"/>
      <c r="Q12" s="97" t="s">
        <v>1007</v>
      </c>
      <c r="R12" s="13"/>
      <c r="S12" s="92"/>
    </row>
    <row r="13">
      <c r="A13" s="13">
        <v>11.0</v>
      </c>
      <c r="B13" s="121"/>
      <c r="C13" s="13"/>
      <c r="D13" s="95">
        <v>3.81401100124583E14</v>
      </c>
      <c r="E13" s="95"/>
      <c r="F13" s="95"/>
      <c r="G13" s="95"/>
      <c r="H13" s="77"/>
      <c r="I13" s="95"/>
      <c r="J13" s="95"/>
      <c r="K13" s="95"/>
      <c r="L13" s="96"/>
      <c r="M13" s="93"/>
      <c r="N13" s="95"/>
      <c r="O13" s="96"/>
      <c r="P13" s="95"/>
      <c r="Q13" s="97" t="s">
        <v>1007</v>
      </c>
      <c r="R13" s="95"/>
      <c r="S13" s="92"/>
    </row>
    <row r="14">
      <c r="A14" s="13">
        <v>12.0</v>
      </c>
      <c r="B14" s="121"/>
      <c r="C14" s="121"/>
      <c r="D14" s="95">
        <v>3.81401100124583E14</v>
      </c>
      <c r="E14" s="13"/>
      <c r="F14" s="13"/>
      <c r="G14" s="95"/>
      <c r="H14" s="77"/>
      <c r="I14" s="13"/>
      <c r="J14" s="13"/>
      <c r="K14" s="13"/>
      <c r="L14" s="13"/>
      <c r="M14" s="91"/>
      <c r="N14" s="95"/>
      <c r="O14" s="13"/>
      <c r="P14" s="95"/>
      <c r="Q14" s="97" t="s">
        <v>1007</v>
      </c>
      <c r="R14" s="13"/>
      <c r="S14" s="92"/>
    </row>
    <row r="15">
      <c r="A15" s="13">
        <v>13.0</v>
      </c>
      <c r="B15" s="121"/>
      <c r="C15" s="121"/>
      <c r="D15" s="95">
        <v>3.81401100124583E14</v>
      </c>
      <c r="E15" s="13"/>
      <c r="F15" s="13"/>
      <c r="G15" s="95"/>
      <c r="H15" s="77"/>
      <c r="I15" s="13"/>
      <c r="J15" s="13"/>
      <c r="K15" s="13"/>
      <c r="L15" s="13"/>
      <c r="M15" s="13"/>
      <c r="N15" s="95"/>
      <c r="O15" s="15"/>
      <c r="P15" s="13"/>
      <c r="Q15" s="97" t="s">
        <v>1007</v>
      </c>
      <c r="R15" s="13"/>
      <c r="S15" s="92"/>
    </row>
    <row r="16">
      <c r="A16" s="13">
        <v>14.0</v>
      </c>
      <c r="B16" s="14"/>
      <c r="C16" s="14"/>
      <c r="D16" s="95">
        <v>3.81401100124583E14</v>
      </c>
      <c r="E16" s="13"/>
      <c r="F16" s="13"/>
      <c r="G16" s="13"/>
      <c r="H16" s="13"/>
      <c r="I16" s="13"/>
      <c r="J16" s="13"/>
      <c r="K16" s="13"/>
      <c r="L16" s="13"/>
      <c r="M16" s="13"/>
      <c r="N16" s="95" t="str">
        <f t="shared" ref="N16:N27" si="1">M16</f>
        <v/>
      </c>
      <c r="O16" s="13"/>
      <c r="P16" s="13"/>
      <c r="Q16" s="97" t="s">
        <v>1007</v>
      </c>
      <c r="R16" s="13"/>
      <c r="S16" s="92"/>
    </row>
    <row r="17">
      <c r="A17" s="13">
        <v>15.0</v>
      </c>
      <c r="B17" s="14"/>
      <c r="C17" s="14"/>
      <c r="D17" s="95">
        <v>3.81401100124583E14</v>
      </c>
      <c r="E17" s="13"/>
      <c r="F17" s="13"/>
      <c r="G17" s="13"/>
      <c r="H17" s="13"/>
      <c r="I17" s="13"/>
      <c r="J17" s="13"/>
      <c r="K17" s="13"/>
      <c r="L17" s="13"/>
      <c r="M17" s="13"/>
      <c r="N17" s="95" t="str">
        <f t="shared" si="1"/>
        <v/>
      </c>
      <c r="O17" s="15"/>
      <c r="P17" s="13"/>
      <c r="Q17" s="97" t="s">
        <v>1007</v>
      </c>
      <c r="R17" s="13"/>
      <c r="S17" s="92"/>
      <c r="T17" s="108"/>
      <c r="U17" s="109"/>
    </row>
    <row r="18">
      <c r="A18" s="13">
        <v>16.0</v>
      </c>
      <c r="B18" s="14"/>
      <c r="C18" s="14"/>
      <c r="D18" s="95">
        <v>3.81401100124583E14</v>
      </c>
      <c r="E18" s="13"/>
      <c r="F18" s="13"/>
      <c r="G18" s="13"/>
      <c r="H18" s="13"/>
      <c r="I18" s="13"/>
      <c r="J18" s="13"/>
      <c r="K18" s="13"/>
      <c r="L18" s="15"/>
      <c r="M18" s="13"/>
      <c r="N18" s="95" t="str">
        <f t="shared" si="1"/>
        <v/>
      </c>
      <c r="O18" s="15"/>
      <c r="P18" s="13"/>
      <c r="Q18" s="97" t="s">
        <v>1007</v>
      </c>
      <c r="R18" s="91"/>
      <c r="S18" s="92"/>
      <c r="T18" s="108"/>
      <c r="U18" s="109"/>
    </row>
    <row r="19">
      <c r="A19" s="13">
        <v>17.0</v>
      </c>
      <c r="B19" s="14"/>
      <c r="C19" s="14"/>
      <c r="D19" s="95">
        <v>3.81401100124583E14</v>
      </c>
      <c r="E19" s="15"/>
      <c r="F19" s="13"/>
      <c r="G19" s="13"/>
      <c r="H19" s="13"/>
      <c r="I19" s="13"/>
      <c r="J19" s="15"/>
      <c r="K19" s="13"/>
      <c r="L19" s="13"/>
      <c r="M19" s="13"/>
      <c r="N19" s="95" t="str">
        <f t="shared" si="1"/>
        <v/>
      </c>
      <c r="O19" s="15"/>
      <c r="P19" s="13"/>
      <c r="Q19" s="97" t="s">
        <v>1007</v>
      </c>
      <c r="R19" s="13"/>
      <c r="S19" s="92"/>
      <c r="T19" s="108"/>
      <c r="U19" s="109"/>
    </row>
    <row r="20">
      <c r="A20" s="13">
        <v>18.0</v>
      </c>
      <c r="B20" s="14"/>
      <c r="C20" s="14"/>
      <c r="D20" s="95">
        <v>3.81401100124583E14</v>
      </c>
      <c r="E20" s="13"/>
      <c r="F20" s="13"/>
      <c r="G20" s="13"/>
      <c r="H20" s="13"/>
      <c r="I20" s="13"/>
      <c r="J20" s="13"/>
      <c r="K20" s="13"/>
      <c r="L20" s="13"/>
      <c r="M20" s="13"/>
      <c r="N20" s="95" t="str">
        <f t="shared" si="1"/>
        <v/>
      </c>
      <c r="O20" s="15"/>
      <c r="P20" s="13"/>
      <c r="Q20" s="97" t="s">
        <v>1007</v>
      </c>
      <c r="R20" s="13"/>
      <c r="S20" s="92"/>
      <c r="T20" s="108"/>
      <c r="U20" s="109"/>
    </row>
    <row r="21">
      <c r="A21" s="13">
        <v>19.0</v>
      </c>
      <c r="B21" s="14"/>
      <c r="C21" s="14"/>
      <c r="D21" s="95">
        <v>3.81401100124583E14</v>
      </c>
      <c r="E21" s="15"/>
      <c r="F21" s="13"/>
      <c r="G21" s="13"/>
      <c r="H21" s="13"/>
      <c r="I21" s="13"/>
      <c r="J21" s="13"/>
      <c r="K21" s="13"/>
      <c r="L21" s="13"/>
      <c r="M21" s="13"/>
      <c r="N21" s="95" t="str">
        <f t="shared" si="1"/>
        <v/>
      </c>
      <c r="O21" s="15"/>
      <c r="P21" s="13"/>
      <c r="Q21" s="97" t="s">
        <v>1007</v>
      </c>
      <c r="R21" s="13"/>
      <c r="S21" s="92"/>
      <c r="T21" s="108"/>
      <c r="U21" s="109"/>
    </row>
    <row r="22">
      <c r="A22" s="13">
        <v>20.0</v>
      </c>
      <c r="B22" s="14"/>
      <c r="C22" s="14"/>
      <c r="D22" s="95">
        <v>3.81401100124583E14</v>
      </c>
      <c r="E22" s="13"/>
      <c r="F22" s="13"/>
      <c r="G22" s="13"/>
      <c r="H22" s="13"/>
      <c r="I22" s="13"/>
      <c r="J22" s="13"/>
      <c r="K22" s="13"/>
      <c r="L22" s="13"/>
      <c r="M22" s="78"/>
      <c r="N22" s="95" t="str">
        <f t="shared" si="1"/>
        <v/>
      </c>
      <c r="O22" s="15"/>
      <c r="P22" s="13"/>
      <c r="Q22" s="97" t="s">
        <v>1007</v>
      </c>
      <c r="R22" s="13"/>
      <c r="S22" s="92"/>
      <c r="T22" s="108"/>
      <c r="U22" s="109"/>
    </row>
    <row r="23">
      <c r="A23" s="13">
        <v>21.0</v>
      </c>
      <c r="B23" s="14"/>
      <c r="C23" s="14"/>
      <c r="D23" s="95">
        <v>3.81401100124583E14</v>
      </c>
      <c r="E23" s="13"/>
      <c r="F23" s="13"/>
      <c r="G23" s="13"/>
      <c r="H23" s="13"/>
      <c r="I23" s="13"/>
      <c r="J23" s="13"/>
      <c r="K23" s="13"/>
      <c r="L23" s="15"/>
      <c r="M23" s="13"/>
      <c r="N23" s="95" t="str">
        <f t="shared" si="1"/>
        <v/>
      </c>
      <c r="O23" s="15"/>
      <c r="P23" s="13"/>
      <c r="Q23" s="97" t="s">
        <v>1007</v>
      </c>
      <c r="R23" s="13"/>
      <c r="S23" s="92"/>
      <c r="T23" s="108"/>
      <c r="U23" s="109"/>
    </row>
    <row r="24">
      <c r="A24" s="13">
        <v>22.0</v>
      </c>
      <c r="B24" s="14"/>
      <c r="C24" s="14"/>
      <c r="D24" s="95">
        <v>3.81401100124583E14</v>
      </c>
      <c r="E24" s="15"/>
      <c r="F24" s="15"/>
      <c r="G24" s="15"/>
      <c r="H24" s="15"/>
      <c r="I24" s="15"/>
      <c r="J24" s="15"/>
      <c r="K24" s="13"/>
      <c r="L24" s="15"/>
      <c r="M24" s="13"/>
      <c r="N24" s="95" t="str">
        <f t="shared" si="1"/>
        <v/>
      </c>
      <c r="O24" s="15"/>
      <c r="P24" s="13"/>
      <c r="Q24" s="97" t="s">
        <v>1007</v>
      </c>
      <c r="R24" s="15"/>
      <c r="S24" s="92"/>
      <c r="T24" s="108"/>
      <c r="U24" s="109"/>
    </row>
    <row r="25">
      <c r="A25" s="13">
        <v>23.0</v>
      </c>
      <c r="B25" s="14"/>
      <c r="C25" s="14"/>
      <c r="D25" s="95">
        <v>3.81401100124583E14</v>
      </c>
      <c r="E25" s="15"/>
      <c r="F25" s="15"/>
      <c r="G25" s="15"/>
      <c r="H25" s="15"/>
      <c r="I25" s="15"/>
      <c r="J25" s="15"/>
      <c r="K25" s="13"/>
      <c r="L25" s="15"/>
      <c r="M25" s="13"/>
      <c r="N25" s="95" t="str">
        <f t="shared" si="1"/>
        <v/>
      </c>
      <c r="O25" s="15"/>
      <c r="P25" s="13"/>
      <c r="Q25" s="97" t="s">
        <v>1007</v>
      </c>
      <c r="R25" s="15"/>
      <c r="S25" s="92"/>
      <c r="T25" s="108"/>
      <c r="U25" s="109"/>
    </row>
    <row r="26">
      <c r="A26" s="13">
        <v>24.0</v>
      </c>
      <c r="B26" s="14"/>
      <c r="C26" s="14"/>
      <c r="D26" s="95">
        <v>3.81401100124583E14</v>
      </c>
      <c r="E26" s="15"/>
      <c r="F26" s="15"/>
      <c r="G26" s="15"/>
      <c r="H26" s="15"/>
      <c r="I26" s="15"/>
      <c r="J26" s="15"/>
      <c r="K26" s="13"/>
      <c r="L26" s="15"/>
      <c r="M26" s="13"/>
      <c r="N26" s="95" t="str">
        <f t="shared" si="1"/>
        <v/>
      </c>
      <c r="O26" s="15"/>
      <c r="P26" s="13"/>
      <c r="Q26" s="97" t="s">
        <v>1007</v>
      </c>
      <c r="R26" s="15"/>
      <c r="S26" s="92"/>
      <c r="T26" s="108"/>
      <c r="U26" s="109"/>
    </row>
    <row r="27">
      <c r="A27" s="13">
        <v>25.0</v>
      </c>
      <c r="B27" s="14"/>
      <c r="C27" s="14"/>
      <c r="D27" s="95">
        <v>3.81401100124583E14</v>
      </c>
      <c r="E27" s="15"/>
      <c r="F27" s="15"/>
      <c r="G27" s="15"/>
      <c r="H27" s="15"/>
      <c r="I27" s="15"/>
      <c r="J27" s="15"/>
      <c r="K27" s="13"/>
      <c r="L27" s="15"/>
      <c r="M27" s="13"/>
      <c r="N27" s="95" t="str">
        <f t="shared" si="1"/>
        <v/>
      </c>
      <c r="O27" s="15"/>
      <c r="P27" s="13"/>
      <c r="Q27" s="97" t="s">
        <v>1007</v>
      </c>
      <c r="R27" s="15"/>
      <c r="S27" s="92"/>
      <c r="T27" s="108"/>
      <c r="U27" s="109"/>
    </row>
    <row r="28">
      <c r="A28" s="40"/>
      <c r="B28" s="42"/>
      <c r="C28" s="42"/>
      <c r="D28" s="42"/>
      <c r="E28" s="42"/>
      <c r="F28" s="42"/>
      <c r="G28" s="110"/>
      <c r="H28" s="63" t="s">
        <v>560</v>
      </c>
      <c r="I28" s="44"/>
      <c r="J28" s="44"/>
      <c r="K28" s="44"/>
      <c r="L28" s="44"/>
      <c r="M28" s="45">
        <f>SUM(M3:M24)</f>
        <v>1232</v>
      </c>
      <c r="N28" s="46">
        <f>SUM(N3:N27)</f>
        <v>1232</v>
      </c>
      <c r="O28" s="110">
        <f>(M28*1)/M30</f>
        <v>0.2464</v>
      </c>
      <c r="P28" s="42"/>
      <c r="Q28" s="42"/>
      <c r="R28" s="42"/>
    </row>
    <row r="29">
      <c r="A29" s="13"/>
      <c r="B29" s="15"/>
      <c r="C29" s="15"/>
      <c r="D29" s="15"/>
      <c r="E29" s="15"/>
      <c r="F29" s="15"/>
      <c r="G29" s="15"/>
      <c r="H29" s="15"/>
      <c r="I29" s="15"/>
      <c r="J29" s="15"/>
      <c r="K29" s="15"/>
      <c r="L29" s="64" t="s">
        <v>563</v>
      </c>
      <c r="N29" s="65" t="str">
        <f>N28/D30</f>
        <v>#DIV/0!</v>
      </c>
      <c r="O29" s="15"/>
      <c r="P29" s="15"/>
      <c r="Q29" s="15"/>
      <c r="R29" s="15"/>
    </row>
    <row r="30">
      <c r="A30" s="13"/>
      <c r="B30" s="1"/>
      <c r="C30" s="1"/>
      <c r="D30" s="13"/>
      <c r="E30" s="80"/>
      <c r="F30" s="81"/>
      <c r="G30" s="13"/>
      <c r="H30" s="15"/>
      <c r="I30" s="15"/>
      <c r="J30" s="15"/>
      <c r="K30" s="15"/>
      <c r="L30" s="13" t="s">
        <v>1047</v>
      </c>
      <c r="M30" s="72">
        <v>5000.0</v>
      </c>
      <c r="N30" s="73">
        <f>M30/6.96</f>
        <v>718.3908046</v>
      </c>
      <c r="O30" s="15"/>
      <c r="P30" s="15"/>
      <c r="Q30" s="15"/>
      <c r="R30" s="15"/>
    </row>
    <row r="31">
      <c r="A31" s="13"/>
      <c r="B31" s="13"/>
      <c r="C31" s="13"/>
      <c r="D31" s="15"/>
      <c r="E31" s="15"/>
      <c r="F31" s="15"/>
      <c r="G31" s="51" t="s">
        <v>377</v>
      </c>
      <c r="H31" s="51" t="s">
        <v>378</v>
      </c>
      <c r="I31" s="51" t="s">
        <v>378</v>
      </c>
      <c r="J31" s="15"/>
      <c r="K31" s="15"/>
      <c r="L31" s="13"/>
      <c r="M31" s="72"/>
      <c r="N31" s="82"/>
      <c r="O31" s="15"/>
      <c r="P31" s="15"/>
      <c r="Q31" s="15"/>
      <c r="R31" s="15"/>
    </row>
    <row r="32">
      <c r="A32" s="13"/>
      <c r="B32" s="13"/>
      <c r="C32" s="13"/>
      <c r="D32" s="49"/>
      <c r="E32" s="49"/>
      <c r="F32" s="15"/>
      <c r="G32" s="52" t="s">
        <v>23</v>
      </c>
      <c r="H32" s="52" t="s">
        <v>1048</v>
      </c>
      <c r="I32" s="52" t="s">
        <v>671</v>
      </c>
      <c r="J32" s="15"/>
      <c r="K32" s="15"/>
      <c r="L32" s="83"/>
      <c r="M32" s="84"/>
      <c r="N32" s="15"/>
      <c r="O32" s="15"/>
      <c r="P32" s="15"/>
      <c r="Q32" s="15"/>
      <c r="R32" s="15"/>
    </row>
    <row r="33">
      <c r="A33" s="15"/>
      <c r="B33" s="13"/>
      <c r="C33" s="13"/>
      <c r="D33" s="15"/>
      <c r="E33" s="15"/>
      <c r="F33" s="15"/>
      <c r="G33" s="51" t="s">
        <v>381</v>
      </c>
      <c r="H33" s="51" t="s">
        <v>382</v>
      </c>
      <c r="I33" s="51" t="s">
        <v>383</v>
      </c>
      <c r="J33" s="15"/>
      <c r="K33" s="15"/>
      <c r="L33" s="85"/>
      <c r="M33" s="86"/>
      <c r="N33" s="15"/>
      <c r="O33" s="15"/>
      <c r="P33" s="15"/>
      <c r="Q33" s="15"/>
      <c r="R33" s="15"/>
    </row>
    <row r="34">
      <c r="A34" s="15"/>
      <c r="B34" s="15"/>
      <c r="C34" s="15"/>
      <c r="D34" s="15"/>
      <c r="E34" s="15"/>
      <c r="F34" s="15"/>
      <c r="G34" s="15"/>
      <c r="H34" s="15"/>
      <c r="I34" s="15"/>
      <c r="J34" s="15"/>
      <c r="K34" s="15"/>
      <c r="L34" s="15"/>
      <c r="M34" s="15"/>
      <c r="N34" s="15"/>
      <c r="O34" s="15"/>
      <c r="P34" s="15"/>
      <c r="Q34" s="15"/>
      <c r="R34" s="15"/>
    </row>
    <row r="35">
      <c r="A35" s="15"/>
      <c r="B35" s="15"/>
      <c r="C35" s="15"/>
      <c r="D35" s="15"/>
      <c r="E35" s="15"/>
      <c r="F35" s="15"/>
      <c r="G35" s="15">
        <f>200*5%</f>
        <v>10</v>
      </c>
      <c r="H35" s="15"/>
      <c r="I35" s="15">
        <f>420-70</f>
        <v>350</v>
      </c>
      <c r="J35" s="15"/>
      <c r="K35" s="15"/>
      <c r="L35" s="15"/>
      <c r="M35" s="15"/>
      <c r="N35" s="15"/>
      <c r="O35" s="15"/>
      <c r="P35" s="15"/>
      <c r="Q35" s="15"/>
      <c r="R35" s="15"/>
    </row>
    <row r="36">
      <c r="A36" s="15"/>
      <c r="B36" s="55"/>
      <c r="C36" s="54"/>
      <c r="D36" s="55"/>
      <c r="E36" s="53"/>
      <c r="F36" s="55"/>
      <c r="G36" s="55"/>
      <c r="H36" s="55"/>
      <c r="I36" s="55"/>
      <c r="J36" s="15"/>
      <c r="K36" s="15"/>
      <c r="L36" s="15"/>
      <c r="M36" s="15"/>
      <c r="N36" s="15"/>
      <c r="O36" s="15"/>
      <c r="P36" s="15"/>
      <c r="Q36" s="15"/>
      <c r="R36" s="15"/>
    </row>
    <row r="37">
      <c r="A37" s="15"/>
      <c r="B37" s="66"/>
      <c r="C37" s="13"/>
      <c r="D37" s="49"/>
      <c r="E37" s="13"/>
      <c r="F37" s="15"/>
      <c r="G37" s="15"/>
      <c r="H37" s="15"/>
      <c r="I37" s="15"/>
      <c r="J37" s="15"/>
      <c r="K37" s="15"/>
      <c r="L37" s="15"/>
      <c r="M37" s="15"/>
      <c r="N37" s="15"/>
      <c r="O37" s="15"/>
      <c r="P37" s="15"/>
      <c r="Q37" s="15"/>
      <c r="R37" s="15"/>
    </row>
    <row r="38">
      <c r="A38" s="15"/>
      <c r="B38" s="66"/>
      <c r="C38" s="13"/>
      <c r="D38" s="49"/>
      <c r="E38" s="13"/>
      <c r="F38" s="15"/>
      <c r="G38" s="15"/>
      <c r="H38" s="15"/>
      <c r="I38" s="15"/>
      <c r="J38" s="15"/>
      <c r="K38" s="15"/>
      <c r="L38" s="15"/>
      <c r="M38" s="15"/>
      <c r="N38" s="15"/>
      <c r="O38" s="15"/>
      <c r="P38" s="15"/>
      <c r="Q38" s="15"/>
      <c r="R38" s="15"/>
    </row>
    <row r="39">
      <c r="A39" s="15"/>
      <c r="B39" s="15"/>
      <c r="C39" s="15"/>
      <c r="D39" s="15"/>
      <c r="E39" s="15"/>
      <c r="F39" s="15"/>
      <c r="G39" s="15"/>
      <c r="H39" s="15"/>
      <c r="I39" s="15"/>
      <c r="J39" s="15"/>
      <c r="K39" s="15"/>
      <c r="L39" s="15"/>
      <c r="M39" s="15"/>
      <c r="N39" s="15"/>
      <c r="O39" s="15"/>
      <c r="P39" s="15"/>
      <c r="Q39" s="15"/>
      <c r="R39" s="15"/>
    </row>
    <row r="40">
      <c r="A40" s="15"/>
      <c r="B40" s="15"/>
      <c r="C40" s="15"/>
      <c r="D40" s="15"/>
      <c r="E40" s="15"/>
      <c r="F40" s="15"/>
      <c r="G40" s="15"/>
      <c r="H40" s="15"/>
      <c r="I40" s="15"/>
      <c r="J40" s="15"/>
      <c r="K40" s="15"/>
      <c r="L40" s="15"/>
      <c r="M40" s="15"/>
      <c r="N40" s="15"/>
      <c r="O40" s="15"/>
      <c r="P40" s="15"/>
      <c r="Q40" s="15"/>
      <c r="R40" s="15"/>
    </row>
    <row r="41">
      <c r="A41" s="15"/>
      <c r="B41" s="15"/>
      <c r="C41" s="15"/>
      <c r="D41" s="15"/>
      <c r="E41" s="15"/>
      <c r="F41" s="15"/>
      <c r="G41" s="15"/>
      <c r="H41" s="15"/>
      <c r="I41" s="15"/>
      <c r="J41" s="15"/>
      <c r="K41" s="15"/>
      <c r="L41" s="15"/>
      <c r="M41" s="15"/>
      <c r="N41" s="15"/>
      <c r="O41" s="15"/>
      <c r="P41" s="15"/>
      <c r="Q41" s="15"/>
      <c r="R41" s="15"/>
    </row>
    <row r="42">
      <c r="A42" s="15"/>
      <c r="B42" s="15"/>
      <c r="C42" s="15"/>
      <c r="D42" s="15"/>
      <c r="E42" s="15"/>
      <c r="F42" s="15"/>
      <c r="G42" s="15"/>
      <c r="H42" s="15"/>
      <c r="I42" s="15"/>
      <c r="J42" s="15"/>
      <c r="K42" s="15"/>
      <c r="L42" s="15"/>
      <c r="M42" s="15"/>
      <c r="N42" s="15"/>
      <c r="O42" s="15"/>
      <c r="P42" s="15"/>
      <c r="Q42" s="15"/>
      <c r="R42" s="15"/>
    </row>
    <row r="43">
      <c r="A43" s="15"/>
      <c r="B43" s="15"/>
      <c r="C43" s="15"/>
      <c r="D43" s="15"/>
      <c r="E43" s="15"/>
      <c r="F43" s="15"/>
      <c r="G43" s="15"/>
      <c r="H43" s="15"/>
      <c r="I43" s="15"/>
      <c r="J43" s="15"/>
      <c r="K43" s="15"/>
      <c r="L43" s="15"/>
      <c r="M43" s="15"/>
      <c r="N43" s="15"/>
      <c r="O43" s="15"/>
      <c r="P43" s="15"/>
      <c r="Q43" s="15"/>
      <c r="R43" s="15"/>
    </row>
    <row r="44">
      <c r="A44" s="15"/>
      <c r="B44" s="15"/>
      <c r="C44" s="15"/>
      <c r="D44" s="15"/>
      <c r="E44" s="15"/>
      <c r="F44" s="15"/>
      <c r="G44" s="15"/>
      <c r="H44" s="15"/>
      <c r="I44" s="15"/>
      <c r="J44" s="15"/>
      <c r="K44" s="15"/>
      <c r="L44" s="15"/>
      <c r="M44" s="15"/>
      <c r="N44" s="15"/>
      <c r="O44" s="15"/>
      <c r="P44" s="15"/>
      <c r="Q44" s="15"/>
      <c r="R44" s="15"/>
    </row>
    <row r="45">
      <c r="A45" s="15"/>
      <c r="B45" s="15"/>
      <c r="C45" s="15"/>
      <c r="D45" s="15"/>
      <c r="E45" s="15"/>
      <c r="F45" s="15"/>
      <c r="G45" s="15"/>
      <c r="H45" s="15"/>
      <c r="I45" s="15"/>
      <c r="J45" s="15"/>
      <c r="K45" s="15"/>
      <c r="L45" s="15"/>
      <c r="M45" s="15"/>
      <c r="N45" s="15"/>
      <c r="O45" s="15"/>
      <c r="P45" s="15"/>
      <c r="Q45" s="15"/>
      <c r="R45" s="15"/>
    </row>
    <row r="46">
      <c r="A46" s="15"/>
      <c r="B46" s="15"/>
      <c r="C46" s="15"/>
      <c r="D46" s="15"/>
      <c r="E46" s="15"/>
      <c r="F46" s="15"/>
      <c r="G46" s="15"/>
      <c r="H46" s="15"/>
      <c r="I46" s="15"/>
      <c r="J46" s="15"/>
      <c r="K46" s="15"/>
      <c r="L46" s="15"/>
      <c r="M46" s="15"/>
      <c r="N46" s="15"/>
      <c r="O46" s="15"/>
      <c r="P46" s="15"/>
      <c r="Q46" s="15"/>
      <c r="R46" s="15"/>
    </row>
    <row r="47">
      <c r="A47" s="15"/>
      <c r="B47" s="15"/>
      <c r="C47" s="15"/>
      <c r="D47" s="15"/>
      <c r="E47" s="15"/>
      <c r="F47" s="15"/>
      <c r="G47" s="15"/>
      <c r="H47" s="15"/>
      <c r="I47" s="15"/>
      <c r="J47" s="15"/>
      <c r="K47" s="15"/>
      <c r="L47" s="15"/>
      <c r="M47" s="15"/>
      <c r="N47" s="15"/>
      <c r="O47" s="15"/>
      <c r="P47" s="15"/>
      <c r="Q47" s="15"/>
      <c r="R47" s="15"/>
    </row>
    <row r="48">
      <c r="A48" s="15"/>
      <c r="B48" s="15"/>
      <c r="C48" s="15"/>
      <c r="D48" s="15"/>
      <c r="E48" s="15"/>
      <c r="F48" s="15"/>
      <c r="G48" s="15"/>
      <c r="H48" s="15"/>
      <c r="I48" s="15"/>
      <c r="J48" s="15"/>
      <c r="K48" s="15"/>
      <c r="L48" s="15"/>
      <c r="M48" s="15"/>
      <c r="N48" s="15"/>
      <c r="O48" s="15"/>
      <c r="P48" s="15"/>
      <c r="Q48" s="15"/>
      <c r="R48" s="15"/>
    </row>
    <row r="49">
      <c r="A49" s="15"/>
      <c r="B49" s="15"/>
      <c r="C49" s="15"/>
      <c r="D49" s="15"/>
      <c r="E49" s="15"/>
      <c r="F49" s="15"/>
      <c r="G49" s="15"/>
      <c r="H49" s="15"/>
      <c r="I49" s="15"/>
      <c r="J49" s="15"/>
      <c r="K49" s="15"/>
      <c r="L49" s="15"/>
      <c r="M49" s="15"/>
      <c r="N49" s="15"/>
      <c r="O49" s="15"/>
      <c r="P49" s="15"/>
      <c r="Q49" s="15"/>
      <c r="R49" s="15"/>
    </row>
    <row r="50">
      <c r="A50" s="15"/>
      <c r="B50" s="15"/>
      <c r="C50" s="15"/>
      <c r="D50" s="15"/>
      <c r="E50" s="15"/>
      <c r="F50" s="15"/>
      <c r="G50" s="15"/>
      <c r="H50" s="15"/>
      <c r="I50" s="15"/>
      <c r="J50" s="15"/>
      <c r="K50" s="15"/>
      <c r="L50" s="15"/>
      <c r="M50" s="15"/>
      <c r="N50" s="15"/>
      <c r="O50" s="15"/>
      <c r="P50" s="15"/>
      <c r="Q50" s="15"/>
      <c r="R50" s="15"/>
    </row>
    <row r="51">
      <c r="A51" s="15"/>
      <c r="B51" s="15"/>
      <c r="C51" s="15"/>
      <c r="D51" s="15"/>
      <c r="E51" s="15"/>
      <c r="F51" s="15"/>
      <c r="G51" s="15"/>
      <c r="H51" s="15"/>
      <c r="I51" s="15"/>
      <c r="J51" s="15"/>
      <c r="K51" s="15"/>
      <c r="L51" s="15"/>
      <c r="M51" s="15"/>
      <c r="N51" s="15"/>
      <c r="O51" s="15"/>
      <c r="P51" s="15"/>
      <c r="Q51" s="15"/>
      <c r="R51" s="15"/>
    </row>
    <row r="52">
      <c r="A52" s="15"/>
      <c r="B52" s="15"/>
      <c r="C52" s="15"/>
      <c r="D52" s="15"/>
      <c r="E52" s="15"/>
      <c r="F52" s="15"/>
      <c r="G52" s="15"/>
      <c r="H52" s="15"/>
      <c r="I52" s="15"/>
      <c r="J52" s="15"/>
      <c r="K52" s="15"/>
      <c r="L52" s="15"/>
      <c r="M52" s="15"/>
      <c r="N52" s="15"/>
      <c r="O52" s="15"/>
      <c r="P52" s="15"/>
      <c r="Q52" s="15"/>
      <c r="R52" s="15"/>
    </row>
    <row r="53">
      <c r="A53" s="15"/>
      <c r="B53" s="15"/>
      <c r="C53" s="15"/>
      <c r="D53" s="15"/>
      <c r="E53" s="15"/>
      <c r="F53" s="15"/>
      <c r="G53" s="15"/>
      <c r="H53" s="15"/>
      <c r="I53" s="15"/>
      <c r="J53" s="15"/>
      <c r="K53" s="15"/>
      <c r="L53" s="15"/>
      <c r="M53" s="15"/>
      <c r="N53" s="15"/>
      <c r="O53" s="15"/>
      <c r="P53" s="15"/>
      <c r="Q53" s="15"/>
      <c r="R53" s="15"/>
    </row>
    <row r="54">
      <c r="A54" s="15"/>
      <c r="B54" s="15"/>
      <c r="C54" s="15"/>
      <c r="D54" s="15"/>
      <c r="E54" s="15"/>
      <c r="F54" s="15"/>
      <c r="G54" s="15"/>
      <c r="H54" s="15"/>
      <c r="I54" s="15"/>
      <c r="J54" s="15"/>
      <c r="K54" s="15"/>
      <c r="L54" s="15"/>
      <c r="M54" s="15"/>
      <c r="N54" s="15"/>
      <c r="O54" s="15"/>
      <c r="P54" s="15"/>
      <c r="Q54" s="15"/>
      <c r="R54" s="15"/>
    </row>
    <row r="55">
      <c r="A55" s="15"/>
      <c r="B55" s="15"/>
      <c r="C55" s="15"/>
      <c r="D55" s="15"/>
      <c r="E55" s="15"/>
      <c r="F55" s="15"/>
      <c r="G55" s="15"/>
      <c r="H55" s="15"/>
      <c r="I55" s="15"/>
      <c r="J55" s="15"/>
      <c r="K55" s="15"/>
      <c r="L55" s="15"/>
      <c r="M55" s="15"/>
      <c r="N55" s="15"/>
      <c r="O55" s="15"/>
      <c r="P55" s="15"/>
      <c r="Q55" s="15"/>
      <c r="R55" s="15"/>
    </row>
    <row r="56">
      <c r="A56" s="15"/>
      <c r="B56" s="15"/>
      <c r="C56" s="15"/>
      <c r="D56" s="15"/>
      <c r="E56" s="15"/>
      <c r="F56" s="15"/>
      <c r="G56" s="15"/>
      <c r="H56" s="15"/>
      <c r="I56" s="15"/>
      <c r="J56" s="15"/>
      <c r="K56" s="15"/>
      <c r="L56" s="15"/>
      <c r="M56" s="15"/>
      <c r="N56" s="15"/>
      <c r="O56" s="15"/>
      <c r="P56" s="15"/>
      <c r="Q56" s="15"/>
      <c r="R56" s="15"/>
    </row>
    <row r="57">
      <c r="A57" s="15"/>
      <c r="B57" s="15"/>
      <c r="C57" s="15"/>
      <c r="D57" s="15"/>
      <c r="E57" s="15"/>
      <c r="F57" s="15"/>
      <c r="G57" s="15"/>
      <c r="H57" s="15"/>
      <c r="I57" s="15"/>
      <c r="J57" s="15"/>
      <c r="K57" s="15"/>
      <c r="L57" s="15"/>
      <c r="M57" s="15"/>
      <c r="N57" s="15"/>
      <c r="O57" s="15"/>
      <c r="P57" s="15"/>
      <c r="Q57" s="15"/>
      <c r="R57" s="15"/>
    </row>
    <row r="58">
      <c r="A58" s="15"/>
      <c r="B58" s="15"/>
      <c r="C58" s="15"/>
      <c r="D58" s="15"/>
      <c r="E58" s="15"/>
      <c r="F58" s="15"/>
      <c r="G58" s="15"/>
      <c r="H58" s="15"/>
      <c r="I58" s="15"/>
      <c r="J58" s="15"/>
      <c r="K58" s="15"/>
      <c r="L58" s="15"/>
      <c r="M58" s="15"/>
      <c r="N58" s="15"/>
      <c r="O58" s="15"/>
      <c r="P58" s="15"/>
      <c r="Q58" s="15"/>
      <c r="R58" s="15"/>
    </row>
    <row r="59">
      <c r="A59" s="15"/>
      <c r="B59" s="15"/>
      <c r="C59" s="15"/>
      <c r="D59" s="15"/>
      <c r="E59" s="15"/>
      <c r="F59" s="15"/>
      <c r="G59" s="15"/>
      <c r="H59" s="15"/>
      <c r="I59" s="15"/>
      <c r="J59" s="15"/>
      <c r="K59" s="15"/>
      <c r="L59" s="15"/>
      <c r="M59" s="15"/>
      <c r="N59" s="15"/>
      <c r="O59" s="15"/>
      <c r="P59" s="15"/>
      <c r="Q59" s="15"/>
      <c r="R59" s="15"/>
    </row>
    <row r="60">
      <c r="A60" s="15"/>
      <c r="B60" s="15"/>
      <c r="C60" s="15"/>
      <c r="D60" s="15"/>
      <c r="E60" s="15"/>
      <c r="F60" s="15"/>
      <c r="G60" s="15"/>
      <c r="H60" s="15"/>
      <c r="I60" s="15"/>
      <c r="J60" s="15"/>
      <c r="K60" s="15"/>
      <c r="L60" s="15"/>
      <c r="M60" s="15"/>
      <c r="N60" s="15"/>
      <c r="O60" s="15"/>
      <c r="P60" s="15"/>
      <c r="Q60" s="15"/>
      <c r="R60" s="15"/>
    </row>
    <row r="61">
      <c r="A61" s="15"/>
      <c r="B61" s="15"/>
      <c r="C61" s="15"/>
      <c r="D61" s="15"/>
      <c r="E61" s="15"/>
      <c r="F61" s="15"/>
      <c r="G61" s="15"/>
      <c r="H61" s="15"/>
      <c r="I61" s="15"/>
      <c r="J61" s="15"/>
      <c r="K61" s="15"/>
      <c r="L61" s="15"/>
      <c r="M61" s="15"/>
      <c r="N61" s="15"/>
      <c r="O61" s="15"/>
      <c r="P61" s="15"/>
      <c r="Q61" s="15"/>
      <c r="R61" s="15"/>
    </row>
    <row r="62">
      <c r="A62" s="15"/>
      <c r="B62" s="15"/>
      <c r="C62" s="15"/>
      <c r="D62" s="15"/>
      <c r="E62" s="15"/>
      <c r="F62" s="15"/>
      <c r="G62" s="15"/>
      <c r="H62" s="15"/>
      <c r="I62" s="15"/>
      <c r="J62" s="15"/>
      <c r="K62" s="15"/>
      <c r="L62" s="15"/>
      <c r="M62" s="15"/>
      <c r="N62" s="15"/>
      <c r="O62" s="15"/>
      <c r="P62" s="15"/>
      <c r="Q62" s="15"/>
      <c r="R62" s="15"/>
    </row>
    <row r="63">
      <c r="A63" s="15"/>
      <c r="B63" s="15"/>
      <c r="C63" s="15"/>
      <c r="D63" s="15"/>
      <c r="E63" s="15"/>
      <c r="F63" s="15"/>
      <c r="G63" s="15"/>
      <c r="H63" s="15"/>
      <c r="I63" s="15"/>
      <c r="J63" s="15"/>
      <c r="K63" s="15"/>
      <c r="L63" s="15"/>
      <c r="M63" s="15"/>
      <c r="N63" s="15"/>
      <c r="O63" s="15"/>
      <c r="P63" s="15"/>
      <c r="Q63" s="15"/>
      <c r="R63" s="15"/>
    </row>
    <row r="64">
      <c r="A64" s="15"/>
      <c r="B64" s="15"/>
      <c r="C64" s="15"/>
      <c r="D64" s="15"/>
      <c r="E64" s="15"/>
      <c r="F64" s="15"/>
      <c r="G64" s="15"/>
      <c r="H64" s="15"/>
      <c r="I64" s="15"/>
      <c r="J64" s="15"/>
      <c r="K64" s="15"/>
      <c r="L64" s="15"/>
      <c r="M64" s="15"/>
      <c r="N64" s="15"/>
      <c r="O64" s="15"/>
      <c r="P64" s="15"/>
      <c r="Q64" s="15"/>
      <c r="R64" s="15"/>
    </row>
    <row r="65">
      <c r="A65" s="15"/>
      <c r="B65" s="15"/>
      <c r="C65" s="15"/>
      <c r="D65" s="15"/>
      <c r="E65" s="15"/>
      <c r="F65" s="15"/>
      <c r="G65" s="15"/>
      <c r="H65" s="15"/>
      <c r="I65" s="15"/>
      <c r="J65" s="15"/>
      <c r="K65" s="15"/>
      <c r="L65" s="15"/>
      <c r="M65" s="15"/>
      <c r="N65" s="15"/>
      <c r="O65" s="15"/>
      <c r="P65" s="15"/>
      <c r="Q65" s="15"/>
      <c r="R65" s="15"/>
    </row>
    <row r="66">
      <c r="A66" s="15"/>
      <c r="B66" s="15"/>
      <c r="C66" s="15"/>
      <c r="D66" s="15"/>
      <c r="E66" s="15"/>
      <c r="F66" s="15"/>
      <c r="G66" s="15"/>
      <c r="H66" s="15"/>
      <c r="I66" s="15"/>
      <c r="J66" s="15"/>
      <c r="K66" s="15"/>
      <c r="L66" s="15"/>
      <c r="M66" s="15"/>
      <c r="N66" s="15"/>
      <c r="O66" s="15"/>
      <c r="P66" s="15"/>
      <c r="Q66" s="15"/>
      <c r="R66" s="15"/>
    </row>
    <row r="67">
      <c r="A67" s="15"/>
      <c r="B67" s="15"/>
      <c r="C67" s="15"/>
      <c r="D67" s="15"/>
      <c r="E67" s="15"/>
      <c r="F67" s="15"/>
      <c r="G67" s="15"/>
      <c r="H67" s="15"/>
      <c r="I67" s="15"/>
      <c r="J67" s="15"/>
      <c r="K67" s="15"/>
      <c r="L67" s="15"/>
      <c r="M67" s="15"/>
      <c r="N67" s="15"/>
      <c r="O67" s="15"/>
      <c r="P67" s="15"/>
      <c r="Q67" s="15"/>
      <c r="R67" s="15"/>
    </row>
    <row r="68">
      <c r="A68" s="15"/>
      <c r="B68" s="15"/>
      <c r="C68" s="15"/>
      <c r="D68" s="15"/>
      <c r="E68" s="15"/>
      <c r="F68" s="15"/>
      <c r="G68" s="15"/>
      <c r="H68" s="15"/>
      <c r="I68" s="15"/>
      <c r="J68" s="15"/>
      <c r="K68" s="15"/>
      <c r="L68" s="15"/>
      <c r="M68" s="15"/>
      <c r="N68" s="15"/>
      <c r="O68" s="15"/>
      <c r="P68" s="15"/>
      <c r="Q68" s="15"/>
      <c r="R68" s="15"/>
    </row>
    <row r="69">
      <c r="A69" s="15"/>
      <c r="B69" s="15"/>
      <c r="C69" s="15"/>
      <c r="D69" s="15"/>
      <c r="E69" s="15"/>
      <c r="F69" s="15"/>
      <c r="G69" s="15"/>
      <c r="H69" s="15"/>
      <c r="I69" s="15"/>
      <c r="J69" s="15"/>
      <c r="K69" s="15"/>
      <c r="L69" s="15"/>
      <c r="M69" s="15"/>
      <c r="N69" s="15"/>
      <c r="O69" s="15"/>
      <c r="P69" s="15"/>
      <c r="Q69" s="15"/>
      <c r="R69" s="15"/>
    </row>
    <row r="70">
      <c r="A70" s="15"/>
      <c r="B70" s="15"/>
      <c r="C70" s="15"/>
      <c r="D70" s="15"/>
      <c r="E70" s="15"/>
      <c r="F70" s="15"/>
      <c r="G70" s="15"/>
      <c r="H70" s="15"/>
      <c r="I70" s="15"/>
      <c r="J70" s="15"/>
      <c r="K70" s="15"/>
      <c r="L70" s="15"/>
      <c r="M70" s="15"/>
      <c r="N70" s="15"/>
      <c r="O70" s="15"/>
      <c r="P70" s="15"/>
      <c r="Q70" s="15"/>
      <c r="R70" s="15"/>
    </row>
    <row r="71">
      <c r="A71" s="15"/>
      <c r="B71" s="15"/>
      <c r="C71" s="15"/>
      <c r="D71" s="15"/>
      <c r="E71" s="15"/>
      <c r="F71" s="15"/>
      <c r="G71" s="15"/>
      <c r="H71" s="15"/>
      <c r="I71" s="15"/>
      <c r="J71" s="15"/>
      <c r="K71" s="15"/>
      <c r="L71" s="15"/>
      <c r="M71" s="15"/>
      <c r="N71" s="15"/>
      <c r="O71" s="15"/>
      <c r="P71" s="15"/>
      <c r="Q71" s="15"/>
      <c r="R71" s="15"/>
    </row>
    <row r="72">
      <c r="A72" s="15"/>
      <c r="B72" s="15"/>
      <c r="C72" s="15"/>
      <c r="D72" s="15"/>
      <c r="E72" s="15"/>
      <c r="F72" s="15"/>
      <c r="G72" s="15"/>
      <c r="H72" s="15"/>
      <c r="I72" s="15"/>
      <c r="J72" s="15"/>
      <c r="K72" s="15"/>
      <c r="L72" s="15"/>
      <c r="M72" s="15"/>
      <c r="N72" s="15"/>
      <c r="O72" s="15"/>
      <c r="P72" s="15"/>
      <c r="Q72" s="15"/>
      <c r="R72" s="15"/>
    </row>
    <row r="73">
      <c r="A73" s="15"/>
      <c r="B73" s="15"/>
      <c r="C73" s="15"/>
      <c r="D73" s="15"/>
      <c r="E73" s="15"/>
      <c r="F73" s="15"/>
      <c r="G73" s="15"/>
      <c r="H73" s="15"/>
      <c r="I73" s="15"/>
      <c r="J73" s="15"/>
      <c r="K73" s="15"/>
      <c r="L73" s="15"/>
      <c r="M73" s="15"/>
      <c r="N73" s="15"/>
      <c r="O73" s="15"/>
      <c r="P73" s="15"/>
      <c r="Q73" s="15"/>
      <c r="R73" s="15"/>
    </row>
    <row r="74">
      <c r="A74" s="15"/>
      <c r="B74" s="15"/>
      <c r="C74" s="15"/>
      <c r="D74" s="15"/>
      <c r="E74" s="15"/>
      <c r="F74" s="15"/>
      <c r="G74" s="15"/>
      <c r="H74" s="15"/>
      <c r="I74" s="15"/>
      <c r="J74" s="15"/>
      <c r="K74" s="15"/>
      <c r="L74" s="15"/>
      <c r="M74" s="15"/>
      <c r="N74" s="15"/>
      <c r="O74" s="15"/>
      <c r="P74" s="15"/>
      <c r="Q74" s="15"/>
      <c r="R74" s="15"/>
    </row>
    <row r="75">
      <c r="A75" s="15"/>
      <c r="B75" s="15"/>
      <c r="C75" s="15"/>
      <c r="D75" s="15"/>
      <c r="E75" s="15"/>
      <c r="F75" s="15"/>
      <c r="G75" s="15"/>
      <c r="H75" s="15"/>
      <c r="I75" s="15"/>
      <c r="J75" s="15"/>
      <c r="K75" s="15"/>
      <c r="L75" s="15"/>
      <c r="M75" s="15"/>
      <c r="N75" s="15"/>
      <c r="O75" s="15"/>
      <c r="P75" s="15"/>
      <c r="Q75" s="15"/>
      <c r="R75" s="15"/>
    </row>
    <row r="76">
      <c r="A76" s="15"/>
      <c r="B76" s="15"/>
      <c r="C76" s="15"/>
      <c r="D76" s="15"/>
      <c r="E76" s="15"/>
      <c r="F76" s="15"/>
      <c r="G76" s="15"/>
      <c r="H76" s="15"/>
      <c r="I76" s="15"/>
      <c r="J76" s="15"/>
      <c r="K76" s="15"/>
      <c r="L76" s="15"/>
      <c r="M76" s="15"/>
      <c r="N76" s="15"/>
      <c r="O76" s="15"/>
      <c r="P76" s="15"/>
      <c r="Q76" s="15"/>
      <c r="R76" s="15"/>
    </row>
    <row r="77">
      <c r="A77" s="15"/>
      <c r="B77" s="15"/>
      <c r="C77" s="15"/>
      <c r="D77" s="15"/>
      <c r="E77" s="15"/>
      <c r="F77" s="15"/>
      <c r="G77" s="15"/>
      <c r="H77" s="15"/>
      <c r="I77" s="15"/>
      <c r="J77" s="15"/>
      <c r="K77" s="15"/>
      <c r="L77" s="15"/>
      <c r="M77" s="15"/>
      <c r="N77" s="15"/>
      <c r="O77" s="15"/>
      <c r="P77" s="15"/>
      <c r="Q77" s="15"/>
      <c r="R77" s="15"/>
    </row>
    <row r="78">
      <c r="A78" s="15"/>
      <c r="B78" s="15"/>
      <c r="C78" s="15"/>
      <c r="D78" s="15"/>
      <c r="E78" s="15"/>
      <c r="F78" s="15"/>
      <c r="G78" s="15"/>
      <c r="H78" s="15"/>
      <c r="I78" s="15"/>
      <c r="J78" s="15"/>
      <c r="K78" s="15"/>
      <c r="L78" s="15"/>
      <c r="M78" s="15"/>
      <c r="N78" s="15"/>
      <c r="O78" s="15"/>
      <c r="P78" s="15"/>
      <c r="Q78" s="15"/>
      <c r="R78" s="15"/>
    </row>
    <row r="79">
      <c r="A79" s="15"/>
      <c r="B79" s="15"/>
      <c r="C79" s="15"/>
      <c r="D79" s="15"/>
      <c r="E79" s="15"/>
      <c r="F79" s="15"/>
      <c r="G79" s="15"/>
      <c r="H79" s="15"/>
      <c r="I79" s="15"/>
      <c r="J79" s="15"/>
      <c r="K79" s="15"/>
      <c r="L79" s="15"/>
      <c r="M79" s="15"/>
      <c r="N79" s="15"/>
      <c r="O79" s="15"/>
      <c r="P79" s="15"/>
      <c r="Q79" s="15"/>
      <c r="R79" s="15"/>
    </row>
    <row r="80">
      <c r="A80" s="15"/>
      <c r="B80" s="15"/>
      <c r="C80" s="15"/>
      <c r="D80" s="15"/>
      <c r="E80" s="15"/>
      <c r="F80" s="15"/>
      <c r="G80" s="15"/>
      <c r="H80" s="15"/>
      <c r="I80" s="15"/>
      <c r="J80" s="15"/>
      <c r="K80" s="15"/>
      <c r="L80" s="15"/>
      <c r="M80" s="15"/>
      <c r="N80" s="15"/>
      <c r="O80" s="15"/>
      <c r="P80" s="15"/>
      <c r="Q80" s="15"/>
      <c r="R80" s="15"/>
    </row>
    <row r="81">
      <c r="A81" s="15"/>
      <c r="B81" s="15"/>
      <c r="C81" s="15"/>
      <c r="D81" s="15"/>
      <c r="E81" s="15"/>
      <c r="F81" s="15"/>
      <c r="G81" s="15"/>
      <c r="H81" s="15"/>
      <c r="I81" s="15"/>
      <c r="J81" s="15"/>
      <c r="K81" s="15"/>
      <c r="L81" s="15"/>
      <c r="M81" s="15"/>
      <c r="N81" s="15"/>
      <c r="O81" s="15"/>
      <c r="P81" s="15"/>
      <c r="Q81" s="15"/>
      <c r="R81" s="15"/>
    </row>
    <row r="82">
      <c r="A82" s="15"/>
      <c r="B82" s="15"/>
      <c r="C82" s="15"/>
      <c r="D82" s="15"/>
      <c r="E82" s="15"/>
      <c r="F82" s="15"/>
      <c r="G82" s="15"/>
      <c r="H82" s="15"/>
      <c r="I82" s="15"/>
      <c r="J82" s="15"/>
      <c r="K82" s="15"/>
      <c r="L82" s="15"/>
      <c r="M82" s="15"/>
      <c r="N82" s="15"/>
      <c r="O82" s="15"/>
      <c r="P82" s="15"/>
      <c r="Q82" s="15"/>
      <c r="R82" s="15"/>
    </row>
    <row r="83">
      <c r="A83" s="15"/>
      <c r="B83" s="15"/>
      <c r="C83" s="15"/>
      <c r="D83" s="15"/>
      <c r="E83" s="15"/>
      <c r="F83" s="15"/>
      <c r="G83" s="15"/>
      <c r="H83" s="15"/>
      <c r="I83" s="15"/>
      <c r="J83" s="15"/>
      <c r="K83" s="15"/>
      <c r="L83" s="15"/>
      <c r="M83" s="15"/>
      <c r="N83" s="15"/>
      <c r="O83" s="15"/>
      <c r="P83" s="15"/>
      <c r="Q83" s="15"/>
      <c r="R83" s="15"/>
    </row>
    <row r="84">
      <c r="A84" s="15"/>
      <c r="B84" s="15"/>
      <c r="C84" s="15"/>
      <c r="D84" s="15"/>
      <c r="E84" s="15"/>
      <c r="F84" s="15"/>
      <c r="G84" s="15"/>
      <c r="H84" s="15"/>
      <c r="I84" s="15"/>
      <c r="J84" s="15"/>
      <c r="K84" s="15"/>
      <c r="L84" s="15"/>
      <c r="M84" s="15"/>
      <c r="N84" s="15"/>
      <c r="O84" s="15"/>
      <c r="P84" s="15"/>
      <c r="Q84" s="15"/>
      <c r="R84" s="15"/>
    </row>
    <row r="85">
      <c r="A85" s="15"/>
      <c r="B85" s="15"/>
      <c r="C85" s="15"/>
      <c r="D85" s="15"/>
      <c r="E85" s="15"/>
      <c r="F85" s="15"/>
      <c r="G85" s="15"/>
      <c r="H85" s="15"/>
      <c r="I85" s="15"/>
      <c r="J85" s="15"/>
      <c r="K85" s="15"/>
      <c r="L85" s="15"/>
      <c r="M85" s="15"/>
      <c r="N85" s="15"/>
      <c r="O85" s="15"/>
      <c r="P85" s="15"/>
      <c r="Q85" s="15"/>
      <c r="R85" s="15"/>
    </row>
    <row r="86">
      <c r="A86" s="15"/>
      <c r="B86" s="15"/>
      <c r="C86" s="15"/>
      <c r="D86" s="15"/>
      <c r="E86" s="15"/>
      <c r="F86" s="15"/>
      <c r="G86" s="15"/>
      <c r="H86" s="15"/>
      <c r="I86" s="15"/>
      <c r="J86" s="15"/>
      <c r="K86" s="15"/>
      <c r="L86" s="15"/>
      <c r="M86" s="15"/>
      <c r="N86" s="15"/>
      <c r="O86" s="15"/>
      <c r="P86" s="15"/>
      <c r="Q86" s="15"/>
      <c r="R86" s="15"/>
    </row>
    <row r="87">
      <c r="A87" s="15"/>
      <c r="B87" s="15"/>
      <c r="C87" s="15"/>
      <c r="D87" s="15"/>
      <c r="E87" s="15"/>
      <c r="F87" s="15"/>
      <c r="G87" s="15"/>
      <c r="H87" s="15"/>
      <c r="I87" s="15"/>
      <c r="J87" s="15"/>
      <c r="K87" s="15"/>
      <c r="L87" s="15"/>
      <c r="M87" s="15"/>
      <c r="N87" s="15"/>
      <c r="O87" s="15"/>
      <c r="P87" s="15"/>
      <c r="Q87" s="15"/>
      <c r="R87" s="15"/>
    </row>
    <row r="88">
      <c r="A88" s="15"/>
      <c r="B88" s="15"/>
      <c r="C88" s="15"/>
      <c r="D88" s="15"/>
      <c r="E88" s="15"/>
      <c r="F88" s="15"/>
      <c r="G88" s="15"/>
      <c r="H88" s="15"/>
      <c r="I88" s="15"/>
      <c r="J88" s="15"/>
      <c r="K88" s="15"/>
      <c r="L88" s="15"/>
      <c r="M88" s="15"/>
      <c r="N88" s="15"/>
      <c r="O88" s="15"/>
      <c r="P88" s="15"/>
      <c r="Q88" s="15"/>
      <c r="R88" s="15"/>
    </row>
    <row r="89">
      <c r="A89" s="15"/>
      <c r="B89" s="15"/>
      <c r="C89" s="15"/>
      <c r="D89" s="15"/>
      <c r="E89" s="15"/>
      <c r="F89" s="15"/>
      <c r="G89" s="15"/>
      <c r="H89" s="15"/>
      <c r="I89" s="15"/>
      <c r="J89" s="15"/>
      <c r="K89" s="15"/>
      <c r="L89" s="15"/>
      <c r="M89" s="15"/>
      <c r="N89" s="15"/>
      <c r="O89" s="15"/>
      <c r="P89" s="15"/>
      <c r="Q89" s="15"/>
      <c r="R89" s="15"/>
    </row>
    <row r="90">
      <c r="A90" s="15"/>
      <c r="B90" s="15"/>
      <c r="C90" s="15"/>
      <c r="D90" s="15"/>
      <c r="E90" s="15"/>
      <c r="F90" s="15"/>
      <c r="G90" s="15"/>
      <c r="H90" s="15"/>
      <c r="I90" s="15"/>
      <c r="J90" s="15"/>
      <c r="K90" s="15"/>
      <c r="L90" s="15"/>
      <c r="M90" s="15"/>
      <c r="N90" s="15"/>
      <c r="O90" s="15"/>
      <c r="P90" s="15"/>
      <c r="Q90" s="15"/>
      <c r="R90" s="15"/>
    </row>
    <row r="91">
      <c r="A91" s="15"/>
      <c r="B91" s="15"/>
      <c r="C91" s="15"/>
      <c r="D91" s="15"/>
      <c r="E91" s="15"/>
      <c r="F91" s="15"/>
      <c r="G91" s="15"/>
      <c r="H91" s="15"/>
      <c r="I91" s="15"/>
      <c r="J91" s="15"/>
      <c r="K91" s="15"/>
      <c r="L91" s="15"/>
      <c r="M91" s="15"/>
      <c r="N91" s="15"/>
      <c r="O91" s="15"/>
      <c r="P91" s="15"/>
      <c r="Q91" s="15"/>
      <c r="R91" s="15"/>
    </row>
    <row r="92">
      <c r="A92" s="15"/>
      <c r="B92" s="15"/>
      <c r="C92" s="15"/>
      <c r="D92" s="15"/>
      <c r="E92" s="15"/>
      <c r="F92" s="15"/>
      <c r="G92" s="15"/>
      <c r="H92" s="15"/>
      <c r="I92" s="15"/>
      <c r="J92" s="15"/>
      <c r="K92" s="15"/>
      <c r="L92" s="15"/>
      <c r="M92" s="15"/>
      <c r="N92" s="15"/>
      <c r="O92" s="15"/>
      <c r="P92" s="15"/>
      <c r="Q92" s="15"/>
      <c r="R92" s="15"/>
    </row>
    <row r="93">
      <c r="A93" s="15"/>
      <c r="B93" s="15"/>
      <c r="C93" s="15"/>
      <c r="D93" s="15"/>
      <c r="E93" s="15"/>
      <c r="F93" s="15"/>
      <c r="G93" s="15"/>
      <c r="H93" s="15"/>
      <c r="I93" s="15"/>
      <c r="J93" s="15"/>
      <c r="K93" s="15"/>
      <c r="L93" s="15"/>
      <c r="M93" s="15"/>
      <c r="N93" s="15"/>
      <c r="O93" s="15"/>
      <c r="P93" s="15"/>
      <c r="Q93" s="15"/>
      <c r="R93" s="15"/>
    </row>
    <row r="94">
      <c r="A94" s="15"/>
      <c r="B94" s="15"/>
      <c r="C94" s="15"/>
      <c r="D94" s="15"/>
      <c r="E94" s="15"/>
      <c r="F94" s="15"/>
      <c r="G94" s="15"/>
      <c r="H94" s="15"/>
      <c r="I94" s="15"/>
      <c r="J94" s="15"/>
      <c r="K94" s="15"/>
      <c r="L94" s="15"/>
      <c r="M94" s="15"/>
      <c r="N94" s="15"/>
      <c r="O94" s="15"/>
      <c r="P94" s="15"/>
      <c r="Q94" s="15"/>
      <c r="R94" s="15"/>
    </row>
    <row r="95">
      <c r="A95" s="15"/>
      <c r="B95" s="15"/>
      <c r="C95" s="15"/>
      <c r="D95" s="15"/>
      <c r="E95" s="15"/>
      <c r="F95" s="15"/>
      <c r="G95" s="15"/>
      <c r="H95" s="15"/>
      <c r="I95" s="15"/>
      <c r="J95" s="15"/>
      <c r="K95" s="15"/>
      <c r="L95" s="15"/>
      <c r="M95" s="15"/>
      <c r="N95" s="15"/>
      <c r="O95" s="15"/>
      <c r="P95" s="15"/>
      <c r="Q95" s="15"/>
      <c r="R95" s="15"/>
    </row>
    <row r="96">
      <c r="A96" s="15"/>
      <c r="B96" s="15"/>
      <c r="C96" s="15"/>
      <c r="D96" s="15"/>
      <c r="E96" s="15"/>
      <c r="F96" s="15"/>
      <c r="G96" s="15"/>
      <c r="H96" s="15"/>
      <c r="I96" s="15"/>
      <c r="J96" s="15"/>
      <c r="K96" s="15"/>
      <c r="L96" s="15"/>
      <c r="M96" s="15"/>
      <c r="N96" s="15"/>
      <c r="O96" s="15"/>
      <c r="P96" s="15"/>
      <c r="Q96" s="15"/>
      <c r="R96" s="15"/>
    </row>
    <row r="97">
      <c r="A97" s="15"/>
      <c r="B97" s="15"/>
      <c r="C97" s="15"/>
      <c r="D97" s="15"/>
      <c r="E97" s="15"/>
      <c r="F97" s="15"/>
      <c r="G97" s="15"/>
      <c r="H97" s="15"/>
      <c r="I97" s="15"/>
      <c r="J97" s="15"/>
      <c r="K97" s="15"/>
      <c r="L97" s="15"/>
      <c r="M97" s="15"/>
      <c r="N97" s="15"/>
      <c r="O97" s="15"/>
      <c r="P97" s="15"/>
      <c r="Q97" s="15"/>
      <c r="R97" s="15"/>
    </row>
    <row r="98">
      <c r="A98" s="15"/>
      <c r="B98" s="15"/>
      <c r="C98" s="15"/>
      <c r="D98" s="15"/>
      <c r="E98" s="15"/>
      <c r="F98" s="15"/>
      <c r="G98" s="15"/>
      <c r="H98" s="15"/>
      <c r="I98" s="15"/>
      <c r="J98" s="15"/>
      <c r="K98" s="15"/>
      <c r="L98" s="15"/>
      <c r="M98" s="15"/>
      <c r="N98" s="15"/>
      <c r="O98" s="15"/>
      <c r="P98" s="15"/>
      <c r="Q98" s="15"/>
      <c r="R98" s="15"/>
    </row>
    <row r="99">
      <c r="A99" s="15"/>
      <c r="B99" s="15"/>
      <c r="C99" s="15"/>
      <c r="D99" s="15"/>
      <c r="E99" s="15"/>
      <c r="F99" s="15"/>
      <c r="G99" s="15"/>
      <c r="H99" s="15"/>
      <c r="I99" s="15"/>
      <c r="J99" s="15"/>
      <c r="K99" s="15"/>
      <c r="L99" s="15"/>
      <c r="M99" s="15"/>
      <c r="N99" s="15"/>
      <c r="O99" s="15"/>
      <c r="P99" s="15"/>
      <c r="Q99" s="15"/>
      <c r="R99" s="15"/>
    </row>
    <row r="100">
      <c r="A100" s="15"/>
      <c r="B100" s="15"/>
      <c r="C100" s="15"/>
      <c r="D100" s="15"/>
      <c r="E100" s="15"/>
      <c r="F100" s="15"/>
      <c r="G100" s="15"/>
      <c r="H100" s="15"/>
      <c r="I100" s="15"/>
      <c r="J100" s="15"/>
      <c r="K100" s="15"/>
      <c r="L100" s="15"/>
      <c r="M100" s="15"/>
      <c r="N100" s="15"/>
      <c r="O100" s="15"/>
      <c r="P100" s="15"/>
      <c r="Q100" s="15"/>
      <c r="R100" s="15"/>
    </row>
    <row r="101">
      <c r="A101" s="15"/>
      <c r="B101" s="15"/>
      <c r="C101" s="15"/>
      <c r="D101" s="15"/>
      <c r="E101" s="15"/>
      <c r="F101" s="15"/>
      <c r="G101" s="15"/>
      <c r="H101" s="15"/>
      <c r="I101" s="15"/>
      <c r="J101" s="15"/>
      <c r="K101" s="15"/>
      <c r="L101" s="15"/>
      <c r="M101" s="15"/>
      <c r="N101" s="15"/>
      <c r="O101" s="15"/>
      <c r="P101" s="15"/>
      <c r="Q101" s="15"/>
      <c r="R101" s="15"/>
    </row>
    <row r="102">
      <c r="A102" s="15"/>
      <c r="B102" s="15"/>
      <c r="C102" s="15"/>
      <c r="D102" s="15"/>
      <c r="E102" s="15"/>
      <c r="F102" s="15"/>
      <c r="G102" s="15"/>
      <c r="H102" s="15"/>
      <c r="I102" s="15"/>
      <c r="J102" s="15"/>
      <c r="K102" s="15"/>
      <c r="L102" s="15"/>
      <c r="M102" s="15"/>
      <c r="N102" s="15"/>
      <c r="O102" s="15"/>
      <c r="P102" s="15"/>
      <c r="Q102" s="15"/>
      <c r="R102" s="15"/>
    </row>
    <row r="103">
      <c r="A103" s="15"/>
      <c r="B103" s="15"/>
      <c r="C103" s="15"/>
      <c r="D103" s="15"/>
      <c r="E103" s="15"/>
      <c r="F103" s="15"/>
      <c r="G103" s="15"/>
      <c r="H103" s="15"/>
      <c r="I103" s="15"/>
      <c r="J103" s="15"/>
      <c r="K103" s="15"/>
      <c r="L103" s="15"/>
      <c r="M103" s="15"/>
      <c r="N103" s="15"/>
      <c r="O103" s="15"/>
      <c r="P103" s="15"/>
      <c r="Q103" s="15"/>
      <c r="R103" s="15"/>
    </row>
    <row r="104">
      <c r="A104" s="15"/>
      <c r="B104" s="15"/>
      <c r="C104" s="15"/>
      <c r="D104" s="15"/>
      <c r="E104" s="15"/>
      <c r="F104" s="15"/>
      <c r="G104" s="15"/>
      <c r="H104" s="15"/>
      <c r="I104" s="15"/>
      <c r="J104" s="15"/>
      <c r="K104" s="15"/>
      <c r="L104" s="15"/>
      <c r="M104" s="15"/>
      <c r="N104" s="15"/>
      <c r="O104" s="15"/>
      <c r="P104" s="15"/>
      <c r="Q104" s="15"/>
      <c r="R104" s="15"/>
    </row>
    <row r="105">
      <c r="A105" s="15"/>
      <c r="B105" s="15"/>
      <c r="C105" s="15"/>
      <c r="D105" s="15"/>
      <c r="E105" s="15"/>
      <c r="F105" s="15"/>
      <c r="G105" s="15"/>
      <c r="H105" s="15"/>
      <c r="I105" s="15"/>
      <c r="J105" s="15"/>
      <c r="K105" s="15"/>
      <c r="L105" s="15"/>
      <c r="M105" s="15"/>
      <c r="N105" s="15"/>
      <c r="O105" s="15"/>
      <c r="P105" s="15"/>
      <c r="Q105" s="15"/>
      <c r="R105" s="15"/>
    </row>
    <row r="106">
      <c r="A106" s="15"/>
      <c r="B106" s="15"/>
      <c r="C106" s="15"/>
      <c r="D106" s="15"/>
      <c r="E106" s="15"/>
      <c r="F106" s="15"/>
      <c r="G106" s="15"/>
      <c r="H106" s="15"/>
      <c r="I106" s="15"/>
      <c r="J106" s="15"/>
      <c r="K106" s="15"/>
      <c r="L106" s="15"/>
      <c r="M106" s="15"/>
      <c r="N106" s="15"/>
      <c r="O106" s="15"/>
      <c r="P106" s="15"/>
      <c r="Q106" s="15"/>
      <c r="R106" s="15"/>
    </row>
    <row r="107">
      <c r="A107" s="15"/>
      <c r="B107" s="15"/>
      <c r="C107" s="15"/>
      <c r="D107" s="15"/>
      <c r="E107" s="15"/>
      <c r="F107" s="15"/>
      <c r="G107" s="15"/>
      <c r="H107" s="15"/>
      <c r="I107" s="15"/>
      <c r="J107" s="15"/>
      <c r="K107" s="15"/>
      <c r="L107" s="15"/>
      <c r="M107" s="15"/>
      <c r="N107" s="15"/>
      <c r="O107" s="15"/>
      <c r="P107" s="15"/>
      <c r="Q107" s="15"/>
      <c r="R107" s="15"/>
    </row>
    <row r="108">
      <c r="A108" s="15"/>
      <c r="B108" s="15"/>
      <c r="C108" s="15"/>
      <c r="D108" s="15"/>
      <c r="E108" s="15"/>
      <c r="F108" s="15"/>
      <c r="G108" s="15"/>
      <c r="H108" s="15"/>
      <c r="I108" s="15"/>
      <c r="J108" s="15"/>
      <c r="K108" s="15"/>
      <c r="L108" s="15"/>
      <c r="M108" s="15"/>
      <c r="N108" s="15"/>
      <c r="O108" s="15"/>
      <c r="P108" s="15"/>
      <c r="Q108" s="15"/>
      <c r="R108" s="15"/>
    </row>
    <row r="109">
      <c r="A109" s="15"/>
      <c r="B109" s="15"/>
      <c r="C109" s="15"/>
      <c r="D109" s="15"/>
      <c r="E109" s="15"/>
      <c r="F109" s="15"/>
      <c r="G109" s="15"/>
      <c r="H109" s="15"/>
      <c r="I109" s="15"/>
      <c r="J109" s="15"/>
      <c r="K109" s="15"/>
      <c r="L109" s="15"/>
      <c r="M109" s="15"/>
      <c r="N109" s="15"/>
      <c r="O109" s="15"/>
      <c r="P109" s="15"/>
      <c r="Q109" s="15"/>
      <c r="R109" s="15"/>
    </row>
    <row r="110">
      <c r="A110" s="15"/>
      <c r="B110" s="15"/>
      <c r="C110" s="15"/>
      <c r="D110" s="15"/>
      <c r="E110" s="15"/>
      <c r="F110" s="15"/>
      <c r="G110" s="15"/>
      <c r="H110" s="15"/>
      <c r="I110" s="15"/>
      <c r="J110" s="15"/>
      <c r="K110" s="15"/>
      <c r="L110" s="15"/>
      <c r="M110" s="15"/>
      <c r="N110" s="15"/>
      <c r="O110" s="15"/>
      <c r="P110" s="15"/>
      <c r="Q110" s="15"/>
      <c r="R110" s="15"/>
    </row>
    <row r="111">
      <c r="A111" s="15"/>
      <c r="B111" s="15"/>
      <c r="C111" s="15"/>
      <c r="D111" s="15"/>
      <c r="E111" s="15"/>
      <c r="F111" s="15"/>
      <c r="G111" s="15"/>
      <c r="H111" s="15"/>
      <c r="I111" s="15"/>
      <c r="J111" s="15"/>
      <c r="K111" s="15"/>
      <c r="L111" s="15"/>
      <c r="M111" s="15"/>
      <c r="N111" s="15"/>
      <c r="O111" s="15"/>
      <c r="P111" s="15"/>
      <c r="Q111" s="15"/>
      <c r="R111" s="15"/>
    </row>
    <row r="112">
      <c r="A112" s="15"/>
      <c r="B112" s="15"/>
      <c r="C112" s="15"/>
      <c r="D112" s="15"/>
      <c r="E112" s="15"/>
      <c r="F112" s="15"/>
      <c r="G112" s="15"/>
      <c r="H112" s="15"/>
      <c r="I112" s="15"/>
      <c r="J112" s="15"/>
      <c r="K112" s="15"/>
      <c r="L112" s="15"/>
      <c r="M112" s="15"/>
      <c r="N112" s="15"/>
      <c r="O112" s="15"/>
      <c r="P112" s="15"/>
      <c r="Q112" s="15"/>
      <c r="R112" s="15"/>
    </row>
    <row r="113">
      <c r="A113" s="15"/>
      <c r="B113" s="15"/>
      <c r="C113" s="15"/>
      <c r="D113" s="15"/>
      <c r="E113" s="15"/>
      <c r="F113" s="15"/>
      <c r="G113" s="15"/>
      <c r="H113" s="15"/>
      <c r="I113" s="15"/>
      <c r="J113" s="15"/>
      <c r="K113" s="15"/>
      <c r="L113" s="15"/>
      <c r="M113" s="15"/>
      <c r="N113" s="15"/>
      <c r="O113" s="15"/>
      <c r="P113" s="15"/>
      <c r="Q113" s="15"/>
      <c r="R113" s="15"/>
    </row>
    <row r="114">
      <c r="A114" s="15"/>
      <c r="B114" s="15"/>
      <c r="C114" s="15"/>
      <c r="D114" s="15"/>
      <c r="E114" s="15"/>
      <c r="F114" s="15"/>
      <c r="G114" s="15"/>
      <c r="H114" s="15"/>
      <c r="I114" s="15"/>
      <c r="J114" s="15"/>
      <c r="K114" s="15"/>
      <c r="L114" s="15"/>
      <c r="M114" s="15"/>
      <c r="N114" s="15"/>
      <c r="O114" s="15"/>
      <c r="P114" s="15"/>
      <c r="Q114" s="15"/>
      <c r="R114" s="15"/>
    </row>
    <row r="115">
      <c r="A115" s="15"/>
      <c r="B115" s="15"/>
      <c r="C115" s="15"/>
      <c r="D115" s="15"/>
      <c r="E115" s="15"/>
      <c r="F115" s="15"/>
      <c r="G115" s="15"/>
      <c r="H115" s="15"/>
      <c r="I115" s="15"/>
      <c r="J115" s="15"/>
      <c r="K115" s="15"/>
      <c r="L115" s="15"/>
      <c r="M115" s="15"/>
      <c r="N115" s="15"/>
      <c r="O115" s="15"/>
      <c r="P115" s="15"/>
      <c r="Q115" s="15"/>
      <c r="R115" s="15"/>
    </row>
    <row r="116">
      <c r="A116" s="15"/>
      <c r="B116" s="15"/>
      <c r="C116" s="15"/>
      <c r="D116" s="15"/>
      <c r="E116" s="15"/>
      <c r="F116" s="15"/>
      <c r="G116" s="15"/>
      <c r="H116" s="15"/>
      <c r="I116" s="15"/>
      <c r="J116" s="15"/>
      <c r="K116" s="15"/>
      <c r="L116" s="15"/>
      <c r="M116" s="15"/>
      <c r="N116" s="15"/>
      <c r="O116" s="15"/>
      <c r="P116" s="15"/>
      <c r="Q116" s="15"/>
      <c r="R116" s="15"/>
    </row>
    <row r="117">
      <c r="A117" s="15"/>
      <c r="B117" s="15"/>
      <c r="C117" s="15"/>
      <c r="D117" s="15"/>
      <c r="E117" s="15"/>
      <c r="F117" s="15"/>
      <c r="G117" s="15"/>
      <c r="H117" s="15"/>
      <c r="I117" s="15"/>
      <c r="J117" s="15"/>
      <c r="K117" s="15"/>
      <c r="L117" s="15"/>
      <c r="M117" s="15"/>
      <c r="N117" s="15"/>
      <c r="O117" s="15"/>
      <c r="P117" s="15"/>
      <c r="Q117" s="15"/>
      <c r="R117" s="15"/>
    </row>
    <row r="118">
      <c r="A118" s="15"/>
      <c r="B118" s="15"/>
      <c r="C118" s="15"/>
      <c r="D118" s="15"/>
      <c r="E118" s="15"/>
      <c r="F118" s="15"/>
      <c r="G118" s="15"/>
      <c r="H118" s="15"/>
      <c r="I118" s="15"/>
      <c r="J118" s="15"/>
      <c r="K118" s="15"/>
      <c r="L118" s="15"/>
      <c r="M118" s="15"/>
      <c r="N118" s="15"/>
      <c r="O118" s="15"/>
      <c r="P118" s="15"/>
      <c r="Q118" s="15"/>
      <c r="R118" s="15"/>
    </row>
    <row r="119">
      <c r="A119" s="15"/>
      <c r="B119" s="15"/>
      <c r="C119" s="15"/>
      <c r="D119" s="15"/>
      <c r="E119" s="15"/>
      <c r="F119" s="15"/>
      <c r="G119" s="15"/>
      <c r="H119" s="15"/>
      <c r="I119" s="15"/>
      <c r="J119" s="15"/>
      <c r="K119" s="15"/>
      <c r="L119" s="15"/>
      <c r="M119" s="15"/>
      <c r="N119" s="15"/>
      <c r="O119" s="15"/>
      <c r="P119" s="15"/>
      <c r="Q119" s="15"/>
      <c r="R119" s="15"/>
    </row>
    <row r="120">
      <c r="A120" s="15"/>
      <c r="B120" s="15"/>
      <c r="C120" s="15"/>
      <c r="D120" s="15"/>
      <c r="E120" s="15"/>
      <c r="F120" s="15"/>
      <c r="G120" s="15"/>
      <c r="H120" s="15"/>
      <c r="I120" s="15"/>
      <c r="J120" s="15"/>
      <c r="K120" s="15"/>
      <c r="L120" s="15"/>
      <c r="M120" s="15"/>
      <c r="N120" s="15"/>
      <c r="O120" s="15"/>
      <c r="P120" s="15"/>
      <c r="Q120" s="15"/>
      <c r="R120" s="15"/>
    </row>
    <row r="121">
      <c r="A121" s="15"/>
      <c r="B121" s="15"/>
      <c r="C121" s="15"/>
      <c r="D121" s="15"/>
      <c r="E121" s="15"/>
      <c r="F121" s="15"/>
      <c r="G121" s="15"/>
      <c r="H121" s="15"/>
      <c r="I121" s="15"/>
      <c r="J121" s="15"/>
      <c r="K121" s="15"/>
      <c r="L121" s="15"/>
      <c r="M121" s="15"/>
      <c r="N121" s="15"/>
      <c r="O121" s="15"/>
      <c r="P121" s="15"/>
      <c r="Q121" s="15"/>
      <c r="R121" s="15"/>
    </row>
    <row r="122">
      <c r="A122" s="15"/>
      <c r="B122" s="15"/>
      <c r="C122" s="15"/>
      <c r="D122" s="15"/>
      <c r="E122" s="15"/>
      <c r="F122" s="15"/>
      <c r="G122" s="15"/>
      <c r="H122" s="15"/>
      <c r="I122" s="15"/>
      <c r="J122" s="15"/>
      <c r="K122" s="15"/>
      <c r="L122" s="15"/>
      <c r="M122" s="15"/>
      <c r="N122" s="15"/>
      <c r="O122" s="15"/>
      <c r="P122" s="15"/>
      <c r="Q122" s="15"/>
      <c r="R122" s="15"/>
    </row>
    <row r="123">
      <c r="A123" s="15"/>
      <c r="B123" s="15"/>
      <c r="C123" s="15"/>
      <c r="D123" s="15"/>
      <c r="E123" s="15"/>
      <c r="F123" s="15"/>
      <c r="G123" s="15"/>
      <c r="H123" s="15"/>
      <c r="I123" s="15"/>
      <c r="J123" s="15"/>
      <c r="K123" s="15"/>
      <c r="L123" s="15"/>
      <c r="M123" s="15"/>
      <c r="N123" s="15"/>
      <c r="O123" s="15"/>
      <c r="P123" s="15"/>
      <c r="Q123" s="15"/>
      <c r="R123" s="15"/>
    </row>
    <row r="124">
      <c r="A124" s="15"/>
      <c r="B124" s="15"/>
      <c r="C124" s="15"/>
      <c r="D124" s="15"/>
      <c r="E124" s="15"/>
      <c r="F124" s="15"/>
      <c r="G124" s="15"/>
      <c r="H124" s="15"/>
      <c r="I124" s="15"/>
      <c r="J124" s="15"/>
      <c r="K124" s="15"/>
      <c r="L124" s="15"/>
      <c r="M124" s="15"/>
      <c r="N124" s="15"/>
      <c r="O124" s="15"/>
      <c r="P124" s="15"/>
      <c r="Q124" s="15"/>
      <c r="R124" s="15"/>
    </row>
    <row r="125">
      <c r="A125" s="15"/>
      <c r="B125" s="15"/>
      <c r="C125" s="15"/>
      <c r="D125" s="15"/>
      <c r="E125" s="15"/>
      <c r="F125" s="15"/>
      <c r="G125" s="15"/>
      <c r="H125" s="15"/>
      <c r="I125" s="15"/>
      <c r="J125" s="15"/>
      <c r="K125" s="15"/>
      <c r="L125" s="15"/>
      <c r="M125" s="15"/>
      <c r="N125" s="15"/>
      <c r="O125" s="15"/>
      <c r="P125" s="15"/>
      <c r="Q125" s="15"/>
      <c r="R125" s="15"/>
    </row>
    <row r="126">
      <c r="A126" s="15"/>
      <c r="B126" s="15"/>
      <c r="C126" s="15"/>
      <c r="D126" s="15"/>
      <c r="E126" s="15"/>
      <c r="F126" s="15"/>
      <c r="G126" s="15"/>
      <c r="H126" s="15"/>
      <c r="I126" s="15"/>
      <c r="J126" s="15"/>
      <c r="K126" s="15"/>
      <c r="L126" s="15"/>
      <c r="M126" s="15"/>
      <c r="N126" s="15"/>
      <c r="O126" s="15"/>
      <c r="P126" s="15"/>
      <c r="Q126" s="15"/>
      <c r="R126" s="15"/>
    </row>
    <row r="127">
      <c r="A127" s="15"/>
      <c r="B127" s="15"/>
      <c r="C127" s="15"/>
      <c r="D127" s="15"/>
      <c r="E127" s="15"/>
      <c r="F127" s="15"/>
      <c r="G127" s="15"/>
      <c r="H127" s="15"/>
      <c r="I127" s="15"/>
      <c r="J127" s="15"/>
      <c r="K127" s="15"/>
      <c r="L127" s="15"/>
      <c r="M127" s="15"/>
      <c r="N127" s="15"/>
      <c r="O127" s="15"/>
      <c r="P127" s="15"/>
      <c r="Q127" s="15"/>
      <c r="R127" s="15"/>
    </row>
    <row r="128">
      <c r="A128" s="15"/>
      <c r="B128" s="15"/>
      <c r="C128" s="15"/>
      <c r="D128" s="15"/>
      <c r="E128" s="15"/>
      <c r="F128" s="15"/>
      <c r="G128" s="15"/>
      <c r="H128" s="15"/>
      <c r="I128" s="15"/>
      <c r="J128" s="15"/>
      <c r="K128" s="15"/>
      <c r="L128" s="15"/>
      <c r="M128" s="15"/>
      <c r="N128" s="15"/>
      <c r="O128" s="15"/>
      <c r="P128" s="15"/>
      <c r="Q128" s="15"/>
      <c r="R128" s="15"/>
    </row>
    <row r="129">
      <c r="A129" s="15"/>
      <c r="B129" s="15"/>
      <c r="C129" s="15"/>
      <c r="D129" s="15"/>
      <c r="E129" s="15"/>
      <c r="F129" s="15"/>
      <c r="G129" s="15"/>
      <c r="H129" s="15"/>
      <c r="I129" s="15"/>
      <c r="J129" s="15"/>
      <c r="K129" s="15"/>
      <c r="L129" s="15"/>
      <c r="M129" s="15"/>
      <c r="N129" s="15"/>
      <c r="O129" s="15"/>
      <c r="P129" s="15"/>
      <c r="Q129" s="15"/>
      <c r="R129" s="15"/>
    </row>
    <row r="130">
      <c r="A130" s="15"/>
      <c r="B130" s="15"/>
      <c r="C130" s="15"/>
      <c r="D130" s="15"/>
      <c r="E130" s="15"/>
      <c r="F130" s="15"/>
      <c r="G130" s="15"/>
      <c r="H130" s="15"/>
      <c r="I130" s="15"/>
      <c r="J130" s="15"/>
      <c r="K130" s="15"/>
      <c r="L130" s="15"/>
      <c r="M130" s="15"/>
      <c r="N130" s="15"/>
      <c r="O130" s="15"/>
      <c r="P130" s="15"/>
      <c r="Q130" s="15"/>
      <c r="R130" s="15"/>
    </row>
    <row r="131">
      <c r="A131" s="15"/>
      <c r="B131" s="15"/>
      <c r="C131" s="15"/>
      <c r="D131" s="15"/>
      <c r="E131" s="15"/>
      <c r="F131" s="15"/>
      <c r="G131" s="15"/>
      <c r="H131" s="15"/>
      <c r="I131" s="15"/>
      <c r="J131" s="15"/>
      <c r="K131" s="15"/>
      <c r="L131" s="15"/>
      <c r="M131" s="15"/>
      <c r="N131" s="15"/>
      <c r="O131" s="15"/>
      <c r="P131" s="15"/>
      <c r="Q131" s="15"/>
      <c r="R131" s="15"/>
    </row>
    <row r="132">
      <c r="A132" s="15"/>
      <c r="B132" s="15"/>
      <c r="C132" s="15"/>
      <c r="D132" s="15"/>
      <c r="E132" s="15"/>
      <c r="F132" s="15"/>
      <c r="G132" s="15"/>
      <c r="H132" s="15"/>
      <c r="I132" s="15"/>
      <c r="J132" s="15"/>
      <c r="K132" s="15"/>
      <c r="L132" s="15"/>
      <c r="M132" s="15"/>
      <c r="N132" s="15"/>
      <c r="O132" s="15"/>
      <c r="P132" s="15"/>
      <c r="Q132" s="15"/>
      <c r="R132" s="15"/>
    </row>
    <row r="133">
      <c r="A133" s="15"/>
      <c r="B133" s="15"/>
      <c r="C133" s="15"/>
      <c r="D133" s="15"/>
      <c r="E133" s="15"/>
      <c r="F133" s="15"/>
      <c r="G133" s="15"/>
      <c r="H133" s="15"/>
      <c r="I133" s="15"/>
      <c r="J133" s="15"/>
      <c r="K133" s="15"/>
      <c r="L133" s="15"/>
      <c r="M133" s="15"/>
      <c r="N133" s="15"/>
      <c r="O133" s="15"/>
      <c r="P133" s="15"/>
      <c r="Q133" s="15"/>
      <c r="R133" s="15"/>
    </row>
    <row r="134">
      <c r="A134" s="15"/>
      <c r="B134" s="15"/>
      <c r="C134" s="15"/>
      <c r="D134" s="15"/>
      <c r="E134" s="15"/>
      <c r="F134" s="15"/>
      <c r="G134" s="15"/>
      <c r="H134" s="15"/>
      <c r="I134" s="15"/>
      <c r="J134" s="15"/>
      <c r="K134" s="15"/>
      <c r="L134" s="15"/>
      <c r="M134" s="15"/>
      <c r="N134" s="15"/>
      <c r="O134" s="15"/>
      <c r="P134" s="15"/>
      <c r="Q134" s="15"/>
      <c r="R134" s="15"/>
    </row>
    <row r="135">
      <c r="A135" s="15"/>
      <c r="B135" s="15"/>
      <c r="C135" s="15"/>
      <c r="D135" s="15"/>
      <c r="E135" s="15"/>
      <c r="F135" s="15"/>
      <c r="G135" s="15"/>
      <c r="H135" s="15"/>
      <c r="I135" s="15"/>
      <c r="J135" s="15"/>
      <c r="K135" s="15"/>
      <c r="L135" s="15"/>
      <c r="M135" s="15"/>
      <c r="N135" s="15"/>
      <c r="O135" s="15"/>
      <c r="P135" s="15"/>
      <c r="Q135" s="15"/>
      <c r="R135" s="15"/>
    </row>
    <row r="136">
      <c r="A136" s="15"/>
      <c r="B136" s="15"/>
      <c r="C136" s="15"/>
      <c r="D136" s="15"/>
      <c r="E136" s="15"/>
      <c r="F136" s="15"/>
      <c r="G136" s="15"/>
      <c r="H136" s="15"/>
      <c r="I136" s="15"/>
      <c r="J136" s="15"/>
      <c r="K136" s="15"/>
      <c r="L136" s="15"/>
      <c r="M136" s="15"/>
      <c r="N136" s="15"/>
      <c r="O136" s="15"/>
      <c r="P136" s="15"/>
      <c r="Q136" s="15"/>
      <c r="R136" s="15"/>
    </row>
    <row r="137">
      <c r="A137" s="15"/>
      <c r="B137" s="15"/>
      <c r="C137" s="15"/>
      <c r="D137" s="15"/>
      <c r="E137" s="15"/>
      <c r="F137" s="15"/>
      <c r="G137" s="15"/>
      <c r="H137" s="15"/>
      <c r="I137" s="15"/>
      <c r="J137" s="15"/>
      <c r="K137" s="15"/>
      <c r="L137" s="15"/>
      <c r="M137" s="15"/>
      <c r="N137" s="15"/>
      <c r="O137" s="15"/>
      <c r="P137" s="15"/>
      <c r="Q137" s="15"/>
      <c r="R137" s="15"/>
    </row>
    <row r="138">
      <c r="A138" s="15"/>
      <c r="B138" s="15"/>
      <c r="C138" s="15"/>
      <c r="D138" s="15"/>
      <c r="E138" s="15"/>
      <c r="F138" s="15"/>
      <c r="G138" s="15"/>
      <c r="H138" s="15"/>
      <c r="I138" s="15"/>
      <c r="J138" s="15"/>
      <c r="K138" s="15"/>
      <c r="L138" s="15"/>
      <c r="M138" s="15"/>
      <c r="N138" s="15"/>
      <c r="O138" s="15"/>
      <c r="P138" s="15"/>
      <c r="Q138" s="15"/>
      <c r="R138" s="15"/>
    </row>
    <row r="139">
      <c r="A139" s="15"/>
      <c r="B139" s="15"/>
      <c r="C139" s="15"/>
      <c r="D139" s="15"/>
      <c r="E139" s="15"/>
      <c r="F139" s="15"/>
      <c r="G139" s="15"/>
      <c r="H139" s="15"/>
      <c r="I139" s="15"/>
      <c r="J139" s="15"/>
      <c r="K139" s="15"/>
      <c r="L139" s="15"/>
      <c r="M139" s="15"/>
      <c r="N139" s="15"/>
      <c r="O139" s="15"/>
      <c r="P139" s="15"/>
      <c r="Q139" s="15"/>
      <c r="R139" s="15"/>
    </row>
    <row r="140">
      <c r="A140" s="15"/>
      <c r="B140" s="15"/>
      <c r="C140" s="15"/>
      <c r="D140" s="15"/>
      <c r="E140" s="15"/>
      <c r="F140" s="15"/>
      <c r="G140" s="15"/>
      <c r="H140" s="15"/>
      <c r="I140" s="15"/>
      <c r="J140" s="15"/>
      <c r="K140" s="15"/>
      <c r="L140" s="15"/>
      <c r="M140" s="15"/>
      <c r="N140" s="15"/>
      <c r="O140" s="15"/>
      <c r="P140" s="15"/>
      <c r="Q140" s="15"/>
      <c r="R140" s="15"/>
    </row>
    <row r="141">
      <c r="A141" s="15"/>
      <c r="B141" s="15"/>
      <c r="C141" s="15"/>
      <c r="D141" s="15"/>
      <c r="E141" s="15"/>
      <c r="F141" s="15"/>
      <c r="G141" s="15"/>
      <c r="H141" s="15"/>
      <c r="I141" s="15"/>
      <c r="J141" s="15"/>
      <c r="K141" s="15"/>
      <c r="L141" s="15"/>
      <c r="M141" s="15"/>
      <c r="N141" s="15"/>
      <c r="O141" s="15"/>
      <c r="P141" s="15"/>
      <c r="Q141" s="15"/>
      <c r="R141" s="15"/>
    </row>
    <row r="142">
      <c r="A142" s="15"/>
      <c r="B142" s="15"/>
      <c r="C142" s="15"/>
      <c r="D142" s="15"/>
      <c r="E142" s="15"/>
      <c r="F142" s="15"/>
      <c r="G142" s="15"/>
      <c r="H142" s="15"/>
      <c r="I142" s="15"/>
      <c r="J142" s="15"/>
      <c r="K142" s="15"/>
      <c r="L142" s="15"/>
      <c r="M142" s="15"/>
      <c r="N142" s="15"/>
      <c r="O142" s="15"/>
      <c r="P142" s="15"/>
      <c r="Q142" s="15"/>
      <c r="R142" s="15"/>
    </row>
    <row r="143">
      <c r="A143" s="15"/>
      <c r="B143" s="15"/>
      <c r="C143" s="15"/>
      <c r="D143" s="15"/>
      <c r="E143" s="15"/>
      <c r="F143" s="15"/>
      <c r="G143" s="15"/>
      <c r="H143" s="15"/>
      <c r="I143" s="15"/>
      <c r="J143" s="15"/>
      <c r="K143" s="15"/>
      <c r="L143" s="15"/>
      <c r="M143" s="15"/>
      <c r="N143" s="15"/>
      <c r="O143" s="15"/>
      <c r="P143" s="15"/>
      <c r="Q143" s="15"/>
      <c r="R143" s="15"/>
    </row>
    <row r="144">
      <c r="A144" s="15"/>
      <c r="B144" s="15"/>
      <c r="C144" s="15"/>
      <c r="D144" s="15"/>
      <c r="E144" s="15"/>
      <c r="F144" s="15"/>
      <c r="G144" s="15"/>
      <c r="H144" s="15"/>
      <c r="I144" s="15"/>
      <c r="J144" s="15"/>
      <c r="K144" s="15"/>
      <c r="L144" s="15"/>
      <c r="M144" s="15"/>
      <c r="N144" s="15"/>
      <c r="O144" s="15"/>
      <c r="P144" s="15"/>
      <c r="Q144" s="15"/>
      <c r="R144" s="15"/>
    </row>
    <row r="145">
      <c r="A145" s="15"/>
      <c r="B145" s="15"/>
      <c r="C145" s="15"/>
      <c r="D145" s="15"/>
      <c r="E145" s="15"/>
      <c r="F145" s="15"/>
      <c r="G145" s="15"/>
      <c r="H145" s="15"/>
      <c r="I145" s="15"/>
      <c r="J145" s="15"/>
      <c r="K145" s="15"/>
      <c r="L145" s="15"/>
      <c r="M145" s="15"/>
      <c r="N145" s="15"/>
      <c r="O145" s="15"/>
      <c r="P145" s="15"/>
      <c r="Q145" s="15"/>
      <c r="R145" s="15"/>
    </row>
    <row r="146">
      <c r="A146" s="15"/>
      <c r="B146" s="15"/>
      <c r="C146" s="15"/>
      <c r="D146" s="15"/>
      <c r="E146" s="15"/>
      <c r="F146" s="15"/>
      <c r="G146" s="15"/>
      <c r="H146" s="15"/>
      <c r="I146" s="15"/>
      <c r="J146" s="15"/>
      <c r="K146" s="15"/>
      <c r="L146" s="15"/>
      <c r="M146" s="15"/>
      <c r="N146" s="15"/>
      <c r="O146" s="15"/>
      <c r="P146" s="15"/>
      <c r="Q146" s="15"/>
      <c r="R146" s="15"/>
    </row>
    <row r="147">
      <c r="A147" s="15"/>
      <c r="B147" s="15"/>
      <c r="C147" s="15"/>
      <c r="D147" s="15"/>
      <c r="E147" s="15"/>
      <c r="F147" s="15"/>
      <c r="G147" s="15"/>
      <c r="H147" s="15"/>
      <c r="I147" s="15"/>
      <c r="J147" s="15"/>
      <c r="K147" s="15"/>
      <c r="L147" s="15"/>
      <c r="M147" s="15"/>
      <c r="N147" s="15"/>
      <c r="O147" s="15"/>
      <c r="P147" s="15"/>
      <c r="Q147" s="15"/>
      <c r="R147" s="15"/>
    </row>
    <row r="148">
      <c r="A148" s="15"/>
      <c r="B148" s="15"/>
      <c r="C148" s="15"/>
      <c r="D148" s="15"/>
      <c r="E148" s="15"/>
      <c r="F148" s="15"/>
      <c r="G148" s="15"/>
      <c r="H148" s="15"/>
      <c r="I148" s="15"/>
      <c r="J148" s="15"/>
      <c r="K148" s="15"/>
      <c r="L148" s="15"/>
      <c r="M148" s="15"/>
      <c r="N148" s="15"/>
      <c r="O148" s="15"/>
      <c r="P148" s="15"/>
      <c r="Q148" s="15"/>
      <c r="R148" s="15"/>
    </row>
    <row r="149">
      <c r="A149" s="15"/>
      <c r="B149" s="15"/>
      <c r="C149" s="15"/>
      <c r="D149" s="15"/>
      <c r="E149" s="15"/>
      <c r="F149" s="15"/>
      <c r="G149" s="15"/>
      <c r="H149" s="15"/>
      <c r="I149" s="15"/>
      <c r="J149" s="15"/>
      <c r="K149" s="15"/>
      <c r="L149" s="15"/>
      <c r="M149" s="15"/>
      <c r="N149" s="15"/>
      <c r="O149" s="15"/>
      <c r="P149" s="15"/>
      <c r="Q149" s="15"/>
      <c r="R149" s="15"/>
    </row>
    <row r="150">
      <c r="A150" s="15"/>
      <c r="B150" s="15"/>
      <c r="C150" s="15"/>
      <c r="D150" s="15"/>
      <c r="E150" s="15"/>
      <c r="F150" s="15"/>
      <c r="G150" s="15"/>
      <c r="H150" s="15"/>
      <c r="I150" s="15"/>
      <c r="J150" s="15"/>
      <c r="K150" s="15"/>
      <c r="L150" s="15"/>
      <c r="M150" s="15"/>
      <c r="N150" s="15"/>
      <c r="O150" s="15"/>
      <c r="P150" s="15"/>
      <c r="Q150" s="15"/>
      <c r="R150" s="15"/>
    </row>
    <row r="151">
      <c r="A151" s="15"/>
      <c r="B151" s="15"/>
      <c r="C151" s="15"/>
      <c r="D151" s="15"/>
      <c r="E151" s="15"/>
      <c r="F151" s="15"/>
      <c r="G151" s="15"/>
      <c r="H151" s="15"/>
      <c r="I151" s="15"/>
      <c r="J151" s="15"/>
      <c r="K151" s="15"/>
      <c r="L151" s="15"/>
      <c r="M151" s="15"/>
      <c r="N151" s="15"/>
      <c r="O151" s="15"/>
      <c r="P151" s="15"/>
      <c r="Q151" s="15"/>
      <c r="R151" s="15"/>
    </row>
    <row r="152">
      <c r="A152" s="15"/>
      <c r="B152" s="15"/>
      <c r="C152" s="15"/>
      <c r="D152" s="15"/>
      <c r="E152" s="15"/>
      <c r="F152" s="15"/>
      <c r="G152" s="15"/>
      <c r="H152" s="15"/>
      <c r="I152" s="15"/>
      <c r="J152" s="15"/>
      <c r="K152" s="15"/>
      <c r="L152" s="15"/>
      <c r="M152" s="15"/>
      <c r="N152" s="15"/>
      <c r="O152" s="15"/>
      <c r="P152" s="15"/>
      <c r="Q152" s="15"/>
      <c r="R152" s="15"/>
    </row>
    <row r="153">
      <c r="A153" s="15"/>
      <c r="B153" s="15"/>
      <c r="C153" s="15"/>
      <c r="D153" s="15"/>
      <c r="E153" s="15"/>
      <c r="F153" s="15"/>
      <c r="G153" s="15"/>
      <c r="H153" s="15"/>
      <c r="I153" s="15"/>
      <c r="J153" s="15"/>
      <c r="K153" s="15"/>
      <c r="L153" s="15"/>
      <c r="M153" s="15"/>
      <c r="N153" s="15"/>
      <c r="O153" s="15"/>
      <c r="P153" s="15"/>
      <c r="Q153" s="15"/>
      <c r="R153" s="15"/>
    </row>
    <row r="154">
      <c r="A154" s="15"/>
      <c r="B154" s="15"/>
      <c r="C154" s="15"/>
      <c r="D154" s="15"/>
      <c r="E154" s="15"/>
      <c r="F154" s="15"/>
      <c r="G154" s="15"/>
      <c r="H154" s="15"/>
      <c r="I154" s="15"/>
      <c r="J154" s="15"/>
      <c r="K154" s="15"/>
      <c r="L154" s="15"/>
      <c r="M154" s="15"/>
      <c r="N154" s="15"/>
      <c r="O154" s="15"/>
      <c r="P154" s="15"/>
      <c r="Q154" s="15"/>
      <c r="R154" s="15"/>
    </row>
    <row r="155">
      <c r="A155" s="15"/>
      <c r="B155" s="15"/>
      <c r="C155" s="15"/>
      <c r="D155" s="15"/>
      <c r="E155" s="15"/>
      <c r="F155" s="15"/>
      <c r="G155" s="15"/>
      <c r="H155" s="15"/>
      <c r="I155" s="15"/>
      <c r="J155" s="15"/>
      <c r="K155" s="15"/>
      <c r="L155" s="15"/>
      <c r="M155" s="15"/>
      <c r="N155" s="15"/>
      <c r="O155" s="15"/>
      <c r="P155" s="15"/>
      <c r="Q155" s="15"/>
      <c r="R155" s="15"/>
    </row>
    <row r="156">
      <c r="A156" s="15"/>
      <c r="B156" s="15"/>
      <c r="C156" s="15"/>
      <c r="D156" s="15"/>
      <c r="E156" s="15"/>
      <c r="F156" s="15"/>
      <c r="G156" s="15"/>
      <c r="H156" s="15"/>
      <c r="I156" s="15"/>
      <c r="J156" s="15"/>
      <c r="K156" s="15"/>
      <c r="L156" s="15"/>
      <c r="M156" s="15"/>
      <c r="N156" s="15"/>
      <c r="O156" s="15"/>
      <c r="P156" s="15"/>
      <c r="Q156" s="15"/>
      <c r="R156" s="15"/>
    </row>
    <row r="157">
      <c r="A157" s="15"/>
      <c r="B157" s="15"/>
      <c r="C157" s="15"/>
      <c r="D157" s="15"/>
      <c r="E157" s="15"/>
      <c r="F157" s="15"/>
      <c r="G157" s="15"/>
      <c r="H157" s="15"/>
      <c r="I157" s="15"/>
      <c r="J157" s="15"/>
      <c r="K157" s="15"/>
      <c r="L157" s="15"/>
      <c r="M157" s="15"/>
      <c r="N157" s="15"/>
      <c r="O157" s="15"/>
      <c r="P157" s="15"/>
      <c r="Q157" s="15"/>
      <c r="R157" s="15"/>
    </row>
    <row r="158">
      <c r="A158" s="15"/>
      <c r="B158" s="15"/>
      <c r="C158" s="15"/>
      <c r="D158" s="15"/>
      <c r="E158" s="15"/>
      <c r="F158" s="15"/>
      <c r="G158" s="15"/>
      <c r="H158" s="15"/>
      <c r="I158" s="15"/>
      <c r="J158" s="15"/>
      <c r="K158" s="15"/>
      <c r="L158" s="15"/>
      <c r="M158" s="15"/>
      <c r="N158" s="15"/>
      <c r="O158" s="15"/>
      <c r="P158" s="15"/>
      <c r="Q158" s="15"/>
      <c r="R158" s="15"/>
    </row>
    <row r="159">
      <c r="A159" s="15"/>
      <c r="B159" s="15"/>
      <c r="C159" s="15"/>
      <c r="D159" s="15"/>
      <c r="E159" s="15"/>
      <c r="F159" s="15"/>
      <c r="G159" s="15"/>
      <c r="H159" s="15"/>
      <c r="I159" s="15"/>
      <c r="J159" s="15"/>
      <c r="K159" s="15"/>
      <c r="L159" s="15"/>
      <c r="M159" s="15"/>
      <c r="N159" s="15"/>
      <c r="O159" s="15"/>
      <c r="P159" s="15"/>
      <c r="Q159" s="15"/>
      <c r="R159" s="15"/>
    </row>
    <row r="160">
      <c r="A160" s="15"/>
      <c r="B160" s="15"/>
      <c r="C160" s="15"/>
      <c r="D160" s="15"/>
      <c r="E160" s="15"/>
      <c r="F160" s="15"/>
      <c r="G160" s="15"/>
      <c r="H160" s="15"/>
      <c r="I160" s="15"/>
      <c r="J160" s="15"/>
      <c r="K160" s="15"/>
      <c r="L160" s="15"/>
      <c r="M160" s="15"/>
      <c r="N160" s="15"/>
      <c r="O160" s="15"/>
      <c r="P160" s="15"/>
      <c r="Q160" s="15"/>
      <c r="R160" s="15"/>
    </row>
    <row r="161">
      <c r="A161" s="15"/>
      <c r="B161" s="15"/>
      <c r="C161" s="15"/>
      <c r="D161" s="15"/>
      <c r="E161" s="15"/>
      <c r="F161" s="15"/>
      <c r="G161" s="15"/>
      <c r="H161" s="15"/>
      <c r="I161" s="15"/>
      <c r="J161" s="15"/>
      <c r="K161" s="15"/>
      <c r="L161" s="15"/>
      <c r="M161" s="15"/>
      <c r="N161" s="15"/>
      <c r="O161" s="15"/>
      <c r="P161" s="15"/>
      <c r="Q161" s="15"/>
      <c r="R161" s="15"/>
    </row>
    <row r="162">
      <c r="A162" s="15"/>
      <c r="B162" s="15"/>
      <c r="C162" s="15"/>
      <c r="D162" s="15"/>
      <c r="E162" s="15"/>
      <c r="F162" s="15"/>
      <c r="G162" s="15"/>
      <c r="H162" s="15"/>
      <c r="I162" s="15"/>
      <c r="J162" s="15"/>
      <c r="K162" s="15"/>
      <c r="L162" s="15"/>
      <c r="M162" s="15"/>
      <c r="N162" s="15"/>
      <c r="O162" s="15"/>
      <c r="P162" s="15"/>
      <c r="Q162" s="15"/>
      <c r="R162" s="15"/>
    </row>
    <row r="163">
      <c r="A163" s="15"/>
      <c r="B163" s="15"/>
      <c r="C163" s="15"/>
      <c r="D163" s="15"/>
      <c r="E163" s="15"/>
      <c r="F163" s="15"/>
      <c r="G163" s="15"/>
      <c r="H163" s="15"/>
      <c r="I163" s="15"/>
      <c r="J163" s="15"/>
      <c r="K163" s="15"/>
      <c r="L163" s="15"/>
      <c r="M163" s="15"/>
      <c r="N163" s="15"/>
      <c r="O163" s="15"/>
      <c r="P163" s="15"/>
      <c r="Q163" s="15"/>
      <c r="R163" s="15"/>
    </row>
    <row r="164">
      <c r="A164" s="15"/>
      <c r="B164" s="15"/>
      <c r="C164" s="15"/>
      <c r="D164" s="15"/>
      <c r="E164" s="15"/>
      <c r="F164" s="15"/>
      <c r="G164" s="15"/>
      <c r="H164" s="15"/>
      <c r="I164" s="15"/>
      <c r="J164" s="15"/>
      <c r="K164" s="15"/>
      <c r="L164" s="15"/>
      <c r="M164" s="15"/>
      <c r="N164" s="15"/>
      <c r="O164" s="15"/>
      <c r="P164" s="15"/>
      <c r="Q164" s="15"/>
      <c r="R164" s="15"/>
    </row>
    <row r="165">
      <c r="A165" s="15"/>
      <c r="B165" s="15"/>
      <c r="C165" s="15"/>
      <c r="D165" s="15"/>
      <c r="E165" s="15"/>
      <c r="F165" s="15"/>
      <c r="G165" s="15"/>
      <c r="H165" s="15"/>
      <c r="I165" s="15"/>
      <c r="J165" s="15"/>
      <c r="K165" s="15"/>
      <c r="L165" s="15"/>
      <c r="M165" s="15"/>
      <c r="N165" s="15"/>
      <c r="O165" s="15"/>
      <c r="P165" s="15"/>
      <c r="Q165" s="15"/>
      <c r="R165" s="15"/>
    </row>
    <row r="166">
      <c r="A166" s="15"/>
      <c r="B166" s="15"/>
      <c r="C166" s="15"/>
      <c r="D166" s="15"/>
      <c r="E166" s="15"/>
      <c r="F166" s="15"/>
      <c r="G166" s="15"/>
      <c r="H166" s="15"/>
      <c r="I166" s="15"/>
      <c r="J166" s="15"/>
      <c r="K166" s="15"/>
      <c r="L166" s="15"/>
      <c r="M166" s="15"/>
      <c r="N166" s="15"/>
      <c r="O166" s="15"/>
      <c r="P166" s="15"/>
      <c r="Q166" s="15"/>
      <c r="R166" s="15"/>
    </row>
    <row r="167">
      <c r="A167" s="15"/>
      <c r="B167" s="15"/>
      <c r="C167" s="15"/>
      <c r="D167" s="15"/>
      <c r="E167" s="15"/>
      <c r="F167" s="15"/>
      <c r="G167" s="15"/>
      <c r="H167" s="15"/>
      <c r="I167" s="15"/>
      <c r="J167" s="15"/>
      <c r="K167" s="15"/>
      <c r="L167" s="15"/>
      <c r="M167" s="15"/>
      <c r="N167" s="15"/>
      <c r="O167" s="15"/>
      <c r="P167" s="15"/>
      <c r="Q167" s="15"/>
      <c r="R167" s="15"/>
    </row>
    <row r="168">
      <c r="A168" s="15"/>
      <c r="B168" s="15"/>
      <c r="C168" s="15"/>
      <c r="D168" s="15"/>
      <c r="E168" s="15"/>
      <c r="F168" s="15"/>
      <c r="G168" s="15"/>
      <c r="H168" s="15"/>
      <c r="I168" s="15"/>
      <c r="J168" s="15"/>
      <c r="K168" s="15"/>
      <c r="L168" s="15"/>
      <c r="M168" s="15"/>
      <c r="N168" s="15"/>
      <c r="O168" s="15"/>
      <c r="P168" s="15"/>
      <c r="Q168" s="15"/>
      <c r="R168" s="15"/>
    </row>
    <row r="169">
      <c r="A169" s="15"/>
      <c r="B169" s="15"/>
      <c r="C169" s="15"/>
      <c r="D169" s="15"/>
      <c r="E169" s="15"/>
      <c r="F169" s="15"/>
      <c r="G169" s="15"/>
      <c r="H169" s="15"/>
      <c r="I169" s="15"/>
      <c r="J169" s="15"/>
      <c r="K169" s="15"/>
      <c r="L169" s="15"/>
      <c r="M169" s="15"/>
      <c r="N169" s="15"/>
      <c r="O169" s="15"/>
      <c r="P169" s="15"/>
      <c r="Q169" s="15"/>
      <c r="R169" s="15"/>
    </row>
    <row r="170">
      <c r="A170" s="15"/>
      <c r="B170" s="15"/>
      <c r="C170" s="15"/>
      <c r="D170" s="15"/>
      <c r="E170" s="15"/>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row r="1005">
      <c r="A1005" s="15"/>
      <c r="B1005" s="15"/>
      <c r="C1005" s="15"/>
      <c r="D1005" s="15"/>
      <c r="E1005" s="15"/>
      <c r="F1005" s="15"/>
      <c r="G1005" s="15"/>
      <c r="H1005" s="15"/>
      <c r="I1005" s="15"/>
      <c r="J1005" s="15"/>
      <c r="K1005" s="15"/>
      <c r="L1005" s="15"/>
      <c r="M1005" s="15"/>
      <c r="N1005" s="15"/>
      <c r="O1005" s="15"/>
      <c r="P1005" s="15"/>
      <c r="Q1005" s="15"/>
      <c r="R1005" s="15"/>
    </row>
    <row r="1006">
      <c r="A1006" s="15"/>
      <c r="B1006" s="15"/>
      <c r="C1006" s="15"/>
      <c r="D1006" s="15"/>
      <c r="E1006" s="15"/>
      <c r="F1006" s="15"/>
      <c r="G1006" s="15"/>
      <c r="H1006" s="15"/>
      <c r="I1006" s="15"/>
      <c r="J1006" s="15"/>
      <c r="K1006" s="15"/>
      <c r="L1006" s="15"/>
      <c r="M1006" s="15"/>
      <c r="N1006" s="15"/>
      <c r="O1006" s="15"/>
      <c r="P1006" s="15"/>
      <c r="Q1006" s="15"/>
      <c r="R1006" s="15"/>
    </row>
    <row r="1007">
      <c r="A1007" s="15"/>
      <c r="B1007" s="15"/>
      <c r="C1007" s="15"/>
      <c r="D1007" s="15"/>
      <c r="E1007" s="15"/>
      <c r="F1007" s="15"/>
      <c r="G1007" s="15"/>
      <c r="H1007" s="15"/>
      <c r="I1007" s="15"/>
      <c r="J1007" s="15"/>
      <c r="K1007" s="15"/>
      <c r="L1007" s="15"/>
      <c r="M1007" s="15"/>
      <c r="N1007" s="15"/>
      <c r="O1007" s="15"/>
      <c r="P1007" s="15"/>
      <c r="Q1007" s="15"/>
      <c r="R1007" s="15"/>
    </row>
    <row r="1008">
      <c r="A1008" s="15"/>
      <c r="B1008" s="15"/>
      <c r="C1008" s="15"/>
      <c r="D1008" s="15"/>
      <c r="E1008" s="15"/>
      <c r="F1008" s="15"/>
      <c r="G1008" s="15"/>
      <c r="H1008" s="15"/>
      <c r="I1008" s="15"/>
      <c r="J1008" s="15"/>
      <c r="K1008" s="15"/>
      <c r="L1008" s="15"/>
      <c r="M1008" s="15"/>
      <c r="N1008" s="15"/>
      <c r="O1008" s="15"/>
      <c r="P1008" s="15"/>
      <c r="Q1008" s="15"/>
      <c r="R1008" s="15"/>
    </row>
    <row r="1009">
      <c r="A1009" s="15"/>
      <c r="B1009" s="15"/>
      <c r="C1009" s="15"/>
      <c r="D1009" s="15"/>
      <c r="E1009" s="15"/>
      <c r="F1009" s="15"/>
      <c r="G1009" s="15"/>
      <c r="H1009" s="15"/>
      <c r="I1009" s="15"/>
      <c r="J1009" s="15"/>
      <c r="K1009" s="15"/>
      <c r="L1009" s="15"/>
      <c r="M1009" s="15"/>
      <c r="N1009" s="15"/>
      <c r="O1009" s="15"/>
      <c r="P1009" s="15"/>
      <c r="Q1009" s="15"/>
      <c r="R1009" s="15"/>
    </row>
    <row r="1010">
      <c r="A1010" s="15"/>
      <c r="B1010" s="15"/>
      <c r="C1010" s="15"/>
      <c r="D1010" s="15"/>
      <c r="E1010" s="15"/>
      <c r="F1010" s="15"/>
      <c r="G1010" s="15"/>
      <c r="H1010" s="15"/>
      <c r="I1010" s="15"/>
      <c r="J1010" s="15"/>
      <c r="K1010" s="15"/>
      <c r="L1010" s="15"/>
      <c r="M1010" s="15"/>
      <c r="N1010" s="15"/>
      <c r="O1010" s="15"/>
      <c r="P1010" s="15"/>
      <c r="Q1010" s="15"/>
      <c r="R1010" s="15"/>
    </row>
    <row r="1011">
      <c r="A1011" s="15"/>
      <c r="B1011" s="15"/>
      <c r="C1011" s="15"/>
      <c r="D1011" s="15"/>
      <c r="E1011" s="15"/>
      <c r="F1011" s="15"/>
      <c r="G1011" s="15"/>
      <c r="H1011" s="15"/>
      <c r="I1011" s="15"/>
      <c r="J1011" s="15"/>
      <c r="K1011" s="15"/>
      <c r="L1011" s="15"/>
      <c r="M1011" s="15"/>
      <c r="N1011" s="15"/>
      <c r="O1011" s="15"/>
      <c r="P1011" s="15"/>
      <c r="Q1011" s="15"/>
      <c r="R1011" s="15"/>
    </row>
    <row r="1012">
      <c r="A1012" s="15"/>
      <c r="B1012" s="15"/>
      <c r="C1012" s="15"/>
      <c r="D1012" s="15"/>
      <c r="E1012" s="15"/>
      <c r="F1012" s="15"/>
      <c r="G1012" s="15"/>
      <c r="H1012" s="15"/>
      <c r="I1012" s="15"/>
      <c r="J1012" s="15"/>
      <c r="K1012" s="15"/>
      <c r="L1012" s="15"/>
      <c r="M1012" s="15"/>
      <c r="N1012" s="15"/>
      <c r="O1012" s="15"/>
      <c r="P1012" s="15"/>
      <c r="Q1012" s="15"/>
      <c r="R1012" s="15"/>
    </row>
    <row r="1013">
      <c r="A1013" s="15"/>
      <c r="B1013" s="15"/>
      <c r="C1013" s="15"/>
      <c r="D1013" s="15"/>
      <c r="E1013" s="15"/>
      <c r="F1013" s="15"/>
      <c r="G1013" s="15"/>
      <c r="H1013" s="15"/>
      <c r="I1013" s="15"/>
      <c r="J1013" s="15"/>
      <c r="K1013" s="15"/>
      <c r="L1013" s="15"/>
      <c r="M1013" s="15"/>
      <c r="N1013" s="15"/>
      <c r="O1013" s="15"/>
      <c r="P1013" s="15"/>
      <c r="Q1013" s="15"/>
      <c r="R1013" s="15"/>
    </row>
  </sheetData>
  <autoFilter ref="$A$2:$R$29"/>
  <mergeCells count="3">
    <mergeCell ref="M1:P1"/>
    <mergeCell ref="H28:L28"/>
    <mergeCell ref="L29:M29"/>
  </mergeCells>
  <conditionalFormatting sqref="S1:S1013">
    <cfRule type="cellIs" dxfId="0" priority="1" operator="greaterThan">
      <formula>0</formula>
    </cfRule>
  </conditionalFormatting>
  <dataValidations>
    <dataValidation type="list" allowBlank="1" showErrorMessage="1" sqref="K3:K27">
      <formula1>LISTA!$B$2:$B$41</formula1>
    </dataValidation>
    <dataValidation type="list" allowBlank="1" showErrorMessage="1" sqref="L3:L27">
      <formula1>LISTA!$A$2:$A$10</formula1>
    </dataValidation>
    <dataValidation type="custom" allowBlank="1" showDropDown="1" sqref="C36:E36 C37">
      <formula1>OR(NOT(ISERROR(DATEVALUE(C36))), AND(ISNUMBER(C36), LEFT(CELL("format", C36))="D"))</formula1>
    </dataValidation>
    <dataValidation type="custom" allowBlank="1" showDropDown="1" showErrorMessage="1" sqref="B3:C3 B4 B5:C8 B9:B13 B14:C27">
      <formula1>OR(NOT(ISERROR(DATEVALUE(B3))), AND(ISNUMBER(B3), LEFT(CELL("format", B3))="D"))</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3" width="12.88"/>
    <col customWidth="1" min="4" max="4" width="17.13"/>
    <col customWidth="1" min="5" max="5" width="12.13"/>
    <col customWidth="1" min="6" max="6" width="14.75"/>
    <col customWidth="1" min="7" max="7" width="23.0"/>
    <col customWidth="1" min="8" max="8" width="22.75"/>
    <col customWidth="1" min="9" max="9" width="19.75"/>
    <col customWidth="1" min="10" max="12" width="15.63"/>
    <col customWidth="1" min="16" max="16" width="17.13"/>
    <col customWidth="1" min="17" max="17" width="15.63"/>
    <col customWidth="1" min="18" max="18" width="54.25"/>
    <col customWidth="1" min="19" max="19" width="36.38"/>
  </cols>
  <sheetData>
    <row r="1">
      <c r="A1" s="1"/>
      <c r="B1" s="3"/>
      <c r="C1" s="3"/>
      <c r="D1" s="3"/>
      <c r="E1" s="3"/>
      <c r="F1" s="4"/>
      <c r="G1" s="4"/>
      <c r="H1" s="4"/>
      <c r="I1" s="4"/>
      <c r="J1" s="4"/>
      <c r="K1" s="4"/>
      <c r="L1" s="4"/>
      <c r="M1" s="5" t="s">
        <v>0</v>
      </c>
      <c r="N1" s="6"/>
      <c r="O1" s="6"/>
      <c r="P1" s="7"/>
      <c r="Q1" s="8"/>
      <c r="R1" s="8"/>
    </row>
    <row r="2">
      <c r="A2" s="3" t="s">
        <v>1</v>
      </c>
      <c r="B2" s="3"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c r="S2" s="124"/>
      <c r="T2" s="124"/>
    </row>
    <row r="3">
      <c r="A3" s="13">
        <v>1.0</v>
      </c>
      <c r="B3" s="14">
        <v>45078.0</v>
      </c>
      <c r="C3" s="22">
        <v>45079.0</v>
      </c>
      <c r="D3" s="13">
        <v>3.81401100124583E14</v>
      </c>
      <c r="E3" s="13">
        <v>1753.0</v>
      </c>
      <c r="F3" s="13">
        <v>3785316.0</v>
      </c>
      <c r="G3" s="13" t="s">
        <v>1053</v>
      </c>
      <c r="H3" s="13" t="s">
        <v>1053</v>
      </c>
      <c r="I3" s="13" t="s">
        <v>1054</v>
      </c>
      <c r="J3" s="13" t="s">
        <v>20</v>
      </c>
      <c r="K3" s="13" t="s">
        <v>458</v>
      </c>
      <c r="L3" s="13" t="s">
        <v>27</v>
      </c>
      <c r="M3" s="13">
        <f>1232+80+200</f>
        <v>1512</v>
      </c>
      <c r="N3" s="13">
        <f>M3</f>
        <v>1512</v>
      </c>
      <c r="O3" s="13"/>
      <c r="P3" s="13" t="s">
        <v>881</v>
      </c>
      <c r="Q3" s="97" t="s">
        <v>1007</v>
      </c>
      <c r="R3" s="13" t="s">
        <v>1055</v>
      </c>
      <c r="S3" s="92"/>
    </row>
    <row r="4">
      <c r="A4" s="13">
        <v>2.0</v>
      </c>
      <c r="B4" s="14">
        <v>45078.0</v>
      </c>
      <c r="C4" s="14">
        <v>45085.0</v>
      </c>
      <c r="D4" s="13">
        <v>3.81401100124583E14</v>
      </c>
      <c r="E4" s="13" t="s">
        <v>1056</v>
      </c>
      <c r="F4" s="13">
        <v>4482641.0</v>
      </c>
      <c r="G4" s="13" t="s">
        <v>1057</v>
      </c>
      <c r="H4" s="13" t="s">
        <v>1057</v>
      </c>
      <c r="I4" s="13">
        <v>7.0910195E7</v>
      </c>
      <c r="J4" s="13" t="s">
        <v>1058</v>
      </c>
      <c r="K4" s="13" t="s">
        <v>1059</v>
      </c>
      <c r="L4" s="13"/>
      <c r="M4" s="13">
        <v>160.0</v>
      </c>
      <c r="N4" s="13">
        <v>160.0</v>
      </c>
      <c r="O4" s="13">
        <v>160.0</v>
      </c>
      <c r="P4" s="13" t="s">
        <v>881</v>
      </c>
      <c r="Q4" s="97" t="s">
        <v>1007</v>
      </c>
      <c r="R4" s="13" t="s">
        <v>1060</v>
      </c>
      <c r="S4" s="92"/>
    </row>
    <row r="5">
      <c r="A5" s="13">
        <v>3.0</v>
      </c>
      <c r="B5" s="14">
        <v>45085.0</v>
      </c>
      <c r="C5" s="14">
        <v>45085.0</v>
      </c>
      <c r="D5" s="13">
        <v>3.81401100124583E14</v>
      </c>
      <c r="E5" s="13">
        <v>1813.0</v>
      </c>
      <c r="F5" s="13">
        <v>4482641.0</v>
      </c>
      <c r="G5" s="13" t="s">
        <v>1057</v>
      </c>
      <c r="H5" s="13" t="s">
        <v>1057</v>
      </c>
      <c r="I5" s="13">
        <v>7.0910195E7</v>
      </c>
      <c r="J5" s="13" t="s">
        <v>1058</v>
      </c>
      <c r="K5" s="13" t="s">
        <v>1059</v>
      </c>
      <c r="L5" s="13"/>
      <c r="M5" s="13">
        <v>480.0</v>
      </c>
      <c r="N5" s="13">
        <v>480.0</v>
      </c>
      <c r="O5" s="13"/>
      <c r="P5" s="13" t="s">
        <v>881</v>
      </c>
      <c r="Q5" s="97" t="s">
        <v>1007</v>
      </c>
      <c r="R5" s="13" t="s">
        <v>1061</v>
      </c>
      <c r="S5" s="92"/>
    </row>
    <row r="6">
      <c r="A6" s="13">
        <v>4.0</v>
      </c>
      <c r="B6" s="14">
        <v>45085.0</v>
      </c>
      <c r="C6" s="14">
        <v>45085.0</v>
      </c>
      <c r="D6" s="13">
        <v>3.81401100124583E14</v>
      </c>
      <c r="E6" s="13">
        <v>1814.0</v>
      </c>
      <c r="F6" s="13">
        <v>5423329.0</v>
      </c>
      <c r="G6" s="13" t="s">
        <v>1062</v>
      </c>
      <c r="H6" s="13" t="s">
        <v>1062</v>
      </c>
      <c r="I6" s="13">
        <v>6.2131309E7</v>
      </c>
      <c r="J6" s="13" t="s">
        <v>20</v>
      </c>
      <c r="K6" s="13" t="s">
        <v>510</v>
      </c>
      <c r="L6" s="13"/>
      <c r="M6" s="13">
        <v>800.0</v>
      </c>
      <c r="N6" s="13">
        <v>800.0</v>
      </c>
      <c r="O6" s="13"/>
      <c r="P6" s="13" t="s">
        <v>1063</v>
      </c>
      <c r="Q6" s="97" t="s">
        <v>1007</v>
      </c>
      <c r="R6" s="13" t="s">
        <v>1064</v>
      </c>
      <c r="S6" s="92"/>
    </row>
    <row r="7" ht="116.25" customHeight="1">
      <c r="A7" s="13">
        <v>5.0</v>
      </c>
      <c r="B7" s="14">
        <v>45085.0</v>
      </c>
      <c r="C7" s="14">
        <v>45094.0</v>
      </c>
      <c r="D7" s="13">
        <v>3.81401100124583E14</v>
      </c>
      <c r="E7" s="13">
        <v>1815.0</v>
      </c>
      <c r="F7" s="13">
        <v>3.009960017E9</v>
      </c>
      <c r="G7" s="13" t="s">
        <v>1065</v>
      </c>
      <c r="H7" s="13" t="s">
        <v>1065</v>
      </c>
      <c r="I7" s="13">
        <v>7.2251397E7</v>
      </c>
      <c r="J7" s="13" t="s">
        <v>20</v>
      </c>
      <c r="K7" s="13" t="s">
        <v>845</v>
      </c>
      <c r="L7" s="95" t="s">
        <v>27</v>
      </c>
      <c r="M7" s="93">
        <v>1760.0</v>
      </c>
      <c r="N7" s="95">
        <f t="shared" ref="N7:N8" si="1">M7</f>
        <v>1760</v>
      </c>
      <c r="O7" s="96"/>
      <c r="P7" s="95" t="s">
        <v>1066</v>
      </c>
      <c r="Q7" s="97" t="s">
        <v>1007</v>
      </c>
      <c r="R7" s="13" t="s">
        <v>1067</v>
      </c>
      <c r="S7" s="92"/>
    </row>
    <row r="8">
      <c r="A8" s="125">
        <v>6.0</v>
      </c>
      <c r="B8" s="126">
        <v>45094.0</v>
      </c>
      <c r="C8" s="127" t="s">
        <v>1068</v>
      </c>
      <c r="D8" s="125">
        <v>3.81401100124583E14</v>
      </c>
      <c r="E8" s="125">
        <v>1873.0</v>
      </c>
      <c r="F8" s="125">
        <v>4052518.0</v>
      </c>
      <c r="G8" s="125" t="s">
        <v>1069</v>
      </c>
      <c r="H8" s="125" t="s">
        <v>1070</v>
      </c>
      <c r="I8" s="125">
        <v>7.2374478E7</v>
      </c>
      <c r="J8" s="125" t="s">
        <v>1071</v>
      </c>
      <c r="K8" s="125" t="s">
        <v>98</v>
      </c>
      <c r="L8" s="125" t="s">
        <v>44</v>
      </c>
      <c r="M8" s="125">
        <v>100.0</v>
      </c>
      <c r="N8" s="125">
        <f t="shared" si="1"/>
        <v>100</v>
      </c>
      <c r="O8" s="125"/>
      <c r="P8" s="125" t="s">
        <v>1066</v>
      </c>
      <c r="Q8" s="128" t="s">
        <v>1007</v>
      </c>
      <c r="R8" s="125" t="s">
        <v>1072</v>
      </c>
      <c r="S8" s="129"/>
      <c r="T8" s="130"/>
      <c r="U8" s="131"/>
      <c r="V8" s="131"/>
      <c r="W8" s="131"/>
      <c r="X8" s="131"/>
      <c r="Y8" s="131"/>
      <c r="Z8" s="131"/>
      <c r="AA8" s="131"/>
      <c r="AB8" s="131"/>
      <c r="AC8" s="131"/>
      <c r="AD8" s="131"/>
      <c r="AE8" s="131"/>
    </row>
    <row r="9">
      <c r="A9" s="13">
        <v>7.0</v>
      </c>
      <c r="B9" s="14">
        <v>45098.0</v>
      </c>
      <c r="C9" s="14">
        <v>45102.0</v>
      </c>
      <c r="D9" s="13">
        <v>3.81401100124583E14</v>
      </c>
      <c r="E9" s="13">
        <v>2038.0</v>
      </c>
      <c r="F9" s="13">
        <v>8218456.0</v>
      </c>
      <c r="G9" s="13" t="s">
        <v>1073</v>
      </c>
      <c r="H9" s="13" t="s">
        <v>1073</v>
      </c>
      <c r="I9" s="13">
        <v>7.1670051E7</v>
      </c>
      <c r="J9" s="13" t="s">
        <v>20</v>
      </c>
      <c r="K9" s="13" t="s">
        <v>1074</v>
      </c>
      <c r="L9" s="13"/>
      <c r="M9" s="13">
        <v>910.0</v>
      </c>
      <c r="N9" s="13">
        <v>910.0</v>
      </c>
      <c r="O9" s="13">
        <f>M9-N9</f>
        <v>0</v>
      </c>
      <c r="P9" s="13" t="s">
        <v>1066</v>
      </c>
      <c r="Q9" s="97" t="s">
        <v>1007</v>
      </c>
      <c r="R9" s="13" t="s">
        <v>1075</v>
      </c>
      <c r="S9" s="92"/>
    </row>
    <row r="10">
      <c r="A10" s="13">
        <v>8.0</v>
      </c>
      <c r="B10" s="14"/>
      <c r="C10" s="13"/>
      <c r="D10" s="13">
        <v>3.81401100124583E14</v>
      </c>
      <c r="E10" s="13"/>
      <c r="F10" s="13"/>
      <c r="G10" s="13"/>
      <c r="H10" s="13"/>
      <c r="I10" s="13"/>
      <c r="J10" s="13"/>
      <c r="K10" s="13"/>
      <c r="L10" s="13"/>
      <c r="M10" s="13"/>
      <c r="N10" s="13"/>
      <c r="O10" s="13"/>
      <c r="P10" s="13"/>
      <c r="Q10" s="97" t="s">
        <v>1007</v>
      </c>
      <c r="R10" s="13"/>
      <c r="S10" s="92"/>
    </row>
    <row r="11" ht="20.25" customHeight="1">
      <c r="A11" s="13">
        <v>9.0</v>
      </c>
      <c r="B11" s="94"/>
      <c r="C11" s="13"/>
      <c r="D11" s="13">
        <v>3.81401100124583E14</v>
      </c>
      <c r="E11" s="95"/>
      <c r="F11" s="13"/>
      <c r="G11" s="13"/>
      <c r="H11" s="95"/>
      <c r="I11" s="13"/>
      <c r="J11" s="95"/>
      <c r="K11" s="95"/>
      <c r="L11" s="95"/>
      <c r="M11" s="93"/>
      <c r="N11" s="95"/>
      <c r="O11" s="96"/>
      <c r="P11" s="95"/>
      <c r="Q11" s="97" t="s">
        <v>1007</v>
      </c>
      <c r="R11" s="13"/>
      <c r="S11" s="92"/>
    </row>
    <row r="12">
      <c r="A12" s="13">
        <v>10.0</v>
      </c>
      <c r="B12" s="121"/>
      <c r="C12" s="13"/>
      <c r="D12" s="95">
        <v>3.81401100124583E14</v>
      </c>
      <c r="E12" s="95"/>
      <c r="F12" s="95"/>
      <c r="G12" s="95"/>
      <c r="H12" s="77"/>
      <c r="I12" s="95"/>
      <c r="J12" s="95"/>
      <c r="K12" s="95"/>
      <c r="L12" s="96"/>
      <c r="M12" s="93"/>
      <c r="N12" s="95"/>
      <c r="O12" s="96"/>
      <c r="P12" s="95"/>
      <c r="Q12" s="97" t="s">
        <v>1007</v>
      </c>
      <c r="R12" s="95"/>
      <c r="S12" s="92"/>
    </row>
    <row r="13" hidden="1">
      <c r="A13" s="13">
        <v>11.0</v>
      </c>
      <c r="B13" s="121"/>
      <c r="C13" s="121"/>
      <c r="D13" s="95">
        <v>3.81401100124583E14</v>
      </c>
      <c r="E13" s="13"/>
      <c r="F13" s="13"/>
      <c r="G13" s="95"/>
      <c r="H13" s="77"/>
      <c r="I13" s="13"/>
      <c r="J13" s="13"/>
      <c r="K13" s="13"/>
      <c r="L13" s="13"/>
      <c r="M13" s="91"/>
      <c r="N13" s="95"/>
      <c r="O13" s="13"/>
      <c r="P13" s="95"/>
      <c r="Q13" s="97" t="s">
        <v>1007</v>
      </c>
      <c r="R13" s="13"/>
      <c r="S13" s="92"/>
    </row>
    <row r="14" hidden="1">
      <c r="A14" s="13">
        <v>12.0</v>
      </c>
      <c r="B14" s="121"/>
      <c r="C14" s="121"/>
      <c r="D14" s="95">
        <v>3.81401100124583E14</v>
      </c>
      <c r="E14" s="13"/>
      <c r="F14" s="13"/>
      <c r="G14" s="95"/>
      <c r="H14" s="77"/>
      <c r="I14" s="13"/>
      <c r="J14" s="13"/>
      <c r="K14" s="13"/>
      <c r="L14" s="13"/>
      <c r="M14" s="13"/>
      <c r="N14" s="95"/>
      <c r="O14" s="15"/>
      <c r="P14" s="13"/>
      <c r="Q14" s="97" t="s">
        <v>1007</v>
      </c>
      <c r="R14" s="13"/>
      <c r="S14" s="92"/>
    </row>
    <row r="15" hidden="1">
      <c r="A15" s="13">
        <v>13.0</v>
      </c>
      <c r="B15" s="14"/>
      <c r="C15" s="14"/>
      <c r="D15" s="95">
        <v>3.81401100124583E14</v>
      </c>
      <c r="E15" s="13"/>
      <c r="F15" s="13"/>
      <c r="G15" s="13"/>
      <c r="H15" s="13"/>
      <c r="I15" s="13"/>
      <c r="J15" s="13"/>
      <c r="K15" s="13"/>
      <c r="L15" s="13"/>
      <c r="M15" s="13"/>
      <c r="N15" s="95" t="str">
        <f t="shared" ref="N15:N26" si="2">M15</f>
        <v/>
      </c>
      <c r="O15" s="13"/>
      <c r="P15" s="13"/>
      <c r="Q15" s="97" t="s">
        <v>1007</v>
      </c>
      <c r="R15" s="13"/>
      <c r="S15" s="92"/>
    </row>
    <row r="16" hidden="1">
      <c r="A16" s="13">
        <v>14.0</v>
      </c>
      <c r="B16" s="14"/>
      <c r="C16" s="14"/>
      <c r="D16" s="95">
        <v>3.81401100124583E14</v>
      </c>
      <c r="E16" s="13"/>
      <c r="F16" s="13"/>
      <c r="G16" s="13"/>
      <c r="H16" s="13"/>
      <c r="I16" s="13"/>
      <c r="J16" s="13"/>
      <c r="K16" s="13"/>
      <c r="L16" s="13"/>
      <c r="M16" s="13"/>
      <c r="N16" s="95" t="str">
        <f t="shared" si="2"/>
        <v/>
      </c>
      <c r="O16" s="15"/>
      <c r="P16" s="13"/>
      <c r="Q16" s="97" t="s">
        <v>1007</v>
      </c>
      <c r="R16" s="13"/>
      <c r="S16" s="92"/>
      <c r="T16" s="108"/>
      <c r="U16" s="109"/>
    </row>
    <row r="17" hidden="1">
      <c r="A17" s="13">
        <v>15.0</v>
      </c>
      <c r="B17" s="14"/>
      <c r="C17" s="14"/>
      <c r="D17" s="95">
        <v>3.81401100124583E14</v>
      </c>
      <c r="E17" s="13"/>
      <c r="F17" s="13"/>
      <c r="G17" s="13"/>
      <c r="H17" s="13"/>
      <c r="I17" s="13"/>
      <c r="J17" s="13"/>
      <c r="K17" s="13"/>
      <c r="L17" s="15"/>
      <c r="M17" s="13"/>
      <c r="N17" s="95" t="str">
        <f t="shared" si="2"/>
        <v/>
      </c>
      <c r="O17" s="15"/>
      <c r="P17" s="13"/>
      <c r="Q17" s="97" t="s">
        <v>1007</v>
      </c>
      <c r="R17" s="91"/>
      <c r="S17" s="92"/>
      <c r="T17" s="108"/>
      <c r="U17" s="109"/>
    </row>
    <row r="18" hidden="1">
      <c r="A18" s="13">
        <v>16.0</v>
      </c>
      <c r="B18" s="14"/>
      <c r="C18" s="14"/>
      <c r="D18" s="95">
        <v>3.81401100124583E14</v>
      </c>
      <c r="E18" s="15"/>
      <c r="F18" s="13"/>
      <c r="G18" s="13"/>
      <c r="H18" s="13"/>
      <c r="I18" s="13"/>
      <c r="J18" s="15"/>
      <c r="K18" s="13"/>
      <c r="L18" s="13"/>
      <c r="M18" s="13"/>
      <c r="N18" s="95" t="str">
        <f t="shared" si="2"/>
        <v/>
      </c>
      <c r="O18" s="15"/>
      <c r="P18" s="13"/>
      <c r="Q18" s="97" t="s">
        <v>1007</v>
      </c>
      <c r="R18" s="13"/>
      <c r="S18" s="92"/>
      <c r="T18" s="108"/>
      <c r="U18" s="109"/>
    </row>
    <row r="19" hidden="1">
      <c r="A19" s="13">
        <v>17.0</v>
      </c>
      <c r="B19" s="14"/>
      <c r="C19" s="14"/>
      <c r="D19" s="95">
        <v>3.81401100124583E14</v>
      </c>
      <c r="E19" s="13"/>
      <c r="F19" s="13"/>
      <c r="G19" s="13"/>
      <c r="H19" s="13"/>
      <c r="I19" s="13"/>
      <c r="J19" s="13"/>
      <c r="K19" s="13"/>
      <c r="L19" s="13"/>
      <c r="M19" s="13"/>
      <c r="N19" s="95" t="str">
        <f t="shared" si="2"/>
        <v/>
      </c>
      <c r="O19" s="15"/>
      <c r="P19" s="13"/>
      <c r="Q19" s="97" t="s">
        <v>1007</v>
      </c>
      <c r="R19" s="13"/>
      <c r="S19" s="92"/>
      <c r="T19" s="108"/>
      <c r="U19" s="109"/>
    </row>
    <row r="20" hidden="1">
      <c r="A20" s="13">
        <v>18.0</v>
      </c>
      <c r="B20" s="14"/>
      <c r="C20" s="14"/>
      <c r="D20" s="95">
        <v>3.81401100124583E14</v>
      </c>
      <c r="E20" s="15"/>
      <c r="F20" s="13"/>
      <c r="G20" s="13"/>
      <c r="H20" s="13"/>
      <c r="I20" s="13"/>
      <c r="J20" s="13"/>
      <c r="K20" s="13"/>
      <c r="L20" s="13"/>
      <c r="M20" s="13"/>
      <c r="N20" s="95" t="str">
        <f t="shared" si="2"/>
        <v/>
      </c>
      <c r="O20" s="15"/>
      <c r="P20" s="13"/>
      <c r="Q20" s="97" t="s">
        <v>1007</v>
      </c>
      <c r="R20" s="13"/>
      <c r="S20" s="92"/>
      <c r="T20" s="108"/>
      <c r="U20" s="109"/>
    </row>
    <row r="21" hidden="1">
      <c r="A21" s="13">
        <v>19.0</v>
      </c>
      <c r="B21" s="14"/>
      <c r="C21" s="14"/>
      <c r="D21" s="95">
        <v>3.81401100124583E14</v>
      </c>
      <c r="E21" s="13"/>
      <c r="F21" s="13"/>
      <c r="G21" s="13"/>
      <c r="H21" s="13"/>
      <c r="I21" s="13"/>
      <c r="J21" s="13"/>
      <c r="K21" s="13"/>
      <c r="L21" s="13"/>
      <c r="M21" s="78"/>
      <c r="N21" s="95" t="str">
        <f t="shared" si="2"/>
        <v/>
      </c>
      <c r="O21" s="15"/>
      <c r="P21" s="13"/>
      <c r="Q21" s="97" t="s">
        <v>1007</v>
      </c>
      <c r="R21" s="13"/>
      <c r="S21" s="92"/>
      <c r="T21" s="108"/>
      <c r="U21" s="109"/>
    </row>
    <row r="22" hidden="1">
      <c r="A22" s="13">
        <v>20.0</v>
      </c>
      <c r="B22" s="14"/>
      <c r="C22" s="14"/>
      <c r="D22" s="95">
        <v>3.81401100124583E14</v>
      </c>
      <c r="E22" s="13"/>
      <c r="F22" s="13"/>
      <c r="G22" s="13"/>
      <c r="H22" s="13"/>
      <c r="I22" s="13"/>
      <c r="J22" s="13"/>
      <c r="K22" s="13"/>
      <c r="L22" s="15"/>
      <c r="M22" s="13"/>
      <c r="N22" s="95" t="str">
        <f t="shared" si="2"/>
        <v/>
      </c>
      <c r="O22" s="15"/>
      <c r="P22" s="13"/>
      <c r="Q22" s="97" t="s">
        <v>1007</v>
      </c>
      <c r="R22" s="13"/>
      <c r="S22" s="92"/>
      <c r="T22" s="108"/>
      <c r="U22" s="109"/>
    </row>
    <row r="23" hidden="1">
      <c r="A23" s="13">
        <v>21.0</v>
      </c>
      <c r="B23" s="14"/>
      <c r="C23" s="14"/>
      <c r="D23" s="95">
        <v>3.81401100124583E14</v>
      </c>
      <c r="E23" s="15"/>
      <c r="F23" s="15"/>
      <c r="G23" s="15"/>
      <c r="H23" s="15"/>
      <c r="I23" s="15"/>
      <c r="J23" s="15"/>
      <c r="K23" s="13"/>
      <c r="L23" s="15"/>
      <c r="M23" s="13"/>
      <c r="N23" s="95" t="str">
        <f t="shared" si="2"/>
        <v/>
      </c>
      <c r="O23" s="15"/>
      <c r="P23" s="13"/>
      <c r="Q23" s="97" t="s">
        <v>1007</v>
      </c>
      <c r="R23" s="15"/>
      <c r="S23" s="92"/>
      <c r="T23" s="108"/>
      <c r="U23" s="109"/>
    </row>
    <row r="24" hidden="1">
      <c r="A24" s="13">
        <v>22.0</v>
      </c>
      <c r="B24" s="14"/>
      <c r="C24" s="14"/>
      <c r="D24" s="95">
        <v>3.81401100124583E14</v>
      </c>
      <c r="E24" s="15"/>
      <c r="F24" s="15"/>
      <c r="G24" s="15"/>
      <c r="H24" s="15"/>
      <c r="I24" s="15"/>
      <c r="J24" s="15"/>
      <c r="K24" s="13"/>
      <c r="L24" s="15"/>
      <c r="M24" s="13"/>
      <c r="N24" s="95" t="str">
        <f t="shared" si="2"/>
        <v/>
      </c>
      <c r="O24" s="15"/>
      <c r="P24" s="13"/>
      <c r="Q24" s="97" t="s">
        <v>1007</v>
      </c>
      <c r="R24" s="15"/>
      <c r="S24" s="92"/>
      <c r="T24" s="108"/>
      <c r="U24" s="109"/>
    </row>
    <row r="25" hidden="1">
      <c r="A25" s="13">
        <v>23.0</v>
      </c>
      <c r="B25" s="14"/>
      <c r="C25" s="14"/>
      <c r="D25" s="95">
        <v>3.81401100124583E14</v>
      </c>
      <c r="E25" s="15"/>
      <c r="F25" s="15"/>
      <c r="G25" s="15"/>
      <c r="H25" s="15"/>
      <c r="I25" s="15"/>
      <c r="J25" s="15"/>
      <c r="K25" s="13"/>
      <c r="L25" s="15"/>
      <c r="M25" s="13"/>
      <c r="N25" s="95" t="str">
        <f t="shared" si="2"/>
        <v/>
      </c>
      <c r="O25" s="15"/>
      <c r="P25" s="13"/>
      <c r="Q25" s="97" t="s">
        <v>1007</v>
      </c>
      <c r="R25" s="15"/>
      <c r="S25" s="92"/>
      <c r="T25" s="108"/>
      <c r="U25" s="109"/>
    </row>
    <row r="26" hidden="1">
      <c r="A26" s="13">
        <v>24.0</v>
      </c>
      <c r="B26" s="14"/>
      <c r="C26" s="14"/>
      <c r="D26" s="95">
        <v>3.81401100124583E14</v>
      </c>
      <c r="E26" s="15"/>
      <c r="F26" s="15"/>
      <c r="G26" s="15"/>
      <c r="H26" s="15"/>
      <c r="I26" s="15"/>
      <c r="J26" s="15"/>
      <c r="K26" s="13"/>
      <c r="L26" s="15"/>
      <c r="M26" s="13"/>
      <c r="N26" s="95" t="str">
        <f t="shared" si="2"/>
        <v/>
      </c>
      <c r="O26" s="15"/>
      <c r="P26" s="13"/>
      <c r="Q26" s="97" t="s">
        <v>1007</v>
      </c>
      <c r="R26" s="15"/>
      <c r="S26" s="92"/>
      <c r="T26" s="108"/>
      <c r="U26" s="109"/>
    </row>
    <row r="27">
      <c r="A27" s="40"/>
      <c r="B27" s="42"/>
      <c r="C27" s="42"/>
      <c r="D27" s="42"/>
      <c r="E27" s="42"/>
      <c r="F27" s="42"/>
      <c r="G27" s="110"/>
      <c r="H27" s="63" t="s">
        <v>560</v>
      </c>
      <c r="I27" s="44"/>
      <c r="J27" s="44"/>
      <c r="K27" s="44"/>
      <c r="L27" s="44"/>
      <c r="M27" s="45">
        <f>SUM(M3:M23)</f>
        <v>5722</v>
      </c>
      <c r="N27" s="46">
        <f>SUM(N3:N26)</f>
        <v>5722</v>
      </c>
      <c r="O27" s="110">
        <f>(M27*1)/M29</f>
        <v>1.1444</v>
      </c>
      <c r="P27" s="42"/>
      <c r="Q27" s="42"/>
      <c r="R27" s="42"/>
    </row>
    <row r="28">
      <c r="A28" s="13"/>
      <c r="B28" s="15"/>
      <c r="C28" s="15"/>
      <c r="D28" s="15"/>
      <c r="E28" s="15"/>
      <c r="F28" s="15"/>
      <c r="G28" s="15"/>
      <c r="H28" s="15"/>
      <c r="I28" s="15"/>
      <c r="J28" s="15"/>
      <c r="K28" s="15"/>
      <c r="L28" s="64" t="s">
        <v>563</v>
      </c>
      <c r="N28" s="65" t="str">
        <f>N27/D29</f>
        <v>#DIV/0!</v>
      </c>
      <c r="O28" s="15"/>
      <c r="P28" s="15"/>
      <c r="Q28" s="15"/>
      <c r="R28" s="15"/>
    </row>
    <row r="29">
      <c r="A29" s="13"/>
      <c r="B29" s="1"/>
      <c r="C29" s="1"/>
      <c r="D29" s="13"/>
      <c r="E29" s="80"/>
      <c r="F29" s="81"/>
      <c r="G29" s="13"/>
      <c r="H29" s="15"/>
      <c r="I29" s="15"/>
      <c r="J29" s="15"/>
      <c r="K29" s="15"/>
      <c r="L29" s="13" t="s">
        <v>1047</v>
      </c>
      <c r="M29" s="72">
        <v>5000.0</v>
      </c>
      <c r="N29" s="73">
        <f>M29/6.96</f>
        <v>718.3908046</v>
      </c>
      <c r="O29" s="15"/>
      <c r="P29" s="15"/>
      <c r="Q29" s="15"/>
      <c r="R29" s="15"/>
    </row>
    <row r="30">
      <c r="A30" s="13"/>
      <c r="B30" s="13"/>
      <c r="C30" s="13"/>
      <c r="D30" s="15"/>
      <c r="E30" s="15"/>
      <c r="F30" s="15"/>
      <c r="G30" s="51" t="s">
        <v>377</v>
      </c>
      <c r="H30" s="51" t="s">
        <v>378</v>
      </c>
      <c r="I30" s="51" t="s">
        <v>378</v>
      </c>
      <c r="J30" s="15"/>
      <c r="K30" s="15"/>
      <c r="L30" s="13"/>
      <c r="M30" s="72"/>
      <c r="N30" s="82"/>
      <c r="O30" s="15"/>
      <c r="P30" s="15"/>
      <c r="Q30" s="15"/>
      <c r="R30" s="15"/>
    </row>
    <row r="31">
      <c r="A31" s="13"/>
      <c r="B31" s="13"/>
      <c r="C31" s="13"/>
      <c r="D31" s="49"/>
      <c r="E31" s="49"/>
      <c r="F31" s="15"/>
      <c r="G31" s="52" t="s">
        <v>23</v>
      </c>
      <c r="H31" s="52" t="s">
        <v>1048</v>
      </c>
      <c r="I31" s="52" t="s">
        <v>671</v>
      </c>
      <c r="J31" s="15"/>
      <c r="K31" s="15"/>
      <c r="L31" s="83"/>
      <c r="M31" s="84"/>
      <c r="N31" s="15"/>
      <c r="O31" s="15"/>
      <c r="P31" s="15"/>
      <c r="Q31" s="15"/>
      <c r="R31" s="15"/>
    </row>
    <row r="32">
      <c r="A32" s="15"/>
      <c r="B32" s="13"/>
      <c r="C32" s="13"/>
      <c r="D32" s="15"/>
      <c r="E32" s="15"/>
      <c r="F32" s="15"/>
      <c r="G32" s="51" t="s">
        <v>381</v>
      </c>
      <c r="H32" s="51" t="s">
        <v>382</v>
      </c>
      <c r="I32" s="51" t="s">
        <v>383</v>
      </c>
      <c r="J32" s="15"/>
      <c r="K32" s="15"/>
      <c r="L32" s="85"/>
      <c r="M32" s="86"/>
      <c r="N32" s="15"/>
      <c r="O32" s="15"/>
      <c r="P32" s="15"/>
      <c r="Q32" s="15"/>
      <c r="R32" s="15"/>
    </row>
    <row r="33">
      <c r="A33" s="15"/>
      <c r="B33" s="15"/>
      <c r="C33" s="15"/>
      <c r="D33" s="15"/>
      <c r="E33" s="15"/>
      <c r="F33" s="15"/>
      <c r="G33" s="15"/>
      <c r="H33" s="15"/>
      <c r="I33" s="15"/>
      <c r="J33" s="15"/>
      <c r="K33" s="15"/>
      <c r="L33" s="15"/>
      <c r="M33" s="15"/>
      <c r="N33" s="15"/>
      <c r="O33" s="15"/>
      <c r="P33" s="15"/>
      <c r="Q33" s="15"/>
      <c r="R33" s="15"/>
    </row>
    <row r="34">
      <c r="A34" s="15"/>
      <c r="B34" s="15"/>
      <c r="C34" s="15"/>
      <c r="D34" s="15"/>
      <c r="E34" s="15"/>
      <c r="F34" s="15"/>
      <c r="G34" s="15"/>
      <c r="H34" s="15"/>
      <c r="I34" s="15"/>
      <c r="J34" s="15"/>
      <c r="K34" s="15"/>
      <c r="L34" s="15"/>
      <c r="M34" s="15"/>
      <c r="N34" s="15"/>
      <c r="O34" s="15"/>
      <c r="P34" s="15"/>
      <c r="Q34" s="15"/>
      <c r="R34" s="15"/>
    </row>
    <row r="35">
      <c r="A35" s="15"/>
      <c r="B35" s="55"/>
      <c r="C35" s="54"/>
      <c r="D35" s="55"/>
      <c r="E35" s="53"/>
      <c r="F35" s="55"/>
      <c r="G35" s="55"/>
      <c r="H35" s="55"/>
      <c r="I35" s="55"/>
      <c r="J35" s="15"/>
      <c r="K35" s="15"/>
      <c r="L35" s="15"/>
      <c r="M35" s="15"/>
      <c r="N35" s="15"/>
      <c r="O35" s="15"/>
      <c r="P35" s="15"/>
      <c r="Q35" s="15"/>
      <c r="R35" s="15"/>
    </row>
    <row r="36">
      <c r="A36" s="15"/>
      <c r="B36" s="66"/>
      <c r="C36" s="13"/>
      <c r="D36" s="49"/>
      <c r="E36" s="13"/>
      <c r="F36" s="15"/>
      <c r="G36" s="15"/>
      <c r="H36" s="15"/>
      <c r="I36" s="15"/>
      <c r="J36" s="15"/>
      <c r="K36" s="15"/>
      <c r="L36" s="15"/>
      <c r="M36" s="15"/>
      <c r="N36" s="15"/>
      <c r="O36" s="15"/>
      <c r="P36" s="15"/>
      <c r="Q36" s="15"/>
      <c r="R36" s="15"/>
    </row>
    <row r="37">
      <c r="A37" s="15"/>
      <c r="B37" s="66"/>
      <c r="C37" s="13"/>
      <c r="D37" s="49"/>
      <c r="E37" s="13"/>
      <c r="F37" s="15"/>
      <c r="G37" s="15"/>
      <c r="H37" s="15"/>
      <c r="I37" s="15"/>
      <c r="J37" s="15"/>
      <c r="K37" s="15"/>
      <c r="L37" s="15"/>
      <c r="M37" s="15"/>
      <c r="N37" s="15"/>
      <c r="O37" s="15"/>
      <c r="P37" s="15"/>
      <c r="Q37" s="15"/>
      <c r="R37" s="15"/>
    </row>
    <row r="38">
      <c r="A38" s="15"/>
      <c r="B38" s="15"/>
      <c r="C38" s="15"/>
      <c r="D38" s="15"/>
      <c r="E38" s="15"/>
      <c r="F38" s="15"/>
      <c r="G38" s="15"/>
      <c r="H38" s="15"/>
      <c r="I38" s="15"/>
      <c r="J38" s="15"/>
      <c r="K38" s="15"/>
      <c r="L38" s="15"/>
      <c r="M38" s="15"/>
      <c r="N38" s="15"/>
      <c r="O38" s="15"/>
      <c r="P38" s="15"/>
      <c r="Q38" s="15"/>
      <c r="R38" s="15"/>
    </row>
    <row r="39">
      <c r="A39" s="15"/>
      <c r="B39" s="15"/>
      <c r="C39" s="15"/>
      <c r="D39" s="15"/>
      <c r="E39" s="15"/>
      <c r="F39" s="15"/>
      <c r="G39" s="15"/>
      <c r="H39" s="15"/>
      <c r="I39" s="15"/>
      <c r="J39" s="15"/>
      <c r="K39" s="15"/>
      <c r="L39" s="15"/>
      <c r="M39" s="15"/>
      <c r="N39" s="15"/>
      <c r="O39" s="15"/>
      <c r="P39" s="15"/>
      <c r="Q39" s="15"/>
      <c r="R39" s="15"/>
    </row>
    <row r="40">
      <c r="A40" s="15"/>
      <c r="B40" s="15"/>
      <c r="C40" s="15"/>
      <c r="D40" s="15"/>
      <c r="E40" s="15"/>
      <c r="F40" s="15"/>
      <c r="G40" s="15"/>
      <c r="H40" s="15"/>
      <c r="I40" s="15"/>
      <c r="J40" s="15"/>
      <c r="K40" s="15"/>
      <c r="L40" s="15"/>
      <c r="M40" s="15"/>
      <c r="N40" s="15"/>
      <c r="O40" s="15"/>
      <c r="P40" s="15"/>
      <c r="Q40" s="15"/>
      <c r="R40" s="15"/>
    </row>
    <row r="41">
      <c r="A41" s="15"/>
      <c r="B41" s="15"/>
      <c r="C41" s="15"/>
      <c r="D41" s="15"/>
      <c r="E41" s="15"/>
      <c r="F41" s="15"/>
      <c r="G41" s="15"/>
      <c r="H41" s="15"/>
      <c r="I41" s="15"/>
      <c r="J41" s="15"/>
      <c r="K41" s="15"/>
      <c r="L41" s="15"/>
      <c r="M41" s="15"/>
      <c r="N41" s="15"/>
      <c r="O41" s="15"/>
      <c r="P41" s="15"/>
      <c r="Q41" s="15"/>
      <c r="R41" s="15"/>
    </row>
    <row r="42">
      <c r="A42" s="15"/>
      <c r="B42" s="15"/>
      <c r="C42" s="15"/>
      <c r="D42" s="15"/>
      <c r="E42" s="15"/>
      <c r="F42" s="15"/>
      <c r="G42" s="15"/>
      <c r="H42" s="15"/>
      <c r="I42" s="15"/>
      <c r="J42" s="15"/>
      <c r="K42" s="15"/>
      <c r="L42" s="15"/>
      <c r="M42" s="15"/>
      <c r="N42" s="15"/>
      <c r="O42" s="15"/>
      <c r="P42" s="15"/>
      <c r="Q42" s="15"/>
      <c r="R42" s="15"/>
    </row>
    <row r="43">
      <c r="A43" s="15"/>
      <c r="B43" s="15"/>
      <c r="C43" s="15"/>
      <c r="D43" s="15"/>
      <c r="E43" s="15"/>
      <c r="F43" s="15"/>
      <c r="G43" s="15"/>
      <c r="H43" s="15"/>
      <c r="I43" s="15"/>
      <c r="J43" s="15"/>
      <c r="K43" s="15"/>
      <c r="L43" s="15"/>
      <c r="M43" s="15"/>
      <c r="N43" s="15"/>
      <c r="O43" s="15"/>
      <c r="P43" s="15"/>
      <c r="Q43" s="15"/>
      <c r="R43" s="15"/>
    </row>
    <row r="44">
      <c r="A44" s="15"/>
      <c r="B44" s="15"/>
      <c r="C44" s="15"/>
      <c r="D44" s="15"/>
      <c r="E44" s="15"/>
      <c r="F44" s="15"/>
      <c r="G44" s="15"/>
      <c r="H44" s="15"/>
      <c r="I44" s="15"/>
      <c r="J44" s="15"/>
      <c r="K44" s="15"/>
      <c r="L44" s="15"/>
      <c r="M44" s="15"/>
      <c r="N44" s="15"/>
      <c r="O44" s="15"/>
      <c r="P44" s="15"/>
      <c r="Q44" s="15"/>
      <c r="R44" s="15"/>
    </row>
    <row r="45">
      <c r="A45" s="15"/>
      <c r="B45" s="15"/>
      <c r="C45" s="15"/>
      <c r="D45" s="15"/>
      <c r="E45" s="15"/>
      <c r="F45" s="15"/>
      <c r="G45" s="15"/>
      <c r="H45" s="15"/>
      <c r="I45" s="15"/>
      <c r="J45" s="15"/>
      <c r="K45" s="15"/>
      <c r="L45" s="15"/>
      <c r="M45" s="15"/>
      <c r="N45" s="15"/>
      <c r="O45" s="15"/>
      <c r="P45" s="15"/>
      <c r="Q45" s="15"/>
      <c r="R45" s="15"/>
    </row>
    <row r="46">
      <c r="A46" s="15"/>
      <c r="B46" s="15"/>
      <c r="C46" s="15"/>
      <c r="D46" s="15"/>
      <c r="E46" s="15"/>
      <c r="F46" s="15"/>
      <c r="G46" s="15"/>
      <c r="H46" s="15"/>
      <c r="I46" s="15"/>
      <c r="J46" s="15"/>
      <c r="K46" s="15"/>
      <c r="L46" s="15"/>
      <c r="M46" s="15"/>
      <c r="N46" s="15"/>
      <c r="O46" s="15"/>
      <c r="P46" s="15"/>
      <c r="Q46" s="15"/>
      <c r="R46" s="15"/>
    </row>
    <row r="47">
      <c r="A47" s="15"/>
      <c r="B47" s="15"/>
      <c r="C47" s="15"/>
      <c r="D47" s="15"/>
      <c r="E47" s="15"/>
      <c r="F47" s="15"/>
      <c r="G47" s="15"/>
      <c r="H47" s="15"/>
      <c r="I47" s="15"/>
      <c r="J47" s="15"/>
      <c r="K47" s="15"/>
      <c r="L47" s="15"/>
      <c r="M47" s="15"/>
      <c r="N47" s="15"/>
      <c r="O47" s="15"/>
      <c r="P47" s="15"/>
      <c r="Q47" s="15"/>
      <c r="R47" s="15"/>
    </row>
    <row r="48">
      <c r="A48" s="15"/>
      <c r="B48" s="15"/>
      <c r="C48" s="15"/>
      <c r="D48" s="15"/>
      <c r="E48" s="15"/>
      <c r="F48" s="15"/>
      <c r="G48" s="15"/>
      <c r="H48" s="15"/>
      <c r="I48" s="15"/>
      <c r="J48" s="15"/>
      <c r="K48" s="15"/>
      <c r="L48" s="15"/>
      <c r="M48" s="15"/>
      <c r="N48" s="15"/>
      <c r="O48" s="15"/>
      <c r="P48" s="15"/>
      <c r="Q48" s="15"/>
      <c r="R48" s="15"/>
    </row>
    <row r="49">
      <c r="A49" s="15"/>
      <c r="B49" s="15"/>
      <c r="C49" s="15"/>
      <c r="D49" s="15"/>
      <c r="E49" s="15"/>
      <c r="F49" s="15"/>
      <c r="G49" s="15"/>
      <c r="H49" s="15"/>
      <c r="I49" s="15"/>
      <c r="J49" s="15"/>
      <c r="K49" s="15"/>
      <c r="L49" s="15"/>
      <c r="M49" s="15"/>
      <c r="N49" s="15"/>
      <c r="O49" s="15"/>
      <c r="P49" s="15"/>
      <c r="Q49" s="15"/>
      <c r="R49" s="15"/>
    </row>
    <row r="50">
      <c r="A50" s="15"/>
      <c r="B50" s="15"/>
      <c r="C50" s="15"/>
      <c r="D50" s="15"/>
      <c r="E50" s="15"/>
      <c r="F50" s="15"/>
      <c r="G50" s="15"/>
      <c r="H50" s="15"/>
      <c r="I50" s="15"/>
      <c r="J50" s="15"/>
      <c r="K50" s="15"/>
      <c r="L50" s="15"/>
      <c r="M50" s="15"/>
      <c r="N50" s="15"/>
      <c r="O50" s="15"/>
      <c r="P50" s="15"/>
      <c r="Q50" s="15"/>
      <c r="R50" s="15"/>
    </row>
    <row r="51">
      <c r="A51" s="15"/>
      <c r="B51" s="15"/>
      <c r="C51" s="15"/>
      <c r="D51" s="15"/>
      <c r="E51" s="15"/>
      <c r="F51" s="15"/>
      <c r="G51" s="15"/>
      <c r="H51" s="15"/>
      <c r="I51" s="15"/>
      <c r="J51" s="15"/>
      <c r="K51" s="15"/>
      <c r="L51" s="15"/>
      <c r="M51" s="15"/>
      <c r="N51" s="15"/>
      <c r="O51" s="15"/>
      <c r="P51" s="15"/>
      <c r="Q51" s="15"/>
      <c r="R51" s="15"/>
    </row>
    <row r="52">
      <c r="A52" s="15"/>
      <c r="B52" s="15"/>
      <c r="C52" s="15"/>
      <c r="D52" s="15"/>
      <c r="E52" s="15"/>
      <c r="F52" s="15"/>
      <c r="G52" s="15"/>
      <c r="H52" s="15"/>
      <c r="I52" s="15"/>
      <c r="J52" s="15"/>
      <c r="K52" s="15"/>
      <c r="L52" s="15"/>
      <c r="M52" s="15"/>
      <c r="N52" s="15"/>
      <c r="O52" s="15"/>
      <c r="P52" s="15"/>
      <c r="Q52" s="15"/>
      <c r="R52" s="15"/>
    </row>
    <row r="53">
      <c r="A53" s="15"/>
      <c r="B53" s="15"/>
      <c r="C53" s="15"/>
      <c r="D53" s="15"/>
      <c r="E53" s="15"/>
      <c r="F53" s="15"/>
      <c r="G53" s="15"/>
      <c r="H53" s="15"/>
      <c r="I53" s="15"/>
      <c r="J53" s="15"/>
      <c r="K53" s="15"/>
      <c r="L53" s="15"/>
      <c r="M53" s="15"/>
      <c r="N53" s="15"/>
      <c r="O53" s="15"/>
      <c r="P53" s="15"/>
      <c r="Q53" s="15"/>
      <c r="R53" s="15"/>
    </row>
    <row r="54">
      <c r="A54" s="15"/>
      <c r="B54" s="15"/>
      <c r="C54" s="15"/>
      <c r="D54" s="15"/>
      <c r="E54" s="15"/>
      <c r="F54" s="15"/>
      <c r="G54" s="15"/>
      <c r="H54" s="15"/>
      <c r="I54" s="15"/>
      <c r="J54" s="15"/>
      <c r="K54" s="15"/>
      <c r="L54" s="15"/>
      <c r="M54" s="15"/>
      <c r="N54" s="15"/>
      <c r="O54" s="15"/>
      <c r="P54" s="15"/>
      <c r="Q54" s="15"/>
      <c r="R54" s="15"/>
    </row>
    <row r="55">
      <c r="A55" s="15"/>
      <c r="B55" s="15"/>
      <c r="C55" s="15"/>
      <c r="D55" s="15"/>
      <c r="E55" s="15"/>
      <c r="F55" s="15"/>
      <c r="G55" s="15"/>
      <c r="H55" s="15"/>
      <c r="I55" s="15"/>
      <c r="J55" s="15"/>
      <c r="K55" s="15"/>
      <c r="L55" s="15"/>
      <c r="M55" s="15"/>
      <c r="N55" s="15"/>
      <c r="O55" s="15"/>
      <c r="P55" s="15"/>
      <c r="Q55" s="15"/>
      <c r="R55" s="15"/>
    </row>
    <row r="56">
      <c r="A56" s="15"/>
      <c r="B56" s="15"/>
      <c r="C56" s="15"/>
      <c r="D56" s="15"/>
      <c r="E56" s="15"/>
      <c r="F56" s="15"/>
      <c r="G56" s="15"/>
      <c r="H56" s="15"/>
      <c r="I56" s="15"/>
      <c r="J56" s="15"/>
      <c r="K56" s="15"/>
      <c r="L56" s="15"/>
      <c r="M56" s="15"/>
      <c r="N56" s="15"/>
      <c r="O56" s="15"/>
      <c r="P56" s="15"/>
      <c r="Q56" s="15"/>
      <c r="R56" s="15"/>
    </row>
    <row r="57">
      <c r="A57" s="15"/>
      <c r="B57" s="15"/>
      <c r="C57" s="15"/>
      <c r="D57" s="15"/>
      <c r="E57" s="15"/>
      <c r="F57" s="15"/>
      <c r="G57" s="15"/>
      <c r="H57" s="15"/>
      <c r="I57" s="15"/>
      <c r="J57" s="15"/>
      <c r="K57" s="15"/>
      <c r="L57" s="15"/>
      <c r="M57" s="15"/>
      <c r="N57" s="15"/>
      <c r="O57" s="15"/>
      <c r="P57" s="15"/>
      <c r="Q57" s="15"/>
      <c r="R57" s="15"/>
    </row>
    <row r="58">
      <c r="A58" s="15"/>
      <c r="B58" s="15"/>
      <c r="C58" s="15"/>
      <c r="D58" s="15"/>
      <c r="E58" s="15"/>
      <c r="F58" s="15"/>
      <c r="G58" s="15"/>
      <c r="H58" s="15"/>
      <c r="I58" s="15"/>
      <c r="J58" s="15"/>
      <c r="K58" s="15"/>
      <c r="L58" s="15"/>
      <c r="M58" s="15"/>
      <c r="N58" s="15"/>
      <c r="O58" s="15"/>
      <c r="P58" s="15"/>
      <c r="Q58" s="15"/>
      <c r="R58" s="15"/>
    </row>
    <row r="59">
      <c r="A59" s="15"/>
      <c r="B59" s="15"/>
      <c r="C59" s="15"/>
      <c r="D59" s="15"/>
      <c r="E59" s="15"/>
      <c r="F59" s="15"/>
      <c r="G59" s="15"/>
      <c r="H59" s="15"/>
      <c r="I59" s="15"/>
      <c r="J59" s="15"/>
      <c r="K59" s="15"/>
      <c r="L59" s="15"/>
      <c r="M59" s="15"/>
      <c r="N59" s="15"/>
      <c r="O59" s="15"/>
      <c r="P59" s="15"/>
      <c r="Q59" s="15"/>
      <c r="R59" s="15"/>
    </row>
    <row r="60">
      <c r="A60" s="15"/>
      <c r="B60" s="15"/>
      <c r="C60" s="15"/>
      <c r="D60" s="15"/>
      <c r="E60" s="15"/>
      <c r="F60" s="15"/>
      <c r="G60" s="15"/>
      <c r="H60" s="15"/>
      <c r="I60" s="15"/>
      <c r="J60" s="15"/>
      <c r="K60" s="15"/>
      <c r="L60" s="15"/>
      <c r="M60" s="15"/>
      <c r="N60" s="15"/>
      <c r="O60" s="15"/>
      <c r="P60" s="15"/>
      <c r="Q60" s="15"/>
      <c r="R60" s="15"/>
    </row>
    <row r="61">
      <c r="A61" s="15"/>
      <c r="B61" s="15"/>
      <c r="C61" s="15"/>
      <c r="D61" s="15"/>
      <c r="E61" s="15"/>
      <c r="F61" s="15"/>
      <c r="G61" s="15"/>
      <c r="H61" s="15"/>
      <c r="I61" s="15"/>
      <c r="J61" s="15"/>
      <c r="K61" s="15"/>
      <c r="L61" s="15"/>
      <c r="M61" s="15"/>
      <c r="N61" s="15"/>
      <c r="O61" s="15"/>
      <c r="P61" s="15"/>
      <c r="Q61" s="15"/>
      <c r="R61" s="15"/>
    </row>
    <row r="62">
      <c r="A62" s="15"/>
      <c r="B62" s="15"/>
      <c r="C62" s="15"/>
      <c r="D62" s="15"/>
      <c r="E62" s="15"/>
      <c r="F62" s="15"/>
      <c r="G62" s="15"/>
      <c r="H62" s="15"/>
      <c r="I62" s="15"/>
      <c r="J62" s="15"/>
      <c r="K62" s="15"/>
      <c r="L62" s="15"/>
      <c r="M62" s="15"/>
      <c r="N62" s="15"/>
      <c r="O62" s="15"/>
      <c r="P62" s="15"/>
      <c r="Q62" s="15"/>
      <c r="R62" s="15"/>
    </row>
    <row r="63">
      <c r="A63" s="15"/>
      <c r="B63" s="15"/>
      <c r="C63" s="15"/>
      <c r="D63" s="15"/>
      <c r="E63" s="15"/>
      <c r="F63" s="15"/>
      <c r="G63" s="15"/>
      <c r="H63" s="15"/>
      <c r="I63" s="15"/>
      <c r="J63" s="15"/>
      <c r="K63" s="15"/>
      <c r="L63" s="15"/>
      <c r="M63" s="15"/>
      <c r="N63" s="15"/>
      <c r="O63" s="15"/>
      <c r="P63" s="15"/>
      <c r="Q63" s="15"/>
      <c r="R63" s="15"/>
    </row>
    <row r="64">
      <c r="A64" s="15"/>
      <c r="B64" s="15"/>
      <c r="C64" s="15"/>
      <c r="D64" s="15"/>
      <c r="E64" s="15"/>
      <c r="F64" s="15"/>
      <c r="G64" s="15"/>
      <c r="H64" s="15"/>
      <c r="I64" s="15"/>
      <c r="J64" s="15"/>
      <c r="K64" s="15"/>
      <c r="L64" s="15"/>
      <c r="M64" s="15"/>
      <c r="N64" s="15"/>
      <c r="O64" s="15"/>
      <c r="P64" s="15"/>
      <c r="Q64" s="15"/>
      <c r="R64" s="15"/>
    </row>
    <row r="65">
      <c r="A65" s="15"/>
      <c r="B65" s="15"/>
      <c r="C65" s="15"/>
      <c r="D65" s="15"/>
      <c r="E65" s="15"/>
      <c r="F65" s="15"/>
      <c r="G65" s="15"/>
      <c r="H65" s="15"/>
      <c r="I65" s="15"/>
      <c r="J65" s="15"/>
      <c r="K65" s="15"/>
      <c r="L65" s="15"/>
      <c r="M65" s="15"/>
      <c r="N65" s="15"/>
      <c r="O65" s="15"/>
      <c r="P65" s="15"/>
      <c r="Q65" s="15"/>
      <c r="R65" s="15"/>
    </row>
    <row r="66">
      <c r="A66" s="15"/>
      <c r="B66" s="15"/>
      <c r="C66" s="15"/>
      <c r="D66" s="15"/>
      <c r="E66" s="15"/>
      <c r="F66" s="15"/>
      <c r="G66" s="15"/>
      <c r="H66" s="15"/>
      <c r="I66" s="15"/>
      <c r="J66" s="15"/>
      <c r="K66" s="15"/>
      <c r="L66" s="15"/>
      <c r="M66" s="15"/>
      <c r="N66" s="15"/>
      <c r="O66" s="15"/>
      <c r="P66" s="15"/>
      <c r="Q66" s="15"/>
      <c r="R66" s="15"/>
    </row>
    <row r="67">
      <c r="A67" s="15"/>
      <c r="B67" s="15"/>
      <c r="C67" s="15"/>
      <c r="D67" s="15"/>
      <c r="E67" s="15"/>
      <c r="F67" s="15"/>
      <c r="G67" s="15"/>
      <c r="H67" s="15"/>
      <c r="I67" s="15"/>
      <c r="J67" s="15"/>
      <c r="K67" s="15"/>
      <c r="L67" s="15"/>
      <c r="M67" s="15"/>
      <c r="N67" s="15"/>
      <c r="O67" s="15"/>
      <c r="P67" s="15"/>
      <c r="Q67" s="15"/>
      <c r="R67" s="15"/>
    </row>
    <row r="68">
      <c r="A68" s="15"/>
      <c r="B68" s="15"/>
      <c r="C68" s="15"/>
      <c r="D68" s="15"/>
      <c r="E68" s="15"/>
      <c r="F68" s="15"/>
      <c r="G68" s="15"/>
      <c r="H68" s="15"/>
      <c r="I68" s="15"/>
      <c r="J68" s="15"/>
      <c r="K68" s="15"/>
      <c r="L68" s="15"/>
      <c r="M68" s="15"/>
      <c r="N68" s="15"/>
      <c r="O68" s="15"/>
      <c r="P68" s="15"/>
      <c r="Q68" s="15"/>
      <c r="R68" s="15"/>
    </row>
    <row r="69">
      <c r="A69" s="15"/>
      <c r="B69" s="15"/>
      <c r="C69" s="15"/>
      <c r="D69" s="15"/>
      <c r="E69" s="15"/>
      <c r="F69" s="15"/>
      <c r="G69" s="15"/>
      <c r="H69" s="15"/>
      <c r="I69" s="15"/>
      <c r="J69" s="15"/>
      <c r="K69" s="15"/>
      <c r="L69" s="15"/>
      <c r="M69" s="15"/>
      <c r="N69" s="15"/>
      <c r="O69" s="15"/>
      <c r="P69" s="15"/>
      <c r="Q69" s="15"/>
      <c r="R69" s="15"/>
    </row>
    <row r="70">
      <c r="A70" s="15"/>
      <c r="B70" s="15"/>
      <c r="C70" s="15"/>
      <c r="D70" s="15"/>
      <c r="E70" s="15"/>
      <c r="F70" s="15"/>
      <c r="G70" s="15"/>
      <c r="H70" s="15"/>
      <c r="I70" s="15"/>
      <c r="J70" s="15"/>
      <c r="K70" s="15"/>
      <c r="L70" s="15"/>
      <c r="M70" s="15"/>
      <c r="N70" s="15"/>
      <c r="O70" s="15"/>
      <c r="P70" s="15"/>
      <c r="Q70" s="15"/>
      <c r="R70" s="15"/>
    </row>
    <row r="71">
      <c r="A71" s="15"/>
      <c r="B71" s="15"/>
      <c r="C71" s="15"/>
      <c r="D71" s="15"/>
      <c r="E71" s="15"/>
      <c r="F71" s="15"/>
      <c r="G71" s="15"/>
      <c r="H71" s="15"/>
      <c r="I71" s="15"/>
      <c r="J71" s="15"/>
      <c r="K71" s="15"/>
      <c r="L71" s="15"/>
      <c r="M71" s="15"/>
      <c r="N71" s="15"/>
      <c r="O71" s="15"/>
      <c r="P71" s="15"/>
      <c r="Q71" s="15"/>
      <c r="R71" s="15"/>
    </row>
    <row r="72">
      <c r="A72" s="15"/>
      <c r="B72" s="15"/>
      <c r="C72" s="15"/>
      <c r="D72" s="15"/>
      <c r="E72" s="15"/>
      <c r="F72" s="15"/>
      <c r="G72" s="15"/>
      <c r="H72" s="15"/>
      <c r="I72" s="15"/>
      <c r="J72" s="15"/>
      <c r="K72" s="15"/>
      <c r="L72" s="15"/>
      <c r="M72" s="15"/>
      <c r="N72" s="15"/>
      <c r="O72" s="15"/>
      <c r="P72" s="15"/>
      <c r="Q72" s="15"/>
      <c r="R72" s="15"/>
    </row>
    <row r="73">
      <c r="A73" s="15"/>
      <c r="B73" s="15"/>
      <c r="C73" s="15"/>
      <c r="D73" s="15"/>
      <c r="E73" s="15"/>
      <c r="F73" s="15"/>
      <c r="G73" s="15"/>
      <c r="H73" s="15"/>
      <c r="I73" s="15"/>
      <c r="J73" s="15"/>
      <c r="K73" s="15"/>
      <c r="L73" s="15"/>
      <c r="M73" s="15"/>
      <c r="N73" s="15"/>
      <c r="O73" s="15"/>
      <c r="P73" s="15"/>
      <c r="Q73" s="15"/>
      <c r="R73" s="15"/>
    </row>
    <row r="74">
      <c r="A74" s="15"/>
      <c r="B74" s="15"/>
      <c r="C74" s="15"/>
      <c r="D74" s="15"/>
      <c r="E74" s="15"/>
      <c r="F74" s="15"/>
      <c r="G74" s="15"/>
      <c r="H74" s="15"/>
      <c r="I74" s="15"/>
      <c r="J74" s="15"/>
      <c r="K74" s="15"/>
      <c r="L74" s="15"/>
      <c r="M74" s="15"/>
      <c r="N74" s="15"/>
      <c r="O74" s="15"/>
      <c r="P74" s="15"/>
      <c r="Q74" s="15"/>
      <c r="R74" s="15"/>
    </row>
    <row r="75">
      <c r="A75" s="15"/>
      <c r="B75" s="15"/>
      <c r="C75" s="15"/>
      <c r="D75" s="15"/>
      <c r="E75" s="15"/>
      <c r="F75" s="15"/>
      <c r="G75" s="15"/>
      <c r="H75" s="15"/>
      <c r="I75" s="15"/>
      <c r="J75" s="15"/>
      <c r="K75" s="15"/>
      <c r="L75" s="15"/>
      <c r="M75" s="15"/>
      <c r="N75" s="15"/>
      <c r="O75" s="15"/>
      <c r="P75" s="15"/>
      <c r="Q75" s="15"/>
      <c r="R75" s="15"/>
    </row>
    <row r="76">
      <c r="A76" s="15"/>
      <c r="B76" s="15"/>
      <c r="C76" s="15"/>
      <c r="D76" s="15"/>
      <c r="E76" s="15"/>
      <c r="F76" s="15"/>
      <c r="G76" s="15"/>
      <c r="H76" s="15"/>
      <c r="I76" s="15"/>
      <c r="J76" s="15"/>
      <c r="K76" s="15"/>
      <c r="L76" s="15"/>
      <c r="M76" s="15"/>
      <c r="N76" s="15"/>
      <c r="O76" s="15"/>
      <c r="P76" s="15"/>
      <c r="Q76" s="15"/>
      <c r="R76" s="15"/>
    </row>
    <row r="77">
      <c r="A77" s="15"/>
      <c r="B77" s="15"/>
      <c r="C77" s="15"/>
      <c r="D77" s="15"/>
      <c r="E77" s="15"/>
      <c r="F77" s="15"/>
      <c r="G77" s="15"/>
      <c r="H77" s="15"/>
      <c r="I77" s="15"/>
      <c r="J77" s="15"/>
      <c r="K77" s="15"/>
      <c r="L77" s="15"/>
      <c r="M77" s="15"/>
      <c r="N77" s="15"/>
      <c r="O77" s="15"/>
      <c r="P77" s="15"/>
      <c r="Q77" s="15"/>
      <c r="R77" s="15"/>
    </row>
    <row r="78">
      <c r="A78" s="15"/>
      <c r="B78" s="15"/>
      <c r="C78" s="15"/>
      <c r="D78" s="15"/>
      <c r="E78" s="15"/>
      <c r="F78" s="15"/>
      <c r="G78" s="15"/>
      <c r="H78" s="15"/>
      <c r="I78" s="15"/>
      <c r="J78" s="15"/>
      <c r="K78" s="15"/>
      <c r="L78" s="15"/>
      <c r="M78" s="15"/>
      <c r="N78" s="15"/>
      <c r="O78" s="15"/>
      <c r="P78" s="15"/>
      <c r="Q78" s="15"/>
      <c r="R78" s="15"/>
    </row>
    <row r="79">
      <c r="A79" s="15"/>
      <c r="B79" s="15"/>
      <c r="C79" s="15"/>
      <c r="D79" s="15"/>
      <c r="E79" s="15"/>
      <c r="F79" s="15"/>
      <c r="G79" s="15"/>
      <c r="H79" s="15"/>
      <c r="I79" s="15"/>
      <c r="J79" s="15"/>
      <c r="K79" s="15"/>
      <c r="L79" s="15"/>
      <c r="M79" s="15"/>
      <c r="N79" s="15"/>
      <c r="O79" s="15"/>
      <c r="P79" s="15"/>
      <c r="Q79" s="15"/>
      <c r="R79" s="15"/>
    </row>
    <row r="80">
      <c r="A80" s="15"/>
      <c r="B80" s="15"/>
      <c r="C80" s="15"/>
      <c r="D80" s="15"/>
      <c r="E80" s="15"/>
      <c r="F80" s="15"/>
      <c r="G80" s="15"/>
      <c r="H80" s="15"/>
      <c r="I80" s="15"/>
      <c r="J80" s="15"/>
      <c r="K80" s="15"/>
      <c r="L80" s="15"/>
      <c r="M80" s="15"/>
      <c r="N80" s="15"/>
      <c r="O80" s="15"/>
      <c r="P80" s="15"/>
      <c r="Q80" s="15"/>
      <c r="R80" s="15"/>
    </row>
    <row r="81">
      <c r="A81" s="15"/>
      <c r="B81" s="15"/>
      <c r="C81" s="15"/>
      <c r="D81" s="15"/>
      <c r="E81" s="15"/>
      <c r="F81" s="15"/>
      <c r="G81" s="15"/>
      <c r="H81" s="15"/>
      <c r="I81" s="15"/>
      <c r="J81" s="15"/>
      <c r="K81" s="15"/>
      <c r="L81" s="15"/>
      <c r="M81" s="15"/>
      <c r="N81" s="15"/>
      <c r="O81" s="15"/>
      <c r="P81" s="15"/>
      <c r="Q81" s="15"/>
      <c r="R81" s="15"/>
    </row>
    <row r="82">
      <c r="A82" s="15"/>
      <c r="B82" s="15"/>
      <c r="C82" s="15"/>
      <c r="D82" s="15"/>
      <c r="E82" s="15"/>
      <c r="F82" s="15"/>
      <c r="G82" s="15"/>
      <c r="H82" s="15"/>
      <c r="I82" s="15"/>
      <c r="J82" s="15"/>
      <c r="K82" s="15"/>
      <c r="L82" s="15"/>
      <c r="M82" s="15"/>
      <c r="N82" s="15"/>
      <c r="O82" s="15"/>
      <c r="P82" s="15"/>
      <c r="Q82" s="15"/>
      <c r="R82" s="15"/>
    </row>
    <row r="83">
      <c r="A83" s="15"/>
      <c r="B83" s="15"/>
      <c r="C83" s="15"/>
      <c r="D83" s="15"/>
      <c r="E83" s="15"/>
      <c r="F83" s="15"/>
      <c r="G83" s="15"/>
      <c r="H83" s="15"/>
      <c r="I83" s="15"/>
      <c r="J83" s="15"/>
      <c r="K83" s="15"/>
      <c r="L83" s="15"/>
      <c r="M83" s="15"/>
      <c r="N83" s="15"/>
      <c r="O83" s="15"/>
      <c r="P83" s="15"/>
      <c r="Q83" s="15"/>
      <c r="R83" s="15"/>
    </row>
    <row r="84">
      <c r="A84" s="15"/>
      <c r="B84" s="15"/>
      <c r="C84" s="15"/>
      <c r="D84" s="15"/>
      <c r="E84" s="15"/>
      <c r="F84" s="15"/>
      <c r="G84" s="15"/>
      <c r="H84" s="15"/>
      <c r="I84" s="15"/>
      <c r="J84" s="15"/>
      <c r="K84" s="15"/>
      <c r="L84" s="15"/>
      <c r="M84" s="15"/>
      <c r="N84" s="15"/>
      <c r="O84" s="15"/>
      <c r="P84" s="15"/>
      <c r="Q84" s="15"/>
      <c r="R84" s="15"/>
    </row>
    <row r="85">
      <c r="A85" s="15"/>
      <c r="B85" s="15"/>
      <c r="C85" s="15"/>
      <c r="D85" s="15"/>
      <c r="E85" s="15"/>
      <c r="F85" s="15"/>
      <c r="G85" s="15"/>
      <c r="H85" s="15"/>
      <c r="I85" s="15"/>
      <c r="J85" s="15"/>
      <c r="K85" s="15"/>
      <c r="L85" s="15"/>
      <c r="M85" s="15"/>
      <c r="N85" s="15"/>
      <c r="O85" s="15"/>
      <c r="P85" s="15"/>
      <c r="Q85" s="15"/>
      <c r="R85" s="15"/>
    </row>
    <row r="86">
      <c r="A86" s="15"/>
      <c r="B86" s="15"/>
      <c r="C86" s="15"/>
      <c r="D86" s="15"/>
      <c r="E86" s="15"/>
      <c r="F86" s="15"/>
      <c r="G86" s="15"/>
      <c r="H86" s="15"/>
      <c r="I86" s="15"/>
      <c r="J86" s="15"/>
      <c r="K86" s="15"/>
      <c r="L86" s="15"/>
      <c r="M86" s="15"/>
      <c r="N86" s="15"/>
      <c r="O86" s="15"/>
      <c r="P86" s="15"/>
      <c r="Q86" s="15"/>
      <c r="R86" s="15"/>
    </row>
    <row r="87">
      <c r="A87" s="15"/>
      <c r="B87" s="15"/>
      <c r="C87" s="15"/>
      <c r="D87" s="15"/>
      <c r="E87" s="15"/>
      <c r="F87" s="15"/>
      <c r="G87" s="15"/>
      <c r="H87" s="15"/>
      <c r="I87" s="15"/>
      <c r="J87" s="15"/>
      <c r="K87" s="15"/>
      <c r="L87" s="15"/>
      <c r="M87" s="15"/>
      <c r="N87" s="15"/>
      <c r="O87" s="15"/>
      <c r="P87" s="15"/>
      <c r="Q87" s="15"/>
      <c r="R87" s="15"/>
    </row>
    <row r="88">
      <c r="A88" s="15"/>
      <c r="B88" s="15"/>
      <c r="C88" s="15"/>
      <c r="D88" s="15"/>
      <c r="E88" s="15"/>
      <c r="F88" s="15"/>
      <c r="G88" s="15"/>
      <c r="H88" s="15"/>
      <c r="I88" s="15"/>
      <c r="J88" s="15"/>
      <c r="K88" s="15"/>
      <c r="L88" s="15"/>
      <c r="M88" s="15"/>
      <c r="N88" s="15"/>
      <c r="O88" s="15"/>
      <c r="P88" s="15"/>
      <c r="Q88" s="15"/>
      <c r="R88" s="15"/>
    </row>
    <row r="89">
      <c r="A89" s="15"/>
      <c r="B89" s="15"/>
      <c r="C89" s="15"/>
      <c r="D89" s="15"/>
      <c r="E89" s="15"/>
      <c r="F89" s="15"/>
      <c r="G89" s="15"/>
      <c r="H89" s="15"/>
      <c r="I89" s="15"/>
      <c r="J89" s="15"/>
      <c r="K89" s="15"/>
      <c r="L89" s="15"/>
      <c r="M89" s="15"/>
      <c r="N89" s="15"/>
      <c r="O89" s="15"/>
      <c r="P89" s="15"/>
      <c r="Q89" s="15"/>
      <c r="R89" s="15"/>
    </row>
    <row r="90">
      <c r="A90" s="15"/>
      <c r="B90" s="15"/>
      <c r="C90" s="15"/>
      <c r="D90" s="15"/>
      <c r="E90" s="15"/>
      <c r="F90" s="15"/>
      <c r="G90" s="15"/>
      <c r="H90" s="15"/>
      <c r="I90" s="15"/>
      <c r="J90" s="15"/>
      <c r="K90" s="15"/>
      <c r="L90" s="15"/>
      <c r="M90" s="15"/>
      <c r="N90" s="15"/>
      <c r="O90" s="15"/>
      <c r="P90" s="15"/>
      <c r="Q90" s="15"/>
      <c r="R90" s="15"/>
    </row>
    <row r="91">
      <c r="A91" s="15"/>
      <c r="B91" s="15"/>
      <c r="C91" s="15"/>
      <c r="D91" s="15"/>
      <c r="E91" s="15"/>
      <c r="F91" s="15"/>
      <c r="G91" s="15"/>
      <c r="H91" s="15"/>
      <c r="I91" s="15"/>
      <c r="J91" s="15"/>
      <c r="K91" s="15"/>
      <c r="L91" s="15"/>
      <c r="M91" s="15"/>
      <c r="N91" s="15"/>
      <c r="O91" s="15"/>
      <c r="P91" s="15"/>
      <c r="Q91" s="15"/>
      <c r="R91" s="15"/>
    </row>
    <row r="92">
      <c r="A92" s="15"/>
      <c r="B92" s="15"/>
      <c r="C92" s="15"/>
      <c r="D92" s="15"/>
      <c r="E92" s="15"/>
      <c r="F92" s="15"/>
      <c r="G92" s="15"/>
      <c r="H92" s="15"/>
      <c r="I92" s="15"/>
      <c r="J92" s="15"/>
      <c r="K92" s="15"/>
      <c r="L92" s="15"/>
      <c r="M92" s="15"/>
      <c r="N92" s="15"/>
      <c r="O92" s="15"/>
      <c r="P92" s="15"/>
      <c r="Q92" s="15"/>
      <c r="R92" s="15"/>
    </row>
    <row r="93">
      <c r="A93" s="15"/>
      <c r="B93" s="15"/>
      <c r="C93" s="15"/>
      <c r="D93" s="15"/>
      <c r="E93" s="15"/>
      <c r="F93" s="15"/>
      <c r="G93" s="15"/>
      <c r="H93" s="15"/>
      <c r="I93" s="15"/>
      <c r="J93" s="15"/>
      <c r="K93" s="15"/>
      <c r="L93" s="15"/>
      <c r="M93" s="15"/>
      <c r="N93" s="15"/>
      <c r="O93" s="15"/>
      <c r="P93" s="15"/>
      <c r="Q93" s="15"/>
      <c r="R93" s="15"/>
    </row>
    <row r="94">
      <c r="A94" s="15"/>
      <c r="B94" s="15"/>
      <c r="C94" s="15"/>
      <c r="D94" s="15"/>
      <c r="E94" s="15"/>
      <c r="F94" s="15"/>
      <c r="G94" s="15"/>
      <c r="H94" s="15"/>
      <c r="I94" s="15"/>
      <c r="J94" s="15"/>
      <c r="K94" s="15"/>
      <c r="L94" s="15"/>
      <c r="M94" s="15"/>
      <c r="N94" s="15"/>
      <c r="O94" s="15"/>
      <c r="P94" s="15"/>
      <c r="Q94" s="15"/>
      <c r="R94" s="15"/>
    </row>
    <row r="95">
      <c r="A95" s="15"/>
      <c r="B95" s="15"/>
      <c r="C95" s="15"/>
      <c r="D95" s="15"/>
      <c r="E95" s="15"/>
      <c r="F95" s="15"/>
      <c r="G95" s="15"/>
      <c r="H95" s="15"/>
      <c r="I95" s="15"/>
      <c r="J95" s="15"/>
      <c r="K95" s="15"/>
      <c r="L95" s="15"/>
      <c r="M95" s="15"/>
      <c r="N95" s="15"/>
      <c r="O95" s="15"/>
      <c r="P95" s="15"/>
      <c r="Q95" s="15"/>
      <c r="R95" s="15"/>
    </row>
    <row r="96">
      <c r="A96" s="15"/>
      <c r="B96" s="15"/>
      <c r="C96" s="15"/>
      <c r="D96" s="15"/>
      <c r="E96" s="15"/>
      <c r="F96" s="15"/>
      <c r="G96" s="15"/>
      <c r="H96" s="15"/>
      <c r="I96" s="15"/>
      <c r="J96" s="15"/>
      <c r="K96" s="15"/>
      <c r="L96" s="15"/>
      <c r="M96" s="15"/>
      <c r="N96" s="15"/>
      <c r="O96" s="15"/>
      <c r="P96" s="15"/>
      <c r="Q96" s="15"/>
      <c r="R96" s="15"/>
    </row>
    <row r="97">
      <c r="A97" s="15"/>
      <c r="B97" s="15"/>
      <c r="C97" s="15"/>
      <c r="D97" s="15"/>
      <c r="E97" s="15"/>
      <c r="F97" s="15"/>
      <c r="G97" s="15"/>
      <c r="H97" s="15"/>
      <c r="I97" s="15"/>
      <c r="J97" s="15"/>
      <c r="K97" s="15"/>
      <c r="L97" s="15"/>
      <c r="M97" s="15"/>
      <c r="N97" s="15"/>
      <c r="O97" s="15"/>
      <c r="P97" s="15"/>
      <c r="Q97" s="15"/>
      <c r="R97" s="15"/>
    </row>
    <row r="98">
      <c r="A98" s="15"/>
      <c r="B98" s="15"/>
      <c r="C98" s="15"/>
      <c r="D98" s="15"/>
      <c r="E98" s="15"/>
      <c r="F98" s="15"/>
      <c r="G98" s="15"/>
      <c r="H98" s="15"/>
      <c r="I98" s="15"/>
      <c r="J98" s="15"/>
      <c r="K98" s="15"/>
      <c r="L98" s="15"/>
      <c r="M98" s="15"/>
      <c r="N98" s="15"/>
      <c r="O98" s="15"/>
      <c r="P98" s="15"/>
      <c r="Q98" s="15"/>
      <c r="R98" s="15"/>
    </row>
    <row r="99">
      <c r="A99" s="15"/>
      <c r="B99" s="15"/>
      <c r="C99" s="15"/>
      <c r="D99" s="15"/>
      <c r="E99" s="15"/>
      <c r="F99" s="15"/>
      <c r="G99" s="15"/>
      <c r="H99" s="15"/>
      <c r="I99" s="15"/>
      <c r="J99" s="15"/>
      <c r="K99" s="15"/>
      <c r="L99" s="15"/>
      <c r="M99" s="15"/>
      <c r="N99" s="15"/>
      <c r="O99" s="15"/>
      <c r="P99" s="15"/>
      <c r="Q99" s="15"/>
      <c r="R99" s="15"/>
    </row>
    <row r="100">
      <c r="A100" s="15"/>
      <c r="B100" s="15"/>
      <c r="C100" s="15"/>
      <c r="D100" s="15"/>
      <c r="E100" s="15"/>
      <c r="F100" s="15"/>
      <c r="G100" s="15"/>
      <c r="H100" s="15"/>
      <c r="I100" s="15"/>
      <c r="J100" s="15"/>
      <c r="K100" s="15"/>
      <c r="L100" s="15"/>
      <c r="M100" s="15"/>
      <c r="N100" s="15"/>
      <c r="O100" s="15"/>
      <c r="P100" s="15"/>
      <c r="Q100" s="15"/>
      <c r="R100" s="15"/>
    </row>
    <row r="101">
      <c r="A101" s="15"/>
      <c r="B101" s="15"/>
      <c r="C101" s="15"/>
      <c r="D101" s="15"/>
      <c r="E101" s="15"/>
      <c r="F101" s="15"/>
      <c r="G101" s="15"/>
      <c r="H101" s="15"/>
      <c r="I101" s="15"/>
      <c r="J101" s="15"/>
      <c r="K101" s="15"/>
      <c r="L101" s="15"/>
      <c r="M101" s="15"/>
      <c r="N101" s="15"/>
      <c r="O101" s="15"/>
      <c r="P101" s="15"/>
      <c r="Q101" s="15"/>
      <c r="R101" s="15"/>
    </row>
    <row r="102">
      <c r="A102" s="15"/>
      <c r="B102" s="15"/>
      <c r="C102" s="15"/>
      <c r="D102" s="15"/>
      <c r="E102" s="15"/>
      <c r="F102" s="15"/>
      <c r="G102" s="15"/>
      <c r="H102" s="15"/>
      <c r="I102" s="15"/>
      <c r="J102" s="15"/>
      <c r="K102" s="15"/>
      <c r="L102" s="15"/>
      <c r="M102" s="15"/>
      <c r="N102" s="15"/>
      <c r="O102" s="15"/>
      <c r="P102" s="15"/>
      <c r="Q102" s="15"/>
      <c r="R102" s="15"/>
    </row>
    <row r="103">
      <c r="A103" s="15"/>
      <c r="B103" s="15"/>
      <c r="C103" s="15"/>
      <c r="D103" s="15"/>
      <c r="E103" s="15"/>
      <c r="F103" s="15"/>
      <c r="G103" s="15"/>
      <c r="H103" s="15"/>
      <c r="I103" s="15"/>
      <c r="J103" s="15"/>
      <c r="K103" s="15"/>
      <c r="L103" s="15"/>
      <c r="M103" s="15"/>
      <c r="N103" s="15"/>
      <c r="O103" s="15"/>
      <c r="P103" s="15"/>
      <c r="Q103" s="15"/>
      <c r="R103" s="15"/>
    </row>
    <row r="104">
      <c r="A104" s="15"/>
      <c r="B104" s="15"/>
      <c r="C104" s="15"/>
      <c r="D104" s="15"/>
      <c r="E104" s="15"/>
      <c r="F104" s="15"/>
      <c r="G104" s="15"/>
      <c r="H104" s="15"/>
      <c r="I104" s="15"/>
      <c r="J104" s="15"/>
      <c r="K104" s="15"/>
      <c r="L104" s="15"/>
      <c r="M104" s="15"/>
      <c r="N104" s="15"/>
      <c r="O104" s="15"/>
      <c r="P104" s="15"/>
      <c r="Q104" s="15"/>
      <c r="R104" s="15"/>
    </row>
    <row r="105">
      <c r="A105" s="15"/>
      <c r="B105" s="15"/>
      <c r="C105" s="15"/>
      <c r="D105" s="15"/>
      <c r="E105" s="15"/>
      <c r="F105" s="15"/>
      <c r="G105" s="15"/>
      <c r="H105" s="15"/>
      <c r="I105" s="15"/>
      <c r="J105" s="15"/>
      <c r="K105" s="15"/>
      <c r="L105" s="15"/>
      <c r="M105" s="15"/>
      <c r="N105" s="15"/>
      <c r="O105" s="15"/>
      <c r="P105" s="15"/>
      <c r="Q105" s="15"/>
      <c r="R105" s="15"/>
    </row>
    <row r="106">
      <c r="A106" s="15"/>
      <c r="B106" s="15"/>
      <c r="C106" s="15"/>
      <c r="D106" s="15"/>
      <c r="E106" s="15"/>
      <c r="F106" s="15"/>
      <c r="G106" s="15"/>
      <c r="H106" s="15"/>
      <c r="I106" s="15"/>
      <c r="J106" s="15"/>
      <c r="K106" s="15"/>
      <c r="L106" s="15"/>
      <c r="M106" s="15"/>
      <c r="N106" s="15"/>
      <c r="O106" s="15"/>
      <c r="P106" s="15"/>
      <c r="Q106" s="15"/>
      <c r="R106" s="15"/>
    </row>
    <row r="107">
      <c r="A107" s="15"/>
      <c r="B107" s="15"/>
      <c r="C107" s="15"/>
      <c r="D107" s="15"/>
      <c r="E107" s="15"/>
      <c r="F107" s="15"/>
      <c r="G107" s="15"/>
      <c r="H107" s="15"/>
      <c r="I107" s="15"/>
      <c r="J107" s="15"/>
      <c r="K107" s="15"/>
      <c r="L107" s="15"/>
      <c r="M107" s="15"/>
      <c r="N107" s="15"/>
      <c r="O107" s="15"/>
      <c r="P107" s="15"/>
      <c r="Q107" s="15"/>
      <c r="R107" s="15"/>
    </row>
    <row r="108">
      <c r="A108" s="15"/>
      <c r="B108" s="15"/>
      <c r="C108" s="15"/>
      <c r="D108" s="15"/>
      <c r="E108" s="15"/>
      <c r="F108" s="15"/>
      <c r="G108" s="15"/>
      <c r="H108" s="15"/>
      <c r="I108" s="15"/>
      <c r="J108" s="15"/>
      <c r="K108" s="15"/>
      <c r="L108" s="15"/>
      <c r="M108" s="15"/>
      <c r="N108" s="15"/>
      <c r="O108" s="15"/>
      <c r="P108" s="15"/>
      <c r="Q108" s="15"/>
      <c r="R108" s="15"/>
    </row>
    <row r="109">
      <c r="A109" s="15"/>
      <c r="B109" s="15"/>
      <c r="C109" s="15"/>
      <c r="D109" s="15"/>
      <c r="E109" s="15"/>
      <c r="F109" s="15"/>
      <c r="G109" s="15"/>
      <c r="H109" s="15"/>
      <c r="I109" s="15"/>
      <c r="J109" s="15"/>
      <c r="K109" s="15"/>
      <c r="L109" s="15"/>
      <c r="M109" s="15"/>
      <c r="N109" s="15"/>
      <c r="O109" s="15"/>
      <c r="P109" s="15"/>
      <c r="Q109" s="15"/>
      <c r="R109" s="15"/>
    </row>
    <row r="110">
      <c r="A110" s="15"/>
      <c r="B110" s="15"/>
      <c r="C110" s="15"/>
      <c r="D110" s="15"/>
      <c r="E110" s="15"/>
      <c r="F110" s="15"/>
      <c r="G110" s="15"/>
      <c r="H110" s="15"/>
      <c r="I110" s="15"/>
      <c r="J110" s="15"/>
      <c r="K110" s="15"/>
      <c r="L110" s="15"/>
      <c r="M110" s="15"/>
      <c r="N110" s="15"/>
      <c r="O110" s="15"/>
      <c r="P110" s="15"/>
      <c r="Q110" s="15"/>
      <c r="R110" s="15"/>
    </row>
    <row r="111">
      <c r="A111" s="15"/>
      <c r="B111" s="15"/>
      <c r="C111" s="15"/>
      <c r="D111" s="15"/>
      <c r="E111" s="15"/>
      <c r="F111" s="15"/>
      <c r="G111" s="15"/>
      <c r="H111" s="15"/>
      <c r="I111" s="15"/>
      <c r="J111" s="15"/>
      <c r="K111" s="15"/>
      <c r="L111" s="15"/>
      <c r="M111" s="15"/>
      <c r="N111" s="15"/>
      <c r="O111" s="15"/>
      <c r="P111" s="15"/>
      <c r="Q111" s="15"/>
      <c r="R111" s="15"/>
    </row>
    <row r="112">
      <c r="A112" s="15"/>
      <c r="B112" s="15"/>
      <c r="C112" s="15"/>
      <c r="D112" s="15"/>
      <c r="E112" s="15"/>
      <c r="F112" s="15"/>
      <c r="G112" s="15"/>
      <c r="H112" s="15"/>
      <c r="I112" s="15"/>
      <c r="J112" s="15"/>
      <c r="K112" s="15"/>
      <c r="L112" s="15"/>
      <c r="M112" s="15"/>
      <c r="N112" s="15"/>
      <c r="O112" s="15"/>
      <c r="P112" s="15"/>
      <c r="Q112" s="15"/>
      <c r="R112" s="15"/>
    </row>
    <row r="113">
      <c r="A113" s="15"/>
      <c r="B113" s="15"/>
      <c r="C113" s="15"/>
      <c r="D113" s="15"/>
      <c r="E113" s="15"/>
      <c r="F113" s="15"/>
      <c r="G113" s="15"/>
      <c r="H113" s="15"/>
      <c r="I113" s="15"/>
      <c r="J113" s="15"/>
      <c r="K113" s="15"/>
      <c r="L113" s="15"/>
      <c r="M113" s="15"/>
      <c r="N113" s="15"/>
      <c r="O113" s="15"/>
      <c r="P113" s="15"/>
      <c r="Q113" s="15"/>
      <c r="R113" s="15"/>
    </row>
    <row r="114">
      <c r="A114" s="15"/>
      <c r="B114" s="15"/>
      <c r="C114" s="15"/>
      <c r="D114" s="15"/>
      <c r="E114" s="15"/>
      <c r="F114" s="15"/>
      <c r="G114" s="15"/>
      <c r="H114" s="15"/>
      <c r="I114" s="15"/>
      <c r="J114" s="15"/>
      <c r="K114" s="15"/>
      <c r="L114" s="15"/>
      <c r="M114" s="15"/>
      <c r="N114" s="15"/>
      <c r="O114" s="15"/>
      <c r="P114" s="15"/>
      <c r="Q114" s="15"/>
      <c r="R114" s="15"/>
    </row>
    <row r="115">
      <c r="A115" s="15"/>
      <c r="B115" s="15"/>
      <c r="C115" s="15"/>
      <c r="D115" s="15"/>
      <c r="E115" s="15"/>
      <c r="F115" s="15"/>
      <c r="G115" s="15"/>
      <c r="H115" s="15"/>
      <c r="I115" s="15"/>
      <c r="J115" s="15"/>
      <c r="K115" s="15"/>
      <c r="L115" s="15"/>
      <c r="M115" s="15"/>
      <c r="N115" s="15"/>
      <c r="O115" s="15"/>
      <c r="P115" s="15"/>
      <c r="Q115" s="15"/>
      <c r="R115" s="15"/>
    </row>
    <row r="116">
      <c r="A116" s="15"/>
      <c r="B116" s="15"/>
      <c r="C116" s="15"/>
      <c r="D116" s="15"/>
      <c r="E116" s="15"/>
      <c r="F116" s="15"/>
      <c r="G116" s="15"/>
      <c r="H116" s="15"/>
      <c r="I116" s="15"/>
      <c r="J116" s="15"/>
      <c r="K116" s="15"/>
      <c r="L116" s="15"/>
      <c r="M116" s="15"/>
      <c r="N116" s="15"/>
      <c r="O116" s="15"/>
      <c r="P116" s="15"/>
      <c r="Q116" s="15"/>
      <c r="R116" s="15"/>
    </row>
    <row r="117">
      <c r="A117" s="15"/>
      <c r="B117" s="15"/>
      <c r="C117" s="15"/>
      <c r="D117" s="15"/>
      <c r="E117" s="15"/>
      <c r="F117" s="15"/>
      <c r="G117" s="15"/>
      <c r="H117" s="15"/>
      <c r="I117" s="15"/>
      <c r="J117" s="15"/>
      <c r="K117" s="15"/>
      <c r="L117" s="15"/>
      <c r="M117" s="15"/>
      <c r="N117" s="15"/>
      <c r="O117" s="15"/>
      <c r="P117" s="15"/>
      <c r="Q117" s="15"/>
      <c r="R117" s="15"/>
    </row>
    <row r="118">
      <c r="A118" s="15"/>
      <c r="B118" s="15"/>
      <c r="C118" s="15"/>
      <c r="D118" s="15"/>
      <c r="E118" s="15"/>
      <c r="F118" s="15"/>
      <c r="G118" s="15"/>
      <c r="H118" s="15"/>
      <c r="I118" s="15"/>
      <c r="J118" s="15"/>
      <c r="K118" s="15"/>
      <c r="L118" s="15"/>
      <c r="M118" s="15"/>
      <c r="N118" s="15"/>
      <c r="O118" s="15"/>
      <c r="P118" s="15"/>
      <c r="Q118" s="15"/>
      <c r="R118" s="15"/>
    </row>
    <row r="119">
      <c r="A119" s="15"/>
      <c r="B119" s="15"/>
      <c r="C119" s="15"/>
      <c r="D119" s="15"/>
      <c r="E119" s="15"/>
      <c r="F119" s="15"/>
      <c r="G119" s="15"/>
      <c r="H119" s="15"/>
      <c r="I119" s="15"/>
      <c r="J119" s="15"/>
      <c r="K119" s="15"/>
      <c r="L119" s="15"/>
      <c r="M119" s="15"/>
      <c r="N119" s="15"/>
      <c r="O119" s="15"/>
      <c r="P119" s="15"/>
      <c r="Q119" s="15"/>
      <c r="R119" s="15"/>
    </row>
    <row r="120">
      <c r="A120" s="15"/>
      <c r="B120" s="15"/>
      <c r="C120" s="15"/>
      <c r="D120" s="15"/>
      <c r="E120" s="15"/>
      <c r="F120" s="15"/>
      <c r="G120" s="15"/>
      <c r="H120" s="15"/>
      <c r="I120" s="15"/>
      <c r="J120" s="15"/>
      <c r="K120" s="15"/>
      <c r="L120" s="15"/>
      <c r="M120" s="15"/>
      <c r="N120" s="15"/>
      <c r="O120" s="15"/>
      <c r="P120" s="15"/>
      <c r="Q120" s="15"/>
      <c r="R120" s="15"/>
    </row>
    <row r="121">
      <c r="A121" s="15"/>
      <c r="B121" s="15"/>
      <c r="C121" s="15"/>
      <c r="D121" s="15"/>
      <c r="E121" s="15"/>
      <c r="F121" s="15"/>
      <c r="G121" s="15"/>
      <c r="H121" s="15"/>
      <c r="I121" s="15"/>
      <c r="J121" s="15"/>
      <c r="K121" s="15"/>
      <c r="L121" s="15"/>
      <c r="M121" s="15"/>
      <c r="N121" s="15"/>
      <c r="O121" s="15"/>
      <c r="P121" s="15"/>
      <c r="Q121" s="15"/>
      <c r="R121" s="15"/>
    </row>
    <row r="122">
      <c r="A122" s="15"/>
      <c r="B122" s="15"/>
      <c r="C122" s="15"/>
      <c r="D122" s="15"/>
      <c r="E122" s="15"/>
      <c r="F122" s="15"/>
      <c r="G122" s="15"/>
      <c r="H122" s="15"/>
      <c r="I122" s="15"/>
      <c r="J122" s="15"/>
      <c r="K122" s="15"/>
      <c r="L122" s="15"/>
      <c r="M122" s="15"/>
      <c r="N122" s="15"/>
      <c r="O122" s="15"/>
      <c r="P122" s="15"/>
      <c r="Q122" s="15"/>
      <c r="R122" s="15"/>
    </row>
    <row r="123">
      <c r="A123" s="15"/>
      <c r="B123" s="15"/>
      <c r="C123" s="15"/>
      <c r="D123" s="15"/>
      <c r="E123" s="15"/>
      <c r="F123" s="15"/>
      <c r="G123" s="15"/>
      <c r="H123" s="15"/>
      <c r="I123" s="15"/>
      <c r="J123" s="15"/>
      <c r="K123" s="15"/>
      <c r="L123" s="15"/>
      <c r="M123" s="15"/>
      <c r="N123" s="15"/>
      <c r="O123" s="15"/>
      <c r="P123" s="15"/>
      <c r="Q123" s="15"/>
      <c r="R123" s="15"/>
    </row>
    <row r="124">
      <c r="A124" s="15"/>
      <c r="B124" s="15"/>
      <c r="C124" s="15"/>
      <c r="D124" s="15"/>
      <c r="E124" s="15"/>
      <c r="F124" s="15"/>
      <c r="G124" s="15"/>
      <c r="H124" s="15"/>
      <c r="I124" s="15"/>
      <c r="J124" s="15"/>
      <c r="K124" s="15"/>
      <c r="L124" s="15"/>
      <c r="M124" s="15"/>
      <c r="N124" s="15"/>
      <c r="O124" s="15"/>
      <c r="P124" s="15"/>
      <c r="Q124" s="15"/>
      <c r="R124" s="15"/>
    </row>
    <row r="125">
      <c r="A125" s="15"/>
      <c r="B125" s="15"/>
      <c r="C125" s="15"/>
      <c r="D125" s="15"/>
      <c r="E125" s="15"/>
      <c r="F125" s="15"/>
      <c r="G125" s="15"/>
      <c r="H125" s="15"/>
      <c r="I125" s="15"/>
      <c r="J125" s="15"/>
      <c r="K125" s="15"/>
      <c r="L125" s="15"/>
      <c r="M125" s="15"/>
      <c r="N125" s="15"/>
      <c r="O125" s="15"/>
      <c r="P125" s="15"/>
      <c r="Q125" s="15"/>
      <c r="R125" s="15"/>
    </row>
    <row r="126">
      <c r="A126" s="15"/>
      <c r="B126" s="15"/>
      <c r="C126" s="15"/>
      <c r="D126" s="15"/>
      <c r="E126" s="15"/>
      <c r="F126" s="15"/>
      <c r="G126" s="15"/>
      <c r="H126" s="15"/>
      <c r="I126" s="15"/>
      <c r="J126" s="15"/>
      <c r="K126" s="15"/>
      <c r="L126" s="15"/>
      <c r="M126" s="15"/>
      <c r="N126" s="15"/>
      <c r="O126" s="15"/>
      <c r="P126" s="15"/>
      <c r="Q126" s="15"/>
      <c r="R126" s="15"/>
    </row>
    <row r="127">
      <c r="A127" s="15"/>
      <c r="B127" s="15"/>
      <c r="C127" s="15"/>
      <c r="D127" s="15"/>
      <c r="E127" s="15"/>
      <c r="F127" s="15"/>
      <c r="G127" s="15"/>
      <c r="H127" s="15"/>
      <c r="I127" s="15"/>
      <c r="J127" s="15"/>
      <c r="K127" s="15"/>
      <c r="L127" s="15"/>
      <c r="M127" s="15"/>
      <c r="N127" s="15"/>
      <c r="O127" s="15"/>
      <c r="P127" s="15"/>
      <c r="Q127" s="15"/>
      <c r="R127" s="15"/>
    </row>
    <row r="128">
      <c r="A128" s="15"/>
      <c r="B128" s="15"/>
      <c r="C128" s="15"/>
      <c r="D128" s="15"/>
      <c r="E128" s="15"/>
      <c r="F128" s="15"/>
      <c r="G128" s="15"/>
      <c r="H128" s="15"/>
      <c r="I128" s="15"/>
      <c r="J128" s="15"/>
      <c r="K128" s="15"/>
      <c r="L128" s="15"/>
      <c r="M128" s="15"/>
      <c r="N128" s="15"/>
      <c r="O128" s="15"/>
      <c r="P128" s="15"/>
      <c r="Q128" s="15"/>
      <c r="R128" s="15"/>
    </row>
    <row r="129">
      <c r="A129" s="15"/>
      <c r="B129" s="15"/>
      <c r="C129" s="15"/>
      <c r="D129" s="15"/>
      <c r="E129" s="15"/>
      <c r="F129" s="15"/>
      <c r="G129" s="15"/>
      <c r="H129" s="15"/>
      <c r="I129" s="15"/>
      <c r="J129" s="15"/>
      <c r="K129" s="15"/>
      <c r="L129" s="15"/>
      <c r="M129" s="15"/>
      <c r="N129" s="15"/>
      <c r="O129" s="15"/>
      <c r="P129" s="15"/>
      <c r="Q129" s="15"/>
      <c r="R129" s="15"/>
    </row>
    <row r="130">
      <c r="A130" s="15"/>
      <c r="B130" s="15"/>
      <c r="C130" s="15"/>
      <c r="D130" s="15"/>
      <c r="E130" s="15"/>
      <c r="F130" s="15"/>
      <c r="G130" s="15"/>
      <c r="H130" s="15"/>
      <c r="I130" s="15"/>
      <c r="J130" s="15"/>
      <c r="K130" s="15"/>
      <c r="L130" s="15"/>
      <c r="M130" s="15"/>
      <c r="N130" s="15"/>
      <c r="O130" s="15"/>
      <c r="P130" s="15"/>
      <c r="Q130" s="15"/>
      <c r="R130" s="15"/>
    </row>
    <row r="131">
      <c r="A131" s="15"/>
      <c r="B131" s="15"/>
      <c r="C131" s="15"/>
      <c r="D131" s="15"/>
      <c r="E131" s="15"/>
      <c r="F131" s="15"/>
      <c r="G131" s="15"/>
      <c r="H131" s="15"/>
      <c r="I131" s="15"/>
      <c r="J131" s="15"/>
      <c r="K131" s="15"/>
      <c r="L131" s="15"/>
      <c r="M131" s="15"/>
      <c r="N131" s="15"/>
      <c r="O131" s="15"/>
      <c r="P131" s="15"/>
      <c r="Q131" s="15"/>
      <c r="R131" s="15"/>
    </row>
    <row r="132">
      <c r="A132" s="15"/>
      <c r="B132" s="15"/>
      <c r="C132" s="15"/>
      <c r="D132" s="15"/>
      <c r="E132" s="15"/>
      <c r="F132" s="15"/>
      <c r="G132" s="15"/>
      <c r="H132" s="15"/>
      <c r="I132" s="15"/>
      <c r="J132" s="15"/>
      <c r="K132" s="15"/>
      <c r="L132" s="15"/>
      <c r="M132" s="15"/>
      <c r="N132" s="15"/>
      <c r="O132" s="15"/>
      <c r="P132" s="15"/>
      <c r="Q132" s="15"/>
      <c r="R132" s="15"/>
    </row>
    <row r="133">
      <c r="A133" s="15"/>
      <c r="B133" s="15"/>
      <c r="C133" s="15"/>
      <c r="D133" s="15"/>
      <c r="E133" s="15"/>
      <c r="F133" s="15"/>
      <c r="G133" s="15"/>
      <c r="H133" s="15"/>
      <c r="I133" s="15"/>
      <c r="J133" s="15"/>
      <c r="K133" s="15"/>
      <c r="L133" s="15"/>
      <c r="M133" s="15"/>
      <c r="N133" s="15"/>
      <c r="O133" s="15"/>
      <c r="P133" s="15"/>
      <c r="Q133" s="15"/>
      <c r="R133" s="15"/>
    </row>
    <row r="134">
      <c r="A134" s="15"/>
      <c r="B134" s="15"/>
      <c r="C134" s="15"/>
      <c r="D134" s="15"/>
      <c r="E134" s="15"/>
      <c r="F134" s="15"/>
      <c r="G134" s="15"/>
      <c r="H134" s="15"/>
      <c r="I134" s="15"/>
      <c r="J134" s="15"/>
      <c r="K134" s="15"/>
      <c r="L134" s="15"/>
      <c r="M134" s="15"/>
      <c r="N134" s="15"/>
      <c r="O134" s="15"/>
      <c r="P134" s="15"/>
      <c r="Q134" s="15"/>
      <c r="R134" s="15"/>
    </row>
    <row r="135">
      <c r="A135" s="15"/>
      <c r="B135" s="15"/>
      <c r="C135" s="15"/>
      <c r="D135" s="15"/>
      <c r="E135" s="15"/>
      <c r="F135" s="15"/>
      <c r="G135" s="15"/>
      <c r="H135" s="15"/>
      <c r="I135" s="15"/>
      <c r="J135" s="15"/>
      <c r="K135" s="15"/>
      <c r="L135" s="15"/>
      <c r="M135" s="15"/>
      <c r="N135" s="15"/>
      <c r="O135" s="15"/>
      <c r="P135" s="15"/>
      <c r="Q135" s="15"/>
      <c r="R135" s="15"/>
    </row>
    <row r="136">
      <c r="A136" s="15"/>
      <c r="B136" s="15"/>
      <c r="C136" s="15"/>
      <c r="D136" s="15"/>
      <c r="E136" s="15"/>
      <c r="F136" s="15"/>
      <c r="G136" s="15"/>
      <c r="H136" s="15"/>
      <c r="I136" s="15"/>
      <c r="J136" s="15"/>
      <c r="K136" s="15"/>
      <c r="L136" s="15"/>
      <c r="M136" s="15"/>
      <c r="N136" s="15"/>
      <c r="O136" s="15"/>
      <c r="P136" s="15"/>
      <c r="Q136" s="15"/>
      <c r="R136" s="15"/>
    </row>
    <row r="137">
      <c r="A137" s="15"/>
      <c r="B137" s="15"/>
      <c r="C137" s="15"/>
      <c r="D137" s="15"/>
      <c r="E137" s="15"/>
      <c r="F137" s="15"/>
      <c r="G137" s="15"/>
      <c r="H137" s="15"/>
      <c r="I137" s="15"/>
      <c r="J137" s="15"/>
      <c r="K137" s="15"/>
      <c r="L137" s="15"/>
      <c r="M137" s="15"/>
      <c r="N137" s="15"/>
      <c r="O137" s="15"/>
      <c r="P137" s="15"/>
      <c r="Q137" s="15"/>
      <c r="R137" s="15"/>
    </row>
    <row r="138">
      <c r="A138" s="15"/>
      <c r="B138" s="15"/>
      <c r="C138" s="15"/>
      <c r="D138" s="15"/>
      <c r="E138" s="15"/>
      <c r="F138" s="15"/>
      <c r="G138" s="15"/>
      <c r="H138" s="15"/>
      <c r="I138" s="15"/>
      <c r="J138" s="15"/>
      <c r="K138" s="15"/>
      <c r="L138" s="15"/>
      <c r="M138" s="15"/>
      <c r="N138" s="15"/>
      <c r="O138" s="15"/>
      <c r="P138" s="15"/>
      <c r="Q138" s="15"/>
      <c r="R138" s="15"/>
    </row>
    <row r="139">
      <c r="A139" s="15"/>
      <c r="B139" s="15"/>
      <c r="C139" s="15"/>
      <c r="D139" s="15"/>
      <c r="E139" s="15"/>
      <c r="F139" s="15"/>
      <c r="G139" s="15"/>
      <c r="H139" s="15"/>
      <c r="I139" s="15"/>
      <c r="J139" s="15"/>
      <c r="K139" s="15"/>
      <c r="L139" s="15"/>
      <c r="M139" s="15"/>
      <c r="N139" s="15"/>
      <c r="O139" s="15"/>
      <c r="P139" s="15"/>
      <c r="Q139" s="15"/>
      <c r="R139" s="15"/>
    </row>
    <row r="140">
      <c r="A140" s="15"/>
      <c r="B140" s="15"/>
      <c r="C140" s="15"/>
      <c r="D140" s="15"/>
      <c r="E140" s="15"/>
      <c r="F140" s="15"/>
      <c r="G140" s="15"/>
      <c r="H140" s="15"/>
      <c r="I140" s="15"/>
      <c r="J140" s="15"/>
      <c r="K140" s="15"/>
      <c r="L140" s="15"/>
      <c r="M140" s="15"/>
      <c r="N140" s="15"/>
      <c r="O140" s="15"/>
      <c r="P140" s="15"/>
      <c r="Q140" s="15"/>
      <c r="R140" s="15"/>
    </row>
    <row r="141">
      <c r="A141" s="15"/>
      <c r="B141" s="15"/>
      <c r="C141" s="15"/>
      <c r="D141" s="15"/>
      <c r="E141" s="15"/>
      <c r="F141" s="15"/>
      <c r="G141" s="15"/>
      <c r="H141" s="15"/>
      <c r="I141" s="15"/>
      <c r="J141" s="15"/>
      <c r="K141" s="15"/>
      <c r="L141" s="15"/>
      <c r="M141" s="15"/>
      <c r="N141" s="15"/>
      <c r="O141" s="15"/>
      <c r="P141" s="15"/>
      <c r="Q141" s="15"/>
      <c r="R141" s="15"/>
    </row>
    <row r="142">
      <c r="A142" s="15"/>
      <c r="B142" s="15"/>
      <c r="C142" s="15"/>
      <c r="D142" s="15"/>
      <c r="E142" s="15"/>
      <c r="F142" s="15"/>
      <c r="G142" s="15"/>
      <c r="H142" s="15"/>
      <c r="I142" s="15"/>
      <c r="J142" s="15"/>
      <c r="K142" s="15"/>
      <c r="L142" s="15"/>
      <c r="M142" s="15"/>
      <c r="N142" s="15"/>
      <c r="O142" s="15"/>
      <c r="P142" s="15"/>
      <c r="Q142" s="15"/>
      <c r="R142" s="15"/>
    </row>
    <row r="143">
      <c r="A143" s="15"/>
      <c r="B143" s="15"/>
      <c r="C143" s="15"/>
      <c r="D143" s="15"/>
      <c r="E143" s="15"/>
      <c r="F143" s="15"/>
      <c r="G143" s="15"/>
      <c r="H143" s="15"/>
      <c r="I143" s="15"/>
      <c r="J143" s="15"/>
      <c r="K143" s="15"/>
      <c r="L143" s="15"/>
      <c r="M143" s="15"/>
      <c r="N143" s="15"/>
      <c r="O143" s="15"/>
      <c r="P143" s="15"/>
      <c r="Q143" s="15"/>
      <c r="R143" s="15"/>
    </row>
    <row r="144">
      <c r="A144" s="15"/>
      <c r="B144" s="15"/>
      <c r="C144" s="15"/>
      <c r="D144" s="15"/>
      <c r="E144" s="15"/>
      <c r="F144" s="15"/>
      <c r="G144" s="15"/>
      <c r="H144" s="15"/>
      <c r="I144" s="15"/>
      <c r="J144" s="15"/>
      <c r="K144" s="15"/>
      <c r="L144" s="15"/>
      <c r="M144" s="15"/>
      <c r="N144" s="15"/>
      <c r="O144" s="15"/>
      <c r="P144" s="15"/>
      <c r="Q144" s="15"/>
      <c r="R144" s="15"/>
    </row>
    <row r="145">
      <c r="A145" s="15"/>
      <c r="B145" s="15"/>
      <c r="C145" s="15"/>
      <c r="D145" s="15"/>
      <c r="E145" s="15"/>
      <c r="F145" s="15"/>
      <c r="G145" s="15"/>
      <c r="H145" s="15"/>
      <c r="I145" s="15"/>
      <c r="J145" s="15"/>
      <c r="K145" s="15"/>
      <c r="L145" s="15"/>
      <c r="M145" s="15"/>
      <c r="N145" s="15"/>
      <c r="O145" s="15"/>
      <c r="P145" s="15"/>
      <c r="Q145" s="15"/>
      <c r="R145" s="15"/>
    </row>
    <row r="146">
      <c r="A146" s="15"/>
      <c r="B146" s="15"/>
      <c r="C146" s="15"/>
      <c r="D146" s="15"/>
      <c r="E146" s="15"/>
      <c r="F146" s="15"/>
      <c r="G146" s="15"/>
      <c r="H146" s="15"/>
      <c r="I146" s="15"/>
      <c r="J146" s="15"/>
      <c r="K146" s="15"/>
      <c r="L146" s="15"/>
      <c r="M146" s="15"/>
      <c r="N146" s="15"/>
      <c r="O146" s="15"/>
      <c r="P146" s="15"/>
      <c r="Q146" s="15"/>
      <c r="R146" s="15"/>
    </row>
    <row r="147">
      <c r="A147" s="15"/>
      <c r="B147" s="15"/>
      <c r="C147" s="15"/>
      <c r="D147" s="15"/>
      <c r="E147" s="15"/>
      <c r="F147" s="15"/>
      <c r="G147" s="15"/>
      <c r="H147" s="15"/>
      <c r="I147" s="15"/>
      <c r="J147" s="15"/>
      <c r="K147" s="15"/>
      <c r="L147" s="15"/>
      <c r="M147" s="15"/>
      <c r="N147" s="15"/>
      <c r="O147" s="15"/>
      <c r="P147" s="15"/>
      <c r="Q147" s="15"/>
      <c r="R147" s="15"/>
    </row>
    <row r="148">
      <c r="A148" s="15"/>
      <c r="B148" s="15"/>
      <c r="C148" s="15"/>
      <c r="D148" s="15"/>
      <c r="E148" s="15"/>
      <c r="F148" s="15"/>
      <c r="G148" s="15"/>
      <c r="H148" s="15"/>
      <c r="I148" s="15"/>
      <c r="J148" s="15"/>
      <c r="K148" s="15"/>
      <c r="L148" s="15"/>
      <c r="M148" s="15"/>
      <c r="N148" s="15"/>
      <c r="O148" s="15"/>
      <c r="P148" s="15"/>
      <c r="Q148" s="15"/>
      <c r="R148" s="15"/>
    </row>
    <row r="149">
      <c r="A149" s="15"/>
      <c r="B149" s="15"/>
      <c r="C149" s="15"/>
      <c r="D149" s="15"/>
      <c r="E149" s="15"/>
      <c r="F149" s="15"/>
      <c r="G149" s="15"/>
      <c r="H149" s="15"/>
      <c r="I149" s="15"/>
      <c r="J149" s="15"/>
      <c r="K149" s="15"/>
      <c r="L149" s="15"/>
      <c r="M149" s="15"/>
      <c r="N149" s="15"/>
      <c r="O149" s="15"/>
      <c r="P149" s="15"/>
      <c r="Q149" s="15"/>
      <c r="R149" s="15"/>
    </row>
    <row r="150">
      <c r="A150" s="15"/>
      <c r="B150" s="15"/>
      <c r="C150" s="15"/>
      <c r="D150" s="15"/>
      <c r="E150" s="15"/>
      <c r="F150" s="15"/>
      <c r="G150" s="15"/>
      <c r="H150" s="15"/>
      <c r="I150" s="15"/>
      <c r="J150" s="15"/>
      <c r="K150" s="15"/>
      <c r="L150" s="15"/>
      <c r="M150" s="15"/>
      <c r="N150" s="15"/>
      <c r="O150" s="15"/>
      <c r="P150" s="15"/>
      <c r="Q150" s="15"/>
      <c r="R150" s="15"/>
    </row>
    <row r="151">
      <c r="A151" s="15"/>
      <c r="B151" s="15"/>
      <c r="C151" s="15"/>
      <c r="D151" s="15"/>
      <c r="E151" s="15"/>
      <c r="F151" s="15"/>
      <c r="G151" s="15"/>
      <c r="H151" s="15"/>
      <c r="I151" s="15"/>
      <c r="J151" s="15"/>
      <c r="K151" s="15"/>
      <c r="L151" s="15"/>
      <c r="M151" s="15"/>
      <c r="N151" s="15"/>
      <c r="O151" s="15"/>
      <c r="P151" s="15"/>
      <c r="Q151" s="15"/>
      <c r="R151" s="15"/>
    </row>
    <row r="152">
      <c r="A152" s="15"/>
      <c r="B152" s="15"/>
      <c r="C152" s="15"/>
      <c r="D152" s="15"/>
      <c r="E152" s="15"/>
      <c r="F152" s="15"/>
      <c r="G152" s="15"/>
      <c r="H152" s="15"/>
      <c r="I152" s="15"/>
      <c r="J152" s="15"/>
      <c r="K152" s="15"/>
      <c r="L152" s="15"/>
      <c r="M152" s="15"/>
      <c r="N152" s="15"/>
      <c r="O152" s="15"/>
      <c r="P152" s="15"/>
      <c r="Q152" s="15"/>
      <c r="R152" s="15"/>
    </row>
    <row r="153">
      <c r="A153" s="15"/>
      <c r="B153" s="15"/>
      <c r="C153" s="15"/>
      <c r="D153" s="15"/>
      <c r="E153" s="15"/>
      <c r="F153" s="15"/>
      <c r="G153" s="15"/>
      <c r="H153" s="15"/>
      <c r="I153" s="15"/>
      <c r="J153" s="15"/>
      <c r="K153" s="15"/>
      <c r="L153" s="15"/>
      <c r="M153" s="15"/>
      <c r="N153" s="15"/>
      <c r="O153" s="15"/>
      <c r="P153" s="15"/>
      <c r="Q153" s="15"/>
      <c r="R153" s="15"/>
    </row>
    <row r="154">
      <c r="A154" s="15"/>
      <c r="B154" s="15"/>
      <c r="C154" s="15"/>
      <c r="D154" s="15"/>
      <c r="E154" s="15"/>
      <c r="F154" s="15"/>
      <c r="G154" s="15"/>
      <c r="H154" s="15"/>
      <c r="I154" s="15"/>
      <c r="J154" s="15"/>
      <c r="K154" s="15"/>
      <c r="L154" s="15"/>
      <c r="M154" s="15"/>
      <c r="N154" s="15"/>
      <c r="O154" s="15"/>
      <c r="P154" s="15"/>
      <c r="Q154" s="15"/>
      <c r="R154" s="15"/>
    </row>
    <row r="155">
      <c r="A155" s="15"/>
      <c r="B155" s="15"/>
      <c r="C155" s="15"/>
      <c r="D155" s="15"/>
      <c r="E155" s="15"/>
      <c r="F155" s="15"/>
      <c r="G155" s="15"/>
      <c r="H155" s="15"/>
      <c r="I155" s="15"/>
      <c r="J155" s="15"/>
      <c r="K155" s="15"/>
      <c r="L155" s="15"/>
      <c r="M155" s="15"/>
      <c r="N155" s="15"/>
      <c r="O155" s="15"/>
      <c r="P155" s="15"/>
      <c r="Q155" s="15"/>
      <c r="R155" s="15"/>
    </row>
    <row r="156">
      <c r="A156" s="15"/>
      <c r="B156" s="15"/>
      <c r="C156" s="15"/>
      <c r="D156" s="15"/>
      <c r="E156" s="15"/>
      <c r="F156" s="15"/>
      <c r="G156" s="15"/>
      <c r="H156" s="15"/>
      <c r="I156" s="15"/>
      <c r="J156" s="15"/>
      <c r="K156" s="15"/>
      <c r="L156" s="15"/>
      <c r="M156" s="15"/>
      <c r="N156" s="15"/>
      <c r="O156" s="15"/>
      <c r="P156" s="15"/>
      <c r="Q156" s="15"/>
      <c r="R156" s="15"/>
    </row>
    <row r="157">
      <c r="A157" s="15"/>
      <c r="B157" s="15"/>
      <c r="C157" s="15"/>
      <c r="D157" s="15"/>
      <c r="E157" s="15"/>
      <c r="F157" s="15"/>
      <c r="G157" s="15"/>
      <c r="H157" s="15"/>
      <c r="I157" s="15"/>
      <c r="J157" s="15"/>
      <c r="K157" s="15"/>
      <c r="L157" s="15"/>
      <c r="M157" s="15"/>
      <c r="N157" s="15"/>
      <c r="O157" s="15"/>
      <c r="P157" s="15"/>
      <c r="Q157" s="15"/>
      <c r="R157" s="15"/>
    </row>
    <row r="158">
      <c r="A158" s="15"/>
      <c r="B158" s="15"/>
      <c r="C158" s="15"/>
      <c r="D158" s="15"/>
      <c r="E158" s="15"/>
      <c r="F158" s="15"/>
      <c r="G158" s="15"/>
      <c r="H158" s="15"/>
      <c r="I158" s="15"/>
      <c r="J158" s="15"/>
      <c r="K158" s="15"/>
      <c r="L158" s="15"/>
      <c r="M158" s="15"/>
      <c r="N158" s="15"/>
      <c r="O158" s="15"/>
      <c r="P158" s="15"/>
      <c r="Q158" s="15"/>
      <c r="R158" s="15"/>
    </row>
    <row r="159">
      <c r="A159" s="15"/>
      <c r="B159" s="15"/>
      <c r="C159" s="15"/>
      <c r="D159" s="15"/>
      <c r="E159" s="15"/>
      <c r="F159" s="15"/>
      <c r="G159" s="15"/>
      <c r="H159" s="15"/>
      <c r="I159" s="15"/>
      <c r="J159" s="15"/>
      <c r="K159" s="15"/>
      <c r="L159" s="15"/>
      <c r="M159" s="15"/>
      <c r="N159" s="15"/>
      <c r="O159" s="15"/>
      <c r="P159" s="15"/>
      <c r="Q159" s="15"/>
      <c r="R159" s="15"/>
    </row>
    <row r="160">
      <c r="A160" s="15"/>
      <c r="B160" s="15"/>
      <c r="C160" s="15"/>
      <c r="D160" s="15"/>
      <c r="E160" s="15"/>
      <c r="F160" s="15"/>
      <c r="G160" s="15"/>
      <c r="H160" s="15"/>
      <c r="I160" s="15"/>
      <c r="J160" s="15"/>
      <c r="K160" s="15"/>
      <c r="L160" s="15"/>
      <c r="M160" s="15"/>
      <c r="N160" s="15"/>
      <c r="O160" s="15"/>
      <c r="P160" s="15"/>
      <c r="Q160" s="15"/>
      <c r="R160" s="15"/>
    </row>
    <row r="161">
      <c r="A161" s="15"/>
      <c r="B161" s="15"/>
      <c r="C161" s="15"/>
      <c r="D161" s="15"/>
      <c r="E161" s="15"/>
      <c r="F161" s="15"/>
      <c r="G161" s="15"/>
      <c r="H161" s="15"/>
      <c r="I161" s="15"/>
      <c r="J161" s="15"/>
      <c r="K161" s="15"/>
      <c r="L161" s="15"/>
      <c r="M161" s="15"/>
      <c r="N161" s="15"/>
      <c r="O161" s="15"/>
      <c r="P161" s="15"/>
      <c r="Q161" s="15"/>
      <c r="R161" s="15"/>
    </row>
    <row r="162">
      <c r="A162" s="15"/>
      <c r="B162" s="15"/>
      <c r="C162" s="15"/>
      <c r="D162" s="15"/>
      <c r="E162" s="15"/>
      <c r="F162" s="15"/>
      <c r="G162" s="15"/>
      <c r="H162" s="15"/>
      <c r="I162" s="15"/>
      <c r="J162" s="15"/>
      <c r="K162" s="15"/>
      <c r="L162" s="15"/>
      <c r="M162" s="15"/>
      <c r="N162" s="15"/>
      <c r="O162" s="15"/>
      <c r="P162" s="15"/>
      <c r="Q162" s="15"/>
      <c r="R162" s="15"/>
    </row>
    <row r="163">
      <c r="A163" s="15"/>
      <c r="B163" s="15"/>
      <c r="C163" s="15"/>
      <c r="D163" s="15"/>
      <c r="E163" s="15"/>
      <c r="F163" s="15"/>
      <c r="G163" s="15"/>
      <c r="H163" s="15"/>
      <c r="I163" s="15"/>
      <c r="J163" s="15"/>
      <c r="K163" s="15"/>
      <c r="L163" s="15"/>
      <c r="M163" s="15"/>
      <c r="N163" s="15"/>
      <c r="O163" s="15"/>
      <c r="P163" s="15"/>
      <c r="Q163" s="15"/>
      <c r="R163" s="15"/>
    </row>
    <row r="164">
      <c r="A164" s="15"/>
      <c r="B164" s="15"/>
      <c r="C164" s="15"/>
      <c r="D164" s="15"/>
      <c r="E164" s="15"/>
      <c r="F164" s="15"/>
      <c r="G164" s="15"/>
      <c r="H164" s="15"/>
      <c r="I164" s="15"/>
      <c r="J164" s="15"/>
      <c r="K164" s="15"/>
      <c r="L164" s="15"/>
      <c r="M164" s="15"/>
      <c r="N164" s="15"/>
      <c r="O164" s="15"/>
      <c r="P164" s="15"/>
      <c r="Q164" s="15"/>
      <c r="R164" s="15"/>
    </row>
    <row r="165">
      <c r="A165" s="15"/>
      <c r="B165" s="15"/>
      <c r="C165" s="15"/>
      <c r="D165" s="15"/>
      <c r="E165" s="15"/>
      <c r="F165" s="15"/>
      <c r="G165" s="15"/>
      <c r="H165" s="15"/>
      <c r="I165" s="15"/>
      <c r="J165" s="15"/>
      <c r="K165" s="15"/>
      <c r="L165" s="15"/>
      <c r="M165" s="15"/>
      <c r="N165" s="15"/>
      <c r="O165" s="15"/>
      <c r="P165" s="15"/>
      <c r="Q165" s="15"/>
      <c r="R165" s="15"/>
    </row>
    <row r="166">
      <c r="A166" s="15"/>
      <c r="B166" s="15"/>
      <c r="C166" s="15"/>
      <c r="D166" s="15"/>
      <c r="E166" s="15"/>
      <c r="F166" s="15"/>
      <c r="G166" s="15"/>
      <c r="H166" s="15"/>
      <c r="I166" s="15"/>
      <c r="J166" s="15"/>
      <c r="K166" s="15"/>
      <c r="L166" s="15"/>
      <c r="M166" s="15"/>
      <c r="N166" s="15"/>
      <c r="O166" s="15"/>
      <c r="P166" s="15"/>
      <c r="Q166" s="15"/>
      <c r="R166" s="15"/>
    </row>
    <row r="167">
      <c r="A167" s="15"/>
      <c r="B167" s="15"/>
      <c r="C167" s="15"/>
      <c r="D167" s="15"/>
      <c r="E167" s="15"/>
      <c r="F167" s="15"/>
      <c r="G167" s="15"/>
      <c r="H167" s="15"/>
      <c r="I167" s="15"/>
      <c r="J167" s="15"/>
      <c r="K167" s="15"/>
      <c r="L167" s="15"/>
      <c r="M167" s="15"/>
      <c r="N167" s="15"/>
      <c r="O167" s="15"/>
      <c r="P167" s="15"/>
      <c r="Q167" s="15"/>
      <c r="R167" s="15"/>
    </row>
    <row r="168">
      <c r="A168" s="15"/>
      <c r="B168" s="15"/>
      <c r="C168" s="15"/>
      <c r="D168" s="15"/>
      <c r="E168" s="15"/>
      <c r="F168" s="15"/>
      <c r="G168" s="15"/>
      <c r="H168" s="15"/>
      <c r="I168" s="15"/>
      <c r="J168" s="15"/>
      <c r="K168" s="15"/>
      <c r="L168" s="15"/>
      <c r="M168" s="15"/>
      <c r="N168" s="15"/>
      <c r="O168" s="15"/>
      <c r="P168" s="15"/>
      <c r="Q168" s="15"/>
      <c r="R168" s="15"/>
    </row>
    <row r="169">
      <c r="A169" s="15"/>
      <c r="B169" s="15"/>
      <c r="C169" s="15"/>
      <c r="D169" s="15"/>
      <c r="E169" s="15"/>
      <c r="F169" s="15"/>
      <c r="G169" s="15"/>
      <c r="H169" s="15"/>
      <c r="I169" s="15"/>
      <c r="J169" s="15"/>
      <c r="K169" s="15"/>
      <c r="L169" s="15"/>
      <c r="M169" s="15"/>
      <c r="N169" s="15"/>
      <c r="O169" s="15"/>
      <c r="P169" s="15"/>
      <c r="Q169" s="15"/>
      <c r="R169" s="15"/>
    </row>
    <row r="170">
      <c r="A170" s="15"/>
      <c r="B170" s="15"/>
      <c r="C170" s="15"/>
      <c r="D170" s="15"/>
      <c r="E170" s="15"/>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row r="1005">
      <c r="A1005" s="15"/>
      <c r="B1005" s="15"/>
      <c r="C1005" s="15"/>
      <c r="D1005" s="15"/>
      <c r="E1005" s="15"/>
      <c r="F1005" s="15"/>
      <c r="G1005" s="15"/>
      <c r="H1005" s="15"/>
      <c r="I1005" s="15"/>
      <c r="J1005" s="15"/>
      <c r="K1005" s="15"/>
      <c r="L1005" s="15"/>
      <c r="M1005" s="15"/>
      <c r="N1005" s="15"/>
      <c r="O1005" s="15"/>
      <c r="P1005" s="15"/>
      <c r="Q1005" s="15"/>
      <c r="R1005" s="15"/>
    </row>
    <row r="1006">
      <c r="A1006" s="15"/>
      <c r="B1006" s="15"/>
      <c r="C1006" s="15"/>
      <c r="D1006" s="15"/>
      <c r="E1006" s="15"/>
      <c r="F1006" s="15"/>
      <c r="G1006" s="15"/>
      <c r="H1006" s="15"/>
      <c r="I1006" s="15"/>
      <c r="J1006" s="15"/>
      <c r="K1006" s="15"/>
      <c r="L1006" s="15"/>
      <c r="M1006" s="15"/>
      <c r="N1006" s="15"/>
      <c r="O1006" s="15"/>
      <c r="P1006" s="15"/>
      <c r="Q1006" s="15"/>
      <c r="R1006" s="15"/>
    </row>
    <row r="1007">
      <c r="A1007" s="15"/>
      <c r="B1007" s="15"/>
      <c r="C1007" s="15"/>
      <c r="D1007" s="15"/>
      <c r="E1007" s="15"/>
      <c r="F1007" s="15"/>
      <c r="G1007" s="15"/>
      <c r="H1007" s="15"/>
      <c r="I1007" s="15"/>
      <c r="J1007" s="15"/>
      <c r="K1007" s="15"/>
      <c r="L1007" s="15"/>
      <c r="M1007" s="15"/>
      <c r="N1007" s="15"/>
      <c r="O1007" s="15"/>
      <c r="P1007" s="15"/>
      <c r="Q1007" s="15"/>
      <c r="R1007" s="15"/>
    </row>
    <row r="1008">
      <c r="A1008" s="15"/>
      <c r="B1008" s="15"/>
      <c r="C1008" s="15"/>
      <c r="D1008" s="15"/>
      <c r="E1008" s="15"/>
      <c r="F1008" s="15"/>
      <c r="G1008" s="15"/>
      <c r="H1008" s="15"/>
      <c r="I1008" s="15"/>
      <c r="J1008" s="15"/>
      <c r="K1008" s="15"/>
      <c r="L1008" s="15"/>
      <c r="M1008" s="15"/>
      <c r="N1008" s="15"/>
      <c r="O1008" s="15"/>
      <c r="P1008" s="15"/>
      <c r="Q1008" s="15"/>
      <c r="R1008" s="15"/>
    </row>
    <row r="1009">
      <c r="A1009" s="15"/>
      <c r="B1009" s="15"/>
      <c r="C1009" s="15"/>
      <c r="D1009" s="15"/>
      <c r="E1009" s="15"/>
      <c r="F1009" s="15"/>
      <c r="G1009" s="15"/>
      <c r="H1009" s="15"/>
      <c r="I1009" s="15"/>
      <c r="J1009" s="15"/>
      <c r="K1009" s="15"/>
      <c r="L1009" s="15"/>
      <c r="M1009" s="15"/>
      <c r="N1009" s="15"/>
      <c r="O1009" s="15"/>
      <c r="P1009" s="15"/>
      <c r="Q1009" s="15"/>
      <c r="R1009" s="15"/>
    </row>
    <row r="1010">
      <c r="A1010" s="15"/>
      <c r="B1010" s="15"/>
      <c r="C1010" s="15"/>
      <c r="D1010" s="15"/>
      <c r="E1010" s="15"/>
      <c r="F1010" s="15"/>
      <c r="G1010" s="15"/>
      <c r="H1010" s="15"/>
      <c r="I1010" s="15"/>
      <c r="J1010" s="15"/>
      <c r="K1010" s="15"/>
      <c r="L1010" s="15"/>
      <c r="M1010" s="15"/>
      <c r="N1010" s="15"/>
      <c r="O1010" s="15"/>
      <c r="P1010" s="15"/>
      <c r="Q1010" s="15"/>
      <c r="R1010" s="15"/>
    </row>
    <row r="1011">
      <c r="A1011" s="15"/>
      <c r="B1011" s="15"/>
      <c r="C1011" s="15"/>
      <c r="D1011" s="15"/>
      <c r="E1011" s="15"/>
      <c r="F1011" s="15"/>
      <c r="G1011" s="15"/>
      <c r="H1011" s="15"/>
      <c r="I1011" s="15"/>
      <c r="J1011" s="15"/>
      <c r="K1011" s="15"/>
      <c r="L1011" s="15"/>
      <c r="M1011" s="15"/>
      <c r="N1011" s="15"/>
      <c r="O1011" s="15"/>
      <c r="P1011" s="15"/>
      <c r="Q1011" s="15"/>
      <c r="R1011" s="15"/>
    </row>
    <row r="1012">
      <c r="A1012" s="15"/>
      <c r="B1012" s="15"/>
      <c r="C1012" s="15"/>
      <c r="D1012" s="15"/>
      <c r="E1012" s="15"/>
      <c r="F1012" s="15"/>
      <c r="G1012" s="15"/>
      <c r="H1012" s="15"/>
      <c r="I1012" s="15"/>
      <c r="J1012" s="15"/>
      <c r="K1012" s="15"/>
      <c r="L1012" s="15"/>
      <c r="M1012" s="15"/>
      <c r="N1012" s="15"/>
      <c r="O1012" s="15"/>
      <c r="P1012" s="15"/>
      <c r="Q1012" s="15"/>
      <c r="R1012" s="15"/>
    </row>
  </sheetData>
  <autoFilter ref="$A$2:$R$28"/>
  <mergeCells count="3">
    <mergeCell ref="M1:P1"/>
    <mergeCell ref="H27:L27"/>
    <mergeCell ref="L28:M28"/>
  </mergeCells>
  <conditionalFormatting sqref="S1:S1012">
    <cfRule type="cellIs" dxfId="0" priority="1" operator="greaterThan">
      <formula>0</formula>
    </cfRule>
  </conditionalFormatting>
  <dataValidations>
    <dataValidation type="list" allowBlank="1" showErrorMessage="1" sqref="K3:K26">
      <formula1>LISTA!$B$2:$B$41</formula1>
    </dataValidation>
    <dataValidation type="list" allowBlank="1" showErrorMessage="1" sqref="L3:L26">
      <formula1>LISTA!$A$2:$A$10</formula1>
    </dataValidation>
    <dataValidation type="custom" allowBlank="1" showDropDown="1" sqref="C35:E35 C36">
      <formula1>OR(NOT(ISERROR(DATEVALUE(C35))), AND(ISNUMBER(C35), LEFT(CELL("format", C35))="D"))</formula1>
    </dataValidation>
    <dataValidation type="custom" allowBlank="1" showDropDown="1" showErrorMessage="1" sqref="B3 B4:C7 B8 B9:C9 B10:B12 B13:C26">
      <formula1>OR(NOT(ISERROR(DATEVALUE(B3))), AND(ISNUMBER(B3), LEFT(CELL("format", B3))="D"))</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3" width="12.88"/>
    <col customWidth="1" min="4" max="4" width="17.13"/>
    <col customWidth="1" min="5" max="5" width="13.63"/>
    <col customWidth="1" min="6" max="6" width="14.75"/>
    <col customWidth="1" min="7" max="7" width="23.0"/>
    <col customWidth="1" min="8" max="8" width="22.75"/>
    <col customWidth="1" min="9" max="9" width="19.75"/>
    <col customWidth="1" min="10" max="10" width="15.63"/>
    <col customWidth="1" min="11" max="11" width="23.25"/>
    <col customWidth="1" min="12" max="12" width="18.75"/>
    <col customWidth="1" min="15" max="15" width="19.63"/>
    <col customWidth="1" min="16" max="16" width="17.13"/>
    <col customWidth="1" min="17" max="17" width="15.63"/>
    <col customWidth="1" min="18" max="18" width="54.25"/>
    <col customWidth="1" min="19" max="19" width="36.38"/>
  </cols>
  <sheetData>
    <row r="1">
      <c r="A1" s="1"/>
      <c r="B1" s="3"/>
      <c r="C1" s="3"/>
      <c r="D1" s="3"/>
      <c r="E1" s="3"/>
      <c r="F1" s="4"/>
      <c r="G1" s="4"/>
      <c r="H1" s="4"/>
      <c r="I1" s="4"/>
      <c r="J1" s="4"/>
      <c r="K1" s="4"/>
      <c r="L1" s="4"/>
      <c r="M1" s="5" t="s">
        <v>0</v>
      </c>
      <c r="N1" s="6"/>
      <c r="O1" s="6"/>
      <c r="P1" s="7"/>
      <c r="Q1" s="8"/>
      <c r="R1" s="8"/>
    </row>
    <row r="2">
      <c r="A2" s="3" t="s">
        <v>1</v>
      </c>
      <c r="B2" s="3"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c r="S2" s="124"/>
      <c r="T2" s="124"/>
      <c r="U2" s="124"/>
    </row>
    <row r="3">
      <c r="A3" s="13">
        <v>1.0</v>
      </c>
      <c r="B3" s="14">
        <v>45108.0</v>
      </c>
      <c r="C3" s="14">
        <v>45109.0</v>
      </c>
      <c r="D3" s="13">
        <v>3.81401100124583E14</v>
      </c>
      <c r="E3" s="13">
        <v>2162.0</v>
      </c>
      <c r="F3" s="13">
        <v>5858375.0</v>
      </c>
      <c r="G3" s="13" t="s">
        <v>1076</v>
      </c>
      <c r="H3" s="13" t="s">
        <v>1076</v>
      </c>
      <c r="I3" s="13">
        <v>7.7059001E7</v>
      </c>
      <c r="J3" s="13" t="s">
        <v>1077</v>
      </c>
      <c r="K3" s="13" t="s">
        <v>510</v>
      </c>
      <c r="L3" s="13"/>
      <c r="M3" s="13">
        <v>240.0</v>
      </c>
      <c r="N3" s="13">
        <f t="shared" ref="N3:N7" si="1">M3</f>
        <v>240</v>
      </c>
      <c r="O3" s="15"/>
      <c r="P3" s="13" t="s">
        <v>854</v>
      </c>
      <c r="Q3" s="97" t="s">
        <v>1007</v>
      </c>
      <c r="R3" s="13" t="s">
        <v>1078</v>
      </c>
      <c r="S3" s="92"/>
    </row>
    <row r="4">
      <c r="A4" s="59">
        <v>2.0</v>
      </c>
      <c r="B4" s="60">
        <v>45108.0</v>
      </c>
      <c r="C4" s="60">
        <v>45109.0</v>
      </c>
      <c r="D4" s="59">
        <v>3.81401100124583E14</v>
      </c>
      <c r="E4" s="59">
        <v>2170.0</v>
      </c>
      <c r="F4" s="59">
        <v>7669294.0</v>
      </c>
      <c r="G4" s="59" t="s">
        <v>1079</v>
      </c>
      <c r="H4" s="59" t="s">
        <v>1079</v>
      </c>
      <c r="I4" s="59">
        <v>6.729442E7</v>
      </c>
      <c r="J4" s="59" t="s">
        <v>20</v>
      </c>
      <c r="K4" s="59" t="s">
        <v>510</v>
      </c>
      <c r="L4" s="59"/>
      <c r="M4" s="59">
        <v>160.0</v>
      </c>
      <c r="N4" s="59">
        <f t="shared" si="1"/>
        <v>160</v>
      </c>
      <c r="O4" s="59"/>
      <c r="P4" s="59" t="s">
        <v>854</v>
      </c>
      <c r="Q4" s="132" t="s">
        <v>1080</v>
      </c>
      <c r="R4" s="59" t="s">
        <v>1081</v>
      </c>
      <c r="S4" s="92"/>
      <c r="T4" s="12"/>
    </row>
    <row r="5">
      <c r="A5" s="13">
        <v>3.0</v>
      </c>
      <c r="B5" s="14">
        <v>45108.0</v>
      </c>
      <c r="C5" s="14">
        <v>45109.0</v>
      </c>
      <c r="D5" s="13">
        <v>3.81401100124583E14</v>
      </c>
      <c r="E5" s="13">
        <v>2171.0</v>
      </c>
      <c r="F5" s="13">
        <v>9709795.0</v>
      </c>
      <c r="G5" s="13" t="s">
        <v>1082</v>
      </c>
      <c r="H5" s="13" t="s">
        <v>1082</v>
      </c>
      <c r="I5" s="13">
        <v>6.5872973E7</v>
      </c>
      <c r="J5" s="13" t="s">
        <v>1083</v>
      </c>
      <c r="K5" s="13" t="s">
        <v>510</v>
      </c>
      <c r="L5" s="13"/>
      <c r="M5" s="13">
        <f>1140</f>
        <v>1140</v>
      </c>
      <c r="N5" s="13">
        <f t="shared" si="1"/>
        <v>1140</v>
      </c>
      <c r="O5" s="13"/>
      <c r="P5" s="13" t="s">
        <v>854</v>
      </c>
      <c r="Q5" s="97" t="s">
        <v>1007</v>
      </c>
      <c r="R5" s="13" t="s">
        <v>1084</v>
      </c>
      <c r="S5" s="92"/>
    </row>
    <row r="6">
      <c r="A6" s="25">
        <v>4.0</v>
      </c>
      <c r="B6" s="133">
        <v>45109.0</v>
      </c>
      <c r="C6" s="26">
        <v>45109.0</v>
      </c>
      <c r="D6" s="25">
        <v>3.81401100124583E14</v>
      </c>
      <c r="E6" s="25">
        <v>2175.0</v>
      </c>
      <c r="F6" s="134">
        <v>3466455.0</v>
      </c>
      <c r="G6" s="25" t="s">
        <v>1085</v>
      </c>
      <c r="H6" s="25" t="s">
        <v>1085</v>
      </c>
      <c r="I6" s="25">
        <v>7.3588118E7</v>
      </c>
      <c r="J6" s="25"/>
      <c r="K6" s="25" t="s">
        <v>510</v>
      </c>
      <c r="L6" s="25"/>
      <c r="M6" s="25">
        <v>320.0</v>
      </c>
      <c r="N6" s="25">
        <f t="shared" si="1"/>
        <v>320</v>
      </c>
      <c r="O6" s="25"/>
      <c r="P6" s="25" t="s">
        <v>1086</v>
      </c>
      <c r="Q6" s="107" t="s">
        <v>1087</v>
      </c>
      <c r="R6" s="25" t="s">
        <v>1088</v>
      </c>
      <c r="S6" s="92"/>
      <c r="U6" s="12"/>
    </row>
    <row r="7">
      <c r="A7" s="13">
        <v>5.0</v>
      </c>
      <c r="B7" s="14">
        <v>45110.0</v>
      </c>
      <c r="C7" s="14">
        <v>45113.0</v>
      </c>
      <c r="D7" s="13">
        <v>3.81401100124583E14</v>
      </c>
      <c r="E7" s="13">
        <v>2209.0</v>
      </c>
      <c r="F7" s="13">
        <v>9681149.0</v>
      </c>
      <c r="G7" s="13" t="s">
        <v>1089</v>
      </c>
      <c r="H7" s="13" t="s">
        <v>1089</v>
      </c>
      <c r="I7" s="13">
        <v>7.2671149E7</v>
      </c>
      <c r="J7" s="13" t="s">
        <v>97</v>
      </c>
      <c r="K7" s="13" t="s">
        <v>119</v>
      </c>
      <c r="L7" s="13" t="s">
        <v>27</v>
      </c>
      <c r="M7" s="13">
        <v>2381.0</v>
      </c>
      <c r="N7" s="13">
        <f t="shared" si="1"/>
        <v>2381</v>
      </c>
      <c r="O7" s="13"/>
      <c r="P7" s="13" t="s">
        <v>854</v>
      </c>
      <c r="Q7" s="97" t="s">
        <v>1007</v>
      </c>
      <c r="R7" s="13" t="s">
        <v>1090</v>
      </c>
      <c r="S7" s="92"/>
    </row>
    <row r="8" ht="118.5" customHeight="1">
      <c r="A8" s="25">
        <v>6.0</v>
      </c>
      <c r="B8" s="26">
        <v>45114.0</v>
      </c>
      <c r="C8" s="26">
        <v>45116.0</v>
      </c>
      <c r="D8" s="25">
        <v>3.81401100124583E14</v>
      </c>
      <c r="E8" s="135">
        <v>2239.0</v>
      </c>
      <c r="F8" s="25">
        <v>9.190207011E9</v>
      </c>
      <c r="G8" s="25" t="s">
        <v>1091</v>
      </c>
      <c r="H8" s="25" t="s">
        <v>1092</v>
      </c>
      <c r="I8" s="25">
        <v>7.6480914E7</v>
      </c>
      <c r="J8" s="25" t="s">
        <v>1093</v>
      </c>
      <c r="K8" s="25" t="s">
        <v>305</v>
      </c>
      <c r="L8" s="105" t="s">
        <v>44</v>
      </c>
      <c r="M8" s="103">
        <v>940.0</v>
      </c>
      <c r="N8" s="25">
        <v>940.0</v>
      </c>
      <c r="O8" s="136" t="s">
        <v>1094</v>
      </c>
      <c r="P8" s="105" t="s">
        <v>854</v>
      </c>
      <c r="Q8" s="107" t="s">
        <v>1087</v>
      </c>
      <c r="R8" s="135" t="s">
        <v>1095</v>
      </c>
      <c r="S8" s="92"/>
      <c r="U8" s="12"/>
    </row>
    <row r="9">
      <c r="A9" s="137">
        <v>6.0</v>
      </c>
      <c r="B9" s="138">
        <v>45116.0</v>
      </c>
      <c r="C9" s="138">
        <v>45116.0</v>
      </c>
      <c r="D9" s="139">
        <v>3.81401100124583E14</v>
      </c>
      <c r="E9" s="137">
        <v>2281.0</v>
      </c>
      <c r="F9" s="137">
        <v>9.190207011E9</v>
      </c>
      <c r="G9" s="137" t="s">
        <v>1091</v>
      </c>
      <c r="H9" s="137" t="s">
        <v>1092</v>
      </c>
      <c r="I9" s="137">
        <v>7.6480914E7</v>
      </c>
      <c r="J9" s="137" t="s">
        <v>1093</v>
      </c>
      <c r="K9" s="137" t="s">
        <v>305</v>
      </c>
      <c r="L9" s="137" t="s">
        <v>44</v>
      </c>
      <c r="M9" s="137">
        <v>940.0</v>
      </c>
      <c r="N9" s="137">
        <f t="shared" ref="N9:N12" si="2">M9</f>
        <v>940</v>
      </c>
      <c r="O9" s="137" t="s">
        <v>1096</v>
      </c>
      <c r="P9" s="137" t="s">
        <v>1097</v>
      </c>
      <c r="Q9" s="140" t="s">
        <v>1007</v>
      </c>
      <c r="R9" s="137" t="s">
        <v>1098</v>
      </c>
      <c r="S9" s="92"/>
      <c r="T9" s="108"/>
      <c r="U9" s="141"/>
    </row>
    <row r="10">
      <c r="A10" s="36">
        <v>7.0</v>
      </c>
      <c r="B10" s="87">
        <v>45114.0</v>
      </c>
      <c r="C10" s="87">
        <v>45116.0</v>
      </c>
      <c r="D10" s="36">
        <v>3.81401100124583E14</v>
      </c>
      <c r="E10" s="36" t="s">
        <v>1099</v>
      </c>
      <c r="F10" s="36">
        <v>7728463.0</v>
      </c>
      <c r="G10" s="142" t="s">
        <v>1100</v>
      </c>
      <c r="H10" s="142" t="s">
        <v>1100</v>
      </c>
      <c r="I10" s="36">
        <v>7.261273E7</v>
      </c>
      <c r="J10" s="36" t="s">
        <v>1101</v>
      </c>
      <c r="K10" s="36" t="s">
        <v>1102</v>
      </c>
      <c r="L10" s="36"/>
      <c r="M10" s="36">
        <v>0.0</v>
      </c>
      <c r="N10" s="36">
        <f t="shared" si="2"/>
        <v>0</v>
      </c>
      <c r="O10" s="143" t="s">
        <v>1103</v>
      </c>
      <c r="P10" s="36" t="s">
        <v>854</v>
      </c>
      <c r="Q10" s="89" t="s">
        <v>1087</v>
      </c>
      <c r="R10" s="36" t="s">
        <v>1104</v>
      </c>
      <c r="S10" s="112"/>
      <c r="T10" s="113"/>
      <c r="U10" s="144"/>
      <c r="V10" s="114"/>
      <c r="W10" s="114"/>
      <c r="X10" s="114"/>
      <c r="Y10" s="114"/>
      <c r="Z10" s="114"/>
      <c r="AA10" s="114"/>
      <c r="AB10" s="114"/>
      <c r="AC10" s="114"/>
      <c r="AD10" s="114"/>
      <c r="AE10" s="114"/>
    </row>
    <row r="11">
      <c r="A11" s="25">
        <v>8.0</v>
      </c>
      <c r="B11" s="26">
        <v>45114.0</v>
      </c>
      <c r="C11" s="26">
        <v>45116.0</v>
      </c>
      <c r="D11" s="25">
        <v>3.81401100124583E14</v>
      </c>
      <c r="E11" s="25">
        <v>2240.0</v>
      </c>
      <c r="F11" s="145" t="s">
        <v>1105</v>
      </c>
      <c r="G11" s="146" t="s">
        <v>1106</v>
      </c>
      <c r="H11" s="146" t="s">
        <v>1106</v>
      </c>
      <c r="I11" s="25">
        <v>7.8417452E7</v>
      </c>
      <c r="J11" s="25" t="s">
        <v>20</v>
      </c>
      <c r="K11" s="25" t="s">
        <v>510</v>
      </c>
      <c r="L11" s="25"/>
      <c r="M11" s="25">
        <v>160.0</v>
      </c>
      <c r="N11" s="25">
        <f t="shared" si="2"/>
        <v>160</v>
      </c>
      <c r="O11" s="25"/>
      <c r="P11" s="25" t="s">
        <v>1107</v>
      </c>
      <c r="Q11" s="107" t="s">
        <v>1087</v>
      </c>
      <c r="R11" s="25" t="s">
        <v>1108</v>
      </c>
      <c r="S11" s="92"/>
      <c r="U11" s="12"/>
    </row>
    <row r="12">
      <c r="A12" s="25">
        <v>9.0</v>
      </c>
      <c r="B12" s="26">
        <v>45114.0</v>
      </c>
      <c r="C12" s="26">
        <v>45116.0</v>
      </c>
      <c r="D12" s="25">
        <v>3.81401100124583E14</v>
      </c>
      <c r="E12" s="25">
        <v>2243.0</v>
      </c>
      <c r="F12" s="146">
        <v>1094477.0</v>
      </c>
      <c r="G12" s="146" t="s">
        <v>1109</v>
      </c>
      <c r="H12" s="146" t="s">
        <v>1109</v>
      </c>
      <c r="I12" s="146">
        <v>6.5258025E7</v>
      </c>
      <c r="J12" s="25"/>
      <c r="K12" s="25" t="s">
        <v>510</v>
      </c>
      <c r="L12" s="25"/>
      <c r="M12" s="25">
        <v>640.0</v>
      </c>
      <c r="N12" s="25">
        <f t="shared" si="2"/>
        <v>640</v>
      </c>
      <c r="O12" s="25"/>
      <c r="P12" s="25" t="s">
        <v>854</v>
      </c>
      <c r="Q12" s="107" t="s">
        <v>1087</v>
      </c>
      <c r="R12" s="25" t="s">
        <v>1110</v>
      </c>
      <c r="S12" s="92"/>
      <c r="U12" s="12"/>
    </row>
    <row r="13">
      <c r="A13" s="13">
        <v>10.0</v>
      </c>
      <c r="B13" s="14">
        <v>45116.0</v>
      </c>
      <c r="C13" s="14">
        <v>45116.0</v>
      </c>
      <c r="D13" s="95">
        <v>3.81401100124583E14</v>
      </c>
      <c r="E13" s="13">
        <v>2285.0</v>
      </c>
      <c r="F13" s="13">
        <v>1094477.0</v>
      </c>
      <c r="G13" s="13" t="s">
        <v>1109</v>
      </c>
      <c r="H13" s="13" t="s">
        <v>1109</v>
      </c>
      <c r="I13" s="13">
        <v>6.5258025E7</v>
      </c>
      <c r="J13" s="13"/>
      <c r="K13" s="13" t="s">
        <v>1031</v>
      </c>
      <c r="L13" s="13"/>
      <c r="M13" s="13">
        <v>50.0</v>
      </c>
      <c r="N13" s="13">
        <v>50.0</v>
      </c>
      <c r="O13" s="15"/>
      <c r="P13" s="13"/>
      <c r="Q13" s="97" t="s">
        <v>1007</v>
      </c>
      <c r="R13" s="13" t="s">
        <v>1111</v>
      </c>
      <c r="S13" s="92"/>
      <c r="T13" s="108"/>
      <c r="U13" s="109"/>
    </row>
    <row r="14">
      <c r="A14" s="36">
        <v>11.0</v>
      </c>
      <c r="B14" s="87">
        <v>45115.0</v>
      </c>
      <c r="C14" s="87">
        <v>45115.0</v>
      </c>
      <c r="D14" s="36">
        <v>3.81401100124583E14</v>
      </c>
      <c r="E14" s="36" t="s">
        <v>1099</v>
      </c>
      <c r="F14" s="36"/>
      <c r="G14" s="36" t="s">
        <v>1112</v>
      </c>
      <c r="H14" s="36" t="s">
        <v>1112</v>
      </c>
      <c r="I14" s="36">
        <v>7.9820162E7</v>
      </c>
      <c r="J14" s="36" t="s">
        <v>20</v>
      </c>
      <c r="K14" s="36" t="s">
        <v>1102</v>
      </c>
      <c r="L14" s="36"/>
      <c r="M14" s="147">
        <v>0.0</v>
      </c>
      <c r="N14" s="36">
        <f t="shared" ref="N14:N17" si="3">M14</f>
        <v>0</v>
      </c>
      <c r="O14" s="143" t="s">
        <v>1103</v>
      </c>
      <c r="P14" s="36" t="s">
        <v>854</v>
      </c>
      <c r="Q14" s="89" t="s">
        <v>1007</v>
      </c>
      <c r="R14" s="36" t="s">
        <v>1113</v>
      </c>
      <c r="S14" s="112"/>
      <c r="T14" s="113"/>
      <c r="U14" s="113"/>
      <c r="V14" s="114"/>
      <c r="W14" s="114"/>
      <c r="X14" s="114"/>
      <c r="Y14" s="114"/>
      <c r="Z14" s="114"/>
      <c r="AA14" s="114"/>
      <c r="AB14" s="114"/>
      <c r="AC14" s="114"/>
      <c r="AD14" s="114"/>
      <c r="AE14" s="114"/>
    </row>
    <row r="15">
      <c r="A15" s="13">
        <v>12.0</v>
      </c>
      <c r="B15" s="26">
        <v>45115.0</v>
      </c>
      <c r="C15" s="26">
        <v>45116.0</v>
      </c>
      <c r="D15" s="105">
        <v>3.81401100124583E14</v>
      </c>
      <c r="E15" s="25">
        <v>2255.0</v>
      </c>
      <c r="F15" s="25">
        <v>5878038.0</v>
      </c>
      <c r="G15" s="105" t="s">
        <v>1114</v>
      </c>
      <c r="H15" s="105" t="s">
        <v>1114</v>
      </c>
      <c r="I15" s="25">
        <v>7.6673602E7</v>
      </c>
      <c r="J15" s="25" t="s">
        <v>20</v>
      </c>
      <c r="K15" s="25" t="s">
        <v>510</v>
      </c>
      <c r="L15" s="25"/>
      <c r="M15" s="25">
        <v>400.0</v>
      </c>
      <c r="N15" s="25">
        <f t="shared" si="3"/>
        <v>400</v>
      </c>
      <c r="O15" s="27"/>
      <c r="P15" s="105" t="s">
        <v>854</v>
      </c>
      <c r="Q15" s="107" t="s">
        <v>1087</v>
      </c>
      <c r="R15" s="25" t="s">
        <v>1115</v>
      </c>
      <c r="S15" s="92"/>
      <c r="U15" s="12"/>
    </row>
    <row r="16">
      <c r="A16" s="36">
        <v>13.0</v>
      </c>
      <c r="B16" s="87">
        <v>45115.0</v>
      </c>
      <c r="C16" s="87">
        <v>45115.0</v>
      </c>
      <c r="D16" s="36">
        <v>3.81401100124583E14</v>
      </c>
      <c r="E16" s="36" t="s">
        <v>1099</v>
      </c>
      <c r="F16" s="142">
        <v>6230565.0</v>
      </c>
      <c r="G16" s="142" t="s">
        <v>1116</v>
      </c>
      <c r="H16" s="142" t="s">
        <v>1116</v>
      </c>
      <c r="I16" s="36">
        <v>7.8456884E7</v>
      </c>
      <c r="J16" s="36" t="s">
        <v>20</v>
      </c>
      <c r="K16" s="36" t="s">
        <v>1102</v>
      </c>
      <c r="L16" s="36"/>
      <c r="M16" s="36">
        <v>0.0</v>
      </c>
      <c r="N16" s="36">
        <f t="shared" si="3"/>
        <v>0</v>
      </c>
      <c r="O16" s="143" t="s">
        <v>1103</v>
      </c>
      <c r="P16" s="36" t="s">
        <v>1107</v>
      </c>
      <c r="Q16" s="89" t="s">
        <v>1007</v>
      </c>
      <c r="R16" s="36" t="s">
        <v>1117</v>
      </c>
      <c r="S16" s="112"/>
      <c r="T16" s="113"/>
      <c r="U16" s="144"/>
      <c r="V16" s="148" t="s">
        <v>1118</v>
      </c>
      <c r="W16" s="114"/>
      <c r="X16" s="114"/>
      <c r="Y16" s="114"/>
      <c r="Z16" s="114"/>
      <c r="AA16" s="114"/>
      <c r="AB16" s="114"/>
      <c r="AC16" s="114"/>
      <c r="AD16" s="114"/>
      <c r="AE16" s="114"/>
    </row>
    <row r="17">
      <c r="A17" s="13">
        <v>14.0</v>
      </c>
      <c r="B17" s="26">
        <v>45115.0</v>
      </c>
      <c r="C17" s="26">
        <v>45116.0</v>
      </c>
      <c r="D17" s="105">
        <v>3.81401100124583E14</v>
      </c>
      <c r="E17" s="25">
        <v>2257.0</v>
      </c>
      <c r="F17" s="146">
        <v>4.829561015E9</v>
      </c>
      <c r="G17" s="146" t="s">
        <v>1119</v>
      </c>
      <c r="H17" s="146" t="s">
        <v>1119</v>
      </c>
      <c r="I17" s="25">
        <v>6.7401582E7</v>
      </c>
      <c r="J17" s="25" t="s">
        <v>20</v>
      </c>
      <c r="K17" s="25" t="s">
        <v>203</v>
      </c>
      <c r="L17" s="25" t="s">
        <v>44</v>
      </c>
      <c r="M17" s="25">
        <v>2340.0</v>
      </c>
      <c r="N17" s="25">
        <f t="shared" si="3"/>
        <v>2340</v>
      </c>
      <c r="O17" s="136" t="s">
        <v>1120</v>
      </c>
      <c r="P17" s="25" t="s">
        <v>854</v>
      </c>
      <c r="Q17" s="107" t="s">
        <v>1087</v>
      </c>
      <c r="R17" s="25" t="s">
        <v>1121</v>
      </c>
      <c r="S17" s="92"/>
      <c r="T17" s="108"/>
    </row>
    <row r="18">
      <c r="A18" s="13">
        <v>15.0</v>
      </c>
      <c r="B18" s="138">
        <v>45116.0</v>
      </c>
      <c r="C18" s="138">
        <v>45116.0</v>
      </c>
      <c r="D18" s="139">
        <v>3.81401100124583E14</v>
      </c>
      <c r="E18" s="137">
        <v>223.0</v>
      </c>
      <c r="F18" s="137">
        <v>4.829561015E9</v>
      </c>
      <c r="G18" s="137" t="s">
        <v>1119</v>
      </c>
      <c r="H18" s="137" t="s">
        <v>1119</v>
      </c>
      <c r="I18" s="137">
        <v>6.7401582E7</v>
      </c>
      <c r="J18" s="137" t="s">
        <v>20</v>
      </c>
      <c r="K18" s="137" t="s">
        <v>203</v>
      </c>
      <c r="L18" s="137" t="s">
        <v>44</v>
      </c>
      <c r="M18" s="137">
        <v>2340.0</v>
      </c>
      <c r="N18" s="137">
        <v>2340.0</v>
      </c>
      <c r="O18" s="137" t="s">
        <v>1096</v>
      </c>
      <c r="P18" s="137" t="s">
        <v>1122</v>
      </c>
      <c r="Q18" s="107" t="s">
        <v>1087</v>
      </c>
      <c r="R18" s="137" t="s">
        <v>1098</v>
      </c>
      <c r="S18" s="92"/>
      <c r="T18" s="108"/>
      <c r="U18" s="12"/>
    </row>
    <row r="19">
      <c r="A19" s="13">
        <v>16.0</v>
      </c>
      <c r="B19" s="26">
        <v>45115.0</v>
      </c>
      <c r="C19" s="26">
        <v>45116.0</v>
      </c>
      <c r="D19" s="105">
        <v>3.81401100124583E14</v>
      </c>
      <c r="E19" s="25">
        <v>2258.0</v>
      </c>
      <c r="F19" s="146">
        <v>1078765.0</v>
      </c>
      <c r="G19" s="146" t="s">
        <v>1123</v>
      </c>
      <c r="H19" s="146" t="s">
        <v>1123</v>
      </c>
      <c r="I19" s="25">
        <v>7.2895025E7</v>
      </c>
      <c r="J19" s="25" t="s">
        <v>20</v>
      </c>
      <c r="K19" s="25" t="s">
        <v>510</v>
      </c>
      <c r="L19" s="27"/>
      <c r="M19" s="25">
        <v>240.0</v>
      </c>
      <c r="N19" s="25">
        <f>M19</f>
        <v>240</v>
      </c>
      <c r="O19" s="27"/>
      <c r="P19" s="25" t="s">
        <v>854</v>
      </c>
      <c r="Q19" s="107" t="s">
        <v>1087</v>
      </c>
      <c r="R19" s="135" t="s">
        <v>1124</v>
      </c>
      <c r="S19" s="92"/>
      <c r="T19" s="108"/>
      <c r="U19" s="141"/>
    </row>
    <row r="20">
      <c r="A20" s="13">
        <v>17.0</v>
      </c>
      <c r="B20" s="138">
        <v>45122.0</v>
      </c>
      <c r="C20" s="138">
        <v>45123.0</v>
      </c>
      <c r="D20" s="139">
        <v>3.81401100124583E14</v>
      </c>
      <c r="E20" s="137">
        <v>2372.0</v>
      </c>
      <c r="F20" s="149">
        <v>1078765.0</v>
      </c>
      <c r="G20" s="149" t="s">
        <v>1123</v>
      </c>
      <c r="H20" s="149" t="s">
        <v>1123</v>
      </c>
      <c r="I20" s="137">
        <v>7.2895025E7</v>
      </c>
      <c r="J20" s="137" t="s">
        <v>20</v>
      </c>
      <c r="K20" s="137" t="s">
        <v>510</v>
      </c>
      <c r="L20" s="150"/>
      <c r="M20" s="137">
        <v>100.0</v>
      </c>
      <c r="N20" s="137">
        <v>100.0</v>
      </c>
      <c r="O20" s="150"/>
      <c r="P20" s="137" t="s">
        <v>854</v>
      </c>
      <c r="Q20" s="140" t="s">
        <v>1087</v>
      </c>
      <c r="R20" s="151" t="s">
        <v>1125</v>
      </c>
      <c r="S20" s="92"/>
      <c r="T20" s="108"/>
      <c r="U20" s="141"/>
      <c r="V20" s="152"/>
      <c r="W20" s="152"/>
      <c r="X20" s="152"/>
      <c r="Y20" s="152"/>
      <c r="Z20" s="152"/>
      <c r="AA20" s="152"/>
      <c r="AB20" s="152"/>
      <c r="AC20" s="152"/>
      <c r="AD20" s="152"/>
      <c r="AE20" s="152"/>
    </row>
    <row r="21">
      <c r="A21" s="13">
        <v>18.0</v>
      </c>
      <c r="B21" s="26">
        <v>45117.0</v>
      </c>
      <c r="C21" s="26">
        <v>45118.0</v>
      </c>
      <c r="D21" s="105">
        <v>3.81401100124583E14</v>
      </c>
      <c r="E21" s="25">
        <v>2309.0</v>
      </c>
      <c r="F21" s="146">
        <v>8.900171017E9</v>
      </c>
      <c r="G21" s="146" t="s">
        <v>1126</v>
      </c>
      <c r="H21" s="146" t="s">
        <v>1126</v>
      </c>
      <c r="I21" s="25">
        <v>7.6853416E7</v>
      </c>
      <c r="J21" s="25" t="s">
        <v>97</v>
      </c>
      <c r="K21" s="25" t="s">
        <v>1127</v>
      </c>
      <c r="L21" s="25" t="s">
        <v>27</v>
      </c>
      <c r="M21" s="145">
        <v>640.0</v>
      </c>
      <c r="N21" s="25">
        <f>M21</f>
        <v>640</v>
      </c>
      <c r="O21" s="153" t="s">
        <v>1128</v>
      </c>
      <c r="P21" s="25" t="s">
        <v>854</v>
      </c>
      <c r="Q21" s="107" t="s">
        <v>1087</v>
      </c>
      <c r="R21" s="25" t="s">
        <v>1129</v>
      </c>
      <c r="S21" s="92"/>
      <c r="T21" s="108"/>
      <c r="U21" s="141"/>
      <c r="V21" s="24"/>
      <c r="W21" s="24"/>
      <c r="X21" s="24"/>
      <c r="Y21" s="24"/>
      <c r="Z21" s="24"/>
      <c r="AA21" s="24"/>
      <c r="AB21" s="24"/>
      <c r="AC21" s="24"/>
      <c r="AD21" s="24"/>
      <c r="AE21" s="24"/>
    </row>
    <row r="22">
      <c r="A22" s="13">
        <v>19.0</v>
      </c>
      <c r="B22" s="138">
        <v>45118.0</v>
      </c>
      <c r="C22" s="138">
        <v>45118.0</v>
      </c>
      <c r="D22" s="139">
        <v>3.81401100124583E14</v>
      </c>
      <c r="E22" s="150"/>
      <c r="F22" s="137">
        <v>8.900171017E9</v>
      </c>
      <c r="G22" s="137" t="s">
        <v>1126</v>
      </c>
      <c r="H22" s="137" t="s">
        <v>1126</v>
      </c>
      <c r="I22" s="137">
        <v>7.6853416E7</v>
      </c>
      <c r="J22" s="137" t="s">
        <v>97</v>
      </c>
      <c r="K22" s="137" t="s">
        <v>1127</v>
      </c>
      <c r="L22" s="137" t="s">
        <v>27</v>
      </c>
      <c r="M22" s="137">
        <v>640.0</v>
      </c>
      <c r="N22" s="137">
        <v>640.0</v>
      </c>
      <c r="O22" s="137" t="s">
        <v>1096</v>
      </c>
      <c r="P22" s="137"/>
      <c r="Q22" s="107" t="s">
        <v>1087</v>
      </c>
      <c r="R22" s="150"/>
      <c r="S22" s="92"/>
      <c r="T22" s="108"/>
      <c r="U22" s="141"/>
      <c r="V22" s="152"/>
      <c r="W22" s="152"/>
    </row>
    <row r="23">
      <c r="A23" s="13">
        <v>20.0</v>
      </c>
      <c r="B23" s="14">
        <v>45118.0</v>
      </c>
      <c r="C23" s="14">
        <v>45124.0</v>
      </c>
      <c r="D23" s="95">
        <v>3.81401100124583E14</v>
      </c>
      <c r="E23" s="13">
        <v>2334.0</v>
      </c>
      <c r="F23" s="122">
        <v>4875196.0</v>
      </c>
      <c r="G23" s="122" t="s">
        <v>1130</v>
      </c>
      <c r="H23" s="122" t="s">
        <v>1130</v>
      </c>
      <c r="I23" s="13">
        <v>6.8224779E7</v>
      </c>
      <c r="J23" s="13" t="s">
        <v>97</v>
      </c>
      <c r="K23" s="13" t="s">
        <v>305</v>
      </c>
      <c r="L23" s="13" t="s">
        <v>27</v>
      </c>
      <c r="M23" s="13">
        <v>1400.0</v>
      </c>
      <c r="N23" s="13">
        <f t="shared" ref="N23:N38" si="4">M23</f>
        <v>1400</v>
      </c>
      <c r="O23" s="15"/>
      <c r="P23" s="13" t="s">
        <v>854</v>
      </c>
      <c r="Q23" s="97" t="s">
        <v>1007</v>
      </c>
      <c r="R23" s="13" t="s">
        <v>1131</v>
      </c>
      <c r="S23" s="92"/>
      <c r="T23" s="108"/>
      <c r="U23" s="141"/>
      <c r="V23" s="12" t="s">
        <v>1132</v>
      </c>
    </row>
    <row r="24">
      <c r="A24" s="13">
        <v>21.0</v>
      </c>
      <c r="B24" s="26">
        <v>45119.0</v>
      </c>
      <c r="C24" s="26">
        <v>45122.0</v>
      </c>
      <c r="D24" s="105">
        <v>3.81401100124583E14</v>
      </c>
      <c r="E24" s="25">
        <v>2350.0</v>
      </c>
      <c r="F24" s="146">
        <v>4282168.0</v>
      </c>
      <c r="G24" s="25" t="s">
        <v>1133</v>
      </c>
      <c r="H24" s="25" t="s">
        <v>1134</v>
      </c>
      <c r="I24" s="25">
        <v>7.7060705E7</v>
      </c>
      <c r="J24" s="25" t="s">
        <v>97</v>
      </c>
      <c r="K24" s="25" t="s">
        <v>510</v>
      </c>
      <c r="L24" s="27"/>
      <c r="M24" s="25">
        <v>160.0</v>
      </c>
      <c r="N24" s="25">
        <f t="shared" si="4"/>
        <v>160</v>
      </c>
      <c r="O24" s="27"/>
      <c r="P24" s="25" t="s">
        <v>854</v>
      </c>
      <c r="Q24" s="107" t="s">
        <v>1087</v>
      </c>
      <c r="R24" s="25" t="s">
        <v>1135</v>
      </c>
      <c r="S24" s="92"/>
      <c r="T24" s="108"/>
      <c r="U24" s="141"/>
      <c r="V24" s="24"/>
      <c r="W24" s="24"/>
      <c r="X24" s="24"/>
      <c r="Y24" s="24"/>
      <c r="Z24" s="24"/>
      <c r="AA24" s="24"/>
      <c r="AB24" s="24"/>
      <c r="AC24" s="24"/>
      <c r="AD24" s="24"/>
      <c r="AE24" s="24"/>
    </row>
    <row r="25">
      <c r="A25" s="13">
        <v>22.0</v>
      </c>
      <c r="B25" s="26">
        <v>45119.0</v>
      </c>
      <c r="C25" s="26">
        <v>45119.0</v>
      </c>
      <c r="D25" s="105">
        <v>3.81401100124583E14</v>
      </c>
      <c r="E25" s="25">
        <v>2351.0</v>
      </c>
      <c r="F25" s="146">
        <v>1735966.0</v>
      </c>
      <c r="G25" s="25" t="s">
        <v>1136</v>
      </c>
      <c r="H25" s="25" t="s">
        <v>1136</v>
      </c>
      <c r="I25" s="25">
        <v>7.2820268E7</v>
      </c>
      <c r="J25" s="27"/>
      <c r="K25" s="25" t="s">
        <v>1074</v>
      </c>
      <c r="L25" s="27"/>
      <c r="M25" s="25">
        <v>165.0</v>
      </c>
      <c r="N25" s="25">
        <f t="shared" si="4"/>
        <v>165</v>
      </c>
      <c r="O25" s="27"/>
      <c r="P25" s="25" t="s">
        <v>1107</v>
      </c>
      <c r="Q25" s="107" t="s">
        <v>1087</v>
      </c>
      <c r="R25" s="25" t="s">
        <v>1137</v>
      </c>
      <c r="S25" s="92"/>
      <c r="T25" s="108"/>
      <c r="U25" s="141"/>
      <c r="V25" s="24"/>
      <c r="W25" s="24"/>
      <c r="X25" s="24"/>
      <c r="Y25" s="24"/>
      <c r="Z25" s="24"/>
      <c r="AA25" s="24"/>
      <c r="AB25" s="24"/>
      <c r="AC25" s="24"/>
      <c r="AD25" s="24"/>
      <c r="AE25" s="24"/>
    </row>
    <row r="26">
      <c r="A26" s="13">
        <v>23.0</v>
      </c>
      <c r="B26" s="26">
        <v>45119.0</v>
      </c>
      <c r="C26" s="26">
        <v>45123.0</v>
      </c>
      <c r="D26" s="105">
        <v>3.81401100124583E14</v>
      </c>
      <c r="E26" s="25">
        <v>2356.0</v>
      </c>
      <c r="F26" s="25">
        <v>8943069.0</v>
      </c>
      <c r="G26" s="25" t="s">
        <v>1138</v>
      </c>
      <c r="H26" s="25" t="s">
        <v>1138</v>
      </c>
      <c r="I26" s="25">
        <v>6.902099E7</v>
      </c>
      <c r="J26" s="25" t="s">
        <v>1139</v>
      </c>
      <c r="K26" s="25" t="s">
        <v>510</v>
      </c>
      <c r="L26" s="27"/>
      <c r="M26" s="25">
        <v>640.0</v>
      </c>
      <c r="N26" s="25">
        <f t="shared" si="4"/>
        <v>640</v>
      </c>
      <c r="O26" s="27"/>
      <c r="P26" s="25" t="s">
        <v>854</v>
      </c>
      <c r="Q26" s="107" t="s">
        <v>1087</v>
      </c>
      <c r="R26" s="25" t="s">
        <v>1140</v>
      </c>
      <c r="S26" s="92"/>
      <c r="T26" s="108"/>
      <c r="U26" s="141"/>
      <c r="V26" s="24"/>
      <c r="W26" s="24"/>
      <c r="X26" s="24"/>
      <c r="Y26" s="24"/>
      <c r="Z26" s="24"/>
      <c r="AA26" s="24"/>
      <c r="AB26" s="24"/>
      <c r="AC26" s="24"/>
      <c r="AD26" s="24"/>
      <c r="AE26" s="24"/>
    </row>
    <row r="27">
      <c r="A27" s="13">
        <v>24.0</v>
      </c>
      <c r="B27" s="26">
        <v>45122.0</v>
      </c>
      <c r="C27" s="26">
        <v>45122.0</v>
      </c>
      <c r="D27" s="105">
        <v>3.81401100124583E14</v>
      </c>
      <c r="E27" s="25">
        <v>2374.0</v>
      </c>
      <c r="F27" s="146">
        <v>9.886798014E9</v>
      </c>
      <c r="G27" s="146" t="s">
        <v>1141</v>
      </c>
      <c r="H27" s="146" t="s">
        <v>1141</v>
      </c>
      <c r="I27" s="25">
        <v>7.5844545E7</v>
      </c>
      <c r="J27" s="27"/>
      <c r="K27" s="25" t="s">
        <v>510</v>
      </c>
      <c r="L27" s="27"/>
      <c r="M27" s="25">
        <v>240.0</v>
      </c>
      <c r="N27" s="25">
        <f t="shared" si="4"/>
        <v>240</v>
      </c>
      <c r="O27" s="27"/>
      <c r="P27" s="25" t="s">
        <v>1107</v>
      </c>
      <c r="Q27" s="107" t="s">
        <v>1142</v>
      </c>
      <c r="R27" s="25" t="s">
        <v>1143</v>
      </c>
      <c r="S27" s="92"/>
      <c r="T27" s="108"/>
      <c r="U27" s="141"/>
      <c r="V27" s="24"/>
      <c r="W27" s="24"/>
      <c r="X27" s="24"/>
      <c r="Y27" s="24"/>
      <c r="Z27" s="24"/>
      <c r="AA27" s="24"/>
      <c r="AB27" s="24"/>
      <c r="AC27" s="24"/>
      <c r="AD27" s="24"/>
      <c r="AE27" s="24"/>
    </row>
    <row r="28">
      <c r="A28" s="13">
        <v>25.0</v>
      </c>
      <c r="B28" s="26">
        <v>45122.0</v>
      </c>
      <c r="C28" s="26">
        <v>45122.0</v>
      </c>
      <c r="D28" s="105">
        <v>3.81401100124583E14</v>
      </c>
      <c r="E28" s="25">
        <v>2375.0</v>
      </c>
      <c r="F28" s="25">
        <v>5034086.0</v>
      </c>
      <c r="G28" s="25" t="s">
        <v>1144</v>
      </c>
      <c r="H28" s="25" t="s">
        <v>1144</v>
      </c>
      <c r="I28" s="25">
        <v>7.6394775E7</v>
      </c>
      <c r="J28" s="25" t="s">
        <v>1145</v>
      </c>
      <c r="K28" s="25" t="s">
        <v>510</v>
      </c>
      <c r="L28" s="27"/>
      <c r="M28" s="25">
        <v>240.0</v>
      </c>
      <c r="N28" s="25">
        <f t="shared" si="4"/>
        <v>240</v>
      </c>
      <c r="O28" s="27"/>
      <c r="P28" s="25" t="s">
        <v>854</v>
      </c>
      <c r="Q28" s="107" t="s">
        <v>1142</v>
      </c>
      <c r="R28" s="25" t="s">
        <v>1146</v>
      </c>
      <c r="S28" s="92"/>
      <c r="T28" s="108"/>
      <c r="U28" s="141"/>
      <c r="V28" s="24"/>
      <c r="W28" s="24"/>
      <c r="X28" s="24"/>
      <c r="Y28" s="24"/>
      <c r="Z28" s="24"/>
      <c r="AA28" s="24"/>
      <c r="AB28" s="24"/>
      <c r="AC28" s="24"/>
      <c r="AD28" s="24"/>
      <c r="AE28" s="24"/>
    </row>
    <row r="29">
      <c r="A29" s="13">
        <v>26.0</v>
      </c>
      <c r="B29" s="14">
        <v>45122.0</v>
      </c>
      <c r="C29" s="14">
        <v>45123.0</v>
      </c>
      <c r="D29" s="95">
        <v>3.81401100124583E14</v>
      </c>
      <c r="E29" s="13">
        <v>2379.0</v>
      </c>
      <c r="F29" s="122">
        <v>1.2535107E7</v>
      </c>
      <c r="G29" s="122" t="s">
        <v>1147</v>
      </c>
      <c r="H29" s="122" t="s">
        <v>1147</v>
      </c>
      <c r="I29" s="13">
        <v>7.5564858E7</v>
      </c>
      <c r="J29" s="13" t="s">
        <v>1148</v>
      </c>
      <c r="K29" s="13" t="s">
        <v>510</v>
      </c>
      <c r="L29" s="15"/>
      <c r="M29" s="13">
        <v>1240.0</v>
      </c>
      <c r="N29" s="13">
        <f t="shared" si="4"/>
        <v>1240</v>
      </c>
      <c r="O29" s="15"/>
      <c r="P29" s="13" t="s">
        <v>854</v>
      </c>
      <c r="Q29" s="97" t="s">
        <v>1149</v>
      </c>
      <c r="R29" s="13" t="s">
        <v>1150</v>
      </c>
      <c r="S29" s="92"/>
      <c r="T29" s="154"/>
      <c r="U29" s="141"/>
      <c r="V29" s="12" t="s">
        <v>1151</v>
      </c>
    </row>
    <row r="30">
      <c r="A30" s="13">
        <v>27.0</v>
      </c>
      <c r="B30" s="26">
        <v>45124.0</v>
      </c>
      <c r="C30" s="26">
        <v>45124.0</v>
      </c>
      <c r="D30" s="105">
        <v>3.81401100124583E14</v>
      </c>
      <c r="E30" s="25">
        <v>26.0</v>
      </c>
      <c r="F30" s="146">
        <v>8278190.0</v>
      </c>
      <c r="G30" s="146" t="s">
        <v>1152</v>
      </c>
      <c r="H30" s="146" t="s">
        <v>1152</v>
      </c>
      <c r="I30" s="25"/>
      <c r="J30" s="25" t="s">
        <v>20</v>
      </c>
      <c r="K30" s="25" t="s">
        <v>1074</v>
      </c>
      <c r="L30" s="27"/>
      <c r="M30" s="25">
        <v>220.0</v>
      </c>
      <c r="N30" s="25">
        <f t="shared" si="4"/>
        <v>220</v>
      </c>
      <c r="O30" s="27"/>
      <c r="P30" s="25" t="s">
        <v>854</v>
      </c>
      <c r="Q30" s="107" t="s">
        <v>1142</v>
      </c>
      <c r="R30" s="25" t="s">
        <v>1153</v>
      </c>
      <c r="S30" s="92"/>
      <c r="T30" s="108"/>
      <c r="U30" s="12"/>
      <c r="V30" s="24"/>
      <c r="W30" s="24"/>
      <c r="X30" s="24"/>
      <c r="Y30" s="24"/>
      <c r="Z30" s="24"/>
      <c r="AA30" s="24"/>
      <c r="AB30" s="24"/>
      <c r="AC30" s="24"/>
      <c r="AD30" s="24"/>
      <c r="AE30" s="24"/>
    </row>
    <row r="31">
      <c r="A31" s="13">
        <v>28.0</v>
      </c>
      <c r="B31" s="26">
        <v>45124.0</v>
      </c>
      <c r="C31" s="26">
        <v>45125.0</v>
      </c>
      <c r="D31" s="105">
        <v>3.81401100124583E14</v>
      </c>
      <c r="E31" s="25">
        <v>27.0</v>
      </c>
      <c r="F31" s="146">
        <v>8188358.0</v>
      </c>
      <c r="G31" s="146" t="s">
        <v>1154</v>
      </c>
      <c r="H31" s="146" t="s">
        <v>1154</v>
      </c>
      <c r="I31" s="146">
        <v>7.8598906E7</v>
      </c>
      <c r="J31" s="155" t="s">
        <v>1155</v>
      </c>
      <c r="K31" s="25" t="s">
        <v>1074</v>
      </c>
      <c r="L31" s="27"/>
      <c r="M31" s="25">
        <v>110.0</v>
      </c>
      <c r="N31" s="25">
        <f t="shared" si="4"/>
        <v>110</v>
      </c>
      <c r="O31" s="27"/>
      <c r="P31" s="25" t="s">
        <v>854</v>
      </c>
      <c r="Q31" s="107" t="s">
        <v>1142</v>
      </c>
      <c r="R31" s="25" t="s">
        <v>1156</v>
      </c>
      <c r="S31" s="92"/>
      <c r="T31" s="108"/>
      <c r="U31" s="156"/>
      <c r="V31" s="24"/>
      <c r="W31" s="24"/>
      <c r="X31" s="24"/>
      <c r="Y31" s="24"/>
      <c r="Z31" s="24"/>
      <c r="AA31" s="24"/>
      <c r="AB31" s="24"/>
      <c r="AC31" s="24"/>
      <c r="AD31" s="24"/>
      <c r="AE31" s="24"/>
    </row>
    <row r="32">
      <c r="A32" s="13">
        <v>29.0</v>
      </c>
      <c r="B32" s="26">
        <v>45126.0</v>
      </c>
      <c r="C32" s="26">
        <v>45126.0</v>
      </c>
      <c r="D32" s="105">
        <v>3.81401100124583E14</v>
      </c>
      <c r="E32" s="25">
        <v>34.0</v>
      </c>
      <c r="F32" s="146">
        <v>9590622.0</v>
      </c>
      <c r="G32" s="146" t="s">
        <v>1157</v>
      </c>
      <c r="H32" s="146" t="s">
        <v>1157</v>
      </c>
      <c r="I32" s="25">
        <v>6.5060823E7</v>
      </c>
      <c r="J32" s="25" t="s">
        <v>20</v>
      </c>
      <c r="K32" s="25" t="s">
        <v>1074</v>
      </c>
      <c r="L32" s="27"/>
      <c r="M32" s="25">
        <v>385.0</v>
      </c>
      <c r="N32" s="25">
        <f t="shared" si="4"/>
        <v>385</v>
      </c>
      <c r="O32" s="27"/>
      <c r="P32" s="25" t="s">
        <v>854</v>
      </c>
      <c r="Q32" s="107" t="s">
        <v>1142</v>
      </c>
      <c r="R32" s="25" t="s">
        <v>1158</v>
      </c>
      <c r="S32" s="92"/>
      <c r="T32" s="108"/>
      <c r="U32" s="141"/>
      <c r="V32" s="24"/>
      <c r="W32" s="24"/>
      <c r="X32" s="24"/>
      <c r="Y32" s="24"/>
      <c r="Z32" s="24"/>
      <c r="AA32" s="24"/>
      <c r="AB32" s="24"/>
      <c r="AC32" s="24"/>
      <c r="AD32" s="24"/>
      <c r="AE32" s="24"/>
    </row>
    <row r="33">
      <c r="A33" s="25">
        <v>30.0</v>
      </c>
      <c r="B33" s="26">
        <v>45126.0</v>
      </c>
      <c r="C33" s="26">
        <v>45130.0</v>
      </c>
      <c r="D33" s="105">
        <v>3.81401100124583E14</v>
      </c>
      <c r="E33" s="25">
        <v>39.0</v>
      </c>
      <c r="F33" s="146">
        <v>6666379.0</v>
      </c>
      <c r="G33" s="146" t="s">
        <v>1159</v>
      </c>
      <c r="H33" s="146" t="s">
        <v>1159</v>
      </c>
      <c r="I33" s="146">
        <v>7.6075569E7</v>
      </c>
      <c r="J33" s="27"/>
      <c r="K33" s="25" t="s">
        <v>510</v>
      </c>
      <c r="L33" s="27"/>
      <c r="M33" s="25">
        <v>700.0</v>
      </c>
      <c r="N33" s="25">
        <f t="shared" si="4"/>
        <v>700</v>
      </c>
      <c r="O33" s="27"/>
      <c r="P33" s="25" t="s">
        <v>854</v>
      </c>
      <c r="Q33" s="107" t="s">
        <v>1142</v>
      </c>
      <c r="R33" s="25" t="s">
        <v>1160</v>
      </c>
      <c r="S33" s="92"/>
      <c r="T33" s="108"/>
      <c r="U33" s="12"/>
      <c r="V33" s="24"/>
      <c r="W33" s="24"/>
      <c r="X33" s="24"/>
      <c r="Y33" s="24"/>
      <c r="Z33" s="24"/>
      <c r="AA33" s="24"/>
      <c r="AB33" s="24"/>
      <c r="AC33" s="24"/>
      <c r="AD33" s="24"/>
      <c r="AE33" s="24"/>
    </row>
    <row r="34">
      <c r="A34" s="13">
        <v>31.0</v>
      </c>
      <c r="B34" s="14">
        <v>45126.0</v>
      </c>
      <c r="C34" s="14">
        <v>45130.0</v>
      </c>
      <c r="D34" s="95">
        <v>3.81401100124583E14</v>
      </c>
      <c r="E34" s="13">
        <v>40.0</v>
      </c>
      <c r="F34" s="13">
        <v>5969553.0</v>
      </c>
      <c r="G34" s="122" t="s">
        <v>1161</v>
      </c>
      <c r="H34" s="122" t="s">
        <v>1161</v>
      </c>
      <c r="I34" s="13">
        <v>6.0041018E7</v>
      </c>
      <c r="J34" s="15"/>
      <c r="K34" s="13" t="s">
        <v>706</v>
      </c>
      <c r="L34" s="15"/>
      <c r="M34" s="13">
        <v>400.0</v>
      </c>
      <c r="N34" s="13">
        <f t="shared" si="4"/>
        <v>400</v>
      </c>
      <c r="O34" s="15"/>
      <c r="P34" s="13" t="s">
        <v>1162</v>
      </c>
      <c r="Q34" s="97" t="s">
        <v>964</v>
      </c>
      <c r="R34" s="13" t="s">
        <v>1163</v>
      </c>
      <c r="S34" s="92"/>
      <c r="T34" s="108"/>
      <c r="U34" s="141"/>
    </row>
    <row r="35">
      <c r="A35" s="25">
        <v>32.0</v>
      </c>
      <c r="B35" s="26">
        <v>45127.0</v>
      </c>
      <c r="C35" s="26">
        <v>45127.0</v>
      </c>
      <c r="D35" s="105">
        <v>3.81401100124583E14</v>
      </c>
      <c r="E35" s="25">
        <v>41.0</v>
      </c>
      <c r="F35" s="25">
        <v>4778844.0</v>
      </c>
      <c r="G35" s="146" t="s">
        <v>1164</v>
      </c>
      <c r="H35" s="146" t="s">
        <v>1164</v>
      </c>
      <c r="I35" s="25">
        <v>7.3071799E7</v>
      </c>
      <c r="J35" s="27"/>
      <c r="K35" s="25" t="s">
        <v>1074</v>
      </c>
      <c r="L35" s="27"/>
      <c r="M35" s="25">
        <v>220.0</v>
      </c>
      <c r="N35" s="25">
        <f t="shared" si="4"/>
        <v>220</v>
      </c>
      <c r="O35" s="27"/>
      <c r="P35" s="25" t="s">
        <v>854</v>
      </c>
      <c r="Q35" s="107" t="s">
        <v>1142</v>
      </c>
      <c r="R35" s="25" t="s">
        <v>1165</v>
      </c>
      <c r="S35" s="92"/>
      <c r="T35" s="108"/>
      <c r="U35" s="141"/>
      <c r="V35" s="24"/>
      <c r="W35" s="24"/>
      <c r="X35" s="24"/>
      <c r="Y35" s="24"/>
      <c r="Z35" s="24"/>
      <c r="AA35" s="24"/>
      <c r="AB35" s="24"/>
      <c r="AC35" s="24"/>
      <c r="AD35" s="24"/>
      <c r="AE35" s="24"/>
    </row>
    <row r="36">
      <c r="A36" s="13">
        <v>33.0</v>
      </c>
      <c r="B36" s="14">
        <v>45127.0</v>
      </c>
      <c r="C36" s="14">
        <v>45128.0</v>
      </c>
      <c r="D36" s="95">
        <v>3.81401100124583E14</v>
      </c>
      <c r="E36" s="13">
        <v>42.0</v>
      </c>
      <c r="F36" s="122">
        <v>1305091.0</v>
      </c>
      <c r="G36" s="13" t="s">
        <v>1166</v>
      </c>
      <c r="H36" s="13" t="s">
        <v>1166</v>
      </c>
      <c r="I36" s="13">
        <v>6.0356159E7</v>
      </c>
      <c r="J36" s="15"/>
      <c r="K36" s="13" t="s">
        <v>1074</v>
      </c>
      <c r="L36" s="15"/>
      <c r="M36" s="13">
        <v>110.0</v>
      </c>
      <c r="N36" s="13">
        <f t="shared" si="4"/>
        <v>110</v>
      </c>
      <c r="O36" s="15"/>
      <c r="P36" s="13" t="s">
        <v>854</v>
      </c>
      <c r="Q36" s="97" t="s">
        <v>964</v>
      </c>
      <c r="R36" s="13" t="s">
        <v>1167</v>
      </c>
      <c r="S36" s="92"/>
      <c r="T36" s="108"/>
      <c r="U36" s="141"/>
    </row>
    <row r="37">
      <c r="A37" s="13">
        <v>34.0</v>
      </c>
      <c r="B37" s="14">
        <v>45128.0</v>
      </c>
      <c r="C37" s="14">
        <v>45129.0</v>
      </c>
      <c r="D37" s="95">
        <v>3.81401100124583E14</v>
      </c>
      <c r="E37" s="13">
        <v>48.0</v>
      </c>
      <c r="F37" s="122">
        <v>6367503.0</v>
      </c>
      <c r="G37" s="122" t="s">
        <v>1168</v>
      </c>
      <c r="H37" s="122" t="s">
        <v>1168</v>
      </c>
      <c r="I37" s="13">
        <v>3.2487837538E10</v>
      </c>
      <c r="J37" s="15"/>
      <c r="K37" s="13" t="s">
        <v>510</v>
      </c>
      <c r="L37" s="15"/>
      <c r="M37" s="13">
        <v>560.0</v>
      </c>
      <c r="N37" s="13">
        <f t="shared" si="4"/>
        <v>560</v>
      </c>
      <c r="O37" s="15"/>
      <c r="P37" s="13" t="s">
        <v>854</v>
      </c>
      <c r="Q37" s="97" t="s">
        <v>964</v>
      </c>
      <c r="R37" s="13" t="s">
        <v>1169</v>
      </c>
      <c r="S37" s="92"/>
      <c r="T37" s="108"/>
      <c r="U37" s="141"/>
    </row>
    <row r="38">
      <c r="A38" s="25">
        <v>35.0</v>
      </c>
      <c r="B38" s="26">
        <v>45128.0</v>
      </c>
      <c r="C38" s="26">
        <v>45129.0</v>
      </c>
      <c r="D38" s="105">
        <v>3.81401100124583E14</v>
      </c>
      <c r="E38" s="25">
        <v>52.0</v>
      </c>
      <c r="F38" s="146">
        <v>5006111.0</v>
      </c>
      <c r="G38" s="146" t="s">
        <v>1170</v>
      </c>
      <c r="H38" s="146" t="s">
        <v>1171</v>
      </c>
      <c r="I38" s="146">
        <v>7.6687261E7</v>
      </c>
      <c r="J38" s="157" t="s">
        <v>1172</v>
      </c>
      <c r="K38" s="25" t="s">
        <v>458</v>
      </c>
      <c r="L38" s="27"/>
      <c r="M38" s="25">
        <v>1232.0</v>
      </c>
      <c r="N38" s="25">
        <f t="shared" si="4"/>
        <v>1232</v>
      </c>
      <c r="O38" s="27"/>
      <c r="P38" s="25" t="s">
        <v>854</v>
      </c>
      <c r="Q38" s="107" t="s">
        <v>1173</v>
      </c>
      <c r="R38" s="25" t="s">
        <v>1174</v>
      </c>
      <c r="S38" s="92"/>
      <c r="T38" s="108"/>
      <c r="U38" s="141"/>
      <c r="V38" s="24"/>
      <c r="W38" s="24"/>
      <c r="X38" s="24"/>
      <c r="Y38" s="24"/>
      <c r="Z38" s="24"/>
      <c r="AA38" s="24"/>
      <c r="AB38" s="24"/>
      <c r="AC38" s="24"/>
      <c r="AD38" s="24"/>
      <c r="AE38" s="24"/>
    </row>
    <row r="39">
      <c r="A39" s="13">
        <v>36.0</v>
      </c>
      <c r="B39" s="14">
        <v>45128.0</v>
      </c>
      <c r="C39" s="14">
        <v>45129.0</v>
      </c>
      <c r="D39" s="95">
        <v>3.81401100124583E14</v>
      </c>
      <c r="E39" s="13">
        <v>53.0</v>
      </c>
      <c r="F39" s="120">
        <v>7746904.0</v>
      </c>
      <c r="G39" s="120" t="s">
        <v>1175</v>
      </c>
      <c r="H39" s="120" t="s">
        <v>1176</v>
      </c>
      <c r="I39" s="13">
        <v>7.1334983E7</v>
      </c>
      <c r="J39" s="15"/>
      <c r="K39" s="13" t="s">
        <v>510</v>
      </c>
      <c r="L39" s="15"/>
      <c r="M39" s="13">
        <v>320.0</v>
      </c>
      <c r="N39" s="13">
        <v>320.0</v>
      </c>
      <c r="O39" s="15"/>
      <c r="P39" s="13" t="s">
        <v>854</v>
      </c>
      <c r="Q39" s="97" t="s">
        <v>988</v>
      </c>
      <c r="R39" s="13" t="s">
        <v>1177</v>
      </c>
      <c r="S39" s="92"/>
      <c r="T39" s="108"/>
      <c r="U39" s="141"/>
    </row>
    <row r="40">
      <c r="A40" s="25">
        <v>37.0</v>
      </c>
      <c r="B40" s="26">
        <v>45128.0</v>
      </c>
      <c r="C40" s="26">
        <v>45130.0</v>
      </c>
      <c r="D40" s="105">
        <v>3.81401100124583E14</v>
      </c>
      <c r="E40" s="25">
        <v>54.0</v>
      </c>
      <c r="F40" s="146">
        <v>1.3445824E7</v>
      </c>
      <c r="G40" s="146" t="s">
        <v>1178</v>
      </c>
      <c r="H40" s="146" t="s">
        <v>1178</v>
      </c>
      <c r="I40" s="25">
        <v>7.460829E7</v>
      </c>
      <c r="J40" s="27"/>
      <c r="K40" s="25" t="s">
        <v>706</v>
      </c>
      <c r="L40" s="27"/>
      <c r="M40" s="25">
        <v>150.0</v>
      </c>
      <c r="N40" s="25">
        <v>150.0</v>
      </c>
      <c r="O40" s="27"/>
      <c r="P40" s="25" t="s">
        <v>854</v>
      </c>
      <c r="Q40" s="107" t="s">
        <v>1179</v>
      </c>
      <c r="R40" s="25" t="s">
        <v>1180</v>
      </c>
      <c r="S40" s="92"/>
      <c r="T40" s="108"/>
      <c r="U40" s="141"/>
      <c r="V40" s="24"/>
      <c r="W40" s="24"/>
      <c r="X40" s="24"/>
      <c r="Y40" s="24"/>
      <c r="Z40" s="24"/>
      <c r="AA40" s="24"/>
      <c r="AB40" s="24"/>
      <c r="AC40" s="24"/>
      <c r="AD40" s="24"/>
      <c r="AE40" s="24"/>
    </row>
    <row r="41">
      <c r="A41" s="158">
        <v>38.0</v>
      </c>
      <c r="B41" s="159">
        <v>45129.0</v>
      </c>
      <c r="C41" s="159">
        <v>45130.0</v>
      </c>
      <c r="D41" s="160">
        <v>3.81401100124583E14</v>
      </c>
      <c r="E41" s="158">
        <v>73.0</v>
      </c>
      <c r="F41" s="158">
        <v>0.0</v>
      </c>
      <c r="G41" s="161" t="s">
        <v>1181</v>
      </c>
      <c r="H41" s="161" t="s">
        <v>1181</v>
      </c>
      <c r="I41" s="158">
        <v>7.8028723E7</v>
      </c>
      <c r="J41" s="162"/>
      <c r="K41" s="158" t="s">
        <v>510</v>
      </c>
      <c r="L41" s="162"/>
      <c r="M41" s="158">
        <v>400.0</v>
      </c>
      <c r="N41" s="160">
        <f t="shared" ref="N41:N44" si="5">M41</f>
        <v>400</v>
      </c>
      <c r="O41" s="162"/>
      <c r="P41" s="158" t="s">
        <v>854</v>
      </c>
      <c r="Q41" s="163" t="s">
        <v>1182</v>
      </c>
      <c r="R41" s="158" t="s">
        <v>1183</v>
      </c>
      <c r="S41" s="92"/>
      <c r="T41" s="92"/>
      <c r="U41" s="141"/>
      <c r="V41" s="164"/>
      <c r="W41" s="164"/>
      <c r="X41" s="164"/>
      <c r="Y41" s="164"/>
      <c r="Z41" s="164"/>
      <c r="AA41" s="164"/>
      <c r="AB41" s="164"/>
      <c r="AC41" s="164"/>
      <c r="AD41" s="164"/>
      <c r="AE41" s="164"/>
    </row>
    <row r="42">
      <c r="A42" s="59">
        <v>39.0</v>
      </c>
      <c r="B42" s="60">
        <v>45129.0</v>
      </c>
      <c r="C42" s="60">
        <v>45130.0</v>
      </c>
      <c r="D42" s="165">
        <v>3.81401100124583E14</v>
      </c>
      <c r="E42" s="59">
        <v>74.0</v>
      </c>
      <c r="F42" s="166">
        <v>5969553.0</v>
      </c>
      <c r="G42" s="59" t="s">
        <v>1161</v>
      </c>
      <c r="H42" s="59" t="s">
        <v>1161</v>
      </c>
      <c r="I42" s="59">
        <v>6.0041018E7</v>
      </c>
      <c r="J42" s="61"/>
      <c r="K42" s="59" t="s">
        <v>706</v>
      </c>
      <c r="L42" s="61"/>
      <c r="M42" s="59">
        <v>450.0</v>
      </c>
      <c r="N42" s="165">
        <f t="shared" si="5"/>
        <v>450</v>
      </c>
      <c r="O42" s="61"/>
      <c r="P42" s="59" t="s">
        <v>854</v>
      </c>
      <c r="Q42" s="132" t="s">
        <v>952</v>
      </c>
      <c r="R42" s="59" t="s">
        <v>1184</v>
      </c>
      <c r="S42" s="92"/>
      <c r="T42" s="141"/>
      <c r="U42" s="141"/>
      <c r="V42" s="167"/>
      <c r="W42" s="167"/>
      <c r="X42" s="167"/>
      <c r="Y42" s="167"/>
      <c r="Z42" s="167"/>
      <c r="AA42" s="167"/>
      <c r="AB42" s="167"/>
      <c r="AC42" s="167"/>
      <c r="AD42" s="167"/>
      <c r="AE42" s="167"/>
    </row>
    <row r="43">
      <c r="A43" s="13">
        <v>40.0</v>
      </c>
      <c r="B43" s="14">
        <v>45131.0</v>
      </c>
      <c r="C43" s="14">
        <v>45143.0</v>
      </c>
      <c r="D43" s="95">
        <v>3.81401100124583E14</v>
      </c>
      <c r="E43" s="13">
        <v>124.0</v>
      </c>
      <c r="F43" s="122">
        <v>8129054.0</v>
      </c>
      <c r="G43" s="122" t="s">
        <v>1185</v>
      </c>
      <c r="H43" s="122" t="s">
        <v>1185</v>
      </c>
      <c r="I43" s="122">
        <v>7.669193E7</v>
      </c>
      <c r="J43" s="168" t="s">
        <v>1186</v>
      </c>
      <c r="K43" s="13" t="s">
        <v>458</v>
      </c>
      <c r="L43" s="15"/>
      <c r="M43" s="13">
        <v>1232.0</v>
      </c>
      <c r="N43" s="95">
        <f t="shared" si="5"/>
        <v>1232</v>
      </c>
      <c r="O43" s="15"/>
      <c r="P43" s="13" t="s">
        <v>854</v>
      </c>
      <c r="Q43" s="97" t="s">
        <v>964</v>
      </c>
      <c r="R43" s="13" t="s">
        <v>1187</v>
      </c>
      <c r="S43" s="92"/>
      <c r="T43" s="108"/>
      <c r="U43" s="141"/>
    </row>
    <row r="44">
      <c r="A44" s="13">
        <v>41.0</v>
      </c>
      <c r="B44" s="14">
        <v>45135.0</v>
      </c>
      <c r="C44" s="14">
        <v>45137.0</v>
      </c>
      <c r="D44" s="95">
        <v>3.81401100124583E14</v>
      </c>
      <c r="E44" s="13">
        <v>150.0</v>
      </c>
      <c r="F44" s="122">
        <v>1.3307312E7</v>
      </c>
      <c r="G44" s="13" t="s">
        <v>1188</v>
      </c>
      <c r="H44" s="13" t="s">
        <v>1188</v>
      </c>
      <c r="I44" s="13">
        <v>7.6320406E7</v>
      </c>
      <c r="J44" s="15"/>
      <c r="K44" s="13" t="s">
        <v>510</v>
      </c>
      <c r="L44" s="15"/>
      <c r="M44" s="13">
        <v>160.0</v>
      </c>
      <c r="N44" s="95">
        <f t="shared" si="5"/>
        <v>160</v>
      </c>
      <c r="O44" s="15"/>
      <c r="P44" s="13" t="s">
        <v>854</v>
      </c>
      <c r="Q44" s="97" t="s">
        <v>964</v>
      </c>
      <c r="R44" s="13" t="s">
        <v>1189</v>
      </c>
      <c r="S44" s="92"/>
      <c r="T44" s="108"/>
      <c r="U44" s="141"/>
    </row>
    <row r="45">
      <c r="A45" s="13">
        <v>43.0</v>
      </c>
      <c r="B45" s="14"/>
      <c r="C45" s="14"/>
      <c r="D45" s="95">
        <v>3.81401100124583E14</v>
      </c>
      <c r="E45" s="15"/>
      <c r="F45" s="15"/>
      <c r="G45" s="15"/>
      <c r="H45" s="15"/>
      <c r="I45" s="15"/>
      <c r="J45" s="15"/>
      <c r="K45" s="13"/>
      <c r="L45" s="15"/>
      <c r="M45" s="13"/>
      <c r="N45" s="95"/>
      <c r="O45" s="15"/>
      <c r="P45" s="13"/>
      <c r="Q45" s="97"/>
      <c r="R45" s="15"/>
      <c r="S45" s="92"/>
      <c r="T45" s="108"/>
      <c r="U45" s="141"/>
    </row>
    <row r="46">
      <c r="A46" s="13">
        <v>44.0</v>
      </c>
      <c r="B46" s="14"/>
      <c r="C46" s="14"/>
      <c r="D46" s="95">
        <v>3.81401100124583E14</v>
      </c>
      <c r="E46" s="15"/>
      <c r="F46" s="15"/>
      <c r="G46" s="15"/>
      <c r="H46" s="15"/>
      <c r="I46" s="15"/>
      <c r="J46" s="15"/>
      <c r="K46" s="13"/>
      <c r="L46" s="15"/>
      <c r="M46" s="13"/>
      <c r="N46" s="95"/>
      <c r="O46" s="15"/>
      <c r="P46" s="13"/>
      <c r="Q46" s="97"/>
      <c r="R46" s="15"/>
      <c r="S46" s="92"/>
      <c r="T46" s="108"/>
      <c r="U46" s="141"/>
    </row>
    <row r="47">
      <c r="A47" s="13">
        <v>45.0</v>
      </c>
      <c r="B47" s="14"/>
      <c r="C47" s="14"/>
      <c r="D47" s="95">
        <v>3.81401100124583E14</v>
      </c>
      <c r="E47" s="15"/>
      <c r="F47" s="15"/>
      <c r="G47" s="15"/>
      <c r="H47" s="15"/>
      <c r="I47" s="15"/>
      <c r="J47" s="15"/>
      <c r="K47" s="13"/>
      <c r="L47" s="15"/>
      <c r="M47" s="13"/>
      <c r="N47" s="95"/>
      <c r="O47" s="15"/>
      <c r="P47" s="13"/>
      <c r="Q47" s="97"/>
      <c r="R47" s="15"/>
      <c r="S47" s="92"/>
      <c r="T47" s="108"/>
      <c r="U47" s="141"/>
    </row>
    <row r="48">
      <c r="A48" s="13">
        <v>46.0</v>
      </c>
      <c r="B48" s="14"/>
      <c r="C48" s="14"/>
      <c r="D48" s="95">
        <v>3.81401100124583E14</v>
      </c>
      <c r="E48" s="15"/>
      <c r="F48" s="15"/>
      <c r="G48" s="15"/>
      <c r="H48" s="15"/>
      <c r="I48" s="15"/>
      <c r="J48" s="15"/>
      <c r="K48" s="13"/>
      <c r="L48" s="15"/>
      <c r="M48" s="13"/>
      <c r="N48" s="95" t="str">
        <f>M48</f>
        <v/>
      </c>
      <c r="O48" s="15"/>
      <c r="P48" s="13"/>
      <c r="Q48" s="97"/>
      <c r="R48" s="15"/>
      <c r="S48" s="92"/>
      <c r="T48" s="108"/>
      <c r="U48" s="141"/>
    </row>
    <row r="49">
      <c r="A49" s="40"/>
      <c r="B49" s="42"/>
      <c r="C49" s="42"/>
      <c r="D49" s="42"/>
      <c r="E49" s="42"/>
      <c r="F49" s="42"/>
      <c r="G49" s="110"/>
      <c r="H49" s="63" t="s">
        <v>560</v>
      </c>
      <c r="I49" s="44"/>
      <c r="J49" s="44"/>
      <c r="K49" s="44"/>
      <c r="L49" s="44"/>
      <c r="M49" s="45">
        <f t="shared" ref="M49:N49" si="6">SUM(M3:M48)</f>
        <v>24405</v>
      </c>
      <c r="N49" s="46">
        <f t="shared" si="6"/>
        <v>24405</v>
      </c>
      <c r="O49" s="110">
        <f>(M49*1)/M51</f>
        <v>1.627</v>
      </c>
      <c r="P49" s="42"/>
      <c r="Q49" s="42"/>
      <c r="R49" s="42"/>
      <c r="T49" s="124"/>
      <c r="U49" s="124"/>
    </row>
    <row r="50">
      <c r="A50" s="13"/>
      <c r="B50" s="15"/>
      <c r="C50" s="15"/>
      <c r="D50" s="15"/>
      <c r="E50" s="15"/>
      <c r="F50" s="15"/>
      <c r="G50" s="15"/>
      <c r="H50" s="15">
        <f>1232-950</f>
        <v>282</v>
      </c>
      <c r="I50" s="15"/>
      <c r="J50" s="15"/>
      <c r="K50" s="15"/>
      <c r="L50" s="64" t="s">
        <v>563</v>
      </c>
      <c r="N50" s="65" t="str">
        <f>N49/D51</f>
        <v>#DIV/0!</v>
      </c>
      <c r="O50" s="15"/>
      <c r="P50" s="15"/>
      <c r="Q50" s="15"/>
      <c r="R50" s="15"/>
    </row>
    <row r="51">
      <c r="A51" s="13"/>
      <c r="B51" s="1"/>
      <c r="C51" s="1"/>
      <c r="D51" s="13"/>
      <c r="E51" s="80"/>
      <c r="F51" s="81"/>
      <c r="G51" s="13"/>
      <c r="H51" s="15"/>
      <c r="I51" s="15"/>
      <c r="J51" s="15"/>
      <c r="K51" s="15"/>
      <c r="L51" s="13" t="s">
        <v>1047</v>
      </c>
      <c r="M51" s="72">
        <v>15000.0</v>
      </c>
      <c r="N51" s="73">
        <f>M51/6.96</f>
        <v>2155.172414</v>
      </c>
      <c r="O51" s="15"/>
      <c r="P51" s="15"/>
      <c r="Q51" s="15"/>
      <c r="R51" s="15"/>
    </row>
    <row r="52">
      <c r="A52" s="13"/>
      <c r="B52" s="13"/>
      <c r="C52" s="13"/>
      <c r="D52" s="15"/>
      <c r="E52" s="15"/>
      <c r="F52" s="15"/>
      <c r="G52" s="51" t="s">
        <v>377</v>
      </c>
      <c r="H52" s="51" t="s">
        <v>378</v>
      </c>
      <c r="I52" s="51" t="s">
        <v>378</v>
      </c>
      <c r="J52" s="15">
        <f>640-350</f>
        <v>290</v>
      </c>
      <c r="K52" s="15"/>
      <c r="L52" s="13"/>
      <c r="M52" s="72"/>
      <c r="N52" s="82"/>
      <c r="O52" s="15"/>
      <c r="P52" s="15"/>
      <c r="Q52" s="15"/>
      <c r="R52" s="15"/>
    </row>
    <row r="53">
      <c r="A53" s="13"/>
      <c r="B53" s="13"/>
      <c r="C53" s="13"/>
      <c r="D53" s="49"/>
      <c r="E53" s="49"/>
      <c r="F53" s="15"/>
      <c r="G53" s="52" t="s">
        <v>23</v>
      </c>
      <c r="H53" s="52" t="s">
        <v>1048</v>
      </c>
      <c r="I53" s="52" t="s">
        <v>671</v>
      </c>
      <c r="J53" s="15"/>
      <c r="K53" s="15"/>
      <c r="L53" s="83"/>
      <c r="M53" s="84"/>
      <c r="N53" s="15"/>
      <c r="O53" s="15"/>
      <c r="P53" s="15"/>
      <c r="Q53" s="15"/>
      <c r="R53" s="15"/>
    </row>
    <row r="54">
      <c r="A54" s="15"/>
      <c r="B54" s="13"/>
      <c r="C54" s="13"/>
      <c r="D54" s="15"/>
      <c r="E54" s="15"/>
      <c r="F54" s="15"/>
      <c r="G54" s="51" t="s">
        <v>381</v>
      </c>
      <c r="H54" s="51" t="s">
        <v>382</v>
      </c>
      <c r="I54" s="51" t="s">
        <v>383</v>
      </c>
      <c r="J54" s="15"/>
      <c r="K54" s="15"/>
      <c r="L54" s="85"/>
      <c r="M54" s="86"/>
      <c r="N54" s="15"/>
      <c r="O54" s="15"/>
      <c r="P54" s="15"/>
      <c r="Q54" s="15"/>
      <c r="R54" s="15"/>
    </row>
    <row r="55">
      <c r="A55" s="15"/>
      <c r="B55" s="15"/>
      <c r="C55" s="15"/>
      <c r="D55" s="15"/>
      <c r="E55" s="15"/>
      <c r="F55" s="15"/>
      <c r="G55" s="15"/>
      <c r="H55" s="15"/>
      <c r="I55" s="15"/>
      <c r="J55" s="15"/>
      <c r="K55" s="15"/>
      <c r="L55" s="15"/>
      <c r="M55" s="15"/>
      <c r="N55" s="15"/>
      <c r="O55" s="15"/>
      <c r="P55" s="15"/>
      <c r="Q55" s="15"/>
      <c r="R55" s="15"/>
    </row>
    <row r="56">
      <c r="A56" s="15"/>
      <c r="B56" s="15"/>
      <c r="C56" s="15"/>
      <c r="D56" s="15"/>
      <c r="E56" s="15"/>
      <c r="F56" s="15"/>
      <c r="G56" s="15"/>
      <c r="H56" s="15"/>
      <c r="I56" s="15"/>
      <c r="J56" s="15"/>
      <c r="K56" s="15"/>
      <c r="L56" s="13"/>
      <c r="M56" s="15"/>
      <c r="N56" s="15"/>
      <c r="O56" s="15"/>
      <c r="P56" s="15"/>
      <c r="Q56" s="15"/>
      <c r="R56" s="15"/>
    </row>
    <row r="57" ht="30.75" customHeight="1">
      <c r="A57" s="15"/>
      <c r="B57" s="55"/>
      <c r="C57" s="169"/>
      <c r="D57" s="169"/>
      <c r="E57" s="53"/>
      <c r="F57" s="55"/>
      <c r="G57" s="55"/>
      <c r="H57" s="55"/>
      <c r="I57" s="55"/>
      <c r="J57" s="15"/>
      <c r="K57" s="15"/>
      <c r="L57" s="13"/>
      <c r="M57" s="13"/>
      <c r="N57" s="15"/>
      <c r="O57" s="13"/>
      <c r="P57" s="15"/>
      <c r="Q57" s="15"/>
      <c r="R57" s="15"/>
    </row>
    <row r="58">
      <c r="A58" s="15"/>
      <c r="B58" s="66"/>
      <c r="C58" s="13"/>
      <c r="D58" s="49"/>
      <c r="E58" s="13"/>
      <c r="F58" s="15"/>
      <c r="G58" s="15"/>
      <c r="H58" s="15"/>
      <c r="I58" s="15"/>
      <c r="J58" s="15"/>
      <c r="K58" s="15"/>
      <c r="L58" s="13"/>
      <c r="M58" s="13"/>
      <c r="N58" s="15"/>
      <c r="O58" s="13"/>
      <c r="P58" s="15"/>
      <c r="Q58" s="15"/>
      <c r="R58" s="15"/>
    </row>
    <row r="59">
      <c r="A59" s="15"/>
      <c r="B59" s="66"/>
      <c r="C59" s="13"/>
      <c r="D59" s="49"/>
      <c r="E59" s="13"/>
      <c r="F59" s="15"/>
      <c r="G59" s="15"/>
      <c r="H59" s="15"/>
      <c r="I59" s="15"/>
      <c r="J59" s="15"/>
      <c r="K59" s="15"/>
      <c r="L59" s="15"/>
      <c r="M59" s="15"/>
      <c r="N59" s="15"/>
      <c r="O59" s="15"/>
      <c r="P59" s="15"/>
      <c r="Q59" s="15"/>
      <c r="R59" s="15"/>
    </row>
    <row r="60">
      <c r="A60" s="15"/>
      <c r="B60" s="15"/>
      <c r="C60" s="15"/>
      <c r="D60" s="15"/>
      <c r="E60" s="15"/>
      <c r="F60" s="15"/>
      <c r="G60" s="15"/>
      <c r="H60" s="15"/>
      <c r="I60" s="15"/>
      <c r="J60" s="15"/>
      <c r="K60" s="15"/>
      <c r="L60" s="15"/>
      <c r="M60" s="15"/>
      <c r="N60" s="15"/>
      <c r="O60" s="15"/>
      <c r="P60" s="15"/>
      <c r="Q60" s="15"/>
      <c r="R60" s="15"/>
    </row>
    <row r="61">
      <c r="A61" s="15"/>
      <c r="B61" s="15"/>
      <c r="C61" s="15"/>
      <c r="D61" s="15"/>
      <c r="E61" s="15"/>
      <c r="F61" s="15"/>
      <c r="G61" s="15"/>
      <c r="H61" s="15"/>
      <c r="I61" s="15"/>
      <c r="J61" s="15"/>
      <c r="K61" s="15"/>
      <c r="L61" s="15"/>
      <c r="M61" s="15"/>
      <c r="N61" s="13"/>
      <c r="O61" s="15"/>
      <c r="P61" s="15"/>
      <c r="Q61" s="15"/>
      <c r="R61" s="15"/>
    </row>
    <row r="62">
      <c r="A62" s="15"/>
      <c r="B62" s="15"/>
      <c r="C62" s="15"/>
      <c r="D62" s="15"/>
      <c r="E62" s="15"/>
      <c r="F62" s="15"/>
      <c r="G62" s="15"/>
      <c r="H62" s="15"/>
      <c r="I62" s="15"/>
      <c r="J62" s="15"/>
      <c r="K62" s="15"/>
      <c r="L62" s="15"/>
      <c r="M62" s="15"/>
      <c r="N62" s="15"/>
      <c r="O62" s="15"/>
      <c r="P62" s="15"/>
      <c r="Q62" s="15"/>
      <c r="R62" s="15"/>
    </row>
    <row r="63">
      <c r="A63" s="15"/>
      <c r="B63" s="15"/>
      <c r="C63" s="15"/>
      <c r="D63" s="15"/>
      <c r="E63" s="15"/>
      <c r="F63" s="15"/>
      <c r="G63" s="15"/>
      <c r="H63" s="15"/>
      <c r="I63" s="15"/>
      <c r="J63" s="15"/>
      <c r="K63" s="15"/>
      <c r="L63" s="15"/>
      <c r="M63" s="15"/>
      <c r="N63" s="15"/>
      <c r="O63" s="15"/>
      <c r="P63" s="15"/>
      <c r="Q63" s="15"/>
      <c r="R63" s="15"/>
    </row>
    <row r="64">
      <c r="A64" s="15"/>
      <c r="B64" s="15"/>
      <c r="C64" s="15"/>
      <c r="D64" s="15"/>
      <c r="E64" s="15"/>
      <c r="F64" s="15"/>
      <c r="G64" s="15"/>
      <c r="H64" s="15"/>
      <c r="I64" s="15"/>
      <c r="J64" s="15"/>
      <c r="K64" s="15"/>
      <c r="L64" s="15"/>
      <c r="M64" s="15"/>
      <c r="N64" s="15"/>
      <c r="O64" s="15"/>
      <c r="P64" s="15"/>
      <c r="Q64" s="15"/>
      <c r="R64" s="15"/>
    </row>
    <row r="65">
      <c r="A65" s="15"/>
      <c r="B65" s="15"/>
      <c r="C65" s="15"/>
      <c r="D65" s="15"/>
      <c r="E65" s="15"/>
      <c r="F65" s="15"/>
      <c r="G65" s="15"/>
      <c r="H65" s="15"/>
      <c r="I65" s="15"/>
      <c r="J65" s="15"/>
      <c r="K65" s="15"/>
      <c r="L65" s="15"/>
      <c r="M65" s="15"/>
      <c r="N65" s="15"/>
      <c r="O65" s="15"/>
      <c r="P65" s="15"/>
      <c r="Q65" s="15"/>
      <c r="R65" s="15"/>
    </row>
    <row r="66">
      <c r="A66" s="15"/>
      <c r="B66" s="15"/>
      <c r="C66" s="15"/>
      <c r="D66" s="15"/>
      <c r="E66" s="15"/>
      <c r="F66" s="15"/>
      <c r="G66" s="13"/>
      <c r="H66" s="15"/>
      <c r="I66" s="15"/>
      <c r="J66" s="15"/>
      <c r="K66" s="15"/>
      <c r="L66" s="15"/>
      <c r="M66" s="15"/>
      <c r="N66" s="15"/>
      <c r="O66" s="15"/>
      <c r="P66" s="15"/>
      <c r="Q66" s="15"/>
      <c r="R66" s="15"/>
    </row>
    <row r="67">
      <c r="A67" s="15"/>
      <c r="B67" s="15"/>
      <c r="C67" s="15"/>
      <c r="D67" s="15"/>
      <c r="E67" s="15"/>
      <c r="F67" s="15"/>
      <c r="G67" s="13"/>
      <c r="H67" s="15"/>
      <c r="I67" s="15"/>
      <c r="J67" s="15"/>
      <c r="K67" s="15"/>
      <c r="L67" s="15"/>
      <c r="M67" s="15"/>
      <c r="N67" s="15"/>
      <c r="O67" s="15"/>
      <c r="P67" s="15"/>
      <c r="Q67" s="15"/>
      <c r="R67" s="15"/>
    </row>
    <row r="68">
      <c r="A68" s="15"/>
      <c r="B68" s="15"/>
      <c r="C68" s="15"/>
      <c r="D68" s="15"/>
      <c r="E68" s="15"/>
      <c r="F68" s="15"/>
      <c r="G68" s="15"/>
      <c r="H68" s="15"/>
      <c r="I68" s="15"/>
      <c r="J68" s="15"/>
      <c r="K68" s="15"/>
      <c r="L68" s="15"/>
      <c r="M68" s="15"/>
      <c r="N68" s="15"/>
      <c r="O68" s="15"/>
      <c r="P68" s="15"/>
      <c r="Q68" s="15"/>
      <c r="R68" s="15"/>
    </row>
    <row r="69">
      <c r="A69" s="15"/>
      <c r="B69" s="15"/>
      <c r="C69" s="15"/>
      <c r="D69" s="15"/>
      <c r="E69" s="15"/>
      <c r="F69" s="15"/>
      <c r="G69" s="15"/>
      <c r="H69" s="15"/>
      <c r="I69" s="15"/>
      <c r="J69" s="15"/>
      <c r="K69" s="15"/>
      <c r="L69" s="15"/>
      <c r="M69" s="15"/>
      <c r="N69" s="15"/>
      <c r="O69" s="15"/>
      <c r="P69" s="15"/>
      <c r="Q69" s="15"/>
      <c r="R69" s="15"/>
    </row>
    <row r="70">
      <c r="A70" s="15"/>
      <c r="B70" s="15"/>
      <c r="C70" s="15"/>
      <c r="D70" s="15"/>
      <c r="E70" s="15"/>
      <c r="F70" s="15"/>
      <c r="G70" s="15"/>
      <c r="H70" s="15"/>
      <c r="I70" s="15"/>
      <c r="J70" s="15"/>
      <c r="K70" s="15"/>
      <c r="L70" s="15"/>
      <c r="M70" s="15"/>
      <c r="N70" s="15"/>
      <c r="O70" s="15"/>
      <c r="P70" s="15"/>
      <c r="Q70" s="15"/>
      <c r="R70" s="15"/>
    </row>
    <row r="71">
      <c r="A71" s="15"/>
      <c r="B71" s="15"/>
      <c r="C71" s="15"/>
      <c r="D71" s="15"/>
      <c r="E71" s="15"/>
      <c r="F71" s="15"/>
      <c r="G71" s="15"/>
      <c r="H71" s="15"/>
      <c r="I71" s="15"/>
      <c r="J71" s="15"/>
      <c r="K71" s="15"/>
      <c r="L71" s="15"/>
      <c r="M71" s="15"/>
      <c r="N71" s="15"/>
      <c r="O71" s="15"/>
      <c r="P71" s="15"/>
      <c r="Q71" s="15"/>
      <c r="R71" s="15"/>
    </row>
    <row r="72">
      <c r="A72" s="15"/>
      <c r="B72" s="15"/>
      <c r="C72" s="15"/>
      <c r="D72" s="15"/>
      <c r="E72" s="15"/>
      <c r="F72" s="15"/>
      <c r="G72" s="15"/>
      <c r="H72" s="15"/>
      <c r="I72" s="15"/>
      <c r="J72" s="15"/>
      <c r="K72" s="15"/>
      <c r="L72" s="15"/>
      <c r="M72" s="15"/>
      <c r="N72" s="15"/>
      <c r="O72" s="15"/>
      <c r="P72" s="15"/>
      <c r="Q72" s="15"/>
      <c r="R72" s="15"/>
    </row>
    <row r="73">
      <c r="A73" s="15"/>
      <c r="B73" s="15"/>
      <c r="C73" s="15"/>
      <c r="D73" s="15"/>
      <c r="E73" s="15"/>
      <c r="F73" s="15"/>
      <c r="G73" s="15"/>
      <c r="H73" s="15"/>
      <c r="I73" s="15"/>
      <c r="J73" s="15"/>
      <c r="K73" s="15"/>
      <c r="L73" s="15"/>
      <c r="M73" s="15"/>
      <c r="N73" s="15"/>
      <c r="O73" s="15"/>
      <c r="P73" s="15"/>
      <c r="Q73" s="15"/>
      <c r="R73" s="15"/>
    </row>
    <row r="74">
      <c r="A74" s="15"/>
      <c r="B74" s="15"/>
      <c r="C74" s="15"/>
      <c r="D74" s="15"/>
      <c r="E74" s="15"/>
      <c r="F74" s="15"/>
      <c r="G74" s="15"/>
      <c r="H74" s="15"/>
      <c r="I74" s="15"/>
      <c r="J74" s="15"/>
      <c r="K74" s="15"/>
      <c r="L74" s="15"/>
      <c r="M74" s="15"/>
      <c r="N74" s="15"/>
      <c r="O74" s="15"/>
      <c r="P74" s="15"/>
      <c r="Q74" s="15"/>
      <c r="R74" s="15"/>
    </row>
    <row r="75">
      <c r="A75" s="15"/>
      <c r="B75" s="15"/>
      <c r="C75" s="15"/>
      <c r="D75" s="15"/>
      <c r="E75" s="15"/>
      <c r="F75" s="15"/>
      <c r="G75" s="15"/>
      <c r="H75" s="15"/>
      <c r="I75" s="15"/>
      <c r="J75" s="15"/>
      <c r="K75" s="15"/>
      <c r="L75" s="15"/>
      <c r="M75" s="15"/>
      <c r="N75" s="15"/>
      <c r="O75" s="15"/>
      <c r="P75" s="15"/>
      <c r="Q75" s="15"/>
      <c r="R75" s="15"/>
    </row>
    <row r="76">
      <c r="A76" s="15"/>
      <c r="B76" s="15"/>
      <c r="C76" s="15"/>
      <c r="D76" s="15"/>
      <c r="E76" s="15"/>
      <c r="F76" s="15"/>
      <c r="G76" s="15"/>
      <c r="H76" s="15"/>
      <c r="I76" s="15"/>
      <c r="J76" s="15"/>
      <c r="K76" s="15"/>
      <c r="L76" s="15"/>
      <c r="M76" s="15"/>
      <c r="N76" s="15"/>
      <c r="O76" s="15"/>
      <c r="P76" s="15"/>
      <c r="Q76" s="15"/>
      <c r="R76" s="15"/>
    </row>
    <row r="77">
      <c r="A77" s="15"/>
      <c r="B77" s="15"/>
      <c r="C77" s="15"/>
      <c r="D77" s="15"/>
      <c r="E77" s="15"/>
      <c r="F77" s="15"/>
      <c r="G77" s="15"/>
      <c r="H77" s="15"/>
      <c r="I77" s="15"/>
      <c r="J77" s="15"/>
      <c r="K77" s="15"/>
      <c r="L77" s="15"/>
      <c r="M77" s="15"/>
      <c r="N77" s="15"/>
      <c r="O77" s="15"/>
      <c r="P77" s="15"/>
      <c r="Q77" s="15"/>
      <c r="R77" s="15"/>
    </row>
    <row r="78">
      <c r="A78" s="15"/>
      <c r="B78" s="15"/>
      <c r="C78" s="15"/>
      <c r="D78" s="15"/>
      <c r="E78" s="15"/>
      <c r="F78" s="15"/>
      <c r="G78" s="15"/>
      <c r="H78" s="15"/>
      <c r="I78" s="15"/>
      <c r="J78" s="15"/>
      <c r="K78" s="15"/>
      <c r="L78" s="15"/>
      <c r="M78" s="15"/>
      <c r="N78" s="15"/>
      <c r="O78" s="15"/>
      <c r="P78" s="15"/>
      <c r="Q78" s="15"/>
      <c r="R78" s="15"/>
    </row>
    <row r="79">
      <c r="A79" s="15"/>
      <c r="B79" s="15"/>
      <c r="C79" s="15"/>
      <c r="D79" s="15"/>
      <c r="E79" s="15"/>
      <c r="F79" s="15"/>
      <c r="G79" s="15"/>
      <c r="H79" s="15"/>
      <c r="I79" s="15"/>
      <c r="J79" s="15"/>
      <c r="K79" s="15"/>
      <c r="L79" s="15"/>
      <c r="M79" s="15"/>
      <c r="N79" s="15"/>
      <c r="O79" s="15"/>
      <c r="P79" s="15"/>
      <c r="Q79" s="15"/>
      <c r="R79" s="15"/>
    </row>
    <row r="80">
      <c r="A80" s="15"/>
      <c r="B80" s="15"/>
      <c r="C80" s="15"/>
      <c r="D80" s="15"/>
      <c r="E80" s="15"/>
      <c r="F80" s="15"/>
      <c r="G80" s="15"/>
      <c r="H80" s="15"/>
      <c r="I80" s="15"/>
      <c r="J80" s="15"/>
      <c r="K80" s="15"/>
      <c r="L80" s="15"/>
      <c r="M80" s="15"/>
      <c r="N80" s="15"/>
      <c r="O80" s="15"/>
      <c r="P80" s="15"/>
      <c r="Q80" s="15"/>
      <c r="R80" s="15"/>
    </row>
    <row r="81">
      <c r="A81" s="15"/>
      <c r="B81" s="15"/>
      <c r="C81" s="15"/>
      <c r="D81" s="15"/>
      <c r="E81" s="15"/>
      <c r="F81" s="15"/>
      <c r="G81" s="15"/>
      <c r="H81" s="15"/>
      <c r="I81" s="15"/>
      <c r="J81" s="15"/>
      <c r="K81" s="15"/>
      <c r="L81" s="15"/>
      <c r="M81" s="15"/>
      <c r="N81" s="15"/>
      <c r="O81" s="15"/>
      <c r="P81" s="15"/>
      <c r="Q81" s="15"/>
      <c r="R81" s="15"/>
    </row>
    <row r="82">
      <c r="A82" s="15"/>
      <c r="B82" s="15"/>
      <c r="C82" s="15"/>
      <c r="D82" s="15"/>
      <c r="E82" s="15"/>
      <c r="F82" s="15"/>
      <c r="G82" s="15"/>
      <c r="H82" s="15"/>
      <c r="I82" s="15"/>
      <c r="J82" s="15"/>
      <c r="K82" s="15"/>
      <c r="L82" s="15"/>
      <c r="M82" s="15"/>
      <c r="N82" s="15"/>
      <c r="O82" s="15"/>
      <c r="P82" s="15"/>
      <c r="Q82" s="15"/>
      <c r="R82" s="15"/>
    </row>
    <row r="83">
      <c r="A83" s="15"/>
      <c r="B83" s="15"/>
      <c r="C83" s="15"/>
      <c r="D83" s="15"/>
      <c r="E83" s="15"/>
      <c r="F83" s="15"/>
      <c r="G83" s="15"/>
      <c r="H83" s="15"/>
      <c r="I83" s="15"/>
      <c r="J83" s="15"/>
      <c r="K83" s="15"/>
      <c r="L83" s="15"/>
      <c r="M83" s="15"/>
      <c r="N83" s="15"/>
      <c r="O83" s="15"/>
      <c r="P83" s="15"/>
      <c r="Q83" s="15"/>
      <c r="R83" s="15"/>
    </row>
    <row r="84">
      <c r="A84" s="15"/>
      <c r="B84" s="15"/>
      <c r="C84" s="15"/>
      <c r="D84" s="15"/>
      <c r="E84" s="15"/>
      <c r="F84" s="15"/>
      <c r="G84" s="15"/>
      <c r="H84" s="15"/>
      <c r="I84" s="15"/>
      <c r="J84" s="15"/>
      <c r="K84" s="15"/>
      <c r="L84" s="15"/>
      <c r="M84" s="15"/>
      <c r="N84" s="15"/>
      <c r="O84" s="15"/>
      <c r="P84" s="15"/>
      <c r="Q84" s="15"/>
      <c r="R84" s="15"/>
    </row>
    <row r="85">
      <c r="A85" s="15"/>
      <c r="B85" s="15"/>
      <c r="C85" s="15"/>
      <c r="D85" s="15"/>
      <c r="E85" s="15"/>
      <c r="F85" s="15"/>
      <c r="G85" s="15"/>
      <c r="H85" s="15"/>
      <c r="I85" s="15"/>
      <c r="J85" s="15"/>
      <c r="K85" s="15"/>
      <c r="L85" s="15"/>
      <c r="M85" s="15"/>
      <c r="N85" s="15"/>
      <c r="O85" s="15"/>
      <c r="P85" s="15"/>
      <c r="Q85" s="15"/>
      <c r="R85" s="15"/>
    </row>
    <row r="86">
      <c r="A86" s="15"/>
      <c r="B86" s="15"/>
      <c r="C86" s="15"/>
      <c r="D86" s="15"/>
      <c r="E86" s="15"/>
      <c r="F86" s="15"/>
      <c r="G86" s="15"/>
      <c r="H86" s="15"/>
      <c r="I86" s="15"/>
      <c r="J86" s="15"/>
      <c r="K86" s="15"/>
      <c r="L86" s="15"/>
      <c r="M86" s="15"/>
      <c r="N86" s="15"/>
      <c r="O86" s="15"/>
      <c r="P86" s="15"/>
      <c r="Q86" s="15"/>
      <c r="R86" s="15"/>
    </row>
    <row r="87">
      <c r="A87" s="15"/>
      <c r="B87" s="15"/>
      <c r="C87" s="15"/>
      <c r="D87" s="15"/>
      <c r="E87" s="15"/>
      <c r="F87" s="15"/>
      <c r="G87" s="15"/>
      <c r="H87" s="15"/>
      <c r="I87" s="15"/>
      <c r="J87" s="15"/>
      <c r="K87" s="15"/>
      <c r="L87" s="15"/>
      <c r="M87" s="15"/>
      <c r="N87" s="15"/>
      <c r="O87" s="15"/>
      <c r="P87" s="15"/>
      <c r="Q87" s="15"/>
      <c r="R87" s="15"/>
    </row>
    <row r="88">
      <c r="A88" s="15"/>
      <c r="B88" s="15"/>
      <c r="C88" s="15"/>
      <c r="D88" s="15"/>
      <c r="E88" s="15"/>
      <c r="F88" s="15"/>
      <c r="G88" s="15"/>
      <c r="H88" s="15"/>
      <c r="I88" s="15"/>
      <c r="J88" s="15"/>
      <c r="K88" s="15"/>
      <c r="L88" s="15"/>
      <c r="M88" s="15"/>
      <c r="N88" s="15"/>
      <c r="O88" s="15"/>
      <c r="P88" s="15"/>
      <c r="Q88" s="15"/>
      <c r="R88" s="15"/>
    </row>
    <row r="89">
      <c r="A89" s="15"/>
      <c r="B89" s="15"/>
      <c r="C89" s="15"/>
      <c r="D89" s="15"/>
      <c r="E89" s="15"/>
      <c r="F89" s="15"/>
      <c r="G89" s="15"/>
      <c r="H89" s="15"/>
      <c r="I89" s="15"/>
      <c r="J89" s="15"/>
      <c r="K89" s="15"/>
      <c r="L89" s="15"/>
      <c r="M89" s="15"/>
      <c r="N89" s="15"/>
      <c r="O89" s="15"/>
      <c r="P89" s="15"/>
      <c r="Q89" s="15"/>
      <c r="R89" s="15"/>
    </row>
    <row r="90">
      <c r="A90" s="15"/>
      <c r="B90" s="15"/>
      <c r="C90" s="15"/>
      <c r="D90" s="15"/>
      <c r="E90" s="15"/>
      <c r="F90" s="15"/>
      <c r="G90" s="15"/>
      <c r="H90" s="15"/>
      <c r="I90" s="15"/>
      <c r="J90" s="15"/>
      <c r="K90" s="15"/>
      <c r="L90" s="15"/>
      <c r="M90" s="15"/>
      <c r="N90" s="15"/>
      <c r="O90" s="15"/>
      <c r="P90" s="15"/>
      <c r="Q90" s="15"/>
      <c r="R90" s="15"/>
    </row>
    <row r="91">
      <c r="A91" s="15"/>
      <c r="B91" s="15"/>
      <c r="C91" s="15"/>
      <c r="D91" s="15"/>
      <c r="E91" s="15"/>
      <c r="F91" s="15"/>
      <c r="G91" s="15"/>
      <c r="H91" s="15"/>
      <c r="I91" s="15"/>
      <c r="J91" s="15"/>
      <c r="K91" s="15"/>
      <c r="L91" s="15"/>
      <c r="M91" s="15"/>
      <c r="N91" s="15"/>
      <c r="O91" s="15"/>
      <c r="P91" s="15"/>
      <c r="Q91" s="15"/>
      <c r="R91" s="15"/>
    </row>
    <row r="92">
      <c r="A92" s="15"/>
      <c r="B92" s="15"/>
      <c r="C92" s="15"/>
      <c r="D92" s="15"/>
      <c r="E92" s="15"/>
      <c r="F92" s="15"/>
      <c r="G92" s="15"/>
      <c r="H92" s="15"/>
      <c r="I92" s="15"/>
      <c r="J92" s="15"/>
      <c r="K92" s="15"/>
      <c r="L92" s="15"/>
      <c r="M92" s="15"/>
      <c r="N92" s="15"/>
      <c r="O92" s="15"/>
      <c r="P92" s="15"/>
      <c r="Q92" s="15"/>
      <c r="R92" s="15"/>
    </row>
    <row r="93">
      <c r="A93" s="15"/>
      <c r="B93" s="15"/>
      <c r="C93" s="15"/>
      <c r="D93" s="15"/>
      <c r="E93" s="15"/>
      <c r="F93" s="15"/>
      <c r="G93" s="15"/>
      <c r="H93" s="15"/>
      <c r="I93" s="15"/>
      <c r="J93" s="15"/>
      <c r="K93" s="15"/>
      <c r="L93" s="15"/>
      <c r="M93" s="15"/>
      <c r="N93" s="15"/>
      <c r="O93" s="15"/>
      <c r="P93" s="15"/>
      <c r="Q93" s="15"/>
      <c r="R93" s="15"/>
    </row>
    <row r="94">
      <c r="A94" s="15"/>
      <c r="B94" s="15"/>
      <c r="C94" s="15"/>
      <c r="D94" s="15"/>
      <c r="E94" s="15"/>
      <c r="F94" s="15"/>
      <c r="G94" s="15"/>
      <c r="H94" s="15"/>
      <c r="I94" s="15"/>
      <c r="J94" s="15"/>
      <c r="K94" s="15"/>
      <c r="L94" s="15"/>
      <c r="M94" s="15"/>
      <c r="N94" s="15"/>
      <c r="O94" s="15"/>
      <c r="P94" s="15"/>
      <c r="Q94" s="15"/>
      <c r="R94" s="15"/>
    </row>
    <row r="95">
      <c r="A95" s="15"/>
      <c r="B95" s="15"/>
      <c r="C95" s="15"/>
      <c r="D95" s="15"/>
      <c r="E95" s="15"/>
      <c r="F95" s="15"/>
      <c r="G95" s="15"/>
      <c r="H95" s="15"/>
      <c r="I95" s="15"/>
      <c r="J95" s="15"/>
      <c r="K95" s="15"/>
      <c r="L95" s="15"/>
      <c r="M95" s="15"/>
      <c r="N95" s="15"/>
      <c r="O95" s="15"/>
      <c r="P95" s="15"/>
      <c r="Q95" s="15"/>
      <c r="R95" s="15"/>
    </row>
    <row r="96">
      <c r="A96" s="15"/>
      <c r="B96" s="15"/>
      <c r="C96" s="15"/>
      <c r="D96" s="15"/>
      <c r="E96" s="15"/>
      <c r="F96" s="15"/>
      <c r="G96" s="15"/>
      <c r="H96" s="15"/>
      <c r="I96" s="15"/>
      <c r="J96" s="15"/>
      <c r="K96" s="15"/>
      <c r="L96" s="15"/>
      <c r="M96" s="15"/>
      <c r="N96" s="15"/>
      <c r="O96" s="15"/>
      <c r="P96" s="15"/>
      <c r="Q96" s="15"/>
      <c r="R96" s="15"/>
    </row>
    <row r="97">
      <c r="A97" s="15"/>
      <c r="B97" s="15"/>
      <c r="C97" s="15"/>
      <c r="D97" s="15"/>
      <c r="E97" s="15"/>
      <c r="F97" s="15"/>
      <c r="G97" s="15"/>
      <c r="H97" s="15"/>
      <c r="I97" s="15"/>
      <c r="J97" s="15"/>
      <c r="K97" s="15"/>
      <c r="L97" s="15"/>
      <c r="M97" s="15"/>
      <c r="N97" s="15"/>
      <c r="O97" s="15"/>
      <c r="P97" s="15"/>
      <c r="Q97" s="15"/>
      <c r="R97" s="15"/>
    </row>
    <row r="98">
      <c r="A98" s="15"/>
      <c r="B98" s="15"/>
      <c r="C98" s="15"/>
      <c r="D98" s="15"/>
      <c r="E98" s="15"/>
      <c r="F98" s="15"/>
      <c r="G98" s="15"/>
      <c r="H98" s="15"/>
      <c r="I98" s="15"/>
      <c r="J98" s="15"/>
      <c r="K98" s="15"/>
      <c r="L98" s="15"/>
      <c r="M98" s="15"/>
      <c r="N98" s="15"/>
      <c r="O98" s="15"/>
      <c r="P98" s="15"/>
      <c r="Q98" s="15"/>
      <c r="R98" s="15"/>
    </row>
    <row r="99">
      <c r="A99" s="15"/>
      <c r="B99" s="15"/>
      <c r="C99" s="15"/>
      <c r="D99" s="15"/>
      <c r="E99" s="15"/>
      <c r="F99" s="15"/>
      <c r="G99" s="15"/>
      <c r="H99" s="15"/>
      <c r="I99" s="15"/>
      <c r="J99" s="15"/>
      <c r="K99" s="15"/>
      <c r="L99" s="15"/>
      <c r="M99" s="15"/>
      <c r="N99" s="15"/>
      <c r="O99" s="15"/>
      <c r="P99" s="15"/>
      <c r="Q99" s="15"/>
      <c r="R99" s="15"/>
    </row>
    <row r="100">
      <c r="A100" s="15"/>
      <c r="B100" s="15"/>
      <c r="C100" s="15"/>
      <c r="D100" s="15"/>
      <c r="E100" s="15"/>
      <c r="F100" s="15"/>
      <c r="G100" s="15"/>
      <c r="H100" s="15"/>
      <c r="I100" s="15"/>
      <c r="J100" s="15"/>
      <c r="K100" s="15"/>
      <c r="L100" s="15"/>
      <c r="M100" s="15"/>
      <c r="N100" s="15"/>
      <c r="O100" s="15"/>
      <c r="P100" s="15"/>
      <c r="Q100" s="15"/>
      <c r="R100" s="15"/>
    </row>
    <row r="101">
      <c r="A101" s="15"/>
      <c r="B101" s="15"/>
      <c r="C101" s="15"/>
      <c r="D101" s="15"/>
      <c r="E101" s="15"/>
      <c r="F101" s="15"/>
      <c r="G101" s="15"/>
      <c r="H101" s="15"/>
      <c r="I101" s="15"/>
      <c r="J101" s="15"/>
      <c r="K101" s="15"/>
      <c r="L101" s="15"/>
      <c r="M101" s="15"/>
      <c r="N101" s="15"/>
      <c r="O101" s="15"/>
      <c r="P101" s="15"/>
      <c r="Q101" s="15"/>
      <c r="R101" s="15"/>
    </row>
    <row r="102">
      <c r="A102" s="15"/>
      <c r="B102" s="15"/>
      <c r="C102" s="15"/>
      <c r="D102" s="15"/>
      <c r="E102" s="15"/>
      <c r="F102" s="15"/>
      <c r="G102" s="15"/>
      <c r="H102" s="15"/>
      <c r="I102" s="15"/>
      <c r="J102" s="15"/>
      <c r="K102" s="15"/>
      <c r="L102" s="15"/>
      <c r="M102" s="15"/>
      <c r="N102" s="15"/>
      <c r="O102" s="15"/>
      <c r="P102" s="15"/>
      <c r="Q102" s="15"/>
      <c r="R102" s="15"/>
    </row>
    <row r="103">
      <c r="A103" s="15"/>
      <c r="B103" s="15"/>
      <c r="C103" s="15"/>
      <c r="D103" s="15"/>
      <c r="E103" s="15"/>
      <c r="F103" s="15"/>
      <c r="G103" s="15"/>
      <c r="H103" s="15"/>
      <c r="I103" s="15"/>
      <c r="J103" s="15"/>
      <c r="K103" s="15"/>
      <c r="L103" s="15"/>
      <c r="M103" s="15"/>
      <c r="N103" s="15"/>
      <c r="O103" s="15"/>
      <c r="P103" s="15"/>
      <c r="Q103" s="15"/>
      <c r="R103" s="15"/>
    </row>
    <row r="104">
      <c r="A104" s="15"/>
      <c r="B104" s="15"/>
      <c r="C104" s="15"/>
      <c r="D104" s="15"/>
      <c r="E104" s="15"/>
      <c r="F104" s="15"/>
      <c r="G104" s="15"/>
      <c r="H104" s="15"/>
      <c r="I104" s="15"/>
      <c r="J104" s="15"/>
      <c r="K104" s="15"/>
      <c r="L104" s="15"/>
      <c r="M104" s="15"/>
      <c r="N104" s="15"/>
      <c r="O104" s="15"/>
      <c r="P104" s="15"/>
      <c r="Q104" s="15"/>
      <c r="R104" s="15"/>
    </row>
    <row r="105">
      <c r="A105" s="15"/>
      <c r="B105" s="15"/>
      <c r="C105" s="15"/>
      <c r="D105" s="15"/>
      <c r="E105" s="15"/>
      <c r="F105" s="15"/>
      <c r="G105" s="15"/>
      <c r="H105" s="15"/>
      <c r="I105" s="15"/>
      <c r="J105" s="15"/>
      <c r="K105" s="15"/>
      <c r="L105" s="15"/>
      <c r="M105" s="15"/>
      <c r="N105" s="15"/>
      <c r="O105" s="15"/>
      <c r="P105" s="15"/>
      <c r="Q105" s="15"/>
      <c r="R105" s="15"/>
    </row>
    <row r="106">
      <c r="A106" s="15"/>
      <c r="B106" s="15"/>
      <c r="C106" s="15"/>
      <c r="D106" s="15"/>
      <c r="E106" s="15"/>
      <c r="F106" s="15"/>
      <c r="G106" s="15"/>
      <c r="H106" s="15"/>
      <c r="I106" s="15"/>
      <c r="J106" s="15"/>
      <c r="K106" s="15"/>
      <c r="L106" s="15"/>
      <c r="M106" s="15"/>
      <c r="N106" s="15"/>
      <c r="O106" s="15"/>
      <c r="P106" s="15"/>
      <c r="Q106" s="15"/>
      <c r="R106" s="15"/>
    </row>
    <row r="107">
      <c r="A107" s="15"/>
      <c r="B107" s="15"/>
      <c r="C107" s="15"/>
      <c r="D107" s="15"/>
      <c r="E107" s="15"/>
      <c r="F107" s="15"/>
      <c r="G107" s="15"/>
      <c r="H107" s="15"/>
      <c r="I107" s="15"/>
      <c r="J107" s="15"/>
      <c r="K107" s="15"/>
      <c r="L107" s="15"/>
      <c r="M107" s="15"/>
      <c r="N107" s="15"/>
      <c r="O107" s="15"/>
      <c r="P107" s="15"/>
      <c r="Q107" s="15"/>
      <c r="R107" s="15"/>
    </row>
    <row r="108">
      <c r="A108" s="15"/>
      <c r="B108" s="15"/>
      <c r="C108" s="15"/>
      <c r="D108" s="15"/>
      <c r="E108" s="15"/>
      <c r="F108" s="15"/>
      <c r="G108" s="15"/>
      <c r="H108" s="15"/>
      <c r="I108" s="15"/>
      <c r="J108" s="15"/>
      <c r="K108" s="15"/>
      <c r="L108" s="15"/>
      <c r="M108" s="15"/>
      <c r="N108" s="15"/>
      <c r="O108" s="15"/>
      <c r="P108" s="15"/>
      <c r="Q108" s="15"/>
      <c r="R108" s="15"/>
    </row>
    <row r="109">
      <c r="A109" s="15"/>
      <c r="B109" s="15"/>
      <c r="C109" s="15"/>
      <c r="D109" s="15"/>
      <c r="E109" s="15"/>
      <c r="F109" s="15"/>
      <c r="G109" s="15"/>
      <c r="H109" s="15"/>
      <c r="I109" s="15"/>
      <c r="J109" s="15"/>
      <c r="K109" s="15"/>
      <c r="L109" s="15"/>
      <c r="M109" s="15"/>
      <c r="N109" s="15"/>
      <c r="O109" s="15"/>
      <c r="P109" s="15"/>
      <c r="Q109" s="15"/>
      <c r="R109" s="15"/>
    </row>
    <row r="110">
      <c r="A110" s="15"/>
      <c r="B110" s="15"/>
      <c r="C110" s="15"/>
      <c r="D110" s="15"/>
      <c r="E110" s="15"/>
      <c r="F110" s="15"/>
      <c r="G110" s="15"/>
      <c r="H110" s="15"/>
      <c r="I110" s="15"/>
      <c r="J110" s="15"/>
      <c r="K110" s="15"/>
      <c r="L110" s="15"/>
      <c r="M110" s="15"/>
      <c r="N110" s="15"/>
      <c r="O110" s="15"/>
      <c r="P110" s="15"/>
      <c r="Q110" s="15"/>
      <c r="R110" s="15"/>
    </row>
    <row r="111">
      <c r="A111" s="15"/>
      <c r="B111" s="15"/>
      <c r="C111" s="15"/>
      <c r="D111" s="15"/>
      <c r="E111" s="15"/>
      <c r="F111" s="15"/>
      <c r="G111" s="15"/>
      <c r="H111" s="15"/>
      <c r="I111" s="15"/>
      <c r="J111" s="15"/>
      <c r="K111" s="15"/>
      <c r="L111" s="15"/>
      <c r="M111" s="15"/>
      <c r="N111" s="15"/>
      <c r="O111" s="15"/>
      <c r="P111" s="15"/>
      <c r="Q111" s="15"/>
      <c r="R111" s="15"/>
    </row>
    <row r="112">
      <c r="A112" s="15"/>
      <c r="B112" s="15"/>
      <c r="C112" s="15"/>
      <c r="D112" s="15"/>
      <c r="E112" s="15"/>
      <c r="F112" s="15"/>
      <c r="G112" s="15"/>
      <c r="H112" s="15"/>
      <c r="I112" s="15"/>
      <c r="J112" s="15"/>
      <c r="K112" s="15"/>
      <c r="L112" s="15"/>
      <c r="M112" s="15"/>
      <c r="N112" s="15"/>
      <c r="O112" s="15"/>
      <c r="P112" s="15"/>
      <c r="Q112" s="15"/>
      <c r="R112" s="15"/>
    </row>
    <row r="113">
      <c r="A113" s="15"/>
      <c r="B113" s="15"/>
      <c r="C113" s="15"/>
      <c r="D113" s="15"/>
      <c r="E113" s="15"/>
      <c r="F113" s="15"/>
      <c r="G113" s="15"/>
      <c r="H113" s="15"/>
      <c r="I113" s="15"/>
      <c r="J113" s="15"/>
      <c r="K113" s="15"/>
      <c r="L113" s="15"/>
      <c r="M113" s="15"/>
      <c r="N113" s="15"/>
      <c r="O113" s="15"/>
      <c r="P113" s="15"/>
      <c r="Q113" s="15"/>
      <c r="R113" s="15"/>
    </row>
    <row r="114">
      <c r="A114" s="15"/>
      <c r="B114" s="15"/>
      <c r="C114" s="15"/>
      <c r="D114" s="15"/>
      <c r="E114" s="15"/>
      <c r="F114" s="15"/>
      <c r="G114" s="15"/>
      <c r="H114" s="15"/>
      <c r="I114" s="15"/>
      <c r="J114" s="15"/>
      <c r="K114" s="15"/>
      <c r="L114" s="15"/>
      <c r="M114" s="15"/>
      <c r="N114" s="15"/>
      <c r="O114" s="15"/>
      <c r="P114" s="15"/>
      <c r="Q114" s="15"/>
      <c r="R114" s="15"/>
    </row>
    <row r="115">
      <c r="A115" s="15"/>
      <c r="B115" s="15"/>
      <c r="C115" s="15"/>
      <c r="D115" s="15"/>
      <c r="E115" s="15"/>
      <c r="F115" s="15"/>
      <c r="G115" s="15"/>
      <c r="H115" s="15"/>
      <c r="I115" s="15"/>
      <c r="J115" s="15"/>
      <c r="K115" s="15"/>
      <c r="L115" s="15"/>
      <c r="M115" s="15"/>
      <c r="N115" s="15"/>
      <c r="O115" s="15"/>
      <c r="P115" s="15"/>
      <c r="Q115" s="15"/>
      <c r="R115" s="15"/>
    </row>
    <row r="116">
      <c r="A116" s="15"/>
      <c r="B116" s="15"/>
      <c r="C116" s="15"/>
      <c r="D116" s="15"/>
      <c r="E116" s="15"/>
      <c r="F116" s="15"/>
      <c r="G116" s="15"/>
      <c r="H116" s="15"/>
      <c r="I116" s="15"/>
      <c r="J116" s="15"/>
      <c r="K116" s="15"/>
      <c r="L116" s="15"/>
      <c r="M116" s="15"/>
      <c r="N116" s="15"/>
      <c r="O116" s="15"/>
      <c r="P116" s="15"/>
      <c r="Q116" s="15"/>
      <c r="R116" s="15"/>
    </row>
    <row r="117">
      <c r="A117" s="15"/>
      <c r="B117" s="15"/>
      <c r="C117" s="15"/>
      <c r="D117" s="15"/>
      <c r="E117" s="15"/>
      <c r="F117" s="15"/>
      <c r="G117" s="15"/>
      <c r="H117" s="15"/>
      <c r="I117" s="15"/>
      <c r="J117" s="15"/>
      <c r="K117" s="15"/>
      <c r="L117" s="15"/>
      <c r="M117" s="15"/>
      <c r="N117" s="15"/>
      <c r="O117" s="15"/>
      <c r="P117" s="15"/>
      <c r="Q117" s="15"/>
      <c r="R117" s="15"/>
    </row>
    <row r="118">
      <c r="A118" s="15"/>
      <c r="B118" s="15"/>
      <c r="C118" s="15"/>
      <c r="D118" s="15"/>
      <c r="E118" s="15"/>
      <c r="F118" s="15"/>
      <c r="G118" s="15"/>
      <c r="H118" s="15"/>
      <c r="I118" s="15"/>
      <c r="J118" s="15"/>
      <c r="K118" s="15"/>
      <c r="L118" s="15"/>
      <c r="M118" s="15"/>
      <c r="N118" s="15"/>
      <c r="O118" s="15"/>
      <c r="P118" s="15"/>
      <c r="Q118" s="15"/>
      <c r="R118" s="15"/>
    </row>
    <row r="119">
      <c r="A119" s="15"/>
      <c r="B119" s="15"/>
      <c r="C119" s="15"/>
      <c r="D119" s="15"/>
      <c r="E119" s="15"/>
      <c r="F119" s="15"/>
      <c r="G119" s="15"/>
      <c r="H119" s="15"/>
      <c r="I119" s="15"/>
      <c r="J119" s="15"/>
      <c r="K119" s="15"/>
      <c r="L119" s="15"/>
      <c r="M119" s="15"/>
      <c r="N119" s="15"/>
      <c r="O119" s="15"/>
      <c r="P119" s="15"/>
      <c r="Q119" s="15"/>
      <c r="R119" s="15"/>
    </row>
    <row r="120">
      <c r="A120" s="15"/>
      <c r="B120" s="15"/>
      <c r="C120" s="15"/>
      <c r="D120" s="15"/>
      <c r="E120" s="15"/>
      <c r="F120" s="15"/>
      <c r="G120" s="15"/>
      <c r="H120" s="15"/>
      <c r="I120" s="15"/>
      <c r="J120" s="15"/>
      <c r="K120" s="15"/>
      <c r="L120" s="15"/>
      <c r="M120" s="15"/>
      <c r="N120" s="15"/>
      <c r="O120" s="15"/>
      <c r="P120" s="15"/>
      <c r="Q120" s="15"/>
      <c r="R120" s="15"/>
    </row>
    <row r="121">
      <c r="A121" s="15"/>
      <c r="B121" s="15"/>
      <c r="C121" s="15"/>
      <c r="D121" s="15"/>
      <c r="E121" s="15"/>
      <c r="F121" s="15"/>
      <c r="G121" s="15"/>
      <c r="H121" s="15"/>
      <c r="I121" s="15"/>
      <c r="J121" s="15"/>
      <c r="K121" s="15"/>
      <c r="L121" s="15"/>
      <c r="M121" s="15"/>
      <c r="N121" s="15"/>
      <c r="O121" s="15"/>
      <c r="P121" s="15"/>
      <c r="Q121" s="15"/>
      <c r="R121" s="15"/>
    </row>
    <row r="122">
      <c r="A122" s="15"/>
      <c r="B122" s="15"/>
      <c r="C122" s="15"/>
      <c r="D122" s="15"/>
      <c r="E122" s="15"/>
      <c r="F122" s="15"/>
      <c r="G122" s="15"/>
      <c r="H122" s="15"/>
      <c r="I122" s="15"/>
      <c r="J122" s="15"/>
      <c r="K122" s="15"/>
      <c r="L122" s="15"/>
      <c r="M122" s="15"/>
      <c r="N122" s="15"/>
      <c r="O122" s="15"/>
      <c r="P122" s="15"/>
      <c r="Q122" s="15"/>
      <c r="R122" s="15"/>
    </row>
    <row r="123">
      <c r="A123" s="15"/>
      <c r="B123" s="15"/>
      <c r="C123" s="15"/>
      <c r="D123" s="15"/>
      <c r="E123" s="15"/>
      <c r="F123" s="15"/>
      <c r="G123" s="15"/>
      <c r="H123" s="15"/>
      <c r="I123" s="15"/>
      <c r="J123" s="15"/>
      <c r="K123" s="15"/>
      <c r="L123" s="15"/>
      <c r="M123" s="15"/>
      <c r="N123" s="15"/>
      <c r="O123" s="15"/>
      <c r="P123" s="15"/>
      <c r="Q123" s="15"/>
      <c r="R123" s="15"/>
    </row>
    <row r="124">
      <c r="A124" s="15"/>
      <c r="B124" s="15"/>
      <c r="C124" s="15"/>
      <c r="D124" s="15"/>
      <c r="E124" s="15"/>
      <c r="F124" s="15"/>
      <c r="G124" s="15"/>
      <c r="H124" s="15"/>
      <c r="I124" s="15"/>
      <c r="J124" s="15"/>
      <c r="K124" s="15"/>
      <c r="L124" s="15"/>
      <c r="M124" s="15"/>
      <c r="N124" s="15"/>
      <c r="O124" s="15"/>
      <c r="P124" s="15"/>
      <c r="Q124" s="15"/>
      <c r="R124" s="15"/>
    </row>
    <row r="125">
      <c r="A125" s="15"/>
      <c r="B125" s="15"/>
      <c r="C125" s="15"/>
      <c r="D125" s="15"/>
      <c r="E125" s="15"/>
      <c r="F125" s="15"/>
      <c r="G125" s="15"/>
      <c r="H125" s="15"/>
      <c r="I125" s="15"/>
      <c r="J125" s="15"/>
      <c r="K125" s="15"/>
      <c r="L125" s="15"/>
      <c r="M125" s="15"/>
      <c r="N125" s="15"/>
      <c r="O125" s="15"/>
      <c r="P125" s="15"/>
      <c r="Q125" s="15"/>
      <c r="R125" s="15"/>
    </row>
    <row r="126">
      <c r="A126" s="15"/>
      <c r="B126" s="15"/>
      <c r="C126" s="15"/>
      <c r="D126" s="15"/>
      <c r="E126" s="15"/>
      <c r="F126" s="15"/>
      <c r="G126" s="15"/>
      <c r="H126" s="15"/>
      <c r="I126" s="15"/>
      <c r="J126" s="15"/>
      <c r="K126" s="15"/>
      <c r="L126" s="15"/>
      <c r="M126" s="15"/>
      <c r="N126" s="15"/>
      <c r="O126" s="15"/>
      <c r="P126" s="15"/>
      <c r="Q126" s="15"/>
      <c r="R126" s="15"/>
    </row>
    <row r="127">
      <c r="A127" s="15"/>
      <c r="B127" s="15"/>
      <c r="C127" s="15"/>
      <c r="D127" s="15"/>
      <c r="E127" s="15"/>
      <c r="F127" s="15"/>
      <c r="G127" s="15"/>
      <c r="H127" s="15"/>
      <c r="I127" s="15"/>
      <c r="J127" s="15"/>
      <c r="K127" s="15"/>
      <c r="L127" s="15"/>
      <c r="M127" s="15"/>
      <c r="N127" s="15"/>
      <c r="O127" s="15"/>
      <c r="P127" s="15"/>
      <c r="Q127" s="15"/>
      <c r="R127" s="15"/>
    </row>
    <row r="128">
      <c r="A128" s="15"/>
      <c r="B128" s="15"/>
      <c r="C128" s="15"/>
      <c r="D128" s="15"/>
      <c r="E128" s="15"/>
      <c r="F128" s="15"/>
      <c r="G128" s="15"/>
      <c r="H128" s="15"/>
      <c r="I128" s="15"/>
      <c r="J128" s="15"/>
      <c r="K128" s="15"/>
      <c r="L128" s="15"/>
      <c r="M128" s="15"/>
      <c r="N128" s="15"/>
      <c r="O128" s="15"/>
      <c r="P128" s="15"/>
      <c r="Q128" s="15"/>
      <c r="R128" s="15"/>
    </row>
    <row r="129">
      <c r="A129" s="15"/>
      <c r="B129" s="15"/>
      <c r="C129" s="15"/>
      <c r="D129" s="15"/>
      <c r="E129" s="15"/>
      <c r="F129" s="15"/>
      <c r="G129" s="15"/>
      <c r="H129" s="15"/>
      <c r="I129" s="15"/>
      <c r="J129" s="15"/>
      <c r="K129" s="15"/>
      <c r="L129" s="15"/>
      <c r="M129" s="15"/>
      <c r="N129" s="15"/>
      <c r="O129" s="15"/>
      <c r="P129" s="15"/>
      <c r="Q129" s="15"/>
      <c r="R129" s="15"/>
    </row>
    <row r="130">
      <c r="A130" s="15"/>
      <c r="B130" s="15"/>
      <c r="C130" s="15"/>
      <c r="D130" s="15"/>
      <c r="E130" s="15"/>
      <c r="F130" s="15"/>
      <c r="G130" s="15"/>
      <c r="H130" s="15"/>
      <c r="I130" s="15"/>
      <c r="J130" s="15"/>
      <c r="K130" s="15"/>
      <c r="L130" s="15"/>
      <c r="M130" s="15"/>
      <c r="N130" s="15"/>
      <c r="O130" s="15"/>
      <c r="P130" s="15"/>
      <c r="Q130" s="15"/>
      <c r="R130" s="15"/>
    </row>
    <row r="131">
      <c r="A131" s="15"/>
      <c r="B131" s="15"/>
      <c r="C131" s="15"/>
      <c r="D131" s="15"/>
      <c r="E131" s="15"/>
      <c r="F131" s="15"/>
      <c r="G131" s="15"/>
      <c r="H131" s="15"/>
      <c r="I131" s="15"/>
      <c r="J131" s="15"/>
      <c r="K131" s="15"/>
      <c r="L131" s="15"/>
      <c r="M131" s="15"/>
      <c r="N131" s="15"/>
      <c r="O131" s="15"/>
      <c r="P131" s="15"/>
      <c r="Q131" s="15"/>
      <c r="R131" s="15"/>
    </row>
    <row r="132">
      <c r="A132" s="15"/>
      <c r="B132" s="15"/>
      <c r="C132" s="15"/>
      <c r="D132" s="15"/>
      <c r="E132" s="15"/>
      <c r="F132" s="15"/>
      <c r="G132" s="15"/>
      <c r="H132" s="15"/>
      <c r="I132" s="15"/>
      <c r="J132" s="15"/>
      <c r="K132" s="15"/>
      <c r="L132" s="15"/>
      <c r="M132" s="15"/>
      <c r="N132" s="15"/>
      <c r="O132" s="15"/>
      <c r="P132" s="15"/>
      <c r="Q132" s="15"/>
      <c r="R132" s="15"/>
    </row>
    <row r="133">
      <c r="A133" s="15"/>
      <c r="B133" s="15"/>
      <c r="C133" s="15"/>
      <c r="D133" s="15"/>
      <c r="E133" s="15"/>
      <c r="F133" s="15"/>
      <c r="G133" s="15"/>
      <c r="H133" s="15"/>
      <c r="I133" s="15"/>
      <c r="J133" s="15"/>
      <c r="K133" s="15"/>
      <c r="L133" s="15"/>
      <c r="M133" s="15"/>
      <c r="N133" s="15"/>
      <c r="O133" s="15"/>
      <c r="P133" s="15"/>
      <c r="Q133" s="15"/>
      <c r="R133" s="15"/>
    </row>
    <row r="134">
      <c r="A134" s="15"/>
      <c r="B134" s="15"/>
      <c r="C134" s="15"/>
      <c r="D134" s="15"/>
      <c r="E134" s="15"/>
      <c r="F134" s="15"/>
      <c r="G134" s="15"/>
      <c r="H134" s="15"/>
      <c r="I134" s="15"/>
      <c r="J134" s="15"/>
      <c r="K134" s="15"/>
      <c r="L134" s="15"/>
      <c r="M134" s="15"/>
      <c r="N134" s="15"/>
      <c r="O134" s="15"/>
      <c r="P134" s="15"/>
      <c r="Q134" s="15"/>
      <c r="R134" s="15"/>
    </row>
    <row r="135">
      <c r="A135" s="15"/>
      <c r="B135" s="15"/>
      <c r="C135" s="15"/>
      <c r="D135" s="15"/>
      <c r="E135" s="15"/>
      <c r="F135" s="15"/>
      <c r="G135" s="15"/>
      <c r="H135" s="15"/>
      <c r="I135" s="15"/>
      <c r="J135" s="15"/>
      <c r="K135" s="15"/>
      <c r="L135" s="15"/>
      <c r="M135" s="15"/>
      <c r="N135" s="15"/>
      <c r="O135" s="15"/>
      <c r="P135" s="15"/>
      <c r="Q135" s="15"/>
      <c r="R135" s="15"/>
    </row>
    <row r="136">
      <c r="A136" s="15"/>
      <c r="B136" s="15"/>
      <c r="C136" s="15"/>
      <c r="D136" s="15"/>
      <c r="E136" s="15"/>
      <c r="F136" s="15"/>
      <c r="G136" s="15"/>
      <c r="H136" s="15"/>
      <c r="I136" s="15"/>
      <c r="J136" s="15"/>
      <c r="K136" s="15"/>
      <c r="L136" s="15"/>
      <c r="M136" s="15"/>
      <c r="N136" s="15"/>
      <c r="O136" s="15"/>
      <c r="P136" s="15"/>
      <c r="Q136" s="15"/>
      <c r="R136" s="15"/>
    </row>
    <row r="137">
      <c r="A137" s="15"/>
      <c r="B137" s="15"/>
      <c r="C137" s="15"/>
      <c r="D137" s="15"/>
      <c r="E137" s="15"/>
      <c r="F137" s="15"/>
      <c r="G137" s="15"/>
      <c r="H137" s="15"/>
      <c r="I137" s="15"/>
      <c r="J137" s="15"/>
      <c r="K137" s="15"/>
      <c r="L137" s="15"/>
      <c r="M137" s="15"/>
      <c r="N137" s="15"/>
      <c r="O137" s="15"/>
      <c r="P137" s="15"/>
      <c r="Q137" s="15"/>
      <c r="R137" s="15"/>
    </row>
    <row r="138">
      <c r="A138" s="15"/>
      <c r="B138" s="15"/>
      <c r="C138" s="15"/>
      <c r="D138" s="15"/>
      <c r="E138" s="15"/>
      <c r="F138" s="15"/>
      <c r="G138" s="15"/>
      <c r="H138" s="15"/>
      <c r="I138" s="15"/>
      <c r="J138" s="15"/>
      <c r="K138" s="15"/>
      <c r="L138" s="15"/>
      <c r="M138" s="15"/>
      <c r="N138" s="15"/>
      <c r="O138" s="15"/>
      <c r="P138" s="15"/>
      <c r="Q138" s="15"/>
      <c r="R138" s="15"/>
    </row>
    <row r="139">
      <c r="A139" s="15"/>
      <c r="B139" s="15"/>
      <c r="C139" s="15"/>
      <c r="D139" s="15"/>
      <c r="E139" s="15"/>
      <c r="F139" s="15"/>
      <c r="G139" s="15"/>
      <c r="H139" s="15"/>
      <c r="I139" s="15"/>
      <c r="J139" s="15"/>
      <c r="K139" s="15"/>
      <c r="L139" s="15"/>
      <c r="M139" s="15"/>
      <c r="N139" s="15"/>
      <c r="O139" s="15"/>
      <c r="P139" s="15"/>
      <c r="Q139" s="15"/>
      <c r="R139" s="15"/>
    </row>
    <row r="140">
      <c r="A140" s="15"/>
      <c r="B140" s="15"/>
      <c r="C140" s="15"/>
      <c r="D140" s="15"/>
      <c r="E140" s="15"/>
      <c r="F140" s="15"/>
      <c r="G140" s="15"/>
      <c r="H140" s="15"/>
      <c r="I140" s="15"/>
      <c r="J140" s="15"/>
      <c r="K140" s="15"/>
      <c r="L140" s="15"/>
      <c r="M140" s="15"/>
      <c r="N140" s="15"/>
      <c r="O140" s="15"/>
      <c r="P140" s="15"/>
      <c r="Q140" s="15"/>
      <c r="R140" s="15"/>
    </row>
    <row r="141">
      <c r="A141" s="15"/>
      <c r="B141" s="15"/>
      <c r="C141" s="15"/>
      <c r="D141" s="15"/>
      <c r="E141" s="15"/>
      <c r="F141" s="15"/>
      <c r="G141" s="15"/>
      <c r="H141" s="15"/>
      <c r="I141" s="15"/>
      <c r="J141" s="15"/>
      <c r="K141" s="15"/>
      <c r="L141" s="15"/>
      <c r="M141" s="15"/>
      <c r="N141" s="15"/>
      <c r="O141" s="15"/>
      <c r="P141" s="15"/>
      <c r="Q141" s="15"/>
      <c r="R141" s="15"/>
    </row>
    <row r="142">
      <c r="A142" s="15"/>
      <c r="B142" s="15"/>
      <c r="C142" s="15"/>
      <c r="D142" s="15"/>
      <c r="E142" s="15"/>
      <c r="F142" s="15"/>
      <c r="G142" s="15"/>
      <c r="H142" s="15"/>
      <c r="I142" s="15"/>
      <c r="J142" s="15"/>
      <c r="K142" s="15"/>
      <c r="L142" s="15"/>
      <c r="M142" s="15"/>
      <c r="N142" s="15"/>
      <c r="O142" s="15"/>
      <c r="P142" s="15"/>
      <c r="Q142" s="15"/>
      <c r="R142" s="15"/>
    </row>
    <row r="143">
      <c r="A143" s="15"/>
      <c r="B143" s="15"/>
      <c r="C143" s="15"/>
      <c r="D143" s="15"/>
      <c r="E143" s="15"/>
      <c r="F143" s="15"/>
      <c r="G143" s="15"/>
      <c r="H143" s="15"/>
      <c r="I143" s="15"/>
      <c r="J143" s="15"/>
      <c r="K143" s="15"/>
      <c r="L143" s="15"/>
      <c r="M143" s="15"/>
      <c r="N143" s="15"/>
      <c r="O143" s="15"/>
      <c r="P143" s="15"/>
      <c r="Q143" s="15"/>
      <c r="R143" s="15"/>
    </row>
    <row r="144">
      <c r="A144" s="15"/>
      <c r="B144" s="15"/>
      <c r="C144" s="15"/>
      <c r="D144" s="15"/>
      <c r="E144" s="15"/>
      <c r="F144" s="15"/>
      <c r="G144" s="15"/>
      <c r="H144" s="15"/>
      <c r="I144" s="15"/>
      <c r="J144" s="15"/>
      <c r="K144" s="15"/>
      <c r="L144" s="15"/>
      <c r="M144" s="15"/>
      <c r="N144" s="15"/>
      <c r="O144" s="15"/>
      <c r="P144" s="15"/>
      <c r="Q144" s="15"/>
      <c r="R144" s="15"/>
    </row>
    <row r="145">
      <c r="A145" s="15"/>
      <c r="B145" s="15"/>
      <c r="C145" s="15"/>
      <c r="D145" s="15"/>
      <c r="E145" s="15"/>
      <c r="F145" s="15"/>
      <c r="G145" s="15"/>
      <c r="H145" s="15"/>
      <c r="I145" s="15"/>
      <c r="J145" s="15"/>
      <c r="K145" s="15"/>
      <c r="L145" s="15"/>
      <c r="M145" s="15"/>
      <c r="N145" s="15"/>
      <c r="O145" s="15"/>
      <c r="P145" s="15"/>
      <c r="Q145" s="15"/>
      <c r="R145" s="15"/>
    </row>
    <row r="146">
      <c r="A146" s="15"/>
      <c r="B146" s="15"/>
      <c r="C146" s="15"/>
      <c r="D146" s="15"/>
      <c r="E146" s="15"/>
      <c r="F146" s="15"/>
      <c r="G146" s="15"/>
      <c r="H146" s="15"/>
      <c r="I146" s="15"/>
      <c r="J146" s="15"/>
      <c r="K146" s="15"/>
      <c r="L146" s="15"/>
      <c r="M146" s="15"/>
      <c r="N146" s="15"/>
      <c r="O146" s="15"/>
      <c r="P146" s="15"/>
      <c r="Q146" s="15"/>
      <c r="R146" s="15"/>
    </row>
    <row r="147">
      <c r="A147" s="15"/>
      <c r="B147" s="15"/>
      <c r="C147" s="15"/>
      <c r="D147" s="15"/>
      <c r="E147" s="15"/>
      <c r="F147" s="15"/>
      <c r="G147" s="15"/>
      <c r="H147" s="15"/>
      <c r="I147" s="15"/>
      <c r="J147" s="15"/>
      <c r="K147" s="15"/>
      <c r="L147" s="15"/>
      <c r="M147" s="15"/>
      <c r="N147" s="15"/>
      <c r="O147" s="15"/>
      <c r="P147" s="15"/>
      <c r="Q147" s="15"/>
      <c r="R147" s="15"/>
    </row>
    <row r="148">
      <c r="A148" s="15"/>
      <c r="B148" s="15"/>
      <c r="C148" s="15"/>
      <c r="D148" s="15"/>
      <c r="E148" s="15"/>
      <c r="F148" s="15"/>
      <c r="G148" s="15"/>
      <c r="H148" s="15"/>
      <c r="I148" s="15"/>
      <c r="J148" s="15"/>
      <c r="K148" s="15"/>
      <c r="L148" s="15"/>
      <c r="M148" s="15"/>
      <c r="N148" s="15"/>
      <c r="O148" s="15"/>
      <c r="P148" s="15"/>
      <c r="Q148" s="15"/>
      <c r="R148" s="15"/>
    </row>
    <row r="149">
      <c r="A149" s="15"/>
      <c r="B149" s="15"/>
      <c r="C149" s="15"/>
      <c r="D149" s="15"/>
      <c r="E149" s="15"/>
      <c r="F149" s="15"/>
      <c r="G149" s="15"/>
      <c r="H149" s="15"/>
      <c r="I149" s="15"/>
      <c r="J149" s="15"/>
      <c r="K149" s="15"/>
      <c r="L149" s="15"/>
      <c r="M149" s="15"/>
      <c r="N149" s="15"/>
      <c r="O149" s="15"/>
      <c r="P149" s="15"/>
      <c r="Q149" s="15"/>
      <c r="R149" s="15"/>
    </row>
    <row r="150">
      <c r="A150" s="15"/>
      <c r="B150" s="15"/>
      <c r="C150" s="15"/>
      <c r="D150" s="15"/>
      <c r="E150" s="15"/>
      <c r="F150" s="15"/>
      <c r="G150" s="15"/>
      <c r="H150" s="15"/>
      <c r="I150" s="15"/>
      <c r="J150" s="15"/>
      <c r="K150" s="15"/>
      <c r="L150" s="15"/>
      <c r="M150" s="15"/>
      <c r="N150" s="15"/>
      <c r="O150" s="15"/>
      <c r="P150" s="15"/>
      <c r="Q150" s="15"/>
      <c r="R150" s="15"/>
    </row>
    <row r="151">
      <c r="A151" s="15"/>
      <c r="B151" s="15"/>
      <c r="C151" s="15"/>
      <c r="D151" s="15"/>
      <c r="E151" s="15"/>
      <c r="F151" s="15"/>
      <c r="G151" s="15"/>
      <c r="H151" s="15"/>
      <c r="I151" s="15"/>
      <c r="J151" s="15"/>
      <c r="K151" s="15"/>
      <c r="L151" s="15"/>
      <c r="M151" s="15"/>
      <c r="N151" s="15"/>
      <c r="O151" s="15"/>
      <c r="P151" s="15"/>
      <c r="Q151" s="15"/>
      <c r="R151" s="15"/>
    </row>
    <row r="152">
      <c r="A152" s="15"/>
      <c r="B152" s="15"/>
      <c r="C152" s="15"/>
      <c r="D152" s="15"/>
      <c r="E152" s="15"/>
      <c r="F152" s="15"/>
      <c r="G152" s="15"/>
      <c r="H152" s="15"/>
      <c r="I152" s="15"/>
      <c r="J152" s="15"/>
      <c r="K152" s="15"/>
      <c r="L152" s="15"/>
      <c r="M152" s="15"/>
      <c r="N152" s="15"/>
      <c r="O152" s="15"/>
      <c r="P152" s="15"/>
      <c r="Q152" s="15"/>
      <c r="R152" s="15"/>
    </row>
    <row r="153">
      <c r="A153" s="15"/>
      <c r="B153" s="15"/>
      <c r="C153" s="15"/>
      <c r="D153" s="15"/>
      <c r="E153" s="15"/>
      <c r="F153" s="15"/>
      <c r="G153" s="15"/>
      <c r="H153" s="15"/>
      <c r="I153" s="15"/>
      <c r="J153" s="15"/>
      <c r="K153" s="15"/>
      <c r="L153" s="15"/>
      <c r="M153" s="15"/>
      <c r="N153" s="15"/>
      <c r="O153" s="15"/>
      <c r="P153" s="15"/>
      <c r="Q153" s="15"/>
      <c r="R153" s="15"/>
    </row>
    <row r="154">
      <c r="A154" s="15"/>
      <c r="B154" s="15"/>
      <c r="C154" s="15"/>
      <c r="D154" s="15"/>
      <c r="E154" s="15"/>
      <c r="F154" s="15"/>
      <c r="G154" s="15"/>
      <c r="H154" s="15"/>
      <c r="I154" s="15"/>
      <c r="J154" s="15"/>
      <c r="K154" s="15"/>
      <c r="L154" s="15"/>
      <c r="M154" s="15"/>
      <c r="N154" s="15"/>
      <c r="O154" s="15"/>
      <c r="P154" s="15"/>
      <c r="Q154" s="15"/>
      <c r="R154" s="15"/>
    </row>
    <row r="155">
      <c r="A155" s="15"/>
      <c r="B155" s="15"/>
      <c r="C155" s="15"/>
      <c r="D155" s="15"/>
      <c r="E155" s="15"/>
      <c r="F155" s="15"/>
      <c r="G155" s="15"/>
      <c r="H155" s="15"/>
      <c r="I155" s="15"/>
      <c r="J155" s="15"/>
      <c r="K155" s="15"/>
      <c r="L155" s="15"/>
      <c r="M155" s="15"/>
      <c r="N155" s="15"/>
      <c r="O155" s="15"/>
      <c r="P155" s="15"/>
      <c r="Q155" s="15"/>
      <c r="R155" s="15"/>
    </row>
    <row r="156">
      <c r="A156" s="15"/>
      <c r="B156" s="15"/>
      <c r="C156" s="15"/>
      <c r="D156" s="15"/>
      <c r="E156" s="15"/>
      <c r="F156" s="15"/>
      <c r="G156" s="15"/>
      <c r="H156" s="15"/>
      <c r="I156" s="15"/>
      <c r="J156" s="15"/>
      <c r="K156" s="15"/>
      <c r="L156" s="15"/>
      <c r="M156" s="15"/>
      <c r="N156" s="15"/>
      <c r="O156" s="15"/>
      <c r="P156" s="15"/>
      <c r="Q156" s="15"/>
      <c r="R156" s="15"/>
    </row>
    <row r="157">
      <c r="A157" s="15"/>
      <c r="B157" s="15"/>
      <c r="C157" s="15"/>
      <c r="D157" s="15"/>
      <c r="E157" s="15"/>
      <c r="F157" s="15"/>
      <c r="G157" s="15"/>
      <c r="H157" s="15"/>
      <c r="I157" s="15"/>
      <c r="J157" s="15"/>
      <c r="K157" s="15"/>
      <c r="L157" s="15"/>
      <c r="M157" s="15"/>
      <c r="N157" s="15"/>
      <c r="O157" s="15"/>
      <c r="P157" s="15"/>
      <c r="Q157" s="15"/>
      <c r="R157" s="15"/>
    </row>
    <row r="158">
      <c r="A158" s="15"/>
      <c r="B158" s="15"/>
      <c r="C158" s="15"/>
      <c r="D158" s="15"/>
      <c r="E158" s="15"/>
      <c r="F158" s="15"/>
      <c r="G158" s="15"/>
      <c r="H158" s="15"/>
      <c r="I158" s="15"/>
      <c r="J158" s="15"/>
      <c r="K158" s="15"/>
      <c r="L158" s="15"/>
      <c r="M158" s="15"/>
      <c r="N158" s="15"/>
      <c r="O158" s="15"/>
      <c r="P158" s="15"/>
      <c r="Q158" s="15"/>
      <c r="R158" s="15"/>
    </row>
    <row r="159">
      <c r="A159" s="15"/>
      <c r="B159" s="15"/>
      <c r="C159" s="15"/>
      <c r="D159" s="15"/>
      <c r="E159" s="15"/>
      <c r="F159" s="15"/>
      <c r="G159" s="15"/>
      <c r="H159" s="15"/>
      <c r="I159" s="15"/>
      <c r="J159" s="15"/>
      <c r="K159" s="15"/>
      <c r="L159" s="15"/>
      <c r="M159" s="15"/>
      <c r="N159" s="15"/>
      <c r="O159" s="15"/>
      <c r="P159" s="15"/>
      <c r="Q159" s="15"/>
      <c r="R159" s="15"/>
    </row>
    <row r="160">
      <c r="A160" s="15"/>
      <c r="B160" s="15"/>
      <c r="C160" s="15"/>
      <c r="D160" s="15"/>
      <c r="E160" s="15"/>
      <c r="F160" s="15"/>
      <c r="G160" s="15"/>
      <c r="H160" s="15"/>
      <c r="I160" s="15"/>
      <c r="J160" s="15"/>
      <c r="K160" s="15"/>
      <c r="L160" s="15"/>
      <c r="M160" s="15"/>
      <c r="N160" s="15"/>
      <c r="O160" s="15"/>
      <c r="P160" s="15"/>
      <c r="Q160" s="15"/>
      <c r="R160" s="15"/>
    </row>
    <row r="161">
      <c r="A161" s="15"/>
      <c r="B161" s="15"/>
      <c r="C161" s="15"/>
      <c r="D161" s="15"/>
      <c r="E161" s="15"/>
      <c r="F161" s="15"/>
      <c r="G161" s="15"/>
      <c r="H161" s="15"/>
      <c r="I161" s="15"/>
      <c r="J161" s="15"/>
      <c r="K161" s="15"/>
      <c r="L161" s="15"/>
      <c r="M161" s="15"/>
      <c r="N161" s="15"/>
      <c r="O161" s="15"/>
      <c r="P161" s="15"/>
      <c r="Q161" s="15"/>
      <c r="R161" s="15"/>
    </row>
    <row r="162">
      <c r="A162" s="15"/>
      <c r="B162" s="15"/>
      <c r="C162" s="15"/>
      <c r="D162" s="15"/>
      <c r="E162" s="15"/>
      <c r="F162" s="15"/>
      <c r="G162" s="15"/>
      <c r="H162" s="15"/>
      <c r="I162" s="15"/>
      <c r="J162" s="15"/>
      <c r="K162" s="15"/>
      <c r="L162" s="15"/>
      <c r="M162" s="15"/>
      <c r="N162" s="15"/>
      <c r="O162" s="15"/>
      <c r="P162" s="15"/>
      <c r="Q162" s="15"/>
      <c r="R162" s="15"/>
    </row>
    <row r="163">
      <c r="A163" s="15"/>
      <c r="B163" s="15"/>
      <c r="C163" s="15"/>
      <c r="D163" s="15"/>
      <c r="E163" s="15"/>
      <c r="F163" s="15"/>
      <c r="G163" s="15"/>
      <c r="H163" s="15"/>
      <c r="I163" s="15"/>
      <c r="J163" s="15"/>
      <c r="K163" s="15"/>
      <c r="L163" s="15"/>
      <c r="M163" s="15"/>
      <c r="N163" s="15"/>
      <c r="O163" s="15"/>
      <c r="P163" s="15"/>
      <c r="Q163" s="15"/>
      <c r="R163" s="15"/>
    </row>
    <row r="164">
      <c r="A164" s="15"/>
      <c r="B164" s="15"/>
      <c r="C164" s="15"/>
      <c r="D164" s="15"/>
      <c r="E164" s="15"/>
      <c r="F164" s="15"/>
      <c r="G164" s="15"/>
      <c r="H164" s="15"/>
      <c r="I164" s="15"/>
      <c r="J164" s="15"/>
      <c r="K164" s="15"/>
      <c r="L164" s="15"/>
      <c r="M164" s="15"/>
      <c r="N164" s="15"/>
      <c r="O164" s="15"/>
      <c r="P164" s="15"/>
      <c r="Q164" s="15"/>
      <c r="R164" s="15"/>
    </row>
    <row r="165">
      <c r="A165" s="15"/>
      <c r="B165" s="15"/>
      <c r="C165" s="15"/>
      <c r="D165" s="15"/>
      <c r="E165" s="15"/>
      <c r="F165" s="15"/>
      <c r="G165" s="15"/>
      <c r="H165" s="15"/>
      <c r="I165" s="15"/>
      <c r="J165" s="15"/>
      <c r="K165" s="15"/>
      <c r="L165" s="15"/>
      <c r="M165" s="15"/>
      <c r="N165" s="15"/>
      <c r="O165" s="15"/>
      <c r="P165" s="15"/>
      <c r="Q165" s="15"/>
      <c r="R165" s="15"/>
    </row>
    <row r="166">
      <c r="A166" s="15"/>
      <c r="B166" s="15"/>
      <c r="C166" s="15"/>
      <c r="D166" s="15"/>
      <c r="E166" s="15"/>
      <c r="F166" s="15"/>
      <c r="G166" s="15"/>
      <c r="H166" s="15"/>
      <c r="I166" s="15"/>
      <c r="J166" s="15"/>
      <c r="K166" s="15"/>
      <c r="L166" s="15"/>
      <c r="M166" s="15"/>
      <c r="N166" s="15"/>
      <c r="O166" s="15"/>
      <c r="P166" s="15"/>
      <c r="Q166" s="15"/>
      <c r="R166" s="15"/>
    </row>
    <row r="167">
      <c r="A167" s="15"/>
      <c r="B167" s="15"/>
      <c r="C167" s="15"/>
      <c r="D167" s="15"/>
      <c r="E167" s="15"/>
      <c r="F167" s="15"/>
      <c r="G167" s="15"/>
      <c r="H167" s="15"/>
      <c r="I167" s="15"/>
      <c r="J167" s="15"/>
      <c r="K167" s="15"/>
      <c r="L167" s="15"/>
      <c r="M167" s="15"/>
      <c r="N167" s="15"/>
      <c r="O167" s="15"/>
      <c r="P167" s="15"/>
      <c r="Q167" s="15"/>
      <c r="R167" s="15"/>
    </row>
    <row r="168">
      <c r="A168" s="15"/>
      <c r="B168" s="15"/>
      <c r="C168" s="15"/>
      <c r="D168" s="15"/>
      <c r="E168" s="15"/>
      <c r="F168" s="15"/>
      <c r="G168" s="15"/>
      <c r="H168" s="15"/>
      <c r="I168" s="15"/>
      <c r="J168" s="15"/>
      <c r="K168" s="15"/>
      <c r="L168" s="15"/>
      <c r="M168" s="15"/>
      <c r="N168" s="15"/>
      <c r="O168" s="15"/>
      <c r="P168" s="15"/>
      <c r="Q168" s="15"/>
      <c r="R168" s="15"/>
    </row>
    <row r="169">
      <c r="A169" s="15"/>
      <c r="B169" s="15"/>
      <c r="C169" s="15"/>
      <c r="D169" s="15"/>
      <c r="E169" s="15"/>
      <c r="F169" s="15"/>
      <c r="G169" s="15"/>
      <c r="H169" s="15"/>
      <c r="I169" s="15"/>
      <c r="J169" s="15"/>
      <c r="K169" s="15"/>
      <c r="L169" s="15"/>
      <c r="M169" s="15"/>
      <c r="N169" s="15"/>
      <c r="O169" s="15"/>
      <c r="P169" s="15"/>
      <c r="Q169" s="15"/>
      <c r="R169" s="15"/>
    </row>
    <row r="170">
      <c r="A170" s="15"/>
      <c r="B170" s="15"/>
      <c r="C170" s="15"/>
      <c r="D170" s="15"/>
      <c r="E170" s="15"/>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row r="1005">
      <c r="A1005" s="15"/>
      <c r="B1005" s="15"/>
      <c r="C1005" s="15"/>
      <c r="D1005" s="15"/>
      <c r="E1005" s="15"/>
      <c r="F1005" s="15"/>
      <c r="G1005" s="15"/>
      <c r="H1005" s="15"/>
      <c r="I1005" s="15"/>
      <c r="J1005" s="15"/>
      <c r="K1005" s="15"/>
      <c r="L1005" s="15"/>
      <c r="M1005" s="15"/>
      <c r="N1005" s="15"/>
      <c r="O1005" s="15"/>
      <c r="P1005" s="15"/>
      <c r="Q1005" s="15"/>
      <c r="R1005" s="15"/>
    </row>
    <row r="1006">
      <c r="A1006" s="15"/>
      <c r="B1006" s="15"/>
      <c r="C1006" s="15"/>
      <c r="D1006" s="15"/>
      <c r="E1006" s="15"/>
      <c r="F1006" s="15"/>
      <c r="G1006" s="15"/>
      <c r="H1006" s="15"/>
      <c r="I1006" s="15"/>
      <c r="J1006" s="15"/>
      <c r="K1006" s="15"/>
      <c r="L1006" s="15"/>
      <c r="M1006" s="15"/>
      <c r="N1006" s="15"/>
      <c r="O1006" s="15"/>
      <c r="P1006" s="15"/>
      <c r="Q1006" s="15"/>
      <c r="R1006" s="15"/>
    </row>
    <row r="1007">
      <c r="A1007" s="15"/>
      <c r="B1007" s="15"/>
      <c r="C1007" s="15"/>
      <c r="D1007" s="15"/>
      <c r="E1007" s="15"/>
      <c r="F1007" s="15"/>
      <c r="G1007" s="15"/>
      <c r="H1007" s="15"/>
      <c r="I1007" s="15"/>
      <c r="J1007" s="15"/>
      <c r="K1007" s="15"/>
      <c r="L1007" s="15"/>
      <c r="M1007" s="15"/>
      <c r="N1007" s="15"/>
      <c r="O1007" s="15"/>
      <c r="P1007" s="15"/>
      <c r="Q1007" s="15"/>
      <c r="R1007" s="15"/>
    </row>
    <row r="1008">
      <c r="A1008" s="15"/>
      <c r="B1008" s="15"/>
      <c r="C1008" s="15"/>
      <c r="D1008" s="15"/>
      <c r="E1008" s="15"/>
      <c r="F1008" s="15"/>
      <c r="G1008" s="15"/>
      <c r="H1008" s="15"/>
      <c r="I1008" s="15"/>
      <c r="J1008" s="15"/>
      <c r="K1008" s="15"/>
      <c r="L1008" s="15"/>
      <c r="M1008" s="15"/>
      <c r="N1008" s="15"/>
      <c r="O1008" s="15"/>
      <c r="P1008" s="15"/>
      <c r="Q1008" s="15"/>
      <c r="R1008" s="15"/>
    </row>
    <row r="1009">
      <c r="A1009" s="15"/>
      <c r="B1009" s="15"/>
      <c r="C1009" s="15"/>
      <c r="D1009" s="15"/>
      <c r="E1009" s="15"/>
      <c r="F1009" s="15"/>
      <c r="G1009" s="15"/>
      <c r="H1009" s="15"/>
      <c r="I1009" s="15"/>
      <c r="J1009" s="15"/>
      <c r="K1009" s="15"/>
      <c r="L1009" s="15"/>
      <c r="M1009" s="15"/>
      <c r="N1009" s="15"/>
      <c r="O1009" s="15"/>
      <c r="P1009" s="15"/>
      <c r="Q1009" s="15"/>
      <c r="R1009" s="15"/>
    </row>
    <row r="1010">
      <c r="A1010" s="15"/>
      <c r="B1010" s="15"/>
      <c r="C1010" s="15"/>
      <c r="D1010" s="15"/>
      <c r="E1010" s="15"/>
      <c r="F1010" s="15"/>
      <c r="G1010" s="15"/>
      <c r="H1010" s="15"/>
      <c r="I1010" s="15"/>
      <c r="J1010" s="15"/>
      <c r="K1010" s="15"/>
      <c r="L1010" s="15"/>
      <c r="M1010" s="15"/>
      <c r="N1010" s="15"/>
      <c r="O1010" s="15"/>
      <c r="P1010" s="15"/>
      <c r="Q1010" s="15"/>
      <c r="R1010" s="15"/>
    </row>
    <row r="1011">
      <c r="A1011" s="15"/>
      <c r="B1011" s="15"/>
      <c r="C1011" s="15"/>
      <c r="D1011" s="15"/>
      <c r="E1011" s="15"/>
      <c r="F1011" s="15"/>
      <c r="G1011" s="15"/>
      <c r="H1011" s="15"/>
      <c r="I1011" s="15"/>
      <c r="J1011" s="15"/>
      <c r="K1011" s="15"/>
      <c r="L1011" s="15"/>
      <c r="M1011" s="15"/>
      <c r="N1011" s="15"/>
      <c r="O1011" s="15"/>
      <c r="P1011" s="15"/>
      <c r="Q1011" s="15"/>
      <c r="R1011" s="15"/>
    </row>
    <row r="1012">
      <c r="A1012" s="15"/>
      <c r="B1012" s="15"/>
      <c r="C1012" s="15"/>
      <c r="D1012" s="15"/>
      <c r="E1012" s="15"/>
      <c r="F1012" s="15"/>
      <c r="G1012" s="15"/>
      <c r="H1012" s="15"/>
      <c r="I1012" s="15"/>
      <c r="J1012" s="15"/>
      <c r="K1012" s="15"/>
      <c r="L1012" s="15"/>
      <c r="M1012" s="15"/>
      <c r="N1012" s="15"/>
      <c r="O1012" s="15"/>
      <c r="P1012" s="15"/>
      <c r="Q1012" s="15"/>
      <c r="R1012" s="15"/>
    </row>
    <row r="1013">
      <c r="A1013" s="15"/>
      <c r="B1013" s="15"/>
      <c r="C1013" s="15"/>
      <c r="D1013" s="15"/>
      <c r="E1013" s="15"/>
      <c r="F1013" s="15"/>
      <c r="G1013" s="15"/>
      <c r="H1013" s="15"/>
      <c r="I1013" s="15"/>
      <c r="J1013" s="15"/>
      <c r="K1013" s="15"/>
      <c r="L1013" s="15"/>
      <c r="M1013" s="15"/>
      <c r="N1013" s="15"/>
      <c r="O1013" s="15"/>
      <c r="P1013" s="15"/>
      <c r="Q1013" s="15"/>
      <c r="R1013" s="15"/>
    </row>
    <row r="1014">
      <c r="A1014" s="15"/>
      <c r="B1014" s="15"/>
      <c r="C1014" s="15"/>
      <c r="D1014" s="15"/>
      <c r="E1014" s="15"/>
      <c r="F1014" s="15"/>
      <c r="G1014" s="15"/>
      <c r="H1014" s="15"/>
      <c r="I1014" s="15"/>
      <c r="J1014" s="15"/>
      <c r="K1014" s="15"/>
      <c r="L1014" s="15"/>
      <c r="M1014" s="15"/>
      <c r="N1014" s="15"/>
      <c r="O1014" s="15"/>
      <c r="P1014" s="15"/>
      <c r="Q1014" s="15"/>
      <c r="R1014" s="15"/>
    </row>
    <row r="1015">
      <c r="A1015" s="15"/>
      <c r="B1015" s="15"/>
      <c r="C1015" s="15"/>
      <c r="D1015" s="15"/>
      <c r="E1015" s="15"/>
      <c r="F1015" s="15"/>
      <c r="G1015" s="15"/>
      <c r="H1015" s="15"/>
      <c r="I1015" s="15"/>
      <c r="J1015" s="15"/>
      <c r="K1015" s="15"/>
      <c r="L1015" s="15"/>
      <c r="M1015" s="15"/>
      <c r="N1015" s="15"/>
      <c r="O1015" s="15"/>
      <c r="P1015" s="15"/>
      <c r="Q1015" s="15"/>
      <c r="R1015" s="15"/>
    </row>
    <row r="1016">
      <c r="A1016" s="15"/>
      <c r="B1016" s="15"/>
      <c r="C1016" s="15"/>
      <c r="D1016" s="15"/>
      <c r="E1016" s="15"/>
      <c r="F1016" s="15"/>
      <c r="G1016" s="15"/>
      <c r="H1016" s="15"/>
      <c r="I1016" s="15"/>
      <c r="J1016" s="15"/>
      <c r="K1016" s="15"/>
      <c r="L1016" s="15"/>
      <c r="M1016" s="15"/>
      <c r="N1016" s="15"/>
      <c r="O1016" s="15"/>
      <c r="P1016" s="15"/>
      <c r="Q1016" s="15"/>
      <c r="R1016" s="15"/>
    </row>
    <row r="1017">
      <c r="A1017" s="15"/>
      <c r="B1017" s="15"/>
      <c r="C1017" s="15"/>
      <c r="D1017" s="15"/>
      <c r="E1017" s="15"/>
      <c r="F1017" s="15"/>
      <c r="G1017" s="15"/>
      <c r="H1017" s="15"/>
      <c r="I1017" s="15"/>
      <c r="J1017" s="15"/>
      <c r="K1017" s="15"/>
      <c r="L1017" s="15"/>
      <c r="M1017" s="15"/>
      <c r="N1017" s="15"/>
      <c r="O1017" s="15"/>
      <c r="P1017" s="15"/>
      <c r="Q1017" s="15"/>
      <c r="R1017" s="15"/>
    </row>
    <row r="1018">
      <c r="A1018" s="15"/>
      <c r="B1018" s="15"/>
      <c r="C1018" s="15"/>
      <c r="D1018" s="15"/>
      <c r="E1018" s="15"/>
      <c r="F1018" s="15"/>
      <c r="G1018" s="15"/>
      <c r="H1018" s="15"/>
      <c r="I1018" s="15"/>
      <c r="J1018" s="15"/>
      <c r="K1018" s="15"/>
      <c r="L1018" s="15"/>
      <c r="M1018" s="15"/>
      <c r="N1018" s="15"/>
      <c r="O1018" s="15"/>
      <c r="P1018" s="15"/>
      <c r="Q1018" s="15"/>
      <c r="R1018" s="15"/>
    </row>
    <row r="1019">
      <c r="A1019" s="15"/>
      <c r="B1019" s="15"/>
      <c r="C1019" s="15"/>
      <c r="D1019" s="15"/>
      <c r="E1019" s="15"/>
      <c r="F1019" s="15"/>
      <c r="G1019" s="15"/>
      <c r="H1019" s="15"/>
      <c r="I1019" s="15"/>
      <c r="J1019" s="15"/>
      <c r="K1019" s="15"/>
      <c r="L1019" s="15"/>
      <c r="M1019" s="15"/>
      <c r="N1019" s="15"/>
      <c r="O1019" s="15"/>
      <c r="P1019" s="15"/>
      <c r="Q1019" s="15"/>
      <c r="R1019" s="15"/>
    </row>
    <row r="1020">
      <c r="A1020" s="15"/>
      <c r="B1020" s="15"/>
      <c r="C1020" s="15"/>
      <c r="D1020" s="15"/>
      <c r="E1020" s="15"/>
      <c r="F1020" s="15"/>
      <c r="G1020" s="15"/>
      <c r="H1020" s="15"/>
      <c r="I1020" s="15"/>
      <c r="J1020" s="15"/>
      <c r="K1020" s="15"/>
      <c r="L1020" s="15"/>
      <c r="M1020" s="15"/>
      <c r="N1020" s="15"/>
      <c r="O1020" s="15"/>
      <c r="P1020" s="15"/>
      <c r="Q1020" s="15"/>
      <c r="R1020" s="15"/>
    </row>
    <row r="1021">
      <c r="A1021" s="15"/>
      <c r="B1021" s="15"/>
      <c r="C1021" s="15"/>
      <c r="D1021" s="15"/>
      <c r="E1021" s="15"/>
      <c r="F1021" s="15"/>
      <c r="G1021" s="15"/>
      <c r="H1021" s="15"/>
      <c r="I1021" s="15"/>
      <c r="J1021" s="15"/>
      <c r="K1021" s="15"/>
      <c r="L1021" s="15"/>
      <c r="M1021" s="15"/>
      <c r="N1021" s="15"/>
      <c r="O1021" s="15"/>
      <c r="P1021" s="15"/>
      <c r="Q1021" s="15"/>
      <c r="R1021" s="15"/>
    </row>
    <row r="1022">
      <c r="A1022" s="15"/>
      <c r="B1022" s="15"/>
      <c r="C1022" s="15"/>
      <c r="D1022" s="15"/>
      <c r="E1022" s="15"/>
      <c r="F1022" s="15"/>
      <c r="G1022" s="15"/>
      <c r="H1022" s="15"/>
      <c r="I1022" s="15"/>
      <c r="J1022" s="15"/>
      <c r="K1022" s="15"/>
      <c r="L1022" s="15"/>
      <c r="M1022" s="15"/>
      <c r="N1022" s="15"/>
      <c r="O1022" s="15"/>
      <c r="P1022" s="15"/>
      <c r="Q1022" s="15"/>
      <c r="R1022" s="15"/>
    </row>
    <row r="1023">
      <c r="A1023" s="15"/>
      <c r="B1023" s="15"/>
      <c r="C1023" s="15"/>
      <c r="D1023" s="15"/>
      <c r="E1023" s="15"/>
      <c r="F1023" s="15"/>
      <c r="G1023" s="15"/>
      <c r="H1023" s="15"/>
      <c r="I1023" s="15"/>
      <c r="J1023" s="15"/>
      <c r="K1023" s="15"/>
      <c r="L1023" s="15"/>
      <c r="M1023" s="15"/>
      <c r="N1023" s="15"/>
      <c r="O1023" s="15"/>
      <c r="P1023" s="15"/>
      <c r="Q1023" s="15"/>
      <c r="R1023" s="15"/>
    </row>
    <row r="1024">
      <c r="A1024" s="15"/>
      <c r="B1024" s="15"/>
      <c r="C1024" s="15"/>
      <c r="D1024" s="15"/>
      <c r="E1024" s="15"/>
      <c r="F1024" s="15"/>
      <c r="G1024" s="15"/>
      <c r="H1024" s="15"/>
      <c r="I1024" s="15"/>
      <c r="J1024" s="15"/>
      <c r="K1024" s="15"/>
      <c r="L1024" s="15"/>
      <c r="M1024" s="15"/>
      <c r="N1024" s="15"/>
      <c r="O1024" s="15"/>
      <c r="P1024" s="15"/>
      <c r="Q1024" s="15"/>
      <c r="R1024" s="15"/>
    </row>
    <row r="1025">
      <c r="A1025" s="15"/>
      <c r="B1025" s="15"/>
      <c r="C1025" s="15"/>
      <c r="D1025" s="15"/>
      <c r="E1025" s="15"/>
      <c r="F1025" s="15"/>
      <c r="G1025" s="15"/>
      <c r="H1025" s="15"/>
      <c r="I1025" s="15"/>
      <c r="J1025" s="15"/>
      <c r="K1025" s="15"/>
      <c r="L1025" s="15"/>
      <c r="M1025" s="15"/>
      <c r="N1025" s="15"/>
      <c r="O1025" s="15"/>
      <c r="P1025" s="15"/>
      <c r="Q1025" s="15"/>
      <c r="R1025" s="15"/>
    </row>
    <row r="1026">
      <c r="A1026" s="15"/>
      <c r="B1026" s="15"/>
      <c r="C1026" s="15"/>
      <c r="D1026" s="15"/>
      <c r="E1026" s="15"/>
      <c r="F1026" s="15"/>
      <c r="G1026" s="15"/>
      <c r="H1026" s="15"/>
      <c r="I1026" s="15"/>
      <c r="J1026" s="15"/>
      <c r="K1026" s="15"/>
      <c r="L1026" s="15"/>
      <c r="M1026" s="15"/>
      <c r="N1026" s="15"/>
      <c r="O1026" s="15"/>
      <c r="P1026" s="15"/>
      <c r="Q1026" s="15"/>
      <c r="R1026" s="15"/>
    </row>
    <row r="1027">
      <c r="A1027" s="15"/>
      <c r="B1027" s="15"/>
      <c r="C1027" s="15"/>
      <c r="D1027" s="15"/>
      <c r="E1027" s="15"/>
      <c r="F1027" s="15"/>
      <c r="G1027" s="15"/>
      <c r="H1027" s="15"/>
      <c r="I1027" s="15"/>
      <c r="J1027" s="15"/>
      <c r="K1027" s="15"/>
      <c r="L1027" s="15"/>
      <c r="M1027" s="15"/>
      <c r="N1027" s="15"/>
      <c r="O1027" s="15"/>
      <c r="P1027" s="15"/>
      <c r="Q1027" s="15"/>
      <c r="R1027" s="15"/>
    </row>
    <row r="1028">
      <c r="A1028" s="15"/>
      <c r="B1028" s="15"/>
      <c r="C1028" s="15"/>
      <c r="D1028" s="15"/>
      <c r="E1028" s="15"/>
      <c r="F1028" s="15"/>
      <c r="G1028" s="15"/>
      <c r="H1028" s="15"/>
      <c r="I1028" s="15"/>
      <c r="J1028" s="15"/>
      <c r="K1028" s="15"/>
      <c r="L1028" s="15"/>
      <c r="M1028" s="15"/>
      <c r="N1028" s="15"/>
      <c r="O1028" s="15"/>
      <c r="P1028" s="15"/>
      <c r="Q1028" s="15"/>
      <c r="R1028" s="15"/>
    </row>
    <row r="1029">
      <c r="A1029" s="15"/>
      <c r="B1029" s="15"/>
      <c r="C1029" s="15"/>
      <c r="D1029" s="15"/>
      <c r="E1029" s="15"/>
      <c r="F1029" s="15"/>
      <c r="G1029" s="15"/>
      <c r="H1029" s="15"/>
      <c r="I1029" s="15"/>
      <c r="J1029" s="15"/>
      <c r="K1029" s="15"/>
      <c r="L1029" s="15"/>
      <c r="M1029" s="15"/>
      <c r="N1029" s="15"/>
      <c r="O1029" s="15"/>
      <c r="P1029" s="15"/>
      <c r="Q1029" s="15"/>
      <c r="R1029" s="15"/>
    </row>
    <row r="1030">
      <c r="A1030" s="15"/>
      <c r="B1030" s="15"/>
      <c r="C1030" s="15"/>
      <c r="D1030" s="15"/>
      <c r="E1030" s="15"/>
      <c r="F1030" s="15"/>
      <c r="G1030" s="15"/>
      <c r="H1030" s="15"/>
      <c r="I1030" s="15"/>
      <c r="J1030" s="15"/>
      <c r="K1030" s="15"/>
      <c r="L1030" s="15"/>
      <c r="M1030" s="15"/>
      <c r="N1030" s="15"/>
      <c r="O1030" s="15"/>
      <c r="P1030" s="15"/>
      <c r="Q1030" s="15"/>
      <c r="R1030" s="15"/>
    </row>
    <row r="1031">
      <c r="A1031" s="15"/>
      <c r="B1031" s="15"/>
      <c r="C1031" s="15"/>
      <c r="D1031" s="15"/>
      <c r="E1031" s="15"/>
      <c r="F1031" s="15"/>
      <c r="G1031" s="15"/>
      <c r="H1031" s="15"/>
      <c r="I1031" s="15"/>
      <c r="J1031" s="15"/>
      <c r="K1031" s="15"/>
      <c r="L1031" s="15"/>
      <c r="M1031" s="15"/>
      <c r="N1031" s="15"/>
      <c r="O1031" s="15"/>
      <c r="P1031" s="15"/>
      <c r="Q1031" s="15"/>
      <c r="R1031" s="15"/>
    </row>
    <row r="1032">
      <c r="A1032" s="15"/>
      <c r="B1032" s="15"/>
      <c r="C1032" s="15"/>
      <c r="D1032" s="15"/>
      <c r="E1032" s="15"/>
      <c r="F1032" s="15"/>
      <c r="G1032" s="15"/>
      <c r="H1032" s="15"/>
      <c r="I1032" s="15"/>
      <c r="J1032" s="15"/>
      <c r="K1032" s="15"/>
      <c r="L1032" s="15"/>
      <c r="M1032" s="15"/>
      <c r="N1032" s="15"/>
      <c r="O1032" s="15"/>
      <c r="P1032" s="15"/>
      <c r="Q1032" s="15"/>
      <c r="R1032" s="15"/>
    </row>
    <row r="1033">
      <c r="A1033" s="15"/>
      <c r="B1033" s="15"/>
      <c r="C1033" s="15"/>
      <c r="D1033" s="15"/>
      <c r="E1033" s="15"/>
      <c r="F1033" s="15"/>
      <c r="G1033" s="15"/>
      <c r="H1033" s="15"/>
      <c r="I1033" s="15"/>
      <c r="J1033" s="15"/>
      <c r="K1033" s="15"/>
      <c r="L1033" s="15"/>
      <c r="M1033" s="15"/>
      <c r="N1033" s="15"/>
      <c r="O1033" s="15"/>
      <c r="P1033" s="15"/>
      <c r="Q1033" s="15"/>
      <c r="R1033" s="15"/>
    </row>
    <row r="1034">
      <c r="A1034" s="15"/>
      <c r="B1034" s="15"/>
      <c r="C1034" s="15"/>
      <c r="D1034" s="15"/>
      <c r="E1034" s="15"/>
      <c r="F1034" s="15"/>
      <c r="G1034" s="15"/>
      <c r="H1034" s="15"/>
      <c r="I1034" s="15"/>
      <c r="J1034" s="15"/>
      <c r="K1034" s="15"/>
      <c r="L1034" s="15"/>
      <c r="M1034" s="15"/>
      <c r="N1034" s="15"/>
      <c r="O1034" s="15"/>
      <c r="P1034" s="15"/>
      <c r="Q1034" s="15"/>
      <c r="R1034" s="15"/>
    </row>
  </sheetData>
  <autoFilter ref="$A$2:$R$50"/>
  <mergeCells count="3">
    <mergeCell ref="M1:P1"/>
    <mergeCell ref="H49:L49"/>
    <mergeCell ref="L50:M50"/>
  </mergeCells>
  <conditionalFormatting sqref="S1:S1034">
    <cfRule type="cellIs" dxfId="0" priority="1" operator="greaterThan">
      <formula>0</formula>
    </cfRule>
  </conditionalFormatting>
  <dataValidations>
    <dataValidation type="list" allowBlank="1" showErrorMessage="1" sqref="K3:K48">
      <formula1>LISTA!$B$2:$B$41</formula1>
    </dataValidation>
    <dataValidation type="list" allowBlank="1" showErrorMessage="1" sqref="L3:L48">
      <formula1>LISTA!$A$2:$A$10</formula1>
    </dataValidation>
    <dataValidation type="custom" allowBlank="1" showDropDown="1" sqref="E57">
      <formula1>OR(NOT(ISERROR(DATEVALUE(E57))), AND(ISNUMBER(E57), LEFT(CELL("format", E57))="D"))</formula1>
    </dataValidation>
    <dataValidation type="custom" allowBlank="1" showDropDown="1" showErrorMessage="1" sqref="B3:C48">
      <formula1>OR(NOT(ISERROR(DATEVALUE(B3))), AND(ISNUMBER(B3), LEFT(CELL("format", B3))="D"))</formula1>
    </dataValidation>
  </dataValidations>
  <hyperlinks>
    <hyperlink r:id="rId1" ref="J31"/>
    <hyperlink r:id="rId2" ref="J38"/>
    <hyperlink r:id="rId3" ref="J43"/>
  </hyperlinks>
  <drawing r:id="rId4"/>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3" width="12.88"/>
    <col customWidth="1" min="4" max="4" width="17.13"/>
    <col customWidth="1" min="5" max="5" width="13.63"/>
    <col customWidth="1" min="6" max="6" width="14.75"/>
    <col customWidth="1" min="7" max="7" width="23.0"/>
    <col customWidth="1" min="8" max="8" width="22.75"/>
    <col customWidth="1" min="9" max="9" width="19.75"/>
    <col customWidth="1" min="10" max="10" width="15.63"/>
    <col customWidth="1" min="11" max="11" width="23.25"/>
    <col customWidth="1" min="12" max="12" width="18.75"/>
    <col customWidth="1" min="15" max="15" width="25.0"/>
    <col customWidth="1" min="16" max="16" width="23.5"/>
    <col customWidth="1" min="17" max="17" width="15.63"/>
    <col customWidth="1" min="18" max="18" width="54.25"/>
  </cols>
  <sheetData>
    <row r="1">
      <c r="A1" s="1"/>
      <c r="B1" s="3"/>
      <c r="C1" s="3"/>
      <c r="D1" s="3"/>
      <c r="E1" s="3"/>
      <c r="F1" s="4"/>
      <c r="G1" s="4"/>
      <c r="H1" s="4"/>
      <c r="I1" s="4"/>
      <c r="J1" s="4"/>
      <c r="K1" s="4"/>
      <c r="L1" s="4"/>
      <c r="M1" s="5" t="s">
        <v>0</v>
      </c>
      <c r="N1" s="6"/>
      <c r="O1" s="6"/>
      <c r="P1" s="7"/>
      <c r="Q1" s="8"/>
      <c r="R1" s="8"/>
    </row>
    <row r="2">
      <c r="A2" s="3" t="s">
        <v>1</v>
      </c>
      <c r="B2" s="3"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row>
    <row r="3" ht="56.25" customHeight="1">
      <c r="A3" s="13">
        <v>1.0</v>
      </c>
      <c r="B3" s="60">
        <v>45139.0</v>
      </c>
      <c r="C3" s="170" t="s">
        <v>1068</v>
      </c>
      <c r="D3" s="171">
        <v>3.81401100124583E14</v>
      </c>
      <c r="E3" s="171">
        <v>6.0</v>
      </c>
      <c r="F3" s="171">
        <v>4052518.0</v>
      </c>
      <c r="G3" s="172" t="s">
        <v>1069</v>
      </c>
      <c r="H3" s="171" t="s">
        <v>1070</v>
      </c>
      <c r="I3" s="171">
        <v>7.2374478E7</v>
      </c>
      <c r="J3" s="171" t="s">
        <v>1071</v>
      </c>
      <c r="K3" s="171" t="s">
        <v>98</v>
      </c>
      <c r="L3" s="171" t="s">
        <v>44</v>
      </c>
      <c r="M3" s="59">
        <v>923.0</v>
      </c>
      <c r="N3" s="59">
        <f t="shared" ref="N3:N11" si="1">M3</f>
        <v>923</v>
      </c>
      <c r="O3" s="173"/>
      <c r="P3" s="59" t="s">
        <v>854</v>
      </c>
      <c r="Q3" s="132"/>
      <c r="R3" s="59" t="s">
        <v>1190</v>
      </c>
      <c r="S3" s="167"/>
      <c r="T3" s="167"/>
      <c r="U3" s="167"/>
      <c r="V3" s="167"/>
      <c r="W3" s="167"/>
      <c r="X3" s="167"/>
      <c r="Y3" s="167"/>
      <c r="Z3" s="167"/>
      <c r="AA3" s="167"/>
      <c r="AB3" s="167"/>
    </row>
    <row r="4" ht="390.0" customHeight="1">
      <c r="A4" s="29">
        <v>2.0</v>
      </c>
      <c r="B4" s="174">
        <v>45140.0</v>
      </c>
      <c r="C4" s="174">
        <v>45142.0</v>
      </c>
      <c r="D4" s="175">
        <v>3.81401100124583E14</v>
      </c>
      <c r="E4" s="175">
        <v>27.0</v>
      </c>
      <c r="F4" s="29">
        <v>41509.0</v>
      </c>
      <c r="G4" s="17" t="s">
        <v>1191</v>
      </c>
      <c r="H4" s="29" t="s">
        <v>1191</v>
      </c>
      <c r="I4" s="29">
        <v>7.6682569E7</v>
      </c>
      <c r="J4" s="29" t="s">
        <v>1192</v>
      </c>
      <c r="K4" s="29" t="s">
        <v>305</v>
      </c>
      <c r="L4" s="29" t="s">
        <v>306</v>
      </c>
      <c r="M4" s="29">
        <v>3681.0</v>
      </c>
      <c r="N4" s="29">
        <f t="shared" si="1"/>
        <v>3681</v>
      </c>
      <c r="O4" s="176" t="s">
        <v>1193</v>
      </c>
      <c r="P4" s="29" t="s">
        <v>854</v>
      </c>
      <c r="Q4" s="177" t="s">
        <v>988</v>
      </c>
      <c r="R4" s="29" t="s">
        <v>1194</v>
      </c>
      <c r="S4" s="178"/>
      <c r="T4" s="178"/>
      <c r="U4" s="178"/>
      <c r="V4" s="178"/>
      <c r="W4" s="178"/>
      <c r="X4" s="178"/>
      <c r="Y4" s="178"/>
      <c r="Z4" s="178"/>
      <c r="AA4" s="178"/>
      <c r="AB4" s="178"/>
    </row>
    <row r="5" ht="96.75" customHeight="1">
      <c r="A5" s="29"/>
      <c r="B5" s="174">
        <v>45140.0</v>
      </c>
      <c r="C5" s="174">
        <v>45145.0</v>
      </c>
      <c r="D5" s="175">
        <v>3.81401100124583E14</v>
      </c>
      <c r="E5" s="175">
        <v>515.0</v>
      </c>
      <c r="F5" s="29">
        <v>41509.0</v>
      </c>
      <c r="G5" s="17" t="s">
        <v>1191</v>
      </c>
      <c r="H5" s="29" t="s">
        <v>1191</v>
      </c>
      <c r="I5" s="29">
        <v>7.6682569E7</v>
      </c>
      <c r="J5" s="29" t="s">
        <v>1192</v>
      </c>
      <c r="K5" s="29" t="s">
        <v>98</v>
      </c>
      <c r="L5" s="29" t="s">
        <v>27</v>
      </c>
      <c r="M5" s="29">
        <v>660.0</v>
      </c>
      <c r="N5" s="29">
        <f t="shared" si="1"/>
        <v>660</v>
      </c>
      <c r="O5" s="176"/>
      <c r="P5" s="29" t="s">
        <v>854</v>
      </c>
      <c r="Q5" s="177" t="s">
        <v>988</v>
      </c>
      <c r="R5" s="29" t="s">
        <v>1195</v>
      </c>
      <c r="S5" s="178"/>
      <c r="T5" s="178"/>
      <c r="U5" s="178"/>
      <c r="V5" s="178"/>
      <c r="W5" s="178"/>
      <c r="X5" s="178"/>
      <c r="Y5" s="178"/>
      <c r="Z5" s="178"/>
      <c r="AA5" s="178"/>
      <c r="AB5" s="178"/>
    </row>
    <row r="6" ht="102.0" customHeight="1">
      <c r="A6" s="29">
        <v>3.0</v>
      </c>
      <c r="B6" s="174">
        <v>45141.0</v>
      </c>
      <c r="C6" s="174">
        <v>45144.0</v>
      </c>
      <c r="D6" s="175">
        <v>3.81401100124583E14</v>
      </c>
      <c r="E6" s="29">
        <v>7.0</v>
      </c>
      <c r="F6" s="29">
        <v>7744134.0</v>
      </c>
      <c r="G6" s="17" t="s">
        <v>1196</v>
      </c>
      <c r="H6" s="179" t="s">
        <v>1196</v>
      </c>
      <c r="I6" s="29">
        <v>7.7030788E7</v>
      </c>
      <c r="J6" s="29"/>
      <c r="K6" s="29" t="s">
        <v>203</v>
      </c>
      <c r="L6" s="29" t="s">
        <v>27</v>
      </c>
      <c r="M6" s="29">
        <v>2965.0</v>
      </c>
      <c r="N6" s="29">
        <f t="shared" si="1"/>
        <v>2965</v>
      </c>
      <c r="O6" s="29"/>
      <c r="P6" s="29" t="s">
        <v>854</v>
      </c>
      <c r="Q6" s="177" t="s">
        <v>988</v>
      </c>
      <c r="R6" s="29" t="s">
        <v>1197</v>
      </c>
      <c r="S6" s="178"/>
      <c r="T6" s="178"/>
      <c r="U6" s="178"/>
      <c r="V6" s="178"/>
      <c r="W6" s="178"/>
      <c r="X6" s="178"/>
      <c r="Y6" s="178"/>
      <c r="Z6" s="178"/>
      <c r="AA6" s="178"/>
      <c r="AB6" s="178"/>
    </row>
    <row r="7" ht="127.5" customHeight="1">
      <c r="A7" s="13">
        <v>4.0</v>
      </c>
      <c r="B7" s="26">
        <v>45141.0</v>
      </c>
      <c r="C7" s="26">
        <v>45144.0</v>
      </c>
      <c r="D7" s="105">
        <v>3.81401100124583E14</v>
      </c>
      <c r="E7" s="25">
        <v>145.0</v>
      </c>
      <c r="F7" s="25">
        <v>6666379.0</v>
      </c>
      <c r="G7" s="17" t="s">
        <v>1198</v>
      </c>
      <c r="H7" s="25" t="s">
        <v>1198</v>
      </c>
      <c r="I7" s="25">
        <v>7.6075569E7</v>
      </c>
      <c r="J7" s="25"/>
      <c r="K7" s="25" t="s">
        <v>203</v>
      </c>
      <c r="L7" s="25" t="s">
        <v>27</v>
      </c>
      <c r="M7" s="25">
        <v>2000.0</v>
      </c>
      <c r="N7" s="25">
        <f t="shared" si="1"/>
        <v>2000</v>
      </c>
      <c r="O7" s="180" t="s">
        <v>1199</v>
      </c>
      <c r="P7" s="25" t="s">
        <v>854</v>
      </c>
      <c r="Q7" s="107" t="s">
        <v>1200</v>
      </c>
      <c r="R7" s="25" t="s">
        <v>1201</v>
      </c>
      <c r="S7" s="24"/>
      <c r="T7" s="24"/>
      <c r="U7" s="24"/>
      <c r="V7" s="24"/>
      <c r="W7" s="24"/>
      <c r="X7" s="24"/>
      <c r="Y7" s="24"/>
      <c r="Z7" s="24"/>
      <c r="AA7" s="24"/>
      <c r="AB7" s="24"/>
    </row>
    <row r="8" ht="50.25" customHeight="1">
      <c r="A8" s="13">
        <v>5.0</v>
      </c>
      <c r="B8" s="138">
        <v>45141.0</v>
      </c>
      <c r="C8" s="138">
        <v>45144.0</v>
      </c>
      <c r="D8" s="139">
        <v>3.81401100124583E14</v>
      </c>
      <c r="E8" s="137">
        <v>145.0</v>
      </c>
      <c r="F8" s="137">
        <v>6666379.0</v>
      </c>
      <c r="G8" s="17" t="s">
        <v>1198</v>
      </c>
      <c r="H8" s="137" t="s">
        <v>1198</v>
      </c>
      <c r="I8" s="137">
        <v>7.6075569E7</v>
      </c>
      <c r="J8" s="137"/>
      <c r="K8" s="137" t="s">
        <v>203</v>
      </c>
      <c r="L8" s="137" t="s">
        <v>27</v>
      </c>
      <c r="M8" s="137">
        <v>1390.0</v>
      </c>
      <c r="N8" s="137">
        <f t="shared" si="1"/>
        <v>1390</v>
      </c>
      <c r="O8" s="181" t="s">
        <v>1202</v>
      </c>
      <c r="P8" s="137" t="s">
        <v>1203</v>
      </c>
      <c r="Q8" s="140" t="s">
        <v>1200</v>
      </c>
      <c r="R8" s="137"/>
      <c r="S8" s="152"/>
      <c r="T8" s="152"/>
      <c r="U8" s="152"/>
      <c r="V8" s="152"/>
      <c r="W8" s="152"/>
      <c r="X8" s="152"/>
      <c r="Y8" s="152"/>
      <c r="Z8" s="152"/>
      <c r="AA8" s="152"/>
      <c r="AB8" s="152"/>
    </row>
    <row r="9" ht="76.5" customHeight="1">
      <c r="A9" s="29">
        <v>6.0</v>
      </c>
      <c r="B9" s="182">
        <v>45141.0</v>
      </c>
      <c r="C9" s="174">
        <v>45144.0</v>
      </c>
      <c r="D9" s="175">
        <v>3.81401100124583E14</v>
      </c>
      <c r="E9" s="29">
        <v>19.0</v>
      </c>
      <c r="F9" s="183">
        <v>4.86073021E8</v>
      </c>
      <c r="G9" s="17" t="s">
        <v>1204</v>
      </c>
      <c r="H9" s="29" t="s">
        <v>1205</v>
      </c>
      <c r="I9" s="29">
        <v>6.0987187E7</v>
      </c>
      <c r="J9" s="29"/>
      <c r="K9" s="29" t="s">
        <v>391</v>
      </c>
      <c r="L9" s="29"/>
      <c r="M9" s="29">
        <v>850.0</v>
      </c>
      <c r="N9" s="29">
        <f t="shared" si="1"/>
        <v>850</v>
      </c>
      <c r="O9" s="29"/>
      <c r="P9" s="29" t="s">
        <v>854</v>
      </c>
      <c r="Q9" s="177" t="s">
        <v>988</v>
      </c>
      <c r="R9" s="29" t="s">
        <v>1206</v>
      </c>
      <c r="S9" s="178"/>
      <c r="T9" s="178"/>
      <c r="U9" s="178"/>
      <c r="V9" s="178"/>
      <c r="W9" s="178"/>
      <c r="X9" s="178"/>
      <c r="Y9" s="178"/>
      <c r="Z9" s="178"/>
      <c r="AA9" s="178"/>
      <c r="AB9" s="178"/>
    </row>
    <row r="10" ht="174.75" customHeight="1">
      <c r="A10" s="29">
        <v>7.0</v>
      </c>
      <c r="B10" s="174">
        <v>45141.0</v>
      </c>
      <c r="C10" s="174">
        <v>45143.0</v>
      </c>
      <c r="D10" s="175">
        <v>3.81401100124583E14</v>
      </c>
      <c r="E10" s="29">
        <v>8.0</v>
      </c>
      <c r="F10" s="184">
        <v>3.780099013E9</v>
      </c>
      <c r="G10" s="185" t="s">
        <v>1207</v>
      </c>
      <c r="H10" s="184" t="s">
        <v>1208</v>
      </c>
      <c r="I10" s="29">
        <v>7.74222E7</v>
      </c>
      <c r="J10" s="186" t="s">
        <v>1209</v>
      </c>
      <c r="K10" s="29" t="s">
        <v>119</v>
      </c>
      <c r="L10" s="29" t="s">
        <v>44</v>
      </c>
      <c r="M10" s="29">
        <v>4107.0</v>
      </c>
      <c r="N10" s="29">
        <f t="shared" si="1"/>
        <v>4107</v>
      </c>
      <c r="O10" s="29"/>
      <c r="P10" s="29" t="s">
        <v>854</v>
      </c>
      <c r="Q10" s="177" t="s">
        <v>988</v>
      </c>
      <c r="R10" s="29" t="s">
        <v>1210</v>
      </c>
      <c r="S10" s="178"/>
      <c r="T10" s="178"/>
      <c r="U10" s="178"/>
      <c r="V10" s="178"/>
      <c r="W10" s="178"/>
      <c r="X10" s="178"/>
      <c r="Y10" s="178"/>
      <c r="Z10" s="178"/>
      <c r="AA10" s="178"/>
      <c r="AB10" s="178"/>
    </row>
    <row r="11" ht="57.75" customHeight="1">
      <c r="A11" s="29">
        <v>8.0</v>
      </c>
      <c r="B11" s="174">
        <v>45142.0</v>
      </c>
      <c r="C11" s="174">
        <v>45143.0</v>
      </c>
      <c r="D11" s="175">
        <v>3.81401100124583E14</v>
      </c>
      <c r="E11" s="187">
        <v>20.0</v>
      </c>
      <c r="F11" s="184" t="s">
        <v>1211</v>
      </c>
      <c r="G11" s="185" t="s">
        <v>1212</v>
      </c>
      <c r="H11" s="184" t="s">
        <v>1213</v>
      </c>
      <c r="I11" s="184">
        <v>7.55321E7</v>
      </c>
      <c r="J11" s="29"/>
      <c r="K11" s="29" t="s">
        <v>374</v>
      </c>
      <c r="L11" s="175" t="s">
        <v>27</v>
      </c>
      <c r="M11" s="188">
        <v>1141.0</v>
      </c>
      <c r="N11" s="29">
        <f t="shared" si="1"/>
        <v>1141</v>
      </c>
      <c r="O11" s="189"/>
      <c r="P11" s="175" t="s">
        <v>854</v>
      </c>
      <c r="Q11" s="177" t="s">
        <v>988</v>
      </c>
      <c r="R11" s="188" t="s">
        <v>1214</v>
      </c>
      <c r="S11" s="178"/>
      <c r="T11" s="178"/>
      <c r="U11" s="178"/>
      <c r="V11" s="178"/>
      <c r="W11" s="178"/>
      <c r="X11" s="178"/>
      <c r="Y11" s="178"/>
      <c r="Z11" s="178"/>
      <c r="AA11" s="178"/>
      <c r="AB11" s="178"/>
    </row>
    <row r="12" ht="64.5" customHeight="1">
      <c r="A12" s="39">
        <v>10.0</v>
      </c>
      <c r="B12" s="26">
        <v>45142.0</v>
      </c>
      <c r="C12" s="26">
        <v>45144.0</v>
      </c>
      <c r="D12" s="105">
        <v>3.81401100124583E14</v>
      </c>
      <c r="E12" s="25">
        <v>4.0</v>
      </c>
      <c r="F12" s="146">
        <v>4277171.0</v>
      </c>
      <c r="G12" s="185" t="s">
        <v>1215</v>
      </c>
      <c r="H12" s="146" t="s">
        <v>1215</v>
      </c>
      <c r="I12" s="25">
        <v>7.071941E7</v>
      </c>
      <c r="J12" s="190" t="s">
        <v>1216</v>
      </c>
      <c r="K12" s="25" t="s">
        <v>418</v>
      </c>
      <c r="L12" s="25"/>
      <c r="M12" s="25">
        <v>920.0</v>
      </c>
      <c r="N12" s="25">
        <f>920</f>
        <v>920</v>
      </c>
      <c r="O12" s="25"/>
      <c r="P12" s="25" t="s">
        <v>854</v>
      </c>
      <c r="Q12" s="107" t="s">
        <v>1200</v>
      </c>
      <c r="R12" s="25" t="s">
        <v>1217</v>
      </c>
      <c r="S12" s="24"/>
      <c r="T12" s="24"/>
      <c r="U12" s="24"/>
      <c r="V12" s="24"/>
      <c r="W12" s="24"/>
      <c r="X12" s="24"/>
      <c r="Y12" s="24"/>
      <c r="Z12" s="24"/>
      <c r="AA12" s="24"/>
      <c r="AB12" s="24"/>
    </row>
    <row r="13" ht="52.5" customHeight="1">
      <c r="A13" s="13">
        <v>9.0</v>
      </c>
      <c r="B13" s="26">
        <v>45142.0</v>
      </c>
      <c r="C13" s="26">
        <v>45144.0</v>
      </c>
      <c r="D13" s="105">
        <v>3.81401100124583E14</v>
      </c>
      <c r="E13" s="25">
        <v>5.0</v>
      </c>
      <c r="F13" s="191">
        <v>8126281.0</v>
      </c>
      <c r="G13" s="17" t="s">
        <v>1218</v>
      </c>
      <c r="H13" s="25" t="s">
        <v>1218</v>
      </c>
      <c r="I13" s="25">
        <v>6.0812109E7</v>
      </c>
      <c r="J13" s="25" t="s">
        <v>1219</v>
      </c>
      <c r="K13" s="25" t="s">
        <v>418</v>
      </c>
      <c r="L13" s="25"/>
      <c r="M13" s="25">
        <v>720.0</v>
      </c>
      <c r="N13" s="25">
        <v>720.0</v>
      </c>
      <c r="O13" s="25"/>
      <c r="P13" s="25" t="s">
        <v>854</v>
      </c>
      <c r="Q13" s="107" t="s">
        <v>1200</v>
      </c>
      <c r="R13" s="25" t="s">
        <v>1220</v>
      </c>
      <c r="S13" s="24"/>
      <c r="T13" s="24"/>
      <c r="U13" s="24"/>
      <c r="V13" s="24"/>
      <c r="W13" s="24"/>
      <c r="X13" s="24"/>
      <c r="Y13" s="24"/>
      <c r="Z13" s="24"/>
      <c r="AA13" s="24"/>
      <c r="AB13" s="24"/>
    </row>
    <row r="14" ht="69.75" customHeight="1">
      <c r="A14" s="13">
        <v>11.0</v>
      </c>
      <c r="B14" s="60">
        <v>45142.0</v>
      </c>
      <c r="C14" s="60">
        <v>45144.0</v>
      </c>
      <c r="D14" s="165">
        <v>3.81401100124583E14</v>
      </c>
      <c r="E14" s="59">
        <v>17.0</v>
      </c>
      <c r="F14" s="166" t="s">
        <v>1221</v>
      </c>
      <c r="G14" s="185" t="s">
        <v>1222</v>
      </c>
      <c r="H14" s="166" t="s">
        <v>1222</v>
      </c>
      <c r="I14" s="59">
        <v>7.3676685E7</v>
      </c>
      <c r="J14" s="59" t="s">
        <v>1223</v>
      </c>
      <c r="K14" s="59" t="s">
        <v>418</v>
      </c>
      <c r="L14" s="59"/>
      <c r="M14" s="59">
        <v>1400.0</v>
      </c>
      <c r="N14" s="59">
        <f t="shared" ref="N14:N17" si="2">M14</f>
        <v>1400</v>
      </c>
      <c r="O14" s="173"/>
      <c r="P14" s="59" t="s">
        <v>854</v>
      </c>
      <c r="Q14" s="132" t="s">
        <v>1224</v>
      </c>
      <c r="R14" s="59" t="s">
        <v>1225</v>
      </c>
      <c r="S14" s="167"/>
      <c r="T14" s="167"/>
      <c r="U14" s="167"/>
      <c r="V14" s="167"/>
      <c r="W14" s="167"/>
      <c r="X14" s="167"/>
      <c r="Y14" s="167"/>
      <c r="Z14" s="167"/>
      <c r="AA14" s="167"/>
      <c r="AB14" s="167"/>
    </row>
    <row r="15" ht="39.0" customHeight="1">
      <c r="A15" s="13">
        <v>12.0</v>
      </c>
      <c r="B15" s="60">
        <v>45142.0</v>
      </c>
      <c r="C15" s="60">
        <v>45144.0</v>
      </c>
      <c r="D15" s="165">
        <v>3.81401100124583E14</v>
      </c>
      <c r="E15" s="59">
        <v>18.0</v>
      </c>
      <c r="F15" s="166" t="s">
        <v>1226</v>
      </c>
      <c r="G15" s="185" t="s">
        <v>1227</v>
      </c>
      <c r="H15" s="166" t="s">
        <v>1228</v>
      </c>
      <c r="I15" s="166">
        <v>7.6624697E7</v>
      </c>
      <c r="J15" s="59" t="s">
        <v>1229</v>
      </c>
      <c r="K15" s="59" t="s">
        <v>418</v>
      </c>
      <c r="L15" s="59"/>
      <c r="M15" s="59">
        <v>360.0</v>
      </c>
      <c r="N15" s="59">
        <f t="shared" si="2"/>
        <v>360</v>
      </c>
      <c r="O15" s="59"/>
      <c r="P15" s="59" t="s">
        <v>854</v>
      </c>
      <c r="Q15" s="132" t="s">
        <v>1224</v>
      </c>
      <c r="R15" s="59" t="s">
        <v>1230</v>
      </c>
      <c r="S15" s="167"/>
      <c r="T15" s="167"/>
      <c r="U15" s="167"/>
      <c r="V15" s="167"/>
      <c r="W15" s="167"/>
      <c r="X15" s="167"/>
      <c r="Y15" s="167"/>
      <c r="Z15" s="167"/>
      <c r="AA15" s="167"/>
      <c r="AB15" s="167"/>
    </row>
    <row r="16" ht="43.5" customHeight="1">
      <c r="A16" s="13">
        <v>13.0</v>
      </c>
      <c r="B16" s="26">
        <v>45143.0</v>
      </c>
      <c r="C16" s="26">
        <v>45144.0</v>
      </c>
      <c r="D16" s="105">
        <v>3.81401100124583E14</v>
      </c>
      <c r="E16" s="25">
        <v>22.0</v>
      </c>
      <c r="F16" s="25" t="s">
        <v>1231</v>
      </c>
      <c r="G16" s="17" t="s">
        <v>1232</v>
      </c>
      <c r="H16" s="25" t="s">
        <v>1233</v>
      </c>
      <c r="I16" s="25">
        <v>6.9010298E7</v>
      </c>
      <c r="J16" s="25" t="s">
        <v>1234</v>
      </c>
      <c r="K16" s="25" t="s">
        <v>418</v>
      </c>
      <c r="L16" s="25"/>
      <c r="M16" s="25">
        <f>(120*13)+80</f>
        <v>1640</v>
      </c>
      <c r="N16" s="25">
        <f t="shared" si="2"/>
        <v>1640</v>
      </c>
      <c r="O16" s="27"/>
      <c r="P16" s="25" t="s">
        <v>854</v>
      </c>
      <c r="Q16" s="107" t="s">
        <v>1200</v>
      </c>
      <c r="R16" s="25" t="s">
        <v>1235</v>
      </c>
      <c r="S16" s="24"/>
      <c r="T16" s="24"/>
      <c r="U16" s="24"/>
      <c r="V16" s="24"/>
      <c r="W16" s="24"/>
      <c r="X16" s="24"/>
      <c r="Y16" s="24"/>
      <c r="Z16" s="24"/>
      <c r="AA16" s="24"/>
      <c r="AB16" s="24"/>
    </row>
    <row r="17" ht="52.5" customHeight="1">
      <c r="A17" s="59">
        <v>21.0</v>
      </c>
      <c r="B17" s="60">
        <v>45143.0</v>
      </c>
      <c r="C17" s="60">
        <v>45144.0</v>
      </c>
      <c r="D17" s="165">
        <v>3.81401100124583E14</v>
      </c>
      <c r="E17" s="59">
        <v>50.0</v>
      </c>
      <c r="F17" s="166" t="s">
        <v>1231</v>
      </c>
      <c r="G17" s="192" t="s">
        <v>1232</v>
      </c>
      <c r="H17" s="166" t="s">
        <v>1236</v>
      </c>
      <c r="I17" s="59">
        <v>6.9010298E7</v>
      </c>
      <c r="J17" s="59" t="s">
        <v>1234</v>
      </c>
      <c r="K17" s="59" t="s">
        <v>418</v>
      </c>
      <c r="L17" s="59"/>
      <c r="M17" s="193">
        <v>120.0</v>
      </c>
      <c r="N17" s="59">
        <f t="shared" si="2"/>
        <v>120</v>
      </c>
      <c r="O17" s="194"/>
      <c r="P17" s="59" t="s">
        <v>854</v>
      </c>
      <c r="Q17" s="132" t="s">
        <v>1224</v>
      </c>
      <c r="R17" s="59" t="s">
        <v>1237</v>
      </c>
      <c r="S17" s="167"/>
      <c r="T17" s="167"/>
      <c r="U17" s="167"/>
      <c r="V17" s="167"/>
      <c r="W17" s="167"/>
      <c r="X17" s="167"/>
      <c r="Y17" s="167"/>
      <c r="Z17" s="167"/>
      <c r="AA17" s="167"/>
      <c r="AB17" s="167"/>
    </row>
    <row r="18" ht="43.5" customHeight="1">
      <c r="A18" s="13">
        <v>14.0</v>
      </c>
      <c r="B18" s="26">
        <v>45143.0</v>
      </c>
      <c r="C18" s="26">
        <v>45143.0</v>
      </c>
      <c r="D18" s="105">
        <v>3.81401100124583E14</v>
      </c>
      <c r="E18" s="25">
        <v>21.0</v>
      </c>
      <c r="F18" s="25" t="s">
        <v>1238</v>
      </c>
      <c r="G18" s="195" t="s">
        <v>1239</v>
      </c>
      <c r="H18" s="146" t="s">
        <v>1240</v>
      </c>
      <c r="I18" s="196">
        <v>7.9944233E7</v>
      </c>
      <c r="J18" s="25"/>
      <c r="K18" s="25" t="s">
        <v>418</v>
      </c>
      <c r="L18" s="25"/>
      <c r="M18" s="135">
        <v>200.0</v>
      </c>
      <c r="N18" s="25">
        <v>200.0</v>
      </c>
      <c r="O18" s="25"/>
      <c r="P18" s="105" t="s">
        <v>854</v>
      </c>
      <c r="Q18" s="107" t="s">
        <v>1200</v>
      </c>
      <c r="R18" s="25" t="s">
        <v>1241</v>
      </c>
      <c r="S18" s="24"/>
      <c r="T18" s="24"/>
      <c r="U18" s="24"/>
      <c r="V18" s="24"/>
      <c r="W18" s="24"/>
      <c r="X18" s="24"/>
      <c r="Y18" s="24"/>
      <c r="Z18" s="24"/>
      <c r="AA18" s="24"/>
      <c r="AB18" s="24"/>
    </row>
    <row r="19" ht="55.5" customHeight="1">
      <c r="A19" s="13">
        <v>15.0</v>
      </c>
      <c r="B19" s="26">
        <v>45143.0</v>
      </c>
      <c r="C19" s="26">
        <v>45143.0</v>
      </c>
      <c r="D19" s="105">
        <v>3.81401100124583E14</v>
      </c>
      <c r="E19" s="25">
        <v>23.0</v>
      </c>
      <c r="F19" s="25" t="s">
        <v>1242</v>
      </c>
      <c r="G19" s="195" t="s">
        <v>1243</v>
      </c>
      <c r="H19" s="105" t="s">
        <v>1243</v>
      </c>
      <c r="I19" s="25">
        <v>7.6388724E7</v>
      </c>
      <c r="J19" s="25"/>
      <c r="K19" s="25" t="s">
        <v>418</v>
      </c>
      <c r="L19" s="25"/>
      <c r="M19" s="25">
        <v>460.0</v>
      </c>
      <c r="N19" s="25">
        <f t="shared" ref="N19:N40" si="3">M19</f>
        <v>460</v>
      </c>
      <c r="O19" s="27"/>
      <c r="P19" s="105" t="s">
        <v>854</v>
      </c>
      <c r="Q19" s="107" t="s">
        <v>1200</v>
      </c>
      <c r="R19" s="25" t="s">
        <v>1244</v>
      </c>
      <c r="S19" s="24"/>
      <c r="T19" s="24"/>
      <c r="U19" s="24"/>
      <c r="V19" s="24"/>
      <c r="W19" s="24"/>
      <c r="X19" s="24"/>
      <c r="Y19" s="24"/>
      <c r="Z19" s="24"/>
      <c r="AA19" s="24"/>
      <c r="AB19" s="24"/>
    </row>
    <row r="20" ht="59.25" customHeight="1">
      <c r="A20" s="13">
        <v>16.0</v>
      </c>
      <c r="B20" s="60">
        <v>45143.0</v>
      </c>
      <c r="C20" s="60">
        <v>45144.0</v>
      </c>
      <c r="D20" s="165">
        <v>3.81401100124583E14</v>
      </c>
      <c r="E20" s="59">
        <v>25.0</v>
      </c>
      <c r="F20" s="166" t="s">
        <v>1245</v>
      </c>
      <c r="G20" s="185" t="s">
        <v>1246</v>
      </c>
      <c r="H20" s="166" t="s">
        <v>1246</v>
      </c>
      <c r="I20" s="166">
        <v>7.7169008E7</v>
      </c>
      <c r="J20" s="59"/>
      <c r="K20" s="59" t="s">
        <v>418</v>
      </c>
      <c r="L20" s="59"/>
      <c r="M20" s="59">
        <v>1200.0</v>
      </c>
      <c r="N20" s="59">
        <f t="shared" si="3"/>
        <v>1200</v>
      </c>
      <c r="O20" s="59"/>
      <c r="P20" s="59" t="s">
        <v>854</v>
      </c>
      <c r="Q20" s="132" t="s">
        <v>1224</v>
      </c>
      <c r="R20" s="59" t="s">
        <v>1247</v>
      </c>
      <c r="S20" s="167"/>
      <c r="T20" s="167"/>
      <c r="U20" s="167"/>
      <c r="V20" s="167"/>
      <c r="W20" s="167"/>
      <c r="X20" s="167"/>
      <c r="Y20" s="167"/>
      <c r="Z20" s="167"/>
      <c r="AA20" s="167"/>
      <c r="AB20" s="167"/>
    </row>
    <row r="21" ht="51.75" customHeight="1">
      <c r="A21" s="13">
        <v>17.0</v>
      </c>
      <c r="B21" s="60">
        <v>45143.0</v>
      </c>
      <c r="C21" s="60">
        <v>45145.0</v>
      </c>
      <c r="D21" s="165">
        <v>3.81401100124583E14</v>
      </c>
      <c r="E21" s="59">
        <v>26.0</v>
      </c>
      <c r="F21" s="166" t="s">
        <v>1248</v>
      </c>
      <c r="G21" s="185" t="s">
        <v>1249</v>
      </c>
      <c r="H21" s="166" t="s">
        <v>1249</v>
      </c>
      <c r="I21" s="59">
        <v>6.9147242E7</v>
      </c>
      <c r="J21" s="59"/>
      <c r="K21" s="59" t="s">
        <v>418</v>
      </c>
      <c r="L21" s="59"/>
      <c r="M21" s="59">
        <v>520.0</v>
      </c>
      <c r="N21" s="59">
        <f t="shared" si="3"/>
        <v>520</v>
      </c>
      <c r="O21" s="197"/>
      <c r="P21" s="59" t="s">
        <v>854</v>
      </c>
      <c r="Q21" s="132" t="s">
        <v>1224</v>
      </c>
      <c r="R21" s="59" t="s">
        <v>1250</v>
      </c>
      <c r="S21" s="167"/>
      <c r="T21" s="167"/>
      <c r="U21" s="167"/>
      <c r="V21" s="167"/>
      <c r="W21" s="167"/>
      <c r="X21" s="167"/>
      <c r="Y21" s="167"/>
      <c r="Z21" s="167"/>
      <c r="AA21" s="167"/>
      <c r="AB21" s="167"/>
    </row>
    <row r="22" ht="70.5" customHeight="1">
      <c r="A22" s="59">
        <v>18.0</v>
      </c>
      <c r="B22" s="60">
        <v>45143.0</v>
      </c>
      <c r="C22" s="60">
        <v>45144.0</v>
      </c>
      <c r="D22" s="165">
        <v>3.81401100124583E14</v>
      </c>
      <c r="E22" s="59">
        <v>45.0</v>
      </c>
      <c r="F22" s="59" t="s">
        <v>1251</v>
      </c>
      <c r="G22" s="17" t="s">
        <v>1252</v>
      </c>
      <c r="H22" s="59" t="s">
        <v>1252</v>
      </c>
      <c r="I22" s="59">
        <v>7.8056457E7</v>
      </c>
      <c r="J22" s="59" t="s">
        <v>1253</v>
      </c>
      <c r="K22" s="59" t="s">
        <v>418</v>
      </c>
      <c r="L22" s="59"/>
      <c r="M22" s="59">
        <v>1560.0</v>
      </c>
      <c r="N22" s="59">
        <f t="shared" si="3"/>
        <v>1560</v>
      </c>
      <c r="O22" s="61"/>
      <c r="P22" s="59" t="s">
        <v>854</v>
      </c>
      <c r="Q22" s="132" t="s">
        <v>1224</v>
      </c>
      <c r="R22" s="59" t="s">
        <v>1254</v>
      </c>
      <c r="S22" s="167"/>
      <c r="T22" s="167"/>
      <c r="U22" s="167"/>
      <c r="V22" s="167"/>
      <c r="W22" s="167"/>
      <c r="X22" s="167"/>
      <c r="Y22" s="167"/>
      <c r="Z22" s="167"/>
      <c r="AA22" s="167"/>
      <c r="AB22" s="167"/>
    </row>
    <row r="23" ht="70.5" customHeight="1">
      <c r="A23" s="59">
        <v>19.0</v>
      </c>
      <c r="B23" s="60">
        <v>45143.0</v>
      </c>
      <c r="C23" s="60">
        <v>45144.0</v>
      </c>
      <c r="D23" s="165">
        <v>3.81401100124583E14</v>
      </c>
      <c r="E23" s="59">
        <v>47.0</v>
      </c>
      <c r="F23" s="166" t="s">
        <v>1255</v>
      </c>
      <c r="G23" s="185" t="s">
        <v>1256</v>
      </c>
      <c r="H23" s="166" t="s">
        <v>1257</v>
      </c>
      <c r="I23" s="59">
        <v>7.5513749E7</v>
      </c>
      <c r="J23" s="59" t="s">
        <v>1258</v>
      </c>
      <c r="K23" s="59" t="s">
        <v>418</v>
      </c>
      <c r="L23" s="61"/>
      <c r="M23" s="59">
        <v>1200.0</v>
      </c>
      <c r="N23" s="59">
        <f t="shared" si="3"/>
        <v>1200</v>
      </c>
      <c r="O23" s="59"/>
      <c r="P23" s="59" t="s">
        <v>854</v>
      </c>
      <c r="Q23" s="132" t="s">
        <v>1224</v>
      </c>
      <c r="R23" s="198" t="s">
        <v>1259</v>
      </c>
      <c r="S23" s="167"/>
      <c r="T23" s="167"/>
      <c r="U23" s="167"/>
      <c r="V23" s="167"/>
      <c r="W23" s="167"/>
      <c r="X23" s="167"/>
      <c r="Y23" s="167"/>
      <c r="Z23" s="167"/>
      <c r="AA23" s="167"/>
      <c r="AB23" s="167"/>
    </row>
    <row r="24" ht="70.5" customHeight="1">
      <c r="A24" s="59">
        <v>20.0</v>
      </c>
      <c r="B24" s="60">
        <v>45143.0</v>
      </c>
      <c r="C24" s="60">
        <v>45144.0</v>
      </c>
      <c r="D24" s="165">
        <v>3.81401100124583E14</v>
      </c>
      <c r="E24" s="59">
        <v>48.0</v>
      </c>
      <c r="F24" s="166" t="s">
        <v>1260</v>
      </c>
      <c r="G24" s="185" t="s">
        <v>1261</v>
      </c>
      <c r="H24" s="166" t="s">
        <v>1261</v>
      </c>
      <c r="I24" s="59">
        <v>7.3606486E7</v>
      </c>
      <c r="J24" s="59" t="s">
        <v>1262</v>
      </c>
      <c r="K24" s="59" t="s">
        <v>418</v>
      </c>
      <c r="L24" s="61"/>
      <c r="M24" s="59">
        <v>720.0</v>
      </c>
      <c r="N24" s="59">
        <f t="shared" si="3"/>
        <v>720</v>
      </c>
      <c r="O24" s="59"/>
      <c r="P24" s="59" t="s">
        <v>854</v>
      </c>
      <c r="Q24" s="132" t="s">
        <v>1224</v>
      </c>
      <c r="R24" s="198" t="s">
        <v>1263</v>
      </c>
      <c r="S24" s="167"/>
      <c r="T24" s="167"/>
      <c r="U24" s="167"/>
      <c r="V24" s="167"/>
      <c r="W24" s="167"/>
      <c r="X24" s="167"/>
      <c r="Y24" s="167"/>
      <c r="Z24" s="167"/>
      <c r="AA24" s="167"/>
      <c r="AB24" s="167"/>
    </row>
    <row r="25" ht="66.0" customHeight="1">
      <c r="A25" s="59">
        <v>22.0</v>
      </c>
      <c r="B25" s="60">
        <v>45143.0</v>
      </c>
      <c r="C25" s="60">
        <v>45144.0</v>
      </c>
      <c r="D25" s="165">
        <v>3.81401100124583E14</v>
      </c>
      <c r="E25" s="59">
        <v>51.0</v>
      </c>
      <c r="F25" s="59" t="s">
        <v>1264</v>
      </c>
      <c r="G25" s="17" t="s">
        <v>1265</v>
      </c>
      <c r="H25" s="59" t="s">
        <v>1265</v>
      </c>
      <c r="I25" s="59">
        <v>7.0836845E7</v>
      </c>
      <c r="J25" s="59"/>
      <c r="K25" s="59" t="s">
        <v>418</v>
      </c>
      <c r="L25" s="59"/>
      <c r="M25" s="59">
        <v>240.0</v>
      </c>
      <c r="N25" s="59">
        <f t="shared" si="3"/>
        <v>240</v>
      </c>
      <c r="O25" s="61"/>
      <c r="P25" s="59" t="s">
        <v>854</v>
      </c>
      <c r="Q25" s="132" t="s">
        <v>1224</v>
      </c>
      <c r="R25" s="59" t="s">
        <v>1266</v>
      </c>
      <c r="S25" s="167"/>
      <c r="T25" s="167"/>
      <c r="U25" s="167"/>
      <c r="V25" s="167"/>
      <c r="W25" s="167"/>
      <c r="X25" s="167"/>
      <c r="Y25" s="167"/>
      <c r="Z25" s="167"/>
      <c r="AA25" s="167"/>
      <c r="AB25" s="167"/>
    </row>
    <row r="26" ht="54.0" customHeight="1">
      <c r="A26" s="59">
        <v>23.0</v>
      </c>
      <c r="B26" s="60">
        <v>45144.0</v>
      </c>
      <c r="C26" s="60">
        <v>45144.0</v>
      </c>
      <c r="D26" s="165">
        <v>3.81401100124583E14</v>
      </c>
      <c r="E26" s="59">
        <v>65.0</v>
      </c>
      <c r="F26" s="166" t="s">
        <v>1267</v>
      </c>
      <c r="G26" s="185" t="s">
        <v>1268</v>
      </c>
      <c r="H26" s="166" t="s">
        <v>1268</v>
      </c>
      <c r="I26" s="59">
        <v>7.6385584E7</v>
      </c>
      <c r="J26" s="59"/>
      <c r="K26" s="59" t="s">
        <v>418</v>
      </c>
      <c r="L26" s="59"/>
      <c r="M26" s="59">
        <v>320.0</v>
      </c>
      <c r="N26" s="59">
        <f t="shared" si="3"/>
        <v>320</v>
      </c>
      <c r="O26" s="61"/>
      <c r="P26" s="59" t="s">
        <v>854</v>
      </c>
      <c r="Q26" s="132" t="s">
        <v>1224</v>
      </c>
      <c r="R26" s="59" t="s">
        <v>1269</v>
      </c>
      <c r="S26" s="167"/>
      <c r="T26" s="167"/>
      <c r="U26" s="167"/>
      <c r="V26" s="167"/>
      <c r="W26" s="167"/>
      <c r="X26" s="167"/>
      <c r="Y26" s="167"/>
      <c r="Z26" s="167"/>
      <c r="AA26" s="167"/>
      <c r="AB26" s="167"/>
    </row>
    <row r="27" ht="42.0" customHeight="1">
      <c r="A27" s="59">
        <v>24.0</v>
      </c>
      <c r="B27" s="60">
        <v>45144.0</v>
      </c>
      <c r="C27" s="60">
        <v>45144.0</v>
      </c>
      <c r="D27" s="165">
        <v>3.81401100124583E14</v>
      </c>
      <c r="E27" s="59">
        <v>66.0</v>
      </c>
      <c r="F27" s="166" t="s">
        <v>1270</v>
      </c>
      <c r="G27" s="17" t="s">
        <v>1271</v>
      </c>
      <c r="H27" s="59" t="s">
        <v>1271</v>
      </c>
      <c r="I27" s="59">
        <v>7.6694015E7</v>
      </c>
      <c r="J27" s="59"/>
      <c r="K27" s="59" t="s">
        <v>418</v>
      </c>
      <c r="L27" s="61"/>
      <c r="M27" s="59">
        <v>240.0</v>
      </c>
      <c r="N27" s="59">
        <f t="shared" si="3"/>
        <v>240</v>
      </c>
      <c r="O27" s="61"/>
      <c r="P27" s="59" t="s">
        <v>854</v>
      </c>
      <c r="Q27" s="132" t="s">
        <v>1224</v>
      </c>
      <c r="R27" s="59" t="s">
        <v>1272</v>
      </c>
      <c r="S27" s="167"/>
      <c r="T27" s="167"/>
      <c r="U27" s="167"/>
      <c r="V27" s="167"/>
      <c r="W27" s="167"/>
      <c r="X27" s="167"/>
      <c r="Y27" s="167"/>
      <c r="Z27" s="167"/>
      <c r="AA27" s="167"/>
      <c r="AB27" s="167"/>
    </row>
    <row r="28" ht="54.75" customHeight="1">
      <c r="A28" s="199">
        <v>25.0</v>
      </c>
      <c r="B28" s="200">
        <v>45144.0</v>
      </c>
      <c r="C28" s="200">
        <v>45144.0</v>
      </c>
      <c r="D28" s="201">
        <v>3.81401100124583E14</v>
      </c>
      <c r="E28" s="199">
        <v>67.0</v>
      </c>
      <c r="F28" s="202" t="s">
        <v>1273</v>
      </c>
      <c r="G28" s="17" t="s">
        <v>1274</v>
      </c>
      <c r="H28" s="199" t="s">
        <v>1275</v>
      </c>
      <c r="I28" s="199">
        <v>6.4484995E7</v>
      </c>
      <c r="J28" s="203"/>
      <c r="K28" s="199" t="s">
        <v>418</v>
      </c>
      <c r="L28" s="203"/>
      <c r="M28" s="199">
        <v>0.0</v>
      </c>
      <c r="N28" s="199">
        <f t="shared" si="3"/>
        <v>0</v>
      </c>
      <c r="O28" s="199">
        <v>240.0</v>
      </c>
      <c r="P28" s="199" t="s">
        <v>1276</v>
      </c>
      <c r="Q28" s="204" t="s">
        <v>1224</v>
      </c>
      <c r="R28" s="199" t="s">
        <v>1277</v>
      </c>
      <c r="S28" s="205" t="s">
        <v>1278</v>
      </c>
      <c r="U28" s="206"/>
      <c r="V28" s="206"/>
      <c r="W28" s="206"/>
      <c r="X28" s="206"/>
      <c r="Y28" s="206"/>
      <c r="Z28" s="206"/>
      <c r="AA28" s="206"/>
      <c r="AB28" s="206"/>
    </row>
    <row r="29" ht="42.0" customHeight="1">
      <c r="A29" s="59">
        <v>26.0</v>
      </c>
      <c r="B29" s="60">
        <v>45144.0</v>
      </c>
      <c r="C29" s="60">
        <v>45144.0</v>
      </c>
      <c r="D29" s="165">
        <v>3.81401100124583E14</v>
      </c>
      <c r="E29" s="59">
        <v>68.0</v>
      </c>
      <c r="F29" s="59" t="s">
        <v>1279</v>
      </c>
      <c r="G29" s="17" t="s">
        <v>1280</v>
      </c>
      <c r="H29" s="59" t="s">
        <v>1280</v>
      </c>
      <c r="I29" s="59">
        <v>7.7810352E7</v>
      </c>
      <c r="J29" s="59" t="s">
        <v>1281</v>
      </c>
      <c r="K29" s="59" t="s">
        <v>418</v>
      </c>
      <c r="L29" s="61"/>
      <c r="M29" s="59">
        <v>560.0</v>
      </c>
      <c r="N29" s="59">
        <f t="shared" si="3"/>
        <v>560</v>
      </c>
      <c r="O29" s="61"/>
      <c r="P29" s="59" t="s">
        <v>854</v>
      </c>
      <c r="Q29" s="132" t="s">
        <v>1224</v>
      </c>
      <c r="R29" s="59" t="s">
        <v>1282</v>
      </c>
      <c r="S29" s="167"/>
      <c r="T29" s="167"/>
      <c r="U29" s="167"/>
      <c r="V29" s="167"/>
      <c r="W29" s="167"/>
      <c r="X29" s="167"/>
      <c r="Y29" s="167"/>
      <c r="Z29" s="167"/>
      <c r="AA29" s="167"/>
      <c r="AB29" s="167"/>
    </row>
    <row r="30" ht="50.25" customHeight="1">
      <c r="A30" s="59">
        <v>27.0</v>
      </c>
      <c r="B30" s="60">
        <v>45144.0</v>
      </c>
      <c r="C30" s="60">
        <v>45144.0</v>
      </c>
      <c r="D30" s="165">
        <v>3.81401100124583E14</v>
      </c>
      <c r="E30" s="59">
        <v>69.0</v>
      </c>
      <c r="F30" s="166" t="s">
        <v>1283</v>
      </c>
      <c r="G30" s="185" t="s">
        <v>1284</v>
      </c>
      <c r="H30" s="166" t="s">
        <v>1284</v>
      </c>
      <c r="I30" s="59">
        <v>7.2887842E7</v>
      </c>
      <c r="J30" s="59" t="s">
        <v>1285</v>
      </c>
      <c r="K30" s="59" t="s">
        <v>418</v>
      </c>
      <c r="L30" s="61"/>
      <c r="M30" s="59">
        <v>480.0</v>
      </c>
      <c r="N30" s="59">
        <f t="shared" si="3"/>
        <v>480</v>
      </c>
      <c r="O30" s="61"/>
      <c r="P30" s="59" t="s">
        <v>854</v>
      </c>
      <c r="Q30" s="132" t="s">
        <v>1224</v>
      </c>
      <c r="R30" s="59" t="s">
        <v>1286</v>
      </c>
      <c r="S30" s="167"/>
      <c r="T30" s="167"/>
      <c r="U30" s="167"/>
      <c r="V30" s="167"/>
      <c r="W30" s="167"/>
      <c r="X30" s="167"/>
      <c r="Y30" s="167"/>
      <c r="Z30" s="167"/>
      <c r="AA30" s="167"/>
      <c r="AB30" s="167"/>
    </row>
    <row r="31" ht="50.25" customHeight="1">
      <c r="A31" s="59">
        <v>28.0</v>
      </c>
      <c r="B31" s="60">
        <v>45144.0</v>
      </c>
      <c r="C31" s="60">
        <v>45145.0</v>
      </c>
      <c r="D31" s="165">
        <v>3.81401100124583E14</v>
      </c>
      <c r="E31" s="59">
        <v>70.0</v>
      </c>
      <c r="F31" s="59" t="s">
        <v>1287</v>
      </c>
      <c r="G31" s="17" t="s">
        <v>1288</v>
      </c>
      <c r="H31" s="59" t="s">
        <v>1288</v>
      </c>
      <c r="I31" s="59">
        <v>7.2189843E7</v>
      </c>
      <c r="J31" s="59" t="s">
        <v>639</v>
      </c>
      <c r="K31" s="59" t="s">
        <v>418</v>
      </c>
      <c r="L31" s="61"/>
      <c r="M31" s="59">
        <v>400.0</v>
      </c>
      <c r="N31" s="59">
        <f t="shared" si="3"/>
        <v>400</v>
      </c>
      <c r="O31" s="61"/>
      <c r="P31" s="59" t="s">
        <v>854</v>
      </c>
      <c r="Q31" s="132" t="s">
        <v>1224</v>
      </c>
      <c r="R31" s="59" t="s">
        <v>1289</v>
      </c>
      <c r="S31" s="167"/>
      <c r="T31" s="167"/>
      <c r="U31" s="167"/>
      <c r="V31" s="167"/>
      <c r="W31" s="167"/>
      <c r="X31" s="167"/>
      <c r="Y31" s="167"/>
      <c r="Z31" s="167"/>
      <c r="AA31" s="167"/>
      <c r="AB31" s="167"/>
    </row>
    <row r="32" ht="47.25" customHeight="1">
      <c r="A32" s="59">
        <v>37.0</v>
      </c>
      <c r="B32" s="60">
        <v>45144.0</v>
      </c>
      <c r="C32" s="60">
        <v>45145.0</v>
      </c>
      <c r="D32" s="165">
        <v>3.81401100124583E14</v>
      </c>
      <c r="E32" s="59">
        <v>90.0</v>
      </c>
      <c r="F32" s="59" t="s">
        <v>1287</v>
      </c>
      <c r="G32" s="17" t="s">
        <v>1288</v>
      </c>
      <c r="H32" s="59" t="s">
        <v>1288</v>
      </c>
      <c r="I32" s="59">
        <v>7.2189843E7</v>
      </c>
      <c r="J32" s="59" t="s">
        <v>639</v>
      </c>
      <c r="K32" s="59" t="s">
        <v>418</v>
      </c>
      <c r="L32" s="61"/>
      <c r="M32" s="59">
        <v>200.0</v>
      </c>
      <c r="N32" s="59">
        <f t="shared" si="3"/>
        <v>200</v>
      </c>
      <c r="O32" s="61"/>
      <c r="P32" s="59" t="s">
        <v>854</v>
      </c>
      <c r="Q32" s="132" t="s">
        <v>1224</v>
      </c>
      <c r="R32" s="59" t="s">
        <v>1290</v>
      </c>
      <c r="S32" s="167"/>
      <c r="T32" s="167"/>
      <c r="U32" s="167"/>
      <c r="V32" s="167"/>
      <c r="W32" s="167"/>
      <c r="X32" s="167"/>
      <c r="Y32" s="167"/>
      <c r="Z32" s="167"/>
      <c r="AA32" s="167"/>
      <c r="AB32" s="167"/>
    </row>
    <row r="33" ht="50.25" customHeight="1">
      <c r="A33" s="59">
        <v>29.0</v>
      </c>
      <c r="B33" s="60">
        <v>45144.0</v>
      </c>
      <c r="C33" s="60">
        <v>45145.0</v>
      </c>
      <c r="D33" s="165">
        <v>3.81401100124583E14</v>
      </c>
      <c r="E33" s="59">
        <v>72.0</v>
      </c>
      <c r="F33" s="166">
        <v>1665732.0</v>
      </c>
      <c r="G33" s="185" t="s">
        <v>1291</v>
      </c>
      <c r="H33" s="166" t="s">
        <v>1291</v>
      </c>
      <c r="I33" s="59">
        <v>7.08151E7</v>
      </c>
      <c r="J33" s="207" t="s">
        <v>1292</v>
      </c>
      <c r="K33" s="59" t="s">
        <v>418</v>
      </c>
      <c r="L33" s="61"/>
      <c r="M33" s="59">
        <v>360.0</v>
      </c>
      <c r="N33" s="59">
        <f t="shared" si="3"/>
        <v>360</v>
      </c>
      <c r="O33" s="61"/>
      <c r="P33" s="59" t="s">
        <v>854</v>
      </c>
      <c r="Q33" s="132" t="s">
        <v>1224</v>
      </c>
      <c r="R33" s="59" t="s">
        <v>1293</v>
      </c>
      <c r="S33" s="167"/>
      <c r="T33" s="167"/>
      <c r="U33" s="167"/>
      <c r="V33" s="167"/>
      <c r="W33" s="167"/>
      <c r="X33" s="167"/>
      <c r="Y33" s="167"/>
      <c r="Z33" s="167"/>
      <c r="AA33" s="167"/>
      <c r="AB33" s="167"/>
    </row>
    <row r="34" ht="42.75" customHeight="1">
      <c r="A34" s="59">
        <v>30.0</v>
      </c>
      <c r="B34" s="60">
        <v>45144.0</v>
      </c>
      <c r="C34" s="60">
        <v>45145.0</v>
      </c>
      <c r="D34" s="165">
        <v>3.81401100124583E14</v>
      </c>
      <c r="E34" s="59">
        <v>73.0</v>
      </c>
      <c r="F34" s="166" t="s">
        <v>1294</v>
      </c>
      <c r="G34" s="185" t="s">
        <v>1295</v>
      </c>
      <c r="H34" s="166" t="s">
        <v>1295</v>
      </c>
      <c r="I34" s="59">
        <v>7.6033836E7</v>
      </c>
      <c r="J34" s="59" t="s">
        <v>1296</v>
      </c>
      <c r="K34" s="59" t="s">
        <v>418</v>
      </c>
      <c r="L34" s="61"/>
      <c r="M34" s="59">
        <v>360.0</v>
      </c>
      <c r="N34" s="59">
        <f t="shared" si="3"/>
        <v>360</v>
      </c>
      <c r="O34" s="61"/>
      <c r="P34" s="59" t="s">
        <v>854</v>
      </c>
      <c r="Q34" s="132" t="s">
        <v>1224</v>
      </c>
      <c r="R34" s="59" t="s">
        <v>1297</v>
      </c>
      <c r="S34" s="167"/>
      <c r="T34" s="167"/>
      <c r="U34" s="167"/>
      <c r="V34" s="167"/>
      <c r="W34" s="167"/>
      <c r="X34" s="167"/>
      <c r="Y34" s="167"/>
      <c r="Z34" s="167"/>
      <c r="AA34" s="167"/>
      <c r="AB34" s="167"/>
    </row>
    <row r="35" ht="53.25" customHeight="1">
      <c r="A35" s="25">
        <v>36.0</v>
      </c>
      <c r="B35" s="26">
        <v>45144.0</v>
      </c>
      <c r="C35" s="26">
        <v>45145.0</v>
      </c>
      <c r="D35" s="105">
        <v>3.81401100124583E14</v>
      </c>
      <c r="E35" s="25">
        <v>89.0</v>
      </c>
      <c r="F35" s="25" t="s">
        <v>1294</v>
      </c>
      <c r="G35" s="17" t="s">
        <v>1295</v>
      </c>
      <c r="H35" s="25" t="s">
        <v>1295</v>
      </c>
      <c r="I35" s="25">
        <v>7.6033836E7</v>
      </c>
      <c r="J35" s="25" t="s">
        <v>1296</v>
      </c>
      <c r="K35" s="25" t="s">
        <v>418</v>
      </c>
      <c r="L35" s="27"/>
      <c r="M35" s="25">
        <v>300.0</v>
      </c>
      <c r="N35" s="25">
        <f t="shared" si="3"/>
        <v>300</v>
      </c>
      <c r="O35" s="27"/>
      <c r="P35" s="25" t="s">
        <v>854</v>
      </c>
      <c r="Q35" s="107" t="s">
        <v>1298</v>
      </c>
      <c r="R35" s="25" t="s">
        <v>1299</v>
      </c>
      <c r="S35" s="24"/>
      <c r="T35" s="24"/>
      <c r="U35" s="24"/>
      <c r="V35" s="24"/>
      <c r="W35" s="24"/>
      <c r="X35" s="24"/>
      <c r="Y35" s="24"/>
      <c r="Z35" s="24"/>
      <c r="AA35" s="24"/>
      <c r="AB35" s="24"/>
    </row>
    <row r="36" ht="62.25" customHeight="1">
      <c r="A36" s="25">
        <v>31.0</v>
      </c>
      <c r="B36" s="26">
        <v>45144.0</v>
      </c>
      <c r="C36" s="26">
        <v>45145.0</v>
      </c>
      <c r="D36" s="105">
        <v>3.81401100124583E14</v>
      </c>
      <c r="E36" s="25">
        <v>75.0</v>
      </c>
      <c r="F36" s="146">
        <v>4080110.0</v>
      </c>
      <c r="G36" s="185" t="s">
        <v>1300</v>
      </c>
      <c r="H36" s="146" t="s">
        <v>1300</v>
      </c>
      <c r="I36" s="146">
        <v>7.7374218E7</v>
      </c>
      <c r="J36" s="208" t="s">
        <v>1301</v>
      </c>
      <c r="K36" s="25" t="s">
        <v>418</v>
      </c>
      <c r="L36" s="27"/>
      <c r="M36" s="25">
        <v>300.0</v>
      </c>
      <c r="N36" s="25">
        <f t="shared" si="3"/>
        <v>300</v>
      </c>
      <c r="O36" s="27"/>
      <c r="P36" s="25" t="s">
        <v>854</v>
      </c>
      <c r="Q36" s="107" t="s">
        <v>1298</v>
      </c>
      <c r="R36" s="25" t="s">
        <v>1302</v>
      </c>
      <c r="S36" s="24"/>
      <c r="T36" s="24"/>
      <c r="U36" s="24"/>
      <c r="V36" s="24"/>
      <c r="W36" s="24"/>
      <c r="X36" s="24"/>
      <c r="Y36" s="24"/>
      <c r="Z36" s="24"/>
      <c r="AA36" s="24"/>
      <c r="AB36" s="24"/>
    </row>
    <row r="37" ht="54.0" customHeight="1">
      <c r="A37" s="59">
        <v>32.0</v>
      </c>
      <c r="B37" s="60">
        <v>45144.0</v>
      </c>
      <c r="C37" s="60">
        <v>45144.0</v>
      </c>
      <c r="D37" s="165">
        <v>3.81401100124583E14</v>
      </c>
      <c r="E37" s="59">
        <v>76.0</v>
      </c>
      <c r="F37" s="166" t="s">
        <v>1303</v>
      </c>
      <c r="G37" s="185" t="s">
        <v>1304</v>
      </c>
      <c r="H37" s="166" t="s">
        <v>1304</v>
      </c>
      <c r="I37" s="59">
        <v>6.9126955E7</v>
      </c>
      <c r="J37" s="207" t="s">
        <v>1305</v>
      </c>
      <c r="K37" s="59" t="s">
        <v>418</v>
      </c>
      <c r="L37" s="61"/>
      <c r="M37" s="59">
        <v>400.0</v>
      </c>
      <c r="N37" s="59">
        <f t="shared" si="3"/>
        <v>400</v>
      </c>
      <c r="O37" s="61"/>
      <c r="P37" s="59" t="s">
        <v>854</v>
      </c>
      <c r="Q37" s="132" t="s">
        <v>1224</v>
      </c>
      <c r="R37" s="59" t="s">
        <v>1306</v>
      </c>
      <c r="S37" s="167"/>
      <c r="T37" s="167"/>
      <c r="U37" s="167"/>
      <c r="V37" s="167"/>
      <c r="W37" s="167"/>
      <c r="X37" s="167"/>
      <c r="Y37" s="167"/>
      <c r="Z37" s="167"/>
      <c r="AA37" s="167"/>
      <c r="AB37" s="167"/>
    </row>
    <row r="38" ht="46.5" customHeight="1">
      <c r="A38" s="59">
        <v>33.0</v>
      </c>
      <c r="B38" s="60">
        <v>45144.0</v>
      </c>
      <c r="C38" s="60">
        <v>45144.0</v>
      </c>
      <c r="D38" s="165">
        <v>3.81401100124583E14</v>
      </c>
      <c r="E38" s="59">
        <v>92.0</v>
      </c>
      <c r="F38" s="166">
        <v>4386606.0</v>
      </c>
      <c r="G38" s="185" t="s">
        <v>1307</v>
      </c>
      <c r="H38" s="166" t="s">
        <v>1308</v>
      </c>
      <c r="I38" s="166">
        <v>7.8193555E7</v>
      </c>
      <c r="J38" s="61"/>
      <c r="K38" s="59" t="s">
        <v>418</v>
      </c>
      <c r="L38" s="61"/>
      <c r="M38" s="59">
        <v>480.0</v>
      </c>
      <c r="N38" s="59">
        <f t="shared" si="3"/>
        <v>480</v>
      </c>
      <c r="O38" s="61"/>
      <c r="P38" s="59" t="s">
        <v>854</v>
      </c>
      <c r="Q38" s="132" t="s">
        <v>1224</v>
      </c>
      <c r="R38" s="59" t="s">
        <v>1309</v>
      </c>
      <c r="S38" s="167"/>
      <c r="T38" s="167"/>
      <c r="U38" s="167"/>
      <c r="V38" s="167"/>
      <c r="W38" s="167"/>
      <c r="X38" s="167"/>
      <c r="Y38" s="167"/>
      <c r="Z38" s="167"/>
      <c r="AA38" s="167"/>
      <c r="AB38" s="167"/>
    </row>
    <row r="39" ht="41.25" customHeight="1">
      <c r="A39" s="209">
        <v>34.0</v>
      </c>
      <c r="B39" s="210">
        <v>45144.0</v>
      </c>
      <c r="C39" s="210">
        <v>45145.0</v>
      </c>
      <c r="D39" s="211">
        <v>3.81401100124583E14</v>
      </c>
      <c r="E39" s="209">
        <v>87.0</v>
      </c>
      <c r="F39" s="209">
        <v>6306117.0</v>
      </c>
      <c r="G39" s="185" t="s">
        <v>1310</v>
      </c>
      <c r="H39" s="212" t="s">
        <v>1310</v>
      </c>
      <c r="I39" s="209">
        <v>7.7819775E7</v>
      </c>
      <c r="J39" s="209" t="s">
        <v>1311</v>
      </c>
      <c r="K39" s="209" t="s">
        <v>418</v>
      </c>
      <c r="L39" s="213"/>
      <c r="M39" s="209">
        <v>300.0</v>
      </c>
      <c r="N39" s="209">
        <f t="shared" si="3"/>
        <v>300</v>
      </c>
      <c r="O39" s="213"/>
      <c r="P39" s="209" t="s">
        <v>854</v>
      </c>
      <c r="Q39" s="214" t="s">
        <v>1312</v>
      </c>
      <c r="R39" s="209" t="s">
        <v>1313</v>
      </c>
      <c r="S39" s="215"/>
      <c r="T39" s="215"/>
      <c r="U39" s="215"/>
      <c r="V39" s="215"/>
      <c r="W39" s="215"/>
      <c r="X39" s="215"/>
      <c r="Y39" s="215"/>
      <c r="Z39" s="215"/>
      <c r="AA39" s="215"/>
      <c r="AB39" s="215"/>
    </row>
    <row r="40" ht="49.5" customHeight="1">
      <c r="A40" s="209">
        <v>35.0</v>
      </c>
      <c r="B40" s="210">
        <v>45144.0</v>
      </c>
      <c r="C40" s="210">
        <v>45145.0</v>
      </c>
      <c r="D40" s="211">
        <v>3.81401100124583E14</v>
      </c>
      <c r="E40" s="209">
        <v>88.0</v>
      </c>
      <c r="F40" s="209">
        <v>7732414.0</v>
      </c>
      <c r="G40" s="185" t="s">
        <v>1314</v>
      </c>
      <c r="H40" s="212" t="s">
        <v>1314</v>
      </c>
      <c r="I40" s="209">
        <v>7.6394568E7</v>
      </c>
      <c r="J40" s="209" t="s">
        <v>1315</v>
      </c>
      <c r="K40" s="209" t="s">
        <v>418</v>
      </c>
      <c r="L40" s="213"/>
      <c r="M40" s="209">
        <v>360.0</v>
      </c>
      <c r="N40" s="209">
        <f t="shared" si="3"/>
        <v>360</v>
      </c>
      <c r="O40" s="213"/>
      <c r="P40" s="209" t="s">
        <v>854</v>
      </c>
      <c r="Q40" s="214" t="s">
        <v>1312</v>
      </c>
      <c r="R40" s="209" t="s">
        <v>1316</v>
      </c>
      <c r="S40" s="215"/>
      <c r="T40" s="215"/>
      <c r="U40" s="215"/>
      <c r="V40" s="215"/>
      <c r="W40" s="215"/>
      <c r="X40" s="215"/>
      <c r="Y40" s="215"/>
      <c r="Z40" s="215"/>
      <c r="AA40" s="215"/>
      <c r="AB40" s="215"/>
    </row>
    <row r="41" ht="49.5" customHeight="1">
      <c r="A41" s="59">
        <v>38.0</v>
      </c>
      <c r="B41" s="60">
        <v>45144.0</v>
      </c>
      <c r="C41" s="60">
        <v>45145.0</v>
      </c>
      <c r="D41" s="165">
        <v>3.81401100124583E14</v>
      </c>
      <c r="E41" s="59">
        <v>91.0</v>
      </c>
      <c r="F41" s="59" t="s">
        <v>1248</v>
      </c>
      <c r="G41" s="17" t="s">
        <v>1249</v>
      </c>
      <c r="H41" s="59" t="s">
        <v>1249</v>
      </c>
      <c r="I41" s="59">
        <v>6.9147242E7</v>
      </c>
      <c r="J41" s="59"/>
      <c r="K41" s="59" t="s">
        <v>418</v>
      </c>
      <c r="L41" s="61"/>
      <c r="M41" s="59">
        <v>100.0</v>
      </c>
      <c r="N41" s="59">
        <v>100.0</v>
      </c>
      <c r="O41" s="61"/>
      <c r="P41" s="59" t="s">
        <v>854</v>
      </c>
      <c r="Q41" s="132" t="s">
        <v>1224</v>
      </c>
      <c r="R41" s="59" t="s">
        <v>1317</v>
      </c>
      <c r="S41" s="167"/>
      <c r="T41" s="167"/>
      <c r="U41" s="167"/>
      <c r="V41" s="167"/>
      <c r="W41" s="167"/>
      <c r="X41" s="167"/>
      <c r="Y41" s="167"/>
      <c r="Z41" s="167"/>
      <c r="AA41" s="167"/>
      <c r="AB41" s="167"/>
    </row>
    <row r="42" ht="48.75" customHeight="1">
      <c r="A42" s="29">
        <v>39.0</v>
      </c>
      <c r="B42" s="174">
        <v>45145.0</v>
      </c>
      <c r="C42" s="174">
        <v>45145.0</v>
      </c>
      <c r="D42" s="175">
        <v>3.81401100124583E14</v>
      </c>
      <c r="E42" s="29">
        <v>138.0</v>
      </c>
      <c r="F42" s="29" t="s">
        <v>1318</v>
      </c>
      <c r="G42" s="17" t="s">
        <v>1319</v>
      </c>
      <c r="H42" s="29" t="s">
        <v>1319</v>
      </c>
      <c r="I42" s="29">
        <v>7.3147E7</v>
      </c>
      <c r="J42" s="29"/>
      <c r="K42" s="29" t="s">
        <v>418</v>
      </c>
      <c r="L42" s="216"/>
      <c r="M42" s="29">
        <v>600.0</v>
      </c>
      <c r="N42" s="29">
        <f t="shared" ref="N42:N48" si="4">M42</f>
        <v>600</v>
      </c>
      <c r="O42" s="216"/>
      <c r="P42" s="29" t="s">
        <v>854</v>
      </c>
      <c r="Q42" s="177" t="s">
        <v>988</v>
      </c>
      <c r="R42" s="29" t="s">
        <v>1320</v>
      </c>
      <c r="S42" s="178"/>
      <c r="T42" s="178"/>
      <c r="U42" s="178"/>
      <c r="V42" s="178"/>
      <c r="W42" s="178"/>
      <c r="X42" s="178"/>
      <c r="Y42" s="178"/>
      <c r="Z42" s="178"/>
      <c r="AA42" s="178"/>
      <c r="AB42" s="178"/>
    </row>
    <row r="43" ht="48.75" customHeight="1">
      <c r="A43" s="25">
        <v>40.0</v>
      </c>
      <c r="B43" s="26">
        <v>45145.0</v>
      </c>
      <c r="C43" s="26">
        <v>45145.0</v>
      </c>
      <c r="D43" s="105">
        <v>3.81401100124583E14</v>
      </c>
      <c r="E43" s="25">
        <v>139.0</v>
      </c>
      <c r="F43" s="25" t="s">
        <v>1321</v>
      </c>
      <c r="G43" s="17" t="s">
        <v>1322</v>
      </c>
      <c r="H43" s="25" t="s">
        <v>1322</v>
      </c>
      <c r="I43" s="25">
        <v>7.040348E7</v>
      </c>
      <c r="J43" s="25"/>
      <c r="K43" s="25" t="s">
        <v>418</v>
      </c>
      <c r="L43" s="27"/>
      <c r="M43" s="25">
        <v>320.0</v>
      </c>
      <c r="N43" s="25">
        <f t="shared" si="4"/>
        <v>320</v>
      </c>
      <c r="O43" s="27"/>
      <c r="P43" s="25" t="s">
        <v>854</v>
      </c>
      <c r="Q43" s="107" t="s">
        <v>1298</v>
      </c>
      <c r="R43" s="25" t="s">
        <v>1323</v>
      </c>
      <c r="S43" s="24"/>
      <c r="T43" s="24"/>
      <c r="U43" s="24"/>
      <c r="V43" s="24"/>
      <c r="W43" s="24"/>
      <c r="X43" s="24"/>
      <c r="Y43" s="24"/>
      <c r="Z43" s="24"/>
      <c r="AA43" s="24"/>
      <c r="AB43" s="24"/>
    </row>
    <row r="44" ht="48.75" customHeight="1">
      <c r="A44" s="25">
        <v>41.0</v>
      </c>
      <c r="B44" s="26">
        <v>45145.0</v>
      </c>
      <c r="C44" s="26">
        <v>45145.0</v>
      </c>
      <c r="D44" s="105">
        <v>3.81401100124583E14</v>
      </c>
      <c r="E44" s="25">
        <v>140.0</v>
      </c>
      <c r="F44" s="25">
        <v>8236418.0</v>
      </c>
      <c r="G44" s="17" t="s">
        <v>1324</v>
      </c>
      <c r="H44" s="25" t="s">
        <v>1324</v>
      </c>
      <c r="I44" s="25">
        <v>7.6380701E7</v>
      </c>
      <c r="J44" s="25" t="s">
        <v>1325</v>
      </c>
      <c r="K44" s="25" t="s">
        <v>418</v>
      </c>
      <c r="L44" s="27"/>
      <c r="M44" s="25">
        <v>400.0</v>
      </c>
      <c r="N44" s="25">
        <f t="shared" si="4"/>
        <v>400</v>
      </c>
      <c r="O44" s="27"/>
      <c r="P44" s="25" t="s">
        <v>854</v>
      </c>
      <c r="Q44" s="107" t="s">
        <v>1298</v>
      </c>
      <c r="R44" s="25" t="s">
        <v>1326</v>
      </c>
      <c r="S44" s="24"/>
      <c r="T44" s="24"/>
      <c r="U44" s="24"/>
      <c r="V44" s="24"/>
      <c r="W44" s="24"/>
      <c r="X44" s="24"/>
      <c r="Y44" s="24"/>
      <c r="Z44" s="24"/>
      <c r="AA44" s="24"/>
      <c r="AB44" s="24"/>
    </row>
    <row r="45" ht="48.75" customHeight="1">
      <c r="A45" s="25">
        <v>42.0</v>
      </c>
      <c r="B45" s="26">
        <v>45145.0</v>
      </c>
      <c r="C45" s="26">
        <v>45145.0</v>
      </c>
      <c r="D45" s="105">
        <v>3.81401100124583E14</v>
      </c>
      <c r="E45" s="25">
        <v>141.0</v>
      </c>
      <c r="F45" s="146">
        <v>1.241276E7</v>
      </c>
      <c r="G45" s="185" t="s">
        <v>1327</v>
      </c>
      <c r="H45" s="25" t="s">
        <v>1324</v>
      </c>
      <c r="I45" s="25">
        <v>7.6380701E7</v>
      </c>
      <c r="J45" s="155" t="s">
        <v>1328</v>
      </c>
      <c r="K45" s="25" t="s">
        <v>418</v>
      </c>
      <c r="L45" s="27"/>
      <c r="M45" s="25">
        <v>260.0</v>
      </c>
      <c r="N45" s="25">
        <f t="shared" si="4"/>
        <v>260</v>
      </c>
      <c r="O45" s="27"/>
      <c r="P45" s="25" t="s">
        <v>854</v>
      </c>
      <c r="Q45" s="107" t="s">
        <v>1298</v>
      </c>
      <c r="R45" s="25" t="s">
        <v>1329</v>
      </c>
      <c r="S45" s="24"/>
      <c r="T45" s="24"/>
      <c r="U45" s="24"/>
      <c r="V45" s="24"/>
      <c r="W45" s="24"/>
      <c r="X45" s="24"/>
      <c r="Y45" s="24"/>
      <c r="Z45" s="24"/>
      <c r="AA45" s="24"/>
      <c r="AB45" s="24"/>
    </row>
    <row r="46" ht="48.75" customHeight="1">
      <c r="A46" s="25">
        <v>43.0</v>
      </c>
      <c r="B46" s="26">
        <v>45145.0</v>
      </c>
      <c r="C46" s="26">
        <v>45145.0</v>
      </c>
      <c r="D46" s="105">
        <v>3.81401100124583E14</v>
      </c>
      <c r="E46" s="25">
        <v>142.0</v>
      </c>
      <c r="F46" s="25">
        <v>3237571.0</v>
      </c>
      <c r="G46" s="17" t="s">
        <v>1330</v>
      </c>
      <c r="H46" s="25" t="s">
        <v>1330</v>
      </c>
      <c r="I46" s="25">
        <v>7.7818078E7</v>
      </c>
      <c r="J46" s="25" t="s">
        <v>1331</v>
      </c>
      <c r="K46" s="25" t="s">
        <v>418</v>
      </c>
      <c r="L46" s="27"/>
      <c r="M46" s="25">
        <v>460.0</v>
      </c>
      <c r="N46" s="25">
        <f t="shared" si="4"/>
        <v>460</v>
      </c>
      <c r="O46" s="27"/>
      <c r="P46" s="25" t="s">
        <v>854</v>
      </c>
      <c r="Q46" s="107" t="s">
        <v>1298</v>
      </c>
      <c r="R46" s="25" t="s">
        <v>1332</v>
      </c>
      <c r="S46" s="24"/>
      <c r="T46" s="24"/>
      <c r="U46" s="24"/>
      <c r="V46" s="24"/>
      <c r="W46" s="24"/>
      <c r="X46" s="24"/>
      <c r="Y46" s="24"/>
      <c r="Z46" s="24"/>
      <c r="AA46" s="24"/>
      <c r="AB46" s="24"/>
    </row>
    <row r="47" ht="48.75" customHeight="1">
      <c r="A47" s="25">
        <v>44.0</v>
      </c>
      <c r="B47" s="26">
        <v>45145.0</v>
      </c>
      <c r="C47" s="26">
        <v>45145.0</v>
      </c>
      <c r="D47" s="105">
        <v>3.81401100124583E14</v>
      </c>
      <c r="E47" s="25">
        <v>143.0</v>
      </c>
      <c r="F47" s="25" t="s">
        <v>1333</v>
      </c>
      <c r="G47" s="17" t="s">
        <v>1334</v>
      </c>
      <c r="H47" s="25" t="s">
        <v>1334</v>
      </c>
      <c r="I47" s="146">
        <v>6.9166733E7</v>
      </c>
      <c r="J47" s="146" t="s">
        <v>1335</v>
      </c>
      <c r="K47" s="25" t="s">
        <v>418</v>
      </c>
      <c r="L47" s="27"/>
      <c r="M47" s="25">
        <v>320.0</v>
      </c>
      <c r="N47" s="25">
        <f t="shared" si="4"/>
        <v>320</v>
      </c>
      <c r="O47" s="27"/>
      <c r="P47" s="25" t="s">
        <v>854</v>
      </c>
      <c r="Q47" s="107" t="s">
        <v>1298</v>
      </c>
      <c r="R47" s="25" t="s">
        <v>1336</v>
      </c>
      <c r="S47" s="24"/>
      <c r="T47" s="24"/>
      <c r="U47" s="24"/>
      <c r="V47" s="24"/>
      <c r="W47" s="24"/>
      <c r="X47" s="24"/>
      <c r="Y47" s="24"/>
      <c r="Z47" s="24"/>
      <c r="AA47" s="24"/>
      <c r="AB47" s="24"/>
    </row>
    <row r="48" ht="48.75" customHeight="1">
      <c r="A48" s="25">
        <v>45.0</v>
      </c>
      <c r="B48" s="26">
        <v>45145.0</v>
      </c>
      <c r="C48" s="26">
        <v>45145.0</v>
      </c>
      <c r="D48" s="105">
        <v>3.81401100124583E14</v>
      </c>
      <c r="E48" s="25">
        <v>144.0</v>
      </c>
      <c r="F48" s="25" t="s">
        <v>1337</v>
      </c>
      <c r="G48" s="17" t="s">
        <v>1338</v>
      </c>
      <c r="H48" s="25" t="s">
        <v>1338</v>
      </c>
      <c r="I48" s="25">
        <v>6.3411073E7</v>
      </c>
      <c r="J48" s="25"/>
      <c r="K48" s="25" t="s">
        <v>418</v>
      </c>
      <c r="L48" s="27"/>
      <c r="M48" s="25">
        <v>300.0</v>
      </c>
      <c r="N48" s="25">
        <f t="shared" si="4"/>
        <v>300</v>
      </c>
      <c r="O48" s="27"/>
      <c r="P48" s="25" t="s">
        <v>854</v>
      </c>
      <c r="Q48" s="107" t="s">
        <v>1298</v>
      </c>
      <c r="R48" s="25" t="s">
        <v>1339</v>
      </c>
      <c r="S48" s="24"/>
      <c r="T48" s="24"/>
      <c r="U48" s="24"/>
      <c r="V48" s="24"/>
      <c r="W48" s="24"/>
      <c r="X48" s="24"/>
      <c r="Y48" s="24"/>
      <c r="Z48" s="24"/>
      <c r="AA48" s="24"/>
      <c r="AB48" s="24"/>
    </row>
    <row r="49" ht="78.0" customHeight="1">
      <c r="A49" s="217">
        <v>46.0</v>
      </c>
      <c r="B49" s="218">
        <v>45148.0</v>
      </c>
      <c r="C49" s="218">
        <v>45149.0</v>
      </c>
      <c r="D49" s="217">
        <v>3.81401100124583E14</v>
      </c>
      <c r="E49" s="217" t="s">
        <v>1340</v>
      </c>
      <c r="F49" s="219" t="s">
        <v>1341</v>
      </c>
      <c r="G49" s="217" t="s">
        <v>1342</v>
      </c>
      <c r="H49" s="217" t="s">
        <v>1342</v>
      </c>
      <c r="I49" s="217">
        <v>7.2144538E7</v>
      </c>
      <c r="J49" s="217"/>
      <c r="K49" s="217" t="s">
        <v>1343</v>
      </c>
      <c r="L49" s="220"/>
      <c r="M49" s="217">
        <v>0.0</v>
      </c>
      <c r="N49" s="217">
        <v>0.0</v>
      </c>
      <c r="O49" s="220">
        <f>N49*5%</f>
        <v>0</v>
      </c>
      <c r="P49" s="217" t="s">
        <v>827</v>
      </c>
      <c r="Q49" s="221" t="s">
        <v>1298</v>
      </c>
      <c r="R49" s="217" t="s">
        <v>1344</v>
      </c>
      <c r="S49" s="222"/>
      <c r="T49" s="222"/>
      <c r="U49" s="222"/>
      <c r="V49" s="222"/>
      <c r="W49" s="222"/>
      <c r="X49" s="222"/>
      <c r="Y49" s="222"/>
      <c r="Z49" s="222"/>
      <c r="AA49" s="222"/>
      <c r="AB49" s="222"/>
    </row>
    <row r="50" ht="41.25" customHeight="1">
      <c r="A50" s="29">
        <v>47.0</v>
      </c>
      <c r="B50" s="174">
        <v>45149.0</v>
      </c>
      <c r="C50" s="174">
        <v>45158.0</v>
      </c>
      <c r="D50" s="175">
        <v>3.81401100124583E14</v>
      </c>
      <c r="E50" s="29">
        <v>304.0</v>
      </c>
      <c r="F50" s="184" t="s">
        <v>1345</v>
      </c>
      <c r="G50" s="185" t="s">
        <v>1346</v>
      </c>
      <c r="H50" s="184" t="s">
        <v>1346</v>
      </c>
      <c r="I50" s="29">
        <v>7.5068872E7</v>
      </c>
      <c r="J50" s="29"/>
      <c r="K50" s="29" t="s">
        <v>418</v>
      </c>
      <c r="L50" s="216"/>
      <c r="M50" s="29">
        <v>330.0</v>
      </c>
      <c r="N50" s="29">
        <f t="shared" ref="N50:N51" si="5">M50</f>
        <v>330</v>
      </c>
      <c r="O50" s="216"/>
      <c r="P50" s="29" t="s">
        <v>854</v>
      </c>
      <c r="Q50" s="177" t="s">
        <v>988</v>
      </c>
      <c r="R50" s="29" t="s">
        <v>1347</v>
      </c>
      <c r="S50" s="178"/>
      <c r="T50" s="178"/>
      <c r="U50" s="178"/>
      <c r="V50" s="178"/>
      <c r="W50" s="178"/>
      <c r="X50" s="178"/>
      <c r="Y50" s="178"/>
      <c r="Z50" s="178"/>
      <c r="AA50" s="178"/>
      <c r="AB50" s="178"/>
    </row>
    <row r="51" ht="66.0" customHeight="1">
      <c r="A51" s="29">
        <v>48.0</v>
      </c>
      <c r="B51" s="174">
        <v>45153.0</v>
      </c>
      <c r="C51" s="174">
        <v>45153.0</v>
      </c>
      <c r="D51" s="175">
        <v>3.81401100124583E14</v>
      </c>
      <c r="E51" s="29">
        <v>343.0</v>
      </c>
      <c r="F51" s="29">
        <v>2990818.0</v>
      </c>
      <c r="G51" s="17" t="s">
        <v>1348</v>
      </c>
      <c r="H51" s="29" t="s">
        <v>1349</v>
      </c>
      <c r="I51" s="29">
        <v>7.0837608E7</v>
      </c>
      <c r="J51" s="216"/>
      <c r="K51" s="29" t="s">
        <v>141</v>
      </c>
      <c r="L51" s="29" t="s">
        <v>27</v>
      </c>
      <c r="M51" s="29">
        <v>880.0</v>
      </c>
      <c r="N51" s="175">
        <f t="shared" si="5"/>
        <v>880</v>
      </c>
      <c r="O51" s="216"/>
      <c r="P51" s="29" t="s">
        <v>827</v>
      </c>
      <c r="Q51" s="177" t="s">
        <v>964</v>
      </c>
      <c r="R51" s="29" t="s">
        <v>1350</v>
      </c>
      <c r="S51" s="178"/>
      <c r="T51" s="178"/>
      <c r="U51" s="178"/>
      <c r="V51" s="178"/>
      <c r="W51" s="178"/>
      <c r="X51" s="178"/>
      <c r="Y51" s="178"/>
      <c r="Z51" s="178"/>
      <c r="AA51" s="178"/>
      <c r="AB51" s="178"/>
    </row>
    <row r="52" ht="41.25" customHeight="1">
      <c r="A52" s="29">
        <v>49.0</v>
      </c>
      <c r="B52" s="174">
        <v>45155.0</v>
      </c>
      <c r="C52" s="182">
        <v>45155.0</v>
      </c>
      <c r="D52" s="175">
        <v>3.81401100124583E14</v>
      </c>
      <c r="E52" s="29">
        <v>364.0</v>
      </c>
      <c r="F52" s="29" t="s">
        <v>1345</v>
      </c>
      <c r="G52" s="17" t="s">
        <v>1346</v>
      </c>
      <c r="H52" s="29" t="s">
        <v>1346</v>
      </c>
      <c r="I52" s="29">
        <v>7.5068872E7</v>
      </c>
      <c r="J52" s="29"/>
      <c r="K52" s="29" t="s">
        <v>418</v>
      </c>
      <c r="L52" s="216"/>
      <c r="M52" s="29">
        <v>110.0</v>
      </c>
      <c r="N52" s="29">
        <v>110.0</v>
      </c>
      <c r="O52" s="216"/>
      <c r="P52" s="29" t="s">
        <v>854</v>
      </c>
      <c r="Q52" s="177" t="s">
        <v>988</v>
      </c>
      <c r="R52" s="29" t="s">
        <v>1351</v>
      </c>
      <c r="S52" s="223" t="s">
        <v>1352</v>
      </c>
      <c r="T52" s="178"/>
      <c r="U52" s="178"/>
      <c r="V52" s="178"/>
      <c r="W52" s="178"/>
      <c r="X52" s="178"/>
      <c r="Y52" s="178"/>
      <c r="Z52" s="178"/>
      <c r="AA52" s="178"/>
      <c r="AB52" s="178"/>
    </row>
    <row r="53" ht="57.75" customHeight="1">
      <c r="A53" s="29">
        <v>50.0</v>
      </c>
      <c r="B53" s="174">
        <v>45155.0</v>
      </c>
      <c r="C53" s="174">
        <v>45156.0</v>
      </c>
      <c r="D53" s="175">
        <v>3.81401100124583E14</v>
      </c>
      <c r="E53" s="29">
        <v>385.0</v>
      </c>
      <c r="F53" s="29">
        <v>7744134.0</v>
      </c>
      <c r="G53" s="17" t="s">
        <v>1196</v>
      </c>
      <c r="H53" s="29" t="s">
        <v>1353</v>
      </c>
      <c r="I53" s="29">
        <v>7.7030788E7</v>
      </c>
      <c r="J53" s="29"/>
      <c r="K53" s="29" t="s">
        <v>675</v>
      </c>
      <c r="L53" s="29" t="s">
        <v>27</v>
      </c>
      <c r="M53" s="29">
        <v>380.0</v>
      </c>
      <c r="N53" s="29">
        <f t="shared" ref="N53:N60" si="6">M53</f>
        <v>380</v>
      </c>
      <c r="O53" s="216"/>
      <c r="P53" s="29" t="s">
        <v>854</v>
      </c>
      <c r="Q53" s="177" t="s">
        <v>988</v>
      </c>
      <c r="R53" s="29" t="s">
        <v>1354</v>
      </c>
      <c r="S53" s="178"/>
      <c r="T53" s="178"/>
      <c r="U53" s="178"/>
      <c r="V53" s="178"/>
      <c r="W53" s="178"/>
      <c r="X53" s="178"/>
      <c r="Y53" s="178"/>
      <c r="Z53" s="178"/>
      <c r="AA53" s="178"/>
      <c r="AB53" s="178"/>
    </row>
    <row r="54" ht="53.25" customHeight="1">
      <c r="A54" s="25">
        <v>51.0</v>
      </c>
      <c r="B54" s="26"/>
      <c r="C54" s="26"/>
      <c r="D54" s="105">
        <v>3.81401100124583E14</v>
      </c>
      <c r="E54" s="25">
        <v>365.0</v>
      </c>
      <c r="F54" s="25" t="s">
        <v>1355</v>
      </c>
      <c r="G54" s="17" t="s">
        <v>1356</v>
      </c>
      <c r="H54" s="25" t="s">
        <v>1357</v>
      </c>
      <c r="I54" s="25">
        <v>7.1676839E7</v>
      </c>
      <c r="J54" s="25"/>
      <c r="K54" s="25" t="s">
        <v>675</v>
      </c>
      <c r="L54" s="25" t="s">
        <v>27</v>
      </c>
      <c r="M54" s="25">
        <v>380.0</v>
      </c>
      <c r="N54" s="25">
        <f t="shared" si="6"/>
        <v>380</v>
      </c>
      <c r="O54" s="27"/>
      <c r="P54" s="25" t="s">
        <v>854</v>
      </c>
      <c r="Q54" s="107" t="s">
        <v>1298</v>
      </c>
      <c r="R54" s="25" t="s">
        <v>1354</v>
      </c>
      <c r="S54" s="24"/>
      <c r="T54" s="24"/>
      <c r="U54" s="24"/>
      <c r="V54" s="24"/>
      <c r="W54" s="24"/>
      <c r="X54" s="24"/>
      <c r="Y54" s="24"/>
      <c r="Z54" s="24"/>
      <c r="AA54" s="24"/>
      <c r="AB54" s="24"/>
    </row>
    <row r="55" ht="81.0" customHeight="1">
      <c r="A55" s="29">
        <v>52.0</v>
      </c>
      <c r="B55" s="174">
        <v>45156.0</v>
      </c>
      <c r="C55" s="174">
        <v>45158.0</v>
      </c>
      <c r="D55" s="175">
        <v>3.81401100124583E14</v>
      </c>
      <c r="E55" s="29">
        <v>389.0</v>
      </c>
      <c r="F55" s="184">
        <v>8259754.0</v>
      </c>
      <c r="G55" s="185" t="s">
        <v>1358</v>
      </c>
      <c r="H55" s="184" t="s">
        <v>1358</v>
      </c>
      <c r="I55" s="29">
        <v>7.3613183E7</v>
      </c>
      <c r="J55" s="29"/>
      <c r="K55" s="29" t="s">
        <v>391</v>
      </c>
      <c r="L55" s="216"/>
      <c r="M55" s="29">
        <v>850.0</v>
      </c>
      <c r="N55" s="29">
        <f t="shared" si="6"/>
        <v>850</v>
      </c>
      <c r="O55" s="216"/>
      <c r="P55" s="29" t="s">
        <v>854</v>
      </c>
      <c r="Q55" s="177" t="s">
        <v>988</v>
      </c>
      <c r="R55" s="29" t="s">
        <v>1359</v>
      </c>
      <c r="S55" s="178"/>
      <c r="T55" s="178"/>
      <c r="U55" s="178"/>
      <c r="V55" s="178"/>
      <c r="W55" s="178"/>
      <c r="X55" s="178"/>
      <c r="Y55" s="178"/>
      <c r="Z55" s="178"/>
      <c r="AA55" s="178"/>
      <c r="AB55" s="178"/>
    </row>
    <row r="56" ht="67.5" customHeight="1">
      <c r="A56" s="25">
        <v>53.0</v>
      </c>
      <c r="B56" s="26">
        <v>45156.0</v>
      </c>
      <c r="C56" s="26">
        <v>45157.0</v>
      </c>
      <c r="D56" s="105">
        <v>3.81401100124583E14</v>
      </c>
      <c r="E56" s="25">
        <v>388.0</v>
      </c>
      <c r="F56" s="25" t="s">
        <v>1360</v>
      </c>
      <c r="G56" s="17" t="s">
        <v>1361</v>
      </c>
      <c r="H56" s="25" t="s">
        <v>1361</v>
      </c>
      <c r="I56" s="25">
        <v>7.8533591E7</v>
      </c>
      <c r="J56" s="25"/>
      <c r="K56" s="25" t="s">
        <v>305</v>
      </c>
      <c r="L56" s="25" t="s">
        <v>27</v>
      </c>
      <c r="M56" s="25">
        <v>960.0</v>
      </c>
      <c r="N56" s="25">
        <f t="shared" si="6"/>
        <v>960</v>
      </c>
      <c r="O56" s="27"/>
      <c r="P56" s="25" t="s">
        <v>854</v>
      </c>
      <c r="Q56" s="107" t="s">
        <v>1298</v>
      </c>
      <c r="R56" s="25" t="s">
        <v>1362</v>
      </c>
      <c r="S56" s="24"/>
      <c r="T56" s="24"/>
      <c r="U56" s="24"/>
      <c r="V56" s="24"/>
      <c r="W56" s="24"/>
      <c r="X56" s="24"/>
      <c r="Y56" s="24"/>
      <c r="Z56" s="24"/>
      <c r="AA56" s="24"/>
      <c r="AB56" s="24"/>
    </row>
    <row r="57" ht="60.75" customHeight="1">
      <c r="A57" s="25">
        <v>54.0</v>
      </c>
      <c r="B57" s="26">
        <v>45157.0</v>
      </c>
      <c r="C57" s="26">
        <v>45164.0</v>
      </c>
      <c r="D57" s="105">
        <v>3.81401100124583E14</v>
      </c>
      <c r="E57" s="25">
        <v>398.0</v>
      </c>
      <c r="F57" s="146" t="s">
        <v>1363</v>
      </c>
      <c r="G57" s="185" t="s">
        <v>1364</v>
      </c>
      <c r="H57" s="146" t="s">
        <v>1364</v>
      </c>
      <c r="I57" s="25">
        <v>7.0984429E7</v>
      </c>
      <c r="J57" s="25"/>
      <c r="K57" s="25" t="s">
        <v>98</v>
      </c>
      <c r="L57" s="25" t="s">
        <v>27</v>
      </c>
      <c r="M57" s="25">
        <v>380.0</v>
      </c>
      <c r="N57" s="25">
        <f t="shared" si="6"/>
        <v>380</v>
      </c>
      <c r="O57" s="27"/>
      <c r="P57" s="25" t="s">
        <v>854</v>
      </c>
      <c r="Q57" s="107" t="s">
        <v>1298</v>
      </c>
      <c r="R57" s="25" t="s">
        <v>1354</v>
      </c>
      <c r="S57" s="24"/>
      <c r="T57" s="24"/>
      <c r="U57" s="24"/>
      <c r="V57" s="24"/>
      <c r="W57" s="24"/>
      <c r="X57" s="24"/>
      <c r="Y57" s="24"/>
      <c r="Z57" s="24"/>
      <c r="AA57" s="24"/>
      <c r="AB57" s="24"/>
    </row>
    <row r="58" ht="84.0" customHeight="1">
      <c r="A58" s="25">
        <v>55.0</v>
      </c>
      <c r="B58" s="26">
        <v>45157.0</v>
      </c>
      <c r="C58" s="26">
        <v>45158.0</v>
      </c>
      <c r="D58" s="105">
        <v>3.81401100124583E14</v>
      </c>
      <c r="E58" s="25" t="s">
        <v>1365</v>
      </c>
      <c r="F58" s="146">
        <v>3188705.0</v>
      </c>
      <c r="G58" s="185" t="s">
        <v>1366</v>
      </c>
      <c r="H58" s="146" t="s">
        <v>1367</v>
      </c>
      <c r="I58" s="25">
        <v>6.3378131E7</v>
      </c>
      <c r="J58" s="25"/>
      <c r="K58" s="25" t="s">
        <v>98</v>
      </c>
      <c r="L58" s="25" t="s">
        <v>27</v>
      </c>
      <c r="M58" s="25">
        <v>630.0</v>
      </c>
      <c r="N58" s="25">
        <f t="shared" si="6"/>
        <v>630</v>
      </c>
      <c r="O58" s="27"/>
      <c r="P58" s="25" t="s">
        <v>854</v>
      </c>
      <c r="Q58" s="107" t="s">
        <v>1298</v>
      </c>
      <c r="R58" s="25" t="s">
        <v>1368</v>
      </c>
      <c r="S58" s="24"/>
      <c r="T58" s="24"/>
      <c r="U58" s="24"/>
      <c r="V58" s="24"/>
      <c r="W58" s="24"/>
      <c r="X58" s="24"/>
      <c r="Y58" s="24"/>
      <c r="Z58" s="24"/>
      <c r="AA58" s="24"/>
      <c r="AB58" s="24"/>
    </row>
    <row r="59" ht="55.5" customHeight="1">
      <c r="A59" s="29">
        <v>56.0</v>
      </c>
      <c r="B59" s="174">
        <v>45157.0</v>
      </c>
      <c r="C59" s="174">
        <v>45164.0</v>
      </c>
      <c r="D59" s="175">
        <v>3.81401100124583E14</v>
      </c>
      <c r="E59" s="29">
        <v>400.0</v>
      </c>
      <c r="F59" s="184" t="s">
        <v>1369</v>
      </c>
      <c r="G59" s="185" t="s">
        <v>1370</v>
      </c>
      <c r="H59" s="184" t="s">
        <v>1370</v>
      </c>
      <c r="I59" s="29">
        <v>7.6357477E7</v>
      </c>
      <c r="J59" s="29"/>
      <c r="K59" s="29" t="s">
        <v>98</v>
      </c>
      <c r="L59" s="29" t="s">
        <v>27</v>
      </c>
      <c r="M59" s="29">
        <v>380.0</v>
      </c>
      <c r="N59" s="29">
        <f t="shared" si="6"/>
        <v>380</v>
      </c>
      <c r="O59" s="216"/>
      <c r="P59" s="29" t="s">
        <v>854</v>
      </c>
      <c r="Q59" s="177" t="s">
        <v>988</v>
      </c>
      <c r="R59" s="29" t="s">
        <v>1354</v>
      </c>
      <c r="S59" s="178"/>
      <c r="T59" s="178"/>
      <c r="U59" s="178"/>
      <c r="V59" s="178"/>
      <c r="W59" s="178"/>
      <c r="X59" s="178"/>
      <c r="Y59" s="178"/>
      <c r="Z59" s="178"/>
      <c r="AA59" s="178"/>
      <c r="AB59" s="178"/>
    </row>
    <row r="60" ht="58.5" customHeight="1">
      <c r="A60" s="29">
        <v>57.0</v>
      </c>
      <c r="B60" s="174">
        <v>45157.0</v>
      </c>
      <c r="C60" s="174">
        <v>45165.0</v>
      </c>
      <c r="D60" s="175">
        <v>3.81401100124583E14</v>
      </c>
      <c r="E60" s="29">
        <v>401.0</v>
      </c>
      <c r="F60" s="224" t="s">
        <v>1371</v>
      </c>
      <c r="G60" s="185" t="s">
        <v>1372</v>
      </c>
      <c r="H60" s="225" t="s">
        <v>1373</v>
      </c>
      <c r="I60" s="29">
        <v>7.5557202E7</v>
      </c>
      <c r="J60" s="29"/>
      <c r="K60" s="29" t="s">
        <v>141</v>
      </c>
      <c r="L60" s="29" t="s">
        <v>27</v>
      </c>
      <c r="M60" s="29">
        <v>380.0</v>
      </c>
      <c r="N60" s="29">
        <f t="shared" si="6"/>
        <v>380</v>
      </c>
      <c r="O60" s="216"/>
      <c r="P60" s="29" t="s">
        <v>854</v>
      </c>
      <c r="Q60" s="177" t="s">
        <v>988</v>
      </c>
      <c r="R60" s="29" t="s">
        <v>1374</v>
      </c>
      <c r="S60" s="178"/>
      <c r="T60" s="178"/>
      <c r="U60" s="178"/>
      <c r="V60" s="178"/>
      <c r="W60" s="178"/>
      <c r="X60" s="178"/>
      <c r="Y60" s="178"/>
      <c r="Z60" s="178"/>
      <c r="AA60" s="178"/>
      <c r="AB60" s="178"/>
    </row>
    <row r="61" ht="60.75" customHeight="1">
      <c r="A61" s="36">
        <v>58.0</v>
      </c>
      <c r="B61" s="87">
        <v>45161.0</v>
      </c>
      <c r="C61" s="87">
        <v>45164.0</v>
      </c>
      <c r="D61" s="36">
        <v>3.81401100124583E14</v>
      </c>
      <c r="E61" s="36">
        <v>501.0</v>
      </c>
      <c r="F61" s="142" t="s">
        <v>1375</v>
      </c>
      <c r="G61" s="142" t="s">
        <v>1376</v>
      </c>
      <c r="H61" s="142" t="s">
        <v>1376</v>
      </c>
      <c r="I61" s="142">
        <v>7.6338927E7</v>
      </c>
      <c r="J61" s="36"/>
      <c r="K61" s="36" t="s">
        <v>418</v>
      </c>
      <c r="L61" s="88"/>
      <c r="M61" s="36">
        <v>0.0</v>
      </c>
      <c r="N61" s="36">
        <v>0.0</v>
      </c>
      <c r="O61" s="36" t="s">
        <v>1377</v>
      </c>
      <c r="P61" s="36" t="s">
        <v>854</v>
      </c>
      <c r="Q61" s="89" t="s">
        <v>1298</v>
      </c>
      <c r="R61" s="36" t="s">
        <v>1378</v>
      </c>
      <c r="S61" s="114"/>
      <c r="T61" s="114"/>
      <c r="U61" s="114"/>
      <c r="V61" s="114"/>
      <c r="W61" s="114"/>
      <c r="X61" s="114"/>
      <c r="Y61" s="114"/>
      <c r="Z61" s="114"/>
      <c r="AA61" s="114"/>
      <c r="AB61" s="114"/>
    </row>
    <row r="62" ht="92.25" customHeight="1">
      <c r="A62" s="25">
        <v>59.0</v>
      </c>
      <c r="B62" s="26"/>
      <c r="C62" s="26"/>
      <c r="D62" s="105">
        <v>3.81401100124583E14</v>
      </c>
      <c r="E62" s="25">
        <v>502.0</v>
      </c>
      <c r="F62" s="146">
        <v>4257035.0</v>
      </c>
      <c r="G62" s="185" t="s">
        <v>1379</v>
      </c>
      <c r="H62" s="146" t="s">
        <v>1379</v>
      </c>
      <c r="I62" s="25">
        <v>7.0818429E7</v>
      </c>
      <c r="J62" s="155" t="s">
        <v>1380</v>
      </c>
      <c r="K62" s="25" t="s">
        <v>141</v>
      </c>
      <c r="L62" s="25" t="s">
        <v>27</v>
      </c>
      <c r="M62" s="25">
        <v>380.0</v>
      </c>
      <c r="N62" s="25">
        <f>M62</f>
        <v>380</v>
      </c>
      <c r="O62" s="27"/>
      <c r="P62" s="25" t="s">
        <v>854</v>
      </c>
      <c r="Q62" s="107" t="s">
        <v>1298</v>
      </c>
      <c r="R62" s="25" t="s">
        <v>1374</v>
      </c>
      <c r="S62" s="24"/>
      <c r="T62" s="24"/>
      <c r="U62" s="24"/>
      <c r="V62" s="24"/>
      <c r="W62" s="24"/>
      <c r="X62" s="24"/>
      <c r="Y62" s="24"/>
      <c r="Z62" s="24"/>
      <c r="AA62" s="24"/>
      <c r="AB62" s="24"/>
    </row>
    <row r="63" ht="47.25" customHeight="1">
      <c r="A63" s="25">
        <v>60.0</v>
      </c>
      <c r="B63" s="26">
        <v>45163.0</v>
      </c>
      <c r="C63" s="26">
        <v>45164.0</v>
      </c>
      <c r="D63" s="105">
        <v>3.81401100124583E14</v>
      </c>
      <c r="E63" s="25">
        <v>510.0</v>
      </c>
      <c r="F63" s="146" t="s">
        <v>1381</v>
      </c>
      <c r="G63" s="185" t="s">
        <v>1382</v>
      </c>
      <c r="H63" s="146" t="s">
        <v>1382</v>
      </c>
      <c r="I63" s="146">
        <v>7.5500003E7</v>
      </c>
      <c r="J63" s="155" t="s">
        <v>1383</v>
      </c>
      <c r="K63" s="25" t="s">
        <v>305</v>
      </c>
      <c r="L63" s="25" t="s">
        <v>27</v>
      </c>
      <c r="M63" s="25">
        <v>960.0</v>
      </c>
      <c r="N63" s="25">
        <v>960.0</v>
      </c>
      <c r="O63" s="27"/>
      <c r="P63" s="25" t="s">
        <v>854</v>
      </c>
      <c r="Q63" s="107" t="s">
        <v>1298</v>
      </c>
      <c r="R63" s="25" t="s">
        <v>1384</v>
      </c>
      <c r="S63" s="24"/>
      <c r="T63" s="24"/>
      <c r="U63" s="24"/>
      <c r="V63" s="24"/>
      <c r="W63" s="24"/>
      <c r="X63" s="24"/>
      <c r="Y63" s="24"/>
      <c r="Z63" s="24"/>
      <c r="AA63" s="24"/>
      <c r="AB63" s="24"/>
    </row>
    <row r="64" ht="22.5" customHeight="1">
      <c r="A64" s="25">
        <v>61.0</v>
      </c>
      <c r="B64" s="26">
        <v>45163.0</v>
      </c>
      <c r="C64" s="26">
        <v>45164.0</v>
      </c>
      <c r="D64" s="105">
        <v>3.81401100124584E14</v>
      </c>
      <c r="E64" s="25">
        <v>511.0</v>
      </c>
      <c r="F64" s="146" t="s">
        <v>1385</v>
      </c>
      <c r="G64" s="185" t="s">
        <v>1386</v>
      </c>
      <c r="H64" s="146" t="s">
        <v>1386</v>
      </c>
      <c r="I64" s="25">
        <v>7.567072E7</v>
      </c>
      <c r="J64" s="146" t="s">
        <v>1387</v>
      </c>
      <c r="K64" s="25" t="s">
        <v>418</v>
      </c>
      <c r="L64" s="27"/>
      <c r="M64" s="25">
        <v>1870.0</v>
      </c>
      <c r="N64" s="25">
        <f t="shared" ref="N64:N66" si="7">M64</f>
        <v>1870</v>
      </c>
      <c r="O64" s="27"/>
      <c r="P64" s="25" t="s">
        <v>854</v>
      </c>
      <c r="Q64" s="107" t="s">
        <v>1298</v>
      </c>
      <c r="R64" s="25" t="s">
        <v>1388</v>
      </c>
      <c r="S64" s="24"/>
      <c r="T64" s="24"/>
      <c r="U64" s="24"/>
      <c r="V64" s="24"/>
      <c r="W64" s="24"/>
      <c r="X64" s="24"/>
      <c r="Y64" s="24"/>
      <c r="Z64" s="24"/>
      <c r="AA64" s="24"/>
      <c r="AB64" s="24"/>
    </row>
    <row r="65" ht="22.5" customHeight="1">
      <c r="A65" s="25">
        <v>62.0</v>
      </c>
      <c r="B65" s="174"/>
      <c r="C65" s="174"/>
      <c r="D65" s="175">
        <v>3.81401100124585E14</v>
      </c>
      <c r="E65" s="29">
        <v>512.0</v>
      </c>
      <c r="F65" s="184" t="s">
        <v>1385</v>
      </c>
      <c r="G65" s="185" t="s">
        <v>1386</v>
      </c>
      <c r="H65" s="184" t="s">
        <v>1386</v>
      </c>
      <c r="I65" s="29">
        <v>7.567072E7</v>
      </c>
      <c r="J65" s="184" t="s">
        <v>1387</v>
      </c>
      <c r="K65" s="29" t="s">
        <v>418</v>
      </c>
      <c r="L65" s="216"/>
      <c r="M65" s="29">
        <v>110.0</v>
      </c>
      <c r="N65" s="29">
        <f t="shared" si="7"/>
        <v>110</v>
      </c>
      <c r="O65" s="216"/>
      <c r="P65" s="29" t="s">
        <v>854</v>
      </c>
      <c r="Q65" s="177" t="s">
        <v>964</v>
      </c>
      <c r="R65" s="29" t="s">
        <v>1389</v>
      </c>
      <c r="S65" s="178"/>
      <c r="T65" s="178"/>
      <c r="U65" s="178"/>
      <c r="V65" s="178"/>
      <c r="W65" s="178"/>
      <c r="X65" s="178"/>
      <c r="Y65" s="178"/>
      <c r="Z65" s="178"/>
      <c r="AA65" s="178"/>
      <c r="AB65" s="178"/>
    </row>
    <row r="66" ht="22.5" customHeight="1">
      <c r="A66" s="25">
        <v>63.0</v>
      </c>
      <c r="B66" s="174"/>
      <c r="C66" s="174"/>
      <c r="D66" s="175">
        <v>3.81401100124586E14</v>
      </c>
      <c r="E66" s="216"/>
      <c r="F66" s="184" t="s">
        <v>1385</v>
      </c>
      <c r="G66" s="185" t="s">
        <v>1386</v>
      </c>
      <c r="H66" s="184" t="s">
        <v>1386</v>
      </c>
      <c r="I66" s="29">
        <v>7.567072E7</v>
      </c>
      <c r="J66" s="184" t="s">
        <v>1387</v>
      </c>
      <c r="K66" s="29" t="s">
        <v>418</v>
      </c>
      <c r="L66" s="216"/>
      <c r="M66" s="29">
        <v>110.0</v>
      </c>
      <c r="N66" s="29">
        <f t="shared" si="7"/>
        <v>110</v>
      </c>
      <c r="O66" s="216"/>
      <c r="P66" s="29" t="s">
        <v>827</v>
      </c>
      <c r="Q66" s="177" t="s">
        <v>964</v>
      </c>
      <c r="R66" s="29" t="s">
        <v>1390</v>
      </c>
      <c r="S66" s="178"/>
      <c r="T66" s="178"/>
      <c r="U66" s="178"/>
      <c r="V66" s="178"/>
      <c r="W66" s="178"/>
      <c r="X66" s="178"/>
      <c r="Y66" s="178"/>
      <c r="Z66" s="178"/>
      <c r="AA66" s="178"/>
      <c r="AB66" s="178"/>
    </row>
    <row r="67" ht="133.5" customHeight="1">
      <c r="A67" s="25">
        <v>64.0</v>
      </c>
      <c r="B67" s="174">
        <v>45167.0</v>
      </c>
      <c r="C67" s="174">
        <v>45184.0</v>
      </c>
      <c r="D67" s="175">
        <v>3.81401100124586E14</v>
      </c>
      <c r="E67" s="29">
        <v>568.0</v>
      </c>
      <c r="F67" s="184">
        <v>7947577.0</v>
      </c>
      <c r="G67" s="184" t="s">
        <v>1391</v>
      </c>
      <c r="H67" s="184" t="s">
        <v>1392</v>
      </c>
      <c r="I67" s="184">
        <v>7.9395496E7</v>
      </c>
      <c r="J67" s="186" t="s">
        <v>1393</v>
      </c>
      <c r="K67" s="29" t="s">
        <v>141</v>
      </c>
      <c r="L67" s="29" t="s">
        <v>27</v>
      </c>
      <c r="M67" s="29">
        <v>695.0</v>
      </c>
      <c r="N67" s="29">
        <v>695.0</v>
      </c>
      <c r="O67" s="29" t="s">
        <v>1394</v>
      </c>
      <c r="P67" s="29" t="s">
        <v>854</v>
      </c>
      <c r="Q67" s="177" t="s">
        <v>964</v>
      </c>
      <c r="R67" s="29" t="s">
        <v>1395</v>
      </c>
      <c r="S67" s="178"/>
      <c r="T67" s="178"/>
      <c r="U67" s="178"/>
      <c r="V67" s="178"/>
      <c r="W67" s="178"/>
      <c r="X67" s="178"/>
      <c r="Y67" s="178"/>
      <c r="Z67" s="178"/>
      <c r="AA67" s="178"/>
      <c r="AB67" s="178"/>
    </row>
    <row r="68" ht="106.5" customHeight="1">
      <c r="A68" s="25">
        <v>65.0</v>
      </c>
      <c r="B68" s="26">
        <v>45169.0</v>
      </c>
      <c r="C68" s="26">
        <v>45169.0</v>
      </c>
      <c r="D68" s="105">
        <v>3.81401100124586E14</v>
      </c>
      <c r="E68" s="27"/>
      <c r="F68" s="226">
        <v>7.3630972E7</v>
      </c>
      <c r="G68" s="227" t="s">
        <v>1396</v>
      </c>
      <c r="H68" s="226" t="s">
        <v>1396</v>
      </c>
      <c r="I68" s="226" t="s">
        <v>1397</v>
      </c>
      <c r="J68" s="226" t="s">
        <v>1398</v>
      </c>
      <c r="K68" s="25" t="s">
        <v>458</v>
      </c>
      <c r="L68" s="27"/>
      <c r="M68" s="25">
        <v>1232.0</v>
      </c>
      <c r="N68" s="25">
        <f>1232</f>
        <v>1232</v>
      </c>
      <c r="O68" s="27"/>
      <c r="P68" s="25" t="s">
        <v>854</v>
      </c>
      <c r="Q68" s="107"/>
      <c r="R68" s="25" t="s">
        <v>1399</v>
      </c>
      <c r="S68" s="24"/>
      <c r="T68" s="24"/>
      <c r="U68" s="24"/>
      <c r="V68" s="24"/>
      <c r="W68" s="24"/>
      <c r="X68" s="24"/>
      <c r="Y68" s="24"/>
      <c r="Z68" s="24"/>
      <c r="AA68" s="24"/>
      <c r="AB68" s="24"/>
    </row>
    <row r="69" ht="33.75" customHeight="1">
      <c r="A69" s="13">
        <v>66.0</v>
      </c>
      <c r="B69" s="14"/>
      <c r="C69" s="14"/>
      <c r="D69" s="95"/>
      <c r="E69" s="15"/>
      <c r="F69" s="116"/>
      <c r="G69" s="116"/>
      <c r="H69" s="116"/>
      <c r="I69" s="116"/>
      <c r="J69" s="116"/>
      <c r="K69" s="13"/>
      <c r="L69" s="15"/>
      <c r="M69" s="13"/>
      <c r="N69" s="13"/>
      <c r="O69" s="15"/>
      <c r="P69" s="13"/>
      <c r="Q69" s="97"/>
      <c r="R69" s="13"/>
    </row>
    <row r="70" ht="33.75" customHeight="1">
      <c r="A70" s="13">
        <v>67.0</v>
      </c>
      <c r="B70" s="14"/>
      <c r="C70" s="14"/>
      <c r="D70" s="95"/>
      <c r="E70" s="15"/>
      <c r="F70" s="116"/>
      <c r="G70" s="116"/>
      <c r="H70" s="116"/>
      <c r="I70" s="116"/>
      <c r="J70" s="116"/>
      <c r="K70" s="13"/>
      <c r="L70" s="15"/>
      <c r="M70" s="13"/>
      <c r="N70" s="13"/>
      <c r="O70" s="15"/>
      <c r="P70" s="13"/>
      <c r="Q70" s="97"/>
      <c r="R70" s="13"/>
    </row>
    <row r="71" ht="33.75" customHeight="1">
      <c r="A71" s="13"/>
      <c r="B71" s="14"/>
      <c r="C71" s="14"/>
      <c r="D71" s="95"/>
      <c r="E71" s="15"/>
      <c r="F71" s="116"/>
      <c r="G71" s="116"/>
      <c r="H71" s="116"/>
      <c r="I71" s="116"/>
      <c r="J71" s="116"/>
      <c r="K71" s="13"/>
      <c r="L71" s="15"/>
      <c r="M71" s="13"/>
      <c r="N71" s="13"/>
      <c r="O71" s="15"/>
      <c r="P71" s="13"/>
      <c r="Q71" s="97"/>
      <c r="R71" s="13"/>
    </row>
    <row r="72">
      <c r="A72" s="40"/>
      <c r="B72" s="42"/>
      <c r="C72" s="42"/>
      <c r="D72" s="42"/>
      <c r="E72" s="42"/>
      <c r="F72" s="42"/>
      <c r="G72" s="110"/>
      <c r="H72" s="63" t="s">
        <v>560</v>
      </c>
      <c r="I72" s="44"/>
      <c r="J72" s="44"/>
      <c r="K72" s="44"/>
      <c r="L72" s="44"/>
      <c r="M72" s="228">
        <f t="shared" ref="M72:N72" si="8">SUM(M3:M68)</f>
        <v>47814</v>
      </c>
      <c r="N72" s="228">
        <f t="shared" si="8"/>
        <v>47814</v>
      </c>
      <c r="O72" s="110">
        <f>(M72*1)/M76</f>
        <v>2.3907</v>
      </c>
      <c r="P72" s="42"/>
      <c r="Q72" s="42"/>
      <c r="R72" s="42"/>
    </row>
    <row r="73">
      <c r="A73" s="13"/>
      <c r="B73" s="15"/>
      <c r="C73" s="15"/>
      <c r="D73" s="15"/>
      <c r="E73" s="15"/>
      <c r="F73" s="15"/>
      <c r="G73" s="15"/>
      <c r="H73" s="15"/>
      <c r="I73" s="15"/>
      <c r="J73" s="15"/>
      <c r="K73" s="15"/>
      <c r="L73" s="64" t="s">
        <v>563</v>
      </c>
      <c r="N73" s="65">
        <f>N72/D76</f>
        <v>6869.827586</v>
      </c>
      <c r="O73" s="15"/>
      <c r="P73" s="15"/>
      <c r="Q73" s="15"/>
      <c r="R73" s="15"/>
    </row>
    <row r="74">
      <c r="A74" s="13"/>
      <c r="B74" s="15"/>
      <c r="C74" s="15"/>
      <c r="D74" s="15"/>
      <c r="E74" s="15"/>
      <c r="F74" s="15"/>
      <c r="G74" s="15"/>
      <c r="H74" s="15"/>
      <c r="I74" s="15"/>
      <c r="J74" s="15"/>
      <c r="K74" s="15"/>
      <c r="L74" s="64"/>
      <c r="M74" s="64"/>
      <c r="N74" s="65"/>
      <c r="O74" s="15"/>
      <c r="P74" s="15"/>
      <c r="Q74" s="15"/>
      <c r="R74" s="15"/>
    </row>
    <row r="75">
      <c r="A75" s="13"/>
      <c r="B75" s="15"/>
      <c r="C75" s="15"/>
      <c r="D75" s="15"/>
      <c r="E75" s="15"/>
      <c r="F75" s="15"/>
      <c r="G75" s="15"/>
      <c r="H75" s="15"/>
      <c r="I75" s="15"/>
      <c r="J75" s="15"/>
      <c r="K75" s="15"/>
      <c r="L75" s="64"/>
      <c r="M75" s="64"/>
      <c r="N75" s="65"/>
      <c r="O75" s="15"/>
      <c r="P75" s="15"/>
      <c r="Q75" s="15"/>
      <c r="R75" s="15"/>
    </row>
    <row r="76">
      <c r="A76" s="13"/>
      <c r="B76" s="1"/>
      <c r="C76" s="229" t="s">
        <v>1400</v>
      </c>
      <c r="D76" s="230">
        <v>6.96</v>
      </c>
      <c r="E76" s="117" t="s">
        <v>1401</v>
      </c>
      <c r="F76" s="81">
        <v>0.05</v>
      </c>
      <c r="G76" s="13"/>
      <c r="H76" s="15"/>
      <c r="I76" s="15"/>
      <c r="J76" s="15"/>
      <c r="K76" s="15"/>
      <c r="L76" s="13" t="s">
        <v>1047</v>
      </c>
      <c r="M76" s="72">
        <v>20000.0</v>
      </c>
      <c r="N76" s="73">
        <f>M76/6.96</f>
        <v>2873.563218</v>
      </c>
      <c r="O76" s="15"/>
      <c r="P76" s="15"/>
      <c r="Q76" s="15"/>
      <c r="R76" s="15"/>
    </row>
    <row r="77">
      <c r="A77" s="13"/>
      <c r="B77" s="13"/>
      <c r="C77" s="231" t="s">
        <v>1402</v>
      </c>
      <c r="D77" s="232">
        <f>$M$72</f>
        <v>47814</v>
      </c>
      <c r="E77" s="118">
        <f t="shared" ref="E77:E78" si="10">D77*$F$76</f>
        <v>2390.7</v>
      </c>
      <c r="F77" s="15"/>
      <c r="G77" s="51" t="s">
        <v>377</v>
      </c>
      <c r="H77" s="51" t="s">
        <v>378</v>
      </c>
      <c r="I77" s="51" t="s">
        <v>378</v>
      </c>
      <c r="J77" s="15">
        <f>640-350</f>
        <v>290</v>
      </c>
      <c r="K77" s="15"/>
      <c r="L77" s="13" t="s">
        <v>1403</v>
      </c>
      <c r="M77" s="72">
        <f t="shared" ref="M77:N77" si="9">M76*5%</f>
        <v>1000</v>
      </c>
      <c r="N77" s="233">
        <f t="shared" si="9"/>
        <v>143.6781609</v>
      </c>
      <c r="O77" s="15"/>
      <c r="P77" s="15"/>
      <c r="Q77" s="15"/>
      <c r="R77" s="15"/>
    </row>
    <row r="78">
      <c r="A78" s="13"/>
      <c r="B78" s="13"/>
      <c r="C78" s="231" t="s">
        <v>1404</v>
      </c>
      <c r="D78" s="234">
        <f>D77/D76</f>
        <v>6869.827586</v>
      </c>
      <c r="E78" s="119">
        <f t="shared" si="10"/>
        <v>343.4913793</v>
      </c>
      <c r="F78" s="15"/>
      <c r="G78" s="52" t="s">
        <v>23</v>
      </c>
      <c r="H78" s="52" t="s">
        <v>1048</v>
      </c>
      <c r="I78" s="52" t="s">
        <v>671</v>
      </c>
      <c r="J78" s="15"/>
      <c r="K78" s="15"/>
      <c r="L78" s="83" t="s">
        <v>1405</v>
      </c>
      <c r="M78" s="235">
        <f>M76-M72</f>
        <v>-27814</v>
      </c>
      <c r="N78" s="15"/>
      <c r="O78" s="15"/>
      <c r="P78" s="15"/>
      <c r="Q78" s="15"/>
      <c r="R78" s="15"/>
    </row>
    <row r="79">
      <c r="A79" s="15"/>
      <c r="B79" s="13"/>
      <c r="C79" s="231" t="s">
        <v>1406</v>
      </c>
      <c r="D79" s="232"/>
      <c r="E79" s="118"/>
      <c r="F79" s="15"/>
      <c r="G79" s="51" t="s">
        <v>381</v>
      </c>
      <c r="H79" s="51" t="s">
        <v>382</v>
      </c>
      <c r="I79" s="51" t="s">
        <v>383</v>
      </c>
      <c r="J79" s="15"/>
      <c r="K79" s="15"/>
      <c r="L79" s="85" t="s">
        <v>1407</v>
      </c>
      <c r="M79" s="236">
        <f>-1*(M78)</f>
        <v>27814</v>
      </c>
      <c r="N79" s="15"/>
      <c r="O79" s="15"/>
      <c r="P79" s="15"/>
      <c r="Q79" s="15"/>
      <c r="R79" s="15"/>
    </row>
    <row r="80">
      <c r="A80" s="15"/>
      <c r="B80" s="15"/>
      <c r="C80" s="15"/>
      <c r="D80" s="15"/>
      <c r="E80" s="15"/>
      <c r="F80" s="15"/>
      <c r="G80" s="15"/>
      <c r="H80" s="15"/>
      <c r="I80" s="15"/>
      <c r="J80" s="15"/>
      <c r="K80" s="15"/>
      <c r="L80" s="15"/>
      <c r="M80" s="15"/>
      <c r="N80" s="15"/>
      <c r="O80" s="15"/>
      <c r="P80" s="15"/>
      <c r="Q80" s="15"/>
      <c r="R80" s="15"/>
    </row>
    <row r="81">
      <c r="A81" s="15"/>
      <c r="B81" s="15"/>
      <c r="C81" s="15"/>
      <c r="D81" s="15"/>
      <c r="E81" s="15"/>
      <c r="F81" s="15"/>
      <c r="G81" s="15">
        <f>200*5%</f>
        <v>10</v>
      </c>
      <c r="H81" s="15"/>
      <c r="I81" s="15">
        <f>420-70</f>
        <v>350</v>
      </c>
      <c r="J81" s="15"/>
      <c r="K81" s="15"/>
      <c r="L81" s="13" t="s">
        <v>821</v>
      </c>
      <c r="M81" s="13">
        <v>3420.0</v>
      </c>
      <c r="N81" s="15"/>
      <c r="O81" s="15"/>
      <c r="P81" s="15"/>
      <c r="Q81" s="15"/>
      <c r="R81" s="15"/>
    </row>
    <row r="82" ht="30.75" customHeight="1">
      <c r="A82" s="15"/>
      <c r="B82" s="55"/>
      <c r="C82" s="237" t="s">
        <v>1408</v>
      </c>
      <c r="D82" s="237">
        <v>6.96</v>
      </c>
      <c r="E82" s="238"/>
      <c r="F82" s="55"/>
      <c r="G82" s="55"/>
      <c r="H82" s="55"/>
      <c r="I82" s="55"/>
      <c r="J82" s="15"/>
      <c r="K82" s="15"/>
      <c r="L82" s="13" t="s">
        <v>1409</v>
      </c>
      <c r="M82" s="13">
        <v>24927.0</v>
      </c>
      <c r="N82" s="13">
        <v>37587.0</v>
      </c>
      <c r="O82" s="13" t="s">
        <v>1410</v>
      </c>
      <c r="P82" s="239">
        <v>45153.0</v>
      </c>
      <c r="Q82" s="15"/>
      <c r="R82" s="15"/>
    </row>
    <row r="83">
      <c r="A83" s="15"/>
      <c r="B83" s="66">
        <v>0.05</v>
      </c>
      <c r="C83" s="231" t="s">
        <v>1411</v>
      </c>
      <c r="D83" s="234">
        <f>D78*B83</f>
        <v>343.4913793</v>
      </c>
      <c r="E83" s="231" t="s">
        <v>1412</v>
      </c>
      <c r="F83" s="15"/>
      <c r="G83" s="15"/>
      <c r="H83" s="15"/>
      <c r="I83" s="15"/>
      <c r="J83" s="15"/>
      <c r="K83" s="15"/>
      <c r="L83" s="13" t="s">
        <v>1409</v>
      </c>
      <c r="M83" s="13">
        <v>40267.0</v>
      </c>
      <c r="N83" s="13">
        <f>N72-M81</f>
        <v>44394</v>
      </c>
      <c r="O83" s="239"/>
      <c r="P83" s="239">
        <v>45156.0</v>
      </c>
      <c r="Q83" s="15"/>
      <c r="R83" s="15"/>
    </row>
    <row r="84">
      <c r="A84" s="15"/>
      <c r="B84" s="66">
        <v>0.05</v>
      </c>
      <c r="C84" s="231" t="s">
        <v>1413</v>
      </c>
      <c r="D84" s="234">
        <f>D77*B84</f>
        <v>2390.7</v>
      </c>
      <c r="E84" s="231" t="s">
        <v>1414</v>
      </c>
      <c r="F84" s="15"/>
      <c r="G84" s="15"/>
      <c r="H84" s="15"/>
      <c r="I84" s="15"/>
      <c r="J84" s="15"/>
      <c r="K84" s="15"/>
      <c r="L84" s="13" t="s">
        <v>1409</v>
      </c>
      <c r="M84" s="15">
        <f>M72</f>
        <v>47814</v>
      </c>
      <c r="N84" s="15"/>
      <c r="O84" s="13"/>
      <c r="P84" s="15"/>
      <c r="Q84" s="15"/>
      <c r="R84" s="15"/>
    </row>
    <row r="85">
      <c r="A85" s="15"/>
      <c r="B85" s="15"/>
      <c r="C85" s="15"/>
      <c r="D85" s="15"/>
      <c r="E85" s="15"/>
      <c r="F85" s="15"/>
      <c r="G85" s="15"/>
      <c r="H85" s="15"/>
      <c r="I85" s="15"/>
      <c r="J85" s="15"/>
      <c r="K85" s="15"/>
      <c r="L85" s="15"/>
      <c r="M85" s="15"/>
      <c r="N85" s="13">
        <v>48264.0</v>
      </c>
      <c r="O85" s="13" t="s">
        <v>1415</v>
      </c>
      <c r="P85" s="15"/>
      <c r="Q85" s="15"/>
      <c r="R85" s="15"/>
    </row>
    <row r="86">
      <c r="A86" s="15"/>
      <c r="B86" s="15">
        <f>1000*5%</f>
        <v>50</v>
      </c>
      <c r="C86" s="15"/>
      <c r="D86" s="15"/>
      <c r="E86" s="15"/>
      <c r="F86" s="15"/>
      <c r="G86" s="15"/>
      <c r="H86" s="15"/>
      <c r="I86" s="15"/>
      <c r="J86" s="15"/>
      <c r="K86" s="15"/>
      <c r="L86" s="13"/>
      <c r="M86" s="15"/>
      <c r="N86" s="15">
        <f>N85*5%</f>
        <v>2413.2</v>
      </c>
      <c r="O86" s="13" t="s">
        <v>1416</v>
      </c>
      <c r="P86" s="15"/>
      <c r="Q86" s="15"/>
      <c r="R86" s="15"/>
    </row>
    <row r="87">
      <c r="A87" s="15"/>
      <c r="B87" s="15"/>
      <c r="C87" s="15"/>
      <c r="D87" s="15"/>
      <c r="E87" s="15"/>
      <c r="F87" s="15"/>
      <c r="G87" s="15"/>
      <c r="H87" s="15"/>
      <c r="I87" s="15"/>
      <c r="J87" s="15"/>
      <c r="K87" s="15"/>
      <c r="L87" s="13"/>
      <c r="M87" s="15"/>
      <c r="N87" s="15"/>
      <c r="O87" s="15"/>
      <c r="P87" s="15"/>
      <c r="Q87" s="15"/>
      <c r="R87" s="15"/>
    </row>
    <row r="88">
      <c r="A88" s="15"/>
      <c r="B88" s="15"/>
      <c r="C88" s="15"/>
      <c r="D88" s="15"/>
      <c r="E88" s="15"/>
      <c r="F88" s="15"/>
      <c r="G88" s="15"/>
      <c r="H88" s="15"/>
      <c r="I88" s="15"/>
      <c r="J88" s="15"/>
      <c r="K88" s="15"/>
      <c r="L88" s="15"/>
      <c r="M88" s="15"/>
      <c r="N88" s="15"/>
      <c r="O88" s="15"/>
      <c r="P88" s="15"/>
      <c r="Q88" s="15"/>
      <c r="R88" s="15"/>
    </row>
    <row r="89">
      <c r="A89" s="15"/>
      <c r="B89" s="15"/>
      <c r="C89" s="15"/>
      <c r="D89" s="15"/>
      <c r="E89" s="15"/>
      <c r="F89" s="15"/>
      <c r="G89" s="15"/>
      <c r="H89" s="15"/>
      <c r="I89" s="15"/>
      <c r="J89" s="15"/>
      <c r="K89" s="15"/>
      <c r="L89" s="15"/>
      <c r="M89" s="15"/>
      <c r="N89" s="15"/>
      <c r="O89" s="15"/>
      <c r="P89" s="15"/>
      <c r="Q89" s="15"/>
      <c r="R89" s="15"/>
    </row>
    <row r="90">
      <c r="A90" s="15"/>
      <c r="B90" s="15"/>
      <c r="C90" s="15"/>
      <c r="D90" s="15"/>
      <c r="E90" s="15"/>
      <c r="F90" s="15"/>
      <c r="G90" s="15"/>
      <c r="H90" s="15"/>
      <c r="I90" s="15"/>
      <c r="J90" s="15"/>
      <c r="K90" s="15"/>
      <c r="L90" s="15"/>
      <c r="M90" s="15"/>
      <c r="N90" s="15"/>
      <c r="O90" s="15"/>
      <c r="P90" s="15"/>
      <c r="Q90" s="15"/>
      <c r="R90" s="15"/>
    </row>
    <row r="91">
      <c r="A91" s="15"/>
      <c r="B91" s="15"/>
      <c r="C91" s="15"/>
      <c r="D91" s="15"/>
      <c r="E91" s="15"/>
      <c r="F91" s="15"/>
      <c r="G91" s="15"/>
      <c r="H91" s="15"/>
      <c r="I91" s="15"/>
      <c r="J91" s="15"/>
      <c r="K91" s="15"/>
      <c r="L91" s="15"/>
      <c r="M91" s="15"/>
      <c r="N91" s="15"/>
      <c r="O91" s="15"/>
      <c r="P91" s="15"/>
      <c r="Q91" s="15"/>
      <c r="R91" s="15"/>
    </row>
    <row r="92">
      <c r="A92" s="15"/>
      <c r="B92" s="15"/>
      <c r="C92" s="15"/>
      <c r="D92" s="15"/>
      <c r="E92" s="15"/>
      <c r="F92" s="15"/>
      <c r="G92" s="15"/>
      <c r="H92" s="15"/>
      <c r="I92" s="15"/>
      <c r="J92" s="15"/>
      <c r="K92" s="15"/>
      <c r="L92" s="15"/>
      <c r="M92" s="15"/>
      <c r="N92" s="15"/>
      <c r="O92" s="15"/>
      <c r="P92" s="15"/>
      <c r="Q92" s="15"/>
      <c r="R92" s="15"/>
    </row>
    <row r="93">
      <c r="A93" s="15"/>
      <c r="B93" s="15"/>
      <c r="C93" s="15"/>
      <c r="D93" s="15"/>
      <c r="E93" s="15"/>
      <c r="F93" s="15"/>
      <c r="G93" s="15"/>
      <c r="H93" s="15"/>
      <c r="I93" s="15"/>
      <c r="J93" s="15"/>
      <c r="K93" s="15"/>
      <c r="L93" s="15"/>
      <c r="M93" s="15"/>
      <c r="N93" s="15"/>
      <c r="O93" s="15"/>
      <c r="P93" s="15"/>
      <c r="Q93" s="15"/>
      <c r="R93" s="15"/>
    </row>
    <row r="94">
      <c r="A94" s="15"/>
      <c r="B94" s="15"/>
      <c r="C94" s="15"/>
      <c r="D94" s="15"/>
      <c r="E94" s="15"/>
      <c r="F94" s="15"/>
      <c r="G94" s="15"/>
      <c r="H94" s="15"/>
      <c r="I94" s="15"/>
      <c r="J94" s="15"/>
      <c r="K94" s="15"/>
      <c r="L94" s="15"/>
      <c r="M94" s="15"/>
      <c r="N94" s="15"/>
      <c r="O94" s="15"/>
      <c r="P94" s="15"/>
      <c r="Q94" s="15"/>
      <c r="R94" s="15"/>
    </row>
    <row r="95">
      <c r="A95" s="15"/>
      <c r="B95" s="15"/>
      <c r="C95" s="15"/>
      <c r="D95" s="15"/>
      <c r="E95" s="15"/>
      <c r="F95" s="15"/>
      <c r="G95" s="15"/>
      <c r="H95" s="15"/>
      <c r="I95" s="15"/>
      <c r="J95" s="15"/>
      <c r="K95" s="15"/>
      <c r="L95" s="15"/>
      <c r="M95" s="15"/>
      <c r="N95" s="15"/>
      <c r="O95" s="15"/>
      <c r="P95" s="15"/>
      <c r="Q95" s="15"/>
      <c r="R95" s="15"/>
    </row>
    <row r="96">
      <c r="A96" s="15"/>
      <c r="B96" s="15"/>
      <c r="C96" s="15"/>
      <c r="D96" s="15"/>
      <c r="E96" s="15"/>
      <c r="F96" s="15"/>
      <c r="G96" s="15"/>
      <c r="H96" s="15"/>
      <c r="I96" s="15"/>
      <c r="J96" s="15"/>
      <c r="K96" s="15"/>
      <c r="L96" s="15"/>
      <c r="M96" s="15"/>
      <c r="N96" s="15"/>
      <c r="O96" s="15"/>
      <c r="P96" s="15"/>
      <c r="Q96" s="15"/>
      <c r="R96" s="15"/>
    </row>
    <row r="97">
      <c r="A97" s="15"/>
      <c r="B97" s="15"/>
      <c r="C97" s="15"/>
      <c r="D97" s="15"/>
      <c r="E97" s="15"/>
      <c r="F97" s="15"/>
      <c r="G97" s="15"/>
      <c r="H97" s="15"/>
      <c r="I97" s="15"/>
      <c r="J97" s="15"/>
      <c r="K97" s="15"/>
      <c r="L97" s="15"/>
      <c r="M97" s="15"/>
      <c r="N97" s="15"/>
      <c r="O97" s="15"/>
      <c r="P97" s="15"/>
      <c r="Q97" s="15"/>
      <c r="R97" s="15"/>
    </row>
    <row r="98">
      <c r="A98" s="15"/>
      <c r="B98" s="15"/>
      <c r="C98" s="15"/>
      <c r="D98" s="15"/>
      <c r="E98" s="15"/>
      <c r="F98" s="15"/>
      <c r="G98" s="15"/>
      <c r="H98" s="15"/>
      <c r="I98" s="15"/>
      <c r="J98" s="15"/>
      <c r="K98" s="15"/>
      <c r="L98" s="15"/>
      <c r="M98" s="15"/>
      <c r="N98" s="15"/>
      <c r="O98" s="15"/>
      <c r="P98" s="15"/>
      <c r="Q98" s="15"/>
      <c r="R98" s="15"/>
    </row>
    <row r="99">
      <c r="A99" s="15"/>
      <c r="B99" s="15"/>
      <c r="C99" s="15"/>
      <c r="D99" s="15"/>
      <c r="E99" s="15"/>
      <c r="F99" s="15"/>
      <c r="G99" s="15"/>
      <c r="H99" s="15"/>
      <c r="I99" s="15"/>
      <c r="J99" s="15"/>
      <c r="K99" s="15"/>
      <c r="L99" s="15"/>
      <c r="M99" s="15"/>
      <c r="N99" s="15"/>
      <c r="O99" s="15"/>
      <c r="P99" s="15"/>
      <c r="Q99" s="15"/>
      <c r="R99" s="15"/>
    </row>
    <row r="100">
      <c r="A100" s="15"/>
      <c r="B100" s="15"/>
      <c r="C100" s="15"/>
      <c r="D100" s="15"/>
      <c r="E100" s="15"/>
      <c r="F100" s="15"/>
      <c r="G100" s="15"/>
      <c r="H100" s="15"/>
      <c r="I100" s="15"/>
      <c r="J100" s="15"/>
      <c r="K100" s="15"/>
      <c r="L100" s="15"/>
      <c r="M100" s="15"/>
      <c r="N100" s="15"/>
      <c r="O100" s="15"/>
      <c r="P100" s="15"/>
      <c r="Q100" s="15"/>
      <c r="R100" s="15"/>
    </row>
    <row r="101">
      <c r="A101" s="15"/>
      <c r="B101" s="15"/>
      <c r="C101" s="15"/>
      <c r="D101" s="15"/>
      <c r="E101" s="15"/>
      <c r="F101" s="15"/>
      <c r="G101" s="15"/>
      <c r="H101" s="15"/>
      <c r="I101" s="15"/>
      <c r="J101" s="15"/>
      <c r="K101" s="15"/>
      <c r="L101" s="15"/>
      <c r="M101" s="15"/>
      <c r="N101" s="15"/>
      <c r="O101" s="15"/>
      <c r="P101" s="15"/>
      <c r="Q101" s="15"/>
      <c r="R101" s="15"/>
    </row>
    <row r="102">
      <c r="A102" s="15"/>
      <c r="B102" s="15"/>
      <c r="C102" s="15"/>
      <c r="D102" s="15"/>
      <c r="E102" s="15"/>
      <c r="F102" s="15"/>
      <c r="G102" s="15"/>
      <c r="H102" s="15"/>
      <c r="I102" s="15"/>
      <c r="J102" s="15"/>
      <c r="K102" s="15"/>
      <c r="L102" s="15"/>
      <c r="M102" s="15"/>
      <c r="N102" s="15"/>
      <c r="O102" s="15"/>
      <c r="P102" s="15"/>
      <c r="Q102" s="15"/>
      <c r="R102" s="15"/>
    </row>
    <row r="103">
      <c r="A103" s="15"/>
      <c r="B103" s="15"/>
      <c r="C103" s="15"/>
      <c r="D103" s="15"/>
      <c r="E103" s="15"/>
      <c r="F103" s="15"/>
      <c r="G103" s="15"/>
      <c r="H103" s="15"/>
      <c r="I103" s="15"/>
      <c r="J103" s="15"/>
      <c r="K103" s="15"/>
      <c r="L103" s="15"/>
      <c r="M103" s="15"/>
      <c r="N103" s="15"/>
      <c r="O103" s="15"/>
      <c r="P103" s="15"/>
      <c r="Q103" s="15"/>
      <c r="R103" s="15"/>
    </row>
    <row r="104">
      <c r="A104" s="15"/>
      <c r="B104" s="15"/>
      <c r="C104" s="15"/>
      <c r="D104" s="15"/>
      <c r="E104" s="15"/>
      <c r="F104" s="15"/>
      <c r="G104" s="15"/>
      <c r="H104" s="15"/>
      <c r="I104" s="15"/>
      <c r="J104" s="15"/>
      <c r="K104" s="15"/>
      <c r="L104" s="15"/>
      <c r="M104" s="15"/>
      <c r="N104" s="15"/>
      <c r="O104" s="15"/>
      <c r="P104" s="15"/>
      <c r="Q104" s="15"/>
      <c r="R104" s="15"/>
    </row>
    <row r="105">
      <c r="A105" s="15"/>
      <c r="B105" s="15"/>
      <c r="C105" s="15"/>
      <c r="D105" s="15"/>
      <c r="E105" s="15"/>
      <c r="F105" s="15"/>
      <c r="G105" s="15"/>
      <c r="H105" s="15"/>
      <c r="I105" s="15"/>
      <c r="J105" s="15"/>
      <c r="K105" s="15"/>
      <c r="L105" s="15"/>
      <c r="M105" s="15"/>
      <c r="N105" s="15"/>
      <c r="O105" s="15"/>
      <c r="P105" s="15"/>
      <c r="Q105" s="15"/>
      <c r="R105" s="15"/>
    </row>
    <row r="106">
      <c r="A106" s="15"/>
      <c r="B106" s="15"/>
      <c r="C106" s="15"/>
      <c r="D106" s="15"/>
      <c r="E106" s="15"/>
      <c r="F106" s="15"/>
      <c r="G106" s="15"/>
      <c r="H106" s="15"/>
      <c r="I106" s="15"/>
      <c r="J106" s="15"/>
      <c r="K106" s="15"/>
      <c r="L106" s="15"/>
      <c r="M106" s="15"/>
      <c r="N106" s="15"/>
      <c r="O106" s="15"/>
      <c r="P106" s="15"/>
      <c r="Q106" s="15"/>
      <c r="R106" s="15"/>
    </row>
    <row r="107">
      <c r="A107" s="15"/>
      <c r="B107" s="15"/>
      <c r="C107" s="15"/>
      <c r="D107" s="15"/>
      <c r="E107" s="15"/>
      <c r="F107" s="15"/>
      <c r="G107" s="15"/>
      <c r="H107" s="15"/>
      <c r="I107" s="15"/>
      <c r="J107" s="15"/>
      <c r="K107" s="15"/>
      <c r="L107" s="15"/>
      <c r="M107" s="15"/>
      <c r="N107" s="15"/>
      <c r="O107" s="15"/>
      <c r="P107" s="15"/>
      <c r="Q107" s="15"/>
      <c r="R107" s="15"/>
    </row>
    <row r="108">
      <c r="A108" s="15"/>
      <c r="B108" s="15"/>
      <c r="C108" s="15"/>
      <c r="D108" s="15"/>
      <c r="E108" s="15"/>
      <c r="F108" s="15"/>
      <c r="G108" s="15"/>
      <c r="H108" s="15"/>
      <c r="I108" s="15"/>
      <c r="J108" s="15"/>
      <c r="K108" s="15"/>
      <c r="L108" s="15"/>
      <c r="M108" s="15"/>
      <c r="N108" s="15"/>
      <c r="O108" s="15"/>
      <c r="P108" s="15"/>
      <c r="Q108" s="15"/>
      <c r="R108" s="15"/>
    </row>
    <row r="109">
      <c r="A109" s="15"/>
      <c r="B109" s="15"/>
      <c r="C109" s="15"/>
      <c r="D109" s="15"/>
      <c r="E109" s="15"/>
      <c r="F109" s="15"/>
      <c r="G109" s="15"/>
      <c r="H109" s="15"/>
      <c r="I109" s="15"/>
      <c r="J109" s="15"/>
      <c r="K109" s="15"/>
      <c r="L109" s="15"/>
      <c r="M109" s="15"/>
      <c r="N109" s="15"/>
      <c r="O109" s="15"/>
      <c r="P109" s="15"/>
      <c r="Q109" s="15"/>
      <c r="R109" s="15"/>
    </row>
    <row r="110">
      <c r="A110" s="15"/>
      <c r="B110" s="15"/>
      <c r="C110" s="15"/>
      <c r="D110" s="15"/>
      <c r="E110" s="15"/>
      <c r="F110" s="15"/>
      <c r="G110" s="15"/>
      <c r="H110" s="15"/>
      <c r="I110" s="15"/>
      <c r="J110" s="15"/>
      <c r="K110" s="15"/>
      <c r="L110" s="15"/>
      <c r="M110" s="15"/>
      <c r="N110" s="15"/>
      <c r="O110" s="15"/>
      <c r="P110" s="15"/>
      <c r="Q110" s="15"/>
      <c r="R110" s="15"/>
    </row>
    <row r="111">
      <c r="A111" s="15"/>
      <c r="B111" s="15"/>
      <c r="C111" s="15"/>
      <c r="D111" s="15"/>
      <c r="E111" s="15"/>
      <c r="F111" s="15"/>
      <c r="G111" s="15"/>
      <c r="H111" s="15"/>
      <c r="I111" s="15"/>
      <c r="J111" s="15"/>
      <c r="K111" s="15"/>
      <c r="L111" s="15"/>
      <c r="M111" s="15"/>
      <c r="N111" s="15"/>
      <c r="O111" s="15"/>
      <c r="P111" s="15"/>
      <c r="Q111" s="15"/>
      <c r="R111" s="15"/>
    </row>
    <row r="112">
      <c r="A112" s="15"/>
      <c r="B112" s="15"/>
      <c r="C112" s="15"/>
      <c r="D112" s="15"/>
      <c r="E112" s="15"/>
      <c r="F112" s="15"/>
      <c r="G112" s="15"/>
      <c r="H112" s="15"/>
      <c r="I112" s="15"/>
      <c r="J112" s="15"/>
      <c r="K112" s="15"/>
      <c r="L112" s="15"/>
      <c r="M112" s="15"/>
      <c r="N112" s="15"/>
      <c r="O112" s="15"/>
      <c r="P112" s="15"/>
      <c r="Q112" s="15"/>
      <c r="R112" s="15"/>
    </row>
    <row r="113">
      <c r="A113" s="15"/>
      <c r="B113" s="15"/>
      <c r="C113" s="15"/>
      <c r="D113" s="15"/>
      <c r="E113" s="15"/>
      <c r="F113" s="15"/>
      <c r="G113" s="15"/>
      <c r="H113" s="15"/>
      <c r="I113" s="15"/>
      <c r="J113" s="15"/>
      <c r="K113" s="15"/>
      <c r="L113" s="15"/>
      <c r="M113" s="15"/>
      <c r="N113" s="15"/>
      <c r="O113" s="15"/>
      <c r="P113" s="15"/>
      <c r="Q113" s="15"/>
      <c r="R113" s="15"/>
    </row>
    <row r="114">
      <c r="A114" s="15"/>
      <c r="B114" s="15"/>
      <c r="C114" s="15"/>
      <c r="D114" s="15"/>
      <c r="E114" s="15"/>
      <c r="F114" s="15"/>
      <c r="G114" s="15"/>
      <c r="H114" s="15"/>
      <c r="I114" s="15"/>
      <c r="J114" s="15"/>
      <c r="K114" s="15"/>
      <c r="L114" s="15"/>
      <c r="M114" s="15"/>
      <c r="N114" s="15"/>
      <c r="O114" s="15"/>
      <c r="P114" s="15"/>
      <c r="Q114" s="15"/>
      <c r="R114" s="15"/>
    </row>
    <row r="115">
      <c r="A115" s="15"/>
      <c r="B115" s="15"/>
      <c r="C115" s="15"/>
      <c r="D115" s="15"/>
      <c r="E115" s="15"/>
      <c r="F115" s="15"/>
      <c r="G115" s="15"/>
      <c r="H115" s="15"/>
      <c r="I115" s="15"/>
      <c r="J115" s="15"/>
      <c r="K115" s="15"/>
      <c r="L115" s="15"/>
      <c r="M115" s="15"/>
      <c r="N115" s="15"/>
      <c r="O115" s="15"/>
      <c r="P115" s="15"/>
      <c r="Q115" s="15"/>
      <c r="R115" s="15"/>
    </row>
    <row r="116">
      <c r="A116" s="15"/>
      <c r="B116" s="15"/>
      <c r="C116" s="15"/>
      <c r="D116" s="15"/>
      <c r="E116" s="15"/>
      <c r="F116" s="15"/>
      <c r="G116" s="15"/>
      <c r="H116" s="15"/>
      <c r="I116" s="15"/>
      <c r="J116" s="15"/>
      <c r="K116" s="15"/>
      <c r="L116" s="15"/>
      <c r="M116" s="15"/>
      <c r="N116" s="15"/>
      <c r="O116" s="15"/>
      <c r="P116" s="15"/>
      <c r="Q116" s="15"/>
      <c r="R116" s="15"/>
    </row>
    <row r="117">
      <c r="A117" s="15"/>
      <c r="B117" s="15"/>
      <c r="C117" s="15"/>
      <c r="D117" s="15"/>
      <c r="E117" s="15"/>
      <c r="F117" s="15"/>
      <c r="G117" s="15"/>
      <c r="H117" s="15"/>
      <c r="I117" s="15"/>
      <c r="J117" s="15"/>
      <c r="K117" s="15"/>
      <c r="L117" s="15"/>
      <c r="M117" s="15"/>
      <c r="N117" s="15"/>
      <c r="O117" s="15"/>
      <c r="P117" s="15"/>
      <c r="Q117" s="15"/>
      <c r="R117" s="15"/>
    </row>
    <row r="118">
      <c r="A118" s="15"/>
      <c r="B118" s="15"/>
      <c r="C118" s="15"/>
      <c r="D118" s="15"/>
      <c r="E118" s="15"/>
      <c r="F118" s="15"/>
      <c r="G118" s="15"/>
      <c r="H118" s="15"/>
      <c r="I118" s="15"/>
      <c r="J118" s="15"/>
      <c r="K118" s="15"/>
      <c r="L118" s="15"/>
      <c r="M118" s="15"/>
      <c r="N118" s="15"/>
      <c r="O118" s="15"/>
      <c r="P118" s="15"/>
      <c r="Q118" s="15"/>
      <c r="R118" s="15"/>
    </row>
    <row r="119">
      <c r="A119" s="15"/>
      <c r="B119" s="15"/>
      <c r="C119" s="15"/>
      <c r="D119" s="15"/>
      <c r="E119" s="15"/>
      <c r="F119" s="15"/>
      <c r="G119" s="15"/>
      <c r="H119" s="15"/>
      <c r="I119" s="15"/>
      <c r="J119" s="15"/>
      <c r="K119" s="15"/>
      <c r="L119" s="15"/>
      <c r="M119" s="15"/>
      <c r="N119" s="15"/>
      <c r="O119" s="15"/>
      <c r="P119" s="15"/>
      <c r="Q119" s="15"/>
      <c r="R119" s="15"/>
    </row>
    <row r="120">
      <c r="A120" s="15"/>
      <c r="B120" s="15"/>
      <c r="C120" s="15"/>
      <c r="D120" s="15"/>
      <c r="E120" s="15"/>
      <c r="F120" s="15"/>
      <c r="G120" s="15"/>
      <c r="H120" s="15"/>
      <c r="I120" s="15"/>
      <c r="J120" s="15"/>
      <c r="K120" s="15"/>
      <c r="L120" s="15"/>
      <c r="M120" s="15"/>
      <c r="N120" s="15"/>
      <c r="O120" s="15"/>
      <c r="P120" s="15"/>
      <c r="Q120" s="15"/>
      <c r="R120" s="15"/>
    </row>
    <row r="121">
      <c r="A121" s="15"/>
      <c r="B121" s="15"/>
      <c r="C121" s="15"/>
      <c r="D121" s="15"/>
      <c r="E121" s="15"/>
      <c r="F121" s="15"/>
      <c r="G121" s="15"/>
      <c r="H121" s="15"/>
      <c r="I121" s="15"/>
      <c r="J121" s="15"/>
      <c r="K121" s="15"/>
      <c r="L121" s="15"/>
      <c r="M121" s="15"/>
      <c r="N121" s="15"/>
      <c r="O121" s="15"/>
      <c r="P121" s="15"/>
      <c r="Q121" s="15"/>
      <c r="R121" s="15"/>
    </row>
    <row r="122">
      <c r="A122" s="15"/>
      <c r="B122" s="15"/>
      <c r="C122" s="15"/>
      <c r="D122" s="15"/>
      <c r="E122" s="15"/>
      <c r="F122" s="15"/>
      <c r="G122" s="15"/>
      <c r="H122" s="15"/>
      <c r="I122" s="15"/>
      <c r="J122" s="15"/>
      <c r="K122" s="15"/>
      <c r="L122" s="15"/>
      <c r="M122" s="15"/>
      <c r="N122" s="15"/>
      <c r="O122" s="15"/>
      <c r="P122" s="15"/>
      <c r="Q122" s="15"/>
      <c r="R122" s="15"/>
    </row>
    <row r="123">
      <c r="A123" s="15"/>
      <c r="B123" s="15"/>
      <c r="C123" s="15"/>
      <c r="D123" s="15"/>
      <c r="E123" s="15"/>
      <c r="F123" s="15"/>
      <c r="G123" s="15"/>
      <c r="H123" s="15"/>
      <c r="I123" s="15"/>
      <c r="J123" s="15"/>
      <c r="K123" s="15"/>
      <c r="L123" s="15"/>
      <c r="M123" s="15"/>
      <c r="N123" s="15"/>
      <c r="O123" s="15"/>
      <c r="P123" s="15"/>
      <c r="Q123" s="15"/>
      <c r="R123" s="15"/>
    </row>
    <row r="124">
      <c r="A124" s="15"/>
      <c r="B124" s="15"/>
      <c r="C124" s="15"/>
      <c r="D124" s="15"/>
      <c r="E124" s="15"/>
      <c r="F124" s="15"/>
      <c r="G124" s="15"/>
      <c r="H124" s="15"/>
      <c r="I124" s="15"/>
      <c r="J124" s="15"/>
      <c r="K124" s="15"/>
      <c r="L124" s="15"/>
      <c r="M124" s="15"/>
      <c r="N124" s="15"/>
      <c r="O124" s="15"/>
      <c r="P124" s="15"/>
      <c r="Q124" s="15"/>
      <c r="R124" s="15"/>
    </row>
    <row r="125">
      <c r="A125" s="15"/>
      <c r="B125" s="15"/>
      <c r="C125" s="15"/>
      <c r="D125" s="15"/>
      <c r="E125" s="15"/>
      <c r="F125" s="15"/>
      <c r="G125" s="15"/>
      <c r="H125" s="15"/>
      <c r="I125" s="15"/>
      <c r="J125" s="15"/>
      <c r="K125" s="15"/>
      <c r="L125" s="15"/>
      <c r="M125" s="15"/>
      <c r="N125" s="15"/>
      <c r="O125" s="15"/>
      <c r="P125" s="15"/>
      <c r="Q125" s="15"/>
      <c r="R125" s="15"/>
    </row>
    <row r="126">
      <c r="A126" s="15"/>
      <c r="B126" s="15"/>
      <c r="C126" s="15"/>
      <c r="D126" s="15"/>
      <c r="E126" s="15"/>
      <c r="F126" s="15"/>
      <c r="G126" s="15"/>
      <c r="H126" s="15"/>
      <c r="I126" s="15"/>
      <c r="J126" s="15"/>
      <c r="K126" s="15"/>
      <c r="L126" s="15"/>
      <c r="M126" s="15"/>
      <c r="N126" s="15"/>
      <c r="O126" s="15"/>
      <c r="P126" s="15"/>
      <c r="Q126" s="15"/>
      <c r="R126" s="15"/>
    </row>
    <row r="127">
      <c r="A127" s="15"/>
      <c r="B127" s="15"/>
      <c r="C127" s="15"/>
      <c r="D127" s="15"/>
      <c r="E127" s="15"/>
      <c r="F127" s="15"/>
      <c r="G127" s="15"/>
      <c r="H127" s="15"/>
      <c r="I127" s="15"/>
      <c r="J127" s="15"/>
      <c r="K127" s="15"/>
      <c r="L127" s="15"/>
      <c r="M127" s="15"/>
      <c r="N127" s="15"/>
      <c r="O127" s="15"/>
      <c r="P127" s="15"/>
      <c r="Q127" s="15"/>
      <c r="R127" s="15"/>
    </row>
    <row r="128">
      <c r="A128" s="15"/>
      <c r="B128" s="15"/>
      <c r="C128" s="15"/>
      <c r="D128" s="15"/>
      <c r="E128" s="15"/>
      <c r="F128" s="15"/>
      <c r="G128" s="15"/>
      <c r="H128" s="15"/>
      <c r="I128" s="15"/>
      <c r="J128" s="15"/>
      <c r="K128" s="15"/>
      <c r="L128" s="15"/>
      <c r="M128" s="15"/>
      <c r="N128" s="15"/>
      <c r="O128" s="15"/>
      <c r="P128" s="15"/>
      <c r="Q128" s="15"/>
      <c r="R128" s="15"/>
    </row>
    <row r="129">
      <c r="A129" s="15"/>
      <c r="B129" s="15"/>
      <c r="C129" s="15"/>
      <c r="D129" s="15"/>
      <c r="E129" s="15"/>
      <c r="F129" s="15"/>
      <c r="G129" s="15"/>
      <c r="H129" s="15"/>
      <c r="I129" s="15"/>
      <c r="J129" s="15"/>
      <c r="K129" s="15"/>
      <c r="L129" s="15"/>
      <c r="M129" s="15"/>
      <c r="N129" s="15"/>
      <c r="O129" s="15"/>
      <c r="P129" s="15"/>
      <c r="Q129" s="15"/>
      <c r="R129" s="15"/>
    </row>
    <row r="130">
      <c r="A130" s="15"/>
      <c r="B130" s="15"/>
      <c r="C130" s="15"/>
      <c r="D130" s="15"/>
      <c r="E130" s="15"/>
      <c r="F130" s="15"/>
      <c r="G130" s="15"/>
      <c r="H130" s="15"/>
      <c r="I130" s="15"/>
      <c r="J130" s="15"/>
      <c r="K130" s="15"/>
      <c r="L130" s="15"/>
      <c r="M130" s="15"/>
      <c r="N130" s="15"/>
      <c r="O130" s="15"/>
      <c r="P130" s="15"/>
      <c r="Q130" s="15"/>
      <c r="R130" s="15"/>
    </row>
    <row r="131">
      <c r="A131" s="15"/>
      <c r="B131" s="15"/>
      <c r="C131" s="15"/>
      <c r="D131" s="15"/>
      <c r="E131" s="15"/>
      <c r="F131" s="15"/>
      <c r="G131" s="15"/>
      <c r="H131" s="15"/>
      <c r="I131" s="15"/>
      <c r="J131" s="15"/>
      <c r="K131" s="15"/>
      <c r="L131" s="15"/>
      <c r="M131" s="15"/>
      <c r="N131" s="15"/>
      <c r="O131" s="15"/>
      <c r="P131" s="15"/>
      <c r="Q131" s="15"/>
      <c r="R131" s="15"/>
    </row>
    <row r="132">
      <c r="A132" s="15"/>
      <c r="B132" s="15"/>
      <c r="C132" s="15"/>
      <c r="D132" s="15"/>
      <c r="E132" s="15"/>
      <c r="F132" s="15"/>
      <c r="G132" s="15"/>
      <c r="H132" s="15"/>
      <c r="I132" s="15"/>
      <c r="J132" s="15"/>
      <c r="K132" s="15"/>
      <c r="L132" s="15"/>
      <c r="M132" s="15"/>
      <c r="N132" s="15"/>
      <c r="O132" s="15"/>
      <c r="P132" s="15"/>
      <c r="Q132" s="15"/>
      <c r="R132" s="15"/>
    </row>
    <row r="133">
      <c r="A133" s="15"/>
      <c r="B133" s="15"/>
      <c r="C133" s="15"/>
      <c r="D133" s="15"/>
      <c r="E133" s="15"/>
      <c r="F133" s="15"/>
      <c r="G133" s="15"/>
      <c r="H133" s="15"/>
      <c r="I133" s="15"/>
      <c r="J133" s="15"/>
      <c r="K133" s="15"/>
      <c r="L133" s="15"/>
      <c r="M133" s="15"/>
      <c r="N133" s="15"/>
      <c r="O133" s="15"/>
      <c r="P133" s="15"/>
      <c r="Q133" s="15"/>
      <c r="R133" s="15"/>
    </row>
    <row r="134">
      <c r="A134" s="15"/>
      <c r="B134" s="15"/>
      <c r="C134" s="15"/>
      <c r="D134" s="15"/>
      <c r="E134" s="15"/>
      <c r="F134" s="15"/>
      <c r="G134" s="15"/>
      <c r="H134" s="15"/>
      <c r="I134" s="15"/>
      <c r="J134" s="15"/>
      <c r="K134" s="15"/>
      <c r="L134" s="15"/>
      <c r="M134" s="15"/>
      <c r="N134" s="15"/>
      <c r="O134" s="15"/>
      <c r="P134" s="15"/>
      <c r="Q134" s="15"/>
      <c r="R134" s="15"/>
    </row>
    <row r="135">
      <c r="A135" s="15"/>
      <c r="B135" s="15"/>
      <c r="C135" s="15"/>
      <c r="D135" s="15"/>
      <c r="E135" s="15"/>
      <c r="F135" s="15"/>
      <c r="G135" s="15"/>
      <c r="H135" s="15"/>
      <c r="I135" s="15"/>
      <c r="J135" s="15"/>
      <c r="K135" s="15"/>
      <c r="L135" s="15"/>
      <c r="M135" s="15"/>
      <c r="N135" s="15"/>
      <c r="O135" s="15"/>
      <c r="P135" s="15"/>
      <c r="Q135" s="15"/>
      <c r="R135" s="15"/>
    </row>
    <row r="136">
      <c r="A136" s="15"/>
      <c r="B136" s="15"/>
      <c r="C136" s="15"/>
      <c r="D136" s="15"/>
      <c r="E136" s="15"/>
      <c r="F136" s="15"/>
      <c r="G136" s="15"/>
      <c r="H136" s="15"/>
      <c r="I136" s="15"/>
      <c r="J136" s="15"/>
      <c r="K136" s="15"/>
      <c r="L136" s="15"/>
      <c r="M136" s="15"/>
      <c r="N136" s="15"/>
      <c r="O136" s="15"/>
      <c r="P136" s="15"/>
      <c r="Q136" s="15"/>
      <c r="R136" s="15"/>
    </row>
    <row r="137">
      <c r="A137" s="15"/>
      <c r="B137" s="15"/>
      <c r="C137" s="15"/>
      <c r="D137" s="15"/>
      <c r="E137" s="15"/>
      <c r="F137" s="15"/>
      <c r="G137" s="15"/>
      <c r="H137" s="15"/>
      <c r="I137" s="15"/>
      <c r="J137" s="15"/>
      <c r="K137" s="15"/>
      <c r="L137" s="15"/>
      <c r="M137" s="15"/>
      <c r="N137" s="15"/>
      <c r="O137" s="15"/>
      <c r="P137" s="15"/>
      <c r="Q137" s="15"/>
      <c r="R137" s="15"/>
    </row>
    <row r="138">
      <c r="A138" s="15"/>
      <c r="B138" s="15"/>
      <c r="C138" s="15"/>
      <c r="D138" s="15"/>
      <c r="E138" s="15"/>
      <c r="F138" s="15"/>
      <c r="G138" s="15"/>
      <c r="H138" s="15"/>
      <c r="I138" s="15"/>
      <c r="J138" s="15"/>
      <c r="K138" s="15"/>
      <c r="L138" s="15"/>
      <c r="M138" s="15"/>
      <c r="N138" s="15"/>
      <c r="O138" s="15"/>
      <c r="P138" s="15"/>
      <c r="Q138" s="15"/>
      <c r="R138" s="15"/>
    </row>
    <row r="139">
      <c r="A139" s="15"/>
      <c r="B139" s="15"/>
      <c r="C139" s="15"/>
      <c r="D139" s="15"/>
      <c r="E139" s="15"/>
      <c r="F139" s="15"/>
      <c r="G139" s="15"/>
      <c r="H139" s="15"/>
      <c r="I139" s="15"/>
      <c r="J139" s="15"/>
      <c r="K139" s="15"/>
      <c r="L139" s="15"/>
      <c r="M139" s="15"/>
      <c r="N139" s="15"/>
      <c r="O139" s="15"/>
      <c r="P139" s="15"/>
      <c r="Q139" s="15"/>
      <c r="R139" s="15"/>
    </row>
    <row r="140">
      <c r="A140" s="15"/>
      <c r="B140" s="15"/>
      <c r="C140" s="15"/>
      <c r="D140" s="15"/>
      <c r="E140" s="15"/>
      <c r="F140" s="15"/>
      <c r="G140" s="15"/>
      <c r="H140" s="15"/>
      <c r="I140" s="15"/>
      <c r="J140" s="15"/>
      <c r="K140" s="15"/>
      <c r="L140" s="15"/>
      <c r="M140" s="15"/>
      <c r="N140" s="15"/>
      <c r="O140" s="15"/>
      <c r="P140" s="15"/>
      <c r="Q140" s="15"/>
      <c r="R140" s="15"/>
    </row>
    <row r="141">
      <c r="A141" s="15"/>
      <c r="B141" s="15"/>
      <c r="C141" s="15"/>
      <c r="D141" s="15"/>
      <c r="E141" s="15"/>
      <c r="F141" s="15"/>
      <c r="G141" s="15"/>
      <c r="H141" s="15"/>
      <c r="I141" s="15"/>
      <c r="J141" s="15"/>
      <c r="K141" s="15"/>
      <c r="L141" s="15"/>
      <c r="M141" s="15"/>
      <c r="N141" s="15"/>
      <c r="O141" s="15"/>
      <c r="P141" s="15"/>
      <c r="Q141" s="15"/>
      <c r="R141" s="15"/>
    </row>
    <row r="142">
      <c r="A142" s="15"/>
      <c r="B142" s="15"/>
      <c r="C142" s="15"/>
      <c r="D142" s="15"/>
      <c r="E142" s="15"/>
      <c r="F142" s="15"/>
      <c r="G142" s="15"/>
      <c r="H142" s="15"/>
      <c r="I142" s="15"/>
      <c r="J142" s="15"/>
      <c r="K142" s="15"/>
      <c r="L142" s="15"/>
      <c r="M142" s="15"/>
      <c r="N142" s="15"/>
      <c r="O142" s="15"/>
      <c r="P142" s="15"/>
      <c r="Q142" s="15"/>
      <c r="R142" s="15"/>
    </row>
    <row r="143">
      <c r="A143" s="15"/>
      <c r="B143" s="15"/>
      <c r="C143" s="15"/>
      <c r="D143" s="15"/>
      <c r="E143" s="15"/>
      <c r="F143" s="15"/>
      <c r="G143" s="15"/>
      <c r="H143" s="15"/>
      <c r="I143" s="15"/>
      <c r="J143" s="15"/>
      <c r="K143" s="15"/>
      <c r="L143" s="15"/>
      <c r="M143" s="15"/>
      <c r="N143" s="15"/>
      <c r="O143" s="15"/>
      <c r="P143" s="15"/>
      <c r="Q143" s="15"/>
      <c r="R143" s="15"/>
    </row>
    <row r="144">
      <c r="A144" s="15"/>
      <c r="B144" s="15"/>
      <c r="C144" s="15"/>
      <c r="D144" s="15"/>
      <c r="E144" s="15"/>
      <c r="F144" s="15"/>
      <c r="G144" s="15"/>
      <c r="H144" s="15"/>
      <c r="I144" s="15"/>
      <c r="J144" s="15"/>
      <c r="K144" s="15"/>
      <c r="L144" s="15"/>
      <c r="M144" s="15"/>
      <c r="N144" s="15"/>
      <c r="O144" s="15"/>
      <c r="P144" s="15"/>
      <c r="Q144" s="15"/>
      <c r="R144" s="15"/>
    </row>
    <row r="145">
      <c r="A145" s="15"/>
      <c r="B145" s="15"/>
      <c r="C145" s="15"/>
      <c r="D145" s="15"/>
      <c r="E145" s="15"/>
      <c r="F145" s="15"/>
      <c r="G145" s="15"/>
      <c r="H145" s="15"/>
      <c r="I145" s="15"/>
      <c r="J145" s="15"/>
      <c r="K145" s="15"/>
      <c r="L145" s="15"/>
      <c r="M145" s="15"/>
      <c r="N145" s="15"/>
      <c r="O145" s="15"/>
      <c r="P145" s="15"/>
      <c r="Q145" s="15"/>
      <c r="R145" s="15"/>
    </row>
    <row r="146">
      <c r="A146" s="15"/>
      <c r="B146" s="15"/>
      <c r="C146" s="15"/>
      <c r="D146" s="15"/>
      <c r="E146" s="15"/>
      <c r="F146" s="15"/>
      <c r="G146" s="15"/>
      <c r="H146" s="15"/>
      <c r="I146" s="15"/>
      <c r="J146" s="15"/>
      <c r="K146" s="15"/>
      <c r="L146" s="15"/>
      <c r="M146" s="15"/>
      <c r="N146" s="15"/>
      <c r="O146" s="15"/>
      <c r="P146" s="15"/>
      <c r="Q146" s="15"/>
      <c r="R146" s="15"/>
    </row>
    <row r="147">
      <c r="A147" s="15"/>
      <c r="B147" s="15"/>
      <c r="C147" s="15"/>
      <c r="D147" s="15"/>
      <c r="E147" s="15"/>
      <c r="F147" s="15"/>
      <c r="G147" s="15"/>
      <c r="H147" s="15"/>
      <c r="I147" s="15"/>
      <c r="J147" s="15"/>
      <c r="K147" s="15"/>
      <c r="L147" s="15"/>
      <c r="M147" s="15"/>
      <c r="N147" s="15"/>
      <c r="O147" s="15"/>
      <c r="P147" s="15"/>
      <c r="Q147" s="15"/>
      <c r="R147" s="15"/>
    </row>
    <row r="148">
      <c r="A148" s="15"/>
      <c r="B148" s="15"/>
      <c r="C148" s="15"/>
      <c r="D148" s="15"/>
      <c r="E148" s="15"/>
      <c r="F148" s="15"/>
      <c r="G148" s="15"/>
      <c r="H148" s="15"/>
      <c r="I148" s="15"/>
      <c r="J148" s="15"/>
      <c r="K148" s="15"/>
      <c r="L148" s="15"/>
      <c r="M148" s="15"/>
      <c r="N148" s="15"/>
      <c r="O148" s="15"/>
      <c r="P148" s="15"/>
      <c r="Q148" s="15"/>
      <c r="R148" s="15"/>
    </row>
    <row r="149">
      <c r="A149" s="15"/>
      <c r="B149" s="15"/>
      <c r="C149" s="15"/>
      <c r="D149" s="15"/>
      <c r="E149" s="15"/>
      <c r="F149" s="15"/>
      <c r="G149" s="15"/>
      <c r="H149" s="15"/>
      <c r="I149" s="15"/>
      <c r="J149" s="15"/>
      <c r="K149" s="15"/>
      <c r="L149" s="15"/>
      <c r="M149" s="15"/>
      <c r="N149" s="15"/>
      <c r="O149" s="15"/>
      <c r="P149" s="15"/>
      <c r="Q149" s="15"/>
      <c r="R149" s="15"/>
    </row>
    <row r="150">
      <c r="A150" s="15"/>
      <c r="B150" s="15"/>
      <c r="C150" s="15"/>
      <c r="D150" s="15"/>
      <c r="E150" s="15"/>
      <c r="F150" s="15"/>
      <c r="G150" s="15"/>
      <c r="H150" s="15"/>
      <c r="I150" s="15"/>
      <c r="J150" s="15"/>
      <c r="K150" s="15"/>
      <c r="L150" s="15"/>
      <c r="M150" s="15"/>
      <c r="N150" s="15"/>
      <c r="O150" s="15"/>
      <c r="P150" s="15"/>
      <c r="Q150" s="15"/>
      <c r="R150" s="15"/>
    </row>
    <row r="151">
      <c r="A151" s="15"/>
      <c r="B151" s="15"/>
      <c r="C151" s="15"/>
      <c r="D151" s="15"/>
      <c r="E151" s="15"/>
      <c r="F151" s="15"/>
      <c r="G151" s="15"/>
      <c r="H151" s="15"/>
      <c r="I151" s="15"/>
      <c r="J151" s="15"/>
      <c r="K151" s="15"/>
      <c r="L151" s="15"/>
      <c r="M151" s="15"/>
      <c r="N151" s="15"/>
      <c r="O151" s="15"/>
      <c r="P151" s="15"/>
      <c r="Q151" s="15"/>
      <c r="R151" s="15"/>
    </row>
    <row r="152">
      <c r="A152" s="15"/>
      <c r="B152" s="15"/>
      <c r="C152" s="15"/>
      <c r="D152" s="15"/>
      <c r="E152" s="15"/>
      <c r="F152" s="15"/>
      <c r="G152" s="15"/>
      <c r="H152" s="15"/>
      <c r="I152" s="15"/>
      <c r="J152" s="15"/>
      <c r="K152" s="15"/>
      <c r="L152" s="15"/>
      <c r="M152" s="15"/>
      <c r="N152" s="15"/>
      <c r="O152" s="15"/>
      <c r="P152" s="15"/>
      <c r="Q152" s="15"/>
      <c r="R152" s="15"/>
    </row>
    <row r="153">
      <c r="A153" s="15"/>
      <c r="B153" s="15"/>
      <c r="C153" s="15"/>
      <c r="D153" s="15"/>
      <c r="E153" s="15"/>
      <c r="F153" s="15"/>
      <c r="G153" s="15"/>
      <c r="H153" s="15"/>
      <c r="I153" s="15"/>
      <c r="J153" s="15"/>
      <c r="K153" s="15"/>
      <c r="L153" s="15"/>
      <c r="M153" s="15"/>
      <c r="N153" s="15"/>
      <c r="O153" s="15"/>
      <c r="P153" s="15"/>
      <c r="Q153" s="15"/>
      <c r="R153" s="15"/>
    </row>
    <row r="154">
      <c r="A154" s="15"/>
      <c r="B154" s="15"/>
      <c r="C154" s="15"/>
      <c r="D154" s="15"/>
      <c r="E154" s="15"/>
      <c r="F154" s="15"/>
      <c r="G154" s="15"/>
      <c r="H154" s="15"/>
      <c r="I154" s="15"/>
      <c r="J154" s="15"/>
      <c r="K154" s="15"/>
      <c r="L154" s="15"/>
      <c r="M154" s="15"/>
      <c r="N154" s="15"/>
      <c r="O154" s="15"/>
      <c r="P154" s="15"/>
      <c r="Q154" s="15"/>
      <c r="R154" s="15"/>
    </row>
    <row r="155">
      <c r="A155" s="15"/>
      <c r="B155" s="15"/>
      <c r="C155" s="15"/>
      <c r="D155" s="15"/>
      <c r="E155" s="15"/>
      <c r="F155" s="15"/>
      <c r="G155" s="15"/>
      <c r="H155" s="15"/>
      <c r="I155" s="15"/>
      <c r="J155" s="15"/>
      <c r="K155" s="15"/>
      <c r="L155" s="15"/>
      <c r="M155" s="15"/>
      <c r="N155" s="15"/>
      <c r="O155" s="15"/>
      <c r="P155" s="15"/>
      <c r="Q155" s="15"/>
      <c r="R155" s="15"/>
    </row>
    <row r="156">
      <c r="A156" s="15"/>
      <c r="B156" s="15"/>
      <c r="C156" s="15"/>
      <c r="D156" s="15"/>
      <c r="E156" s="15"/>
      <c r="F156" s="15"/>
      <c r="G156" s="15"/>
      <c r="H156" s="15"/>
      <c r="I156" s="15"/>
      <c r="J156" s="15"/>
      <c r="K156" s="15"/>
      <c r="L156" s="15"/>
      <c r="M156" s="15"/>
      <c r="N156" s="15"/>
      <c r="O156" s="15"/>
      <c r="P156" s="15"/>
      <c r="Q156" s="15"/>
      <c r="R156" s="15"/>
    </row>
    <row r="157">
      <c r="A157" s="15"/>
      <c r="B157" s="15"/>
      <c r="C157" s="15"/>
      <c r="D157" s="15"/>
      <c r="E157" s="15"/>
      <c r="F157" s="15"/>
      <c r="G157" s="15"/>
      <c r="H157" s="15"/>
      <c r="I157" s="15"/>
      <c r="J157" s="15"/>
      <c r="K157" s="15"/>
      <c r="L157" s="15"/>
      <c r="M157" s="15"/>
      <c r="N157" s="15"/>
      <c r="O157" s="15"/>
      <c r="P157" s="15"/>
      <c r="Q157" s="15"/>
      <c r="R157" s="15"/>
    </row>
    <row r="158">
      <c r="A158" s="15"/>
      <c r="B158" s="15"/>
      <c r="C158" s="15"/>
      <c r="D158" s="15"/>
      <c r="E158" s="15"/>
      <c r="F158" s="15"/>
      <c r="G158" s="15"/>
      <c r="H158" s="15"/>
      <c r="I158" s="15"/>
      <c r="J158" s="15"/>
      <c r="K158" s="15"/>
      <c r="L158" s="15"/>
      <c r="M158" s="15"/>
      <c r="N158" s="15"/>
      <c r="O158" s="15"/>
      <c r="P158" s="15"/>
      <c r="Q158" s="15"/>
      <c r="R158" s="15"/>
    </row>
    <row r="159">
      <c r="A159" s="15"/>
      <c r="B159" s="15"/>
      <c r="C159" s="15"/>
      <c r="D159" s="15"/>
      <c r="E159" s="15"/>
      <c r="F159" s="15"/>
      <c r="G159" s="15"/>
      <c r="H159" s="15"/>
      <c r="I159" s="15"/>
      <c r="J159" s="15"/>
      <c r="K159" s="15"/>
      <c r="L159" s="15"/>
      <c r="M159" s="15"/>
      <c r="N159" s="15"/>
      <c r="O159" s="15"/>
      <c r="P159" s="15"/>
      <c r="Q159" s="15"/>
      <c r="R159" s="15"/>
    </row>
    <row r="160">
      <c r="A160" s="15"/>
      <c r="B160" s="15"/>
      <c r="C160" s="15"/>
      <c r="D160" s="15"/>
      <c r="E160" s="15"/>
      <c r="F160" s="15"/>
      <c r="G160" s="15"/>
      <c r="H160" s="15"/>
      <c r="I160" s="15"/>
      <c r="J160" s="15"/>
      <c r="K160" s="15"/>
      <c r="L160" s="15"/>
      <c r="M160" s="15"/>
      <c r="N160" s="15"/>
      <c r="O160" s="15"/>
      <c r="P160" s="15"/>
      <c r="Q160" s="15"/>
      <c r="R160" s="15"/>
    </row>
    <row r="161">
      <c r="A161" s="15"/>
      <c r="B161" s="15"/>
      <c r="C161" s="15"/>
      <c r="D161" s="15"/>
      <c r="E161" s="15"/>
      <c r="F161" s="15"/>
      <c r="G161" s="15"/>
      <c r="H161" s="15"/>
      <c r="I161" s="15"/>
      <c r="J161" s="15"/>
      <c r="K161" s="15"/>
      <c r="L161" s="15"/>
      <c r="M161" s="15"/>
      <c r="N161" s="15"/>
      <c r="O161" s="15"/>
      <c r="P161" s="15"/>
      <c r="Q161" s="15"/>
      <c r="R161" s="15"/>
    </row>
    <row r="162">
      <c r="A162" s="15"/>
      <c r="B162" s="15"/>
      <c r="C162" s="15"/>
      <c r="D162" s="15"/>
      <c r="E162" s="15"/>
      <c r="F162" s="15"/>
      <c r="G162" s="15"/>
      <c r="H162" s="15"/>
      <c r="I162" s="15"/>
      <c r="J162" s="15"/>
      <c r="K162" s="15"/>
      <c r="L162" s="15"/>
      <c r="M162" s="15"/>
      <c r="N162" s="15"/>
      <c r="O162" s="15"/>
      <c r="P162" s="15"/>
      <c r="Q162" s="15"/>
      <c r="R162" s="15"/>
    </row>
    <row r="163">
      <c r="A163" s="15"/>
      <c r="B163" s="15"/>
      <c r="C163" s="15"/>
      <c r="D163" s="15"/>
      <c r="E163" s="15"/>
      <c r="F163" s="15"/>
      <c r="G163" s="15"/>
      <c r="H163" s="15"/>
      <c r="I163" s="15"/>
      <c r="J163" s="15"/>
      <c r="K163" s="15"/>
      <c r="L163" s="15"/>
      <c r="M163" s="15"/>
      <c r="N163" s="15"/>
      <c r="O163" s="15"/>
      <c r="P163" s="15"/>
      <c r="Q163" s="15"/>
      <c r="R163" s="15"/>
    </row>
    <row r="164">
      <c r="A164" s="15"/>
      <c r="B164" s="15"/>
      <c r="C164" s="15"/>
      <c r="D164" s="15"/>
      <c r="E164" s="15"/>
      <c r="F164" s="15"/>
      <c r="G164" s="15"/>
      <c r="H164" s="15"/>
      <c r="I164" s="15"/>
      <c r="J164" s="15"/>
      <c r="K164" s="15"/>
      <c r="L164" s="15"/>
      <c r="M164" s="15"/>
      <c r="N164" s="15"/>
      <c r="O164" s="15"/>
      <c r="P164" s="15"/>
      <c r="Q164" s="15"/>
      <c r="R164" s="15"/>
    </row>
    <row r="165">
      <c r="A165" s="15"/>
      <c r="B165" s="15"/>
      <c r="C165" s="15"/>
      <c r="D165" s="15"/>
      <c r="E165" s="15"/>
      <c r="F165" s="15"/>
      <c r="G165" s="15"/>
      <c r="H165" s="15"/>
      <c r="I165" s="15"/>
      <c r="J165" s="15"/>
      <c r="K165" s="15"/>
      <c r="L165" s="15"/>
      <c r="M165" s="15"/>
      <c r="N165" s="15"/>
      <c r="O165" s="15"/>
      <c r="P165" s="15"/>
      <c r="Q165" s="15"/>
      <c r="R165" s="15"/>
    </row>
    <row r="166">
      <c r="A166" s="15"/>
      <c r="B166" s="15"/>
      <c r="C166" s="15"/>
      <c r="D166" s="15"/>
      <c r="E166" s="15"/>
      <c r="F166" s="15"/>
      <c r="G166" s="15"/>
      <c r="H166" s="15"/>
      <c r="I166" s="15"/>
      <c r="J166" s="15"/>
      <c r="K166" s="15"/>
      <c r="L166" s="15"/>
      <c r="M166" s="15"/>
      <c r="N166" s="15"/>
      <c r="O166" s="15"/>
      <c r="P166" s="15"/>
      <c r="Q166" s="15"/>
      <c r="R166" s="15"/>
    </row>
    <row r="167">
      <c r="A167" s="15"/>
      <c r="B167" s="15"/>
      <c r="C167" s="15"/>
      <c r="D167" s="15"/>
      <c r="E167" s="15"/>
      <c r="F167" s="15"/>
      <c r="G167" s="15"/>
      <c r="H167" s="15"/>
      <c r="I167" s="15"/>
      <c r="J167" s="15"/>
      <c r="K167" s="15"/>
      <c r="L167" s="15"/>
      <c r="M167" s="15"/>
      <c r="N167" s="15"/>
      <c r="O167" s="15"/>
      <c r="P167" s="15"/>
      <c r="Q167" s="15"/>
      <c r="R167" s="15"/>
    </row>
    <row r="168">
      <c r="A168" s="15"/>
      <c r="B168" s="15"/>
      <c r="C168" s="15"/>
      <c r="D168" s="15"/>
      <c r="E168" s="15"/>
      <c r="F168" s="15"/>
      <c r="G168" s="15"/>
      <c r="H168" s="15"/>
      <c r="I168" s="15"/>
      <c r="J168" s="15"/>
      <c r="K168" s="15"/>
      <c r="L168" s="15"/>
      <c r="M168" s="15"/>
      <c r="N168" s="15"/>
      <c r="O168" s="15"/>
      <c r="P168" s="15"/>
      <c r="Q168" s="15"/>
      <c r="R168" s="15"/>
    </row>
    <row r="169">
      <c r="A169" s="15"/>
      <c r="B169" s="15"/>
      <c r="C169" s="15"/>
      <c r="D169" s="15"/>
      <c r="E169" s="15"/>
      <c r="F169" s="15"/>
      <c r="G169" s="15"/>
      <c r="H169" s="15"/>
      <c r="I169" s="15"/>
      <c r="J169" s="15"/>
      <c r="K169" s="15"/>
      <c r="L169" s="15"/>
      <c r="M169" s="15"/>
      <c r="N169" s="15"/>
      <c r="O169" s="15"/>
      <c r="P169" s="15"/>
      <c r="Q169" s="15"/>
      <c r="R169" s="15"/>
    </row>
    <row r="170">
      <c r="A170" s="15"/>
      <c r="B170" s="15"/>
      <c r="C170" s="15"/>
      <c r="D170" s="15"/>
      <c r="E170" s="15"/>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row r="1005">
      <c r="A1005" s="15"/>
      <c r="B1005" s="15"/>
      <c r="C1005" s="15"/>
      <c r="D1005" s="15"/>
      <c r="E1005" s="15"/>
      <c r="F1005" s="15"/>
      <c r="G1005" s="15"/>
      <c r="H1005" s="15"/>
      <c r="I1005" s="15"/>
      <c r="J1005" s="15"/>
      <c r="K1005" s="15"/>
      <c r="L1005" s="15"/>
      <c r="M1005" s="15"/>
      <c r="N1005" s="15"/>
      <c r="O1005" s="15"/>
      <c r="P1005" s="15"/>
      <c r="Q1005" s="15"/>
      <c r="R1005" s="15"/>
    </row>
    <row r="1006">
      <c r="A1006" s="15"/>
      <c r="B1006" s="15"/>
      <c r="C1006" s="15"/>
      <c r="D1006" s="15"/>
      <c r="E1006" s="15"/>
      <c r="F1006" s="15"/>
      <c r="G1006" s="15"/>
      <c r="H1006" s="15"/>
      <c r="I1006" s="15"/>
      <c r="J1006" s="15"/>
      <c r="K1006" s="15"/>
      <c r="L1006" s="15"/>
      <c r="M1006" s="15"/>
      <c r="N1006" s="15"/>
      <c r="O1006" s="15"/>
      <c r="P1006" s="15"/>
      <c r="Q1006" s="15"/>
      <c r="R1006" s="15"/>
    </row>
    <row r="1007">
      <c r="A1007" s="15"/>
      <c r="B1007" s="15"/>
      <c r="C1007" s="15"/>
      <c r="D1007" s="15"/>
      <c r="E1007" s="15"/>
      <c r="F1007" s="15"/>
      <c r="G1007" s="15"/>
      <c r="H1007" s="15"/>
      <c r="I1007" s="15"/>
      <c r="J1007" s="15"/>
      <c r="K1007" s="15"/>
      <c r="L1007" s="15"/>
      <c r="M1007" s="15"/>
      <c r="N1007" s="15"/>
      <c r="O1007" s="15"/>
      <c r="P1007" s="15"/>
      <c r="Q1007" s="15"/>
      <c r="R1007" s="15"/>
    </row>
    <row r="1008">
      <c r="A1008" s="15"/>
      <c r="B1008" s="15"/>
      <c r="C1008" s="15"/>
      <c r="D1008" s="15"/>
      <c r="E1008" s="15"/>
      <c r="F1008" s="15"/>
      <c r="G1008" s="15"/>
      <c r="H1008" s="15"/>
      <c r="I1008" s="15"/>
      <c r="J1008" s="15"/>
      <c r="K1008" s="15"/>
      <c r="L1008" s="15"/>
      <c r="M1008" s="15"/>
      <c r="N1008" s="15"/>
      <c r="O1008" s="15"/>
      <c r="P1008" s="15"/>
      <c r="Q1008" s="15"/>
      <c r="R1008" s="15"/>
    </row>
    <row r="1009">
      <c r="A1009" s="15"/>
      <c r="B1009" s="15"/>
      <c r="C1009" s="15"/>
      <c r="D1009" s="15"/>
      <c r="E1009" s="15"/>
      <c r="F1009" s="15"/>
      <c r="G1009" s="15"/>
      <c r="H1009" s="15"/>
      <c r="I1009" s="15"/>
      <c r="J1009" s="15"/>
      <c r="K1009" s="15"/>
      <c r="L1009" s="15"/>
      <c r="M1009" s="15"/>
      <c r="N1009" s="15"/>
      <c r="O1009" s="15"/>
      <c r="P1009" s="15"/>
      <c r="Q1009" s="15"/>
      <c r="R1009" s="15"/>
    </row>
    <row r="1010">
      <c r="A1010" s="15"/>
      <c r="B1010" s="15"/>
      <c r="C1010" s="15"/>
      <c r="D1010" s="15"/>
      <c r="E1010" s="15"/>
      <c r="F1010" s="15"/>
      <c r="G1010" s="15"/>
      <c r="H1010" s="15"/>
      <c r="I1010" s="15"/>
      <c r="J1010" s="15"/>
      <c r="K1010" s="15"/>
      <c r="L1010" s="15"/>
      <c r="M1010" s="15"/>
      <c r="N1010" s="15"/>
      <c r="O1010" s="15"/>
      <c r="P1010" s="15"/>
      <c r="Q1010" s="15"/>
      <c r="R1010" s="15"/>
    </row>
    <row r="1011">
      <c r="A1011" s="15"/>
      <c r="B1011" s="15"/>
      <c r="C1011" s="15"/>
      <c r="D1011" s="15"/>
      <c r="E1011" s="15"/>
      <c r="F1011" s="15"/>
      <c r="G1011" s="15"/>
      <c r="H1011" s="15"/>
      <c r="I1011" s="15"/>
      <c r="J1011" s="15"/>
      <c r="K1011" s="15"/>
      <c r="L1011" s="15"/>
      <c r="M1011" s="15"/>
      <c r="N1011" s="15"/>
      <c r="O1011" s="15"/>
      <c r="P1011" s="15"/>
      <c r="Q1011" s="15"/>
      <c r="R1011" s="15"/>
    </row>
    <row r="1012">
      <c r="A1012" s="15"/>
      <c r="B1012" s="15"/>
      <c r="C1012" s="15"/>
      <c r="D1012" s="15"/>
      <c r="E1012" s="15"/>
      <c r="F1012" s="15"/>
      <c r="G1012" s="15"/>
      <c r="H1012" s="15"/>
      <c r="I1012" s="15"/>
      <c r="J1012" s="15"/>
      <c r="K1012" s="15"/>
      <c r="L1012" s="15"/>
      <c r="M1012" s="15"/>
      <c r="N1012" s="15"/>
      <c r="O1012" s="15"/>
      <c r="P1012" s="15"/>
      <c r="Q1012" s="15"/>
      <c r="R1012" s="15"/>
    </row>
    <row r="1013">
      <c r="A1013" s="15"/>
      <c r="B1013" s="15"/>
      <c r="C1013" s="15"/>
      <c r="D1013" s="15"/>
      <c r="E1013" s="15"/>
      <c r="F1013" s="15"/>
      <c r="G1013" s="15"/>
      <c r="H1013" s="15"/>
      <c r="I1013" s="15"/>
      <c r="J1013" s="15"/>
      <c r="K1013" s="15"/>
      <c r="L1013" s="15"/>
      <c r="M1013" s="15"/>
      <c r="N1013" s="15"/>
      <c r="O1013" s="15"/>
      <c r="P1013" s="15"/>
      <c r="Q1013" s="15"/>
      <c r="R1013" s="15"/>
    </row>
    <row r="1014">
      <c r="A1014" s="15"/>
      <c r="B1014" s="15"/>
      <c r="C1014" s="15"/>
      <c r="D1014" s="15"/>
      <c r="E1014" s="15"/>
      <c r="F1014" s="15"/>
      <c r="G1014" s="15"/>
      <c r="H1014" s="15"/>
      <c r="I1014" s="15"/>
      <c r="J1014" s="15"/>
      <c r="K1014" s="15"/>
      <c r="L1014" s="15"/>
      <c r="M1014" s="15"/>
      <c r="N1014" s="15"/>
      <c r="O1014" s="15"/>
      <c r="P1014" s="15"/>
      <c r="Q1014" s="15"/>
      <c r="R1014" s="15"/>
    </row>
    <row r="1015">
      <c r="A1015" s="15"/>
      <c r="B1015" s="15"/>
      <c r="C1015" s="15"/>
      <c r="D1015" s="15"/>
      <c r="E1015" s="15"/>
      <c r="F1015" s="15"/>
      <c r="G1015" s="15"/>
      <c r="H1015" s="15"/>
      <c r="I1015" s="15"/>
      <c r="J1015" s="15"/>
      <c r="K1015" s="15"/>
      <c r="L1015" s="15"/>
      <c r="M1015" s="15"/>
      <c r="N1015" s="15"/>
      <c r="O1015" s="15"/>
      <c r="P1015" s="15"/>
      <c r="Q1015" s="15"/>
      <c r="R1015" s="15"/>
    </row>
    <row r="1016">
      <c r="A1016" s="15"/>
      <c r="B1016" s="15"/>
      <c r="C1016" s="15"/>
      <c r="D1016" s="15"/>
      <c r="E1016" s="15"/>
      <c r="F1016" s="15"/>
      <c r="G1016" s="15"/>
      <c r="H1016" s="15"/>
      <c r="I1016" s="15"/>
      <c r="J1016" s="15"/>
      <c r="K1016" s="15"/>
      <c r="L1016" s="15"/>
      <c r="M1016" s="15"/>
      <c r="N1016" s="15"/>
      <c r="O1016" s="15"/>
      <c r="P1016" s="15"/>
      <c r="Q1016" s="15"/>
      <c r="R1016" s="15"/>
    </row>
    <row r="1017">
      <c r="A1017" s="15"/>
      <c r="B1017" s="15"/>
      <c r="C1017" s="15"/>
      <c r="D1017" s="15"/>
      <c r="E1017" s="15"/>
      <c r="F1017" s="15"/>
      <c r="G1017" s="15"/>
      <c r="H1017" s="15"/>
      <c r="I1017" s="15"/>
      <c r="J1017" s="15"/>
      <c r="K1017" s="15"/>
      <c r="L1017" s="15"/>
      <c r="M1017" s="15"/>
      <c r="N1017" s="15"/>
      <c r="O1017" s="15"/>
      <c r="P1017" s="15"/>
      <c r="Q1017" s="15"/>
      <c r="R1017" s="15"/>
    </row>
    <row r="1018">
      <c r="A1018" s="15"/>
      <c r="B1018" s="15"/>
      <c r="C1018" s="15"/>
      <c r="D1018" s="15"/>
      <c r="E1018" s="15"/>
      <c r="F1018" s="15"/>
      <c r="G1018" s="15"/>
      <c r="H1018" s="15"/>
      <c r="I1018" s="15"/>
      <c r="J1018" s="15"/>
      <c r="K1018" s="15"/>
      <c r="L1018" s="15"/>
      <c r="M1018" s="15"/>
      <c r="N1018" s="15"/>
      <c r="O1018" s="15"/>
      <c r="P1018" s="15"/>
      <c r="Q1018" s="15"/>
      <c r="R1018" s="15"/>
    </row>
    <row r="1019">
      <c r="A1019" s="15"/>
      <c r="B1019" s="15"/>
      <c r="C1019" s="15"/>
      <c r="D1019" s="15"/>
      <c r="E1019" s="15"/>
      <c r="F1019" s="15"/>
      <c r="G1019" s="15"/>
      <c r="H1019" s="15"/>
      <c r="I1019" s="15"/>
      <c r="J1019" s="15"/>
      <c r="K1019" s="15"/>
      <c r="L1019" s="15"/>
      <c r="M1019" s="15"/>
      <c r="N1019" s="15"/>
      <c r="O1019" s="15"/>
      <c r="P1019" s="15"/>
      <c r="Q1019" s="15"/>
      <c r="R1019" s="15"/>
    </row>
    <row r="1020">
      <c r="A1020" s="15"/>
      <c r="B1020" s="15"/>
      <c r="C1020" s="15"/>
      <c r="D1020" s="15"/>
      <c r="E1020" s="15"/>
      <c r="F1020" s="15"/>
      <c r="G1020" s="15"/>
      <c r="H1020" s="15"/>
      <c r="I1020" s="15"/>
      <c r="J1020" s="15"/>
      <c r="K1020" s="15"/>
      <c r="L1020" s="15"/>
      <c r="M1020" s="15"/>
      <c r="N1020" s="15"/>
      <c r="O1020" s="15"/>
      <c r="P1020" s="15"/>
      <c r="Q1020" s="15"/>
      <c r="R1020" s="15"/>
    </row>
    <row r="1021">
      <c r="A1021" s="15"/>
      <c r="B1021" s="15"/>
      <c r="C1021" s="15"/>
      <c r="D1021" s="15"/>
      <c r="E1021" s="15"/>
      <c r="F1021" s="15"/>
      <c r="G1021" s="15"/>
      <c r="H1021" s="15"/>
      <c r="I1021" s="15"/>
      <c r="J1021" s="15"/>
      <c r="K1021" s="15"/>
      <c r="L1021" s="15"/>
      <c r="M1021" s="15"/>
      <c r="N1021" s="15"/>
      <c r="O1021" s="15"/>
      <c r="P1021" s="15"/>
      <c r="Q1021" s="15"/>
      <c r="R1021" s="15"/>
    </row>
    <row r="1022">
      <c r="A1022" s="15"/>
      <c r="B1022" s="15"/>
      <c r="C1022" s="15"/>
      <c r="D1022" s="15"/>
      <c r="E1022" s="15"/>
      <c r="F1022" s="15"/>
      <c r="G1022" s="15"/>
      <c r="H1022" s="15"/>
      <c r="I1022" s="15"/>
      <c r="J1022" s="15"/>
      <c r="K1022" s="15"/>
      <c r="L1022" s="15"/>
      <c r="M1022" s="15"/>
      <c r="N1022" s="15"/>
      <c r="O1022" s="15"/>
      <c r="P1022" s="15"/>
      <c r="Q1022" s="15"/>
      <c r="R1022" s="15"/>
    </row>
    <row r="1023">
      <c r="A1023" s="15"/>
      <c r="B1023" s="15"/>
      <c r="C1023" s="15"/>
      <c r="D1023" s="15"/>
      <c r="E1023" s="15"/>
      <c r="F1023" s="15"/>
      <c r="G1023" s="15"/>
      <c r="H1023" s="15"/>
      <c r="I1023" s="15"/>
      <c r="J1023" s="15"/>
      <c r="K1023" s="15"/>
      <c r="L1023" s="15"/>
      <c r="M1023" s="15"/>
      <c r="N1023" s="15"/>
      <c r="O1023" s="15"/>
      <c r="P1023" s="15"/>
      <c r="Q1023" s="15"/>
      <c r="R1023" s="15"/>
    </row>
    <row r="1024">
      <c r="A1024" s="15"/>
      <c r="B1024" s="15"/>
      <c r="C1024" s="15"/>
      <c r="D1024" s="15"/>
      <c r="E1024" s="15"/>
      <c r="F1024" s="15"/>
      <c r="G1024" s="15"/>
      <c r="H1024" s="15"/>
      <c r="I1024" s="15"/>
      <c r="J1024" s="15"/>
      <c r="K1024" s="15"/>
      <c r="L1024" s="15"/>
      <c r="M1024" s="15"/>
      <c r="N1024" s="15"/>
      <c r="O1024" s="15"/>
      <c r="P1024" s="15"/>
      <c r="Q1024" s="15"/>
      <c r="R1024" s="15"/>
    </row>
    <row r="1025">
      <c r="A1025" s="15"/>
      <c r="B1025" s="15"/>
      <c r="C1025" s="15"/>
      <c r="D1025" s="15"/>
      <c r="E1025" s="15"/>
      <c r="F1025" s="15"/>
      <c r="G1025" s="15"/>
      <c r="H1025" s="15"/>
      <c r="I1025" s="15"/>
      <c r="J1025" s="15"/>
      <c r="K1025" s="15"/>
      <c r="L1025" s="15"/>
      <c r="M1025" s="15"/>
      <c r="N1025" s="15"/>
      <c r="O1025" s="15"/>
      <c r="P1025" s="15"/>
      <c r="Q1025" s="15"/>
      <c r="R1025" s="15"/>
    </row>
    <row r="1026">
      <c r="A1026" s="15"/>
      <c r="B1026" s="15"/>
      <c r="C1026" s="15"/>
      <c r="D1026" s="15"/>
      <c r="E1026" s="15"/>
      <c r="F1026" s="15"/>
      <c r="G1026" s="15"/>
      <c r="H1026" s="15"/>
      <c r="I1026" s="15"/>
      <c r="J1026" s="15"/>
      <c r="K1026" s="15"/>
      <c r="L1026" s="15"/>
      <c r="M1026" s="15"/>
      <c r="N1026" s="15"/>
      <c r="O1026" s="15"/>
      <c r="P1026" s="15"/>
      <c r="Q1026" s="15"/>
      <c r="R1026" s="15"/>
    </row>
    <row r="1027">
      <c r="A1027" s="15"/>
      <c r="B1027" s="15"/>
      <c r="C1027" s="15"/>
      <c r="D1027" s="15"/>
      <c r="E1027" s="15"/>
      <c r="F1027" s="15"/>
      <c r="G1027" s="15"/>
      <c r="H1027" s="15"/>
      <c r="I1027" s="15"/>
      <c r="J1027" s="15"/>
      <c r="K1027" s="15"/>
      <c r="L1027" s="15"/>
      <c r="M1027" s="15"/>
      <c r="N1027" s="15"/>
      <c r="O1027" s="15"/>
      <c r="P1027" s="15"/>
      <c r="Q1027" s="15"/>
      <c r="R1027" s="15"/>
    </row>
    <row r="1028">
      <c r="A1028" s="15"/>
      <c r="B1028" s="15"/>
      <c r="C1028" s="15"/>
      <c r="D1028" s="15"/>
      <c r="E1028" s="15"/>
      <c r="F1028" s="15"/>
      <c r="G1028" s="15"/>
      <c r="H1028" s="15"/>
      <c r="I1028" s="15"/>
      <c r="J1028" s="15"/>
      <c r="K1028" s="15"/>
      <c r="L1028" s="15"/>
      <c r="M1028" s="15"/>
      <c r="N1028" s="15"/>
      <c r="O1028" s="15"/>
      <c r="P1028" s="15"/>
      <c r="Q1028" s="15"/>
      <c r="R1028" s="15"/>
    </row>
    <row r="1029">
      <c r="A1029" s="15"/>
      <c r="B1029" s="15"/>
      <c r="C1029" s="15"/>
      <c r="D1029" s="15"/>
      <c r="E1029" s="15"/>
      <c r="F1029" s="15"/>
      <c r="G1029" s="15"/>
      <c r="H1029" s="15"/>
      <c r="I1029" s="15"/>
      <c r="J1029" s="15"/>
      <c r="K1029" s="15"/>
      <c r="L1029" s="15"/>
      <c r="M1029" s="15"/>
      <c r="N1029" s="15"/>
      <c r="O1029" s="15"/>
      <c r="P1029" s="15"/>
      <c r="Q1029" s="15"/>
      <c r="R1029" s="15"/>
    </row>
    <row r="1030">
      <c r="A1030" s="15"/>
      <c r="B1030" s="15"/>
      <c r="C1030" s="15"/>
      <c r="D1030" s="15"/>
      <c r="E1030" s="15"/>
      <c r="F1030" s="15"/>
      <c r="G1030" s="15"/>
      <c r="H1030" s="15"/>
      <c r="I1030" s="15"/>
      <c r="J1030" s="15"/>
      <c r="K1030" s="15"/>
      <c r="L1030" s="15"/>
      <c r="M1030" s="15"/>
      <c r="N1030" s="15"/>
      <c r="O1030" s="15"/>
      <c r="P1030" s="15"/>
      <c r="Q1030" s="15"/>
      <c r="R1030" s="15"/>
    </row>
    <row r="1031">
      <c r="A1031" s="15"/>
      <c r="B1031" s="15"/>
      <c r="C1031" s="15"/>
      <c r="D1031" s="15"/>
      <c r="E1031" s="15"/>
      <c r="F1031" s="15"/>
      <c r="G1031" s="15"/>
      <c r="H1031" s="15"/>
      <c r="I1031" s="15"/>
      <c r="J1031" s="15"/>
      <c r="K1031" s="15"/>
      <c r="L1031" s="15"/>
      <c r="M1031" s="15"/>
      <c r="N1031" s="15"/>
      <c r="O1031" s="15"/>
      <c r="P1031" s="15"/>
      <c r="Q1031" s="15"/>
      <c r="R1031" s="15"/>
    </row>
    <row r="1032">
      <c r="A1032" s="15"/>
      <c r="B1032" s="15"/>
      <c r="C1032" s="15"/>
      <c r="D1032" s="15"/>
      <c r="E1032" s="15"/>
      <c r="F1032" s="15"/>
      <c r="G1032" s="15"/>
      <c r="H1032" s="15"/>
      <c r="I1032" s="15"/>
      <c r="J1032" s="15"/>
      <c r="K1032" s="15"/>
      <c r="L1032" s="15"/>
      <c r="M1032" s="15"/>
      <c r="N1032" s="15"/>
      <c r="O1032" s="15"/>
      <c r="P1032" s="15"/>
      <c r="Q1032" s="15"/>
      <c r="R1032" s="15"/>
    </row>
    <row r="1033">
      <c r="A1033" s="15"/>
      <c r="B1033" s="15"/>
      <c r="C1033" s="15"/>
      <c r="D1033" s="15"/>
      <c r="E1033" s="15"/>
      <c r="F1033" s="15"/>
      <c r="G1033" s="15"/>
      <c r="H1033" s="15"/>
      <c r="I1033" s="15"/>
      <c r="J1033" s="15"/>
      <c r="K1033" s="15"/>
      <c r="L1033" s="15"/>
      <c r="M1033" s="15"/>
      <c r="N1033" s="15"/>
      <c r="O1033" s="15"/>
      <c r="P1033" s="15"/>
      <c r="Q1033" s="15"/>
      <c r="R1033" s="15"/>
    </row>
    <row r="1034">
      <c r="A1034" s="15"/>
      <c r="B1034" s="15"/>
      <c r="C1034" s="15"/>
      <c r="D1034" s="15"/>
      <c r="E1034" s="15"/>
      <c r="F1034" s="15"/>
      <c r="G1034" s="15"/>
      <c r="H1034" s="15"/>
      <c r="I1034" s="15"/>
      <c r="J1034" s="15"/>
      <c r="K1034" s="15"/>
      <c r="L1034" s="15"/>
      <c r="M1034" s="15"/>
      <c r="N1034" s="15"/>
      <c r="O1034" s="15"/>
      <c r="P1034" s="15"/>
      <c r="Q1034" s="15"/>
      <c r="R1034" s="15"/>
    </row>
    <row r="1035">
      <c r="A1035" s="15"/>
      <c r="B1035" s="15"/>
      <c r="C1035" s="15"/>
      <c r="D1035" s="15"/>
      <c r="E1035" s="15"/>
      <c r="F1035" s="15"/>
      <c r="G1035" s="15"/>
      <c r="H1035" s="15"/>
      <c r="I1035" s="15"/>
      <c r="J1035" s="15"/>
      <c r="K1035" s="15"/>
      <c r="L1035" s="15"/>
      <c r="M1035" s="15"/>
      <c r="N1035" s="15"/>
      <c r="O1035" s="15"/>
      <c r="P1035" s="15"/>
      <c r="Q1035" s="15"/>
      <c r="R1035" s="15"/>
    </row>
    <row r="1036">
      <c r="A1036" s="15"/>
      <c r="B1036" s="15"/>
      <c r="C1036" s="15"/>
      <c r="D1036" s="15"/>
      <c r="E1036" s="15"/>
      <c r="F1036" s="15"/>
      <c r="G1036" s="15"/>
      <c r="H1036" s="15"/>
      <c r="I1036" s="15"/>
      <c r="J1036" s="15"/>
      <c r="K1036" s="15"/>
      <c r="L1036" s="15"/>
      <c r="M1036" s="15"/>
      <c r="N1036" s="15"/>
      <c r="O1036" s="15"/>
      <c r="P1036" s="15"/>
      <c r="Q1036" s="15"/>
      <c r="R1036" s="15"/>
    </row>
    <row r="1037">
      <c r="A1037" s="15"/>
      <c r="B1037" s="15"/>
      <c r="C1037" s="15"/>
      <c r="D1037" s="15"/>
      <c r="E1037" s="15"/>
      <c r="F1037" s="15"/>
      <c r="G1037" s="15"/>
      <c r="H1037" s="15"/>
      <c r="I1037" s="15"/>
      <c r="J1037" s="15"/>
      <c r="K1037" s="15"/>
      <c r="L1037" s="15"/>
      <c r="M1037" s="15"/>
      <c r="N1037" s="15"/>
      <c r="O1037" s="15"/>
      <c r="P1037" s="15"/>
      <c r="Q1037" s="15"/>
      <c r="R1037" s="15"/>
    </row>
    <row r="1038">
      <c r="A1038" s="15"/>
      <c r="B1038" s="15"/>
      <c r="C1038" s="15"/>
      <c r="D1038" s="15"/>
      <c r="E1038" s="15"/>
      <c r="F1038" s="15"/>
      <c r="G1038" s="15"/>
      <c r="H1038" s="15"/>
      <c r="I1038" s="15"/>
      <c r="J1038" s="15"/>
      <c r="K1038" s="15"/>
      <c r="L1038" s="15"/>
      <c r="M1038" s="15"/>
      <c r="N1038" s="15"/>
      <c r="O1038" s="15"/>
      <c r="P1038" s="15"/>
      <c r="Q1038" s="15"/>
      <c r="R1038" s="15"/>
    </row>
    <row r="1039">
      <c r="A1039" s="15"/>
      <c r="B1039" s="15"/>
      <c r="C1039" s="15"/>
      <c r="D1039" s="15"/>
      <c r="E1039" s="15"/>
      <c r="F1039" s="15"/>
      <c r="G1039" s="15"/>
      <c r="H1039" s="15"/>
      <c r="I1039" s="15"/>
      <c r="J1039" s="15"/>
      <c r="K1039" s="15"/>
      <c r="L1039" s="15"/>
      <c r="M1039" s="15"/>
      <c r="N1039" s="15"/>
      <c r="O1039" s="15"/>
      <c r="P1039" s="15"/>
      <c r="Q1039" s="15"/>
      <c r="R1039" s="15"/>
    </row>
    <row r="1040">
      <c r="A1040" s="15"/>
      <c r="B1040" s="15"/>
      <c r="C1040" s="15"/>
      <c r="D1040" s="15"/>
      <c r="E1040" s="15"/>
      <c r="F1040" s="15"/>
      <c r="G1040" s="15"/>
      <c r="H1040" s="15"/>
      <c r="I1040" s="15"/>
      <c r="J1040" s="15"/>
      <c r="K1040" s="15"/>
      <c r="L1040" s="15"/>
      <c r="M1040" s="15"/>
      <c r="N1040" s="15"/>
      <c r="O1040" s="15"/>
      <c r="P1040" s="15"/>
      <c r="Q1040" s="15"/>
      <c r="R1040" s="15"/>
    </row>
    <row r="1041">
      <c r="A1041" s="15"/>
      <c r="B1041" s="15"/>
      <c r="C1041" s="15"/>
      <c r="D1041" s="15"/>
      <c r="E1041" s="15"/>
      <c r="F1041" s="15"/>
      <c r="G1041" s="15"/>
      <c r="H1041" s="15"/>
      <c r="I1041" s="15"/>
      <c r="J1041" s="15"/>
      <c r="K1041" s="15"/>
      <c r="L1041" s="15"/>
      <c r="M1041" s="15"/>
      <c r="N1041" s="15"/>
      <c r="O1041" s="15"/>
      <c r="P1041" s="15"/>
      <c r="Q1041" s="15"/>
      <c r="R1041" s="15"/>
    </row>
    <row r="1042">
      <c r="A1042" s="15"/>
      <c r="B1042" s="15"/>
      <c r="C1042" s="15"/>
      <c r="D1042" s="15"/>
      <c r="E1042" s="15"/>
      <c r="F1042" s="15"/>
      <c r="G1042" s="15"/>
      <c r="H1042" s="15"/>
      <c r="I1042" s="15"/>
      <c r="J1042" s="15"/>
      <c r="K1042" s="15"/>
      <c r="L1042" s="15"/>
      <c r="M1042" s="15"/>
      <c r="N1042" s="15"/>
      <c r="O1042" s="15"/>
      <c r="P1042" s="15"/>
      <c r="Q1042" s="15"/>
      <c r="R1042" s="15"/>
    </row>
    <row r="1043">
      <c r="A1043" s="15"/>
      <c r="B1043" s="15"/>
      <c r="C1043" s="15"/>
      <c r="D1043" s="15"/>
      <c r="E1043" s="15"/>
      <c r="F1043" s="15"/>
      <c r="G1043" s="15"/>
      <c r="H1043" s="15"/>
      <c r="I1043" s="15"/>
      <c r="J1043" s="15"/>
      <c r="K1043" s="15"/>
      <c r="L1043" s="15"/>
      <c r="M1043" s="15"/>
      <c r="N1043" s="15"/>
      <c r="O1043" s="15"/>
      <c r="P1043" s="15"/>
      <c r="Q1043" s="15"/>
      <c r="R1043" s="15"/>
    </row>
    <row r="1044">
      <c r="A1044" s="15"/>
      <c r="B1044" s="15"/>
      <c r="C1044" s="15"/>
      <c r="D1044" s="15"/>
      <c r="E1044" s="15"/>
      <c r="F1044" s="15"/>
      <c r="G1044" s="15"/>
      <c r="H1044" s="15"/>
      <c r="I1044" s="15"/>
      <c r="J1044" s="15"/>
      <c r="K1044" s="15"/>
      <c r="L1044" s="15"/>
      <c r="M1044" s="15"/>
      <c r="N1044" s="15"/>
      <c r="O1044" s="15"/>
      <c r="P1044" s="15"/>
      <c r="Q1044" s="15"/>
      <c r="R1044" s="15"/>
    </row>
    <row r="1045">
      <c r="A1045" s="15"/>
      <c r="B1045" s="15"/>
      <c r="C1045" s="15"/>
      <c r="D1045" s="15"/>
      <c r="E1045" s="15"/>
      <c r="F1045" s="15"/>
      <c r="G1045" s="15"/>
      <c r="H1045" s="15"/>
      <c r="I1045" s="15"/>
      <c r="J1045" s="15"/>
      <c r="K1045" s="15"/>
      <c r="L1045" s="15"/>
      <c r="M1045" s="15"/>
      <c r="N1045" s="15"/>
      <c r="O1045" s="15"/>
      <c r="P1045" s="15"/>
      <c r="Q1045" s="15"/>
      <c r="R1045" s="15"/>
    </row>
    <row r="1046">
      <c r="A1046" s="15"/>
      <c r="B1046" s="15"/>
      <c r="C1046" s="15"/>
      <c r="D1046" s="15"/>
      <c r="E1046" s="15"/>
      <c r="F1046" s="15"/>
      <c r="G1046" s="15"/>
      <c r="H1046" s="15"/>
      <c r="I1046" s="15"/>
      <c r="J1046" s="15"/>
      <c r="K1046" s="15"/>
      <c r="L1046" s="15"/>
      <c r="M1046" s="15"/>
      <c r="N1046" s="15"/>
      <c r="O1046" s="15"/>
      <c r="P1046" s="15"/>
      <c r="Q1046" s="15"/>
      <c r="R1046" s="15"/>
    </row>
    <row r="1047">
      <c r="A1047" s="15"/>
      <c r="B1047" s="15"/>
      <c r="C1047" s="15"/>
      <c r="D1047" s="15"/>
      <c r="E1047" s="15"/>
      <c r="F1047" s="15"/>
      <c r="G1047" s="15"/>
      <c r="H1047" s="15"/>
      <c r="I1047" s="15"/>
      <c r="J1047" s="15"/>
      <c r="K1047" s="15"/>
      <c r="L1047" s="15"/>
      <c r="M1047" s="15"/>
      <c r="N1047" s="15"/>
      <c r="O1047" s="15"/>
      <c r="P1047" s="15"/>
      <c r="Q1047" s="15"/>
      <c r="R1047" s="15"/>
    </row>
    <row r="1048">
      <c r="A1048" s="15"/>
      <c r="B1048" s="15"/>
      <c r="C1048" s="15"/>
      <c r="D1048" s="15"/>
      <c r="E1048" s="15"/>
      <c r="F1048" s="15"/>
      <c r="G1048" s="15"/>
      <c r="H1048" s="15"/>
      <c r="I1048" s="15"/>
      <c r="J1048" s="15"/>
      <c r="K1048" s="15"/>
      <c r="L1048" s="15"/>
      <c r="M1048" s="15"/>
      <c r="N1048" s="15"/>
      <c r="O1048" s="15"/>
      <c r="P1048" s="15"/>
      <c r="Q1048" s="15"/>
      <c r="R1048" s="15"/>
    </row>
    <row r="1049">
      <c r="A1049" s="15"/>
      <c r="B1049" s="15"/>
      <c r="C1049" s="15"/>
      <c r="D1049" s="15"/>
      <c r="E1049" s="15"/>
      <c r="F1049" s="15"/>
      <c r="G1049" s="15"/>
      <c r="H1049" s="15"/>
      <c r="I1049" s="15"/>
      <c r="J1049" s="15"/>
      <c r="K1049" s="15"/>
      <c r="L1049" s="15"/>
      <c r="M1049" s="15"/>
      <c r="N1049" s="15"/>
      <c r="O1049" s="15"/>
      <c r="P1049" s="15"/>
      <c r="Q1049" s="15"/>
      <c r="R1049" s="15"/>
    </row>
    <row r="1050">
      <c r="A1050" s="15"/>
      <c r="B1050" s="15"/>
      <c r="C1050" s="15"/>
      <c r="D1050" s="15"/>
      <c r="E1050" s="15"/>
      <c r="F1050" s="15"/>
      <c r="G1050" s="15"/>
      <c r="H1050" s="15"/>
      <c r="I1050" s="15"/>
      <c r="J1050" s="15"/>
      <c r="K1050" s="15"/>
      <c r="L1050" s="15"/>
      <c r="M1050" s="15"/>
      <c r="N1050" s="15"/>
      <c r="O1050" s="15"/>
      <c r="P1050" s="15"/>
      <c r="Q1050" s="15"/>
      <c r="R1050" s="15"/>
    </row>
    <row r="1051">
      <c r="A1051" s="15"/>
      <c r="B1051" s="15"/>
      <c r="C1051" s="15"/>
      <c r="D1051" s="15"/>
      <c r="E1051" s="15"/>
      <c r="F1051" s="15"/>
      <c r="G1051" s="15"/>
      <c r="H1051" s="15"/>
      <c r="I1051" s="15"/>
      <c r="J1051" s="15"/>
      <c r="K1051" s="15"/>
      <c r="L1051" s="15"/>
      <c r="M1051" s="15"/>
      <c r="N1051" s="15"/>
      <c r="O1051" s="15"/>
      <c r="P1051" s="15"/>
      <c r="Q1051" s="15"/>
      <c r="R1051" s="15"/>
    </row>
    <row r="1052">
      <c r="A1052" s="15"/>
      <c r="B1052" s="15"/>
      <c r="C1052" s="15"/>
      <c r="D1052" s="15"/>
      <c r="E1052" s="15"/>
      <c r="F1052" s="15"/>
      <c r="G1052" s="15"/>
      <c r="H1052" s="15"/>
      <c r="I1052" s="15"/>
      <c r="J1052" s="15"/>
      <c r="K1052" s="15"/>
      <c r="L1052" s="15"/>
      <c r="M1052" s="15"/>
      <c r="N1052" s="15"/>
      <c r="O1052" s="15"/>
      <c r="P1052" s="15"/>
      <c r="Q1052" s="15"/>
      <c r="R1052" s="15"/>
    </row>
    <row r="1053">
      <c r="A1053" s="15"/>
      <c r="B1053" s="15"/>
      <c r="C1053" s="15"/>
      <c r="D1053" s="15"/>
      <c r="E1053" s="15"/>
      <c r="F1053" s="15"/>
      <c r="G1053" s="15"/>
      <c r="H1053" s="15"/>
      <c r="I1053" s="15"/>
      <c r="J1053" s="15"/>
      <c r="K1053" s="15"/>
      <c r="L1053" s="15"/>
      <c r="M1053" s="15"/>
      <c r="N1053" s="15"/>
      <c r="O1053" s="15"/>
      <c r="P1053" s="15"/>
      <c r="Q1053" s="15"/>
      <c r="R1053" s="15"/>
    </row>
    <row r="1054">
      <c r="A1054" s="15"/>
      <c r="B1054" s="15"/>
      <c r="C1054" s="15"/>
      <c r="D1054" s="15"/>
      <c r="E1054" s="15"/>
      <c r="F1054" s="15"/>
      <c r="G1054" s="15"/>
      <c r="H1054" s="15"/>
      <c r="I1054" s="15"/>
      <c r="J1054" s="15"/>
      <c r="K1054" s="15"/>
      <c r="L1054" s="15"/>
      <c r="M1054" s="15"/>
      <c r="N1054" s="15"/>
      <c r="O1054" s="15"/>
      <c r="P1054" s="15"/>
      <c r="Q1054" s="15"/>
      <c r="R1054" s="15"/>
    </row>
    <row r="1055">
      <c r="A1055" s="15"/>
      <c r="B1055" s="15"/>
      <c r="C1055" s="15"/>
      <c r="D1055" s="15"/>
      <c r="E1055" s="15"/>
      <c r="F1055" s="15"/>
      <c r="G1055" s="15"/>
      <c r="H1055" s="15"/>
      <c r="I1055" s="15"/>
      <c r="J1055" s="15"/>
      <c r="K1055" s="15"/>
      <c r="L1055" s="15"/>
      <c r="M1055" s="15"/>
      <c r="N1055" s="15"/>
      <c r="O1055" s="15"/>
      <c r="P1055" s="15"/>
      <c r="Q1055" s="15"/>
      <c r="R1055" s="15"/>
    </row>
    <row r="1056">
      <c r="A1056" s="15"/>
      <c r="B1056" s="15"/>
      <c r="C1056" s="15"/>
      <c r="D1056" s="15"/>
      <c r="E1056" s="15"/>
      <c r="F1056" s="15"/>
      <c r="G1056" s="15"/>
      <c r="H1056" s="15"/>
      <c r="I1056" s="15"/>
      <c r="J1056" s="15"/>
      <c r="K1056" s="15"/>
      <c r="L1056" s="15"/>
      <c r="M1056" s="15"/>
      <c r="N1056" s="15"/>
      <c r="O1056" s="15"/>
      <c r="P1056" s="15"/>
      <c r="Q1056" s="15"/>
      <c r="R1056" s="15"/>
    </row>
    <row r="1057">
      <c r="A1057" s="15"/>
      <c r="B1057" s="15"/>
      <c r="C1057" s="15"/>
      <c r="D1057" s="15"/>
      <c r="E1057" s="15"/>
      <c r="F1057" s="15"/>
      <c r="G1057" s="15"/>
      <c r="H1057" s="15"/>
      <c r="I1057" s="15"/>
      <c r="J1057" s="15"/>
      <c r="K1057" s="15"/>
      <c r="L1057" s="15"/>
      <c r="M1057" s="15"/>
      <c r="N1057" s="15"/>
      <c r="O1057" s="15"/>
      <c r="P1057" s="15"/>
      <c r="Q1057" s="15"/>
      <c r="R1057" s="15"/>
    </row>
    <row r="1058">
      <c r="A1058" s="15"/>
      <c r="B1058" s="15"/>
      <c r="C1058" s="15"/>
      <c r="D1058" s="15"/>
      <c r="E1058" s="15"/>
      <c r="F1058" s="15"/>
      <c r="G1058" s="15"/>
      <c r="H1058" s="15"/>
      <c r="I1058" s="15"/>
      <c r="J1058" s="15"/>
      <c r="K1058" s="15"/>
      <c r="L1058" s="15"/>
      <c r="M1058" s="15"/>
      <c r="N1058" s="15"/>
      <c r="O1058" s="15"/>
      <c r="P1058" s="15"/>
      <c r="Q1058" s="15"/>
      <c r="R1058" s="15"/>
    </row>
    <row r="1059">
      <c r="A1059" s="15"/>
      <c r="B1059" s="15"/>
      <c r="C1059" s="15"/>
      <c r="D1059" s="15"/>
      <c r="E1059" s="15"/>
      <c r="F1059" s="15"/>
      <c r="G1059" s="15"/>
      <c r="H1059" s="15"/>
      <c r="I1059" s="15"/>
      <c r="J1059" s="15"/>
      <c r="K1059" s="15"/>
      <c r="L1059" s="15"/>
      <c r="M1059" s="15"/>
      <c r="N1059" s="15"/>
      <c r="O1059" s="15"/>
      <c r="P1059" s="15"/>
      <c r="Q1059" s="15"/>
      <c r="R1059" s="15"/>
    </row>
  </sheetData>
  <autoFilter ref="$A$2:$R$73"/>
  <mergeCells count="4">
    <mergeCell ref="M1:P1"/>
    <mergeCell ref="S28:T28"/>
    <mergeCell ref="H72:L72"/>
    <mergeCell ref="L73:M73"/>
  </mergeCells>
  <dataValidations>
    <dataValidation type="list" allowBlank="1" showErrorMessage="1" sqref="P3:P71">
      <formula1>LISTA!$C$8:$C$15</formula1>
    </dataValidation>
    <dataValidation type="list" allowBlank="1" showErrorMessage="1" sqref="K3:K71">
      <formula1>LISTA!$B$2:$B$41</formula1>
    </dataValidation>
    <dataValidation type="list" allowBlank="1" showErrorMessage="1" sqref="L3:L71">
      <formula1>LISTA!$A$2:$A$10</formula1>
    </dataValidation>
    <dataValidation type="custom" allowBlank="1" showDropDown="1" sqref="E82">
      <formula1>OR(NOT(ISERROR(DATEVALUE(E82))), AND(ISNUMBER(E82), LEFT(CELL("format", E82))="D"))</formula1>
    </dataValidation>
    <dataValidation type="custom" allowBlank="1" showDropDown="1" showErrorMessage="1" sqref="B3 B4:C71">
      <formula1>OR(NOT(ISERROR(DATEVALUE(B3))), AND(ISNUMBER(B3), LEFT(CELL("format", B3))="D"))</formula1>
    </dataValidation>
  </dataValidations>
  <hyperlinks>
    <hyperlink r:id="rId1" ref="J10"/>
    <hyperlink r:id="rId2" ref="J12"/>
    <hyperlink r:id="rId3" ref="J33"/>
    <hyperlink r:id="rId4" ref="J37"/>
    <hyperlink r:id="rId5" ref="J45"/>
    <hyperlink r:id="rId6" ref="J62"/>
    <hyperlink r:id="rId7" ref="J63"/>
    <hyperlink r:id="rId8" ref="J67"/>
  </hyperlinks>
  <drawing r:id="rId9"/>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8"/>
    <col customWidth="1" min="2" max="2" width="14.38"/>
    <col customWidth="1" min="3" max="3" width="12.88"/>
    <col customWidth="1" min="4" max="4" width="19.5"/>
    <col customWidth="1" min="5" max="5" width="12.13"/>
    <col customWidth="1" min="6" max="6" width="14.75"/>
    <col customWidth="1" min="7" max="7" width="28.13"/>
    <col customWidth="1" min="8" max="8" width="26.75"/>
    <col customWidth="1" min="9" max="9" width="19.75"/>
    <col customWidth="1" min="10" max="10" width="21.25"/>
    <col customWidth="1" min="11" max="12" width="15.63"/>
    <col customWidth="1" min="15" max="15" width="24.38"/>
    <col customWidth="1" min="16" max="16" width="27.25"/>
    <col customWidth="1" min="17" max="17" width="15.63"/>
    <col customWidth="1" min="18" max="18" width="54.25"/>
    <col customWidth="1" min="19" max="19" width="36.38"/>
  </cols>
  <sheetData>
    <row r="1">
      <c r="A1" s="1"/>
      <c r="B1" s="3"/>
      <c r="C1" s="3"/>
      <c r="D1" s="3"/>
      <c r="E1" s="3"/>
      <c r="F1" s="4"/>
      <c r="G1" s="4"/>
      <c r="H1" s="4"/>
      <c r="I1" s="4"/>
      <c r="J1" s="4"/>
      <c r="K1" s="4"/>
      <c r="L1" s="4"/>
      <c r="M1" s="5" t="s">
        <v>0</v>
      </c>
      <c r="N1" s="6"/>
      <c r="O1" s="6"/>
      <c r="P1" s="7"/>
      <c r="Q1" s="8"/>
      <c r="R1" s="8"/>
      <c r="T1" s="240"/>
      <c r="U1" s="240"/>
    </row>
    <row r="2">
      <c r="A2" s="3" t="s">
        <v>1</v>
      </c>
      <c r="B2" s="3"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c r="S2" s="124"/>
      <c r="T2" s="241"/>
      <c r="U2" s="241"/>
    </row>
    <row r="3">
      <c r="A3" s="25">
        <v>1.0</v>
      </c>
      <c r="B3" s="26">
        <v>45174.0</v>
      </c>
      <c r="C3" s="26">
        <v>45178.0</v>
      </c>
      <c r="D3" s="25">
        <v>3.81401100124583E14</v>
      </c>
      <c r="E3" s="25">
        <v>675.0</v>
      </c>
      <c r="F3" s="146">
        <v>4327202.0</v>
      </c>
      <c r="G3" s="146" t="s">
        <v>1417</v>
      </c>
      <c r="H3" s="146" t="s">
        <v>1417</v>
      </c>
      <c r="I3" s="25">
        <f>59170159033</f>
        <v>59170159033</v>
      </c>
      <c r="J3" s="155" t="s">
        <v>1418</v>
      </c>
      <c r="K3" s="25" t="s">
        <v>418</v>
      </c>
      <c r="L3" s="25"/>
      <c r="M3" s="25">
        <v>560.0</v>
      </c>
      <c r="N3" s="25">
        <f>M3</f>
        <v>560</v>
      </c>
      <c r="O3" s="27"/>
      <c r="P3" s="25" t="s">
        <v>854</v>
      </c>
      <c r="Q3" s="107" t="s">
        <v>1298</v>
      </c>
      <c r="R3" s="25"/>
      <c r="S3" s="92"/>
      <c r="T3" s="240"/>
      <c r="U3" s="92"/>
      <c r="AB3" s="24"/>
      <c r="AC3" s="24"/>
      <c r="AD3" s="24"/>
      <c r="AE3" s="24"/>
    </row>
    <row r="4">
      <c r="A4" s="13">
        <v>2.0</v>
      </c>
      <c r="B4" s="14">
        <v>45177.0</v>
      </c>
      <c r="C4" s="14">
        <v>45214.0</v>
      </c>
      <c r="D4" s="13">
        <v>3.81401100124583E14</v>
      </c>
      <c r="E4" s="13">
        <v>685.0</v>
      </c>
      <c r="F4" s="13">
        <v>6479241.0</v>
      </c>
      <c r="G4" s="13" t="s">
        <v>1419</v>
      </c>
      <c r="H4" s="13" t="s">
        <v>1420</v>
      </c>
      <c r="I4" s="13" t="s">
        <v>1421</v>
      </c>
      <c r="J4" s="13" t="s">
        <v>1422</v>
      </c>
      <c r="K4" s="13" t="s">
        <v>1423</v>
      </c>
      <c r="L4" s="13"/>
      <c r="M4" s="13">
        <v>3000.0</v>
      </c>
      <c r="N4" s="13">
        <v>3000.0</v>
      </c>
      <c r="O4" s="242">
        <v>3240.0</v>
      </c>
      <c r="P4" s="13" t="s">
        <v>854</v>
      </c>
      <c r="Q4" s="97" t="s">
        <v>1007</v>
      </c>
      <c r="R4" s="13" t="s">
        <v>1424</v>
      </c>
      <c r="S4" s="92"/>
      <c r="T4" s="240"/>
      <c r="U4" s="240"/>
    </row>
    <row r="5">
      <c r="A5" s="13">
        <v>3.0</v>
      </c>
      <c r="B5" s="14">
        <v>45177.0</v>
      </c>
      <c r="C5" s="14">
        <v>45178.0</v>
      </c>
      <c r="D5" s="13">
        <v>3.81401100124583E14</v>
      </c>
      <c r="E5" s="13">
        <v>692.0</v>
      </c>
      <c r="F5" s="13">
        <v>4257035.0</v>
      </c>
      <c r="G5" s="13" t="s">
        <v>1379</v>
      </c>
      <c r="H5" s="13" t="s">
        <v>1379</v>
      </c>
      <c r="I5" s="13">
        <v>7.0818429E7</v>
      </c>
      <c r="J5" s="13" t="s">
        <v>1380</v>
      </c>
      <c r="K5" s="13" t="s">
        <v>98</v>
      </c>
      <c r="L5" s="13" t="s">
        <v>27</v>
      </c>
      <c r="M5" s="13">
        <v>520.0</v>
      </c>
      <c r="N5" s="13">
        <v>520.0</v>
      </c>
      <c r="O5" s="15"/>
      <c r="P5" s="13" t="s">
        <v>854</v>
      </c>
      <c r="Q5" s="97" t="s">
        <v>1007</v>
      </c>
      <c r="R5" s="13" t="s">
        <v>1425</v>
      </c>
      <c r="S5" s="92"/>
      <c r="T5" s="240"/>
      <c r="U5" s="240"/>
    </row>
    <row r="6">
      <c r="A6" s="13">
        <v>4.0</v>
      </c>
      <c r="B6" s="14">
        <v>45177.0</v>
      </c>
      <c r="C6" s="14">
        <v>45178.0</v>
      </c>
      <c r="D6" s="13">
        <v>3.81401100124583E14</v>
      </c>
      <c r="E6" s="13">
        <v>693.0</v>
      </c>
      <c r="F6" s="120">
        <v>5398679.0</v>
      </c>
      <c r="G6" s="120" t="s">
        <v>1426</v>
      </c>
      <c r="H6" s="120" t="s">
        <v>1427</v>
      </c>
      <c r="I6" s="120">
        <v>7.5398963E7</v>
      </c>
      <c r="J6" s="243" t="s">
        <v>1428</v>
      </c>
      <c r="K6" s="13" t="s">
        <v>418</v>
      </c>
      <c r="L6" s="13"/>
      <c r="M6" s="13">
        <v>240.0</v>
      </c>
      <c r="N6" s="13">
        <f t="shared" ref="N6:N11" si="1">M6</f>
        <v>240</v>
      </c>
      <c r="O6" s="13"/>
      <c r="P6" s="13" t="s">
        <v>854</v>
      </c>
      <c r="Q6" s="97" t="s">
        <v>1007</v>
      </c>
      <c r="R6" s="13" t="s">
        <v>1429</v>
      </c>
      <c r="S6" s="92"/>
      <c r="T6" s="240"/>
      <c r="U6" s="240"/>
    </row>
    <row r="7">
      <c r="A7" s="25">
        <v>5.0</v>
      </c>
      <c r="B7" s="26">
        <v>45177.0</v>
      </c>
      <c r="C7" s="26">
        <v>45178.0</v>
      </c>
      <c r="D7" s="25">
        <v>3.81401100124583E14</v>
      </c>
      <c r="E7" s="25">
        <v>694.0</v>
      </c>
      <c r="F7" s="146">
        <v>6156761.0</v>
      </c>
      <c r="G7" s="146" t="s">
        <v>1430</v>
      </c>
      <c r="H7" s="146" t="s">
        <v>1431</v>
      </c>
      <c r="I7" s="146">
        <v>7.4085724E7</v>
      </c>
      <c r="J7" s="155" t="s">
        <v>1432</v>
      </c>
      <c r="K7" s="25" t="s">
        <v>418</v>
      </c>
      <c r="L7" s="25"/>
      <c r="M7" s="25">
        <v>440.0</v>
      </c>
      <c r="N7" s="25">
        <f t="shared" si="1"/>
        <v>440</v>
      </c>
      <c r="O7" s="25"/>
      <c r="P7" s="25" t="s">
        <v>854</v>
      </c>
      <c r="Q7" s="107" t="s">
        <v>1007</v>
      </c>
      <c r="R7" s="25" t="s">
        <v>1433</v>
      </c>
      <c r="S7" s="92"/>
      <c r="T7" s="240"/>
      <c r="U7" s="92"/>
      <c r="AB7" s="24"/>
      <c r="AC7" s="24"/>
      <c r="AD7" s="24"/>
      <c r="AE7" s="24"/>
    </row>
    <row r="8" ht="63.75" customHeight="1">
      <c r="A8" s="25">
        <v>6.0</v>
      </c>
      <c r="B8" s="26">
        <v>45181.0</v>
      </c>
      <c r="C8" s="26">
        <v>45184.0</v>
      </c>
      <c r="D8" s="25">
        <v>3.81401100124583E14</v>
      </c>
      <c r="E8" s="25">
        <v>778.0</v>
      </c>
      <c r="F8" s="25">
        <v>3900573.0</v>
      </c>
      <c r="G8" s="25" t="s">
        <v>1434</v>
      </c>
      <c r="H8" s="25" t="s">
        <v>1435</v>
      </c>
      <c r="I8" s="25">
        <v>7.260903E7</v>
      </c>
      <c r="J8" s="25" t="s">
        <v>1436</v>
      </c>
      <c r="K8" s="25" t="s">
        <v>119</v>
      </c>
      <c r="L8" s="105" t="s">
        <v>27</v>
      </c>
      <c r="M8" s="103">
        <v>1600.0</v>
      </c>
      <c r="N8" s="105">
        <f t="shared" si="1"/>
        <v>1600</v>
      </c>
      <c r="O8" s="106"/>
      <c r="P8" s="105" t="s">
        <v>854</v>
      </c>
      <c r="Q8" s="107" t="s">
        <v>1437</v>
      </c>
      <c r="R8" s="25" t="s">
        <v>1438</v>
      </c>
      <c r="S8" s="92"/>
      <c r="T8" s="240"/>
      <c r="U8" s="92"/>
      <c r="AB8" s="24"/>
      <c r="AC8" s="24"/>
      <c r="AD8" s="24"/>
      <c r="AE8" s="24"/>
    </row>
    <row r="9">
      <c r="A9" s="13">
        <v>7.0</v>
      </c>
      <c r="B9" s="14">
        <v>45181.0</v>
      </c>
      <c r="C9" s="95" t="s">
        <v>1439</v>
      </c>
      <c r="D9" s="13">
        <v>3.81401100124583E14</v>
      </c>
      <c r="E9" s="13">
        <v>779.0</v>
      </c>
      <c r="F9" s="120" t="s">
        <v>1440</v>
      </c>
      <c r="G9" s="120" t="s">
        <v>1441</v>
      </c>
      <c r="H9" s="13" t="s">
        <v>1442</v>
      </c>
      <c r="I9" s="13">
        <v>6.13186E7</v>
      </c>
      <c r="J9" s="13"/>
      <c r="K9" s="13" t="s">
        <v>779</v>
      </c>
      <c r="L9" s="13"/>
      <c r="M9" s="13">
        <v>1050.0</v>
      </c>
      <c r="N9" s="95">
        <f t="shared" si="1"/>
        <v>1050</v>
      </c>
      <c r="O9" s="13"/>
      <c r="P9" s="13" t="s">
        <v>1203</v>
      </c>
      <c r="Q9" s="97" t="s">
        <v>1007</v>
      </c>
      <c r="R9" s="13" t="s">
        <v>1443</v>
      </c>
      <c r="S9" s="92"/>
      <c r="T9" s="240"/>
      <c r="U9" s="240"/>
    </row>
    <row r="10">
      <c r="A10" s="13">
        <v>8.0</v>
      </c>
      <c r="B10" s="14">
        <v>45181.0</v>
      </c>
      <c r="C10" s="95" t="s">
        <v>1439</v>
      </c>
      <c r="D10" s="13">
        <v>3.81401100124583E14</v>
      </c>
      <c r="E10" s="13">
        <v>780.0</v>
      </c>
      <c r="F10" s="12" t="s">
        <v>1444</v>
      </c>
      <c r="G10" s="13" t="s">
        <v>1445</v>
      </c>
      <c r="H10" s="13" t="s">
        <v>1445</v>
      </c>
      <c r="I10" s="13">
        <v>7.1028409E7</v>
      </c>
      <c r="J10" s="13" t="s">
        <v>1446</v>
      </c>
      <c r="K10" s="13" t="s">
        <v>779</v>
      </c>
      <c r="L10" s="13"/>
      <c r="M10" s="13">
        <v>1300.0</v>
      </c>
      <c r="N10" s="95">
        <f t="shared" si="1"/>
        <v>1300</v>
      </c>
      <c r="O10" s="13"/>
      <c r="P10" s="13" t="s">
        <v>854</v>
      </c>
      <c r="Q10" s="97" t="s">
        <v>1007</v>
      </c>
      <c r="R10" s="13" t="s">
        <v>1447</v>
      </c>
      <c r="S10" s="92"/>
      <c r="T10" s="240"/>
      <c r="U10" s="240"/>
    </row>
    <row r="11">
      <c r="A11" s="25">
        <v>9.0</v>
      </c>
      <c r="B11" s="26">
        <v>45182.0</v>
      </c>
      <c r="C11" s="26">
        <v>45182.0</v>
      </c>
      <c r="D11" s="25">
        <v>3.81401100124583E14</v>
      </c>
      <c r="E11" s="25">
        <v>784.0</v>
      </c>
      <c r="F11" s="25">
        <v>7.722563019E9</v>
      </c>
      <c r="G11" s="25" t="s">
        <v>1448</v>
      </c>
      <c r="H11" s="25" t="s">
        <v>1448</v>
      </c>
      <c r="I11" s="25">
        <v>7.8570004E7</v>
      </c>
      <c r="J11" s="25"/>
      <c r="K11" s="25" t="s">
        <v>1449</v>
      </c>
      <c r="L11" s="25" t="s">
        <v>27</v>
      </c>
      <c r="M11" s="25">
        <v>1080.0</v>
      </c>
      <c r="N11" s="105">
        <f t="shared" si="1"/>
        <v>1080</v>
      </c>
      <c r="O11" s="25"/>
      <c r="P11" s="25" t="s">
        <v>854</v>
      </c>
      <c r="Q11" s="107" t="s">
        <v>1437</v>
      </c>
      <c r="R11" s="25" t="s">
        <v>1450</v>
      </c>
      <c r="S11" s="92"/>
      <c r="T11" s="240"/>
      <c r="U11" s="92"/>
      <c r="AB11" s="24"/>
      <c r="AC11" s="24"/>
      <c r="AD11" s="24"/>
      <c r="AE11" s="24"/>
    </row>
    <row r="12" ht="35.25" customHeight="1">
      <c r="A12" s="36">
        <v>10.0</v>
      </c>
      <c r="B12" s="87">
        <v>45182.0</v>
      </c>
      <c r="C12" s="87">
        <v>45182.0</v>
      </c>
      <c r="D12" s="36">
        <v>3.81401100124583E14</v>
      </c>
      <c r="E12" s="36">
        <v>785.0</v>
      </c>
      <c r="F12" s="142" t="s">
        <v>1451</v>
      </c>
      <c r="G12" s="142" t="s">
        <v>1452</v>
      </c>
      <c r="H12" s="36" t="s">
        <v>1453</v>
      </c>
      <c r="I12" s="36">
        <v>7.7601224E7</v>
      </c>
      <c r="J12" s="36"/>
      <c r="K12" s="36" t="s">
        <v>779</v>
      </c>
      <c r="L12" s="36"/>
      <c r="M12" s="147">
        <v>0.0</v>
      </c>
      <c r="N12" s="36">
        <v>0.0</v>
      </c>
      <c r="O12" s="244" t="s">
        <v>1454</v>
      </c>
      <c r="P12" s="36" t="s">
        <v>854</v>
      </c>
      <c r="Q12" s="89" t="s">
        <v>1437</v>
      </c>
      <c r="R12" s="36" t="s">
        <v>1455</v>
      </c>
      <c r="S12" s="112"/>
      <c r="T12" s="245"/>
      <c r="U12" s="112"/>
      <c r="V12" s="113"/>
      <c r="W12" s="113"/>
      <c r="X12" s="113"/>
      <c r="Y12" s="113"/>
      <c r="Z12" s="113"/>
      <c r="AA12" s="113"/>
      <c r="AB12" s="114"/>
      <c r="AC12" s="114"/>
      <c r="AD12" s="114"/>
      <c r="AE12" s="114"/>
    </row>
    <row r="13">
      <c r="A13" s="25">
        <v>11.0</v>
      </c>
      <c r="B13" s="246">
        <v>45182.0</v>
      </c>
      <c r="C13" s="26">
        <v>45213.0</v>
      </c>
      <c r="D13" s="105">
        <v>3.81401100124583E14</v>
      </c>
      <c r="E13" s="105">
        <v>786.0</v>
      </c>
      <c r="F13" s="105">
        <v>1.020603028E9</v>
      </c>
      <c r="G13" s="105" t="s">
        <v>1456</v>
      </c>
      <c r="H13" s="226" t="s">
        <v>1457</v>
      </c>
      <c r="I13" s="196">
        <v>6.0963936E7</v>
      </c>
      <c r="J13" s="105"/>
      <c r="K13" s="105" t="s">
        <v>1449</v>
      </c>
      <c r="L13" s="105" t="s">
        <v>27</v>
      </c>
      <c r="M13" s="103">
        <v>1230.0</v>
      </c>
      <c r="N13" s="105">
        <f t="shared" ref="N13:N19" si="2">M13</f>
        <v>1230</v>
      </c>
      <c r="O13" s="106"/>
      <c r="P13" s="105" t="s">
        <v>854</v>
      </c>
      <c r="Q13" s="107" t="s">
        <v>1437</v>
      </c>
      <c r="R13" s="105" t="s">
        <v>1458</v>
      </c>
      <c r="S13" s="92"/>
      <c r="T13" s="240"/>
      <c r="U13" s="92"/>
      <c r="AB13" s="24"/>
      <c r="AC13" s="24"/>
      <c r="AD13" s="24"/>
      <c r="AE13" s="24"/>
    </row>
    <row r="14">
      <c r="A14" s="25">
        <v>12.0</v>
      </c>
      <c r="B14" s="246">
        <v>45183.0</v>
      </c>
      <c r="C14" s="26">
        <v>45185.0</v>
      </c>
      <c r="D14" s="105">
        <v>3.81401100124583E14</v>
      </c>
      <c r="E14" s="25">
        <v>792.0</v>
      </c>
      <c r="F14" s="146">
        <v>8980286.0</v>
      </c>
      <c r="G14" s="146" t="s">
        <v>1459</v>
      </c>
      <c r="H14" s="146" t="s">
        <v>1459</v>
      </c>
      <c r="I14" s="146">
        <v>7.0202849E7</v>
      </c>
      <c r="J14" s="155" t="s">
        <v>1460</v>
      </c>
      <c r="K14" s="25" t="s">
        <v>418</v>
      </c>
      <c r="L14" s="25"/>
      <c r="M14" s="135">
        <v>800.0</v>
      </c>
      <c r="N14" s="105">
        <f t="shared" si="2"/>
        <v>800</v>
      </c>
      <c r="O14" s="25"/>
      <c r="P14" s="105" t="s">
        <v>854</v>
      </c>
      <c r="Q14" s="107" t="s">
        <v>1437</v>
      </c>
      <c r="R14" s="25" t="s">
        <v>1461</v>
      </c>
      <c r="S14" s="92"/>
      <c r="T14" s="240"/>
      <c r="U14" s="92"/>
      <c r="AB14" s="24"/>
      <c r="AC14" s="24"/>
      <c r="AD14" s="24"/>
      <c r="AE14" s="24"/>
    </row>
    <row r="15">
      <c r="A15" s="13">
        <v>13.0</v>
      </c>
      <c r="B15" s="121">
        <v>45184.0</v>
      </c>
      <c r="C15" s="14">
        <v>45184.0</v>
      </c>
      <c r="D15" s="95">
        <v>3.81401100124586E14</v>
      </c>
      <c r="E15" s="13">
        <v>813.0</v>
      </c>
      <c r="F15" s="122">
        <v>7947577.0</v>
      </c>
      <c r="G15" s="122" t="s">
        <v>1391</v>
      </c>
      <c r="H15" s="122" t="s">
        <v>1392</v>
      </c>
      <c r="I15" s="122">
        <v>7.9395496E7</v>
      </c>
      <c r="J15" s="247" t="s">
        <v>1393</v>
      </c>
      <c r="K15" s="13" t="s">
        <v>141</v>
      </c>
      <c r="L15" s="13" t="s">
        <v>27</v>
      </c>
      <c r="M15" s="13">
        <f>695+170+40</f>
        <v>905</v>
      </c>
      <c r="N15" s="13">
        <f t="shared" si="2"/>
        <v>905</v>
      </c>
      <c r="O15" s="13"/>
      <c r="P15" s="13" t="s">
        <v>827</v>
      </c>
      <c r="Q15" s="97" t="s">
        <v>964</v>
      </c>
      <c r="R15" s="13" t="s">
        <v>1462</v>
      </c>
      <c r="S15" s="92"/>
      <c r="T15" s="240"/>
      <c r="U15" s="240"/>
    </row>
    <row r="16">
      <c r="A16" s="13">
        <v>15.0</v>
      </c>
      <c r="B16" s="121">
        <v>45184.0</v>
      </c>
      <c r="C16" s="14">
        <v>45184.0</v>
      </c>
      <c r="D16" s="95">
        <v>3.81401100124583E14</v>
      </c>
      <c r="E16" s="13">
        <v>831.0</v>
      </c>
      <c r="F16" s="122">
        <v>7947577.0</v>
      </c>
      <c r="G16" s="122" t="s">
        <v>1391</v>
      </c>
      <c r="H16" s="122" t="s">
        <v>1392</v>
      </c>
      <c r="I16" s="122">
        <v>7.9395496E7</v>
      </c>
      <c r="J16" s="247" t="s">
        <v>1393</v>
      </c>
      <c r="K16" s="13" t="s">
        <v>141</v>
      </c>
      <c r="L16" s="13" t="s">
        <v>27</v>
      </c>
      <c r="M16" s="13">
        <v>40.0</v>
      </c>
      <c r="N16" s="95">
        <f t="shared" si="2"/>
        <v>40</v>
      </c>
      <c r="O16" s="13"/>
      <c r="P16" s="13" t="s">
        <v>827</v>
      </c>
      <c r="Q16" s="97" t="s">
        <v>964</v>
      </c>
      <c r="R16" s="13" t="s">
        <v>1463</v>
      </c>
      <c r="S16" s="92"/>
      <c r="T16" s="240"/>
      <c r="U16" s="240"/>
    </row>
    <row r="17">
      <c r="A17" s="25">
        <v>14.0</v>
      </c>
      <c r="B17" s="26">
        <v>45184.0</v>
      </c>
      <c r="C17" s="26">
        <v>45185.0</v>
      </c>
      <c r="D17" s="105">
        <v>3.81401100124583E14</v>
      </c>
      <c r="E17" s="25">
        <v>812.0</v>
      </c>
      <c r="F17" s="25" t="s">
        <v>1464</v>
      </c>
      <c r="G17" s="25" t="s">
        <v>1465</v>
      </c>
      <c r="H17" s="25" t="s">
        <v>1465</v>
      </c>
      <c r="I17" s="25">
        <v>6.7122506E7</v>
      </c>
      <c r="J17" s="25" t="s">
        <v>1466</v>
      </c>
      <c r="K17" s="25" t="s">
        <v>418</v>
      </c>
      <c r="L17" s="25"/>
      <c r="M17" s="25">
        <v>600.0</v>
      </c>
      <c r="N17" s="105">
        <f t="shared" si="2"/>
        <v>600</v>
      </c>
      <c r="O17" s="25"/>
      <c r="P17" s="25" t="s">
        <v>854</v>
      </c>
      <c r="Q17" s="107" t="s">
        <v>1437</v>
      </c>
      <c r="R17" s="25" t="s">
        <v>1467</v>
      </c>
      <c r="S17" s="92"/>
      <c r="T17" s="240"/>
      <c r="U17" s="92"/>
      <c r="AB17" s="24"/>
      <c r="AC17" s="24"/>
      <c r="AD17" s="24"/>
      <c r="AE17" s="24"/>
    </row>
    <row r="18">
      <c r="A18" s="13">
        <v>16.0</v>
      </c>
      <c r="B18" s="14">
        <v>45186.0</v>
      </c>
      <c r="C18" s="14">
        <v>45186.0</v>
      </c>
      <c r="D18" s="95">
        <v>3.81401100124583E14</v>
      </c>
      <c r="E18" s="13">
        <v>832.0</v>
      </c>
      <c r="F18" s="13" t="s">
        <v>1468</v>
      </c>
      <c r="G18" s="13" t="s">
        <v>1469</v>
      </c>
      <c r="H18" s="13" t="s">
        <v>1469</v>
      </c>
      <c r="I18" s="13">
        <v>6.58518E7</v>
      </c>
      <c r="J18" s="13"/>
      <c r="K18" s="13" t="s">
        <v>141</v>
      </c>
      <c r="L18" s="13" t="s">
        <v>647</v>
      </c>
      <c r="M18" s="13">
        <v>580.0</v>
      </c>
      <c r="N18" s="95">
        <f t="shared" si="2"/>
        <v>580</v>
      </c>
      <c r="O18" s="13"/>
      <c r="P18" s="13" t="s">
        <v>854</v>
      </c>
      <c r="Q18" s="97" t="s">
        <v>964</v>
      </c>
      <c r="R18" s="13" t="s">
        <v>1470</v>
      </c>
      <c r="S18" s="92"/>
      <c r="T18" s="240"/>
      <c r="U18" s="240"/>
    </row>
    <row r="19">
      <c r="A19" s="13">
        <v>17.0</v>
      </c>
      <c r="B19" s="14">
        <v>45186.0</v>
      </c>
      <c r="C19" s="14">
        <v>45186.0</v>
      </c>
      <c r="D19" s="95">
        <v>3.81401100124583E14</v>
      </c>
      <c r="E19" s="13">
        <v>833.0</v>
      </c>
      <c r="F19" s="122" t="s">
        <v>1471</v>
      </c>
      <c r="G19" s="122" t="s">
        <v>1472</v>
      </c>
      <c r="H19" s="122" t="s">
        <v>1472</v>
      </c>
      <c r="I19" s="122">
        <v>7.7344782E7</v>
      </c>
      <c r="J19" s="247" t="s">
        <v>1473</v>
      </c>
      <c r="K19" s="13" t="s">
        <v>418</v>
      </c>
      <c r="L19" s="13"/>
      <c r="M19" s="13">
        <v>360.0</v>
      </c>
      <c r="N19" s="95">
        <f t="shared" si="2"/>
        <v>360</v>
      </c>
      <c r="O19" s="13"/>
      <c r="P19" s="13" t="s">
        <v>854</v>
      </c>
      <c r="Q19" s="97" t="s">
        <v>964</v>
      </c>
      <c r="R19" s="13" t="s">
        <v>1474</v>
      </c>
      <c r="S19" s="92"/>
      <c r="T19" s="240"/>
      <c r="U19" s="240"/>
    </row>
    <row r="20">
      <c r="A20" s="59">
        <v>18.0</v>
      </c>
      <c r="B20" s="60">
        <v>45186.0</v>
      </c>
      <c r="C20" s="60">
        <v>45186.0</v>
      </c>
      <c r="D20" s="165">
        <v>3.81401100124583E14</v>
      </c>
      <c r="E20" s="59"/>
      <c r="F20" s="166">
        <v>6.335799018E9</v>
      </c>
      <c r="G20" s="166" t="s">
        <v>1475</v>
      </c>
      <c r="H20" s="166" t="s">
        <v>1476</v>
      </c>
      <c r="I20" s="166">
        <v>7.5003017E7</v>
      </c>
      <c r="J20" s="207" t="s">
        <v>1477</v>
      </c>
      <c r="K20" s="59" t="s">
        <v>305</v>
      </c>
      <c r="L20" s="59" t="s">
        <v>27</v>
      </c>
      <c r="M20" s="59">
        <v>930.0</v>
      </c>
      <c r="N20" s="165">
        <v>930.0</v>
      </c>
      <c r="O20" s="59" t="s">
        <v>1478</v>
      </c>
      <c r="P20" s="59" t="s">
        <v>854</v>
      </c>
      <c r="Q20" s="132" t="s">
        <v>1479</v>
      </c>
      <c r="R20" s="59" t="s">
        <v>1480</v>
      </c>
      <c r="S20" s="92"/>
      <c r="T20" s="92"/>
      <c r="U20" s="240"/>
      <c r="AB20" s="167"/>
      <c r="AC20" s="167"/>
      <c r="AD20" s="167"/>
      <c r="AE20" s="167"/>
    </row>
    <row r="21">
      <c r="A21" s="25">
        <v>19.0</v>
      </c>
      <c r="B21" s="26">
        <v>45188.0</v>
      </c>
      <c r="C21" s="26">
        <v>45185.0</v>
      </c>
      <c r="D21" s="105">
        <v>3.81401100124583E14</v>
      </c>
      <c r="E21" s="25">
        <v>904.0</v>
      </c>
      <c r="F21" s="146">
        <v>2894024.0</v>
      </c>
      <c r="G21" s="146" t="s">
        <v>1481</v>
      </c>
      <c r="H21" s="146" t="s">
        <v>1482</v>
      </c>
      <c r="I21" s="146">
        <v>7.7092317E7</v>
      </c>
      <c r="J21" s="25" t="s">
        <v>1483</v>
      </c>
      <c r="K21" s="25" t="s">
        <v>305</v>
      </c>
      <c r="L21" s="25" t="s">
        <v>44</v>
      </c>
      <c r="M21" s="25">
        <v>1840.0</v>
      </c>
      <c r="N21" s="105">
        <f t="shared" ref="N21:N34" si="3">M21</f>
        <v>1840</v>
      </c>
      <c r="O21" s="25"/>
      <c r="P21" s="25" t="s">
        <v>854</v>
      </c>
      <c r="Q21" s="107" t="s">
        <v>1437</v>
      </c>
      <c r="R21" s="25" t="s">
        <v>1484</v>
      </c>
      <c r="S21" s="92"/>
      <c r="T21" s="240"/>
      <c r="U21" s="92"/>
      <c r="AB21" s="24"/>
      <c r="AC21" s="24"/>
      <c r="AD21" s="24"/>
      <c r="AE21" s="24"/>
    </row>
    <row r="22">
      <c r="A22" s="13">
        <v>20.0</v>
      </c>
      <c r="B22" s="14">
        <v>45195.0</v>
      </c>
      <c r="C22" s="14">
        <v>45190.0</v>
      </c>
      <c r="D22" s="95">
        <v>3.81401100124583E14</v>
      </c>
      <c r="E22" s="13">
        <v>911.0</v>
      </c>
      <c r="F22" s="13">
        <v>2.942854011E9</v>
      </c>
      <c r="G22" s="13" t="s">
        <v>1485</v>
      </c>
      <c r="H22" s="13" t="s">
        <v>1486</v>
      </c>
      <c r="I22" s="13">
        <v>7.7657856E7</v>
      </c>
      <c r="J22" s="13"/>
      <c r="K22" s="13" t="s">
        <v>1449</v>
      </c>
      <c r="L22" s="13" t="s">
        <v>27</v>
      </c>
      <c r="M22" s="13">
        <v>930.0</v>
      </c>
      <c r="N22" s="95">
        <f t="shared" si="3"/>
        <v>930</v>
      </c>
      <c r="O22" s="13"/>
      <c r="P22" s="13" t="s">
        <v>854</v>
      </c>
      <c r="Q22" s="97" t="s">
        <v>964</v>
      </c>
      <c r="R22" s="13" t="s">
        <v>1487</v>
      </c>
      <c r="S22" s="92"/>
      <c r="T22" s="240"/>
      <c r="U22" s="240"/>
    </row>
    <row r="23">
      <c r="A23" s="13">
        <v>21.0</v>
      </c>
      <c r="B23" s="14">
        <v>45188.0</v>
      </c>
      <c r="C23" s="14">
        <v>45193.0</v>
      </c>
      <c r="D23" s="95">
        <v>3.81401100124583E14</v>
      </c>
      <c r="E23" s="13">
        <v>912.0</v>
      </c>
      <c r="F23" s="13">
        <v>5867541.0</v>
      </c>
      <c r="G23" s="13" t="s">
        <v>758</v>
      </c>
      <c r="H23" s="13" t="s">
        <v>758</v>
      </c>
      <c r="I23" s="13">
        <v>7.0844584E7</v>
      </c>
      <c r="J23" s="13" t="s">
        <v>759</v>
      </c>
      <c r="K23" s="13" t="s">
        <v>418</v>
      </c>
      <c r="L23" s="13" t="s">
        <v>27</v>
      </c>
      <c r="M23" s="13">
        <v>400.0</v>
      </c>
      <c r="N23" s="95">
        <f t="shared" si="3"/>
        <v>400</v>
      </c>
      <c r="O23" s="13"/>
      <c r="P23" s="13"/>
      <c r="Q23" s="97" t="s">
        <v>964</v>
      </c>
      <c r="R23" s="13" t="s">
        <v>1488</v>
      </c>
      <c r="S23" s="92"/>
      <c r="T23" s="240"/>
      <c r="U23" s="240"/>
    </row>
    <row r="24">
      <c r="A24" s="25">
        <v>22.0</v>
      </c>
      <c r="B24" s="26">
        <v>45189.0</v>
      </c>
      <c r="C24" s="26">
        <v>45193.0</v>
      </c>
      <c r="D24" s="105">
        <v>3.81401100124583E14</v>
      </c>
      <c r="E24" s="25">
        <v>917.0</v>
      </c>
      <c r="F24" s="146" t="s">
        <v>1489</v>
      </c>
      <c r="G24" s="146" t="s">
        <v>1490</v>
      </c>
      <c r="H24" s="146" t="s">
        <v>1490</v>
      </c>
      <c r="I24" s="146">
        <v>6.7705291E7</v>
      </c>
      <c r="J24" s="155" t="s">
        <v>1491</v>
      </c>
      <c r="K24" s="25" t="s">
        <v>141</v>
      </c>
      <c r="L24" s="25" t="s">
        <v>27</v>
      </c>
      <c r="M24" s="25">
        <v>1540.0</v>
      </c>
      <c r="N24" s="105">
        <f t="shared" si="3"/>
        <v>1540</v>
      </c>
      <c r="O24" s="25"/>
      <c r="P24" s="25" t="s">
        <v>854</v>
      </c>
      <c r="Q24" s="107" t="s">
        <v>1437</v>
      </c>
      <c r="R24" s="25" t="s">
        <v>1492</v>
      </c>
      <c r="S24" s="92"/>
      <c r="T24" s="240"/>
      <c r="U24" s="92"/>
      <c r="AB24" s="24"/>
      <c r="AC24" s="24"/>
      <c r="AD24" s="24"/>
      <c r="AE24" s="24"/>
    </row>
    <row r="25">
      <c r="A25" s="59">
        <v>23.0</v>
      </c>
      <c r="B25" s="60">
        <v>45189.0</v>
      </c>
      <c r="C25" s="60">
        <v>45192.0</v>
      </c>
      <c r="D25" s="165">
        <v>3.81401100124583E14</v>
      </c>
      <c r="E25" s="59">
        <v>918.0</v>
      </c>
      <c r="F25" s="166">
        <v>8.85482601E9</v>
      </c>
      <c r="G25" s="166" t="s">
        <v>1493</v>
      </c>
      <c r="H25" s="59" t="s">
        <v>1494</v>
      </c>
      <c r="I25" s="166">
        <v>6.0368622E7</v>
      </c>
      <c r="J25" s="166" t="s">
        <v>1495</v>
      </c>
      <c r="K25" s="59" t="s">
        <v>141</v>
      </c>
      <c r="L25" s="59" t="s">
        <v>44</v>
      </c>
      <c r="M25" s="59">
        <v>500.0</v>
      </c>
      <c r="N25" s="165">
        <f t="shared" si="3"/>
        <v>500</v>
      </c>
      <c r="O25" s="248" t="s">
        <v>1496</v>
      </c>
      <c r="P25" s="59" t="s">
        <v>854</v>
      </c>
      <c r="Q25" s="132" t="s">
        <v>1497</v>
      </c>
      <c r="R25" s="59" t="s">
        <v>1498</v>
      </c>
      <c r="S25" s="92"/>
      <c r="T25" s="92"/>
      <c r="U25" s="240"/>
      <c r="AB25" s="167"/>
      <c r="AC25" s="167"/>
      <c r="AD25" s="167"/>
      <c r="AE25" s="167"/>
    </row>
    <row r="26">
      <c r="A26" s="59">
        <v>24.0</v>
      </c>
      <c r="B26" s="60">
        <v>45188.0</v>
      </c>
      <c r="C26" s="60">
        <v>45193.0</v>
      </c>
      <c r="D26" s="165">
        <v>3.81401100124583E14</v>
      </c>
      <c r="E26" s="59">
        <v>926.0</v>
      </c>
      <c r="F26" s="166">
        <v>3824034.0</v>
      </c>
      <c r="G26" s="166" t="s">
        <v>1499</v>
      </c>
      <c r="H26" s="166" t="s">
        <v>1500</v>
      </c>
      <c r="I26" s="166" t="s">
        <v>1501</v>
      </c>
      <c r="J26" s="59" t="s">
        <v>1502</v>
      </c>
      <c r="K26" s="59" t="s">
        <v>418</v>
      </c>
      <c r="L26" s="59"/>
      <c r="M26" s="59">
        <v>600.0</v>
      </c>
      <c r="N26" s="165">
        <f t="shared" si="3"/>
        <v>600</v>
      </c>
      <c r="O26" s="59"/>
      <c r="P26" s="59" t="s">
        <v>854</v>
      </c>
      <c r="Q26" s="132" t="s">
        <v>1497</v>
      </c>
      <c r="R26" s="59" t="s">
        <v>1503</v>
      </c>
      <c r="S26" s="92"/>
      <c r="T26" s="92"/>
      <c r="U26" s="240"/>
      <c r="AB26" s="167"/>
      <c r="AC26" s="167"/>
      <c r="AD26" s="167"/>
      <c r="AE26" s="167"/>
    </row>
    <row r="27">
      <c r="A27" s="25">
        <v>25.0</v>
      </c>
      <c r="B27" s="26">
        <v>45190.0</v>
      </c>
      <c r="C27" s="26">
        <v>45190.0</v>
      </c>
      <c r="D27" s="105">
        <v>3.81401100124583E14</v>
      </c>
      <c r="E27" s="25">
        <v>925.0</v>
      </c>
      <c r="F27" s="25">
        <v>3.267929018E9</v>
      </c>
      <c r="G27" s="25" t="s">
        <v>1504</v>
      </c>
      <c r="H27" s="146" t="s">
        <v>1505</v>
      </c>
      <c r="I27" s="25">
        <v>6.2127456E7</v>
      </c>
      <c r="J27" s="25"/>
      <c r="K27" s="25" t="s">
        <v>1074</v>
      </c>
      <c r="L27" s="25"/>
      <c r="M27" s="25">
        <v>105.0</v>
      </c>
      <c r="N27" s="105">
        <f t="shared" si="3"/>
        <v>105</v>
      </c>
      <c r="O27" s="25"/>
      <c r="P27" s="25" t="s">
        <v>854</v>
      </c>
      <c r="Q27" s="107" t="s">
        <v>1437</v>
      </c>
      <c r="R27" s="25" t="s">
        <v>1506</v>
      </c>
      <c r="S27" s="92"/>
      <c r="T27" s="240"/>
      <c r="U27" s="92"/>
      <c r="AB27" s="24"/>
      <c r="AC27" s="24"/>
      <c r="AD27" s="24"/>
      <c r="AE27" s="24"/>
    </row>
    <row r="28">
      <c r="A28" s="25">
        <v>26.0</v>
      </c>
      <c r="B28" s="26">
        <v>45190.0</v>
      </c>
      <c r="C28" s="26">
        <v>45192.0</v>
      </c>
      <c r="D28" s="105">
        <v>3.81401100124583E14</v>
      </c>
      <c r="E28" s="25">
        <v>927.0</v>
      </c>
      <c r="F28" s="25">
        <v>4.72507501E9</v>
      </c>
      <c r="G28" s="25" t="s">
        <v>1507</v>
      </c>
      <c r="H28" s="25" t="s">
        <v>1507</v>
      </c>
      <c r="I28" s="25">
        <v>7.2191959E7</v>
      </c>
      <c r="J28" s="25" t="s">
        <v>1508</v>
      </c>
      <c r="K28" s="25" t="s">
        <v>203</v>
      </c>
      <c r="L28" s="25" t="s">
        <v>44</v>
      </c>
      <c r="M28" s="25">
        <v>2220.0</v>
      </c>
      <c r="N28" s="105">
        <f t="shared" si="3"/>
        <v>2220</v>
      </c>
      <c r="O28" s="249" t="s">
        <v>1509</v>
      </c>
      <c r="P28" s="25" t="s">
        <v>854</v>
      </c>
      <c r="Q28" s="107" t="s">
        <v>1437</v>
      </c>
      <c r="R28" s="25" t="s">
        <v>1510</v>
      </c>
      <c r="S28" s="92"/>
      <c r="T28" s="240"/>
      <c r="U28" s="92"/>
      <c r="AB28" s="24"/>
      <c r="AC28" s="24"/>
      <c r="AD28" s="24"/>
      <c r="AE28" s="24"/>
    </row>
    <row r="29">
      <c r="A29" s="59">
        <v>27.0</v>
      </c>
      <c r="B29" s="60">
        <v>45190.0</v>
      </c>
      <c r="C29" s="60">
        <v>45193.0</v>
      </c>
      <c r="D29" s="165">
        <v>3.81401100124583E14</v>
      </c>
      <c r="E29" s="59">
        <v>931.0</v>
      </c>
      <c r="F29" s="166">
        <v>1975677.0</v>
      </c>
      <c r="G29" s="166" t="s">
        <v>1511</v>
      </c>
      <c r="H29" s="166" t="s">
        <v>1512</v>
      </c>
      <c r="I29" s="166">
        <v>7.734272E7</v>
      </c>
      <c r="J29" s="250" t="s">
        <v>1513</v>
      </c>
      <c r="K29" s="59" t="s">
        <v>418</v>
      </c>
      <c r="L29" s="59"/>
      <c r="M29" s="59">
        <v>1000.0</v>
      </c>
      <c r="N29" s="165">
        <f t="shared" si="3"/>
        <v>1000</v>
      </c>
      <c r="O29" s="59"/>
      <c r="P29" s="59" t="s">
        <v>854</v>
      </c>
      <c r="Q29" s="132" t="s">
        <v>1497</v>
      </c>
      <c r="R29" s="59" t="s">
        <v>1514</v>
      </c>
      <c r="S29" s="92"/>
      <c r="T29" s="92"/>
      <c r="U29" s="240"/>
      <c r="AB29" s="167"/>
      <c r="AC29" s="167"/>
      <c r="AD29" s="167"/>
      <c r="AE29" s="167"/>
    </row>
    <row r="30">
      <c r="A30" s="59">
        <v>28.0</v>
      </c>
      <c r="B30" s="60">
        <v>45190.0</v>
      </c>
      <c r="C30" s="60">
        <v>45193.0</v>
      </c>
      <c r="D30" s="165">
        <v>3.81401100124583E14</v>
      </c>
      <c r="E30" s="59">
        <v>928.0</v>
      </c>
      <c r="F30" s="166">
        <v>4948860.0</v>
      </c>
      <c r="G30" s="166" t="s">
        <v>1515</v>
      </c>
      <c r="H30" s="166" t="s">
        <v>1516</v>
      </c>
      <c r="I30" s="166">
        <v>7.8943863E7</v>
      </c>
      <c r="J30" s="250" t="s">
        <v>1517</v>
      </c>
      <c r="K30" s="59" t="s">
        <v>418</v>
      </c>
      <c r="L30" s="59"/>
      <c r="M30" s="59">
        <v>600.0</v>
      </c>
      <c r="N30" s="165">
        <f t="shared" si="3"/>
        <v>600</v>
      </c>
      <c r="O30" s="59"/>
      <c r="P30" s="59" t="s">
        <v>854</v>
      </c>
      <c r="Q30" s="132" t="s">
        <v>1497</v>
      </c>
      <c r="R30" s="59" t="s">
        <v>1518</v>
      </c>
      <c r="S30" s="92"/>
      <c r="T30" s="92"/>
      <c r="U30" s="240"/>
      <c r="AB30" s="167"/>
      <c r="AC30" s="167"/>
      <c r="AD30" s="167"/>
      <c r="AE30" s="167"/>
    </row>
    <row r="31">
      <c r="A31" s="59">
        <v>29.0</v>
      </c>
      <c r="B31" s="60">
        <v>45190.0</v>
      </c>
      <c r="C31" s="59" t="s">
        <v>1068</v>
      </c>
      <c r="D31" s="165">
        <v>3.81401100124583E14</v>
      </c>
      <c r="E31" s="59">
        <v>949.0</v>
      </c>
      <c r="F31" s="59">
        <v>4052518.0</v>
      </c>
      <c r="G31" s="59" t="s">
        <v>1069</v>
      </c>
      <c r="H31" s="59" t="s">
        <v>1070</v>
      </c>
      <c r="I31" s="59">
        <v>7.2374478E7</v>
      </c>
      <c r="J31" s="59" t="s">
        <v>1071</v>
      </c>
      <c r="K31" s="59" t="s">
        <v>98</v>
      </c>
      <c r="L31" s="59" t="s">
        <v>44</v>
      </c>
      <c r="M31" s="59">
        <f>923*2</f>
        <v>1846</v>
      </c>
      <c r="N31" s="165">
        <f t="shared" si="3"/>
        <v>1846</v>
      </c>
      <c r="O31" s="59"/>
      <c r="P31" s="59" t="s">
        <v>854</v>
      </c>
      <c r="Q31" s="132" t="s">
        <v>1497</v>
      </c>
      <c r="R31" s="59" t="s">
        <v>1519</v>
      </c>
      <c r="S31" s="92"/>
      <c r="T31" s="92"/>
      <c r="U31" s="240"/>
      <c r="AB31" s="167"/>
      <c r="AC31" s="167"/>
      <c r="AD31" s="167"/>
      <c r="AE31" s="167"/>
    </row>
    <row r="32">
      <c r="A32" s="13">
        <v>30.0</v>
      </c>
      <c r="B32" s="14">
        <v>45190.0</v>
      </c>
      <c r="C32" s="14">
        <v>45193.0</v>
      </c>
      <c r="D32" s="95">
        <v>3.81401100124583E14</v>
      </c>
      <c r="E32" s="13">
        <v>952.0</v>
      </c>
      <c r="F32" s="13">
        <v>8.631479016E9</v>
      </c>
      <c r="G32" s="13" t="s">
        <v>1520</v>
      </c>
      <c r="H32" s="13" t="s">
        <v>1520</v>
      </c>
      <c r="I32" s="13">
        <v>7.5651783E7</v>
      </c>
      <c r="J32" s="13" t="s">
        <v>1521</v>
      </c>
      <c r="K32" s="13" t="s">
        <v>418</v>
      </c>
      <c r="L32" s="13"/>
      <c r="M32" s="13">
        <v>300.0</v>
      </c>
      <c r="N32" s="95">
        <f t="shared" si="3"/>
        <v>300</v>
      </c>
      <c r="O32" s="13"/>
      <c r="P32" s="13" t="s">
        <v>854</v>
      </c>
      <c r="Q32" s="97" t="s">
        <v>964</v>
      </c>
      <c r="R32" s="13" t="s">
        <v>1522</v>
      </c>
      <c r="S32" s="92"/>
      <c r="T32" s="240"/>
      <c r="U32" s="240"/>
    </row>
    <row r="33">
      <c r="A33" s="25">
        <v>31.0</v>
      </c>
      <c r="B33" s="26">
        <v>45191.0</v>
      </c>
      <c r="C33" s="26">
        <v>45193.0</v>
      </c>
      <c r="D33" s="105">
        <v>3.81401100124583E14</v>
      </c>
      <c r="E33" s="25">
        <v>967.0</v>
      </c>
      <c r="F33" s="146">
        <v>6343296.0</v>
      </c>
      <c r="G33" s="146" t="s">
        <v>1523</v>
      </c>
      <c r="H33" s="146" t="s">
        <v>1523</v>
      </c>
      <c r="I33" s="146">
        <v>7.7396369E7</v>
      </c>
      <c r="J33" s="146" t="s">
        <v>1524</v>
      </c>
      <c r="K33" s="25" t="s">
        <v>418</v>
      </c>
      <c r="L33" s="25"/>
      <c r="M33" s="25">
        <v>450.0</v>
      </c>
      <c r="N33" s="105">
        <f t="shared" si="3"/>
        <v>450</v>
      </c>
      <c r="O33" s="25"/>
      <c r="P33" s="25" t="s">
        <v>854</v>
      </c>
      <c r="Q33" s="107" t="s">
        <v>1437</v>
      </c>
      <c r="R33" s="25" t="s">
        <v>1525</v>
      </c>
      <c r="S33" s="92"/>
      <c r="T33" s="240"/>
      <c r="U33" s="92"/>
      <c r="AB33" s="24"/>
      <c r="AC33" s="24"/>
      <c r="AD33" s="24"/>
      <c r="AE33" s="24"/>
    </row>
    <row r="34">
      <c r="A34" s="59">
        <v>32.0</v>
      </c>
      <c r="B34" s="60">
        <v>45191.0</v>
      </c>
      <c r="C34" s="60">
        <v>45192.0</v>
      </c>
      <c r="D34" s="165">
        <v>3.81401100124583E14</v>
      </c>
      <c r="E34" s="59">
        <v>984.0</v>
      </c>
      <c r="F34" s="166">
        <v>6398257.0</v>
      </c>
      <c r="G34" s="166" t="s">
        <v>1526</v>
      </c>
      <c r="H34" s="166" t="s">
        <v>1526</v>
      </c>
      <c r="I34" s="166">
        <v>7.8582511E7</v>
      </c>
      <c r="J34" s="207" t="s">
        <v>1527</v>
      </c>
      <c r="K34" s="59" t="s">
        <v>98</v>
      </c>
      <c r="L34" s="59" t="s">
        <v>27</v>
      </c>
      <c r="M34" s="59">
        <v>1120.0</v>
      </c>
      <c r="N34" s="165">
        <f t="shared" si="3"/>
        <v>1120</v>
      </c>
      <c r="O34" s="248" t="s">
        <v>1528</v>
      </c>
      <c r="P34" s="59" t="s">
        <v>854</v>
      </c>
      <c r="Q34" s="132" t="s">
        <v>1497</v>
      </c>
      <c r="R34" s="59" t="s">
        <v>1529</v>
      </c>
      <c r="S34" s="92"/>
      <c r="T34" s="92"/>
      <c r="U34" s="240"/>
      <c r="AB34" s="167"/>
      <c r="AC34" s="167"/>
      <c r="AD34" s="167"/>
      <c r="AE34" s="167"/>
    </row>
    <row r="35">
      <c r="A35" s="59">
        <v>33.0</v>
      </c>
      <c r="B35" s="60">
        <v>45192.0</v>
      </c>
      <c r="C35" s="60">
        <v>45192.0</v>
      </c>
      <c r="D35" s="165">
        <v>3.81401100124583E14</v>
      </c>
      <c r="E35" s="59">
        <v>979.0</v>
      </c>
      <c r="F35" s="59" t="s">
        <v>1530</v>
      </c>
      <c r="G35" s="59" t="s">
        <v>1531</v>
      </c>
      <c r="H35" s="59" t="s">
        <v>1532</v>
      </c>
      <c r="I35" s="59">
        <v>7.8450754E7</v>
      </c>
      <c r="J35" s="59" t="s">
        <v>1533</v>
      </c>
      <c r="K35" s="59" t="s">
        <v>98</v>
      </c>
      <c r="L35" s="59" t="s">
        <v>27</v>
      </c>
      <c r="M35" s="59">
        <v>840.0</v>
      </c>
      <c r="N35" s="165">
        <v>840.0</v>
      </c>
      <c r="O35" s="59"/>
      <c r="P35" s="59" t="s">
        <v>854</v>
      </c>
      <c r="Q35" s="132" t="s">
        <v>1497</v>
      </c>
      <c r="R35" s="59" t="s">
        <v>1534</v>
      </c>
      <c r="S35" s="92"/>
      <c r="T35" s="92"/>
      <c r="U35" s="240"/>
      <c r="AB35" s="167"/>
      <c r="AC35" s="167"/>
      <c r="AD35" s="167"/>
      <c r="AE35" s="167"/>
    </row>
    <row r="36">
      <c r="A36" s="25">
        <v>34.0</v>
      </c>
      <c r="B36" s="26">
        <v>45192.0</v>
      </c>
      <c r="C36" s="26">
        <v>45194.0</v>
      </c>
      <c r="D36" s="105">
        <v>3.81401100124583E14</v>
      </c>
      <c r="E36" s="25">
        <v>978.0</v>
      </c>
      <c r="F36" s="146">
        <v>1116127.0</v>
      </c>
      <c r="G36" s="25" t="s">
        <v>1535</v>
      </c>
      <c r="H36" s="25" t="s">
        <v>1536</v>
      </c>
      <c r="I36" s="25">
        <v>7.2382344E7</v>
      </c>
      <c r="J36" s="25" t="s">
        <v>1537</v>
      </c>
      <c r="K36" s="25" t="s">
        <v>418</v>
      </c>
      <c r="L36" s="25"/>
      <c r="M36" s="25">
        <v>680.0</v>
      </c>
      <c r="N36" s="105">
        <v>680.0</v>
      </c>
      <c r="O36" s="25"/>
      <c r="P36" s="25" t="s">
        <v>854</v>
      </c>
      <c r="Q36" s="107" t="s">
        <v>1437</v>
      </c>
      <c r="R36" s="25" t="s">
        <v>1538</v>
      </c>
      <c r="S36" s="92"/>
      <c r="T36" s="240"/>
      <c r="U36" s="92"/>
      <c r="AB36" s="24"/>
      <c r="AC36" s="24"/>
      <c r="AD36" s="24"/>
      <c r="AE36" s="24"/>
    </row>
    <row r="37">
      <c r="A37" s="25">
        <v>35.0</v>
      </c>
      <c r="B37" s="26">
        <v>45193.0</v>
      </c>
      <c r="C37" s="26">
        <v>45193.0</v>
      </c>
      <c r="D37" s="105">
        <v>3.81401100124583E14</v>
      </c>
      <c r="E37" s="25">
        <v>980.0</v>
      </c>
      <c r="F37" s="146">
        <v>6343296.0</v>
      </c>
      <c r="G37" s="146" t="s">
        <v>1523</v>
      </c>
      <c r="H37" s="146" t="s">
        <v>1523</v>
      </c>
      <c r="I37" s="146">
        <v>7.7396369E7</v>
      </c>
      <c r="J37" s="146" t="s">
        <v>1524</v>
      </c>
      <c r="K37" s="25" t="s">
        <v>418</v>
      </c>
      <c r="L37" s="25"/>
      <c r="M37" s="25">
        <v>300.0</v>
      </c>
      <c r="N37" s="105">
        <v>300.0</v>
      </c>
      <c r="O37" s="25"/>
      <c r="P37" s="25" t="s">
        <v>854</v>
      </c>
      <c r="Q37" s="107" t="s">
        <v>1437</v>
      </c>
      <c r="R37" s="25" t="s">
        <v>1539</v>
      </c>
      <c r="S37" s="92"/>
      <c r="T37" s="240"/>
      <c r="AB37" s="24"/>
      <c r="AC37" s="24"/>
      <c r="AD37" s="24"/>
      <c r="AE37" s="24"/>
    </row>
    <row r="38">
      <c r="A38" s="59">
        <v>36.0</v>
      </c>
      <c r="B38" s="60">
        <v>45192.0</v>
      </c>
      <c r="C38" s="60">
        <v>45193.0</v>
      </c>
      <c r="D38" s="165">
        <v>3.81401100124583E14</v>
      </c>
      <c r="E38" s="59">
        <v>983.0</v>
      </c>
      <c r="F38" s="166">
        <v>3752524.0</v>
      </c>
      <c r="G38" s="166" t="s">
        <v>1540</v>
      </c>
      <c r="H38" s="166" t="s">
        <v>1541</v>
      </c>
      <c r="I38" s="166">
        <v>7.7806474E7</v>
      </c>
      <c r="J38" s="251" t="s">
        <v>1542</v>
      </c>
      <c r="K38" s="59" t="s">
        <v>98</v>
      </c>
      <c r="L38" s="59"/>
      <c r="M38" s="59">
        <v>840.0</v>
      </c>
      <c r="N38" s="165">
        <v>840.0</v>
      </c>
      <c r="O38" s="59"/>
      <c r="P38" s="59" t="s">
        <v>854</v>
      </c>
      <c r="Q38" s="132" t="s">
        <v>1497</v>
      </c>
      <c r="R38" s="59" t="s">
        <v>1534</v>
      </c>
      <c r="S38" s="92"/>
      <c r="T38" s="92"/>
      <c r="U38" s="240"/>
      <c r="AB38" s="167"/>
      <c r="AC38" s="167"/>
      <c r="AD38" s="167"/>
      <c r="AE38" s="167"/>
    </row>
    <row r="39">
      <c r="A39" s="59">
        <v>40.0</v>
      </c>
      <c r="B39" s="60">
        <v>45192.0</v>
      </c>
      <c r="C39" s="60">
        <v>45193.0</v>
      </c>
      <c r="D39" s="165">
        <v>3.81401100124583E14</v>
      </c>
      <c r="E39" s="59">
        <v>1009.0</v>
      </c>
      <c r="F39" s="59">
        <v>4636665.0</v>
      </c>
      <c r="G39" s="59" t="s">
        <v>1543</v>
      </c>
      <c r="H39" s="59" t="s">
        <v>1544</v>
      </c>
      <c r="I39" s="59">
        <v>6.1364525E7</v>
      </c>
      <c r="J39" s="59" t="s">
        <v>1545</v>
      </c>
      <c r="K39" s="59" t="s">
        <v>418</v>
      </c>
      <c r="L39" s="61"/>
      <c r="M39" s="59">
        <v>700.0</v>
      </c>
      <c r="N39" s="165">
        <f t="shared" ref="N39:N67" si="4">M39</f>
        <v>700</v>
      </c>
      <c r="O39" s="61"/>
      <c r="P39" s="59" t="s">
        <v>854</v>
      </c>
      <c r="Q39" s="132" t="s">
        <v>1497</v>
      </c>
      <c r="R39" s="198" t="s">
        <v>1546</v>
      </c>
      <c r="S39" s="92"/>
      <c r="T39" s="92"/>
      <c r="U39" s="92"/>
      <c r="AB39" s="167"/>
      <c r="AC39" s="167"/>
      <c r="AD39" s="167"/>
      <c r="AE39" s="167"/>
    </row>
    <row r="40">
      <c r="A40" s="59">
        <v>39.0</v>
      </c>
      <c r="B40" s="60">
        <v>45192.0</v>
      </c>
      <c r="C40" s="60">
        <v>45193.0</v>
      </c>
      <c r="D40" s="165">
        <v>3.81401100124583E14</v>
      </c>
      <c r="E40" s="59">
        <v>1010.0</v>
      </c>
      <c r="F40" s="59">
        <v>1899641.0</v>
      </c>
      <c r="G40" s="59" t="s">
        <v>1547</v>
      </c>
      <c r="H40" s="59" t="s">
        <v>1547</v>
      </c>
      <c r="I40" s="59">
        <v>7.5501552E7</v>
      </c>
      <c r="J40" s="59" t="s">
        <v>1548</v>
      </c>
      <c r="K40" s="59" t="s">
        <v>418</v>
      </c>
      <c r="L40" s="59"/>
      <c r="M40" s="59">
        <v>600.0</v>
      </c>
      <c r="N40" s="165">
        <f t="shared" si="4"/>
        <v>600</v>
      </c>
      <c r="O40" s="61"/>
      <c r="P40" s="59" t="s">
        <v>854</v>
      </c>
      <c r="Q40" s="132" t="s">
        <v>1497</v>
      </c>
      <c r="R40" s="59" t="s">
        <v>1549</v>
      </c>
      <c r="S40" s="92"/>
      <c r="T40" s="92"/>
      <c r="U40" s="92"/>
      <c r="AB40" s="167"/>
      <c r="AC40" s="167"/>
      <c r="AD40" s="167"/>
      <c r="AE40" s="167"/>
    </row>
    <row r="41">
      <c r="A41" s="59">
        <v>41.0</v>
      </c>
      <c r="B41" s="60">
        <v>45192.0</v>
      </c>
      <c r="C41" s="60">
        <v>45193.0</v>
      </c>
      <c r="D41" s="165">
        <v>3.81401100124583E14</v>
      </c>
      <c r="E41" s="59">
        <v>1011.0</v>
      </c>
      <c r="F41" s="59">
        <v>9015533.0</v>
      </c>
      <c r="G41" s="59" t="s">
        <v>1550</v>
      </c>
      <c r="H41" s="59" t="s">
        <v>1551</v>
      </c>
      <c r="I41" s="59">
        <v>7.9801199E7</v>
      </c>
      <c r="J41" s="59" t="s">
        <v>1552</v>
      </c>
      <c r="K41" s="59" t="s">
        <v>418</v>
      </c>
      <c r="L41" s="59"/>
      <c r="M41" s="59">
        <v>300.0</v>
      </c>
      <c r="N41" s="165">
        <f t="shared" si="4"/>
        <v>300</v>
      </c>
      <c r="O41" s="61"/>
      <c r="P41" s="59" t="s">
        <v>854</v>
      </c>
      <c r="Q41" s="132" t="s">
        <v>1497</v>
      </c>
      <c r="R41" s="59" t="s">
        <v>1553</v>
      </c>
      <c r="S41" s="92"/>
      <c r="T41" s="92"/>
      <c r="U41" s="92"/>
      <c r="AB41" s="167"/>
      <c r="AC41" s="167"/>
      <c r="AD41" s="167"/>
      <c r="AE41" s="167"/>
    </row>
    <row r="42">
      <c r="A42" s="59">
        <v>37.0</v>
      </c>
      <c r="B42" s="60">
        <v>45192.0</v>
      </c>
      <c r="C42" s="60">
        <v>45193.0</v>
      </c>
      <c r="D42" s="165">
        <v>3.81401100124583E14</v>
      </c>
      <c r="E42" s="59">
        <v>1012.0</v>
      </c>
      <c r="F42" s="166">
        <v>7805411.0</v>
      </c>
      <c r="G42" s="166" t="s">
        <v>1554</v>
      </c>
      <c r="H42" s="166" t="s">
        <v>1555</v>
      </c>
      <c r="I42" s="166">
        <v>6.901472E7</v>
      </c>
      <c r="J42" s="59"/>
      <c r="K42" s="59" t="s">
        <v>418</v>
      </c>
      <c r="L42" s="59"/>
      <c r="M42" s="59">
        <v>350.0</v>
      </c>
      <c r="N42" s="165">
        <f t="shared" si="4"/>
        <v>350</v>
      </c>
      <c r="O42" s="59"/>
      <c r="P42" s="59" t="s">
        <v>854</v>
      </c>
      <c r="Q42" s="132" t="s">
        <v>1497</v>
      </c>
      <c r="R42" s="59" t="s">
        <v>1556</v>
      </c>
      <c r="S42" s="92"/>
      <c r="T42" s="92"/>
      <c r="U42" s="240"/>
      <c r="AB42" s="167"/>
      <c r="AC42" s="167"/>
      <c r="AD42" s="167"/>
      <c r="AE42" s="167"/>
    </row>
    <row r="43">
      <c r="A43" s="59">
        <v>38.0</v>
      </c>
      <c r="B43" s="60">
        <v>45192.0</v>
      </c>
      <c r="C43" s="60">
        <v>45194.0</v>
      </c>
      <c r="D43" s="165">
        <v>3.81401100124583E14</v>
      </c>
      <c r="E43" s="59">
        <v>1013.0</v>
      </c>
      <c r="F43" s="59">
        <v>7823920.0</v>
      </c>
      <c r="G43" s="59" t="s">
        <v>1557</v>
      </c>
      <c r="H43" s="59" t="s">
        <v>1557</v>
      </c>
      <c r="I43" s="59">
        <v>7.0876545E7</v>
      </c>
      <c r="J43" s="59" t="s">
        <v>1558</v>
      </c>
      <c r="K43" s="59" t="s">
        <v>418</v>
      </c>
      <c r="L43" s="59"/>
      <c r="M43" s="59">
        <v>240.0</v>
      </c>
      <c r="N43" s="165">
        <f t="shared" si="4"/>
        <v>240</v>
      </c>
      <c r="O43" s="59"/>
      <c r="P43" s="59" t="s">
        <v>854</v>
      </c>
      <c r="Q43" s="132" t="s">
        <v>1497</v>
      </c>
      <c r="R43" s="59" t="s">
        <v>1559</v>
      </c>
      <c r="S43" s="92"/>
      <c r="T43" s="92"/>
      <c r="U43" s="240"/>
      <c r="AB43" s="167"/>
      <c r="AC43" s="167"/>
      <c r="AD43" s="167"/>
      <c r="AE43" s="167"/>
    </row>
    <row r="44">
      <c r="A44" s="59">
        <v>42.0</v>
      </c>
      <c r="B44" s="60">
        <v>45192.0</v>
      </c>
      <c r="C44" s="60">
        <v>45193.0</v>
      </c>
      <c r="D44" s="165">
        <v>3.81401100124583E14</v>
      </c>
      <c r="E44" s="59">
        <v>1015.0</v>
      </c>
      <c r="F44" s="59">
        <v>2806026.0</v>
      </c>
      <c r="G44" s="59" t="s">
        <v>1560</v>
      </c>
      <c r="H44" s="59" t="s">
        <v>1561</v>
      </c>
      <c r="I44" s="59">
        <v>7.2674204E7</v>
      </c>
      <c r="J44" s="59"/>
      <c r="K44" s="59" t="s">
        <v>418</v>
      </c>
      <c r="L44" s="59"/>
      <c r="M44" s="59">
        <v>850.0</v>
      </c>
      <c r="N44" s="165">
        <f t="shared" si="4"/>
        <v>850</v>
      </c>
      <c r="O44" s="61"/>
      <c r="P44" s="59" t="s">
        <v>854</v>
      </c>
      <c r="Q44" s="132" t="s">
        <v>1497</v>
      </c>
      <c r="R44" s="59" t="s">
        <v>1562</v>
      </c>
      <c r="S44" s="92"/>
      <c r="T44" s="92"/>
      <c r="U44" s="92"/>
      <c r="AB44" s="167"/>
      <c r="AC44" s="167"/>
      <c r="AD44" s="167"/>
      <c r="AE44" s="167"/>
    </row>
    <row r="45">
      <c r="A45" s="59">
        <v>43.0</v>
      </c>
      <c r="B45" s="60">
        <v>45192.0</v>
      </c>
      <c r="C45" s="60">
        <v>45193.0</v>
      </c>
      <c r="D45" s="165">
        <v>3.81401100124583E14</v>
      </c>
      <c r="E45" s="59">
        <v>1016.0</v>
      </c>
      <c r="F45" s="166">
        <v>5853016.0</v>
      </c>
      <c r="G45" s="166" t="s">
        <v>1563</v>
      </c>
      <c r="H45" s="166" t="s">
        <v>1564</v>
      </c>
      <c r="I45" s="166">
        <v>7.1093141E7</v>
      </c>
      <c r="J45" s="250" t="s">
        <v>1565</v>
      </c>
      <c r="K45" s="59" t="s">
        <v>418</v>
      </c>
      <c r="L45" s="59"/>
      <c r="M45" s="59">
        <v>450.0</v>
      </c>
      <c r="N45" s="165">
        <f t="shared" si="4"/>
        <v>450</v>
      </c>
      <c r="O45" s="61"/>
      <c r="P45" s="59" t="s">
        <v>854</v>
      </c>
      <c r="Q45" s="132" t="s">
        <v>1497</v>
      </c>
      <c r="R45" s="59" t="s">
        <v>1566</v>
      </c>
      <c r="S45" s="92"/>
      <c r="T45" s="92"/>
      <c r="U45" s="92"/>
      <c r="AB45" s="167"/>
      <c r="AC45" s="167"/>
      <c r="AD45" s="167"/>
      <c r="AE45" s="167"/>
    </row>
    <row r="46">
      <c r="A46" s="59">
        <v>44.0</v>
      </c>
      <c r="B46" s="60">
        <v>45193.0</v>
      </c>
      <c r="C46" s="60">
        <v>45193.0</v>
      </c>
      <c r="D46" s="165">
        <v>3.81401100124583E14</v>
      </c>
      <c r="E46" s="59">
        <v>1095.0</v>
      </c>
      <c r="F46" s="59" t="s">
        <v>1567</v>
      </c>
      <c r="G46" s="59" t="s">
        <v>1568</v>
      </c>
      <c r="H46" s="59" t="s">
        <v>1568</v>
      </c>
      <c r="I46" s="59">
        <v>7.6000969E7</v>
      </c>
      <c r="J46" s="59" t="s">
        <v>1569</v>
      </c>
      <c r="K46" s="59" t="s">
        <v>119</v>
      </c>
      <c r="L46" s="59"/>
      <c r="M46" s="193">
        <v>1900.0</v>
      </c>
      <c r="N46" s="165">
        <f t="shared" si="4"/>
        <v>1900</v>
      </c>
      <c r="O46" s="248" t="s">
        <v>1570</v>
      </c>
      <c r="P46" s="59" t="s">
        <v>854</v>
      </c>
      <c r="Q46" s="132" t="s">
        <v>1497</v>
      </c>
      <c r="R46" s="59" t="s">
        <v>1571</v>
      </c>
      <c r="S46" s="92"/>
      <c r="T46" s="240"/>
      <c r="U46" s="92"/>
      <c r="AB46" s="167"/>
      <c r="AC46" s="167"/>
      <c r="AD46" s="167"/>
      <c r="AE46" s="167"/>
    </row>
    <row r="47">
      <c r="A47" s="59">
        <v>45.0</v>
      </c>
      <c r="B47" s="60">
        <v>45193.0</v>
      </c>
      <c r="C47" s="60">
        <v>45193.0</v>
      </c>
      <c r="D47" s="165">
        <v>3.81401100124583E14</v>
      </c>
      <c r="E47" s="59">
        <v>1096.0</v>
      </c>
      <c r="F47" s="59" t="s">
        <v>1572</v>
      </c>
      <c r="G47" s="59" t="s">
        <v>1573</v>
      </c>
      <c r="H47" s="59" t="s">
        <v>1573</v>
      </c>
      <c r="I47" s="59">
        <v>7.1344049E7</v>
      </c>
      <c r="J47" s="59"/>
      <c r="K47" s="59" t="s">
        <v>418</v>
      </c>
      <c r="L47" s="61"/>
      <c r="M47" s="59">
        <v>300.0</v>
      </c>
      <c r="N47" s="165">
        <f t="shared" si="4"/>
        <v>300</v>
      </c>
      <c r="O47" s="61"/>
      <c r="P47" s="59" t="s">
        <v>854</v>
      </c>
      <c r="Q47" s="132" t="s">
        <v>1497</v>
      </c>
      <c r="R47" s="59" t="s">
        <v>1574</v>
      </c>
      <c r="S47" s="92"/>
      <c r="T47" s="240"/>
      <c r="U47" s="92"/>
      <c r="AB47" s="167"/>
      <c r="AC47" s="167"/>
      <c r="AD47" s="167"/>
      <c r="AE47" s="167"/>
    </row>
    <row r="48">
      <c r="A48" s="59">
        <v>46.0</v>
      </c>
      <c r="B48" s="60">
        <v>45193.0</v>
      </c>
      <c r="C48" s="60">
        <v>45193.0</v>
      </c>
      <c r="D48" s="165">
        <v>3.81401100124583E14</v>
      </c>
      <c r="E48" s="59">
        <v>1097.0</v>
      </c>
      <c r="F48" s="59" t="s">
        <v>1575</v>
      </c>
      <c r="G48" s="59" t="s">
        <v>1576</v>
      </c>
      <c r="H48" s="59" t="s">
        <v>1577</v>
      </c>
      <c r="I48" s="59">
        <v>7.6360236E7</v>
      </c>
      <c r="J48" s="59" t="s">
        <v>1578</v>
      </c>
      <c r="K48" s="59" t="s">
        <v>418</v>
      </c>
      <c r="L48" s="61"/>
      <c r="M48" s="59">
        <v>1050.0</v>
      </c>
      <c r="N48" s="165">
        <f t="shared" si="4"/>
        <v>1050</v>
      </c>
      <c r="O48" s="61"/>
      <c r="P48" s="59" t="s">
        <v>854</v>
      </c>
      <c r="Q48" s="132" t="s">
        <v>1497</v>
      </c>
      <c r="R48" s="59" t="s">
        <v>1579</v>
      </c>
      <c r="S48" s="92"/>
      <c r="T48" s="240"/>
      <c r="U48" s="92"/>
      <c r="AB48" s="167"/>
      <c r="AC48" s="167"/>
      <c r="AD48" s="167"/>
      <c r="AE48" s="167"/>
    </row>
    <row r="49">
      <c r="A49" s="59">
        <v>47.0</v>
      </c>
      <c r="B49" s="60">
        <v>45193.0</v>
      </c>
      <c r="C49" s="60">
        <v>45193.0</v>
      </c>
      <c r="D49" s="165">
        <v>3.81401100124583E14</v>
      </c>
      <c r="E49" s="59">
        <v>1098.0</v>
      </c>
      <c r="F49" s="59">
        <v>9015298.0</v>
      </c>
      <c r="G49" s="59" t="s">
        <v>1580</v>
      </c>
      <c r="H49" s="59" t="s">
        <v>1580</v>
      </c>
      <c r="I49" s="59">
        <v>7.5010856E7</v>
      </c>
      <c r="J49" s="59" t="s">
        <v>1581</v>
      </c>
      <c r="K49" s="59" t="s">
        <v>418</v>
      </c>
      <c r="L49" s="61"/>
      <c r="M49" s="59">
        <v>300.0</v>
      </c>
      <c r="N49" s="165">
        <f t="shared" si="4"/>
        <v>300</v>
      </c>
      <c r="O49" s="61"/>
      <c r="P49" s="59" t="s">
        <v>854</v>
      </c>
      <c r="Q49" s="132" t="s">
        <v>1497</v>
      </c>
      <c r="R49" s="59" t="s">
        <v>1574</v>
      </c>
      <c r="S49" s="92"/>
      <c r="T49" s="240"/>
      <c r="U49" s="92"/>
      <c r="AB49" s="167"/>
      <c r="AC49" s="167"/>
      <c r="AD49" s="167"/>
      <c r="AE49" s="167"/>
    </row>
    <row r="50">
      <c r="A50" s="59">
        <v>48.0</v>
      </c>
      <c r="B50" s="60">
        <v>45193.0</v>
      </c>
      <c r="C50" s="60">
        <v>45193.0</v>
      </c>
      <c r="D50" s="165">
        <v>3.81401100124583E14</v>
      </c>
      <c r="E50" s="59">
        <v>1099.0</v>
      </c>
      <c r="F50" s="59">
        <v>6340382.0</v>
      </c>
      <c r="G50" s="59" t="s">
        <v>1582</v>
      </c>
      <c r="H50" s="59" t="s">
        <v>1582</v>
      </c>
      <c r="I50" s="59">
        <v>6.0094429E7</v>
      </c>
      <c r="J50" s="59" t="s">
        <v>1583</v>
      </c>
      <c r="K50" s="59" t="s">
        <v>418</v>
      </c>
      <c r="L50" s="61"/>
      <c r="M50" s="59">
        <v>420.0</v>
      </c>
      <c r="N50" s="165">
        <f t="shared" si="4"/>
        <v>420</v>
      </c>
      <c r="O50" s="194" t="s">
        <v>1584</v>
      </c>
      <c r="P50" s="59" t="s">
        <v>854</v>
      </c>
      <c r="Q50" s="132" t="s">
        <v>1497</v>
      </c>
      <c r="R50" s="59" t="s">
        <v>1585</v>
      </c>
      <c r="S50" s="92"/>
      <c r="T50" s="240"/>
      <c r="U50" s="92"/>
      <c r="AB50" s="167"/>
      <c r="AC50" s="167"/>
      <c r="AD50" s="167"/>
      <c r="AE50" s="167"/>
    </row>
    <row r="51">
      <c r="A51" s="59">
        <v>49.0</v>
      </c>
      <c r="B51" s="60">
        <v>45193.0</v>
      </c>
      <c r="C51" s="60">
        <v>45193.0</v>
      </c>
      <c r="D51" s="165">
        <v>3.81401100124583E14</v>
      </c>
      <c r="E51" s="59">
        <v>1100.0</v>
      </c>
      <c r="F51" s="59">
        <v>6314398.0</v>
      </c>
      <c r="G51" s="59" t="s">
        <v>1586</v>
      </c>
      <c r="H51" s="59" t="s">
        <v>1586</v>
      </c>
      <c r="I51" s="59">
        <v>6.9173745E7</v>
      </c>
      <c r="J51" s="61"/>
      <c r="K51" s="59" t="s">
        <v>418</v>
      </c>
      <c r="L51" s="61"/>
      <c r="M51" s="59">
        <f>150*7</f>
        <v>1050</v>
      </c>
      <c r="N51" s="165">
        <f t="shared" si="4"/>
        <v>1050</v>
      </c>
      <c r="O51" s="61"/>
      <c r="P51" s="59" t="s">
        <v>854</v>
      </c>
      <c r="Q51" s="132" t="s">
        <v>1497</v>
      </c>
      <c r="R51" s="59" t="s">
        <v>1587</v>
      </c>
      <c r="S51" s="92"/>
      <c r="T51" s="240"/>
      <c r="U51" s="92"/>
      <c r="AB51" s="167"/>
      <c r="AC51" s="167"/>
      <c r="AD51" s="167"/>
      <c r="AE51" s="167"/>
    </row>
    <row r="52">
      <c r="A52" s="59">
        <v>50.0</v>
      </c>
      <c r="B52" s="60">
        <v>45193.0</v>
      </c>
      <c r="C52" s="60">
        <v>45194.0</v>
      </c>
      <c r="D52" s="165">
        <v>3.81401100124583E14</v>
      </c>
      <c r="E52" s="59">
        <v>1101.0</v>
      </c>
      <c r="F52" s="59">
        <v>5.685142016E9</v>
      </c>
      <c r="G52" s="59" t="s">
        <v>1588</v>
      </c>
      <c r="H52" s="59" t="s">
        <v>1589</v>
      </c>
      <c r="I52" s="59">
        <v>7.6128343E7</v>
      </c>
      <c r="J52" s="61"/>
      <c r="K52" s="59" t="s">
        <v>418</v>
      </c>
      <c r="L52" s="61"/>
      <c r="M52" s="59">
        <v>240.0</v>
      </c>
      <c r="N52" s="165">
        <f t="shared" si="4"/>
        <v>240</v>
      </c>
      <c r="O52" s="61"/>
      <c r="P52" s="59" t="s">
        <v>854</v>
      </c>
      <c r="Q52" s="132" t="s">
        <v>1497</v>
      </c>
      <c r="R52" s="59" t="s">
        <v>1590</v>
      </c>
      <c r="S52" s="92"/>
      <c r="T52" s="240"/>
      <c r="U52" s="240"/>
      <c r="AB52" s="167"/>
      <c r="AC52" s="167"/>
      <c r="AD52" s="167"/>
      <c r="AE52" s="167"/>
    </row>
    <row r="53">
      <c r="A53" s="59">
        <v>51.0</v>
      </c>
      <c r="B53" s="60">
        <v>45193.0</v>
      </c>
      <c r="C53" s="60">
        <v>45194.0</v>
      </c>
      <c r="D53" s="165">
        <v>3.81401100124583E14</v>
      </c>
      <c r="E53" s="59">
        <v>1102.0</v>
      </c>
      <c r="F53" s="59">
        <v>4.07647024E8</v>
      </c>
      <c r="G53" s="59" t="s">
        <v>1591</v>
      </c>
      <c r="H53" s="59" t="s">
        <v>1592</v>
      </c>
      <c r="I53" s="59">
        <v>7.3662995E7</v>
      </c>
      <c r="J53" s="61"/>
      <c r="K53" s="59" t="s">
        <v>418</v>
      </c>
      <c r="L53" s="61"/>
      <c r="M53" s="59">
        <v>880.0</v>
      </c>
      <c r="N53" s="165">
        <f t="shared" si="4"/>
        <v>880</v>
      </c>
      <c r="O53" s="61"/>
      <c r="P53" s="59" t="s">
        <v>854</v>
      </c>
      <c r="Q53" s="132" t="s">
        <v>1497</v>
      </c>
      <c r="R53" s="59" t="s">
        <v>1593</v>
      </c>
      <c r="S53" s="92"/>
      <c r="T53" s="240"/>
      <c r="U53" s="240"/>
      <c r="AB53" s="167"/>
      <c r="AC53" s="167"/>
      <c r="AD53" s="167"/>
      <c r="AE53" s="167"/>
    </row>
    <row r="54">
      <c r="A54" s="59">
        <v>52.0</v>
      </c>
      <c r="B54" s="60">
        <v>45193.0</v>
      </c>
      <c r="C54" s="60">
        <v>45194.0</v>
      </c>
      <c r="D54" s="165">
        <v>3.81401100124583E14</v>
      </c>
      <c r="E54" s="59">
        <v>1103.0</v>
      </c>
      <c r="F54" s="59">
        <v>3.251883013E9</v>
      </c>
      <c r="G54" s="59" t="s">
        <v>1594</v>
      </c>
      <c r="H54" s="59" t="s">
        <v>1594</v>
      </c>
      <c r="I54" s="59">
        <v>7.6633765E7</v>
      </c>
      <c r="J54" s="59" t="s">
        <v>1595</v>
      </c>
      <c r="K54" s="59" t="s">
        <v>418</v>
      </c>
      <c r="L54" s="61"/>
      <c r="M54" s="59">
        <v>560.0</v>
      </c>
      <c r="N54" s="165">
        <f t="shared" si="4"/>
        <v>560</v>
      </c>
      <c r="O54" s="61"/>
      <c r="P54" s="59" t="s">
        <v>854</v>
      </c>
      <c r="Q54" s="132" t="s">
        <v>1497</v>
      </c>
      <c r="R54" s="59" t="s">
        <v>1596</v>
      </c>
      <c r="S54" s="92"/>
      <c r="T54" s="240"/>
      <c r="U54" s="240"/>
      <c r="AB54" s="167"/>
      <c r="AC54" s="167"/>
      <c r="AD54" s="167"/>
      <c r="AE54" s="167"/>
    </row>
    <row r="55">
      <c r="A55" s="59">
        <v>53.0</v>
      </c>
      <c r="B55" s="60">
        <v>45193.0</v>
      </c>
      <c r="C55" s="60">
        <v>45194.0</v>
      </c>
      <c r="D55" s="165">
        <v>3.81401100124583E14</v>
      </c>
      <c r="E55" s="59">
        <v>1104.0</v>
      </c>
      <c r="F55" s="59">
        <v>8894197.0</v>
      </c>
      <c r="G55" s="59" t="s">
        <v>1597</v>
      </c>
      <c r="H55" s="59" t="s">
        <v>1597</v>
      </c>
      <c r="I55" s="59">
        <v>7.8106568E7</v>
      </c>
      <c r="J55" s="59" t="s">
        <v>1598</v>
      </c>
      <c r="K55" s="59" t="s">
        <v>418</v>
      </c>
      <c r="L55" s="61"/>
      <c r="M55" s="59">
        <v>560.0</v>
      </c>
      <c r="N55" s="165">
        <f t="shared" si="4"/>
        <v>560</v>
      </c>
      <c r="O55" s="61"/>
      <c r="P55" s="59" t="s">
        <v>854</v>
      </c>
      <c r="Q55" s="132" t="s">
        <v>1497</v>
      </c>
      <c r="R55" s="59" t="s">
        <v>1596</v>
      </c>
      <c r="S55" s="92"/>
      <c r="T55" s="240"/>
      <c r="U55" s="240"/>
      <c r="AB55" s="167"/>
      <c r="AC55" s="167"/>
      <c r="AD55" s="167"/>
      <c r="AE55" s="167"/>
    </row>
    <row r="56">
      <c r="A56" s="59">
        <v>54.0</v>
      </c>
      <c r="B56" s="60">
        <v>45193.0</v>
      </c>
      <c r="C56" s="60">
        <v>45194.0</v>
      </c>
      <c r="D56" s="165">
        <v>3.81401100124583E14</v>
      </c>
      <c r="E56" s="59">
        <v>1105.0</v>
      </c>
      <c r="F56" s="59">
        <v>6357765.0</v>
      </c>
      <c r="G56" s="59" t="s">
        <v>1599</v>
      </c>
      <c r="H56" s="59" t="s">
        <v>1599</v>
      </c>
      <c r="I56" s="59">
        <v>7.6000969E7</v>
      </c>
      <c r="J56" s="61"/>
      <c r="K56" s="59" t="s">
        <v>418</v>
      </c>
      <c r="L56" s="61"/>
      <c r="M56" s="59">
        <v>680.0</v>
      </c>
      <c r="N56" s="165">
        <f t="shared" si="4"/>
        <v>680</v>
      </c>
      <c r="O56" s="61"/>
      <c r="P56" s="59" t="s">
        <v>854</v>
      </c>
      <c r="Q56" s="132" t="s">
        <v>1497</v>
      </c>
      <c r="R56" s="59" t="s">
        <v>1600</v>
      </c>
      <c r="S56" s="92"/>
      <c r="T56" s="92"/>
      <c r="U56" s="240"/>
      <c r="AB56" s="167"/>
      <c r="AC56" s="167"/>
      <c r="AD56" s="167"/>
      <c r="AE56" s="167"/>
    </row>
    <row r="57">
      <c r="A57" s="59">
        <v>55.0</v>
      </c>
      <c r="B57" s="60">
        <v>45193.0</v>
      </c>
      <c r="C57" s="60">
        <v>45194.0</v>
      </c>
      <c r="D57" s="165">
        <v>3.81401100124583E14</v>
      </c>
      <c r="E57" s="59">
        <v>1106.0</v>
      </c>
      <c r="F57" s="59" t="s">
        <v>1601</v>
      </c>
      <c r="G57" s="59" t="s">
        <v>1602</v>
      </c>
      <c r="H57" s="59" t="s">
        <v>1603</v>
      </c>
      <c r="I57" s="59">
        <v>7.7633779E7</v>
      </c>
      <c r="J57" s="59" t="s">
        <v>1604</v>
      </c>
      <c r="K57" s="59" t="s">
        <v>418</v>
      </c>
      <c r="L57" s="61"/>
      <c r="M57" s="59">
        <v>680.0</v>
      </c>
      <c r="N57" s="165">
        <f t="shared" si="4"/>
        <v>680</v>
      </c>
      <c r="O57" s="61"/>
      <c r="P57" s="59" t="s">
        <v>854</v>
      </c>
      <c r="Q57" s="132" t="s">
        <v>1497</v>
      </c>
      <c r="R57" s="59" t="s">
        <v>1600</v>
      </c>
      <c r="S57" s="92"/>
      <c r="T57" s="92"/>
      <c r="U57" s="240"/>
      <c r="AB57" s="167"/>
      <c r="AC57" s="167"/>
      <c r="AD57" s="167"/>
      <c r="AE57" s="167"/>
    </row>
    <row r="58">
      <c r="A58" s="59">
        <v>56.0</v>
      </c>
      <c r="B58" s="60">
        <v>45193.0</v>
      </c>
      <c r="C58" s="60">
        <v>45194.0</v>
      </c>
      <c r="D58" s="165">
        <v>3.81401100124583E14</v>
      </c>
      <c r="E58" s="59">
        <v>1107.0</v>
      </c>
      <c r="F58" s="59">
        <v>984110.0</v>
      </c>
      <c r="G58" s="59" t="s">
        <v>1605</v>
      </c>
      <c r="H58" s="59" t="s">
        <v>1605</v>
      </c>
      <c r="I58" s="59">
        <v>7.8109553E7</v>
      </c>
      <c r="J58" s="61"/>
      <c r="K58" s="59" t="s">
        <v>418</v>
      </c>
      <c r="L58" s="61"/>
      <c r="M58" s="59">
        <v>360.0</v>
      </c>
      <c r="N58" s="165">
        <f t="shared" si="4"/>
        <v>360</v>
      </c>
      <c r="O58" s="61"/>
      <c r="P58" s="59" t="s">
        <v>854</v>
      </c>
      <c r="Q58" s="132" t="s">
        <v>1497</v>
      </c>
      <c r="R58" s="59" t="s">
        <v>1606</v>
      </c>
      <c r="S58" s="92"/>
      <c r="T58" s="92"/>
      <c r="U58" s="240"/>
      <c r="AB58" s="167"/>
      <c r="AC58" s="167"/>
      <c r="AD58" s="167"/>
      <c r="AE58" s="167"/>
    </row>
    <row r="59">
      <c r="A59" s="59">
        <v>57.0</v>
      </c>
      <c r="B59" s="60">
        <v>45194.0</v>
      </c>
      <c r="C59" s="60">
        <v>45194.0</v>
      </c>
      <c r="D59" s="165">
        <v>3.81401100124583E14</v>
      </c>
      <c r="E59" s="59">
        <v>1188.0</v>
      </c>
      <c r="F59" s="59">
        <v>3.908864014E9</v>
      </c>
      <c r="G59" s="59" t="s">
        <v>1607</v>
      </c>
      <c r="H59" s="59" t="s">
        <v>1607</v>
      </c>
      <c r="I59" s="59">
        <v>7.0241701E7</v>
      </c>
      <c r="J59" s="59" t="s">
        <v>1608</v>
      </c>
      <c r="K59" s="59" t="s">
        <v>418</v>
      </c>
      <c r="L59" s="61"/>
      <c r="M59" s="59">
        <v>280.0</v>
      </c>
      <c r="N59" s="165">
        <f t="shared" si="4"/>
        <v>280</v>
      </c>
      <c r="O59" s="61"/>
      <c r="P59" s="59" t="s">
        <v>854</v>
      </c>
      <c r="Q59" s="132" t="s">
        <v>1497</v>
      </c>
      <c r="R59" s="59" t="s">
        <v>1609</v>
      </c>
      <c r="S59" s="92"/>
      <c r="T59" s="240"/>
      <c r="U59" s="240"/>
      <c r="AB59" s="167"/>
      <c r="AC59" s="167"/>
      <c r="AD59" s="167"/>
      <c r="AE59" s="167"/>
    </row>
    <row r="60">
      <c r="A60" s="25">
        <v>58.0</v>
      </c>
      <c r="B60" s="26">
        <v>45194.0</v>
      </c>
      <c r="C60" s="26">
        <v>45194.0</v>
      </c>
      <c r="D60" s="105">
        <v>3.81401100124583E14</v>
      </c>
      <c r="E60" s="25">
        <v>1189.0</v>
      </c>
      <c r="F60" s="25">
        <v>8894197.0</v>
      </c>
      <c r="G60" s="25" t="s">
        <v>1597</v>
      </c>
      <c r="H60" s="25" t="s">
        <v>1597</v>
      </c>
      <c r="I60" s="25">
        <v>7.8106568E7</v>
      </c>
      <c r="J60" s="25" t="s">
        <v>1598</v>
      </c>
      <c r="K60" s="25" t="s">
        <v>418</v>
      </c>
      <c r="L60" s="27"/>
      <c r="M60" s="25">
        <v>320.0</v>
      </c>
      <c r="N60" s="105">
        <f t="shared" si="4"/>
        <v>320</v>
      </c>
      <c r="O60" s="27"/>
      <c r="P60" s="25" t="s">
        <v>854</v>
      </c>
      <c r="Q60" s="107" t="s">
        <v>1437</v>
      </c>
      <c r="R60" s="25" t="s">
        <v>1610</v>
      </c>
      <c r="S60" s="92"/>
      <c r="T60" s="240"/>
      <c r="U60" s="240"/>
      <c r="AB60" s="24"/>
      <c r="AC60" s="24"/>
      <c r="AD60" s="24"/>
      <c r="AE60" s="24"/>
    </row>
    <row r="61">
      <c r="A61" s="25">
        <v>59.0</v>
      </c>
      <c r="B61" s="26">
        <v>45194.0</v>
      </c>
      <c r="C61" s="26">
        <v>45194.0</v>
      </c>
      <c r="D61" s="105">
        <v>3.81401100124583E14</v>
      </c>
      <c r="E61" s="25">
        <v>1191.0</v>
      </c>
      <c r="F61" s="25">
        <v>3287592.0</v>
      </c>
      <c r="G61" s="146" t="s">
        <v>1611</v>
      </c>
      <c r="H61" s="25" t="s">
        <v>1611</v>
      </c>
      <c r="I61" s="25">
        <v>7.8516099E7</v>
      </c>
      <c r="J61" s="27"/>
      <c r="K61" s="25" t="s">
        <v>418</v>
      </c>
      <c r="L61" s="27"/>
      <c r="M61" s="25">
        <f>240+80</f>
        <v>320</v>
      </c>
      <c r="N61" s="105">
        <f t="shared" si="4"/>
        <v>320</v>
      </c>
      <c r="O61" s="27"/>
      <c r="P61" s="25" t="s">
        <v>854</v>
      </c>
      <c r="Q61" s="107" t="s">
        <v>1437</v>
      </c>
      <c r="R61" s="25" t="s">
        <v>1612</v>
      </c>
      <c r="S61" s="92"/>
      <c r="T61" s="240"/>
      <c r="U61" s="240"/>
      <c r="AB61" s="24"/>
      <c r="AC61" s="24"/>
      <c r="AD61" s="24"/>
      <c r="AE61" s="24"/>
    </row>
    <row r="62">
      <c r="A62" s="25">
        <v>60.0</v>
      </c>
      <c r="B62" s="26">
        <v>45194.0</v>
      </c>
      <c r="C62" s="26">
        <v>45194.0</v>
      </c>
      <c r="D62" s="105">
        <v>3.81401100124583E14</v>
      </c>
      <c r="E62" s="25">
        <v>1193.0</v>
      </c>
      <c r="F62" s="25">
        <v>5379032.0</v>
      </c>
      <c r="G62" s="25" t="s">
        <v>1613</v>
      </c>
      <c r="H62" s="25" t="s">
        <v>1613</v>
      </c>
      <c r="I62" s="25">
        <v>7.5679385E7</v>
      </c>
      <c r="J62" s="25" t="s">
        <v>1614</v>
      </c>
      <c r="K62" s="25" t="s">
        <v>418</v>
      </c>
      <c r="L62" s="27"/>
      <c r="M62" s="25">
        <v>600.0</v>
      </c>
      <c r="N62" s="105">
        <f t="shared" si="4"/>
        <v>600</v>
      </c>
      <c r="O62" s="27"/>
      <c r="P62" s="25" t="s">
        <v>854</v>
      </c>
      <c r="Q62" s="107" t="s">
        <v>1437</v>
      </c>
      <c r="R62" s="25" t="s">
        <v>1615</v>
      </c>
      <c r="S62" s="92"/>
      <c r="T62" s="240"/>
      <c r="U62" s="240"/>
      <c r="AB62" s="24"/>
      <c r="AC62" s="24"/>
      <c r="AD62" s="24"/>
      <c r="AE62" s="24"/>
    </row>
    <row r="63">
      <c r="A63" s="25">
        <v>61.0</v>
      </c>
      <c r="B63" s="26">
        <v>45194.0</v>
      </c>
      <c r="C63" s="26">
        <v>45194.0</v>
      </c>
      <c r="D63" s="105">
        <v>3.81401100124583E14</v>
      </c>
      <c r="E63" s="25">
        <v>1194.0</v>
      </c>
      <c r="F63" s="25">
        <v>4665274.0</v>
      </c>
      <c r="G63" s="25" t="s">
        <v>1616</v>
      </c>
      <c r="H63" s="25" t="s">
        <v>1616</v>
      </c>
      <c r="I63" s="25">
        <v>7.3104869E7</v>
      </c>
      <c r="J63" s="25" t="s">
        <v>1617</v>
      </c>
      <c r="K63" s="25" t="s">
        <v>418</v>
      </c>
      <c r="L63" s="27"/>
      <c r="M63" s="25">
        <v>480.0</v>
      </c>
      <c r="N63" s="105">
        <f t="shared" si="4"/>
        <v>480</v>
      </c>
      <c r="O63" s="27"/>
      <c r="P63" s="25" t="s">
        <v>854</v>
      </c>
      <c r="Q63" s="107" t="s">
        <v>1437</v>
      </c>
      <c r="R63" s="25" t="s">
        <v>1618</v>
      </c>
      <c r="S63" s="92"/>
      <c r="T63" s="240"/>
      <c r="U63" s="240"/>
      <c r="AB63" s="24"/>
      <c r="AC63" s="24"/>
      <c r="AD63" s="24"/>
      <c r="AE63" s="24"/>
    </row>
    <row r="64">
      <c r="A64" s="25">
        <v>62.0</v>
      </c>
      <c r="B64" s="26">
        <v>45194.0</v>
      </c>
      <c r="C64" s="26">
        <v>45194.0</v>
      </c>
      <c r="D64" s="105">
        <v>3.81401100124583E14</v>
      </c>
      <c r="E64" s="25">
        <v>1195.0</v>
      </c>
      <c r="F64" s="25">
        <v>984110.0</v>
      </c>
      <c r="G64" s="25" t="s">
        <v>1605</v>
      </c>
      <c r="H64" s="25" t="s">
        <v>1605</v>
      </c>
      <c r="I64" s="25">
        <v>7.8109553E7</v>
      </c>
      <c r="J64" s="27"/>
      <c r="K64" s="25" t="s">
        <v>418</v>
      </c>
      <c r="L64" s="27"/>
      <c r="M64" s="25">
        <v>120.0</v>
      </c>
      <c r="N64" s="105">
        <f t="shared" si="4"/>
        <v>120</v>
      </c>
      <c r="O64" s="27"/>
      <c r="P64" s="25" t="s">
        <v>854</v>
      </c>
      <c r="Q64" s="107" t="s">
        <v>1437</v>
      </c>
      <c r="R64" s="25" t="s">
        <v>1619</v>
      </c>
      <c r="S64" s="92"/>
      <c r="T64" s="240"/>
      <c r="U64" s="240"/>
      <c r="AB64" s="24"/>
      <c r="AC64" s="24"/>
      <c r="AD64" s="24"/>
      <c r="AE64" s="24"/>
    </row>
    <row r="65">
      <c r="A65" s="25">
        <v>63.0</v>
      </c>
      <c r="B65" s="26">
        <v>45194.0</v>
      </c>
      <c r="C65" s="26">
        <v>45194.0</v>
      </c>
      <c r="D65" s="105">
        <v>3.81401100124583E14</v>
      </c>
      <c r="E65" s="25">
        <v>1196.0</v>
      </c>
      <c r="F65" s="25">
        <v>8250123.0</v>
      </c>
      <c r="G65" s="25" t="s">
        <v>1620</v>
      </c>
      <c r="H65" s="25" t="s">
        <v>1620</v>
      </c>
      <c r="I65" s="25">
        <v>6.7838014E7</v>
      </c>
      <c r="J65" s="25" t="s">
        <v>1621</v>
      </c>
      <c r="K65" s="25" t="s">
        <v>418</v>
      </c>
      <c r="L65" s="27"/>
      <c r="M65" s="25">
        <v>320.0</v>
      </c>
      <c r="N65" s="105">
        <f t="shared" si="4"/>
        <v>320</v>
      </c>
      <c r="O65" s="27"/>
      <c r="P65" s="25" t="s">
        <v>854</v>
      </c>
      <c r="Q65" s="107" t="s">
        <v>1437</v>
      </c>
      <c r="R65" s="25" t="s">
        <v>1622</v>
      </c>
      <c r="S65" s="92"/>
      <c r="T65" s="240"/>
      <c r="U65" s="240"/>
      <c r="AB65" s="24"/>
      <c r="AC65" s="24"/>
      <c r="AD65" s="24"/>
      <c r="AE65" s="24"/>
    </row>
    <row r="66">
      <c r="A66" s="25">
        <v>64.0</v>
      </c>
      <c r="B66" s="26">
        <v>45194.0</v>
      </c>
      <c r="C66" s="26">
        <v>45194.0</v>
      </c>
      <c r="D66" s="105">
        <v>3.81401100124583E14</v>
      </c>
      <c r="E66" s="25">
        <v>1197.0</v>
      </c>
      <c r="F66" s="25">
        <v>9628255.0</v>
      </c>
      <c r="G66" s="25" t="s">
        <v>1623</v>
      </c>
      <c r="H66" s="25" t="s">
        <v>1623</v>
      </c>
      <c r="I66" s="25">
        <v>7.7019324E7</v>
      </c>
      <c r="J66" s="25" t="s">
        <v>1624</v>
      </c>
      <c r="K66" s="25" t="s">
        <v>418</v>
      </c>
      <c r="L66" s="27"/>
      <c r="M66" s="25">
        <v>240.0</v>
      </c>
      <c r="N66" s="105">
        <f t="shared" si="4"/>
        <v>240</v>
      </c>
      <c r="O66" s="27"/>
      <c r="P66" s="25" t="s">
        <v>854</v>
      </c>
      <c r="Q66" s="107" t="s">
        <v>1437</v>
      </c>
      <c r="R66" s="25" t="s">
        <v>1559</v>
      </c>
      <c r="S66" s="92"/>
      <c r="T66" s="240"/>
      <c r="U66" s="240"/>
      <c r="AB66" s="24"/>
      <c r="AC66" s="24"/>
      <c r="AD66" s="24"/>
      <c r="AE66" s="24"/>
    </row>
    <row r="67">
      <c r="A67" s="13">
        <v>65.0</v>
      </c>
      <c r="B67" s="14">
        <v>45194.0</v>
      </c>
      <c r="C67" s="14">
        <v>45194.0</v>
      </c>
      <c r="D67" s="95">
        <v>3.81401100124583E14</v>
      </c>
      <c r="E67" s="13">
        <v>1198.0</v>
      </c>
      <c r="F67" s="13">
        <v>4699373.0</v>
      </c>
      <c r="G67" s="13" t="s">
        <v>1625</v>
      </c>
      <c r="H67" s="13" t="s">
        <v>1625</v>
      </c>
      <c r="I67" s="13">
        <v>7.7614422E7</v>
      </c>
      <c r="J67" s="13" t="s">
        <v>1626</v>
      </c>
      <c r="K67" s="13" t="s">
        <v>418</v>
      </c>
      <c r="L67" s="15"/>
      <c r="M67" s="13">
        <v>200.0</v>
      </c>
      <c r="N67" s="95">
        <f t="shared" si="4"/>
        <v>200</v>
      </c>
      <c r="O67" s="15"/>
      <c r="P67" s="13" t="s">
        <v>854</v>
      </c>
      <c r="Q67" s="97" t="s">
        <v>964</v>
      </c>
      <c r="R67" s="13" t="s">
        <v>1627</v>
      </c>
      <c r="S67" s="92"/>
      <c r="T67" s="240"/>
      <c r="U67" s="240"/>
    </row>
    <row r="68">
      <c r="A68" s="59">
        <v>66.0</v>
      </c>
      <c r="B68" s="60">
        <v>45194.0</v>
      </c>
      <c r="C68" s="60">
        <v>45192.0</v>
      </c>
      <c r="D68" s="165">
        <v>3.81401100124583E14</v>
      </c>
      <c r="E68" s="59">
        <v>1199.0</v>
      </c>
      <c r="F68" s="252">
        <v>8.85482601E9</v>
      </c>
      <c r="G68" s="253" t="s">
        <v>1493</v>
      </c>
      <c r="H68" s="253" t="s">
        <v>1494</v>
      </c>
      <c r="I68" s="252">
        <v>6.0368622E7</v>
      </c>
      <c r="J68" s="253" t="s">
        <v>1495</v>
      </c>
      <c r="K68" s="253" t="s">
        <v>141</v>
      </c>
      <c r="L68" s="253" t="s">
        <v>44</v>
      </c>
      <c r="M68" s="165">
        <f>1180+80</f>
        <v>1260</v>
      </c>
      <c r="N68" s="165">
        <v>1260.0</v>
      </c>
      <c r="O68" s="254" t="s">
        <v>1628</v>
      </c>
      <c r="P68" s="255" t="s">
        <v>827</v>
      </c>
      <c r="Q68" s="132" t="s">
        <v>1497</v>
      </c>
      <c r="R68" s="59" t="s">
        <v>1629</v>
      </c>
      <c r="S68" s="92"/>
      <c r="T68" s="240"/>
      <c r="U68" s="240"/>
      <c r="AB68" s="167"/>
      <c r="AC68" s="167"/>
      <c r="AD68" s="167"/>
      <c r="AE68" s="167"/>
    </row>
    <row r="69">
      <c r="A69" s="59">
        <v>67.0</v>
      </c>
      <c r="B69" s="60">
        <v>45194.0</v>
      </c>
      <c r="C69" s="60">
        <v>45192.0</v>
      </c>
      <c r="D69" s="165">
        <v>3.81401100124583E14</v>
      </c>
      <c r="E69" s="59">
        <v>1200.0</v>
      </c>
      <c r="F69" s="193" t="s">
        <v>1530</v>
      </c>
      <c r="G69" s="59" t="s">
        <v>1531</v>
      </c>
      <c r="H69" s="59" t="s">
        <v>1532</v>
      </c>
      <c r="I69" s="59">
        <v>7.8450754E7</v>
      </c>
      <c r="J69" s="59" t="s">
        <v>1533</v>
      </c>
      <c r="K69" s="59" t="s">
        <v>98</v>
      </c>
      <c r="L69" s="59" t="s">
        <v>27</v>
      </c>
      <c r="M69" s="59">
        <v>190.0</v>
      </c>
      <c r="N69" s="165">
        <v>190.0</v>
      </c>
      <c r="O69" s="59" t="s">
        <v>1628</v>
      </c>
      <c r="P69" s="59" t="s">
        <v>827</v>
      </c>
      <c r="Q69" s="132" t="s">
        <v>1497</v>
      </c>
      <c r="R69" s="59" t="s">
        <v>1630</v>
      </c>
      <c r="S69" s="92"/>
      <c r="T69" s="240"/>
      <c r="U69" s="240"/>
      <c r="AB69" s="167"/>
      <c r="AC69" s="167"/>
      <c r="AD69" s="167"/>
      <c r="AE69" s="167"/>
    </row>
    <row r="70">
      <c r="A70" s="59">
        <v>68.0</v>
      </c>
      <c r="B70" s="60">
        <v>45194.0</v>
      </c>
      <c r="C70" s="60">
        <v>45192.0</v>
      </c>
      <c r="D70" s="165">
        <v>3.81401100124583E14</v>
      </c>
      <c r="E70" s="59">
        <v>1201.0</v>
      </c>
      <c r="F70" s="193" t="s">
        <v>1631</v>
      </c>
      <c r="G70" s="59" t="s">
        <v>1632</v>
      </c>
      <c r="H70" s="59" t="s">
        <v>1526</v>
      </c>
      <c r="I70" s="59">
        <v>7.8582511E7</v>
      </c>
      <c r="J70" s="59" t="s">
        <v>1527</v>
      </c>
      <c r="K70" s="59" t="s">
        <v>98</v>
      </c>
      <c r="L70" s="59" t="s">
        <v>27</v>
      </c>
      <c r="M70" s="59">
        <v>1120.0</v>
      </c>
      <c r="N70" s="165">
        <v>1120.0</v>
      </c>
      <c r="O70" s="59" t="s">
        <v>1628</v>
      </c>
      <c r="P70" s="59" t="s">
        <v>827</v>
      </c>
      <c r="Q70" s="132" t="s">
        <v>1497</v>
      </c>
      <c r="R70" s="59" t="s">
        <v>1633</v>
      </c>
      <c r="S70" s="92"/>
      <c r="T70" s="240"/>
      <c r="U70" s="240"/>
      <c r="AB70" s="167"/>
      <c r="AC70" s="167"/>
      <c r="AD70" s="167"/>
      <c r="AE70" s="167"/>
    </row>
    <row r="71">
      <c r="A71" s="25">
        <v>69.0</v>
      </c>
      <c r="B71" s="26">
        <v>45194.0</v>
      </c>
      <c r="C71" s="26">
        <v>45192.0</v>
      </c>
      <c r="D71" s="105">
        <v>3.81401100124583E14</v>
      </c>
      <c r="E71" s="25">
        <v>1205.0</v>
      </c>
      <c r="F71" s="145">
        <v>4.72507501E9</v>
      </c>
      <c r="G71" s="25" t="s">
        <v>1507</v>
      </c>
      <c r="H71" s="25" t="s">
        <v>1507</v>
      </c>
      <c r="I71" s="25">
        <v>7.2191959E7</v>
      </c>
      <c r="J71" s="25" t="s">
        <v>1508</v>
      </c>
      <c r="K71" s="25" t="s">
        <v>203</v>
      </c>
      <c r="L71" s="25" t="s">
        <v>44</v>
      </c>
      <c r="M71" s="25">
        <v>2220.0</v>
      </c>
      <c r="N71" s="105">
        <v>2220.0</v>
      </c>
      <c r="O71" s="25" t="s">
        <v>1628</v>
      </c>
      <c r="P71" s="25" t="s">
        <v>827</v>
      </c>
      <c r="Q71" s="107" t="s">
        <v>1437</v>
      </c>
      <c r="R71" s="25" t="s">
        <v>1634</v>
      </c>
      <c r="S71" s="92"/>
      <c r="T71" s="240"/>
      <c r="U71" s="92"/>
      <c r="AB71" s="24"/>
      <c r="AC71" s="24"/>
      <c r="AD71" s="24"/>
      <c r="AE71" s="24"/>
    </row>
    <row r="72">
      <c r="A72" s="59">
        <v>70.0</v>
      </c>
      <c r="B72" s="60">
        <v>45195.0</v>
      </c>
      <c r="C72" s="60">
        <v>45254.0</v>
      </c>
      <c r="D72" s="165">
        <v>3.81401100124583E14</v>
      </c>
      <c r="E72" s="61"/>
      <c r="F72" s="59">
        <v>7916320.0</v>
      </c>
      <c r="G72" s="59" t="s">
        <v>1635</v>
      </c>
      <c r="H72" s="59" t="s">
        <v>1635</v>
      </c>
      <c r="I72" s="59">
        <v>7.8340308E7</v>
      </c>
      <c r="J72" s="61"/>
      <c r="K72" s="59" t="s">
        <v>305</v>
      </c>
      <c r="L72" s="59" t="s">
        <v>44</v>
      </c>
      <c r="M72" s="59">
        <v>1840.0</v>
      </c>
      <c r="N72" s="165">
        <f t="shared" ref="N72:N75" si="5">M72</f>
        <v>1840</v>
      </c>
      <c r="O72" s="61"/>
      <c r="P72" s="59" t="s">
        <v>854</v>
      </c>
      <c r="Q72" s="132" t="s">
        <v>1497</v>
      </c>
      <c r="R72" s="59" t="s">
        <v>1636</v>
      </c>
      <c r="S72" s="92"/>
      <c r="T72" s="92"/>
      <c r="U72" s="240"/>
      <c r="AB72" s="167"/>
      <c r="AC72" s="167"/>
      <c r="AD72" s="167"/>
      <c r="AE72" s="167"/>
    </row>
    <row r="73">
      <c r="A73" s="25">
        <v>71.0</v>
      </c>
      <c r="B73" s="26">
        <v>45195.0</v>
      </c>
      <c r="C73" s="26">
        <v>45199.0</v>
      </c>
      <c r="D73" s="105">
        <v>3.81401100124583E14</v>
      </c>
      <c r="E73" s="27"/>
      <c r="F73" s="25">
        <v>5413195.0</v>
      </c>
      <c r="G73" s="25" t="s">
        <v>1637</v>
      </c>
      <c r="H73" s="25" t="s">
        <v>1637</v>
      </c>
      <c r="I73" s="25">
        <v>7.0286108E7</v>
      </c>
      <c r="J73" s="25" t="s">
        <v>1638</v>
      </c>
      <c r="K73" s="25" t="s">
        <v>1074</v>
      </c>
      <c r="L73" s="27"/>
      <c r="M73" s="25">
        <v>280.0</v>
      </c>
      <c r="N73" s="105">
        <f t="shared" si="5"/>
        <v>280</v>
      </c>
      <c r="O73" s="27"/>
      <c r="P73" s="25" t="s">
        <v>854</v>
      </c>
      <c r="Q73" s="107" t="s">
        <v>1437</v>
      </c>
      <c r="R73" s="25" t="s">
        <v>1639</v>
      </c>
      <c r="S73" s="92"/>
      <c r="T73" s="240"/>
      <c r="U73" s="92"/>
      <c r="AB73" s="24"/>
      <c r="AC73" s="24"/>
      <c r="AD73" s="24"/>
      <c r="AE73" s="24"/>
    </row>
    <row r="74">
      <c r="A74" s="13">
        <v>72.0</v>
      </c>
      <c r="B74" s="14">
        <v>45198.0</v>
      </c>
      <c r="C74" s="14">
        <v>45199.0</v>
      </c>
      <c r="D74" s="95">
        <v>3.81401100124583E14</v>
      </c>
      <c r="E74" s="13">
        <v>1454.0</v>
      </c>
      <c r="F74" s="13">
        <v>5413195.0</v>
      </c>
      <c r="G74" s="13" t="s">
        <v>1637</v>
      </c>
      <c r="H74" s="13" t="s">
        <v>1637</v>
      </c>
      <c r="I74" s="13">
        <v>7.0286108E7</v>
      </c>
      <c r="J74" s="13" t="s">
        <v>1638</v>
      </c>
      <c r="K74" s="13" t="s">
        <v>1074</v>
      </c>
      <c r="L74" s="15"/>
      <c r="M74" s="13">
        <v>140.0</v>
      </c>
      <c r="N74" s="95">
        <f t="shared" si="5"/>
        <v>140</v>
      </c>
      <c r="O74" s="15"/>
      <c r="P74" s="13" t="s">
        <v>854</v>
      </c>
      <c r="Q74" s="97" t="s">
        <v>964</v>
      </c>
      <c r="R74" s="13" t="s">
        <v>1640</v>
      </c>
      <c r="S74" s="92"/>
      <c r="T74" s="240"/>
      <c r="U74" s="240"/>
    </row>
    <row r="75">
      <c r="A75" s="13">
        <v>73.0</v>
      </c>
      <c r="B75" s="14">
        <v>45198.0</v>
      </c>
      <c r="C75" s="14">
        <v>45199.0</v>
      </c>
      <c r="D75" s="95">
        <v>3.81401100124583E14</v>
      </c>
      <c r="E75" s="13">
        <v>1455.0</v>
      </c>
      <c r="F75" s="122">
        <v>6313306.0</v>
      </c>
      <c r="G75" s="122" t="s">
        <v>1641</v>
      </c>
      <c r="H75" s="122" t="s">
        <v>1642</v>
      </c>
      <c r="I75" s="122">
        <v>7.0066257E7</v>
      </c>
      <c r="J75" s="247" t="s">
        <v>1643</v>
      </c>
      <c r="K75" s="13" t="s">
        <v>98</v>
      </c>
      <c r="L75" s="15"/>
      <c r="M75" s="13">
        <v>520.0</v>
      </c>
      <c r="N75" s="95">
        <f t="shared" si="5"/>
        <v>520</v>
      </c>
      <c r="O75" s="15"/>
      <c r="P75" s="13" t="s">
        <v>854</v>
      </c>
      <c r="Q75" s="97" t="s">
        <v>964</v>
      </c>
      <c r="R75" s="13" t="s">
        <v>1644</v>
      </c>
      <c r="S75" s="92"/>
      <c r="T75" s="240"/>
      <c r="U75" s="240"/>
    </row>
    <row r="76">
      <c r="A76" s="13"/>
      <c r="B76" s="14">
        <v>45209.0</v>
      </c>
      <c r="C76" s="14">
        <v>45209.0</v>
      </c>
      <c r="D76" s="95">
        <v>3.81401100124583E14</v>
      </c>
      <c r="E76" s="13">
        <v>1680.0</v>
      </c>
      <c r="F76" s="13">
        <v>6340382.0</v>
      </c>
      <c r="G76" s="13" t="s">
        <v>1582</v>
      </c>
      <c r="H76" s="13" t="s">
        <v>1582</v>
      </c>
      <c r="I76" s="13">
        <v>6.0094429E7</v>
      </c>
      <c r="J76" s="13" t="s">
        <v>1583</v>
      </c>
      <c r="K76" s="13" t="s">
        <v>418</v>
      </c>
      <c r="L76" s="15"/>
      <c r="M76" s="13">
        <v>0.0</v>
      </c>
      <c r="N76" s="95">
        <v>0.0</v>
      </c>
      <c r="O76" s="13" t="s">
        <v>1645</v>
      </c>
      <c r="P76" s="13" t="s">
        <v>854</v>
      </c>
      <c r="Q76" s="97" t="s">
        <v>964</v>
      </c>
      <c r="R76" s="13" t="s">
        <v>1646</v>
      </c>
      <c r="S76" s="92"/>
      <c r="T76" s="240"/>
      <c r="U76" s="240"/>
    </row>
    <row r="77">
      <c r="A77" s="13"/>
      <c r="B77" s="14"/>
      <c r="C77" s="13"/>
      <c r="D77" s="95"/>
      <c r="E77" s="15"/>
      <c r="F77" s="120"/>
      <c r="G77" s="256"/>
      <c r="H77" s="120"/>
      <c r="I77" s="120"/>
      <c r="J77" s="257"/>
      <c r="K77" s="13"/>
      <c r="L77" s="15"/>
      <c r="M77" s="13"/>
      <c r="N77" s="95"/>
      <c r="O77" s="15"/>
      <c r="P77" s="13" t="s">
        <v>854</v>
      </c>
      <c r="Q77" s="97"/>
      <c r="R77" s="15"/>
      <c r="S77" s="92"/>
      <c r="T77" s="240"/>
      <c r="U77" s="240"/>
    </row>
    <row r="78">
      <c r="A78" s="13"/>
      <c r="B78" s="14"/>
      <c r="C78" s="14"/>
      <c r="D78" s="95"/>
      <c r="E78" s="15"/>
      <c r="F78" s="15"/>
      <c r="H78" s="15"/>
      <c r="I78" s="15"/>
      <c r="J78" s="15"/>
      <c r="K78" s="13"/>
      <c r="L78" s="15"/>
      <c r="M78" s="13"/>
      <c r="N78" s="95"/>
      <c r="O78" s="15"/>
      <c r="P78" s="13"/>
      <c r="Q78" s="97"/>
      <c r="R78" s="15"/>
      <c r="S78" s="92"/>
      <c r="T78" s="240"/>
      <c r="U78" s="240"/>
    </row>
    <row r="79">
      <c r="A79" s="13"/>
      <c r="B79" s="14"/>
      <c r="C79" s="14"/>
      <c r="D79" s="95"/>
      <c r="E79" s="15"/>
      <c r="F79" s="15"/>
      <c r="G79" s="15"/>
      <c r="H79" s="15"/>
      <c r="I79" s="15"/>
      <c r="J79" s="15"/>
      <c r="K79" s="13"/>
      <c r="L79" s="15"/>
      <c r="M79" s="13"/>
      <c r="N79" s="95"/>
      <c r="O79" s="15"/>
      <c r="P79" s="13"/>
      <c r="Q79" s="97"/>
      <c r="R79" s="15"/>
      <c r="S79" s="92"/>
      <c r="T79" s="240"/>
      <c r="U79" s="240"/>
    </row>
    <row r="80">
      <c r="A80" s="13"/>
      <c r="B80" s="14"/>
      <c r="C80" s="14"/>
      <c r="D80" s="95"/>
      <c r="E80" s="15"/>
      <c r="F80" s="15"/>
      <c r="G80" s="15"/>
      <c r="H80" s="15"/>
      <c r="I80" s="15"/>
      <c r="J80" s="15"/>
      <c r="K80" s="13"/>
      <c r="L80" s="15"/>
      <c r="M80" s="13"/>
      <c r="N80" s="95"/>
      <c r="O80" s="15"/>
      <c r="P80" s="13"/>
      <c r="Q80" s="97"/>
      <c r="R80" s="15"/>
      <c r="S80" s="92"/>
      <c r="T80" s="240"/>
      <c r="U80" s="240"/>
    </row>
    <row r="81">
      <c r="A81" s="13"/>
      <c r="B81" s="14"/>
      <c r="C81" s="14"/>
      <c r="D81" s="95"/>
      <c r="E81" s="15"/>
      <c r="F81" s="15"/>
      <c r="G81" s="15"/>
      <c r="H81" s="15"/>
      <c r="I81" s="15"/>
      <c r="J81" s="15"/>
      <c r="K81" s="13"/>
      <c r="L81" s="15"/>
      <c r="M81" s="13"/>
      <c r="N81" s="95"/>
      <c r="O81" s="15"/>
      <c r="P81" s="13"/>
      <c r="Q81" s="97"/>
      <c r="R81" s="15"/>
      <c r="S81" s="92"/>
      <c r="T81" s="240"/>
      <c r="U81" s="240"/>
    </row>
    <row r="82">
      <c r="A82" s="40"/>
      <c r="B82" s="42"/>
      <c r="C82" s="42"/>
      <c r="D82" s="42"/>
      <c r="E82" s="42"/>
      <c r="F82" s="42"/>
      <c r="G82" s="110"/>
      <c r="H82" s="63" t="s">
        <v>560</v>
      </c>
      <c r="I82" s="44"/>
      <c r="J82" s="44"/>
      <c r="K82" s="44"/>
      <c r="L82" s="44"/>
      <c r="M82" s="45">
        <f>SUM(M3:M75)</f>
        <v>54266</v>
      </c>
      <c r="N82" s="45">
        <f>SUM(N3:N72)</f>
        <v>53326</v>
      </c>
      <c r="O82" s="110">
        <f>(M82*1)/M84</f>
        <v>3.617733333</v>
      </c>
      <c r="P82" s="42"/>
      <c r="Q82" s="42"/>
      <c r="R82" s="42"/>
      <c r="T82" s="240"/>
      <c r="U82" s="240"/>
    </row>
    <row r="83">
      <c r="A83" s="13"/>
      <c r="B83" s="15"/>
      <c r="C83" s="15"/>
      <c r="D83" s="15"/>
      <c r="E83" s="15"/>
      <c r="F83" s="15"/>
      <c r="G83" s="15"/>
      <c r="H83" s="15"/>
      <c r="I83" s="15"/>
      <c r="J83" s="15"/>
      <c r="K83" s="15"/>
      <c r="L83" s="64" t="s">
        <v>563</v>
      </c>
      <c r="N83" s="65" t="str">
        <f>N82/D84</f>
        <v>#DIV/0!</v>
      </c>
      <c r="O83" s="15"/>
      <c r="P83" s="15"/>
      <c r="Q83" s="15"/>
      <c r="R83" s="15"/>
      <c r="T83" s="240"/>
      <c r="U83" s="240"/>
    </row>
    <row r="84">
      <c r="A84" s="13"/>
      <c r="B84" s="1"/>
      <c r="C84" s="1"/>
      <c r="D84" s="13"/>
      <c r="E84" s="80"/>
      <c r="F84" s="81"/>
      <c r="G84" s="13"/>
      <c r="H84" s="15"/>
      <c r="I84" s="15"/>
      <c r="J84" s="15"/>
      <c r="K84" s="15"/>
      <c r="L84" s="13" t="s">
        <v>1047</v>
      </c>
      <c r="M84" s="72">
        <v>15000.0</v>
      </c>
      <c r="N84" s="73">
        <f>M84/6.96</f>
        <v>2155.172414</v>
      </c>
      <c r="O84" s="15"/>
      <c r="P84" s="15"/>
      <c r="Q84" s="15"/>
      <c r="R84" s="15"/>
      <c r="T84" s="240"/>
      <c r="U84" s="240"/>
    </row>
    <row r="85">
      <c r="A85" s="13"/>
      <c r="B85" s="13"/>
      <c r="C85" s="13"/>
      <c r="D85" s="15"/>
      <c r="E85" s="15"/>
      <c r="F85" s="15"/>
      <c r="G85" s="51" t="s">
        <v>377</v>
      </c>
      <c r="H85" s="51" t="s">
        <v>378</v>
      </c>
      <c r="I85" s="51" t="s">
        <v>378</v>
      </c>
      <c r="J85" s="15"/>
      <c r="K85" s="15"/>
      <c r="L85" s="13"/>
      <c r="M85" s="72"/>
      <c r="N85" s="82"/>
      <c r="O85" s="15"/>
      <c r="P85" s="15"/>
      <c r="Q85" s="15"/>
      <c r="R85" s="15"/>
      <c r="T85" s="240"/>
      <c r="U85" s="240"/>
    </row>
    <row r="86">
      <c r="A86" s="13"/>
      <c r="B86" s="13"/>
      <c r="C86" s="13"/>
      <c r="D86" s="49"/>
      <c r="E86" s="49"/>
      <c r="F86" s="15"/>
      <c r="G86" s="52" t="s">
        <v>23</v>
      </c>
      <c r="H86" s="52" t="s">
        <v>1647</v>
      </c>
      <c r="I86" s="52" t="s">
        <v>671</v>
      </c>
      <c r="J86" s="15"/>
      <c r="K86" s="15"/>
      <c r="L86" s="83"/>
      <c r="M86" s="84"/>
      <c r="N86" s="15"/>
      <c r="O86" s="15"/>
      <c r="P86" s="15"/>
      <c r="Q86" s="15"/>
      <c r="R86" s="15"/>
      <c r="T86" s="240"/>
      <c r="U86" s="240"/>
    </row>
    <row r="87">
      <c r="A87" s="15"/>
      <c r="B87" s="13"/>
      <c r="C87" s="13"/>
      <c r="D87" s="15"/>
      <c r="E87" s="15"/>
      <c r="F87" s="15"/>
      <c r="G87" s="51" t="s">
        <v>1648</v>
      </c>
      <c r="H87" s="51" t="s">
        <v>1649</v>
      </c>
      <c r="I87" s="51" t="s">
        <v>383</v>
      </c>
      <c r="J87" s="15"/>
      <c r="K87" s="15"/>
      <c r="L87" s="85"/>
      <c r="M87" s="86"/>
      <c r="N87" s="15"/>
      <c r="O87" s="15"/>
      <c r="P87" s="15"/>
      <c r="Q87" s="15"/>
      <c r="R87" s="15"/>
      <c r="T87" s="240"/>
      <c r="U87" s="240"/>
    </row>
    <row r="88">
      <c r="A88" s="15"/>
      <c r="B88" s="15"/>
      <c r="C88" s="15"/>
      <c r="D88" s="15"/>
      <c r="E88" s="15"/>
      <c r="F88" s="15"/>
      <c r="G88" s="15"/>
      <c r="H88" s="15"/>
      <c r="I88" s="15"/>
      <c r="J88" s="15"/>
      <c r="K88" s="15"/>
      <c r="L88" s="15"/>
      <c r="M88" s="15"/>
      <c r="N88" s="15"/>
      <c r="O88" s="15"/>
      <c r="P88" s="15"/>
      <c r="Q88" s="15"/>
      <c r="R88" s="15"/>
      <c r="T88" s="240"/>
      <c r="U88" s="240"/>
    </row>
    <row r="89">
      <c r="A89" s="15"/>
      <c r="B89" s="15"/>
      <c r="C89" s="15"/>
      <c r="D89" s="15"/>
      <c r="E89" s="15"/>
      <c r="F89" s="15"/>
      <c r="G89" s="15"/>
      <c r="H89" s="15"/>
      <c r="I89" s="15"/>
      <c r="J89" s="15"/>
      <c r="K89" s="15"/>
      <c r="L89" s="15"/>
      <c r="M89" s="15"/>
      <c r="N89" s="15"/>
      <c r="O89" s="15"/>
      <c r="P89" s="15"/>
      <c r="Q89" s="15"/>
      <c r="R89" s="15"/>
      <c r="T89" s="240"/>
      <c r="U89" s="240"/>
    </row>
    <row r="90">
      <c r="A90" s="15"/>
      <c r="B90" s="55"/>
      <c r="C90" s="54"/>
      <c r="D90" s="55"/>
      <c r="E90" s="53"/>
      <c r="F90" s="55"/>
      <c r="G90" s="55"/>
      <c r="H90" s="55"/>
      <c r="I90" s="55"/>
      <c r="J90" s="15"/>
      <c r="K90" s="15"/>
      <c r="L90" s="15"/>
      <c r="M90" s="15"/>
      <c r="N90" s="15"/>
      <c r="O90" s="15"/>
      <c r="P90" s="15"/>
      <c r="Q90" s="15"/>
      <c r="R90" s="15"/>
      <c r="T90" s="240"/>
      <c r="U90" s="240"/>
    </row>
    <row r="91">
      <c r="A91" s="15"/>
      <c r="B91" s="66"/>
      <c r="C91" s="13"/>
      <c r="D91" s="49"/>
      <c r="E91" s="13"/>
      <c r="F91" s="15"/>
      <c r="G91" s="15"/>
      <c r="H91" s="15"/>
      <c r="I91" s="15"/>
      <c r="J91" s="15"/>
      <c r="K91" s="15"/>
      <c r="L91" s="15"/>
      <c r="M91" s="15"/>
      <c r="N91" s="15"/>
      <c r="O91" s="15"/>
      <c r="P91" s="15"/>
      <c r="Q91" s="15"/>
      <c r="R91" s="15"/>
      <c r="T91" s="240"/>
      <c r="U91" s="240"/>
    </row>
    <row r="92">
      <c r="A92" s="15"/>
      <c r="B92" s="66"/>
      <c r="C92" s="13"/>
      <c r="D92" s="49"/>
      <c r="E92" s="13"/>
      <c r="F92" s="15"/>
      <c r="G92" s="15"/>
      <c r="H92" s="15"/>
      <c r="I92" s="15"/>
      <c r="J92" s="15"/>
      <c r="K92" s="15"/>
      <c r="L92" s="15"/>
      <c r="M92" s="15"/>
      <c r="N92" s="15"/>
      <c r="O92" s="15"/>
      <c r="P92" s="15"/>
      <c r="Q92" s="15"/>
      <c r="R92" s="15"/>
      <c r="T92" s="240"/>
      <c r="U92" s="240"/>
    </row>
    <row r="93">
      <c r="A93" s="15"/>
      <c r="B93" s="15"/>
      <c r="C93" s="15"/>
      <c r="D93" s="15"/>
      <c r="E93" s="15"/>
      <c r="F93" s="15"/>
      <c r="G93" s="15"/>
      <c r="H93" s="13"/>
      <c r="I93" s="13"/>
      <c r="J93" s="13"/>
      <c r="K93" s="15"/>
      <c r="L93" s="15"/>
      <c r="M93" s="15"/>
      <c r="N93" s="15"/>
      <c r="O93" s="15"/>
      <c r="P93" s="15"/>
      <c r="Q93" s="15"/>
      <c r="R93" s="15"/>
      <c r="T93" s="240"/>
      <c r="U93" s="240"/>
    </row>
    <row r="94" hidden="1">
      <c r="A94" s="15"/>
      <c r="B94" s="15"/>
      <c r="C94" s="15"/>
      <c r="D94" s="15"/>
      <c r="E94" s="15"/>
      <c r="F94" s="15"/>
      <c r="G94" s="13"/>
      <c r="H94" s="13"/>
      <c r="I94" s="13"/>
      <c r="J94" s="13"/>
      <c r="K94" s="15"/>
      <c r="L94" s="15"/>
      <c r="M94" s="15"/>
      <c r="N94" s="15"/>
      <c r="O94" s="15"/>
      <c r="P94" s="15"/>
      <c r="Q94" s="15"/>
      <c r="R94" s="15"/>
      <c r="T94" s="240"/>
      <c r="U94" s="240"/>
    </row>
    <row r="95" hidden="1">
      <c r="A95" s="15"/>
      <c r="B95" s="15"/>
      <c r="C95" s="15"/>
      <c r="D95" s="15"/>
      <c r="E95" s="15"/>
      <c r="F95" s="15"/>
      <c r="I95" s="15"/>
      <c r="J95" s="15"/>
      <c r="K95" s="15"/>
      <c r="L95" s="15"/>
      <c r="M95" s="15"/>
      <c r="N95" s="15"/>
      <c r="O95" s="15"/>
      <c r="P95" s="15"/>
      <c r="Q95" s="15"/>
      <c r="R95" s="15"/>
      <c r="T95" s="240"/>
      <c r="U95" s="240"/>
    </row>
    <row r="96" hidden="1">
      <c r="A96" s="15"/>
      <c r="B96" s="15"/>
      <c r="C96" s="15"/>
      <c r="D96" s="15"/>
      <c r="E96" s="15"/>
      <c r="F96" s="15"/>
      <c r="I96" s="15"/>
      <c r="J96" s="15"/>
      <c r="K96" s="15"/>
      <c r="L96" s="15"/>
      <c r="M96" s="15"/>
      <c r="N96" s="15"/>
      <c r="O96" s="15"/>
      <c r="P96" s="15"/>
      <c r="Q96" s="15"/>
      <c r="R96" s="15"/>
      <c r="T96" s="240"/>
      <c r="U96" s="240"/>
    </row>
    <row r="97" hidden="1">
      <c r="A97" s="15"/>
      <c r="B97" s="15"/>
      <c r="C97" s="15"/>
      <c r="D97" s="15"/>
      <c r="E97" s="15"/>
      <c r="F97" s="15"/>
      <c r="G97" s="15"/>
      <c r="H97" s="15"/>
      <c r="I97" s="15"/>
      <c r="J97" s="15"/>
      <c r="K97" s="15"/>
      <c r="L97" s="15"/>
      <c r="M97" s="15"/>
      <c r="N97" s="15"/>
      <c r="O97" s="15"/>
      <c r="P97" s="15"/>
      <c r="Q97" s="15"/>
      <c r="R97" s="15"/>
      <c r="T97" s="240"/>
      <c r="U97" s="240"/>
    </row>
    <row r="98" hidden="1">
      <c r="A98" s="15"/>
      <c r="B98" s="15"/>
      <c r="C98" s="15"/>
      <c r="D98" s="15"/>
      <c r="E98" s="15"/>
      <c r="F98" s="15"/>
      <c r="G98" s="15"/>
      <c r="H98" s="15"/>
      <c r="I98" s="15"/>
      <c r="J98" s="15"/>
      <c r="K98" s="15"/>
      <c r="L98" s="15"/>
      <c r="M98" s="15"/>
      <c r="N98" s="15"/>
      <c r="O98" s="15"/>
      <c r="P98" s="15"/>
      <c r="Q98" s="15"/>
      <c r="R98" s="15"/>
      <c r="T98" s="240"/>
      <c r="U98" s="240"/>
    </row>
    <row r="99" hidden="1">
      <c r="A99" s="15"/>
      <c r="B99" s="15"/>
      <c r="C99" s="15"/>
      <c r="D99" s="15"/>
      <c r="E99" s="15"/>
      <c r="F99" s="15"/>
      <c r="G99" s="15"/>
      <c r="H99" s="15"/>
      <c r="I99" s="15"/>
      <c r="J99" s="15"/>
      <c r="K99" s="15"/>
      <c r="L99" s="15"/>
      <c r="M99" s="15"/>
      <c r="N99" s="15"/>
      <c r="O99" s="15"/>
      <c r="P99" s="15"/>
      <c r="Q99" s="15"/>
      <c r="R99" s="15"/>
      <c r="T99" s="240"/>
      <c r="U99" s="240"/>
    </row>
    <row r="100" hidden="1">
      <c r="A100" s="15"/>
      <c r="B100" s="15"/>
      <c r="C100" s="15"/>
      <c r="D100" s="15"/>
      <c r="E100" s="15"/>
      <c r="F100" s="15"/>
      <c r="G100" s="15"/>
      <c r="H100" s="15"/>
      <c r="I100" s="15"/>
      <c r="J100" s="15"/>
      <c r="K100" s="15"/>
      <c r="L100" s="15"/>
      <c r="M100" s="15"/>
      <c r="N100" s="15"/>
      <c r="O100" s="15"/>
      <c r="P100" s="15"/>
      <c r="Q100" s="15"/>
      <c r="R100" s="15"/>
      <c r="T100" s="240"/>
      <c r="U100" s="240"/>
    </row>
    <row r="101" hidden="1">
      <c r="A101" s="15"/>
      <c r="B101" s="15"/>
      <c r="C101" s="15"/>
      <c r="D101" s="15"/>
      <c r="E101" s="15"/>
      <c r="F101" s="15"/>
      <c r="G101" s="15"/>
      <c r="H101" s="15"/>
      <c r="I101" s="15"/>
      <c r="J101" s="15"/>
      <c r="K101" s="15"/>
      <c r="L101" s="15"/>
      <c r="M101" s="15"/>
      <c r="N101" s="15"/>
      <c r="O101" s="15"/>
      <c r="P101" s="15"/>
      <c r="Q101" s="15"/>
      <c r="R101" s="15"/>
      <c r="T101" s="240"/>
      <c r="U101" s="240"/>
    </row>
    <row r="102" hidden="1">
      <c r="A102" s="15"/>
      <c r="B102" s="15"/>
      <c r="C102" s="15"/>
      <c r="D102" s="15"/>
      <c r="E102" s="15"/>
      <c r="F102" s="15"/>
      <c r="G102" s="15"/>
      <c r="H102" s="15"/>
      <c r="I102" s="15"/>
      <c r="J102" s="15"/>
      <c r="K102" s="15"/>
      <c r="L102" s="15"/>
      <c r="M102" s="15"/>
      <c r="N102" s="15"/>
      <c r="O102" s="15"/>
      <c r="P102" s="15"/>
      <c r="Q102" s="15"/>
      <c r="R102" s="15"/>
      <c r="T102" s="240"/>
      <c r="U102" s="240"/>
    </row>
    <row r="103" hidden="1">
      <c r="A103" s="15"/>
      <c r="B103" s="15"/>
      <c r="C103" s="15"/>
      <c r="D103" s="15"/>
      <c r="E103" s="15"/>
      <c r="F103" s="15"/>
      <c r="G103" s="15"/>
      <c r="H103" s="15"/>
      <c r="I103" s="15"/>
      <c r="J103" s="15"/>
      <c r="K103" s="15"/>
      <c r="L103" s="15"/>
      <c r="M103" s="15"/>
      <c r="N103" s="15"/>
      <c r="O103" s="15"/>
      <c r="P103" s="15"/>
      <c r="Q103" s="15"/>
      <c r="R103" s="15"/>
      <c r="T103" s="240"/>
      <c r="U103" s="240"/>
    </row>
    <row r="104" hidden="1">
      <c r="A104" s="15"/>
      <c r="B104" s="15"/>
      <c r="C104" s="15"/>
      <c r="D104" s="15"/>
      <c r="E104" s="15"/>
      <c r="F104" s="15"/>
      <c r="G104" s="15"/>
      <c r="H104" s="15"/>
      <c r="I104" s="15"/>
      <c r="J104" s="15"/>
      <c r="K104" s="15"/>
      <c r="L104" s="15"/>
      <c r="M104" s="15"/>
      <c r="N104" s="15"/>
      <c r="O104" s="15"/>
      <c r="P104" s="15"/>
      <c r="Q104" s="15"/>
      <c r="R104" s="15"/>
      <c r="T104" s="240"/>
      <c r="U104" s="240"/>
    </row>
    <row r="105" hidden="1">
      <c r="A105" s="15"/>
      <c r="B105" s="15"/>
      <c r="C105" s="15"/>
      <c r="D105" s="15"/>
      <c r="E105" s="15"/>
      <c r="F105" s="15"/>
      <c r="G105" s="15"/>
      <c r="H105" s="15"/>
      <c r="I105" s="15"/>
      <c r="J105" s="15"/>
      <c r="K105" s="15"/>
      <c r="L105" s="15"/>
      <c r="M105" s="15"/>
      <c r="N105" s="15"/>
      <c r="O105" s="15"/>
      <c r="P105" s="15"/>
      <c r="Q105" s="15"/>
      <c r="R105" s="15"/>
      <c r="T105" s="240"/>
      <c r="U105" s="240"/>
    </row>
    <row r="106" hidden="1">
      <c r="A106" s="15"/>
      <c r="B106" s="15"/>
      <c r="C106" s="15"/>
      <c r="D106" s="15"/>
      <c r="E106" s="15"/>
      <c r="F106" s="15"/>
      <c r="G106" s="15"/>
      <c r="H106" s="15"/>
      <c r="I106" s="15"/>
      <c r="J106" s="15"/>
      <c r="K106" s="15"/>
      <c r="L106" s="15"/>
      <c r="M106" s="15"/>
      <c r="N106" s="15"/>
      <c r="O106" s="15"/>
      <c r="P106" s="15"/>
      <c r="Q106" s="15"/>
      <c r="R106" s="15"/>
      <c r="T106" s="240"/>
      <c r="U106" s="240"/>
    </row>
    <row r="107" hidden="1">
      <c r="A107" s="15"/>
      <c r="B107" s="15"/>
      <c r="C107" s="15"/>
      <c r="D107" s="15"/>
      <c r="E107" s="15"/>
      <c r="F107" s="15"/>
      <c r="G107" s="15"/>
      <c r="H107" s="15"/>
      <c r="I107" s="15"/>
      <c r="J107" s="15"/>
      <c r="K107" s="15"/>
      <c r="L107" s="15"/>
      <c r="M107" s="15"/>
      <c r="N107" s="15"/>
      <c r="O107" s="15"/>
      <c r="P107" s="15"/>
      <c r="Q107" s="15"/>
      <c r="R107" s="15"/>
      <c r="T107" s="240"/>
      <c r="U107" s="240"/>
    </row>
    <row r="108">
      <c r="A108" s="15"/>
      <c r="B108" s="15"/>
      <c r="C108" s="15"/>
      <c r="D108" s="15"/>
      <c r="E108" s="15"/>
      <c r="F108" s="15"/>
      <c r="G108" s="15"/>
      <c r="H108" s="15"/>
      <c r="I108" s="15"/>
      <c r="J108" s="15"/>
      <c r="K108" s="15"/>
      <c r="L108" s="15"/>
      <c r="M108" s="15"/>
      <c r="N108" s="15"/>
      <c r="O108" s="15"/>
      <c r="P108" s="15"/>
      <c r="Q108" s="15"/>
      <c r="R108" s="15"/>
      <c r="T108" s="240"/>
      <c r="U108" s="240"/>
    </row>
    <row r="109">
      <c r="A109" s="15"/>
      <c r="B109" s="15"/>
      <c r="C109" s="15"/>
      <c r="D109" s="258"/>
      <c r="G109" s="15"/>
      <c r="H109" s="15"/>
      <c r="I109" s="15"/>
      <c r="J109" s="15"/>
      <c r="K109" s="15"/>
      <c r="L109" s="15"/>
      <c r="M109" s="15"/>
      <c r="N109" s="15"/>
      <c r="O109" s="15"/>
      <c r="P109" s="15"/>
      <c r="Q109" s="15"/>
      <c r="R109" s="15"/>
      <c r="T109" s="240"/>
      <c r="U109" s="240"/>
    </row>
    <row r="110">
      <c r="A110" s="15"/>
      <c r="B110" s="15"/>
      <c r="C110" s="15"/>
      <c r="D110" s="258"/>
      <c r="E110" s="258"/>
      <c r="F110" s="259"/>
      <c r="G110" s="15"/>
      <c r="H110" s="15"/>
      <c r="I110" s="15"/>
      <c r="J110" s="15"/>
      <c r="K110" s="15"/>
      <c r="L110" s="15"/>
      <c r="M110" s="15"/>
      <c r="N110" s="15"/>
      <c r="O110" s="15"/>
      <c r="P110" s="15"/>
      <c r="Q110" s="15"/>
      <c r="R110" s="15"/>
      <c r="T110" s="240"/>
      <c r="U110" s="240"/>
    </row>
    <row r="111">
      <c r="A111" s="15"/>
      <c r="B111" s="15"/>
      <c r="C111" s="15"/>
      <c r="D111" s="260"/>
      <c r="E111" s="15"/>
      <c r="F111" s="13"/>
      <c r="G111" s="15"/>
      <c r="H111" s="15"/>
      <c r="I111" s="15"/>
      <c r="J111" s="15"/>
      <c r="K111" s="15"/>
      <c r="L111" s="15"/>
      <c r="M111" s="15"/>
      <c r="N111" s="15"/>
      <c r="O111" s="15"/>
      <c r="P111" s="15"/>
      <c r="Q111" s="15"/>
      <c r="R111" s="15"/>
      <c r="T111" s="240"/>
      <c r="U111" s="240"/>
    </row>
    <row r="112">
      <c r="A112" s="15"/>
      <c r="B112" s="15"/>
      <c r="C112" s="15"/>
      <c r="D112" s="260"/>
      <c r="E112" s="15"/>
      <c r="F112" s="13"/>
      <c r="G112" s="15"/>
      <c r="H112" s="15"/>
      <c r="I112" s="15"/>
      <c r="J112" s="15"/>
      <c r="K112" s="15"/>
      <c r="L112" s="15"/>
      <c r="M112" s="15"/>
      <c r="N112" s="15"/>
      <c r="O112" s="15"/>
      <c r="P112" s="15"/>
      <c r="Q112" s="15"/>
      <c r="R112" s="15"/>
      <c r="T112" s="240"/>
      <c r="U112" s="240"/>
    </row>
    <row r="113">
      <c r="A113" s="15"/>
      <c r="B113" s="15"/>
      <c r="C113" s="15"/>
      <c r="D113" s="260"/>
      <c r="E113" s="15"/>
      <c r="F113" s="13"/>
      <c r="G113" s="15"/>
      <c r="H113" s="15"/>
      <c r="I113" s="15"/>
      <c r="J113" s="15"/>
      <c r="K113" s="15"/>
      <c r="L113" s="15"/>
      <c r="M113" s="15"/>
      <c r="N113" s="15"/>
      <c r="O113" s="15"/>
      <c r="P113" s="15"/>
      <c r="Q113" s="15"/>
      <c r="R113" s="15"/>
      <c r="T113" s="240"/>
      <c r="U113" s="240"/>
    </row>
    <row r="114">
      <c r="A114" s="15"/>
      <c r="B114" s="15"/>
      <c r="C114" s="15"/>
      <c r="D114" s="260"/>
      <c r="E114" s="15"/>
      <c r="F114" s="13"/>
      <c r="G114" s="15"/>
      <c r="H114" s="15"/>
      <c r="I114" s="15"/>
      <c r="J114" s="15"/>
      <c r="K114" s="15"/>
      <c r="L114" s="15"/>
      <c r="M114" s="15"/>
      <c r="N114" s="15"/>
      <c r="O114" s="15"/>
      <c r="P114" s="15"/>
      <c r="Q114" s="15"/>
      <c r="R114" s="15"/>
      <c r="T114" s="240"/>
      <c r="U114" s="240"/>
    </row>
    <row r="115">
      <c r="A115" s="15"/>
      <c r="B115" s="15"/>
      <c r="C115" s="15"/>
      <c r="D115" s="260"/>
      <c r="E115" s="15"/>
      <c r="F115" s="13"/>
      <c r="G115" s="15"/>
      <c r="H115" s="15"/>
      <c r="I115" s="15"/>
      <c r="J115" s="15"/>
      <c r="K115" s="15"/>
      <c r="L115" s="15"/>
      <c r="M115" s="15"/>
      <c r="N115" s="15"/>
      <c r="O115" s="15"/>
      <c r="P115" s="15"/>
      <c r="Q115" s="15"/>
      <c r="R115" s="15"/>
      <c r="T115" s="240"/>
      <c r="U115" s="240"/>
    </row>
    <row r="116">
      <c r="A116" s="15"/>
      <c r="B116" s="15"/>
      <c r="C116" s="15"/>
      <c r="D116" s="260"/>
      <c r="E116" s="15"/>
      <c r="F116" s="13"/>
      <c r="G116" s="15"/>
      <c r="H116" s="15"/>
      <c r="I116" s="15"/>
      <c r="J116" s="15"/>
      <c r="K116" s="15"/>
      <c r="L116" s="15"/>
      <c r="M116" s="15"/>
      <c r="N116" s="15"/>
      <c r="O116" s="15"/>
      <c r="P116" s="15"/>
      <c r="Q116" s="15"/>
      <c r="R116" s="15"/>
      <c r="T116" s="240"/>
      <c r="U116" s="240"/>
    </row>
    <row r="117">
      <c r="A117" s="15"/>
      <c r="B117" s="15"/>
      <c r="C117" s="15"/>
      <c r="D117" s="260"/>
      <c r="E117" s="15"/>
      <c r="F117" s="13"/>
      <c r="G117" s="15"/>
      <c r="H117" s="13"/>
      <c r="I117" s="15"/>
      <c r="J117" s="15"/>
      <c r="K117" s="15"/>
      <c r="L117" s="15"/>
      <c r="M117" s="15"/>
      <c r="N117" s="15"/>
      <c r="O117" s="15"/>
      <c r="P117" s="15"/>
      <c r="Q117" s="15"/>
      <c r="R117" s="15"/>
      <c r="T117" s="240"/>
      <c r="U117" s="240"/>
    </row>
    <row r="118">
      <c r="A118" s="15"/>
      <c r="B118" s="15"/>
      <c r="C118" s="15"/>
      <c r="D118" s="15"/>
      <c r="E118" s="15"/>
      <c r="F118" s="15"/>
      <c r="G118" s="15"/>
      <c r="H118" s="15"/>
      <c r="I118" s="15"/>
      <c r="J118" s="15"/>
      <c r="K118" s="15"/>
      <c r="L118" s="15"/>
      <c r="M118" s="15"/>
      <c r="N118" s="15"/>
      <c r="O118" s="15"/>
      <c r="P118" s="15"/>
      <c r="Q118" s="15"/>
      <c r="R118" s="15"/>
      <c r="T118" s="240"/>
      <c r="U118" s="240"/>
    </row>
    <row r="119">
      <c r="A119" s="15"/>
      <c r="B119" s="15"/>
      <c r="C119" s="15"/>
      <c r="D119" s="261"/>
      <c r="E119" s="262"/>
      <c r="F119" s="15"/>
      <c r="G119" s="15"/>
      <c r="H119" s="15"/>
      <c r="I119" s="15"/>
      <c r="J119" s="15"/>
      <c r="K119" s="15"/>
      <c r="L119" s="15"/>
      <c r="M119" s="15"/>
      <c r="N119" s="15"/>
      <c r="O119" s="15"/>
      <c r="P119" s="15"/>
      <c r="Q119" s="15"/>
      <c r="R119" s="15"/>
      <c r="T119" s="240"/>
      <c r="U119" s="240"/>
    </row>
    <row r="120">
      <c r="A120" s="15"/>
      <c r="B120" s="15"/>
      <c r="C120" s="15"/>
      <c r="D120" s="261"/>
      <c r="E120" s="262"/>
      <c r="F120" s="15"/>
      <c r="G120" s="15"/>
      <c r="H120" s="15"/>
      <c r="I120" s="15"/>
      <c r="J120" s="15"/>
      <c r="K120" s="15"/>
      <c r="L120" s="15"/>
      <c r="M120" s="15"/>
      <c r="N120" s="15"/>
      <c r="O120" s="15"/>
      <c r="P120" s="15"/>
      <c r="Q120" s="15"/>
      <c r="R120" s="15"/>
      <c r="T120" s="240"/>
      <c r="U120" s="240"/>
    </row>
    <row r="121">
      <c r="A121" s="15"/>
      <c r="B121" s="15"/>
      <c r="C121" s="15"/>
      <c r="D121" s="15"/>
      <c r="E121" s="15"/>
      <c r="F121" s="15"/>
      <c r="G121" s="15"/>
      <c r="H121" s="15"/>
      <c r="I121" s="15"/>
      <c r="J121" s="15"/>
      <c r="K121" s="15"/>
      <c r="L121" s="15"/>
      <c r="M121" s="15"/>
      <c r="N121" s="15"/>
      <c r="O121" s="15"/>
      <c r="P121" s="15"/>
      <c r="Q121" s="15"/>
      <c r="R121" s="15"/>
      <c r="T121" s="240"/>
      <c r="U121" s="240"/>
    </row>
    <row r="122">
      <c r="A122" s="15"/>
      <c r="B122" s="15"/>
      <c r="C122" s="15"/>
      <c r="D122" s="258"/>
      <c r="E122" s="258"/>
      <c r="F122" s="263"/>
      <c r="G122" s="15"/>
      <c r="H122" s="15"/>
      <c r="I122" s="15"/>
      <c r="J122" s="15"/>
      <c r="K122" s="15"/>
      <c r="L122" s="15"/>
      <c r="M122" s="15"/>
      <c r="N122" s="15"/>
      <c r="O122" s="15"/>
      <c r="P122" s="15"/>
      <c r="Q122" s="15"/>
      <c r="R122" s="15"/>
      <c r="T122" s="240"/>
      <c r="U122" s="240"/>
    </row>
    <row r="123">
      <c r="A123" s="15"/>
      <c r="B123" s="264"/>
      <c r="C123" s="265"/>
      <c r="D123" s="266"/>
      <c r="E123" s="13"/>
      <c r="F123" s="15"/>
      <c r="G123" s="15"/>
      <c r="H123" s="15"/>
      <c r="I123" s="15"/>
      <c r="J123" s="15"/>
      <c r="K123" s="15"/>
      <c r="L123" s="15"/>
      <c r="M123" s="15"/>
      <c r="N123" s="15"/>
      <c r="O123" s="15"/>
      <c r="P123" s="15"/>
      <c r="Q123" s="15"/>
      <c r="R123" s="15"/>
      <c r="T123" s="240"/>
      <c r="U123" s="240"/>
    </row>
    <row r="124">
      <c r="A124" s="15"/>
      <c r="B124" s="264"/>
      <c r="C124" s="265"/>
      <c r="D124" s="267"/>
      <c r="E124" s="13"/>
      <c r="F124" s="15"/>
      <c r="G124" s="15"/>
      <c r="H124" s="15"/>
      <c r="I124" s="15"/>
      <c r="J124" s="15"/>
      <c r="K124" s="15"/>
      <c r="L124" s="15"/>
      <c r="M124" s="15"/>
      <c r="N124" s="15"/>
      <c r="O124" s="15"/>
      <c r="P124" s="15"/>
      <c r="Q124" s="15"/>
      <c r="R124" s="15"/>
      <c r="T124" s="240"/>
      <c r="U124" s="240"/>
    </row>
    <row r="125">
      <c r="A125" s="15"/>
      <c r="B125" s="15"/>
      <c r="C125" s="15"/>
      <c r="D125" s="267"/>
      <c r="E125" s="13"/>
      <c r="F125" s="15"/>
      <c r="G125" s="15"/>
      <c r="H125" s="15"/>
      <c r="I125" s="15"/>
      <c r="J125" s="15"/>
      <c r="K125" s="15"/>
      <c r="L125" s="15"/>
      <c r="M125" s="15"/>
      <c r="N125" s="15"/>
      <c r="O125" s="15"/>
      <c r="P125" s="15"/>
      <c r="Q125" s="15"/>
      <c r="R125" s="15"/>
      <c r="T125" s="240"/>
      <c r="U125" s="240"/>
    </row>
    <row r="126">
      <c r="A126" s="15"/>
      <c r="B126" s="15"/>
      <c r="C126" s="15"/>
      <c r="D126" s="260"/>
      <c r="F126" s="268"/>
      <c r="G126" s="15"/>
      <c r="H126" s="15"/>
      <c r="I126" s="15"/>
      <c r="J126" s="15"/>
      <c r="K126" s="15"/>
      <c r="L126" s="15"/>
      <c r="M126" s="15"/>
      <c r="N126" s="15"/>
      <c r="O126" s="15"/>
      <c r="P126" s="15"/>
      <c r="Q126" s="15"/>
      <c r="R126" s="15"/>
      <c r="T126" s="240"/>
      <c r="U126" s="240"/>
    </row>
    <row r="127">
      <c r="A127" s="15"/>
      <c r="B127" s="15"/>
      <c r="C127" s="15"/>
      <c r="D127" s="13"/>
      <c r="E127" s="13"/>
      <c r="F127" s="15"/>
      <c r="G127" s="15"/>
      <c r="H127" s="15"/>
      <c r="I127" s="15"/>
      <c r="J127" s="15"/>
      <c r="K127" s="15"/>
      <c r="L127" s="15"/>
      <c r="M127" s="15"/>
      <c r="N127" s="15"/>
      <c r="O127" s="15"/>
      <c r="P127" s="15"/>
      <c r="Q127" s="15"/>
      <c r="R127" s="15"/>
      <c r="T127" s="240"/>
      <c r="U127" s="240"/>
    </row>
    <row r="128">
      <c r="A128" s="15"/>
      <c r="B128" s="15"/>
      <c r="C128" s="15"/>
      <c r="D128" s="15"/>
      <c r="E128" s="15"/>
      <c r="F128" s="15"/>
      <c r="G128" s="15"/>
      <c r="H128" s="15"/>
      <c r="I128" s="15"/>
      <c r="J128" s="15"/>
      <c r="K128" s="15"/>
      <c r="L128" s="15"/>
      <c r="M128" s="15"/>
      <c r="N128" s="15"/>
      <c r="O128" s="15"/>
      <c r="P128" s="15"/>
      <c r="Q128" s="15"/>
      <c r="R128" s="15"/>
      <c r="T128" s="240"/>
      <c r="U128" s="240"/>
    </row>
    <row r="129">
      <c r="A129" s="15"/>
      <c r="B129" s="15"/>
      <c r="C129" s="15"/>
      <c r="D129" s="15"/>
      <c r="E129" s="15"/>
      <c r="F129" s="15"/>
      <c r="G129" s="15"/>
      <c r="H129" s="15"/>
      <c r="I129" s="15"/>
      <c r="J129" s="15"/>
      <c r="K129" s="15"/>
      <c r="L129" s="15"/>
      <c r="M129" s="15"/>
      <c r="N129" s="15"/>
      <c r="O129" s="15"/>
      <c r="P129" s="15"/>
      <c r="Q129" s="15"/>
      <c r="R129" s="15"/>
      <c r="T129" s="240"/>
      <c r="U129" s="240"/>
    </row>
    <row r="130">
      <c r="A130" s="15"/>
      <c r="B130" s="15"/>
      <c r="C130" s="15"/>
      <c r="D130" s="15"/>
      <c r="E130" s="15"/>
      <c r="F130" s="15"/>
      <c r="G130" s="15"/>
      <c r="H130" s="15"/>
      <c r="I130" s="15"/>
      <c r="J130" s="15"/>
      <c r="K130" s="15"/>
      <c r="L130" s="15"/>
      <c r="M130" s="15"/>
      <c r="N130" s="15"/>
      <c r="O130" s="15"/>
      <c r="P130" s="15"/>
      <c r="Q130" s="15"/>
      <c r="R130" s="15"/>
      <c r="T130" s="240"/>
      <c r="U130" s="240"/>
    </row>
    <row r="131">
      <c r="A131" s="15"/>
      <c r="B131" s="15"/>
      <c r="C131" s="15"/>
      <c r="D131" s="15"/>
      <c r="E131" s="15"/>
      <c r="F131" s="15"/>
      <c r="G131" s="15"/>
      <c r="H131" s="15"/>
      <c r="I131" s="15"/>
      <c r="J131" s="15"/>
      <c r="K131" s="15"/>
      <c r="L131" s="15"/>
      <c r="M131" s="15"/>
      <c r="N131" s="15"/>
      <c r="O131" s="15"/>
      <c r="P131" s="15"/>
      <c r="Q131" s="15"/>
      <c r="R131" s="15"/>
      <c r="T131" s="240"/>
      <c r="U131" s="240"/>
    </row>
    <row r="132">
      <c r="A132" s="15"/>
      <c r="B132" s="15"/>
      <c r="C132" s="15"/>
      <c r="D132" s="15"/>
      <c r="E132" s="15"/>
      <c r="F132" s="15"/>
      <c r="G132" s="15"/>
      <c r="H132" s="15"/>
      <c r="I132" s="15"/>
      <c r="J132" s="15"/>
      <c r="K132" s="15"/>
      <c r="L132" s="15"/>
      <c r="M132" s="15"/>
      <c r="N132" s="15"/>
      <c r="O132" s="15"/>
      <c r="P132" s="15"/>
      <c r="Q132" s="15"/>
      <c r="R132" s="15"/>
      <c r="T132" s="240"/>
      <c r="U132" s="240"/>
    </row>
    <row r="133">
      <c r="A133" s="15"/>
      <c r="B133" s="15"/>
      <c r="C133" s="15"/>
      <c r="D133" s="15"/>
      <c r="E133" s="15"/>
      <c r="F133" s="15"/>
      <c r="G133" s="15"/>
      <c r="H133" s="15"/>
      <c r="I133" s="15"/>
      <c r="J133" s="15"/>
      <c r="K133" s="15"/>
      <c r="L133" s="15"/>
      <c r="M133" s="15"/>
      <c r="N133" s="15"/>
      <c r="O133" s="15"/>
      <c r="P133" s="15"/>
      <c r="Q133" s="15"/>
      <c r="R133" s="15"/>
      <c r="T133" s="240"/>
      <c r="U133" s="240"/>
    </row>
    <row r="134">
      <c r="A134" s="15"/>
      <c r="B134" s="15"/>
      <c r="C134" s="15"/>
      <c r="D134" s="15"/>
      <c r="E134" s="15"/>
      <c r="F134" s="15"/>
      <c r="G134" s="15"/>
      <c r="H134" s="15"/>
      <c r="I134" s="15"/>
      <c r="J134" s="15"/>
      <c r="K134" s="15"/>
      <c r="L134" s="15"/>
      <c r="M134" s="15"/>
      <c r="N134" s="15"/>
      <c r="O134" s="15"/>
      <c r="P134" s="15"/>
      <c r="Q134" s="15"/>
      <c r="R134" s="15"/>
      <c r="T134" s="240"/>
      <c r="U134" s="240"/>
    </row>
    <row r="135">
      <c r="A135" s="15"/>
      <c r="B135" s="15"/>
      <c r="C135" s="15"/>
      <c r="D135" s="15"/>
      <c r="E135" s="15"/>
      <c r="F135" s="15"/>
      <c r="G135" s="15"/>
      <c r="H135" s="15"/>
      <c r="I135" s="15"/>
      <c r="J135" s="15"/>
      <c r="K135" s="15"/>
      <c r="L135" s="15"/>
      <c r="M135" s="15"/>
      <c r="N135" s="15"/>
      <c r="O135" s="15"/>
      <c r="P135" s="15"/>
      <c r="Q135" s="15"/>
      <c r="R135" s="15"/>
      <c r="T135" s="240"/>
      <c r="U135" s="240"/>
    </row>
    <row r="136">
      <c r="A136" s="15"/>
      <c r="B136" s="15"/>
      <c r="C136" s="15"/>
      <c r="D136" s="15"/>
      <c r="E136" s="15"/>
      <c r="F136" s="15"/>
      <c r="G136" s="15"/>
      <c r="H136" s="15"/>
      <c r="I136" s="15"/>
      <c r="J136" s="15"/>
      <c r="K136" s="15"/>
      <c r="L136" s="15"/>
      <c r="M136" s="15"/>
      <c r="N136" s="15"/>
      <c r="O136" s="15"/>
      <c r="P136" s="15"/>
      <c r="Q136" s="15"/>
      <c r="R136" s="15"/>
      <c r="T136" s="240"/>
      <c r="U136" s="240"/>
    </row>
    <row r="137">
      <c r="A137" s="15"/>
      <c r="B137" s="15"/>
      <c r="C137" s="15"/>
      <c r="D137" s="15"/>
      <c r="E137" s="15"/>
      <c r="F137" s="15"/>
      <c r="G137" s="15"/>
      <c r="H137" s="15"/>
      <c r="I137" s="15"/>
      <c r="J137" s="15"/>
      <c r="K137" s="15"/>
      <c r="L137" s="15"/>
      <c r="M137" s="15"/>
      <c r="N137" s="15"/>
      <c r="O137" s="15"/>
      <c r="P137" s="15"/>
      <c r="Q137" s="15"/>
      <c r="R137" s="15"/>
      <c r="T137" s="240"/>
      <c r="U137" s="240"/>
    </row>
    <row r="138">
      <c r="A138" s="15"/>
      <c r="B138" s="15"/>
      <c r="C138" s="15"/>
      <c r="D138" s="15"/>
      <c r="E138" s="15"/>
      <c r="F138" s="15"/>
      <c r="G138" s="15"/>
      <c r="H138" s="15"/>
      <c r="I138" s="15"/>
      <c r="J138" s="15"/>
      <c r="K138" s="15"/>
      <c r="L138" s="15"/>
      <c r="M138" s="15"/>
      <c r="N138" s="15"/>
      <c r="O138" s="15"/>
      <c r="P138" s="15"/>
      <c r="Q138" s="15"/>
      <c r="R138" s="15"/>
      <c r="T138" s="240"/>
      <c r="U138" s="240"/>
    </row>
    <row r="139">
      <c r="A139" s="15"/>
      <c r="B139" s="15"/>
      <c r="C139" s="15"/>
      <c r="D139" s="15"/>
      <c r="E139" s="15"/>
      <c r="F139" s="15"/>
      <c r="G139" s="15"/>
      <c r="H139" s="15"/>
      <c r="I139" s="15"/>
      <c r="J139" s="15"/>
      <c r="K139" s="15"/>
      <c r="L139" s="15"/>
      <c r="M139" s="15"/>
      <c r="N139" s="15"/>
      <c r="O139" s="15"/>
      <c r="P139" s="15"/>
      <c r="Q139" s="15"/>
      <c r="R139" s="15"/>
      <c r="T139" s="240"/>
      <c r="U139" s="240"/>
    </row>
    <row r="140">
      <c r="A140" s="15"/>
      <c r="B140" s="15"/>
      <c r="C140" s="15"/>
      <c r="D140" s="15"/>
      <c r="E140" s="15"/>
      <c r="F140" s="15"/>
      <c r="G140" s="15"/>
      <c r="H140" s="15"/>
      <c r="I140" s="15"/>
      <c r="J140" s="15"/>
      <c r="K140" s="15"/>
      <c r="L140" s="15"/>
      <c r="M140" s="15"/>
      <c r="N140" s="15"/>
      <c r="O140" s="15"/>
      <c r="P140" s="15"/>
      <c r="Q140" s="15"/>
      <c r="R140" s="15"/>
      <c r="T140" s="240"/>
      <c r="U140" s="240"/>
    </row>
    <row r="141">
      <c r="A141" s="15"/>
      <c r="B141" s="15"/>
      <c r="C141" s="15"/>
      <c r="D141" s="15"/>
      <c r="E141" s="15"/>
      <c r="F141" s="15"/>
      <c r="G141" s="15"/>
      <c r="H141" s="15"/>
      <c r="I141" s="15"/>
      <c r="J141" s="15"/>
      <c r="K141" s="15"/>
      <c r="L141" s="15"/>
      <c r="M141" s="15"/>
      <c r="N141" s="15"/>
      <c r="O141" s="15"/>
      <c r="P141" s="15"/>
      <c r="Q141" s="15"/>
      <c r="R141" s="15"/>
      <c r="T141" s="240"/>
      <c r="U141" s="240"/>
    </row>
    <row r="142">
      <c r="A142" s="15"/>
      <c r="B142" s="15"/>
      <c r="C142" s="15"/>
      <c r="D142" s="15"/>
      <c r="E142" s="15"/>
      <c r="F142" s="15"/>
      <c r="G142" s="15"/>
      <c r="H142" s="15"/>
      <c r="I142" s="15"/>
      <c r="J142" s="15"/>
      <c r="K142" s="15"/>
      <c r="L142" s="15"/>
      <c r="M142" s="15"/>
      <c r="N142" s="15"/>
      <c r="O142" s="15"/>
      <c r="P142" s="15"/>
      <c r="Q142" s="15"/>
      <c r="R142" s="15"/>
      <c r="T142" s="240"/>
      <c r="U142" s="240"/>
    </row>
    <row r="143">
      <c r="A143" s="15"/>
      <c r="B143" s="15"/>
      <c r="C143" s="15"/>
      <c r="D143" s="15"/>
      <c r="E143" s="15"/>
      <c r="F143" s="15"/>
      <c r="G143" s="15"/>
      <c r="H143" s="15"/>
      <c r="I143" s="15"/>
      <c r="J143" s="15"/>
      <c r="K143" s="15"/>
      <c r="L143" s="15"/>
      <c r="M143" s="15"/>
      <c r="N143" s="15"/>
      <c r="O143" s="15"/>
      <c r="P143" s="15"/>
      <c r="Q143" s="15"/>
      <c r="R143" s="15"/>
      <c r="T143" s="240"/>
      <c r="U143" s="240"/>
    </row>
    <row r="144">
      <c r="A144" s="15"/>
      <c r="B144" s="15"/>
      <c r="C144" s="15"/>
      <c r="D144" s="15"/>
      <c r="E144" s="15"/>
      <c r="F144" s="15"/>
      <c r="G144" s="15"/>
      <c r="H144" s="15"/>
      <c r="I144" s="15"/>
      <c r="J144" s="15"/>
      <c r="K144" s="15"/>
      <c r="L144" s="15"/>
      <c r="M144" s="15"/>
      <c r="N144" s="15"/>
      <c r="O144" s="15"/>
      <c r="P144" s="15"/>
      <c r="Q144" s="15"/>
      <c r="R144" s="15"/>
      <c r="T144" s="240"/>
      <c r="U144" s="240"/>
    </row>
    <row r="145">
      <c r="A145" s="15"/>
      <c r="B145" s="15"/>
      <c r="C145" s="15"/>
      <c r="D145" s="15"/>
      <c r="E145" s="15"/>
      <c r="F145" s="15"/>
      <c r="G145" s="15"/>
      <c r="H145" s="15"/>
      <c r="I145" s="15"/>
      <c r="J145" s="15"/>
      <c r="K145" s="15"/>
      <c r="L145" s="15"/>
      <c r="M145" s="15"/>
      <c r="N145" s="15"/>
      <c r="O145" s="15"/>
      <c r="P145" s="15"/>
      <c r="Q145" s="15"/>
      <c r="R145" s="15"/>
      <c r="T145" s="240"/>
      <c r="U145" s="240"/>
    </row>
    <row r="146">
      <c r="A146" s="15"/>
      <c r="B146" s="15"/>
      <c r="C146" s="15"/>
      <c r="D146" s="15"/>
      <c r="E146" s="15"/>
      <c r="F146" s="15"/>
      <c r="G146" s="15"/>
      <c r="H146" s="15"/>
      <c r="I146" s="15"/>
      <c r="J146" s="15"/>
      <c r="K146" s="15"/>
      <c r="L146" s="15"/>
      <c r="M146" s="15"/>
      <c r="N146" s="15"/>
      <c r="O146" s="15"/>
      <c r="P146" s="15"/>
      <c r="Q146" s="15"/>
      <c r="R146" s="15"/>
      <c r="T146" s="240"/>
      <c r="U146" s="240"/>
    </row>
    <row r="147">
      <c r="A147" s="15"/>
      <c r="B147" s="15"/>
      <c r="C147" s="15"/>
      <c r="D147" s="15"/>
      <c r="E147" s="15"/>
      <c r="F147" s="15"/>
      <c r="G147" s="15"/>
      <c r="H147" s="15"/>
      <c r="I147" s="15"/>
      <c r="J147" s="15"/>
      <c r="K147" s="15"/>
      <c r="L147" s="15"/>
      <c r="M147" s="15"/>
      <c r="N147" s="15"/>
      <c r="O147" s="15"/>
      <c r="P147" s="15"/>
      <c r="Q147" s="15"/>
      <c r="R147" s="15"/>
      <c r="T147" s="240"/>
      <c r="U147" s="240"/>
    </row>
    <row r="148">
      <c r="A148" s="15"/>
      <c r="B148" s="15"/>
      <c r="C148" s="15"/>
      <c r="D148" s="15"/>
      <c r="E148" s="15"/>
      <c r="F148" s="15"/>
      <c r="G148" s="15"/>
      <c r="H148" s="15"/>
      <c r="I148" s="15"/>
      <c r="J148" s="15"/>
      <c r="K148" s="15"/>
      <c r="L148" s="15"/>
      <c r="M148" s="15"/>
      <c r="N148" s="15"/>
      <c r="O148" s="15"/>
      <c r="P148" s="15"/>
      <c r="Q148" s="15"/>
      <c r="R148" s="15"/>
      <c r="T148" s="240"/>
      <c r="U148" s="240"/>
    </row>
    <row r="149">
      <c r="A149" s="15"/>
      <c r="B149" s="15"/>
      <c r="C149" s="15"/>
      <c r="D149" s="15"/>
      <c r="E149" s="15"/>
      <c r="F149" s="15"/>
      <c r="G149" s="15"/>
      <c r="H149" s="15"/>
      <c r="I149" s="15"/>
      <c r="J149" s="15"/>
      <c r="K149" s="15"/>
      <c r="L149" s="15"/>
      <c r="M149" s="15"/>
      <c r="N149" s="15"/>
      <c r="O149" s="15"/>
      <c r="P149" s="15"/>
      <c r="Q149" s="15"/>
      <c r="R149" s="15"/>
      <c r="T149" s="240"/>
      <c r="U149" s="240"/>
    </row>
    <row r="150">
      <c r="A150" s="15"/>
      <c r="B150" s="15"/>
      <c r="C150" s="15"/>
      <c r="D150" s="15"/>
      <c r="E150" s="15"/>
      <c r="F150" s="15"/>
      <c r="G150" s="15"/>
      <c r="H150" s="15"/>
      <c r="I150" s="15"/>
      <c r="J150" s="15"/>
      <c r="K150" s="15"/>
      <c r="L150" s="15"/>
      <c r="M150" s="15"/>
      <c r="N150" s="15"/>
      <c r="O150" s="15"/>
      <c r="P150" s="15"/>
      <c r="Q150" s="15"/>
      <c r="R150" s="15"/>
      <c r="T150" s="240"/>
      <c r="U150" s="240"/>
    </row>
    <row r="151">
      <c r="A151" s="15"/>
      <c r="B151" s="15"/>
      <c r="C151" s="15"/>
      <c r="D151" s="15"/>
      <c r="E151" s="15"/>
      <c r="F151" s="15"/>
      <c r="G151" s="15"/>
      <c r="H151" s="15"/>
      <c r="I151" s="15"/>
      <c r="J151" s="15"/>
      <c r="K151" s="15"/>
      <c r="L151" s="15"/>
      <c r="M151" s="15"/>
      <c r="N151" s="15"/>
      <c r="O151" s="15"/>
      <c r="P151" s="15"/>
      <c r="Q151" s="15"/>
      <c r="R151" s="15"/>
      <c r="T151" s="240"/>
      <c r="U151" s="240"/>
    </row>
    <row r="152">
      <c r="A152" s="15"/>
      <c r="B152" s="15"/>
      <c r="C152" s="15"/>
      <c r="D152" s="15"/>
      <c r="E152" s="15"/>
      <c r="F152" s="15"/>
      <c r="G152" s="15"/>
      <c r="H152" s="15"/>
      <c r="I152" s="15"/>
      <c r="J152" s="15"/>
      <c r="K152" s="15"/>
      <c r="L152" s="15"/>
      <c r="M152" s="15"/>
      <c r="N152" s="15"/>
      <c r="O152" s="15"/>
      <c r="P152" s="15"/>
      <c r="Q152" s="15"/>
      <c r="R152" s="15"/>
      <c r="T152" s="240"/>
      <c r="U152" s="240"/>
    </row>
    <row r="153">
      <c r="A153" s="15"/>
      <c r="B153" s="15"/>
      <c r="C153" s="15"/>
      <c r="D153" s="15"/>
      <c r="E153" s="15"/>
      <c r="F153" s="15"/>
      <c r="G153" s="15"/>
      <c r="H153" s="15"/>
      <c r="I153" s="15"/>
      <c r="J153" s="15"/>
      <c r="K153" s="15"/>
      <c r="L153" s="15"/>
      <c r="M153" s="15"/>
      <c r="N153" s="15"/>
      <c r="O153" s="15"/>
      <c r="P153" s="15"/>
      <c r="Q153" s="15"/>
      <c r="R153" s="15"/>
      <c r="T153" s="240"/>
      <c r="U153" s="240"/>
    </row>
    <row r="154">
      <c r="A154" s="15"/>
      <c r="B154" s="15"/>
      <c r="C154" s="15"/>
      <c r="D154" s="15"/>
      <c r="E154" s="15"/>
      <c r="F154" s="15"/>
      <c r="G154" s="15"/>
      <c r="H154" s="15"/>
      <c r="I154" s="15"/>
      <c r="J154" s="15"/>
      <c r="K154" s="15"/>
      <c r="L154" s="15"/>
      <c r="M154" s="15"/>
      <c r="N154" s="15"/>
      <c r="O154" s="15"/>
      <c r="P154" s="15"/>
      <c r="Q154" s="15"/>
      <c r="R154" s="15"/>
      <c r="T154" s="240"/>
      <c r="U154" s="240"/>
    </row>
    <row r="155">
      <c r="A155" s="15"/>
      <c r="B155" s="15"/>
      <c r="C155" s="15"/>
      <c r="D155" s="15"/>
      <c r="E155" s="15"/>
      <c r="F155" s="15"/>
      <c r="G155" s="15"/>
      <c r="H155" s="15"/>
      <c r="I155" s="15"/>
      <c r="J155" s="15"/>
      <c r="K155" s="15"/>
      <c r="L155" s="15"/>
      <c r="M155" s="15"/>
      <c r="N155" s="15"/>
      <c r="O155" s="15"/>
      <c r="P155" s="15"/>
      <c r="Q155" s="15"/>
      <c r="R155" s="15"/>
      <c r="T155" s="240"/>
      <c r="U155" s="240"/>
    </row>
    <row r="156">
      <c r="A156" s="15"/>
      <c r="B156" s="15"/>
      <c r="C156" s="15"/>
      <c r="D156" s="15"/>
      <c r="E156" s="15"/>
      <c r="F156" s="15"/>
      <c r="G156" s="15"/>
      <c r="H156" s="15"/>
      <c r="I156" s="15"/>
      <c r="J156" s="15"/>
      <c r="K156" s="15"/>
      <c r="L156" s="15"/>
      <c r="M156" s="15"/>
      <c r="N156" s="15"/>
      <c r="O156" s="15"/>
      <c r="P156" s="15"/>
      <c r="Q156" s="15"/>
      <c r="R156" s="15"/>
      <c r="T156" s="240"/>
      <c r="U156" s="240"/>
    </row>
    <row r="157">
      <c r="A157" s="15"/>
      <c r="B157" s="15"/>
      <c r="C157" s="15"/>
      <c r="D157" s="15"/>
      <c r="E157" s="15"/>
      <c r="F157" s="15"/>
      <c r="G157" s="15"/>
      <c r="H157" s="15"/>
      <c r="I157" s="15"/>
      <c r="J157" s="15"/>
      <c r="K157" s="15"/>
      <c r="L157" s="15"/>
      <c r="M157" s="15"/>
      <c r="N157" s="15"/>
      <c r="O157" s="15"/>
      <c r="P157" s="15"/>
      <c r="Q157" s="15"/>
      <c r="R157" s="15"/>
      <c r="T157" s="240"/>
      <c r="U157" s="240"/>
    </row>
    <row r="158">
      <c r="A158" s="15"/>
      <c r="B158" s="15"/>
      <c r="C158" s="15"/>
      <c r="D158" s="15"/>
      <c r="E158" s="15"/>
      <c r="F158" s="15"/>
      <c r="G158" s="15"/>
      <c r="H158" s="15"/>
      <c r="I158" s="15"/>
      <c r="J158" s="15"/>
      <c r="K158" s="15"/>
      <c r="L158" s="15"/>
      <c r="M158" s="15"/>
      <c r="N158" s="15"/>
      <c r="O158" s="15"/>
      <c r="P158" s="15"/>
      <c r="Q158" s="15"/>
      <c r="R158" s="15"/>
      <c r="T158" s="240"/>
      <c r="U158" s="240"/>
    </row>
    <row r="159">
      <c r="A159" s="15"/>
      <c r="B159" s="15"/>
      <c r="C159" s="15"/>
      <c r="D159" s="15"/>
      <c r="E159" s="15"/>
      <c r="F159" s="15"/>
      <c r="G159" s="15"/>
      <c r="H159" s="15"/>
      <c r="I159" s="15"/>
      <c r="J159" s="15"/>
      <c r="K159" s="15"/>
      <c r="L159" s="15"/>
      <c r="M159" s="15"/>
      <c r="N159" s="15"/>
      <c r="O159" s="15"/>
      <c r="P159" s="15"/>
      <c r="Q159" s="15"/>
      <c r="R159" s="15"/>
      <c r="T159" s="240"/>
      <c r="U159" s="240"/>
    </row>
    <row r="160">
      <c r="A160" s="15"/>
      <c r="B160" s="15"/>
      <c r="C160" s="15"/>
      <c r="D160" s="15"/>
      <c r="E160" s="15"/>
      <c r="F160" s="15"/>
      <c r="G160" s="15"/>
      <c r="H160" s="15"/>
      <c r="I160" s="15"/>
      <c r="J160" s="15"/>
      <c r="K160" s="15"/>
      <c r="L160" s="15"/>
      <c r="M160" s="15"/>
      <c r="N160" s="15"/>
      <c r="O160" s="15"/>
      <c r="P160" s="15"/>
      <c r="Q160" s="15"/>
      <c r="R160" s="15"/>
      <c r="T160" s="240"/>
      <c r="U160" s="240"/>
    </row>
    <row r="161">
      <c r="A161" s="15"/>
      <c r="B161" s="15"/>
      <c r="C161" s="15"/>
      <c r="D161" s="15"/>
      <c r="E161" s="15"/>
      <c r="F161" s="15"/>
      <c r="G161" s="15"/>
      <c r="H161" s="15"/>
      <c r="I161" s="15"/>
      <c r="J161" s="15"/>
      <c r="K161" s="15"/>
      <c r="L161" s="15"/>
      <c r="M161" s="15"/>
      <c r="N161" s="15"/>
      <c r="O161" s="15"/>
      <c r="P161" s="15"/>
      <c r="Q161" s="15"/>
      <c r="R161" s="15"/>
      <c r="T161" s="240"/>
      <c r="U161" s="240"/>
    </row>
    <row r="162">
      <c r="A162" s="15"/>
      <c r="B162" s="15"/>
      <c r="C162" s="15"/>
      <c r="D162" s="15"/>
      <c r="E162" s="15"/>
      <c r="F162" s="15"/>
      <c r="G162" s="15"/>
      <c r="H162" s="15"/>
      <c r="I162" s="15"/>
      <c r="J162" s="15"/>
      <c r="K162" s="15"/>
      <c r="L162" s="15"/>
      <c r="M162" s="15"/>
      <c r="N162" s="15"/>
      <c r="O162" s="15"/>
      <c r="P162" s="15"/>
      <c r="Q162" s="15"/>
      <c r="R162" s="15"/>
      <c r="T162" s="240"/>
      <c r="U162" s="240"/>
    </row>
    <row r="163">
      <c r="A163" s="15"/>
      <c r="B163" s="15"/>
      <c r="C163" s="15"/>
      <c r="D163" s="15"/>
      <c r="E163" s="15"/>
      <c r="F163" s="15"/>
      <c r="G163" s="15"/>
      <c r="H163" s="15"/>
      <c r="I163" s="15"/>
      <c r="J163" s="15"/>
      <c r="K163" s="15"/>
      <c r="L163" s="15"/>
      <c r="M163" s="15"/>
      <c r="N163" s="15"/>
      <c r="O163" s="15"/>
      <c r="P163" s="15"/>
      <c r="Q163" s="15"/>
      <c r="R163" s="15"/>
      <c r="T163" s="240"/>
      <c r="U163" s="240"/>
    </row>
    <row r="164">
      <c r="A164" s="15"/>
      <c r="B164" s="15"/>
      <c r="C164" s="15"/>
      <c r="D164" s="15"/>
      <c r="E164" s="15"/>
      <c r="F164" s="15"/>
      <c r="G164" s="15"/>
      <c r="H164" s="15"/>
      <c r="I164" s="15"/>
      <c r="J164" s="15"/>
      <c r="K164" s="15"/>
      <c r="L164" s="15"/>
      <c r="M164" s="15"/>
      <c r="N164" s="15"/>
      <c r="O164" s="15"/>
      <c r="P164" s="15"/>
      <c r="Q164" s="15"/>
      <c r="R164" s="15"/>
      <c r="T164" s="240"/>
      <c r="U164" s="240"/>
    </row>
    <row r="165">
      <c r="A165" s="15"/>
      <c r="B165" s="15"/>
      <c r="C165" s="15"/>
      <c r="D165" s="15"/>
      <c r="E165" s="15"/>
      <c r="F165" s="15"/>
      <c r="G165" s="15"/>
      <c r="H165" s="15"/>
      <c r="I165" s="15"/>
      <c r="J165" s="15"/>
      <c r="K165" s="15"/>
      <c r="L165" s="15"/>
      <c r="M165" s="15"/>
      <c r="N165" s="15"/>
      <c r="O165" s="15"/>
      <c r="P165" s="15"/>
      <c r="Q165" s="15"/>
      <c r="R165" s="15"/>
      <c r="T165" s="240"/>
      <c r="U165" s="240"/>
    </row>
    <row r="166">
      <c r="A166" s="15"/>
      <c r="B166" s="15"/>
      <c r="C166" s="15"/>
      <c r="D166" s="15"/>
      <c r="E166" s="15"/>
      <c r="F166" s="15"/>
      <c r="G166" s="15"/>
      <c r="H166" s="15"/>
      <c r="I166" s="15"/>
      <c r="J166" s="15"/>
      <c r="K166" s="15"/>
      <c r="L166" s="15"/>
      <c r="M166" s="15"/>
      <c r="N166" s="15"/>
      <c r="O166" s="15"/>
      <c r="P166" s="15"/>
      <c r="Q166" s="15"/>
      <c r="R166" s="15"/>
      <c r="T166" s="240"/>
      <c r="U166" s="240"/>
    </row>
    <row r="167">
      <c r="A167" s="15"/>
      <c r="B167" s="15"/>
      <c r="C167" s="15"/>
      <c r="D167" s="15"/>
      <c r="E167" s="15"/>
      <c r="F167" s="15"/>
      <c r="G167" s="15"/>
      <c r="H167" s="15"/>
      <c r="I167" s="15"/>
      <c r="J167" s="15"/>
      <c r="K167" s="15"/>
      <c r="L167" s="15"/>
      <c r="M167" s="15"/>
      <c r="N167" s="15"/>
      <c r="O167" s="15"/>
      <c r="P167" s="15"/>
      <c r="Q167" s="15"/>
      <c r="R167" s="15"/>
      <c r="T167" s="240"/>
      <c r="U167" s="240"/>
    </row>
    <row r="168">
      <c r="A168" s="15"/>
      <c r="B168" s="15"/>
      <c r="C168" s="15"/>
      <c r="D168" s="15"/>
      <c r="E168" s="15"/>
      <c r="F168" s="15"/>
      <c r="G168" s="15"/>
      <c r="H168" s="15"/>
      <c r="I168" s="15"/>
      <c r="J168" s="15"/>
      <c r="K168" s="15"/>
      <c r="L168" s="15"/>
      <c r="M168" s="15"/>
      <c r="N168" s="15"/>
      <c r="O168" s="15"/>
      <c r="P168" s="15"/>
      <c r="Q168" s="15"/>
      <c r="R168" s="15"/>
      <c r="T168" s="240"/>
      <c r="U168" s="240"/>
    </row>
    <row r="169">
      <c r="A169" s="15"/>
      <c r="B169" s="15"/>
      <c r="C169" s="15"/>
      <c r="D169" s="15"/>
      <c r="E169" s="15"/>
      <c r="F169" s="15"/>
      <c r="G169" s="15"/>
      <c r="H169" s="15"/>
      <c r="I169" s="15"/>
      <c r="J169" s="15"/>
      <c r="K169" s="15"/>
      <c r="L169" s="15"/>
      <c r="M169" s="15"/>
      <c r="N169" s="15"/>
      <c r="O169" s="15"/>
      <c r="P169" s="15"/>
      <c r="Q169" s="15"/>
      <c r="R169" s="15"/>
      <c r="T169" s="240"/>
      <c r="U169" s="240"/>
    </row>
    <row r="170">
      <c r="A170" s="15"/>
      <c r="B170" s="15"/>
      <c r="C170" s="15"/>
      <c r="D170" s="15"/>
      <c r="E170" s="15"/>
      <c r="F170" s="15"/>
      <c r="G170" s="15"/>
      <c r="H170" s="15"/>
      <c r="I170" s="15"/>
      <c r="J170" s="15"/>
      <c r="K170" s="15"/>
      <c r="L170" s="15"/>
      <c r="M170" s="15"/>
      <c r="N170" s="15"/>
      <c r="O170" s="15"/>
      <c r="P170" s="15"/>
      <c r="Q170" s="15"/>
      <c r="R170" s="15"/>
      <c r="T170" s="240"/>
      <c r="U170" s="240"/>
    </row>
    <row r="171">
      <c r="A171" s="15"/>
      <c r="B171" s="15"/>
      <c r="C171" s="15"/>
      <c r="D171" s="15"/>
      <c r="E171" s="15"/>
      <c r="F171" s="15"/>
      <c r="G171" s="15"/>
      <c r="H171" s="15"/>
      <c r="I171" s="15"/>
      <c r="J171" s="15"/>
      <c r="K171" s="15"/>
      <c r="L171" s="15"/>
      <c r="M171" s="15"/>
      <c r="N171" s="15"/>
      <c r="O171" s="15"/>
      <c r="P171" s="15"/>
      <c r="Q171" s="15"/>
      <c r="R171" s="15"/>
      <c r="T171" s="240"/>
      <c r="U171" s="240"/>
    </row>
    <row r="172">
      <c r="A172" s="15"/>
      <c r="B172" s="15"/>
      <c r="C172" s="15"/>
      <c r="D172" s="15"/>
      <c r="E172" s="15"/>
      <c r="F172" s="15"/>
      <c r="G172" s="15"/>
      <c r="H172" s="15"/>
      <c r="I172" s="15"/>
      <c r="J172" s="15"/>
      <c r="K172" s="15"/>
      <c r="L172" s="15"/>
      <c r="M172" s="15"/>
      <c r="N172" s="15"/>
      <c r="O172" s="15"/>
      <c r="P172" s="15"/>
      <c r="Q172" s="15"/>
      <c r="R172" s="15"/>
      <c r="T172" s="240"/>
      <c r="U172" s="240"/>
    </row>
    <row r="173">
      <c r="A173" s="15"/>
      <c r="B173" s="15"/>
      <c r="C173" s="15"/>
      <c r="D173" s="15"/>
      <c r="E173" s="15"/>
      <c r="F173" s="15"/>
      <c r="G173" s="15"/>
      <c r="H173" s="15"/>
      <c r="I173" s="15"/>
      <c r="J173" s="15"/>
      <c r="K173" s="15"/>
      <c r="L173" s="15"/>
      <c r="M173" s="15"/>
      <c r="N173" s="15"/>
      <c r="O173" s="15"/>
      <c r="P173" s="15"/>
      <c r="Q173" s="15"/>
      <c r="R173" s="15"/>
      <c r="T173" s="240"/>
      <c r="U173" s="240"/>
    </row>
    <row r="174">
      <c r="A174" s="15"/>
      <c r="B174" s="15"/>
      <c r="C174" s="15"/>
      <c r="D174" s="15"/>
      <c r="E174" s="15"/>
      <c r="F174" s="15"/>
      <c r="G174" s="15"/>
      <c r="H174" s="15"/>
      <c r="I174" s="15"/>
      <c r="J174" s="15"/>
      <c r="K174" s="15"/>
      <c r="L174" s="15"/>
      <c r="M174" s="15"/>
      <c r="N174" s="15"/>
      <c r="O174" s="15"/>
      <c r="P174" s="15"/>
      <c r="Q174" s="15"/>
      <c r="R174" s="15"/>
      <c r="T174" s="240"/>
      <c r="U174" s="240"/>
    </row>
    <row r="175">
      <c r="A175" s="15"/>
      <c r="B175" s="15"/>
      <c r="C175" s="15"/>
      <c r="D175" s="15"/>
      <c r="E175" s="15"/>
      <c r="F175" s="15"/>
      <c r="G175" s="15"/>
      <c r="H175" s="15"/>
      <c r="I175" s="15"/>
      <c r="J175" s="15"/>
      <c r="K175" s="15"/>
      <c r="L175" s="15"/>
      <c r="M175" s="15"/>
      <c r="N175" s="15"/>
      <c r="O175" s="15"/>
      <c r="P175" s="15"/>
      <c r="Q175" s="15"/>
      <c r="R175" s="15"/>
      <c r="T175" s="240"/>
      <c r="U175" s="240"/>
    </row>
    <row r="176">
      <c r="A176" s="15"/>
      <c r="B176" s="15"/>
      <c r="C176" s="15"/>
      <c r="D176" s="15"/>
      <c r="E176" s="15"/>
      <c r="F176" s="15"/>
      <c r="G176" s="15"/>
      <c r="H176" s="15"/>
      <c r="I176" s="15"/>
      <c r="J176" s="15"/>
      <c r="K176" s="15"/>
      <c r="L176" s="15"/>
      <c r="M176" s="15"/>
      <c r="N176" s="15"/>
      <c r="O176" s="15"/>
      <c r="P176" s="15"/>
      <c r="Q176" s="15"/>
      <c r="R176" s="15"/>
      <c r="T176" s="240"/>
      <c r="U176" s="240"/>
    </row>
    <row r="177">
      <c r="A177" s="15"/>
      <c r="B177" s="15"/>
      <c r="C177" s="15"/>
      <c r="D177" s="15"/>
      <c r="E177" s="15"/>
      <c r="F177" s="15"/>
      <c r="G177" s="15"/>
      <c r="H177" s="15"/>
      <c r="I177" s="15"/>
      <c r="J177" s="15"/>
      <c r="K177" s="15"/>
      <c r="L177" s="15"/>
      <c r="M177" s="15"/>
      <c r="N177" s="15"/>
      <c r="O177" s="15"/>
      <c r="P177" s="15"/>
      <c r="Q177" s="15"/>
      <c r="R177" s="15"/>
      <c r="T177" s="240"/>
      <c r="U177" s="240"/>
    </row>
    <row r="178">
      <c r="A178" s="15"/>
      <c r="B178" s="15"/>
      <c r="C178" s="15"/>
      <c r="D178" s="15"/>
      <c r="E178" s="15"/>
      <c r="F178" s="15"/>
      <c r="G178" s="15"/>
      <c r="H178" s="15"/>
      <c r="I178" s="15"/>
      <c r="J178" s="15"/>
      <c r="K178" s="15"/>
      <c r="L178" s="15"/>
      <c r="M178" s="15"/>
      <c r="N178" s="15"/>
      <c r="O178" s="15"/>
      <c r="P178" s="15"/>
      <c r="Q178" s="15"/>
      <c r="R178" s="15"/>
      <c r="T178" s="240"/>
      <c r="U178" s="240"/>
    </row>
    <row r="179">
      <c r="A179" s="15"/>
      <c r="B179" s="15"/>
      <c r="C179" s="15"/>
      <c r="D179" s="15"/>
      <c r="E179" s="15"/>
      <c r="F179" s="15"/>
      <c r="G179" s="15"/>
      <c r="H179" s="15"/>
      <c r="I179" s="15"/>
      <c r="J179" s="15"/>
      <c r="K179" s="15"/>
      <c r="L179" s="15"/>
      <c r="M179" s="15"/>
      <c r="N179" s="15"/>
      <c r="O179" s="15"/>
      <c r="P179" s="15"/>
      <c r="Q179" s="15"/>
      <c r="R179" s="15"/>
      <c r="T179" s="240"/>
      <c r="U179" s="240"/>
    </row>
    <row r="180">
      <c r="A180" s="15"/>
      <c r="B180" s="15"/>
      <c r="C180" s="15"/>
      <c r="D180" s="15"/>
      <c r="E180" s="15"/>
      <c r="F180" s="15"/>
      <c r="G180" s="15"/>
      <c r="H180" s="15"/>
      <c r="I180" s="15"/>
      <c r="J180" s="15"/>
      <c r="K180" s="15"/>
      <c r="L180" s="15"/>
      <c r="M180" s="15"/>
      <c r="N180" s="15"/>
      <c r="O180" s="15"/>
      <c r="P180" s="15"/>
      <c r="Q180" s="15"/>
      <c r="R180" s="15"/>
      <c r="T180" s="240"/>
      <c r="U180" s="240"/>
    </row>
    <row r="181">
      <c r="A181" s="15"/>
      <c r="B181" s="15"/>
      <c r="C181" s="15"/>
      <c r="D181" s="15"/>
      <c r="E181" s="15"/>
      <c r="F181" s="15"/>
      <c r="G181" s="15"/>
      <c r="H181" s="15"/>
      <c r="I181" s="15"/>
      <c r="J181" s="15"/>
      <c r="K181" s="15"/>
      <c r="L181" s="15"/>
      <c r="M181" s="15"/>
      <c r="N181" s="15"/>
      <c r="O181" s="15"/>
      <c r="P181" s="15"/>
      <c r="Q181" s="15"/>
      <c r="R181" s="15"/>
      <c r="T181" s="240"/>
      <c r="U181" s="240"/>
    </row>
    <row r="182">
      <c r="A182" s="15"/>
      <c r="B182" s="15"/>
      <c r="C182" s="15"/>
      <c r="D182" s="15"/>
      <c r="E182" s="15"/>
      <c r="F182" s="15"/>
      <c r="G182" s="15"/>
      <c r="H182" s="15"/>
      <c r="I182" s="15"/>
      <c r="J182" s="15"/>
      <c r="K182" s="15"/>
      <c r="L182" s="15"/>
      <c r="M182" s="15"/>
      <c r="N182" s="15"/>
      <c r="O182" s="15"/>
      <c r="P182" s="15"/>
      <c r="Q182" s="15"/>
      <c r="R182" s="15"/>
      <c r="T182" s="240"/>
      <c r="U182" s="240"/>
    </row>
    <row r="183">
      <c r="A183" s="15"/>
      <c r="B183" s="15"/>
      <c r="C183" s="15"/>
      <c r="D183" s="15"/>
      <c r="E183" s="15"/>
      <c r="F183" s="15"/>
      <c r="G183" s="15"/>
      <c r="H183" s="15"/>
      <c r="I183" s="15"/>
      <c r="J183" s="15"/>
      <c r="K183" s="15"/>
      <c r="L183" s="15"/>
      <c r="M183" s="15"/>
      <c r="N183" s="15"/>
      <c r="O183" s="15"/>
      <c r="P183" s="15"/>
      <c r="Q183" s="15"/>
      <c r="R183" s="15"/>
      <c r="T183" s="240"/>
      <c r="U183" s="240"/>
    </row>
    <row r="184">
      <c r="A184" s="15"/>
      <c r="B184" s="15"/>
      <c r="C184" s="15"/>
      <c r="D184" s="15"/>
      <c r="E184" s="15"/>
      <c r="F184" s="15"/>
      <c r="G184" s="15"/>
      <c r="H184" s="15"/>
      <c r="I184" s="15"/>
      <c r="J184" s="15"/>
      <c r="K184" s="15"/>
      <c r="L184" s="15"/>
      <c r="M184" s="15"/>
      <c r="N184" s="15"/>
      <c r="O184" s="15"/>
      <c r="P184" s="15"/>
      <c r="Q184" s="15"/>
      <c r="R184" s="15"/>
      <c r="T184" s="240"/>
      <c r="U184" s="240"/>
    </row>
    <row r="185">
      <c r="A185" s="15"/>
      <c r="B185" s="15"/>
      <c r="C185" s="15"/>
      <c r="D185" s="15"/>
      <c r="E185" s="15"/>
      <c r="F185" s="15"/>
      <c r="G185" s="15"/>
      <c r="H185" s="15"/>
      <c r="I185" s="15"/>
      <c r="J185" s="15"/>
      <c r="K185" s="15"/>
      <c r="L185" s="15"/>
      <c r="M185" s="15"/>
      <c r="N185" s="15"/>
      <c r="O185" s="15"/>
      <c r="P185" s="15"/>
      <c r="Q185" s="15"/>
      <c r="R185" s="15"/>
      <c r="T185" s="240"/>
      <c r="U185" s="240"/>
    </row>
    <row r="186">
      <c r="A186" s="15"/>
      <c r="B186" s="15"/>
      <c r="C186" s="15"/>
      <c r="D186" s="15"/>
      <c r="E186" s="15"/>
      <c r="F186" s="15"/>
      <c r="G186" s="15"/>
      <c r="H186" s="15"/>
      <c r="I186" s="15"/>
      <c r="J186" s="15"/>
      <c r="K186" s="15"/>
      <c r="L186" s="15"/>
      <c r="M186" s="15"/>
      <c r="N186" s="15"/>
      <c r="O186" s="15"/>
      <c r="P186" s="15"/>
      <c r="Q186" s="15"/>
      <c r="R186" s="15"/>
      <c r="T186" s="240"/>
      <c r="U186" s="240"/>
    </row>
    <row r="187">
      <c r="A187" s="15"/>
      <c r="B187" s="15"/>
      <c r="C187" s="15"/>
      <c r="D187" s="15"/>
      <c r="E187" s="15"/>
      <c r="F187" s="15"/>
      <c r="G187" s="15"/>
      <c r="H187" s="15"/>
      <c r="I187" s="15"/>
      <c r="J187" s="15"/>
      <c r="K187" s="15"/>
      <c r="L187" s="15"/>
      <c r="M187" s="15"/>
      <c r="N187" s="15"/>
      <c r="O187" s="15"/>
      <c r="P187" s="15"/>
      <c r="Q187" s="15"/>
      <c r="R187" s="15"/>
      <c r="T187" s="240"/>
      <c r="U187" s="240"/>
    </row>
    <row r="188">
      <c r="A188" s="15"/>
      <c r="B188" s="15"/>
      <c r="C188" s="15"/>
      <c r="D188" s="15"/>
      <c r="E188" s="15"/>
      <c r="F188" s="15"/>
      <c r="G188" s="15"/>
      <c r="H188" s="15"/>
      <c r="I188" s="15"/>
      <c r="J188" s="15"/>
      <c r="K188" s="15"/>
      <c r="L188" s="15"/>
      <c r="M188" s="15"/>
      <c r="N188" s="15"/>
      <c r="O188" s="15"/>
      <c r="P188" s="15"/>
      <c r="Q188" s="15"/>
      <c r="R188" s="15"/>
      <c r="T188" s="240"/>
      <c r="U188" s="240"/>
    </row>
    <row r="189">
      <c r="A189" s="15"/>
      <c r="B189" s="15"/>
      <c r="C189" s="15"/>
      <c r="D189" s="15"/>
      <c r="E189" s="15"/>
      <c r="F189" s="15"/>
      <c r="G189" s="15"/>
      <c r="H189" s="15"/>
      <c r="I189" s="15"/>
      <c r="J189" s="15"/>
      <c r="K189" s="15"/>
      <c r="L189" s="15"/>
      <c r="M189" s="15"/>
      <c r="N189" s="15"/>
      <c r="O189" s="15"/>
      <c r="P189" s="15"/>
      <c r="Q189" s="15"/>
      <c r="R189" s="15"/>
      <c r="T189" s="240"/>
      <c r="U189" s="240"/>
    </row>
    <row r="190">
      <c r="A190" s="15"/>
      <c r="B190" s="15"/>
      <c r="C190" s="15"/>
      <c r="D190" s="15"/>
      <c r="E190" s="15"/>
      <c r="F190" s="15"/>
      <c r="G190" s="15"/>
      <c r="H190" s="15"/>
      <c r="I190" s="15"/>
      <c r="J190" s="15"/>
      <c r="K190" s="15"/>
      <c r="L190" s="15"/>
      <c r="M190" s="15"/>
      <c r="N190" s="15"/>
      <c r="O190" s="15"/>
      <c r="P190" s="15"/>
      <c r="Q190" s="15"/>
      <c r="R190" s="15"/>
      <c r="T190" s="240"/>
      <c r="U190" s="240"/>
    </row>
    <row r="191">
      <c r="A191" s="15"/>
      <c r="B191" s="15"/>
      <c r="C191" s="15"/>
      <c r="D191" s="15"/>
      <c r="E191" s="15"/>
      <c r="F191" s="15"/>
      <c r="G191" s="15"/>
      <c r="H191" s="15"/>
      <c r="I191" s="15"/>
      <c r="J191" s="15"/>
      <c r="K191" s="15"/>
      <c r="L191" s="15"/>
      <c r="M191" s="15"/>
      <c r="N191" s="15"/>
      <c r="O191" s="15"/>
      <c r="P191" s="15"/>
      <c r="Q191" s="15"/>
      <c r="R191" s="15"/>
      <c r="T191" s="240"/>
      <c r="U191" s="240"/>
    </row>
    <row r="192">
      <c r="A192" s="15"/>
      <c r="B192" s="15"/>
      <c r="C192" s="15"/>
      <c r="D192" s="15"/>
      <c r="E192" s="15"/>
      <c r="F192" s="15"/>
      <c r="G192" s="15"/>
      <c r="H192" s="15"/>
      <c r="I192" s="15"/>
      <c r="J192" s="15"/>
      <c r="K192" s="15"/>
      <c r="L192" s="15"/>
      <c r="M192" s="15"/>
      <c r="N192" s="15"/>
      <c r="O192" s="15"/>
      <c r="P192" s="15"/>
      <c r="Q192" s="15"/>
      <c r="R192" s="15"/>
      <c r="T192" s="240"/>
      <c r="U192" s="240"/>
    </row>
    <row r="193">
      <c r="A193" s="15"/>
      <c r="B193" s="15"/>
      <c r="C193" s="15"/>
      <c r="D193" s="15"/>
      <c r="E193" s="15"/>
      <c r="F193" s="15"/>
      <c r="G193" s="15"/>
      <c r="H193" s="15"/>
      <c r="I193" s="15"/>
      <c r="J193" s="15"/>
      <c r="K193" s="15"/>
      <c r="L193" s="15"/>
      <c r="M193" s="15"/>
      <c r="N193" s="15"/>
      <c r="O193" s="15"/>
      <c r="P193" s="15"/>
      <c r="Q193" s="15"/>
      <c r="R193" s="15"/>
      <c r="T193" s="240"/>
      <c r="U193" s="240"/>
    </row>
    <row r="194">
      <c r="A194" s="15"/>
      <c r="B194" s="15"/>
      <c r="C194" s="15"/>
      <c r="D194" s="15"/>
      <c r="E194" s="15"/>
      <c r="F194" s="15"/>
      <c r="G194" s="15"/>
      <c r="H194" s="15"/>
      <c r="I194" s="15"/>
      <c r="J194" s="15"/>
      <c r="K194" s="15"/>
      <c r="L194" s="15"/>
      <c r="M194" s="15"/>
      <c r="N194" s="15"/>
      <c r="O194" s="15"/>
      <c r="P194" s="15"/>
      <c r="Q194" s="15"/>
      <c r="R194" s="15"/>
      <c r="T194" s="240"/>
      <c r="U194" s="240"/>
    </row>
    <row r="195">
      <c r="A195" s="15"/>
      <c r="B195" s="15"/>
      <c r="C195" s="15"/>
      <c r="D195" s="15"/>
      <c r="E195" s="15"/>
      <c r="F195" s="15"/>
      <c r="G195" s="15"/>
      <c r="H195" s="15"/>
      <c r="I195" s="15"/>
      <c r="J195" s="15"/>
      <c r="K195" s="15"/>
      <c r="L195" s="15"/>
      <c r="M195" s="15"/>
      <c r="N195" s="15"/>
      <c r="O195" s="15"/>
      <c r="P195" s="15"/>
      <c r="Q195" s="15"/>
      <c r="R195" s="15"/>
      <c r="T195" s="240"/>
      <c r="U195" s="240"/>
    </row>
    <row r="196">
      <c r="A196" s="15"/>
      <c r="B196" s="15"/>
      <c r="C196" s="15"/>
      <c r="D196" s="15"/>
      <c r="E196" s="15"/>
      <c r="F196" s="15"/>
      <c r="G196" s="15"/>
      <c r="H196" s="15"/>
      <c r="I196" s="15"/>
      <c r="J196" s="15"/>
      <c r="K196" s="15"/>
      <c r="L196" s="15"/>
      <c r="M196" s="15"/>
      <c r="N196" s="15"/>
      <c r="O196" s="15"/>
      <c r="P196" s="15"/>
      <c r="Q196" s="15"/>
      <c r="R196" s="15"/>
      <c r="T196" s="240"/>
      <c r="U196" s="240"/>
    </row>
    <row r="197">
      <c r="A197" s="15"/>
      <c r="B197" s="15"/>
      <c r="C197" s="15"/>
      <c r="D197" s="15"/>
      <c r="E197" s="15"/>
      <c r="F197" s="15"/>
      <c r="G197" s="15"/>
      <c r="H197" s="15"/>
      <c r="I197" s="15"/>
      <c r="J197" s="15"/>
      <c r="K197" s="15"/>
      <c r="L197" s="15"/>
      <c r="M197" s="15"/>
      <c r="N197" s="15"/>
      <c r="O197" s="15"/>
      <c r="P197" s="15"/>
      <c r="Q197" s="15"/>
      <c r="R197" s="15"/>
      <c r="T197" s="240"/>
      <c r="U197" s="240"/>
    </row>
    <row r="198">
      <c r="A198" s="15"/>
      <c r="B198" s="15"/>
      <c r="C198" s="15"/>
      <c r="D198" s="15"/>
      <c r="E198" s="15"/>
      <c r="F198" s="15"/>
      <c r="G198" s="15"/>
      <c r="H198" s="15"/>
      <c r="I198" s="15"/>
      <c r="J198" s="15"/>
      <c r="K198" s="15"/>
      <c r="L198" s="15"/>
      <c r="M198" s="15"/>
      <c r="N198" s="15"/>
      <c r="O198" s="15"/>
      <c r="P198" s="15"/>
      <c r="Q198" s="15"/>
      <c r="R198" s="15"/>
      <c r="T198" s="240"/>
      <c r="U198" s="240"/>
    </row>
    <row r="199">
      <c r="A199" s="15"/>
      <c r="B199" s="15"/>
      <c r="C199" s="15"/>
      <c r="D199" s="15"/>
      <c r="E199" s="15"/>
      <c r="F199" s="15"/>
      <c r="G199" s="15"/>
      <c r="H199" s="15"/>
      <c r="I199" s="15"/>
      <c r="J199" s="15"/>
      <c r="K199" s="15"/>
      <c r="L199" s="15"/>
      <c r="M199" s="15"/>
      <c r="N199" s="15"/>
      <c r="O199" s="15"/>
      <c r="P199" s="15"/>
      <c r="Q199" s="15"/>
      <c r="R199" s="15"/>
      <c r="T199" s="240"/>
      <c r="U199" s="240"/>
    </row>
    <row r="200">
      <c r="A200" s="15"/>
      <c r="B200" s="15"/>
      <c r="C200" s="15"/>
      <c r="D200" s="15"/>
      <c r="E200" s="15"/>
      <c r="F200" s="15"/>
      <c r="G200" s="15"/>
      <c r="H200" s="15"/>
      <c r="I200" s="15"/>
      <c r="J200" s="15"/>
      <c r="K200" s="15"/>
      <c r="L200" s="15"/>
      <c r="M200" s="15"/>
      <c r="N200" s="15"/>
      <c r="O200" s="15"/>
      <c r="P200" s="15"/>
      <c r="Q200" s="15"/>
      <c r="R200" s="15"/>
      <c r="T200" s="240"/>
      <c r="U200" s="240"/>
    </row>
    <row r="201">
      <c r="A201" s="15"/>
      <c r="B201" s="15"/>
      <c r="C201" s="15"/>
      <c r="D201" s="15"/>
      <c r="E201" s="15"/>
      <c r="F201" s="15"/>
      <c r="G201" s="15"/>
      <c r="H201" s="15"/>
      <c r="I201" s="15"/>
      <c r="J201" s="15"/>
      <c r="K201" s="15"/>
      <c r="L201" s="15"/>
      <c r="M201" s="15"/>
      <c r="N201" s="15"/>
      <c r="O201" s="15"/>
      <c r="P201" s="15"/>
      <c r="Q201" s="15"/>
      <c r="R201" s="15"/>
      <c r="T201" s="240"/>
      <c r="U201" s="240"/>
    </row>
    <row r="202">
      <c r="A202" s="15"/>
      <c r="B202" s="15"/>
      <c r="C202" s="15"/>
      <c r="D202" s="15"/>
      <c r="E202" s="15"/>
      <c r="F202" s="15"/>
      <c r="G202" s="15"/>
      <c r="H202" s="15"/>
      <c r="I202" s="15"/>
      <c r="J202" s="15"/>
      <c r="K202" s="15"/>
      <c r="L202" s="15"/>
      <c r="M202" s="15"/>
      <c r="N202" s="15"/>
      <c r="O202" s="15"/>
      <c r="P202" s="15"/>
      <c r="Q202" s="15"/>
      <c r="R202" s="15"/>
      <c r="T202" s="240"/>
      <c r="U202" s="240"/>
    </row>
    <row r="203">
      <c r="A203" s="15"/>
      <c r="B203" s="15"/>
      <c r="C203" s="15"/>
      <c r="D203" s="15"/>
      <c r="E203" s="15"/>
      <c r="F203" s="15"/>
      <c r="G203" s="15"/>
      <c r="H203" s="15"/>
      <c r="I203" s="15"/>
      <c r="J203" s="15"/>
      <c r="K203" s="15"/>
      <c r="L203" s="15"/>
      <c r="M203" s="15"/>
      <c r="N203" s="15"/>
      <c r="O203" s="15"/>
      <c r="P203" s="15"/>
      <c r="Q203" s="15"/>
      <c r="R203" s="15"/>
      <c r="T203" s="240"/>
      <c r="U203" s="240"/>
    </row>
    <row r="204">
      <c r="A204" s="15"/>
      <c r="B204" s="15"/>
      <c r="C204" s="15"/>
      <c r="D204" s="15"/>
      <c r="E204" s="15"/>
      <c r="F204" s="15"/>
      <c r="G204" s="15"/>
      <c r="H204" s="15"/>
      <c r="I204" s="15"/>
      <c r="J204" s="15"/>
      <c r="K204" s="15"/>
      <c r="L204" s="15"/>
      <c r="M204" s="15"/>
      <c r="N204" s="15"/>
      <c r="O204" s="15"/>
      <c r="P204" s="15"/>
      <c r="Q204" s="15"/>
      <c r="R204" s="15"/>
      <c r="T204" s="240"/>
      <c r="U204" s="240"/>
    </row>
    <row r="205">
      <c r="A205" s="15"/>
      <c r="B205" s="15"/>
      <c r="C205" s="15"/>
      <c r="D205" s="15"/>
      <c r="E205" s="15"/>
      <c r="F205" s="15"/>
      <c r="G205" s="15"/>
      <c r="H205" s="15"/>
      <c r="I205" s="15"/>
      <c r="J205" s="15"/>
      <c r="K205" s="15"/>
      <c r="L205" s="15"/>
      <c r="M205" s="15"/>
      <c r="N205" s="15"/>
      <c r="O205" s="15"/>
      <c r="P205" s="15"/>
      <c r="Q205" s="15"/>
      <c r="R205" s="15"/>
      <c r="T205" s="240"/>
      <c r="U205" s="240"/>
    </row>
    <row r="206">
      <c r="A206" s="15"/>
      <c r="B206" s="15"/>
      <c r="C206" s="15"/>
      <c r="D206" s="15"/>
      <c r="E206" s="15"/>
      <c r="F206" s="15"/>
      <c r="G206" s="15"/>
      <c r="H206" s="15"/>
      <c r="I206" s="15"/>
      <c r="J206" s="15"/>
      <c r="K206" s="15"/>
      <c r="L206" s="15"/>
      <c r="M206" s="15"/>
      <c r="N206" s="15"/>
      <c r="O206" s="15"/>
      <c r="P206" s="15"/>
      <c r="Q206" s="15"/>
      <c r="R206" s="15"/>
      <c r="T206" s="240"/>
      <c r="U206" s="240"/>
    </row>
    <row r="207">
      <c r="A207" s="15"/>
      <c r="B207" s="15"/>
      <c r="C207" s="15"/>
      <c r="D207" s="15"/>
      <c r="E207" s="15"/>
      <c r="F207" s="15"/>
      <c r="G207" s="15"/>
      <c r="H207" s="15"/>
      <c r="I207" s="15"/>
      <c r="J207" s="15"/>
      <c r="K207" s="15"/>
      <c r="L207" s="15"/>
      <c r="M207" s="15"/>
      <c r="N207" s="15"/>
      <c r="O207" s="15"/>
      <c r="P207" s="15"/>
      <c r="Q207" s="15"/>
      <c r="R207" s="15"/>
      <c r="T207" s="240"/>
      <c r="U207" s="240"/>
    </row>
    <row r="208">
      <c r="A208" s="15"/>
      <c r="B208" s="15"/>
      <c r="C208" s="15"/>
      <c r="D208" s="15"/>
      <c r="E208" s="15"/>
      <c r="F208" s="15"/>
      <c r="G208" s="15"/>
      <c r="H208" s="15"/>
      <c r="I208" s="15"/>
      <c r="J208" s="15"/>
      <c r="K208" s="15"/>
      <c r="L208" s="15"/>
      <c r="M208" s="15"/>
      <c r="N208" s="15"/>
      <c r="O208" s="15"/>
      <c r="P208" s="15"/>
      <c r="Q208" s="15"/>
      <c r="R208" s="15"/>
      <c r="T208" s="240"/>
      <c r="U208" s="240"/>
    </row>
    <row r="209">
      <c r="A209" s="15"/>
      <c r="B209" s="15"/>
      <c r="C209" s="15"/>
      <c r="D209" s="15"/>
      <c r="E209" s="15"/>
      <c r="F209" s="15"/>
      <c r="G209" s="15"/>
      <c r="H209" s="15"/>
      <c r="I209" s="15"/>
      <c r="J209" s="15"/>
      <c r="K209" s="15"/>
      <c r="L209" s="15"/>
      <c r="M209" s="15"/>
      <c r="N209" s="15"/>
      <c r="O209" s="15"/>
      <c r="P209" s="15"/>
      <c r="Q209" s="15"/>
      <c r="R209" s="15"/>
      <c r="T209" s="240"/>
      <c r="U209" s="240"/>
    </row>
    <row r="210">
      <c r="A210" s="15"/>
      <c r="B210" s="15"/>
      <c r="C210" s="15"/>
      <c r="D210" s="15"/>
      <c r="E210" s="15"/>
      <c r="F210" s="15"/>
      <c r="G210" s="15"/>
      <c r="H210" s="15"/>
      <c r="I210" s="15"/>
      <c r="J210" s="15"/>
      <c r="K210" s="15"/>
      <c r="L210" s="15"/>
      <c r="M210" s="15"/>
      <c r="N210" s="15"/>
      <c r="O210" s="15"/>
      <c r="P210" s="15"/>
      <c r="Q210" s="15"/>
      <c r="R210" s="15"/>
      <c r="T210" s="240"/>
      <c r="U210" s="240"/>
    </row>
    <row r="211">
      <c r="A211" s="15"/>
      <c r="B211" s="15"/>
      <c r="C211" s="15"/>
      <c r="D211" s="15"/>
      <c r="E211" s="15"/>
      <c r="F211" s="15"/>
      <c r="G211" s="15"/>
      <c r="H211" s="15"/>
      <c r="I211" s="15"/>
      <c r="J211" s="15"/>
      <c r="K211" s="15"/>
      <c r="L211" s="15"/>
      <c r="M211" s="15"/>
      <c r="N211" s="15"/>
      <c r="O211" s="15"/>
      <c r="P211" s="15"/>
      <c r="Q211" s="15"/>
      <c r="R211" s="15"/>
      <c r="T211" s="240"/>
      <c r="U211" s="240"/>
    </row>
    <row r="212">
      <c r="A212" s="15"/>
      <c r="B212" s="15"/>
      <c r="C212" s="15"/>
      <c r="D212" s="15"/>
      <c r="E212" s="15"/>
      <c r="F212" s="15"/>
      <c r="G212" s="15"/>
      <c r="H212" s="15"/>
      <c r="I212" s="15"/>
      <c r="J212" s="15"/>
      <c r="K212" s="15"/>
      <c r="L212" s="15"/>
      <c r="M212" s="15"/>
      <c r="N212" s="15"/>
      <c r="O212" s="15"/>
      <c r="P212" s="15"/>
      <c r="Q212" s="15"/>
      <c r="R212" s="15"/>
      <c r="T212" s="240"/>
      <c r="U212" s="240"/>
    </row>
    <row r="213">
      <c r="A213" s="15"/>
      <c r="B213" s="15"/>
      <c r="C213" s="15"/>
      <c r="D213" s="15"/>
      <c r="E213" s="15"/>
      <c r="F213" s="15"/>
      <c r="G213" s="15"/>
      <c r="H213" s="15"/>
      <c r="I213" s="15"/>
      <c r="J213" s="15"/>
      <c r="K213" s="15"/>
      <c r="L213" s="15"/>
      <c r="M213" s="15"/>
      <c r="N213" s="15"/>
      <c r="O213" s="15"/>
      <c r="P213" s="15"/>
      <c r="Q213" s="15"/>
      <c r="R213" s="15"/>
      <c r="T213" s="240"/>
      <c r="U213" s="240"/>
    </row>
    <row r="214">
      <c r="A214" s="15"/>
      <c r="B214" s="15"/>
      <c r="C214" s="15"/>
      <c r="D214" s="15"/>
      <c r="E214" s="15"/>
      <c r="F214" s="15"/>
      <c r="G214" s="15"/>
      <c r="H214" s="15"/>
      <c r="I214" s="15"/>
      <c r="J214" s="15"/>
      <c r="K214" s="15"/>
      <c r="L214" s="15"/>
      <c r="M214" s="15"/>
      <c r="N214" s="15"/>
      <c r="O214" s="15"/>
      <c r="P214" s="15"/>
      <c r="Q214" s="15"/>
      <c r="R214" s="15"/>
      <c r="T214" s="240"/>
      <c r="U214" s="240"/>
    </row>
    <row r="215">
      <c r="A215" s="15"/>
      <c r="B215" s="15"/>
      <c r="C215" s="15"/>
      <c r="D215" s="15"/>
      <c r="E215" s="15"/>
      <c r="F215" s="15"/>
      <c r="G215" s="15"/>
      <c r="H215" s="15"/>
      <c r="I215" s="15"/>
      <c r="J215" s="15"/>
      <c r="K215" s="15"/>
      <c r="L215" s="15"/>
      <c r="M215" s="15"/>
      <c r="N215" s="15"/>
      <c r="O215" s="15"/>
      <c r="P215" s="15"/>
      <c r="Q215" s="15"/>
      <c r="R215" s="15"/>
      <c r="T215" s="240"/>
      <c r="U215" s="240"/>
    </row>
    <row r="216">
      <c r="A216" s="15"/>
      <c r="B216" s="15"/>
      <c r="C216" s="15"/>
      <c r="D216" s="15"/>
      <c r="E216" s="15"/>
      <c r="F216" s="15"/>
      <c r="G216" s="15"/>
      <c r="H216" s="15"/>
      <c r="I216" s="15"/>
      <c r="J216" s="15"/>
      <c r="K216" s="15"/>
      <c r="L216" s="15"/>
      <c r="M216" s="15"/>
      <c r="N216" s="15"/>
      <c r="O216" s="15"/>
      <c r="P216" s="15"/>
      <c r="Q216" s="15"/>
      <c r="R216" s="15"/>
      <c r="T216" s="240"/>
      <c r="U216" s="240"/>
    </row>
    <row r="217">
      <c r="A217" s="15"/>
      <c r="B217" s="15"/>
      <c r="C217" s="15"/>
      <c r="D217" s="15"/>
      <c r="E217" s="15"/>
      <c r="F217" s="15"/>
      <c r="G217" s="15"/>
      <c r="H217" s="15"/>
      <c r="I217" s="15"/>
      <c r="J217" s="15"/>
      <c r="K217" s="15"/>
      <c r="L217" s="15"/>
      <c r="M217" s="15"/>
      <c r="N217" s="15"/>
      <c r="O217" s="15"/>
      <c r="P217" s="15"/>
      <c r="Q217" s="15"/>
      <c r="R217" s="15"/>
      <c r="T217" s="240"/>
      <c r="U217" s="240"/>
    </row>
    <row r="218">
      <c r="A218" s="15"/>
      <c r="B218" s="15"/>
      <c r="C218" s="15"/>
      <c r="D218" s="15"/>
      <c r="E218" s="15"/>
      <c r="F218" s="15"/>
      <c r="G218" s="15"/>
      <c r="H218" s="15"/>
      <c r="I218" s="15"/>
      <c r="J218" s="15"/>
      <c r="K218" s="15"/>
      <c r="L218" s="15"/>
      <c r="M218" s="15"/>
      <c r="N218" s="15"/>
      <c r="O218" s="15"/>
      <c r="P218" s="15"/>
      <c r="Q218" s="15"/>
      <c r="R218" s="15"/>
      <c r="T218" s="240"/>
      <c r="U218" s="240"/>
    </row>
    <row r="219">
      <c r="A219" s="15"/>
      <c r="B219" s="15"/>
      <c r="C219" s="15"/>
      <c r="D219" s="15"/>
      <c r="E219" s="15"/>
      <c r="F219" s="15"/>
      <c r="G219" s="15"/>
      <c r="H219" s="15"/>
      <c r="I219" s="15"/>
      <c r="J219" s="15"/>
      <c r="K219" s="15"/>
      <c r="L219" s="15"/>
      <c r="M219" s="15"/>
      <c r="N219" s="15"/>
      <c r="O219" s="15"/>
      <c r="P219" s="15"/>
      <c r="Q219" s="15"/>
      <c r="R219" s="15"/>
      <c r="T219" s="240"/>
      <c r="U219" s="240"/>
    </row>
    <row r="220">
      <c r="A220" s="15"/>
      <c r="B220" s="15"/>
      <c r="C220" s="15"/>
      <c r="D220" s="15"/>
      <c r="E220" s="15"/>
      <c r="F220" s="15"/>
      <c r="G220" s="15"/>
      <c r="H220" s="15"/>
      <c r="I220" s="15"/>
      <c r="J220" s="15"/>
      <c r="K220" s="15"/>
      <c r="L220" s="15"/>
      <c r="M220" s="15"/>
      <c r="N220" s="15"/>
      <c r="O220" s="15"/>
      <c r="P220" s="15"/>
      <c r="Q220" s="15"/>
      <c r="R220" s="15"/>
      <c r="T220" s="240"/>
      <c r="U220" s="240"/>
    </row>
    <row r="221">
      <c r="A221" s="15"/>
      <c r="B221" s="15"/>
      <c r="C221" s="15"/>
      <c r="D221" s="15"/>
      <c r="E221" s="15"/>
      <c r="F221" s="15"/>
      <c r="G221" s="15"/>
      <c r="H221" s="15"/>
      <c r="I221" s="15"/>
      <c r="J221" s="15"/>
      <c r="K221" s="15"/>
      <c r="L221" s="15"/>
      <c r="M221" s="15"/>
      <c r="N221" s="15"/>
      <c r="O221" s="15"/>
      <c r="P221" s="15"/>
      <c r="Q221" s="15"/>
      <c r="R221" s="15"/>
      <c r="T221" s="240"/>
      <c r="U221" s="240"/>
    </row>
    <row r="222">
      <c r="A222" s="15"/>
      <c r="B222" s="15"/>
      <c r="C222" s="15"/>
      <c r="D222" s="15"/>
      <c r="E222" s="15"/>
      <c r="F222" s="15"/>
      <c r="G222" s="15"/>
      <c r="H222" s="15"/>
      <c r="I222" s="15"/>
      <c r="J222" s="15"/>
      <c r="K222" s="15"/>
      <c r="L222" s="15"/>
      <c r="M222" s="15"/>
      <c r="N222" s="15"/>
      <c r="O222" s="15"/>
      <c r="P222" s="15"/>
      <c r="Q222" s="15"/>
      <c r="R222" s="15"/>
      <c r="T222" s="240"/>
      <c r="U222" s="240"/>
    </row>
    <row r="223">
      <c r="A223" s="15"/>
      <c r="B223" s="15"/>
      <c r="C223" s="15"/>
      <c r="D223" s="15"/>
      <c r="E223" s="15"/>
      <c r="F223" s="15"/>
      <c r="G223" s="15"/>
      <c r="H223" s="15"/>
      <c r="I223" s="15"/>
      <c r="J223" s="15"/>
      <c r="K223" s="15"/>
      <c r="L223" s="15"/>
      <c r="M223" s="15"/>
      <c r="N223" s="15"/>
      <c r="O223" s="15"/>
      <c r="P223" s="15"/>
      <c r="Q223" s="15"/>
      <c r="R223" s="15"/>
      <c r="T223" s="240"/>
      <c r="U223" s="240"/>
    </row>
    <row r="224">
      <c r="A224" s="15"/>
      <c r="B224" s="15"/>
      <c r="C224" s="15"/>
      <c r="D224" s="15"/>
      <c r="E224" s="15"/>
      <c r="F224" s="15"/>
      <c r="G224" s="15"/>
      <c r="H224" s="15"/>
      <c r="I224" s="15"/>
      <c r="J224" s="15"/>
      <c r="K224" s="15"/>
      <c r="L224" s="15"/>
      <c r="M224" s="15"/>
      <c r="N224" s="15"/>
      <c r="O224" s="15"/>
      <c r="P224" s="15"/>
      <c r="Q224" s="15"/>
      <c r="R224" s="15"/>
      <c r="T224" s="240"/>
      <c r="U224" s="240"/>
    </row>
    <row r="225">
      <c r="A225" s="15"/>
      <c r="B225" s="15"/>
      <c r="C225" s="15"/>
      <c r="D225" s="15"/>
      <c r="E225" s="15"/>
      <c r="F225" s="15"/>
      <c r="G225" s="15"/>
      <c r="H225" s="15"/>
      <c r="I225" s="15"/>
      <c r="J225" s="15"/>
      <c r="K225" s="15"/>
      <c r="L225" s="15"/>
      <c r="M225" s="15"/>
      <c r="N225" s="15"/>
      <c r="O225" s="15"/>
      <c r="P225" s="15"/>
      <c r="Q225" s="15"/>
      <c r="R225" s="15"/>
      <c r="T225" s="240"/>
      <c r="U225" s="240"/>
    </row>
    <row r="226">
      <c r="A226" s="15"/>
      <c r="B226" s="15"/>
      <c r="C226" s="15"/>
      <c r="D226" s="15"/>
      <c r="E226" s="15"/>
      <c r="F226" s="15"/>
      <c r="G226" s="15"/>
      <c r="H226" s="15"/>
      <c r="I226" s="15"/>
      <c r="J226" s="15"/>
      <c r="K226" s="15"/>
      <c r="L226" s="15"/>
      <c r="M226" s="15"/>
      <c r="N226" s="15"/>
      <c r="O226" s="15"/>
      <c r="P226" s="15"/>
      <c r="Q226" s="15"/>
      <c r="R226" s="15"/>
      <c r="T226" s="240"/>
      <c r="U226" s="240"/>
    </row>
    <row r="227">
      <c r="A227" s="15"/>
      <c r="B227" s="15"/>
      <c r="C227" s="15"/>
      <c r="D227" s="15"/>
      <c r="E227" s="15"/>
      <c r="F227" s="15"/>
      <c r="G227" s="15"/>
      <c r="H227" s="15"/>
      <c r="I227" s="15"/>
      <c r="J227" s="15"/>
      <c r="K227" s="15"/>
      <c r="L227" s="15"/>
      <c r="M227" s="15"/>
      <c r="N227" s="15"/>
      <c r="O227" s="15"/>
      <c r="P227" s="15"/>
      <c r="Q227" s="15"/>
      <c r="R227" s="15"/>
      <c r="T227" s="240"/>
      <c r="U227" s="240"/>
    </row>
    <row r="228">
      <c r="A228" s="15"/>
      <c r="B228" s="15"/>
      <c r="C228" s="15"/>
      <c r="D228" s="15"/>
      <c r="E228" s="15"/>
      <c r="F228" s="15"/>
      <c r="G228" s="15"/>
      <c r="H228" s="15"/>
      <c r="I228" s="15"/>
      <c r="J228" s="15"/>
      <c r="K228" s="15"/>
      <c r="L228" s="15"/>
      <c r="M228" s="15"/>
      <c r="N228" s="15"/>
      <c r="O228" s="15"/>
      <c r="P228" s="15"/>
      <c r="Q228" s="15"/>
      <c r="R228" s="15"/>
      <c r="T228" s="240"/>
      <c r="U228" s="240"/>
    </row>
    <row r="229">
      <c r="A229" s="15"/>
      <c r="B229" s="15"/>
      <c r="C229" s="15"/>
      <c r="D229" s="15"/>
      <c r="E229" s="15"/>
      <c r="F229" s="15"/>
      <c r="G229" s="15"/>
      <c r="H229" s="15"/>
      <c r="I229" s="15"/>
      <c r="J229" s="15"/>
      <c r="K229" s="15"/>
      <c r="L229" s="15"/>
      <c r="M229" s="15"/>
      <c r="N229" s="15"/>
      <c r="O229" s="15"/>
      <c r="P229" s="15"/>
      <c r="Q229" s="15"/>
      <c r="R229" s="15"/>
      <c r="T229" s="240"/>
      <c r="U229" s="240"/>
    </row>
    <row r="230">
      <c r="A230" s="15"/>
      <c r="B230" s="15"/>
      <c r="C230" s="15"/>
      <c r="D230" s="15"/>
      <c r="E230" s="15"/>
      <c r="F230" s="15"/>
      <c r="G230" s="15"/>
      <c r="H230" s="15"/>
      <c r="I230" s="15"/>
      <c r="J230" s="15"/>
      <c r="K230" s="15"/>
      <c r="L230" s="15"/>
      <c r="M230" s="15"/>
      <c r="N230" s="15"/>
      <c r="O230" s="15"/>
      <c r="P230" s="15"/>
      <c r="Q230" s="15"/>
      <c r="R230" s="15"/>
      <c r="T230" s="240"/>
      <c r="U230" s="240"/>
    </row>
    <row r="231">
      <c r="A231" s="15"/>
      <c r="B231" s="15"/>
      <c r="C231" s="15"/>
      <c r="D231" s="15"/>
      <c r="E231" s="15"/>
      <c r="F231" s="15"/>
      <c r="G231" s="15"/>
      <c r="H231" s="15"/>
      <c r="I231" s="15"/>
      <c r="J231" s="15"/>
      <c r="K231" s="15"/>
      <c r="L231" s="15"/>
      <c r="M231" s="15"/>
      <c r="N231" s="15"/>
      <c r="O231" s="15"/>
      <c r="P231" s="15"/>
      <c r="Q231" s="15"/>
      <c r="R231" s="15"/>
      <c r="T231" s="240"/>
      <c r="U231" s="240"/>
    </row>
    <row r="232">
      <c r="A232" s="15"/>
      <c r="B232" s="15"/>
      <c r="C232" s="15"/>
      <c r="D232" s="15"/>
      <c r="E232" s="15"/>
      <c r="F232" s="15"/>
      <c r="G232" s="15"/>
      <c r="H232" s="15"/>
      <c r="I232" s="15"/>
      <c r="J232" s="15"/>
      <c r="K232" s="15"/>
      <c r="L232" s="15"/>
      <c r="M232" s="15"/>
      <c r="N232" s="15"/>
      <c r="O232" s="15"/>
      <c r="P232" s="15"/>
      <c r="Q232" s="15"/>
      <c r="R232" s="15"/>
      <c r="T232" s="240"/>
      <c r="U232" s="240"/>
    </row>
    <row r="233">
      <c r="A233" s="15"/>
      <c r="B233" s="15"/>
      <c r="C233" s="15"/>
      <c r="D233" s="15"/>
      <c r="E233" s="15"/>
      <c r="F233" s="15"/>
      <c r="G233" s="15"/>
      <c r="H233" s="15"/>
      <c r="I233" s="15"/>
      <c r="J233" s="15"/>
      <c r="K233" s="15"/>
      <c r="L233" s="15"/>
      <c r="M233" s="15"/>
      <c r="N233" s="15"/>
      <c r="O233" s="15"/>
      <c r="P233" s="15"/>
      <c r="Q233" s="15"/>
      <c r="R233" s="15"/>
      <c r="T233" s="240"/>
      <c r="U233" s="240"/>
    </row>
    <row r="234">
      <c r="A234" s="15"/>
      <c r="B234" s="15"/>
      <c r="C234" s="15"/>
      <c r="D234" s="15"/>
      <c r="E234" s="15"/>
      <c r="F234" s="15"/>
      <c r="G234" s="15"/>
      <c r="H234" s="15"/>
      <c r="I234" s="15"/>
      <c r="J234" s="15"/>
      <c r="K234" s="15"/>
      <c r="L234" s="15"/>
      <c r="M234" s="15"/>
      <c r="N234" s="15"/>
      <c r="O234" s="15"/>
      <c r="P234" s="15"/>
      <c r="Q234" s="15"/>
      <c r="R234" s="15"/>
      <c r="T234" s="240"/>
      <c r="U234" s="240"/>
    </row>
    <row r="235">
      <c r="A235" s="15"/>
      <c r="B235" s="15"/>
      <c r="C235" s="15"/>
      <c r="D235" s="15"/>
      <c r="E235" s="15"/>
      <c r="F235" s="15"/>
      <c r="G235" s="15"/>
      <c r="H235" s="15"/>
      <c r="I235" s="15"/>
      <c r="J235" s="15"/>
      <c r="K235" s="15"/>
      <c r="L235" s="15"/>
      <c r="M235" s="15"/>
      <c r="N235" s="15"/>
      <c r="O235" s="15"/>
      <c r="P235" s="15"/>
      <c r="Q235" s="15"/>
      <c r="R235" s="15"/>
      <c r="T235" s="240"/>
      <c r="U235" s="240"/>
    </row>
    <row r="236">
      <c r="A236" s="15"/>
      <c r="B236" s="15"/>
      <c r="C236" s="15"/>
      <c r="D236" s="15"/>
      <c r="E236" s="15"/>
      <c r="F236" s="15"/>
      <c r="G236" s="15"/>
      <c r="H236" s="15"/>
      <c r="I236" s="15"/>
      <c r="J236" s="15"/>
      <c r="K236" s="15"/>
      <c r="L236" s="15"/>
      <c r="M236" s="15"/>
      <c r="N236" s="15"/>
      <c r="O236" s="15"/>
      <c r="P236" s="15"/>
      <c r="Q236" s="15"/>
      <c r="R236" s="15"/>
      <c r="T236" s="240"/>
      <c r="U236" s="240"/>
    </row>
    <row r="237">
      <c r="A237" s="15"/>
      <c r="B237" s="15"/>
      <c r="C237" s="15"/>
      <c r="D237" s="15"/>
      <c r="E237" s="15"/>
      <c r="F237" s="15"/>
      <c r="G237" s="15"/>
      <c r="H237" s="15"/>
      <c r="I237" s="15"/>
      <c r="J237" s="15"/>
      <c r="K237" s="15"/>
      <c r="L237" s="15"/>
      <c r="M237" s="15"/>
      <c r="N237" s="15"/>
      <c r="O237" s="15"/>
      <c r="P237" s="15"/>
      <c r="Q237" s="15"/>
      <c r="R237" s="15"/>
      <c r="T237" s="240"/>
      <c r="U237" s="240"/>
    </row>
    <row r="238">
      <c r="A238" s="15"/>
      <c r="B238" s="15"/>
      <c r="C238" s="15"/>
      <c r="D238" s="15"/>
      <c r="E238" s="15"/>
      <c r="F238" s="15"/>
      <c r="G238" s="15"/>
      <c r="H238" s="15"/>
      <c r="I238" s="15"/>
      <c r="J238" s="15"/>
      <c r="K238" s="15"/>
      <c r="L238" s="15"/>
      <c r="M238" s="15"/>
      <c r="N238" s="15"/>
      <c r="O238" s="15"/>
      <c r="P238" s="15"/>
      <c r="Q238" s="15"/>
      <c r="R238" s="15"/>
      <c r="T238" s="240"/>
      <c r="U238" s="240"/>
    </row>
    <row r="239">
      <c r="A239" s="15"/>
      <c r="B239" s="15"/>
      <c r="C239" s="15"/>
      <c r="D239" s="15"/>
      <c r="E239" s="15"/>
      <c r="F239" s="15"/>
      <c r="G239" s="15"/>
      <c r="H239" s="15"/>
      <c r="I239" s="15"/>
      <c r="J239" s="15"/>
      <c r="K239" s="15"/>
      <c r="L239" s="15"/>
      <c r="M239" s="15"/>
      <c r="N239" s="15"/>
      <c r="O239" s="15"/>
      <c r="P239" s="15"/>
      <c r="Q239" s="15"/>
      <c r="R239" s="15"/>
      <c r="T239" s="240"/>
      <c r="U239" s="240"/>
    </row>
    <row r="240">
      <c r="A240" s="15"/>
      <c r="B240" s="15"/>
      <c r="C240" s="15"/>
      <c r="D240" s="15"/>
      <c r="E240" s="15"/>
      <c r="F240" s="15"/>
      <c r="G240" s="15"/>
      <c r="H240" s="15"/>
      <c r="I240" s="15"/>
      <c r="J240" s="15"/>
      <c r="K240" s="15"/>
      <c r="L240" s="15"/>
      <c r="M240" s="15"/>
      <c r="N240" s="15"/>
      <c r="O240" s="15"/>
      <c r="P240" s="15"/>
      <c r="Q240" s="15"/>
      <c r="R240" s="15"/>
      <c r="T240" s="240"/>
      <c r="U240" s="240"/>
    </row>
    <row r="241">
      <c r="A241" s="15"/>
      <c r="B241" s="15"/>
      <c r="C241" s="15"/>
      <c r="D241" s="15"/>
      <c r="E241" s="15"/>
      <c r="F241" s="15"/>
      <c r="G241" s="15"/>
      <c r="H241" s="15"/>
      <c r="I241" s="15"/>
      <c r="J241" s="15"/>
      <c r="K241" s="15"/>
      <c r="L241" s="15"/>
      <c r="M241" s="15"/>
      <c r="N241" s="15"/>
      <c r="O241" s="15"/>
      <c r="P241" s="15"/>
      <c r="Q241" s="15"/>
      <c r="R241" s="15"/>
      <c r="T241" s="240"/>
      <c r="U241" s="240"/>
    </row>
    <row r="242">
      <c r="A242" s="15"/>
      <c r="B242" s="15"/>
      <c r="C242" s="15"/>
      <c r="D242" s="15"/>
      <c r="E242" s="15"/>
      <c r="F242" s="15"/>
      <c r="G242" s="15"/>
      <c r="H242" s="15"/>
      <c r="I242" s="15"/>
      <c r="J242" s="15"/>
      <c r="K242" s="15"/>
      <c r="L242" s="15"/>
      <c r="M242" s="15"/>
      <c r="N242" s="15"/>
      <c r="O242" s="15"/>
      <c r="P242" s="15"/>
      <c r="Q242" s="15"/>
      <c r="R242" s="15"/>
      <c r="T242" s="240"/>
      <c r="U242" s="240"/>
    </row>
    <row r="243">
      <c r="A243" s="15"/>
      <c r="B243" s="15"/>
      <c r="C243" s="15"/>
      <c r="D243" s="15"/>
      <c r="E243" s="15"/>
      <c r="F243" s="15"/>
      <c r="G243" s="15"/>
      <c r="H243" s="15"/>
      <c r="I243" s="15"/>
      <c r="J243" s="15"/>
      <c r="K243" s="15"/>
      <c r="L243" s="15"/>
      <c r="M243" s="15"/>
      <c r="N243" s="15"/>
      <c r="O243" s="15"/>
      <c r="P243" s="15"/>
      <c r="Q243" s="15"/>
      <c r="R243" s="15"/>
      <c r="T243" s="240"/>
      <c r="U243" s="240"/>
    </row>
    <row r="244">
      <c r="A244" s="15"/>
      <c r="B244" s="15"/>
      <c r="C244" s="15"/>
      <c r="D244" s="15"/>
      <c r="E244" s="15"/>
      <c r="F244" s="15"/>
      <c r="G244" s="15"/>
      <c r="H244" s="15"/>
      <c r="I244" s="15"/>
      <c r="J244" s="15"/>
      <c r="K244" s="15"/>
      <c r="L244" s="15"/>
      <c r="M244" s="15"/>
      <c r="N244" s="15"/>
      <c r="O244" s="15"/>
      <c r="P244" s="15"/>
      <c r="Q244" s="15"/>
      <c r="R244" s="15"/>
      <c r="T244" s="240"/>
      <c r="U244" s="240"/>
    </row>
    <row r="245">
      <c r="A245" s="15"/>
      <c r="B245" s="15"/>
      <c r="C245" s="15"/>
      <c r="D245" s="15"/>
      <c r="E245" s="15"/>
      <c r="F245" s="15"/>
      <c r="G245" s="15"/>
      <c r="H245" s="15"/>
      <c r="I245" s="15"/>
      <c r="J245" s="15"/>
      <c r="K245" s="15"/>
      <c r="L245" s="15"/>
      <c r="M245" s="15"/>
      <c r="N245" s="15"/>
      <c r="O245" s="15"/>
      <c r="P245" s="15"/>
      <c r="Q245" s="15"/>
      <c r="R245" s="15"/>
      <c r="T245" s="240"/>
      <c r="U245" s="240"/>
    </row>
    <row r="246">
      <c r="A246" s="15"/>
      <c r="B246" s="15"/>
      <c r="C246" s="15"/>
      <c r="D246" s="15"/>
      <c r="E246" s="15"/>
      <c r="F246" s="15"/>
      <c r="G246" s="15"/>
      <c r="H246" s="15"/>
      <c r="I246" s="15"/>
      <c r="J246" s="15"/>
      <c r="K246" s="15"/>
      <c r="L246" s="15"/>
      <c r="M246" s="15"/>
      <c r="N246" s="15"/>
      <c r="O246" s="15"/>
      <c r="P246" s="15"/>
      <c r="Q246" s="15"/>
      <c r="R246" s="15"/>
      <c r="T246" s="240"/>
      <c r="U246" s="240"/>
    </row>
    <row r="247">
      <c r="A247" s="15"/>
      <c r="B247" s="15"/>
      <c r="C247" s="15"/>
      <c r="D247" s="15"/>
      <c r="E247" s="15"/>
      <c r="F247" s="15"/>
      <c r="G247" s="15"/>
      <c r="H247" s="15"/>
      <c r="I247" s="15"/>
      <c r="J247" s="15"/>
      <c r="K247" s="15"/>
      <c r="L247" s="15"/>
      <c r="M247" s="15"/>
      <c r="N247" s="15"/>
      <c r="O247" s="15"/>
      <c r="P247" s="15"/>
      <c r="Q247" s="15"/>
      <c r="R247" s="15"/>
      <c r="T247" s="240"/>
      <c r="U247" s="240"/>
    </row>
    <row r="248">
      <c r="A248" s="15"/>
      <c r="B248" s="15"/>
      <c r="C248" s="15"/>
      <c r="D248" s="15"/>
      <c r="E248" s="15"/>
      <c r="F248" s="15"/>
      <c r="G248" s="15"/>
      <c r="H248" s="15"/>
      <c r="I248" s="15"/>
      <c r="J248" s="15"/>
      <c r="K248" s="15"/>
      <c r="L248" s="15"/>
      <c r="M248" s="15"/>
      <c r="N248" s="15"/>
      <c r="O248" s="15"/>
      <c r="P248" s="15"/>
      <c r="Q248" s="15"/>
      <c r="R248" s="15"/>
      <c r="T248" s="240"/>
      <c r="U248" s="240"/>
    </row>
    <row r="249">
      <c r="A249" s="15"/>
      <c r="B249" s="15"/>
      <c r="C249" s="15"/>
      <c r="D249" s="15"/>
      <c r="E249" s="15"/>
      <c r="F249" s="15"/>
      <c r="G249" s="15"/>
      <c r="H249" s="15"/>
      <c r="I249" s="15"/>
      <c r="J249" s="15"/>
      <c r="K249" s="15"/>
      <c r="L249" s="15"/>
      <c r="M249" s="15"/>
      <c r="N249" s="15"/>
      <c r="O249" s="15"/>
      <c r="P249" s="15"/>
      <c r="Q249" s="15"/>
      <c r="R249" s="15"/>
      <c r="T249" s="240"/>
      <c r="U249" s="240"/>
    </row>
    <row r="250">
      <c r="A250" s="15"/>
      <c r="B250" s="15"/>
      <c r="C250" s="15"/>
      <c r="D250" s="15"/>
      <c r="E250" s="15"/>
      <c r="F250" s="15"/>
      <c r="G250" s="15"/>
      <c r="H250" s="15"/>
      <c r="I250" s="15"/>
      <c r="J250" s="15"/>
      <c r="K250" s="15"/>
      <c r="L250" s="15"/>
      <c r="M250" s="15"/>
      <c r="N250" s="15"/>
      <c r="O250" s="15"/>
      <c r="P250" s="15"/>
      <c r="Q250" s="15"/>
      <c r="R250" s="15"/>
      <c r="T250" s="240"/>
      <c r="U250" s="240"/>
    </row>
    <row r="251">
      <c r="A251" s="15"/>
      <c r="B251" s="15"/>
      <c r="C251" s="15"/>
      <c r="D251" s="15"/>
      <c r="E251" s="15"/>
      <c r="F251" s="15"/>
      <c r="G251" s="15"/>
      <c r="H251" s="15"/>
      <c r="I251" s="15"/>
      <c r="J251" s="15"/>
      <c r="K251" s="15"/>
      <c r="L251" s="15"/>
      <c r="M251" s="15"/>
      <c r="N251" s="15"/>
      <c r="O251" s="15"/>
      <c r="P251" s="15"/>
      <c r="Q251" s="15"/>
      <c r="R251" s="15"/>
      <c r="T251" s="240"/>
      <c r="U251" s="240"/>
    </row>
    <row r="252">
      <c r="A252" s="15"/>
      <c r="B252" s="15"/>
      <c r="C252" s="15"/>
      <c r="D252" s="15"/>
      <c r="E252" s="15"/>
      <c r="F252" s="15"/>
      <c r="G252" s="15"/>
      <c r="H252" s="15"/>
      <c r="I252" s="15"/>
      <c r="J252" s="15"/>
      <c r="K252" s="15"/>
      <c r="L252" s="15"/>
      <c r="M252" s="15"/>
      <c r="N252" s="15"/>
      <c r="O252" s="15"/>
      <c r="P252" s="15"/>
      <c r="Q252" s="15"/>
      <c r="R252" s="15"/>
      <c r="T252" s="240"/>
      <c r="U252" s="240"/>
    </row>
    <row r="253">
      <c r="A253" s="15"/>
      <c r="B253" s="15"/>
      <c r="C253" s="15"/>
      <c r="D253" s="15"/>
      <c r="E253" s="15"/>
      <c r="F253" s="15"/>
      <c r="G253" s="15"/>
      <c r="H253" s="15"/>
      <c r="I253" s="15"/>
      <c r="J253" s="15"/>
      <c r="K253" s="15"/>
      <c r="L253" s="15"/>
      <c r="M253" s="15"/>
      <c r="N253" s="15"/>
      <c r="O253" s="15"/>
      <c r="P253" s="15"/>
      <c r="Q253" s="15"/>
      <c r="R253" s="15"/>
      <c r="T253" s="240"/>
      <c r="U253" s="240"/>
    </row>
    <row r="254">
      <c r="A254" s="15"/>
      <c r="B254" s="15"/>
      <c r="C254" s="15"/>
      <c r="D254" s="15"/>
      <c r="E254" s="15"/>
      <c r="F254" s="15"/>
      <c r="G254" s="15"/>
      <c r="H254" s="15"/>
      <c r="I254" s="15"/>
      <c r="J254" s="15"/>
      <c r="K254" s="15"/>
      <c r="L254" s="15"/>
      <c r="M254" s="15"/>
      <c r="N254" s="15"/>
      <c r="O254" s="15"/>
      <c r="P254" s="15"/>
      <c r="Q254" s="15"/>
      <c r="R254" s="15"/>
      <c r="T254" s="240"/>
      <c r="U254" s="240"/>
    </row>
    <row r="255">
      <c r="A255" s="15"/>
      <c r="B255" s="15"/>
      <c r="C255" s="15"/>
      <c r="D255" s="15"/>
      <c r="E255" s="15"/>
      <c r="F255" s="15"/>
      <c r="G255" s="15"/>
      <c r="H255" s="15"/>
      <c r="I255" s="15"/>
      <c r="J255" s="15"/>
      <c r="K255" s="15"/>
      <c r="L255" s="15"/>
      <c r="M255" s="15"/>
      <c r="N255" s="15"/>
      <c r="O255" s="15"/>
      <c r="P255" s="15"/>
      <c r="Q255" s="15"/>
      <c r="R255" s="15"/>
      <c r="T255" s="240"/>
      <c r="U255" s="240"/>
    </row>
    <row r="256">
      <c r="A256" s="15"/>
      <c r="B256" s="15"/>
      <c r="C256" s="15"/>
      <c r="D256" s="15"/>
      <c r="E256" s="15"/>
      <c r="F256" s="15"/>
      <c r="G256" s="15"/>
      <c r="H256" s="15"/>
      <c r="I256" s="15"/>
      <c r="J256" s="15"/>
      <c r="K256" s="15"/>
      <c r="L256" s="15"/>
      <c r="M256" s="15"/>
      <c r="N256" s="15"/>
      <c r="O256" s="15"/>
      <c r="P256" s="15"/>
      <c r="Q256" s="15"/>
      <c r="R256" s="15"/>
      <c r="T256" s="240"/>
      <c r="U256" s="240"/>
    </row>
    <row r="257">
      <c r="A257" s="15"/>
      <c r="B257" s="15"/>
      <c r="C257" s="15"/>
      <c r="D257" s="15"/>
      <c r="E257" s="15"/>
      <c r="F257" s="15"/>
      <c r="G257" s="15"/>
      <c r="H257" s="15"/>
      <c r="I257" s="15"/>
      <c r="J257" s="15"/>
      <c r="K257" s="15"/>
      <c r="L257" s="15"/>
      <c r="M257" s="15"/>
      <c r="N257" s="15"/>
      <c r="O257" s="15"/>
      <c r="P257" s="15"/>
      <c r="Q257" s="15"/>
      <c r="R257" s="15"/>
      <c r="T257" s="240"/>
      <c r="U257" s="240"/>
    </row>
    <row r="258">
      <c r="A258" s="15"/>
      <c r="B258" s="15"/>
      <c r="C258" s="15"/>
      <c r="D258" s="15"/>
      <c r="E258" s="15"/>
      <c r="F258" s="15"/>
      <c r="G258" s="15"/>
      <c r="H258" s="15"/>
      <c r="I258" s="15"/>
      <c r="J258" s="15"/>
      <c r="K258" s="15"/>
      <c r="L258" s="15"/>
      <c r="M258" s="15"/>
      <c r="N258" s="15"/>
      <c r="O258" s="15"/>
      <c r="P258" s="15"/>
      <c r="Q258" s="15"/>
      <c r="R258" s="15"/>
      <c r="T258" s="240"/>
      <c r="U258" s="240"/>
    </row>
    <row r="259">
      <c r="A259" s="15"/>
      <c r="B259" s="15"/>
      <c r="C259" s="15"/>
      <c r="D259" s="15"/>
      <c r="E259" s="15"/>
      <c r="F259" s="15"/>
      <c r="G259" s="15"/>
      <c r="H259" s="15"/>
      <c r="I259" s="15"/>
      <c r="J259" s="15"/>
      <c r="K259" s="15"/>
      <c r="L259" s="15"/>
      <c r="M259" s="15"/>
      <c r="N259" s="15"/>
      <c r="O259" s="15"/>
      <c r="P259" s="15"/>
      <c r="Q259" s="15"/>
      <c r="R259" s="15"/>
      <c r="T259" s="240"/>
      <c r="U259" s="240"/>
    </row>
    <row r="260">
      <c r="A260" s="15"/>
      <c r="B260" s="15"/>
      <c r="C260" s="15"/>
      <c r="D260" s="15"/>
      <c r="E260" s="15"/>
      <c r="F260" s="15"/>
      <c r="G260" s="15"/>
      <c r="H260" s="15"/>
      <c r="I260" s="15"/>
      <c r="J260" s="15"/>
      <c r="K260" s="15"/>
      <c r="L260" s="15"/>
      <c r="M260" s="15"/>
      <c r="N260" s="15"/>
      <c r="O260" s="15"/>
      <c r="P260" s="15"/>
      <c r="Q260" s="15"/>
      <c r="R260" s="15"/>
      <c r="T260" s="240"/>
      <c r="U260" s="240"/>
    </row>
    <row r="261">
      <c r="A261" s="15"/>
      <c r="B261" s="15"/>
      <c r="C261" s="15"/>
      <c r="D261" s="15"/>
      <c r="E261" s="15"/>
      <c r="F261" s="15"/>
      <c r="G261" s="15"/>
      <c r="H261" s="15"/>
      <c r="I261" s="15"/>
      <c r="J261" s="15"/>
      <c r="K261" s="15"/>
      <c r="L261" s="15"/>
      <c r="M261" s="15"/>
      <c r="N261" s="15"/>
      <c r="O261" s="15"/>
      <c r="P261" s="15"/>
      <c r="Q261" s="15"/>
      <c r="R261" s="15"/>
      <c r="T261" s="240"/>
      <c r="U261" s="240"/>
    </row>
    <row r="262">
      <c r="A262" s="15"/>
      <c r="B262" s="15"/>
      <c r="C262" s="15"/>
      <c r="D262" s="15"/>
      <c r="E262" s="15"/>
      <c r="F262" s="15"/>
      <c r="G262" s="15"/>
      <c r="H262" s="15"/>
      <c r="I262" s="15"/>
      <c r="J262" s="15"/>
      <c r="K262" s="15"/>
      <c r="L262" s="15"/>
      <c r="M262" s="15"/>
      <c r="N262" s="15"/>
      <c r="O262" s="15"/>
      <c r="P262" s="15"/>
      <c r="Q262" s="15"/>
      <c r="R262" s="15"/>
      <c r="T262" s="240"/>
      <c r="U262" s="240"/>
    </row>
    <row r="263">
      <c r="A263" s="15"/>
      <c r="B263" s="15"/>
      <c r="C263" s="15"/>
      <c r="D263" s="15"/>
      <c r="E263" s="15"/>
      <c r="F263" s="15"/>
      <c r="G263" s="15"/>
      <c r="H263" s="15"/>
      <c r="I263" s="15"/>
      <c r="J263" s="15"/>
      <c r="K263" s="15"/>
      <c r="L263" s="15"/>
      <c r="M263" s="15"/>
      <c r="N263" s="15"/>
      <c r="O263" s="15"/>
      <c r="P263" s="15"/>
      <c r="Q263" s="15"/>
      <c r="R263" s="15"/>
      <c r="T263" s="240"/>
      <c r="U263" s="240"/>
    </row>
    <row r="264">
      <c r="A264" s="15"/>
      <c r="B264" s="15"/>
      <c r="C264" s="15"/>
      <c r="D264" s="15"/>
      <c r="E264" s="15"/>
      <c r="F264" s="15"/>
      <c r="G264" s="15"/>
      <c r="H264" s="15"/>
      <c r="I264" s="15"/>
      <c r="J264" s="15"/>
      <c r="K264" s="15"/>
      <c r="L264" s="15"/>
      <c r="M264" s="15"/>
      <c r="N264" s="15"/>
      <c r="O264" s="15"/>
      <c r="P264" s="15"/>
      <c r="Q264" s="15"/>
      <c r="R264" s="15"/>
      <c r="T264" s="240"/>
      <c r="U264" s="240"/>
    </row>
    <row r="265">
      <c r="A265" s="15"/>
      <c r="B265" s="15"/>
      <c r="C265" s="15"/>
      <c r="D265" s="15"/>
      <c r="E265" s="15"/>
      <c r="F265" s="15"/>
      <c r="G265" s="15"/>
      <c r="H265" s="15"/>
      <c r="I265" s="15"/>
      <c r="J265" s="15"/>
      <c r="K265" s="15"/>
      <c r="L265" s="15"/>
      <c r="M265" s="15"/>
      <c r="N265" s="15"/>
      <c r="O265" s="15"/>
      <c r="P265" s="15"/>
      <c r="Q265" s="15"/>
      <c r="R265" s="15"/>
      <c r="T265" s="240"/>
      <c r="U265" s="240"/>
    </row>
    <row r="266">
      <c r="A266" s="15"/>
      <c r="B266" s="15"/>
      <c r="C266" s="15"/>
      <c r="D266" s="15"/>
      <c r="E266" s="15"/>
      <c r="F266" s="15"/>
      <c r="G266" s="15"/>
      <c r="H266" s="15"/>
      <c r="I266" s="15"/>
      <c r="J266" s="15"/>
      <c r="K266" s="15"/>
      <c r="L266" s="15"/>
      <c r="M266" s="15"/>
      <c r="N266" s="15"/>
      <c r="O266" s="15"/>
      <c r="P266" s="15"/>
      <c r="Q266" s="15"/>
      <c r="R266" s="15"/>
      <c r="T266" s="240"/>
      <c r="U266" s="240"/>
    </row>
    <row r="267">
      <c r="A267" s="15"/>
      <c r="B267" s="15"/>
      <c r="C267" s="15"/>
      <c r="D267" s="15"/>
      <c r="E267" s="15"/>
      <c r="F267" s="15"/>
      <c r="G267" s="15"/>
      <c r="H267" s="15"/>
      <c r="I267" s="15"/>
      <c r="J267" s="15"/>
      <c r="K267" s="15"/>
      <c r="L267" s="15"/>
      <c r="M267" s="15"/>
      <c r="N267" s="15"/>
      <c r="O267" s="15"/>
      <c r="P267" s="15"/>
      <c r="Q267" s="15"/>
      <c r="R267" s="15"/>
      <c r="T267" s="240"/>
      <c r="U267" s="240"/>
    </row>
    <row r="268">
      <c r="A268" s="15"/>
      <c r="B268" s="15"/>
      <c r="C268" s="15"/>
      <c r="D268" s="15"/>
      <c r="E268" s="15"/>
      <c r="F268" s="15"/>
      <c r="G268" s="15"/>
      <c r="H268" s="15"/>
      <c r="I268" s="15"/>
      <c r="J268" s="15"/>
      <c r="K268" s="15"/>
      <c r="L268" s="15"/>
      <c r="M268" s="15"/>
      <c r="N268" s="15"/>
      <c r="O268" s="15"/>
      <c r="P268" s="15"/>
      <c r="Q268" s="15"/>
      <c r="R268" s="15"/>
      <c r="T268" s="240"/>
      <c r="U268" s="240"/>
    </row>
    <row r="269">
      <c r="A269" s="15"/>
      <c r="B269" s="15"/>
      <c r="C269" s="15"/>
      <c r="D269" s="15"/>
      <c r="E269" s="15"/>
      <c r="F269" s="15"/>
      <c r="G269" s="15"/>
      <c r="H269" s="15"/>
      <c r="I269" s="15"/>
      <c r="J269" s="15"/>
      <c r="K269" s="15"/>
      <c r="L269" s="15"/>
      <c r="M269" s="15"/>
      <c r="N269" s="15"/>
      <c r="O269" s="15"/>
      <c r="P269" s="15"/>
      <c r="Q269" s="15"/>
      <c r="R269" s="15"/>
      <c r="T269" s="240"/>
      <c r="U269" s="240"/>
    </row>
    <row r="270">
      <c r="A270" s="15"/>
      <c r="B270" s="15"/>
      <c r="C270" s="15"/>
      <c r="D270" s="15"/>
      <c r="E270" s="15"/>
      <c r="F270" s="15"/>
      <c r="G270" s="15"/>
      <c r="H270" s="15"/>
      <c r="I270" s="15"/>
      <c r="J270" s="15"/>
      <c r="K270" s="15"/>
      <c r="L270" s="15"/>
      <c r="M270" s="15"/>
      <c r="N270" s="15"/>
      <c r="O270" s="15"/>
      <c r="P270" s="15"/>
      <c r="Q270" s="15"/>
      <c r="R270" s="15"/>
      <c r="T270" s="240"/>
      <c r="U270" s="240"/>
    </row>
    <row r="271">
      <c r="A271" s="15"/>
      <c r="B271" s="15"/>
      <c r="C271" s="15"/>
      <c r="D271" s="15"/>
      <c r="E271" s="15"/>
      <c r="F271" s="15"/>
      <c r="G271" s="15"/>
      <c r="H271" s="15"/>
      <c r="I271" s="15"/>
      <c r="J271" s="15"/>
      <c r="K271" s="15"/>
      <c r="L271" s="15"/>
      <c r="M271" s="15"/>
      <c r="N271" s="15"/>
      <c r="O271" s="15"/>
      <c r="P271" s="15"/>
      <c r="Q271" s="15"/>
      <c r="R271" s="15"/>
      <c r="T271" s="240"/>
      <c r="U271" s="240"/>
    </row>
    <row r="272">
      <c r="A272" s="15"/>
      <c r="B272" s="15"/>
      <c r="C272" s="15"/>
      <c r="D272" s="15"/>
      <c r="E272" s="15"/>
      <c r="F272" s="15"/>
      <c r="G272" s="15"/>
      <c r="H272" s="15"/>
      <c r="I272" s="15"/>
      <c r="J272" s="15"/>
      <c r="K272" s="15"/>
      <c r="L272" s="15"/>
      <c r="M272" s="15"/>
      <c r="N272" s="15"/>
      <c r="O272" s="15"/>
      <c r="P272" s="15"/>
      <c r="Q272" s="15"/>
      <c r="R272" s="15"/>
      <c r="T272" s="240"/>
      <c r="U272" s="240"/>
    </row>
    <row r="273">
      <c r="A273" s="15"/>
      <c r="B273" s="15"/>
      <c r="C273" s="15"/>
      <c r="D273" s="15"/>
      <c r="E273" s="15"/>
      <c r="F273" s="15"/>
      <c r="G273" s="15"/>
      <c r="H273" s="15"/>
      <c r="I273" s="15"/>
      <c r="J273" s="15"/>
      <c r="K273" s="15"/>
      <c r="L273" s="15"/>
      <c r="M273" s="15"/>
      <c r="N273" s="15"/>
      <c r="O273" s="15"/>
      <c r="P273" s="15"/>
      <c r="Q273" s="15"/>
      <c r="R273" s="15"/>
      <c r="T273" s="240"/>
      <c r="U273" s="240"/>
    </row>
    <row r="274">
      <c r="A274" s="15"/>
      <c r="B274" s="15"/>
      <c r="C274" s="15"/>
      <c r="D274" s="15"/>
      <c r="E274" s="15"/>
      <c r="F274" s="15"/>
      <c r="G274" s="15"/>
      <c r="H274" s="15"/>
      <c r="I274" s="15"/>
      <c r="J274" s="15"/>
      <c r="K274" s="15"/>
      <c r="L274" s="15"/>
      <c r="M274" s="15"/>
      <c r="N274" s="15"/>
      <c r="O274" s="15"/>
      <c r="P274" s="15"/>
      <c r="Q274" s="15"/>
      <c r="R274" s="15"/>
      <c r="T274" s="240"/>
      <c r="U274" s="240"/>
    </row>
    <row r="275">
      <c r="A275" s="15"/>
      <c r="B275" s="15"/>
      <c r="C275" s="15"/>
      <c r="D275" s="15"/>
      <c r="E275" s="15"/>
      <c r="F275" s="15"/>
      <c r="G275" s="15"/>
      <c r="H275" s="15"/>
      <c r="I275" s="15"/>
      <c r="J275" s="15"/>
      <c r="K275" s="15"/>
      <c r="L275" s="15"/>
      <c r="M275" s="15"/>
      <c r="N275" s="15"/>
      <c r="O275" s="15"/>
      <c r="P275" s="15"/>
      <c r="Q275" s="15"/>
      <c r="R275" s="15"/>
      <c r="T275" s="240"/>
      <c r="U275" s="240"/>
    </row>
    <row r="276">
      <c r="A276" s="15"/>
      <c r="B276" s="15"/>
      <c r="C276" s="15"/>
      <c r="D276" s="15"/>
      <c r="E276" s="15"/>
      <c r="F276" s="15"/>
      <c r="G276" s="15"/>
      <c r="H276" s="15"/>
      <c r="I276" s="15"/>
      <c r="J276" s="15"/>
      <c r="K276" s="15"/>
      <c r="L276" s="15"/>
      <c r="M276" s="15"/>
      <c r="N276" s="15"/>
      <c r="O276" s="15"/>
      <c r="P276" s="15"/>
      <c r="Q276" s="15"/>
      <c r="R276" s="15"/>
      <c r="T276" s="240"/>
      <c r="U276" s="240"/>
    </row>
    <row r="277">
      <c r="A277" s="15"/>
      <c r="B277" s="15"/>
      <c r="C277" s="15"/>
      <c r="D277" s="15"/>
      <c r="E277" s="15"/>
      <c r="F277" s="15"/>
      <c r="G277" s="15"/>
      <c r="H277" s="15"/>
      <c r="I277" s="15"/>
      <c r="J277" s="15"/>
      <c r="K277" s="15"/>
      <c r="L277" s="15"/>
      <c r="M277" s="15"/>
      <c r="N277" s="15"/>
      <c r="O277" s="15"/>
      <c r="P277" s="15"/>
      <c r="Q277" s="15"/>
      <c r="R277" s="15"/>
      <c r="T277" s="240"/>
      <c r="U277" s="240"/>
    </row>
    <row r="278">
      <c r="A278" s="15"/>
      <c r="B278" s="15"/>
      <c r="C278" s="15"/>
      <c r="D278" s="15"/>
      <c r="E278" s="15"/>
      <c r="F278" s="15"/>
      <c r="G278" s="15"/>
      <c r="H278" s="15"/>
      <c r="I278" s="15"/>
      <c r="J278" s="15"/>
      <c r="K278" s="15"/>
      <c r="L278" s="15"/>
      <c r="M278" s="15"/>
      <c r="N278" s="15"/>
      <c r="O278" s="15"/>
      <c r="P278" s="15"/>
      <c r="Q278" s="15"/>
      <c r="R278" s="15"/>
      <c r="T278" s="240"/>
      <c r="U278" s="240"/>
    </row>
    <row r="279">
      <c r="A279" s="15"/>
      <c r="B279" s="15"/>
      <c r="C279" s="15"/>
      <c r="D279" s="15"/>
      <c r="E279" s="15"/>
      <c r="F279" s="15"/>
      <c r="G279" s="15"/>
      <c r="H279" s="15"/>
      <c r="I279" s="15"/>
      <c r="J279" s="15"/>
      <c r="K279" s="15"/>
      <c r="L279" s="15"/>
      <c r="M279" s="15"/>
      <c r="N279" s="15"/>
      <c r="O279" s="15"/>
      <c r="P279" s="15"/>
      <c r="Q279" s="15"/>
      <c r="R279" s="15"/>
      <c r="T279" s="240"/>
      <c r="U279" s="240"/>
    </row>
    <row r="280">
      <c r="A280" s="15"/>
      <c r="B280" s="15"/>
      <c r="C280" s="15"/>
      <c r="D280" s="15"/>
      <c r="E280" s="15"/>
      <c r="F280" s="15"/>
      <c r="G280" s="15"/>
      <c r="H280" s="15"/>
      <c r="I280" s="15"/>
      <c r="J280" s="15"/>
      <c r="K280" s="15"/>
      <c r="L280" s="15"/>
      <c r="M280" s="15"/>
      <c r="N280" s="15"/>
      <c r="O280" s="15"/>
      <c r="P280" s="15"/>
      <c r="Q280" s="15"/>
      <c r="R280" s="15"/>
      <c r="T280" s="240"/>
      <c r="U280" s="240"/>
    </row>
    <row r="281">
      <c r="A281" s="15"/>
      <c r="B281" s="15"/>
      <c r="C281" s="15"/>
      <c r="D281" s="15"/>
      <c r="E281" s="15"/>
      <c r="F281" s="15"/>
      <c r="G281" s="15"/>
      <c r="H281" s="15"/>
      <c r="I281" s="15"/>
      <c r="J281" s="15"/>
      <c r="K281" s="15"/>
      <c r="L281" s="15"/>
      <c r="M281" s="15"/>
      <c r="N281" s="15"/>
      <c r="O281" s="15"/>
      <c r="P281" s="15"/>
      <c r="Q281" s="15"/>
      <c r="R281" s="15"/>
      <c r="T281" s="240"/>
      <c r="U281" s="240"/>
    </row>
    <row r="282">
      <c r="A282" s="15"/>
      <c r="B282" s="15"/>
      <c r="C282" s="15"/>
      <c r="D282" s="15"/>
      <c r="E282" s="15"/>
      <c r="F282" s="15"/>
      <c r="G282" s="15"/>
      <c r="H282" s="15"/>
      <c r="I282" s="15"/>
      <c r="J282" s="15"/>
      <c r="K282" s="15"/>
      <c r="L282" s="15"/>
      <c r="M282" s="15"/>
      <c r="N282" s="15"/>
      <c r="O282" s="15"/>
      <c r="P282" s="15"/>
      <c r="Q282" s="15"/>
      <c r="R282" s="15"/>
      <c r="T282" s="240"/>
      <c r="U282" s="240"/>
    </row>
    <row r="283">
      <c r="A283" s="15"/>
      <c r="B283" s="15"/>
      <c r="C283" s="15"/>
      <c r="D283" s="15"/>
      <c r="E283" s="15"/>
      <c r="F283" s="15"/>
      <c r="G283" s="15"/>
      <c r="H283" s="15"/>
      <c r="I283" s="15"/>
      <c r="J283" s="15"/>
      <c r="K283" s="15"/>
      <c r="L283" s="15"/>
      <c r="M283" s="15"/>
      <c r="N283" s="15"/>
      <c r="O283" s="15"/>
      <c r="P283" s="15"/>
      <c r="Q283" s="15"/>
      <c r="R283" s="15"/>
      <c r="T283" s="240"/>
      <c r="U283" s="240"/>
    </row>
    <row r="284">
      <c r="A284" s="15"/>
      <c r="B284" s="15"/>
      <c r="C284" s="15"/>
      <c r="D284" s="15"/>
      <c r="E284" s="15"/>
      <c r="F284" s="15"/>
      <c r="G284" s="15"/>
      <c r="H284" s="15"/>
      <c r="I284" s="15"/>
      <c r="J284" s="15"/>
      <c r="K284" s="15"/>
      <c r="L284" s="15"/>
      <c r="M284" s="15"/>
      <c r="N284" s="15"/>
      <c r="O284" s="15"/>
      <c r="P284" s="15"/>
      <c r="Q284" s="15"/>
      <c r="R284" s="15"/>
      <c r="T284" s="240"/>
      <c r="U284" s="240"/>
    </row>
    <row r="285">
      <c r="A285" s="15"/>
      <c r="B285" s="15"/>
      <c r="C285" s="15"/>
      <c r="D285" s="15"/>
      <c r="E285" s="15"/>
      <c r="F285" s="15"/>
      <c r="G285" s="15"/>
      <c r="H285" s="15"/>
      <c r="I285" s="15"/>
      <c r="J285" s="15"/>
      <c r="K285" s="15"/>
      <c r="L285" s="15"/>
      <c r="M285" s="15"/>
      <c r="N285" s="15"/>
      <c r="O285" s="15"/>
      <c r="P285" s="15"/>
      <c r="Q285" s="15"/>
      <c r="R285" s="15"/>
      <c r="T285" s="240"/>
      <c r="U285" s="240"/>
    </row>
    <row r="286">
      <c r="A286" s="15"/>
      <c r="B286" s="15"/>
      <c r="C286" s="15"/>
      <c r="D286" s="15"/>
      <c r="E286" s="15"/>
      <c r="F286" s="15"/>
      <c r="G286" s="15"/>
      <c r="H286" s="15"/>
      <c r="I286" s="15"/>
      <c r="J286" s="15"/>
      <c r="K286" s="15"/>
      <c r="L286" s="15"/>
      <c r="M286" s="15"/>
      <c r="N286" s="15"/>
      <c r="O286" s="15"/>
      <c r="P286" s="15"/>
      <c r="Q286" s="15"/>
      <c r="R286" s="15"/>
      <c r="T286" s="240"/>
      <c r="U286" s="240"/>
    </row>
    <row r="287">
      <c r="A287" s="15"/>
      <c r="B287" s="15"/>
      <c r="C287" s="15"/>
      <c r="D287" s="15"/>
      <c r="E287" s="15"/>
      <c r="F287" s="15"/>
      <c r="G287" s="15"/>
      <c r="H287" s="15"/>
      <c r="I287" s="15"/>
      <c r="J287" s="15"/>
      <c r="K287" s="15"/>
      <c r="L287" s="15"/>
      <c r="M287" s="15"/>
      <c r="N287" s="15"/>
      <c r="O287" s="15"/>
      <c r="P287" s="15"/>
      <c r="Q287" s="15"/>
      <c r="R287" s="15"/>
      <c r="T287" s="240"/>
      <c r="U287" s="240"/>
    </row>
    <row r="288">
      <c r="A288" s="15"/>
      <c r="B288" s="15"/>
      <c r="C288" s="15"/>
      <c r="D288" s="15"/>
      <c r="E288" s="15"/>
      <c r="F288" s="15"/>
      <c r="G288" s="15"/>
      <c r="H288" s="15"/>
      <c r="I288" s="15"/>
      <c r="J288" s="15"/>
      <c r="K288" s="15"/>
      <c r="L288" s="15"/>
      <c r="M288" s="15"/>
      <c r="N288" s="15"/>
      <c r="O288" s="15"/>
      <c r="P288" s="15"/>
      <c r="Q288" s="15"/>
      <c r="R288" s="15"/>
      <c r="T288" s="240"/>
      <c r="U288" s="240"/>
    </row>
    <row r="289">
      <c r="A289" s="15"/>
      <c r="B289" s="15"/>
      <c r="C289" s="15"/>
      <c r="D289" s="15"/>
      <c r="E289" s="15"/>
      <c r="F289" s="15"/>
      <c r="G289" s="15"/>
      <c r="H289" s="15"/>
      <c r="I289" s="15"/>
      <c r="J289" s="15"/>
      <c r="K289" s="15"/>
      <c r="L289" s="15"/>
      <c r="M289" s="15"/>
      <c r="N289" s="15"/>
      <c r="O289" s="15"/>
      <c r="P289" s="15"/>
      <c r="Q289" s="15"/>
      <c r="R289" s="15"/>
      <c r="T289" s="240"/>
      <c r="U289" s="240"/>
    </row>
    <row r="290">
      <c r="A290" s="15"/>
      <c r="B290" s="15"/>
      <c r="C290" s="15"/>
      <c r="D290" s="15"/>
      <c r="E290" s="15"/>
      <c r="F290" s="15"/>
      <c r="G290" s="15"/>
      <c r="H290" s="15"/>
      <c r="I290" s="15"/>
      <c r="J290" s="15"/>
      <c r="K290" s="15"/>
      <c r="L290" s="15"/>
      <c r="M290" s="15"/>
      <c r="N290" s="15"/>
      <c r="O290" s="15"/>
      <c r="P290" s="15"/>
      <c r="Q290" s="15"/>
      <c r="R290" s="15"/>
      <c r="T290" s="240"/>
      <c r="U290" s="240"/>
    </row>
    <row r="291">
      <c r="A291" s="15"/>
      <c r="B291" s="15"/>
      <c r="C291" s="15"/>
      <c r="D291" s="15"/>
      <c r="E291" s="15"/>
      <c r="F291" s="15"/>
      <c r="G291" s="15"/>
      <c r="H291" s="15"/>
      <c r="I291" s="15"/>
      <c r="J291" s="15"/>
      <c r="K291" s="15"/>
      <c r="L291" s="15"/>
      <c r="M291" s="15"/>
      <c r="N291" s="15"/>
      <c r="O291" s="15"/>
      <c r="P291" s="15"/>
      <c r="Q291" s="15"/>
      <c r="R291" s="15"/>
      <c r="T291" s="240"/>
      <c r="U291" s="240"/>
    </row>
    <row r="292">
      <c r="A292" s="15"/>
      <c r="B292" s="15"/>
      <c r="C292" s="15"/>
      <c r="D292" s="15"/>
      <c r="E292" s="15"/>
      <c r="F292" s="15"/>
      <c r="G292" s="15"/>
      <c r="H292" s="15"/>
      <c r="I292" s="15"/>
      <c r="J292" s="15"/>
      <c r="K292" s="15"/>
      <c r="L292" s="15"/>
      <c r="M292" s="15"/>
      <c r="N292" s="15"/>
      <c r="O292" s="15"/>
      <c r="P292" s="15"/>
      <c r="Q292" s="15"/>
      <c r="R292" s="15"/>
      <c r="T292" s="240"/>
      <c r="U292" s="240"/>
    </row>
    <row r="293">
      <c r="A293" s="15"/>
      <c r="B293" s="15"/>
      <c r="C293" s="15"/>
      <c r="D293" s="15"/>
      <c r="E293" s="15"/>
      <c r="F293" s="15"/>
      <c r="G293" s="15"/>
      <c r="H293" s="15"/>
      <c r="I293" s="15"/>
      <c r="J293" s="15"/>
      <c r="K293" s="15"/>
      <c r="L293" s="15"/>
      <c r="M293" s="15"/>
      <c r="N293" s="15"/>
      <c r="O293" s="15"/>
      <c r="P293" s="15"/>
      <c r="Q293" s="15"/>
      <c r="R293" s="15"/>
      <c r="T293" s="240"/>
      <c r="U293" s="240"/>
    </row>
    <row r="294">
      <c r="A294" s="15"/>
      <c r="B294" s="15"/>
      <c r="C294" s="15"/>
      <c r="D294" s="15"/>
      <c r="E294" s="15"/>
      <c r="F294" s="15"/>
      <c r="G294" s="15"/>
      <c r="H294" s="15"/>
      <c r="I294" s="15"/>
      <c r="J294" s="15"/>
      <c r="K294" s="15"/>
      <c r="L294" s="15"/>
      <c r="M294" s="15"/>
      <c r="N294" s="15"/>
      <c r="O294" s="15"/>
      <c r="P294" s="15"/>
      <c r="Q294" s="15"/>
      <c r="R294" s="15"/>
      <c r="T294" s="240"/>
      <c r="U294" s="240"/>
    </row>
    <row r="295">
      <c r="A295" s="15"/>
      <c r="B295" s="15"/>
      <c r="C295" s="15"/>
      <c r="D295" s="15"/>
      <c r="E295" s="15"/>
      <c r="F295" s="15"/>
      <c r="G295" s="15"/>
      <c r="H295" s="15"/>
      <c r="I295" s="15"/>
      <c r="J295" s="15"/>
      <c r="K295" s="15"/>
      <c r="L295" s="15"/>
      <c r="M295" s="15"/>
      <c r="N295" s="15"/>
      <c r="O295" s="15"/>
      <c r="P295" s="15"/>
      <c r="Q295" s="15"/>
      <c r="R295" s="15"/>
      <c r="T295" s="240"/>
      <c r="U295" s="240"/>
    </row>
    <row r="296">
      <c r="A296" s="15"/>
      <c r="B296" s="15"/>
      <c r="C296" s="15"/>
      <c r="D296" s="15"/>
      <c r="E296" s="15"/>
      <c r="F296" s="15"/>
      <c r="G296" s="15"/>
      <c r="H296" s="15"/>
      <c r="I296" s="15"/>
      <c r="J296" s="15"/>
      <c r="K296" s="15"/>
      <c r="L296" s="15"/>
      <c r="M296" s="15"/>
      <c r="N296" s="15"/>
      <c r="O296" s="15"/>
      <c r="P296" s="15"/>
      <c r="Q296" s="15"/>
      <c r="R296" s="15"/>
      <c r="T296" s="240"/>
      <c r="U296" s="240"/>
    </row>
    <row r="297">
      <c r="A297" s="15"/>
      <c r="B297" s="15"/>
      <c r="C297" s="15"/>
      <c r="D297" s="15"/>
      <c r="E297" s="15"/>
      <c r="F297" s="15"/>
      <c r="G297" s="15"/>
      <c r="H297" s="15"/>
      <c r="I297" s="15"/>
      <c r="J297" s="15"/>
      <c r="K297" s="15"/>
      <c r="L297" s="15"/>
      <c r="M297" s="15"/>
      <c r="N297" s="15"/>
      <c r="O297" s="15"/>
      <c r="P297" s="15"/>
      <c r="Q297" s="15"/>
      <c r="R297" s="15"/>
      <c r="T297" s="240"/>
      <c r="U297" s="240"/>
    </row>
    <row r="298">
      <c r="A298" s="15"/>
      <c r="B298" s="15"/>
      <c r="C298" s="15"/>
      <c r="D298" s="15"/>
      <c r="E298" s="15"/>
      <c r="F298" s="15"/>
      <c r="G298" s="15"/>
      <c r="H298" s="15"/>
      <c r="I298" s="15"/>
      <c r="J298" s="15"/>
      <c r="K298" s="15"/>
      <c r="L298" s="15"/>
      <c r="M298" s="15"/>
      <c r="N298" s="15"/>
      <c r="O298" s="15"/>
      <c r="P298" s="15"/>
      <c r="Q298" s="15"/>
      <c r="R298" s="15"/>
      <c r="T298" s="240"/>
      <c r="U298" s="240"/>
    </row>
    <row r="299">
      <c r="A299" s="15"/>
      <c r="B299" s="15"/>
      <c r="C299" s="15"/>
      <c r="D299" s="15"/>
      <c r="E299" s="15"/>
      <c r="F299" s="15"/>
      <c r="G299" s="15"/>
      <c r="H299" s="15"/>
      <c r="I299" s="15"/>
      <c r="J299" s="15"/>
      <c r="K299" s="15"/>
      <c r="L299" s="15"/>
      <c r="M299" s="15"/>
      <c r="N299" s="15"/>
      <c r="O299" s="15"/>
      <c r="P299" s="15"/>
      <c r="Q299" s="15"/>
      <c r="R299" s="15"/>
      <c r="T299" s="240"/>
      <c r="U299" s="240"/>
    </row>
    <row r="300">
      <c r="A300" s="15"/>
      <c r="B300" s="15"/>
      <c r="C300" s="15"/>
      <c r="D300" s="15"/>
      <c r="E300" s="15"/>
      <c r="F300" s="15"/>
      <c r="G300" s="15"/>
      <c r="H300" s="15"/>
      <c r="I300" s="15"/>
      <c r="J300" s="15"/>
      <c r="K300" s="15"/>
      <c r="L300" s="15"/>
      <c r="M300" s="15"/>
      <c r="N300" s="15"/>
      <c r="O300" s="15"/>
      <c r="P300" s="15"/>
      <c r="Q300" s="15"/>
      <c r="R300" s="15"/>
      <c r="T300" s="240"/>
      <c r="U300" s="240"/>
    </row>
    <row r="301">
      <c r="A301" s="15"/>
      <c r="B301" s="15"/>
      <c r="C301" s="15"/>
      <c r="D301" s="15"/>
      <c r="E301" s="15"/>
      <c r="F301" s="15"/>
      <c r="G301" s="15"/>
      <c r="H301" s="15"/>
      <c r="I301" s="15"/>
      <c r="J301" s="15"/>
      <c r="K301" s="15"/>
      <c r="L301" s="15"/>
      <c r="M301" s="15"/>
      <c r="N301" s="15"/>
      <c r="O301" s="15"/>
      <c r="P301" s="15"/>
      <c r="Q301" s="15"/>
      <c r="R301" s="15"/>
      <c r="T301" s="240"/>
      <c r="U301" s="240"/>
    </row>
    <row r="302">
      <c r="A302" s="15"/>
      <c r="B302" s="15"/>
      <c r="C302" s="15"/>
      <c r="D302" s="15"/>
      <c r="E302" s="15"/>
      <c r="F302" s="15"/>
      <c r="G302" s="15"/>
      <c r="H302" s="15"/>
      <c r="I302" s="15"/>
      <c r="J302" s="15"/>
      <c r="K302" s="15"/>
      <c r="L302" s="15"/>
      <c r="M302" s="15"/>
      <c r="N302" s="15"/>
      <c r="O302" s="15"/>
      <c r="P302" s="15"/>
      <c r="Q302" s="15"/>
      <c r="R302" s="15"/>
      <c r="T302" s="240"/>
      <c r="U302" s="240"/>
    </row>
    <row r="303">
      <c r="A303" s="15"/>
      <c r="B303" s="15"/>
      <c r="C303" s="15"/>
      <c r="D303" s="15"/>
      <c r="E303" s="15"/>
      <c r="F303" s="15"/>
      <c r="G303" s="15"/>
      <c r="H303" s="15"/>
      <c r="I303" s="15"/>
      <c r="J303" s="15"/>
      <c r="K303" s="15"/>
      <c r="L303" s="15"/>
      <c r="M303" s="15"/>
      <c r="N303" s="15"/>
      <c r="O303" s="15"/>
      <c r="P303" s="15"/>
      <c r="Q303" s="15"/>
      <c r="R303" s="15"/>
      <c r="T303" s="240"/>
      <c r="U303" s="240"/>
    </row>
    <row r="304">
      <c r="A304" s="15"/>
      <c r="B304" s="15"/>
      <c r="C304" s="15"/>
      <c r="D304" s="15"/>
      <c r="E304" s="15"/>
      <c r="F304" s="15"/>
      <c r="G304" s="15"/>
      <c r="H304" s="15"/>
      <c r="I304" s="15"/>
      <c r="J304" s="15"/>
      <c r="K304" s="15"/>
      <c r="L304" s="15"/>
      <c r="M304" s="15"/>
      <c r="N304" s="15"/>
      <c r="O304" s="15"/>
      <c r="P304" s="15"/>
      <c r="Q304" s="15"/>
      <c r="R304" s="15"/>
      <c r="T304" s="240"/>
      <c r="U304" s="240"/>
    </row>
    <row r="305">
      <c r="A305" s="15"/>
      <c r="B305" s="15"/>
      <c r="C305" s="15"/>
      <c r="D305" s="15"/>
      <c r="E305" s="15"/>
      <c r="F305" s="15"/>
      <c r="G305" s="15"/>
      <c r="H305" s="15"/>
      <c r="I305" s="15"/>
      <c r="J305" s="15"/>
      <c r="K305" s="15"/>
      <c r="L305" s="15"/>
      <c r="M305" s="15"/>
      <c r="N305" s="15"/>
      <c r="O305" s="15"/>
      <c r="P305" s="15"/>
      <c r="Q305" s="15"/>
      <c r="R305" s="15"/>
      <c r="T305" s="240"/>
      <c r="U305" s="240"/>
    </row>
    <row r="306">
      <c r="A306" s="15"/>
      <c r="B306" s="15"/>
      <c r="C306" s="15"/>
      <c r="D306" s="15"/>
      <c r="E306" s="15"/>
      <c r="F306" s="15"/>
      <c r="G306" s="15"/>
      <c r="H306" s="15"/>
      <c r="I306" s="15"/>
      <c r="J306" s="15"/>
      <c r="K306" s="15"/>
      <c r="L306" s="15"/>
      <c r="M306" s="15"/>
      <c r="N306" s="15"/>
      <c r="O306" s="15"/>
      <c r="P306" s="15"/>
      <c r="Q306" s="15"/>
      <c r="R306" s="15"/>
      <c r="T306" s="240"/>
      <c r="U306" s="240"/>
    </row>
    <row r="307">
      <c r="A307" s="15"/>
      <c r="B307" s="15"/>
      <c r="C307" s="15"/>
      <c r="D307" s="15"/>
      <c r="E307" s="15"/>
      <c r="F307" s="15"/>
      <c r="G307" s="15"/>
      <c r="H307" s="15"/>
      <c r="I307" s="15"/>
      <c r="J307" s="15"/>
      <c r="K307" s="15"/>
      <c r="L307" s="15"/>
      <c r="M307" s="15"/>
      <c r="N307" s="15"/>
      <c r="O307" s="15"/>
      <c r="P307" s="15"/>
      <c r="Q307" s="15"/>
      <c r="R307" s="15"/>
      <c r="T307" s="240"/>
      <c r="U307" s="240"/>
    </row>
    <row r="308">
      <c r="A308" s="15"/>
      <c r="B308" s="15"/>
      <c r="C308" s="15"/>
      <c r="D308" s="15"/>
      <c r="E308" s="15"/>
      <c r="F308" s="15"/>
      <c r="G308" s="15"/>
      <c r="H308" s="15"/>
      <c r="I308" s="15"/>
      <c r="J308" s="15"/>
      <c r="K308" s="15"/>
      <c r="L308" s="15"/>
      <c r="M308" s="15"/>
      <c r="N308" s="15"/>
      <c r="O308" s="15"/>
      <c r="P308" s="15"/>
      <c r="Q308" s="15"/>
      <c r="R308" s="15"/>
      <c r="T308" s="240"/>
      <c r="U308" s="240"/>
    </row>
    <row r="309">
      <c r="A309" s="15"/>
      <c r="B309" s="15"/>
      <c r="C309" s="15"/>
      <c r="D309" s="15"/>
      <c r="E309" s="15"/>
      <c r="F309" s="15"/>
      <c r="G309" s="15"/>
      <c r="H309" s="15"/>
      <c r="I309" s="15"/>
      <c r="J309" s="15"/>
      <c r="K309" s="15"/>
      <c r="L309" s="15"/>
      <c r="M309" s="15"/>
      <c r="N309" s="15"/>
      <c r="O309" s="15"/>
      <c r="P309" s="15"/>
      <c r="Q309" s="15"/>
      <c r="R309" s="15"/>
      <c r="T309" s="240"/>
      <c r="U309" s="240"/>
    </row>
    <row r="310">
      <c r="A310" s="15"/>
      <c r="B310" s="15"/>
      <c r="C310" s="15"/>
      <c r="D310" s="15"/>
      <c r="E310" s="15"/>
      <c r="F310" s="15"/>
      <c r="G310" s="15"/>
      <c r="H310" s="15"/>
      <c r="I310" s="15"/>
      <c r="J310" s="15"/>
      <c r="K310" s="15"/>
      <c r="L310" s="15"/>
      <c r="M310" s="15"/>
      <c r="N310" s="15"/>
      <c r="O310" s="15"/>
      <c r="P310" s="15"/>
      <c r="Q310" s="15"/>
      <c r="R310" s="15"/>
      <c r="T310" s="240"/>
      <c r="U310" s="240"/>
    </row>
    <row r="311">
      <c r="A311" s="15"/>
      <c r="B311" s="15"/>
      <c r="C311" s="15"/>
      <c r="D311" s="15"/>
      <c r="E311" s="15"/>
      <c r="F311" s="15"/>
      <c r="G311" s="15"/>
      <c r="H311" s="15"/>
      <c r="I311" s="15"/>
      <c r="J311" s="15"/>
      <c r="K311" s="15"/>
      <c r="L311" s="15"/>
      <c r="M311" s="15"/>
      <c r="N311" s="15"/>
      <c r="O311" s="15"/>
      <c r="P311" s="15"/>
      <c r="Q311" s="15"/>
      <c r="R311" s="15"/>
      <c r="T311" s="240"/>
      <c r="U311" s="240"/>
    </row>
    <row r="312">
      <c r="A312" s="15"/>
      <c r="B312" s="15"/>
      <c r="C312" s="15"/>
      <c r="D312" s="15"/>
      <c r="E312" s="15"/>
      <c r="F312" s="15"/>
      <c r="G312" s="15"/>
      <c r="H312" s="15"/>
      <c r="I312" s="15"/>
      <c r="J312" s="15"/>
      <c r="K312" s="15"/>
      <c r="L312" s="15"/>
      <c r="M312" s="15"/>
      <c r="N312" s="15"/>
      <c r="O312" s="15"/>
      <c r="P312" s="15"/>
      <c r="Q312" s="15"/>
      <c r="R312" s="15"/>
      <c r="T312" s="240"/>
      <c r="U312" s="240"/>
    </row>
    <row r="313">
      <c r="A313" s="15"/>
      <c r="B313" s="15"/>
      <c r="C313" s="15"/>
      <c r="D313" s="15"/>
      <c r="E313" s="15"/>
      <c r="F313" s="15"/>
      <c r="G313" s="15"/>
      <c r="H313" s="15"/>
      <c r="I313" s="15"/>
      <c r="J313" s="15"/>
      <c r="K313" s="15"/>
      <c r="L313" s="15"/>
      <c r="M313" s="15"/>
      <c r="N313" s="15"/>
      <c r="O313" s="15"/>
      <c r="P313" s="15"/>
      <c r="Q313" s="15"/>
      <c r="R313" s="15"/>
      <c r="T313" s="240"/>
      <c r="U313" s="240"/>
    </row>
    <row r="314">
      <c r="A314" s="15"/>
      <c r="B314" s="15"/>
      <c r="C314" s="15"/>
      <c r="D314" s="15"/>
      <c r="E314" s="15"/>
      <c r="F314" s="15"/>
      <c r="G314" s="15"/>
      <c r="H314" s="15"/>
      <c r="I314" s="15"/>
      <c r="J314" s="15"/>
      <c r="K314" s="15"/>
      <c r="L314" s="15"/>
      <c r="M314" s="15"/>
      <c r="N314" s="15"/>
      <c r="O314" s="15"/>
      <c r="P314" s="15"/>
      <c r="Q314" s="15"/>
      <c r="R314" s="15"/>
      <c r="T314" s="240"/>
      <c r="U314" s="240"/>
    </row>
    <row r="315">
      <c r="A315" s="15"/>
      <c r="B315" s="15"/>
      <c r="C315" s="15"/>
      <c r="D315" s="15"/>
      <c r="E315" s="15"/>
      <c r="F315" s="15"/>
      <c r="G315" s="15"/>
      <c r="H315" s="15"/>
      <c r="I315" s="15"/>
      <c r="J315" s="15"/>
      <c r="K315" s="15"/>
      <c r="L315" s="15"/>
      <c r="M315" s="15"/>
      <c r="N315" s="15"/>
      <c r="O315" s="15"/>
      <c r="P315" s="15"/>
      <c r="Q315" s="15"/>
      <c r="R315" s="15"/>
      <c r="T315" s="240"/>
      <c r="U315" s="240"/>
    </row>
    <row r="316">
      <c r="A316" s="15"/>
      <c r="B316" s="15"/>
      <c r="C316" s="15"/>
      <c r="D316" s="15"/>
      <c r="E316" s="15"/>
      <c r="F316" s="15"/>
      <c r="G316" s="15"/>
      <c r="H316" s="15"/>
      <c r="I316" s="15"/>
      <c r="J316" s="15"/>
      <c r="K316" s="15"/>
      <c r="L316" s="15"/>
      <c r="M316" s="15"/>
      <c r="N316" s="15"/>
      <c r="O316" s="15"/>
      <c r="P316" s="15"/>
      <c r="Q316" s="15"/>
      <c r="R316" s="15"/>
      <c r="T316" s="240"/>
      <c r="U316" s="240"/>
    </row>
    <row r="317">
      <c r="A317" s="15"/>
      <c r="B317" s="15"/>
      <c r="C317" s="15"/>
      <c r="D317" s="15"/>
      <c r="E317" s="15"/>
      <c r="F317" s="15"/>
      <c r="G317" s="15"/>
      <c r="H317" s="15"/>
      <c r="I317" s="15"/>
      <c r="J317" s="15"/>
      <c r="K317" s="15"/>
      <c r="L317" s="15"/>
      <c r="M317" s="15"/>
      <c r="N317" s="15"/>
      <c r="O317" s="15"/>
      <c r="P317" s="15"/>
      <c r="Q317" s="15"/>
      <c r="R317" s="15"/>
      <c r="T317" s="240"/>
      <c r="U317" s="240"/>
    </row>
    <row r="318">
      <c r="A318" s="15"/>
      <c r="B318" s="15"/>
      <c r="C318" s="15"/>
      <c r="D318" s="15"/>
      <c r="E318" s="15"/>
      <c r="F318" s="15"/>
      <c r="G318" s="15"/>
      <c r="H318" s="15"/>
      <c r="I318" s="15"/>
      <c r="J318" s="15"/>
      <c r="K318" s="15"/>
      <c r="L318" s="15"/>
      <c r="M318" s="15"/>
      <c r="N318" s="15"/>
      <c r="O318" s="15"/>
      <c r="P318" s="15"/>
      <c r="Q318" s="15"/>
      <c r="R318" s="15"/>
      <c r="T318" s="240"/>
      <c r="U318" s="240"/>
    </row>
    <row r="319">
      <c r="A319" s="15"/>
      <c r="B319" s="15"/>
      <c r="C319" s="15"/>
      <c r="D319" s="15"/>
      <c r="E319" s="15"/>
      <c r="F319" s="15"/>
      <c r="G319" s="15"/>
      <c r="H319" s="15"/>
      <c r="I319" s="15"/>
      <c r="J319" s="15"/>
      <c r="K319" s="15"/>
      <c r="L319" s="15"/>
      <c r="M319" s="15"/>
      <c r="N319" s="15"/>
      <c r="O319" s="15"/>
      <c r="P319" s="15"/>
      <c r="Q319" s="15"/>
      <c r="R319" s="15"/>
      <c r="T319" s="240"/>
      <c r="U319" s="240"/>
    </row>
    <row r="320">
      <c r="A320" s="15"/>
      <c r="B320" s="15"/>
      <c r="C320" s="15"/>
      <c r="D320" s="15"/>
      <c r="E320" s="15"/>
      <c r="F320" s="15"/>
      <c r="G320" s="15"/>
      <c r="H320" s="15"/>
      <c r="I320" s="15"/>
      <c r="J320" s="15"/>
      <c r="K320" s="15"/>
      <c r="L320" s="15"/>
      <c r="M320" s="15"/>
      <c r="N320" s="15"/>
      <c r="O320" s="15"/>
      <c r="P320" s="15"/>
      <c r="Q320" s="15"/>
      <c r="R320" s="15"/>
      <c r="T320" s="240"/>
      <c r="U320" s="240"/>
    </row>
    <row r="321">
      <c r="A321" s="15"/>
      <c r="B321" s="15"/>
      <c r="C321" s="15"/>
      <c r="D321" s="15"/>
      <c r="E321" s="15"/>
      <c r="F321" s="15"/>
      <c r="G321" s="15"/>
      <c r="H321" s="15"/>
      <c r="I321" s="15"/>
      <c r="J321" s="15"/>
      <c r="K321" s="15"/>
      <c r="L321" s="15"/>
      <c r="M321" s="15"/>
      <c r="N321" s="15"/>
      <c r="O321" s="15"/>
      <c r="P321" s="15"/>
      <c r="Q321" s="15"/>
      <c r="R321" s="15"/>
      <c r="T321" s="240"/>
      <c r="U321" s="240"/>
    </row>
    <row r="322">
      <c r="A322" s="15"/>
      <c r="B322" s="15"/>
      <c r="C322" s="15"/>
      <c r="D322" s="15"/>
      <c r="E322" s="15"/>
      <c r="F322" s="15"/>
      <c r="G322" s="15"/>
      <c r="H322" s="15"/>
      <c r="I322" s="15"/>
      <c r="J322" s="15"/>
      <c r="K322" s="15"/>
      <c r="L322" s="15"/>
      <c r="M322" s="15"/>
      <c r="N322" s="15"/>
      <c r="O322" s="15"/>
      <c r="P322" s="15"/>
      <c r="Q322" s="15"/>
      <c r="R322" s="15"/>
      <c r="T322" s="240"/>
      <c r="U322" s="240"/>
    </row>
    <row r="323">
      <c r="A323" s="15"/>
      <c r="B323" s="15"/>
      <c r="C323" s="15"/>
      <c r="D323" s="15"/>
      <c r="E323" s="15"/>
      <c r="F323" s="15"/>
      <c r="G323" s="15"/>
      <c r="H323" s="15"/>
      <c r="I323" s="15"/>
      <c r="J323" s="15"/>
      <c r="K323" s="15"/>
      <c r="L323" s="15"/>
      <c r="M323" s="15"/>
      <c r="N323" s="15"/>
      <c r="O323" s="15"/>
      <c r="P323" s="15"/>
      <c r="Q323" s="15"/>
      <c r="R323" s="15"/>
      <c r="T323" s="240"/>
      <c r="U323" s="240"/>
    </row>
    <row r="324">
      <c r="A324" s="15"/>
      <c r="B324" s="15"/>
      <c r="C324" s="15"/>
      <c r="D324" s="15"/>
      <c r="E324" s="15"/>
      <c r="F324" s="15"/>
      <c r="G324" s="15"/>
      <c r="H324" s="15"/>
      <c r="I324" s="15"/>
      <c r="J324" s="15"/>
      <c r="K324" s="15"/>
      <c r="L324" s="15"/>
      <c r="M324" s="15"/>
      <c r="N324" s="15"/>
      <c r="O324" s="15"/>
      <c r="P324" s="15"/>
      <c r="Q324" s="15"/>
      <c r="R324" s="15"/>
      <c r="T324" s="240"/>
      <c r="U324" s="240"/>
    </row>
    <row r="325">
      <c r="A325" s="15"/>
      <c r="B325" s="15"/>
      <c r="C325" s="15"/>
      <c r="D325" s="15"/>
      <c r="E325" s="15"/>
      <c r="F325" s="15"/>
      <c r="G325" s="15"/>
      <c r="H325" s="15"/>
      <c r="I325" s="15"/>
      <c r="J325" s="15"/>
      <c r="K325" s="15"/>
      <c r="L325" s="15"/>
      <c r="M325" s="15"/>
      <c r="N325" s="15"/>
      <c r="O325" s="15"/>
      <c r="P325" s="15"/>
      <c r="Q325" s="15"/>
      <c r="R325" s="15"/>
      <c r="T325" s="240"/>
      <c r="U325" s="240"/>
    </row>
    <row r="326">
      <c r="A326" s="15"/>
      <c r="B326" s="15"/>
      <c r="C326" s="15"/>
      <c r="D326" s="15"/>
      <c r="E326" s="15"/>
      <c r="F326" s="15"/>
      <c r="G326" s="15"/>
      <c r="H326" s="15"/>
      <c r="I326" s="15"/>
      <c r="J326" s="15"/>
      <c r="K326" s="15"/>
      <c r="L326" s="15"/>
      <c r="M326" s="15"/>
      <c r="N326" s="15"/>
      <c r="O326" s="15"/>
      <c r="P326" s="15"/>
      <c r="Q326" s="15"/>
      <c r="R326" s="15"/>
      <c r="T326" s="240"/>
      <c r="U326" s="240"/>
    </row>
    <row r="327">
      <c r="A327" s="15"/>
      <c r="B327" s="15"/>
      <c r="C327" s="15"/>
      <c r="D327" s="15"/>
      <c r="E327" s="15"/>
      <c r="F327" s="15"/>
      <c r="G327" s="15"/>
      <c r="H327" s="15"/>
      <c r="I327" s="15"/>
      <c r="J327" s="15"/>
      <c r="K327" s="15"/>
      <c r="L327" s="15"/>
      <c r="M327" s="15"/>
      <c r="N327" s="15"/>
      <c r="O327" s="15"/>
      <c r="P327" s="15"/>
      <c r="Q327" s="15"/>
      <c r="R327" s="15"/>
      <c r="T327" s="240"/>
      <c r="U327" s="240"/>
    </row>
    <row r="328">
      <c r="A328" s="15"/>
      <c r="B328" s="15"/>
      <c r="C328" s="15"/>
      <c r="D328" s="15"/>
      <c r="E328" s="15"/>
      <c r="F328" s="15"/>
      <c r="G328" s="15"/>
      <c r="H328" s="15"/>
      <c r="I328" s="15"/>
      <c r="J328" s="15"/>
      <c r="K328" s="15"/>
      <c r="L328" s="15"/>
      <c r="M328" s="15"/>
      <c r="N328" s="15"/>
      <c r="O328" s="15"/>
      <c r="P328" s="15"/>
      <c r="Q328" s="15"/>
      <c r="R328" s="15"/>
      <c r="T328" s="240"/>
      <c r="U328" s="240"/>
    </row>
    <row r="329">
      <c r="A329" s="15"/>
      <c r="B329" s="15"/>
      <c r="C329" s="15"/>
      <c r="D329" s="15"/>
      <c r="E329" s="15"/>
      <c r="F329" s="15"/>
      <c r="G329" s="15"/>
      <c r="H329" s="15"/>
      <c r="I329" s="15"/>
      <c r="J329" s="15"/>
      <c r="K329" s="15"/>
      <c r="L329" s="15"/>
      <c r="M329" s="15"/>
      <c r="N329" s="15"/>
      <c r="O329" s="15"/>
      <c r="P329" s="15"/>
      <c r="Q329" s="15"/>
      <c r="R329" s="15"/>
      <c r="T329" s="240"/>
      <c r="U329" s="240"/>
    </row>
    <row r="330">
      <c r="A330" s="15"/>
      <c r="B330" s="15"/>
      <c r="C330" s="15"/>
      <c r="D330" s="15"/>
      <c r="E330" s="15"/>
      <c r="F330" s="15"/>
      <c r="G330" s="15"/>
      <c r="H330" s="15"/>
      <c r="I330" s="15"/>
      <c r="J330" s="15"/>
      <c r="K330" s="15"/>
      <c r="L330" s="15"/>
      <c r="M330" s="15"/>
      <c r="N330" s="15"/>
      <c r="O330" s="15"/>
      <c r="P330" s="15"/>
      <c r="Q330" s="15"/>
      <c r="R330" s="15"/>
      <c r="T330" s="240"/>
      <c r="U330" s="240"/>
    </row>
    <row r="331">
      <c r="A331" s="15"/>
      <c r="B331" s="15"/>
      <c r="C331" s="15"/>
      <c r="D331" s="15"/>
      <c r="E331" s="15"/>
      <c r="F331" s="15"/>
      <c r="G331" s="15"/>
      <c r="H331" s="15"/>
      <c r="I331" s="15"/>
      <c r="J331" s="15"/>
      <c r="K331" s="15"/>
      <c r="L331" s="15"/>
      <c r="M331" s="15"/>
      <c r="N331" s="15"/>
      <c r="O331" s="15"/>
      <c r="P331" s="15"/>
      <c r="Q331" s="15"/>
      <c r="R331" s="15"/>
      <c r="T331" s="240"/>
      <c r="U331" s="240"/>
    </row>
    <row r="332">
      <c r="A332" s="15"/>
      <c r="B332" s="15"/>
      <c r="C332" s="15"/>
      <c r="D332" s="15"/>
      <c r="E332" s="15"/>
      <c r="F332" s="15"/>
      <c r="G332" s="15"/>
      <c r="H332" s="15"/>
      <c r="I332" s="15"/>
      <c r="J332" s="15"/>
      <c r="K332" s="15"/>
      <c r="L332" s="15"/>
      <c r="M332" s="15"/>
      <c r="N332" s="15"/>
      <c r="O332" s="15"/>
      <c r="P332" s="15"/>
      <c r="Q332" s="15"/>
      <c r="R332" s="15"/>
      <c r="T332" s="240"/>
      <c r="U332" s="240"/>
    </row>
    <row r="333">
      <c r="A333" s="15"/>
      <c r="B333" s="15"/>
      <c r="C333" s="15"/>
      <c r="D333" s="15"/>
      <c r="E333" s="15"/>
      <c r="F333" s="15"/>
      <c r="G333" s="15"/>
      <c r="H333" s="15"/>
      <c r="I333" s="15"/>
      <c r="J333" s="15"/>
      <c r="K333" s="15"/>
      <c r="L333" s="15"/>
      <c r="M333" s="15"/>
      <c r="N333" s="15"/>
      <c r="O333" s="15"/>
      <c r="P333" s="15"/>
      <c r="Q333" s="15"/>
      <c r="R333" s="15"/>
      <c r="T333" s="240"/>
      <c r="U333" s="240"/>
    </row>
    <row r="334">
      <c r="A334" s="15"/>
      <c r="B334" s="15"/>
      <c r="C334" s="15"/>
      <c r="D334" s="15"/>
      <c r="E334" s="15"/>
      <c r="F334" s="15"/>
      <c r="G334" s="15"/>
      <c r="H334" s="15"/>
      <c r="I334" s="15"/>
      <c r="J334" s="15"/>
      <c r="K334" s="15"/>
      <c r="L334" s="15"/>
      <c r="M334" s="15"/>
      <c r="N334" s="15"/>
      <c r="O334" s="15"/>
      <c r="P334" s="15"/>
      <c r="Q334" s="15"/>
      <c r="R334" s="15"/>
      <c r="T334" s="240"/>
      <c r="U334" s="240"/>
    </row>
    <row r="335">
      <c r="A335" s="15"/>
      <c r="B335" s="15"/>
      <c r="C335" s="15"/>
      <c r="D335" s="15"/>
      <c r="E335" s="15"/>
      <c r="F335" s="15"/>
      <c r="G335" s="15"/>
      <c r="H335" s="15"/>
      <c r="I335" s="15"/>
      <c r="J335" s="15"/>
      <c r="K335" s="15"/>
      <c r="L335" s="15"/>
      <c r="M335" s="15"/>
      <c r="N335" s="15"/>
      <c r="O335" s="15"/>
      <c r="P335" s="15"/>
      <c r="Q335" s="15"/>
      <c r="R335" s="15"/>
      <c r="T335" s="240"/>
      <c r="U335" s="240"/>
    </row>
    <row r="336">
      <c r="A336" s="15"/>
      <c r="B336" s="15"/>
      <c r="C336" s="15"/>
      <c r="D336" s="15"/>
      <c r="E336" s="15"/>
      <c r="F336" s="15"/>
      <c r="G336" s="15"/>
      <c r="H336" s="15"/>
      <c r="I336" s="15"/>
      <c r="J336" s="15"/>
      <c r="K336" s="15"/>
      <c r="L336" s="15"/>
      <c r="M336" s="15"/>
      <c r="N336" s="15"/>
      <c r="O336" s="15"/>
      <c r="P336" s="15"/>
      <c r="Q336" s="15"/>
      <c r="R336" s="15"/>
      <c r="T336" s="240"/>
      <c r="U336" s="240"/>
    </row>
    <row r="337">
      <c r="A337" s="15"/>
      <c r="B337" s="15"/>
      <c r="C337" s="15"/>
      <c r="D337" s="15"/>
      <c r="E337" s="15"/>
      <c r="F337" s="15"/>
      <c r="G337" s="15"/>
      <c r="H337" s="15"/>
      <c r="I337" s="15"/>
      <c r="J337" s="15"/>
      <c r="K337" s="15"/>
      <c r="L337" s="15"/>
      <c r="M337" s="15"/>
      <c r="N337" s="15"/>
      <c r="O337" s="15"/>
      <c r="P337" s="15"/>
      <c r="Q337" s="15"/>
      <c r="R337" s="15"/>
      <c r="T337" s="240"/>
      <c r="U337" s="240"/>
    </row>
    <row r="338">
      <c r="A338" s="15"/>
      <c r="B338" s="15"/>
      <c r="C338" s="15"/>
      <c r="D338" s="15"/>
      <c r="E338" s="15"/>
      <c r="F338" s="15"/>
      <c r="G338" s="15"/>
      <c r="H338" s="15"/>
      <c r="I338" s="15"/>
      <c r="J338" s="15"/>
      <c r="K338" s="15"/>
      <c r="L338" s="15"/>
      <c r="M338" s="15"/>
      <c r="N338" s="15"/>
      <c r="O338" s="15"/>
      <c r="P338" s="15"/>
      <c r="Q338" s="15"/>
      <c r="R338" s="15"/>
      <c r="T338" s="240"/>
      <c r="U338" s="240"/>
    </row>
    <row r="339">
      <c r="A339" s="15"/>
      <c r="B339" s="15"/>
      <c r="C339" s="15"/>
      <c r="D339" s="15"/>
      <c r="E339" s="15"/>
      <c r="F339" s="15"/>
      <c r="G339" s="15"/>
      <c r="H339" s="15"/>
      <c r="I339" s="15"/>
      <c r="J339" s="15"/>
      <c r="K339" s="15"/>
      <c r="L339" s="15"/>
      <c r="M339" s="15"/>
      <c r="N339" s="15"/>
      <c r="O339" s="15"/>
      <c r="P339" s="15"/>
      <c r="Q339" s="15"/>
      <c r="R339" s="15"/>
      <c r="T339" s="240"/>
      <c r="U339" s="240"/>
    </row>
    <row r="340">
      <c r="A340" s="15"/>
      <c r="B340" s="15"/>
      <c r="C340" s="15"/>
      <c r="D340" s="15"/>
      <c r="E340" s="15"/>
      <c r="F340" s="15"/>
      <c r="G340" s="15"/>
      <c r="H340" s="15"/>
      <c r="I340" s="15"/>
      <c r="J340" s="15"/>
      <c r="K340" s="15"/>
      <c r="L340" s="15"/>
      <c r="M340" s="15"/>
      <c r="N340" s="15"/>
      <c r="O340" s="15"/>
      <c r="P340" s="15"/>
      <c r="Q340" s="15"/>
      <c r="R340" s="15"/>
      <c r="T340" s="240"/>
      <c r="U340" s="240"/>
    </row>
    <row r="341">
      <c r="A341" s="15"/>
      <c r="B341" s="15"/>
      <c r="C341" s="15"/>
      <c r="D341" s="15"/>
      <c r="E341" s="15"/>
      <c r="F341" s="15"/>
      <c r="G341" s="15"/>
      <c r="H341" s="15"/>
      <c r="I341" s="15"/>
      <c r="J341" s="15"/>
      <c r="K341" s="15"/>
      <c r="L341" s="15"/>
      <c r="M341" s="15"/>
      <c r="N341" s="15"/>
      <c r="O341" s="15"/>
      <c r="P341" s="15"/>
      <c r="Q341" s="15"/>
      <c r="R341" s="15"/>
      <c r="T341" s="240"/>
      <c r="U341" s="240"/>
    </row>
    <row r="342">
      <c r="A342" s="15"/>
      <c r="B342" s="15"/>
      <c r="C342" s="15"/>
      <c r="D342" s="15"/>
      <c r="E342" s="15"/>
      <c r="F342" s="15"/>
      <c r="G342" s="15"/>
      <c r="H342" s="15"/>
      <c r="I342" s="15"/>
      <c r="J342" s="15"/>
      <c r="K342" s="15"/>
      <c r="L342" s="15"/>
      <c r="M342" s="15"/>
      <c r="N342" s="15"/>
      <c r="O342" s="15"/>
      <c r="P342" s="15"/>
      <c r="Q342" s="15"/>
      <c r="R342" s="15"/>
      <c r="T342" s="240"/>
      <c r="U342" s="240"/>
    </row>
    <row r="343">
      <c r="A343" s="15"/>
      <c r="B343" s="15"/>
      <c r="C343" s="15"/>
      <c r="D343" s="15"/>
      <c r="E343" s="15"/>
      <c r="F343" s="15"/>
      <c r="G343" s="15"/>
      <c r="H343" s="15"/>
      <c r="I343" s="15"/>
      <c r="J343" s="15"/>
      <c r="K343" s="15"/>
      <c r="L343" s="15"/>
      <c r="M343" s="15"/>
      <c r="N343" s="15"/>
      <c r="O343" s="15"/>
      <c r="P343" s="15"/>
      <c r="Q343" s="15"/>
      <c r="R343" s="15"/>
      <c r="T343" s="240"/>
      <c r="U343" s="240"/>
    </row>
    <row r="344">
      <c r="A344" s="15"/>
      <c r="B344" s="15"/>
      <c r="C344" s="15"/>
      <c r="D344" s="15"/>
      <c r="E344" s="15"/>
      <c r="F344" s="15"/>
      <c r="G344" s="15"/>
      <c r="H344" s="15"/>
      <c r="I344" s="15"/>
      <c r="J344" s="15"/>
      <c r="K344" s="15"/>
      <c r="L344" s="15"/>
      <c r="M344" s="15"/>
      <c r="N344" s="15"/>
      <c r="O344" s="15"/>
      <c r="P344" s="15"/>
      <c r="Q344" s="15"/>
      <c r="R344" s="15"/>
      <c r="T344" s="240"/>
      <c r="U344" s="240"/>
    </row>
    <row r="345">
      <c r="A345" s="15"/>
      <c r="B345" s="15"/>
      <c r="C345" s="15"/>
      <c r="D345" s="15"/>
      <c r="E345" s="15"/>
      <c r="F345" s="15"/>
      <c r="G345" s="15"/>
      <c r="H345" s="15"/>
      <c r="I345" s="15"/>
      <c r="J345" s="15"/>
      <c r="K345" s="15"/>
      <c r="L345" s="15"/>
      <c r="M345" s="15"/>
      <c r="N345" s="15"/>
      <c r="O345" s="15"/>
      <c r="P345" s="15"/>
      <c r="Q345" s="15"/>
      <c r="R345" s="15"/>
      <c r="T345" s="240"/>
      <c r="U345" s="240"/>
    </row>
    <row r="346">
      <c r="A346" s="15"/>
      <c r="B346" s="15"/>
      <c r="C346" s="15"/>
      <c r="D346" s="15"/>
      <c r="E346" s="15"/>
      <c r="F346" s="15"/>
      <c r="G346" s="15"/>
      <c r="H346" s="15"/>
      <c r="I346" s="15"/>
      <c r="J346" s="15"/>
      <c r="K346" s="15"/>
      <c r="L346" s="15"/>
      <c r="M346" s="15"/>
      <c r="N346" s="15"/>
      <c r="O346" s="15"/>
      <c r="P346" s="15"/>
      <c r="Q346" s="15"/>
      <c r="R346" s="15"/>
      <c r="T346" s="240"/>
      <c r="U346" s="240"/>
    </row>
    <row r="347">
      <c r="A347" s="15"/>
      <c r="B347" s="15"/>
      <c r="C347" s="15"/>
      <c r="D347" s="15"/>
      <c r="E347" s="15"/>
      <c r="F347" s="15"/>
      <c r="G347" s="15"/>
      <c r="H347" s="15"/>
      <c r="I347" s="15"/>
      <c r="J347" s="15"/>
      <c r="K347" s="15"/>
      <c r="L347" s="15"/>
      <c r="M347" s="15"/>
      <c r="N347" s="15"/>
      <c r="O347" s="15"/>
      <c r="P347" s="15"/>
      <c r="Q347" s="15"/>
      <c r="R347" s="15"/>
      <c r="T347" s="240"/>
      <c r="U347" s="240"/>
    </row>
    <row r="348">
      <c r="A348" s="15"/>
      <c r="B348" s="15"/>
      <c r="C348" s="15"/>
      <c r="D348" s="15"/>
      <c r="E348" s="15"/>
      <c r="F348" s="15"/>
      <c r="G348" s="15"/>
      <c r="H348" s="15"/>
      <c r="I348" s="15"/>
      <c r="J348" s="15"/>
      <c r="K348" s="15"/>
      <c r="L348" s="15"/>
      <c r="M348" s="15"/>
      <c r="N348" s="15"/>
      <c r="O348" s="15"/>
      <c r="P348" s="15"/>
      <c r="Q348" s="15"/>
      <c r="R348" s="15"/>
      <c r="T348" s="240"/>
      <c r="U348" s="240"/>
    </row>
    <row r="349">
      <c r="A349" s="15"/>
      <c r="B349" s="15"/>
      <c r="C349" s="15"/>
      <c r="D349" s="15"/>
      <c r="E349" s="15"/>
      <c r="F349" s="15"/>
      <c r="G349" s="15"/>
      <c r="H349" s="15"/>
      <c r="I349" s="15"/>
      <c r="J349" s="15"/>
      <c r="K349" s="15"/>
      <c r="L349" s="15"/>
      <c r="M349" s="15"/>
      <c r="N349" s="15"/>
      <c r="O349" s="15"/>
      <c r="P349" s="15"/>
      <c r="Q349" s="15"/>
      <c r="R349" s="15"/>
      <c r="T349" s="240"/>
      <c r="U349" s="240"/>
    </row>
    <row r="350">
      <c r="A350" s="15"/>
      <c r="B350" s="15"/>
      <c r="C350" s="15"/>
      <c r="D350" s="15"/>
      <c r="E350" s="15"/>
      <c r="F350" s="15"/>
      <c r="G350" s="15"/>
      <c r="H350" s="15"/>
      <c r="I350" s="15"/>
      <c r="J350" s="15"/>
      <c r="K350" s="15"/>
      <c r="L350" s="15"/>
      <c r="M350" s="15"/>
      <c r="N350" s="15"/>
      <c r="O350" s="15"/>
      <c r="P350" s="15"/>
      <c r="Q350" s="15"/>
      <c r="R350" s="15"/>
      <c r="T350" s="240"/>
      <c r="U350" s="240"/>
    </row>
    <row r="351">
      <c r="A351" s="15"/>
      <c r="B351" s="15"/>
      <c r="C351" s="15"/>
      <c r="D351" s="15"/>
      <c r="E351" s="15"/>
      <c r="F351" s="15"/>
      <c r="G351" s="15"/>
      <c r="H351" s="15"/>
      <c r="I351" s="15"/>
      <c r="J351" s="15"/>
      <c r="K351" s="15"/>
      <c r="L351" s="15"/>
      <c r="M351" s="15"/>
      <c r="N351" s="15"/>
      <c r="O351" s="15"/>
      <c r="P351" s="15"/>
      <c r="Q351" s="15"/>
      <c r="R351" s="15"/>
      <c r="T351" s="240"/>
      <c r="U351" s="240"/>
    </row>
    <row r="352">
      <c r="A352" s="15"/>
      <c r="B352" s="15"/>
      <c r="C352" s="15"/>
      <c r="D352" s="15"/>
      <c r="E352" s="15"/>
      <c r="F352" s="15"/>
      <c r="G352" s="15"/>
      <c r="H352" s="15"/>
      <c r="I352" s="15"/>
      <c r="J352" s="15"/>
      <c r="K352" s="15"/>
      <c r="L352" s="15"/>
      <c r="M352" s="15"/>
      <c r="N352" s="15"/>
      <c r="O352" s="15"/>
      <c r="P352" s="15"/>
      <c r="Q352" s="15"/>
      <c r="R352" s="15"/>
      <c r="T352" s="240"/>
      <c r="U352" s="240"/>
    </row>
    <row r="353">
      <c r="A353" s="15"/>
      <c r="B353" s="15"/>
      <c r="C353" s="15"/>
      <c r="D353" s="15"/>
      <c r="E353" s="15"/>
      <c r="F353" s="15"/>
      <c r="G353" s="15"/>
      <c r="H353" s="15"/>
      <c r="I353" s="15"/>
      <c r="J353" s="15"/>
      <c r="K353" s="15"/>
      <c r="L353" s="15"/>
      <c r="M353" s="15"/>
      <c r="N353" s="15"/>
      <c r="O353" s="15"/>
      <c r="P353" s="15"/>
      <c r="Q353" s="15"/>
      <c r="R353" s="15"/>
      <c r="T353" s="240"/>
      <c r="U353" s="240"/>
    </row>
    <row r="354">
      <c r="A354" s="15"/>
      <c r="B354" s="15"/>
      <c r="C354" s="15"/>
      <c r="D354" s="15"/>
      <c r="E354" s="15"/>
      <c r="F354" s="15"/>
      <c r="G354" s="15"/>
      <c r="H354" s="15"/>
      <c r="I354" s="15"/>
      <c r="J354" s="15"/>
      <c r="K354" s="15"/>
      <c r="L354" s="15"/>
      <c r="M354" s="15"/>
      <c r="N354" s="15"/>
      <c r="O354" s="15"/>
      <c r="P354" s="15"/>
      <c r="Q354" s="15"/>
      <c r="R354" s="15"/>
      <c r="T354" s="240"/>
      <c r="U354" s="240"/>
    </row>
    <row r="355">
      <c r="A355" s="15"/>
      <c r="B355" s="15"/>
      <c r="C355" s="15"/>
      <c r="D355" s="15"/>
      <c r="E355" s="15"/>
      <c r="F355" s="15"/>
      <c r="G355" s="15"/>
      <c r="H355" s="15"/>
      <c r="I355" s="15"/>
      <c r="J355" s="15"/>
      <c r="K355" s="15"/>
      <c r="L355" s="15"/>
      <c r="M355" s="15"/>
      <c r="N355" s="15"/>
      <c r="O355" s="15"/>
      <c r="P355" s="15"/>
      <c r="Q355" s="15"/>
      <c r="R355" s="15"/>
      <c r="T355" s="240"/>
      <c r="U355" s="240"/>
    </row>
    <row r="356">
      <c r="A356" s="15"/>
      <c r="B356" s="15"/>
      <c r="C356" s="15"/>
      <c r="D356" s="15"/>
      <c r="E356" s="15"/>
      <c r="F356" s="15"/>
      <c r="G356" s="15"/>
      <c r="H356" s="15"/>
      <c r="I356" s="15"/>
      <c r="J356" s="15"/>
      <c r="K356" s="15"/>
      <c r="L356" s="15"/>
      <c r="M356" s="15"/>
      <c r="N356" s="15"/>
      <c r="O356" s="15"/>
      <c r="P356" s="15"/>
      <c r="Q356" s="15"/>
      <c r="R356" s="15"/>
      <c r="T356" s="240"/>
      <c r="U356" s="240"/>
    </row>
    <row r="357">
      <c r="A357" s="15"/>
      <c r="B357" s="15"/>
      <c r="C357" s="15"/>
      <c r="D357" s="15"/>
      <c r="E357" s="15"/>
      <c r="F357" s="15"/>
      <c r="G357" s="15"/>
      <c r="H357" s="15"/>
      <c r="I357" s="15"/>
      <c r="J357" s="15"/>
      <c r="K357" s="15"/>
      <c r="L357" s="15"/>
      <c r="M357" s="15"/>
      <c r="N357" s="15"/>
      <c r="O357" s="15"/>
      <c r="P357" s="15"/>
      <c r="Q357" s="15"/>
      <c r="R357" s="15"/>
      <c r="T357" s="240"/>
      <c r="U357" s="240"/>
    </row>
    <row r="358">
      <c r="A358" s="15"/>
      <c r="B358" s="15"/>
      <c r="C358" s="15"/>
      <c r="D358" s="15"/>
      <c r="E358" s="15"/>
      <c r="F358" s="15"/>
      <c r="G358" s="15"/>
      <c r="H358" s="15"/>
      <c r="I358" s="15"/>
      <c r="J358" s="15"/>
      <c r="K358" s="15"/>
      <c r="L358" s="15"/>
      <c r="M358" s="15"/>
      <c r="N358" s="15"/>
      <c r="O358" s="15"/>
      <c r="P358" s="15"/>
      <c r="Q358" s="15"/>
      <c r="R358" s="15"/>
      <c r="T358" s="240"/>
      <c r="U358" s="240"/>
    </row>
    <row r="359">
      <c r="A359" s="15"/>
      <c r="B359" s="15"/>
      <c r="C359" s="15"/>
      <c r="D359" s="15"/>
      <c r="E359" s="15"/>
      <c r="F359" s="15"/>
      <c r="G359" s="15"/>
      <c r="H359" s="15"/>
      <c r="I359" s="15"/>
      <c r="J359" s="15"/>
      <c r="K359" s="15"/>
      <c r="L359" s="15"/>
      <c r="M359" s="15"/>
      <c r="N359" s="15"/>
      <c r="O359" s="15"/>
      <c r="P359" s="15"/>
      <c r="Q359" s="15"/>
      <c r="R359" s="15"/>
      <c r="T359" s="240"/>
      <c r="U359" s="240"/>
    </row>
    <row r="360">
      <c r="A360" s="15"/>
      <c r="B360" s="15"/>
      <c r="C360" s="15"/>
      <c r="D360" s="15"/>
      <c r="E360" s="15"/>
      <c r="F360" s="15"/>
      <c r="G360" s="15"/>
      <c r="H360" s="15"/>
      <c r="I360" s="15"/>
      <c r="J360" s="15"/>
      <c r="K360" s="15"/>
      <c r="L360" s="15"/>
      <c r="M360" s="15"/>
      <c r="N360" s="15"/>
      <c r="O360" s="15"/>
      <c r="P360" s="15"/>
      <c r="Q360" s="15"/>
      <c r="R360" s="15"/>
      <c r="T360" s="240"/>
      <c r="U360" s="240"/>
    </row>
    <row r="361">
      <c r="A361" s="15"/>
      <c r="B361" s="15"/>
      <c r="C361" s="15"/>
      <c r="D361" s="15"/>
      <c r="E361" s="15"/>
      <c r="F361" s="15"/>
      <c r="G361" s="15"/>
      <c r="H361" s="15"/>
      <c r="I361" s="15"/>
      <c r="J361" s="15"/>
      <c r="K361" s="15"/>
      <c r="L361" s="15"/>
      <c r="M361" s="15"/>
      <c r="N361" s="15"/>
      <c r="O361" s="15"/>
      <c r="P361" s="15"/>
      <c r="Q361" s="15"/>
      <c r="R361" s="15"/>
      <c r="T361" s="240"/>
      <c r="U361" s="240"/>
    </row>
    <row r="362">
      <c r="A362" s="15"/>
      <c r="B362" s="15"/>
      <c r="C362" s="15"/>
      <c r="D362" s="15"/>
      <c r="E362" s="15"/>
      <c r="F362" s="15"/>
      <c r="G362" s="15"/>
      <c r="H362" s="15"/>
      <c r="I362" s="15"/>
      <c r="J362" s="15"/>
      <c r="K362" s="15"/>
      <c r="L362" s="15"/>
      <c r="M362" s="15"/>
      <c r="N362" s="15"/>
      <c r="O362" s="15"/>
      <c r="P362" s="15"/>
      <c r="Q362" s="15"/>
      <c r="R362" s="15"/>
      <c r="T362" s="240"/>
      <c r="U362" s="240"/>
    </row>
    <row r="363">
      <c r="A363" s="15"/>
      <c r="B363" s="15"/>
      <c r="C363" s="15"/>
      <c r="D363" s="15"/>
      <c r="E363" s="15"/>
      <c r="F363" s="15"/>
      <c r="G363" s="15"/>
      <c r="H363" s="15"/>
      <c r="I363" s="15"/>
      <c r="J363" s="15"/>
      <c r="K363" s="15"/>
      <c r="L363" s="15"/>
      <c r="M363" s="15"/>
      <c r="N363" s="15"/>
      <c r="O363" s="15"/>
      <c r="P363" s="15"/>
      <c r="Q363" s="15"/>
      <c r="R363" s="15"/>
      <c r="T363" s="240"/>
      <c r="U363" s="240"/>
    </row>
    <row r="364">
      <c r="A364" s="15"/>
      <c r="B364" s="15"/>
      <c r="C364" s="15"/>
      <c r="D364" s="15"/>
      <c r="E364" s="15"/>
      <c r="F364" s="15"/>
      <c r="G364" s="15"/>
      <c r="H364" s="15"/>
      <c r="I364" s="15"/>
      <c r="J364" s="15"/>
      <c r="K364" s="15"/>
      <c r="L364" s="15"/>
      <c r="M364" s="15"/>
      <c r="N364" s="15"/>
      <c r="O364" s="15"/>
      <c r="P364" s="15"/>
      <c r="Q364" s="15"/>
      <c r="R364" s="15"/>
      <c r="T364" s="240"/>
      <c r="U364" s="240"/>
    </row>
    <row r="365">
      <c r="A365" s="15"/>
      <c r="B365" s="15"/>
      <c r="C365" s="15"/>
      <c r="D365" s="15"/>
      <c r="E365" s="15"/>
      <c r="F365" s="15"/>
      <c r="G365" s="15"/>
      <c r="H365" s="15"/>
      <c r="I365" s="15"/>
      <c r="J365" s="15"/>
      <c r="K365" s="15"/>
      <c r="L365" s="15"/>
      <c r="M365" s="15"/>
      <c r="N365" s="15"/>
      <c r="O365" s="15"/>
      <c r="P365" s="15"/>
      <c r="Q365" s="15"/>
      <c r="R365" s="15"/>
      <c r="T365" s="240"/>
      <c r="U365" s="240"/>
    </row>
    <row r="366">
      <c r="A366" s="15"/>
      <c r="B366" s="15"/>
      <c r="C366" s="15"/>
      <c r="D366" s="15"/>
      <c r="E366" s="15"/>
      <c r="F366" s="15"/>
      <c r="G366" s="15"/>
      <c r="H366" s="15"/>
      <c r="I366" s="15"/>
      <c r="J366" s="15"/>
      <c r="K366" s="15"/>
      <c r="L366" s="15"/>
      <c r="M366" s="15"/>
      <c r="N366" s="15"/>
      <c r="O366" s="15"/>
      <c r="P366" s="15"/>
      <c r="Q366" s="15"/>
      <c r="R366" s="15"/>
      <c r="T366" s="240"/>
      <c r="U366" s="240"/>
    </row>
    <row r="367">
      <c r="A367" s="15"/>
      <c r="B367" s="15"/>
      <c r="C367" s="15"/>
      <c r="D367" s="15"/>
      <c r="E367" s="15"/>
      <c r="F367" s="15"/>
      <c r="G367" s="15"/>
      <c r="H367" s="15"/>
      <c r="I367" s="15"/>
      <c r="J367" s="15"/>
      <c r="K367" s="15"/>
      <c r="L367" s="15"/>
      <c r="M367" s="15"/>
      <c r="N367" s="15"/>
      <c r="O367" s="15"/>
      <c r="P367" s="15"/>
      <c r="Q367" s="15"/>
      <c r="R367" s="15"/>
      <c r="T367" s="240"/>
      <c r="U367" s="240"/>
    </row>
    <row r="368">
      <c r="A368" s="15"/>
      <c r="B368" s="15"/>
      <c r="C368" s="15"/>
      <c r="D368" s="15"/>
      <c r="E368" s="15"/>
      <c r="F368" s="15"/>
      <c r="G368" s="15"/>
      <c r="H368" s="15"/>
      <c r="I368" s="15"/>
      <c r="J368" s="15"/>
      <c r="K368" s="15"/>
      <c r="L368" s="15"/>
      <c r="M368" s="15"/>
      <c r="N368" s="15"/>
      <c r="O368" s="15"/>
      <c r="P368" s="15"/>
      <c r="Q368" s="15"/>
      <c r="R368" s="15"/>
      <c r="T368" s="240"/>
      <c r="U368" s="240"/>
    </row>
    <row r="369">
      <c r="A369" s="15"/>
      <c r="B369" s="15"/>
      <c r="C369" s="15"/>
      <c r="D369" s="15"/>
      <c r="E369" s="15"/>
      <c r="F369" s="15"/>
      <c r="G369" s="15"/>
      <c r="H369" s="15"/>
      <c r="I369" s="15"/>
      <c r="J369" s="15"/>
      <c r="K369" s="15"/>
      <c r="L369" s="15"/>
      <c r="M369" s="15"/>
      <c r="N369" s="15"/>
      <c r="O369" s="15"/>
      <c r="P369" s="15"/>
      <c r="Q369" s="15"/>
      <c r="R369" s="15"/>
      <c r="T369" s="240"/>
      <c r="U369" s="240"/>
    </row>
    <row r="370">
      <c r="A370" s="15"/>
      <c r="B370" s="15"/>
      <c r="C370" s="15"/>
      <c r="D370" s="15"/>
      <c r="E370" s="15"/>
      <c r="F370" s="15"/>
      <c r="G370" s="15"/>
      <c r="H370" s="15"/>
      <c r="I370" s="15"/>
      <c r="J370" s="15"/>
      <c r="K370" s="15"/>
      <c r="L370" s="15"/>
      <c r="M370" s="15"/>
      <c r="N370" s="15"/>
      <c r="O370" s="15"/>
      <c r="P370" s="15"/>
      <c r="Q370" s="15"/>
      <c r="R370" s="15"/>
      <c r="T370" s="240"/>
      <c r="U370" s="240"/>
    </row>
    <row r="371">
      <c r="A371" s="15"/>
      <c r="B371" s="15"/>
      <c r="C371" s="15"/>
      <c r="D371" s="15"/>
      <c r="E371" s="15"/>
      <c r="F371" s="15"/>
      <c r="G371" s="15"/>
      <c r="H371" s="15"/>
      <c r="I371" s="15"/>
      <c r="J371" s="15"/>
      <c r="K371" s="15"/>
      <c r="L371" s="15"/>
      <c r="M371" s="15"/>
      <c r="N371" s="15"/>
      <c r="O371" s="15"/>
      <c r="P371" s="15"/>
      <c r="Q371" s="15"/>
      <c r="R371" s="15"/>
      <c r="T371" s="240"/>
      <c r="U371" s="240"/>
    </row>
    <row r="372">
      <c r="A372" s="15"/>
      <c r="B372" s="15"/>
      <c r="C372" s="15"/>
      <c r="D372" s="15"/>
      <c r="E372" s="15"/>
      <c r="F372" s="15"/>
      <c r="G372" s="15"/>
      <c r="H372" s="15"/>
      <c r="I372" s="15"/>
      <c r="J372" s="15"/>
      <c r="K372" s="15"/>
      <c r="L372" s="15"/>
      <c r="M372" s="15"/>
      <c r="N372" s="15"/>
      <c r="O372" s="15"/>
      <c r="P372" s="15"/>
      <c r="Q372" s="15"/>
      <c r="R372" s="15"/>
      <c r="T372" s="240"/>
      <c r="U372" s="240"/>
    </row>
    <row r="373">
      <c r="A373" s="15"/>
      <c r="B373" s="15"/>
      <c r="C373" s="15"/>
      <c r="D373" s="15"/>
      <c r="E373" s="15"/>
      <c r="F373" s="15"/>
      <c r="G373" s="15"/>
      <c r="H373" s="15"/>
      <c r="I373" s="15"/>
      <c r="J373" s="15"/>
      <c r="K373" s="15"/>
      <c r="L373" s="15"/>
      <c r="M373" s="15"/>
      <c r="N373" s="15"/>
      <c r="O373" s="15"/>
      <c r="P373" s="15"/>
      <c r="Q373" s="15"/>
      <c r="R373" s="15"/>
      <c r="T373" s="240"/>
      <c r="U373" s="240"/>
    </row>
    <row r="374">
      <c r="A374" s="15"/>
      <c r="B374" s="15"/>
      <c r="C374" s="15"/>
      <c r="D374" s="15"/>
      <c r="E374" s="15"/>
      <c r="F374" s="15"/>
      <c r="G374" s="15"/>
      <c r="H374" s="15"/>
      <c r="I374" s="15"/>
      <c r="J374" s="15"/>
      <c r="K374" s="15"/>
      <c r="L374" s="15"/>
      <c r="M374" s="15"/>
      <c r="N374" s="15"/>
      <c r="O374" s="15"/>
      <c r="P374" s="15"/>
      <c r="Q374" s="15"/>
      <c r="R374" s="15"/>
      <c r="T374" s="240"/>
      <c r="U374" s="240"/>
    </row>
    <row r="375">
      <c r="A375" s="15"/>
      <c r="B375" s="15"/>
      <c r="C375" s="15"/>
      <c r="D375" s="15"/>
      <c r="E375" s="15"/>
      <c r="F375" s="15"/>
      <c r="G375" s="15"/>
      <c r="H375" s="15"/>
      <c r="I375" s="15"/>
      <c r="J375" s="15"/>
      <c r="K375" s="15"/>
      <c r="L375" s="15"/>
      <c r="M375" s="15"/>
      <c r="N375" s="15"/>
      <c r="O375" s="15"/>
      <c r="P375" s="15"/>
      <c r="Q375" s="15"/>
      <c r="R375" s="15"/>
      <c r="T375" s="240"/>
      <c r="U375" s="240"/>
    </row>
    <row r="376">
      <c r="A376" s="15"/>
      <c r="B376" s="15"/>
      <c r="C376" s="15"/>
      <c r="D376" s="15"/>
      <c r="E376" s="15"/>
      <c r="F376" s="15"/>
      <c r="G376" s="15"/>
      <c r="H376" s="15"/>
      <c r="I376" s="15"/>
      <c r="J376" s="15"/>
      <c r="K376" s="15"/>
      <c r="L376" s="15"/>
      <c r="M376" s="15"/>
      <c r="N376" s="15"/>
      <c r="O376" s="15"/>
      <c r="P376" s="15"/>
      <c r="Q376" s="15"/>
      <c r="R376" s="15"/>
      <c r="T376" s="240"/>
      <c r="U376" s="240"/>
    </row>
    <row r="377">
      <c r="A377" s="15"/>
      <c r="B377" s="15"/>
      <c r="C377" s="15"/>
      <c r="D377" s="15"/>
      <c r="E377" s="15"/>
      <c r="F377" s="15"/>
      <c r="G377" s="15"/>
      <c r="H377" s="15"/>
      <c r="I377" s="15"/>
      <c r="J377" s="15"/>
      <c r="K377" s="15"/>
      <c r="L377" s="15"/>
      <c r="M377" s="15"/>
      <c r="N377" s="15"/>
      <c r="O377" s="15"/>
      <c r="P377" s="15"/>
      <c r="Q377" s="15"/>
      <c r="R377" s="15"/>
      <c r="T377" s="240"/>
      <c r="U377" s="240"/>
    </row>
    <row r="378">
      <c r="A378" s="15"/>
      <c r="B378" s="15"/>
      <c r="C378" s="15"/>
      <c r="D378" s="15"/>
      <c r="E378" s="15"/>
      <c r="F378" s="15"/>
      <c r="G378" s="15"/>
      <c r="H378" s="15"/>
      <c r="I378" s="15"/>
      <c r="J378" s="15"/>
      <c r="K378" s="15"/>
      <c r="L378" s="15"/>
      <c r="M378" s="15"/>
      <c r="N378" s="15"/>
      <c r="O378" s="15"/>
      <c r="P378" s="15"/>
      <c r="Q378" s="15"/>
      <c r="R378" s="15"/>
      <c r="T378" s="240"/>
      <c r="U378" s="240"/>
    </row>
    <row r="379">
      <c r="A379" s="15"/>
      <c r="B379" s="15"/>
      <c r="C379" s="15"/>
      <c r="D379" s="15"/>
      <c r="E379" s="15"/>
      <c r="F379" s="15"/>
      <c r="G379" s="15"/>
      <c r="H379" s="15"/>
      <c r="I379" s="15"/>
      <c r="J379" s="15"/>
      <c r="K379" s="15"/>
      <c r="L379" s="15"/>
      <c r="M379" s="15"/>
      <c r="N379" s="15"/>
      <c r="O379" s="15"/>
      <c r="P379" s="15"/>
      <c r="Q379" s="15"/>
      <c r="R379" s="15"/>
      <c r="T379" s="240"/>
      <c r="U379" s="240"/>
    </row>
    <row r="380">
      <c r="A380" s="15"/>
      <c r="B380" s="15"/>
      <c r="C380" s="15"/>
      <c r="D380" s="15"/>
      <c r="E380" s="15"/>
      <c r="F380" s="15"/>
      <c r="G380" s="15"/>
      <c r="H380" s="15"/>
      <c r="I380" s="15"/>
      <c r="J380" s="15"/>
      <c r="K380" s="15"/>
      <c r="L380" s="15"/>
      <c r="M380" s="15"/>
      <c r="N380" s="15"/>
      <c r="O380" s="15"/>
      <c r="P380" s="15"/>
      <c r="Q380" s="15"/>
      <c r="R380" s="15"/>
      <c r="T380" s="240"/>
      <c r="U380" s="240"/>
    </row>
    <row r="381">
      <c r="A381" s="15"/>
      <c r="B381" s="15"/>
      <c r="C381" s="15"/>
      <c r="D381" s="15"/>
      <c r="E381" s="15"/>
      <c r="F381" s="15"/>
      <c r="G381" s="15"/>
      <c r="H381" s="15"/>
      <c r="I381" s="15"/>
      <c r="J381" s="15"/>
      <c r="K381" s="15"/>
      <c r="L381" s="15"/>
      <c r="M381" s="15"/>
      <c r="N381" s="15"/>
      <c r="O381" s="15"/>
      <c r="P381" s="15"/>
      <c r="Q381" s="15"/>
      <c r="R381" s="15"/>
      <c r="T381" s="240"/>
      <c r="U381" s="240"/>
    </row>
    <row r="382">
      <c r="A382" s="15"/>
      <c r="B382" s="15"/>
      <c r="C382" s="15"/>
      <c r="D382" s="15"/>
      <c r="E382" s="15"/>
      <c r="F382" s="15"/>
      <c r="G382" s="15"/>
      <c r="H382" s="15"/>
      <c r="I382" s="15"/>
      <c r="J382" s="15"/>
      <c r="K382" s="15"/>
      <c r="L382" s="15"/>
      <c r="M382" s="15"/>
      <c r="N382" s="15"/>
      <c r="O382" s="15"/>
      <c r="P382" s="15"/>
      <c r="Q382" s="15"/>
      <c r="R382" s="15"/>
      <c r="T382" s="240"/>
      <c r="U382" s="240"/>
    </row>
    <row r="383">
      <c r="A383" s="15"/>
      <c r="B383" s="15"/>
      <c r="C383" s="15"/>
      <c r="D383" s="15"/>
      <c r="E383" s="15"/>
      <c r="F383" s="15"/>
      <c r="G383" s="15"/>
      <c r="H383" s="15"/>
      <c r="I383" s="15"/>
      <c r="J383" s="15"/>
      <c r="K383" s="15"/>
      <c r="L383" s="15"/>
      <c r="M383" s="15"/>
      <c r="N383" s="15"/>
      <c r="O383" s="15"/>
      <c r="P383" s="15"/>
      <c r="Q383" s="15"/>
      <c r="R383" s="15"/>
      <c r="T383" s="240"/>
      <c r="U383" s="240"/>
    </row>
    <row r="384">
      <c r="A384" s="15"/>
      <c r="B384" s="15"/>
      <c r="C384" s="15"/>
      <c r="D384" s="15"/>
      <c r="E384" s="15"/>
      <c r="F384" s="15"/>
      <c r="G384" s="15"/>
      <c r="H384" s="15"/>
      <c r="I384" s="15"/>
      <c r="J384" s="15"/>
      <c r="K384" s="15"/>
      <c r="L384" s="15"/>
      <c r="M384" s="15"/>
      <c r="N384" s="15"/>
      <c r="O384" s="15"/>
      <c r="P384" s="15"/>
      <c r="Q384" s="15"/>
      <c r="R384" s="15"/>
      <c r="T384" s="240"/>
      <c r="U384" s="240"/>
    </row>
    <row r="385">
      <c r="A385" s="15"/>
      <c r="B385" s="15"/>
      <c r="C385" s="15"/>
      <c r="D385" s="15"/>
      <c r="E385" s="15"/>
      <c r="F385" s="15"/>
      <c r="G385" s="15"/>
      <c r="H385" s="15"/>
      <c r="I385" s="15"/>
      <c r="J385" s="15"/>
      <c r="K385" s="15"/>
      <c r="L385" s="15"/>
      <c r="M385" s="15"/>
      <c r="N385" s="15"/>
      <c r="O385" s="15"/>
      <c r="P385" s="15"/>
      <c r="Q385" s="15"/>
      <c r="R385" s="15"/>
      <c r="T385" s="240"/>
      <c r="U385" s="240"/>
    </row>
    <row r="386">
      <c r="A386" s="15"/>
      <c r="B386" s="15"/>
      <c r="C386" s="15"/>
      <c r="D386" s="15"/>
      <c r="E386" s="15"/>
      <c r="F386" s="15"/>
      <c r="G386" s="15"/>
      <c r="H386" s="15"/>
      <c r="I386" s="15"/>
      <c r="J386" s="15"/>
      <c r="K386" s="15"/>
      <c r="L386" s="15"/>
      <c r="M386" s="15"/>
      <c r="N386" s="15"/>
      <c r="O386" s="15"/>
      <c r="P386" s="15"/>
      <c r="Q386" s="15"/>
      <c r="R386" s="15"/>
      <c r="T386" s="240"/>
      <c r="U386" s="240"/>
    </row>
    <row r="387">
      <c r="A387" s="15"/>
      <c r="B387" s="15"/>
      <c r="C387" s="15"/>
      <c r="D387" s="15"/>
      <c r="E387" s="15"/>
      <c r="F387" s="15"/>
      <c r="G387" s="15"/>
      <c r="H387" s="15"/>
      <c r="I387" s="15"/>
      <c r="J387" s="15"/>
      <c r="K387" s="15"/>
      <c r="L387" s="15"/>
      <c r="M387" s="15"/>
      <c r="N387" s="15"/>
      <c r="O387" s="15"/>
      <c r="P387" s="15"/>
      <c r="Q387" s="15"/>
      <c r="R387" s="15"/>
      <c r="T387" s="240"/>
      <c r="U387" s="240"/>
    </row>
    <row r="388">
      <c r="A388" s="15"/>
      <c r="B388" s="15"/>
      <c r="C388" s="15"/>
      <c r="D388" s="15"/>
      <c r="E388" s="15"/>
      <c r="F388" s="15"/>
      <c r="G388" s="15"/>
      <c r="H388" s="15"/>
      <c r="I388" s="15"/>
      <c r="J388" s="15"/>
      <c r="K388" s="15"/>
      <c r="L388" s="15"/>
      <c r="M388" s="15"/>
      <c r="N388" s="15"/>
      <c r="O388" s="15"/>
      <c r="P388" s="15"/>
      <c r="Q388" s="15"/>
      <c r="R388" s="15"/>
      <c r="T388" s="240"/>
      <c r="U388" s="240"/>
    </row>
    <row r="389">
      <c r="A389" s="15"/>
      <c r="B389" s="15"/>
      <c r="C389" s="15"/>
      <c r="D389" s="15"/>
      <c r="E389" s="15"/>
      <c r="F389" s="15"/>
      <c r="G389" s="15"/>
      <c r="H389" s="15"/>
      <c r="I389" s="15"/>
      <c r="J389" s="15"/>
      <c r="K389" s="15"/>
      <c r="L389" s="15"/>
      <c r="M389" s="15"/>
      <c r="N389" s="15"/>
      <c r="O389" s="15"/>
      <c r="P389" s="15"/>
      <c r="Q389" s="15"/>
      <c r="R389" s="15"/>
      <c r="T389" s="240"/>
      <c r="U389" s="240"/>
    </row>
    <row r="390">
      <c r="A390" s="15"/>
      <c r="B390" s="15"/>
      <c r="C390" s="15"/>
      <c r="D390" s="15"/>
      <c r="E390" s="15"/>
      <c r="F390" s="15"/>
      <c r="G390" s="15"/>
      <c r="H390" s="15"/>
      <c r="I390" s="15"/>
      <c r="J390" s="15"/>
      <c r="K390" s="15"/>
      <c r="L390" s="15"/>
      <c r="M390" s="15"/>
      <c r="N390" s="15"/>
      <c r="O390" s="15"/>
      <c r="P390" s="15"/>
      <c r="Q390" s="15"/>
      <c r="R390" s="15"/>
      <c r="T390" s="240"/>
      <c r="U390" s="240"/>
    </row>
    <row r="391">
      <c r="A391" s="15"/>
      <c r="B391" s="15"/>
      <c r="C391" s="15"/>
      <c r="D391" s="15"/>
      <c r="E391" s="15"/>
      <c r="F391" s="15"/>
      <c r="G391" s="15"/>
      <c r="H391" s="15"/>
      <c r="I391" s="15"/>
      <c r="J391" s="15"/>
      <c r="K391" s="15"/>
      <c r="L391" s="15"/>
      <c r="M391" s="15"/>
      <c r="N391" s="15"/>
      <c r="O391" s="15"/>
      <c r="P391" s="15"/>
      <c r="Q391" s="15"/>
      <c r="R391" s="15"/>
      <c r="T391" s="240"/>
      <c r="U391" s="240"/>
    </row>
    <row r="392">
      <c r="A392" s="15"/>
      <c r="B392" s="15"/>
      <c r="C392" s="15"/>
      <c r="D392" s="15"/>
      <c r="E392" s="15"/>
      <c r="F392" s="15"/>
      <c r="G392" s="15"/>
      <c r="H392" s="15"/>
      <c r="I392" s="15"/>
      <c r="J392" s="15"/>
      <c r="K392" s="15"/>
      <c r="L392" s="15"/>
      <c r="M392" s="15"/>
      <c r="N392" s="15"/>
      <c r="O392" s="15"/>
      <c r="P392" s="15"/>
      <c r="Q392" s="15"/>
      <c r="R392" s="15"/>
      <c r="T392" s="240"/>
      <c r="U392" s="240"/>
    </row>
    <row r="393">
      <c r="A393" s="15"/>
      <c r="B393" s="15"/>
      <c r="C393" s="15"/>
      <c r="D393" s="15"/>
      <c r="E393" s="15"/>
      <c r="F393" s="15"/>
      <c r="G393" s="15"/>
      <c r="H393" s="15"/>
      <c r="I393" s="15"/>
      <c r="J393" s="15"/>
      <c r="K393" s="15"/>
      <c r="L393" s="15"/>
      <c r="M393" s="15"/>
      <c r="N393" s="15"/>
      <c r="O393" s="15"/>
      <c r="P393" s="15"/>
      <c r="Q393" s="15"/>
      <c r="R393" s="15"/>
      <c r="T393" s="240"/>
      <c r="U393" s="240"/>
    </row>
    <row r="394">
      <c r="A394" s="15"/>
      <c r="B394" s="15"/>
      <c r="C394" s="15"/>
      <c r="D394" s="15"/>
      <c r="E394" s="15"/>
      <c r="F394" s="15"/>
      <c r="G394" s="15"/>
      <c r="H394" s="15"/>
      <c r="I394" s="15"/>
      <c r="J394" s="15"/>
      <c r="K394" s="15"/>
      <c r="L394" s="15"/>
      <c r="M394" s="15"/>
      <c r="N394" s="15"/>
      <c r="O394" s="15"/>
      <c r="P394" s="15"/>
      <c r="Q394" s="15"/>
      <c r="R394" s="15"/>
      <c r="T394" s="240"/>
      <c r="U394" s="240"/>
    </row>
    <row r="395">
      <c r="A395" s="15"/>
      <c r="B395" s="15"/>
      <c r="C395" s="15"/>
      <c r="D395" s="15"/>
      <c r="E395" s="15"/>
      <c r="F395" s="15"/>
      <c r="G395" s="15"/>
      <c r="H395" s="15"/>
      <c r="I395" s="15"/>
      <c r="J395" s="15"/>
      <c r="K395" s="15"/>
      <c r="L395" s="15"/>
      <c r="M395" s="15"/>
      <c r="N395" s="15"/>
      <c r="O395" s="15"/>
      <c r="P395" s="15"/>
      <c r="Q395" s="15"/>
      <c r="R395" s="15"/>
      <c r="T395" s="240"/>
      <c r="U395" s="240"/>
    </row>
    <row r="396">
      <c r="A396" s="15"/>
      <c r="B396" s="15"/>
      <c r="C396" s="15"/>
      <c r="D396" s="15"/>
      <c r="E396" s="15"/>
      <c r="F396" s="15"/>
      <c r="G396" s="15"/>
      <c r="H396" s="15"/>
      <c r="I396" s="15"/>
      <c r="J396" s="15"/>
      <c r="K396" s="15"/>
      <c r="L396" s="15"/>
      <c r="M396" s="15"/>
      <c r="N396" s="15"/>
      <c r="O396" s="15"/>
      <c r="P396" s="15"/>
      <c r="Q396" s="15"/>
      <c r="R396" s="15"/>
      <c r="T396" s="240"/>
      <c r="U396" s="240"/>
    </row>
    <row r="397">
      <c r="A397" s="15"/>
      <c r="B397" s="15"/>
      <c r="C397" s="15"/>
      <c r="D397" s="15"/>
      <c r="E397" s="15"/>
      <c r="F397" s="15"/>
      <c r="G397" s="15"/>
      <c r="H397" s="15"/>
      <c r="I397" s="15"/>
      <c r="J397" s="15"/>
      <c r="K397" s="15"/>
      <c r="L397" s="15"/>
      <c r="M397" s="15"/>
      <c r="N397" s="15"/>
      <c r="O397" s="15"/>
      <c r="P397" s="15"/>
      <c r="Q397" s="15"/>
      <c r="R397" s="15"/>
      <c r="T397" s="240"/>
      <c r="U397" s="240"/>
    </row>
    <row r="398">
      <c r="A398" s="15"/>
      <c r="B398" s="15"/>
      <c r="C398" s="15"/>
      <c r="D398" s="15"/>
      <c r="E398" s="15"/>
      <c r="F398" s="15"/>
      <c r="G398" s="15"/>
      <c r="H398" s="15"/>
      <c r="I398" s="15"/>
      <c r="J398" s="15"/>
      <c r="K398" s="15"/>
      <c r="L398" s="15"/>
      <c r="M398" s="15"/>
      <c r="N398" s="15"/>
      <c r="O398" s="15"/>
      <c r="P398" s="15"/>
      <c r="Q398" s="15"/>
      <c r="R398" s="15"/>
      <c r="T398" s="240"/>
      <c r="U398" s="240"/>
    </row>
    <row r="399">
      <c r="A399" s="15"/>
      <c r="B399" s="15"/>
      <c r="C399" s="15"/>
      <c r="D399" s="15"/>
      <c r="E399" s="15"/>
      <c r="F399" s="15"/>
      <c r="G399" s="15"/>
      <c r="H399" s="15"/>
      <c r="I399" s="15"/>
      <c r="J399" s="15"/>
      <c r="K399" s="15"/>
      <c r="L399" s="15"/>
      <c r="M399" s="15"/>
      <c r="N399" s="15"/>
      <c r="O399" s="15"/>
      <c r="P399" s="15"/>
      <c r="Q399" s="15"/>
      <c r="R399" s="15"/>
      <c r="T399" s="240"/>
      <c r="U399" s="240"/>
    </row>
    <row r="400">
      <c r="A400" s="15"/>
      <c r="B400" s="15"/>
      <c r="C400" s="15"/>
      <c r="D400" s="15"/>
      <c r="E400" s="15"/>
      <c r="F400" s="15"/>
      <c r="G400" s="15"/>
      <c r="H400" s="15"/>
      <c r="I400" s="15"/>
      <c r="J400" s="15"/>
      <c r="K400" s="15"/>
      <c r="L400" s="15"/>
      <c r="M400" s="15"/>
      <c r="N400" s="15"/>
      <c r="O400" s="15"/>
      <c r="P400" s="15"/>
      <c r="Q400" s="15"/>
      <c r="R400" s="15"/>
      <c r="T400" s="240"/>
      <c r="U400" s="240"/>
    </row>
    <row r="401">
      <c r="A401" s="15"/>
      <c r="B401" s="15"/>
      <c r="C401" s="15"/>
      <c r="D401" s="15"/>
      <c r="E401" s="15"/>
      <c r="F401" s="15"/>
      <c r="G401" s="15"/>
      <c r="H401" s="15"/>
      <c r="I401" s="15"/>
      <c r="J401" s="15"/>
      <c r="K401" s="15"/>
      <c r="L401" s="15"/>
      <c r="M401" s="15"/>
      <c r="N401" s="15"/>
      <c r="O401" s="15"/>
      <c r="P401" s="15"/>
      <c r="Q401" s="15"/>
      <c r="R401" s="15"/>
      <c r="T401" s="240"/>
      <c r="U401" s="240"/>
    </row>
    <row r="402">
      <c r="A402" s="15"/>
      <c r="B402" s="15"/>
      <c r="C402" s="15"/>
      <c r="D402" s="15"/>
      <c r="E402" s="15"/>
      <c r="F402" s="15"/>
      <c r="G402" s="15"/>
      <c r="H402" s="15"/>
      <c r="I402" s="15"/>
      <c r="J402" s="15"/>
      <c r="K402" s="15"/>
      <c r="L402" s="15"/>
      <c r="M402" s="15"/>
      <c r="N402" s="15"/>
      <c r="O402" s="15"/>
      <c r="P402" s="15"/>
      <c r="Q402" s="15"/>
      <c r="R402" s="15"/>
      <c r="T402" s="240"/>
      <c r="U402" s="240"/>
    </row>
    <row r="403">
      <c r="A403" s="15"/>
      <c r="B403" s="15"/>
      <c r="C403" s="15"/>
      <c r="D403" s="15"/>
      <c r="E403" s="15"/>
      <c r="F403" s="15"/>
      <c r="G403" s="15"/>
      <c r="H403" s="15"/>
      <c r="I403" s="15"/>
      <c r="J403" s="15"/>
      <c r="K403" s="15"/>
      <c r="L403" s="15"/>
      <c r="M403" s="15"/>
      <c r="N403" s="15"/>
      <c r="O403" s="15"/>
      <c r="P403" s="15"/>
      <c r="Q403" s="15"/>
      <c r="R403" s="15"/>
      <c r="T403" s="240"/>
      <c r="U403" s="240"/>
    </row>
    <row r="404">
      <c r="A404" s="15"/>
      <c r="B404" s="15"/>
      <c r="C404" s="15"/>
      <c r="D404" s="15"/>
      <c r="E404" s="15"/>
      <c r="F404" s="15"/>
      <c r="G404" s="15"/>
      <c r="H404" s="15"/>
      <c r="I404" s="15"/>
      <c r="J404" s="15"/>
      <c r="K404" s="15"/>
      <c r="L404" s="15"/>
      <c r="M404" s="15"/>
      <c r="N404" s="15"/>
      <c r="O404" s="15"/>
      <c r="P404" s="15"/>
      <c r="Q404" s="15"/>
      <c r="R404" s="15"/>
      <c r="T404" s="240"/>
      <c r="U404" s="240"/>
    </row>
    <row r="405">
      <c r="A405" s="15"/>
      <c r="B405" s="15"/>
      <c r="C405" s="15"/>
      <c r="D405" s="15"/>
      <c r="E405" s="15"/>
      <c r="F405" s="15"/>
      <c r="G405" s="15"/>
      <c r="H405" s="15"/>
      <c r="I405" s="15"/>
      <c r="J405" s="15"/>
      <c r="K405" s="15"/>
      <c r="L405" s="15"/>
      <c r="M405" s="15"/>
      <c r="N405" s="15"/>
      <c r="O405" s="15"/>
      <c r="P405" s="15"/>
      <c r="Q405" s="15"/>
      <c r="R405" s="15"/>
      <c r="T405" s="240"/>
      <c r="U405" s="240"/>
    </row>
    <row r="406">
      <c r="A406" s="15"/>
      <c r="B406" s="15"/>
      <c r="C406" s="15"/>
      <c r="D406" s="15"/>
      <c r="E406" s="15"/>
      <c r="F406" s="15"/>
      <c r="G406" s="15"/>
      <c r="H406" s="15"/>
      <c r="I406" s="15"/>
      <c r="J406" s="15"/>
      <c r="K406" s="15"/>
      <c r="L406" s="15"/>
      <c r="M406" s="15"/>
      <c r="N406" s="15"/>
      <c r="O406" s="15"/>
      <c r="P406" s="15"/>
      <c r="Q406" s="15"/>
      <c r="R406" s="15"/>
      <c r="T406" s="240"/>
      <c r="U406" s="240"/>
    </row>
    <row r="407">
      <c r="A407" s="15"/>
      <c r="B407" s="15"/>
      <c r="C407" s="15"/>
      <c r="D407" s="15"/>
      <c r="E407" s="15"/>
      <c r="F407" s="15"/>
      <c r="G407" s="15"/>
      <c r="H407" s="15"/>
      <c r="I407" s="15"/>
      <c r="J407" s="15"/>
      <c r="K407" s="15"/>
      <c r="L407" s="15"/>
      <c r="M407" s="15"/>
      <c r="N407" s="15"/>
      <c r="O407" s="15"/>
      <c r="P407" s="15"/>
      <c r="Q407" s="15"/>
      <c r="R407" s="15"/>
      <c r="T407" s="240"/>
      <c r="U407" s="240"/>
    </row>
    <row r="408">
      <c r="A408" s="15"/>
      <c r="B408" s="15"/>
      <c r="C408" s="15"/>
      <c r="D408" s="15"/>
      <c r="E408" s="15"/>
      <c r="F408" s="15"/>
      <c r="G408" s="15"/>
      <c r="H408" s="15"/>
      <c r="I408" s="15"/>
      <c r="J408" s="15"/>
      <c r="K408" s="15"/>
      <c r="L408" s="15"/>
      <c r="M408" s="15"/>
      <c r="N408" s="15"/>
      <c r="O408" s="15"/>
      <c r="P408" s="15"/>
      <c r="Q408" s="15"/>
      <c r="R408" s="15"/>
      <c r="T408" s="240"/>
      <c r="U408" s="240"/>
    </row>
    <row r="409">
      <c r="A409" s="15"/>
      <c r="B409" s="15"/>
      <c r="C409" s="15"/>
      <c r="D409" s="15"/>
      <c r="E409" s="15"/>
      <c r="F409" s="15"/>
      <c r="G409" s="15"/>
      <c r="H409" s="15"/>
      <c r="I409" s="15"/>
      <c r="J409" s="15"/>
      <c r="K409" s="15"/>
      <c r="L409" s="15"/>
      <c r="M409" s="15"/>
      <c r="N409" s="15"/>
      <c r="O409" s="15"/>
      <c r="P409" s="15"/>
      <c r="Q409" s="15"/>
      <c r="R409" s="15"/>
      <c r="T409" s="240"/>
      <c r="U409" s="240"/>
    </row>
    <row r="410">
      <c r="A410" s="15"/>
      <c r="B410" s="15"/>
      <c r="C410" s="15"/>
      <c r="D410" s="15"/>
      <c r="E410" s="15"/>
      <c r="F410" s="15"/>
      <c r="G410" s="15"/>
      <c r="H410" s="15"/>
      <c r="I410" s="15"/>
      <c r="J410" s="15"/>
      <c r="K410" s="15"/>
      <c r="L410" s="15"/>
      <c r="M410" s="15"/>
      <c r="N410" s="15"/>
      <c r="O410" s="15"/>
      <c r="P410" s="15"/>
      <c r="Q410" s="15"/>
      <c r="R410" s="15"/>
      <c r="T410" s="240"/>
      <c r="U410" s="240"/>
    </row>
    <row r="411">
      <c r="A411" s="15"/>
      <c r="B411" s="15"/>
      <c r="C411" s="15"/>
      <c r="D411" s="15"/>
      <c r="E411" s="15"/>
      <c r="F411" s="15"/>
      <c r="G411" s="15"/>
      <c r="H411" s="15"/>
      <c r="I411" s="15"/>
      <c r="J411" s="15"/>
      <c r="K411" s="15"/>
      <c r="L411" s="15"/>
      <c r="M411" s="15"/>
      <c r="N411" s="15"/>
      <c r="O411" s="15"/>
      <c r="P411" s="15"/>
      <c r="Q411" s="15"/>
      <c r="R411" s="15"/>
      <c r="T411" s="240"/>
      <c r="U411" s="240"/>
    </row>
    <row r="412">
      <c r="A412" s="15"/>
      <c r="B412" s="15"/>
      <c r="C412" s="15"/>
      <c r="D412" s="15"/>
      <c r="E412" s="15"/>
      <c r="F412" s="15"/>
      <c r="G412" s="15"/>
      <c r="H412" s="15"/>
      <c r="I412" s="15"/>
      <c r="J412" s="15"/>
      <c r="K412" s="15"/>
      <c r="L412" s="15"/>
      <c r="M412" s="15"/>
      <c r="N412" s="15"/>
      <c r="O412" s="15"/>
      <c r="P412" s="15"/>
      <c r="Q412" s="15"/>
      <c r="R412" s="15"/>
      <c r="T412" s="240"/>
      <c r="U412" s="240"/>
    </row>
    <row r="413">
      <c r="A413" s="15"/>
      <c r="B413" s="15"/>
      <c r="C413" s="15"/>
      <c r="D413" s="15"/>
      <c r="E413" s="15"/>
      <c r="F413" s="15"/>
      <c r="G413" s="15"/>
      <c r="H413" s="15"/>
      <c r="I413" s="15"/>
      <c r="J413" s="15"/>
      <c r="K413" s="15"/>
      <c r="L413" s="15"/>
      <c r="M413" s="15"/>
      <c r="N413" s="15"/>
      <c r="O413" s="15"/>
      <c r="P413" s="15"/>
      <c r="Q413" s="15"/>
      <c r="R413" s="15"/>
      <c r="T413" s="240"/>
      <c r="U413" s="240"/>
    </row>
    <row r="414">
      <c r="A414" s="15"/>
      <c r="B414" s="15"/>
      <c r="C414" s="15"/>
      <c r="D414" s="15"/>
      <c r="E414" s="15"/>
      <c r="F414" s="15"/>
      <c r="G414" s="15"/>
      <c r="H414" s="15"/>
      <c r="I414" s="15"/>
      <c r="J414" s="15"/>
      <c r="K414" s="15"/>
      <c r="L414" s="15"/>
      <c r="M414" s="15"/>
      <c r="N414" s="15"/>
      <c r="O414" s="15"/>
      <c r="P414" s="15"/>
      <c r="Q414" s="15"/>
      <c r="R414" s="15"/>
      <c r="T414" s="240"/>
      <c r="U414" s="240"/>
    </row>
    <row r="415">
      <c r="A415" s="15"/>
      <c r="B415" s="15"/>
      <c r="C415" s="15"/>
      <c r="D415" s="15"/>
      <c r="E415" s="15"/>
      <c r="F415" s="15"/>
      <c r="G415" s="15"/>
      <c r="H415" s="15"/>
      <c r="I415" s="15"/>
      <c r="J415" s="15"/>
      <c r="K415" s="15"/>
      <c r="L415" s="15"/>
      <c r="M415" s="15"/>
      <c r="N415" s="15"/>
      <c r="O415" s="15"/>
      <c r="P415" s="15"/>
      <c r="Q415" s="15"/>
      <c r="R415" s="15"/>
      <c r="T415" s="240"/>
      <c r="U415" s="240"/>
    </row>
    <row r="416">
      <c r="A416" s="15"/>
      <c r="B416" s="15"/>
      <c r="C416" s="15"/>
      <c r="D416" s="15"/>
      <c r="E416" s="15"/>
      <c r="F416" s="15"/>
      <c r="G416" s="15"/>
      <c r="H416" s="15"/>
      <c r="I416" s="15"/>
      <c r="J416" s="15"/>
      <c r="K416" s="15"/>
      <c r="L416" s="15"/>
      <c r="M416" s="15"/>
      <c r="N416" s="15"/>
      <c r="O416" s="15"/>
      <c r="P416" s="15"/>
      <c r="Q416" s="15"/>
      <c r="R416" s="15"/>
      <c r="T416" s="240"/>
      <c r="U416" s="240"/>
    </row>
    <row r="417">
      <c r="A417" s="15"/>
      <c r="B417" s="15"/>
      <c r="C417" s="15"/>
      <c r="D417" s="15"/>
      <c r="E417" s="15"/>
      <c r="F417" s="15"/>
      <c r="G417" s="15"/>
      <c r="H417" s="15"/>
      <c r="I417" s="15"/>
      <c r="J417" s="15"/>
      <c r="K417" s="15"/>
      <c r="L417" s="15"/>
      <c r="M417" s="15"/>
      <c r="N417" s="15"/>
      <c r="O417" s="15"/>
      <c r="P417" s="15"/>
      <c r="Q417" s="15"/>
      <c r="R417" s="15"/>
      <c r="T417" s="240"/>
      <c r="U417" s="240"/>
    </row>
    <row r="418">
      <c r="A418" s="15"/>
      <c r="B418" s="15"/>
      <c r="C418" s="15"/>
      <c r="D418" s="15"/>
      <c r="E418" s="15"/>
      <c r="F418" s="15"/>
      <c r="G418" s="15"/>
      <c r="H418" s="15"/>
      <c r="I418" s="15"/>
      <c r="J418" s="15"/>
      <c r="K418" s="15"/>
      <c r="L418" s="15"/>
      <c r="M418" s="15"/>
      <c r="N418" s="15"/>
      <c r="O418" s="15"/>
      <c r="P418" s="15"/>
      <c r="Q418" s="15"/>
      <c r="R418" s="15"/>
      <c r="T418" s="240"/>
      <c r="U418" s="240"/>
    </row>
    <row r="419">
      <c r="A419" s="15"/>
      <c r="B419" s="15"/>
      <c r="C419" s="15"/>
      <c r="D419" s="15"/>
      <c r="E419" s="15"/>
      <c r="F419" s="15"/>
      <c r="G419" s="15"/>
      <c r="H419" s="15"/>
      <c r="I419" s="15"/>
      <c r="J419" s="15"/>
      <c r="K419" s="15"/>
      <c r="L419" s="15"/>
      <c r="M419" s="15"/>
      <c r="N419" s="15"/>
      <c r="O419" s="15"/>
      <c r="P419" s="15"/>
      <c r="Q419" s="15"/>
      <c r="R419" s="15"/>
      <c r="T419" s="240"/>
      <c r="U419" s="240"/>
    </row>
    <row r="420">
      <c r="A420" s="15"/>
      <c r="B420" s="15"/>
      <c r="C420" s="15"/>
      <c r="D420" s="15"/>
      <c r="E420" s="15"/>
      <c r="F420" s="15"/>
      <c r="G420" s="15"/>
      <c r="H420" s="15"/>
      <c r="I420" s="15"/>
      <c r="J420" s="15"/>
      <c r="K420" s="15"/>
      <c r="L420" s="15"/>
      <c r="M420" s="15"/>
      <c r="N420" s="15"/>
      <c r="O420" s="15"/>
      <c r="P420" s="15"/>
      <c r="Q420" s="15"/>
      <c r="R420" s="15"/>
      <c r="T420" s="240"/>
      <c r="U420" s="240"/>
    </row>
    <row r="421">
      <c r="A421" s="15"/>
      <c r="B421" s="15"/>
      <c r="C421" s="15"/>
      <c r="D421" s="15"/>
      <c r="E421" s="15"/>
      <c r="F421" s="15"/>
      <c r="G421" s="15"/>
      <c r="H421" s="15"/>
      <c r="I421" s="15"/>
      <c r="J421" s="15"/>
      <c r="K421" s="15"/>
      <c r="L421" s="15"/>
      <c r="M421" s="15"/>
      <c r="N421" s="15"/>
      <c r="O421" s="15"/>
      <c r="P421" s="15"/>
      <c r="Q421" s="15"/>
      <c r="R421" s="15"/>
      <c r="T421" s="240"/>
      <c r="U421" s="240"/>
    </row>
    <row r="422">
      <c r="A422" s="15"/>
      <c r="B422" s="15"/>
      <c r="C422" s="15"/>
      <c r="D422" s="15"/>
      <c r="E422" s="15"/>
      <c r="F422" s="15"/>
      <c r="G422" s="15"/>
      <c r="H422" s="15"/>
      <c r="I422" s="15"/>
      <c r="J422" s="15"/>
      <c r="K422" s="15"/>
      <c r="L422" s="15"/>
      <c r="M422" s="15"/>
      <c r="N422" s="15"/>
      <c r="O422" s="15"/>
      <c r="P422" s="15"/>
      <c r="Q422" s="15"/>
      <c r="R422" s="15"/>
      <c r="T422" s="240"/>
      <c r="U422" s="240"/>
    </row>
    <row r="423">
      <c r="A423" s="15"/>
      <c r="B423" s="15"/>
      <c r="C423" s="15"/>
      <c r="D423" s="15"/>
      <c r="E423" s="15"/>
      <c r="F423" s="15"/>
      <c r="G423" s="15"/>
      <c r="H423" s="15"/>
      <c r="I423" s="15"/>
      <c r="J423" s="15"/>
      <c r="K423" s="15"/>
      <c r="L423" s="15"/>
      <c r="M423" s="15"/>
      <c r="N423" s="15"/>
      <c r="O423" s="15"/>
      <c r="P423" s="15"/>
      <c r="Q423" s="15"/>
      <c r="R423" s="15"/>
      <c r="T423" s="240"/>
      <c r="U423" s="240"/>
    </row>
    <row r="424">
      <c r="A424" s="15"/>
      <c r="B424" s="15"/>
      <c r="C424" s="15"/>
      <c r="D424" s="15"/>
      <c r="E424" s="15"/>
      <c r="F424" s="15"/>
      <c r="G424" s="15"/>
      <c r="H424" s="15"/>
      <c r="I424" s="15"/>
      <c r="J424" s="15"/>
      <c r="K424" s="15"/>
      <c r="L424" s="15"/>
      <c r="M424" s="15"/>
      <c r="N424" s="15"/>
      <c r="O424" s="15"/>
      <c r="P424" s="15"/>
      <c r="Q424" s="15"/>
      <c r="R424" s="15"/>
      <c r="T424" s="240"/>
      <c r="U424" s="240"/>
    </row>
    <row r="425">
      <c r="A425" s="15"/>
      <c r="B425" s="15"/>
      <c r="C425" s="15"/>
      <c r="D425" s="15"/>
      <c r="E425" s="15"/>
      <c r="F425" s="15"/>
      <c r="G425" s="15"/>
      <c r="H425" s="15"/>
      <c r="I425" s="15"/>
      <c r="J425" s="15"/>
      <c r="K425" s="15"/>
      <c r="L425" s="15"/>
      <c r="M425" s="15"/>
      <c r="N425" s="15"/>
      <c r="O425" s="15"/>
      <c r="P425" s="15"/>
      <c r="Q425" s="15"/>
      <c r="R425" s="15"/>
      <c r="T425" s="240"/>
      <c r="U425" s="240"/>
    </row>
    <row r="426">
      <c r="A426" s="15"/>
      <c r="B426" s="15"/>
      <c r="C426" s="15"/>
      <c r="D426" s="15"/>
      <c r="E426" s="15"/>
      <c r="F426" s="15"/>
      <c r="G426" s="15"/>
      <c r="H426" s="15"/>
      <c r="I426" s="15"/>
      <c r="J426" s="15"/>
      <c r="K426" s="15"/>
      <c r="L426" s="15"/>
      <c r="M426" s="15"/>
      <c r="N426" s="15"/>
      <c r="O426" s="15"/>
      <c r="P426" s="15"/>
      <c r="Q426" s="15"/>
      <c r="R426" s="15"/>
      <c r="T426" s="240"/>
      <c r="U426" s="240"/>
    </row>
    <row r="427">
      <c r="A427" s="15"/>
      <c r="B427" s="15"/>
      <c r="C427" s="15"/>
      <c r="D427" s="15"/>
      <c r="E427" s="15"/>
      <c r="F427" s="15"/>
      <c r="G427" s="15"/>
      <c r="H427" s="15"/>
      <c r="I427" s="15"/>
      <c r="J427" s="15"/>
      <c r="K427" s="15"/>
      <c r="L427" s="15"/>
      <c r="M427" s="15"/>
      <c r="N427" s="15"/>
      <c r="O427" s="15"/>
      <c r="P427" s="15"/>
      <c r="Q427" s="15"/>
      <c r="R427" s="15"/>
      <c r="T427" s="240"/>
      <c r="U427" s="240"/>
    </row>
    <row r="428">
      <c r="A428" s="15"/>
      <c r="B428" s="15"/>
      <c r="C428" s="15"/>
      <c r="D428" s="15"/>
      <c r="E428" s="15"/>
      <c r="F428" s="15"/>
      <c r="G428" s="15"/>
      <c r="H428" s="15"/>
      <c r="I428" s="15"/>
      <c r="J428" s="15"/>
      <c r="K428" s="15"/>
      <c r="L428" s="15"/>
      <c r="M428" s="15"/>
      <c r="N428" s="15"/>
      <c r="O428" s="15"/>
      <c r="P428" s="15"/>
      <c r="Q428" s="15"/>
      <c r="R428" s="15"/>
      <c r="T428" s="240"/>
      <c r="U428" s="240"/>
    </row>
    <row r="429">
      <c r="A429" s="15"/>
      <c r="B429" s="15"/>
      <c r="C429" s="15"/>
      <c r="D429" s="15"/>
      <c r="E429" s="15"/>
      <c r="F429" s="15"/>
      <c r="G429" s="15"/>
      <c r="H429" s="15"/>
      <c r="I429" s="15"/>
      <c r="J429" s="15"/>
      <c r="K429" s="15"/>
      <c r="L429" s="15"/>
      <c r="M429" s="15"/>
      <c r="N429" s="15"/>
      <c r="O429" s="15"/>
      <c r="P429" s="15"/>
      <c r="Q429" s="15"/>
      <c r="R429" s="15"/>
      <c r="T429" s="240"/>
      <c r="U429" s="240"/>
    </row>
    <row r="430">
      <c r="A430" s="15"/>
      <c r="B430" s="15"/>
      <c r="C430" s="15"/>
      <c r="D430" s="15"/>
      <c r="E430" s="15"/>
      <c r="F430" s="15"/>
      <c r="G430" s="15"/>
      <c r="H430" s="15"/>
      <c r="I430" s="15"/>
      <c r="J430" s="15"/>
      <c r="K430" s="15"/>
      <c r="L430" s="15"/>
      <c r="M430" s="15"/>
      <c r="N430" s="15"/>
      <c r="O430" s="15"/>
      <c r="P430" s="15"/>
      <c r="Q430" s="15"/>
      <c r="R430" s="15"/>
      <c r="T430" s="240"/>
      <c r="U430" s="240"/>
    </row>
    <row r="431">
      <c r="A431" s="15"/>
      <c r="B431" s="15"/>
      <c r="C431" s="15"/>
      <c r="D431" s="15"/>
      <c r="E431" s="15"/>
      <c r="F431" s="15"/>
      <c r="G431" s="15"/>
      <c r="H431" s="15"/>
      <c r="I431" s="15"/>
      <c r="J431" s="15"/>
      <c r="K431" s="15"/>
      <c r="L431" s="15"/>
      <c r="M431" s="15"/>
      <c r="N431" s="15"/>
      <c r="O431" s="15"/>
      <c r="P431" s="15"/>
      <c r="Q431" s="15"/>
      <c r="R431" s="15"/>
      <c r="T431" s="240"/>
      <c r="U431" s="240"/>
    </row>
    <row r="432">
      <c r="A432" s="15"/>
      <c r="B432" s="15"/>
      <c r="C432" s="15"/>
      <c r="D432" s="15"/>
      <c r="E432" s="15"/>
      <c r="F432" s="15"/>
      <c r="G432" s="15"/>
      <c r="H432" s="15"/>
      <c r="I432" s="15"/>
      <c r="J432" s="15"/>
      <c r="K432" s="15"/>
      <c r="L432" s="15"/>
      <c r="M432" s="15"/>
      <c r="N432" s="15"/>
      <c r="O432" s="15"/>
      <c r="P432" s="15"/>
      <c r="Q432" s="15"/>
      <c r="R432" s="15"/>
      <c r="T432" s="240"/>
      <c r="U432" s="240"/>
    </row>
    <row r="433">
      <c r="A433" s="15"/>
      <c r="B433" s="15"/>
      <c r="C433" s="15"/>
      <c r="D433" s="15"/>
      <c r="E433" s="15"/>
      <c r="F433" s="15"/>
      <c r="G433" s="15"/>
      <c r="H433" s="15"/>
      <c r="I433" s="15"/>
      <c r="J433" s="15"/>
      <c r="K433" s="15"/>
      <c r="L433" s="15"/>
      <c r="M433" s="15"/>
      <c r="N433" s="15"/>
      <c r="O433" s="15"/>
      <c r="P433" s="15"/>
      <c r="Q433" s="15"/>
      <c r="R433" s="15"/>
      <c r="T433" s="240"/>
      <c r="U433" s="240"/>
    </row>
    <row r="434">
      <c r="A434" s="15"/>
      <c r="B434" s="15"/>
      <c r="C434" s="15"/>
      <c r="D434" s="15"/>
      <c r="E434" s="15"/>
      <c r="F434" s="15"/>
      <c r="G434" s="15"/>
      <c r="H434" s="15"/>
      <c r="I434" s="15"/>
      <c r="J434" s="15"/>
      <c r="K434" s="15"/>
      <c r="L434" s="15"/>
      <c r="M434" s="15"/>
      <c r="N434" s="15"/>
      <c r="O434" s="15"/>
      <c r="P434" s="15"/>
      <c r="Q434" s="15"/>
      <c r="R434" s="15"/>
      <c r="T434" s="240"/>
      <c r="U434" s="240"/>
    </row>
    <row r="435">
      <c r="A435" s="15"/>
      <c r="B435" s="15"/>
      <c r="C435" s="15"/>
      <c r="D435" s="15"/>
      <c r="E435" s="15"/>
      <c r="F435" s="15"/>
      <c r="G435" s="15"/>
      <c r="H435" s="15"/>
      <c r="I435" s="15"/>
      <c r="J435" s="15"/>
      <c r="K435" s="15"/>
      <c r="L435" s="15"/>
      <c r="M435" s="15"/>
      <c r="N435" s="15"/>
      <c r="O435" s="15"/>
      <c r="P435" s="15"/>
      <c r="Q435" s="15"/>
      <c r="R435" s="15"/>
      <c r="T435" s="240"/>
      <c r="U435" s="240"/>
    </row>
    <row r="436">
      <c r="A436" s="15"/>
      <c r="B436" s="15"/>
      <c r="C436" s="15"/>
      <c r="D436" s="15"/>
      <c r="E436" s="15"/>
      <c r="F436" s="15"/>
      <c r="G436" s="15"/>
      <c r="H436" s="15"/>
      <c r="I436" s="15"/>
      <c r="J436" s="15"/>
      <c r="K436" s="15"/>
      <c r="L436" s="15"/>
      <c r="M436" s="15"/>
      <c r="N436" s="15"/>
      <c r="O436" s="15"/>
      <c r="P436" s="15"/>
      <c r="Q436" s="15"/>
      <c r="R436" s="15"/>
      <c r="T436" s="240"/>
      <c r="U436" s="240"/>
    </row>
    <row r="437">
      <c r="A437" s="15"/>
      <c r="B437" s="15"/>
      <c r="C437" s="15"/>
      <c r="D437" s="15"/>
      <c r="E437" s="15"/>
      <c r="F437" s="15"/>
      <c r="G437" s="15"/>
      <c r="H437" s="15"/>
      <c r="I437" s="15"/>
      <c r="J437" s="15"/>
      <c r="K437" s="15"/>
      <c r="L437" s="15"/>
      <c r="M437" s="15"/>
      <c r="N437" s="15"/>
      <c r="O437" s="15"/>
      <c r="P437" s="15"/>
      <c r="Q437" s="15"/>
      <c r="R437" s="15"/>
      <c r="T437" s="240"/>
      <c r="U437" s="240"/>
    </row>
    <row r="438">
      <c r="A438" s="15"/>
      <c r="B438" s="15"/>
      <c r="C438" s="15"/>
      <c r="D438" s="15"/>
      <c r="E438" s="15"/>
      <c r="F438" s="15"/>
      <c r="G438" s="15"/>
      <c r="H438" s="15"/>
      <c r="I438" s="15"/>
      <c r="J438" s="15"/>
      <c r="K438" s="15"/>
      <c r="L438" s="15"/>
      <c r="M438" s="15"/>
      <c r="N438" s="15"/>
      <c r="O438" s="15"/>
      <c r="P438" s="15"/>
      <c r="Q438" s="15"/>
      <c r="R438" s="15"/>
      <c r="T438" s="240"/>
      <c r="U438" s="240"/>
    </row>
    <row r="439">
      <c r="A439" s="15"/>
      <c r="B439" s="15"/>
      <c r="C439" s="15"/>
      <c r="D439" s="15"/>
      <c r="E439" s="15"/>
      <c r="F439" s="15"/>
      <c r="G439" s="15"/>
      <c r="H439" s="15"/>
      <c r="I439" s="15"/>
      <c r="J439" s="15"/>
      <c r="K439" s="15"/>
      <c r="L439" s="15"/>
      <c r="M439" s="15"/>
      <c r="N439" s="15"/>
      <c r="O439" s="15"/>
      <c r="P439" s="15"/>
      <c r="Q439" s="15"/>
      <c r="R439" s="15"/>
      <c r="T439" s="240"/>
      <c r="U439" s="240"/>
    </row>
    <row r="440">
      <c r="A440" s="15"/>
      <c r="B440" s="15"/>
      <c r="C440" s="15"/>
      <c r="D440" s="15"/>
      <c r="E440" s="15"/>
      <c r="F440" s="15"/>
      <c r="G440" s="15"/>
      <c r="H440" s="15"/>
      <c r="I440" s="15"/>
      <c r="J440" s="15"/>
      <c r="K440" s="15"/>
      <c r="L440" s="15"/>
      <c r="M440" s="15"/>
      <c r="N440" s="15"/>
      <c r="O440" s="15"/>
      <c r="P440" s="15"/>
      <c r="Q440" s="15"/>
      <c r="R440" s="15"/>
      <c r="T440" s="240"/>
      <c r="U440" s="240"/>
    </row>
    <row r="441">
      <c r="A441" s="15"/>
      <c r="B441" s="15"/>
      <c r="C441" s="15"/>
      <c r="D441" s="15"/>
      <c r="E441" s="15"/>
      <c r="F441" s="15"/>
      <c r="G441" s="15"/>
      <c r="H441" s="15"/>
      <c r="I441" s="15"/>
      <c r="J441" s="15"/>
      <c r="K441" s="15"/>
      <c r="L441" s="15"/>
      <c r="M441" s="15"/>
      <c r="N441" s="15"/>
      <c r="O441" s="15"/>
      <c r="P441" s="15"/>
      <c r="Q441" s="15"/>
      <c r="R441" s="15"/>
      <c r="T441" s="240"/>
      <c r="U441" s="240"/>
    </row>
    <row r="442">
      <c r="A442" s="15"/>
      <c r="B442" s="15"/>
      <c r="C442" s="15"/>
      <c r="D442" s="15"/>
      <c r="E442" s="15"/>
      <c r="F442" s="15"/>
      <c r="G442" s="15"/>
      <c r="H442" s="15"/>
      <c r="I442" s="15"/>
      <c r="J442" s="15"/>
      <c r="K442" s="15"/>
      <c r="L442" s="15"/>
      <c r="M442" s="15"/>
      <c r="N442" s="15"/>
      <c r="O442" s="15"/>
      <c r="P442" s="15"/>
      <c r="Q442" s="15"/>
      <c r="R442" s="15"/>
      <c r="T442" s="240"/>
      <c r="U442" s="240"/>
    </row>
    <row r="443">
      <c r="A443" s="15"/>
      <c r="B443" s="15"/>
      <c r="C443" s="15"/>
      <c r="D443" s="15"/>
      <c r="E443" s="15"/>
      <c r="F443" s="15"/>
      <c r="G443" s="15"/>
      <c r="H443" s="15"/>
      <c r="I443" s="15"/>
      <c r="J443" s="15"/>
      <c r="K443" s="15"/>
      <c r="L443" s="15"/>
      <c r="M443" s="15"/>
      <c r="N443" s="15"/>
      <c r="O443" s="15"/>
      <c r="P443" s="15"/>
      <c r="Q443" s="15"/>
      <c r="R443" s="15"/>
      <c r="T443" s="240"/>
      <c r="U443" s="240"/>
    </row>
    <row r="444">
      <c r="A444" s="15"/>
      <c r="B444" s="15"/>
      <c r="C444" s="15"/>
      <c r="D444" s="15"/>
      <c r="E444" s="15"/>
      <c r="F444" s="15"/>
      <c r="G444" s="15"/>
      <c r="H444" s="15"/>
      <c r="I444" s="15"/>
      <c r="J444" s="15"/>
      <c r="K444" s="15"/>
      <c r="L444" s="15"/>
      <c r="M444" s="15"/>
      <c r="N444" s="15"/>
      <c r="O444" s="15"/>
      <c r="P444" s="15"/>
      <c r="Q444" s="15"/>
      <c r="R444" s="15"/>
      <c r="T444" s="240"/>
      <c r="U444" s="240"/>
    </row>
    <row r="445">
      <c r="A445" s="15"/>
      <c r="B445" s="15"/>
      <c r="C445" s="15"/>
      <c r="D445" s="15"/>
      <c r="E445" s="15"/>
      <c r="F445" s="15"/>
      <c r="G445" s="15"/>
      <c r="H445" s="15"/>
      <c r="I445" s="15"/>
      <c r="J445" s="15"/>
      <c r="K445" s="15"/>
      <c r="L445" s="15"/>
      <c r="M445" s="15"/>
      <c r="N445" s="15"/>
      <c r="O445" s="15"/>
      <c r="P445" s="15"/>
      <c r="Q445" s="15"/>
      <c r="R445" s="15"/>
      <c r="T445" s="240"/>
      <c r="U445" s="240"/>
    </row>
    <row r="446">
      <c r="A446" s="15"/>
      <c r="B446" s="15"/>
      <c r="C446" s="15"/>
      <c r="D446" s="15"/>
      <c r="E446" s="15"/>
      <c r="F446" s="15"/>
      <c r="G446" s="15"/>
      <c r="H446" s="15"/>
      <c r="I446" s="15"/>
      <c r="J446" s="15"/>
      <c r="K446" s="15"/>
      <c r="L446" s="15"/>
      <c r="M446" s="15"/>
      <c r="N446" s="15"/>
      <c r="O446" s="15"/>
      <c r="P446" s="15"/>
      <c r="Q446" s="15"/>
      <c r="R446" s="15"/>
      <c r="T446" s="240"/>
      <c r="U446" s="240"/>
    </row>
    <row r="447">
      <c r="A447" s="15"/>
      <c r="B447" s="15"/>
      <c r="C447" s="15"/>
      <c r="D447" s="15"/>
      <c r="E447" s="15"/>
      <c r="F447" s="15"/>
      <c r="G447" s="15"/>
      <c r="H447" s="15"/>
      <c r="I447" s="15"/>
      <c r="J447" s="15"/>
      <c r="K447" s="15"/>
      <c r="L447" s="15"/>
      <c r="M447" s="15"/>
      <c r="N447" s="15"/>
      <c r="O447" s="15"/>
      <c r="P447" s="15"/>
      <c r="Q447" s="15"/>
      <c r="R447" s="15"/>
      <c r="T447" s="240"/>
      <c r="U447" s="240"/>
    </row>
    <row r="448">
      <c r="A448" s="15"/>
      <c r="B448" s="15"/>
      <c r="C448" s="15"/>
      <c r="D448" s="15"/>
      <c r="E448" s="15"/>
      <c r="F448" s="15"/>
      <c r="G448" s="15"/>
      <c r="H448" s="15"/>
      <c r="I448" s="15"/>
      <c r="J448" s="15"/>
      <c r="K448" s="15"/>
      <c r="L448" s="15"/>
      <c r="M448" s="15"/>
      <c r="N448" s="15"/>
      <c r="O448" s="15"/>
      <c r="P448" s="15"/>
      <c r="Q448" s="15"/>
      <c r="R448" s="15"/>
      <c r="T448" s="240"/>
      <c r="U448" s="240"/>
    </row>
    <row r="449">
      <c r="A449" s="15"/>
      <c r="B449" s="15"/>
      <c r="C449" s="15"/>
      <c r="D449" s="15"/>
      <c r="E449" s="15"/>
      <c r="F449" s="15"/>
      <c r="G449" s="15"/>
      <c r="H449" s="15"/>
      <c r="I449" s="15"/>
      <c r="J449" s="15"/>
      <c r="K449" s="15"/>
      <c r="L449" s="15"/>
      <c r="M449" s="15"/>
      <c r="N449" s="15"/>
      <c r="O449" s="15"/>
      <c r="P449" s="15"/>
      <c r="Q449" s="15"/>
      <c r="R449" s="15"/>
      <c r="T449" s="240"/>
      <c r="U449" s="240"/>
    </row>
    <row r="450">
      <c r="A450" s="15"/>
      <c r="B450" s="15"/>
      <c r="C450" s="15"/>
      <c r="D450" s="15"/>
      <c r="E450" s="15"/>
      <c r="F450" s="15"/>
      <c r="G450" s="15"/>
      <c r="H450" s="15"/>
      <c r="I450" s="15"/>
      <c r="J450" s="15"/>
      <c r="K450" s="15"/>
      <c r="L450" s="15"/>
      <c r="M450" s="15"/>
      <c r="N450" s="15"/>
      <c r="O450" s="15"/>
      <c r="P450" s="15"/>
      <c r="Q450" s="15"/>
      <c r="R450" s="15"/>
      <c r="T450" s="240"/>
      <c r="U450" s="240"/>
    </row>
    <row r="451">
      <c r="A451" s="15"/>
      <c r="B451" s="15"/>
      <c r="C451" s="15"/>
      <c r="D451" s="15"/>
      <c r="E451" s="15"/>
      <c r="F451" s="15"/>
      <c r="G451" s="15"/>
      <c r="H451" s="15"/>
      <c r="I451" s="15"/>
      <c r="J451" s="15"/>
      <c r="K451" s="15"/>
      <c r="L451" s="15"/>
      <c r="M451" s="15"/>
      <c r="N451" s="15"/>
      <c r="O451" s="15"/>
      <c r="P451" s="15"/>
      <c r="Q451" s="15"/>
      <c r="R451" s="15"/>
      <c r="T451" s="240"/>
      <c r="U451" s="240"/>
    </row>
    <row r="452">
      <c r="A452" s="15"/>
      <c r="B452" s="15"/>
      <c r="C452" s="15"/>
      <c r="D452" s="15"/>
      <c r="E452" s="15"/>
      <c r="F452" s="15"/>
      <c r="G452" s="15"/>
      <c r="H452" s="15"/>
      <c r="I452" s="15"/>
      <c r="J452" s="15"/>
      <c r="K452" s="15"/>
      <c r="L452" s="15"/>
      <c r="M452" s="15"/>
      <c r="N452" s="15"/>
      <c r="O452" s="15"/>
      <c r="P452" s="15"/>
      <c r="Q452" s="15"/>
      <c r="R452" s="15"/>
      <c r="T452" s="240"/>
      <c r="U452" s="240"/>
    </row>
    <row r="453">
      <c r="A453" s="15"/>
      <c r="B453" s="15"/>
      <c r="C453" s="15"/>
      <c r="D453" s="15"/>
      <c r="E453" s="15"/>
      <c r="F453" s="15"/>
      <c r="G453" s="15"/>
      <c r="H453" s="15"/>
      <c r="I453" s="15"/>
      <c r="J453" s="15"/>
      <c r="K453" s="15"/>
      <c r="L453" s="15"/>
      <c r="M453" s="15"/>
      <c r="N453" s="15"/>
      <c r="O453" s="15"/>
      <c r="P453" s="15"/>
      <c r="Q453" s="15"/>
      <c r="R453" s="15"/>
      <c r="T453" s="240"/>
      <c r="U453" s="240"/>
    </row>
    <row r="454">
      <c r="A454" s="15"/>
      <c r="B454" s="15"/>
      <c r="C454" s="15"/>
      <c r="D454" s="15"/>
      <c r="E454" s="15"/>
      <c r="F454" s="15"/>
      <c r="G454" s="15"/>
      <c r="H454" s="15"/>
      <c r="I454" s="15"/>
      <c r="J454" s="15"/>
      <c r="K454" s="15"/>
      <c r="L454" s="15"/>
      <c r="M454" s="15"/>
      <c r="N454" s="15"/>
      <c r="O454" s="15"/>
      <c r="P454" s="15"/>
      <c r="Q454" s="15"/>
      <c r="R454" s="15"/>
      <c r="T454" s="240"/>
      <c r="U454" s="240"/>
    </row>
    <row r="455">
      <c r="A455" s="15"/>
      <c r="B455" s="15"/>
      <c r="C455" s="15"/>
      <c r="D455" s="15"/>
      <c r="E455" s="15"/>
      <c r="F455" s="15"/>
      <c r="G455" s="15"/>
      <c r="H455" s="15"/>
      <c r="I455" s="15"/>
      <c r="J455" s="15"/>
      <c r="K455" s="15"/>
      <c r="L455" s="15"/>
      <c r="M455" s="15"/>
      <c r="N455" s="15"/>
      <c r="O455" s="15"/>
      <c r="P455" s="15"/>
      <c r="Q455" s="15"/>
      <c r="R455" s="15"/>
      <c r="T455" s="240"/>
      <c r="U455" s="240"/>
    </row>
    <row r="456">
      <c r="A456" s="15"/>
      <c r="B456" s="15"/>
      <c r="C456" s="15"/>
      <c r="D456" s="15"/>
      <c r="E456" s="15"/>
      <c r="F456" s="15"/>
      <c r="G456" s="15"/>
      <c r="H456" s="15"/>
      <c r="I456" s="15"/>
      <c r="J456" s="15"/>
      <c r="K456" s="15"/>
      <c r="L456" s="15"/>
      <c r="M456" s="15"/>
      <c r="N456" s="15"/>
      <c r="O456" s="15"/>
      <c r="P456" s="15"/>
      <c r="Q456" s="15"/>
      <c r="R456" s="15"/>
      <c r="T456" s="240"/>
      <c r="U456" s="240"/>
    </row>
    <row r="457">
      <c r="A457" s="15"/>
      <c r="B457" s="15"/>
      <c r="C457" s="15"/>
      <c r="D457" s="15"/>
      <c r="E457" s="15"/>
      <c r="F457" s="15"/>
      <c r="G457" s="15"/>
      <c r="H457" s="15"/>
      <c r="I457" s="15"/>
      <c r="J457" s="15"/>
      <c r="K457" s="15"/>
      <c r="L457" s="15"/>
      <c r="M457" s="15"/>
      <c r="N457" s="15"/>
      <c r="O457" s="15"/>
      <c r="P457" s="15"/>
      <c r="Q457" s="15"/>
      <c r="R457" s="15"/>
      <c r="T457" s="240"/>
      <c r="U457" s="240"/>
    </row>
    <row r="458">
      <c r="A458" s="15"/>
      <c r="B458" s="15"/>
      <c r="C458" s="15"/>
      <c r="D458" s="15"/>
      <c r="E458" s="15"/>
      <c r="F458" s="15"/>
      <c r="G458" s="15"/>
      <c r="H458" s="15"/>
      <c r="I458" s="15"/>
      <c r="J458" s="15"/>
      <c r="K458" s="15"/>
      <c r="L458" s="15"/>
      <c r="M458" s="15"/>
      <c r="N458" s="15"/>
      <c r="O458" s="15"/>
      <c r="P458" s="15"/>
      <c r="Q458" s="15"/>
      <c r="R458" s="15"/>
      <c r="T458" s="240"/>
      <c r="U458" s="240"/>
    </row>
    <row r="459">
      <c r="A459" s="15"/>
      <c r="B459" s="15"/>
      <c r="C459" s="15"/>
      <c r="D459" s="15"/>
      <c r="E459" s="15"/>
      <c r="F459" s="15"/>
      <c r="G459" s="15"/>
      <c r="H459" s="15"/>
      <c r="I459" s="15"/>
      <c r="J459" s="15"/>
      <c r="K459" s="15"/>
      <c r="L459" s="15"/>
      <c r="M459" s="15"/>
      <c r="N459" s="15"/>
      <c r="O459" s="15"/>
      <c r="P459" s="15"/>
      <c r="Q459" s="15"/>
      <c r="R459" s="15"/>
      <c r="T459" s="240"/>
      <c r="U459" s="240"/>
    </row>
    <row r="460">
      <c r="A460" s="15"/>
      <c r="B460" s="15"/>
      <c r="C460" s="15"/>
      <c r="D460" s="15"/>
      <c r="E460" s="15"/>
      <c r="F460" s="15"/>
      <c r="G460" s="15"/>
      <c r="H460" s="15"/>
      <c r="I460" s="15"/>
      <c r="J460" s="15"/>
      <c r="K460" s="15"/>
      <c r="L460" s="15"/>
      <c r="M460" s="15"/>
      <c r="N460" s="15"/>
      <c r="O460" s="15"/>
      <c r="P460" s="15"/>
      <c r="Q460" s="15"/>
      <c r="R460" s="15"/>
      <c r="T460" s="240"/>
      <c r="U460" s="240"/>
    </row>
    <row r="461">
      <c r="A461" s="15"/>
      <c r="B461" s="15"/>
      <c r="C461" s="15"/>
      <c r="D461" s="15"/>
      <c r="E461" s="15"/>
      <c r="F461" s="15"/>
      <c r="G461" s="15"/>
      <c r="H461" s="15"/>
      <c r="I461" s="15"/>
      <c r="J461" s="15"/>
      <c r="K461" s="15"/>
      <c r="L461" s="15"/>
      <c r="M461" s="15"/>
      <c r="N461" s="15"/>
      <c r="O461" s="15"/>
      <c r="P461" s="15"/>
      <c r="Q461" s="15"/>
      <c r="R461" s="15"/>
      <c r="T461" s="240"/>
      <c r="U461" s="240"/>
    </row>
    <row r="462">
      <c r="A462" s="15"/>
      <c r="B462" s="15"/>
      <c r="C462" s="15"/>
      <c r="D462" s="15"/>
      <c r="E462" s="15"/>
      <c r="F462" s="15"/>
      <c r="G462" s="15"/>
      <c r="H462" s="15"/>
      <c r="I462" s="15"/>
      <c r="J462" s="15"/>
      <c r="K462" s="15"/>
      <c r="L462" s="15"/>
      <c r="M462" s="15"/>
      <c r="N462" s="15"/>
      <c r="O462" s="15"/>
      <c r="P462" s="15"/>
      <c r="Q462" s="15"/>
      <c r="R462" s="15"/>
      <c r="T462" s="240"/>
      <c r="U462" s="240"/>
    </row>
    <row r="463">
      <c r="A463" s="15"/>
      <c r="B463" s="15"/>
      <c r="C463" s="15"/>
      <c r="D463" s="15"/>
      <c r="E463" s="15"/>
      <c r="F463" s="15"/>
      <c r="G463" s="15"/>
      <c r="H463" s="15"/>
      <c r="I463" s="15"/>
      <c r="J463" s="15"/>
      <c r="K463" s="15"/>
      <c r="L463" s="15"/>
      <c r="M463" s="15"/>
      <c r="N463" s="15"/>
      <c r="O463" s="15"/>
      <c r="P463" s="15"/>
      <c r="Q463" s="15"/>
      <c r="R463" s="15"/>
      <c r="T463" s="240"/>
      <c r="U463" s="240"/>
    </row>
    <row r="464">
      <c r="A464" s="15"/>
      <c r="B464" s="15"/>
      <c r="C464" s="15"/>
      <c r="D464" s="15"/>
      <c r="E464" s="15"/>
      <c r="F464" s="15"/>
      <c r="G464" s="15"/>
      <c r="H464" s="15"/>
      <c r="I464" s="15"/>
      <c r="J464" s="15"/>
      <c r="K464" s="15"/>
      <c r="L464" s="15"/>
      <c r="M464" s="15"/>
      <c r="N464" s="15"/>
      <c r="O464" s="15"/>
      <c r="P464" s="15"/>
      <c r="Q464" s="15"/>
      <c r="R464" s="15"/>
      <c r="T464" s="240"/>
      <c r="U464" s="240"/>
    </row>
    <row r="465">
      <c r="A465" s="15"/>
      <c r="B465" s="15"/>
      <c r="C465" s="15"/>
      <c r="D465" s="15"/>
      <c r="E465" s="15"/>
      <c r="F465" s="15"/>
      <c r="G465" s="15"/>
      <c r="H465" s="15"/>
      <c r="I465" s="15"/>
      <c r="J465" s="15"/>
      <c r="K465" s="15"/>
      <c r="L465" s="15"/>
      <c r="M465" s="15"/>
      <c r="N465" s="15"/>
      <c r="O465" s="15"/>
      <c r="P465" s="15"/>
      <c r="Q465" s="15"/>
      <c r="R465" s="15"/>
      <c r="T465" s="240"/>
      <c r="U465" s="240"/>
    </row>
    <row r="466">
      <c r="A466" s="15"/>
      <c r="B466" s="15"/>
      <c r="C466" s="15"/>
      <c r="D466" s="15"/>
      <c r="E466" s="15"/>
      <c r="F466" s="15"/>
      <c r="G466" s="15"/>
      <c r="H466" s="15"/>
      <c r="I466" s="15"/>
      <c r="J466" s="15"/>
      <c r="K466" s="15"/>
      <c r="L466" s="15"/>
      <c r="M466" s="15"/>
      <c r="N466" s="15"/>
      <c r="O466" s="15"/>
      <c r="P466" s="15"/>
      <c r="Q466" s="15"/>
      <c r="R466" s="15"/>
      <c r="T466" s="240"/>
      <c r="U466" s="240"/>
    </row>
    <row r="467">
      <c r="A467" s="15"/>
      <c r="B467" s="15"/>
      <c r="C467" s="15"/>
      <c r="D467" s="15"/>
      <c r="E467" s="15"/>
      <c r="F467" s="15"/>
      <c r="G467" s="15"/>
      <c r="H467" s="15"/>
      <c r="I467" s="15"/>
      <c r="J467" s="15"/>
      <c r="K467" s="15"/>
      <c r="L467" s="15"/>
      <c r="M467" s="15"/>
      <c r="N467" s="15"/>
      <c r="O467" s="15"/>
      <c r="P467" s="15"/>
      <c r="Q467" s="15"/>
      <c r="R467" s="15"/>
      <c r="T467" s="240"/>
      <c r="U467" s="240"/>
    </row>
    <row r="468">
      <c r="A468" s="15"/>
      <c r="B468" s="15"/>
      <c r="C468" s="15"/>
      <c r="D468" s="15"/>
      <c r="E468" s="15"/>
      <c r="F468" s="15"/>
      <c r="G468" s="15"/>
      <c r="H468" s="15"/>
      <c r="I468" s="15"/>
      <c r="J468" s="15"/>
      <c r="K468" s="15"/>
      <c r="L468" s="15"/>
      <c r="M468" s="15"/>
      <c r="N468" s="15"/>
      <c r="O468" s="15"/>
      <c r="P468" s="15"/>
      <c r="Q468" s="15"/>
      <c r="R468" s="15"/>
      <c r="T468" s="240"/>
      <c r="U468" s="240"/>
    </row>
    <row r="469">
      <c r="A469" s="15"/>
      <c r="B469" s="15"/>
      <c r="C469" s="15"/>
      <c r="D469" s="15"/>
      <c r="E469" s="15"/>
      <c r="F469" s="15"/>
      <c r="G469" s="15"/>
      <c r="H469" s="15"/>
      <c r="I469" s="15"/>
      <c r="J469" s="15"/>
      <c r="K469" s="15"/>
      <c r="L469" s="15"/>
      <c r="M469" s="15"/>
      <c r="N469" s="15"/>
      <c r="O469" s="15"/>
      <c r="P469" s="15"/>
      <c r="Q469" s="15"/>
      <c r="R469" s="15"/>
      <c r="T469" s="240"/>
      <c r="U469" s="240"/>
    </row>
    <row r="470">
      <c r="A470" s="15"/>
      <c r="B470" s="15"/>
      <c r="C470" s="15"/>
      <c r="D470" s="15"/>
      <c r="E470" s="15"/>
      <c r="F470" s="15"/>
      <c r="G470" s="15"/>
      <c r="H470" s="15"/>
      <c r="I470" s="15"/>
      <c r="J470" s="15"/>
      <c r="K470" s="15"/>
      <c r="L470" s="15"/>
      <c r="M470" s="15"/>
      <c r="N470" s="15"/>
      <c r="O470" s="15"/>
      <c r="P470" s="15"/>
      <c r="Q470" s="15"/>
      <c r="R470" s="15"/>
      <c r="T470" s="240"/>
      <c r="U470" s="240"/>
    </row>
    <row r="471">
      <c r="A471" s="15"/>
      <c r="B471" s="15"/>
      <c r="C471" s="15"/>
      <c r="D471" s="15"/>
      <c r="E471" s="15"/>
      <c r="F471" s="15"/>
      <c r="G471" s="15"/>
      <c r="H471" s="15"/>
      <c r="I471" s="15"/>
      <c r="J471" s="15"/>
      <c r="K471" s="15"/>
      <c r="L471" s="15"/>
      <c r="M471" s="15"/>
      <c r="N471" s="15"/>
      <c r="O471" s="15"/>
      <c r="P471" s="15"/>
      <c r="Q471" s="15"/>
      <c r="R471" s="15"/>
      <c r="T471" s="240"/>
      <c r="U471" s="240"/>
    </row>
    <row r="472">
      <c r="A472" s="15"/>
      <c r="B472" s="15"/>
      <c r="C472" s="15"/>
      <c r="D472" s="15"/>
      <c r="E472" s="15"/>
      <c r="F472" s="15"/>
      <c r="G472" s="15"/>
      <c r="H472" s="15"/>
      <c r="I472" s="15"/>
      <c r="J472" s="15"/>
      <c r="K472" s="15"/>
      <c r="L472" s="15"/>
      <c r="M472" s="15"/>
      <c r="N472" s="15"/>
      <c r="O472" s="15"/>
      <c r="P472" s="15"/>
      <c r="Q472" s="15"/>
      <c r="R472" s="15"/>
      <c r="T472" s="240"/>
      <c r="U472" s="240"/>
    </row>
    <row r="473">
      <c r="A473" s="15"/>
      <c r="B473" s="15"/>
      <c r="C473" s="15"/>
      <c r="D473" s="15"/>
      <c r="E473" s="15"/>
      <c r="F473" s="15"/>
      <c r="G473" s="15"/>
      <c r="H473" s="15"/>
      <c r="I473" s="15"/>
      <c r="J473" s="15"/>
      <c r="K473" s="15"/>
      <c r="L473" s="15"/>
      <c r="M473" s="15"/>
      <c r="N473" s="15"/>
      <c r="O473" s="15"/>
      <c r="P473" s="15"/>
      <c r="Q473" s="15"/>
      <c r="R473" s="15"/>
      <c r="T473" s="240"/>
      <c r="U473" s="240"/>
    </row>
    <row r="474">
      <c r="A474" s="15"/>
      <c r="B474" s="15"/>
      <c r="C474" s="15"/>
      <c r="D474" s="15"/>
      <c r="E474" s="15"/>
      <c r="F474" s="15"/>
      <c r="G474" s="15"/>
      <c r="H474" s="15"/>
      <c r="I474" s="15"/>
      <c r="J474" s="15"/>
      <c r="K474" s="15"/>
      <c r="L474" s="15"/>
      <c r="M474" s="15"/>
      <c r="N474" s="15"/>
      <c r="O474" s="15"/>
      <c r="P474" s="15"/>
      <c r="Q474" s="15"/>
      <c r="R474" s="15"/>
      <c r="T474" s="240"/>
      <c r="U474" s="240"/>
    </row>
    <row r="475">
      <c r="A475" s="15"/>
      <c r="B475" s="15"/>
      <c r="C475" s="15"/>
      <c r="D475" s="15"/>
      <c r="E475" s="15"/>
      <c r="F475" s="15"/>
      <c r="G475" s="15"/>
      <c r="H475" s="15"/>
      <c r="I475" s="15"/>
      <c r="J475" s="15"/>
      <c r="K475" s="15"/>
      <c r="L475" s="15"/>
      <c r="M475" s="15"/>
      <c r="N475" s="15"/>
      <c r="O475" s="15"/>
      <c r="P475" s="15"/>
      <c r="Q475" s="15"/>
      <c r="R475" s="15"/>
      <c r="T475" s="240"/>
      <c r="U475" s="240"/>
    </row>
    <row r="476">
      <c r="A476" s="15"/>
      <c r="B476" s="15"/>
      <c r="C476" s="15"/>
      <c r="D476" s="15"/>
      <c r="E476" s="15"/>
      <c r="F476" s="15"/>
      <c r="G476" s="15"/>
      <c r="H476" s="15"/>
      <c r="I476" s="15"/>
      <c r="J476" s="15"/>
      <c r="K476" s="15"/>
      <c r="L476" s="15"/>
      <c r="M476" s="15"/>
      <c r="N476" s="15"/>
      <c r="O476" s="15"/>
      <c r="P476" s="15"/>
      <c r="Q476" s="15"/>
      <c r="R476" s="15"/>
      <c r="T476" s="240"/>
      <c r="U476" s="240"/>
    </row>
    <row r="477">
      <c r="A477" s="15"/>
      <c r="B477" s="15"/>
      <c r="C477" s="15"/>
      <c r="D477" s="15"/>
      <c r="E477" s="15"/>
      <c r="F477" s="15"/>
      <c r="G477" s="15"/>
      <c r="H477" s="15"/>
      <c r="I477" s="15"/>
      <c r="J477" s="15"/>
      <c r="K477" s="15"/>
      <c r="L477" s="15"/>
      <c r="M477" s="15"/>
      <c r="N477" s="15"/>
      <c r="O477" s="15"/>
      <c r="P477" s="15"/>
      <c r="Q477" s="15"/>
      <c r="R477" s="15"/>
      <c r="T477" s="240"/>
      <c r="U477" s="240"/>
    </row>
    <row r="478">
      <c r="A478" s="15"/>
      <c r="B478" s="15"/>
      <c r="C478" s="15"/>
      <c r="D478" s="15"/>
      <c r="E478" s="15"/>
      <c r="F478" s="15"/>
      <c r="G478" s="15"/>
      <c r="H478" s="15"/>
      <c r="I478" s="15"/>
      <c r="J478" s="15"/>
      <c r="K478" s="15"/>
      <c r="L478" s="15"/>
      <c r="M478" s="15"/>
      <c r="N478" s="15"/>
      <c r="O478" s="15"/>
      <c r="P478" s="15"/>
      <c r="Q478" s="15"/>
      <c r="R478" s="15"/>
      <c r="T478" s="240"/>
      <c r="U478" s="240"/>
    </row>
    <row r="479">
      <c r="A479" s="15"/>
      <c r="B479" s="15"/>
      <c r="C479" s="15"/>
      <c r="D479" s="15"/>
      <c r="E479" s="15"/>
      <c r="F479" s="15"/>
      <c r="G479" s="15"/>
      <c r="H479" s="15"/>
      <c r="I479" s="15"/>
      <c r="J479" s="15"/>
      <c r="K479" s="15"/>
      <c r="L479" s="15"/>
      <c r="M479" s="15"/>
      <c r="N479" s="15"/>
      <c r="O479" s="15"/>
      <c r="P479" s="15"/>
      <c r="Q479" s="15"/>
      <c r="R479" s="15"/>
      <c r="T479" s="240"/>
      <c r="U479" s="240"/>
    </row>
    <row r="480">
      <c r="A480" s="15"/>
      <c r="B480" s="15"/>
      <c r="C480" s="15"/>
      <c r="D480" s="15"/>
      <c r="E480" s="15"/>
      <c r="F480" s="15"/>
      <c r="G480" s="15"/>
      <c r="H480" s="15"/>
      <c r="I480" s="15"/>
      <c r="J480" s="15"/>
      <c r="K480" s="15"/>
      <c r="L480" s="15"/>
      <c r="M480" s="15"/>
      <c r="N480" s="15"/>
      <c r="O480" s="15"/>
      <c r="P480" s="15"/>
      <c r="Q480" s="15"/>
      <c r="R480" s="15"/>
      <c r="T480" s="240"/>
      <c r="U480" s="240"/>
    </row>
    <row r="481">
      <c r="A481" s="15"/>
      <c r="B481" s="15"/>
      <c r="C481" s="15"/>
      <c r="D481" s="15"/>
      <c r="E481" s="15"/>
      <c r="F481" s="15"/>
      <c r="G481" s="15"/>
      <c r="H481" s="15"/>
      <c r="I481" s="15"/>
      <c r="J481" s="15"/>
      <c r="K481" s="15"/>
      <c r="L481" s="15"/>
      <c r="M481" s="15"/>
      <c r="N481" s="15"/>
      <c r="O481" s="15"/>
      <c r="P481" s="15"/>
      <c r="Q481" s="15"/>
      <c r="R481" s="15"/>
      <c r="T481" s="240"/>
      <c r="U481" s="240"/>
    </row>
    <row r="482">
      <c r="A482" s="15"/>
      <c r="B482" s="15"/>
      <c r="C482" s="15"/>
      <c r="D482" s="15"/>
      <c r="E482" s="15"/>
      <c r="F482" s="15"/>
      <c r="G482" s="15"/>
      <c r="H482" s="15"/>
      <c r="I482" s="15"/>
      <c r="J482" s="15"/>
      <c r="K482" s="15"/>
      <c r="L482" s="15"/>
      <c r="M482" s="15"/>
      <c r="N482" s="15"/>
      <c r="O482" s="15"/>
      <c r="P482" s="15"/>
      <c r="Q482" s="15"/>
      <c r="R482" s="15"/>
      <c r="T482" s="240"/>
      <c r="U482" s="240"/>
    </row>
    <row r="483">
      <c r="A483" s="15"/>
      <c r="B483" s="15"/>
      <c r="C483" s="15"/>
      <c r="D483" s="15"/>
      <c r="E483" s="15"/>
      <c r="F483" s="15"/>
      <c r="G483" s="15"/>
      <c r="H483" s="15"/>
      <c r="I483" s="15"/>
      <c r="J483" s="15"/>
      <c r="K483" s="15"/>
      <c r="L483" s="15"/>
      <c r="M483" s="15"/>
      <c r="N483" s="15"/>
      <c r="O483" s="15"/>
      <c r="P483" s="15"/>
      <c r="Q483" s="15"/>
      <c r="R483" s="15"/>
      <c r="T483" s="240"/>
      <c r="U483" s="240"/>
    </row>
    <row r="484">
      <c r="A484" s="15"/>
      <c r="B484" s="15"/>
      <c r="C484" s="15"/>
      <c r="D484" s="15"/>
      <c r="E484" s="15"/>
      <c r="F484" s="15"/>
      <c r="G484" s="15"/>
      <c r="H484" s="15"/>
      <c r="I484" s="15"/>
      <c r="J484" s="15"/>
      <c r="K484" s="15"/>
      <c r="L484" s="15"/>
      <c r="M484" s="15"/>
      <c r="N484" s="15"/>
      <c r="O484" s="15"/>
      <c r="P484" s="15"/>
      <c r="Q484" s="15"/>
      <c r="R484" s="15"/>
      <c r="T484" s="240"/>
      <c r="U484" s="240"/>
    </row>
    <row r="485">
      <c r="A485" s="15"/>
      <c r="B485" s="15"/>
      <c r="C485" s="15"/>
      <c r="D485" s="15"/>
      <c r="E485" s="15"/>
      <c r="F485" s="15"/>
      <c r="G485" s="15"/>
      <c r="H485" s="15"/>
      <c r="I485" s="15"/>
      <c r="J485" s="15"/>
      <c r="K485" s="15"/>
      <c r="L485" s="15"/>
      <c r="M485" s="15"/>
      <c r="N485" s="15"/>
      <c r="O485" s="15"/>
      <c r="P485" s="15"/>
      <c r="Q485" s="15"/>
      <c r="R485" s="15"/>
      <c r="T485" s="240"/>
      <c r="U485" s="240"/>
    </row>
    <row r="486">
      <c r="A486" s="15"/>
      <c r="B486" s="15"/>
      <c r="C486" s="15"/>
      <c r="D486" s="15"/>
      <c r="E486" s="15"/>
      <c r="F486" s="15"/>
      <c r="G486" s="15"/>
      <c r="H486" s="15"/>
      <c r="I486" s="15"/>
      <c r="J486" s="15"/>
      <c r="K486" s="15"/>
      <c r="L486" s="15"/>
      <c r="M486" s="15"/>
      <c r="N486" s="15"/>
      <c r="O486" s="15"/>
      <c r="P486" s="15"/>
      <c r="Q486" s="15"/>
      <c r="R486" s="15"/>
      <c r="T486" s="240"/>
      <c r="U486" s="240"/>
    </row>
    <row r="487">
      <c r="A487" s="15"/>
      <c r="B487" s="15"/>
      <c r="C487" s="15"/>
      <c r="D487" s="15"/>
      <c r="E487" s="15"/>
      <c r="F487" s="15"/>
      <c r="G487" s="15"/>
      <c r="H487" s="15"/>
      <c r="I487" s="15"/>
      <c r="J487" s="15"/>
      <c r="K487" s="15"/>
      <c r="L487" s="15"/>
      <c r="M487" s="15"/>
      <c r="N487" s="15"/>
      <c r="O487" s="15"/>
      <c r="P487" s="15"/>
      <c r="Q487" s="15"/>
      <c r="R487" s="15"/>
      <c r="T487" s="240"/>
      <c r="U487" s="240"/>
    </row>
    <row r="488">
      <c r="A488" s="15"/>
      <c r="B488" s="15"/>
      <c r="C488" s="15"/>
      <c r="D488" s="15"/>
      <c r="E488" s="15"/>
      <c r="F488" s="15"/>
      <c r="G488" s="15"/>
      <c r="H488" s="15"/>
      <c r="I488" s="15"/>
      <c r="J488" s="15"/>
      <c r="K488" s="15"/>
      <c r="L488" s="15"/>
      <c r="M488" s="15"/>
      <c r="N488" s="15"/>
      <c r="O488" s="15"/>
      <c r="P488" s="15"/>
      <c r="Q488" s="15"/>
      <c r="R488" s="15"/>
      <c r="T488" s="240"/>
      <c r="U488" s="240"/>
    </row>
    <row r="489">
      <c r="A489" s="15"/>
      <c r="B489" s="15"/>
      <c r="C489" s="15"/>
      <c r="D489" s="15"/>
      <c r="E489" s="15"/>
      <c r="F489" s="15"/>
      <c r="G489" s="15"/>
      <c r="H489" s="15"/>
      <c r="I489" s="15"/>
      <c r="J489" s="15"/>
      <c r="K489" s="15"/>
      <c r="L489" s="15"/>
      <c r="M489" s="15"/>
      <c r="N489" s="15"/>
      <c r="O489" s="15"/>
      <c r="P489" s="15"/>
      <c r="Q489" s="15"/>
      <c r="R489" s="15"/>
      <c r="T489" s="240"/>
      <c r="U489" s="240"/>
    </row>
    <row r="490">
      <c r="A490" s="15"/>
      <c r="B490" s="15"/>
      <c r="C490" s="15"/>
      <c r="D490" s="15"/>
      <c r="E490" s="15"/>
      <c r="F490" s="15"/>
      <c r="G490" s="15"/>
      <c r="H490" s="15"/>
      <c r="I490" s="15"/>
      <c r="J490" s="15"/>
      <c r="K490" s="15"/>
      <c r="L490" s="15"/>
      <c r="M490" s="15"/>
      <c r="N490" s="15"/>
      <c r="O490" s="15"/>
      <c r="P490" s="15"/>
      <c r="Q490" s="15"/>
      <c r="R490" s="15"/>
      <c r="T490" s="240"/>
      <c r="U490" s="240"/>
    </row>
    <row r="491">
      <c r="A491" s="15"/>
      <c r="B491" s="15"/>
      <c r="C491" s="15"/>
      <c r="D491" s="15"/>
      <c r="E491" s="15"/>
      <c r="F491" s="15"/>
      <c r="G491" s="15"/>
      <c r="H491" s="15"/>
      <c r="I491" s="15"/>
      <c r="J491" s="15"/>
      <c r="K491" s="15"/>
      <c r="L491" s="15"/>
      <c r="M491" s="15"/>
      <c r="N491" s="15"/>
      <c r="O491" s="15"/>
      <c r="P491" s="15"/>
      <c r="Q491" s="15"/>
      <c r="R491" s="15"/>
      <c r="T491" s="240"/>
      <c r="U491" s="240"/>
    </row>
    <row r="492">
      <c r="A492" s="15"/>
      <c r="B492" s="15"/>
      <c r="C492" s="15"/>
      <c r="D492" s="15"/>
      <c r="E492" s="15"/>
      <c r="F492" s="15"/>
      <c r="G492" s="15"/>
      <c r="H492" s="15"/>
      <c r="I492" s="15"/>
      <c r="J492" s="15"/>
      <c r="K492" s="15"/>
      <c r="L492" s="15"/>
      <c r="M492" s="15"/>
      <c r="N492" s="15"/>
      <c r="O492" s="15"/>
      <c r="P492" s="15"/>
      <c r="Q492" s="15"/>
      <c r="R492" s="15"/>
      <c r="T492" s="240"/>
      <c r="U492" s="240"/>
    </row>
    <row r="493">
      <c r="A493" s="15"/>
      <c r="B493" s="15"/>
      <c r="C493" s="15"/>
      <c r="D493" s="15"/>
      <c r="E493" s="15"/>
      <c r="F493" s="15"/>
      <c r="G493" s="15"/>
      <c r="H493" s="15"/>
      <c r="I493" s="15"/>
      <c r="J493" s="15"/>
      <c r="K493" s="15"/>
      <c r="L493" s="15"/>
      <c r="M493" s="15"/>
      <c r="N493" s="15"/>
      <c r="O493" s="15"/>
      <c r="P493" s="15"/>
      <c r="Q493" s="15"/>
      <c r="R493" s="15"/>
      <c r="T493" s="240"/>
      <c r="U493" s="240"/>
    </row>
    <row r="494">
      <c r="A494" s="15"/>
      <c r="B494" s="15"/>
      <c r="C494" s="15"/>
      <c r="D494" s="15"/>
      <c r="E494" s="15"/>
      <c r="F494" s="15"/>
      <c r="G494" s="15"/>
      <c r="H494" s="15"/>
      <c r="I494" s="15"/>
      <c r="J494" s="15"/>
      <c r="K494" s="15"/>
      <c r="L494" s="15"/>
      <c r="M494" s="15"/>
      <c r="N494" s="15"/>
      <c r="O494" s="15"/>
      <c r="P494" s="15"/>
      <c r="Q494" s="15"/>
      <c r="R494" s="15"/>
      <c r="T494" s="240"/>
      <c r="U494" s="240"/>
    </row>
    <row r="495">
      <c r="A495" s="15"/>
      <c r="B495" s="15"/>
      <c r="C495" s="15"/>
      <c r="D495" s="15"/>
      <c r="E495" s="15"/>
      <c r="F495" s="15"/>
      <c r="G495" s="15"/>
      <c r="H495" s="15"/>
      <c r="I495" s="15"/>
      <c r="J495" s="15"/>
      <c r="K495" s="15"/>
      <c r="L495" s="15"/>
      <c r="M495" s="15"/>
      <c r="N495" s="15"/>
      <c r="O495" s="15"/>
      <c r="P495" s="15"/>
      <c r="Q495" s="15"/>
      <c r="R495" s="15"/>
      <c r="T495" s="240"/>
      <c r="U495" s="240"/>
    </row>
    <row r="496">
      <c r="A496" s="15"/>
      <c r="B496" s="15"/>
      <c r="C496" s="15"/>
      <c r="D496" s="15"/>
      <c r="E496" s="15"/>
      <c r="F496" s="15"/>
      <c r="G496" s="15"/>
      <c r="H496" s="15"/>
      <c r="I496" s="15"/>
      <c r="J496" s="15"/>
      <c r="K496" s="15"/>
      <c r="L496" s="15"/>
      <c r="M496" s="15"/>
      <c r="N496" s="15"/>
      <c r="O496" s="15"/>
      <c r="P496" s="15"/>
      <c r="Q496" s="15"/>
      <c r="R496" s="15"/>
      <c r="T496" s="240"/>
      <c r="U496" s="240"/>
    </row>
    <row r="497">
      <c r="A497" s="15"/>
      <c r="B497" s="15"/>
      <c r="C497" s="15"/>
      <c r="D497" s="15"/>
      <c r="E497" s="15"/>
      <c r="F497" s="15"/>
      <c r="G497" s="15"/>
      <c r="H497" s="15"/>
      <c r="I497" s="15"/>
      <c r="J497" s="15"/>
      <c r="K497" s="15"/>
      <c r="L497" s="15"/>
      <c r="M497" s="15"/>
      <c r="N497" s="15"/>
      <c r="O497" s="15"/>
      <c r="P497" s="15"/>
      <c r="Q497" s="15"/>
      <c r="R497" s="15"/>
      <c r="T497" s="240"/>
      <c r="U497" s="240"/>
    </row>
    <row r="498">
      <c r="A498" s="15"/>
      <c r="B498" s="15"/>
      <c r="C498" s="15"/>
      <c r="D498" s="15"/>
      <c r="E498" s="15"/>
      <c r="F498" s="15"/>
      <c r="G498" s="15"/>
      <c r="H498" s="15"/>
      <c r="I498" s="15"/>
      <c r="J498" s="15"/>
      <c r="K498" s="15"/>
      <c r="L498" s="15"/>
      <c r="M498" s="15"/>
      <c r="N498" s="15"/>
      <c r="O498" s="15"/>
      <c r="P498" s="15"/>
      <c r="Q498" s="15"/>
      <c r="R498" s="15"/>
      <c r="T498" s="240"/>
      <c r="U498" s="240"/>
    </row>
    <row r="499">
      <c r="A499" s="15"/>
      <c r="B499" s="15"/>
      <c r="C499" s="15"/>
      <c r="D499" s="15"/>
      <c r="E499" s="15"/>
      <c r="F499" s="15"/>
      <c r="G499" s="15"/>
      <c r="H499" s="15"/>
      <c r="I499" s="15"/>
      <c r="J499" s="15"/>
      <c r="K499" s="15"/>
      <c r="L499" s="15"/>
      <c r="M499" s="15"/>
      <c r="N499" s="15"/>
      <c r="O499" s="15"/>
      <c r="P499" s="15"/>
      <c r="Q499" s="15"/>
      <c r="R499" s="15"/>
      <c r="T499" s="240"/>
      <c r="U499" s="240"/>
    </row>
    <row r="500">
      <c r="A500" s="15"/>
      <c r="B500" s="15"/>
      <c r="C500" s="15"/>
      <c r="D500" s="15"/>
      <c r="E500" s="15"/>
      <c r="F500" s="15"/>
      <c r="G500" s="15"/>
      <c r="H500" s="15"/>
      <c r="I500" s="15"/>
      <c r="J500" s="15"/>
      <c r="K500" s="15"/>
      <c r="L500" s="15"/>
      <c r="M500" s="15"/>
      <c r="N500" s="15"/>
      <c r="O500" s="15"/>
      <c r="P500" s="15"/>
      <c r="Q500" s="15"/>
      <c r="R500" s="15"/>
      <c r="T500" s="240"/>
      <c r="U500" s="240"/>
    </row>
    <row r="501">
      <c r="A501" s="15"/>
      <c r="B501" s="15"/>
      <c r="C501" s="15"/>
      <c r="D501" s="15"/>
      <c r="E501" s="15"/>
      <c r="F501" s="15"/>
      <c r="G501" s="15"/>
      <c r="H501" s="15"/>
      <c r="I501" s="15"/>
      <c r="J501" s="15"/>
      <c r="K501" s="15"/>
      <c r="L501" s="15"/>
      <c r="M501" s="15"/>
      <c r="N501" s="15"/>
      <c r="O501" s="15"/>
      <c r="P501" s="15"/>
      <c r="Q501" s="15"/>
      <c r="R501" s="15"/>
      <c r="T501" s="240"/>
      <c r="U501" s="240"/>
    </row>
    <row r="502">
      <c r="A502" s="15"/>
      <c r="B502" s="15"/>
      <c r="C502" s="15"/>
      <c r="D502" s="15"/>
      <c r="E502" s="15"/>
      <c r="F502" s="15"/>
      <c r="G502" s="15"/>
      <c r="H502" s="15"/>
      <c r="I502" s="15"/>
      <c r="J502" s="15"/>
      <c r="K502" s="15"/>
      <c r="L502" s="15"/>
      <c r="M502" s="15"/>
      <c r="N502" s="15"/>
      <c r="O502" s="15"/>
      <c r="P502" s="15"/>
      <c r="Q502" s="15"/>
      <c r="R502" s="15"/>
      <c r="T502" s="240"/>
      <c r="U502" s="240"/>
    </row>
    <row r="503">
      <c r="A503" s="15"/>
      <c r="B503" s="15"/>
      <c r="C503" s="15"/>
      <c r="D503" s="15"/>
      <c r="E503" s="15"/>
      <c r="F503" s="15"/>
      <c r="G503" s="15"/>
      <c r="H503" s="15"/>
      <c r="I503" s="15"/>
      <c r="J503" s="15"/>
      <c r="K503" s="15"/>
      <c r="L503" s="15"/>
      <c r="M503" s="15"/>
      <c r="N503" s="15"/>
      <c r="O503" s="15"/>
      <c r="P503" s="15"/>
      <c r="Q503" s="15"/>
      <c r="R503" s="15"/>
      <c r="T503" s="240"/>
      <c r="U503" s="240"/>
    </row>
    <row r="504">
      <c r="A504" s="15"/>
      <c r="B504" s="15"/>
      <c r="C504" s="15"/>
      <c r="D504" s="15"/>
      <c r="E504" s="15"/>
      <c r="F504" s="15"/>
      <c r="G504" s="15"/>
      <c r="H504" s="15"/>
      <c r="I504" s="15"/>
      <c r="J504" s="15"/>
      <c r="K504" s="15"/>
      <c r="L504" s="15"/>
      <c r="M504" s="15"/>
      <c r="N504" s="15"/>
      <c r="O504" s="15"/>
      <c r="P504" s="15"/>
      <c r="Q504" s="15"/>
      <c r="R504" s="15"/>
      <c r="T504" s="240"/>
      <c r="U504" s="240"/>
    </row>
    <row r="505">
      <c r="A505" s="15"/>
      <c r="B505" s="15"/>
      <c r="C505" s="15"/>
      <c r="D505" s="15"/>
      <c r="E505" s="15"/>
      <c r="F505" s="15"/>
      <c r="G505" s="15"/>
      <c r="H505" s="15"/>
      <c r="I505" s="15"/>
      <c r="J505" s="15"/>
      <c r="K505" s="15"/>
      <c r="L505" s="15"/>
      <c r="M505" s="15"/>
      <c r="N505" s="15"/>
      <c r="O505" s="15"/>
      <c r="P505" s="15"/>
      <c r="Q505" s="15"/>
      <c r="R505" s="15"/>
      <c r="T505" s="240"/>
      <c r="U505" s="240"/>
    </row>
    <row r="506">
      <c r="A506" s="15"/>
      <c r="B506" s="15"/>
      <c r="C506" s="15"/>
      <c r="D506" s="15"/>
      <c r="E506" s="15"/>
      <c r="F506" s="15"/>
      <c r="G506" s="15"/>
      <c r="H506" s="15"/>
      <c r="I506" s="15"/>
      <c r="J506" s="15"/>
      <c r="K506" s="15"/>
      <c r="L506" s="15"/>
      <c r="M506" s="15"/>
      <c r="N506" s="15"/>
      <c r="O506" s="15"/>
      <c r="P506" s="15"/>
      <c r="Q506" s="15"/>
      <c r="R506" s="15"/>
      <c r="T506" s="240"/>
      <c r="U506" s="240"/>
    </row>
    <row r="507">
      <c r="A507" s="15"/>
      <c r="B507" s="15"/>
      <c r="C507" s="15"/>
      <c r="D507" s="15"/>
      <c r="E507" s="15"/>
      <c r="F507" s="15"/>
      <c r="G507" s="15"/>
      <c r="H507" s="15"/>
      <c r="I507" s="15"/>
      <c r="J507" s="15"/>
      <c r="K507" s="15"/>
      <c r="L507" s="15"/>
      <c r="M507" s="15"/>
      <c r="N507" s="15"/>
      <c r="O507" s="15"/>
      <c r="P507" s="15"/>
      <c r="Q507" s="15"/>
      <c r="R507" s="15"/>
      <c r="T507" s="240"/>
      <c r="U507" s="240"/>
    </row>
    <row r="508">
      <c r="A508" s="15"/>
      <c r="B508" s="15"/>
      <c r="C508" s="15"/>
      <c r="D508" s="15"/>
      <c r="E508" s="15"/>
      <c r="F508" s="15"/>
      <c r="G508" s="15"/>
      <c r="H508" s="15"/>
      <c r="I508" s="15"/>
      <c r="J508" s="15"/>
      <c r="K508" s="15"/>
      <c r="L508" s="15"/>
      <c r="M508" s="15"/>
      <c r="N508" s="15"/>
      <c r="O508" s="15"/>
      <c r="P508" s="15"/>
      <c r="Q508" s="15"/>
      <c r="R508" s="15"/>
      <c r="T508" s="240"/>
      <c r="U508" s="240"/>
    </row>
    <row r="509">
      <c r="A509" s="15"/>
      <c r="B509" s="15"/>
      <c r="C509" s="15"/>
      <c r="D509" s="15"/>
      <c r="E509" s="15"/>
      <c r="F509" s="15"/>
      <c r="G509" s="15"/>
      <c r="H509" s="15"/>
      <c r="I509" s="15"/>
      <c r="J509" s="15"/>
      <c r="K509" s="15"/>
      <c r="L509" s="15"/>
      <c r="M509" s="15"/>
      <c r="N509" s="15"/>
      <c r="O509" s="15"/>
      <c r="P509" s="15"/>
      <c r="Q509" s="15"/>
      <c r="R509" s="15"/>
      <c r="T509" s="240"/>
      <c r="U509" s="240"/>
    </row>
    <row r="510">
      <c r="A510" s="15"/>
      <c r="B510" s="15"/>
      <c r="C510" s="15"/>
      <c r="D510" s="15"/>
      <c r="E510" s="15"/>
      <c r="F510" s="15"/>
      <c r="G510" s="15"/>
      <c r="H510" s="15"/>
      <c r="I510" s="15"/>
      <c r="J510" s="15"/>
      <c r="K510" s="15"/>
      <c r="L510" s="15"/>
      <c r="M510" s="15"/>
      <c r="N510" s="15"/>
      <c r="O510" s="15"/>
      <c r="P510" s="15"/>
      <c r="Q510" s="15"/>
      <c r="R510" s="15"/>
      <c r="T510" s="240"/>
      <c r="U510" s="240"/>
    </row>
    <row r="511">
      <c r="A511" s="15"/>
      <c r="B511" s="15"/>
      <c r="C511" s="15"/>
      <c r="D511" s="15"/>
      <c r="E511" s="15"/>
      <c r="F511" s="15"/>
      <c r="G511" s="15"/>
      <c r="H511" s="15"/>
      <c r="I511" s="15"/>
      <c r="J511" s="15"/>
      <c r="K511" s="15"/>
      <c r="L511" s="15"/>
      <c r="M511" s="15"/>
      <c r="N511" s="15"/>
      <c r="O511" s="15"/>
      <c r="P511" s="15"/>
      <c r="Q511" s="15"/>
      <c r="R511" s="15"/>
      <c r="T511" s="240"/>
      <c r="U511" s="240"/>
    </row>
    <row r="512">
      <c r="A512" s="15"/>
      <c r="B512" s="15"/>
      <c r="C512" s="15"/>
      <c r="D512" s="15"/>
      <c r="E512" s="15"/>
      <c r="F512" s="15"/>
      <c r="G512" s="15"/>
      <c r="H512" s="15"/>
      <c r="I512" s="15"/>
      <c r="J512" s="15"/>
      <c r="K512" s="15"/>
      <c r="L512" s="15"/>
      <c r="M512" s="15"/>
      <c r="N512" s="15"/>
      <c r="O512" s="15"/>
      <c r="P512" s="15"/>
      <c r="Q512" s="15"/>
      <c r="R512" s="15"/>
      <c r="T512" s="240"/>
      <c r="U512" s="240"/>
    </row>
    <row r="513">
      <c r="A513" s="15"/>
      <c r="B513" s="15"/>
      <c r="C513" s="15"/>
      <c r="D513" s="15"/>
      <c r="E513" s="15"/>
      <c r="F513" s="15"/>
      <c r="G513" s="15"/>
      <c r="H513" s="15"/>
      <c r="I513" s="15"/>
      <c r="J513" s="15"/>
      <c r="K513" s="15"/>
      <c r="L513" s="15"/>
      <c r="M513" s="15"/>
      <c r="N513" s="15"/>
      <c r="O513" s="15"/>
      <c r="P513" s="15"/>
      <c r="Q513" s="15"/>
      <c r="R513" s="15"/>
      <c r="T513" s="240"/>
      <c r="U513" s="240"/>
    </row>
    <row r="514">
      <c r="A514" s="15"/>
      <c r="B514" s="15"/>
      <c r="C514" s="15"/>
      <c r="D514" s="15"/>
      <c r="E514" s="15"/>
      <c r="F514" s="15"/>
      <c r="G514" s="15"/>
      <c r="H514" s="15"/>
      <c r="I514" s="15"/>
      <c r="J514" s="15"/>
      <c r="K514" s="15"/>
      <c r="L514" s="15"/>
      <c r="M514" s="15"/>
      <c r="N514" s="15"/>
      <c r="O514" s="15"/>
      <c r="P514" s="15"/>
      <c r="Q514" s="15"/>
      <c r="R514" s="15"/>
      <c r="T514" s="240"/>
      <c r="U514" s="240"/>
    </row>
    <row r="515">
      <c r="A515" s="15"/>
      <c r="B515" s="15"/>
      <c r="C515" s="15"/>
      <c r="D515" s="15"/>
      <c r="E515" s="15"/>
      <c r="F515" s="15"/>
      <c r="G515" s="15"/>
      <c r="H515" s="15"/>
      <c r="I515" s="15"/>
      <c r="J515" s="15"/>
      <c r="K515" s="15"/>
      <c r="L515" s="15"/>
      <c r="M515" s="15"/>
      <c r="N515" s="15"/>
      <c r="O515" s="15"/>
      <c r="P515" s="15"/>
      <c r="Q515" s="15"/>
      <c r="R515" s="15"/>
      <c r="T515" s="240"/>
      <c r="U515" s="240"/>
    </row>
    <row r="516">
      <c r="A516" s="15"/>
      <c r="B516" s="15"/>
      <c r="C516" s="15"/>
      <c r="D516" s="15"/>
      <c r="E516" s="15"/>
      <c r="F516" s="15"/>
      <c r="G516" s="15"/>
      <c r="H516" s="15"/>
      <c r="I516" s="15"/>
      <c r="J516" s="15"/>
      <c r="K516" s="15"/>
      <c r="L516" s="15"/>
      <c r="M516" s="15"/>
      <c r="N516" s="15"/>
      <c r="O516" s="15"/>
      <c r="P516" s="15"/>
      <c r="Q516" s="15"/>
      <c r="R516" s="15"/>
      <c r="T516" s="240"/>
      <c r="U516" s="240"/>
    </row>
    <row r="517">
      <c r="A517" s="15"/>
      <c r="B517" s="15"/>
      <c r="C517" s="15"/>
      <c r="D517" s="15"/>
      <c r="E517" s="15"/>
      <c r="F517" s="15"/>
      <c r="G517" s="15"/>
      <c r="H517" s="15"/>
      <c r="I517" s="15"/>
      <c r="J517" s="15"/>
      <c r="K517" s="15"/>
      <c r="L517" s="15"/>
      <c r="M517" s="15"/>
      <c r="N517" s="15"/>
      <c r="O517" s="15"/>
      <c r="P517" s="15"/>
      <c r="Q517" s="15"/>
      <c r="R517" s="15"/>
      <c r="T517" s="240"/>
      <c r="U517" s="240"/>
    </row>
    <row r="518">
      <c r="A518" s="15"/>
      <c r="B518" s="15"/>
      <c r="C518" s="15"/>
      <c r="D518" s="15"/>
      <c r="E518" s="15"/>
      <c r="F518" s="15"/>
      <c r="G518" s="15"/>
      <c r="H518" s="15"/>
      <c r="I518" s="15"/>
      <c r="J518" s="15"/>
      <c r="K518" s="15"/>
      <c r="L518" s="15"/>
      <c r="M518" s="15"/>
      <c r="N518" s="15"/>
      <c r="O518" s="15"/>
      <c r="P518" s="15"/>
      <c r="Q518" s="15"/>
      <c r="R518" s="15"/>
      <c r="T518" s="240"/>
      <c r="U518" s="240"/>
    </row>
    <row r="519">
      <c r="A519" s="15"/>
      <c r="B519" s="15"/>
      <c r="C519" s="15"/>
      <c r="D519" s="15"/>
      <c r="E519" s="15"/>
      <c r="F519" s="15"/>
      <c r="G519" s="15"/>
      <c r="H519" s="15"/>
      <c r="I519" s="15"/>
      <c r="J519" s="15"/>
      <c r="K519" s="15"/>
      <c r="L519" s="15"/>
      <c r="M519" s="15"/>
      <c r="N519" s="15"/>
      <c r="O519" s="15"/>
      <c r="P519" s="15"/>
      <c r="Q519" s="15"/>
      <c r="R519" s="15"/>
      <c r="T519" s="240"/>
      <c r="U519" s="240"/>
    </row>
    <row r="520">
      <c r="A520" s="15"/>
      <c r="B520" s="15"/>
      <c r="C520" s="15"/>
      <c r="D520" s="15"/>
      <c r="E520" s="15"/>
      <c r="F520" s="15"/>
      <c r="G520" s="15"/>
      <c r="H520" s="15"/>
      <c r="I520" s="15"/>
      <c r="J520" s="15"/>
      <c r="K520" s="15"/>
      <c r="L520" s="15"/>
      <c r="M520" s="15"/>
      <c r="N520" s="15"/>
      <c r="O520" s="15"/>
      <c r="P520" s="15"/>
      <c r="Q520" s="15"/>
      <c r="R520" s="15"/>
      <c r="T520" s="240"/>
      <c r="U520" s="240"/>
    </row>
    <row r="521">
      <c r="A521" s="15"/>
      <c r="B521" s="15"/>
      <c r="C521" s="15"/>
      <c r="D521" s="15"/>
      <c r="E521" s="15"/>
      <c r="F521" s="15"/>
      <c r="G521" s="15"/>
      <c r="H521" s="15"/>
      <c r="I521" s="15"/>
      <c r="J521" s="15"/>
      <c r="K521" s="15"/>
      <c r="L521" s="15"/>
      <c r="M521" s="15"/>
      <c r="N521" s="15"/>
      <c r="O521" s="15"/>
      <c r="P521" s="15"/>
      <c r="Q521" s="15"/>
      <c r="R521" s="15"/>
      <c r="T521" s="240"/>
      <c r="U521" s="240"/>
    </row>
    <row r="522">
      <c r="A522" s="15"/>
      <c r="B522" s="15"/>
      <c r="C522" s="15"/>
      <c r="D522" s="15"/>
      <c r="E522" s="15"/>
      <c r="F522" s="15"/>
      <c r="G522" s="15"/>
      <c r="H522" s="15"/>
      <c r="I522" s="15"/>
      <c r="J522" s="15"/>
      <c r="K522" s="15"/>
      <c r="L522" s="15"/>
      <c r="M522" s="15"/>
      <c r="N522" s="15"/>
      <c r="O522" s="15"/>
      <c r="P522" s="15"/>
      <c r="Q522" s="15"/>
      <c r="R522" s="15"/>
      <c r="T522" s="240"/>
      <c r="U522" s="240"/>
    </row>
    <row r="523">
      <c r="A523" s="15"/>
      <c r="B523" s="15"/>
      <c r="C523" s="15"/>
      <c r="D523" s="15"/>
      <c r="E523" s="15"/>
      <c r="F523" s="15"/>
      <c r="G523" s="15"/>
      <c r="H523" s="15"/>
      <c r="I523" s="15"/>
      <c r="J523" s="15"/>
      <c r="K523" s="15"/>
      <c r="L523" s="15"/>
      <c r="M523" s="15"/>
      <c r="N523" s="15"/>
      <c r="O523" s="15"/>
      <c r="P523" s="15"/>
      <c r="Q523" s="15"/>
      <c r="R523" s="15"/>
      <c r="T523" s="240"/>
      <c r="U523" s="240"/>
    </row>
    <row r="524">
      <c r="A524" s="15"/>
      <c r="B524" s="15"/>
      <c r="C524" s="15"/>
      <c r="D524" s="15"/>
      <c r="E524" s="15"/>
      <c r="F524" s="15"/>
      <c r="G524" s="15"/>
      <c r="H524" s="15"/>
      <c r="I524" s="15"/>
      <c r="J524" s="15"/>
      <c r="K524" s="15"/>
      <c r="L524" s="15"/>
      <c r="M524" s="15"/>
      <c r="N524" s="15"/>
      <c r="O524" s="15"/>
      <c r="P524" s="15"/>
      <c r="Q524" s="15"/>
      <c r="R524" s="15"/>
      <c r="T524" s="240"/>
      <c r="U524" s="240"/>
    </row>
    <row r="525">
      <c r="A525" s="15"/>
      <c r="B525" s="15"/>
      <c r="C525" s="15"/>
      <c r="D525" s="15"/>
      <c r="E525" s="15"/>
      <c r="F525" s="15"/>
      <c r="G525" s="15"/>
      <c r="H525" s="15"/>
      <c r="I525" s="15"/>
      <c r="J525" s="15"/>
      <c r="K525" s="15"/>
      <c r="L525" s="15"/>
      <c r="M525" s="15"/>
      <c r="N525" s="15"/>
      <c r="O525" s="15"/>
      <c r="P525" s="15"/>
      <c r="Q525" s="15"/>
      <c r="R525" s="15"/>
      <c r="T525" s="240"/>
      <c r="U525" s="240"/>
    </row>
    <row r="526">
      <c r="A526" s="15"/>
      <c r="B526" s="15"/>
      <c r="C526" s="15"/>
      <c r="D526" s="15"/>
      <c r="E526" s="15"/>
      <c r="F526" s="15"/>
      <c r="G526" s="15"/>
      <c r="H526" s="15"/>
      <c r="I526" s="15"/>
      <c r="J526" s="15"/>
      <c r="K526" s="15"/>
      <c r="L526" s="15"/>
      <c r="M526" s="15"/>
      <c r="N526" s="15"/>
      <c r="O526" s="15"/>
      <c r="P526" s="15"/>
      <c r="Q526" s="15"/>
      <c r="R526" s="15"/>
      <c r="T526" s="240"/>
      <c r="U526" s="240"/>
    </row>
    <row r="527">
      <c r="A527" s="15"/>
      <c r="B527" s="15"/>
      <c r="C527" s="15"/>
      <c r="D527" s="15"/>
      <c r="E527" s="15"/>
      <c r="F527" s="15"/>
      <c r="G527" s="15"/>
      <c r="H527" s="15"/>
      <c r="I527" s="15"/>
      <c r="J527" s="15"/>
      <c r="K527" s="15"/>
      <c r="L527" s="15"/>
      <c r="M527" s="15"/>
      <c r="N527" s="15"/>
      <c r="O527" s="15"/>
      <c r="P527" s="15"/>
      <c r="Q527" s="15"/>
      <c r="R527" s="15"/>
      <c r="T527" s="240"/>
      <c r="U527" s="240"/>
    </row>
    <row r="528">
      <c r="A528" s="15"/>
      <c r="B528" s="15"/>
      <c r="C528" s="15"/>
      <c r="D528" s="15"/>
      <c r="E528" s="15"/>
      <c r="F528" s="15"/>
      <c r="G528" s="15"/>
      <c r="H528" s="15"/>
      <c r="I528" s="15"/>
      <c r="J528" s="15"/>
      <c r="K528" s="15"/>
      <c r="L528" s="15"/>
      <c r="M528" s="15"/>
      <c r="N528" s="15"/>
      <c r="O528" s="15"/>
      <c r="P528" s="15"/>
      <c r="Q528" s="15"/>
      <c r="R528" s="15"/>
      <c r="T528" s="240"/>
      <c r="U528" s="240"/>
    </row>
    <row r="529">
      <c r="A529" s="15"/>
      <c r="B529" s="15"/>
      <c r="C529" s="15"/>
      <c r="D529" s="15"/>
      <c r="E529" s="15"/>
      <c r="F529" s="15"/>
      <c r="G529" s="15"/>
      <c r="H529" s="15"/>
      <c r="I529" s="15"/>
      <c r="J529" s="15"/>
      <c r="K529" s="15"/>
      <c r="L529" s="15"/>
      <c r="M529" s="15"/>
      <c r="N529" s="15"/>
      <c r="O529" s="15"/>
      <c r="P529" s="15"/>
      <c r="Q529" s="15"/>
      <c r="R529" s="15"/>
      <c r="T529" s="240"/>
      <c r="U529" s="240"/>
    </row>
    <row r="530">
      <c r="A530" s="15"/>
      <c r="B530" s="15"/>
      <c r="C530" s="15"/>
      <c r="D530" s="15"/>
      <c r="E530" s="15"/>
      <c r="F530" s="15"/>
      <c r="G530" s="15"/>
      <c r="H530" s="15"/>
      <c r="I530" s="15"/>
      <c r="J530" s="15"/>
      <c r="K530" s="15"/>
      <c r="L530" s="15"/>
      <c r="M530" s="15"/>
      <c r="N530" s="15"/>
      <c r="O530" s="15"/>
      <c r="P530" s="15"/>
      <c r="Q530" s="15"/>
      <c r="R530" s="15"/>
      <c r="T530" s="240"/>
      <c r="U530" s="240"/>
    </row>
    <row r="531">
      <c r="A531" s="15"/>
      <c r="B531" s="15"/>
      <c r="C531" s="15"/>
      <c r="D531" s="15"/>
      <c r="E531" s="15"/>
      <c r="F531" s="15"/>
      <c r="G531" s="15"/>
      <c r="H531" s="15"/>
      <c r="I531" s="15"/>
      <c r="J531" s="15"/>
      <c r="K531" s="15"/>
      <c r="L531" s="15"/>
      <c r="M531" s="15"/>
      <c r="N531" s="15"/>
      <c r="O531" s="15"/>
      <c r="P531" s="15"/>
      <c r="Q531" s="15"/>
      <c r="R531" s="15"/>
      <c r="T531" s="240"/>
      <c r="U531" s="240"/>
    </row>
    <row r="532">
      <c r="A532" s="15"/>
      <c r="B532" s="15"/>
      <c r="C532" s="15"/>
      <c r="D532" s="15"/>
      <c r="E532" s="15"/>
      <c r="F532" s="15"/>
      <c r="G532" s="15"/>
      <c r="H532" s="15"/>
      <c r="I532" s="15"/>
      <c r="J532" s="15"/>
      <c r="K532" s="15"/>
      <c r="L532" s="15"/>
      <c r="M532" s="15"/>
      <c r="N532" s="15"/>
      <c r="O532" s="15"/>
      <c r="P532" s="15"/>
      <c r="Q532" s="15"/>
      <c r="R532" s="15"/>
      <c r="T532" s="240"/>
      <c r="U532" s="240"/>
    </row>
    <row r="533">
      <c r="A533" s="15"/>
      <c r="B533" s="15"/>
      <c r="C533" s="15"/>
      <c r="D533" s="15"/>
      <c r="E533" s="15"/>
      <c r="F533" s="15"/>
      <c r="G533" s="15"/>
      <c r="H533" s="15"/>
      <c r="I533" s="15"/>
      <c r="J533" s="15"/>
      <c r="K533" s="15"/>
      <c r="L533" s="15"/>
      <c r="M533" s="15"/>
      <c r="N533" s="15"/>
      <c r="O533" s="15"/>
      <c r="P533" s="15"/>
      <c r="Q533" s="15"/>
      <c r="R533" s="15"/>
      <c r="T533" s="240"/>
      <c r="U533" s="240"/>
    </row>
    <row r="534">
      <c r="A534" s="15"/>
      <c r="B534" s="15"/>
      <c r="C534" s="15"/>
      <c r="D534" s="15"/>
      <c r="E534" s="15"/>
      <c r="F534" s="15"/>
      <c r="G534" s="15"/>
      <c r="H534" s="15"/>
      <c r="I534" s="15"/>
      <c r="J534" s="15"/>
      <c r="K534" s="15"/>
      <c r="L534" s="15"/>
      <c r="M534" s="15"/>
      <c r="N534" s="15"/>
      <c r="O534" s="15"/>
      <c r="P534" s="15"/>
      <c r="Q534" s="15"/>
      <c r="R534" s="15"/>
      <c r="T534" s="240"/>
      <c r="U534" s="240"/>
    </row>
    <row r="535">
      <c r="A535" s="15"/>
      <c r="B535" s="15"/>
      <c r="C535" s="15"/>
      <c r="D535" s="15"/>
      <c r="E535" s="15"/>
      <c r="F535" s="15"/>
      <c r="G535" s="15"/>
      <c r="H535" s="15"/>
      <c r="I535" s="15"/>
      <c r="J535" s="15"/>
      <c r="K535" s="15"/>
      <c r="L535" s="15"/>
      <c r="M535" s="15"/>
      <c r="N535" s="15"/>
      <c r="O535" s="15"/>
      <c r="P535" s="15"/>
      <c r="Q535" s="15"/>
      <c r="R535" s="15"/>
      <c r="T535" s="240"/>
      <c r="U535" s="240"/>
    </row>
    <row r="536">
      <c r="A536" s="15"/>
      <c r="B536" s="15"/>
      <c r="C536" s="15"/>
      <c r="D536" s="15"/>
      <c r="E536" s="15"/>
      <c r="F536" s="15"/>
      <c r="G536" s="15"/>
      <c r="H536" s="15"/>
      <c r="I536" s="15"/>
      <c r="J536" s="15"/>
      <c r="K536" s="15"/>
      <c r="L536" s="15"/>
      <c r="M536" s="15"/>
      <c r="N536" s="15"/>
      <c r="O536" s="15"/>
      <c r="P536" s="15"/>
      <c r="Q536" s="15"/>
      <c r="R536" s="15"/>
      <c r="T536" s="240"/>
      <c r="U536" s="240"/>
    </row>
    <row r="537">
      <c r="A537" s="15"/>
      <c r="B537" s="15"/>
      <c r="C537" s="15"/>
      <c r="D537" s="15"/>
      <c r="E537" s="15"/>
      <c r="F537" s="15"/>
      <c r="G537" s="15"/>
      <c r="H537" s="15"/>
      <c r="I537" s="15"/>
      <c r="J537" s="15"/>
      <c r="K537" s="15"/>
      <c r="L537" s="15"/>
      <c r="M537" s="15"/>
      <c r="N537" s="15"/>
      <c r="O537" s="15"/>
      <c r="P537" s="15"/>
      <c r="Q537" s="15"/>
      <c r="R537" s="15"/>
      <c r="T537" s="240"/>
      <c r="U537" s="240"/>
    </row>
    <row r="538">
      <c r="A538" s="15"/>
      <c r="B538" s="15"/>
      <c r="C538" s="15"/>
      <c r="D538" s="15"/>
      <c r="E538" s="15"/>
      <c r="F538" s="15"/>
      <c r="G538" s="15"/>
      <c r="H538" s="15"/>
      <c r="I538" s="15"/>
      <c r="J538" s="15"/>
      <c r="K538" s="15"/>
      <c r="L538" s="15"/>
      <c r="M538" s="15"/>
      <c r="N538" s="15"/>
      <c r="O538" s="15"/>
      <c r="P538" s="15"/>
      <c r="Q538" s="15"/>
      <c r="R538" s="15"/>
      <c r="T538" s="240"/>
      <c r="U538" s="240"/>
    </row>
    <row r="539">
      <c r="A539" s="15"/>
      <c r="B539" s="15"/>
      <c r="C539" s="15"/>
      <c r="D539" s="15"/>
      <c r="E539" s="15"/>
      <c r="F539" s="15"/>
      <c r="G539" s="15"/>
      <c r="H539" s="15"/>
      <c r="I539" s="15"/>
      <c r="J539" s="15"/>
      <c r="K539" s="15"/>
      <c r="L539" s="15"/>
      <c r="M539" s="15"/>
      <c r="N539" s="15"/>
      <c r="O539" s="15"/>
      <c r="P539" s="15"/>
      <c r="Q539" s="15"/>
      <c r="R539" s="15"/>
      <c r="T539" s="240"/>
      <c r="U539" s="240"/>
    </row>
    <row r="540">
      <c r="A540" s="15"/>
      <c r="B540" s="15"/>
      <c r="C540" s="15"/>
      <c r="D540" s="15"/>
      <c r="E540" s="15"/>
      <c r="F540" s="15"/>
      <c r="G540" s="15"/>
      <c r="H540" s="15"/>
      <c r="I540" s="15"/>
      <c r="J540" s="15"/>
      <c r="K540" s="15"/>
      <c r="L540" s="15"/>
      <c r="M540" s="15"/>
      <c r="N540" s="15"/>
      <c r="O540" s="15"/>
      <c r="P540" s="15"/>
      <c r="Q540" s="15"/>
      <c r="R540" s="15"/>
      <c r="T540" s="240"/>
      <c r="U540" s="240"/>
    </row>
    <row r="541">
      <c r="A541" s="15"/>
      <c r="B541" s="15"/>
      <c r="C541" s="15"/>
      <c r="D541" s="15"/>
      <c r="E541" s="15"/>
      <c r="F541" s="15"/>
      <c r="G541" s="15"/>
      <c r="H541" s="15"/>
      <c r="I541" s="15"/>
      <c r="J541" s="15"/>
      <c r="K541" s="15"/>
      <c r="L541" s="15"/>
      <c r="M541" s="15"/>
      <c r="N541" s="15"/>
      <c r="O541" s="15"/>
      <c r="P541" s="15"/>
      <c r="Q541" s="15"/>
      <c r="R541" s="15"/>
      <c r="T541" s="240"/>
      <c r="U541" s="240"/>
    </row>
    <row r="542">
      <c r="A542" s="15"/>
      <c r="B542" s="15"/>
      <c r="C542" s="15"/>
      <c r="D542" s="15"/>
      <c r="E542" s="15"/>
      <c r="F542" s="15"/>
      <c r="G542" s="15"/>
      <c r="H542" s="15"/>
      <c r="I542" s="15"/>
      <c r="J542" s="15"/>
      <c r="K542" s="15"/>
      <c r="L542" s="15"/>
      <c r="M542" s="15"/>
      <c r="N542" s="15"/>
      <c r="O542" s="15"/>
      <c r="P542" s="15"/>
      <c r="Q542" s="15"/>
      <c r="R542" s="15"/>
      <c r="T542" s="240"/>
      <c r="U542" s="240"/>
    </row>
    <row r="543">
      <c r="A543" s="15"/>
      <c r="B543" s="15"/>
      <c r="C543" s="15"/>
      <c r="D543" s="15"/>
      <c r="E543" s="15"/>
      <c r="F543" s="15"/>
      <c r="G543" s="15"/>
      <c r="H543" s="15"/>
      <c r="I543" s="15"/>
      <c r="J543" s="15"/>
      <c r="K543" s="15"/>
      <c r="L543" s="15"/>
      <c r="M543" s="15"/>
      <c r="N543" s="15"/>
      <c r="O543" s="15"/>
      <c r="P543" s="15"/>
      <c r="Q543" s="15"/>
      <c r="R543" s="15"/>
      <c r="T543" s="240"/>
      <c r="U543" s="240"/>
    </row>
    <row r="544">
      <c r="A544" s="15"/>
      <c r="B544" s="15"/>
      <c r="C544" s="15"/>
      <c r="D544" s="15"/>
      <c r="E544" s="15"/>
      <c r="F544" s="15"/>
      <c r="G544" s="15"/>
      <c r="H544" s="15"/>
      <c r="I544" s="15"/>
      <c r="J544" s="15"/>
      <c r="K544" s="15"/>
      <c r="L544" s="15"/>
      <c r="M544" s="15"/>
      <c r="N544" s="15"/>
      <c r="O544" s="15"/>
      <c r="P544" s="15"/>
      <c r="Q544" s="15"/>
      <c r="R544" s="15"/>
      <c r="T544" s="240"/>
      <c r="U544" s="240"/>
    </row>
    <row r="545">
      <c r="A545" s="15"/>
      <c r="B545" s="15"/>
      <c r="C545" s="15"/>
      <c r="D545" s="15"/>
      <c r="E545" s="15"/>
      <c r="F545" s="15"/>
      <c r="G545" s="15"/>
      <c r="H545" s="15"/>
      <c r="I545" s="15"/>
      <c r="J545" s="15"/>
      <c r="K545" s="15"/>
      <c r="L545" s="15"/>
      <c r="M545" s="15"/>
      <c r="N545" s="15"/>
      <c r="O545" s="15"/>
      <c r="P545" s="15"/>
      <c r="Q545" s="15"/>
      <c r="R545" s="15"/>
      <c r="T545" s="240"/>
      <c r="U545" s="240"/>
    </row>
    <row r="546">
      <c r="A546" s="15"/>
      <c r="B546" s="15"/>
      <c r="C546" s="15"/>
      <c r="D546" s="15"/>
      <c r="E546" s="15"/>
      <c r="F546" s="15"/>
      <c r="G546" s="15"/>
      <c r="H546" s="15"/>
      <c r="I546" s="15"/>
      <c r="J546" s="15"/>
      <c r="K546" s="15"/>
      <c r="L546" s="15"/>
      <c r="M546" s="15"/>
      <c r="N546" s="15"/>
      <c r="O546" s="15"/>
      <c r="P546" s="15"/>
      <c r="Q546" s="15"/>
      <c r="R546" s="15"/>
      <c r="T546" s="240"/>
      <c r="U546" s="240"/>
    </row>
    <row r="547">
      <c r="A547" s="15"/>
      <c r="B547" s="15"/>
      <c r="C547" s="15"/>
      <c r="D547" s="15"/>
      <c r="E547" s="15"/>
      <c r="F547" s="15"/>
      <c r="G547" s="15"/>
      <c r="H547" s="15"/>
      <c r="I547" s="15"/>
      <c r="J547" s="15"/>
      <c r="K547" s="15"/>
      <c r="L547" s="15"/>
      <c r="M547" s="15"/>
      <c r="N547" s="15"/>
      <c r="O547" s="15"/>
      <c r="P547" s="15"/>
      <c r="Q547" s="15"/>
      <c r="R547" s="15"/>
      <c r="T547" s="240"/>
      <c r="U547" s="240"/>
    </row>
    <row r="548">
      <c r="A548" s="15"/>
      <c r="B548" s="15"/>
      <c r="C548" s="15"/>
      <c r="D548" s="15"/>
      <c r="E548" s="15"/>
      <c r="F548" s="15"/>
      <c r="G548" s="15"/>
      <c r="H548" s="15"/>
      <c r="I548" s="15"/>
      <c r="J548" s="15"/>
      <c r="K548" s="15"/>
      <c r="L548" s="15"/>
      <c r="M548" s="15"/>
      <c r="N548" s="15"/>
      <c r="O548" s="15"/>
      <c r="P548" s="15"/>
      <c r="Q548" s="15"/>
      <c r="R548" s="15"/>
      <c r="T548" s="240"/>
      <c r="U548" s="240"/>
    </row>
    <row r="549">
      <c r="A549" s="15"/>
      <c r="B549" s="15"/>
      <c r="C549" s="15"/>
      <c r="D549" s="15"/>
      <c r="E549" s="15"/>
      <c r="F549" s="15"/>
      <c r="G549" s="15"/>
      <c r="H549" s="15"/>
      <c r="I549" s="15"/>
      <c r="J549" s="15"/>
      <c r="K549" s="15"/>
      <c r="L549" s="15"/>
      <c r="M549" s="15"/>
      <c r="N549" s="15"/>
      <c r="O549" s="15"/>
      <c r="P549" s="15"/>
      <c r="Q549" s="15"/>
      <c r="R549" s="15"/>
      <c r="T549" s="240"/>
      <c r="U549" s="240"/>
    </row>
    <row r="550">
      <c r="A550" s="15"/>
      <c r="B550" s="15"/>
      <c r="C550" s="15"/>
      <c r="D550" s="15"/>
      <c r="E550" s="15"/>
      <c r="F550" s="15"/>
      <c r="G550" s="15"/>
      <c r="H550" s="15"/>
      <c r="I550" s="15"/>
      <c r="J550" s="15"/>
      <c r="K550" s="15"/>
      <c r="L550" s="15"/>
      <c r="M550" s="15"/>
      <c r="N550" s="15"/>
      <c r="O550" s="15"/>
      <c r="P550" s="15"/>
      <c r="Q550" s="15"/>
      <c r="R550" s="15"/>
      <c r="T550" s="240"/>
      <c r="U550" s="240"/>
    </row>
    <row r="551">
      <c r="A551" s="15"/>
      <c r="B551" s="15"/>
      <c r="C551" s="15"/>
      <c r="D551" s="15"/>
      <c r="E551" s="15"/>
      <c r="F551" s="15"/>
      <c r="G551" s="15"/>
      <c r="H551" s="15"/>
      <c r="I551" s="15"/>
      <c r="J551" s="15"/>
      <c r="K551" s="15"/>
      <c r="L551" s="15"/>
      <c r="M551" s="15"/>
      <c r="N551" s="15"/>
      <c r="O551" s="15"/>
      <c r="P551" s="15"/>
      <c r="Q551" s="15"/>
      <c r="R551" s="15"/>
      <c r="T551" s="240"/>
      <c r="U551" s="240"/>
    </row>
    <row r="552">
      <c r="A552" s="15"/>
      <c r="B552" s="15"/>
      <c r="C552" s="15"/>
      <c r="D552" s="15"/>
      <c r="E552" s="15"/>
      <c r="F552" s="15"/>
      <c r="G552" s="15"/>
      <c r="H552" s="15"/>
      <c r="I552" s="15"/>
      <c r="J552" s="15"/>
      <c r="K552" s="15"/>
      <c r="L552" s="15"/>
      <c r="M552" s="15"/>
      <c r="N552" s="15"/>
      <c r="O552" s="15"/>
      <c r="P552" s="15"/>
      <c r="Q552" s="15"/>
      <c r="R552" s="15"/>
      <c r="T552" s="240"/>
      <c r="U552" s="240"/>
    </row>
    <row r="553">
      <c r="A553" s="15"/>
      <c r="B553" s="15"/>
      <c r="C553" s="15"/>
      <c r="D553" s="15"/>
      <c r="E553" s="15"/>
      <c r="F553" s="15"/>
      <c r="G553" s="15"/>
      <c r="H553" s="15"/>
      <c r="I553" s="15"/>
      <c r="J553" s="15"/>
      <c r="K553" s="15"/>
      <c r="L553" s="15"/>
      <c r="M553" s="15"/>
      <c r="N553" s="15"/>
      <c r="O553" s="15"/>
      <c r="P553" s="15"/>
      <c r="Q553" s="15"/>
      <c r="R553" s="15"/>
      <c r="T553" s="240"/>
      <c r="U553" s="240"/>
    </row>
    <row r="554">
      <c r="A554" s="15"/>
      <c r="B554" s="15"/>
      <c r="C554" s="15"/>
      <c r="D554" s="15"/>
      <c r="E554" s="15"/>
      <c r="F554" s="15"/>
      <c r="G554" s="15"/>
      <c r="H554" s="15"/>
      <c r="I554" s="15"/>
      <c r="J554" s="15"/>
      <c r="K554" s="15"/>
      <c r="L554" s="15"/>
      <c r="M554" s="15"/>
      <c r="N554" s="15"/>
      <c r="O554" s="15"/>
      <c r="P554" s="15"/>
      <c r="Q554" s="15"/>
      <c r="R554" s="15"/>
      <c r="T554" s="240"/>
      <c r="U554" s="240"/>
    </row>
    <row r="555">
      <c r="A555" s="15"/>
      <c r="B555" s="15"/>
      <c r="C555" s="15"/>
      <c r="D555" s="15"/>
      <c r="E555" s="15"/>
      <c r="F555" s="15"/>
      <c r="G555" s="15"/>
      <c r="H555" s="15"/>
      <c r="I555" s="15"/>
      <c r="J555" s="15"/>
      <c r="K555" s="15"/>
      <c r="L555" s="15"/>
      <c r="M555" s="15"/>
      <c r="N555" s="15"/>
      <c r="O555" s="15"/>
      <c r="P555" s="15"/>
      <c r="Q555" s="15"/>
      <c r="R555" s="15"/>
      <c r="T555" s="240"/>
      <c r="U555" s="240"/>
    </row>
    <row r="556">
      <c r="A556" s="15"/>
      <c r="B556" s="15"/>
      <c r="C556" s="15"/>
      <c r="D556" s="15"/>
      <c r="E556" s="15"/>
      <c r="F556" s="15"/>
      <c r="G556" s="15"/>
      <c r="H556" s="15"/>
      <c r="I556" s="15"/>
      <c r="J556" s="15"/>
      <c r="K556" s="15"/>
      <c r="L556" s="15"/>
      <c r="M556" s="15"/>
      <c r="N556" s="15"/>
      <c r="O556" s="15"/>
      <c r="P556" s="15"/>
      <c r="Q556" s="15"/>
      <c r="R556" s="15"/>
      <c r="T556" s="240"/>
      <c r="U556" s="240"/>
    </row>
    <row r="557">
      <c r="A557" s="15"/>
      <c r="B557" s="15"/>
      <c r="C557" s="15"/>
      <c r="D557" s="15"/>
      <c r="E557" s="15"/>
      <c r="F557" s="15"/>
      <c r="G557" s="15"/>
      <c r="H557" s="15"/>
      <c r="I557" s="15"/>
      <c r="J557" s="15"/>
      <c r="K557" s="15"/>
      <c r="L557" s="15"/>
      <c r="M557" s="15"/>
      <c r="N557" s="15"/>
      <c r="O557" s="15"/>
      <c r="P557" s="15"/>
      <c r="Q557" s="15"/>
      <c r="R557" s="15"/>
      <c r="T557" s="240"/>
      <c r="U557" s="240"/>
    </row>
    <row r="558">
      <c r="A558" s="15"/>
      <c r="B558" s="15"/>
      <c r="C558" s="15"/>
      <c r="D558" s="15"/>
      <c r="E558" s="15"/>
      <c r="F558" s="15"/>
      <c r="G558" s="15"/>
      <c r="H558" s="15"/>
      <c r="I558" s="15"/>
      <c r="J558" s="15"/>
      <c r="K558" s="15"/>
      <c r="L558" s="15"/>
      <c r="M558" s="15"/>
      <c r="N558" s="15"/>
      <c r="O558" s="15"/>
      <c r="P558" s="15"/>
      <c r="Q558" s="15"/>
      <c r="R558" s="15"/>
      <c r="T558" s="240"/>
      <c r="U558" s="240"/>
    </row>
    <row r="559">
      <c r="A559" s="15"/>
      <c r="B559" s="15"/>
      <c r="C559" s="15"/>
      <c r="D559" s="15"/>
      <c r="E559" s="15"/>
      <c r="F559" s="15"/>
      <c r="G559" s="15"/>
      <c r="H559" s="15"/>
      <c r="I559" s="15"/>
      <c r="J559" s="15"/>
      <c r="K559" s="15"/>
      <c r="L559" s="15"/>
      <c r="M559" s="15"/>
      <c r="N559" s="15"/>
      <c r="O559" s="15"/>
      <c r="P559" s="15"/>
      <c r="Q559" s="15"/>
      <c r="R559" s="15"/>
      <c r="T559" s="240"/>
      <c r="U559" s="240"/>
    </row>
    <row r="560">
      <c r="A560" s="15"/>
      <c r="B560" s="15"/>
      <c r="C560" s="15"/>
      <c r="D560" s="15"/>
      <c r="E560" s="15"/>
      <c r="F560" s="15"/>
      <c r="G560" s="15"/>
      <c r="H560" s="15"/>
      <c r="I560" s="15"/>
      <c r="J560" s="15"/>
      <c r="K560" s="15"/>
      <c r="L560" s="15"/>
      <c r="M560" s="15"/>
      <c r="N560" s="15"/>
      <c r="O560" s="15"/>
      <c r="P560" s="15"/>
      <c r="Q560" s="15"/>
      <c r="R560" s="15"/>
      <c r="T560" s="240"/>
      <c r="U560" s="240"/>
    </row>
    <row r="561">
      <c r="A561" s="15"/>
      <c r="B561" s="15"/>
      <c r="C561" s="15"/>
      <c r="D561" s="15"/>
      <c r="E561" s="15"/>
      <c r="F561" s="15"/>
      <c r="G561" s="15"/>
      <c r="H561" s="15"/>
      <c r="I561" s="15"/>
      <c r="J561" s="15"/>
      <c r="K561" s="15"/>
      <c r="L561" s="15"/>
      <c r="M561" s="15"/>
      <c r="N561" s="15"/>
      <c r="O561" s="15"/>
      <c r="P561" s="15"/>
      <c r="Q561" s="15"/>
      <c r="R561" s="15"/>
      <c r="T561" s="240"/>
      <c r="U561" s="240"/>
    </row>
    <row r="562">
      <c r="A562" s="15"/>
      <c r="B562" s="15"/>
      <c r="C562" s="15"/>
      <c r="D562" s="15"/>
      <c r="E562" s="15"/>
      <c r="F562" s="15"/>
      <c r="G562" s="15"/>
      <c r="H562" s="15"/>
      <c r="I562" s="15"/>
      <c r="J562" s="15"/>
      <c r="K562" s="15"/>
      <c r="L562" s="15"/>
      <c r="M562" s="15"/>
      <c r="N562" s="15"/>
      <c r="O562" s="15"/>
      <c r="P562" s="15"/>
      <c r="Q562" s="15"/>
      <c r="R562" s="15"/>
      <c r="T562" s="240"/>
      <c r="U562" s="240"/>
    </row>
    <row r="563">
      <c r="A563" s="15"/>
      <c r="B563" s="15"/>
      <c r="C563" s="15"/>
      <c r="D563" s="15"/>
      <c r="E563" s="15"/>
      <c r="F563" s="15"/>
      <c r="G563" s="15"/>
      <c r="H563" s="15"/>
      <c r="I563" s="15"/>
      <c r="J563" s="15"/>
      <c r="K563" s="15"/>
      <c r="L563" s="15"/>
      <c r="M563" s="15"/>
      <c r="N563" s="15"/>
      <c r="O563" s="15"/>
      <c r="P563" s="15"/>
      <c r="Q563" s="15"/>
      <c r="R563" s="15"/>
      <c r="T563" s="240"/>
      <c r="U563" s="240"/>
    </row>
    <row r="564">
      <c r="A564" s="15"/>
      <c r="B564" s="15"/>
      <c r="C564" s="15"/>
      <c r="D564" s="15"/>
      <c r="E564" s="15"/>
      <c r="F564" s="15"/>
      <c r="G564" s="15"/>
      <c r="H564" s="15"/>
      <c r="I564" s="15"/>
      <c r="J564" s="15"/>
      <c r="K564" s="15"/>
      <c r="L564" s="15"/>
      <c r="M564" s="15"/>
      <c r="N564" s="15"/>
      <c r="O564" s="15"/>
      <c r="P564" s="15"/>
      <c r="Q564" s="15"/>
      <c r="R564" s="15"/>
      <c r="T564" s="240"/>
      <c r="U564" s="240"/>
    </row>
    <row r="565">
      <c r="A565" s="15"/>
      <c r="B565" s="15"/>
      <c r="C565" s="15"/>
      <c r="D565" s="15"/>
      <c r="E565" s="15"/>
      <c r="F565" s="15"/>
      <c r="G565" s="15"/>
      <c r="H565" s="15"/>
      <c r="I565" s="15"/>
      <c r="J565" s="15"/>
      <c r="K565" s="15"/>
      <c r="L565" s="15"/>
      <c r="M565" s="15"/>
      <c r="N565" s="15"/>
      <c r="O565" s="15"/>
      <c r="P565" s="15"/>
      <c r="Q565" s="15"/>
      <c r="R565" s="15"/>
      <c r="T565" s="240"/>
      <c r="U565" s="240"/>
    </row>
    <row r="566">
      <c r="A566" s="15"/>
      <c r="B566" s="15"/>
      <c r="C566" s="15"/>
      <c r="D566" s="15"/>
      <c r="E566" s="15"/>
      <c r="F566" s="15"/>
      <c r="G566" s="15"/>
      <c r="H566" s="15"/>
      <c r="I566" s="15"/>
      <c r="J566" s="15"/>
      <c r="K566" s="15"/>
      <c r="L566" s="15"/>
      <c r="M566" s="15"/>
      <c r="N566" s="15"/>
      <c r="O566" s="15"/>
      <c r="P566" s="15"/>
      <c r="Q566" s="15"/>
      <c r="R566" s="15"/>
      <c r="T566" s="240"/>
      <c r="U566" s="240"/>
    </row>
    <row r="567">
      <c r="A567" s="15"/>
      <c r="B567" s="15"/>
      <c r="C567" s="15"/>
      <c r="D567" s="15"/>
      <c r="E567" s="15"/>
      <c r="F567" s="15"/>
      <c r="G567" s="15"/>
      <c r="H567" s="15"/>
      <c r="I567" s="15"/>
      <c r="J567" s="15"/>
      <c r="K567" s="15"/>
      <c r="L567" s="15"/>
      <c r="M567" s="15"/>
      <c r="N567" s="15"/>
      <c r="O567" s="15"/>
      <c r="P567" s="15"/>
      <c r="Q567" s="15"/>
      <c r="R567" s="15"/>
      <c r="T567" s="240"/>
      <c r="U567" s="240"/>
    </row>
    <row r="568">
      <c r="A568" s="15"/>
      <c r="B568" s="15"/>
      <c r="C568" s="15"/>
      <c r="D568" s="15"/>
      <c r="E568" s="15"/>
      <c r="F568" s="15"/>
      <c r="G568" s="15"/>
      <c r="H568" s="15"/>
      <c r="I568" s="15"/>
      <c r="J568" s="15"/>
      <c r="K568" s="15"/>
      <c r="L568" s="15"/>
      <c r="M568" s="15"/>
      <c r="N568" s="15"/>
      <c r="O568" s="15"/>
      <c r="P568" s="15"/>
      <c r="Q568" s="15"/>
      <c r="R568" s="15"/>
      <c r="T568" s="240"/>
      <c r="U568" s="240"/>
    </row>
    <row r="569">
      <c r="A569" s="15"/>
      <c r="B569" s="15"/>
      <c r="C569" s="15"/>
      <c r="D569" s="15"/>
      <c r="E569" s="15"/>
      <c r="F569" s="15"/>
      <c r="G569" s="15"/>
      <c r="H569" s="15"/>
      <c r="I569" s="15"/>
      <c r="J569" s="15"/>
      <c r="K569" s="15"/>
      <c r="L569" s="15"/>
      <c r="M569" s="15"/>
      <c r="N569" s="15"/>
      <c r="O569" s="15"/>
      <c r="P569" s="15"/>
      <c r="Q569" s="15"/>
      <c r="R569" s="15"/>
      <c r="T569" s="240"/>
      <c r="U569" s="240"/>
    </row>
    <row r="570">
      <c r="A570" s="15"/>
      <c r="B570" s="15"/>
      <c r="C570" s="15"/>
      <c r="D570" s="15"/>
      <c r="E570" s="15"/>
      <c r="F570" s="15"/>
      <c r="G570" s="15"/>
      <c r="H570" s="15"/>
      <c r="I570" s="15"/>
      <c r="J570" s="15"/>
      <c r="K570" s="15"/>
      <c r="L570" s="15"/>
      <c r="M570" s="15"/>
      <c r="N570" s="15"/>
      <c r="O570" s="15"/>
      <c r="P570" s="15"/>
      <c r="Q570" s="15"/>
      <c r="R570" s="15"/>
      <c r="T570" s="240"/>
      <c r="U570" s="240"/>
    </row>
    <row r="571">
      <c r="A571" s="15"/>
      <c r="B571" s="15"/>
      <c r="C571" s="15"/>
      <c r="D571" s="15"/>
      <c r="E571" s="15"/>
      <c r="F571" s="15"/>
      <c r="G571" s="15"/>
      <c r="H571" s="15"/>
      <c r="I571" s="15"/>
      <c r="J571" s="15"/>
      <c r="K571" s="15"/>
      <c r="L571" s="15"/>
      <c r="M571" s="15"/>
      <c r="N571" s="15"/>
      <c r="O571" s="15"/>
      <c r="P571" s="15"/>
      <c r="Q571" s="15"/>
      <c r="R571" s="15"/>
      <c r="T571" s="240"/>
      <c r="U571" s="240"/>
    </row>
    <row r="572">
      <c r="A572" s="15"/>
      <c r="B572" s="15"/>
      <c r="C572" s="15"/>
      <c r="D572" s="15"/>
      <c r="E572" s="15"/>
      <c r="F572" s="15"/>
      <c r="G572" s="15"/>
      <c r="H572" s="15"/>
      <c r="I572" s="15"/>
      <c r="J572" s="15"/>
      <c r="K572" s="15"/>
      <c r="L572" s="15"/>
      <c r="M572" s="15"/>
      <c r="N572" s="15"/>
      <c r="O572" s="15"/>
      <c r="P572" s="15"/>
      <c r="Q572" s="15"/>
      <c r="R572" s="15"/>
      <c r="T572" s="240"/>
      <c r="U572" s="240"/>
    </row>
    <row r="573">
      <c r="A573" s="15"/>
      <c r="B573" s="15"/>
      <c r="C573" s="15"/>
      <c r="D573" s="15"/>
      <c r="E573" s="15"/>
      <c r="F573" s="15"/>
      <c r="G573" s="15"/>
      <c r="H573" s="15"/>
      <c r="I573" s="15"/>
      <c r="J573" s="15"/>
      <c r="K573" s="15"/>
      <c r="L573" s="15"/>
      <c r="M573" s="15"/>
      <c r="N573" s="15"/>
      <c r="O573" s="15"/>
      <c r="P573" s="15"/>
      <c r="Q573" s="15"/>
      <c r="R573" s="15"/>
      <c r="T573" s="240"/>
      <c r="U573" s="240"/>
    </row>
    <row r="574">
      <c r="A574" s="15"/>
      <c r="B574" s="15"/>
      <c r="C574" s="15"/>
      <c r="D574" s="15"/>
      <c r="E574" s="15"/>
      <c r="F574" s="15"/>
      <c r="G574" s="15"/>
      <c r="H574" s="15"/>
      <c r="I574" s="15"/>
      <c r="J574" s="15"/>
      <c r="K574" s="15"/>
      <c r="L574" s="15"/>
      <c r="M574" s="15"/>
      <c r="N574" s="15"/>
      <c r="O574" s="15"/>
      <c r="P574" s="15"/>
      <c r="Q574" s="15"/>
      <c r="R574" s="15"/>
      <c r="T574" s="240"/>
      <c r="U574" s="240"/>
    </row>
    <row r="575">
      <c r="A575" s="15"/>
      <c r="B575" s="15"/>
      <c r="C575" s="15"/>
      <c r="D575" s="15"/>
      <c r="E575" s="15"/>
      <c r="F575" s="15"/>
      <c r="G575" s="15"/>
      <c r="H575" s="15"/>
      <c r="I575" s="15"/>
      <c r="J575" s="15"/>
      <c r="K575" s="15"/>
      <c r="L575" s="15"/>
      <c r="M575" s="15"/>
      <c r="N575" s="15"/>
      <c r="O575" s="15"/>
      <c r="P575" s="15"/>
      <c r="Q575" s="15"/>
      <c r="R575" s="15"/>
      <c r="T575" s="240"/>
      <c r="U575" s="240"/>
    </row>
    <row r="576">
      <c r="A576" s="15"/>
      <c r="B576" s="15"/>
      <c r="C576" s="15"/>
      <c r="D576" s="15"/>
      <c r="E576" s="15"/>
      <c r="F576" s="15"/>
      <c r="G576" s="15"/>
      <c r="H576" s="15"/>
      <c r="I576" s="15"/>
      <c r="J576" s="15"/>
      <c r="K576" s="15"/>
      <c r="L576" s="15"/>
      <c r="M576" s="15"/>
      <c r="N576" s="15"/>
      <c r="O576" s="15"/>
      <c r="P576" s="15"/>
      <c r="Q576" s="15"/>
      <c r="R576" s="15"/>
      <c r="T576" s="240"/>
      <c r="U576" s="240"/>
    </row>
    <row r="577">
      <c r="A577" s="15"/>
      <c r="B577" s="15"/>
      <c r="C577" s="15"/>
      <c r="D577" s="15"/>
      <c r="E577" s="15"/>
      <c r="F577" s="15"/>
      <c r="G577" s="15"/>
      <c r="H577" s="15"/>
      <c r="I577" s="15"/>
      <c r="J577" s="15"/>
      <c r="K577" s="15"/>
      <c r="L577" s="15"/>
      <c r="M577" s="15"/>
      <c r="N577" s="15"/>
      <c r="O577" s="15"/>
      <c r="P577" s="15"/>
      <c r="Q577" s="15"/>
      <c r="R577" s="15"/>
      <c r="T577" s="240"/>
      <c r="U577" s="240"/>
    </row>
    <row r="578">
      <c r="A578" s="15"/>
      <c r="B578" s="15"/>
      <c r="C578" s="15"/>
      <c r="D578" s="15"/>
      <c r="E578" s="15"/>
      <c r="F578" s="15"/>
      <c r="G578" s="15"/>
      <c r="H578" s="15"/>
      <c r="I578" s="15"/>
      <c r="J578" s="15"/>
      <c r="K578" s="15"/>
      <c r="L578" s="15"/>
      <c r="M578" s="15"/>
      <c r="N578" s="15"/>
      <c r="O578" s="15"/>
      <c r="P578" s="15"/>
      <c r="Q578" s="15"/>
      <c r="R578" s="15"/>
      <c r="T578" s="240"/>
      <c r="U578" s="240"/>
    </row>
    <row r="579">
      <c r="A579" s="15"/>
      <c r="B579" s="15"/>
      <c r="C579" s="15"/>
      <c r="D579" s="15"/>
      <c r="E579" s="15"/>
      <c r="F579" s="15"/>
      <c r="G579" s="15"/>
      <c r="H579" s="15"/>
      <c r="I579" s="15"/>
      <c r="J579" s="15"/>
      <c r="K579" s="15"/>
      <c r="L579" s="15"/>
      <c r="M579" s="15"/>
      <c r="N579" s="15"/>
      <c r="O579" s="15"/>
      <c r="P579" s="15"/>
      <c r="Q579" s="15"/>
      <c r="R579" s="15"/>
      <c r="T579" s="240"/>
      <c r="U579" s="240"/>
    </row>
    <row r="580">
      <c r="A580" s="15"/>
      <c r="B580" s="15"/>
      <c r="C580" s="15"/>
      <c r="D580" s="15"/>
      <c r="E580" s="15"/>
      <c r="F580" s="15"/>
      <c r="G580" s="15"/>
      <c r="H580" s="15"/>
      <c r="I580" s="15"/>
      <c r="J580" s="15"/>
      <c r="K580" s="15"/>
      <c r="L580" s="15"/>
      <c r="M580" s="15"/>
      <c r="N580" s="15"/>
      <c r="O580" s="15"/>
      <c r="P580" s="15"/>
      <c r="Q580" s="15"/>
      <c r="R580" s="15"/>
      <c r="T580" s="240"/>
      <c r="U580" s="240"/>
    </row>
    <row r="581">
      <c r="A581" s="15"/>
      <c r="B581" s="15"/>
      <c r="C581" s="15"/>
      <c r="D581" s="15"/>
      <c r="E581" s="15"/>
      <c r="F581" s="15"/>
      <c r="G581" s="15"/>
      <c r="H581" s="15"/>
      <c r="I581" s="15"/>
      <c r="J581" s="15"/>
      <c r="K581" s="15"/>
      <c r="L581" s="15"/>
      <c r="M581" s="15"/>
      <c r="N581" s="15"/>
      <c r="O581" s="15"/>
      <c r="P581" s="15"/>
      <c r="Q581" s="15"/>
      <c r="R581" s="15"/>
      <c r="T581" s="240"/>
      <c r="U581" s="240"/>
    </row>
    <row r="582">
      <c r="A582" s="15"/>
      <c r="B582" s="15"/>
      <c r="C582" s="15"/>
      <c r="D582" s="15"/>
      <c r="E582" s="15"/>
      <c r="F582" s="15"/>
      <c r="G582" s="15"/>
      <c r="H582" s="15"/>
      <c r="I582" s="15"/>
      <c r="J582" s="15"/>
      <c r="K582" s="15"/>
      <c r="L582" s="15"/>
      <c r="M582" s="15"/>
      <c r="N582" s="15"/>
      <c r="O582" s="15"/>
      <c r="P582" s="15"/>
      <c r="Q582" s="15"/>
      <c r="R582" s="15"/>
      <c r="T582" s="240"/>
      <c r="U582" s="240"/>
    </row>
    <row r="583">
      <c r="A583" s="15"/>
      <c r="B583" s="15"/>
      <c r="C583" s="15"/>
      <c r="D583" s="15"/>
      <c r="E583" s="15"/>
      <c r="F583" s="15"/>
      <c r="G583" s="15"/>
      <c r="H583" s="15"/>
      <c r="I583" s="15"/>
      <c r="J583" s="15"/>
      <c r="K583" s="15"/>
      <c r="L583" s="15"/>
      <c r="M583" s="15"/>
      <c r="N583" s="15"/>
      <c r="O583" s="15"/>
      <c r="P583" s="15"/>
      <c r="Q583" s="15"/>
      <c r="R583" s="15"/>
      <c r="T583" s="240"/>
      <c r="U583" s="240"/>
    </row>
    <row r="584">
      <c r="A584" s="15"/>
      <c r="B584" s="15"/>
      <c r="C584" s="15"/>
      <c r="D584" s="15"/>
      <c r="E584" s="15"/>
      <c r="F584" s="15"/>
      <c r="G584" s="15"/>
      <c r="H584" s="15"/>
      <c r="I584" s="15"/>
      <c r="J584" s="15"/>
      <c r="K584" s="15"/>
      <c r="L584" s="15"/>
      <c r="M584" s="15"/>
      <c r="N584" s="15"/>
      <c r="O584" s="15"/>
      <c r="P584" s="15"/>
      <c r="Q584" s="15"/>
      <c r="R584" s="15"/>
      <c r="T584" s="240"/>
      <c r="U584" s="240"/>
    </row>
    <row r="585">
      <c r="A585" s="15"/>
      <c r="B585" s="15"/>
      <c r="C585" s="15"/>
      <c r="D585" s="15"/>
      <c r="E585" s="15"/>
      <c r="F585" s="15"/>
      <c r="G585" s="15"/>
      <c r="H585" s="15"/>
      <c r="I585" s="15"/>
      <c r="J585" s="15"/>
      <c r="K585" s="15"/>
      <c r="L585" s="15"/>
      <c r="M585" s="15"/>
      <c r="N585" s="15"/>
      <c r="O585" s="15"/>
      <c r="P585" s="15"/>
      <c r="Q585" s="15"/>
      <c r="R585" s="15"/>
      <c r="T585" s="240"/>
      <c r="U585" s="240"/>
    </row>
    <row r="586">
      <c r="A586" s="15"/>
      <c r="B586" s="15"/>
      <c r="C586" s="15"/>
      <c r="D586" s="15"/>
      <c r="E586" s="15"/>
      <c r="F586" s="15"/>
      <c r="G586" s="15"/>
      <c r="H586" s="15"/>
      <c r="I586" s="15"/>
      <c r="J586" s="15"/>
      <c r="K586" s="15"/>
      <c r="L586" s="15"/>
      <c r="M586" s="15"/>
      <c r="N586" s="15"/>
      <c r="O586" s="15"/>
      <c r="P586" s="15"/>
      <c r="Q586" s="15"/>
      <c r="R586" s="15"/>
      <c r="T586" s="240"/>
      <c r="U586" s="240"/>
    </row>
    <row r="587">
      <c r="A587" s="15"/>
      <c r="B587" s="15"/>
      <c r="C587" s="15"/>
      <c r="D587" s="15"/>
      <c r="E587" s="15"/>
      <c r="F587" s="15"/>
      <c r="G587" s="15"/>
      <c r="H587" s="15"/>
      <c r="I587" s="15"/>
      <c r="J587" s="15"/>
      <c r="K587" s="15"/>
      <c r="L587" s="15"/>
      <c r="M587" s="15"/>
      <c r="N587" s="15"/>
      <c r="O587" s="15"/>
      <c r="P587" s="15"/>
      <c r="Q587" s="15"/>
      <c r="R587" s="15"/>
      <c r="T587" s="240"/>
      <c r="U587" s="240"/>
    </row>
    <row r="588">
      <c r="A588" s="15"/>
      <c r="B588" s="15"/>
      <c r="C588" s="15"/>
      <c r="D588" s="15"/>
      <c r="E588" s="15"/>
      <c r="F588" s="15"/>
      <c r="G588" s="15"/>
      <c r="H588" s="15"/>
      <c r="I588" s="15"/>
      <c r="J588" s="15"/>
      <c r="K588" s="15"/>
      <c r="L588" s="15"/>
      <c r="M588" s="15"/>
      <c r="N588" s="15"/>
      <c r="O588" s="15"/>
      <c r="P588" s="15"/>
      <c r="Q588" s="15"/>
      <c r="R588" s="15"/>
      <c r="T588" s="240"/>
      <c r="U588" s="240"/>
    </row>
    <row r="589">
      <c r="A589" s="15"/>
      <c r="B589" s="15"/>
      <c r="C589" s="15"/>
      <c r="D589" s="15"/>
      <c r="E589" s="15"/>
      <c r="F589" s="15"/>
      <c r="G589" s="15"/>
      <c r="H589" s="15"/>
      <c r="I589" s="15"/>
      <c r="J589" s="15"/>
      <c r="K589" s="15"/>
      <c r="L589" s="15"/>
      <c r="M589" s="15"/>
      <c r="N589" s="15"/>
      <c r="O589" s="15"/>
      <c r="P589" s="15"/>
      <c r="Q589" s="15"/>
      <c r="R589" s="15"/>
      <c r="T589" s="240"/>
      <c r="U589" s="240"/>
    </row>
    <row r="590">
      <c r="A590" s="15"/>
      <c r="B590" s="15"/>
      <c r="C590" s="15"/>
      <c r="D590" s="15"/>
      <c r="E590" s="15"/>
      <c r="F590" s="15"/>
      <c r="G590" s="15"/>
      <c r="H590" s="15"/>
      <c r="I590" s="15"/>
      <c r="J590" s="15"/>
      <c r="K590" s="15"/>
      <c r="L590" s="15"/>
      <c r="M590" s="15"/>
      <c r="N590" s="15"/>
      <c r="O590" s="15"/>
      <c r="P590" s="15"/>
      <c r="Q590" s="15"/>
      <c r="R590" s="15"/>
      <c r="T590" s="240"/>
      <c r="U590" s="240"/>
    </row>
    <row r="591">
      <c r="A591" s="15"/>
      <c r="B591" s="15"/>
      <c r="C591" s="15"/>
      <c r="D591" s="15"/>
      <c r="E591" s="15"/>
      <c r="F591" s="15"/>
      <c r="G591" s="15"/>
      <c r="H591" s="15"/>
      <c r="I591" s="15"/>
      <c r="J591" s="15"/>
      <c r="K591" s="15"/>
      <c r="L591" s="15"/>
      <c r="M591" s="15"/>
      <c r="N591" s="15"/>
      <c r="O591" s="15"/>
      <c r="P591" s="15"/>
      <c r="Q591" s="15"/>
      <c r="R591" s="15"/>
      <c r="T591" s="240"/>
      <c r="U591" s="240"/>
    </row>
    <row r="592">
      <c r="A592" s="15"/>
      <c r="B592" s="15"/>
      <c r="C592" s="15"/>
      <c r="D592" s="15"/>
      <c r="E592" s="15"/>
      <c r="F592" s="15"/>
      <c r="G592" s="15"/>
      <c r="H592" s="15"/>
      <c r="I592" s="15"/>
      <c r="J592" s="15"/>
      <c r="K592" s="15"/>
      <c r="L592" s="15"/>
      <c r="M592" s="15"/>
      <c r="N592" s="15"/>
      <c r="O592" s="15"/>
      <c r="P592" s="15"/>
      <c r="Q592" s="15"/>
      <c r="R592" s="15"/>
      <c r="T592" s="240"/>
      <c r="U592" s="240"/>
    </row>
    <row r="593">
      <c r="A593" s="15"/>
      <c r="B593" s="15"/>
      <c r="C593" s="15"/>
      <c r="D593" s="15"/>
      <c r="E593" s="15"/>
      <c r="F593" s="15"/>
      <c r="G593" s="15"/>
      <c r="H593" s="15"/>
      <c r="I593" s="15"/>
      <c r="J593" s="15"/>
      <c r="K593" s="15"/>
      <c r="L593" s="15"/>
      <c r="M593" s="15"/>
      <c r="N593" s="15"/>
      <c r="O593" s="15"/>
      <c r="P593" s="15"/>
      <c r="Q593" s="15"/>
      <c r="R593" s="15"/>
      <c r="T593" s="240"/>
      <c r="U593" s="240"/>
    </row>
    <row r="594">
      <c r="A594" s="15"/>
      <c r="B594" s="15"/>
      <c r="C594" s="15"/>
      <c r="D594" s="15"/>
      <c r="E594" s="15"/>
      <c r="F594" s="15"/>
      <c r="G594" s="15"/>
      <c r="H594" s="15"/>
      <c r="I594" s="15"/>
      <c r="J594" s="15"/>
      <c r="K594" s="15"/>
      <c r="L594" s="15"/>
      <c r="M594" s="15"/>
      <c r="N594" s="15"/>
      <c r="O594" s="15"/>
      <c r="P594" s="15"/>
      <c r="Q594" s="15"/>
      <c r="R594" s="15"/>
      <c r="T594" s="240"/>
      <c r="U594" s="240"/>
    </row>
    <row r="595">
      <c r="A595" s="15"/>
      <c r="B595" s="15"/>
      <c r="C595" s="15"/>
      <c r="D595" s="15"/>
      <c r="E595" s="15"/>
      <c r="F595" s="15"/>
      <c r="G595" s="15"/>
      <c r="H595" s="15"/>
      <c r="I595" s="15"/>
      <c r="J595" s="15"/>
      <c r="K595" s="15"/>
      <c r="L595" s="15"/>
      <c r="M595" s="15"/>
      <c r="N595" s="15"/>
      <c r="O595" s="15"/>
      <c r="P595" s="15"/>
      <c r="Q595" s="15"/>
      <c r="R595" s="15"/>
      <c r="T595" s="240"/>
      <c r="U595" s="240"/>
    </row>
    <row r="596">
      <c r="A596" s="15"/>
      <c r="B596" s="15"/>
      <c r="C596" s="15"/>
      <c r="D596" s="15"/>
      <c r="E596" s="15"/>
      <c r="F596" s="15"/>
      <c r="G596" s="15"/>
      <c r="H596" s="15"/>
      <c r="I596" s="15"/>
      <c r="J596" s="15"/>
      <c r="K596" s="15"/>
      <c r="L596" s="15"/>
      <c r="M596" s="15"/>
      <c r="N596" s="15"/>
      <c r="O596" s="15"/>
      <c r="P596" s="15"/>
      <c r="Q596" s="15"/>
      <c r="R596" s="15"/>
      <c r="T596" s="240"/>
      <c r="U596" s="240"/>
    </row>
    <row r="597">
      <c r="A597" s="15"/>
      <c r="B597" s="15"/>
      <c r="C597" s="15"/>
      <c r="D597" s="15"/>
      <c r="E597" s="15"/>
      <c r="F597" s="15"/>
      <c r="G597" s="15"/>
      <c r="H597" s="15"/>
      <c r="I597" s="15"/>
      <c r="J597" s="15"/>
      <c r="K597" s="15"/>
      <c r="L597" s="15"/>
      <c r="M597" s="15"/>
      <c r="N597" s="15"/>
      <c r="O597" s="15"/>
      <c r="P597" s="15"/>
      <c r="Q597" s="15"/>
      <c r="R597" s="15"/>
      <c r="T597" s="240"/>
      <c r="U597" s="240"/>
    </row>
    <row r="598">
      <c r="A598" s="15"/>
      <c r="B598" s="15"/>
      <c r="C598" s="15"/>
      <c r="D598" s="15"/>
      <c r="E598" s="15"/>
      <c r="F598" s="15"/>
      <c r="G598" s="15"/>
      <c r="H598" s="15"/>
      <c r="I598" s="15"/>
      <c r="J598" s="15"/>
      <c r="K598" s="15"/>
      <c r="L598" s="15"/>
      <c r="M598" s="15"/>
      <c r="N598" s="15"/>
      <c r="O598" s="15"/>
      <c r="P598" s="15"/>
      <c r="Q598" s="15"/>
      <c r="R598" s="15"/>
      <c r="T598" s="240"/>
      <c r="U598" s="240"/>
    </row>
    <row r="599">
      <c r="A599" s="15"/>
      <c r="B599" s="15"/>
      <c r="C599" s="15"/>
      <c r="D599" s="15"/>
      <c r="E599" s="15"/>
      <c r="F599" s="15"/>
      <c r="G599" s="15"/>
      <c r="H599" s="15"/>
      <c r="I599" s="15"/>
      <c r="J599" s="15"/>
      <c r="K599" s="15"/>
      <c r="L599" s="15"/>
      <c r="M599" s="15"/>
      <c r="N599" s="15"/>
      <c r="O599" s="15"/>
      <c r="P599" s="15"/>
      <c r="Q599" s="15"/>
      <c r="R599" s="15"/>
      <c r="T599" s="240"/>
      <c r="U599" s="240"/>
    </row>
    <row r="600">
      <c r="A600" s="15"/>
      <c r="B600" s="15"/>
      <c r="C600" s="15"/>
      <c r="D600" s="15"/>
      <c r="E600" s="15"/>
      <c r="F600" s="15"/>
      <c r="G600" s="15"/>
      <c r="H600" s="15"/>
      <c r="I600" s="15"/>
      <c r="J600" s="15"/>
      <c r="K600" s="15"/>
      <c r="L600" s="15"/>
      <c r="M600" s="15"/>
      <c r="N600" s="15"/>
      <c r="O600" s="15"/>
      <c r="P600" s="15"/>
      <c r="Q600" s="15"/>
      <c r="R600" s="15"/>
      <c r="T600" s="240"/>
      <c r="U600" s="240"/>
    </row>
    <row r="601">
      <c r="A601" s="15"/>
      <c r="B601" s="15"/>
      <c r="C601" s="15"/>
      <c r="D601" s="15"/>
      <c r="E601" s="15"/>
      <c r="F601" s="15"/>
      <c r="G601" s="15"/>
      <c r="H601" s="15"/>
      <c r="I601" s="15"/>
      <c r="J601" s="15"/>
      <c r="K601" s="15"/>
      <c r="L601" s="15"/>
      <c r="M601" s="15"/>
      <c r="N601" s="15"/>
      <c r="O601" s="15"/>
      <c r="P601" s="15"/>
      <c r="Q601" s="15"/>
      <c r="R601" s="15"/>
      <c r="T601" s="240"/>
      <c r="U601" s="240"/>
    </row>
    <row r="602">
      <c r="A602" s="15"/>
      <c r="B602" s="15"/>
      <c r="C602" s="15"/>
      <c r="D602" s="15"/>
      <c r="E602" s="15"/>
      <c r="F602" s="15"/>
      <c r="G602" s="15"/>
      <c r="H602" s="15"/>
      <c r="I602" s="15"/>
      <c r="J602" s="15"/>
      <c r="K602" s="15"/>
      <c r="L602" s="15"/>
      <c r="M602" s="15"/>
      <c r="N602" s="15"/>
      <c r="O602" s="15"/>
      <c r="P602" s="15"/>
      <c r="Q602" s="15"/>
      <c r="R602" s="15"/>
      <c r="T602" s="240"/>
      <c r="U602" s="240"/>
    </row>
    <row r="603">
      <c r="A603" s="15"/>
      <c r="B603" s="15"/>
      <c r="C603" s="15"/>
      <c r="D603" s="15"/>
      <c r="E603" s="15"/>
      <c r="F603" s="15"/>
      <c r="G603" s="15"/>
      <c r="H603" s="15"/>
      <c r="I603" s="15"/>
      <c r="J603" s="15"/>
      <c r="K603" s="15"/>
      <c r="L603" s="15"/>
      <c r="M603" s="15"/>
      <c r="N603" s="15"/>
      <c r="O603" s="15"/>
      <c r="P603" s="15"/>
      <c r="Q603" s="15"/>
      <c r="R603" s="15"/>
      <c r="T603" s="240"/>
      <c r="U603" s="240"/>
    </row>
    <row r="604">
      <c r="A604" s="15"/>
      <c r="B604" s="15"/>
      <c r="C604" s="15"/>
      <c r="D604" s="15"/>
      <c r="E604" s="15"/>
      <c r="F604" s="15"/>
      <c r="G604" s="15"/>
      <c r="H604" s="15"/>
      <c r="I604" s="15"/>
      <c r="J604" s="15"/>
      <c r="K604" s="15"/>
      <c r="L604" s="15"/>
      <c r="M604" s="15"/>
      <c r="N604" s="15"/>
      <c r="O604" s="15"/>
      <c r="P604" s="15"/>
      <c r="Q604" s="15"/>
      <c r="R604" s="15"/>
      <c r="T604" s="240"/>
      <c r="U604" s="240"/>
    </row>
    <row r="605">
      <c r="A605" s="15"/>
      <c r="B605" s="15"/>
      <c r="C605" s="15"/>
      <c r="D605" s="15"/>
      <c r="E605" s="15"/>
      <c r="F605" s="15"/>
      <c r="G605" s="15"/>
      <c r="H605" s="15"/>
      <c r="I605" s="15"/>
      <c r="J605" s="15"/>
      <c r="K605" s="15"/>
      <c r="L605" s="15"/>
      <c r="M605" s="15"/>
      <c r="N605" s="15"/>
      <c r="O605" s="15"/>
      <c r="P605" s="15"/>
      <c r="Q605" s="15"/>
      <c r="R605" s="15"/>
      <c r="T605" s="240"/>
      <c r="U605" s="240"/>
    </row>
    <row r="606">
      <c r="A606" s="15"/>
      <c r="B606" s="15"/>
      <c r="C606" s="15"/>
      <c r="D606" s="15"/>
      <c r="E606" s="15"/>
      <c r="F606" s="15"/>
      <c r="G606" s="15"/>
      <c r="H606" s="15"/>
      <c r="I606" s="15"/>
      <c r="J606" s="15"/>
      <c r="K606" s="15"/>
      <c r="L606" s="15"/>
      <c r="M606" s="15"/>
      <c r="N606" s="15"/>
      <c r="O606" s="15"/>
      <c r="P606" s="15"/>
      <c r="Q606" s="15"/>
      <c r="R606" s="15"/>
      <c r="T606" s="240"/>
      <c r="U606" s="240"/>
    </row>
    <row r="607">
      <c r="A607" s="15"/>
      <c r="B607" s="15"/>
      <c r="C607" s="15"/>
      <c r="D607" s="15"/>
      <c r="E607" s="15"/>
      <c r="F607" s="15"/>
      <c r="G607" s="15"/>
      <c r="H607" s="15"/>
      <c r="I607" s="15"/>
      <c r="J607" s="15"/>
      <c r="K607" s="15"/>
      <c r="L607" s="15"/>
      <c r="M607" s="15"/>
      <c r="N607" s="15"/>
      <c r="O607" s="15"/>
      <c r="P607" s="15"/>
      <c r="Q607" s="15"/>
      <c r="R607" s="15"/>
      <c r="T607" s="240"/>
      <c r="U607" s="240"/>
    </row>
    <row r="608">
      <c r="A608" s="15"/>
      <c r="B608" s="15"/>
      <c r="C608" s="15"/>
      <c r="D608" s="15"/>
      <c r="E608" s="15"/>
      <c r="F608" s="15"/>
      <c r="G608" s="15"/>
      <c r="H608" s="15"/>
      <c r="I608" s="15"/>
      <c r="J608" s="15"/>
      <c r="K608" s="15"/>
      <c r="L608" s="15"/>
      <c r="M608" s="15"/>
      <c r="N608" s="15"/>
      <c r="O608" s="15"/>
      <c r="P608" s="15"/>
      <c r="Q608" s="15"/>
      <c r="R608" s="15"/>
      <c r="T608" s="240"/>
      <c r="U608" s="240"/>
    </row>
    <row r="609">
      <c r="A609" s="15"/>
      <c r="B609" s="15"/>
      <c r="C609" s="15"/>
      <c r="D609" s="15"/>
      <c r="E609" s="15"/>
      <c r="F609" s="15"/>
      <c r="G609" s="15"/>
      <c r="H609" s="15"/>
      <c r="I609" s="15"/>
      <c r="J609" s="15"/>
      <c r="K609" s="15"/>
      <c r="L609" s="15"/>
      <c r="M609" s="15"/>
      <c r="N609" s="15"/>
      <c r="O609" s="15"/>
      <c r="P609" s="15"/>
      <c r="Q609" s="15"/>
      <c r="R609" s="15"/>
      <c r="T609" s="240"/>
      <c r="U609" s="240"/>
    </row>
    <row r="610">
      <c r="A610" s="15"/>
      <c r="B610" s="15"/>
      <c r="C610" s="15"/>
      <c r="D610" s="15"/>
      <c r="E610" s="15"/>
      <c r="F610" s="15"/>
      <c r="G610" s="15"/>
      <c r="H610" s="15"/>
      <c r="I610" s="15"/>
      <c r="J610" s="15"/>
      <c r="K610" s="15"/>
      <c r="L610" s="15"/>
      <c r="M610" s="15"/>
      <c r="N610" s="15"/>
      <c r="O610" s="15"/>
      <c r="P610" s="15"/>
      <c r="Q610" s="15"/>
      <c r="R610" s="15"/>
      <c r="T610" s="240"/>
      <c r="U610" s="240"/>
    </row>
    <row r="611">
      <c r="A611" s="15"/>
      <c r="B611" s="15"/>
      <c r="C611" s="15"/>
      <c r="D611" s="15"/>
      <c r="E611" s="15"/>
      <c r="F611" s="15"/>
      <c r="G611" s="15"/>
      <c r="H611" s="15"/>
      <c r="I611" s="15"/>
      <c r="J611" s="15"/>
      <c r="K611" s="15"/>
      <c r="L611" s="15"/>
      <c r="M611" s="15"/>
      <c r="N611" s="15"/>
      <c r="O611" s="15"/>
      <c r="P611" s="15"/>
      <c r="Q611" s="15"/>
      <c r="R611" s="15"/>
      <c r="T611" s="240"/>
      <c r="U611" s="240"/>
    </row>
    <row r="612">
      <c r="A612" s="15"/>
      <c r="B612" s="15"/>
      <c r="C612" s="15"/>
      <c r="D612" s="15"/>
      <c r="E612" s="15"/>
      <c r="F612" s="15"/>
      <c r="G612" s="15"/>
      <c r="H612" s="15"/>
      <c r="I612" s="15"/>
      <c r="J612" s="15"/>
      <c r="K612" s="15"/>
      <c r="L612" s="15"/>
      <c r="M612" s="15"/>
      <c r="N612" s="15"/>
      <c r="O612" s="15"/>
      <c r="P612" s="15"/>
      <c r="Q612" s="15"/>
      <c r="R612" s="15"/>
      <c r="T612" s="240"/>
      <c r="U612" s="240"/>
    </row>
    <row r="613">
      <c r="A613" s="15"/>
      <c r="B613" s="15"/>
      <c r="C613" s="15"/>
      <c r="D613" s="15"/>
      <c r="E613" s="15"/>
      <c r="F613" s="15"/>
      <c r="G613" s="15"/>
      <c r="H613" s="15"/>
      <c r="I613" s="15"/>
      <c r="J613" s="15"/>
      <c r="K613" s="15"/>
      <c r="L613" s="15"/>
      <c r="M613" s="15"/>
      <c r="N613" s="15"/>
      <c r="O613" s="15"/>
      <c r="P613" s="15"/>
      <c r="Q613" s="15"/>
      <c r="R613" s="15"/>
      <c r="T613" s="240"/>
      <c r="U613" s="240"/>
    </row>
    <row r="614">
      <c r="A614" s="15"/>
      <c r="B614" s="15"/>
      <c r="C614" s="15"/>
      <c r="D614" s="15"/>
      <c r="E614" s="15"/>
      <c r="F614" s="15"/>
      <c r="G614" s="15"/>
      <c r="H614" s="15"/>
      <c r="I614" s="15"/>
      <c r="J614" s="15"/>
      <c r="K614" s="15"/>
      <c r="L614" s="15"/>
      <c r="M614" s="15"/>
      <c r="N614" s="15"/>
      <c r="O614" s="15"/>
      <c r="P614" s="15"/>
      <c r="Q614" s="15"/>
      <c r="R614" s="15"/>
      <c r="T614" s="240"/>
      <c r="U614" s="240"/>
    </row>
    <row r="615">
      <c r="A615" s="15"/>
      <c r="B615" s="15"/>
      <c r="C615" s="15"/>
      <c r="D615" s="15"/>
      <c r="E615" s="15"/>
      <c r="F615" s="15"/>
      <c r="G615" s="15"/>
      <c r="H615" s="15"/>
      <c r="I615" s="15"/>
      <c r="J615" s="15"/>
      <c r="K615" s="15"/>
      <c r="L615" s="15"/>
      <c r="M615" s="15"/>
      <c r="N615" s="15"/>
      <c r="O615" s="15"/>
      <c r="P615" s="15"/>
      <c r="Q615" s="15"/>
      <c r="R615" s="15"/>
      <c r="T615" s="240"/>
      <c r="U615" s="240"/>
    </row>
    <row r="616">
      <c r="A616" s="15"/>
      <c r="B616" s="15"/>
      <c r="C616" s="15"/>
      <c r="D616" s="15"/>
      <c r="E616" s="15"/>
      <c r="F616" s="15"/>
      <c r="G616" s="15"/>
      <c r="H616" s="15"/>
      <c r="I616" s="15"/>
      <c r="J616" s="15"/>
      <c r="K616" s="15"/>
      <c r="L616" s="15"/>
      <c r="M616" s="15"/>
      <c r="N616" s="15"/>
      <c r="O616" s="15"/>
      <c r="P616" s="15"/>
      <c r="Q616" s="15"/>
      <c r="R616" s="15"/>
      <c r="T616" s="240"/>
      <c r="U616" s="240"/>
    </row>
    <row r="617">
      <c r="A617" s="15"/>
      <c r="B617" s="15"/>
      <c r="C617" s="15"/>
      <c r="D617" s="15"/>
      <c r="E617" s="15"/>
      <c r="F617" s="15"/>
      <c r="G617" s="15"/>
      <c r="H617" s="15"/>
      <c r="I617" s="15"/>
      <c r="J617" s="15"/>
      <c r="K617" s="15"/>
      <c r="L617" s="15"/>
      <c r="M617" s="15"/>
      <c r="N617" s="15"/>
      <c r="O617" s="15"/>
      <c r="P617" s="15"/>
      <c r="Q617" s="15"/>
      <c r="R617" s="15"/>
      <c r="T617" s="240"/>
      <c r="U617" s="240"/>
    </row>
    <row r="618">
      <c r="A618" s="15"/>
      <c r="B618" s="15"/>
      <c r="C618" s="15"/>
      <c r="D618" s="15"/>
      <c r="E618" s="15"/>
      <c r="F618" s="15"/>
      <c r="G618" s="15"/>
      <c r="H618" s="15"/>
      <c r="I618" s="15"/>
      <c r="J618" s="15"/>
      <c r="K618" s="15"/>
      <c r="L618" s="15"/>
      <c r="M618" s="15"/>
      <c r="N618" s="15"/>
      <c r="O618" s="15"/>
      <c r="P618" s="15"/>
      <c r="Q618" s="15"/>
      <c r="R618" s="15"/>
      <c r="T618" s="240"/>
      <c r="U618" s="240"/>
    </row>
    <row r="619">
      <c r="A619" s="15"/>
      <c r="B619" s="15"/>
      <c r="C619" s="15"/>
      <c r="D619" s="15"/>
      <c r="E619" s="15"/>
      <c r="F619" s="15"/>
      <c r="G619" s="15"/>
      <c r="H619" s="15"/>
      <c r="I619" s="15"/>
      <c r="J619" s="15"/>
      <c r="K619" s="15"/>
      <c r="L619" s="15"/>
      <c r="M619" s="15"/>
      <c r="N619" s="15"/>
      <c r="O619" s="15"/>
      <c r="P619" s="15"/>
      <c r="Q619" s="15"/>
      <c r="R619" s="15"/>
      <c r="T619" s="240"/>
      <c r="U619" s="240"/>
    </row>
    <row r="620">
      <c r="A620" s="15"/>
      <c r="B620" s="15"/>
      <c r="C620" s="15"/>
      <c r="D620" s="15"/>
      <c r="E620" s="15"/>
      <c r="F620" s="15"/>
      <c r="G620" s="15"/>
      <c r="H620" s="15"/>
      <c r="I620" s="15"/>
      <c r="J620" s="15"/>
      <c r="K620" s="15"/>
      <c r="L620" s="15"/>
      <c r="M620" s="15"/>
      <c r="N620" s="15"/>
      <c r="O620" s="15"/>
      <c r="P620" s="15"/>
      <c r="Q620" s="15"/>
      <c r="R620" s="15"/>
      <c r="T620" s="240"/>
      <c r="U620" s="240"/>
    </row>
    <row r="621">
      <c r="A621" s="15"/>
      <c r="B621" s="15"/>
      <c r="C621" s="15"/>
      <c r="D621" s="15"/>
      <c r="E621" s="15"/>
      <c r="F621" s="15"/>
      <c r="G621" s="15"/>
      <c r="H621" s="15"/>
      <c r="I621" s="15"/>
      <c r="J621" s="15"/>
      <c r="K621" s="15"/>
      <c r="L621" s="15"/>
      <c r="M621" s="15"/>
      <c r="N621" s="15"/>
      <c r="O621" s="15"/>
      <c r="P621" s="15"/>
      <c r="Q621" s="15"/>
      <c r="R621" s="15"/>
      <c r="T621" s="240"/>
      <c r="U621" s="240"/>
    </row>
    <row r="622">
      <c r="A622" s="15"/>
      <c r="B622" s="15"/>
      <c r="C622" s="15"/>
      <c r="D622" s="15"/>
      <c r="E622" s="15"/>
      <c r="F622" s="15"/>
      <c r="G622" s="15"/>
      <c r="H622" s="15"/>
      <c r="I622" s="15"/>
      <c r="J622" s="15"/>
      <c r="K622" s="15"/>
      <c r="L622" s="15"/>
      <c r="M622" s="15"/>
      <c r="N622" s="15"/>
      <c r="O622" s="15"/>
      <c r="P622" s="15"/>
      <c r="Q622" s="15"/>
      <c r="R622" s="15"/>
      <c r="T622" s="240"/>
      <c r="U622" s="240"/>
    </row>
    <row r="623">
      <c r="A623" s="15"/>
      <c r="B623" s="15"/>
      <c r="C623" s="15"/>
      <c r="D623" s="15"/>
      <c r="E623" s="15"/>
      <c r="F623" s="15"/>
      <c r="G623" s="15"/>
      <c r="H623" s="15"/>
      <c r="I623" s="15"/>
      <c r="J623" s="15"/>
      <c r="K623" s="15"/>
      <c r="L623" s="15"/>
      <c r="M623" s="15"/>
      <c r="N623" s="15"/>
      <c r="O623" s="15"/>
      <c r="P623" s="15"/>
      <c r="Q623" s="15"/>
      <c r="R623" s="15"/>
      <c r="T623" s="240"/>
      <c r="U623" s="240"/>
    </row>
    <row r="624">
      <c r="A624" s="15"/>
      <c r="B624" s="15"/>
      <c r="C624" s="15"/>
      <c r="D624" s="15"/>
      <c r="E624" s="15"/>
      <c r="F624" s="15"/>
      <c r="G624" s="15"/>
      <c r="H624" s="15"/>
      <c r="I624" s="15"/>
      <c r="J624" s="15"/>
      <c r="K624" s="15"/>
      <c r="L624" s="15"/>
      <c r="M624" s="15"/>
      <c r="N624" s="15"/>
      <c r="O624" s="15"/>
      <c r="P624" s="15"/>
      <c r="Q624" s="15"/>
      <c r="R624" s="15"/>
      <c r="T624" s="240"/>
      <c r="U624" s="240"/>
    </row>
    <row r="625">
      <c r="A625" s="15"/>
      <c r="B625" s="15"/>
      <c r="C625" s="15"/>
      <c r="D625" s="15"/>
      <c r="E625" s="15"/>
      <c r="F625" s="15"/>
      <c r="G625" s="15"/>
      <c r="H625" s="15"/>
      <c r="I625" s="15"/>
      <c r="J625" s="15"/>
      <c r="K625" s="15"/>
      <c r="L625" s="15"/>
      <c r="M625" s="15"/>
      <c r="N625" s="15"/>
      <c r="O625" s="15"/>
      <c r="P625" s="15"/>
      <c r="Q625" s="15"/>
      <c r="R625" s="15"/>
      <c r="T625" s="240"/>
      <c r="U625" s="240"/>
    </row>
    <row r="626">
      <c r="A626" s="15"/>
      <c r="B626" s="15"/>
      <c r="C626" s="15"/>
      <c r="D626" s="15"/>
      <c r="E626" s="15"/>
      <c r="F626" s="15"/>
      <c r="G626" s="15"/>
      <c r="H626" s="15"/>
      <c r="I626" s="15"/>
      <c r="J626" s="15"/>
      <c r="K626" s="15"/>
      <c r="L626" s="15"/>
      <c r="M626" s="15"/>
      <c r="N626" s="15"/>
      <c r="O626" s="15"/>
      <c r="P626" s="15"/>
      <c r="Q626" s="15"/>
      <c r="R626" s="15"/>
      <c r="T626" s="240"/>
      <c r="U626" s="240"/>
    </row>
    <row r="627">
      <c r="A627" s="15"/>
      <c r="B627" s="15"/>
      <c r="C627" s="15"/>
      <c r="D627" s="15"/>
      <c r="E627" s="15"/>
      <c r="F627" s="15"/>
      <c r="G627" s="15"/>
      <c r="H627" s="15"/>
      <c r="I627" s="15"/>
      <c r="J627" s="15"/>
      <c r="K627" s="15"/>
      <c r="L627" s="15"/>
      <c r="M627" s="15"/>
      <c r="N627" s="15"/>
      <c r="O627" s="15"/>
      <c r="P627" s="15"/>
      <c r="Q627" s="15"/>
      <c r="R627" s="15"/>
      <c r="T627" s="240"/>
      <c r="U627" s="240"/>
    </row>
    <row r="628">
      <c r="A628" s="15"/>
      <c r="B628" s="15"/>
      <c r="C628" s="15"/>
      <c r="D628" s="15"/>
      <c r="E628" s="15"/>
      <c r="F628" s="15"/>
      <c r="G628" s="15"/>
      <c r="H628" s="15"/>
      <c r="I628" s="15"/>
      <c r="J628" s="15"/>
      <c r="K628" s="15"/>
      <c r="L628" s="15"/>
      <c r="M628" s="15"/>
      <c r="N628" s="15"/>
      <c r="O628" s="15"/>
      <c r="P628" s="15"/>
      <c r="Q628" s="15"/>
      <c r="R628" s="15"/>
      <c r="T628" s="240"/>
      <c r="U628" s="240"/>
    </row>
    <row r="629">
      <c r="A629" s="15"/>
      <c r="B629" s="15"/>
      <c r="C629" s="15"/>
      <c r="D629" s="15"/>
      <c r="E629" s="15"/>
      <c r="F629" s="15"/>
      <c r="G629" s="15"/>
      <c r="H629" s="15"/>
      <c r="I629" s="15"/>
      <c r="J629" s="15"/>
      <c r="K629" s="15"/>
      <c r="L629" s="15"/>
      <c r="M629" s="15"/>
      <c r="N629" s="15"/>
      <c r="O629" s="15"/>
      <c r="P629" s="15"/>
      <c r="Q629" s="15"/>
      <c r="R629" s="15"/>
      <c r="T629" s="240"/>
      <c r="U629" s="240"/>
    </row>
    <row r="630">
      <c r="A630" s="15"/>
      <c r="B630" s="15"/>
      <c r="C630" s="15"/>
      <c r="D630" s="15"/>
      <c r="E630" s="15"/>
      <c r="F630" s="15"/>
      <c r="G630" s="15"/>
      <c r="H630" s="15"/>
      <c r="I630" s="15"/>
      <c r="J630" s="15"/>
      <c r="K630" s="15"/>
      <c r="L630" s="15"/>
      <c r="M630" s="15"/>
      <c r="N630" s="15"/>
      <c r="O630" s="15"/>
      <c r="P630" s="15"/>
      <c r="Q630" s="15"/>
      <c r="R630" s="15"/>
      <c r="T630" s="240"/>
      <c r="U630" s="240"/>
    </row>
    <row r="631">
      <c r="A631" s="15"/>
      <c r="B631" s="15"/>
      <c r="C631" s="15"/>
      <c r="D631" s="15"/>
      <c r="E631" s="15"/>
      <c r="F631" s="15"/>
      <c r="G631" s="15"/>
      <c r="H631" s="15"/>
      <c r="I631" s="15"/>
      <c r="J631" s="15"/>
      <c r="K631" s="15"/>
      <c r="L631" s="15"/>
      <c r="M631" s="15"/>
      <c r="N631" s="15"/>
      <c r="O631" s="15"/>
      <c r="P631" s="15"/>
      <c r="Q631" s="15"/>
      <c r="R631" s="15"/>
      <c r="T631" s="240"/>
      <c r="U631" s="240"/>
    </row>
    <row r="632">
      <c r="A632" s="15"/>
      <c r="B632" s="15"/>
      <c r="C632" s="15"/>
      <c r="D632" s="15"/>
      <c r="E632" s="15"/>
      <c r="F632" s="15"/>
      <c r="G632" s="15"/>
      <c r="H632" s="15"/>
      <c r="I632" s="15"/>
      <c r="J632" s="15"/>
      <c r="K632" s="15"/>
      <c r="L632" s="15"/>
      <c r="M632" s="15"/>
      <c r="N632" s="15"/>
      <c r="O632" s="15"/>
      <c r="P632" s="15"/>
      <c r="Q632" s="15"/>
      <c r="R632" s="15"/>
      <c r="T632" s="240"/>
      <c r="U632" s="240"/>
    </row>
    <row r="633">
      <c r="A633" s="15"/>
      <c r="B633" s="15"/>
      <c r="C633" s="15"/>
      <c r="D633" s="15"/>
      <c r="E633" s="15"/>
      <c r="F633" s="15"/>
      <c r="G633" s="15"/>
      <c r="H633" s="15"/>
      <c r="I633" s="15"/>
      <c r="J633" s="15"/>
      <c r="K633" s="15"/>
      <c r="L633" s="15"/>
      <c r="M633" s="15"/>
      <c r="N633" s="15"/>
      <c r="O633" s="15"/>
      <c r="P633" s="15"/>
      <c r="Q633" s="15"/>
      <c r="R633" s="15"/>
      <c r="T633" s="240"/>
      <c r="U633" s="240"/>
    </row>
    <row r="634">
      <c r="A634" s="15"/>
      <c r="B634" s="15"/>
      <c r="C634" s="15"/>
      <c r="D634" s="15"/>
      <c r="E634" s="15"/>
      <c r="F634" s="15"/>
      <c r="G634" s="15"/>
      <c r="H634" s="15"/>
      <c r="I634" s="15"/>
      <c r="J634" s="15"/>
      <c r="K634" s="15"/>
      <c r="L634" s="15"/>
      <c r="M634" s="15"/>
      <c r="N634" s="15"/>
      <c r="O634" s="15"/>
      <c r="P634" s="15"/>
      <c r="Q634" s="15"/>
      <c r="R634" s="15"/>
      <c r="T634" s="240"/>
      <c r="U634" s="240"/>
    </row>
    <row r="635">
      <c r="A635" s="15"/>
      <c r="B635" s="15"/>
      <c r="C635" s="15"/>
      <c r="D635" s="15"/>
      <c r="E635" s="15"/>
      <c r="F635" s="15"/>
      <c r="G635" s="15"/>
      <c r="H635" s="15"/>
      <c r="I635" s="15"/>
      <c r="J635" s="15"/>
      <c r="K635" s="15"/>
      <c r="L635" s="15"/>
      <c r="M635" s="15"/>
      <c r="N635" s="15"/>
      <c r="O635" s="15"/>
      <c r="P635" s="15"/>
      <c r="Q635" s="15"/>
      <c r="R635" s="15"/>
      <c r="T635" s="240"/>
      <c r="U635" s="240"/>
    </row>
    <row r="636">
      <c r="A636" s="15"/>
      <c r="B636" s="15"/>
      <c r="C636" s="15"/>
      <c r="D636" s="15"/>
      <c r="E636" s="15"/>
      <c r="F636" s="15"/>
      <c r="G636" s="15"/>
      <c r="H636" s="15"/>
      <c r="I636" s="15"/>
      <c r="J636" s="15"/>
      <c r="K636" s="15"/>
      <c r="L636" s="15"/>
      <c r="M636" s="15"/>
      <c r="N636" s="15"/>
      <c r="O636" s="15"/>
      <c r="P636" s="15"/>
      <c r="Q636" s="15"/>
      <c r="R636" s="15"/>
      <c r="T636" s="240"/>
      <c r="U636" s="240"/>
    </row>
    <row r="637">
      <c r="A637" s="15"/>
      <c r="B637" s="15"/>
      <c r="C637" s="15"/>
      <c r="D637" s="15"/>
      <c r="E637" s="15"/>
      <c r="F637" s="15"/>
      <c r="G637" s="15"/>
      <c r="H637" s="15"/>
      <c r="I637" s="15"/>
      <c r="J637" s="15"/>
      <c r="K637" s="15"/>
      <c r="L637" s="15"/>
      <c r="M637" s="15"/>
      <c r="N637" s="15"/>
      <c r="O637" s="15"/>
      <c r="P637" s="15"/>
      <c r="Q637" s="15"/>
      <c r="R637" s="15"/>
      <c r="T637" s="240"/>
      <c r="U637" s="240"/>
    </row>
    <row r="638">
      <c r="A638" s="15"/>
      <c r="B638" s="15"/>
      <c r="C638" s="15"/>
      <c r="D638" s="15"/>
      <c r="E638" s="15"/>
      <c r="F638" s="15"/>
      <c r="G638" s="15"/>
      <c r="H638" s="15"/>
      <c r="I638" s="15"/>
      <c r="J638" s="15"/>
      <c r="K638" s="15"/>
      <c r="L638" s="15"/>
      <c r="M638" s="15"/>
      <c r="N638" s="15"/>
      <c r="O638" s="15"/>
      <c r="P638" s="15"/>
      <c r="Q638" s="15"/>
      <c r="R638" s="15"/>
      <c r="T638" s="240"/>
      <c r="U638" s="240"/>
    </row>
    <row r="639">
      <c r="A639" s="15"/>
      <c r="B639" s="15"/>
      <c r="C639" s="15"/>
      <c r="D639" s="15"/>
      <c r="E639" s="15"/>
      <c r="F639" s="15"/>
      <c r="G639" s="15"/>
      <c r="H639" s="15"/>
      <c r="I639" s="15"/>
      <c r="J639" s="15"/>
      <c r="K639" s="15"/>
      <c r="L639" s="15"/>
      <c r="M639" s="15"/>
      <c r="N639" s="15"/>
      <c r="O639" s="15"/>
      <c r="P639" s="15"/>
      <c r="Q639" s="15"/>
      <c r="R639" s="15"/>
      <c r="T639" s="240"/>
      <c r="U639" s="240"/>
    </row>
    <row r="640">
      <c r="A640" s="15"/>
      <c r="B640" s="15"/>
      <c r="C640" s="15"/>
      <c r="D640" s="15"/>
      <c r="E640" s="15"/>
      <c r="F640" s="15"/>
      <c r="G640" s="15"/>
      <c r="H640" s="15"/>
      <c r="I640" s="15"/>
      <c r="J640" s="15"/>
      <c r="K640" s="15"/>
      <c r="L640" s="15"/>
      <c r="M640" s="15"/>
      <c r="N640" s="15"/>
      <c r="O640" s="15"/>
      <c r="P640" s="15"/>
      <c r="Q640" s="15"/>
      <c r="R640" s="15"/>
      <c r="T640" s="240"/>
      <c r="U640" s="240"/>
    </row>
    <row r="641">
      <c r="A641" s="15"/>
      <c r="B641" s="15"/>
      <c r="C641" s="15"/>
      <c r="D641" s="15"/>
      <c r="E641" s="15"/>
      <c r="F641" s="15"/>
      <c r="G641" s="15"/>
      <c r="H641" s="15"/>
      <c r="I641" s="15"/>
      <c r="J641" s="15"/>
      <c r="K641" s="15"/>
      <c r="L641" s="15"/>
      <c r="M641" s="15"/>
      <c r="N641" s="15"/>
      <c r="O641" s="15"/>
      <c r="P641" s="15"/>
      <c r="Q641" s="15"/>
      <c r="R641" s="15"/>
      <c r="T641" s="240"/>
      <c r="U641" s="240"/>
    </row>
    <row r="642">
      <c r="A642" s="15"/>
      <c r="B642" s="15"/>
      <c r="C642" s="15"/>
      <c r="D642" s="15"/>
      <c r="E642" s="15"/>
      <c r="F642" s="15"/>
      <c r="G642" s="15"/>
      <c r="H642" s="15"/>
      <c r="I642" s="15"/>
      <c r="J642" s="15"/>
      <c r="K642" s="15"/>
      <c r="L642" s="15"/>
      <c r="M642" s="15"/>
      <c r="N642" s="15"/>
      <c r="O642" s="15"/>
      <c r="P642" s="15"/>
      <c r="Q642" s="15"/>
      <c r="R642" s="15"/>
      <c r="T642" s="240"/>
      <c r="U642" s="240"/>
    </row>
    <row r="643">
      <c r="A643" s="15"/>
      <c r="B643" s="15"/>
      <c r="C643" s="15"/>
      <c r="D643" s="15"/>
      <c r="E643" s="15"/>
      <c r="F643" s="15"/>
      <c r="G643" s="15"/>
      <c r="H643" s="15"/>
      <c r="I643" s="15"/>
      <c r="J643" s="15"/>
      <c r="K643" s="15"/>
      <c r="L643" s="15"/>
      <c r="M643" s="15"/>
      <c r="N643" s="15"/>
      <c r="O643" s="15"/>
      <c r="P643" s="15"/>
      <c r="Q643" s="15"/>
      <c r="R643" s="15"/>
      <c r="T643" s="240"/>
      <c r="U643" s="240"/>
    </row>
    <row r="644">
      <c r="A644" s="15"/>
      <c r="B644" s="15"/>
      <c r="C644" s="15"/>
      <c r="D644" s="15"/>
      <c r="E644" s="15"/>
      <c r="F644" s="15"/>
      <c r="G644" s="15"/>
      <c r="H644" s="15"/>
      <c r="I644" s="15"/>
      <c r="J644" s="15"/>
      <c r="K644" s="15"/>
      <c r="L644" s="15"/>
      <c r="M644" s="15"/>
      <c r="N644" s="15"/>
      <c r="O644" s="15"/>
      <c r="P644" s="15"/>
      <c r="Q644" s="15"/>
      <c r="R644" s="15"/>
      <c r="T644" s="240"/>
      <c r="U644" s="240"/>
    </row>
    <row r="645">
      <c r="A645" s="15"/>
      <c r="B645" s="15"/>
      <c r="C645" s="15"/>
      <c r="D645" s="15"/>
      <c r="E645" s="15"/>
      <c r="F645" s="15"/>
      <c r="G645" s="15"/>
      <c r="H645" s="15"/>
      <c r="I645" s="15"/>
      <c r="J645" s="15"/>
      <c r="K645" s="15"/>
      <c r="L645" s="15"/>
      <c r="M645" s="15"/>
      <c r="N645" s="15"/>
      <c r="O645" s="15"/>
      <c r="P645" s="15"/>
      <c r="Q645" s="15"/>
      <c r="R645" s="15"/>
      <c r="T645" s="240"/>
      <c r="U645" s="240"/>
    </row>
    <row r="646">
      <c r="A646" s="15"/>
      <c r="B646" s="15"/>
      <c r="C646" s="15"/>
      <c r="D646" s="15"/>
      <c r="E646" s="15"/>
      <c r="F646" s="15"/>
      <c r="G646" s="15"/>
      <c r="H646" s="15"/>
      <c r="I646" s="15"/>
      <c r="J646" s="15"/>
      <c r="K646" s="15"/>
      <c r="L646" s="15"/>
      <c r="M646" s="15"/>
      <c r="N646" s="15"/>
      <c r="O646" s="15"/>
      <c r="P646" s="15"/>
      <c r="Q646" s="15"/>
      <c r="R646" s="15"/>
      <c r="T646" s="240"/>
      <c r="U646" s="240"/>
    </row>
    <row r="647">
      <c r="A647" s="15"/>
      <c r="B647" s="15"/>
      <c r="C647" s="15"/>
      <c r="D647" s="15"/>
      <c r="E647" s="15"/>
      <c r="F647" s="15"/>
      <c r="G647" s="15"/>
      <c r="H647" s="15"/>
      <c r="I647" s="15"/>
      <c r="J647" s="15"/>
      <c r="K647" s="15"/>
      <c r="L647" s="15"/>
      <c r="M647" s="15"/>
      <c r="N647" s="15"/>
      <c r="O647" s="15"/>
      <c r="P647" s="15"/>
      <c r="Q647" s="15"/>
      <c r="R647" s="15"/>
      <c r="T647" s="240"/>
      <c r="U647" s="240"/>
    </row>
    <row r="648">
      <c r="A648" s="15"/>
      <c r="B648" s="15"/>
      <c r="C648" s="15"/>
      <c r="D648" s="15"/>
      <c r="E648" s="15"/>
      <c r="F648" s="15"/>
      <c r="G648" s="15"/>
      <c r="H648" s="15"/>
      <c r="I648" s="15"/>
      <c r="J648" s="15"/>
      <c r="K648" s="15"/>
      <c r="L648" s="15"/>
      <c r="M648" s="15"/>
      <c r="N648" s="15"/>
      <c r="O648" s="15"/>
      <c r="P648" s="15"/>
      <c r="Q648" s="15"/>
      <c r="R648" s="15"/>
      <c r="T648" s="240"/>
      <c r="U648" s="240"/>
    </row>
    <row r="649">
      <c r="A649" s="15"/>
      <c r="B649" s="15"/>
      <c r="C649" s="15"/>
      <c r="D649" s="15"/>
      <c r="E649" s="15"/>
      <c r="F649" s="15"/>
      <c r="G649" s="15"/>
      <c r="H649" s="15"/>
      <c r="I649" s="15"/>
      <c r="J649" s="15"/>
      <c r="K649" s="15"/>
      <c r="L649" s="15"/>
      <c r="M649" s="15"/>
      <c r="N649" s="15"/>
      <c r="O649" s="15"/>
      <c r="P649" s="15"/>
      <c r="Q649" s="15"/>
      <c r="R649" s="15"/>
      <c r="T649" s="240"/>
      <c r="U649" s="240"/>
    </row>
    <row r="650">
      <c r="A650" s="15"/>
      <c r="B650" s="15"/>
      <c r="C650" s="15"/>
      <c r="D650" s="15"/>
      <c r="E650" s="15"/>
      <c r="F650" s="15"/>
      <c r="G650" s="15"/>
      <c r="H650" s="15"/>
      <c r="I650" s="15"/>
      <c r="J650" s="15"/>
      <c r="K650" s="15"/>
      <c r="L650" s="15"/>
      <c r="M650" s="15"/>
      <c r="N650" s="15"/>
      <c r="O650" s="15"/>
      <c r="P650" s="15"/>
      <c r="Q650" s="15"/>
      <c r="R650" s="15"/>
      <c r="T650" s="240"/>
      <c r="U650" s="240"/>
    </row>
    <row r="651">
      <c r="A651" s="15"/>
      <c r="B651" s="15"/>
      <c r="C651" s="15"/>
      <c r="D651" s="15"/>
      <c r="E651" s="15"/>
      <c r="F651" s="15"/>
      <c r="G651" s="15"/>
      <c r="H651" s="15"/>
      <c r="I651" s="15"/>
      <c r="J651" s="15"/>
      <c r="K651" s="15"/>
      <c r="L651" s="15"/>
      <c r="M651" s="15"/>
      <c r="N651" s="15"/>
      <c r="O651" s="15"/>
      <c r="P651" s="15"/>
      <c r="Q651" s="15"/>
      <c r="R651" s="15"/>
      <c r="T651" s="240"/>
      <c r="U651" s="240"/>
    </row>
    <row r="652">
      <c r="A652" s="15"/>
      <c r="B652" s="15"/>
      <c r="C652" s="15"/>
      <c r="D652" s="15"/>
      <c r="E652" s="15"/>
      <c r="F652" s="15"/>
      <c r="G652" s="15"/>
      <c r="H652" s="15"/>
      <c r="I652" s="15"/>
      <c r="J652" s="15"/>
      <c r="K652" s="15"/>
      <c r="L652" s="15"/>
      <c r="M652" s="15"/>
      <c r="N652" s="15"/>
      <c r="O652" s="15"/>
      <c r="P652" s="15"/>
      <c r="Q652" s="15"/>
      <c r="R652" s="15"/>
      <c r="T652" s="240"/>
      <c r="U652" s="240"/>
    </row>
    <row r="653">
      <c r="A653" s="15"/>
      <c r="B653" s="15"/>
      <c r="C653" s="15"/>
      <c r="D653" s="15"/>
      <c r="E653" s="15"/>
      <c r="F653" s="15"/>
      <c r="G653" s="15"/>
      <c r="H653" s="15"/>
      <c r="I653" s="15"/>
      <c r="J653" s="15"/>
      <c r="K653" s="15"/>
      <c r="L653" s="15"/>
      <c r="M653" s="15"/>
      <c r="N653" s="15"/>
      <c r="O653" s="15"/>
      <c r="P653" s="15"/>
      <c r="Q653" s="15"/>
      <c r="R653" s="15"/>
      <c r="T653" s="240"/>
      <c r="U653" s="240"/>
    </row>
    <row r="654">
      <c r="A654" s="15"/>
      <c r="B654" s="15"/>
      <c r="C654" s="15"/>
      <c r="D654" s="15"/>
      <c r="E654" s="15"/>
      <c r="F654" s="15"/>
      <c r="G654" s="15"/>
      <c r="H654" s="15"/>
      <c r="I654" s="15"/>
      <c r="J654" s="15"/>
      <c r="K654" s="15"/>
      <c r="L654" s="15"/>
      <c r="M654" s="15"/>
      <c r="N654" s="15"/>
      <c r="O654" s="15"/>
      <c r="P654" s="15"/>
      <c r="Q654" s="15"/>
      <c r="R654" s="15"/>
      <c r="T654" s="240"/>
      <c r="U654" s="240"/>
    </row>
    <row r="655">
      <c r="A655" s="15"/>
      <c r="B655" s="15"/>
      <c r="C655" s="15"/>
      <c r="D655" s="15"/>
      <c r="E655" s="15"/>
      <c r="F655" s="15"/>
      <c r="G655" s="15"/>
      <c r="H655" s="15"/>
      <c r="I655" s="15"/>
      <c r="J655" s="15"/>
      <c r="K655" s="15"/>
      <c r="L655" s="15"/>
      <c r="M655" s="15"/>
      <c r="N655" s="15"/>
      <c r="O655" s="15"/>
      <c r="P655" s="15"/>
      <c r="Q655" s="15"/>
      <c r="R655" s="15"/>
      <c r="T655" s="240"/>
      <c r="U655" s="240"/>
    </row>
    <row r="656">
      <c r="A656" s="15"/>
      <c r="B656" s="15"/>
      <c r="C656" s="15"/>
      <c r="D656" s="15"/>
      <c r="E656" s="15"/>
      <c r="F656" s="15"/>
      <c r="G656" s="15"/>
      <c r="H656" s="15"/>
      <c r="I656" s="15"/>
      <c r="J656" s="15"/>
      <c r="K656" s="15"/>
      <c r="L656" s="15"/>
      <c r="M656" s="15"/>
      <c r="N656" s="15"/>
      <c r="O656" s="15"/>
      <c r="P656" s="15"/>
      <c r="Q656" s="15"/>
      <c r="R656" s="15"/>
      <c r="T656" s="240"/>
      <c r="U656" s="240"/>
    </row>
    <row r="657">
      <c r="A657" s="15"/>
      <c r="B657" s="15"/>
      <c r="C657" s="15"/>
      <c r="D657" s="15"/>
      <c r="E657" s="15"/>
      <c r="F657" s="15"/>
      <c r="G657" s="15"/>
      <c r="H657" s="15"/>
      <c r="I657" s="15"/>
      <c r="J657" s="15"/>
      <c r="K657" s="15"/>
      <c r="L657" s="15"/>
      <c r="M657" s="15"/>
      <c r="N657" s="15"/>
      <c r="O657" s="15"/>
      <c r="P657" s="15"/>
      <c r="Q657" s="15"/>
      <c r="R657" s="15"/>
      <c r="T657" s="240"/>
      <c r="U657" s="240"/>
    </row>
    <row r="658">
      <c r="A658" s="15"/>
      <c r="B658" s="15"/>
      <c r="C658" s="15"/>
      <c r="D658" s="15"/>
      <c r="E658" s="15"/>
      <c r="F658" s="15"/>
      <c r="G658" s="15"/>
      <c r="H658" s="15"/>
      <c r="I658" s="15"/>
      <c r="J658" s="15"/>
      <c r="K658" s="15"/>
      <c r="L658" s="15"/>
      <c r="M658" s="15"/>
      <c r="N658" s="15"/>
      <c r="O658" s="15"/>
      <c r="P658" s="15"/>
      <c r="Q658" s="15"/>
      <c r="R658" s="15"/>
      <c r="T658" s="240"/>
      <c r="U658" s="240"/>
    </row>
    <row r="659">
      <c r="A659" s="15"/>
      <c r="B659" s="15"/>
      <c r="C659" s="15"/>
      <c r="D659" s="15"/>
      <c r="E659" s="15"/>
      <c r="F659" s="15"/>
      <c r="G659" s="15"/>
      <c r="H659" s="15"/>
      <c r="I659" s="15"/>
      <c r="J659" s="15"/>
      <c r="K659" s="15"/>
      <c r="L659" s="15"/>
      <c r="M659" s="15"/>
      <c r="N659" s="15"/>
      <c r="O659" s="15"/>
      <c r="P659" s="15"/>
      <c r="Q659" s="15"/>
      <c r="R659" s="15"/>
      <c r="T659" s="240"/>
      <c r="U659" s="240"/>
    </row>
    <row r="660">
      <c r="A660" s="15"/>
      <c r="B660" s="15"/>
      <c r="C660" s="15"/>
      <c r="D660" s="15"/>
      <c r="E660" s="15"/>
      <c r="F660" s="15"/>
      <c r="G660" s="15"/>
      <c r="H660" s="15"/>
      <c r="I660" s="15"/>
      <c r="J660" s="15"/>
      <c r="K660" s="15"/>
      <c r="L660" s="15"/>
      <c r="M660" s="15"/>
      <c r="N660" s="15"/>
      <c r="O660" s="15"/>
      <c r="P660" s="15"/>
      <c r="Q660" s="15"/>
      <c r="R660" s="15"/>
      <c r="T660" s="240"/>
      <c r="U660" s="240"/>
    </row>
    <row r="661">
      <c r="A661" s="15"/>
      <c r="B661" s="15"/>
      <c r="C661" s="15"/>
      <c r="D661" s="15"/>
      <c r="E661" s="15"/>
      <c r="F661" s="15"/>
      <c r="G661" s="15"/>
      <c r="H661" s="15"/>
      <c r="I661" s="15"/>
      <c r="J661" s="15"/>
      <c r="K661" s="15"/>
      <c r="L661" s="15"/>
      <c r="M661" s="15"/>
      <c r="N661" s="15"/>
      <c r="O661" s="15"/>
      <c r="P661" s="15"/>
      <c r="Q661" s="15"/>
      <c r="R661" s="15"/>
      <c r="T661" s="240"/>
      <c r="U661" s="240"/>
    </row>
    <row r="662">
      <c r="A662" s="15"/>
      <c r="B662" s="15"/>
      <c r="C662" s="15"/>
      <c r="D662" s="15"/>
      <c r="E662" s="15"/>
      <c r="F662" s="15"/>
      <c r="G662" s="15"/>
      <c r="H662" s="15"/>
      <c r="I662" s="15"/>
      <c r="J662" s="15"/>
      <c r="K662" s="15"/>
      <c r="L662" s="15"/>
      <c r="M662" s="15"/>
      <c r="N662" s="15"/>
      <c r="O662" s="15"/>
      <c r="P662" s="15"/>
      <c r="Q662" s="15"/>
      <c r="R662" s="15"/>
      <c r="T662" s="240"/>
      <c r="U662" s="240"/>
    </row>
    <row r="663">
      <c r="A663" s="15"/>
      <c r="B663" s="15"/>
      <c r="C663" s="15"/>
      <c r="D663" s="15"/>
      <c r="E663" s="15"/>
      <c r="F663" s="15"/>
      <c r="G663" s="15"/>
      <c r="H663" s="15"/>
      <c r="I663" s="15"/>
      <c r="J663" s="15"/>
      <c r="K663" s="15"/>
      <c r="L663" s="15"/>
      <c r="M663" s="15"/>
      <c r="N663" s="15"/>
      <c r="O663" s="15"/>
      <c r="P663" s="15"/>
      <c r="Q663" s="15"/>
      <c r="R663" s="15"/>
      <c r="T663" s="240"/>
      <c r="U663" s="240"/>
    </row>
    <row r="664">
      <c r="A664" s="15"/>
      <c r="B664" s="15"/>
      <c r="C664" s="15"/>
      <c r="D664" s="15"/>
      <c r="E664" s="15"/>
      <c r="F664" s="15"/>
      <c r="G664" s="15"/>
      <c r="H664" s="15"/>
      <c r="I664" s="15"/>
      <c r="J664" s="15"/>
      <c r="K664" s="15"/>
      <c r="L664" s="15"/>
      <c r="M664" s="15"/>
      <c r="N664" s="15"/>
      <c r="O664" s="15"/>
      <c r="P664" s="15"/>
      <c r="Q664" s="15"/>
      <c r="R664" s="15"/>
      <c r="T664" s="240"/>
      <c r="U664" s="240"/>
    </row>
    <row r="665">
      <c r="A665" s="15"/>
      <c r="B665" s="15"/>
      <c r="C665" s="15"/>
      <c r="D665" s="15"/>
      <c r="E665" s="15"/>
      <c r="F665" s="15"/>
      <c r="G665" s="15"/>
      <c r="H665" s="15"/>
      <c r="I665" s="15"/>
      <c r="J665" s="15"/>
      <c r="K665" s="15"/>
      <c r="L665" s="15"/>
      <c r="M665" s="15"/>
      <c r="N665" s="15"/>
      <c r="O665" s="15"/>
      <c r="P665" s="15"/>
      <c r="Q665" s="15"/>
      <c r="R665" s="15"/>
      <c r="T665" s="240"/>
      <c r="U665" s="240"/>
    </row>
    <row r="666">
      <c r="A666" s="15"/>
      <c r="B666" s="15"/>
      <c r="C666" s="15"/>
      <c r="D666" s="15"/>
      <c r="E666" s="15"/>
      <c r="F666" s="15"/>
      <c r="G666" s="15"/>
      <c r="H666" s="15"/>
      <c r="I666" s="15"/>
      <c r="J666" s="15"/>
      <c r="K666" s="15"/>
      <c r="L666" s="15"/>
      <c r="M666" s="15"/>
      <c r="N666" s="15"/>
      <c r="O666" s="15"/>
      <c r="P666" s="15"/>
      <c r="Q666" s="15"/>
      <c r="R666" s="15"/>
      <c r="T666" s="240"/>
      <c r="U666" s="240"/>
    </row>
    <row r="667">
      <c r="A667" s="15"/>
      <c r="B667" s="15"/>
      <c r="C667" s="15"/>
      <c r="D667" s="15"/>
      <c r="E667" s="15"/>
      <c r="F667" s="15"/>
      <c r="G667" s="15"/>
      <c r="H667" s="15"/>
      <c r="I667" s="15"/>
      <c r="J667" s="15"/>
      <c r="K667" s="15"/>
      <c r="L667" s="15"/>
      <c r="M667" s="15"/>
      <c r="N667" s="15"/>
      <c r="O667" s="15"/>
      <c r="P667" s="15"/>
      <c r="Q667" s="15"/>
      <c r="R667" s="15"/>
      <c r="T667" s="240"/>
      <c r="U667" s="240"/>
    </row>
    <row r="668">
      <c r="A668" s="15"/>
      <c r="B668" s="15"/>
      <c r="C668" s="15"/>
      <c r="D668" s="15"/>
      <c r="E668" s="15"/>
      <c r="F668" s="15"/>
      <c r="G668" s="15"/>
      <c r="H668" s="15"/>
      <c r="I668" s="15"/>
      <c r="J668" s="15"/>
      <c r="K668" s="15"/>
      <c r="L668" s="15"/>
      <c r="M668" s="15"/>
      <c r="N668" s="15"/>
      <c r="O668" s="15"/>
      <c r="P668" s="15"/>
      <c r="Q668" s="15"/>
      <c r="R668" s="15"/>
      <c r="T668" s="240"/>
      <c r="U668" s="240"/>
    </row>
    <row r="669">
      <c r="A669" s="15"/>
      <c r="B669" s="15"/>
      <c r="C669" s="15"/>
      <c r="D669" s="15"/>
      <c r="E669" s="15"/>
      <c r="F669" s="15"/>
      <c r="G669" s="15"/>
      <c r="H669" s="15"/>
      <c r="I669" s="15"/>
      <c r="J669" s="15"/>
      <c r="K669" s="15"/>
      <c r="L669" s="15"/>
      <c r="M669" s="15"/>
      <c r="N669" s="15"/>
      <c r="O669" s="15"/>
      <c r="P669" s="15"/>
      <c r="Q669" s="15"/>
      <c r="R669" s="15"/>
      <c r="T669" s="240"/>
      <c r="U669" s="240"/>
    </row>
    <row r="670">
      <c r="A670" s="15"/>
      <c r="B670" s="15"/>
      <c r="C670" s="15"/>
      <c r="D670" s="15"/>
      <c r="E670" s="15"/>
      <c r="F670" s="15"/>
      <c r="G670" s="15"/>
      <c r="H670" s="15"/>
      <c r="I670" s="15"/>
      <c r="J670" s="15"/>
      <c r="K670" s="15"/>
      <c r="L670" s="15"/>
      <c r="M670" s="15"/>
      <c r="N670" s="15"/>
      <c r="O670" s="15"/>
      <c r="P670" s="15"/>
      <c r="Q670" s="15"/>
      <c r="R670" s="15"/>
      <c r="T670" s="240"/>
      <c r="U670" s="240"/>
    </row>
    <row r="671">
      <c r="A671" s="15"/>
      <c r="B671" s="15"/>
      <c r="C671" s="15"/>
      <c r="D671" s="15"/>
      <c r="E671" s="15"/>
      <c r="F671" s="15"/>
      <c r="G671" s="15"/>
      <c r="H671" s="15"/>
      <c r="I671" s="15"/>
      <c r="J671" s="15"/>
      <c r="K671" s="15"/>
      <c r="L671" s="15"/>
      <c r="M671" s="15"/>
      <c r="N671" s="15"/>
      <c r="O671" s="15"/>
      <c r="P671" s="15"/>
      <c r="Q671" s="15"/>
      <c r="R671" s="15"/>
      <c r="T671" s="240"/>
      <c r="U671" s="240"/>
    </row>
    <row r="672">
      <c r="A672" s="15"/>
      <c r="B672" s="15"/>
      <c r="C672" s="15"/>
      <c r="D672" s="15"/>
      <c r="E672" s="15"/>
      <c r="F672" s="15"/>
      <c r="G672" s="15"/>
      <c r="H672" s="15"/>
      <c r="I672" s="15"/>
      <c r="J672" s="15"/>
      <c r="K672" s="15"/>
      <c r="L672" s="15"/>
      <c r="M672" s="15"/>
      <c r="N672" s="15"/>
      <c r="O672" s="15"/>
      <c r="P672" s="15"/>
      <c r="Q672" s="15"/>
      <c r="R672" s="15"/>
      <c r="T672" s="240"/>
      <c r="U672" s="240"/>
    </row>
    <row r="673">
      <c r="A673" s="15"/>
      <c r="B673" s="15"/>
      <c r="C673" s="15"/>
      <c r="D673" s="15"/>
      <c r="E673" s="15"/>
      <c r="F673" s="15"/>
      <c r="G673" s="15"/>
      <c r="H673" s="15"/>
      <c r="I673" s="15"/>
      <c r="J673" s="15"/>
      <c r="K673" s="15"/>
      <c r="L673" s="15"/>
      <c r="M673" s="15"/>
      <c r="N673" s="15"/>
      <c r="O673" s="15"/>
      <c r="P673" s="15"/>
      <c r="Q673" s="15"/>
      <c r="R673" s="15"/>
      <c r="T673" s="240"/>
      <c r="U673" s="240"/>
    </row>
    <row r="674">
      <c r="A674" s="15"/>
      <c r="B674" s="15"/>
      <c r="C674" s="15"/>
      <c r="D674" s="15"/>
      <c r="E674" s="15"/>
      <c r="F674" s="15"/>
      <c r="G674" s="15"/>
      <c r="H674" s="15"/>
      <c r="I674" s="15"/>
      <c r="J674" s="15"/>
      <c r="K674" s="15"/>
      <c r="L674" s="15"/>
      <c r="M674" s="15"/>
      <c r="N674" s="15"/>
      <c r="O674" s="15"/>
      <c r="P674" s="15"/>
      <c r="Q674" s="15"/>
      <c r="R674" s="15"/>
      <c r="T674" s="240"/>
      <c r="U674" s="240"/>
    </row>
    <row r="675">
      <c r="A675" s="15"/>
      <c r="B675" s="15"/>
      <c r="C675" s="15"/>
      <c r="D675" s="15"/>
      <c r="E675" s="15"/>
      <c r="F675" s="15"/>
      <c r="G675" s="15"/>
      <c r="H675" s="15"/>
      <c r="I675" s="15"/>
      <c r="J675" s="15"/>
      <c r="K675" s="15"/>
      <c r="L675" s="15"/>
      <c r="M675" s="15"/>
      <c r="N675" s="15"/>
      <c r="O675" s="15"/>
      <c r="P675" s="15"/>
      <c r="Q675" s="15"/>
      <c r="R675" s="15"/>
      <c r="T675" s="240"/>
      <c r="U675" s="240"/>
    </row>
    <row r="676">
      <c r="A676" s="15"/>
      <c r="B676" s="15"/>
      <c r="C676" s="15"/>
      <c r="D676" s="15"/>
      <c r="E676" s="15"/>
      <c r="F676" s="15"/>
      <c r="G676" s="15"/>
      <c r="H676" s="15"/>
      <c r="I676" s="15"/>
      <c r="J676" s="15"/>
      <c r="K676" s="15"/>
      <c r="L676" s="15"/>
      <c r="M676" s="15"/>
      <c r="N676" s="15"/>
      <c r="O676" s="15"/>
      <c r="P676" s="15"/>
      <c r="Q676" s="15"/>
      <c r="R676" s="15"/>
      <c r="T676" s="240"/>
      <c r="U676" s="240"/>
    </row>
    <row r="677">
      <c r="A677" s="15"/>
      <c r="B677" s="15"/>
      <c r="C677" s="15"/>
      <c r="D677" s="15"/>
      <c r="E677" s="15"/>
      <c r="F677" s="15"/>
      <c r="G677" s="15"/>
      <c r="H677" s="15"/>
      <c r="I677" s="15"/>
      <c r="J677" s="15"/>
      <c r="K677" s="15"/>
      <c r="L677" s="15"/>
      <c r="M677" s="15"/>
      <c r="N677" s="15"/>
      <c r="O677" s="15"/>
      <c r="P677" s="15"/>
      <c r="Q677" s="15"/>
      <c r="R677" s="15"/>
      <c r="T677" s="240"/>
      <c r="U677" s="240"/>
    </row>
    <row r="678">
      <c r="A678" s="15"/>
      <c r="B678" s="15"/>
      <c r="C678" s="15"/>
      <c r="D678" s="15"/>
      <c r="E678" s="15"/>
      <c r="F678" s="15"/>
      <c r="G678" s="15"/>
      <c r="H678" s="15"/>
      <c r="I678" s="15"/>
      <c r="J678" s="15"/>
      <c r="K678" s="15"/>
      <c r="L678" s="15"/>
      <c r="M678" s="15"/>
      <c r="N678" s="15"/>
      <c r="O678" s="15"/>
      <c r="P678" s="15"/>
      <c r="Q678" s="15"/>
      <c r="R678" s="15"/>
      <c r="T678" s="240"/>
      <c r="U678" s="240"/>
    </row>
    <row r="679">
      <c r="A679" s="15"/>
      <c r="B679" s="15"/>
      <c r="C679" s="15"/>
      <c r="D679" s="15"/>
      <c r="E679" s="15"/>
      <c r="F679" s="15"/>
      <c r="G679" s="15"/>
      <c r="H679" s="15"/>
      <c r="I679" s="15"/>
      <c r="J679" s="15"/>
      <c r="K679" s="15"/>
      <c r="L679" s="15"/>
      <c r="M679" s="15"/>
      <c r="N679" s="15"/>
      <c r="O679" s="15"/>
      <c r="P679" s="15"/>
      <c r="Q679" s="15"/>
      <c r="R679" s="15"/>
      <c r="T679" s="240"/>
      <c r="U679" s="240"/>
    </row>
    <row r="680">
      <c r="A680" s="15"/>
      <c r="B680" s="15"/>
      <c r="C680" s="15"/>
      <c r="D680" s="15"/>
      <c r="E680" s="15"/>
      <c r="F680" s="15"/>
      <c r="G680" s="15"/>
      <c r="H680" s="15"/>
      <c r="I680" s="15"/>
      <c r="J680" s="15"/>
      <c r="K680" s="15"/>
      <c r="L680" s="15"/>
      <c r="M680" s="15"/>
      <c r="N680" s="15"/>
      <c r="O680" s="15"/>
      <c r="P680" s="15"/>
      <c r="Q680" s="15"/>
      <c r="R680" s="15"/>
      <c r="T680" s="240"/>
      <c r="U680" s="240"/>
    </row>
    <row r="681">
      <c r="A681" s="15"/>
      <c r="B681" s="15"/>
      <c r="C681" s="15"/>
      <c r="D681" s="15"/>
      <c r="E681" s="15"/>
      <c r="F681" s="15"/>
      <c r="G681" s="15"/>
      <c r="H681" s="15"/>
      <c r="I681" s="15"/>
      <c r="J681" s="15"/>
      <c r="K681" s="15"/>
      <c r="L681" s="15"/>
      <c r="M681" s="15"/>
      <c r="N681" s="15"/>
      <c r="O681" s="15"/>
      <c r="P681" s="15"/>
      <c r="Q681" s="15"/>
      <c r="R681" s="15"/>
      <c r="T681" s="240"/>
      <c r="U681" s="240"/>
    </row>
    <row r="682">
      <c r="A682" s="15"/>
      <c r="B682" s="15"/>
      <c r="C682" s="15"/>
      <c r="D682" s="15"/>
      <c r="E682" s="15"/>
      <c r="F682" s="15"/>
      <c r="G682" s="15"/>
      <c r="H682" s="15"/>
      <c r="I682" s="15"/>
      <c r="J682" s="15"/>
      <c r="K682" s="15"/>
      <c r="L682" s="15"/>
      <c r="M682" s="15"/>
      <c r="N682" s="15"/>
      <c r="O682" s="15"/>
      <c r="P682" s="15"/>
      <c r="Q682" s="15"/>
      <c r="R682" s="15"/>
      <c r="T682" s="240"/>
      <c r="U682" s="240"/>
    </row>
    <row r="683">
      <c r="A683" s="15"/>
      <c r="B683" s="15"/>
      <c r="C683" s="15"/>
      <c r="D683" s="15"/>
      <c r="E683" s="15"/>
      <c r="F683" s="15"/>
      <c r="G683" s="15"/>
      <c r="H683" s="15"/>
      <c r="I683" s="15"/>
      <c r="J683" s="15"/>
      <c r="K683" s="15"/>
      <c r="L683" s="15"/>
      <c r="M683" s="15"/>
      <c r="N683" s="15"/>
      <c r="O683" s="15"/>
      <c r="P683" s="15"/>
      <c r="Q683" s="15"/>
      <c r="R683" s="15"/>
      <c r="T683" s="240"/>
      <c r="U683" s="240"/>
    </row>
    <row r="684">
      <c r="A684" s="15"/>
      <c r="B684" s="15"/>
      <c r="C684" s="15"/>
      <c r="D684" s="15"/>
      <c r="E684" s="15"/>
      <c r="F684" s="15"/>
      <c r="G684" s="15"/>
      <c r="H684" s="15"/>
      <c r="I684" s="15"/>
      <c r="J684" s="15"/>
      <c r="K684" s="15"/>
      <c r="L684" s="15"/>
      <c r="M684" s="15"/>
      <c r="N684" s="15"/>
      <c r="O684" s="15"/>
      <c r="P684" s="15"/>
      <c r="Q684" s="15"/>
      <c r="R684" s="15"/>
      <c r="T684" s="240"/>
      <c r="U684" s="240"/>
    </row>
    <row r="685">
      <c r="A685" s="15"/>
      <c r="B685" s="15"/>
      <c r="C685" s="15"/>
      <c r="D685" s="15"/>
      <c r="E685" s="15"/>
      <c r="F685" s="15"/>
      <c r="G685" s="15"/>
      <c r="H685" s="15"/>
      <c r="I685" s="15"/>
      <c r="J685" s="15"/>
      <c r="K685" s="15"/>
      <c r="L685" s="15"/>
      <c r="M685" s="15"/>
      <c r="N685" s="15"/>
      <c r="O685" s="15"/>
      <c r="P685" s="15"/>
      <c r="Q685" s="15"/>
      <c r="R685" s="15"/>
      <c r="T685" s="240"/>
      <c r="U685" s="240"/>
    </row>
    <row r="686">
      <c r="A686" s="15"/>
      <c r="B686" s="15"/>
      <c r="C686" s="15"/>
      <c r="D686" s="15"/>
      <c r="E686" s="15"/>
      <c r="F686" s="15"/>
      <c r="G686" s="15"/>
      <c r="H686" s="15"/>
      <c r="I686" s="15"/>
      <c r="J686" s="15"/>
      <c r="K686" s="15"/>
      <c r="L686" s="15"/>
      <c r="M686" s="15"/>
      <c r="N686" s="15"/>
      <c r="O686" s="15"/>
      <c r="P686" s="15"/>
      <c r="Q686" s="15"/>
      <c r="R686" s="15"/>
      <c r="T686" s="240"/>
      <c r="U686" s="240"/>
    </row>
    <row r="687">
      <c r="A687" s="15"/>
      <c r="B687" s="15"/>
      <c r="C687" s="15"/>
      <c r="D687" s="15"/>
      <c r="E687" s="15"/>
      <c r="F687" s="15"/>
      <c r="G687" s="15"/>
      <c r="H687" s="15"/>
      <c r="I687" s="15"/>
      <c r="J687" s="15"/>
      <c r="K687" s="15"/>
      <c r="L687" s="15"/>
      <c r="M687" s="15"/>
      <c r="N687" s="15"/>
      <c r="O687" s="15"/>
      <c r="P687" s="15"/>
      <c r="Q687" s="15"/>
      <c r="R687" s="15"/>
      <c r="T687" s="240"/>
      <c r="U687" s="240"/>
    </row>
    <row r="688">
      <c r="A688" s="15"/>
      <c r="B688" s="15"/>
      <c r="C688" s="15"/>
      <c r="D688" s="15"/>
      <c r="E688" s="15"/>
      <c r="F688" s="15"/>
      <c r="G688" s="15"/>
      <c r="H688" s="15"/>
      <c r="I688" s="15"/>
      <c r="J688" s="15"/>
      <c r="K688" s="15"/>
      <c r="L688" s="15"/>
      <c r="M688" s="15"/>
      <c r="N688" s="15"/>
      <c r="O688" s="15"/>
      <c r="P688" s="15"/>
      <c r="Q688" s="15"/>
      <c r="R688" s="15"/>
      <c r="T688" s="240"/>
      <c r="U688" s="240"/>
    </row>
    <row r="689">
      <c r="A689" s="15"/>
      <c r="B689" s="15"/>
      <c r="C689" s="15"/>
      <c r="D689" s="15"/>
      <c r="E689" s="15"/>
      <c r="F689" s="15"/>
      <c r="G689" s="15"/>
      <c r="H689" s="15"/>
      <c r="I689" s="15"/>
      <c r="J689" s="15"/>
      <c r="K689" s="15"/>
      <c r="L689" s="15"/>
      <c r="M689" s="15"/>
      <c r="N689" s="15"/>
      <c r="O689" s="15"/>
      <c r="P689" s="15"/>
      <c r="Q689" s="15"/>
      <c r="R689" s="15"/>
      <c r="T689" s="240"/>
      <c r="U689" s="240"/>
    </row>
    <row r="690">
      <c r="A690" s="15"/>
      <c r="B690" s="15"/>
      <c r="C690" s="15"/>
      <c r="D690" s="15"/>
      <c r="E690" s="15"/>
      <c r="F690" s="15"/>
      <c r="G690" s="15"/>
      <c r="H690" s="15"/>
      <c r="I690" s="15"/>
      <c r="J690" s="15"/>
      <c r="K690" s="15"/>
      <c r="L690" s="15"/>
      <c r="M690" s="15"/>
      <c r="N690" s="15"/>
      <c r="O690" s="15"/>
      <c r="P690" s="15"/>
      <c r="Q690" s="15"/>
      <c r="R690" s="15"/>
      <c r="T690" s="240"/>
      <c r="U690" s="240"/>
    </row>
    <row r="691">
      <c r="A691" s="15"/>
      <c r="B691" s="15"/>
      <c r="C691" s="15"/>
      <c r="D691" s="15"/>
      <c r="E691" s="15"/>
      <c r="F691" s="15"/>
      <c r="G691" s="15"/>
      <c r="H691" s="15"/>
      <c r="I691" s="15"/>
      <c r="J691" s="15"/>
      <c r="K691" s="15"/>
      <c r="L691" s="15"/>
      <c r="M691" s="15"/>
      <c r="N691" s="15"/>
      <c r="O691" s="15"/>
      <c r="P691" s="15"/>
      <c r="Q691" s="15"/>
      <c r="R691" s="15"/>
      <c r="T691" s="240"/>
      <c r="U691" s="240"/>
    </row>
    <row r="692">
      <c r="A692" s="15"/>
      <c r="B692" s="15"/>
      <c r="C692" s="15"/>
      <c r="D692" s="15"/>
      <c r="E692" s="15"/>
      <c r="F692" s="15"/>
      <c r="G692" s="15"/>
      <c r="H692" s="15"/>
      <c r="I692" s="15"/>
      <c r="J692" s="15"/>
      <c r="K692" s="15"/>
      <c r="L692" s="15"/>
      <c r="M692" s="15"/>
      <c r="N692" s="15"/>
      <c r="O692" s="15"/>
      <c r="P692" s="15"/>
      <c r="Q692" s="15"/>
      <c r="R692" s="15"/>
      <c r="T692" s="240"/>
      <c r="U692" s="240"/>
    </row>
    <row r="693">
      <c r="A693" s="15"/>
      <c r="B693" s="15"/>
      <c r="C693" s="15"/>
      <c r="D693" s="15"/>
      <c r="E693" s="15"/>
      <c r="F693" s="15"/>
      <c r="G693" s="15"/>
      <c r="H693" s="15"/>
      <c r="I693" s="15"/>
      <c r="J693" s="15"/>
      <c r="K693" s="15"/>
      <c r="L693" s="15"/>
      <c r="M693" s="15"/>
      <c r="N693" s="15"/>
      <c r="O693" s="15"/>
      <c r="P693" s="15"/>
      <c r="Q693" s="15"/>
      <c r="R693" s="15"/>
      <c r="T693" s="240"/>
      <c r="U693" s="240"/>
    </row>
    <row r="694">
      <c r="A694" s="15"/>
      <c r="B694" s="15"/>
      <c r="C694" s="15"/>
      <c r="D694" s="15"/>
      <c r="E694" s="15"/>
      <c r="F694" s="15"/>
      <c r="G694" s="15"/>
      <c r="H694" s="15"/>
      <c r="I694" s="15"/>
      <c r="J694" s="15"/>
      <c r="K694" s="15"/>
      <c r="L694" s="15"/>
      <c r="M694" s="15"/>
      <c r="N694" s="15"/>
      <c r="O694" s="15"/>
      <c r="P694" s="15"/>
      <c r="Q694" s="15"/>
      <c r="R694" s="15"/>
      <c r="T694" s="240"/>
      <c r="U694" s="240"/>
    </row>
    <row r="695">
      <c r="A695" s="15"/>
      <c r="B695" s="15"/>
      <c r="C695" s="15"/>
      <c r="D695" s="15"/>
      <c r="E695" s="15"/>
      <c r="F695" s="15"/>
      <c r="G695" s="15"/>
      <c r="H695" s="15"/>
      <c r="I695" s="15"/>
      <c r="J695" s="15"/>
      <c r="K695" s="15"/>
      <c r="L695" s="15"/>
      <c r="M695" s="15"/>
      <c r="N695" s="15"/>
      <c r="O695" s="15"/>
      <c r="P695" s="15"/>
      <c r="Q695" s="15"/>
      <c r="R695" s="15"/>
      <c r="T695" s="240"/>
      <c r="U695" s="240"/>
    </row>
    <row r="696">
      <c r="A696" s="15"/>
      <c r="B696" s="15"/>
      <c r="C696" s="15"/>
      <c r="D696" s="15"/>
      <c r="E696" s="15"/>
      <c r="F696" s="15"/>
      <c r="G696" s="15"/>
      <c r="H696" s="15"/>
      <c r="I696" s="15"/>
      <c r="J696" s="15"/>
      <c r="K696" s="15"/>
      <c r="L696" s="15"/>
      <c r="M696" s="15"/>
      <c r="N696" s="15"/>
      <c r="O696" s="15"/>
      <c r="P696" s="15"/>
      <c r="Q696" s="15"/>
      <c r="R696" s="15"/>
      <c r="T696" s="240"/>
      <c r="U696" s="240"/>
    </row>
    <row r="697">
      <c r="A697" s="15"/>
      <c r="B697" s="15"/>
      <c r="C697" s="15"/>
      <c r="D697" s="15"/>
      <c r="E697" s="15"/>
      <c r="F697" s="15"/>
      <c r="G697" s="15"/>
      <c r="H697" s="15"/>
      <c r="I697" s="15"/>
      <c r="J697" s="15"/>
      <c r="K697" s="15"/>
      <c r="L697" s="15"/>
      <c r="M697" s="15"/>
      <c r="N697" s="15"/>
      <c r="O697" s="15"/>
      <c r="P697" s="15"/>
      <c r="Q697" s="15"/>
      <c r="R697" s="15"/>
      <c r="T697" s="240"/>
      <c r="U697" s="240"/>
    </row>
    <row r="698">
      <c r="A698" s="15"/>
      <c r="B698" s="15"/>
      <c r="C698" s="15"/>
      <c r="D698" s="15"/>
      <c r="E698" s="15"/>
      <c r="F698" s="15"/>
      <c r="G698" s="15"/>
      <c r="H698" s="15"/>
      <c r="I698" s="15"/>
      <c r="J698" s="15"/>
      <c r="K698" s="15"/>
      <c r="L698" s="15"/>
      <c r="M698" s="15"/>
      <c r="N698" s="15"/>
      <c r="O698" s="15"/>
      <c r="P698" s="15"/>
      <c r="Q698" s="15"/>
      <c r="R698" s="15"/>
      <c r="T698" s="240"/>
      <c r="U698" s="240"/>
    </row>
    <row r="699">
      <c r="A699" s="15"/>
      <c r="B699" s="15"/>
      <c r="C699" s="15"/>
      <c r="D699" s="15"/>
      <c r="E699" s="15"/>
      <c r="F699" s="15"/>
      <c r="G699" s="15"/>
      <c r="H699" s="15"/>
      <c r="I699" s="15"/>
      <c r="J699" s="15"/>
      <c r="K699" s="15"/>
      <c r="L699" s="15"/>
      <c r="M699" s="15"/>
      <c r="N699" s="15"/>
      <c r="O699" s="15"/>
      <c r="P699" s="15"/>
      <c r="Q699" s="15"/>
      <c r="R699" s="15"/>
      <c r="T699" s="240"/>
      <c r="U699" s="240"/>
    </row>
    <row r="700">
      <c r="A700" s="15"/>
      <c r="B700" s="15"/>
      <c r="C700" s="15"/>
      <c r="D700" s="15"/>
      <c r="E700" s="15"/>
      <c r="F700" s="15"/>
      <c r="G700" s="15"/>
      <c r="H700" s="15"/>
      <c r="I700" s="15"/>
      <c r="J700" s="15"/>
      <c r="K700" s="15"/>
      <c r="L700" s="15"/>
      <c r="M700" s="15"/>
      <c r="N700" s="15"/>
      <c r="O700" s="15"/>
      <c r="P700" s="15"/>
      <c r="Q700" s="15"/>
      <c r="R700" s="15"/>
      <c r="T700" s="240"/>
      <c r="U700" s="240"/>
    </row>
    <row r="701">
      <c r="A701" s="15"/>
      <c r="B701" s="15"/>
      <c r="C701" s="15"/>
      <c r="D701" s="15"/>
      <c r="E701" s="15"/>
      <c r="F701" s="15"/>
      <c r="G701" s="15"/>
      <c r="H701" s="15"/>
      <c r="I701" s="15"/>
      <c r="J701" s="15"/>
      <c r="K701" s="15"/>
      <c r="L701" s="15"/>
      <c r="M701" s="15"/>
      <c r="N701" s="15"/>
      <c r="O701" s="15"/>
      <c r="P701" s="15"/>
      <c r="Q701" s="15"/>
      <c r="R701" s="15"/>
      <c r="T701" s="240"/>
      <c r="U701" s="240"/>
    </row>
    <row r="702">
      <c r="A702" s="15"/>
      <c r="B702" s="15"/>
      <c r="C702" s="15"/>
      <c r="D702" s="15"/>
      <c r="E702" s="15"/>
      <c r="F702" s="15"/>
      <c r="G702" s="15"/>
      <c r="H702" s="15"/>
      <c r="I702" s="15"/>
      <c r="J702" s="15"/>
      <c r="K702" s="15"/>
      <c r="L702" s="15"/>
      <c r="M702" s="15"/>
      <c r="N702" s="15"/>
      <c r="O702" s="15"/>
      <c r="P702" s="15"/>
      <c r="Q702" s="15"/>
      <c r="R702" s="15"/>
      <c r="T702" s="240"/>
      <c r="U702" s="240"/>
    </row>
    <row r="703">
      <c r="A703" s="15"/>
      <c r="B703" s="15"/>
      <c r="C703" s="15"/>
      <c r="D703" s="15"/>
      <c r="E703" s="15"/>
      <c r="F703" s="15"/>
      <c r="G703" s="15"/>
      <c r="H703" s="15"/>
      <c r="I703" s="15"/>
      <c r="J703" s="15"/>
      <c r="K703" s="15"/>
      <c r="L703" s="15"/>
      <c r="M703" s="15"/>
      <c r="N703" s="15"/>
      <c r="O703" s="15"/>
      <c r="P703" s="15"/>
      <c r="Q703" s="15"/>
      <c r="R703" s="15"/>
      <c r="T703" s="240"/>
      <c r="U703" s="240"/>
    </row>
    <row r="704">
      <c r="A704" s="15"/>
      <c r="B704" s="15"/>
      <c r="C704" s="15"/>
      <c r="D704" s="15"/>
      <c r="E704" s="15"/>
      <c r="F704" s="15"/>
      <c r="G704" s="15"/>
      <c r="H704" s="15"/>
      <c r="I704" s="15"/>
      <c r="J704" s="15"/>
      <c r="K704" s="15"/>
      <c r="L704" s="15"/>
      <c r="M704" s="15"/>
      <c r="N704" s="15"/>
      <c r="O704" s="15"/>
      <c r="P704" s="15"/>
      <c r="Q704" s="15"/>
      <c r="R704" s="15"/>
      <c r="T704" s="240"/>
      <c r="U704" s="240"/>
    </row>
    <row r="705">
      <c r="A705" s="15"/>
      <c r="B705" s="15"/>
      <c r="C705" s="15"/>
      <c r="D705" s="15"/>
      <c r="E705" s="15"/>
      <c r="F705" s="15"/>
      <c r="G705" s="15"/>
      <c r="H705" s="15"/>
      <c r="I705" s="15"/>
      <c r="J705" s="15"/>
      <c r="K705" s="15"/>
      <c r="L705" s="15"/>
      <c r="M705" s="15"/>
      <c r="N705" s="15"/>
      <c r="O705" s="15"/>
      <c r="P705" s="15"/>
      <c r="Q705" s="15"/>
      <c r="R705" s="15"/>
      <c r="T705" s="240"/>
      <c r="U705" s="240"/>
    </row>
    <row r="706">
      <c r="A706" s="15"/>
      <c r="B706" s="15"/>
      <c r="C706" s="15"/>
      <c r="D706" s="15"/>
      <c r="E706" s="15"/>
      <c r="F706" s="15"/>
      <c r="G706" s="15"/>
      <c r="H706" s="15"/>
      <c r="I706" s="15"/>
      <c r="J706" s="15"/>
      <c r="K706" s="15"/>
      <c r="L706" s="15"/>
      <c r="M706" s="15"/>
      <c r="N706" s="15"/>
      <c r="O706" s="15"/>
      <c r="P706" s="15"/>
      <c r="Q706" s="15"/>
      <c r="R706" s="15"/>
      <c r="T706" s="240"/>
      <c r="U706" s="240"/>
    </row>
    <row r="707">
      <c r="A707" s="15"/>
      <c r="B707" s="15"/>
      <c r="C707" s="15"/>
      <c r="D707" s="15"/>
      <c r="E707" s="15"/>
      <c r="F707" s="15"/>
      <c r="G707" s="15"/>
      <c r="H707" s="15"/>
      <c r="I707" s="15"/>
      <c r="J707" s="15"/>
      <c r="K707" s="15"/>
      <c r="L707" s="15"/>
      <c r="M707" s="15"/>
      <c r="N707" s="15"/>
      <c r="O707" s="15"/>
      <c r="P707" s="15"/>
      <c r="Q707" s="15"/>
      <c r="R707" s="15"/>
      <c r="T707" s="240"/>
      <c r="U707" s="240"/>
    </row>
    <row r="708">
      <c r="A708" s="15"/>
      <c r="B708" s="15"/>
      <c r="C708" s="15"/>
      <c r="D708" s="15"/>
      <c r="E708" s="15"/>
      <c r="F708" s="15"/>
      <c r="G708" s="15"/>
      <c r="H708" s="15"/>
      <c r="I708" s="15"/>
      <c r="J708" s="15"/>
      <c r="K708" s="15"/>
      <c r="L708" s="15"/>
      <c r="M708" s="15"/>
      <c r="N708" s="15"/>
      <c r="O708" s="15"/>
      <c r="P708" s="15"/>
      <c r="Q708" s="15"/>
      <c r="R708" s="15"/>
      <c r="T708" s="240"/>
      <c r="U708" s="240"/>
    </row>
    <row r="709">
      <c r="A709" s="15"/>
      <c r="B709" s="15"/>
      <c r="C709" s="15"/>
      <c r="D709" s="15"/>
      <c r="E709" s="15"/>
      <c r="F709" s="15"/>
      <c r="G709" s="15"/>
      <c r="H709" s="15"/>
      <c r="I709" s="15"/>
      <c r="J709" s="15"/>
      <c r="K709" s="15"/>
      <c r="L709" s="15"/>
      <c r="M709" s="15"/>
      <c r="N709" s="15"/>
      <c r="O709" s="15"/>
      <c r="P709" s="15"/>
      <c r="Q709" s="15"/>
      <c r="R709" s="15"/>
      <c r="T709" s="240"/>
      <c r="U709" s="240"/>
    </row>
    <row r="710">
      <c r="A710" s="15"/>
      <c r="B710" s="15"/>
      <c r="C710" s="15"/>
      <c r="D710" s="15"/>
      <c r="E710" s="15"/>
      <c r="F710" s="15"/>
      <c r="G710" s="15"/>
      <c r="H710" s="15"/>
      <c r="I710" s="15"/>
      <c r="J710" s="15"/>
      <c r="K710" s="15"/>
      <c r="L710" s="15"/>
      <c r="M710" s="15"/>
      <c r="N710" s="15"/>
      <c r="O710" s="15"/>
      <c r="P710" s="15"/>
      <c r="Q710" s="15"/>
      <c r="R710" s="15"/>
      <c r="T710" s="240"/>
      <c r="U710" s="240"/>
    </row>
    <row r="711">
      <c r="A711" s="15"/>
      <c r="B711" s="15"/>
      <c r="C711" s="15"/>
      <c r="D711" s="15"/>
      <c r="E711" s="15"/>
      <c r="F711" s="15"/>
      <c r="G711" s="15"/>
      <c r="H711" s="15"/>
      <c r="I711" s="15"/>
      <c r="J711" s="15"/>
      <c r="K711" s="15"/>
      <c r="L711" s="15"/>
      <c r="M711" s="15"/>
      <c r="N711" s="15"/>
      <c r="O711" s="15"/>
      <c r="P711" s="15"/>
      <c r="Q711" s="15"/>
      <c r="R711" s="15"/>
      <c r="T711" s="240"/>
      <c r="U711" s="240"/>
    </row>
    <row r="712">
      <c r="A712" s="15"/>
      <c r="B712" s="15"/>
      <c r="C712" s="15"/>
      <c r="D712" s="15"/>
      <c r="E712" s="15"/>
      <c r="F712" s="15"/>
      <c r="G712" s="15"/>
      <c r="H712" s="15"/>
      <c r="I712" s="15"/>
      <c r="J712" s="15"/>
      <c r="K712" s="15"/>
      <c r="L712" s="15"/>
      <c r="M712" s="15"/>
      <c r="N712" s="15"/>
      <c r="O712" s="15"/>
      <c r="P712" s="15"/>
      <c r="Q712" s="15"/>
      <c r="R712" s="15"/>
      <c r="T712" s="240"/>
      <c r="U712" s="240"/>
    </row>
    <row r="713">
      <c r="A713" s="15"/>
      <c r="B713" s="15"/>
      <c r="C713" s="15"/>
      <c r="D713" s="15"/>
      <c r="E713" s="15"/>
      <c r="F713" s="15"/>
      <c r="G713" s="15"/>
      <c r="H713" s="15"/>
      <c r="I713" s="15"/>
      <c r="J713" s="15"/>
      <c r="K713" s="15"/>
      <c r="L713" s="15"/>
      <c r="M713" s="15"/>
      <c r="N713" s="15"/>
      <c r="O713" s="15"/>
      <c r="P713" s="15"/>
      <c r="Q713" s="15"/>
      <c r="R713" s="15"/>
      <c r="T713" s="240"/>
      <c r="U713" s="240"/>
    </row>
    <row r="714">
      <c r="A714" s="15"/>
      <c r="B714" s="15"/>
      <c r="C714" s="15"/>
      <c r="D714" s="15"/>
      <c r="E714" s="15"/>
      <c r="F714" s="15"/>
      <c r="G714" s="15"/>
      <c r="H714" s="15"/>
      <c r="I714" s="15"/>
      <c r="J714" s="15"/>
      <c r="K714" s="15"/>
      <c r="L714" s="15"/>
      <c r="M714" s="15"/>
      <c r="N714" s="15"/>
      <c r="O714" s="15"/>
      <c r="P714" s="15"/>
      <c r="Q714" s="15"/>
      <c r="R714" s="15"/>
      <c r="T714" s="240"/>
      <c r="U714" s="240"/>
    </row>
    <row r="715">
      <c r="A715" s="15"/>
      <c r="B715" s="15"/>
      <c r="C715" s="15"/>
      <c r="D715" s="15"/>
      <c r="E715" s="15"/>
      <c r="F715" s="15"/>
      <c r="G715" s="15"/>
      <c r="H715" s="15"/>
      <c r="I715" s="15"/>
      <c r="J715" s="15"/>
      <c r="K715" s="15"/>
      <c r="L715" s="15"/>
      <c r="M715" s="15"/>
      <c r="N715" s="15"/>
      <c r="O715" s="15"/>
      <c r="P715" s="15"/>
      <c r="Q715" s="15"/>
      <c r="R715" s="15"/>
      <c r="T715" s="240"/>
      <c r="U715" s="240"/>
    </row>
    <row r="716">
      <c r="A716" s="15"/>
      <c r="B716" s="15"/>
      <c r="C716" s="15"/>
      <c r="D716" s="15"/>
      <c r="E716" s="15"/>
      <c r="F716" s="15"/>
      <c r="G716" s="15"/>
      <c r="H716" s="15"/>
      <c r="I716" s="15"/>
      <c r="J716" s="15"/>
      <c r="K716" s="15"/>
      <c r="L716" s="15"/>
      <c r="M716" s="15"/>
      <c r="N716" s="15"/>
      <c r="O716" s="15"/>
      <c r="P716" s="15"/>
      <c r="Q716" s="15"/>
      <c r="R716" s="15"/>
      <c r="T716" s="240"/>
      <c r="U716" s="240"/>
    </row>
    <row r="717">
      <c r="A717" s="15"/>
      <c r="B717" s="15"/>
      <c r="C717" s="15"/>
      <c r="D717" s="15"/>
      <c r="E717" s="15"/>
      <c r="F717" s="15"/>
      <c r="G717" s="15"/>
      <c r="H717" s="15"/>
      <c r="I717" s="15"/>
      <c r="J717" s="15"/>
      <c r="K717" s="15"/>
      <c r="L717" s="15"/>
      <c r="M717" s="15"/>
      <c r="N717" s="15"/>
      <c r="O717" s="15"/>
      <c r="P717" s="15"/>
      <c r="Q717" s="15"/>
      <c r="R717" s="15"/>
      <c r="T717" s="240"/>
      <c r="U717" s="240"/>
    </row>
    <row r="718">
      <c r="A718" s="15"/>
      <c r="B718" s="15"/>
      <c r="C718" s="15"/>
      <c r="D718" s="15"/>
      <c r="E718" s="15"/>
      <c r="F718" s="15"/>
      <c r="G718" s="15"/>
      <c r="H718" s="15"/>
      <c r="I718" s="15"/>
      <c r="J718" s="15"/>
      <c r="K718" s="15"/>
      <c r="L718" s="15"/>
      <c r="M718" s="15"/>
      <c r="N718" s="15"/>
      <c r="O718" s="15"/>
      <c r="P718" s="15"/>
      <c r="Q718" s="15"/>
      <c r="R718" s="15"/>
      <c r="T718" s="240"/>
      <c r="U718" s="240"/>
    </row>
    <row r="719">
      <c r="A719" s="15"/>
      <c r="B719" s="15"/>
      <c r="C719" s="15"/>
      <c r="D719" s="15"/>
      <c r="E719" s="15"/>
      <c r="F719" s="15"/>
      <c r="G719" s="15"/>
      <c r="H719" s="15"/>
      <c r="I719" s="15"/>
      <c r="J719" s="15"/>
      <c r="K719" s="15"/>
      <c r="L719" s="15"/>
      <c r="M719" s="15"/>
      <c r="N719" s="15"/>
      <c r="O719" s="15"/>
      <c r="P719" s="15"/>
      <c r="Q719" s="15"/>
      <c r="R719" s="15"/>
      <c r="T719" s="240"/>
      <c r="U719" s="240"/>
    </row>
    <row r="720">
      <c r="A720" s="15"/>
      <c r="B720" s="15"/>
      <c r="C720" s="15"/>
      <c r="D720" s="15"/>
      <c r="E720" s="15"/>
      <c r="F720" s="15"/>
      <c r="G720" s="15"/>
      <c r="H720" s="15"/>
      <c r="I720" s="15"/>
      <c r="J720" s="15"/>
      <c r="K720" s="15"/>
      <c r="L720" s="15"/>
      <c r="M720" s="15"/>
      <c r="N720" s="15"/>
      <c r="O720" s="15"/>
      <c r="P720" s="15"/>
      <c r="Q720" s="15"/>
      <c r="R720" s="15"/>
      <c r="T720" s="240"/>
      <c r="U720" s="240"/>
    </row>
    <row r="721">
      <c r="A721" s="15"/>
      <c r="B721" s="15"/>
      <c r="C721" s="15"/>
      <c r="D721" s="15"/>
      <c r="E721" s="15"/>
      <c r="F721" s="15"/>
      <c r="G721" s="15"/>
      <c r="H721" s="15"/>
      <c r="I721" s="15"/>
      <c r="J721" s="15"/>
      <c r="K721" s="15"/>
      <c r="L721" s="15"/>
      <c r="M721" s="15"/>
      <c r="N721" s="15"/>
      <c r="O721" s="15"/>
      <c r="P721" s="15"/>
      <c r="Q721" s="15"/>
      <c r="R721" s="15"/>
      <c r="T721" s="240"/>
      <c r="U721" s="240"/>
    </row>
    <row r="722">
      <c r="A722" s="15"/>
      <c r="B722" s="15"/>
      <c r="C722" s="15"/>
      <c r="D722" s="15"/>
      <c r="E722" s="15"/>
      <c r="F722" s="15"/>
      <c r="G722" s="15"/>
      <c r="H722" s="15"/>
      <c r="I722" s="15"/>
      <c r="J722" s="15"/>
      <c r="K722" s="15"/>
      <c r="L722" s="15"/>
      <c r="M722" s="15"/>
      <c r="N722" s="15"/>
      <c r="O722" s="15"/>
      <c r="P722" s="15"/>
      <c r="Q722" s="15"/>
      <c r="R722" s="15"/>
      <c r="T722" s="240"/>
      <c r="U722" s="240"/>
    </row>
    <row r="723">
      <c r="A723" s="15"/>
      <c r="B723" s="15"/>
      <c r="C723" s="15"/>
      <c r="D723" s="15"/>
      <c r="E723" s="15"/>
      <c r="F723" s="15"/>
      <c r="G723" s="15"/>
      <c r="H723" s="15"/>
      <c r="I723" s="15"/>
      <c r="J723" s="15"/>
      <c r="K723" s="15"/>
      <c r="L723" s="15"/>
      <c r="M723" s="15"/>
      <c r="N723" s="15"/>
      <c r="O723" s="15"/>
      <c r="P723" s="15"/>
      <c r="Q723" s="15"/>
      <c r="R723" s="15"/>
      <c r="T723" s="240"/>
      <c r="U723" s="240"/>
    </row>
    <row r="724">
      <c r="A724" s="15"/>
      <c r="B724" s="15"/>
      <c r="C724" s="15"/>
      <c r="D724" s="15"/>
      <c r="E724" s="15"/>
      <c r="F724" s="15"/>
      <c r="G724" s="15"/>
      <c r="H724" s="15"/>
      <c r="I724" s="15"/>
      <c r="J724" s="15"/>
      <c r="K724" s="15"/>
      <c r="L724" s="15"/>
      <c r="M724" s="15"/>
      <c r="N724" s="15"/>
      <c r="O724" s="15"/>
      <c r="P724" s="15"/>
      <c r="Q724" s="15"/>
      <c r="R724" s="15"/>
      <c r="T724" s="240"/>
      <c r="U724" s="240"/>
    </row>
    <row r="725">
      <c r="A725" s="15"/>
      <c r="B725" s="15"/>
      <c r="C725" s="15"/>
      <c r="D725" s="15"/>
      <c r="E725" s="15"/>
      <c r="F725" s="15"/>
      <c r="G725" s="15"/>
      <c r="H725" s="15"/>
      <c r="I725" s="15"/>
      <c r="J725" s="15"/>
      <c r="K725" s="15"/>
      <c r="L725" s="15"/>
      <c r="M725" s="15"/>
      <c r="N725" s="15"/>
      <c r="O725" s="15"/>
      <c r="P725" s="15"/>
      <c r="Q725" s="15"/>
      <c r="R725" s="15"/>
      <c r="T725" s="240"/>
      <c r="U725" s="240"/>
    </row>
    <row r="726">
      <c r="A726" s="15"/>
      <c r="B726" s="15"/>
      <c r="C726" s="15"/>
      <c r="D726" s="15"/>
      <c r="E726" s="15"/>
      <c r="F726" s="15"/>
      <c r="G726" s="15"/>
      <c r="H726" s="15"/>
      <c r="I726" s="15"/>
      <c r="J726" s="15"/>
      <c r="K726" s="15"/>
      <c r="L726" s="15"/>
      <c r="M726" s="15"/>
      <c r="N726" s="15"/>
      <c r="O726" s="15"/>
      <c r="P726" s="15"/>
      <c r="Q726" s="15"/>
      <c r="R726" s="15"/>
      <c r="T726" s="240"/>
      <c r="U726" s="240"/>
    </row>
    <row r="727">
      <c r="A727" s="15"/>
      <c r="B727" s="15"/>
      <c r="C727" s="15"/>
      <c r="D727" s="15"/>
      <c r="E727" s="15"/>
      <c r="F727" s="15"/>
      <c r="G727" s="15"/>
      <c r="H727" s="15"/>
      <c r="I727" s="15"/>
      <c r="J727" s="15"/>
      <c r="K727" s="15"/>
      <c r="L727" s="15"/>
      <c r="M727" s="15"/>
      <c r="N727" s="15"/>
      <c r="O727" s="15"/>
      <c r="P727" s="15"/>
      <c r="Q727" s="15"/>
      <c r="R727" s="15"/>
      <c r="T727" s="240"/>
      <c r="U727" s="240"/>
    </row>
    <row r="728">
      <c r="A728" s="15"/>
      <c r="B728" s="15"/>
      <c r="C728" s="15"/>
      <c r="D728" s="15"/>
      <c r="E728" s="15"/>
      <c r="F728" s="15"/>
      <c r="G728" s="15"/>
      <c r="H728" s="15"/>
      <c r="I728" s="15"/>
      <c r="J728" s="15"/>
      <c r="K728" s="15"/>
      <c r="L728" s="15"/>
      <c r="M728" s="15"/>
      <c r="N728" s="15"/>
      <c r="O728" s="15"/>
      <c r="P728" s="15"/>
      <c r="Q728" s="15"/>
      <c r="R728" s="15"/>
      <c r="T728" s="240"/>
      <c r="U728" s="240"/>
    </row>
    <row r="729">
      <c r="A729" s="15"/>
      <c r="B729" s="15"/>
      <c r="C729" s="15"/>
      <c r="D729" s="15"/>
      <c r="E729" s="15"/>
      <c r="F729" s="15"/>
      <c r="G729" s="15"/>
      <c r="H729" s="15"/>
      <c r="I729" s="15"/>
      <c r="J729" s="15"/>
      <c r="K729" s="15"/>
      <c r="L729" s="15"/>
      <c r="M729" s="15"/>
      <c r="N729" s="15"/>
      <c r="O729" s="15"/>
      <c r="P729" s="15"/>
      <c r="Q729" s="15"/>
      <c r="R729" s="15"/>
      <c r="T729" s="240"/>
      <c r="U729" s="240"/>
    </row>
    <row r="730">
      <c r="A730" s="15"/>
      <c r="B730" s="15"/>
      <c r="C730" s="15"/>
      <c r="D730" s="15"/>
      <c r="E730" s="15"/>
      <c r="F730" s="15"/>
      <c r="G730" s="15"/>
      <c r="H730" s="15"/>
      <c r="I730" s="15"/>
      <c r="J730" s="15"/>
      <c r="K730" s="15"/>
      <c r="L730" s="15"/>
      <c r="M730" s="15"/>
      <c r="N730" s="15"/>
      <c r="O730" s="15"/>
      <c r="P730" s="15"/>
      <c r="Q730" s="15"/>
      <c r="R730" s="15"/>
      <c r="T730" s="240"/>
      <c r="U730" s="240"/>
    </row>
    <row r="731">
      <c r="A731" s="15"/>
      <c r="B731" s="15"/>
      <c r="C731" s="15"/>
      <c r="D731" s="15"/>
      <c r="E731" s="15"/>
      <c r="F731" s="15"/>
      <c r="G731" s="15"/>
      <c r="H731" s="15"/>
      <c r="I731" s="15"/>
      <c r="J731" s="15"/>
      <c r="K731" s="15"/>
      <c r="L731" s="15"/>
      <c r="M731" s="15"/>
      <c r="N731" s="15"/>
      <c r="O731" s="15"/>
      <c r="P731" s="15"/>
      <c r="Q731" s="15"/>
      <c r="R731" s="15"/>
      <c r="T731" s="240"/>
      <c r="U731" s="240"/>
    </row>
    <row r="732">
      <c r="A732" s="15"/>
      <c r="B732" s="15"/>
      <c r="C732" s="15"/>
      <c r="D732" s="15"/>
      <c r="E732" s="15"/>
      <c r="F732" s="15"/>
      <c r="G732" s="15"/>
      <c r="H732" s="15"/>
      <c r="I732" s="15"/>
      <c r="J732" s="15"/>
      <c r="K732" s="15"/>
      <c r="L732" s="15"/>
      <c r="M732" s="15"/>
      <c r="N732" s="15"/>
      <c r="O732" s="15"/>
      <c r="P732" s="15"/>
      <c r="Q732" s="15"/>
      <c r="R732" s="15"/>
      <c r="T732" s="240"/>
      <c r="U732" s="240"/>
    </row>
    <row r="733">
      <c r="A733" s="15"/>
      <c r="B733" s="15"/>
      <c r="C733" s="15"/>
      <c r="D733" s="15"/>
      <c r="E733" s="15"/>
      <c r="F733" s="15"/>
      <c r="G733" s="15"/>
      <c r="H733" s="15"/>
      <c r="I733" s="15"/>
      <c r="J733" s="15"/>
      <c r="K733" s="15"/>
      <c r="L733" s="15"/>
      <c r="M733" s="15"/>
      <c r="N733" s="15"/>
      <c r="O733" s="15"/>
      <c r="P733" s="15"/>
      <c r="Q733" s="15"/>
      <c r="R733" s="15"/>
      <c r="T733" s="240"/>
      <c r="U733" s="240"/>
    </row>
    <row r="734">
      <c r="A734" s="15"/>
      <c r="B734" s="15"/>
      <c r="C734" s="15"/>
      <c r="D734" s="15"/>
      <c r="E734" s="15"/>
      <c r="F734" s="15"/>
      <c r="G734" s="15"/>
      <c r="H734" s="15"/>
      <c r="I734" s="15"/>
      <c r="J734" s="15"/>
      <c r="K734" s="15"/>
      <c r="L734" s="15"/>
      <c r="M734" s="15"/>
      <c r="N734" s="15"/>
      <c r="O734" s="15"/>
      <c r="P734" s="15"/>
      <c r="Q734" s="15"/>
      <c r="R734" s="15"/>
      <c r="T734" s="240"/>
      <c r="U734" s="240"/>
    </row>
    <row r="735">
      <c r="A735" s="15"/>
      <c r="B735" s="15"/>
      <c r="C735" s="15"/>
      <c r="D735" s="15"/>
      <c r="E735" s="15"/>
      <c r="F735" s="15"/>
      <c r="G735" s="15"/>
      <c r="H735" s="15"/>
      <c r="I735" s="15"/>
      <c r="J735" s="15"/>
      <c r="K735" s="15"/>
      <c r="L735" s="15"/>
      <c r="M735" s="15"/>
      <c r="N735" s="15"/>
      <c r="O735" s="15"/>
      <c r="P735" s="15"/>
      <c r="Q735" s="15"/>
      <c r="R735" s="15"/>
      <c r="T735" s="240"/>
      <c r="U735" s="240"/>
    </row>
    <row r="736">
      <c r="A736" s="15"/>
      <c r="B736" s="15"/>
      <c r="C736" s="15"/>
      <c r="D736" s="15"/>
      <c r="E736" s="15"/>
      <c r="F736" s="15"/>
      <c r="G736" s="15"/>
      <c r="H736" s="15"/>
      <c r="I736" s="15"/>
      <c r="J736" s="15"/>
      <c r="K736" s="15"/>
      <c r="L736" s="15"/>
      <c r="M736" s="15"/>
      <c r="N736" s="15"/>
      <c r="O736" s="15"/>
      <c r="P736" s="15"/>
      <c r="Q736" s="15"/>
      <c r="R736" s="15"/>
      <c r="T736" s="240"/>
      <c r="U736" s="240"/>
    </row>
    <row r="737">
      <c r="A737" s="15"/>
      <c r="B737" s="15"/>
      <c r="C737" s="15"/>
      <c r="D737" s="15"/>
      <c r="E737" s="15"/>
      <c r="F737" s="15"/>
      <c r="G737" s="15"/>
      <c r="H737" s="15"/>
      <c r="I737" s="15"/>
      <c r="J737" s="15"/>
      <c r="K737" s="15"/>
      <c r="L737" s="15"/>
      <c r="M737" s="15"/>
      <c r="N737" s="15"/>
      <c r="O737" s="15"/>
      <c r="P737" s="15"/>
      <c r="Q737" s="15"/>
      <c r="R737" s="15"/>
      <c r="T737" s="240"/>
      <c r="U737" s="240"/>
    </row>
    <row r="738">
      <c r="A738" s="15"/>
      <c r="B738" s="15"/>
      <c r="C738" s="15"/>
      <c r="D738" s="15"/>
      <c r="E738" s="15"/>
      <c r="F738" s="15"/>
      <c r="G738" s="15"/>
      <c r="H738" s="15"/>
      <c r="I738" s="15"/>
      <c r="J738" s="15"/>
      <c r="K738" s="15"/>
      <c r="L738" s="15"/>
      <c r="M738" s="15"/>
      <c r="N738" s="15"/>
      <c r="O738" s="15"/>
      <c r="P738" s="15"/>
      <c r="Q738" s="15"/>
      <c r="R738" s="15"/>
      <c r="T738" s="240"/>
      <c r="U738" s="240"/>
    </row>
    <row r="739">
      <c r="A739" s="15"/>
      <c r="B739" s="15"/>
      <c r="C739" s="15"/>
      <c r="D739" s="15"/>
      <c r="E739" s="15"/>
      <c r="F739" s="15"/>
      <c r="G739" s="15"/>
      <c r="H739" s="15"/>
      <c r="I739" s="15"/>
      <c r="J739" s="15"/>
      <c r="K739" s="15"/>
      <c r="L739" s="15"/>
      <c r="M739" s="15"/>
      <c r="N739" s="15"/>
      <c r="O739" s="15"/>
      <c r="P739" s="15"/>
      <c r="Q739" s="15"/>
      <c r="R739" s="15"/>
      <c r="T739" s="240"/>
      <c r="U739" s="240"/>
    </row>
    <row r="740">
      <c r="A740" s="15"/>
      <c r="B740" s="15"/>
      <c r="C740" s="15"/>
      <c r="D740" s="15"/>
      <c r="E740" s="15"/>
      <c r="F740" s="15"/>
      <c r="G740" s="15"/>
      <c r="H740" s="15"/>
      <c r="I740" s="15"/>
      <c r="J740" s="15"/>
      <c r="K740" s="15"/>
      <c r="L740" s="15"/>
      <c r="M740" s="15"/>
      <c r="N740" s="15"/>
      <c r="O740" s="15"/>
      <c r="P740" s="15"/>
      <c r="Q740" s="15"/>
      <c r="R740" s="15"/>
      <c r="T740" s="240"/>
      <c r="U740" s="240"/>
    </row>
    <row r="741">
      <c r="A741" s="15"/>
      <c r="B741" s="15"/>
      <c r="C741" s="15"/>
      <c r="D741" s="15"/>
      <c r="E741" s="15"/>
      <c r="F741" s="15"/>
      <c r="G741" s="15"/>
      <c r="H741" s="15"/>
      <c r="I741" s="15"/>
      <c r="J741" s="15"/>
      <c r="K741" s="15"/>
      <c r="L741" s="15"/>
      <c r="M741" s="15"/>
      <c r="N741" s="15"/>
      <c r="O741" s="15"/>
      <c r="P741" s="15"/>
      <c r="Q741" s="15"/>
      <c r="R741" s="15"/>
      <c r="T741" s="240"/>
      <c r="U741" s="240"/>
    </row>
    <row r="742">
      <c r="A742" s="15"/>
      <c r="B742" s="15"/>
      <c r="C742" s="15"/>
      <c r="D742" s="15"/>
      <c r="E742" s="15"/>
      <c r="F742" s="15"/>
      <c r="G742" s="15"/>
      <c r="H742" s="15"/>
      <c r="I742" s="15"/>
      <c r="J742" s="15"/>
      <c r="K742" s="15"/>
      <c r="L742" s="15"/>
      <c r="M742" s="15"/>
      <c r="N742" s="15"/>
      <c r="O742" s="15"/>
      <c r="P742" s="15"/>
      <c r="Q742" s="15"/>
      <c r="R742" s="15"/>
      <c r="T742" s="240"/>
      <c r="U742" s="240"/>
    </row>
    <row r="743">
      <c r="A743" s="15"/>
      <c r="B743" s="15"/>
      <c r="C743" s="15"/>
      <c r="D743" s="15"/>
      <c r="E743" s="15"/>
      <c r="F743" s="15"/>
      <c r="G743" s="15"/>
      <c r="H743" s="15"/>
      <c r="I743" s="15"/>
      <c r="J743" s="15"/>
      <c r="K743" s="15"/>
      <c r="L743" s="15"/>
      <c r="M743" s="15"/>
      <c r="N743" s="15"/>
      <c r="O743" s="15"/>
      <c r="P743" s="15"/>
      <c r="Q743" s="15"/>
      <c r="R743" s="15"/>
      <c r="T743" s="240"/>
      <c r="U743" s="240"/>
    </row>
    <row r="744">
      <c r="A744" s="15"/>
      <c r="B744" s="15"/>
      <c r="C744" s="15"/>
      <c r="D744" s="15"/>
      <c r="E744" s="15"/>
      <c r="F744" s="15"/>
      <c r="G744" s="15"/>
      <c r="H744" s="15"/>
      <c r="I744" s="15"/>
      <c r="J744" s="15"/>
      <c r="K744" s="15"/>
      <c r="L744" s="15"/>
      <c r="M744" s="15"/>
      <c r="N744" s="15"/>
      <c r="O744" s="15"/>
      <c r="P744" s="15"/>
      <c r="Q744" s="15"/>
      <c r="R744" s="15"/>
      <c r="T744" s="240"/>
      <c r="U744" s="240"/>
    </row>
    <row r="745">
      <c r="A745" s="15"/>
      <c r="B745" s="15"/>
      <c r="C745" s="15"/>
      <c r="D745" s="15"/>
      <c r="E745" s="15"/>
      <c r="F745" s="15"/>
      <c r="G745" s="15"/>
      <c r="H745" s="15"/>
      <c r="I745" s="15"/>
      <c r="J745" s="15"/>
      <c r="K745" s="15"/>
      <c r="L745" s="15"/>
      <c r="M745" s="15"/>
      <c r="N745" s="15"/>
      <c r="O745" s="15"/>
      <c r="P745" s="15"/>
      <c r="Q745" s="15"/>
      <c r="R745" s="15"/>
      <c r="T745" s="240"/>
      <c r="U745" s="240"/>
    </row>
    <row r="746">
      <c r="A746" s="15"/>
      <c r="B746" s="15"/>
      <c r="C746" s="15"/>
      <c r="D746" s="15"/>
      <c r="E746" s="15"/>
      <c r="F746" s="15"/>
      <c r="G746" s="15"/>
      <c r="H746" s="15"/>
      <c r="I746" s="15"/>
      <c r="J746" s="15"/>
      <c r="K746" s="15"/>
      <c r="L746" s="15"/>
      <c r="M746" s="15"/>
      <c r="N746" s="15"/>
      <c r="O746" s="15"/>
      <c r="P746" s="15"/>
      <c r="Q746" s="15"/>
      <c r="R746" s="15"/>
      <c r="T746" s="240"/>
      <c r="U746" s="240"/>
    </row>
    <row r="747">
      <c r="A747" s="15"/>
      <c r="B747" s="15"/>
      <c r="C747" s="15"/>
      <c r="D747" s="15"/>
      <c r="E747" s="15"/>
      <c r="F747" s="15"/>
      <c r="G747" s="15"/>
      <c r="H747" s="15"/>
      <c r="I747" s="15"/>
      <c r="J747" s="15"/>
      <c r="K747" s="15"/>
      <c r="L747" s="15"/>
      <c r="M747" s="15"/>
      <c r="N747" s="15"/>
      <c r="O747" s="15"/>
      <c r="P747" s="15"/>
      <c r="Q747" s="15"/>
      <c r="R747" s="15"/>
      <c r="T747" s="240"/>
      <c r="U747" s="240"/>
    </row>
    <row r="748">
      <c r="A748" s="15"/>
      <c r="B748" s="15"/>
      <c r="C748" s="15"/>
      <c r="D748" s="15"/>
      <c r="E748" s="15"/>
      <c r="F748" s="15"/>
      <c r="G748" s="15"/>
      <c r="H748" s="15"/>
      <c r="I748" s="15"/>
      <c r="J748" s="15"/>
      <c r="K748" s="15"/>
      <c r="L748" s="15"/>
      <c r="M748" s="15"/>
      <c r="N748" s="15"/>
      <c r="O748" s="15"/>
      <c r="P748" s="15"/>
      <c r="Q748" s="15"/>
      <c r="R748" s="15"/>
      <c r="T748" s="240"/>
      <c r="U748" s="240"/>
    </row>
    <row r="749">
      <c r="A749" s="15"/>
      <c r="B749" s="15"/>
      <c r="C749" s="15"/>
      <c r="D749" s="15"/>
      <c r="E749" s="15"/>
      <c r="F749" s="15"/>
      <c r="G749" s="15"/>
      <c r="H749" s="15"/>
      <c r="I749" s="15"/>
      <c r="J749" s="15"/>
      <c r="K749" s="15"/>
      <c r="L749" s="15"/>
      <c r="M749" s="15"/>
      <c r="N749" s="15"/>
      <c r="O749" s="15"/>
      <c r="P749" s="15"/>
      <c r="Q749" s="15"/>
      <c r="R749" s="15"/>
      <c r="T749" s="240"/>
      <c r="U749" s="240"/>
    </row>
    <row r="750">
      <c r="A750" s="15"/>
      <c r="B750" s="15"/>
      <c r="C750" s="15"/>
      <c r="D750" s="15"/>
      <c r="E750" s="15"/>
      <c r="F750" s="15"/>
      <c r="G750" s="15"/>
      <c r="H750" s="15"/>
      <c r="I750" s="15"/>
      <c r="J750" s="15"/>
      <c r="K750" s="15"/>
      <c r="L750" s="15"/>
      <c r="M750" s="15"/>
      <c r="N750" s="15"/>
      <c r="O750" s="15"/>
      <c r="P750" s="15"/>
      <c r="Q750" s="15"/>
      <c r="R750" s="15"/>
      <c r="T750" s="240"/>
      <c r="U750" s="240"/>
    </row>
    <row r="751">
      <c r="A751" s="15"/>
      <c r="B751" s="15"/>
      <c r="C751" s="15"/>
      <c r="D751" s="15"/>
      <c r="E751" s="15"/>
      <c r="F751" s="15"/>
      <c r="G751" s="15"/>
      <c r="H751" s="15"/>
      <c r="I751" s="15"/>
      <c r="J751" s="15"/>
      <c r="K751" s="15"/>
      <c r="L751" s="15"/>
      <c r="M751" s="15"/>
      <c r="N751" s="15"/>
      <c r="O751" s="15"/>
      <c r="P751" s="15"/>
      <c r="Q751" s="15"/>
      <c r="R751" s="15"/>
      <c r="T751" s="240"/>
      <c r="U751" s="240"/>
    </row>
    <row r="752">
      <c r="A752" s="15"/>
      <c r="B752" s="15"/>
      <c r="C752" s="15"/>
      <c r="D752" s="15"/>
      <c r="E752" s="15"/>
      <c r="F752" s="15"/>
      <c r="G752" s="15"/>
      <c r="H752" s="15"/>
      <c r="I752" s="15"/>
      <c r="J752" s="15"/>
      <c r="K752" s="15"/>
      <c r="L752" s="15"/>
      <c r="M752" s="15"/>
      <c r="N752" s="15"/>
      <c r="O752" s="15"/>
      <c r="P752" s="15"/>
      <c r="Q752" s="15"/>
      <c r="R752" s="15"/>
      <c r="T752" s="240"/>
      <c r="U752" s="240"/>
    </row>
    <row r="753">
      <c r="A753" s="15"/>
      <c r="B753" s="15"/>
      <c r="C753" s="15"/>
      <c r="D753" s="15"/>
      <c r="E753" s="15"/>
      <c r="F753" s="15"/>
      <c r="G753" s="15"/>
      <c r="H753" s="15"/>
      <c r="I753" s="15"/>
      <c r="J753" s="15"/>
      <c r="K753" s="15"/>
      <c r="L753" s="15"/>
      <c r="M753" s="15"/>
      <c r="N753" s="15"/>
      <c r="O753" s="15"/>
      <c r="P753" s="15"/>
      <c r="Q753" s="15"/>
      <c r="R753" s="15"/>
      <c r="T753" s="240"/>
      <c r="U753" s="240"/>
    </row>
    <row r="754">
      <c r="A754" s="15"/>
      <c r="B754" s="15"/>
      <c r="C754" s="15"/>
      <c r="D754" s="15"/>
      <c r="E754" s="15"/>
      <c r="F754" s="15"/>
      <c r="G754" s="15"/>
      <c r="H754" s="15"/>
      <c r="I754" s="15"/>
      <c r="J754" s="15"/>
      <c r="K754" s="15"/>
      <c r="L754" s="15"/>
      <c r="M754" s="15"/>
      <c r="N754" s="15"/>
      <c r="O754" s="15"/>
      <c r="P754" s="15"/>
      <c r="Q754" s="15"/>
      <c r="R754" s="15"/>
      <c r="T754" s="240"/>
      <c r="U754" s="240"/>
    </row>
    <row r="755">
      <c r="A755" s="15"/>
      <c r="B755" s="15"/>
      <c r="C755" s="15"/>
      <c r="D755" s="15"/>
      <c r="E755" s="15"/>
      <c r="F755" s="15"/>
      <c r="G755" s="15"/>
      <c r="H755" s="15"/>
      <c r="I755" s="15"/>
      <c r="J755" s="15"/>
      <c r="K755" s="15"/>
      <c r="L755" s="15"/>
      <c r="M755" s="15"/>
      <c r="N755" s="15"/>
      <c r="O755" s="15"/>
      <c r="P755" s="15"/>
      <c r="Q755" s="15"/>
      <c r="R755" s="15"/>
      <c r="T755" s="240"/>
      <c r="U755" s="240"/>
    </row>
    <row r="756">
      <c r="A756" s="15"/>
      <c r="B756" s="15"/>
      <c r="C756" s="15"/>
      <c r="D756" s="15"/>
      <c r="E756" s="15"/>
      <c r="F756" s="15"/>
      <c r="G756" s="15"/>
      <c r="H756" s="15"/>
      <c r="I756" s="15"/>
      <c r="J756" s="15"/>
      <c r="K756" s="15"/>
      <c r="L756" s="15"/>
      <c r="M756" s="15"/>
      <c r="N756" s="15"/>
      <c r="O756" s="15"/>
      <c r="P756" s="15"/>
      <c r="Q756" s="15"/>
      <c r="R756" s="15"/>
      <c r="T756" s="240"/>
      <c r="U756" s="240"/>
    </row>
    <row r="757">
      <c r="A757" s="15"/>
      <c r="B757" s="15"/>
      <c r="C757" s="15"/>
      <c r="D757" s="15"/>
      <c r="E757" s="15"/>
      <c r="F757" s="15"/>
      <c r="G757" s="15"/>
      <c r="H757" s="15"/>
      <c r="I757" s="15"/>
      <c r="J757" s="15"/>
      <c r="K757" s="15"/>
      <c r="L757" s="15"/>
      <c r="M757" s="15"/>
      <c r="N757" s="15"/>
      <c r="O757" s="15"/>
      <c r="P757" s="15"/>
      <c r="Q757" s="15"/>
      <c r="R757" s="15"/>
      <c r="T757" s="240"/>
      <c r="U757" s="240"/>
    </row>
    <row r="758">
      <c r="A758" s="15"/>
      <c r="B758" s="15"/>
      <c r="C758" s="15"/>
      <c r="D758" s="15"/>
      <c r="E758" s="15"/>
      <c r="F758" s="15"/>
      <c r="G758" s="15"/>
      <c r="H758" s="15"/>
      <c r="I758" s="15"/>
      <c r="J758" s="15"/>
      <c r="K758" s="15"/>
      <c r="L758" s="15"/>
      <c r="M758" s="15"/>
      <c r="N758" s="15"/>
      <c r="O758" s="15"/>
      <c r="P758" s="15"/>
      <c r="Q758" s="15"/>
      <c r="R758" s="15"/>
      <c r="T758" s="240"/>
      <c r="U758" s="240"/>
    </row>
    <row r="759">
      <c r="A759" s="15"/>
      <c r="B759" s="15"/>
      <c r="C759" s="15"/>
      <c r="D759" s="15"/>
      <c r="E759" s="15"/>
      <c r="F759" s="15"/>
      <c r="G759" s="15"/>
      <c r="H759" s="15"/>
      <c r="I759" s="15"/>
      <c r="J759" s="15"/>
      <c r="K759" s="15"/>
      <c r="L759" s="15"/>
      <c r="M759" s="15"/>
      <c r="N759" s="15"/>
      <c r="O759" s="15"/>
      <c r="P759" s="15"/>
      <c r="Q759" s="15"/>
      <c r="R759" s="15"/>
      <c r="T759" s="240"/>
      <c r="U759" s="240"/>
    </row>
    <row r="760">
      <c r="A760" s="15"/>
      <c r="B760" s="15"/>
      <c r="C760" s="15"/>
      <c r="D760" s="15"/>
      <c r="E760" s="15"/>
      <c r="F760" s="15"/>
      <c r="G760" s="15"/>
      <c r="H760" s="15"/>
      <c r="I760" s="15"/>
      <c r="J760" s="15"/>
      <c r="K760" s="15"/>
      <c r="L760" s="15"/>
      <c r="M760" s="15"/>
      <c r="N760" s="15"/>
      <c r="O760" s="15"/>
      <c r="P760" s="15"/>
      <c r="Q760" s="15"/>
      <c r="R760" s="15"/>
      <c r="T760" s="240"/>
      <c r="U760" s="240"/>
    </row>
    <row r="761">
      <c r="A761" s="15"/>
      <c r="B761" s="15"/>
      <c r="C761" s="15"/>
      <c r="D761" s="15"/>
      <c r="E761" s="15"/>
      <c r="F761" s="15"/>
      <c r="G761" s="15"/>
      <c r="H761" s="15"/>
      <c r="I761" s="15"/>
      <c r="J761" s="15"/>
      <c r="K761" s="15"/>
      <c r="L761" s="15"/>
      <c r="M761" s="15"/>
      <c r="N761" s="15"/>
      <c r="O761" s="15"/>
      <c r="P761" s="15"/>
      <c r="Q761" s="15"/>
      <c r="R761" s="15"/>
      <c r="T761" s="240"/>
      <c r="U761" s="240"/>
    </row>
    <row r="762">
      <c r="A762" s="15"/>
      <c r="B762" s="15"/>
      <c r="C762" s="15"/>
      <c r="D762" s="15"/>
      <c r="E762" s="15"/>
      <c r="F762" s="15"/>
      <c r="G762" s="15"/>
      <c r="H762" s="15"/>
      <c r="I762" s="15"/>
      <c r="J762" s="15"/>
      <c r="K762" s="15"/>
      <c r="L762" s="15"/>
      <c r="M762" s="15"/>
      <c r="N762" s="15"/>
      <c r="O762" s="15"/>
      <c r="P762" s="15"/>
      <c r="Q762" s="15"/>
      <c r="R762" s="15"/>
      <c r="T762" s="240"/>
      <c r="U762" s="240"/>
    </row>
    <row r="763">
      <c r="A763" s="15"/>
      <c r="B763" s="15"/>
      <c r="C763" s="15"/>
      <c r="D763" s="15"/>
      <c r="E763" s="15"/>
      <c r="F763" s="15"/>
      <c r="G763" s="15"/>
      <c r="H763" s="15"/>
      <c r="I763" s="15"/>
      <c r="J763" s="15"/>
      <c r="K763" s="15"/>
      <c r="L763" s="15"/>
      <c r="M763" s="15"/>
      <c r="N763" s="15"/>
      <c r="O763" s="15"/>
      <c r="P763" s="15"/>
      <c r="Q763" s="15"/>
      <c r="R763" s="15"/>
      <c r="T763" s="240"/>
      <c r="U763" s="240"/>
    </row>
    <row r="764">
      <c r="A764" s="15"/>
      <c r="B764" s="15"/>
      <c r="C764" s="15"/>
      <c r="D764" s="15"/>
      <c r="E764" s="15"/>
      <c r="F764" s="15"/>
      <c r="G764" s="15"/>
      <c r="H764" s="15"/>
      <c r="I764" s="15"/>
      <c r="J764" s="15"/>
      <c r="K764" s="15"/>
      <c r="L764" s="15"/>
      <c r="M764" s="15"/>
      <c r="N764" s="15"/>
      <c r="O764" s="15"/>
      <c r="P764" s="15"/>
      <c r="Q764" s="15"/>
      <c r="R764" s="15"/>
      <c r="T764" s="240"/>
      <c r="U764" s="240"/>
    </row>
    <row r="765">
      <c r="A765" s="15"/>
      <c r="B765" s="15"/>
      <c r="C765" s="15"/>
      <c r="D765" s="15"/>
      <c r="E765" s="15"/>
      <c r="F765" s="15"/>
      <c r="G765" s="15"/>
      <c r="H765" s="15"/>
      <c r="I765" s="15"/>
      <c r="J765" s="15"/>
      <c r="K765" s="15"/>
      <c r="L765" s="15"/>
      <c r="M765" s="15"/>
      <c r="N765" s="15"/>
      <c r="O765" s="15"/>
      <c r="P765" s="15"/>
      <c r="Q765" s="15"/>
      <c r="R765" s="15"/>
      <c r="T765" s="240"/>
      <c r="U765" s="240"/>
    </row>
    <row r="766">
      <c r="A766" s="15"/>
      <c r="B766" s="15"/>
      <c r="C766" s="15"/>
      <c r="D766" s="15"/>
      <c r="E766" s="15"/>
      <c r="F766" s="15"/>
      <c r="G766" s="15"/>
      <c r="H766" s="15"/>
      <c r="I766" s="15"/>
      <c r="J766" s="15"/>
      <c r="K766" s="15"/>
      <c r="L766" s="15"/>
      <c r="M766" s="15"/>
      <c r="N766" s="15"/>
      <c r="O766" s="15"/>
      <c r="P766" s="15"/>
      <c r="Q766" s="15"/>
      <c r="R766" s="15"/>
      <c r="T766" s="240"/>
      <c r="U766" s="240"/>
    </row>
    <row r="767">
      <c r="A767" s="15"/>
      <c r="B767" s="15"/>
      <c r="C767" s="15"/>
      <c r="D767" s="15"/>
      <c r="E767" s="15"/>
      <c r="F767" s="15"/>
      <c r="G767" s="15"/>
      <c r="H767" s="15"/>
      <c r="I767" s="15"/>
      <c r="J767" s="15"/>
      <c r="K767" s="15"/>
      <c r="L767" s="15"/>
      <c r="M767" s="15"/>
      <c r="N767" s="15"/>
      <c r="O767" s="15"/>
      <c r="P767" s="15"/>
      <c r="Q767" s="15"/>
      <c r="R767" s="15"/>
      <c r="T767" s="240"/>
      <c r="U767" s="240"/>
    </row>
    <row r="768">
      <c r="A768" s="15"/>
      <c r="B768" s="15"/>
      <c r="C768" s="15"/>
      <c r="D768" s="15"/>
      <c r="E768" s="15"/>
      <c r="F768" s="15"/>
      <c r="G768" s="15"/>
      <c r="H768" s="15"/>
      <c r="I768" s="15"/>
      <c r="J768" s="15"/>
      <c r="K768" s="15"/>
      <c r="L768" s="15"/>
      <c r="M768" s="15"/>
      <c r="N768" s="15"/>
      <c r="O768" s="15"/>
      <c r="P768" s="15"/>
      <c r="Q768" s="15"/>
      <c r="R768" s="15"/>
      <c r="T768" s="240"/>
      <c r="U768" s="240"/>
    </row>
    <row r="769">
      <c r="A769" s="15"/>
      <c r="B769" s="15"/>
      <c r="C769" s="15"/>
      <c r="D769" s="15"/>
      <c r="E769" s="15"/>
      <c r="F769" s="15"/>
      <c r="G769" s="15"/>
      <c r="H769" s="15"/>
      <c r="I769" s="15"/>
      <c r="J769" s="15"/>
      <c r="K769" s="15"/>
      <c r="L769" s="15"/>
      <c r="M769" s="15"/>
      <c r="N769" s="15"/>
      <c r="O769" s="15"/>
      <c r="P769" s="15"/>
      <c r="Q769" s="15"/>
      <c r="R769" s="15"/>
      <c r="T769" s="240"/>
      <c r="U769" s="240"/>
    </row>
    <row r="770">
      <c r="A770" s="15"/>
      <c r="B770" s="15"/>
      <c r="C770" s="15"/>
      <c r="D770" s="15"/>
      <c r="E770" s="15"/>
      <c r="F770" s="15"/>
      <c r="G770" s="15"/>
      <c r="H770" s="15"/>
      <c r="I770" s="15"/>
      <c r="J770" s="15"/>
      <c r="K770" s="15"/>
      <c r="L770" s="15"/>
      <c r="M770" s="15"/>
      <c r="N770" s="15"/>
      <c r="O770" s="15"/>
      <c r="P770" s="15"/>
      <c r="Q770" s="15"/>
      <c r="R770" s="15"/>
      <c r="T770" s="240"/>
      <c r="U770" s="240"/>
    </row>
    <row r="771">
      <c r="A771" s="15"/>
      <c r="B771" s="15"/>
      <c r="C771" s="15"/>
      <c r="D771" s="15"/>
      <c r="E771" s="15"/>
      <c r="F771" s="15"/>
      <c r="G771" s="15"/>
      <c r="H771" s="15"/>
      <c r="I771" s="15"/>
      <c r="J771" s="15"/>
      <c r="K771" s="15"/>
      <c r="L771" s="15"/>
      <c r="M771" s="15"/>
      <c r="N771" s="15"/>
      <c r="O771" s="15"/>
      <c r="P771" s="15"/>
      <c r="Q771" s="15"/>
      <c r="R771" s="15"/>
      <c r="T771" s="240"/>
      <c r="U771" s="240"/>
    </row>
    <row r="772">
      <c r="A772" s="15"/>
      <c r="B772" s="15"/>
      <c r="C772" s="15"/>
      <c r="D772" s="15"/>
      <c r="E772" s="15"/>
      <c r="F772" s="15"/>
      <c r="G772" s="15"/>
      <c r="H772" s="15"/>
      <c r="I772" s="15"/>
      <c r="J772" s="15"/>
      <c r="K772" s="15"/>
      <c r="L772" s="15"/>
      <c r="M772" s="15"/>
      <c r="N772" s="15"/>
      <c r="O772" s="15"/>
      <c r="P772" s="15"/>
      <c r="Q772" s="15"/>
      <c r="R772" s="15"/>
      <c r="T772" s="240"/>
      <c r="U772" s="240"/>
    </row>
    <row r="773">
      <c r="A773" s="15"/>
      <c r="B773" s="15"/>
      <c r="C773" s="15"/>
      <c r="D773" s="15"/>
      <c r="E773" s="15"/>
      <c r="F773" s="15"/>
      <c r="G773" s="15"/>
      <c r="H773" s="15"/>
      <c r="I773" s="15"/>
      <c r="J773" s="15"/>
      <c r="K773" s="15"/>
      <c r="L773" s="15"/>
      <c r="M773" s="15"/>
      <c r="N773" s="15"/>
      <c r="O773" s="15"/>
      <c r="P773" s="15"/>
      <c r="Q773" s="15"/>
      <c r="R773" s="15"/>
      <c r="T773" s="240"/>
      <c r="U773" s="240"/>
    </row>
    <row r="774">
      <c r="A774" s="15"/>
      <c r="B774" s="15"/>
      <c r="C774" s="15"/>
      <c r="D774" s="15"/>
      <c r="E774" s="15"/>
      <c r="F774" s="15"/>
      <c r="G774" s="15"/>
      <c r="H774" s="15"/>
      <c r="I774" s="15"/>
      <c r="J774" s="15"/>
      <c r="K774" s="15"/>
      <c r="L774" s="15"/>
      <c r="M774" s="15"/>
      <c r="N774" s="15"/>
      <c r="O774" s="15"/>
      <c r="P774" s="15"/>
      <c r="Q774" s="15"/>
      <c r="R774" s="15"/>
      <c r="T774" s="240"/>
      <c r="U774" s="240"/>
    </row>
    <row r="775">
      <c r="A775" s="15"/>
      <c r="B775" s="15"/>
      <c r="C775" s="15"/>
      <c r="D775" s="15"/>
      <c r="E775" s="15"/>
      <c r="F775" s="15"/>
      <c r="G775" s="15"/>
      <c r="H775" s="15"/>
      <c r="I775" s="15"/>
      <c r="J775" s="15"/>
      <c r="K775" s="15"/>
      <c r="L775" s="15"/>
      <c r="M775" s="15"/>
      <c r="N775" s="15"/>
      <c r="O775" s="15"/>
      <c r="P775" s="15"/>
      <c r="Q775" s="15"/>
      <c r="R775" s="15"/>
      <c r="T775" s="240"/>
      <c r="U775" s="240"/>
    </row>
    <row r="776">
      <c r="A776" s="15"/>
      <c r="B776" s="15"/>
      <c r="C776" s="15"/>
      <c r="D776" s="15"/>
      <c r="E776" s="15"/>
      <c r="F776" s="15"/>
      <c r="G776" s="15"/>
      <c r="H776" s="15"/>
      <c r="I776" s="15"/>
      <c r="J776" s="15"/>
      <c r="K776" s="15"/>
      <c r="L776" s="15"/>
      <c r="M776" s="15"/>
      <c r="N776" s="15"/>
      <c r="O776" s="15"/>
      <c r="P776" s="15"/>
      <c r="Q776" s="15"/>
      <c r="R776" s="15"/>
      <c r="T776" s="240"/>
      <c r="U776" s="240"/>
    </row>
    <row r="777">
      <c r="A777" s="15"/>
      <c r="B777" s="15"/>
      <c r="C777" s="15"/>
      <c r="D777" s="15"/>
      <c r="E777" s="15"/>
      <c r="F777" s="15"/>
      <c r="G777" s="15"/>
      <c r="H777" s="15"/>
      <c r="I777" s="15"/>
      <c r="J777" s="15"/>
      <c r="K777" s="15"/>
      <c r="L777" s="15"/>
      <c r="M777" s="15"/>
      <c r="N777" s="15"/>
      <c r="O777" s="15"/>
      <c r="P777" s="15"/>
      <c r="Q777" s="15"/>
      <c r="R777" s="15"/>
      <c r="T777" s="240"/>
      <c r="U777" s="240"/>
    </row>
    <row r="778">
      <c r="A778" s="15"/>
      <c r="B778" s="15"/>
      <c r="C778" s="15"/>
      <c r="D778" s="15"/>
      <c r="E778" s="15"/>
      <c r="F778" s="15"/>
      <c r="G778" s="15"/>
      <c r="H778" s="15"/>
      <c r="I778" s="15"/>
      <c r="J778" s="15"/>
      <c r="K778" s="15"/>
      <c r="L778" s="15"/>
      <c r="M778" s="15"/>
      <c r="N778" s="15"/>
      <c r="O778" s="15"/>
      <c r="P778" s="15"/>
      <c r="Q778" s="15"/>
      <c r="R778" s="15"/>
      <c r="T778" s="240"/>
      <c r="U778" s="240"/>
    </row>
    <row r="779">
      <c r="A779" s="15"/>
      <c r="B779" s="15"/>
      <c r="C779" s="15"/>
      <c r="D779" s="15"/>
      <c r="E779" s="15"/>
      <c r="F779" s="15"/>
      <c r="G779" s="15"/>
      <c r="H779" s="15"/>
      <c r="I779" s="15"/>
      <c r="J779" s="15"/>
      <c r="K779" s="15"/>
      <c r="L779" s="15"/>
      <c r="M779" s="15"/>
      <c r="N779" s="15"/>
      <c r="O779" s="15"/>
      <c r="P779" s="15"/>
      <c r="Q779" s="15"/>
      <c r="R779" s="15"/>
      <c r="T779" s="240"/>
      <c r="U779" s="240"/>
    </row>
    <row r="780">
      <c r="A780" s="15"/>
      <c r="B780" s="15"/>
      <c r="C780" s="15"/>
      <c r="D780" s="15"/>
      <c r="E780" s="15"/>
      <c r="F780" s="15"/>
      <c r="G780" s="15"/>
      <c r="H780" s="15"/>
      <c r="I780" s="15"/>
      <c r="J780" s="15"/>
      <c r="K780" s="15"/>
      <c r="L780" s="15"/>
      <c r="M780" s="15"/>
      <c r="N780" s="15"/>
      <c r="O780" s="15"/>
      <c r="P780" s="15"/>
      <c r="Q780" s="15"/>
      <c r="R780" s="15"/>
      <c r="T780" s="240"/>
      <c r="U780" s="240"/>
    </row>
    <row r="781">
      <c r="A781" s="15"/>
      <c r="B781" s="15"/>
      <c r="C781" s="15"/>
      <c r="D781" s="15"/>
      <c r="E781" s="15"/>
      <c r="F781" s="15"/>
      <c r="G781" s="15"/>
      <c r="H781" s="15"/>
      <c r="I781" s="15"/>
      <c r="J781" s="15"/>
      <c r="K781" s="15"/>
      <c r="L781" s="15"/>
      <c r="M781" s="15"/>
      <c r="N781" s="15"/>
      <c r="O781" s="15"/>
      <c r="P781" s="15"/>
      <c r="Q781" s="15"/>
      <c r="R781" s="15"/>
      <c r="T781" s="240"/>
      <c r="U781" s="240"/>
    </row>
    <row r="782">
      <c r="A782" s="15"/>
      <c r="B782" s="15"/>
      <c r="C782" s="15"/>
      <c r="D782" s="15"/>
      <c r="E782" s="15"/>
      <c r="F782" s="15"/>
      <c r="G782" s="15"/>
      <c r="H782" s="15"/>
      <c r="I782" s="15"/>
      <c r="J782" s="15"/>
      <c r="K782" s="15"/>
      <c r="L782" s="15"/>
      <c r="M782" s="15"/>
      <c r="N782" s="15"/>
      <c r="O782" s="15"/>
      <c r="P782" s="15"/>
      <c r="Q782" s="15"/>
      <c r="R782" s="15"/>
      <c r="T782" s="240"/>
      <c r="U782" s="240"/>
    </row>
    <row r="783">
      <c r="A783" s="15"/>
      <c r="B783" s="15"/>
      <c r="C783" s="15"/>
      <c r="D783" s="15"/>
      <c r="E783" s="15"/>
      <c r="F783" s="15"/>
      <c r="G783" s="15"/>
      <c r="H783" s="15"/>
      <c r="I783" s="15"/>
      <c r="J783" s="15"/>
      <c r="K783" s="15"/>
      <c r="L783" s="15"/>
      <c r="M783" s="15"/>
      <c r="N783" s="15"/>
      <c r="O783" s="15"/>
      <c r="P783" s="15"/>
      <c r="Q783" s="15"/>
      <c r="R783" s="15"/>
      <c r="T783" s="240"/>
      <c r="U783" s="240"/>
    </row>
    <row r="784">
      <c r="A784" s="15"/>
      <c r="B784" s="15"/>
      <c r="C784" s="15"/>
      <c r="D784" s="15"/>
      <c r="E784" s="15"/>
      <c r="F784" s="15"/>
      <c r="G784" s="15"/>
      <c r="H784" s="15"/>
      <c r="I784" s="15"/>
      <c r="J784" s="15"/>
      <c r="K784" s="15"/>
      <c r="L784" s="15"/>
      <c r="M784" s="15"/>
      <c r="N784" s="15"/>
      <c r="O784" s="15"/>
      <c r="P784" s="15"/>
      <c r="Q784" s="15"/>
      <c r="R784" s="15"/>
      <c r="T784" s="240"/>
      <c r="U784" s="240"/>
    </row>
    <row r="785">
      <c r="A785" s="15"/>
      <c r="B785" s="15"/>
      <c r="C785" s="15"/>
      <c r="D785" s="15"/>
      <c r="E785" s="15"/>
      <c r="F785" s="15"/>
      <c r="G785" s="15"/>
      <c r="H785" s="15"/>
      <c r="I785" s="15"/>
      <c r="J785" s="15"/>
      <c r="K785" s="15"/>
      <c r="L785" s="15"/>
      <c r="M785" s="15"/>
      <c r="N785" s="15"/>
      <c r="O785" s="15"/>
      <c r="P785" s="15"/>
      <c r="Q785" s="15"/>
      <c r="R785" s="15"/>
      <c r="T785" s="240"/>
      <c r="U785" s="240"/>
    </row>
    <row r="786">
      <c r="A786" s="15"/>
      <c r="B786" s="15"/>
      <c r="C786" s="15"/>
      <c r="D786" s="15"/>
      <c r="E786" s="15"/>
      <c r="F786" s="15"/>
      <c r="G786" s="15"/>
      <c r="H786" s="15"/>
      <c r="I786" s="15"/>
      <c r="J786" s="15"/>
      <c r="K786" s="15"/>
      <c r="L786" s="15"/>
      <c r="M786" s="15"/>
      <c r="N786" s="15"/>
      <c r="O786" s="15"/>
      <c r="P786" s="15"/>
      <c r="Q786" s="15"/>
      <c r="R786" s="15"/>
      <c r="T786" s="240"/>
      <c r="U786" s="240"/>
    </row>
    <row r="787">
      <c r="A787" s="15"/>
      <c r="B787" s="15"/>
      <c r="C787" s="15"/>
      <c r="D787" s="15"/>
      <c r="E787" s="15"/>
      <c r="F787" s="15"/>
      <c r="G787" s="15"/>
      <c r="H787" s="15"/>
      <c r="I787" s="15"/>
      <c r="J787" s="15"/>
      <c r="K787" s="15"/>
      <c r="L787" s="15"/>
      <c r="M787" s="15"/>
      <c r="N787" s="15"/>
      <c r="O787" s="15"/>
      <c r="P787" s="15"/>
      <c r="Q787" s="15"/>
      <c r="R787" s="15"/>
      <c r="T787" s="240"/>
      <c r="U787" s="240"/>
    </row>
    <row r="788">
      <c r="A788" s="15"/>
      <c r="B788" s="15"/>
      <c r="C788" s="15"/>
      <c r="D788" s="15"/>
      <c r="E788" s="15"/>
      <c r="F788" s="15"/>
      <c r="G788" s="15"/>
      <c r="H788" s="15"/>
      <c r="I788" s="15"/>
      <c r="J788" s="15"/>
      <c r="K788" s="15"/>
      <c r="L788" s="15"/>
      <c r="M788" s="15"/>
      <c r="N788" s="15"/>
      <c r="O788" s="15"/>
      <c r="P788" s="15"/>
      <c r="Q788" s="15"/>
      <c r="R788" s="15"/>
      <c r="T788" s="240"/>
      <c r="U788" s="240"/>
    </row>
    <row r="789">
      <c r="A789" s="15"/>
      <c r="B789" s="15"/>
      <c r="C789" s="15"/>
      <c r="D789" s="15"/>
      <c r="E789" s="15"/>
      <c r="F789" s="15"/>
      <c r="G789" s="15"/>
      <c r="H789" s="15"/>
      <c r="I789" s="15"/>
      <c r="J789" s="15"/>
      <c r="K789" s="15"/>
      <c r="L789" s="15"/>
      <c r="M789" s="15"/>
      <c r="N789" s="15"/>
      <c r="O789" s="15"/>
      <c r="P789" s="15"/>
      <c r="Q789" s="15"/>
      <c r="R789" s="15"/>
      <c r="T789" s="240"/>
      <c r="U789" s="240"/>
    </row>
    <row r="790">
      <c r="A790" s="15"/>
      <c r="B790" s="15"/>
      <c r="C790" s="15"/>
      <c r="D790" s="15"/>
      <c r="E790" s="15"/>
      <c r="F790" s="15"/>
      <c r="G790" s="15"/>
      <c r="H790" s="15"/>
      <c r="I790" s="15"/>
      <c r="J790" s="15"/>
      <c r="K790" s="15"/>
      <c r="L790" s="15"/>
      <c r="M790" s="15"/>
      <c r="N790" s="15"/>
      <c r="O790" s="15"/>
      <c r="P790" s="15"/>
      <c r="Q790" s="15"/>
      <c r="R790" s="15"/>
      <c r="T790" s="240"/>
      <c r="U790" s="240"/>
    </row>
    <row r="791">
      <c r="A791" s="15"/>
      <c r="B791" s="15"/>
      <c r="C791" s="15"/>
      <c r="D791" s="15"/>
      <c r="E791" s="15"/>
      <c r="F791" s="15"/>
      <c r="G791" s="15"/>
      <c r="H791" s="15"/>
      <c r="I791" s="15"/>
      <c r="J791" s="15"/>
      <c r="K791" s="15"/>
      <c r="L791" s="15"/>
      <c r="M791" s="15"/>
      <c r="N791" s="15"/>
      <c r="O791" s="15"/>
      <c r="P791" s="15"/>
      <c r="Q791" s="15"/>
      <c r="R791" s="15"/>
      <c r="T791" s="240"/>
      <c r="U791" s="240"/>
    </row>
    <row r="792">
      <c r="A792" s="15"/>
      <c r="B792" s="15"/>
      <c r="C792" s="15"/>
      <c r="D792" s="15"/>
      <c r="E792" s="15"/>
      <c r="F792" s="15"/>
      <c r="G792" s="15"/>
      <c r="H792" s="15"/>
      <c r="I792" s="15"/>
      <c r="J792" s="15"/>
      <c r="K792" s="15"/>
      <c r="L792" s="15"/>
      <c r="M792" s="15"/>
      <c r="N792" s="15"/>
      <c r="O792" s="15"/>
      <c r="P792" s="15"/>
      <c r="Q792" s="15"/>
      <c r="R792" s="15"/>
      <c r="T792" s="240"/>
      <c r="U792" s="240"/>
    </row>
    <row r="793">
      <c r="A793" s="15"/>
      <c r="B793" s="15"/>
      <c r="C793" s="15"/>
      <c r="D793" s="15"/>
      <c r="E793" s="15"/>
      <c r="F793" s="15"/>
      <c r="G793" s="15"/>
      <c r="H793" s="15"/>
      <c r="I793" s="15"/>
      <c r="J793" s="15"/>
      <c r="K793" s="15"/>
      <c r="L793" s="15"/>
      <c r="M793" s="15"/>
      <c r="N793" s="15"/>
      <c r="O793" s="15"/>
      <c r="P793" s="15"/>
      <c r="Q793" s="15"/>
      <c r="R793" s="15"/>
      <c r="T793" s="240"/>
      <c r="U793" s="240"/>
    </row>
    <row r="794">
      <c r="A794" s="15"/>
      <c r="B794" s="15"/>
      <c r="C794" s="15"/>
      <c r="D794" s="15"/>
      <c r="E794" s="15"/>
      <c r="F794" s="15"/>
      <c r="G794" s="15"/>
      <c r="H794" s="15"/>
      <c r="I794" s="15"/>
      <c r="J794" s="15"/>
      <c r="K794" s="15"/>
      <c r="L794" s="15"/>
      <c r="M794" s="15"/>
      <c r="N794" s="15"/>
      <c r="O794" s="15"/>
      <c r="P794" s="15"/>
      <c r="Q794" s="15"/>
      <c r="R794" s="15"/>
      <c r="T794" s="240"/>
      <c r="U794" s="240"/>
    </row>
    <row r="795">
      <c r="A795" s="15"/>
      <c r="B795" s="15"/>
      <c r="C795" s="15"/>
      <c r="D795" s="15"/>
      <c r="E795" s="15"/>
      <c r="F795" s="15"/>
      <c r="G795" s="15"/>
      <c r="H795" s="15"/>
      <c r="I795" s="15"/>
      <c r="J795" s="15"/>
      <c r="K795" s="15"/>
      <c r="L795" s="15"/>
      <c r="M795" s="15"/>
      <c r="N795" s="15"/>
      <c r="O795" s="15"/>
      <c r="P795" s="15"/>
      <c r="Q795" s="15"/>
      <c r="R795" s="15"/>
      <c r="T795" s="240"/>
      <c r="U795" s="240"/>
    </row>
    <row r="796">
      <c r="A796" s="15"/>
      <c r="B796" s="15"/>
      <c r="C796" s="15"/>
      <c r="D796" s="15"/>
      <c r="E796" s="15"/>
      <c r="F796" s="15"/>
      <c r="G796" s="15"/>
      <c r="H796" s="15"/>
      <c r="I796" s="15"/>
      <c r="J796" s="15"/>
      <c r="K796" s="15"/>
      <c r="L796" s="15"/>
      <c r="M796" s="15"/>
      <c r="N796" s="15"/>
      <c r="O796" s="15"/>
      <c r="P796" s="15"/>
      <c r="Q796" s="15"/>
      <c r="R796" s="15"/>
      <c r="T796" s="240"/>
      <c r="U796" s="240"/>
    </row>
    <row r="797">
      <c r="A797" s="15"/>
      <c r="B797" s="15"/>
      <c r="C797" s="15"/>
      <c r="D797" s="15"/>
      <c r="E797" s="15"/>
      <c r="F797" s="15"/>
      <c r="G797" s="15"/>
      <c r="H797" s="15"/>
      <c r="I797" s="15"/>
      <c r="J797" s="15"/>
      <c r="K797" s="15"/>
      <c r="L797" s="15"/>
      <c r="M797" s="15"/>
      <c r="N797" s="15"/>
      <c r="O797" s="15"/>
      <c r="P797" s="15"/>
      <c r="Q797" s="15"/>
      <c r="R797" s="15"/>
      <c r="T797" s="240"/>
      <c r="U797" s="240"/>
    </row>
    <row r="798">
      <c r="A798" s="15"/>
      <c r="B798" s="15"/>
      <c r="C798" s="15"/>
      <c r="D798" s="15"/>
      <c r="E798" s="15"/>
      <c r="F798" s="15"/>
      <c r="G798" s="15"/>
      <c r="H798" s="15"/>
      <c r="I798" s="15"/>
      <c r="J798" s="15"/>
      <c r="K798" s="15"/>
      <c r="L798" s="15"/>
      <c r="M798" s="15"/>
      <c r="N798" s="15"/>
      <c r="O798" s="15"/>
      <c r="P798" s="15"/>
      <c r="Q798" s="15"/>
      <c r="R798" s="15"/>
      <c r="T798" s="240"/>
      <c r="U798" s="240"/>
    </row>
    <row r="799">
      <c r="A799" s="15"/>
      <c r="B799" s="15"/>
      <c r="C799" s="15"/>
      <c r="D799" s="15"/>
      <c r="E799" s="15"/>
      <c r="F799" s="15"/>
      <c r="G799" s="15"/>
      <c r="H799" s="15"/>
      <c r="I799" s="15"/>
      <c r="J799" s="15"/>
      <c r="K799" s="15"/>
      <c r="L799" s="15"/>
      <c r="M799" s="15"/>
      <c r="N799" s="15"/>
      <c r="O799" s="15"/>
      <c r="P799" s="15"/>
      <c r="Q799" s="15"/>
      <c r="R799" s="15"/>
      <c r="T799" s="240"/>
      <c r="U799" s="240"/>
    </row>
    <row r="800">
      <c r="A800" s="15"/>
      <c r="B800" s="15"/>
      <c r="C800" s="15"/>
      <c r="D800" s="15"/>
      <c r="E800" s="15"/>
      <c r="F800" s="15"/>
      <c r="G800" s="15"/>
      <c r="H800" s="15"/>
      <c r="I800" s="15"/>
      <c r="J800" s="15"/>
      <c r="K800" s="15"/>
      <c r="L800" s="15"/>
      <c r="M800" s="15"/>
      <c r="N800" s="15"/>
      <c r="O800" s="15"/>
      <c r="P800" s="15"/>
      <c r="Q800" s="15"/>
      <c r="R800" s="15"/>
      <c r="T800" s="240"/>
      <c r="U800" s="240"/>
    </row>
    <row r="801">
      <c r="A801" s="15"/>
      <c r="B801" s="15"/>
      <c r="C801" s="15"/>
      <c r="D801" s="15"/>
      <c r="E801" s="15"/>
      <c r="F801" s="15"/>
      <c r="G801" s="15"/>
      <c r="H801" s="15"/>
      <c r="I801" s="15"/>
      <c r="J801" s="15"/>
      <c r="K801" s="15"/>
      <c r="L801" s="15"/>
      <c r="M801" s="15"/>
      <c r="N801" s="15"/>
      <c r="O801" s="15"/>
      <c r="P801" s="15"/>
      <c r="Q801" s="15"/>
      <c r="R801" s="15"/>
      <c r="T801" s="240"/>
      <c r="U801" s="240"/>
    </row>
    <row r="802">
      <c r="A802" s="15"/>
      <c r="B802" s="15"/>
      <c r="C802" s="15"/>
      <c r="D802" s="15"/>
      <c r="E802" s="15"/>
      <c r="F802" s="15"/>
      <c r="G802" s="15"/>
      <c r="H802" s="15"/>
      <c r="I802" s="15"/>
      <c r="J802" s="15"/>
      <c r="K802" s="15"/>
      <c r="L802" s="15"/>
      <c r="M802" s="15"/>
      <c r="N802" s="15"/>
      <c r="O802" s="15"/>
      <c r="P802" s="15"/>
      <c r="Q802" s="15"/>
      <c r="R802" s="15"/>
      <c r="T802" s="240"/>
      <c r="U802" s="240"/>
    </row>
    <row r="803">
      <c r="A803" s="15"/>
      <c r="B803" s="15"/>
      <c r="C803" s="15"/>
      <c r="D803" s="15"/>
      <c r="E803" s="15"/>
      <c r="F803" s="15"/>
      <c r="G803" s="15"/>
      <c r="H803" s="15"/>
      <c r="I803" s="15"/>
      <c r="J803" s="15"/>
      <c r="K803" s="15"/>
      <c r="L803" s="15"/>
      <c r="M803" s="15"/>
      <c r="N803" s="15"/>
      <c r="O803" s="15"/>
      <c r="P803" s="15"/>
      <c r="Q803" s="15"/>
      <c r="R803" s="15"/>
      <c r="T803" s="240"/>
      <c r="U803" s="240"/>
    </row>
    <row r="804">
      <c r="A804" s="15"/>
      <c r="B804" s="15"/>
      <c r="C804" s="15"/>
      <c r="D804" s="15"/>
      <c r="E804" s="15"/>
      <c r="F804" s="15"/>
      <c r="G804" s="15"/>
      <c r="H804" s="15"/>
      <c r="I804" s="15"/>
      <c r="J804" s="15"/>
      <c r="K804" s="15"/>
      <c r="L804" s="15"/>
      <c r="M804" s="15"/>
      <c r="N804" s="15"/>
      <c r="O804" s="15"/>
      <c r="P804" s="15"/>
      <c r="Q804" s="15"/>
      <c r="R804" s="15"/>
      <c r="T804" s="240"/>
      <c r="U804" s="240"/>
    </row>
    <row r="805">
      <c r="A805" s="15"/>
      <c r="B805" s="15"/>
      <c r="C805" s="15"/>
      <c r="D805" s="15"/>
      <c r="E805" s="15"/>
      <c r="F805" s="15"/>
      <c r="G805" s="15"/>
      <c r="H805" s="15"/>
      <c r="I805" s="15"/>
      <c r="J805" s="15"/>
      <c r="K805" s="15"/>
      <c r="L805" s="15"/>
      <c r="M805" s="15"/>
      <c r="N805" s="15"/>
      <c r="O805" s="15"/>
      <c r="P805" s="15"/>
      <c r="Q805" s="15"/>
      <c r="R805" s="15"/>
      <c r="T805" s="240"/>
      <c r="U805" s="240"/>
    </row>
    <row r="806">
      <c r="A806" s="15"/>
      <c r="B806" s="15"/>
      <c r="C806" s="15"/>
      <c r="D806" s="15"/>
      <c r="E806" s="15"/>
      <c r="F806" s="15"/>
      <c r="G806" s="15"/>
      <c r="H806" s="15"/>
      <c r="I806" s="15"/>
      <c r="J806" s="15"/>
      <c r="K806" s="15"/>
      <c r="L806" s="15"/>
      <c r="M806" s="15"/>
      <c r="N806" s="15"/>
      <c r="O806" s="15"/>
      <c r="P806" s="15"/>
      <c r="Q806" s="15"/>
      <c r="R806" s="15"/>
      <c r="T806" s="240"/>
      <c r="U806" s="240"/>
    </row>
    <row r="807">
      <c r="A807" s="15"/>
      <c r="B807" s="15"/>
      <c r="C807" s="15"/>
      <c r="D807" s="15"/>
      <c r="E807" s="15"/>
      <c r="F807" s="15"/>
      <c r="G807" s="15"/>
      <c r="H807" s="15"/>
      <c r="I807" s="15"/>
      <c r="J807" s="15"/>
      <c r="K807" s="15"/>
      <c r="L807" s="15"/>
      <c r="M807" s="15"/>
      <c r="N807" s="15"/>
      <c r="O807" s="15"/>
      <c r="P807" s="15"/>
      <c r="Q807" s="15"/>
      <c r="R807" s="15"/>
      <c r="T807" s="240"/>
      <c r="U807" s="240"/>
    </row>
    <row r="808">
      <c r="A808" s="15"/>
      <c r="B808" s="15"/>
      <c r="C808" s="15"/>
      <c r="D808" s="15"/>
      <c r="E808" s="15"/>
      <c r="F808" s="15"/>
      <c r="G808" s="15"/>
      <c r="H808" s="15"/>
      <c r="I808" s="15"/>
      <c r="J808" s="15"/>
      <c r="K808" s="15"/>
      <c r="L808" s="15"/>
      <c r="M808" s="15"/>
      <c r="N808" s="15"/>
      <c r="O808" s="15"/>
      <c r="P808" s="15"/>
      <c r="Q808" s="15"/>
      <c r="R808" s="15"/>
      <c r="T808" s="240"/>
      <c r="U808" s="240"/>
    </row>
    <row r="809">
      <c r="A809" s="15"/>
      <c r="B809" s="15"/>
      <c r="C809" s="15"/>
      <c r="D809" s="15"/>
      <c r="E809" s="15"/>
      <c r="F809" s="15"/>
      <c r="G809" s="15"/>
      <c r="H809" s="15"/>
      <c r="I809" s="15"/>
      <c r="J809" s="15"/>
      <c r="K809" s="15"/>
      <c r="L809" s="15"/>
      <c r="M809" s="15"/>
      <c r="N809" s="15"/>
      <c r="O809" s="15"/>
      <c r="P809" s="15"/>
      <c r="Q809" s="15"/>
      <c r="R809" s="15"/>
      <c r="T809" s="240"/>
      <c r="U809" s="240"/>
    </row>
    <row r="810">
      <c r="A810" s="15"/>
      <c r="B810" s="15"/>
      <c r="C810" s="15"/>
      <c r="D810" s="15"/>
      <c r="E810" s="15"/>
      <c r="F810" s="15"/>
      <c r="G810" s="15"/>
      <c r="H810" s="15"/>
      <c r="I810" s="15"/>
      <c r="J810" s="15"/>
      <c r="K810" s="15"/>
      <c r="L810" s="15"/>
      <c r="M810" s="15"/>
      <c r="N810" s="15"/>
      <c r="O810" s="15"/>
      <c r="P810" s="15"/>
      <c r="Q810" s="15"/>
      <c r="R810" s="15"/>
      <c r="T810" s="240"/>
      <c r="U810" s="240"/>
    </row>
    <row r="811">
      <c r="A811" s="15"/>
      <c r="B811" s="15"/>
      <c r="C811" s="15"/>
      <c r="D811" s="15"/>
      <c r="E811" s="15"/>
      <c r="F811" s="15"/>
      <c r="G811" s="15"/>
      <c r="H811" s="15"/>
      <c r="I811" s="15"/>
      <c r="J811" s="15"/>
      <c r="K811" s="15"/>
      <c r="L811" s="15"/>
      <c r="M811" s="15"/>
      <c r="N811" s="15"/>
      <c r="O811" s="15"/>
      <c r="P811" s="15"/>
      <c r="Q811" s="15"/>
      <c r="R811" s="15"/>
      <c r="T811" s="240"/>
      <c r="U811" s="240"/>
    </row>
    <row r="812">
      <c r="A812" s="15"/>
      <c r="B812" s="15"/>
      <c r="C812" s="15"/>
      <c r="D812" s="15"/>
      <c r="E812" s="15"/>
      <c r="F812" s="15"/>
      <c r="G812" s="15"/>
      <c r="H812" s="15"/>
      <c r="I812" s="15"/>
      <c r="J812" s="15"/>
      <c r="K812" s="15"/>
      <c r="L812" s="15"/>
      <c r="M812" s="15"/>
      <c r="N812" s="15"/>
      <c r="O812" s="15"/>
      <c r="P812" s="15"/>
      <c r="Q812" s="15"/>
      <c r="R812" s="15"/>
      <c r="T812" s="240"/>
      <c r="U812" s="240"/>
    </row>
    <row r="813">
      <c r="A813" s="15"/>
      <c r="B813" s="15"/>
      <c r="C813" s="15"/>
      <c r="D813" s="15"/>
      <c r="E813" s="15"/>
      <c r="F813" s="15"/>
      <c r="G813" s="15"/>
      <c r="H813" s="15"/>
      <c r="I813" s="15"/>
      <c r="J813" s="15"/>
      <c r="K813" s="15"/>
      <c r="L813" s="15"/>
      <c r="M813" s="15"/>
      <c r="N813" s="15"/>
      <c r="O813" s="15"/>
      <c r="P813" s="15"/>
      <c r="Q813" s="15"/>
      <c r="R813" s="15"/>
      <c r="T813" s="240"/>
      <c r="U813" s="240"/>
    </row>
    <row r="814">
      <c r="A814" s="15"/>
      <c r="B814" s="15"/>
      <c r="C814" s="15"/>
      <c r="D814" s="15"/>
      <c r="E814" s="15"/>
      <c r="F814" s="15"/>
      <c r="G814" s="15"/>
      <c r="H814" s="15"/>
      <c r="I814" s="15"/>
      <c r="J814" s="15"/>
      <c r="K814" s="15"/>
      <c r="L814" s="15"/>
      <c r="M814" s="15"/>
      <c r="N814" s="15"/>
      <c r="O814" s="15"/>
      <c r="P814" s="15"/>
      <c r="Q814" s="15"/>
      <c r="R814" s="15"/>
      <c r="T814" s="240"/>
      <c r="U814" s="240"/>
    </row>
    <row r="815">
      <c r="A815" s="15"/>
      <c r="B815" s="15"/>
      <c r="C815" s="15"/>
      <c r="D815" s="15"/>
      <c r="E815" s="15"/>
      <c r="F815" s="15"/>
      <c r="G815" s="15"/>
      <c r="H815" s="15"/>
      <c r="I815" s="15"/>
      <c r="J815" s="15"/>
      <c r="K815" s="15"/>
      <c r="L815" s="15"/>
      <c r="M815" s="15"/>
      <c r="N815" s="15"/>
      <c r="O815" s="15"/>
      <c r="P815" s="15"/>
      <c r="Q815" s="15"/>
      <c r="R815" s="15"/>
      <c r="T815" s="240"/>
      <c r="U815" s="240"/>
    </row>
    <row r="816">
      <c r="A816" s="15"/>
      <c r="B816" s="15"/>
      <c r="C816" s="15"/>
      <c r="D816" s="15"/>
      <c r="E816" s="15"/>
      <c r="F816" s="15"/>
      <c r="G816" s="15"/>
      <c r="H816" s="15"/>
      <c r="I816" s="15"/>
      <c r="J816" s="15"/>
      <c r="K816" s="15"/>
      <c r="L816" s="15"/>
      <c r="M816" s="15"/>
      <c r="N816" s="15"/>
      <c r="O816" s="15"/>
      <c r="P816" s="15"/>
      <c r="Q816" s="15"/>
      <c r="R816" s="15"/>
      <c r="T816" s="240"/>
      <c r="U816" s="240"/>
    </row>
    <row r="817">
      <c r="A817" s="15"/>
      <c r="B817" s="15"/>
      <c r="C817" s="15"/>
      <c r="D817" s="15"/>
      <c r="E817" s="15"/>
      <c r="F817" s="15"/>
      <c r="G817" s="15"/>
      <c r="H817" s="15"/>
      <c r="I817" s="15"/>
      <c r="J817" s="15"/>
      <c r="K817" s="15"/>
      <c r="L817" s="15"/>
      <c r="M817" s="15"/>
      <c r="N817" s="15"/>
      <c r="O817" s="15"/>
      <c r="P817" s="15"/>
      <c r="Q817" s="15"/>
      <c r="R817" s="15"/>
      <c r="T817" s="240"/>
      <c r="U817" s="240"/>
    </row>
    <row r="818">
      <c r="A818" s="15"/>
      <c r="B818" s="15"/>
      <c r="C818" s="15"/>
      <c r="D818" s="15"/>
      <c r="E818" s="15"/>
      <c r="F818" s="15"/>
      <c r="G818" s="15"/>
      <c r="H818" s="15"/>
      <c r="I818" s="15"/>
      <c r="J818" s="15"/>
      <c r="K818" s="15"/>
      <c r="L818" s="15"/>
      <c r="M818" s="15"/>
      <c r="N818" s="15"/>
      <c r="O818" s="15"/>
      <c r="P818" s="15"/>
      <c r="Q818" s="15"/>
      <c r="R818" s="15"/>
      <c r="T818" s="240"/>
      <c r="U818" s="240"/>
    </row>
    <row r="819">
      <c r="A819" s="15"/>
      <c r="B819" s="15"/>
      <c r="C819" s="15"/>
      <c r="D819" s="15"/>
      <c r="E819" s="15"/>
      <c r="F819" s="15"/>
      <c r="G819" s="15"/>
      <c r="H819" s="15"/>
      <c r="I819" s="15"/>
      <c r="J819" s="15"/>
      <c r="K819" s="15"/>
      <c r="L819" s="15"/>
      <c r="M819" s="15"/>
      <c r="N819" s="15"/>
      <c r="O819" s="15"/>
      <c r="P819" s="15"/>
      <c r="Q819" s="15"/>
      <c r="R819" s="15"/>
      <c r="T819" s="240"/>
      <c r="U819" s="240"/>
    </row>
    <row r="820">
      <c r="A820" s="15"/>
      <c r="B820" s="15"/>
      <c r="C820" s="15"/>
      <c r="D820" s="15"/>
      <c r="E820" s="15"/>
      <c r="F820" s="15"/>
      <c r="G820" s="15"/>
      <c r="H820" s="15"/>
      <c r="I820" s="15"/>
      <c r="J820" s="15"/>
      <c r="K820" s="15"/>
      <c r="L820" s="15"/>
      <c r="M820" s="15"/>
      <c r="N820" s="15"/>
      <c r="O820" s="15"/>
      <c r="P820" s="15"/>
      <c r="Q820" s="15"/>
      <c r="R820" s="15"/>
      <c r="T820" s="240"/>
      <c r="U820" s="240"/>
    </row>
    <row r="821">
      <c r="A821" s="15"/>
      <c r="B821" s="15"/>
      <c r="C821" s="15"/>
      <c r="D821" s="15"/>
      <c r="E821" s="15"/>
      <c r="F821" s="15"/>
      <c r="G821" s="15"/>
      <c r="H821" s="15"/>
      <c r="I821" s="15"/>
      <c r="J821" s="15"/>
      <c r="K821" s="15"/>
      <c r="L821" s="15"/>
      <c r="M821" s="15"/>
      <c r="N821" s="15"/>
      <c r="O821" s="15"/>
      <c r="P821" s="15"/>
      <c r="Q821" s="15"/>
      <c r="R821" s="15"/>
      <c r="T821" s="240"/>
      <c r="U821" s="240"/>
    </row>
    <row r="822">
      <c r="A822" s="15"/>
      <c r="B822" s="15"/>
      <c r="C822" s="15"/>
      <c r="D822" s="15"/>
      <c r="E822" s="15"/>
      <c r="F822" s="15"/>
      <c r="G822" s="15"/>
      <c r="H822" s="15"/>
      <c r="I822" s="15"/>
      <c r="J822" s="15"/>
      <c r="K822" s="15"/>
      <c r="L822" s="15"/>
      <c r="M822" s="15"/>
      <c r="N822" s="15"/>
      <c r="O822" s="15"/>
      <c r="P822" s="15"/>
      <c r="Q822" s="15"/>
      <c r="R822" s="15"/>
      <c r="T822" s="240"/>
      <c r="U822" s="240"/>
    </row>
    <row r="823">
      <c r="A823" s="15"/>
      <c r="B823" s="15"/>
      <c r="C823" s="15"/>
      <c r="D823" s="15"/>
      <c r="E823" s="15"/>
      <c r="F823" s="15"/>
      <c r="G823" s="15"/>
      <c r="H823" s="15"/>
      <c r="I823" s="15"/>
      <c r="J823" s="15"/>
      <c r="K823" s="15"/>
      <c r="L823" s="15"/>
      <c r="M823" s="15"/>
      <c r="N823" s="15"/>
      <c r="O823" s="15"/>
      <c r="P823" s="15"/>
      <c r="Q823" s="15"/>
      <c r="R823" s="15"/>
      <c r="T823" s="240"/>
      <c r="U823" s="240"/>
    </row>
    <row r="824">
      <c r="A824" s="15"/>
      <c r="B824" s="15"/>
      <c r="C824" s="15"/>
      <c r="D824" s="15"/>
      <c r="E824" s="15"/>
      <c r="F824" s="15"/>
      <c r="G824" s="15"/>
      <c r="H824" s="15"/>
      <c r="I824" s="15"/>
      <c r="J824" s="15"/>
      <c r="K824" s="15"/>
      <c r="L824" s="15"/>
      <c r="M824" s="15"/>
      <c r="N824" s="15"/>
      <c r="O824" s="15"/>
      <c r="P824" s="15"/>
      <c r="Q824" s="15"/>
      <c r="R824" s="15"/>
      <c r="T824" s="240"/>
      <c r="U824" s="240"/>
    </row>
    <row r="825">
      <c r="A825" s="15"/>
      <c r="B825" s="15"/>
      <c r="C825" s="15"/>
      <c r="D825" s="15"/>
      <c r="E825" s="15"/>
      <c r="F825" s="15"/>
      <c r="G825" s="15"/>
      <c r="H825" s="15"/>
      <c r="I825" s="15"/>
      <c r="J825" s="15"/>
      <c r="K825" s="15"/>
      <c r="L825" s="15"/>
      <c r="M825" s="15"/>
      <c r="N825" s="15"/>
      <c r="O825" s="15"/>
      <c r="P825" s="15"/>
      <c r="Q825" s="15"/>
      <c r="R825" s="15"/>
      <c r="T825" s="240"/>
      <c r="U825" s="240"/>
    </row>
    <row r="826">
      <c r="A826" s="15"/>
      <c r="B826" s="15"/>
      <c r="C826" s="15"/>
      <c r="D826" s="15"/>
      <c r="E826" s="15"/>
      <c r="F826" s="15"/>
      <c r="G826" s="15"/>
      <c r="H826" s="15"/>
      <c r="I826" s="15"/>
      <c r="J826" s="15"/>
      <c r="K826" s="15"/>
      <c r="L826" s="15"/>
      <c r="M826" s="15"/>
      <c r="N826" s="15"/>
      <c r="O826" s="15"/>
      <c r="P826" s="15"/>
      <c r="Q826" s="15"/>
      <c r="R826" s="15"/>
      <c r="T826" s="240"/>
      <c r="U826" s="240"/>
    </row>
    <row r="827">
      <c r="A827" s="15"/>
      <c r="B827" s="15"/>
      <c r="C827" s="15"/>
      <c r="D827" s="15"/>
      <c r="E827" s="15"/>
      <c r="F827" s="15"/>
      <c r="G827" s="15"/>
      <c r="H827" s="15"/>
      <c r="I827" s="15"/>
      <c r="J827" s="15"/>
      <c r="K827" s="15"/>
      <c r="L827" s="15"/>
      <c r="M827" s="15"/>
      <c r="N827" s="15"/>
      <c r="O827" s="15"/>
      <c r="P827" s="15"/>
      <c r="Q827" s="15"/>
      <c r="R827" s="15"/>
      <c r="T827" s="240"/>
      <c r="U827" s="240"/>
    </row>
    <row r="828">
      <c r="A828" s="15"/>
      <c r="B828" s="15"/>
      <c r="C828" s="15"/>
      <c r="D828" s="15"/>
      <c r="E828" s="15"/>
      <c r="F828" s="15"/>
      <c r="G828" s="15"/>
      <c r="H828" s="15"/>
      <c r="I828" s="15"/>
      <c r="J828" s="15"/>
      <c r="K828" s="15"/>
      <c r="L828" s="15"/>
      <c r="M828" s="15"/>
      <c r="N828" s="15"/>
      <c r="O828" s="15"/>
      <c r="P828" s="15"/>
      <c r="Q828" s="15"/>
      <c r="R828" s="15"/>
      <c r="T828" s="240"/>
      <c r="U828" s="240"/>
    </row>
    <row r="829">
      <c r="A829" s="15"/>
      <c r="B829" s="15"/>
      <c r="C829" s="15"/>
      <c r="D829" s="15"/>
      <c r="E829" s="15"/>
      <c r="F829" s="15"/>
      <c r="G829" s="15"/>
      <c r="H829" s="15"/>
      <c r="I829" s="15"/>
      <c r="J829" s="15"/>
      <c r="K829" s="15"/>
      <c r="L829" s="15"/>
      <c r="M829" s="15"/>
      <c r="N829" s="15"/>
      <c r="O829" s="15"/>
      <c r="P829" s="15"/>
      <c r="Q829" s="15"/>
      <c r="R829" s="15"/>
      <c r="T829" s="240"/>
      <c r="U829" s="240"/>
    </row>
    <row r="830">
      <c r="A830" s="15"/>
      <c r="B830" s="15"/>
      <c r="C830" s="15"/>
      <c r="D830" s="15"/>
      <c r="E830" s="15"/>
      <c r="F830" s="15"/>
      <c r="G830" s="15"/>
      <c r="H830" s="15"/>
      <c r="I830" s="15"/>
      <c r="J830" s="15"/>
      <c r="K830" s="15"/>
      <c r="L830" s="15"/>
      <c r="M830" s="15"/>
      <c r="N830" s="15"/>
      <c r="O830" s="15"/>
      <c r="P830" s="15"/>
      <c r="Q830" s="15"/>
      <c r="R830" s="15"/>
      <c r="T830" s="240"/>
      <c r="U830" s="240"/>
    </row>
    <row r="831">
      <c r="A831" s="15"/>
      <c r="B831" s="15"/>
      <c r="C831" s="15"/>
      <c r="D831" s="15"/>
      <c r="E831" s="15"/>
      <c r="F831" s="15"/>
      <c r="G831" s="15"/>
      <c r="H831" s="15"/>
      <c r="I831" s="15"/>
      <c r="J831" s="15"/>
      <c r="K831" s="15"/>
      <c r="L831" s="15"/>
      <c r="M831" s="15"/>
      <c r="N831" s="15"/>
      <c r="O831" s="15"/>
      <c r="P831" s="15"/>
      <c r="Q831" s="15"/>
      <c r="R831" s="15"/>
      <c r="T831" s="240"/>
      <c r="U831" s="240"/>
    </row>
    <row r="832">
      <c r="A832" s="15"/>
      <c r="B832" s="15"/>
      <c r="C832" s="15"/>
      <c r="D832" s="15"/>
      <c r="E832" s="15"/>
      <c r="F832" s="15"/>
      <c r="G832" s="15"/>
      <c r="H832" s="15"/>
      <c r="I832" s="15"/>
      <c r="J832" s="15"/>
      <c r="K832" s="15"/>
      <c r="L832" s="15"/>
      <c r="M832" s="15"/>
      <c r="N832" s="15"/>
      <c r="O832" s="15"/>
      <c r="P832" s="15"/>
      <c r="Q832" s="15"/>
      <c r="R832" s="15"/>
      <c r="T832" s="240"/>
      <c r="U832" s="240"/>
    </row>
    <row r="833">
      <c r="A833" s="15"/>
      <c r="B833" s="15"/>
      <c r="C833" s="15"/>
      <c r="D833" s="15"/>
      <c r="E833" s="15"/>
      <c r="F833" s="15"/>
      <c r="G833" s="15"/>
      <c r="H833" s="15"/>
      <c r="I833" s="15"/>
      <c r="J833" s="15"/>
      <c r="K833" s="15"/>
      <c r="L833" s="15"/>
      <c r="M833" s="15"/>
      <c r="N833" s="15"/>
      <c r="O833" s="15"/>
      <c r="P833" s="15"/>
      <c r="Q833" s="15"/>
      <c r="R833" s="15"/>
      <c r="T833" s="240"/>
      <c r="U833" s="240"/>
    </row>
    <row r="834">
      <c r="A834" s="15"/>
      <c r="B834" s="15"/>
      <c r="C834" s="15"/>
      <c r="D834" s="15"/>
      <c r="E834" s="15"/>
      <c r="F834" s="15"/>
      <c r="G834" s="15"/>
      <c r="H834" s="15"/>
      <c r="I834" s="15"/>
      <c r="J834" s="15"/>
      <c r="K834" s="15"/>
      <c r="L834" s="15"/>
      <c r="M834" s="15"/>
      <c r="N834" s="15"/>
      <c r="O834" s="15"/>
      <c r="P834" s="15"/>
      <c r="Q834" s="15"/>
      <c r="R834" s="15"/>
      <c r="T834" s="240"/>
      <c r="U834" s="240"/>
    </row>
    <row r="835">
      <c r="A835" s="15"/>
      <c r="B835" s="15"/>
      <c r="C835" s="15"/>
      <c r="D835" s="15"/>
      <c r="E835" s="15"/>
      <c r="F835" s="15"/>
      <c r="G835" s="15"/>
      <c r="H835" s="15"/>
      <c r="I835" s="15"/>
      <c r="J835" s="15"/>
      <c r="K835" s="15"/>
      <c r="L835" s="15"/>
      <c r="M835" s="15"/>
      <c r="N835" s="15"/>
      <c r="O835" s="15"/>
      <c r="P835" s="15"/>
      <c r="Q835" s="15"/>
      <c r="R835" s="15"/>
      <c r="T835" s="240"/>
      <c r="U835" s="240"/>
    </row>
    <row r="836">
      <c r="A836" s="15"/>
      <c r="B836" s="15"/>
      <c r="C836" s="15"/>
      <c r="D836" s="15"/>
      <c r="E836" s="15"/>
      <c r="F836" s="15"/>
      <c r="G836" s="15"/>
      <c r="H836" s="15"/>
      <c r="I836" s="15"/>
      <c r="J836" s="15"/>
      <c r="K836" s="15"/>
      <c r="L836" s="15"/>
      <c r="M836" s="15"/>
      <c r="N836" s="15"/>
      <c r="O836" s="15"/>
      <c r="P836" s="15"/>
      <c r="Q836" s="15"/>
      <c r="R836" s="15"/>
      <c r="T836" s="240"/>
      <c r="U836" s="240"/>
    </row>
    <row r="837">
      <c r="A837" s="15"/>
      <c r="B837" s="15"/>
      <c r="C837" s="15"/>
      <c r="D837" s="15"/>
      <c r="E837" s="15"/>
      <c r="F837" s="15"/>
      <c r="G837" s="15"/>
      <c r="H837" s="15"/>
      <c r="I837" s="15"/>
      <c r="J837" s="15"/>
      <c r="K837" s="15"/>
      <c r="L837" s="15"/>
      <c r="M837" s="15"/>
      <c r="N837" s="15"/>
      <c r="O837" s="15"/>
      <c r="P837" s="15"/>
      <c r="Q837" s="15"/>
      <c r="R837" s="15"/>
      <c r="T837" s="240"/>
      <c r="U837" s="240"/>
    </row>
    <row r="838">
      <c r="A838" s="15"/>
      <c r="B838" s="15"/>
      <c r="C838" s="15"/>
      <c r="D838" s="15"/>
      <c r="E838" s="15"/>
      <c r="F838" s="15"/>
      <c r="G838" s="15"/>
      <c r="H838" s="15"/>
      <c r="I838" s="15"/>
      <c r="J838" s="15"/>
      <c r="K838" s="15"/>
      <c r="L838" s="15"/>
      <c r="M838" s="15"/>
      <c r="N838" s="15"/>
      <c r="O838" s="15"/>
      <c r="P838" s="15"/>
      <c r="Q838" s="15"/>
      <c r="R838" s="15"/>
      <c r="T838" s="240"/>
      <c r="U838" s="240"/>
    </row>
    <row r="839">
      <c r="A839" s="15"/>
      <c r="B839" s="15"/>
      <c r="C839" s="15"/>
      <c r="D839" s="15"/>
      <c r="E839" s="15"/>
      <c r="F839" s="15"/>
      <c r="G839" s="15"/>
      <c r="H839" s="15"/>
      <c r="I839" s="15"/>
      <c r="J839" s="15"/>
      <c r="K839" s="15"/>
      <c r="L839" s="15"/>
      <c r="M839" s="15"/>
      <c r="N839" s="15"/>
      <c r="O839" s="15"/>
      <c r="P839" s="15"/>
      <c r="Q839" s="15"/>
      <c r="R839" s="15"/>
      <c r="T839" s="240"/>
      <c r="U839" s="240"/>
    </row>
    <row r="840">
      <c r="A840" s="15"/>
      <c r="B840" s="15"/>
      <c r="C840" s="15"/>
      <c r="D840" s="15"/>
      <c r="E840" s="15"/>
      <c r="F840" s="15"/>
      <c r="G840" s="15"/>
      <c r="H840" s="15"/>
      <c r="I840" s="15"/>
      <c r="J840" s="15"/>
      <c r="K840" s="15"/>
      <c r="L840" s="15"/>
      <c r="M840" s="15"/>
      <c r="N840" s="15"/>
      <c r="O840" s="15"/>
      <c r="P840" s="15"/>
      <c r="Q840" s="15"/>
      <c r="R840" s="15"/>
      <c r="T840" s="240"/>
      <c r="U840" s="240"/>
    </row>
    <row r="841">
      <c r="A841" s="15"/>
      <c r="B841" s="15"/>
      <c r="C841" s="15"/>
      <c r="D841" s="15"/>
      <c r="E841" s="15"/>
      <c r="F841" s="15"/>
      <c r="G841" s="15"/>
      <c r="H841" s="15"/>
      <c r="I841" s="15"/>
      <c r="J841" s="15"/>
      <c r="K841" s="15"/>
      <c r="L841" s="15"/>
      <c r="M841" s="15"/>
      <c r="N841" s="15"/>
      <c r="O841" s="15"/>
      <c r="P841" s="15"/>
      <c r="Q841" s="15"/>
      <c r="R841" s="15"/>
      <c r="T841" s="240"/>
      <c r="U841" s="240"/>
    </row>
    <row r="842">
      <c r="A842" s="15"/>
      <c r="B842" s="15"/>
      <c r="C842" s="15"/>
      <c r="D842" s="15"/>
      <c r="E842" s="15"/>
      <c r="F842" s="15"/>
      <c r="G842" s="15"/>
      <c r="H842" s="15"/>
      <c r="I842" s="15"/>
      <c r="J842" s="15"/>
      <c r="K842" s="15"/>
      <c r="L842" s="15"/>
      <c r="M842" s="15"/>
      <c r="N842" s="15"/>
      <c r="O842" s="15"/>
      <c r="P842" s="15"/>
      <c r="Q842" s="15"/>
      <c r="R842" s="15"/>
      <c r="T842" s="240"/>
      <c r="U842" s="240"/>
    </row>
    <row r="843">
      <c r="A843" s="15"/>
      <c r="B843" s="15"/>
      <c r="C843" s="15"/>
      <c r="D843" s="15"/>
      <c r="E843" s="15"/>
      <c r="F843" s="15"/>
      <c r="G843" s="15"/>
      <c r="H843" s="15"/>
      <c r="I843" s="15"/>
      <c r="J843" s="15"/>
      <c r="K843" s="15"/>
      <c r="L843" s="15"/>
      <c r="M843" s="15"/>
      <c r="N843" s="15"/>
      <c r="O843" s="15"/>
      <c r="P843" s="15"/>
      <c r="Q843" s="15"/>
      <c r="R843" s="15"/>
      <c r="T843" s="240"/>
      <c r="U843" s="240"/>
    </row>
    <row r="844">
      <c r="A844" s="15"/>
      <c r="B844" s="15"/>
      <c r="C844" s="15"/>
      <c r="D844" s="15"/>
      <c r="E844" s="15"/>
      <c r="F844" s="15"/>
      <c r="G844" s="15"/>
      <c r="H844" s="15"/>
      <c r="I844" s="15"/>
      <c r="J844" s="15"/>
      <c r="K844" s="15"/>
      <c r="L844" s="15"/>
      <c r="M844" s="15"/>
      <c r="N844" s="15"/>
      <c r="O844" s="15"/>
      <c r="P844" s="15"/>
      <c r="Q844" s="15"/>
      <c r="R844" s="15"/>
      <c r="T844" s="240"/>
      <c r="U844" s="240"/>
    </row>
    <row r="845">
      <c r="A845" s="15"/>
      <c r="B845" s="15"/>
      <c r="C845" s="15"/>
      <c r="D845" s="15"/>
      <c r="E845" s="15"/>
      <c r="F845" s="15"/>
      <c r="G845" s="15"/>
      <c r="H845" s="15"/>
      <c r="I845" s="15"/>
      <c r="J845" s="15"/>
      <c r="K845" s="15"/>
      <c r="L845" s="15"/>
      <c r="M845" s="15"/>
      <c r="N845" s="15"/>
      <c r="O845" s="15"/>
      <c r="P845" s="15"/>
      <c r="Q845" s="15"/>
      <c r="R845" s="15"/>
      <c r="T845" s="240"/>
      <c r="U845" s="240"/>
    </row>
    <row r="846">
      <c r="A846" s="15"/>
      <c r="B846" s="15"/>
      <c r="C846" s="15"/>
      <c r="D846" s="15"/>
      <c r="E846" s="15"/>
      <c r="F846" s="15"/>
      <c r="G846" s="15"/>
      <c r="H846" s="15"/>
      <c r="I846" s="15"/>
      <c r="J846" s="15"/>
      <c r="K846" s="15"/>
      <c r="L846" s="15"/>
      <c r="M846" s="15"/>
      <c r="N846" s="15"/>
      <c r="O846" s="15"/>
      <c r="P846" s="15"/>
      <c r="Q846" s="15"/>
      <c r="R846" s="15"/>
      <c r="T846" s="240"/>
      <c r="U846" s="240"/>
    </row>
    <row r="847">
      <c r="A847" s="15"/>
      <c r="B847" s="15"/>
      <c r="C847" s="15"/>
      <c r="D847" s="15"/>
      <c r="E847" s="15"/>
      <c r="F847" s="15"/>
      <c r="G847" s="15"/>
      <c r="H847" s="15"/>
      <c r="I847" s="15"/>
      <c r="J847" s="15"/>
      <c r="K847" s="15"/>
      <c r="L847" s="15"/>
      <c r="M847" s="15"/>
      <c r="N847" s="15"/>
      <c r="O847" s="15"/>
      <c r="P847" s="15"/>
      <c r="Q847" s="15"/>
      <c r="R847" s="15"/>
      <c r="T847" s="240"/>
      <c r="U847" s="240"/>
    </row>
    <row r="848">
      <c r="A848" s="15"/>
      <c r="B848" s="15"/>
      <c r="C848" s="15"/>
      <c r="D848" s="15"/>
      <c r="E848" s="15"/>
      <c r="F848" s="15"/>
      <c r="G848" s="15"/>
      <c r="H848" s="15"/>
      <c r="I848" s="15"/>
      <c r="J848" s="15"/>
      <c r="K848" s="15"/>
      <c r="L848" s="15"/>
      <c r="M848" s="15"/>
      <c r="N848" s="15"/>
      <c r="O848" s="15"/>
      <c r="P848" s="15"/>
      <c r="Q848" s="15"/>
      <c r="R848" s="15"/>
      <c r="T848" s="240"/>
      <c r="U848" s="240"/>
    </row>
    <row r="849">
      <c r="A849" s="15"/>
      <c r="B849" s="15"/>
      <c r="C849" s="15"/>
      <c r="D849" s="15"/>
      <c r="E849" s="15"/>
      <c r="F849" s="15"/>
      <c r="G849" s="15"/>
      <c r="H849" s="15"/>
      <c r="I849" s="15"/>
      <c r="J849" s="15"/>
      <c r="K849" s="15"/>
      <c r="L849" s="15"/>
      <c r="M849" s="15"/>
      <c r="N849" s="15"/>
      <c r="O849" s="15"/>
      <c r="P849" s="15"/>
      <c r="Q849" s="15"/>
      <c r="R849" s="15"/>
      <c r="T849" s="240"/>
      <c r="U849" s="240"/>
    </row>
    <row r="850">
      <c r="A850" s="15"/>
      <c r="B850" s="15"/>
      <c r="C850" s="15"/>
      <c r="D850" s="15"/>
      <c r="E850" s="15"/>
      <c r="F850" s="15"/>
      <c r="G850" s="15"/>
      <c r="H850" s="15"/>
      <c r="I850" s="15"/>
      <c r="J850" s="15"/>
      <c r="K850" s="15"/>
      <c r="L850" s="15"/>
      <c r="M850" s="15"/>
      <c r="N850" s="15"/>
      <c r="O850" s="15"/>
      <c r="P850" s="15"/>
      <c r="Q850" s="15"/>
      <c r="R850" s="15"/>
      <c r="T850" s="240"/>
      <c r="U850" s="240"/>
    </row>
    <row r="851">
      <c r="A851" s="15"/>
      <c r="B851" s="15"/>
      <c r="C851" s="15"/>
      <c r="D851" s="15"/>
      <c r="E851" s="15"/>
      <c r="F851" s="15"/>
      <c r="G851" s="15"/>
      <c r="H851" s="15"/>
      <c r="I851" s="15"/>
      <c r="J851" s="15"/>
      <c r="K851" s="15"/>
      <c r="L851" s="15"/>
      <c r="M851" s="15"/>
      <c r="N851" s="15"/>
      <c r="O851" s="15"/>
      <c r="P851" s="15"/>
      <c r="Q851" s="15"/>
      <c r="R851" s="15"/>
      <c r="T851" s="240"/>
      <c r="U851" s="240"/>
    </row>
    <row r="852">
      <c r="A852" s="15"/>
      <c r="B852" s="15"/>
      <c r="C852" s="15"/>
      <c r="D852" s="15"/>
      <c r="E852" s="15"/>
      <c r="F852" s="15"/>
      <c r="G852" s="15"/>
      <c r="H852" s="15"/>
      <c r="I852" s="15"/>
      <c r="J852" s="15"/>
      <c r="K852" s="15"/>
      <c r="L852" s="15"/>
      <c r="M852" s="15"/>
      <c r="N852" s="15"/>
      <c r="O852" s="15"/>
      <c r="P852" s="15"/>
      <c r="Q852" s="15"/>
      <c r="R852" s="15"/>
      <c r="T852" s="240"/>
      <c r="U852" s="240"/>
    </row>
    <row r="853">
      <c r="A853" s="15"/>
      <c r="B853" s="15"/>
      <c r="C853" s="15"/>
      <c r="D853" s="15"/>
      <c r="E853" s="15"/>
      <c r="F853" s="15"/>
      <c r="G853" s="15"/>
      <c r="H853" s="15"/>
      <c r="I853" s="15"/>
      <c r="J853" s="15"/>
      <c r="K853" s="15"/>
      <c r="L853" s="15"/>
      <c r="M853" s="15"/>
      <c r="N853" s="15"/>
      <c r="O853" s="15"/>
      <c r="P853" s="15"/>
      <c r="Q853" s="15"/>
      <c r="R853" s="15"/>
      <c r="T853" s="240"/>
      <c r="U853" s="240"/>
    </row>
    <row r="854">
      <c r="A854" s="15"/>
      <c r="B854" s="15"/>
      <c r="C854" s="15"/>
      <c r="D854" s="15"/>
      <c r="E854" s="15"/>
      <c r="F854" s="15"/>
      <c r="G854" s="15"/>
      <c r="H854" s="15"/>
      <c r="I854" s="15"/>
      <c r="J854" s="15"/>
      <c r="K854" s="15"/>
      <c r="L854" s="15"/>
      <c r="M854" s="15"/>
      <c r="N854" s="15"/>
      <c r="O854" s="15"/>
      <c r="P854" s="15"/>
      <c r="Q854" s="15"/>
      <c r="R854" s="15"/>
      <c r="T854" s="240"/>
      <c r="U854" s="240"/>
    </row>
    <row r="855">
      <c r="A855" s="15"/>
      <c r="B855" s="15"/>
      <c r="C855" s="15"/>
      <c r="D855" s="15"/>
      <c r="E855" s="15"/>
      <c r="F855" s="15"/>
      <c r="G855" s="15"/>
      <c r="H855" s="15"/>
      <c r="I855" s="15"/>
      <c r="J855" s="15"/>
      <c r="K855" s="15"/>
      <c r="L855" s="15"/>
      <c r="M855" s="15"/>
      <c r="N855" s="15"/>
      <c r="O855" s="15"/>
      <c r="P855" s="15"/>
      <c r="Q855" s="15"/>
      <c r="R855" s="15"/>
      <c r="T855" s="240"/>
      <c r="U855" s="240"/>
    </row>
    <row r="856">
      <c r="A856" s="15"/>
      <c r="B856" s="15"/>
      <c r="C856" s="15"/>
      <c r="D856" s="15"/>
      <c r="E856" s="15"/>
      <c r="F856" s="15"/>
      <c r="G856" s="15"/>
      <c r="H856" s="15"/>
      <c r="I856" s="15"/>
      <c r="J856" s="15"/>
      <c r="K856" s="15"/>
      <c r="L856" s="15"/>
      <c r="M856" s="15"/>
      <c r="N856" s="15"/>
      <c r="O856" s="15"/>
      <c r="P856" s="15"/>
      <c r="Q856" s="15"/>
      <c r="R856" s="15"/>
      <c r="T856" s="240"/>
      <c r="U856" s="240"/>
    </row>
    <row r="857">
      <c r="A857" s="15"/>
      <c r="B857" s="15"/>
      <c r="C857" s="15"/>
      <c r="D857" s="15"/>
      <c r="E857" s="15"/>
      <c r="F857" s="15"/>
      <c r="G857" s="15"/>
      <c r="H857" s="15"/>
      <c r="I857" s="15"/>
      <c r="J857" s="15"/>
      <c r="K857" s="15"/>
      <c r="L857" s="15"/>
      <c r="M857" s="15"/>
      <c r="N857" s="15"/>
      <c r="O857" s="15"/>
      <c r="P857" s="15"/>
      <c r="Q857" s="15"/>
      <c r="R857" s="15"/>
      <c r="T857" s="240"/>
      <c r="U857" s="240"/>
    </row>
    <row r="858">
      <c r="A858" s="15"/>
      <c r="B858" s="15"/>
      <c r="C858" s="15"/>
      <c r="D858" s="15"/>
      <c r="E858" s="15"/>
      <c r="F858" s="15"/>
      <c r="G858" s="15"/>
      <c r="H858" s="15"/>
      <c r="I858" s="15"/>
      <c r="J858" s="15"/>
      <c r="K858" s="15"/>
      <c r="L858" s="15"/>
      <c r="M858" s="15"/>
      <c r="N858" s="15"/>
      <c r="O858" s="15"/>
      <c r="P858" s="15"/>
      <c r="Q858" s="15"/>
      <c r="R858" s="15"/>
      <c r="T858" s="240"/>
      <c r="U858" s="240"/>
    </row>
    <row r="859">
      <c r="A859" s="15"/>
      <c r="B859" s="15"/>
      <c r="C859" s="15"/>
      <c r="D859" s="15"/>
      <c r="E859" s="15"/>
      <c r="F859" s="15"/>
      <c r="G859" s="15"/>
      <c r="H859" s="15"/>
      <c r="I859" s="15"/>
      <c r="J859" s="15"/>
      <c r="K859" s="15"/>
      <c r="L859" s="15"/>
      <c r="M859" s="15"/>
      <c r="N859" s="15"/>
      <c r="O859" s="15"/>
      <c r="P859" s="15"/>
      <c r="Q859" s="15"/>
      <c r="R859" s="15"/>
      <c r="T859" s="240"/>
      <c r="U859" s="240"/>
    </row>
    <row r="860">
      <c r="A860" s="15"/>
      <c r="B860" s="15"/>
      <c r="C860" s="15"/>
      <c r="D860" s="15"/>
      <c r="E860" s="15"/>
      <c r="F860" s="15"/>
      <c r="G860" s="15"/>
      <c r="H860" s="15"/>
      <c r="I860" s="15"/>
      <c r="J860" s="15"/>
      <c r="K860" s="15"/>
      <c r="L860" s="15"/>
      <c r="M860" s="15"/>
      <c r="N860" s="15"/>
      <c r="O860" s="15"/>
      <c r="P860" s="15"/>
      <c r="Q860" s="15"/>
      <c r="R860" s="15"/>
      <c r="T860" s="240"/>
      <c r="U860" s="240"/>
    </row>
    <row r="861">
      <c r="A861" s="15"/>
      <c r="B861" s="15"/>
      <c r="C861" s="15"/>
      <c r="D861" s="15"/>
      <c r="E861" s="15"/>
      <c r="F861" s="15"/>
      <c r="G861" s="15"/>
      <c r="H861" s="15"/>
      <c r="I861" s="15"/>
      <c r="J861" s="15"/>
      <c r="K861" s="15"/>
      <c r="L861" s="15"/>
      <c r="M861" s="15"/>
      <c r="N861" s="15"/>
      <c r="O861" s="15"/>
      <c r="P861" s="15"/>
      <c r="Q861" s="15"/>
      <c r="R861" s="15"/>
      <c r="T861" s="240"/>
      <c r="U861" s="240"/>
    </row>
    <row r="862">
      <c r="A862" s="15"/>
      <c r="B862" s="15"/>
      <c r="C862" s="15"/>
      <c r="D862" s="15"/>
      <c r="E862" s="15"/>
      <c r="F862" s="15"/>
      <c r="G862" s="15"/>
      <c r="H862" s="15"/>
      <c r="I862" s="15"/>
      <c r="J862" s="15"/>
      <c r="K862" s="15"/>
      <c r="L862" s="15"/>
      <c r="M862" s="15"/>
      <c r="N862" s="15"/>
      <c r="O862" s="15"/>
      <c r="P862" s="15"/>
      <c r="Q862" s="15"/>
      <c r="R862" s="15"/>
      <c r="T862" s="240"/>
      <c r="U862" s="240"/>
    </row>
    <row r="863">
      <c r="A863" s="15"/>
      <c r="B863" s="15"/>
      <c r="C863" s="15"/>
      <c r="D863" s="15"/>
      <c r="E863" s="15"/>
      <c r="F863" s="15"/>
      <c r="G863" s="15"/>
      <c r="H863" s="15"/>
      <c r="I863" s="15"/>
      <c r="J863" s="15"/>
      <c r="K863" s="15"/>
      <c r="L863" s="15"/>
      <c r="M863" s="15"/>
      <c r="N863" s="15"/>
      <c r="O863" s="15"/>
      <c r="P863" s="15"/>
      <c r="Q863" s="15"/>
      <c r="R863" s="15"/>
      <c r="T863" s="240"/>
      <c r="U863" s="240"/>
    </row>
    <row r="864">
      <c r="A864" s="15"/>
      <c r="B864" s="15"/>
      <c r="C864" s="15"/>
      <c r="D864" s="15"/>
      <c r="E864" s="15"/>
      <c r="F864" s="15"/>
      <c r="G864" s="15"/>
      <c r="H864" s="15"/>
      <c r="I864" s="15"/>
      <c r="J864" s="15"/>
      <c r="K864" s="15"/>
      <c r="L864" s="15"/>
      <c r="M864" s="15"/>
      <c r="N864" s="15"/>
      <c r="O864" s="15"/>
      <c r="P864" s="15"/>
      <c r="Q864" s="15"/>
      <c r="R864" s="15"/>
      <c r="T864" s="240"/>
      <c r="U864" s="240"/>
    </row>
    <row r="865">
      <c r="A865" s="15"/>
      <c r="B865" s="15"/>
      <c r="C865" s="15"/>
      <c r="D865" s="15"/>
      <c r="E865" s="15"/>
      <c r="F865" s="15"/>
      <c r="G865" s="15"/>
      <c r="H865" s="15"/>
      <c r="I865" s="15"/>
      <c r="J865" s="15"/>
      <c r="K865" s="15"/>
      <c r="L865" s="15"/>
      <c r="M865" s="15"/>
      <c r="N865" s="15"/>
      <c r="O865" s="15"/>
      <c r="P865" s="15"/>
      <c r="Q865" s="15"/>
      <c r="R865" s="15"/>
      <c r="T865" s="240"/>
      <c r="U865" s="240"/>
    </row>
    <row r="866">
      <c r="A866" s="15"/>
      <c r="B866" s="15"/>
      <c r="C866" s="15"/>
      <c r="D866" s="15"/>
      <c r="E866" s="15"/>
      <c r="F866" s="15"/>
      <c r="G866" s="15"/>
      <c r="H866" s="15"/>
      <c r="I866" s="15"/>
      <c r="J866" s="15"/>
      <c r="K866" s="15"/>
      <c r="L866" s="15"/>
      <c r="M866" s="15"/>
      <c r="N866" s="15"/>
      <c r="O866" s="15"/>
      <c r="P866" s="15"/>
      <c r="Q866" s="15"/>
      <c r="R866" s="15"/>
      <c r="T866" s="240"/>
      <c r="U866" s="240"/>
    </row>
    <row r="867">
      <c r="A867" s="15"/>
      <c r="B867" s="15"/>
      <c r="C867" s="15"/>
      <c r="D867" s="15"/>
      <c r="E867" s="15"/>
      <c r="F867" s="15"/>
      <c r="G867" s="15"/>
      <c r="H867" s="15"/>
      <c r="I867" s="15"/>
      <c r="J867" s="15"/>
      <c r="K867" s="15"/>
      <c r="L867" s="15"/>
      <c r="M867" s="15"/>
      <c r="N867" s="15"/>
      <c r="O867" s="15"/>
      <c r="P867" s="15"/>
      <c r="Q867" s="15"/>
      <c r="R867" s="15"/>
      <c r="T867" s="240"/>
      <c r="U867" s="240"/>
    </row>
    <row r="868">
      <c r="A868" s="15"/>
      <c r="B868" s="15"/>
      <c r="C868" s="15"/>
      <c r="D868" s="15"/>
      <c r="E868" s="15"/>
      <c r="F868" s="15"/>
      <c r="G868" s="15"/>
      <c r="H868" s="15"/>
      <c r="I868" s="15"/>
      <c r="J868" s="15"/>
      <c r="K868" s="15"/>
      <c r="L868" s="15"/>
      <c r="M868" s="15"/>
      <c r="N868" s="15"/>
      <c r="O868" s="15"/>
      <c r="P868" s="15"/>
      <c r="Q868" s="15"/>
      <c r="R868" s="15"/>
      <c r="T868" s="240"/>
      <c r="U868" s="240"/>
    </row>
    <row r="869">
      <c r="A869" s="15"/>
      <c r="B869" s="15"/>
      <c r="C869" s="15"/>
      <c r="D869" s="15"/>
      <c r="E869" s="15"/>
      <c r="F869" s="15"/>
      <c r="G869" s="15"/>
      <c r="H869" s="15"/>
      <c r="I869" s="15"/>
      <c r="J869" s="15"/>
      <c r="K869" s="15"/>
      <c r="L869" s="15"/>
      <c r="M869" s="15"/>
      <c r="N869" s="15"/>
      <c r="O869" s="15"/>
      <c r="P869" s="15"/>
      <c r="Q869" s="15"/>
      <c r="R869" s="15"/>
      <c r="T869" s="240"/>
      <c r="U869" s="240"/>
    </row>
    <row r="870">
      <c r="A870" s="15"/>
      <c r="B870" s="15"/>
      <c r="C870" s="15"/>
      <c r="D870" s="15"/>
      <c r="E870" s="15"/>
      <c r="F870" s="15"/>
      <c r="G870" s="15"/>
      <c r="H870" s="15"/>
      <c r="I870" s="15"/>
      <c r="J870" s="15"/>
      <c r="K870" s="15"/>
      <c r="L870" s="15"/>
      <c r="M870" s="15"/>
      <c r="N870" s="15"/>
      <c r="O870" s="15"/>
      <c r="P870" s="15"/>
      <c r="Q870" s="15"/>
      <c r="R870" s="15"/>
      <c r="T870" s="240"/>
      <c r="U870" s="240"/>
    </row>
    <row r="871">
      <c r="A871" s="15"/>
      <c r="B871" s="15"/>
      <c r="C871" s="15"/>
      <c r="D871" s="15"/>
      <c r="E871" s="15"/>
      <c r="F871" s="15"/>
      <c r="G871" s="15"/>
      <c r="H871" s="15"/>
      <c r="I871" s="15"/>
      <c r="J871" s="15"/>
      <c r="K871" s="15"/>
      <c r="L871" s="15"/>
      <c r="M871" s="15"/>
      <c r="N871" s="15"/>
      <c r="O871" s="15"/>
      <c r="P871" s="15"/>
      <c r="Q871" s="15"/>
      <c r="R871" s="15"/>
      <c r="T871" s="240"/>
      <c r="U871" s="240"/>
    </row>
    <row r="872">
      <c r="A872" s="15"/>
      <c r="B872" s="15"/>
      <c r="C872" s="15"/>
      <c r="D872" s="15"/>
      <c r="E872" s="15"/>
      <c r="F872" s="15"/>
      <c r="G872" s="15"/>
      <c r="H872" s="15"/>
      <c r="I872" s="15"/>
      <c r="J872" s="15"/>
      <c r="K872" s="15"/>
      <c r="L872" s="15"/>
      <c r="M872" s="15"/>
      <c r="N872" s="15"/>
      <c r="O872" s="15"/>
      <c r="P872" s="15"/>
      <c r="Q872" s="15"/>
      <c r="R872" s="15"/>
      <c r="T872" s="240"/>
      <c r="U872" s="240"/>
    </row>
    <row r="873">
      <c r="A873" s="15"/>
      <c r="B873" s="15"/>
      <c r="C873" s="15"/>
      <c r="D873" s="15"/>
      <c r="E873" s="15"/>
      <c r="F873" s="15"/>
      <c r="G873" s="15"/>
      <c r="H873" s="15"/>
      <c r="I873" s="15"/>
      <c r="J873" s="15"/>
      <c r="K873" s="15"/>
      <c r="L873" s="15"/>
      <c r="M873" s="15"/>
      <c r="N873" s="15"/>
      <c r="O873" s="15"/>
      <c r="P873" s="15"/>
      <c r="Q873" s="15"/>
      <c r="R873" s="15"/>
      <c r="T873" s="240"/>
      <c r="U873" s="240"/>
    </row>
    <row r="874">
      <c r="A874" s="15"/>
      <c r="B874" s="15"/>
      <c r="C874" s="15"/>
      <c r="D874" s="15"/>
      <c r="E874" s="15"/>
      <c r="F874" s="15"/>
      <c r="G874" s="15"/>
      <c r="H874" s="15"/>
      <c r="I874" s="15"/>
      <c r="J874" s="15"/>
      <c r="K874" s="15"/>
      <c r="L874" s="15"/>
      <c r="M874" s="15"/>
      <c r="N874" s="15"/>
      <c r="O874" s="15"/>
      <c r="P874" s="15"/>
      <c r="Q874" s="15"/>
      <c r="R874" s="15"/>
      <c r="T874" s="240"/>
      <c r="U874" s="240"/>
    </row>
    <row r="875">
      <c r="A875" s="15"/>
      <c r="B875" s="15"/>
      <c r="C875" s="15"/>
      <c r="D875" s="15"/>
      <c r="E875" s="15"/>
      <c r="F875" s="15"/>
      <c r="G875" s="15"/>
      <c r="H875" s="15"/>
      <c r="I875" s="15"/>
      <c r="J875" s="15"/>
      <c r="K875" s="15"/>
      <c r="L875" s="15"/>
      <c r="M875" s="15"/>
      <c r="N875" s="15"/>
      <c r="O875" s="15"/>
      <c r="P875" s="15"/>
      <c r="Q875" s="15"/>
      <c r="R875" s="15"/>
      <c r="T875" s="240"/>
      <c r="U875" s="240"/>
    </row>
    <row r="876">
      <c r="A876" s="15"/>
      <c r="B876" s="15"/>
      <c r="C876" s="15"/>
      <c r="D876" s="15"/>
      <c r="E876" s="15"/>
      <c r="F876" s="15"/>
      <c r="G876" s="15"/>
      <c r="H876" s="15"/>
      <c r="I876" s="15"/>
      <c r="J876" s="15"/>
      <c r="K876" s="15"/>
      <c r="L876" s="15"/>
      <c r="M876" s="15"/>
      <c r="N876" s="15"/>
      <c r="O876" s="15"/>
      <c r="P876" s="15"/>
      <c r="Q876" s="15"/>
      <c r="R876" s="15"/>
      <c r="T876" s="240"/>
      <c r="U876" s="240"/>
    </row>
    <row r="877">
      <c r="A877" s="15"/>
      <c r="B877" s="15"/>
      <c r="C877" s="15"/>
      <c r="D877" s="15"/>
      <c r="E877" s="15"/>
      <c r="F877" s="15"/>
      <c r="G877" s="15"/>
      <c r="H877" s="15"/>
      <c r="I877" s="15"/>
      <c r="J877" s="15"/>
      <c r="K877" s="15"/>
      <c r="L877" s="15"/>
      <c r="M877" s="15"/>
      <c r="N877" s="15"/>
      <c r="O877" s="15"/>
      <c r="P877" s="15"/>
      <c r="Q877" s="15"/>
      <c r="R877" s="15"/>
      <c r="T877" s="240"/>
      <c r="U877" s="240"/>
    </row>
    <row r="878">
      <c r="A878" s="15"/>
      <c r="B878" s="15"/>
      <c r="C878" s="15"/>
      <c r="D878" s="15"/>
      <c r="E878" s="15"/>
      <c r="F878" s="15"/>
      <c r="G878" s="15"/>
      <c r="H878" s="15"/>
      <c r="I878" s="15"/>
      <c r="J878" s="15"/>
      <c r="K878" s="15"/>
      <c r="L878" s="15"/>
      <c r="M878" s="15"/>
      <c r="N878" s="15"/>
      <c r="O878" s="15"/>
      <c r="P878" s="15"/>
      <c r="Q878" s="15"/>
      <c r="R878" s="15"/>
      <c r="T878" s="240"/>
      <c r="U878" s="240"/>
    </row>
    <row r="879">
      <c r="A879" s="15"/>
      <c r="B879" s="15"/>
      <c r="C879" s="15"/>
      <c r="D879" s="15"/>
      <c r="E879" s="15"/>
      <c r="F879" s="15"/>
      <c r="G879" s="15"/>
      <c r="H879" s="15"/>
      <c r="I879" s="15"/>
      <c r="J879" s="15"/>
      <c r="K879" s="15"/>
      <c r="L879" s="15"/>
      <c r="M879" s="15"/>
      <c r="N879" s="15"/>
      <c r="O879" s="15"/>
      <c r="P879" s="15"/>
      <c r="Q879" s="15"/>
      <c r="R879" s="15"/>
      <c r="T879" s="240"/>
      <c r="U879" s="240"/>
    </row>
    <row r="880">
      <c r="A880" s="15"/>
      <c r="B880" s="15"/>
      <c r="C880" s="15"/>
      <c r="D880" s="15"/>
      <c r="E880" s="15"/>
      <c r="F880" s="15"/>
      <c r="G880" s="15"/>
      <c r="H880" s="15"/>
      <c r="I880" s="15"/>
      <c r="J880" s="15"/>
      <c r="K880" s="15"/>
      <c r="L880" s="15"/>
      <c r="M880" s="15"/>
      <c r="N880" s="15"/>
      <c r="O880" s="15"/>
      <c r="P880" s="15"/>
      <c r="Q880" s="15"/>
      <c r="R880" s="15"/>
      <c r="T880" s="240"/>
      <c r="U880" s="240"/>
    </row>
    <row r="881">
      <c r="A881" s="15"/>
      <c r="B881" s="15"/>
      <c r="C881" s="15"/>
      <c r="D881" s="15"/>
      <c r="E881" s="15"/>
      <c r="F881" s="15"/>
      <c r="G881" s="15"/>
      <c r="H881" s="15"/>
      <c r="I881" s="15"/>
      <c r="J881" s="15"/>
      <c r="K881" s="15"/>
      <c r="L881" s="15"/>
      <c r="M881" s="15"/>
      <c r="N881" s="15"/>
      <c r="O881" s="15"/>
      <c r="P881" s="15"/>
      <c r="Q881" s="15"/>
      <c r="R881" s="15"/>
      <c r="T881" s="240"/>
      <c r="U881" s="240"/>
    </row>
    <row r="882">
      <c r="A882" s="15"/>
      <c r="B882" s="15"/>
      <c r="C882" s="15"/>
      <c r="D882" s="15"/>
      <c r="E882" s="15"/>
      <c r="F882" s="15"/>
      <c r="G882" s="15"/>
      <c r="H882" s="15"/>
      <c r="I882" s="15"/>
      <c r="J882" s="15"/>
      <c r="K882" s="15"/>
      <c r="L882" s="15"/>
      <c r="M882" s="15"/>
      <c r="N882" s="15"/>
      <c r="O882" s="15"/>
      <c r="P882" s="15"/>
      <c r="Q882" s="15"/>
      <c r="R882" s="15"/>
      <c r="T882" s="240"/>
      <c r="U882" s="240"/>
    </row>
    <row r="883">
      <c r="A883" s="15"/>
      <c r="B883" s="15"/>
      <c r="C883" s="15"/>
      <c r="D883" s="15"/>
      <c r="E883" s="15"/>
      <c r="F883" s="15"/>
      <c r="G883" s="15"/>
      <c r="H883" s="15"/>
      <c r="I883" s="15"/>
      <c r="J883" s="15"/>
      <c r="K883" s="15"/>
      <c r="L883" s="15"/>
      <c r="M883" s="15"/>
      <c r="N883" s="15"/>
      <c r="O883" s="15"/>
      <c r="P883" s="15"/>
      <c r="Q883" s="15"/>
      <c r="R883" s="15"/>
      <c r="T883" s="240"/>
      <c r="U883" s="240"/>
    </row>
    <row r="884">
      <c r="A884" s="15"/>
      <c r="B884" s="15"/>
      <c r="C884" s="15"/>
      <c r="D884" s="15"/>
      <c r="E884" s="15"/>
      <c r="F884" s="15"/>
      <c r="G884" s="15"/>
      <c r="H884" s="15"/>
      <c r="I884" s="15"/>
      <c r="J884" s="15"/>
      <c r="K884" s="15"/>
      <c r="L884" s="15"/>
      <c r="M884" s="15"/>
      <c r="N884" s="15"/>
      <c r="O884" s="15"/>
      <c r="P884" s="15"/>
      <c r="Q884" s="15"/>
      <c r="R884" s="15"/>
      <c r="T884" s="240"/>
      <c r="U884" s="240"/>
    </row>
    <row r="885">
      <c r="A885" s="15"/>
      <c r="B885" s="15"/>
      <c r="C885" s="15"/>
      <c r="D885" s="15"/>
      <c r="E885" s="15"/>
      <c r="F885" s="15"/>
      <c r="G885" s="15"/>
      <c r="H885" s="15"/>
      <c r="I885" s="15"/>
      <c r="J885" s="15"/>
      <c r="K885" s="15"/>
      <c r="L885" s="15"/>
      <c r="M885" s="15"/>
      <c r="N885" s="15"/>
      <c r="O885" s="15"/>
      <c r="P885" s="15"/>
      <c r="Q885" s="15"/>
      <c r="R885" s="15"/>
      <c r="T885" s="240"/>
      <c r="U885" s="240"/>
    </row>
    <row r="886">
      <c r="A886" s="15"/>
      <c r="B886" s="15"/>
      <c r="C886" s="15"/>
      <c r="D886" s="15"/>
      <c r="E886" s="15"/>
      <c r="F886" s="15"/>
      <c r="G886" s="15"/>
      <c r="H886" s="15"/>
      <c r="I886" s="15"/>
      <c r="J886" s="15"/>
      <c r="K886" s="15"/>
      <c r="L886" s="15"/>
      <c r="M886" s="15"/>
      <c r="N886" s="15"/>
      <c r="O886" s="15"/>
      <c r="P886" s="15"/>
      <c r="Q886" s="15"/>
      <c r="R886" s="15"/>
      <c r="T886" s="240"/>
      <c r="U886" s="240"/>
    </row>
    <row r="887">
      <c r="A887" s="15"/>
      <c r="B887" s="15"/>
      <c r="C887" s="15"/>
      <c r="D887" s="15"/>
      <c r="E887" s="15"/>
      <c r="F887" s="15"/>
      <c r="G887" s="15"/>
      <c r="H887" s="15"/>
      <c r="I887" s="15"/>
      <c r="J887" s="15"/>
      <c r="K887" s="15"/>
      <c r="L887" s="15"/>
      <c r="M887" s="15"/>
      <c r="N887" s="15"/>
      <c r="O887" s="15"/>
      <c r="P887" s="15"/>
      <c r="Q887" s="15"/>
      <c r="R887" s="15"/>
      <c r="T887" s="240"/>
      <c r="U887" s="240"/>
    </row>
    <row r="888">
      <c r="A888" s="15"/>
      <c r="B888" s="15"/>
      <c r="C888" s="15"/>
      <c r="D888" s="15"/>
      <c r="E888" s="15"/>
      <c r="F888" s="15"/>
      <c r="G888" s="15"/>
      <c r="H888" s="15"/>
      <c r="I888" s="15"/>
      <c r="J888" s="15"/>
      <c r="K888" s="15"/>
      <c r="L888" s="15"/>
      <c r="M888" s="15"/>
      <c r="N888" s="15"/>
      <c r="O888" s="15"/>
      <c r="P888" s="15"/>
      <c r="Q888" s="15"/>
      <c r="R888" s="15"/>
      <c r="T888" s="240"/>
      <c r="U888" s="240"/>
    </row>
    <row r="889">
      <c r="A889" s="15"/>
      <c r="B889" s="15"/>
      <c r="C889" s="15"/>
      <c r="D889" s="15"/>
      <c r="E889" s="15"/>
      <c r="F889" s="15"/>
      <c r="G889" s="15"/>
      <c r="H889" s="15"/>
      <c r="I889" s="15"/>
      <c r="J889" s="15"/>
      <c r="K889" s="15"/>
      <c r="L889" s="15"/>
      <c r="M889" s="15"/>
      <c r="N889" s="15"/>
      <c r="O889" s="15"/>
      <c r="P889" s="15"/>
      <c r="Q889" s="15"/>
      <c r="R889" s="15"/>
      <c r="T889" s="240"/>
      <c r="U889" s="240"/>
    </row>
    <row r="890">
      <c r="A890" s="15"/>
      <c r="B890" s="15"/>
      <c r="C890" s="15"/>
      <c r="D890" s="15"/>
      <c r="E890" s="15"/>
      <c r="F890" s="15"/>
      <c r="G890" s="15"/>
      <c r="H890" s="15"/>
      <c r="I890" s="15"/>
      <c r="J890" s="15"/>
      <c r="K890" s="15"/>
      <c r="L890" s="15"/>
      <c r="M890" s="15"/>
      <c r="N890" s="15"/>
      <c r="O890" s="15"/>
      <c r="P890" s="15"/>
      <c r="Q890" s="15"/>
      <c r="R890" s="15"/>
      <c r="T890" s="240"/>
      <c r="U890" s="240"/>
    </row>
    <row r="891">
      <c r="A891" s="15"/>
      <c r="B891" s="15"/>
      <c r="C891" s="15"/>
      <c r="D891" s="15"/>
      <c r="E891" s="15"/>
      <c r="F891" s="15"/>
      <c r="G891" s="15"/>
      <c r="H891" s="15"/>
      <c r="I891" s="15"/>
      <c r="J891" s="15"/>
      <c r="K891" s="15"/>
      <c r="L891" s="15"/>
      <c r="M891" s="15"/>
      <c r="N891" s="15"/>
      <c r="O891" s="15"/>
      <c r="P891" s="15"/>
      <c r="Q891" s="15"/>
      <c r="R891" s="15"/>
      <c r="T891" s="240"/>
      <c r="U891" s="240"/>
    </row>
    <row r="892">
      <c r="A892" s="15"/>
      <c r="B892" s="15"/>
      <c r="C892" s="15"/>
      <c r="D892" s="15"/>
      <c r="E892" s="15"/>
      <c r="F892" s="15"/>
      <c r="G892" s="15"/>
      <c r="H892" s="15"/>
      <c r="I892" s="15"/>
      <c r="J892" s="15"/>
      <c r="K892" s="15"/>
      <c r="L892" s="15"/>
      <c r="M892" s="15"/>
      <c r="N892" s="15"/>
      <c r="O892" s="15"/>
      <c r="P892" s="15"/>
      <c r="Q892" s="15"/>
      <c r="R892" s="15"/>
      <c r="T892" s="240"/>
      <c r="U892" s="240"/>
    </row>
    <row r="893">
      <c r="A893" s="15"/>
      <c r="B893" s="15"/>
      <c r="C893" s="15"/>
      <c r="D893" s="15"/>
      <c r="E893" s="15"/>
      <c r="F893" s="15"/>
      <c r="G893" s="15"/>
      <c r="H893" s="15"/>
      <c r="I893" s="15"/>
      <c r="J893" s="15"/>
      <c r="K893" s="15"/>
      <c r="L893" s="15"/>
      <c r="M893" s="15"/>
      <c r="N893" s="15"/>
      <c r="O893" s="15"/>
      <c r="P893" s="15"/>
      <c r="Q893" s="15"/>
      <c r="R893" s="15"/>
      <c r="T893" s="240"/>
      <c r="U893" s="240"/>
    </row>
    <row r="894">
      <c r="A894" s="15"/>
      <c r="B894" s="15"/>
      <c r="C894" s="15"/>
      <c r="D894" s="15"/>
      <c r="E894" s="15"/>
      <c r="F894" s="15"/>
      <c r="G894" s="15"/>
      <c r="H894" s="15"/>
      <c r="I894" s="15"/>
      <c r="J894" s="15"/>
      <c r="K894" s="15"/>
      <c r="L894" s="15"/>
      <c r="M894" s="15"/>
      <c r="N894" s="15"/>
      <c r="O894" s="15"/>
      <c r="P894" s="15"/>
      <c r="Q894" s="15"/>
      <c r="R894" s="15"/>
      <c r="T894" s="240"/>
      <c r="U894" s="240"/>
    </row>
    <row r="895">
      <c r="A895" s="15"/>
      <c r="B895" s="15"/>
      <c r="C895" s="15"/>
      <c r="D895" s="15"/>
      <c r="E895" s="15"/>
      <c r="F895" s="15"/>
      <c r="G895" s="15"/>
      <c r="H895" s="15"/>
      <c r="I895" s="15"/>
      <c r="J895" s="15"/>
      <c r="K895" s="15"/>
      <c r="L895" s="15"/>
      <c r="M895" s="15"/>
      <c r="N895" s="15"/>
      <c r="O895" s="15"/>
      <c r="P895" s="15"/>
      <c r="Q895" s="15"/>
      <c r="R895" s="15"/>
      <c r="T895" s="240"/>
      <c r="U895" s="240"/>
    </row>
    <row r="896">
      <c r="A896" s="15"/>
      <c r="B896" s="15"/>
      <c r="C896" s="15"/>
      <c r="D896" s="15"/>
      <c r="E896" s="15"/>
      <c r="F896" s="15"/>
      <c r="G896" s="15"/>
      <c r="H896" s="15"/>
      <c r="I896" s="15"/>
      <c r="J896" s="15"/>
      <c r="K896" s="15"/>
      <c r="L896" s="15"/>
      <c r="M896" s="15"/>
      <c r="N896" s="15"/>
      <c r="O896" s="15"/>
      <c r="P896" s="15"/>
      <c r="Q896" s="15"/>
      <c r="R896" s="15"/>
      <c r="T896" s="240"/>
      <c r="U896" s="240"/>
    </row>
    <row r="897">
      <c r="A897" s="15"/>
      <c r="B897" s="15"/>
      <c r="C897" s="15"/>
      <c r="D897" s="15"/>
      <c r="E897" s="15"/>
      <c r="F897" s="15"/>
      <c r="G897" s="15"/>
      <c r="H897" s="15"/>
      <c r="I897" s="15"/>
      <c r="J897" s="15"/>
      <c r="K897" s="15"/>
      <c r="L897" s="15"/>
      <c r="M897" s="15"/>
      <c r="N897" s="15"/>
      <c r="O897" s="15"/>
      <c r="P897" s="15"/>
      <c r="Q897" s="15"/>
      <c r="R897" s="15"/>
      <c r="T897" s="240"/>
      <c r="U897" s="240"/>
    </row>
    <row r="898">
      <c r="A898" s="15"/>
      <c r="B898" s="15"/>
      <c r="C898" s="15"/>
      <c r="D898" s="15"/>
      <c r="E898" s="15"/>
      <c r="F898" s="15"/>
      <c r="G898" s="15"/>
      <c r="H898" s="15"/>
      <c r="I898" s="15"/>
      <c r="J898" s="15"/>
      <c r="K898" s="15"/>
      <c r="L898" s="15"/>
      <c r="M898" s="15"/>
      <c r="N898" s="15"/>
      <c r="O898" s="15"/>
      <c r="P898" s="15"/>
      <c r="Q898" s="15"/>
      <c r="R898" s="15"/>
      <c r="T898" s="240"/>
      <c r="U898" s="240"/>
    </row>
    <row r="899">
      <c r="A899" s="15"/>
      <c r="B899" s="15"/>
      <c r="C899" s="15"/>
      <c r="D899" s="15"/>
      <c r="E899" s="15"/>
      <c r="F899" s="15"/>
      <c r="G899" s="15"/>
      <c r="H899" s="15"/>
      <c r="I899" s="15"/>
      <c r="J899" s="15"/>
      <c r="K899" s="15"/>
      <c r="L899" s="15"/>
      <c r="M899" s="15"/>
      <c r="N899" s="15"/>
      <c r="O899" s="15"/>
      <c r="P899" s="15"/>
      <c r="Q899" s="15"/>
      <c r="R899" s="15"/>
      <c r="T899" s="240"/>
      <c r="U899" s="240"/>
    </row>
    <row r="900">
      <c r="A900" s="15"/>
      <c r="B900" s="15"/>
      <c r="C900" s="15"/>
      <c r="D900" s="15"/>
      <c r="E900" s="15"/>
      <c r="F900" s="15"/>
      <c r="G900" s="15"/>
      <c r="H900" s="15"/>
      <c r="I900" s="15"/>
      <c r="J900" s="15"/>
      <c r="K900" s="15"/>
      <c r="L900" s="15"/>
      <c r="M900" s="15"/>
      <c r="N900" s="15"/>
      <c r="O900" s="15"/>
      <c r="P900" s="15"/>
      <c r="Q900" s="15"/>
      <c r="R900" s="15"/>
      <c r="T900" s="240"/>
      <c r="U900" s="240"/>
    </row>
    <row r="901">
      <c r="A901" s="15"/>
      <c r="B901" s="15"/>
      <c r="C901" s="15"/>
      <c r="D901" s="15"/>
      <c r="E901" s="15"/>
      <c r="F901" s="15"/>
      <c r="G901" s="15"/>
      <c r="H901" s="15"/>
      <c r="I901" s="15"/>
      <c r="J901" s="15"/>
      <c r="K901" s="15"/>
      <c r="L901" s="15"/>
      <c r="M901" s="15"/>
      <c r="N901" s="15"/>
      <c r="O901" s="15"/>
      <c r="P901" s="15"/>
      <c r="Q901" s="15"/>
      <c r="R901" s="15"/>
      <c r="T901" s="240"/>
      <c r="U901" s="240"/>
    </row>
    <row r="902">
      <c r="A902" s="15"/>
      <c r="B902" s="15"/>
      <c r="C902" s="15"/>
      <c r="D902" s="15"/>
      <c r="E902" s="15"/>
      <c r="F902" s="15"/>
      <c r="G902" s="15"/>
      <c r="H902" s="15"/>
      <c r="I902" s="15"/>
      <c r="J902" s="15"/>
      <c r="K902" s="15"/>
      <c r="L902" s="15"/>
      <c r="M902" s="15"/>
      <c r="N902" s="15"/>
      <c r="O902" s="15"/>
      <c r="P902" s="15"/>
      <c r="Q902" s="15"/>
      <c r="R902" s="15"/>
      <c r="T902" s="240"/>
      <c r="U902" s="240"/>
    </row>
    <row r="903">
      <c r="A903" s="15"/>
      <c r="B903" s="15"/>
      <c r="C903" s="15"/>
      <c r="D903" s="15"/>
      <c r="E903" s="15"/>
      <c r="F903" s="15"/>
      <c r="G903" s="15"/>
      <c r="H903" s="15"/>
      <c r="I903" s="15"/>
      <c r="J903" s="15"/>
      <c r="K903" s="15"/>
      <c r="L903" s="15"/>
      <c r="M903" s="15"/>
      <c r="N903" s="15"/>
      <c r="O903" s="15"/>
      <c r="P903" s="15"/>
      <c r="Q903" s="15"/>
      <c r="R903" s="15"/>
      <c r="T903" s="240"/>
      <c r="U903" s="240"/>
    </row>
    <row r="904">
      <c r="A904" s="15"/>
      <c r="B904" s="15"/>
      <c r="C904" s="15"/>
      <c r="D904" s="15"/>
      <c r="E904" s="15"/>
      <c r="F904" s="15"/>
      <c r="G904" s="15"/>
      <c r="H904" s="15"/>
      <c r="I904" s="15"/>
      <c r="J904" s="15"/>
      <c r="K904" s="15"/>
      <c r="L904" s="15"/>
      <c r="M904" s="15"/>
      <c r="N904" s="15"/>
      <c r="O904" s="15"/>
      <c r="P904" s="15"/>
      <c r="Q904" s="15"/>
      <c r="R904" s="15"/>
      <c r="T904" s="240"/>
      <c r="U904" s="240"/>
    </row>
    <row r="905">
      <c r="A905" s="15"/>
      <c r="B905" s="15"/>
      <c r="C905" s="15"/>
      <c r="D905" s="15"/>
      <c r="E905" s="15"/>
      <c r="F905" s="15"/>
      <c r="G905" s="15"/>
      <c r="H905" s="15"/>
      <c r="I905" s="15"/>
      <c r="J905" s="15"/>
      <c r="K905" s="15"/>
      <c r="L905" s="15"/>
      <c r="M905" s="15"/>
      <c r="N905" s="15"/>
      <c r="O905" s="15"/>
      <c r="P905" s="15"/>
      <c r="Q905" s="15"/>
      <c r="R905" s="15"/>
      <c r="T905" s="240"/>
      <c r="U905" s="240"/>
    </row>
    <row r="906">
      <c r="A906" s="15"/>
      <c r="B906" s="15"/>
      <c r="C906" s="15"/>
      <c r="D906" s="15"/>
      <c r="E906" s="15"/>
      <c r="F906" s="15"/>
      <c r="G906" s="15"/>
      <c r="H906" s="15"/>
      <c r="I906" s="15"/>
      <c r="J906" s="15"/>
      <c r="K906" s="15"/>
      <c r="L906" s="15"/>
      <c r="M906" s="15"/>
      <c r="N906" s="15"/>
      <c r="O906" s="15"/>
      <c r="P906" s="15"/>
      <c r="Q906" s="15"/>
      <c r="R906" s="15"/>
      <c r="T906" s="240"/>
      <c r="U906" s="240"/>
    </row>
    <row r="907">
      <c r="A907" s="15"/>
      <c r="B907" s="15"/>
      <c r="C907" s="15"/>
      <c r="D907" s="15"/>
      <c r="E907" s="15"/>
      <c r="F907" s="15"/>
      <c r="G907" s="15"/>
      <c r="H907" s="15"/>
      <c r="I907" s="15"/>
      <c r="J907" s="15"/>
      <c r="K907" s="15"/>
      <c r="L907" s="15"/>
      <c r="M907" s="15"/>
      <c r="N907" s="15"/>
      <c r="O907" s="15"/>
      <c r="P907" s="15"/>
      <c r="Q907" s="15"/>
      <c r="R907" s="15"/>
      <c r="T907" s="240"/>
      <c r="U907" s="240"/>
    </row>
    <row r="908">
      <c r="A908" s="15"/>
      <c r="B908" s="15"/>
      <c r="C908" s="15"/>
      <c r="D908" s="15"/>
      <c r="E908" s="15"/>
      <c r="F908" s="15"/>
      <c r="G908" s="15"/>
      <c r="H908" s="15"/>
      <c r="I908" s="15"/>
      <c r="J908" s="15"/>
      <c r="K908" s="15"/>
      <c r="L908" s="15"/>
      <c r="M908" s="15"/>
      <c r="N908" s="15"/>
      <c r="O908" s="15"/>
      <c r="P908" s="15"/>
      <c r="Q908" s="15"/>
      <c r="R908" s="15"/>
      <c r="T908" s="240"/>
      <c r="U908" s="240"/>
    </row>
    <row r="909">
      <c r="A909" s="15"/>
      <c r="B909" s="15"/>
      <c r="C909" s="15"/>
      <c r="D909" s="15"/>
      <c r="E909" s="15"/>
      <c r="F909" s="15"/>
      <c r="G909" s="15"/>
      <c r="H909" s="15"/>
      <c r="I909" s="15"/>
      <c r="J909" s="15"/>
      <c r="K909" s="15"/>
      <c r="L909" s="15"/>
      <c r="M909" s="15"/>
      <c r="N909" s="15"/>
      <c r="O909" s="15"/>
      <c r="P909" s="15"/>
      <c r="Q909" s="15"/>
      <c r="R909" s="15"/>
      <c r="T909" s="240"/>
      <c r="U909" s="240"/>
    </row>
    <row r="910">
      <c r="A910" s="15"/>
      <c r="B910" s="15"/>
      <c r="C910" s="15"/>
      <c r="D910" s="15"/>
      <c r="E910" s="15"/>
      <c r="F910" s="15"/>
      <c r="G910" s="15"/>
      <c r="H910" s="15"/>
      <c r="I910" s="15"/>
      <c r="J910" s="15"/>
      <c r="K910" s="15"/>
      <c r="L910" s="15"/>
      <c r="M910" s="15"/>
      <c r="N910" s="15"/>
      <c r="O910" s="15"/>
      <c r="P910" s="15"/>
      <c r="Q910" s="15"/>
      <c r="R910" s="15"/>
      <c r="T910" s="240"/>
      <c r="U910" s="240"/>
    </row>
    <row r="911">
      <c r="A911" s="15"/>
      <c r="B911" s="15"/>
      <c r="C911" s="15"/>
      <c r="D911" s="15"/>
      <c r="E911" s="15"/>
      <c r="F911" s="15"/>
      <c r="G911" s="15"/>
      <c r="H911" s="15"/>
      <c r="I911" s="15"/>
      <c r="J911" s="15"/>
      <c r="K911" s="15"/>
      <c r="L911" s="15"/>
      <c r="M911" s="15"/>
      <c r="N911" s="15"/>
      <c r="O911" s="15"/>
      <c r="P911" s="15"/>
      <c r="Q911" s="15"/>
      <c r="R911" s="15"/>
      <c r="T911" s="240"/>
      <c r="U911" s="240"/>
    </row>
    <row r="912">
      <c r="A912" s="15"/>
      <c r="B912" s="15"/>
      <c r="C912" s="15"/>
      <c r="D912" s="15"/>
      <c r="E912" s="15"/>
      <c r="F912" s="15"/>
      <c r="G912" s="15"/>
      <c r="H912" s="15"/>
      <c r="I912" s="15"/>
      <c r="J912" s="15"/>
      <c r="K912" s="15"/>
      <c r="L912" s="15"/>
      <c r="M912" s="15"/>
      <c r="N912" s="15"/>
      <c r="O912" s="15"/>
      <c r="P912" s="15"/>
      <c r="Q912" s="15"/>
      <c r="R912" s="15"/>
      <c r="T912" s="240"/>
      <c r="U912" s="240"/>
    </row>
    <row r="913">
      <c r="A913" s="15"/>
      <c r="B913" s="15"/>
      <c r="C913" s="15"/>
      <c r="D913" s="15"/>
      <c r="E913" s="15"/>
      <c r="F913" s="15"/>
      <c r="G913" s="15"/>
      <c r="H913" s="15"/>
      <c r="I913" s="15"/>
      <c r="J913" s="15"/>
      <c r="K913" s="15"/>
      <c r="L913" s="15"/>
      <c r="M913" s="15"/>
      <c r="N913" s="15"/>
      <c r="O913" s="15"/>
      <c r="P913" s="15"/>
      <c r="Q913" s="15"/>
      <c r="R913" s="15"/>
      <c r="T913" s="240"/>
      <c r="U913" s="240"/>
    </row>
    <row r="914">
      <c r="A914" s="15"/>
      <c r="B914" s="15"/>
      <c r="C914" s="15"/>
      <c r="D914" s="15"/>
      <c r="E914" s="15"/>
      <c r="F914" s="15"/>
      <c r="G914" s="15"/>
      <c r="H914" s="15"/>
      <c r="I914" s="15"/>
      <c r="J914" s="15"/>
      <c r="K914" s="15"/>
      <c r="L914" s="15"/>
      <c r="M914" s="15"/>
      <c r="N914" s="15"/>
      <c r="O914" s="15"/>
      <c r="P914" s="15"/>
      <c r="Q914" s="15"/>
      <c r="R914" s="15"/>
      <c r="T914" s="240"/>
      <c r="U914" s="240"/>
    </row>
    <row r="915">
      <c r="A915" s="15"/>
      <c r="B915" s="15"/>
      <c r="C915" s="15"/>
      <c r="D915" s="15"/>
      <c r="E915" s="15"/>
      <c r="F915" s="15"/>
      <c r="G915" s="15"/>
      <c r="H915" s="15"/>
      <c r="I915" s="15"/>
      <c r="J915" s="15"/>
      <c r="K915" s="15"/>
      <c r="L915" s="15"/>
      <c r="M915" s="15"/>
      <c r="N915" s="15"/>
      <c r="O915" s="15"/>
      <c r="P915" s="15"/>
      <c r="Q915" s="15"/>
      <c r="R915" s="15"/>
      <c r="T915" s="240"/>
      <c r="U915" s="240"/>
    </row>
    <row r="916">
      <c r="A916" s="15"/>
      <c r="B916" s="15"/>
      <c r="C916" s="15"/>
      <c r="D916" s="15"/>
      <c r="E916" s="15"/>
      <c r="F916" s="15"/>
      <c r="G916" s="15"/>
      <c r="H916" s="15"/>
      <c r="I916" s="15"/>
      <c r="J916" s="15"/>
      <c r="K916" s="15"/>
      <c r="L916" s="15"/>
      <c r="M916" s="15"/>
      <c r="N916" s="15"/>
      <c r="O916" s="15"/>
      <c r="P916" s="15"/>
      <c r="Q916" s="15"/>
      <c r="R916" s="15"/>
      <c r="T916" s="240"/>
      <c r="U916" s="240"/>
    </row>
    <row r="917">
      <c r="A917" s="15"/>
      <c r="B917" s="15"/>
      <c r="C917" s="15"/>
      <c r="D917" s="15"/>
      <c r="E917" s="15"/>
      <c r="F917" s="15"/>
      <c r="G917" s="15"/>
      <c r="H917" s="15"/>
      <c r="I917" s="15"/>
      <c r="J917" s="15"/>
      <c r="K917" s="15"/>
      <c r="L917" s="15"/>
      <c r="M917" s="15"/>
      <c r="N917" s="15"/>
      <c r="O917" s="15"/>
      <c r="P917" s="15"/>
      <c r="Q917" s="15"/>
      <c r="R917" s="15"/>
      <c r="T917" s="240"/>
      <c r="U917" s="240"/>
    </row>
    <row r="918">
      <c r="A918" s="15"/>
      <c r="B918" s="15"/>
      <c r="C918" s="15"/>
      <c r="D918" s="15"/>
      <c r="E918" s="15"/>
      <c r="F918" s="15"/>
      <c r="G918" s="15"/>
      <c r="H918" s="15"/>
      <c r="I918" s="15"/>
      <c r="J918" s="15"/>
      <c r="K918" s="15"/>
      <c r="L918" s="15"/>
      <c r="M918" s="15"/>
      <c r="N918" s="15"/>
      <c r="O918" s="15"/>
      <c r="P918" s="15"/>
      <c r="Q918" s="15"/>
      <c r="R918" s="15"/>
      <c r="T918" s="240"/>
      <c r="U918" s="240"/>
    </row>
    <row r="919">
      <c r="A919" s="15"/>
      <c r="B919" s="15"/>
      <c r="C919" s="15"/>
      <c r="D919" s="15"/>
      <c r="E919" s="15"/>
      <c r="F919" s="15"/>
      <c r="G919" s="15"/>
      <c r="H919" s="15"/>
      <c r="I919" s="15"/>
      <c r="J919" s="15"/>
      <c r="K919" s="15"/>
      <c r="L919" s="15"/>
      <c r="M919" s="15"/>
      <c r="N919" s="15"/>
      <c r="O919" s="15"/>
      <c r="P919" s="15"/>
      <c r="Q919" s="15"/>
      <c r="R919" s="15"/>
      <c r="T919" s="240"/>
      <c r="U919" s="240"/>
    </row>
    <row r="920">
      <c r="A920" s="15"/>
      <c r="B920" s="15"/>
      <c r="C920" s="15"/>
      <c r="D920" s="15"/>
      <c r="E920" s="15"/>
      <c r="F920" s="15"/>
      <c r="G920" s="15"/>
      <c r="H920" s="15"/>
      <c r="I920" s="15"/>
      <c r="J920" s="15"/>
      <c r="K920" s="15"/>
      <c r="L920" s="15"/>
      <c r="M920" s="15"/>
      <c r="N920" s="15"/>
      <c r="O920" s="15"/>
      <c r="P920" s="15"/>
      <c r="Q920" s="15"/>
      <c r="R920" s="15"/>
      <c r="T920" s="240"/>
      <c r="U920" s="240"/>
    </row>
    <row r="921">
      <c r="A921" s="15"/>
      <c r="B921" s="15"/>
      <c r="C921" s="15"/>
      <c r="D921" s="15"/>
      <c r="E921" s="15"/>
      <c r="F921" s="15"/>
      <c r="G921" s="15"/>
      <c r="H921" s="15"/>
      <c r="I921" s="15"/>
      <c r="J921" s="15"/>
      <c r="K921" s="15"/>
      <c r="L921" s="15"/>
      <c r="M921" s="15"/>
      <c r="N921" s="15"/>
      <c r="O921" s="15"/>
      <c r="P921" s="15"/>
      <c r="Q921" s="15"/>
      <c r="R921" s="15"/>
      <c r="T921" s="240"/>
      <c r="U921" s="240"/>
    </row>
    <row r="922">
      <c r="A922" s="15"/>
      <c r="B922" s="15"/>
      <c r="C922" s="15"/>
      <c r="D922" s="15"/>
      <c r="E922" s="15"/>
      <c r="F922" s="15"/>
      <c r="G922" s="15"/>
      <c r="H922" s="15"/>
      <c r="I922" s="15"/>
      <c r="J922" s="15"/>
      <c r="K922" s="15"/>
      <c r="L922" s="15"/>
      <c r="M922" s="15"/>
      <c r="N922" s="15"/>
      <c r="O922" s="15"/>
      <c r="P922" s="15"/>
      <c r="Q922" s="15"/>
      <c r="R922" s="15"/>
      <c r="T922" s="240"/>
      <c r="U922" s="240"/>
    </row>
    <row r="923">
      <c r="A923" s="15"/>
      <c r="B923" s="15"/>
      <c r="C923" s="15"/>
      <c r="D923" s="15"/>
      <c r="E923" s="15"/>
      <c r="F923" s="15"/>
      <c r="G923" s="15"/>
      <c r="H923" s="15"/>
      <c r="I923" s="15"/>
      <c r="J923" s="15"/>
      <c r="K923" s="15"/>
      <c r="L923" s="15"/>
      <c r="M923" s="15"/>
      <c r="N923" s="15"/>
      <c r="O923" s="15"/>
      <c r="P923" s="15"/>
      <c r="Q923" s="15"/>
      <c r="R923" s="15"/>
      <c r="T923" s="240"/>
      <c r="U923" s="240"/>
    </row>
    <row r="924">
      <c r="A924" s="15"/>
      <c r="B924" s="15"/>
      <c r="C924" s="15"/>
      <c r="D924" s="15"/>
      <c r="E924" s="15"/>
      <c r="F924" s="15"/>
      <c r="G924" s="15"/>
      <c r="H924" s="15"/>
      <c r="I924" s="15"/>
      <c r="J924" s="15"/>
      <c r="K924" s="15"/>
      <c r="L924" s="15"/>
      <c r="M924" s="15"/>
      <c r="N924" s="15"/>
      <c r="O924" s="15"/>
      <c r="P924" s="15"/>
      <c r="Q924" s="15"/>
      <c r="R924" s="15"/>
      <c r="T924" s="240"/>
      <c r="U924" s="240"/>
    </row>
    <row r="925">
      <c r="A925" s="15"/>
      <c r="B925" s="15"/>
      <c r="C925" s="15"/>
      <c r="D925" s="15"/>
      <c r="E925" s="15"/>
      <c r="F925" s="15"/>
      <c r="G925" s="15"/>
      <c r="H925" s="15"/>
      <c r="I925" s="15"/>
      <c r="J925" s="15"/>
      <c r="K925" s="15"/>
      <c r="L925" s="15"/>
      <c r="M925" s="15"/>
      <c r="N925" s="15"/>
      <c r="O925" s="15"/>
      <c r="P925" s="15"/>
      <c r="Q925" s="15"/>
      <c r="R925" s="15"/>
      <c r="T925" s="240"/>
      <c r="U925" s="240"/>
    </row>
    <row r="926">
      <c r="A926" s="15"/>
      <c r="B926" s="15"/>
      <c r="C926" s="15"/>
      <c r="D926" s="15"/>
      <c r="E926" s="15"/>
      <c r="F926" s="15"/>
      <c r="G926" s="15"/>
      <c r="H926" s="15"/>
      <c r="I926" s="15"/>
      <c r="J926" s="15"/>
      <c r="K926" s="15"/>
      <c r="L926" s="15"/>
      <c r="M926" s="15"/>
      <c r="N926" s="15"/>
      <c r="O926" s="15"/>
      <c r="P926" s="15"/>
      <c r="Q926" s="15"/>
      <c r="R926" s="15"/>
      <c r="T926" s="240"/>
      <c r="U926" s="240"/>
    </row>
    <row r="927">
      <c r="A927" s="15"/>
      <c r="B927" s="15"/>
      <c r="C927" s="15"/>
      <c r="D927" s="15"/>
      <c r="E927" s="15"/>
      <c r="F927" s="15"/>
      <c r="G927" s="15"/>
      <c r="H927" s="15"/>
      <c r="I927" s="15"/>
      <c r="J927" s="15"/>
      <c r="K927" s="15"/>
      <c r="L927" s="15"/>
      <c r="M927" s="15"/>
      <c r="N927" s="15"/>
      <c r="O927" s="15"/>
      <c r="P927" s="15"/>
      <c r="Q927" s="15"/>
      <c r="R927" s="15"/>
      <c r="T927" s="240"/>
      <c r="U927" s="240"/>
    </row>
    <row r="928">
      <c r="A928" s="15"/>
      <c r="B928" s="15"/>
      <c r="C928" s="15"/>
      <c r="D928" s="15"/>
      <c r="E928" s="15"/>
      <c r="F928" s="15"/>
      <c r="G928" s="15"/>
      <c r="H928" s="15"/>
      <c r="I928" s="15"/>
      <c r="J928" s="15"/>
      <c r="K928" s="15"/>
      <c r="L928" s="15"/>
      <c r="M928" s="15"/>
      <c r="N928" s="15"/>
      <c r="O928" s="15"/>
      <c r="P928" s="15"/>
      <c r="Q928" s="15"/>
      <c r="R928" s="15"/>
      <c r="T928" s="240"/>
      <c r="U928" s="240"/>
    </row>
    <row r="929">
      <c r="A929" s="15"/>
      <c r="B929" s="15"/>
      <c r="C929" s="15"/>
      <c r="D929" s="15"/>
      <c r="E929" s="15"/>
      <c r="F929" s="15"/>
      <c r="G929" s="15"/>
      <c r="H929" s="15"/>
      <c r="I929" s="15"/>
      <c r="J929" s="15"/>
      <c r="K929" s="15"/>
      <c r="L929" s="15"/>
      <c r="M929" s="15"/>
      <c r="N929" s="15"/>
      <c r="O929" s="15"/>
      <c r="P929" s="15"/>
      <c r="Q929" s="15"/>
      <c r="R929" s="15"/>
      <c r="T929" s="240"/>
      <c r="U929" s="240"/>
    </row>
    <row r="930">
      <c r="A930" s="15"/>
      <c r="B930" s="15"/>
      <c r="C930" s="15"/>
      <c r="D930" s="15"/>
      <c r="E930" s="15"/>
      <c r="F930" s="15"/>
      <c r="G930" s="15"/>
      <c r="H930" s="15"/>
      <c r="I930" s="15"/>
      <c r="J930" s="15"/>
      <c r="K930" s="15"/>
      <c r="L930" s="15"/>
      <c r="M930" s="15"/>
      <c r="N930" s="15"/>
      <c r="O930" s="15"/>
      <c r="P930" s="15"/>
      <c r="Q930" s="15"/>
      <c r="R930" s="15"/>
      <c r="T930" s="240"/>
      <c r="U930" s="240"/>
    </row>
    <row r="931">
      <c r="A931" s="15"/>
      <c r="B931" s="15"/>
      <c r="C931" s="15"/>
      <c r="D931" s="15"/>
      <c r="E931" s="15"/>
      <c r="F931" s="15"/>
      <c r="G931" s="15"/>
      <c r="H931" s="15"/>
      <c r="I931" s="15"/>
      <c r="J931" s="15"/>
      <c r="K931" s="15"/>
      <c r="L931" s="15"/>
      <c r="M931" s="15"/>
      <c r="N931" s="15"/>
      <c r="O931" s="15"/>
      <c r="P931" s="15"/>
      <c r="Q931" s="15"/>
      <c r="R931" s="15"/>
      <c r="T931" s="240"/>
      <c r="U931" s="240"/>
    </row>
    <row r="932">
      <c r="A932" s="15"/>
      <c r="B932" s="15"/>
      <c r="C932" s="15"/>
      <c r="D932" s="15"/>
      <c r="E932" s="15"/>
      <c r="F932" s="15"/>
      <c r="G932" s="15"/>
      <c r="H932" s="15"/>
      <c r="I932" s="15"/>
      <c r="J932" s="15"/>
      <c r="K932" s="15"/>
      <c r="L932" s="15"/>
      <c r="M932" s="15"/>
      <c r="N932" s="15"/>
      <c r="O932" s="15"/>
      <c r="P932" s="15"/>
      <c r="Q932" s="15"/>
      <c r="R932" s="15"/>
      <c r="T932" s="240"/>
      <c r="U932" s="240"/>
    </row>
    <row r="933">
      <c r="A933" s="15"/>
      <c r="B933" s="15"/>
      <c r="C933" s="15"/>
      <c r="D933" s="15"/>
      <c r="E933" s="15"/>
      <c r="F933" s="15"/>
      <c r="G933" s="15"/>
      <c r="H933" s="15"/>
      <c r="I933" s="15"/>
      <c r="J933" s="15"/>
      <c r="K933" s="15"/>
      <c r="L933" s="15"/>
      <c r="M933" s="15"/>
      <c r="N933" s="15"/>
      <c r="O933" s="15"/>
      <c r="P933" s="15"/>
      <c r="Q933" s="15"/>
      <c r="R933" s="15"/>
      <c r="T933" s="240"/>
      <c r="U933" s="240"/>
    </row>
    <row r="934">
      <c r="A934" s="15"/>
      <c r="B934" s="15"/>
      <c r="C934" s="15"/>
      <c r="D934" s="15"/>
      <c r="E934" s="15"/>
      <c r="F934" s="15"/>
      <c r="G934" s="15"/>
      <c r="H934" s="15"/>
      <c r="I934" s="15"/>
      <c r="J934" s="15"/>
      <c r="K934" s="15"/>
      <c r="L934" s="15"/>
      <c r="M934" s="15"/>
      <c r="N934" s="15"/>
      <c r="O934" s="15"/>
      <c r="P934" s="15"/>
      <c r="Q934" s="15"/>
      <c r="R934" s="15"/>
      <c r="T934" s="240"/>
      <c r="U934" s="240"/>
    </row>
    <row r="935">
      <c r="A935" s="15"/>
      <c r="B935" s="15"/>
      <c r="C935" s="15"/>
      <c r="D935" s="15"/>
      <c r="E935" s="15"/>
      <c r="F935" s="15"/>
      <c r="G935" s="15"/>
      <c r="H935" s="15"/>
      <c r="I935" s="15"/>
      <c r="J935" s="15"/>
      <c r="K935" s="15"/>
      <c r="L935" s="15"/>
      <c r="M935" s="15"/>
      <c r="N935" s="15"/>
      <c r="O935" s="15"/>
      <c r="P935" s="15"/>
      <c r="Q935" s="15"/>
      <c r="R935" s="15"/>
      <c r="T935" s="240"/>
      <c r="U935" s="240"/>
    </row>
    <row r="936">
      <c r="A936" s="15"/>
      <c r="B936" s="15"/>
      <c r="C936" s="15"/>
      <c r="D936" s="15"/>
      <c r="E936" s="15"/>
      <c r="F936" s="15"/>
      <c r="G936" s="15"/>
      <c r="H936" s="15"/>
      <c r="I936" s="15"/>
      <c r="J936" s="15"/>
      <c r="K936" s="15"/>
      <c r="L936" s="15"/>
      <c r="M936" s="15"/>
      <c r="N936" s="15"/>
      <c r="O936" s="15"/>
      <c r="P936" s="15"/>
      <c r="Q936" s="15"/>
      <c r="R936" s="15"/>
      <c r="T936" s="240"/>
      <c r="U936" s="240"/>
    </row>
    <row r="937">
      <c r="A937" s="15"/>
      <c r="B937" s="15"/>
      <c r="C937" s="15"/>
      <c r="D937" s="15"/>
      <c r="E937" s="15"/>
      <c r="F937" s="15"/>
      <c r="G937" s="15"/>
      <c r="H937" s="15"/>
      <c r="I937" s="15"/>
      <c r="J937" s="15"/>
      <c r="K937" s="15"/>
      <c r="L937" s="15"/>
      <c r="M937" s="15"/>
      <c r="N937" s="15"/>
      <c r="O937" s="15"/>
      <c r="P937" s="15"/>
      <c r="Q937" s="15"/>
      <c r="R937" s="15"/>
      <c r="T937" s="240"/>
      <c r="U937" s="240"/>
    </row>
    <row r="938">
      <c r="A938" s="15"/>
      <c r="B938" s="15"/>
      <c r="C938" s="15"/>
      <c r="D938" s="15"/>
      <c r="E938" s="15"/>
      <c r="F938" s="15"/>
      <c r="G938" s="15"/>
      <c r="H938" s="15"/>
      <c r="I938" s="15"/>
      <c r="J938" s="15"/>
      <c r="K938" s="15"/>
      <c r="L938" s="15"/>
      <c r="M938" s="15"/>
      <c r="N938" s="15"/>
      <c r="O938" s="15"/>
      <c r="P938" s="15"/>
      <c r="Q938" s="15"/>
      <c r="R938" s="15"/>
      <c r="T938" s="240"/>
      <c r="U938" s="240"/>
    </row>
    <row r="939">
      <c r="A939" s="15"/>
      <c r="B939" s="15"/>
      <c r="C939" s="15"/>
      <c r="D939" s="15"/>
      <c r="E939" s="15"/>
      <c r="F939" s="15"/>
      <c r="G939" s="15"/>
      <c r="H939" s="15"/>
      <c r="I939" s="15"/>
      <c r="J939" s="15"/>
      <c r="K939" s="15"/>
      <c r="L939" s="15"/>
      <c r="M939" s="15"/>
      <c r="N939" s="15"/>
      <c r="O939" s="15"/>
      <c r="P939" s="15"/>
      <c r="Q939" s="15"/>
      <c r="R939" s="15"/>
      <c r="T939" s="240"/>
      <c r="U939" s="240"/>
    </row>
    <row r="940">
      <c r="A940" s="15"/>
      <c r="B940" s="15"/>
      <c r="C940" s="15"/>
      <c r="D940" s="15"/>
      <c r="E940" s="15"/>
      <c r="F940" s="15"/>
      <c r="G940" s="15"/>
      <c r="H940" s="15"/>
      <c r="I940" s="15"/>
      <c r="J940" s="15"/>
      <c r="K940" s="15"/>
      <c r="L940" s="15"/>
      <c r="M940" s="15"/>
      <c r="N940" s="15"/>
      <c r="O940" s="15"/>
      <c r="P940" s="15"/>
      <c r="Q940" s="15"/>
      <c r="R940" s="15"/>
      <c r="T940" s="240"/>
      <c r="U940" s="240"/>
    </row>
    <row r="941">
      <c r="A941" s="15"/>
      <c r="B941" s="15"/>
      <c r="C941" s="15"/>
      <c r="D941" s="15"/>
      <c r="E941" s="15"/>
      <c r="F941" s="15"/>
      <c r="G941" s="15"/>
      <c r="H941" s="15"/>
      <c r="I941" s="15"/>
      <c r="J941" s="15"/>
      <c r="K941" s="15"/>
      <c r="L941" s="15"/>
      <c r="M941" s="15"/>
      <c r="N941" s="15"/>
      <c r="O941" s="15"/>
      <c r="P941" s="15"/>
      <c r="Q941" s="15"/>
      <c r="R941" s="15"/>
      <c r="T941" s="240"/>
      <c r="U941" s="240"/>
    </row>
    <row r="942">
      <c r="A942" s="15"/>
      <c r="B942" s="15"/>
      <c r="C942" s="15"/>
      <c r="D942" s="15"/>
      <c r="E942" s="15"/>
      <c r="F942" s="15"/>
      <c r="G942" s="15"/>
      <c r="H942" s="15"/>
      <c r="I942" s="15"/>
      <c r="J942" s="15"/>
      <c r="K942" s="15"/>
      <c r="L942" s="15"/>
      <c r="M942" s="15"/>
      <c r="N942" s="15"/>
      <c r="O942" s="15"/>
      <c r="P942" s="15"/>
      <c r="Q942" s="15"/>
      <c r="R942" s="15"/>
      <c r="T942" s="240"/>
      <c r="U942" s="240"/>
    </row>
    <row r="943">
      <c r="A943" s="15"/>
      <c r="B943" s="15"/>
      <c r="C943" s="15"/>
      <c r="D943" s="15"/>
      <c r="E943" s="15"/>
      <c r="F943" s="15"/>
      <c r="G943" s="15"/>
      <c r="H943" s="15"/>
      <c r="I943" s="15"/>
      <c r="J943" s="15"/>
      <c r="K943" s="15"/>
      <c r="L943" s="15"/>
      <c r="M943" s="15"/>
      <c r="N943" s="15"/>
      <c r="O943" s="15"/>
      <c r="P943" s="15"/>
      <c r="Q943" s="15"/>
      <c r="R943" s="15"/>
      <c r="T943" s="240"/>
      <c r="U943" s="240"/>
    </row>
    <row r="944">
      <c r="A944" s="15"/>
      <c r="B944" s="15"/>
      <c r="C944" s="15"/>
      <c r="D944" s="15"/>
      <c r="E944" s="15"/>
      <c r="F944" s="15"/>
      <c r="G944" s="15"/>
      <c r="H944" s="15"/>
      <c r="I944" s="15"/>
      <c r="J944" s="15"/>
      <c r="K944" s="15"/>
      <c r="L944" s="15"/>
      <c r="M944" s="15"/>
      <c r="N944" s="15"/>
      <c r="O944" s="15"/>
      <c r="P944" s="15"/>
      <c r="Q944" s="15"/>
      <c r="R944" s="15"/>
      <c r="T944" s="240"/>
      <c r="U944" s="240"/>
    </row>
    <row r="945">
      <c r="A945" s="15"/>
      <c r="B945" s="15"/>
      <c r="C945" s="15"/>
      <c r="D945" s="15"/>
      <c r="E945" s="15"/>
      <c r="F945" s="15"/>
      <c r="G945" s="15"/>
      <c r="H945" s="15"/>
      <c r="I945" s="15"/>
      <c r="J945" s="15"/>
      <c r="K945" s="15"/>
      <c r="L945" s="15"/>
      <c r="M945" s="15"/>
      <c r="N945" s="15"/>
      <c r="O945" s="15"/>
      <c r="P945" s="15"/>
      <c r="Q945" s="15"/>
      <c r="R945" s="15"/>
      <c r="T945" s="240"/>
      <c r="U945" s="240"/>
    </row>
    <row r="946">
      <c r="A946" s="15"/>
      <c r="B946" s="15"/>
      <c r="C946" s="15"/>
      <c r="D946" s="15"/>
      <c r="E946" s="15"/>
      <c r="F946" s="15"/>
      <c r="G946" s="15"/>
      <c r="H946" s="15"/>
      <c r="I946" s="15"/>
      <c r="J946" s="15"/>
      <c r="K946" s="15"/>
      <c r="L946" s="15"/>
      <c r="M946" s="15"/>
      <c r="N946" s="15"/>
      <c r="O946" s="15"/>
      <c r="P946" s="15"/>
      <c r="Q946" s="15"/>
      <c r="R946" s="15"/>
      <c r="T946" s="240"/>
      <c r="U946" s="240"/>
    </row>
    <row r="947">
      <c r="A947" s="15"/>
      <c r="B947" s="15"/>
      <c r="C947" s="15"/>
      <c r="D947" s="15"/>
      <c r="E947" s="15"/>
      <c r="F947" s="15"/>
      <c r="G947" s="15"/>
      <c r="H947" s="15"/>
      <c r="I947" s="15"/>
      <c r="J947" s="15"/>
      <c r="K947" s="15"/>
      <c r="L947" s="15"/>
      <c r="M947" s="15"/>
      <c r="N947" s="15"/>
      <c r="O947" s="15"/>
      <c r="P947" s="15"/>
      <c r="Q947" s="15"/>
      <c r="R947" s="15"/>
      <c r="T947" s="240"/>
      <c r="U947" s="240"/>
    </row>
    <row r="948">
      <c r="A948" s="15"/>
      <c r="B948" s="15"/>
      <c r="C948" s="15"/>
      <c r="D948" s="15"/>
      <c r="E948" s="15"/>
      <c r="F948" s="15"/>
      <c r="G948" s="15"/>
      <c r="H948" s="15"/>
      <c r="I948" s="15"/>
      <c r="J948" s="15"/>
      <c r="K948" s="15"/>
      <c r="L948" s="15"/>
      <c r="M948" s="15"/>
      <c r="N948" s="15"/>
      <c r="O948" s="15"/>
      <c r="P948" s="15"/>
      <c r="Q948" s="15"/>
      <c r="R948" s="15"/>
      <c r="T948" s="240"/>
      <c r="U948" s="240"/>
    </row>
    <row r="949">
      <c r="A949" s="15"/>
      <c r="B949" s="15"/>
      <c r="C949" s="15"/>
      <c r="D949" s="15"/>
      <c r="E949" s="15"/>
      <c r="F949" s="15"/>
      <c r="G949" s="15"/>
      <c r="H949" s="15"/>
      <c r="I949" s="15"/>
      <c r="J949" s="15"/>
      <c r="K949" s="15"/>
      <c r="L949" s="15"/>
      <c r="M949" s="15"/>
      <c r="N949" s="15"/>
      <c r="O949" s="15"/>
      <c r="P949" s="15"/>
      <c r="Q949" s="15"/>
      <c r="R949" s="15"/>
      <c r="T949" s="240"/>
      <c r="U949" s="240"/>
    </row>
    <row r="950">
      <c r="A950" s="15"/>
      <c r="B950" s="15"/>
      <c r="C950" s="15"/>
      <c r="D950" s="15"/>
      <c r="E950" s="15"/>
      <c r="F950" s="15"/>
      <c r="G950" s="15"/>
      <c r="H950" s="15"/>
      <c r="I950" s="15"/>
      <c r="J950" s="15"/>
      <c r="K950" s="15"/>
      <c r="L950" s="15"/>
      <c r="M950" s="15"/>
      <c r="N950" s="15"/>
      <c r="O950" s="15"/>
      <c r="P950" s="15"/>
      <c r="Q950" s="15"/>
      <c r="R950" s="15"/>
      <c r="T950" s="240"/>
      <c r="U950" s="240"/>
    </row>
    <row r="951">
      <c r="A951" s="15"/>
      <c r="B951" s="15"/>
      <c r="C951" s="15"/>
      <c r="D951" s="15"/>
      <c r="E951" s="15"/>
      <c r="F951" s="15"/>
      <c r="G951" s="15"/>
      <c r="H951" s="15"/>
      <c r="I951" s="15"/>
      <c r="J951" s="15"/>
      <c r="K951" s="15"/>
      <c r="L951" s="15"/>
      <c r="M951" s="15"/>
      <c r="N951" s="15"/>
      <c r="O951" s="15"/>
      <c r="P951" s="15"/>
      <c r="Q951" s="15"/>
      <c r="R951" s="15"/>
      <c r="T951" s="240"/>
      <c r="U951" s="240"/>
    </row>
    <row r="952">
      <c r="A952" s="15"/>
      <c r="B952" s="15"/>
      <c r="C952" s="15"/>
      <c r="D952" s="15"/>
      <c r="E952" s="15"/>
      <c r="F952" s="15"/>
      <c r="G952" s="15"/>
      <c r="H952" s="15"/>
      <c r="I952" s="15"/>
      <c r="J952" s="15"/>
      <c r="K952" s="15"/>
      <c r="L952" s="15"/>
      <c r="M952" s="15"/>
      <c r="N952" s="15"/>
      <c r="O952" s="15"/>
      <c r="P952" s="15"/>
      <c r="Q952" s="15"/>
      <c r="R952" s="15"/>
      <c r="T952" s="240"/>
      <c r="U952" s="240"/>
    </row>
    <row r="953">
      <c r="A953" s="15"/>
      <c r="B953" s="15"/>
      <c r="C953" s="15"/>
      <c r="D953" s="15"/>
      <c r="E953" s="15"/>
      <c r="F953" s="15"/>
      <c r="G953" s="15"/>
      <c r="H953" s="15"/>
      <c r="I953" s="15"/>
      <c r="J953" s="15"/>
      <c r="K953" s="15"/>
      <c r="L953" s="15"/>
      <c r="M953" s="15"/>
      <c r="N953" s="15"/>
      <c r="O953" s="15"/>
      <c r="P953" s="15"/>
      <c r="Q953" s="15"/>
      <c r="R953" s="15"/>
      <c r="T953" s="240"/>
      <c r="U953" s="240"/>
    </row>
    <row r="954">
      <c r="A954" s="15"/>
      <c r="B954" s="15"/>
      <c r="C954" s="15"/>
      <c r="D954" s="15"/>
      <c r="E954" s="15"/>
      <c r="F954" s="15"/>
      <c r="G954" s="15"/>
      <c r="H954" s="15"/>
      <c r="I954" s="15"/>
      <c r="J954" s="15"/>
      <c r="K954" s="15"/>
      <c r="L954" s="15"/>
      <c r="M954" s="15"/>
      <c r="N954" s="15"/>
      <c r="O954" s="15"/>
      <c r="P954" s="15"/>
      <c r="Q954" s="15"/>
      <c r="R954" s="15"/>
      <c r="T954" s="240"/>
      <c r="U954" s="240"/>
    </row>
    <row r="955">
      <c r="A955" s="15"/>
      <c r="B955" s="15"/>
      <c r="C955" s="15"/>
      <c r="D955" s="15"/>
      <c r="E955" s="15"/>
      <c r="F955" s="15"/>
      <c r="G955" s="15"/>
      <c r="H955" s="15"/>
      <c r="I955" s="15"/>
      <c r="J955" s="15"/>
      <c r="K955" s="15"/>
      <c r="L955" s="15"/>
      <c r="M955" s="15"/>
      <c r="N955" s="15"/>
      <c r="O955" s="15"/>
      <c r="P955" s="15"/>
      <c r="Q955" s="15"/>
      <c r="R955" s="15"/>
      <c r="T955" s="240"/>
      <c r="U955" s="240"/>
    </row>
    <row r="956">
      <c r="A956" s="15"/>
      <c r="B956" s="15"/>
      <c r="C956" s="15"/>
      <c r="D956" s="15"/>
      <c r="E956" s="15"/>
      <c r="F956" s="15"/>
      <c r="G956" s="15"/>
      <c r="H956" s="15"/>
      <c r="I956" s="15"/>
      <c r="J956" s="15"/>
      <c r="K956" s="15"/>
      <c r="L956" s="15"/>
      <c r="M956" s="15"/>
      <c r="N956" s="15"/>
      <c r="O956" s="15"/>
      <c r="P956" s="15"/>
      <c r="Q956" s="15"/>
      <c r="R956" s="15"/>
      <c r="T956" s="240"/>
      <c r="U956" s="240"/>
    </row>
    <row r="957">
      <c r="A957" s="15"/>
      <c r="B957" s="15"/>
      <c r="C957" s="15"/>
      <c r="D957" s="15"/>
      <c r="E957" s="15"/>
      <c r="F957" s="15"/>
      <c r="G957" s="15"/>
      <c r="H957" s="15"/>
      <c r="I957" s="15"/>
      <c r="J957" s="15"/>
      <c r="K957" s="15"/>
      <c r="L957" s="15"/>
      <c r="M957" s="15"/>
      <c r="N957" s="15"/>
      <c r="O957" s="15"/>
      <c r="P957" s="15"/>
      <c r="Q957" s="15"/>
      <c r="R957" s="15"/>
      <c r="T957" s="240"/>
      <c r="U957" s="240"/>
    </row>
    <row r="958">
      <c r="A958" s="15"/>
      <c r="B958" s="15"/>
      <c r="C958" s="15"/>
      <c r="D958" s="15"/>
      <c r="E958" s="15"/>
      <c r="F958" s="15"/>
      <c r="G958" s="15"/>
      <c r="H958" s="15"/>
      <c r="I958" s="15"/>
      <c r="J958" s="15"/>
      <c r="K958" s="15"/>
      <c r="L958" s="15"/>
      <c r="M958" s="15"/>
      <c r="N958" s="15"/>
      <c r="O958" s="15"/>
      <c r="P958" s="15"/>
      <c r="Q958" s="15"/>
      <c r="R958" s="15"/>
      <c r="T958" s="240"/>
      <c r="U958" s="240"/>
    </row>
    <row r="959">
      <c r="A959" s="15"/>
      <c r="B959" s="15"/>
      <c r="C959" s="15"/>
      <c r="D959" s="15"/>
      <c r="E959" s="15"/>
      <c r="F959" s="15"/>
      <c r="G959" s="15"/>
      <c r="H959" s="15"/>
      <c r="I959" s="15"/>
      <c r="J959" s="15"/>
      <c r="K959" s="15"/>
      <c r="L959" s="15"/>
      <c r="M959" s="15"/>
      <c r="N959" s="15"/>
      <c r="O959" s="15"/>
      <c r="P959" s="15"/>
      <c r="Q959" s="15"/>
      <c r="R959" s="15"/>
      <c r="T959" s="240"/>
      <c r="U959" s="240"/>
    </row>
    <row r="960">
      <c r="A960" s="15"/>
      <c r="B960" s="15"/>
      <c r="C960" s="15"/>
      <c r="D960" s="15"/>
      <c r="E960" s="15"/>
      <c r="F960" s="15"/>
      <c r="G960" s="15"/>
      <c r="H960" s="15"/>
      <c r="I960" s="15"/>
      <c r="J960" s="15"/>
      <c r="K960" s="15"/>
      <c r="L960" s="15"/>
      <c r="M960" s="15"/>
      <c r="N960" s="15"/>
      <c r="O960" s="15"/>
      <c r="P960" s="15"/>
      <c r="Q960" s="15"/>
      <c r="R960" s="15"/>
      <c r="T960" s="240"/>
      <c r="U960" s="240"/>
    </row>
    <row r="961">
      <c r="A961" s="15"/>
      <c r="B961" s="15"/>
      <c r="C961" s="15"/>
      <c r="D961" s="15"/>
      <c r="E961" s="15"/>
      <c r="F961" s="15"/>
      <c r="G961" s="15"/>
      <c r="H961" s="15"/>
      <c r="I961" s="15"/>
      <c r="J961" s="15"/>
      <c r="K961" s="15"/>
      <c r="L961" s="15"/>
      <c r="M961" s="15"/>
      <c r="N961" s="15"/>
      <c r="O961" s="15"/>
      <c r="P961" s="15"/>
      <c r="Q961" s="15"/>
      <c r="R961" s="15"/>
      <c r="T961" s="240"/>
      <c r="U961" s="240"/>
    </row>
    <row r="962">
      <c r="A962" s="15"/>
      <c r="B962" s="15"/>
      <c r="C962" s="15"/>
      <c r="D962" s="15"/>
      <c r="E962" s="15"/>
      <c r="F962" s="15"/>
      <c r="G962" s="15"/>
      <c r="H962" s="15"/>
      <c r="I962" s="15"/>
      <c r="J962" s="15"/>
      <c r="K962" s="15"/>
      <c r="L962" s="15"/>
      <c r="M962" s="15"/>
      <c r="N962" s="15"/>
      <c r="O962" s="15"/>
      <c r="P962" s="15"/>
      <c r="Q962" s="15"/>
      <c r="R962" s="15"/>
      <c r="T962" s="240"/>
      <c r="U962" s="240"/>
    </row>
    <row r="963">
      <c r="A963" s="15"/>
      <c r="B963" s="15"/>
      <c r="C963" s="15"/>
      <c r="D963" s="15"/>
      <c r="E963" s="15"/>
      <c r="F963" s="15"/>
      <c r="G963" s="15"/>
      <c r="H963" s="15"/>
      <c r="I963" s="15"/>
      <c r="J963" s="15"/>
      <c r="K963" s="15"/>
      <c r="L963" s="15"/>
      <c r="M963" s="15"/>
      <c r="N963" s="15"/>
      <c r="O963" s="15"/>
      <c r="P963" s="15"/>
      <c r="Q963" s="15"/>
      <c r="R963" s="15"/>
      <c r="T963" s="240"/>
      <c r="U963" s="240"/>
    </row>
    <row r="964">
      <c r="A964" s="15"/>
      <c r="B964" s="15"/>
      <c r="C964" s="15"/>
      <c r="D964" s="15"/>
      <c r="E964" s="15"/>
      <c r="F964" s="15"/>
      <c r="G964" s="15"/>
      <c r="H964" s="15"/>
      <c r="I964" s="15"/>
      <c r="J964" s="15"/>
      <c r="K964" s="15"/>
      <c r="L964" s="15"/>
      <c r="M964" s="15"/>
      <c r="N964" s="15"/>
      <c r="O964" s="15"/>
      <c r="P964" s="15"/>
      <c r="Q964" s="15"/>
      <c r="R964" s="15"/>
      <c r="T964" s="240"/>
      <c r="U964" s="240"/>
    </row>
    <row r="965">
      <c r="A965" s="15"/>
      <c r="B965" s="15"/>
      <c r="C965" s="15"/>
      <c r="D965" s="15"/>
      <c r="E965" s="15"/>
      <c r="F965" s="15"/>
      <c r="G965" s="15"/>
      <c r="H965" s="15"/>
      <c r="I965" s="15"/>
      <c r="J965" s="15"/>
      <c r="K965" s="15"/>
      <c r="L965" s="15"/>
      <c r="M965" s="15"/>
      <c r="N965" s="15"/>
      <c r="O965" s="15"/>
      <c r="P965" s="15"/>
      <c r="Q965" s="15"/>
      <c r="R965" s="15"/>
      <c r="T965" s="240"/>
      <c r="U965" s="240"/>
    </row>
    <row r="966">
      <c r="A966" s="15"/>
      <c r="B966" s="15"/>
      <c r="C966" s="15"/>
      <c r="D966" s="15"/>
      <c r="E966" s="15"/>
      <c r="F966" s="15"/>
      <c r="G966" s="15"/>
      <c r="H966" s="15"/>
      <c r="I966" s="15"/>
      <c r="J966" s="15"/>
      <c r="K966" s="15"/>
      <c r="L966" s="15"/>
      <c r="M966" s="15"/>
      <c r="N966" s="15"/>
      <c r="O966" s="15"/>
      <c r="P966" s="15"/>
      <c r="Q966" s="15"/>
      <c r="R966" s="15"/>
      <c r="T966" s="240"/>
      <c r="U966" s="240"/>
    </row>
    <row r="967">
      <c r="A967" s="15"/>
      <c r="B967" s="15"/>
      <c r="C967" s="15"/>
      <c r="D967" s="15"/>
      <c r="E967" s="15"/>
      <c r="F967" s="15"/>
      <c r="G967" s="15"/>
      <c r="H967" s="15"/>
      <c r="I967" s="15"/>
      <c r="J967" s="15"/>
      <c r="K967" s="15"/>
      <c r="L967" s="15"/>
      <c r="M967" s="15"/>
      <c r="N967" s="15"/>
      <c r="O967" s="15"/>
      <c r="P967" s="15"/>
      <c r="Q967" s="15"/>
      <c r="R967" s="15"/>
      <c r="T967" s="240"/>
      <c r="U967" s="240"/>
    </row>
    <row r="968">
      <c r="A968" s="15"/>
      <c r="B968" s="15"/>
      <c r="C968" s="15"/>
      <c r="D968" s="15"/>
      <c r="E968" s="15"/>
      <c r="F968" s="15"/>
      <c r="G968" s="15"/>
      <c r="H968" s="15"/>
      <c r="I968" s="15"/>
      <c r="J968" s="15"/>
      <c r="K968" s="15"/>
      <c r="L968" s="15"/>
      <c r="M968" s="15"/>
      <c r="N968" s="15"/>
      <c r="O968" s="15"/>
      <c r="P968" s="15"/>
      <c r="Q968" s="15"/>
      <c r="R968" s="15"/>
      <c r="T968" s="240"/>
      <c r="U968" s="240"/>
    </row>
    <row r="969">
      <c r="A969" s="15"/>
      <c r="B969" s="15"/>
      <c r="C969" s="15"/>
      <c r="D969" s="15"/>
      <c r="E969" s="15"/>
      <c r="F969" s="15"/>
      <c r="G969" s="15"/>
      <c r="H969" s="15"/>
      <c r="I969" s="15"/>
      <c r="J969" s="15"/>
      <c r="K969" s="15"/>
      <c r="L969" s="15"/>
      <c r="M969" s="15"/>
      <c r="N969" s="15"/>
      <c r="O969" s="15"/>
      <c r="P969" s="15"/>
      <c r="Q969" s="15"/>
      <c r="R969" s="15"/>
      <c r="T969" s="240"/>
      <c r="U969" s="240"/>
    </row>
    <row r="970">
      <c r="A970" s="15"/>
      <c r="B970" s="15"/>
      <c r="C970" s="15"/>
      <c r="D970" s="15"/>
      <c r="E970" s="15"/>
      <c r="F970" s="15"/>
      <c r="G970" s="15"/>
      <c r="H970" s="15"/>
      <c r="I970" s="15"/>
      <c r="J970" s="15"/>
      <c r="K970" s="15"/>
      <c r="L970" s="15"/>
      <c r="M970" s="15"/>
      <c r="N970" s="15"/>
      <c r="O970" s="15"/>
      <c r="P970" s="15"/>
      <c r="Q970" s="15"/>
      <c r="R970" s="15"/>
      <c r="T970" s="240"/>
      <c r="U970" s="240"/>
    </row>
    <row r="971">
      <c r="A971" s="15"/>
      <c r="B971" s="15"/>
      <c r="C971" s="15"/>
      <c r="D971" s="15"/>
      <c r="E971" s="15"/>
      <c r="F971" s="15"/>
      <c r="G971" s="15"/>
      <c r="H971" s="15"/>
      <c r="I971" s="15"/>
      <c r="J971" s="15"/>
      <c r="K971" s="15"/>
      <c r="L971" s="15"/>
      <c r="M971" s="15"/>
      <c r="N971" s="15"/>
      <c r="O971" s="15"/>
      <c r="P971" s="15"/>
      <c r="Q971" s="15"/>
      <c r="R971" s="15"/>
      <c r="T971" s="240"/>
      <c r="U971" s="240"/>
    </row>
    <row r="972">
      <c r="A972" s="15"/>
      <c r="B972" s="15"/>
      <c r="C972" s="15"/>
      <c r="D972" s="15"/>
      <c r="E972" s="15"/>
      <c r="F972" s="15"/>
      <c r="G972" s="15"/>
      <c r="H972" s="15"/>
      <c r="I972" s="15"/>
      <c r="J972" s="15"/>
      <c r="K972" s="15"/>
      <c r="L972" s="15"/>
      <c r="M972" s="15"/>
      <c r="N972" s="15"/>
      <c r="O972" s="15"/>
      <c r="P972" s="15"/>
      <c r="Q972" s="15"/>
      <c r="R972" s="15"/>
      <c r="T972" s="240"/>
      <c r="U972" s="240"/>
    </row>
    <row r="973">
      <c r="A973" s="15"/>
      <c r="B973" s="15"/>
      <c r="C973" s="15"/>
      <c r="D973" s="15"/>
      <c r="E973" s="15"/>
      <c r="F973" s="15"/>
      <c r="G973" s="15"/>
      <c r="H973" s="15"/>
      <c r="I973" s="15"/>
      <c r="J973" s="15"/>
      <c r="K973" s="15"/>
      <c r="L973" s="15"/>
      <c r="M973" s="15"/>
      <c r="N973" s="15"/>
      <c r="O973" s="15"/>
      <c r="P973" s="15"/>
      <c r="Q973" s="15"/>
      <c r="R973" s="15"/>
      <c r="T973" s="240"/>
      <c r="U973" s="240"/>
    </row>
    <row r="974">
      <c r="A974" s="15"/>
      <c r="B974" s="15"/>
      <c r="C974" s="15"/>
      <c r="D974" s="15"/>
      <c r="E974" s="15"/>
      <c r="F974" s="15"/>
      <c r="G974" s="15"/>
      <c r="H974" s="15"/>
      <c r="I974" s="15"/>
      <c r="J974" s="15"/>
      <c r="K974" s="15"/>
      <c r="L974" s="15"/>
      <c r="M974" s="15"/>
      <c r="N974" s="15"/>
      <c r="O974" s="15"/>
      <c r="P974" s="15"/>
      <c r="Q974" s="15"/>
      <c r="R974" s="15"/>
      <c r="T974" s="240"/>
      <c r="U974" s="240"/>
    </row>
    <row r="975">
      <c r="A975" s="15"/>
      <c r="B975" s="15"/>
      <c r="C975" s="15"/>
      <c r="D975" s="15"/>
      <c r="E975" s="15"/>
      <c r="F975" s="15"/>
      <c r="G975" s="15"/>
      <c r="H975" s="15"/>
      <c r="I975" s="15"/>
      <c r="J975" s="15"/>
      <c r="K975" s="15"/>
      <c r="L975" s="15"/>
      <c r="M975" s="15"/>
      <c r="N975" s="15"/>
      <c r="O975" s="15"/>
      <c r="P975" s="15"/>
      <c r="Q975" s="15"/>
      <c r="R975" s="15"/>
      <c r="T975" s="240"/>
      <c r="U975" s="240"/>
    </row>
    <row r="976">
      <c r="A976" s="15"/>
      <c r="B976" s="15"/>
      <c r="C976" s="15"/>
      <c r="D976" s="15"/>
      <c r="E976" s="15"/>
      <c r="F976" s="15"/>
      <c r="G976" s="15"/>
      <c r="H976" s="15"/>
      <c r="I976" s="15"/>
      <c r="J976" s="15"/>
      <c r="K976" s="15"/>
      <c r="L976" s="15"/>
      <c r="M976" s="15"/>
      <c r="N976" s="15"/>
      <c r="O976" s="15"/>
      <c r="P976" s="15"/>
      <c r="Q976" s="15"/>
      <c r="R976" s="15"/>
      <c r="T976" s="240"/>
      <c r="U976" s="240"/>
    </row>
    <row r="977">
      <c r="A977" s="15"/>
      <c r="B977" s="15"/>
      <c r="C977" s="15"/>
      <c r="D977" s="15"/>
      <c r="E977" s="15"/>
      <c r="F977" s="15"/>
      <c r="G977" s="15"/>
      <c r="H977" s="15"/>
      <c r="I977" s="15"/>
      <c r="J977" s="15"/>
      <c r="K977" s="15"/>
      <c r="L977" s="15"/>
      <c r="M977" s="15"/>
      <c r="N977" s="15"/>
      <c r="O977" s="15"/>
      <c r="P977" s="15"/>
      <c r="Q977" s="15"/>
      <c r="R977" s="15"/>
      <c r="T977" s="240"/>
      <c r="U977" s="240"/>
    </row>
    <row r="978">
      <c r="A978" s="15"/>
      <c r="B978" s="15"/>
      <c r="C978" s="15"/>
      <c r="D978" s="15"/>
      <c r="E978" s="15"/>
      <c r="F978" s="15"/>
      <c r="G978" s="15"/>
      <c r="H978" s="15"/>
      <c r="I978" s="15"/>
      <c r="J978" s="15"/>
      <c r="K978" s="15"/>
      <c r="L978" s="15"/>
      <c r="M978" s="15"/>
      <c r="N978" s="15"/>
      <c r="O978" s="15"/>
      <c r="P978" s="15"/>
      <c r="Q978" s="15"/>
      <c r="R978" s="15"/>
      <c r="T978" s="240"/>
      <c r="U978" s="240"/>
    </row>
    <row r="979">
      <c r="A979" s="15"/>
      <c r="B979" s="15"/>
      <c r="C979" s="15"/>
      <c r="D979" s="15"/>
      <c r="E979" s="15"/>
      <c r="F979" s="15"/>
      <c r="G979" s="15"/>
      <c r="H979" s="15"/>
      <c r="I979" s="15"/>
      <c r="J979" s="15"/>
      <c r="K979" s="15"/>
      <c r="L979" s="15"/>
      <c r="M979" s="15"/>
      <c r="N979" s="15"/>
      <c r="O979" s="15"/>
      <c r="P979" s="15"/>
      <c r="Q979" s="15"/>
      <c r="R979" s="15"/>
      <c r="T979" s="240"/>
      <c r="U979" s="240"/>
    </row>
    <row r="980">
      <c r="A980" s="15"/>
      <c r="B980" s="15"/>
      <c r="C980" s="15"/>
      <c r="D980" s="15"/>
      <c r="E980" s="15"/>
      <c r="F980" s="15"/>
      <c r="G980" s="15"/>
      <c r="H980" s="15"/>
      <c r="I980" s="15"/>
      <c r="J980" s="15"/>
      <c r="K980" s="15"/>
      <c r="L980" s="15"/>
      <c r="M980" s="15"/>
      <c r="N980" s="15"/>
      <c r="O980" s="15"/>
      <c r="P980" s="15"/>
      <c r="Q980" s="15"/>
      <c r="R980" s="15"/>
      <c r="T980" s="240"/>
      <c r="U980" s="240"/>
    </row>
    <row r="981">
      <c r="A981" s="15"/>
      <c r="B981" s="15"/>
      <c r="C981" s="15"/>
      <c r="D981" s="15"/>
      <c r="E981" s="15"/>
      <c r="F981" s="15"/>
      <c r="G981" s="15"/>
      <c r="H981" s="15"/>
      <c r="I981" s="15"/>
      <c r="J981" s="15"/>
      <c r="K981" s="15"/>
      <c r="L981" s="15"/>
      <c r="M981" s="15"/>
      <c r="N981" s="15"/>
      <c r="O981" s="15"/>
      <c r="P981" s="15"/>
      <c r="Q981" s="15"/>
      <c r="R981" s="15"/>
      <c r="T981" s="240"/>
      <c r="U981" s="240"/>
    </row>
    <row r="982">
      <c r="A982" s="15"/>
      <c r="B982" s="15"/>
      <c r="C982" s="15"/>
      <c r="D982" s="15"/>
      <c r="E982" s="15"/>
      <c r="F982" s="15"/>
      <c r="G982" s="15"/>
      <c r="H982" s="15"/>
      <c r="I982" s="15"/>
      <c r="J982" s="15"/>
      <c r="K982" s="15"/>
      <c r="L982" s="15"/>
      <c r="M982" s="15"/>
      <c r="N982" s="15"/>
      <c r="O982" s="15"/>
      <c r="P982" s="15"/>
      <c r="Q982" s="15"/>
      <c r="R982" s="15"/>
      <c r="T982" s="240"/>
      <c r="U982" s="240"/>
    </row>
    <row r="983">
      <c r="A983" s="15"/>
      <c r="B983" s="15"/>
      <c r="C983" s="15"/>
      <c r="D983" s="15"/>
      <c r="E983" s="15"/>
      <c r="F983" s="15"/>
      <c r="G983" s="15"/>
      <c r="H983" s="15"/>
      <c r="I983" s="15"/>
      <c r="J983" s="15"/>
      <c r="K983" s="15"/>
      <c r="L983" s="15"/>
      <c r="M983" s="15"/>
      <c r="N983" s="15"/>
      <c r="O983" s="15"/>
      <c r="P983" s="15"/>
      <c r="Q983" s="15"/>
      <c r="R983" s="15"/>
      <c r="T983" s="240"/>
      <c r="U983" s="240"/>
    </row>
    <row r="984">
      <c r="A984" s="15"/>
      <c r="B984" s="15"/>
      <c r="C984" s="15"/>
      <c r="D984" s="15"/>
      <c r="E984" s="15"/>
      <c r="F984" s="15"/>
      <c r="G984" s="15"/>
      <c r="H984" s="15"/>
      <c r="I984" s="15"/>
      <c r="J984" s="15"/>
      <c r="K984" s="15"/>
      <c r="L984" s="15"/>
      <c r="M984" s="15"/>
      <c r="N984" s="15"/>
      <c r="O984" s="15"/>
      <c r="P984" s="15"/>
      <c r="Q984" s="15"/>
      <c r="R984" s="15"/>
      <c r="T984" s="240"/>
      <c r="U984" s="240"/>
    </row>
    <row r="985">
      <c r="A985" s="15"/>
      <c r="B985" s="15"/>
      <c r="C985" s="15"/>
      <c r="D985" s="15"/>
      <c r="E985" s="15"/>
      <c r="F985" s="15"/>
      <c r="G985" s="15"/>
      <c r="H985" s="15"/>
      <c r="I985" s="15"/>
      <c r="J985" s="15"/>
      <c r="K985" s="15"/>
      <c r="L985" s="15"/>
      <c r="M985" s="15"/>
      <c r="N985" s="15"/>
      <c r="O985" s="15"/>
      <c r="P985" s="15"/>
      <c r="Q985" s="15"/>
      <c r="R985" s="15"/>
      <c r="T985" s="240"/>
      <c r="U985" s="240"/>
    </row>
    <row r="986">
      <c r="A986" s="15"/>
      <c r="B986" s="15"/>
      <c r="C986" s="15"/>
      <c r="D986" s="15"/>
      <c r="E986" s="15"/>
      <c r="F986" s="15"/>
      <c r="G986" s="15"/>
      <c r="H986" s="15"/>
      <c r="I986" s="15"/>
      <c r="J986" s="15"/>
      <c r="K986" s="15"/>
      <c r="L986" s="15"/>
      <c r="M986" s="15"/>
      <c r="N986" s="15"/>
      <c r="O986" s="15"/>
      <c r="P986" s="15"/>
      <c r="Q986" s="15"/>
      <c r="R986" s="15"/>
      <c r="T986" s="240"/>
      <c r="U986" s="240"/>
    </row>
    <row r="987">
      <c r="A987" s="15"/>
      <c r="B987" s="15"/>
      <c r="C987" s="15"/>
      <c r="D987" s="15"/>
      <c r="E987" s="15"/>
      <c r="F987" s="15"/>
      <c r="G987" s="15"/>
      <c r="H987" s="15"/>
      <c r="I987" s="15"/>
      <c r="J987" s="15"/>
      <c r="K987" s="15"/>
      <c r="L987" s="15"/>
      <c r="M987" s="15"/>
      <c r="N987" s="15"/>
      <c r="O987" s="15"/>
      <c r="P987" s="15"/>
      <c r="Q987" s="15"/>
      <c r="R987" s="15"/>
      <c r="T987" s="240"/>
      <c r="U987" s="240"/>
    </row>
    <row r="988">
      <c r="A988" s="15"/>
      <c r="B988" s="15"/>
      <c r="C988" s="15"/>
      <c r="D988" s="15"/>
      <c r="E988" s="15"/>
      <c r="F988" s="15"/>
      <c r="G988" s="15"/>
      <c r="H988" s="15"/>
      <c r="I988" s="15"/>
      <c r="J988" s="15"/>
      <c r="K988" s="15"/>
      <c r="L988" s="15"/>
      <c r="M988" s="15"/>
      <c r="N988" s="15"/>
      <c r="O988" s="15"/>
      <c r="P988" s="15"/>
      <c r="Q988" s="15"/>
      <c r="R988" s="15"/>
      <c r="T988" s="240"/>
      <c r="U988" s="240"/>
    </row>
    <row r="989">
      <c r="A989" s="15"/>
      <c r="B989" s="15"/>
      <c r="C989" s="15"/>
      <c r="D989" s="15"/>
      <c r="E989" s="15"/>
      <c r="F989" s="15"/>
      <c r="G989" s="15"/>
      <c r="H989" s="15"/>
      <c r="I989" s="15"/>
      <c r="J989" s="15"/>
      <c r="K989" s="15"/>
      <c r="L989" s="15"/>
      <c r="M989" s="15"/>
      <c r="N989" s="15"/>
      <c r="O989" s="15"/>
      <c r="P989" s="15"/>
      <c r="Q989" s="15"/>
      <c r="R989" s="15"/>
      <c r="T989" s="240"/>
      <c r="U989" s="240"/>
    </row>
    <row r="990">
      <c r="A990" s="15"/>
      <c r="B990" s="15"/>
      <c r="C990" s="15"/>
      <c r="D990" s="15"/>
      <c r="E990" s="15"/>
      <c r="F990" s="15"/>
      <c r="G990" s="15"/>
      <c r="H990" s="15"/>
      <c r="I990" s="15"/>
      <c r="J990" s="15"/>
      <c r="K990" s="15"/>
      <c r="L990" s="15"/>
      <c r="M990" s="15"/>
      <c r="N990" s="15"/>
      <c r="O990" s="15"/>
      <c r="P990" s="15"/>
      <c r="Q990" s="15"/>
      <c r="R990" s="15"/>
      <c r="T990" s="240"/>
      <c r="U990" s="240"/>
    </row>
    <row r="991">
      <c r="A991" s="15"/>
      <c r="B991" s="15"/>
      <c r="C991" s="15"/>
      <c r="D991" s="15"/>
      <c r="E991" s="15"/>
      <c r="F991" s="15"/>
      <c r="G991" s="15"/>
      <c r="H991" s="15"/>
      <c r="I991" s="15"/>
      <c r="J991" s="15"/>
      <c r="K991" s="15"/>
      <c r="L991" s="15"/>
      <c r="M991" s="15"/>
      <c r="N991" s="15"/>
      <c r="O991" s="15"/>
      <c r="P991" s="15"/>
      <c r="Q991" s="15"/>
      <c r="R991" s="15"/>
      <c r="T991" s="240"/>
      <c r="U991" s="240"/>
    </row>
    <row r="992">
      <c r="A992" s="15"/>
      <c r="B992" s="15"/>
      <c r="C992" s="15"/>
      <c r="D992" s="15"/>
      <c r="E992" s="15"/>
      <c r="F992" s="15"/>
      <c r="G992" s="15"/>
      <c r="H992" s="15"/>
      <c r="I992" s="15"/>
      <c r="J992" s="15"/>
      <c r="K992" s="15"/>
      <c r="L992" s="15"/>
      <c r="M992" s="15"/>
      <c r="N992" s="15"/>
      <c r="O992" s="15"/>
      <c r="P992" s="15"/>
      <c r="Q992" s="15"/>
      <c r="R992" s="15"/>
      <c r="T992" s="240"/>
      <c r="U992" s="240"/>
    </row>
    <row r="993">
      <c r="A993" s="15"/>
      <c r="B993" s="15"/>
      <c r="C993" s="15"/>
      <c r="D993" s="15"/>
      <c r="E993" s="15"/>
      <c r="F993" s="15"/>
      <c r="G993" s="15"/>
      <c r="H993" s="15"/>
      <c r="I993" s="15"/>
      <c r="J993" s="15"/>
      <c r="K993" s="15"/>
      <c r="L993" s="15"/>
      <c r="M993" s="15"/>
      <c r="N993" s="15"/>
      <c r="O993" s="15"/>
      <c r="P993" s="15"/>
      <c r="Q993" s="15"/>
      <c r="R993" s="15"/>
      <c r="T993" s="240"/>
      <c r="U993" s="240"/>
    </row>
    <row r="994">
      <c r="A994" s="15"/>
      <c r="B994" s="15"/>
      <c r="C994" s="15"/>
      <c r="D994" s="15"/>
      <c r="E994" s="15"/>
      <c r="F994" s="15"/>
      <c r="G994" s="15"/>
      <c r="H994" s="15"/>
      <c r="I994" s="15"/>
      <c r="J994" s="15"/>
      <c r="K994" s="15"/>
      <c r="L994" s="15"/>
      <c r="M994" s="15"/>
      <c r="N994" s="15"/>
      <c r="O994" s="15"/>
      <c r="P994" s="15"/>
      <c r="Q994" s="15"/>
      <c r="R994" s="15"/>
      <c r="T994" s="240"/>
      <c r="U994" s="240"/>
    </row>
    <row r="995">
      <c r="A995" s="15"/>
      <c r="B995" s="15"/>
      <c r="C995" s="15"/>
      <c r="D995" s="15"/>
      <c r="E995" s="15"/>
      <c r="F995" s="15"/>
      <c r="G995" s="15"/>
      <c r="H995" s="15"/>
      <c r="I995" s="15"/>
      <c r="J995" s="15"/>
      <c r="K995" s="15"/>
      <c r="L995" s="15"/>
      <c r="M995" s="15"/>
      <c r="N995" s="15"/>
      <c r="O995" s="15"/>
      <c r="P995" s="15"/>
      <c r="Q995" s="15"/>
      <c r="R995" s="15"/>
      <c r="T995" s="240"/>
      <c r="U995" s="240"/>
    </row>
    <row r="996">
      <c r="A996" s="15"/>
      <c r="B996" s="15"/>
      <c r="C996" s="15"/>
      <c r="D996" s="15"/>
      <c r="E996" s="15"/>
      <c r="F996" s="15"/>
      <c r="G996" s="15"/>
      <c r="H996" s="15"/>
      <c r="I996" s="15"/>
      <c r="J996" s="15"/>
      <c r="K996" s="15"/>
      <c r="L996" s="15"/>
      <c r="M996" s="15"/>
      <c r="N996" s="15"/>
      <c r="O996" s="15"/>
      <c r="P996" s="15"/>
      <c r="Q996" s="15"/>
      <c r="R996" s="15"/>
      <c r="T996" s="240"/>
      <c r="U996" s="240"/>
    </row>
    <row r="997">
      <c r="A997" s="15"/>
      <c r="B997" s="15"/>
      <c r="C997" s="15"/>
      <c r="D997" s="15"/>
      <c r="E997" s="15"/>
      <c r="F997" s="15"/>
      <c r="G997" s="15"/>
      <c r="H997" s="15"/>
      <c r="I997" s="15"/>
      <c r="J997" s="15"/>
      <c r="K997" s="15"/>
      <c r="L997" s="15"/>
      <c r="M997" s="15"/>
      <c r="N997" s="15"/>
      <c r="O997" s="15"/>
      <c r="P997" s="15"/>
      <c r="Q997" s="15"/>
      <c r="R997" s="15"/>
      <c r="T997" s="240"/>
      <c r="U997" s="240"/>
    </row>
    <row r="998">
      <c r="A998" s="15"/>
      <c r="B998" s="15"/>
      <c r="C998" s="15"/>
      <c r="D998" s="15"/>
      <c r="E998" s="15"/>
      <c r="F998" s="15"/>
      <c r="G998" s="15"/>
      <c r="H998" s="15"/>
      <c r="I998" s="15"/>
      <c r="J998" s="15"/>
      <c r="K998" s="15"/>
      <c r="L998" s="15"/>
      <c r="M998" s="15"/>
      <c r="N998" s="15"/>
      <c r="O998" s="15"/>
      <c r="P998" s="15"/>
      <c r="Q998" s="15"/>
      <c r="R998" s="15"/>
      <c r="T998" s="240"/>
      <c r="U998" s="240"/>
    </row>
    <row r="999">
      <c r="A999" s="15"/>
      <c r="B999" s="15"/>
      <c r="C999" s="15"/>
      <c r="D999" s="15"/>
      <c r="E999" s="15"/>
      <c r="F999" s="15"/>
      <c r="G999" s="15"/>
      <c r="H999" s="15"/>
      <c r="I999" s="15"/>
      <c r="J999" s="15"/>
      <c r="K999" s="15"/>
      <c r="L999" s="15"/>
      <c r="M999" s="15"/>
      <c r="N999" s="15"/>
      <c r="O999" s="15"/>
      <c r="P999" s="15"/>
      <c r="Q999" s="15"/>
      <c r="R999" s="15"/>
      <c r="T999" s="240"/>
      <c r="U999" s="240"/>
    </row>
    <row r="1000">
      <c r="A1000" s="15"/>
      <c r="B1000" s="15"/>
      <c r="C1000" s="15"/>
      <c r="D1000" s="15"/>
      <c r="E1000" s="15"/>
      <c r="F1000" s="15"/>
      <c r="G1000" s="15"/>
      <c r="H1000" s="15"/>
      <c r="I1000" s="15"/>
      <c r="J1000" s="15"/>
      <c r="K1000" s="15"/>
      <c r="L1000" s="15"/>
      <c r="M1000" s="15"/>
      <c r="N1000" s="15"/>
      <c r="O1000" s="15"/>
      <c r="P1000" s="15"/>
      <c r="Q1000" s="15"/>
      <c r="R1000" s="15"/>
      <c r="T1000" s="240"/>
      <c r="U1000" s="240"/>
    </row>
    <row r="1001">
      <c r="A1001" s="15"/>
      <c r="B1001" s="15"/>
      <c r="C1001" s="15"/>
      <c r="D1001" s="15"/>
      <c r="E1001" s="15"/>
      <c r="F1001" s="15"/>
      <c r="G1001" s="15"/>
      <c r="H1001" s="15"/>
      <c r="I1001" s="15"/>
      <c r="J1001" s="15"/>
      <c r="K1001" s="15"/>
      <c r="L1001" s="15"/>
      <c r="M1001" s="15"/>
      <c r="N1001" s="15"/>
      <c r="O1001" s="15"/>
      <c r="P1001" s="15"/>
      <c r="Q1001" s="15"/>
      <c r="R1001" s="15"/>
      <c r="T1001" s="240"/>
      <c r="U1001" s="240"/>
    </row>
    <row r="1002">
      <c r="A1002" s="15"/>
      <c r="B1002" s="15"/>
      <c r="C1002" s="15"/>
      <c r="D1002" s="15"/>
      <c r="E1002" s="15"/>
      <c r="F1002" s="15"/>
      <c r="G1002" s="15"/>
      <c r="H1002" s="15"/>
      <c r="I1002" s="15"/>
      <c r="J1002" s="15"/>
      <c r="K1002" s="15"/>
      <c r="L1002" s="15"/>
      <c r="M1002" s="15"/>
      <c r="N1002" s="15"/>
      <c r="O1002" s="15"/>
      <c r="P1002" s="15"/>
      <c r="Q1002" s="15"/>
      <c r="R1002" s="15"/>
      <c r="T1002" s="240"/>
      <c r="U1002" s="240"/>
    </row>
    <row r="1003">
      <c r="A1003" s="15"/>
      <c r="B1003" s="15"/>
      <c r="C1003" s="15"/>
      <c r="D1003" s="15"/>
      <c r="E1003" s="15"/>
      <c r="F1003" s="15"/>
      <c r="G1003" s="15"/>
      <c r="H1003" s="15"/>
      <c r="I1003" s="15"/>
      <c r="J1003" s="15"/>
      <c r="K1003" s="15"/>
      <c r="L1003" s="15"/>
      <c r="M1003" s="15"/>
      <c r="N1003" s="15"/>
      <c r="O1003" s="15"/>
      <c r="P1003" s="15"/>
      <c r="Q1003" s="15"/>
      <c r="R1003" s="15"/>
      <c r="T1003" s="240"/>
      <c r="U1003" s="240"/>
    </row>
    <row r="1004">
      <c r="A1004" s="15"/>
      <c r="B1004" s="15"/>
      <c r="C1004" s="15"/>
      <c r="D1004" s="15"/>
      <c r="E1004" s="15"/>
      <c r="F1004" s="15"/>
      <c r="G1004" s="15"/>
      <c r="H1004" s="15"/>
      <c r="I1004" s="15"/>
      <c r="J1004" s="15"/>
      <c r="K1004" s="15"/>
      <c r="L1004" s="15"/>
      <c r="M1004" s="15"/>
      <c r="N1004" s="15"/>
      <c r="O1004" s="15"/>
      <c r="P1004" s="15"/>
      <c r="Q1004" s="15"/>
      <c r="R1004" s="15"/>
      <c r="T1004" s="240"/>
      <c r="U1004" s="240"/>
    </row>
    <row r="1005">
      <c r="A1005" s="15"/>
      <c r="B1005" s="15"/>
      <c r="C1005" s="15"/>
      <c r="D1005" s="15"/>
      <c r="E1005" s="15"/>
      <c r="F1005" s="15"/>
      <c r="G1005" s="15"/>
      <c r="H1005" s="15"/>
      <c r="I1005" s="15"/>
      <c r="J1005" s="15"/>
      <c r="K1005" s="15"/>
      <c r="L1005" s="15"/>
      <c r="M1005" s="15"/>
      <c r="N1005" s="15"/>
      <c r="O1005" s="15"/>
      <c r="P1005" s="15"/>
      <c r="Q1005" s="15"/>
      <c r="R1005" s="15"/>
      <c r="T1005" s="240"/>
      <c r="U1005" s="240"/>
    </row>
    <row r="1006">
      <c r="A1006" s="15"/>
      <c r="B1006" s="15"/>
      <c r="C1006" s="15"/>
      <c r="D1006" s="15"/>
      <c r="E1006" s="15"/>
      <c r="F1006" s="15"/>
      <c r="G1006" s="15"/>
      <c r="H1006" s="15"/>
      <c r="I1006" s="15"/>
      <c r="J1006" s="15"/>
      <c r="K1006" s="15"/>
      <c r="L1006" s="15"/>
      <c r="M1006" s="15"/>
      <c r="N1006" s="15"/>
      <c r="O1006" s="15"/>
      <c r="P1006" s="15"/>
      <c r="Q1006" s="15"/>
      <c r="R1006" s="15"/>
      <c r="T1006" s="240"/>
      <c r="U1006" s="240"/>
    </row>
    <row r="1007">
      <c r="A1007" s="15"/>
      <c r="B1007" s="15"/>
      <c r="C1007" s="15"/>
      <c r="D1007" s="15"/>
      <c r="E1007" s="15"/>
      <c r="F1007" s="15"/>
      <c r="G1007" s="15"/>
      <c r="H1007" s="15"/>
      <c r="I1007" s="15"/>
      <c r="J1007" s="15"/>
      <c r="K1007" s="15"/>
      <c r="L1007" s="15"/>
      <c r="M1007" s="15"/>
      <c r="N1007" s="15"/>
      <c r="O1007" s="15"/>
      <c r="P1007" s="15"/>
      <c r="Q1007" s="15"/>
      <c r="R1007" s="15"/>
      <c r="T1007" s="240"/>
      <c r="U1007" s="240"/>
    </row>
    <row r="1008">
      <c r="A1008" s="15"/>
      <c r="B1008" s="15"/>
      <c r="C1008" s="15"/>
      <c r="D1008" s="15"/>
      <c r="E1008" s="15"/>
      <c r="F1008" s="15"/>
      <c r="G1008" s="15"/>
      <c r="H1008" s="15"/>
      <c r="I1008" s="15"/>
      <c r="J1008" s="15"/>
      <c r="K1008" s="15"/>
      <c r="L1008" s="15"/>
      <c r="M1008" s="15"/>
      <c r="N1008" s="15"/>
      <c r="O1008" s="15"/>
      <c r="P1008" s="15"/>
      <c r="Q1008" s="15"/>
      <c r="R1008" s="15"/>
      <c r="T1008" s="240"/>
      <c r="U1008" s="240"/>
    </row>
    <row r="1009">
      <c r="A1009" s="15"/>
      <c r="B1009" s="15"/>
      <c r="C1009" s="15"/>
      <c r="D1009" s="15"/>
      <c r="E1009" s="15"/>
      <c r="F1009" s="15"/>
      <c r="G1009" s="15"/>
      <c r="H1009" s="15"/>
      <c r="I1009" s="15"/>
      <c r="J1009" s="15"/>
      <c r="K1009" s="15"/>
      <c r="L1009" s="15"/>
      <c r="M1009" s="15"/>
      <c r="N1009" s="15"/>
      <c r="O1009" s="15"/>
      <c r="P1009" s="15"/>
      <c r="Q1009" s="15"/>
      <c r="R1009" s="15"/>
      <c r="T1009" s="240"/>
      <c r="U1009" s="240"/>
    </row>
    <row r="1010">
      <c r="A1010" s="15"/>
      <c r="B1010" s="15"/>
      <c r="C1010" s="15"/>
      <c r="D1010" s="15"/>
      <c r="E1010" s="15"/>
      <c r="F1010" s="15"/>
      <c r="G1010" s="15"/>
      <c r="H1010" s="15"/>
      <c r="I1010" s="15"/>
      <c r="J1010" s="15"/>
      <c r="K1010" s="15"/>
      <c r="L1010" s="15"/>
      <c r="M1010" s="15"/>
      <c r="N1010" s="15"/>
      <c r="O1010" s="15"/>
      <c r="P1010" s="15"/>
      <c r="Q1010" s="15"/>
      <c r="R1010" s="15"/>
      <c r="T1010" s="240"/>
      <c r="U1010" s="240"/>
    </row>
    <row r="1011">
      <c r="A1011" s="15"/>
      <c r="B1011" s="15"/>
      <c r="C1011" s="15"/>
      <c r="D1011" s="15"/>
      <c r="E1011" s="15"/>
      <c r="F1011" s="15"/>
      <c r="G1011" s="15"/>
      <c r="H1011" s="15"/>
      <c r="I1011" s="15"/>
      <c r="J1011" s="15"/>
      <c r="K1011" s="15"/>
      <c r="L1011" s="15"/>
      <c r="M1011" s="15"/>
      <c r="N1011" s="15"/>
      <c r="O1011" s="15"/>
      <c r="P1011" s="15"/>
      <c r="Q1011" s="15"/>
      <c r="R1011" s="15"/>
      <c r="T1011" s="240"/>
      <c r="U1011" s="240"/>
    </row>
    <row r="1012">
      <c r="A1012" s="15"/>
      <c r="B1012" s="15"/>
      <c r="C1012" s="15"/>
      <c r="D1012" s="15"/>
      <c r="E1012" s="15"/>
      <c r="F1012" s="15"/>
      <c r="G1012" s="15"/>
      <c r="H1012" s="15"/>
      <c r="I1012" s="15"/>
      <c r="J1012" s="15"/>
      <c r="K1012" s="15"/>
      <c r="L1012" s="15"/>
      <c r="M1012" s="15"/>
      <c r="N1012" s="15"/>
      <c r="O1012" s="15"/>
      <c r="P1012" s="15"/>
      <c r="Q1012" s="15"/>
      <c r="R1012" s="15"/>
      <c r="T1012" s="240"/>
      <c r="U1012" s="240"/>
    </row>
    <row r="1013">
      <c r="A1013" s="15"/>
      <c r="B1013" s="15"/>
      <c r="C1013" s="15"/>
      <c r="D1013" s="15"/>
      <c r="E1013" s="15"/>
      <c r="F1013" s="15"/>
      <c r="G1013" s="15"/>
      <c r="H1013" s="15"/>
      <c r="I1013" s="15"/>
      <c r="J1013" s="15"/>
      <c r="K1013" s="15"/>
      <c r="L1013" s="15"/>
      <c r="M1013" s="15"/>
      <c r="N1013" s="15"/>
      <c r="O1013" s="15"/>
      <c r="P1013" s="15"/>
      <c r="Q1013" s="15"/>
      <c r="R1013" s="15"/>
      <c r="T1013" s="240"/>
      <c r="U1013" s="240"/>
    </row>
    <row r="1014">
      <c r="A1014" s="15"/>
      <c r="B1014" s="15"/>
      <c r="C1014" s="15"/>
      <c r="D1014" s="15"/>
      <c r="E1014" s="15"/>
      <c r="F1014" s="15"/>
      <c r="G1014" s="15"/>
      <c r="H1014" s="15"/>
      <c r="I1014" s="15"/>
      <c r="J1014" s="15"/>
      <c r="K1014" s="15"/>
      <c r="L1014" s="15"/>
      <c r="M1014" s="15"/>
      <c r="N1014" s="15"/>
      <c r="O1014" s="15"/>
      <c r="P1014" s="15"/>
      <c r="Q1014" s="15"/>
      <c r="R1014" s="15"/>
      <c r="T1014" s="240"/>
      <c r="U1014" s="240"/>
    </row>
    <row r="1015">
      <c r="A1015" s="15"/>
      <c r="B1015" s="15"/>
      <c r="C1015" s="15"/>
      <c r="D1015" s="15"/>
      <c r="E1015" s="15"/>
      <c r="F1015" s="15"/>
      <c r="G1015" s="15"/>
      <c r="H1015" s="15"/>
      <c r="I1015" s="15"/>
      <c r="J1015" s="15"/>
      <c r="K1015" s="15"/>
      <c r="L1015" s="15"/>
      <c r="M1015" s="15"/>
      <c r="N1015" s="15"/>
      <c r="O1015" s="15"/>
      <c r="P1015" s="15"/>
      <c r="Q1015" s="15"/>
      <c r="R1015" s="15"/>
      <c r="T1015" s="240"/>
      <c r="U1015" s="240"/>
    </row>
    <row r="1016">
      <c r="A1016" s="15"/>
      <c r="B1016" s="15"/>
      <c r="C1016" s="15"/>
      <c r="D1016" s="15"/>
      <c r="E1016" s="15"/>
      <c r="F1016" s="15"/>
      <c r="G1016" s="15"/>
      <c r="H1016" s="15"/>
      <c r="I1016" s="15"/>
      <c r="J1016" s="15"/>
      <c r="K1016" s="15"/>
      <c r="L1016" s="15"/>
      <c r="M1016" s="15"/>
      <c r="N1016" s="15"/>
      <c r="O1016" s="15"/>
      <c r="P1016" s="15"/>
      <c r="Q1016" s="15"/>
      <c r="R1016" s="15"/>
      <c r="T1016" s="240"/>
      <c r="U1016" s="240"/>
    </row>
    <row r="1017">
      <c r="A1017" s="15"/>
      <c r="B1017" s="15"/>
      <c r="C1017" s="15"/>
      <c r="D1017" s="15"/>
      <c r="E1017" s="15"/>
      <c r="F1017" s="15"/>
      <c r="G1017" s="15"/>
      <c r="H1017" s="15"/>
      <c r="I1017" s="15"/>
      <c r="J1017" s="15"/>
      <c r="K1017" s="15"/>
      <c r="L1017" s="15"/>
      <c r="M1017" s="15"/>
      <c r="N1017" s="15"/>
      <c r="O1017" s="15"/>
      <c r="P1017" s="15"/>
      <c r="Q1017" s="15"/>
      <c r="R1017" s="15"/>
      <c r="T1017" s="240"/>
      <c r="U1017" s="240"/>
    </row>
    <row r="1018">
      <c r="A1018" s="15"/>
      <c r="B1018" s="15"/>
      <c r="C1018" s="15"/>
      <c r="D1018" s="15"/>
      <c r="E1018" s="15"/>
      <c r="F1018" s="15"/>
      <c r="G1018" s="15"/>
      <c r="H1018" s="15"/>
      <c r="I1018" s="15"/>
      <c r="J1018" s="15"/>
      <c r="K1018" s="15"/>
      <c r="L1018" s="15"/>
      <c r="M1018" s="15"/>
      <c r="N1018" s="15"/>
      <c r="O1018" s="15"/>
      <c r="P1018" s="15"/>
      <c r="Q1018" s="15"/>
      <c r="R1018" s="15"/>
      <c r="T1018" s="240"/>
      <c r="U1018" s="240"/>
    </row>
    <row r="1019">
      <c r="A1019" s="15"/>
      <c r="B1019" s="15"/>
      <c r="C1019" s="15"/>
      <c r="D1019" s="15"/>
      <c r="E1019" s="15"/>
      <c r="F1019" s="15"/>
      <c r="G1019" s="15"/>
      <c r="H1019" s="15"/>
      <c r="I1019" s="15"/>
      <c r="J1019" s="15"/>
      <c r="K1019" s="15"/>
      <c r="L1019" s="15"/>
      <c r="M1019" s="15"/>
      <c r="N1019" s="15"/>
      <c r="O1019" s="15"/>
      <c r="P1019" s="15"/>
      <c r="Q1019" s="15"/>
      <c r="R1019" s="15"/>
      <c r="T1019" s="240"/>
      <c r="U1019" s="240"/>
    </row>
    <row r="1020">
      <c r="A1020" s="15"/>
      <c r="B1020" s="15"/>
      <c r="C1020" s="15"/>
      <c r="D1020" s="15"/>
      <c r="E1020" s="15"/>
      <c r="F1020" s="15"/>
      <c r="G1020" s="15"/>
      <c r="H1020" s="15"/>
      <c r="I1020" s="15"/>
      <c r="J1020" s="15"/>
      <c r="K1020" s="15"/>
      <c r="L1020" s="15"/>
      <c r="M1020" s="15"/>
      <c r="N1020" s="15"/>
      <c r="O1020" s="15"/>
      <c r="P1020" s="15"/>
      <c r="Q1020" s="15"/>
      <c r="R1020" s="15"/>
      <c r="T1020" s="240"/>
      <c r="U1020" s="240"/>
    </row>
    <row r="1021">
      <c r="A1021" s="15"/>
      <c r="B1021" s="15"/>
      <c r="C1021" s="15"/>
      <c r="D1021" s="15"/>
      <c r="E1021" s="15"/>
      <c r="F1021" s="15"/>
      <c r="G1021" s="15"/>
      <c r="H1021" s="15"/>
      <c r="I1021" s="15"/>
      <c r="J1021" s="15"/>
      <c r="K1021" s="15"/>
      <c r="L1021" s="15"/>
      <c r="M1021" s="15"/>
      <c r="N1021" s="15"/>
      <c r="O1021" s="15"/>
      <c r="P1021" s="15"/>
      <c r="Q1021" s="15"/>
      <c r="R1021" s="15"/>
      <c r="T1021" s="240"/>
      <c r="U1021" s="240"/>
    </row>
    <row r="1022">
      <c r="A1022" s="15"/>
      <c r="B1022" s="15"/>
      <c r="C1022" s="15"/>
      <c r="D1022" s="15"/>
      <c r="E1022" s="15"/>
      <c r="F1022" s="15"/>
      <c r="G1022" s="15"/>
      <c r="H1022" s="15"/>
      <c r="I1022" s="15"/>
      <c r="J1022" s="15"/>
      <c r="K1022" s="15"/>
      <c r="L1022" s="15"/>
      <c r="M1022" s="15"/>
      <c r="N1022" s="15"/>
      <c r="O1022" s="15"/>
      <c r="P1022" s="15"/>
      <c r="Q1022" s="15"/>
      <c r="R1022" s="15"/>
      <c r="T1022" s="240"/>
      <c r="U1022" s="240"/>
    </row>
    <row r="1023">
      <c r="A1023" s="15"/>
      <c r="B1023" s="15"/>
      <c r="C1023" s="15"/>
      <c r="D1023" s="15"/>
      <c r="E1023" s="15"/>
      <c r="F1023" s="15"/>
      <c r="G1023" s="15"/>
      <c r="H1023" s="15"/>
      <c r="I1023" s="15"/>
      <c r="J1023" s="15"/>
      <c r="K1023" s="15"/>
      <c r="L1023" s="15"/>
      <c r="M1023" s="15"/>
      <c r="N1023" s="15"/>
      <c r="O1023" s="15"/>
      <c r="P1023" s="15"/>
      <c r="Q1023" s="15"/>
      <c r="R1023" s="15"/>
      <c r="T1023" s="240"/>
      <c r="U1023" s="240"/>
    </row>
    <row r="1024">
      <c r="A1024" s="15"/>
      <c r="B1024" s="15"/>
      <c r="C1024" s="15"/>
      <c r="D1024" s="15"/>
      <c r="E1024" s="15"/>
      <c r="F1024" s="15"/>
      <c r="G1024" s="15"/>
      <c r="H1024" s="15"/>
      <c r="I1024" s="15"/>
      <c r="J1024" s="15"/>
      <c r="K1024" s="15"/>
      <c r="L1024" s="15"/>
      <c r="M1024" s="15"/>
      <c r="N1024" s="15"/>
      <c r="O1024" s="15"/>
      <c r="P1024" s="15"/>
      <c r="Q1024" s="15"/>
      <c r="R1024" s="15"/>
      <c r="T1024" s="240"/>
      <c r="U1024" s="240"/>
    </row>
    <row r="1025">
      <c r="A1025" s="15"/>
      <c r="B1025" s="15"/>
      <c r="C1025" s="15"/>
      <c r="D1025" s="15"/>
      <c r="E1025" s="15"/>
      <c r="F1025" s="15"/>
      <c r="G1025" s="15"/>
      <c r="H1025" s="15"/>
      <c r="I1025" s="15"/>
      <c r="J1025" s="15"/>
      <c r="K1025" s="15"/>
      <c r="L1025" s="15"/>
      <c r="M1025" s="15"/>
      <c r="N1025" s="15"/>
      <c r="O1025" s="15"/>
      <c r="P1025" s="15"/>
      <c r="Q1025" s="15"/>
      <c r="R1025" s="15"/>
      <c r="T1025" s="240"/>
      <c r="U1025" s="240"/>
    </row>
    <row r="1026">
      <c r="A1026" s="15"/>
      <c r="B1026" s="15"/>
      <c r="C1026" s="15"/>
      <c r="D1026" s="15"/>
      <c r="E1026" s="15"/>
      <c r="F1026" s="15"/>
      <c r="G1026" s="15"/>
      <c r="H1026" s="15"/>
      <c r="I1026" s="15"/>
      <c r="J1026" s="15"/>
      <c r="K1026" s="15"/>
      <c r="L1026" s="15"/>
      <c r="M1026" s="15"/>
      <c r="N1026" s="15"/>
      <c r="O1026" s="15"/>
      <c r="P1026" s="15"/>
      <c r="Q1026" s="15"/>
      <c r="R1026" s="15"/>
      <c r="T1026" s="240"/>
      <c r="U1026" s="240"/>
    </row>
    <row r="1027">
      <c r="A1027" s="15"/>
      <c r="B1027" s="15"/>
      <c r="C1027" s="15"/>
      <c r="D1027" s="15"/>
      <c r="E1027" s="15"/>
      <c r="F1027" s="15"/>
      <c r="G1027" s="15"/>
      <c r="H1027" s="15"/>
      <c r="I1027" s="15"/>
      <c r="J1027" s="15"/>
      <c r="K1027" s="15"/>
      <c r="L1027" s="15"/>
      <c r="M1027" s="15"/>
      <c r="N1027" s="15"/>
      <c r="O1027" s="15"/>
      <c r="P1027" s="15"/>
      <c r="Q1027" s="15"/>
      <c r="R1027" s="15"/>
      <c r="T1027" s="240"/>
      <c r="U1027" s="240"/>
    </row>
    <row r="1028">
      <c r="A1028" s="15"/>
      <c r="B1028" s="15"/>
      <c r="C1028" s="15"/>
      <c r="D1028" s="15"/>
      <c r="E1028" s="15"/>
      <c r="F1028" s="15"/>
      <c r="G1028" s="15"/>
      <c r="H1028" s="15"/>
      <c r="I1028" s="15"/>
      <c r="J1028" s="15"/>
      <c r="K1028" s="15"/>
      <c r="L1028" s="15"/>
      <c r="M1028" s="15"/>
      <c r="N1028" s="15"/>
      <c r="O1028" s="15"/>
      <c r="P1028" s="15"/>
      <c r="Q1028" s="15"/>
      <c r="R1028" s="15"/>
      <c r="T1028" s="240"/>
      <c r="U1028" s="240"/>
    </row>
    <row r="1029">
      <c r="A1029" s="15"/>
      <c r="B1029" s="15"/>
      <c r="C1029" s="15"/>
      <c r="D1029" s="15"/>
      <c r="E1029" s="15"/>
      <c r="F1029" s="15"/>
      <c r="G1029" s="15"/>
      <c r="H1029" s="15"/>
      <c r="I1029" s="15"/>
      <c r="J1029" s="15"/>
      <c r="K1029" s="15"/>
      <c r="L1029" s="15"/>
      <c r="M1029" s="15"/>
      <c r="N1029" s="15"/>
      <c r="O1029" s="15"/>
      <c r="P1029" s="15"/>
      <c r="Q1029" s="15"/>
      <c r="R1029" s="15"/>
      <c r="T1029" s="240"/>
      <c r="U1029" s="240"/>
    </row>
    <row r="1030">
      <c r="A1030" s="15"/>
      <c r="B1030" s="15"/>
      <c r="C1030" s="15"/>
      <c r="D1030" s="15"/>
      <c r="E1030" s="15"/>
      <c r="F1030" s="15"/>
      <c r="G1030" s="15"/>
      <c r="H1030" s="15"/>
      <c r="I1030" s="15"/>
      <c r="J1030" s="15"/>
      <c r="K1030" s="15"/>
      <c r="L1030" s="15"/>
      <c r="M1030" s="15"/>
      <c r="N1030" s="15"/>
      <c r="O1030" s="15"/>
      <c r="P1030" s="15"/>
      <c r="Q1030" s="15"/>
      <c r="R1030" s="15"/>
      <c r="T1030" s="240"/>
      <c r="U1030" s="240"/>
    </row>
    <row r="1031">
      <c r="A1031" s="15"/>
      <c r="B1031" s="15"/>
      <c r="C1031" s="15"/>
      <c r="D1031" s="15"/>
      <c r="E1031" s="15"/>
      <c r="F1031" s="15"/>
      <c r="G1031" s="15"/>
      <c r="H1031" s="15"/>
      <c r="I1031" s="15"/>
      <c r="J1031" s="15"/>
      <c r="K1031" s="15"/>
      <c r="L1031" s="15"/>
      <c r="M1031" s="15"/>
      <c r="N1031" s="15"/>
      <c r="O1031" s="15"/>
      <c r="P1031" s="15"/>
      <c r="Q1031" s="15"/>
      <c r="R1031" s="15"/>
      <c r="T1031" s="240"/>
      <c r="U1031" s="240"/>
    </row>
    <row r="1032">
      <c r="A1032" s="15"/>
      <c r="B1032" s="15"/>
      <c r="C1032" s="15"/>
      <c r="D1032" s="15"/>
      <c r="E1032" s="15"/>
      <c r="F1032" s="15"/>
      <c r="G1032" s="15"/>
      <c r="H1032" s="15"/>
      <c r="I1032" s="15"/>
      <c r="J1032" s="15"/>
      <c r="K1032" s="15"/>
      <c r="L1032" s="15"/>
      <c r="M1032" s="15"/>
      <c r="N1032" s="15"/>
      <c r="O1032" s="15"/>
      <c r="P1032" s="15"/>
      <c r="Q1032" s="15"/>
      <c r="R1032" s="15"/>
      <c r="T1032" s="240"/>
      <c r="U1032" s="240"/>
    </row>
    <row r="1033">
      <c r="A1033" s="15"/>
      <c r="B1033" s="15"/>
      <c r="C1033" s="15"/>
      <c r="D1033" s="15"/>
      <c r="E1033" s="15"/>
      <c r="F1033" s="15"/>
      <c r="G1033" s="15"/>
      <c r="H1033" s="15"/>
      <c r="I1033" s="15"/>
      <c r="J1033" s="15"/>
      <c r="K1033" s="15"/>
      <c r="L1033" s="15"/>
      <c r="M1033" s="15"/>
      <c r="N1033" s="15"/>
      <c r="O1033" s="15"/>
      <c r="P1033" s="15"/>
      <c r="Q1033" s="15"/>
      <c r="R1033" s="15"/>
      <c r="T1033" s="240"/>
      <c r="U1033" s="240"/>
    </row>
    <row r="1034">
      <c r="A1034" s="15"/>
      <c r="B1034" s="15"/>
      <c r="C1034" s="15"/>
      <c r="D1034" s="15"/>
      <c r="E1034" s="15"/>
      <c r="F1034" s="15"/>
      <c r="G1034" s="15"/>
      <c r="H1034" s="15"/>
      <c r="I1034" s="15"/>
      <c r="J1034" s="15"/>
      <c r="K1034" s="15"/>
      <c r="L1034" s="15"/>
      <c r="M1034" s="15"/>
      <c r="N1034" s="15"/>
      <c r="O1034" s="15"/>
      <c r="P1034" s="15"/>
      <c r="Q1034" s="15"/>
      <c r="R1034" s="15"/>
      <c r="T1034" s="240"/>
      <c r="U1034" s="240"/>
    </row>
    <row r="1035">
      <c r="A1035" s="15"/>
      <c r="B1035" s="15"/>
      <c r="C1035" s="15"/>
      <c r="D1035" s="15"/>
      <c r="E1035" s="15"/>
      <c r="F1035" s="15"/>
      <c r="G1035" s="15"/>
      <c r="H1035" s="15"/>
      <c r="I1035" s="15"/>
      <c r="J1035" s="15"/>
      <c r="K1035" s="15"/>
      <c r="L1035" s="15"/>
      <c r="M1035" s="15"/>
      <c r="N1035" s="15"/>
      <c r="O1035" s="15"/>
      <c r="P1035" s="15"/>
      <c r="Q1035" s="15"/>
      <c r="R1035" s="15"/>
      <c r="T1035" s="240"/>
      <c r="U1035" s="240"/>
    </row>
    <row r="1036">
      <c r="A1036" s="15"/>
      <c r="B1036" s="15"/>
      <c r="C1036" s="15"/>
      <c r="D1036" s="15"/>
      <c r="E1036" s="15"/>
      <c r="F1036" s="15"/>
      <c r="G1036" s="15"/>
      <c r="H1036" s="15"/>
      <c r="I1036" s="15"/>
      <c r="J1036" s="15"/>
      <c r="K1036" s="15"/>
      <c r="L1036" s="15"/>
      <c r="M1036" s="15"/>
      <c r="N1036" s="15"/>
      <c r="O1036" s="15"/>
      <c r="P1036" s="15"/>
      <c r="Q1036" s="15"/>
      <c r="R1036" s="15"/>
      <c r="T1036" s="240"/>
      <c r="U1036" s="240"/>
    </row>
    <row r="1037">
      <c r="A1037" s="15"/>
      <c r="B1037" s="15"/>
      <c r="C1037" s="15"/>
      <c r="D1037" s="15"/>
      <c r="E1037" s="15"/>
      <c r="F1037" s="15"/>
      <c r="G1037" s="15"/>
      <c r="H1037" s="15"/>
      <c r="I1037" s="15"/>
      <c r="J1037" s="15"/>
      <c r="K1037" s="15"/>
      <c r="L1037" s="15"/>
      <c r="M1037" s="15"/>
      <c r="N1037" s="15"/>
      <c r="O1037" s="15"/>
      <c r="P1037" s="15"/>
      <c r="Q1037" s="15"/>
      <c r="R1037" s="15"/>
      <c r="T1037" s="240"/>
      <c r="U1037" s="240"/>
    </row>
    <row r="1038">
      <c r="A1038" s="15"/>
      <c r="B1038" s="15"/>
      <c r="C1038" s="15"/>
      <c r="D1038" s="15"/>
      <c r="E1038" s="15"/>
      <c r="F1038" s="15"/>
      <c r="G1038" s="15"/>
      <c r="H1038" s="15"/>
      <c r="I1038" s="15"/>
      <c r="J1038" s="15"/>
      <c r="K1038" s="15"/>
      <c r="L1038" s="15"/>
      <c r="M1038" s="15"/>
      <c r="N1038" s="15"/>
      <c r="O1038" s="15"/>
      <c r="P1038" s="15"/>
      <c r="Q1038" s="15"/>
      <c r="R1038" s="15"/>
      <c r="T1038" s="240"/>
      <c r="U1038" s="240"/>
    </row>
    <row r="1039">
      <c r="A1039" s="15"/>
      <c r="B1039" s="15"/>
      <c r="C1039" s="15"/>
      <c r="D1039" s="15"/>
      <c r="E1039" s="15"/>
      <c r="F1039" s="15"/>
      <c r="G1039" s="15"/>
      <c r="H1039" s="15"/>
      <c r="I1039" s="15"/>
      <c r="J1039" s="15"/>
      <c r="K1039" s="15"/>
      <c r="L1039" s="15"/>
      <c r="M1039" s="15"/>
      <c r="N1039" s="15"/>
      <c r="O1039" s="15"/>
      <c r="P1039" s="15"/>
      <c r="Q1039" s="15"/>
      <c r="R1039" s="15"/>
      <c r="T1039" s="240"/>
      <c r="U1039" s="240"/>
    </row>
    <row r="1040">
      <c r="A1040" s="15"/>
      <c r="B1040" s="15"/>
      <c r="C1040" s="15"/>
      <c r="D1040" s="15"/>
      <c r="E1040" s="15"/>
      <c r="F1040" s="15"/>
      <c r="G1040" s="15"/>
      <c r="H1040" s="15"/>
      <c r="I1040" s="15"/>
      <c r="J1040" s="15"/>
      <c r="K1040" s="15"/>
      <c r="L1040" s="15"/>
      <c r="M1040" s="15"/>
      <c r="N1040" s="15"/>
      <c r="O1040" s="15"/>
      <c r="P1040" s="15"/>
      <c r="Q1040" s="15"/>
      <c r="R1040" s="15"/>
      <c r="T1040" s="240"/>
      <c r="U1040" s="240"/>
    </row>
    <row r="1041">
      <c r="A1041" s="15"/>
      <c r="B1041" s="15"/>
      <c r="C1041" s="15"/>
      <c r="D1041" s="15"/>
      <c r="E1041" s="15"/>
      <c r="F1041" s="15"/>
      <c r="G1041" s="15"/>
      <c r="H1041" s="15"/>
      <c r="I1041" s="15"/>
      <c r="J1041" s="15"/>
      <c r="K1041" s="15"/>
      <c r="L1041" s="15"/>
      <c r="M1041" s="15"/>
      <c r="N1041" s="15"/>
      <c r="O1041" s="15"/>
      <c r="P1041" s="15"/>
      <c r="Q1041" s="15"/>
      <c r="R1041" s="15"/>
      <c r="T1041" s="240"/>
      <c r="U1041" s="240"/>
    </row>
    <row r="1042">
      <c r="A1042" s="15"/>
      <c r="B1042" s="15"/>
      <c r="C1042" s="15"/>
      <c r="D1042" s="15"/>
      <c r="E1042" s="15"/>
      <c r="F1042" s="15"/>
      <c r="G1042" s="15"/>
      <c r="H1042" s="15"/>
      <c r="I1042" s="15"/>
      <c r="J1042" s="15"/>
      <c r="K1042" s="15"/>
      <c r="L1042" s="15"/>
      <c r="M1042" s="15"/>
      <c r="N1042" s="15"/>
      <c r="O1042" s="15"/>
      <c r="P1042" s="15"/>
      <c r="Q1042" s="15"/>
      <c r="R1042" s="15"/>
      <c r="T1042" s="240"/>
      <c r="U1042" s="240"/>
    </row>
    <row r="1043">
      <c r="A1043" s="15"/>
      <c r="B1043" s="15"/>
      <c r="C1043" s="15"/>
      <c r="D1043" s="15"/>
      <c r="E1043" s="15"/>
      <c r="F1043" s="15"/>
      <c r="G1043" s="15"/>
      <c r="H1043" s="15"/>
      <c r="I1043" s="15"/>
      <c r="J1043" s="15"/>
      <c r="K1043" s="15"/>
      <c r="L1043" s="15"/>
      <c r="M1043" s="15"/>
      <c r="N1043" s="15"/>
      <c r="O1043" s="15"/>
      <c r="P1043" s="15"/>
      <c r="Q1043" s="15"/>
      <c r="R1043" s="15"/>
      <c r="T1043" s="240"/>
      <c r="U1043" s="240"/>
    </row>
    <row r="1044">
      <c r="A1044" s="15"/>
      <c r="B1044" s="15"/>
      <c r="C1044" s="15"/>
      <c r="D1044" s="15"/>
      <c r="E1044" s="15"/>
      <c r="F1044" s="15"/>
      <c r="G1044" s="15"/>
      <c r="H1044" s="15"/>
      <c r="I1044" s="15"/>
      <c r="J1044" s="15"/>
      <c r="K1044" s="15"/>
      <c r="L1044" s="15"/>
      <c r="M1044" s="15"/>
      <c r="N1044" s="15"/>
      <c r="O1044" s="15"/>
      <c r="P1044" s="15"/>
      <c r="Q1044" s="15"/>
      <c r="R1044" s="15"/>
      <c r="T1044" s="240"/>
      <c r="U1044" s="240"/>
    </row>
    <row r="1045">
      <c r="A1045" s="15"/>
      <c r="B1045" s="15"/>
      <c r="C1045" s="15"/>
      <c r="D1045" s="15"/>
      <c r="E1045" s="15"/>
      <c r="F1045" s="15"/>
      <c r="G1045" s="15"/>
      <c r="H1045" s="15"/>
      <c r="I1045" s="15"/>
      <c r="J1045" s="15"/>
      <c r="K1045" s="15"/>
      <c r="L1045" s="15"/>
      <c r="M1045" s="15"/>
      <c r="N1045" s="15"/>
      <c r="O1045" s="15"/>
      <c r="P1045" s="15"/>
      <c r="Q1045" s="15"/>
      <c r="R1045" s="15"/>
      <c r="T1045" s="240"/>
      <c r="U1045" s="240"/>
    </row>
    <row r="1046">
      <c r="A1046" s="15"/>
      <c r="B1046" s="15"/>
      <c r="C1046" s="15"/>
      <c r="D1046" s="15"/>
      <c r="E1046" s="15"/>
      <c r="F1046" s="15"/>
      <c r="G1046" s="15"/>
      <c r="H1046" s="15"/>
      <c r="I1046" s="15"/>
      <c r="J1046" s="15"/>
      <c r="K1046" s="15"/>
      <c r="L1046" s="15"/>
      <c r="M1046" s="15"/>
      <c r="N1046" s="15"/>
      <c r="O1046" s="15"/>
      <c r="P1046" s="15"/>
      <c r="Q1046" s="15"/>
      <c r="R1046" s="15"/>
      <c r="T1046" s="240"/>
      <c r="U1046" s="240"/>
    </row>
    <row r="1047">
      <c r="A1047" s="15"/>
      <c r="B1047" s="15"/>
      <c r="C1047" s="15"/>
      <c r="D1047" s="15"/>
      <c r="E1047" s="15"/>
      <c r="F1047" s="15"/>
      <c r="G1047" s="15"/>
      <c r="H1047" s="15"/>
      <c r="I1047" s="15"/>
      <c r="J1047" s="15"/>
      <c r="K1047" s="15"/>
      <c r="L1047" s="15"/>
      <c r="M1047" s="15"/>
      <c r="N1047" s="15"/>
      <c r="O1047" s="15"/>
      <c r="P1047" s="15"/>
      <c r="Q1047" s="15"/>
      <c r="R1047" s="15"/>
      <c r="T1047" s="240"/>
      <c r="U1047" s="240"/>
    </row>
    <row r="1048">
      <c r="A1048" s="15"/>
      <c r="B1048" s="15"/>
      <c r="C1048" s="15"/>
      <c r="D1048" s="15"/>
      <c r="E1048" s="15"/>
      <c r="F1048" s="15"/>
      <c r="G1048" s="15"/>
      <c r="H1048" s="15"/>
      <c r="I1048" s="15"/>
      <c r="J1048" s="15"/>
      <c r="K1048" s="15"/>
      <c r="L1048" s="15"/>
      <c r="M1048" s="15"/>
      <c r="N1048" s="15"/>
      <c r="O1048" s="15"/>
      <c r="P1048" s="15"/>
      <c r="Q1048" s="15"/>
      <c r="R1048" s="15"/>
      <c r="T1048" s="240"/>
      <c r="U1048" s="240"/>
    </row>
    <row r="1049">
      <c r="A1049" s="15"/>
      <c r="B1049" s="15"/>
      <c r="C1049" s="15"/>
      <c r="D1049" s="15"/>
      <c r="E1049" s="15"/>
      <c r="F1049" s="15"/>
      <c r="G1049" s="15"/>
      <c r="H1049" s="15"/>
      <c r="I1049" s="15"/>
      <c r="J1049" s="15"/>
      <c r="K1049" s="15"/>
      <c r="L1049" s="15"/>
      <c r="M1049" s="15"/>
      <c r="N1049" s="15"/>
      <c r="O1049" s="15"/>
      <c r="P1049" s="15"/>
      <c r="Q1049" s="15"/>
      <c r="R1049" s="15"/>
      <c r="T1049" s="240"/>
      <c r="U1049" s="240"/>
    </row>
    <row r="1050">
      <c r="A1050" s="15"/>
      <c r="B1050" s="15"/>
      <c r="C1050" s="15"/>
      <c r="D1050" s="15"/>
      <c r="E1050" s="15"/>
      <c r="F1050" s="15"/>
      <c r="G1050" s="15"/>
      <c r="H1050" s="15"/>
      <c r="I1050" s="15"/>
      <c r="J1050" s="15"/>
      <c r="K1050" s="15"/>
      <c r="L1050" s="15"/>
      <c r="M1050" s="15"/>
      <c r="N1050" s="15"/>
      <c r="O1050" s="15"/>
      <c r="P1050" s="15"/>
      <c r="Q1050" s="15"/>
      <c r="R1050" s="15"/>
      <c r="T1050" s="240"/>
      <c r="U1050" s="240"/>
    </row>
    <row r="1051">
      <c r="A1051" s="15"/>
      <c r="B1051" s="15"/>
      <c r="C1051" s="15"/>
      <c r="D1051" s="15"/>
      <c r="E1051" s="15"/>
      <c r="F1051" s="15"/>
      <c r="G1051" s="15"/>
      <c r="H1051" s="15"/>
      <c r="I1051" s="15"/>
      <c r="J1051" s="15"/>
      <c r="K1051" s="15"/>
      <c r="L1051" s="15"/>
      <c r="M1051" s="15"/>
      <c r="N1051" s="15"/>
      <c r="O1051" s="15"/>
      <c r="P1051" s="15"/>
      <c r="Q1051" s="15"/>
      <c r="R1051" s="15"/>
      <c r="T1051" s="240"/>
      <c r="U1051" s="240"/>
    </row>
    <row r="1052">
      <c r="A1052" s="15"/>
      <c r="B1052" s="15"/>
      <c r="C1052" s="15"/>
      <c r="D1052" s="15"/>
      <c r="E1052" s="15"/>
      <c r="F1052" s="15"/>
      <c r="G1052" s="15"/>
      <c r="H1052" s="15"/>
      <c r="I1052" s="15"/>
      <c r="J1052" s="15"/>
      <c r="K1052" s="15"/>
      <c r="L1052" s="15"/>
      <c r="M1052" s="15"/>
      <c r="N1052" s="15"/>
      <c r="O1052" s="15"/>
      <c r="P1052" s="15"/>
      <c r="Q1052" s="15"/>
      <c r="R1052" s="15"/>
      <c r="T1052" s="240"/>
      <c r="U1052" s="240"/>
    </row>
    <row r="1053">
      <c r="A1053" s="15"/>
      <c r="B1053" s="15"/>
      <c r="C1053" s="15"/>
      <c r="D1053" s="15"/>
      <c r="E1053" s="15"/>
      <c r="F1053" s="15"/>
      <c r="G1053" s="15"/>
      <c r="H1053" s="15"/>
      <c r="I1053" s="15"/>
      <c r="J1053" s="15"/>
      <c r="K1053" s="15"/>
      <c r="L1053" s="15"/>
      <c r="M1053" s="15"/>
      <c r="N1053" s="15"/>
      <c r="O1053" s="15"/>
      <c r="P1053" s="15"/>
      <c r="Q1053" s="15"/>
      <c r="R1053" s="15"/>
      <c r="T1053" s="240"/>
      <c r="U1053" s="240"/>
    </row>
    <row r="1054">
      <c r="A1054" s="15"/>
      <c r="B1054" s="15"/>
      <c r="C1054" s="15"/>
      <c r="D1054" s="15"/>
      <c r="E1054" s="15"/>
      <c r="F1054" s="15"/>
      <c r="G1054" s="15"/>
      <c r="H1054" s="15"/>
      <c r="I1054" s="15"/>
      <c r="J1054" s="15"/>
      <c r="K1054" s="15"/>
      <c r="L1054" s="15"/>
      <c r="M1054" s="15"/>
      <c r="N1054" s="15"/>
      <c r="O1054" s="15"/>
      <c r="P1054" s="15"/>
      <c r="Q1054" s="15"/>
      <c r="R1054" s="15"/>
      <c r="T1054" s="240"/>
      <c r="U1054" s="240"/>
    </row>
    <row r="1055">
      <c r="A1055" s="15"/>
      <c r="B1055" s="15"/>
      <c r="C1055" s="15"/>
      <c r="D1055" s="15"/>
      <c r="E1055" s="15"/>
      <c r="F1055" s="15"/>
      <c r="G1055" s="15"/>
      <c r="H1055" s="15"/>
      <c r="I1055" s="15"/>
      <c r="J1055" s="15"/>
      <c r="K1055" s="15"/>
      <c r="L1055" s="15"/>
      <c r="M1055" s="15"/>
      <c r="N1055" s="15"/>
      <c r="O1055" s="15"/>
      <c r="P1055" s="15"/>
      <c r="Q1055" s="15"/>
      <c r="R1055" s="15"/>
      <c r="T1055" s="240"/>
      <c r="U1055" s="240"/>
    </row>
    <row r="1056">
      <c r="A1056" s="15"/>
      <c r="B1056" s="15"/>
      <c r="C1056" s="15"/>
      <c r="D1056" s="15"/>
      <c r="E1056" s="15"/>
      <c r="F1056" s="15"/>
      <c r="G1056" s="15"/>
      <c r="H1056" s="15"/>
      <c r="I1056" s="15"/>
      <c r="J1056" s="15"/>
      <c r="K1056" s="15"/>
      <c r="L1056" s="15"/>
      <c r="M1056" s="15"/>
      <c r="N1056" s="15"/>
      <c r="O1056" s="15"/>
      <c r="P1056" s="15"/>
      <c r="Q1056" s="15"/>
      <c r="R1056" s="15"/>
      <c r="T1056" s="240"/>
      <c r="U1056" s="240"/>
    </row>
    <row r="1057">
      <c r="A1057" s="15"/>
      <c r="B1057" s="15"/>
      <c r="C1057" s="15"/>
      <c r="D1057" s="15"/>
      <c r="E1057" s="15"/>
      <c r="F1057" s="15"/>
      <c r="G1057" s="15"/>
      <c r="H1057" s="15"/>
      <c r="I1057" s="15"/>
      <c r="J1057" s="15"/>
      <c r="K1057" s="15"/>
      <c r="L1057" s="15"/>
      <c r="M1057" s="15"/>
      <c r="N1057" s="15"/>
      <c r="O1057" s="15"/>
      <c r="P1057" s="15"/>
      <c r="Q1057" s="15"/>
      <c r="R1057" s="15"/>
      <c r="T1057" s="240"/>
      <c r="U1057" s="240"/>
    </row>
    <row r="1058">
      <c r="A1058" s="15"/>
      <c r="B1058" s="15"/>
      <c r="C1058" s="15"/>
      <c r="D1058" s="15"/>
      <c r="E1058" s="15"/>
      <c r="F1058" s="15"/>
      <c r="G1058" s="15"/>
      <c r="H1058" s="15"/>
      <c r="I1058" s="15"/>
      <c r="J1058" s="15"/>
      <c r="K1058" s="15"/>
      <c r="L1058" s="15"/>
      <c r="M1058" s="15"/>
      <c r="N1058" s="15"/>
      <c r="O1058" s="15"/>
      <c r="P1058" s="15"/>
      <c r="Q1058" s="15"/>
      <c r="R1058" s="15"/>
      <c r="T1058" s="240"/>
      <c r="U1058" s="240"/>
    </row>
    <row r="1059">
      <c r="A1059" s="15"/>
      <c r="B1059" s="15"/>
      <c r="C1059" s="15"/>
      <c r="D1059" s="15"/>
      <c r="E1059" s="15"/>
      <c r="F1059" s="15"/>
      <c r="G1059" s="15"/>
      <c r="H1059" s="15"/>
      <c r="I1059" s="15"/>
      <c r="J1059" s="15"/>
      <c r="K1059" s="15"/>
      <c r="L1059" s="15"/>
      <c r="M1059" s="15"/>
      <c r="N1059" s="15"/>
      <c r="O1059" s="15"/>
      <c r="P1059" s="15"/>
      <c r="Q1059" s="15"/>
      <c r="R1059" s="15"/>
      <c r="T1059" s="240"/>
      <c r="U1059" s="240"/>
    </row>
    <row r="1060">
      <c r="A1060" s="15"/>
      <c r="B1060" s="15"/>
      <c r="C1060" s="15"/>
      <c r="D1060" s="15"/>
      <c r="E1060" s="15"/>
      <c r="F1060" s="15"/>
      <c r="G1060" s="15"/>
      <c r="H1060" s="15"/>
      <c r="I1060" s="15"/>
      <c r="J1060" s="15"/>
      <c r="K1060" s="15"/>
      <c r="L1060" s="15"/>
      <c r="M1060" s="15"/>
      <c r="N1060" s="15"/>
      <c r="O1060" s="15"/>
      <c r="P1060" s="15"/>
      <c r="Q1060" s="15"/>
      <c r="R1060" s="15"/>
      <c r="T1060" s="240"/>
      <c r="U1060" s="240"/>
    </row>
    <row r="1061">
      <c r="A1061" s="15"/>
      <c r="B1061" s="15"/>
      <c r="C1061" s="15"/>
      <c r="D1061" s="15"/>
      <c r="E1061" s="15"/>
      <c r="F1061" s="15"/>
      <c r="G1061" s="15"/>
      <c r="H1061" s="15"/>
      <c r="I1061" s="15"/>
      <c r="J1061" s="15"/>
      <c r="K1061" s="15"/>
      <c r="L1061" s="15"/>
      <c r="M1061" s="15"/>
      <c r="N1061" s="15"/>
      <c r="O1061" s="15"/>
      <c r="P1061" s="15"/>
      <c r="Q1061" s="15"/>
      <c r="R1061" s="15"/>
      <c r="T1061" s="240"/>
      <c r="U1061" s="240"/>
    </row>
    <row r="1062">
      <c r="A1062" s="15"/>
      <c r="B1062" s="15"/>
      <c r="C1062" s="15"/>
      <c r="D1062" s="15"/>
      <c r="E1062" s="15"/>
      <c r="F1062" s="15"/>
      <c r="G1062" s="15"/>
      <c r="H1062" s="15"/>
      <c r="I1062" s="15"/>
      <c r="J1062" s="15"/>
      <c r="K1062" s="15"/>
      <c r="L1062" s="15"/>
      <c r="M1062" s="15"/>
      <c r="N1062" s="15"/>
      <c r="O1062" s="15"/>
      <c r="P1062" s="15"/>
      <c r="Q1062" s="15"/>
      <c r="R1062" s="15"/>
      <c r="T1062" s="240"/>
      <c r="U1062" s="240"/>
    </row>
    <row r="1063">
      <c r="A1063" s="15"/>
      <c r="B1063" s="15"/>
      <c r="C1063" s="15"/>
      <c r="D1063" s="15"/>
      <c r="E1063" s="15"/>
      <c r="F1063" s="15"/>
      <c r="G1063" s="15"/>
      <c r="H1063" s="15"/>
      <c r="I1063" s="15"/>
      <c r="J1063" s="15"/>
      <c r="K1063" s="15"/>
      <c r="L1063" s="15"/>
      <c r="M1063" s="15"/>
      <c r="N1063" s="15"/>
      <c r="O1063" s="15"/>
      <c r="P1063" s="15"/>
      <c r="Q1063" s="15"/>
      <c r="R1063" s="15"/>
      <c r="T1063" s="240"/>
      <c r="U1063" s="240"/>
    </row>
    <row r="1064">
      <c r="A1064" s="15"/>
      <c r="B1064" s="15"/>
      <c r="C1064" s="15"/>
      <c r="D1064" s="15"/>
      <c r="E1064" s="15"/>
      <c r="F1064" s="15"/>
      <c r="G1064" s="15"/>
      <c r="H1064" s="15"/>
      <c r="I1064" s="15"/>
      <c r="J1064" s="15"/>
      <c r="K1064" s="15"/>
      <c r="L1064" s="15"/>
      <c r="M1064" s="15"/>
      <c r="N1064" s="15"/>
      <c r="O1064" s="15"/>
      <c r="P1064" s="15"/>
      <c r="Q1064" s="15"/>
      <c r="R1064" s="15"/>
      <c r="T1064" s="240"/>
      <c r="U1064" s="240"/>
    </row>
    <row r="1065">
      <c r="A1065" s="15"/>
      <c r="B1065" s="15"/>
      <c r="C1065" s="15"/>
      <c r="D1065" s="15"/>
      <c r="E1065" s="15"/>
      <c r="F1065" s="15"/>
      <c r="G1065" s="15"/>
      <c r="H1065" s="15"/>
      <c r="I1065" s="15"/>
      <c r="J1065" s="15"/>
      <c r="K1065" s="15"/>
      <c r="L1065" s="15"/>
      <c r="M1065" s="15"/>
      <c r="N1065" s="15"/>
      <c r="O1065" s="15"/>
      <c r="P1065" s="15"/>
      <c r="Q1065" s="15"/>
      <c r="R1065" s="15"/>
      <c r="T1065" s="240"/>
      <c r="U1065" s="240"/>
    </row>
    <row r="1066">
      <c r="A1066" s="15"/>
      <c r="B1066" s="15"/>
      <c r="C1066" s="15"/>
      <c r="D1066" s="15"/>
      <c r="E1066" s="15"/>
      <c r="F1066" s="15"/>
      <c r="G1066" s="15"/>
      <c r="H1066" s="15"/>
      <c r="I1066" s="15"/>
      <c r="J1066" s="15"/>
      <c r="K1066" s="15"/>
      <c r="L1066" s="15"/>
      <c r="M1066" s="15"/>
      <c r="N1066" s="15"/>
      <c r="O1066" s="15"/>
      <c r="P1066" s="15"/>
      <c r="Q1066" s="15"/>
      <c r="R1066" s="15"/>
      <c r="T1066" s="240"/>
      <c r="U1066" s="240"/>
    </row>
    <row r="1067">
      <c r="A1067" s="15"/>
      <c r="B1067" s="15"/>
      <c r="C1067" s="15"/>
      <c r="D1067" s="15"/>
      <c r="E1067" s="15"/>
      <c r="F1067" s="15"/>
      <c r="G1067" s="15"/>
      <c r="H1067" s="15"/>
      <c r="I1067" s="15"/>
      <c r="J1067" s="15"/>
      <c r="K1067" s="15"/>
      <c r="L1067" s="15"/>
      <c r="M1067" s="15"/>
      <c r="N1067" s="15"/>
      <c r="O1067" s="15"/>
      <c r="P1067" s="15"/>
      <c r="Q1067" s="15"/>
      <c r="R1067" s="15"/>
      <c r="T1067" s="240"/>
      <c r="U1067" s="240"/>
    </row>
    <row r="1068">
      <c r="A1068" s="15"/>
      <c r="B1068" s="15"/>
      <c r="C1068" s="15"/>
      <c r="D1068" s="15"/>
      <c r="E1068" s="15"/>
      <c r="F1068" s="15"/>
      <c r="G1068" s="15"/>
      <c r="H1068" s="15"/>
      <c r="I1068" s="15"/>
      <c r="J1068" s="15"/>
      <c r="K1068" s="15"/>
      <c r="L1068" s="15"/>
      <c r="M1068" s="15"/>
      <c r="N1068" s="15"/>
      <c r="O1068" s="15"/>
      <c r="P1068" s="15"/>
      <c r="Q1068" s="15"/>
      <c r="R1068" s="15"/>
      <c r="T1068" s="240"/>
      <c r="U1068" s="240"/>
    </row>
    <row r="1069">
      <c r="A1069" s="15"/>
      <c r="B1069" s="15"/>
      <c r="C1069" s="15"/>
      <c r="D1069" s="15"/>
      <c r="E1069" s="15"/>
      <c r="F1069" s="15"/>
      <c r="G1069" s="15"/>
      <c r="H1069" s="15"/>
      <c r="I1069" s="15"/>
      <c r="J1069" s="15"/>
      <c r="K1069" s="15"/>
      <c r="L1069" s="15"/>
      <c r="M1069" s="15"/>
      <c r="N1069" s="15"/>
      <c r="O1069" s="15"/>
      <c r="P1069" s="15"/>
      <c r="Q1069" s="15"/>
      <c r="R1069" s="15"/>
      <c r="T1069" s="240"/>
      <c r="U1069" s="240"/>
    </row>
    <row r="1070">
      <c r="A1070" s="15"/>
      <c r="B1070" s="15"/>
      <c r="C1070" s="15"/>
      <c r="D1070" s="15"/>
      <c r="E1070" s="15"/>
      <c r="F1070" s="15"/>
      <c r="G1070" s="15"/>
      <c r="H1070" s="15"/>
      <c r="I1070" s="15"/>
      <c r="J1070" s="15"/>
      <c r="K1070" s="15"/>
      <c r="L1070" s="15"/>
      <c r="M1070" s="15"/>
      <c r="N1070" s="15"/>
      <c r="O1070" s="15"/>
      <c r="P1070" s="15"/>
      <c r="Q1070" s="15"/>
      <c r="R1070" s="15"/>
      <c r="T1070" s="240"/>
      <c r="U1070" s="240"/>
    </row>
  </sheetData>
  <autoFilter ref="$A$2:$R$83"/>
  <mergeCells count="5">
    <mergeCell ref="M1:P1"/>
    <mergeCell ref="H82:L82"/>
    <mergeCell ref="L83:M83"/>
    <mergeCell ref="D109:F109"/>
    <mergeCell ref="D126:E126"/>
  </mergeCells>
  <conditionalFormatting sqref="S1:S81 S83:S1070">
    <cfRule type="cellIs" dxfId="0" priority="1" operator="greaterThan">
      <formula>0</formula>
    </cfRule>
  </conditionalFormatting>
  <dataValidations>
    <dataValidation type="list" allowBlank="1" showErrorMessage="1" sqref="K3:K81">
      <formula1>LISTA!$B$2:$B$41</formula1>
    </dataValidation>
    <dataValidation type="list" allowBlank="1" showErrorMessage="1" sqref="L3:L81">
      <formula1>LISTA!$A$2:$A$10</formula1>
    </dataValidation>
    <dataValidation type="list" allowBlank="1" showErrorMessage="1" sqref="P3:P1070">
      <formula1>LISTA!$C$8:$C$14</formula1>
    </dataValidation>
    <dataValidation type="custom" allowBlank="1" showDropDown="1" sqref="C90:E90 C91">
      <formula1>OR(NOT(ISERROR(DATEVALUE(C90))), AND(ISNUMBER(C90), LEFT(CELL("format", C90))="D"))</formula1>
    </dataValidation>
    <dataValidation type="custom" allowBlank="1" showDropDown="1" showErrorMessage="1" sqref="B3:C8 B9:B10 B11:C76 B77 B78:C81">
      <formula1>OR(NOT(ISERROR(DATEVALUE(B3))), AND(ISNUMBER(B3), LEFT(CELL("format", B3))="D"))</formula1>
    </dataValidation>
  </dataValidations>
  <hyperlinks>
    <hyperlink r:id="rId1" ref="J3"/>
    <hyperlink r:id="rId2" ref="J6"/>
    <hyperlink r:id="rId3" ref="J7"/>
    <hyperlink r:id="rId4" ref="J14"/>
    <hyperlink r:id="rId5" ref="J15"/>
    <hyperlink r:id="rId6" ref="J16"/>
    <hyperlink r:id="rId7" ref="J19"/>
    <hyperlink r:id="rId8" ref="J20"/>
    <hyperlink r:id="rId9" ref="J24"/>
    <hyperlink r:id="rId10" ref="J29"/>
    <hyperlink r:id="rId11" ref="J30"/>
    <hyperlink r:id="rId12" ref="J34"/>
    <hyperlink r:id="rId13" ref="J38"/>
    <hyperlink r:id="rId14" ref="J45"/>
    <hyperlink r:id="rId15" ref="J75"/>
  </hyperlinks>
  <drawing r:id="rId1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2" width="14.38"/>
    <col customWidth="1" min="3" max="3" width="18.63"/>
    <col customWidth="1" min="4" max="4" width="19.5"/>
    <col customWidth="1" min="5" max="5" width="12.13"/>
    <col customWidth="1" min="6" max="6" width="14.75"/>
    <col customWidth="1" min="7" max="7" width="28.13"/>
    <col customWidth="1" min="8" max="8" width="26.75"/>
    <col customWidth="1" min="9" max="9" width="23.38"/>
    <col customWidth="1" min="10" max="10" width="21.25"/>
    <col customWidth="1" min="11" max="12" width="15.63"/>
    <col customWidth="1" min="15" max="15" width="24.38"/>
    <col customWidth="1" min="16" max="16" width="27.25"/>
    <col customWidth="1" min="17" max="17" width="15.63"/>
    <col customWidth="1" min="18" max="18" width="54.25"/>
    <col customWidth="1" min="19" max="19" width="36.38"/>
  </cols>
  <sheetData>
    <row r="1">
      <c r="A1" s="1"/>
      <c r="B1" s="3"/>
      <c r="C1" s="3"/>
      <c r="D1" s="3"/>
      <c r="E1" s="3"/>
      <c r="F1" s="269"/>
      <c r="G1" s="4"/>
      <c r="H1" s="4"/>
      <c r="I1" s="4"/>
      <c r="J1" s="4"/>
      <c r="K1" s="4"/>
      <c r="L1" s="4"/>
      <c r="M1" s="270" t="s">
        <v>0</v>
      </c>
      <c r="N1" s="6"/>
      <c r="O1" s="6"/>
      <c r="P1" s="7"/>
      <c r="Q1" s="8"/>
      <c r="R1" s="271"/>
    </row>
    <row r="2">
      <c r="A2" s="3" t="s">
        <v>1</v>
      </c>
      <c r="B2" s="3" t="s">
        <v>2</v>
      </c>
      <c r="C2" s="3" t="s">
        <v>3</v>
      </c>
      <c r="D2" s="3" t="s">
        <v>4</v>
      </c>
      <c r="E2" s="3" t="s">
        <v>5</v>
      </c>
      <c r="F2" s="269" t="s">
        <v>6</v>
      </c>
      <c r="G2" s="4" t="s">
        <v>7</v>
      </c>
      <c r="H2" s="9" t="s">
        <v>8</v>
      </c>
      <c r="I2" s="9" t="s">
        <v>9</v>
      </c>
      <c r="J2" s="9" t="s">
        <v>10</v>
      </c>
      <c r="K2" s="9" t="s">
        <v>11</v>
      </c>
      <c r="L2" s="9" t="s">
        <v>12</v>
      </c>
      <c r="M2" s="272" t="s">
        <v>13</v>
      </c>
      <c r="N2" s="10" t="s">
        <v>14</v>
      </c>
      <c r="O2" s="10" t="s">
        <v>15</v>
      </c>
      <c r="P2" s="10" t="s">
        <v>16</v>
      </c>
      <c r="Q2" s="11" t="s">
        <v>17</v>
      </c>
      <c r="R2" s="273" t="s">
        <v>18</v>
      </c>
      <c r="S2" s="274" t="s">
        <v>1650</v>
      </c>
      <c r="T2" s="275" t="s">
        <v>1651</v>
      </c>
      <c r="U2" s="276" t="s">
        <v>1652</v>
      </c>
    </row>
    <row r="3">
      <c r="A3" s="59">
        <v>1.0</v>
      </c>
      <c r="B3" s="60">
        <v>45200.0</v>
      </c>
      <c r="C3" s="166" t="s">
        <v>1653</v>
      </c>
      <c r="D3" s="59">
        <v>3.81401100124583E14</v>
      </c>
      <c r="E3" s="59">
        <v>1556.0</v>
      </c>
      <c r="F3" s="277">
        <v>6475612.0</v>
      </c>
      <c r="G3" s="166" t="s">
        <v>652</v>
      </c>
      <c r="H3" s="166" t="s">
        <v>1654</v>
      </c>
      <c r="I3" s="59">
        <v>7.2256474E7</v>
      </c>
      <c r="J3" s="278"/>
      <c r="K3" s="59" t="s">
        <v>305</v>
      </c>
      <c r="L3" s="59" t="s">
        <v>27</v>
      </c>
      <c r="M3" s="165">
        <v>800.0</v>
      </c>
      <c r="N3" s="59">
        <f t="shared" ref="N3:N14" si="1">M3</f>
        <v>800</v>
      </c>
      <c r="O3" s="61"/>
      <c r="P3" s="59" t="s">
        <v>854</v>
      </c>
      <c r="Q3" s="132" t="s">
        <v>1655</v>
      </c>
      <c r="R3" s="165" t="s">
        <v>1656</v>
      </c>
      <c r="S3" s="92">
        <f t="shared" ref="S3:S15" si="2">(M3*5%)/2</f>
        <v>20</v>
      </c>
      <c r="T3" s="279">
        <v>20.0</v>
      </c>
      <c r="U3" s="279"/>
      <c r="V3" s="167"/>
      <c r="W3" s="167"/>
      <c r="X3" s="167"/>
      <c r="Y3" s="167"/>
      <c r="Z3" s="167"/>
      <c r="AA3" s="167"/>
      <c r="AB3" s="167"/>
      <c r="AC3" s="167"/>
      <c r="AD3" s="167"/>
      <c r="AE3" s="167"/>
    </row>
    <row r="4">
      <c r="A4" s="59">
        <v>2.0</v>
      </c>
      <c r="B4" s="60">
        <v>45200.0</v>
      </c>
      <c r="C4" s="166" t="s">
        <v>1653</v>
      </c>
      <c r="D4" s="59">
        <v>3.81401100124583E14</v>
      </c>
      <c r="E4" s="59">
        <v>1586.0</v>
      </c>
      <c r="F4" s="280" t="s">
        <v>1657</v>
      </c>
      <c r="G4" s="281" t="s">
        <v>1658</v>
      </c>
      <c r="H4" s="59" t="s">
        <v>1659</v>
      </c>
      <c r="I4" s="59">
        <v>7.6002196E7</v>
      </c>
      <c r="J4" s="59"/>
      <c r="K4" s="59" t="s">
        <v>779</v>
      </c>
      <c r="L4" s="59"/>
      <c r="M4" s="165">
        <v>1400.0</v>
      </c>
      <c r="N4" s="59">
        <f t="shared" si="1"/>
        <v>1400</v>
      </c>
      <c r="O4" s="282"/>
      <c r="P4" s="59" t="s">
        <v>854</v>
      </c>
      <c r="Q4" s="132" t="s">
        <v>1655</v>
      </c>
      <c r="R4" s="165" t="s">
        <v>1660</v>
      </c>
      <c r="S4" s="92">
        <f t="shared" si="2"/>
        <v>35</v>
      </c>
      <c r="T4" s="279">
        <v>35.0</v>
      </c>
      <c r="U4" s="167"/>
      <c r="V4" s="167"/>
      <c r="W4" s="167"/>
      <c r="X4" s="167"/>
      <c r="Y4" s="167"/>
      <c r="Z4" s="167"/>
      <c r="AA4" s="167"/>
      <c r="AB4" s="167"/>
      <c r="AC4" s="167"/>
      <c r="AD4" s="167"/>
      <c r="AE4" s="167"/>
    </row>
    <row r="5">
      <c r="A5" s="25">
        <v>3.0</v>
      </c>
      <c r="B5" s="26">
        <v>45201.0</v>
      </c>
      <c r="C5" s="26">
        <v>45205.0</v>
      </c>
      <c r="D5" s="25">
        <v>3.81401100124583E14</v>
      </c>
      <c r="E5" s="25">
        <v>1608.0</v>
      </c>
      <c r="F5" s="283">
        <v>8158643.0</v>
      </c>
      <c r="G5" s="146" t="s">
        <v>1661</v>
      </c>
      <c r="H5" s="146" t="s">
        <v>1661</v>
      </c>
      <c r="I5" s="146">
        <v>7.6613492E7</v>
      </c>
      <c r="J5" s="157" t="s">
        <v>1662</v>
      </c>
      <c r="K5" s="25" t="s">
        <v>305</v>
      </c>
      <c r="L5" s="25" t="s">
        <v>27</v>
      </c>
      <c r="M5" s="105">
        <v>800.0</v>
      </c>
      <c r="N5" s="25">
        <f t="shared" si="1"/>
        <v>800</v>
      </c>
      <c r="O5" s="27"/>
      <c r="P5" s="25" t="s">
        <v>854</v>
      </c>
      <c r="Q5" s="107" t="s">
        <v>1663</v>
      </c>
      <c r="R5" s="105" t="s">
        <v>1664</v>
      </c>
      <c r="S5" s="92">
        <f t="shared" si="2"/>
        <v>20</v>
      </c>
      <c r="T5" s="24"/>
      <c r="U5" s="196">
        <v>20.0</v>
      </c>
      <c r="V5" s="24"/>
      <c r="W5" s="24"/>
      <c r="X5" s="24"/>
      <c r="Y5" s="24"/>
      <c r="Z5" s="24"/>
      <c r="AA5" s="24"/>
      <c r="AB5" s="24"/>
      <c r="AC5" s="24"/>
      <c r="AD5" s="24"/>
      <c r="AE5" s="24"/>
    </row>
    <row r="6">
      <c r="A6" s="25">
        <v>4.0</v>
      </c>
      <c r="B6" s="26">
        <v>45202.0</v>
      </c>
      <c r="C6" s="25" t="s">
        <v>1653</v>
      </c>
      <c r="D6" s="25">
        <v>3.81401100124583E14</v>
      </c>
      <c r="E6" s="25">
        <v>1622.0</v>
      </c>
      <c r="F6" s="283" t="s">
        <v>1665</v>
      </c>
      <c r="G6" s="146" t="s">
        <v>1666</v>
      </c>
      <c r="H6" s="146" t="s">
        <v>1667</v>
      </c>
      <c r="I6" s="146">
        <v>7.0006419E7</v>
      </c>
      <c r="J6" s="208"/>
      <c r="K6" s="25" t="s">
        <v>779</v>
      </c>
      <c r="L6" s="25"/>
      <c r="M6" s="105">
        <v>1300.0</v>
      </c>
      <c r="N6" s="25">
        <f t="shared" si="1"/>
        <v>1300</v>
      </c>
      <c r="O6" s="25"/>
      <c r="P6" s="25" t="s">
        <v>854</v>
      </c>
      <c r="Q6" s="107" t="s">
        <v>1663</v>
      </c>
      <c r="R6" s="105" t="s">
        <v>1668</v>
      </c>
      <c r="S6" s="284">
        <f t="shared" si="2"/>
        <v>32.5</v>
      </c>
      <c r="T6" s="24"/>
      <c r="U6" s="196">
        <v>32.5</v>
      </c>
      <c r="V6" s="24"/>
      <c r="W6" s="24"/>
      <c r="X6" s="24"/>
      <c r="Y6" s="24"/>
      <c r="Z6" s="24"/>
      <c r="AA6" s="24"/>
      <c r="AB6" s="24"/>
      <c r="AC6" s="24"/>
      <c r="AD6" s="24"/>
      <c r="AE6" s="24"/>
    </row>
    <row r="7">
      <c r="A7" s="25">
        <v>5.0</v>
      </c>
      <c r="B7" s="26">
        <v>45204.0</v>
      </c>
      <c r="C7" s="26">
        <v>45207.0</v>
      </c>
      <c r="D7" s="25">
        <v>3.81401100124583E14</v>
      </c>
      <c r="E7" s="25">
        <v>1633.0</v>
      </c>
      <c r="F7" s="283">
        <v>4.98570021E8</v>
      </c>
      <c r="G7" s="146" t="s">
        <v>1669</v>
      </c>
      <c r="H7" s="146" t="s">
        <v>1670</v>
      </c>
      <c r="I7" s="146">
        <v>7.0244895E7</v>
      </c>
      <c r="J7" s="208" t="s">
        <v>1671</v>
      </c>
      <c r="K7" s="25" t="s">
        <v>418</v>
      </c>
      <c r="L7" s="25"/>
      <c r="M7" s="105">
        <v>240.0</v>
      </c>
      <c r="N7" s="25">
        <f t="shared" si="1"/>
        <v>240</v>
      </c>
      <c r="O7" s="25"/>
      <c r="P7" s="25" t="s">
        <v>854</v>
      </c>
      <c r="Q7" s="107" t="s">
        <v>1663</v>
      </c>
      <c r="R7" s="105" t="s">
        <v>1672</v>
      </c>
      <c r="S7" s="284">
        <f t="shared" si="2"/>
        <v>6</v>
      </c>
      <c r="T7" s="24"/>
      <c r="U7" s="196">
        <v>6.0</v>
      </c>
      <c r="V7" s="24"/>
      <c r="W7" s="24"/>
      <c r="X7" s="24"/>
      <c r="Y7" s="24"/>
      <c r="Z7" s="24"/>
      <c r="AA7" s="24"/>
      <c r="AB7" s="24"/>
      <c r="AC7" s="24"/>
      <c r="AD7" s="24"/>
      <c r="AE7" s="24"/>
    </row>
    <row r="8" ht="23.25" customHeight="1">
      <c r="A8" s="25">
        <v>6.0</v>
      </c>
      <c r="B8" s="26">
        <v>45204.0</v>
      </c>
      <c r="C8" s="26">
        <v>45206.0</v>
      </c>
      <c r="D8" s="25">
        <v>3.81401100124583E14</v>
      </c>
      <c r="E8" s="25">
        <v>1637.0</v>
      </c>
      <c r="F8" s="145">
        <v>6539464.0</v>
      </c>
      <c r="G8" s="25" t="s">
        <v>1673</v>
      </c>
      <c r="H8" s="25" t="s">
        <v>1673</v>
      </c>
      <c r="I8" s="25">
        <v>6.9478229E7</v>
      </c>
      <c r="J8" s="25" t="s">
        <v>1674</v>
      </c>
      <c r="K8" s="25" t="s">
        <v>418</v>
      </c>
      <c r="L8" s="105"/>
      <c r="M8" s="103">
        <v>280.0</v>
      </c>
      <c r="N8" s="25">
        <f t="shared" si="1"/>
        <v>280</v>
      </c>
      <c r="O8" s="106"/>
      <c r="P8" s="105" t="s">
        <v>854</v>
      </c>
      <c r="Q8" s="107" t="s">
        <v>1663</v>
      </c>
      <c r="R8" s="105" t="s">
        <v>1675</v>
      </c>
      <c r="S8" s="284">
        <f t="shared" si="2"/>
        <v>7</v>
      </c>
      <c r="T8" s="24"/>
      <c r="U8" s="196">
        <v>7.0</v>
      </c>
      <c r="V8" s="24"/>
      <c r="W8" s="24"/>
      <c r="X8" s="24"/>
      <c r="Y8" s="24"/>
      <c r="Z8" s="24"/>
      <c r="AA8" s="24"/>
      <c r="AB8" s="24"/>
      <c r="AC8" s="24"/>
      <c r="AD8" s="24"/>
      <c r="AE8" s="24"/>
    </row>
    <row r="9">
      <c r="A9" s="25">
        <v>7.0</v>
      </c>
      <c r="B9" s="26">
        <v>45204.0</v>
      </c>
      <c r="C9" s="26">
        <v>45207.0</v>
      </c>
      <c r="D9" s="25">
        <v>3.81401100124583E14</v>
      </c>
      <c r="E9" s="25">
        <v>1638.0</v>
      </c>
      <c r="F9" s="283">
        <v>7596303.0</v>
      </c>
      <c r="G9" s="146" t="s">
        <v>1676</v>
      </c>
      <c r="H9" s="25" t="s">
        <v>1677</v>
      </c>
      <c r="I9" s="25">
        <v>7.5089849E7</v>
      </c>
      <c r="J9" s="25"/>
      <c r="K9" s="25" t="s">
        <v>1449</v>
      </c>
      <c r="L9" s="25" t="s">
        <v>27</v>
      </c>
      <c r="M9" s="105">
        <v>930.0</v>
      </c>
      <c r="N9" s="25">
        <f t="shared" si="1"/>
        <v>930</v>
      </c>
      <c r="O9" s="25"/>
      <c r="P9" s="25" t="s">
        <v>854</v>
      </c>
      <c r="Q9" s="107" t="s">
        <v>1663</v>
      </c>
      <c r="R9" s="105" t="s">
        <v>1678</v>
      </c>
      <c r="S9" s="284">
        <f t="shared" si="2"/>
        <v>23.25</v>
      </c>
      <c r="T9" s="24"/>
      <c r="U9" s="196">
        <v>23.25</v>
      </c>
      <c r="V9" s="24"/>
      <c r="W9" s="24"/>
      <c r="X9" s="24"/>
      <c r="Y9" s="24"/>
      <c r="Z9" s="24"/>
      <c r="AA9" s="24"/>
      <c r="AB9" s="24"/>
      <c r="AC9" s="24"/>
      <c r="AD9" s="24"/>
      <c r="AE9" s="24"/>
    </row>
    <row r="10">
      <c r="A10" s="25">
        <v>8.0</v>
      </c>
      <c r="B10" s="26">
        <v>45205.0</v>
      </c>
      <c r="C10" s="26">
        <v>45206.0</v>
      </c>
      <c r="D10" s="25">
        <v>3.81401100124583E14</v>
      </c>
      <c r="E10" s="25">
        <v>1643.0</v>
      </c>
      <c r="F10" s="285">
        <v>3701753.0</v>
      </c>
      <c r="G10" s="25" t="s">
        <v>1679</v>
      </c>
      <c r="H10" s="25" t="s">
        <v>1679</v>
      </c>
      <c r="I10" s="25">
        <v>7.6085737E7</v>
      </c>
      <c r="J10" s="25" t="s">
        <v>1680</v>
      </c>
      <c r="K10" s="25" t="s">
        <v>418</v>
      </c>
      <c r="L10" s="25"/>
      <c r="M10" s="105">
        <v>1200.0</v>
      </c>
      <c r="N10" s="25">
        <f t="shared" si="1"/>
        <v>1200</v>
      </c>
      <c r="O10" s="25"/>
      <c r="P10" s="25" t="s">
        <v>854</v>
      </c>
      <c r="Q10" s="107" t="s">
        <v>1663</v>
      </c>
      <c r="R10" s="105" t="s">
        <v>1681</v>
      </c>
      <c r="S10" s="284">
        <f t="shared" si="2"/>
        <v>30</v>
      </c>
      <c r="T10" s="24"/>
      <c r="U10" s="196">
        <v>30.0</v>
      </c>
      <c r="V10" s="24"/>
      <c r="W10" s="24"/>
      <c r="X10" s="24"/>
      <c r="Y10" s="24"/>
      <c r="Z10" s="24"/>
      <c r="AA10" s="24"/>
      <c r="AB10" s="24"/>
      <c r="AC10" s="24"/>
      <c r="AD10" s="24"/>
      <c r="AE10" s="24"/>
    </row>
    <row r="11">
      <c r="A11" s="25">
        <v>9.0</v>
      </c>
      <c r="B11" s="26">
        <v>45205.0</v>
      </c>
      <c r="C11" s="26">
        <v>45207.0</v>
      </c>
      <c r="D11" s="25">
        <v>3.81401100124583E14</v>
      </c>
      <c r="E11" s="25">
        <v>1644.0</v>
      </c>
      <c r="F11" s="145">
        <v>9024068.0</v>
      </c>
      <c r="G11" s="25" t="s">
        <v>1682</v>
      </c>
      <c r="H11" s="25" t="s">
        <v>1683</v>
      </c>
      <c r="I11" s="25">
        <v>7.1684684E7</v>
      </c>
      <c r="J11" s="25" t="s">
        <v>1684</v>
      </c>
      <c r="K11" s="25" t="s">
        <v>418</v>
      </c>
      <c r="L11" s="25"/>
      <c r="M11" s="105">
        <v>240.0</v>
      </c>
      <c r="N11" s="25">
        <f t="shared" si="1"/>
        <v>240</v>
      </c>
      <c r="O11" s="25"/>
      <c r="P11" s="25" t="s">
        <v>854</v>
      </c>
      <c r="Q11" s="107" t="s">
        <v>1663</v>
      </c>
      <c r="R11" s="105" t="s">
        <v>1685</v>
      </c>
      <c r="S11" s="284">
        <f t="shared" si="2"/>
        <v>6</v>
      </c>
      <c r="T11" s="24"/>
      <c r="U11" s="196">
        <v>6.0</v>
      </c>
      <c r="V11" s="24"/>
      <c r="W11" s="24"/>
      <c r="X11" s="24"/>
      <c r="Y11" s="24"/>
      <c r="Z11" s="24"/>
      <c r="AA11" s="24"/>
      <c r="AB11" s="24"/>
      <c r="AC11" s="24"/>
      <c r="AD11" s="24"/>
      <c r="AE11" s="24"/>
    </row>
    <row r="12" ht="21.75" customHeight="1">
      <c r="A12" s="59">
        <v>10.0</v>
      </c>
      <c r="B12" s="286">
        <v>45206.0</v>
      </c>
      <c r="C12" s="286">
        <v>45207.0</v>
      </c>
      <c r="D12" s="59">
        <v>3.81401100124583E14</v>
      </c>
      <c r="E12" s="165">
        <v>1660.0</v>
      </c>
      <c r="F12" s="287">
        <v>4.98570021E8</v>
      </c>
      <c r="G12" s="165" t="s">
        <v>1669</v>
      </c>
      <c r="H12" s="281" t="s">
        <v>1686</v>
      </c>
      <c r="I12" s="279">
        <v>7.0244895E7</v>
      </c>
      <c r="J12" s="165" t="s">
        <v>1671</v>
      </c>
      <c r="K12" s="165" t="s">
        <v>418</v>
      </c>
      <c r="L12" s="288"/>
      <c r="M12" s="289">
        <v>200.0</v>
      </c>
      <c r="N12" s="59">
        <f t="shared" si="1"/>
        <v>200</v>
      </c>
      <c r="O12" s="290"/>
      <c r="P12" s="288" t="s">
        <v>854</v>
      </c>
      <c r="Q12" s="291" t="s">
        <v>1655</v>
      </c>
      <c r="R12" s="165" t="s">
        <v>1687</v>
      </c>
      <c r="S12" s="292">
        <f t="shared" si="2"/>
        <v>5</v>
      </c>
      <c r="T12" s="293">
        <v>5.0</v>
      </c>
      <c r="U12" s="293"/>
      <c r="V12" s="294"/>
      <c r="W12" s="294"/>
      <c r="X12" s="294"/>
      <c r="Y12" s="294"/>
      <c r="Z12" s="294"/>
      <c r="AA12" s="294"/>
      <c r="AB12" s="294"/>
      <c r="AC12" s="294"/>
      <c r="AD12" s="294"/>
      <c r="AE12" s="294"/>
    </row>
    <row r="13">
      <c r="A13" s="25">
        <v>11.0</v>
      </c>
      <c r="B13" s="104">
        <v>45206.0</v>
      </c>
      <c r="C13" s="25" t="s">
        <v>1653</v>
      </c>
      <c r="D13" s="25">
        <v>3.81401100124583E14</v>
      </c>
      <c r="E13" s="25">
        <v>1661.0</v>
      </c>
      <c r="F13" s="283">
        <v>4.597321016E9</v>
      </c>
      <c r="G13" s="146" t="s">
        <v>1688</v>
      </c>
      <c r="H13" s="146" t="s">
        <v>1689</v>
      </c>
      <c r="I13" s="196">
        <v>7.7309964E7</v>
      </c>
      <c r="J13" s="155" t="s">
        <v>1690</v>
      </c>
      <c r="K13" s="105" t="s">
        <v>119</v>
      </c>
      <c r="L13" s="105"/>
      <c r="M13" s="103">
        <v>3500.0</v>
      </c>
      <c r="N13" s="25">
        <f t="shared" si="1"/>
        <v>3500</v>
      </c>
      <c r="O13" s="106"/>
      <c r="P13" s="105" t="s">
        <v>854</v>
      </c>
      <c r="Q13" s="107" t="s">
        <v>1663</v>
      </c>
      <c r="R13" s="105" t="s">
        <v>1691</v>
      </c>
      <c r="S13" s="284">
        <f t="shared" si="2"/>
        <v>87.5</v>
      </c>
      <c r="T13" s="24"/>
      <c r="U13" s="196">
        <v>87.5</v>
      </c>
      <c r="V13" s="24"/>
      <c r="W13" s="24"/>
      <c r="X13" s="24"/>
      <c r="Y13" s="24"/>
      <c r="Z13" s="24"/>
      <c r="AA13" s="24"/>
      <c r="AB13" s="24"/>
      <c r="AC13" s="24"/>
      <c r="AD13" s="24"/>
      <c r="AE13" s="24"/>
    </row>
    <row r="14">
      <c r="A14" s="25">
        <v>12.0</v>
      </c>
      <c r="B14" s="104">
        <v>45206.0</v>
      </c>
      <c r="C14" s="25" t="s">
        <v>1653</v>
      </c>
      <c r="D14" s="25">
        <v>3.81401100124583E14</v>
      </c>
      <c r="E14" s="25">
        <v>1661.0</v>
      </c>
      <c r="F14" s="283">
        <v>4.597321016E9</v>
      </c>
      <c r="G14" s="146" t="s">
        <v>1688</v>
      </c>
      <c r="H14" s="146" t="s">
        <v>1689</v>
      </c>
      <c r="I14" s="196">
        <v>7.7309964E7</v>
      </c>
      <c r="J14" s="155" t="s">
        <v>1690</v>
      </c>
      <c r="K14" s="25" t="s">
        <v>305</v>
      </c>
      <c r="L14" s="25"/>
      <c r="M14" s="103">
        <v>1530.0</v>
      </c>
      <c r="N14" s="25">
        <f t="shared" si="1"/>
        <v>1530</v>
      </c>
      <c r="O14" s="25"/>
      <c r="P14" s="105" t="s">
        <v>854</v>
      </c>
      <c r="Q14" s="107" t="s">
        <v>1663</v>
      </c>
      <c r="R14" s="105" t="s">
        <v>1692</v>
      </c>
      <c r="S14" s="284">
        <f t="shared" si="2"/>
        <v>38.25</v>
      </c>
      <c r="T14" s="24"/>
      <c r="U14" s="196">
        <v>38.25</v>
      </c>
      <c r="V14" s="24"/>
      <c r="W14" s="24"/>
      <c r="X14" s="24"/>
      <c r="Y14" s="24"/>
      <c r="Z14" s="24"/>
      <c r="AA14" s="24"/>
      <c r="AB14" s="24"/>
      <c r="AC14" s="24"/>
      <c r="AD14" s="24"/>
      <c r="AE14" s="24"/>
    </row>
    <row r="15">
      <c r="A15" s="25">
        <v>13.0</v>
      </c>
      <c r="B15" s="246">
        <v>45208.0</v>
      </c>
      <c r="C15" s="104">
        <v>45219.0</v>
      </c>
      <c r="D15" s="25">
        <v>3.81401100124583E14</v>
      </c>
      <c r="E15" s="25">
        <v>1681.0</v>
      </c>
      <c r="F15" s="283">
        <v>7417509.0</v>
      </c>
      <c r="G15" s="146" t="s">
        <v>1693</v>
      </c>
      <c r="H15" s="146" t="s">
        <v>1693</v>
      </c>
      <c r="I15" s="146">
        <v>6.8317699E7</v>
      </c>
      <c r="J15" s="208" t="s">
        <v>1694</v>
      </c>
      <c r="K15" s="25" t="s">
        <v>1127</v>
      </c>
      <c r="L15" s="25" t="s">
        <v>44</v>
      </c>
      <c r="M15" s="105">
        <v>1300.0</v>
      </c>
      <c r="N15" s="25">
        <v>1300.0</v>
      </c>
      <c r="O15" s="180" t="s">
        <v>1695</v>
      </c>
      <c r="P15" s="25" t="s">
        <v>854</v>
      </c>
      <c r="Q15" s="107" t="s">
        <v>1663</v>
      </c>
      <c r="R15" s="105" t="s">
        <v>1696</v>
      </c>
      <c r="S15" s="284">
        <f t="shared" si="2"/>
        <v>32.5</v>
      </c>
      <c r="T15" s="24"/>
      <c r="U15" s="196">
        <v>32.5</v>
      </c>
      <c r="V15" s="196" t="s">
        <v>1697</v>
      </c>
      <c r="W15" s="24"/>
      <c r="X15" s="24"/>
      <c r="Y15" s="24"/>
      <c r="Z15" s="24"/>
      <c r="AA15" s="24"/>
      <c r="AB15" s="24"/>
      <c r="AC15" s="24"/>
      <c r="AD15" s="24"/>
      <c r="AE15" s="24"/>
    </row>
    <row r="16">
      <c r="A16" s="13">
        <v>14.0</v>
      </c>
      <c r="B16" s="121">
        <v>45210.0</v>
      </c>
      <c r="C16" s="14">
        <v>45214.0</v>
      </c>
      <c r="D16" s="13">
        <v>3.81401100124583E14</v>
      </c>
      <c r="E16" s="13">
        <v>1700.0</v>
      </c>
      <c r="F16" s="78">
        <v>6479241.0</v>
      </c>
      <c r="G16" s="13" t="s">
        <v>1419</v>
      </c>
      <c r="H16" s="13" t="s">
        <v>1420</v>
      </c>
      <c r="I16" s="13" t="s">
        <v>1421</v>
      </c>
      <c r="J16" s="13" t="s">
        <v>1422</v>
      </c>
      <c r="K16" s="13" t="s">
        <v>1423</v>
      </c>
      <c r="L16" s="13"/>
      <c r="M16" s="95">
        <v>3240.0</v>
      </c>
      <c r="N16" s="13">
        <f t="shared" ref="N16:N19" si="3">M16</f>
        <v>3240</v>
      </c>
      <c r="O16" s="13" t="s">
        <v>1698</v>
      </c>
      <c r="P16" s="13" t="s">
        <v>854</v>
      </c>
      <c r="Q16" s="97" t="s">
        <v>988</v>
      </c>
      <c r="R16" s="13" t="s">
        <v>1699</v>
      </c>
      <c r="S16" s="92">
        <f>(M16*5%)</f>
        <v>162</v>
      </c>
    </row>
    <row r="17">
      <c r="A17" s="25">
        <v>15.0</v>
      </c>
      <c r="B17" s="104">
        <v>45211.0</v>
      </c>
      <c r="C17" s="104">
        <v>45220.0</v>
      </c>
      <c r="D17" s="25">
        <v>3.81401100124583E14</v>
      </c>
      <c r="E17" s="25">
        <v>1721.0</v>
      </c>
      <c r="F17" s="145">
        <v>9.89663017E8</v>
      </c>
      <c r="G17" s="25" t="s">
        <v>1700</v>
      </c>
      <c r="H17" s="25" t="s">
        <v>1701</v>
      </c>
      <c r="I17" s="25">
        <v>7.7810986E7</v>
      </c>
      <c r="J17" s="25" t="s">
        <v>1702</v>
      </c>
      <c r="K17" s="25" t="s">
        <v>141</v>
      </c>
      <c r="L17" s="25"/>
      <c r="M17" s="105">
        <v>500.0</v>
      </c>
      <c r="N17" s="25">
        <f t="shared" si="3"/>
        <v>500</v>
      </c>
      <c r="O17" s="25"/>
      <c r="P17" s="25" t="s">
        <v>854</v>
      </c>
      <c r="Q17" s="107" t="s">
        <v>1663</v>
      </c>
      <c r="R17" s="105" t="s">
        <v>1703</v>
      </c>
      <c r="S17" s="284">
        <f t="shared" ref="S17:S19" si="4">(M17*5%)/2</f>
        <v>12.5</v>
      </c>
      <c r="T17" s="24"/>
      <c r="U17" s="196">
        <v>12.5</v>
      </c>
      <c r="V17" s="24"/>
      <c r="W17" s="24"/>
      <c r="X17" s="24"/>
      <c r="Y17" s="24"/>
      <c r="Z17" s="24"/>
      <c r="AA17" s="24"/>
      <c r="AB17" s="24"/>
      <c r="AC17" s="24"/>
      <c r="AD17" s="24"/>
      <c r="AE17" s="24"/>
    </row>
    <row r="18">
      <c r="A18" s="59">
        <v>16.0</v>
      </c>
      <c r="B18" s="286">
        <v>45213.0</v>
      </c>
      <c r="C18" s="286">
        <v>45214.0</v>
      </c>
      <c r="D18" s="59">
        <v>3.81401100124583E14</v>
      </c>
      <c r="E18" s="59">
        <v>1763.0</v>
      </c>
      <c r="F18" s="193">
        <v>7761044.0</v>
      </c>
      <c r="G18" s="59" t="s">
        <v>1704</v>
      </c>
      <c r="H18" s="59" t="s">
        <v>1704</v>
      </c>
      <c r="I18" s="59">
        <v>7.7083671E7</v>
      </c>
      <c r="J18" s="59" t="s">
        <v>1705</v>
      </c>
      <c r="K18" s="59" t="s">
        <v>418</v>
      </c>
      <c r="L18" s="59"/>
      <c r="M18" s="165">
        <v>240.0</v>
      </c>
      <c r="N18" s="59">
        <f t="shared" si="3"/>
        <v>240</v>
      </c>
      <c r="O18" s="59"/>
      <c r="P18" s="59" t="s">
        <v>854</v>
      </c>
      <c r="Q18" s="132" t="s">
        <v>1655</v>
      </c>
      <c r="R18" s="59" t="s">
        <v>1706</v>
      </c>
      <c r="S18" s="292">
        <f t="shared" si="4"/>
        <v>6</v>
      </c>
      <c r="T18" s="279">
        <v>6.0</v>
      </c>
      <c r="U18" s="167"/>
      <c r="V18" s="167"/>
      <c r="W18" s="167"/>
      <c r="X18" s="167"/>
      <c r="Y18" s="167"/>
      <c r="Z18" s="167"/>
      <c r="AA18" s="167"/>
      <c r="AB18" s="167"/>
      <c r="AC18" s="167"/>
      <c r="AD18" s="167"/>
      <c r="AE18" s="167"/>
    </row>
    <row r="19">
      <c r="A19" s="59">
        <v>17.0</v>
      </c>
      <c r="B19" s="286">
        <v>45213.0</v>
      </c>
      <c r="C19" s="286">
        <v>45214.0</v>
      </c>
      <c r="D19" s="59">
        <v>3.81401100124583E14</v>
      </c>
      <c r="E19" s="59">
        <v>1764.0</v>
      </c>
      <c r="F19" s="277">
        <v>3184564.0</v>
      </c>
      <c r="G19" s="166" t="s">
        <v>1707</v>
      </c>
      <c r="H19" s="166" t="s">
        <v>1708</v>
      </c>
      <c r="I19" s="166">
        <v>7.0870492E7</v>
      </c>
      <c r="J19" s="278"/>
      <c r="K19" s="59" t="s">
        <v>418</v>
      </c>
      <c r="L19" s="59"/>
      <c r="M19" s="165">
        <v>800.0</v>
      </c>
      <c r="N19" s="59">
        <f t="shared" si="3"/>
        <v>800</v>
      </c>
      <c r="O19" s="59"/>
      <c r="P19" s="59" t="s">
        <v>854</v>
      </c>
      <c r="Q19" s="132" t="s">
        <v>1655</v>
      </c>
      <c r="R19" s="165" t="s">
        <v>1709</v>
      </c>
      <c r="S19" s="292">
        <f t="shared" si="4"/>
        <v>20</v>
      </c>
      <c r="T19" s="279">
        <v>20.0</v>
      </c>
      <c r="U19" s="167"/>
      <c r="V19" s="167"/>
      <c r="W19" s="167"/>
      <c r="X19" s="167"/>
      <c r="Y19" s="167"/>
      <c r="Z19" s="167"/>
      <c r="AA19" s="167"/>
      <c r="AB19" s="167"/>
      <c r="AC19" s="167"/>
      <c r="AD19" s="167"/>
      <c r="AE19" s="167"/>
    </row>
    <row r="20">
      <c r="A20" s="13">
        <v>18.0</v>
      </c>
      <c r="B20" s="94">
        <v>45218.0</v>
      </c>
      <c r="C20" s="94">
        <v>45220.0</v>
      </c>
      <c r="D20" s="13">
        <v>3.81401100124583E14</v>
      </c>
      <c r="E20" s="13">
        <v>1883.0</v>
      </c>
      <c r="F20" s="295">
        <v>3701753.0</v>
      </c>
      <c r="G20" s="122" t="s">
        <v>1679</v>
      </c>
      <c r="H20" s="122" t="s">
        <v>1679</v>
      </c>
      <c r="I20" s="122">
        <v>7.6085737E7</v>
      </c>
      <c r="J20" s="296" t="s">
        <v>1680</v>
      </c>
      <c r="K20" s="13" t="s">
        <v>418</v>
      </c>
      <c r="L20" s="13"/>
      <c r="M20" s="95">
        <v>120.0</v>
      </c>
      <c r="N20" s="13">
        <v>120.0</v>
      </c>
      <c r="O20" s="13"/>
      <c r="P20" s="13" t="s">
        <v>854</v>
      </c>
      <c r="Q20" s="97" t="s">
        <v>988</v>
      </c>
      <c r="R20" s="95" t="s">
        <v>1710</v>
      </c>
      <c r="S20" s="92">
        <f>(M20*5%)</f>
        <v>6</v>
      </c>
      <c r="T20" s="12"/>
    </row>
    <row r="21">
      <c r="A21" s="59">
        <v>19.0</v>
      </c>
      <c r="B21" s="60">
        <v>45219.0</v>
      </c>
      <c r="C21" s="60">
        <v>45220.0</v>
      </c>
      <c r="D21" s="59">
        <v>3.81401100124583E14</v>
      </c>
      <c r="E21" s="59">
        <v>1901.0</v>
      </c>
      <c r="F21" s="277">
        <v>3263175.0</v>
      </c>
      <c r="G21" s="166" t="s">
        <v>1711</v>
      </c>
      <c r="H21" s="166" t="s">
        <v>1712</v>
      </c>
      <c r="I21" s="166">
        <v>7.9926039E7</v>
      </c>
      <c r="J21" s="59" t="s">
        <v>1713</v>
      </c>
      <c r="K21" s="59" t="s">
        <v>98</v>
      </c>
      <c r="L21" s="59"/>
      <c r="M21" s="165">
        <v>560.0</v>
      </c>
      <c r="N21" s="165">
        <f t="shared" ref="N21:N32" si="5">M21</f>
        <v>560</v>
      </c>
      <c r="O21" s="59"/>
      <c r="P21" s="59" t="s">
        <v>854</v>
      </c>
      <c r="Q21" s="132" t="s">
        <v>1655</v>
      </c>
      <c r="R21" s="165" t="s">
        <v>1714</v>
      </c>
      <c r="S21" s="292">
        <f t="shared" ref="S21:S47" si="6">(M21*5%)/2</f>
        <v>14</v>
      </c>
      <c r="T21" s="279">
        <v>14.0</v>
      </c>
      <c r="U21" s="279"/>
      <c r="V21" s="167"/>
      <c r="W21" s="167"/>
      <c r="X21" s="167"/>
      <c r="Y21" s="167"/>
      <c r="Z21" s="167"/>
      <c r="AA21" s="167"/>
      <c r="AB21" s="167"/>
      <c r="AC21" s="167"/>
      <c r="AD21" s="167"/>
      <c r="AE21" s="167"/>
    </row>
    <row r="22">
      <c r="A22" s="59">
        <v>20.0</v>
      </c>
      <c r="B22" s="60">
        <v>45219.0</v>
      </c>
      <c r="C22" s="60">
        <v>45220.0</v>
      </c>
      <c r="D22" s="59">
        <v>3.81401100124583E14</v>
      </c>
      <c r="E22" s="59">
        <v>1904.0</v>
      </c>
      <c r="F22" s="193">
        <v>0.0</v>
      </c>
      <c r="G22" s="166" t="s">
        <v>1715</v>
      </c>
      <c r="H22" s="166" t="s">
        <v>1715</v>
      </c>
      <c r="I22" s="278" t="s">
        <v>1716</v>
      </c>
      <c r="J22" s="59"/>
      <c r="K22" s="59" t="s">
        <v>418</v>
      </c>
      <c r="L22" s="59"/>
      <c r="M22" s="165">
        <v>240.0</v>
      </c>
      <c r="N22" s="165">
        <f t="shared" si="5"/>
        <v>240</v>
      </c>
      <c r="O22" s="59"/>
      <c r="P22" s="59" t="s">
        <v>854</v>
      </c>
      <c r="Q22" s="132" t="s">
        <v>1655</v>
      </c>
      <c r="R22" s="165" t="s">
        <v>1429</v>
      </c>
      <c r="S22" s="292">
        <f t="shared" si="6"/>
        <v>6</v>
      </c>
      <c r="T22" s="279">
        <v>6.0</v>
      </c>
      <c r="U22" s="167"/>
      <c r="V22" s="167"/>
      <c r="W22" s="167"/>
      <c r="X22" s="167"/>
      <c r="Y22" s="167"/>
      <c r="Z22" s="167"/>
      <c r="AA22" s="167"/>
      <c r="AB22" s="167"/>
      <c r="AC22" s="167"/>
      <c r="AD22" s="167"/>
      <c r="AE22" s="167"/>
    </row>
    <row r="23" hidden="1">
      <c r="A23" s="59">
        <v>21.0</v>
      </c>
      <c r="B23" s="60"/>
      <c r="C23" s="60"/>
      <c r="D23" s="59">
        <v>3.81401100124583E14</v>
      </c>
      <c r="E23" s="59"/>
      <c r="F23" s="193"/>
      <c r="G23" s="59"/>
      <c r="H23" s="59"/>
      <c r="I23" s="59"/>
      <c r="J23" s="59"/>
      <c r="K23" s="59"/>
      <c r="L23" s="59"/>
      <c r="M23" s="165"/>
      <c r="N23" s="165" t="str">
        <f t="shared" si="5"/>
        <v/>
      </c>
      <c r="O23" s="59"/>
      <c r="P23" s="59"/>
      <c r="Q23" s="132"/>
      <c r="R23" s="165"/>
      <c r="S23" s="292">
        <f t="shared" si="6"/>
        <v>0</v>
      </c>
      <c r="T23" s="167"/>
      <c r="U23" s="167"/>
      <c r="V23" s="167"/>
      <c r="W23" s="167"/>
      <c r="X23" s="167"/>
      <c r="Y23" s="167"/>
      <c r="Z23" s="167"/>
      <c r="AA23" s="167"/>
      <c r="AB23" s="167"/>
      <c r="AC23" s="167"/>
      <c r="AD23" s="167"/>
      <c r="AE23" s="167"/>
    </row>
    <row r="24">
      <c r="A24" s="59">
        <v>22.0</v>
      </c>
      <c r="B24" s="60">
        <v>45219.0</v>
      </c>
      <c r="C24" s="60">
        <v>45220.0</v>
      </c>
      <c r="D24" s="59">
        <v>3.81401100124583E14</v>
      </c>
      <c r="E24" s="59">
        <v>1906.0</v>
      </c>
      <c r="F24" s="277">
        <v>5399722.0</v>
      </c>
      <c r="G24" s="166" t="s">
        <v>1717</v>
      </c>
      <c r="H24" s="166" t="s">
        <v>1718</v>
      </c>
      <c r="I24" s="166">
        <v>6.925167E7</v>
      </c>
      <c r="J24" s="278"/>
      <c r="K24" s="59" t="s">
        <v>418</v>
      </c>
      <c r="L24" s="59"/>
      <c r="M24" s="165">
        <v>400.0</v>
      </c>
      <c r="N24" s="165">
        <f t="shared" si="5"/>
        <v>400</v>
      </c>
      <c r="O24" s="59"/>
      <c r="P24" s="59" t="s">
        <v>854</v>
      </c>
      <c r="Q24" s="132" t="s">
        <v>1655</v>
      </c>
      <c r="R24" s="165" t="s">
        <v>1719</v>
      </c>
      <c r="S24" s="292">
        <f t="shared" si="6"/>
        <v>10</v>
      </c>
      <c r="T24" s="279">
        <v>10.0</v>
      </c>
      <c r="U24" s="279"/>
      <c r="V24" s="167"/>
      <c r="W24" s="167"/>
      <c r="X24" s="167"/>
      <c r="Y24" s="167"/>
      <c r="Z24" s="167"/>
      <c r="AA24" s="167"/>
      <c r="AB24" s="167"/>
      <c r="AC24" s="167"/>
      <c r="AD24" s="167"/>
      <c r="AE24" s="167"/>
    </row>
    <row r="25">
      <c r="A25" s="59">
        <v>23.0</v>
      </c>
      <c r="B25" s="60">
        <v>45219.0</v>
      </c>
      <c r="C25" s="60">
        <v>45221.0</v>
      </c>
      <c r="D25" s="59">
        <v>3.81401100124583E14</v>
      </c>
      <c r="E25" s="59">
        <v>1927.0</v>
      </c>
      <c r="F25" s="277">
        <v>6440119.0</v>
      </c>
      <c r="G25" s="166" t="s">
        <v>1720</v>
      </c>
      <c r="H25" s="166" t="s">
        <v>1720</v>
      </c>
      <c r="I25" s="166">
        <v>6.903306E7</v>
      </c>
      <c r="J25" s="166"/>
      <c r="K25" s="59" t="s">
        <v>418</v>
      </c>
      <c r="L25" s="59"/>
      <c r="M25" s="165">
        <v>440.0</v>
      </c>
      <c r="N25" s="165">
        <f t="shared" si="5"/>
        <v>440</v>
      </c>
      <c r="O25" s="248"/>
      <c r="P25" s="59" t="s">
        <v>854</v>
      </c>
      <c r="Q25" s="132" t="s">
        <v>1655</v>
      </c>
      <c r="R25" s="165" t="s">
        <v>1721</v>
      </c>
      <c r="S25" s="292">
        <f t="shared" si="6"/>
        <v>11</v>
      </c>
      <c r="T25" s="279">
        <v>11.0</v>
      </c>
      <c r="U25" s="167"/>
      <c r="V25" s="167"/>
      <c r="W25" s="167"/>
      <c r="X25" s="167"/>
      <c r="Y25" s="167"/>
      <c r="Z25" s="167"/>
      <c r="AA25" s="167"/>
      <c r="AB25" s="167"/>
      <c r="AC25" s="167"/>
      <c r="AD25" s="167"/>
      <c r="AE25" s="167"/>
    </row>
    <row r="26">
      <c r="A26" s="59">
        <v>24.0</v>
      </c>
      <c r="B26" s="60">
        <v>45220.0</v>
      </c>
      <c r="C26" s="60">
        <v>45221.0</v>
      </c>
      <c r="D26" s="59">
        <v>3.81401100124583E14</v>
      </c>
      <c r="E26" s="59">
        <v>1928.0</v>
      </c>
      <c r="F26" s="277">
        <v>6835606.0</v>
      </c>
      <c r="G26" s="166" t="s">
        <v>1722</v>
      </c>
      <c r="H26" s="166" t="s">
        <v>1723</v>
      </c>
      <c r="I26" s="166">
        <v>7.2657037E7</v>
      </c>
      <c r="J26" s="59" t="s">
        <v>1724</v>
      </c>
      <c r="K26" s="59" t="s">
        <v>418</v>
      </c>
      <c r="L26" s="59"/>
      <c r="M26" s="165">
        <v>480.0</v>
      </c>
      <c r="N26" s="165">
        <f t="shared" si="5"/>
        <v>480</v>
      </c>
      <c r="O26" s="59"/>
      <c r="P26" s="59" t="s">
        <v>854</v>
      </c>
      <c r="Q26" s="132" t="s">
        <v>1655</v>
      </c>
      <c r="R26" s="165" t="s">
        <v>1725</v>
      </c>
      <c r="S26" s="292">
        <f t="shared" si="6"/>
        <v>12</v>
      </c>
      <c r="T26" s="279">
        <v>12.0</v>
      </c>
      <c r="U26" s="167"/>
      <c r="V26" s="167"/>
      <c r="W26" s="167"/>
      <c r="X26" s="167"/>
      <c r="Y26" s="167"/>
      <c r="Z26" s="167"/>
      <c r="AA26" s="167"/>
      <c r="AB26" s="167"/>
      <c r="AC26" s="167"/>
      <c r="AD26" s="167"/>
      <c r="AE26" s="167"/>
    </row>
    <row r="27">
      <c r="A27" s="59">
        <v>25.0</v>
      </c>
      <c r="B27" s="60">
        <v>45220.0</v>
      </c>
      <c r="C27" s="60">
        <v>45221.0</v>
      </c>
      <c r="D27" s="59">
        <v>3.81401100124583E14</v>
      </c>
      <c r="E27" s="59">
        <v>1929.0</v>
      </c>
      <c r="F27" s="193">
        <v>3.502408013E9</v>
      </c>
      <c r="G27" s="59" t="s">
        <v>1726</v>
      </c>
      <c r="H27" s="166" t="s">
        <v>1727</v>
      </c>
      <c r="I27" s="59">
        <v>7.501435E7</v>
      </c>
      <c r="J27" s="59" t="s">
        <v>1728</v>
      </c>
      <c r="K27" s="59" t="s">
        <v>418</v>
      </c>
      <c r="L27" s="59"/>
      <c r="M27" s="165">
        <v>520.0</v>
      </c>
      <c r="N27" s="165">
        <f t="shared" si="5"/>
        <v>520</v>
      </c>
      <c r="O27" s="59"/>
      <c r="P27" s="59" t="s">
        <v>854</v>
      </c>
      <c r="Q27" s="132" t="s">
        <v>1655</v>
      </c>
      <c r="R27" s="165" t="s">
        <v>1729</v>
      </c>
      <c r="S27" s="292">
        <f t="shared" si="6"/>
        <v>13</v>
      </c>
      <c r="T27" s="279">
        <v>13.0</v>
      </c>
      <c r="U27" s="279"/>
      <c r="V27" s="167"/>
      <c r="W27" s="167"/>
      <c r="X27" s="167"/>
      <c r="Y27" s="167"/>
      <c r="Z27" s="167"/>
      <c r="AA27" s="167"/>
      <c r="AB27" s="167"/>
      <c r="AC27" s="167"/>
      <c r="AD27" s="167"/>
      <c r="AE27" s="167"/>
    </row>
    <row r="28">
      <c r="A28" s="59">
        <v>26.0</v>
      </c>
      <c r="B28" s="60">
        <v>45220.0</v>
      </c>
      <c r="C28" s="60">
        <v>45221.0</v>
      </c>
      <c r="D28" s="59">
        <v>3.81401100124583E14</v>
      </c>
      <c r="E28" s="59">
        <v>1930.0</v>
      </c>
      <c r="F28" s="193">
        <v>1.2788965E7</v>
      </c>
      <c r="G28" s="59" t="s">
        <v>1730</v>
      </c>
      <c r="H28" s="59" t="s">
        <v>1730</v>
      </c>
      <c r="I28" s="59">
        <v>7.040213E7</v>
      </c>
      <c r="J28" s="59" t="s">
        <v>1731</v>
      </c>
      <c r="K28" s="59" t="s">
        <v>418</v>
      </c>
      <c r="L28" s="59"/>
      <c r="M28" s="165">
        <v>320.0</v>
      </c>
      <c r="N28" s="165">
        <f t="shared" si="5"/>
        <v>320</v>
      </c>
      <c r="O28" s="248"/>
      <c r="P28" s="59" t="s">
        <v>854</v>
      </c>
      <c r="Q28" s="132" t="s">
        <v>1655</v>
      </c>
      <c r="R28" s="165" t="s">
        <v>1622</v>
      </c>
      <c r="S28" s="292">
        <f t="shared" si="6"/>
        <v>8</v>
      </c>
      <c r="T28" s="279">
        <v>8.0</v>
      </c>
      <c r="U28" s="279"/>
      <c r="V28" s="167"/>
      <c r="W28" s="167"/>
      <c r="X28" s="167"/>
      <c r="Y28" s="167"/>
      <c r="Z28" s="167"/>
      <c r="AA28" s="167"/>
      <c r="AB28" s="167"/>
      <c r="AC28" s="167"/>
      <c r="AD28" s="167"/>
      <c r="AE28" s="167"/>
    </row>
    <row r="29">
      <c r="A29" s="59">
        <v>27.0</v>
      </c>
      <c r="B29" s="60">
        <v>45220.0</v>
      </c>
      <c r="C29" s="60">
        <v>45221.0</v>
      </c>
      <c r="D29" s="59">
        <v>3.81401100124583E14</v>
      </c>
      <c r="E29" s="59">
        <v>1932.0</v>
      </c>
      <c r="F29" s="166">
        <v>3170746.0</v>
      </c>
      <c r="G29" s="166" t="s">
        <v>1732</v>
      </c>
      <c r="H29" s="166" t="s">
        <v>1732</v>
      </c>
      <c r="I29" s="166">
        <v>7.6055945E7</v>
      </c>
      <c r="J29" s="166"/>
      <c r="K29" s="59" t="s">
        <v>418</v>
      </c>
      <c r="L29" s="59"/>
      <c r="M29" s="165">
        <v>480.0</v>
      </c>
      <c r="N29" s="165">
        <f t="shared" si="5"/>
        <v>480</v>
      </c>
      <c r="O29" s="59"/>
      <c r="P29" s="59" t="s">
        <v>854</v>
      </c>
      <c r="Q29" s="132" t="s">
        <v>1655</v>
      </c>
      <c r="R29" s="165" t="s">
        <v>1725</v>
      </c>
      <c r="S29" s="292">
        <f t="shared" si="6"/>
        <v>12</v>
      </c>
      <c r="T29" s="279">
        <v>12.0</v>
      </c>
      <c r="U29" s="167"/>
      <c r="V29" s="167"/>
      <c r="W29" s="167"/>
      <c r="X29" s="167"/>
      <c r="Y29" s="167"/>
      <c r="Z29" s="167"/>
      <c r="AA29" s="167"/>
      <c r="AB29" s="167"/>
      <c r="AC29" s="167"/>
      <c r="AD29" s="167"/>
      <c r="AE29" s="167"/>
    </row>
    <row r="30">
      <c r="A30" s="25">
        <v>28.0</v>
      </c>
      <c r="B30" s="26">
        <v>45222.0</v>
      </c>
      <c r="C30" s="26">
        <v>45229.0</v>
      </c>
      <c r="D30" s="25">
        <v>3.81401100124583E14</v>
      </c>
      <c r="E30" s="25">
        <v>2084.0</v>
      </c>
      <c r="F30" s="146">
        <v>8923015.0</v>
      </c>
      <c r="G30" s="146" t="s">
        <v>1733</v>
      </c>
      <c r="H30" s="146" t="s">
        <v>1733</v>
      </c>
      <c r="I30" s="146">
        <v>7.8153289E7</v>
      </c>
      <c r="J30" s="146"/>
      <c r="K30" s="25" t="s">
        <v>141</v>
      </c>
      <c r="L30" s="25"/>
      <c r="M30" s="105">
        <v>500.0</v>
      </c>
      <c r="N30" s="105">
        <f t="shared" si="5"/>
        <v>500</v>
      </c>
      <c r="O30" s="25"/>
      <c r="P30" s="25" t="s">
        <v>854</v>
      </c>
      <c r="Q30" s="107" t="s">
        <v>1663</v>
      </c>
      <c r="R30" s="105" t="s">
        <v>1734</v>
      </c>
      <c r="S30" s="284">
        <f t="shared" si="6"/>
        <v>12.5</v>
      </c>
      <c r="T30" s="196"/>
      <c r="U30" s="196">
        <v>12.5</v>
      </c>
      <c r="V30" s="24"/>
      <c r="W30" s="24"/>
      <c r="X30" s="24"/>
      <c r="Y30" s="24"/>
      <c r="Z30" s="24"/>
      <c r="AA30" s="24"/>
      <c r="AB30" s="24"/>
      <c r="AC30" s="24"/>
      <c r="AD30" s="24"/>
      <c r="AE30" s="24"/>
    </row>
    <row r="31">
      <c r="A31" s="25">
        <v>29.0</v>
      </c>
      <c r="B31" s="26">
        <v>45223.0</v>
      </c>
      <c r="C31" s="297">
        <v>45227.0</v>
      </c>
      <c r="D31" s="25">
        <v>3.81401100124583E14</v>
      </c>
      <c r="E31" s="25">
        <v>2099.0</v>
      </c>
      <c r="F31" s="145">
        <v>5.0106202E8</v>
      </c>
      <c r="G31" s="25" t="s">
        <v>1735</v>
      </c>
      <c r="H31" s="25" t="s">
        <v>1735</v>
      </c>
      <c r="I31" s="25">
        <v>7.730029E7</v>
      </c>
      <c r="J31" s="25"/>
      <c r="K31" s="25" t="s">
        <v>418</v>
      </c>
      <c r="L31" s="25"/>
      <c r="M31" s="105">
        <v>320.0</v>
      </c>
      <c r="N31" s="105">
        <f t="shared" si="5"/>
        <v>320</v>
      </c>
      <c r="O31" s="25"/>
      <c r="P31" s="25" t="s">
        <v>854</v>
      </c>
      <c r="Q31" s="107" t="s">
        <v>1663</v>
      </c>
      <c r="R31" s="105" t="s">
        <v>1736</v>
      </c>
      <c r="S31" s="284">
        <f t="shared" si="6"/>
        <v>8</v>
      </c>
      <c r="T31" s="196"/>
      <c r="U31" s="196">
        <v>8.0</v>
      </c>
      <c r="V31" s="24"/>
      <c r="W31" s="24"/>
      <c r="X31" s="24"/>
      <c r="Y31" s="24"/>
      <c r="Z31" s="24"/>
      <c r="AA31" s="24"/>
      <c r="AB31" s="24"/>
      <c r="AC31" s="24"/>
      <c r="AD31" s="24"/>
      <c r="AE31" s="24"/>
    </row>
    <row r="32">
      <c r="A32" s="25">
        <v>30.0</v>
      </c>
      <c r="B32" s="26">
        <v>45224.0</v>
      </c>
      <c r="C32" s="26">
        <v>45224.0</v>
      </c>
      <c r="D32" s="25">
        <v>3.81401100124583E14</v>
      </c>
      <c r="E32" s="25">
        <v>2105.0</v>
      </c>
      <c r="F32" s="145">
        <v>1.3205259E7</v>
      </c>
      <c r="G32" s="25" t="s">
        <v>1737</v>
      </c>
      <c r="H32" s="25" t="s">
        <v>1737</v>
      </c>
      <c r="I32" s="25">
        <v>7.0245324E7</v>
      </c>
      <c r="J32" s="25"/>
      <c r="K32" s="25" t="s">
        <v>1127</v>
      </c>
      <c r="L32" s="25"/>
      <c r="M32" s="105">
        <v>1470.0</v>
      </c>
      <c r="N32" s="105">
        <f t="shared" si="5"/>
        <v>1470</v>
      </c>
      <c r="O32" s="25"/>
      <c r="P32" s="25" t="s">
        <v>854</v>
      </c>
      <c r="Q32" s="107" t="s">
        <v>1663</v>
      </c>
      <c r="R32" s="105" t="s">
        <v>1738</v>
      </c>
      <c r="S32" s="284">
        <f t="shared" si="6"/>
        <v>36.75</v>
      </c>
      <c r="T32" s="24"/>
      <c r="U32" s="196">
        <v>36.75</v>
      </c>
      <c r="V32" s="24"/>
      <c r="W32" s="24"/>
      <c r="X32" s="24"/>
      <c r="Y32" s="24"/>
      <c r="Z32" s="24"/>
      <c r="AA32" s="24"/>
      <c r="AB32" s="24"/>
      <c r="AC32" s="24"/>
      <c r="AD32" s="24"/>
      <c r="AE32" s="24"/>
    </row>
    <row r="33">
      <c r="A33" s="25">
        <v>31.0</v>
      </c>
      <c r="B33" s="26">
        <v>45224.0</v>
      </c>
      <c r="C33" s="26">
        <v>45226.0</v>
      </c>
      <c r="D33" s="25">
        <v>3.81401100124583E14</v>
      </c>
      <c r="E33" s="25">
        <v>2129.0</v>
      </c>
      <c r="F33" s="146">
        <v>9752913.0</v>
      </c>
      <c r="G33" s="146" t="s">
        <v>1739</v>
      </c>
      <c r="H33" s="146" t="s">
        <v>1739</v>
      </c>
      <c r="I33" s="146">
        <v>7.0069116E7</v>
      </c>
      <c r="J33" s="146"/>
      <c r="K33" s="25" t="s">
        <v>1740</v>
      </c>
      <c r="L33" s="25"/>
      <c r="M33" s="105">
        <v>1000.0</v>
      </c>
      <c r="N33" s="105">
        <v>1000.0</v>
      </c>
      <c r="O33" s="180" t="s">
        <v>1741</v>
      </c>
      <c r="P33" s="25" t="s">
        <v>854</v>
      </c>
      <c r="Q33" s="107" t="s">
        <v>1663</v>
      </c>
      <c r="R33" s="105" t="s">
        <v>1742</v>
      </c>
      <c r="S33" s="284">
        <f t="shared" si="6"/>
        <v>25</v>
      </c>
      <c r="T33" s="24"/>
      <c r="U33" s="196">
        <v>25.0</v>
      </c>
      <c r="V33" s="24"/>
      <c r="W33" s="24"/>
      <c r="X33" s="24"/>
      <c r="Y33" s="24"/>
      <c r="Z33" s="24"/>
      <c r="AA33" s="24"/>
      <c r="AB33" s="24"/>
      <c r="AC33" s="24"/>
      <c r="AD33" s="24"/>
      <c r="AE33" s="24"/>
    </row>
    <row r="34">
      <c r="A34" s="25">
        <v>32.0</v>
      </c>
      <c r="B34" s="26">
        <v>45226.0</v>
      </c>
      <c r="C34" s="26">
        <v>45228.0</v>
      </c>
      <c r="D34" s="25">
        <v>3.81401100124583E14</v>
      </c>
      <c r="E34" s="25">
        <v>2161.0</v>
      </c>
      <c r="F34" s="283">
        <v>6269270.0</v>
      </c>
      <c r="G34" s="146" t="s">
        <v>1743</v>
      </c>
      <c r="H34" s="146" t="s">
        <v>1743</v>
      </c>
      <c r="I34" s="146">
        <v>7.6398918E7</v>
      </c>
      <c r="J34" s="208"/>
      <c r="K34" s="25" t="s">
        <v>418</v>
      </c>
      <c r="L34" s="25"/>
      <c r="M34" s="105">
        <v>480.0</v>
      </c>
      <c r="N34" s="105">
        <f>M34</f>
        <v>480</v>
      </c>
      <c r="O34" s="249"/>
      <c r="P34" s="25" t="s">
        <v>854</v>
      </c>
      <c r="Q34" s="107" t="s">
        <v>1663</v>
      </c>
      <c r="R34" s="105" t="s">
        <v>1744</v>
      </c>
      <c r="S34" s="284">
        <f t="shared" si="6"/>
        <v>12</v>
      </c>
      <c r="T34" s="196"/>
      <c r="U34" s="196">
        <v>12.0</v>
      </c>
      <c r="V34" s="24"/>
      <c r="W34" s="24"/>
      <c r="X34" s="24"/>
      <c r="Y34" s="24"/>
      <c r="Z34" s="24"/>
      <c r="AA34" s="24"/>
      <c r="AB34" s="24"/>
      <c r="AC34" s="24"/>
      <c r="AD34" s="24"/>
      <c r="AE34" s="24"/>
    </row>
    <row r="35">
      <c r="A35" s="59">
        <v>33.0</v>
      </c>
      <c r="B35" s="60">
        <v>45226.0</v>
      </c>
      <c r="C35" s="60">
        <v>45228.0</v>
      </c>
      <c r="D35" s="59">
        <v>3.81401100124583E14</v>
      </c>
      <c r="E35" s="59">
        <v>2163.0</v>
      </c>
      <c r="F35" s="193">
        <v>6.250053017E9</v>
      </c>
      <c r="G35" s="59" t="s">
        <v>1745</v>
      </c>
      <c r="H35" s="59" t="s">
        <v>1746</v>
      </c>
      <c r="I35" s="59">
        <v>7.464456E7</v>
      </c>
      <c r="J35" s="59"/>
      <c r="K35" s="59" t="s">
        <v>418</v>
      </c>
      <c r="L35" s="59"/>
      <c r="M35" s="165">
        <v>1120.0</v>
      </c>
      <c r="N35" s="165">
        <v>1120.0</v>
      </c>
      <c r="O35" s="59"/>
      <c r="P35" s="59" t="s">
        <v>854</v>
      </c>
      <c r="Q35" s="132" t="s">
        <v>1655</v>
      </c>
      <c r="R35" s="165" t="s">
        <v>1747</v>
      </c>
      <c r="S35" s="292">
        <f t="shared" si="6"/>
        <v>28</v>
      </c>
      <c r="T35" s="279">
        <v>28.0</v>
      </c>
      <c r="U35" s="167"/>
      <c r="V35" s="167"/>
      <c r="W35" s="167"/>
      <c r="X35" s="167"/>
      <c r="Y35" s="167"/>
      <c r="Z35" s="167"/>
      <c r="AA35" s="167"/>
      <c r="AB35" s="167"/>
      <c r="AC35" s="167"/>
      <c r="AD35" s="167"/>
      <c r="AE35" s="167"/>
    </row>
    <row r="36">
      <c r="A36" s="59">
        <v>34.0</v>
      </c>
      <c r="B36" s="60">
        <v>45226.0</v>
      </c>
      <c r="C36" s="60">
        <v>45228.0</v>
      </c>
      <c r="D36" s="59">
        <v>3.81401100124583E14</v>
      </c>
      <c r="E36" s="59">
        <v>2169.0</v>
      </c>
      <c r="F36" s="277">
        <v>2.977581016E9</v>
      </c>
      <c r="G36" s="59" t="s">
        <v>1748</v>
      </c>
      <c r="H36" s="59" t="s">
        <v>1748</v>
      </c>
      <c r="I36" s="59">
        <v>7.6094454E7</v>
      </c>
      <c r="J36" s="59"/>
      <c r="K36" s="59" t="s">
        <v>418</v>
      </c>
      <c r="L36" s="59"/>
      <c r="M36" s="165">
        <v>240.0</v>
      </c>
      <c r="N36" s="165">
        <v>240.0</v>
      </c>
      <c r="O36" s="59"/>
      <c r="P36" s="59" t="s">
        <v>854</v>
      </c>
      <c r="Q36" s="132" t="s">
        <v>1655</v>
      </c>
      <c r="R36" s="165" t="s">
        <v>1749</v>
      </c>
      <c r="S36" s="292">
        <f t="shared" si="6"/>
        <v>6</v>
      </c>
      <c r="T36" s="279">
        <v>6.0</v>
      </c>
      <c r="U36" s="167"/>
      <c r="V36" s="167"/>
      <c r="W36" s="167"/>
      <c r="X36" s="167"/>
      <c r="Y36" s="167"/>
      <c r="Z36" s="167"/>
      <c r="AA36" s="167"/>
      <c r="AB36" s="167"/>
      <c r="AC36" s="167"/>
      <c r="AD36" s="167"/>
      <c r="AE36" s="167"/>
    </row>
    <row r="37">
      <c r="A37" s="25">
        <v>35.0</v>
      </c>
      <c r="B37" s="26">
        <v>45226.0</v>
      </c>
      <c r="C37" s="26">
        <v>45263.0</v>
      </c>
      <c r="D37" s="25">
        <v>3.81401100124583E14</v>
      </c>
      <c r="E37" s="25">
        <v>2168.0</v>
      </c>
      <c r="F37" s="283">
        <v>7676637.0</v>
      </c>
      <c r="G37" s="146" t="s">
        <v>1750</v>
      </c>
      <c r="H37" s="146" t="s">
        <v>1750</v>
      </c>
      <c r="I37" s="146">
        <v>7.638213E7</v>
      </c>
      <c r="J37" s="146" t="s">
        <v>1751</v>
      </c>
      <c r="K37" s="25" t="s">
        <v>305</v>
      </c>
      <c r="L37" s="25"/>
      <c r="M37" s="105">
        <v>310.0</v>
      </c>
      <c r="N37" s="105">
        <v>310.0</v>
      </c>
      <c r="O37" s="25" t="s">
        <v>1752</v>
      </c>
      <c r="P37" s="25" t="s">
        <v>854</v>
      </c>
      <c r="Q37" s="107" t="s">
        <v>1663</v>
      </c>
      <c r="R37" s="105" t="s">
        <v>1753</v>
      </c>
      <c r="S37" s="284">
        <f t="shared" si="6"/>
        <v>7.75</v>
      </c>
      <c r="T37" s="24"/>
      <c r="U37" s="196">
        <v>7.75</v>
      </c>
      <c r="V37" s="24"/>
      <c r="W37" s="24"/>
      <c r="X37" s="24"/>
      <c r="Y37" s="24"/>
      <c r="Z37" s="24"/>
      <c r="AA37" s="24"/>
      <c r="AB37" s="24"/>
      <c r="AC37" s="24"/>
      <c r="AD37" s="24"/>
      <c r="AE37" s="24"/>
    </row>
    <row r="38">
      <c r="A38" s="25">
        <v>36.0</v>
      </c>
      <c r="B38" s="26">
        <v>45224.0</v>
      </c>
      <c r="C38" s="26">
        <v>45226.0</v>
      </c>
      <c r="D38" s="25">
        <v>3.81401100124583E14</v>
      </c>
      <c r="E38" s="25">
        <v>2167.0</v>
      </c>
      <c r="F38" s="146">
        <v>9752913.0</v>
      </c>
      <c r="G38" s="146" t="s">
        <v>1739</v>
      </c>
      <c r="H38" s="146" t="s">
        <v>1739</v>
      </c>
      <c r="I38" s="146">
        <v>7.0069116E7</v>
      </c>
      <c r="J38" s="298"/>
      <c r="K38" s="25" t="s">
        <v>1740</v>
      </c>
      <c r="L38" s="25"/>
      <c r="M38" s="105">
        <v>800.0</v>
      </c>
      <c r="N38" s="105">
        <v>800.0</v>
      </c>
      <c r="O38" s="25" t="s">
        <v>1754</v>
      </c>
      <c r="P38" s="25" t="s">
        <v>827</v>
      </c>
      <c r="Q38" s="107" t="s">
        <v>1663</v>
      </c>
      <c r="R38" s="105" t="s">
        <v>1755</v>
      </c>
      <c r="S38" s="284">
        <f t="shared" si="6"/>
        <v>20</v>
      </c>
      <c r="T38" s="196"/>
      <c r="U38" s="196">
        <v>20.0</v>
      </c>
      <c r="V38" s="24"/>
      <c r="W38" s="24"/>
      <c r="X38" s="24"/>
      <c r="Y38" s="24"/>
      <c r="Z38" s="24"/>
      <c r="AA38" s="24"/>
      <c r="AB38" s="24"/>
      <c r="AC38" s="24"/>
      <c r="AD38" s="24"/>
      <c r="AE38" s="24"/>
    </row>
    <row r="39">
      <c r="A39" s="13">
        <v>37.0</v>
      </c>
      <c r="B39" s="14"/>
      <c r="C39" s="14"/>
      <c r="D39" s="13">
        <v>3.81401100124583E14</v>
      </c>
      <c r="E39" s="13"/>
      <c r="F39" s="78"/>
      <c r="G39" s="13"/>
      <c r="H39" s="13"/>
      <c r="I39" s="13"/>
      <c r="J39" s="13"/>
      <c r="K39" s="13"/>
      <c r="L39" s="15"/>
      <c r="M39" s="95"/>
      <c r="N39" s="95"/>
      <c r="O39" s="15"/>
      <c r="P39" s="13"/>
      <c r="Q39" s="97"/>
      <c r="R39" s="93"/>
      <c r="S39" s="92">
        <f t="shared" si="6"/>
        <v>0</v>
      </c>
      <c r="T39" s="154"/>
      <c r="U39" s="109"/>
    </row>
    <row r="40">
      <c r="A40" s="13">
        <v>38.0</v>
      </c>
      <c r="B40" s="14"/>
      <c r="C40" s="14"/>
      <c r="D40" s="13">
        <v>3.81401100124583E14</v>
      </c>
      <c r="E40" s="13"/>
      <c r="F40" s="78"/>
      <c r="G40" s="13"/>
      <c r="H40" s="13"/>
      <c r="I40" s="13"/>
      <c r="J40" s="13"/>
      <c r="K40" s="13"/>
      <c r="L40" s="13"/>
      <c r="M40" s="95"/>
      <c r="N40" s="95"/>
      <c r="O40" s="15"/>
      <c r="P40" s="13"/>
      <c r="Q40" s="97"/>
      <c r="R40" s="95"/>
      <c r="S40" s="92">
        <f t="shared" si="6"/>
        <v>0</v>
      </c>
      <c r="T40" s="154"/>
      <c r="U40" s="109"/>
    </row>
    <row r="41">
      <c r="A41" s="13">
        <v>39.0</v>
      </c>
      <c r="B41" s="14"/>
      <c r="C41" s="14"/>
      <c r="D41" s="13">
        <v>3.81401100124583E14</v>
      </c>
      <c r="E41" s="13"/>
      <c r="F41" s="78"/>
      <c r="G41" s="13"/>
      <c r="H41" s="13"/>
      <c r="I41" s="13"/>
      <c r="J41" s="13"/>
      <c r="K41" s="13"/>
      <c r="L41" s="13"/>
      <c r="M41" s="95"/>
      <c r="N41" s="95"/>
      <c r="O41" s="15"/>
      <c r="P41" s="13"/>
      <c r="Q41" s="97"/>
      <c r="R41" s="95"/>
      <c r="S41" s="92">
        <f t="shared" si="6"/>
        <v>0</v>
      </c>
      <c r="T41" s="154"/>
      <c r="U41" s="109"/>
    </row>
    <row r="42">
      <c r="A42" s="13">
        <v>40.0</v>
      </c>
      <c r="B42" s="14"/>
      <c r="C42" s="14"/>
      <c r="D42" s="13">
        <v>3.81401100124583E14</v>
      </c>
      <c r="E42" s="13"/>
      <c r="F42" s="295"/>
      <c r="G42" s="122"/>
      <c r="H42" s="122"/>
      <c r="I42" s="122"/>
      <c r="J42" s="13"/>
      <c r="K42" s="13"/>
      <c r="L42" s="13"/>
      <c r="M42" s="95"/>
      <c r="N42" s="95"/>
      <c r="O42" s="13"/>
      <c r="P42" s="13"/>
      <c r="Q42" s="97"/>
      <c r="R42" s="95"/>
      <c r="S42" s="92">
        <f t="shared" si="6"/>
        <v>0</v>
      </c>
      <c r="T42" s="12"/>
    </row>
    <row r="43">
      <c r="A43" s="13">
        <v>41.0</v>
      </c>
      <c r="B43" s="14"/>
      <c r="C43" s="14"/>
      <c r="D43" s="13">
        <v>3.81401100124583E14</v>
      </c>
      <c r="E43" s="13"/>
      <c r="F43" s="78"/>
      <c r="G43" s="13"/>
      <c r="H43" s="13"/>
      <c r="I43" s="13"/>
      <c r="J43" s="13"/>
      <c r="K43" s="13"/>
      <c r="L43" s="13"/>
      <c r="M43" s="95"/>
      <c r="N43" s="95"/>
      <c r="O43" s="13"/>
      <c r="P43" s="13"/>
      <c r="Q43" s="97"/>
      <c r="R43" s="95"/>
      <c r="S43" s="92">
        <f t="shared" si="6"/>
        <v>0</v>
      </c>
      <c r="T43" s="12"/>
    </row>
    <row r="44">
      <c r="A44" s="13">
        <v>42.0</v>
      </c>
      <c r="B44" s="14"/>
      <c r="C44" s="14"/>
      <c r="D44" s="13">
        <v>3.81401100124583E14</v>
      </c>
      <c r="E44" s="13"/>
      <c r="F44" s="78"/>
      <c r="G44" s="13"/>
      <c r="H44" s="13"/>
      <c r="I44" s="13"/>
      <c r="J44" s="13"/>
      <c r="K44" s="13"/>
      <c r="L44" s="13"/>
      <c r="M44" s="95"/>
      <c r="N44" s="95"/>
      <c r="O44" s="15"/>
      <c r="P44" s="13"/>
      <c r="Q44" s="97"/>
      <c r="R44" s="95"/>
      <c r="S44" s="92">
        <f t="shared" si="6"/>
        <v>0</v>
      </c>
      <c r="T44" s="92"/>
      <c r="U44" s="109"/>
    </row>
    <row r="45">
      <c r="A45" s="13">
        <v>43.0</v>
      </c>
      <c r="B45" s="14"/>
      <c r="C45" s="14"/>
      <c r="D45" s="13">
        <v>3.81401100124583E14</v>
      </c>
      <c r="E45" s="13"/>
      <c r="F45" s="295"/>
      <c r="G45" s="122"/>
      <c r="H45" s="122"/>
      <c r="I45" s="122"/>
      <c r="J45" s="122"/>
      <c r="K45" s="13"/>
      <c r="L45" s="13"/>
      <c r="M45" s="95"/>
      <c r="N45" s="95"/>
      <c r="O45" s="15"/>
      <c r="P45" s="13"/>
      <c r="Q45" s="97"/>
      <c r="R45" s="95"/>
      <c r="S45" s="92">
        <f t="shared" si="6"/>
        <v>0</v>
      </c>
      <c r="T45" s="92"/>
      <c r="U45" s="109"/>
    </row>
    <row r="46">
      <c r="A46" s="13">
        <v>44.0</v>
      </c>
      <c r="B46" s="14"/>
      <c r="C46" s="14"/>
      <c r="D46" s="13">
        <v>3.81401100124583E14</v>
      </c>
      <c r="E46" s="13"/>
      <c r="F46" s="78"/>
      <c r="G46" s="13"/>
      <c r="H46" s="13"/>
      <c r="I46" s="13"/>
      <c r="J46" s="13"/>
      <c r="K46" s="13"/>
      <c r="L46" s="13"/>
      <c r="M46" s="299"/>
      <c r="N46" s="95"/>
      <c r="O46" s="300"/>
      <c r="P46" s="13"/>
      <c r="Q46" s="97"/>
      <c r="R46" s="95"/>
      <c r="S46" s="92">
        <f t="shared" si="6"/>
        <v>0</v>
      </c>
      <c r="T46" s="108"/>
      <c r="U46" s="109"/>
    </row>
    <row r="47">
      <c r="A47" s="13">
        <v>45.0</v>
      </c>
      <c r="B47" s="14"/>
      <c r="C47" s="14"/>
      <c r="D47" s="13">
        <v>3.81401100124583E14</v>
      </c>
      <c r="E47" s="13"/>
      <c r="F47" s="78"/>
      <c r="G47" s="13"/>
      <c r="H47" s="13"/>
      <c r="I47" s="13"/>
      <c r="J47" s="13"/>
      <c r="K47" s="13"/>
      <c r="L47" s="15"/>
      <c r="M47" s="95"/>
      <c r="N47" s="95"/>
      <c r="O47" s="15"/>
      <c r="P47" s="13"/>
      <c r="Q47" s="97"/>
      <c r="R47" s="95"/>
      <c r="S47" s="92">
        <f t="shared" si="6"/>
        <v>0</v>
      </c>
      <c r="T47" s="108"/>
      <c r="U47" s="109"/>
    </row>
    <row r="48" hidden="1">
      <c r="A48" s="13">
        <v>46.0</v>
      </c>
      <c r="B48" s="14"/>
      <c r="C48" s="14"/>
      <c r="D48" s="95"/>
      <c r="E48" s="13"/>
      <c r="F48" s="78"/>
      <c r="G48" s="13"/>
      <c r="H48" s="13"/>
      <c r="I48" s="13"/>
      <c r="J48" s="13"/>
      <c r="K48" s="13"/>
      <c r="L48" s="15"/>
      <c r="M48" s="95"/>
      <c r="N48" s="95"/>
      <c r="O48" s="15"/>
      <c r="P48" s="13"/>
      <c r="Q48" s="97"/>
      <c r="R48" s="95"/>
      <c r="S48" s="92"/>
      <c r="T48" s="108"/>
      <c r="U48" s="109"/>
    </row>
    <row r="49" hidden="1">
      <c r="A49" s="13">
        <v>47.0</v>
      </c>
      <c r="B49" s="14"/>
      <c r="C49" s="14"/>
      <c r="D49" s="95"/>
      <c r="E49" s="13"/>
      <c r="F49" s="78"/>
      <c r="G49" s="13"/>
      <c r="H49" s="13"/>
      <c r="I49" s="13"/>
      <c r="J49" s="13"/>
      <c r="K49" s="13"/>
      <c r="L49" s="15"/>
      <c r="M49" s="95"/>
      <c r="N49" s="95"/>
      <c r="O49" s="15"/>
      <c r="P49" s="13"/>
      <c r="Q49" s="97"/>
      <c r="R49" s="95"/>
      <c r="S49" s="92"/>
      <c r="T49" s="108"/>
      <c r="U49" s="109"/>
    </row>
    <row r="50" hidden="1">
      <c r="A50" s="13">
        <v>48.0</v>
      </c>
      <c r="B50" s="14"/>
      <c r="C50" s="14"/>
      <c r="D50" s="95"/>
      <c r="E50" s="13"/>
      <c r="F50" s="78"/>
      <c r="G50" s="13"/>
      <c r="H50" s="13"/>
      <c r="I50" s="13"/>
      <c r="J50" s="13"/>
      <c r="K50" s="13"/>
      <c r="L50" s="15"/>
      <c r="M50" s="95"/>
      <c r="N50" s="95"/>
      <c r="O50" s="15"/>
      <c r="P50" s="13"/>
      <c r="Q50" s="97"/>
      <c r="R50" s="95"/>
      <c r="S50" s="92"/>
      <c r="T50" s="108"/>
      <c r="U50" s="109"/>
    </row>
    <row r="51" hidden="1">
      <c r="A51" s="13">
        <v>49.0</v>
      </c>
      <c r="B51" s="14"/>
      <c r="C51" s="14"/>
      <c r="D51" s="95"/>
      <c r="E51" s="13"/>
      <c r="F51" s="78"/>
      <c r="G51" s="13"/>
      <c r="H51" s="13"/>
      <c r="I51" s="13"/>
      <c r="J51" s="15"/>
      <c r="K51" s="13"/>
      <c r="L51" s="15"/>
      <c r="M51" s="95"/>
      <c r="N51" s="95"/>
      <c r="O51" s="15"/>
      <c r="P51" s="13"/>
      <c r="Q51" s="97"/>
      <c r="R51" s="95"/>
      <c r="S51" s="92"/>
      <c r="T51" s="108"/>
      <c r="U51" s="109"/>
    </row>
    <row r="52" hidden="1">
      <c r="A52" s="13">
        <v>50.0</v>
      </c>
      <c r="B52" s="14"/>
      <c r="C52" s="14"/>
      <c r="D52" s="95"/>
      <c r="E52" s="13"/>
      <c r="F52" s="78"/>
      <c r="G52" s="13"/>
      <c r="H52" s="13"/>
      <c r="I52" s="13"/>
      <c r="J52" s="15"/>
      <c r="K52" s="13"/>
      <c r="L52" s="15"/>
      <c r="M52" s="95"/>
      <c r="N52" s="95"/>
      <c r="O52" s="15"/>
      <c r="P52" s="13"/>
      <c r="Q52" s="97"/>
      <c r="R52" s="95"/>
      <c r="S52" s="92"/>
      <c r="T52" s="108"/>
    </row>
    <row r="53" hidden="1">
      <c r="A53" s="13">
        <v>51.0</v>
      </c>
      <c r="B53" s="14"/>
      <c r="C53" s="14"/>
      <c r="D53" s="95"/>
      <c r="E53" s="13"/>
      <c r="F53" s="78"/>
      <c r="G53" s="13"/>
      <c r="H53" s="13"/>
      <c r="I53" s="13"/>
      <c r="J53" s="15"/>
      <c r="K53" s="13"/>
      <c r="L53" s="15"/>
      <c r="M53" s="95"/>
      <c r="N53" s="95"/>
      <c r="O53" s="15"/>
      <c r="P53" s="13"/>
      <c r="Q53" s="97"/>
      <c r="R53" s="95"/>
      <c r="S53" s="92"/>
      <c r="T53" s="108"/>
    </row>
    <row r="54" hidden="1">
      <c r="A54" s="13">
        <v>52.0</v>
      </c>
      <c r="B54" s="14"/>
      <c r="C54" s="14"/>
      <c r="D54" s="95"/>
      <c r="E54" s="13"/>
      <c r="F54" s="78"/>
      <c r="G54" s="13"/>
      <c r="H54" s="13"/>
      <c r="I54" s="13"/>
      <c r="J54" s="13"/>
      <c r="K54" s="13"/>
      <c r="L54" s="15"/>
      <c r="M54" s="95"/>
      <c r="N54" s="95"/>
      <c r="O54" s="15"/>
      <c r="P54" s="13"/>
      <c r="Q54" s="97"/>
      <c r="R54" s="95"/>
      <c r="S54" s="92"/>
      <c r="T54" s="108"/>
    </row>
    <row r="55" hidden="1">
      <c r="A55" s="13">
        <v>53.0</v>
      </c>
      <c r="B55" s="14"/>
      <c r="C55" s="14"/>
      <c r="D55" s="95"/>
      <c r="E55" s="13"/>
      <c r="F55" s="78"/>
      <c r="G55" s="13"/>
      <c r="H55" s="13"/>
      <c r="I55" s="13"/>
      <c r="J55" s="13"/>
      <c r="K55" s="13"/>
      <c r="L55" s="15"/>
      <c r="M55" s="95"/>
      <c r="N55" s="95"/>
      <c r="O55" s="15"/>
      <c r="P55" s="13"/>
      <c r="Q55" s="97"/>
      <c r="R55" s="95"/>
      <c r="S55" s="92"/>
      <c r="T55" s="108"/>
    </row>
    <row r="56" hidden="1">
      <c r="A56" s="13">
        <v>54.0</v>
      </c>
      <c r="B56" s="14"/>
      <c r="C56" s="14"/>
      <c r="D56" s="95"/>
      <c r="E56" s="13"/>
      <c r="F56" s="78"/>
      <c r="G56" s="13"/>
      <c r="H56" s="13"/>
      <c r="I56" s="13"/>
      <c r="J56" s="15"/>
      <c r="K56" s="13"/>
      <c r="L56" s="15"/>
      <c r="M56" s="95"/>
      <c r="N56" s="95"/>
      <c r="O56" s="15"/>
      <c r="P56" s="13"/>
      <c r="Q56" s="97"/>
      <c r="R56" s="95"/>
      <c r="S56" s="92"/>
      <c r="T56" s="154"/>
    </row>
    <row r="57" hidden="1">
      <c r="A57" s="13">
        <v>55.0</v>
      </c>
      <c r="B57" s="14"/>
      <c r="C57" s="14"/>
      <c r="D57" s="95"/>
      <c r="E57" s="13"/>
      <c r="F57" s="78"/>
      <c r="G57" s="13"/>
      <c r="H57" s="13"/>
      <c r="I57" s="13"/>
      <c r="J57" s="13"/>
      <c r="K57" s="13"/>
      <c r="L57" s="15"/>
      <c r="M57" s="95"/>
      <c r="N57" s="95"/>
      <c r="O57" s="15"/>
      <c r="P57" s="13"/>
      <c r="Q57" s="97"/>
      <c r="R57" s="95"/>
      <c r="S57" s="92"/>
      <c r="T57" s="154"/>
    </row>
    <row r="58" hidden="1">
      <c r="A58" s="13">
        <v>56.0</v>
      </c>
      <c r="B58" s="14"/>
      <c r="C58" s="14"/>
      <c r="D58" s="95"/>
      <c r="E58" s="13"/>
      <c r="F58" s="78"/>
      <c r="G58" s="13"/>
      <c r="H58" s="13"/>
      <c r="I58" s="13"/>
      <c r="J58" s="15"/>
      <c r="K58" s="13"/>
      <c r="L58" s="15"/>
      <c r="M58" s="95"/>
      <c r="N58" s="95"/>
      <c r="O58" s="15"/>
      <c r="P58" s="13"/>
      <c r="Q58" s="97"/>
      <c r="R58" s="95"/>
      <c r="S58" s="92"/>
      <c r="T58" s="154"/>
    </row>
    <row r="59" hidden="1">
      <c r="A59" s="13">
        <v>57.0</v>
      </c>
      <c r="B59" s="14"/>
      <c r="C59" s="14"/>
      <c r="D59" s="95"/>
      <c r="E59" s="13"/>
      <c r="F59" s="78"/>
      <c r="G59" s="13"/>
      <c r="H59" s="13"/>
      <c r="I59" s="13"/>
      <c r="J59" s="13"/>
      <c r="K59" s="13"/>
      <c r="L59" s="15"/>
      <c r="M59" s="95"/>
      <c r="N59" s="95"/>
      <c r="O59" s="15"/>
      <c r="P59" s="13"/>
      <c r="Q59" s="97"/>
      <c r="R59" s="95"/>
      <c r="S59" s="92"/>
      <c r="T59" s="108"/>
    </row>
    <row r="60" hidden="1">
      <c r="A60" s="13">
        <v>58.0</v>
      </c>
      <c r="B60" s="14"/>
      <c r="C60" s="14"/>
      <c r="D60" s="95"/>
      <c r="E60" s="13"/>
      <c r="F60" s="78"/>
      <c r="G60" s="13"/>
      <c r="H60" s="13"/>
      <c r="I60" s="13"/>
      <c r="J60" s="13"/>
      <c r="K60" s="13"/>
      <c r="L60" s="15"/>
      <c r="M60" s="95"/>
      <c r="N60" s="95"/>
      <c r="O60" s="15"/>
      <c r="P60" s="13"/>
      <c r="Q60" s="97"/>
      <c r="R60" s="95"/>
      <c r="S60" s="92"/>
      <c r="T60" s="108"/>
    </row>
    <row r="61" hidden="1">
      <c r="A61" s="13">
        <v>59.0</v>
      </c>
      <c r="B61" s="14"/>
      <c r="C61" s="14"/>
      <c r="D61" s="95"/>
      <c r="E61" s="13"/>
      <c r="F61" s="78"/>
      <c r="G61" s="122"/>
      <c r="H61" s="13"/>
      <c r="I61" s="13"/>
      <c r="J61" s="15"/>
      <c r="K61" s="13"/>
      <c r="L61" s="15"/>
      <c r="M61" s="95"/>
      <c r="N61" s="95"/>
      <c r="O61" s="15"/>
      <c r="P61" s="13"/>
      <c r="Q61" s="97"/>
      <c r="R61" s="95"/>
      <c r="S61" s="92"/>
      <c r="T61" s="108"/>
    </row>
    <row r="62" hidden="1">
      <c r="A62" s="13">
        <v>60.0</v>
      </c>
      <c r="B62" s="14"/>
      <c r="C62" s="14"/>
      <c r="D62" s="95"/>
      <c r="E62" s="13"/>
      <c r="F62" s="78"/>
      <c r="G62" s="13"/>
      <c r="H62" s="13"/>
      <c r="I62" s="13"/>
      <c r="J62" s="13"/>
      <c r="K62" s="13"/>
      <c r="L62" s="15"/>
      <c r="M62" s="95"/>
      <c r="N62" s="95"/>
      <c r="O62" s="15"/>
      <c r="P62" s="13"/>
      <c r="Q62" s="97"/>
      <c r="R62" s="95"/>
      <c r="S62" s="92"/>
      <c r="T62" s="108"/>
    </row>
    <row r="63" hidden="1">
      <c r="A63" s="13">
        <v>61.0</v>
      </c>
      <c r="B63" s="14"/>
      <c r="C63" s="14"/>
      <c r="D63" s="95"/>
      <c r="E63" s="13"/>
      <c r="F63" s="78"/>
      <c r="G63" s="13"/>
      <c r="H63" s="13"/>
      <c r="I63" s="13"/>
      <c r="J63" s="13"/>
      <c r="K63" s="13"/>
      <c r="L63" s="15"/>
      <c r="M63" s="95"/>
      <c r="N63" s="95"/>
      <c r="O63" s="15"/>
      <c r="P63" s="13"/>
      <c r="Q63" s="97"/>
      <c r="R63" s="95"/>
      <c r="S63" s="92"/>
      <c r="T63" s="108"/>
    </row>
    <row r="64" hidden="1">
      <c r="A64" s="13">
        <v>62.0</v>
      </c>
      <c r="B64" s="14"/>
      <c r="C64" s="14"/>
      <c r="D64" s="95"/>
      <c r="E64" s="13"/>
      <c r="F64" s="78"/>
      <c r="G64" s="13"/>
      <c r="H64" s="13"/>
      <c r="I64" s="13"/>
      <c r="J64" s="15"/>
      <c r="K64" s="13"/>
      <c r="L64" s="15"/>
      <c r="M64" s="95"/>
      <c r="N64" s="95"/>
      <c r="O64" s="15"/>
      <c r="P64" s="13"/>
      <c r="Q64" s="97"/>
      <c r="R64" s="95"/>
      <c r="S64" s="92"/>
      <c r="T64" s="108"/>
    </row>
    <row r="65" hidden="1">
      <c r="A65" s="13">
        <v>63.0</v>
      </c>
      <c r="B65" s="14"/>
      <c r="C65" s="14"/>
      <c r="D65" s="95"/>
      <c r="E65" s="13"/>
      <c r="F65" s="78"/>
      <c r="G65" s="13"/>
      <c r="H65" s="13"/>
      <c r="I65" s="13"/>
      <c r="J65" s="13"/>
      <c r="K65" s="13"/>
      <c r="L65" s="15"/>
      <c r="M65" s="95"/>
      <c r="N65" s="95"/>
      <c r="O65" s="15"/>
      <c r="P65" s="13"/>
      <c r="Q65" s="97"/>
      <c r="R65" s="95"/>
      <c r="S65" s="92"/>
      <c r="T65" s="108"/>
    </row>
    <row r="66" hidden="1">
      <c r="A66" s="13">
        <v>64.0</v>
      </c>
      <c r="B66" s="14"/>
      <c r="C66" s="14"/>
      <c r="D66" s="95"/>
      <c r="E66" s="13"/>
      <c r="F66" s="78"/>
      <c r="G66" s="13"/>
      <c r="H66" s="13"/>
      <c r="I66" s="13"/>
      <c r="J66" s="13"/>
      <c r="K66" s="13"/>
      <c r="L66" s="15"/>
      <c r="M66" s="95"/>
      <c r="N66" s="95"/>
      <c r="O66" s="15"/>
      <c r="P66" s="13"/>
      <c r="Q66" s="97"/>
      <c r="R66" s="95"/>
      <c r="S66" s="92"/>
      <c r="T66" s="108"/>
    </row>
    <row r="67" hidden="1">
      <c r="A67" s="13">
        <v>65.0</v>
      </c>
      <c r="B67" s="14"/>
      <c r="C67" s="14"/>
      <c r="D67" s="95"/>
      <c r="E67" s="13"/>
      <c r="F67" s="78"/>
      <c r="G67" s="13"/>
      <c r="H67" s="13"/>
      <c r="I67" s="13"/>
      <c r="J67" s="13"/>
      <c r="K67" s="13"/>
      <c r="L67" s="15"/>
      <c r="M67" s="95"/>
      <c r="N67" s="95"/>
      <c r="O67" s="15"/>
      <c r="P67" s="13"/>
      <c r="Q67" s="97"/>
      <c r="R67" s="95"/>
      <c r="S67" s="92"/>
      <c r="T67" s="108"/>
    </row>
    <row r="68" hidden="1">
      <c r="A68" s="13">
        <v>66.0</v>
      </c>
      <c r="B68" s="14"/>
      <c r="C68" s="14"/>
      <c r="D68" s="95"/>
      <c r="E68" s="13"/>
      <c r="F68" s="301"/>
      <c r="G68" s="302"/>
      <c r="H68" s="302"/>
      <c r="I68" s="301"/>
      <c r="J68" s="302"/>
      <c r="K68" s="302"/>
      <c r="L68" s="302"/>
      <c r="M68" s="95"/>
      <c r="N68" s="95"/>
      <c r="O68" s="303"/>
      <c r="P68" s="304"/>
      <c r="Q68" s="97"/>
      <c r="R68" s="95"/>
      <c r="S68" s="92"/>
      <c r="T68" s="108"/>
    </row>
    <row r="69" hidden="1">
      <c r="A69" s="13">
        <v>67.0</v>
      </c>
      <c r="B69" s="14"/>
      <c r="C69" s="14"/>
      <c r="D69" s="95"/>
      <c r="E69" s="13"/>
      <c r="F69" s="78"/>
      <c r="G69" s="13"/>
      <c r="H69" s="13"/>
      <c r="I69" s="13"/>
      <c r="J69" s="13"/>
      <c r="K69" s="13"/>
      <c r="L69" s="13"/>
      <c r="M69" s="95"/>
      <c r="N69" s="95"/>
      <c r="O69" s="13"/>
      <c r="P69" s="13"/>
      <c r="Q69" s="97"/>
      <c r="R69" s="95"/>
      <c r="S69" s="92"/>
      <c r="T69" s="108"/>
    </row>
    <row r="70" hidden="1">
      <c r="A70" s="13">
        <v>68.0</v>
      </c>
      <c r="B70" s="14"/>
      <c r="C70" s="14"/>
      <c r="D70" s="95"/>
      <c r="E70" s="13"/>
      <c r="F70" s="78"/>
      <c r="G70" s="13"/>
      <c r="H70" s="13"/>
      <c r="I70" s="13"/>
      <c r="J70" s="13"/>
      <c r="K70" s="13"/>
      <c r="L70" s="13"/>
      <c r="M70" s="95"/>
      <c r="N70" s="95"/>
      <c r="O70" s="13"/>
      <c r="P70" s="13"/>
      <c r="Q70" s="97"/>
      <c r="R70" s="95"/>
      <c r="S70" s="92"/>
      <c r="T70" s="108"/>
    </row>
    <row r="71" hidden="1">
      <c r="A71" s="13">
        <v>69.0</v>
      </c>
      <c r="B71" s="14"/>
      <c r="C71" s="14"/>
      <c r="D71" s="95"/>
      <c r="E71" s="13"/>
      <c r="F71" s="78"/>
      <c r="G71" s="13"/>
      <c r="H71" s="13"/>
      <c r="I71" s="13"/>
      <c r="J71" s="13"/>
      <c r="K71" s="13"/>
      <c r="L71" s="13"/>
      <c r="M71" s="95"/>
      <c r="N71" s="95"/>
      <c r="O71" s="13"/>
      <c r="P71" s="13"/>
      <c r="Q71" s="97"/>
      <c r="R71" s="95"/>
      <c r="S71" s="92"/>
      <c r="T71" s="108"/>
      <c r="U71" s="12"/>
    </row>
    <row r="72" hidden="1">
      <c r="A72" s="13">
        <v>70.0</v>
      </c>
      <c r="B72" s="14"/>
      <c r="C72" s="14"/>
      <c r="D72" s="95"/>
      <c r="E72" s="15"/>
      <c r="F72" s="78"/>
      <c r="G72" s="13"/>
      <c r="H72" s="13"/>
      <c r="I72" s="13"/>
      <c r="J72" s="15"/>
      <c r="K72" s="13"/>
      <c r="L72" s="13"/>
      <c r="M72" s="95"/>
      <c r="N72" s="95"/>
      <c r="O72" s="15"/>
      <c r="P72" s="13"/>
      <c r="Q72" s="97"/>
      <c r="R72" s="95"/>
      <c r="S72" s="92"/>
      <c r="T72" s="154"/>
    </row>
    <row r="73" hidden="1">
      <c r="A73" s="13">
        <v>71.0</v>
      </c>
      <c r="B73" s="14"/>
      <c r="C73" s="14"/>
      <c r="D73" s="95"/>
      <c r="E73" s="15"/>
      <c r="F73" s="78"/>
      <c r="G73" s="13"/>
      <c r="H73" s="13"/>
      <c r="I73" s="13"/>
      <c r="J73" s="13"/>
      <c r="K73" s="13"/>
      <c r="L73" s="15"/>
      <c r="M73" s="95"/>
      <c r="N73" s="95"/>
      <c r="O73" s="15"/>
      <c r="P73" s="13"/>
      <c r="Q73" s="97"/>
      <c r="R73" s="95"/>
      <c r="S73" s="92"/>
      <c r="T73" s="108"/>
      <c r="U73" s="12"/>
    </row>
    <row r="74" hidden="1">
      <c r="A74" s="13">
        <v>72.0</v>
      </c>
      <c r="B74" s="14"/>
      <c r="C74" s="14"/>
      <c r="D74" s="95"/>
      <c r="E74" s="13"/>
      <c r="F74" s="78"/>
      <c r="G74" s="13"/>
      <c r="H74" s="13"/>
      <c r="I74" s="13"/>
      <c r="J74" s="13"/>
      <c r="K74" s="13"/>
      <c r="L74" s="15"/>
      <c r="M74" s="95"/>
      <c r="N74" s="95"/>
      <c r="O74" s="15"/>
      <c r="P74" s="13"/>
      <c r="Q74" s="97"/>
      <c r="R74" s="95"/>
      <c r="S74" s="92"/>
      <c r="T74" s="108"/>
    </row>
    <row r="75" hidden="1">
      <c r="A75" s="13">
        <v>73.0</v>
      </c>
      <c r="B75" s="14"/>
      <c r="C75" s="14"/>
      <c r="D75" s="95"/>
      <c r="E75" s="13"/>
      <c r="F75" s="295"/>
      <c r="G75" s="122"/>
      <c r="H75" s="122"/>
      <c r="I75" s="122"/>
      <c r="J75" s="296"/>
      <c r="K75" s="13"/>
      <c r="L75" s="15"/>
      <c r="M75" s="95"/>
      <c r="N75" s="95"/>
      <c r="O75" s="15"/>
      <c r="P75" s="13"/>
      <c r="Q75" s="97"/>
      <c r="R75" s="95"/>
      <c r="S75" s="92"/>
      <c r="T75" s="108"/>
    </row>
    <row r="76" hidden="1">
      <c r="A76" s="13">
        <v>74.0</v>
      </c>
      <c r="B76" s="14"/>
      <c r="C76" s="14"/>
      <c r="D76" s="95"/>
      <c r="E76" s="15"/>
      <c r="F76" s="305"/>
      <c r="G76" s="15"/>
      <c r="H76" s="15"/>
      <c r="I76" s="15"/>
      <c r="J76" s="15"/>
      <c r="K76" s="13"/>
      <c r="L76" s="15"/>
      <c r="M76" s="95"/>
      <c r="N76" s="95"/>
      <c r="O76" s="15"/>
      <c r="P76" s="13"/>
      <c r="Q76" s="97"/>
      <c r="R76" s="96"/>
      <c r="S76" s="92"/>
      <c r="T76" s="108"/>
    </row>
    <row r="77" hidden="1">
      <c r="A77" s="13">
        <v>75.0</v>
      </c>
      <c r="B77" s="14"/>
      <c r="C77" s="14"/>
      <c r="D77" s="95"/>
      <c r="E77" s="15"/>
      <c r="F77" s="305"/>
      <c r="G77" s="15"/>
      <c r="H77" s="15"/>
      <c r="I77" s="15"/>
      <c r="J77" s="15"/>
      <c r="K77" s="13"/>
      <c r="L77" s="15"/>
      <c r="M77" s="95"/>
      <c r="N77" s="95"/>
      <c r="O77" s="15"/>
      <c r="P77" s="13"/>
      <c r="Q77" s="97"/>
      <c r="R77" s="96"/>
      <c r="S77" s="92"/>
      <c r="T77" s="108"/>
    </row>
    <row r="78" hidden="1">
      <c r="A78" s="13">
        <v>76.0</v>
      </c>
      <c r="B78" s="14"/>
      <c r="C78" s="14"/>
      <c r="D78" s="95"/>
      <c r="E78" s="15"/>
      <c r="F78" s="305"/>
      <c r="G78" s="15"/>
      <c r="H78" s="15"/>
      <c r="I78" s="15"/>
      <c r="J78" s="15"/>
      <c r="K78" s="13"/>
      <c r="L78" s="15"/>
      <c r="M78" s="95"/>
      <c r="N78" s="95"/>
      <c r="O78" s="15"/>
      <c r="P78" s="13"/>
      <c r="Q78" s="97"/>
      <c r="R78" s="96"/>
      <c r="S78" s="92"/>
      <c r="T78" s="108"/>
    </row>
    <row r="79" hidden="1">
      <c r="A79" s="13">
        <v>77.0</v>
      </c>
      <c r="B79" s="14"/>
      <c r="C79" s="14"/>
      <c r="D79" s="95"/>
      <c r="E79" s="15"/>
      <c r="F79" s="305"/>
      <c r="G79" s="15"/>
      <c r="H79" s="15"/>
      <c r="I79" s="15"/>
      <c r="J79" s="15"/>
      <c r="K79" s="13"/>
      <c r="L79" s="15"/>
      <c r="M79" s="95"/>
      <c r="N79" s="95"/>
      <c r="O79" s="15"/>
      <c r="P79" s="13"/>
      <c r="Q79" s="97"/>
      <c r="R79" s="96"/>
      <c r="S79" s="92"/>
      <c r="T79" s="108"/>
    </row>
    <row r="80" hidden="1">
      <c r="A80" s="13">
        <v>78.0</v>
      </c>
      <c r="B80" s="14"/>
      <c r="C80" s="14"/>
      <c r="D80" s="95"/>
      <c r="E80" s="15"/>
      <c r="F80" s="305"/>
      <c r="G80" s="15"/>
      <c r="H80" s="15"/>
      <c r="I80" s="15"/>
      <c r="J80" s="15"/>
      <c r="K80" s="13"/>
      <c r="L80" s="15"/>
      <c r="M80" s="95"/>
      <c r="N80" s="95"/>
      <c r="O80" s="15"/>
      <c r="P80" s="13"/>
      <c r="Q80" s="97"/>
      <c r="R80" s="96"/>
      <c r="S80" s="92"/>
      <c r="T80" s="108"/>
    </row>
    <row r="81" hidden="1">
      <c r="A81" s="13">
        <v>79.0</v>
      </c>
      <c r="B81" s="14"/>
      <c r="C81" s="14"/>
      <c r="D81" s="95"/>
      <c r="E81" s="15"/>
      <c r="F81" s="305"/>
      <c r="G81" s="15"/>
      <c r="H81" s="15"/>
      <c r="I81" s="15"/>
      <c r="J81" s="15"/>
      <c r="K81" s="13"/>
      <c r="L81" s="15"/>
      <c r="M81" s="95"/>
      <c r="N81" s="95"/>
      <c r="O81" s="15"/>
      <c r="P81" s="13"/>
      <c r="Q81" s="97"/>
      <c r="R81" s="96"/>
      <c r="S81" s="92"/>
      <c r="T81" s="108"/>
    </row>
    <row r="82">
      <c r="A82" s="40"/>
      <c r="B82" s="42"/>
      <c r="C82" s="42"/>
      <c r="D82" s="42"/>
      <c r="E82" s="42"/>
      <c r="F82" s="306"/>
      <c r="G82" s="110"/>
      <c r="H82" s="63" t="s">
        <v>560</v>
      </c>
      <c r="I82" s="44"/>
      <c r="J82" s="44"/>
      <c r="K82" s="44"/>
      <c r="L82" s="44"/>
      <c r="M82" s="307">
        <f>SUM(M3:M75)</f>
        <v>28300</v>
      </c>
      <c r="N82" s="45">
        <f>SUM(N3:N72)</f>
        <v>28300</v>
      </c>
      <c r="O82" s="110">
        <f>(M82*1)/M84</f>
        <v>1.886666667</v>
      </c>
      <c r="P82" s="42"/>
      <c r="Q82" s="42"/>
      <c r="R82" s="308"/>
      <c r="S82" s="309">
        <f t="shared" ref="S82:U82" si="7">SUM(S3:S75)</f>
        <v>791.5</v>
      </c>
      <c r="T82" s="167">
        <f t="shared" si="7"/>
        <v>206</v>
      </c>
      <c r="U82" s="24">
        <f t="shared" si="7"/>
        <v>417.5</v>
      </c>
    </row>
    <row r="83">
      <c r="A83" s="13"/>
      <c r="B83" s="15"/>
      <c r="C83" s="15"/>
      <c r="D83" s="15"/>
      <c r="E83" s="15"/>
      <c r="F83" s="305"/>
      <c r="G83" s="15"/>
      <c r="H83" s="15"/>
      <c r="I83" s="15"/>
      <c r="J83" s="15"/>
      <c r="K83" s="15"/>
      <c r="L83" s="64" t="s">
        <v>563</v>
      </c>
      <c r="N83" s="65" t="str">
        <f>N82/D84</f>
        <v>#DIV/0!</v>
      </c>
      <c r="O83" s="15"/>
      <c r="P83" s="15"/>
      <c r="Q83" s="15"/>
      <c r="R83" s="96"/>
    </row>
    <row r="84">
      <c r="A84" s="13"/>
      <c r="B84" s="1"/>
      <c r="C84" s="1"/>
      <c r="D84" s="13"/>
      <c r="E84" s="80"/>
      <c r="F84" s="310"/>
      <c r="G84" s="13"/>
      <c r="H84" s="15"/>
      <c r="I84" s="15"/>
      <c r="J84" s="15"/>
      <c r="K84" s="15"/>
      <c r="L84" s="13" t="s">
        <v>1047</v>
      </c>
      <c r="M84" s="311">
        <v>15000.0</v>
      </c>
      <c r="N84" s="73">
        <f>M84/6.96</f>
        <v>2155.172414</v>
      </c>
      <c r="O84" s="15"/>
      <c r="P84" s="15"/>
      <c r="Q84" s="15"/>
      <c r="R84" s="96"/>
    </row>
    <row r="85">
      <c r="A85" s="13"/>
      <c r="B85" s="13"/>
      <c r="C85" s="13"/>
      <c r="D85" s="15"/>
      <c r="E85" s="15"/>
      <c r="F85" s="305"/>
      <c r="G85" s="51" t="s">
        <v>377</v>
      </c>
      <c r="H85" s="51" t="s">
        <v>378</v>
      </c>
      <c r="I85" s="51" t="s">
        <v>378</v>
      </c>
      <c r="J85" s="15"/>
      <c r="K85" s="15"/>
      <c r="L85" s="13"/>
      <c r="M85" s="311"/>
      <c r="N85" s="82"/>
      <c r="O85" s="15"/>
      <c r="P85" s="15"/>
      <c r="Q85" s="15"/>
      <c r="R85" s="96"/>
    </row>
    <row r="86">
      <c r="A86" s="13"/>
      <c r="B86" s="13"/>
      <c r="C86" s="13"/>
      <c r="D86" s="49"/>
      <c r="E86" s="49"/>
      <c r="F86" s="305"/>
      <c r="G86" s="52" t="s">
        <v>23</v>
      </c>
      <c r="H86" s="52" t="s">
        <v>1647</v>
      </c>
      <c r="I86" s="52" t="s">
        <v>1756</v>
      </c>
      <c r="J86" s="15"/>
      <c r="K86" s="15"/>
      <c r="L86" s="83"/>
      <c r="M86" s="312"/>
      <c r="N86" s="15"/>
      <c r="O86" s="15"/>
      <c r="P86" s="15"/>
      <c r="Q86" s="15"/>
      <c r="R86" s="96"/>
    </row>
    <row r="87">
      <c r="A87" s="15"/>
      <c r="B87" s="13"/>
      <c r="C87" s="13"/>
      <c r="D87" s="15"/>
      <c r="E87" s="15"/>
      <c r="F87" s="305"/>
      <c r="G87" s="51" t="s">
        <v>1648</v>
      </c>
      <c r="H87" s="51" t="s">
        <v>1649</v>
      </c>
      <c r="I87" s="51" t="s">
        <v>383</v>
      </c>
      <c r="J87" s="15"/>
      <c r="K87" s="15"/>
      <c r="L87" s="85"/>
      <c r="M87" s="313"/>
      <c r="N87" s="15"/>
      <c r="O87" s="15"/>
      <c r="P87" s="15"/>
      <c r="Q87" s="15"/>
      <c r="R87" s="96"/>
    </row>
    <row r="88">
      <c r="A88" s="15"/>
      <c r="B88" s="15"/>
      <c r="C88" s="15"/>
      <c r="D88" s="15"/>
      <c r="E88" s="15"/>
      <c r="F88" s="305"/>
      <c r="G88" s="15"/>
      <c r="H88" s="15"/>
      <c r="I88" s="15"/>
      <c r="J88" s="15"/>
      <c r="K88" s="15"/>
      <c r="L88" s="15"/>
      <c r="M88" s="96"/>
      <c r="N88" s="15"/>
      <c r="O88" s="15"/>
      <c r="P88" s="15"/>
      <c r="Q88" s="15"/>
      <c r="R88" s="96"/>
    </row>
    <row r="89">
      <c r="A89" s="15"/>
      <c r="B89" s="15"/>
      <c r="C89" s="15"/>
      <c r="D89" s="15"/>
      <c r="E89" s="15"/>
      <c r="F89" s="305"/>
      <c r="G89" s="15"/>
      <c r="H89" s="15"/>
      <c r="I89" s="15">
        <f>420-70</f>
        <v>350</v>
      </c>
      <c r="J89" s="15"/>
      <c r="K89" s="15"/>
      <c r="L89" s="15"/>
      <c r="M89" s="96"/>
      <c r="N89" s="15"/>
      <c r="O89" s="15"/>
      <c r="P89" s="15"/>
      <c r="Q89" s="15"/>
      <c r="R89" s="96"/>
    </row>
    <row r="90">
      <c r="A90" s="15"/>
      <c r="B90" s="55"/>
      <c r="C90" s="54"/>
      <c r="D90" s="55"/>
      <c r="E90" s="53"/>
      <c r="F90" s="314"/>
      <c r="G90" s="55"/>
      <c r="H90" s="55"/>
      <c r="I90" s="55"/>
      <c r="J90" s="15"/>
      <c r="K90" s="15"/>
      <c r="L90" s="15"/>
      <c r="M90" s="96"/>
      <c r="N90" s="15"/>
      <c r="O90" s="15"/>
      <c r="P90" s="15"/>
      <c r="Q90" s="15"/>
      <c r="R90" s="96"/>
    </row>
    <row r="91">
      <c r="A91" s="15"/>
      <c r="B91" s="66"/>
      <c r="C91" s="13"/>
      <c r="D91" s="49"/>
      <c r="E91" s="13"/>
      <c r="F91" s="305"/>
      <c r="G91" s="15"/>
      <c r="H91" s="15"/>
      <c r="I91" s="15"/>
      <c r="J91" s="15"/>
      <c r="K91" s="15"/>
      <c r="L91" s="15"/>
      <c r="M91" s="96"/>
      <c r="N91" s="15"/>
      <c r="O91" s="15"/>
      <c r="P91" s="15"/>
      <c r="Q91" s="15"/>
      <c r="R91" s="96"/>
    </row>
    <row r="92">
      <c r="A92" s="15"/>
      <c r="B92" s="66"/>
      <c r="C92" s="13"/>
      <c r="D92" s="49"/>
      <c r="E92" s="13"/>
      <c r="F92" s="305"/>
      <c r="G92" s="15"/>
      <c r="H92" s="15"/>
      <c r="I92" s="15"/>
      <c r="J92" s="15"/>
      <c r="K92" s="15"/>
      <c r="L92" s="15"/>
      <c r="M92" s="96"/>
      <c r="N92" s="15"/>
      <c r="O92" s="15"/>
      <c r="P92" s="15"/>
      <c r="Q92" s="15"/>
      <c r="R92" s="96"/>
    </row>
    <row r="93">
      <c r="A93" s="15"/>
      <c r="B93" s="15"/>
      <c r="C93" s="15"/>
      <c r="D93" s="15"/>
      <c r="E93" s="15"/>
      <c r="F93" s="305"/>
      <c r="G93" s="15"/>
      <c r="H93" s="13"/>
      <c r="I93" s="13"/>
      <c r="J93" s="13"/>
      <c r="K93" s="15"/>
      <c r="L93" s="15"/>
      <c r="M93" s="96"/>
      <c r="N93" s="15"/>
      <c r="O93" s="15"/>
      <c r="P93" s="15"/>
      <c r="Q93" s="15"/>
      <c r="R93" s="96"/>
    </row>
    <row r="94" hidden="1">
      <c r="A94" s="15"/>
      <c r="B94" s="15"/>
      <c r="C94" s="15"/>
      <c r="D94" s="15"/>
      <c r="E94" s="15"/>
      <c r="F94" s="305"/>
      <c r="G94" s="13"/>
      <c r="H94" s="13"/>
      <c r="I94" s="13"/>
      <c r="J94" s="13"/>
      <c r="K94" s="15"/>
      <c r="L94" s="15"/>
      <c r="M94" s="96"/>
      <c r="N94" s="15"/>
      <c r="O94" s="15"/>
      <c r="P94" s="15"/>
      <c r="Q94" s="15"/>
      <c r="R94" s="96"/>
    </row>
    <row r="95" hidden="1">
      <c r="A95" s="15"/>
      <c r="B95" s="15"/>
      <c r="C95" s="15"/>
      <c r="D95" s="15"/>
      <c r="E95" s="15"/>
      <c r="F95" s="305"/>
      <c r="I95" s="15"/>
      <c r="J95" s="15"/>
      <c r="K95" s="15"/>
      <c r="L95" s="15"/>
      <c r="M95" s="96"/>
      <c r="N95" s="15"/>
      <c r="O95" s="15"/>
      <c r="P95" s="15"/>
      <c r="Q95" s="15"/>
      <c r="R95" s="96"/>
    </row>
    <row r="96" hidden="1">
      <c r="A96" s="15"/>
      <c r="B96" s="15"/>
      <c r="C96" s="15"/>
      <c r="D96" s="15"/>
      <c r="E96" s="15"/>
      <c r="F96" s="305"/>
      <c r="I96" s="15"/>
      <c r="J96" s="15"/>
      <c r="K96" s="15"/>
      <c r="L96" s="15"/>
      <c r="M96" s="96"/>
      <c r="N96" s="15"/>
      <c r="O96" s="15"/>
      <c r="P96" s="15"/>
      <c r="Q96" s="15"/>
      <c r="R96" s="96"/>
    </row>
    <row r="97" hidden="1">
      <c r="A97" s="15"/>
      <c r="B97" s="15"/>
      <c r="C97" s="15"/>
      <c r="D97" s="15"/>
      <c r="E97" s="15"/>
      <c r="F97" s="305"/>
      <c r="G97" s="15"/>
      <c r="H97" s="15"/>
      <c r="I97" s="15"/>
      <c r="J97" s="15"/>
      <c r="K97" s="15"/>
      <c r="L97" s="15"/>
      <c r="M97" s="96"/>
      <c r="N97" s="15"/>
      <c r="O97" s="15"/>
      <c r="P97" s="15"/>
      <c r="Q97" s="15"/>
      <c r="R97" s="96"/>
    </row>
    <row r="98" hidden="1">
      <c r="A98" s="15"/>
      <c r="B98" s="15"/>
      <c r="C98" s="15"/>
      <c r="D98" s="15"/>
      <c r="E98" s="15"/>
      <c r="F98" s="305"/>
      <c r="G98" s="15"/>
      <c r="H98" s="15"/>
      <c r="I98" s="15"/>
      <c r="J98" s="15"/>
      <c r="K98" s="15"/>
      <c r="L98" s="15"/>
      <c r="M98" s="96"/>
      <c r="N98" s="15"/>
      <c r="O98" s="15"/>
      <c r="P98" s="15"/>
      <c r="Q98" s="15"/>
      <c r="R98" s="96"/>
    </row>
    <row r="99" hidden="1">
      <c r="A99" s="15"/>
      <c r="B99" s="15"/>
      <c r="C99" s="15"/>
      <c r="D99" s="15"/>
      <c r="E99" s="15"/>
      <c r="F99" s="305"/>
      <c r="G99" s="15"/>
      <c r="H99" s="15"/>
      <c r="I99" s="15"/>
      <c r="J99" s="15"/>
      <c r="K99" s="15"/>
      <c r="L99" s="15"/>
      <c r="M99" s="96"/>
      <c r="N99" s="15"/>
      <c r="O99" s="15"/>
      <c r="P99" s="15"/>
      <c r="Q99" s="15"/>
      <c r="R99" s="96"/>
    </row>
    <row r="100" hidden="1">
      <c r="A100" s="15"/>
      <c r="B100" s="15"/>
      <c r="C100" s="15"/>
      <c r="D100" s="15"/>
      <c r="E100" s="15"/>
      <c r="F100" s="305"/>
      <c r="G100" s="15"/>
      <c r="H100" s="15"/>
      <c r="I100" s="15"/>
      <c r="J100" s="15"/>
      <c r="K100" s="15"/>
      <c r="L100" s="15"/>
      <c r="M100" s="96"/>
      <c r="N100" s="15"/>
      <c r="O100" s="15"/>
      <c r="P100" s="15"/>
      <c r="Q100" s="15"/>
      <c r="R100" s="96"/>
    </row>
    <row r="101" hidden="1">
      <c r="A101" s="15"/>
      <c r="B101" s="15"/>
      <c r="C101" s="15"/>
      <c r="D101" s="15"/>
      <c r="E101" s="15"/>
      <c r="F101" s="305"/>
      <c r="G101" s="15"/>
      <c r="H101" s="15"/>
      <c r="I101" s="15"/>
      <c r="J101" s="15"/>
      <c r="K101" s="15"/>
      <c r="L101" s="15"/>
      <c r="M101" s="96"/>
      <c r="N101" s="15"/>
      <c r="O101" s="15"/>
      <c r="P101" s="15"/>
      <c r="Q101" s="15"/>
      <c r="R101" s="96"/>
    </row>
    <row r="102" hidden="1">
      <c r="A102" s="15"/>
      <c r="B102" s="15"/>
      <c r="C102" s="15"/>
      <c r="D102" s="15"/>
      <c r="E102" s="15"/>
      <c r="F102" s="305"/>
      <c r="G102" s="15"/>
      <c r="H102" s="15"/>
      <c r="I102" s="15"/>
      <c r="J102" s="15"/>
      <c r="K102" s="15"/>
      <c r="L102" s="15"/>
      <c r="M102" s="96"/>
      <c r="N102" s="15"/>
      <c r="O102" s="15"/>
      <c r="P102" s="15"/>
      <c r="Q102" s="15"/>
      <c r="R102" s="96"/>
    </row>
    <row r="103" hidden="1">
      <c r="A103" s="15"/>
      <c r="B103" s="15"/>
      <c r="C103" s="15"/>
      <c r="D103" s="15"/>
      <c r="E103" s="15"/>
      <c r="F103" s="305"/>
      <c r="G103" s="15"/>
      <c r="H103" s="15"/>
      <c r="I103" s="15"/>
      <c r="J103" s="15"/>
      <c r="K103" s="15"/>
      <c r="L103" s="15"/>
      <c r="M103" s="96"/>
      <c r="N103" s="15"/>
      <c r="O103" s="15"/>
      <c r="P103" s="15"/>
      <c r="Q103" s="15"/>
      <c r="R103" s="96"/>
    </row>
    <row r="104" hidden="1">
      <c r="A104" s="15"/>
      <c r="B104" s="15"/>
      <c r="C104" s="15"/>
      <c r="D104" s="15"/>
      <c r="E104" s="15"/>
      <c r="F104" s="305"/>
      <c r="G104" s="15"/>
      <c r="H104" s="15"/>
      <c r="I104" s="15"/>
      <c r="J104" s="15"/>
      <c r="K104" s="15"/>
      <c r="L104" s="15"/>
      <c r="M104" s="96"/>
      <c r="N104" s="15"/>
      <c r="O104" s="15"/>
      <c r="P104" s="15"/>
      <c r="Q104" s="15"/>
      <c r="R104" s="96"/>
    </row>
    <row r="105" hidden="1">
      <c r="A105" s="15"/>
      <c r="B105" s="15"/>
      <c r="C105" s="15"/>
      <c r="D105" s="15"/>
      <c r="E105" s="15"/>
      <c r="F105" s="305"/>
      <c r="G105" s="15"/>
      <c r="H105" s="15"/>
      <c r="I105" s="15"/>
      <c r="J105" s="15"/>
      <c r="K105" s="15"/>
      <c r="L105" s="15"/>
      <c r="M105" s="96"/>
      <c r="N105" s="15"/>
      <c r="O105" s="15"/>
      <c r="P105" s="15"/>
      <c r="Q105" s="15"/>
      <c r="R105" s="96"/>
    </row>
    <row r="106" hidden="1">
      <c r="A106" s="15"/>
      <c r="B106" s="15"/>
      <c r="C106" s="15"/>
      <c r="D106" s="15"/>
      <c r="E106" s="15"/>
      <c r="F106" s="305"/>
      <c r="G106" s="15"/>
      <c r="H106" s="15"/>
      <c r="I106" s="15"/>
      <c r="J106" s="15"/>
      <c r="K106" s="15"/>
      <c r="L106" s="15"/>
      <c r="M106" s="96"/>
      <c r="N106" s="15"/>
      <c r="O106" s="15"/>
      <c r="P106" s="15"/>
      <c r="Q106" s="15"/>
      <c r="R106" s="96"/>
    </row>
    <row r="107" hidden="1">
      <c r="A107" s="15"/>
      <c r="B107" s="15"/>
      <c r="C107" s="15"/>
      <c r="D107" s="15"/>
      <c r="E107" s="15"/>
      <c r="F107" s="305"/>
      <c r="G107" s="15"/>
      <c r="H107" s="15"/>
      <c r="I107" s="15"/>
      <c r="J107" s="15"/>
      <c r="K107" s="15"/>
      <c r="L107" s="15"/>
      <c r="M107" s="96"/>
      <c r="N107" s="15"/>
      <c r="O107" s="15"/>
      <c r="P107" s="15"/>
      <c r="Q107" s="15"/>
      <c r="R107" s="96"/>
    </row>
    <row r="108">
      <c r="A108" s="15"/>
      <c r="B108" s="15"/>
      <c r="C108" s="15"/>
      <c r="D108" s="15"/>
      <c r="E108" s="15"/>
      <c r="F108" s="305"/>
      <c r="G108" s="15"/>
      <c r="H108" s="15"/>
      <c r="I108" s="15"/>
      <c r="J108" s="15"/>
      <c r="K108" s="15"/>
      <c r="L108" s="15"/>
      <c r="M108" s="96"/>
      <c r="N108" s="15"/>
      <c r="O108" s="15"/>
      <c r="P108" s="15"/>
      <c r="Q108" s="15"/>
      <c r="R108" s="96"/>
    </row>
    <row r="109">
      <c r="A109" s="15"/>
      <c r="B109" s="15"/>
      <c r="C109" s="15"/>
      <c r="D109" s="258"/>
      <c r="G109" s="15"/>
      <c r="H109" s="15"/>
      <c r="I109" s="15"/>
      <c r="J109" s="15"/>
      <c r="K109" s="15"/>
      <c r="L109" s="15"/>
      <c r="M109" s="96"/>
      <c r="N109" s="15"/>
      <c r="O109" s="15"/>
      <c r="P109" s="15"/>
      <c r="Q109" s="15"/>
      <c r="R109" s="96"/>
    </row>
    <row r="110">
      <c r="A110" s="15"/>
      <c r="B110" s="15"/>
      <c r="C110" s="15"/>
      <c r="D110" s="258"/>
      <c r="E110" s="258"/>
      <c r="F110" s="315"/>
      <c r="G110" s="15"/>
      <c r="H110" s="15"/>
      <c r="I110" s="15"/>
      <c r="J110" s="15"/>
      <c r="K110" s="15"/>
      <c r="L110" s="15"/>
      <c r="M110" s="96"/>
      <c r="N110" s="15"/>
      <c r="O110" s="15"/>
      <c r="P110" s="15"/>
      <c r="Q110" s="15"/>
      <c r="R110" s="96"/>
    </row>
    <row r="111">
      <c r="A111" s="15"/>
      <c r="B111" s="15"/>
      <c r="C111" s="15"/>
      <c r="D111" s="260"/>
      <c r="E111" s="15"/>
      <c r="F111" s="78"/>
      <c r="G111" s="15"/>
      <c r="H111" s="15"/>
      <c r="I111" s="15"/>
      <c r="J111" s="15"/>
      <c r="K111" s="15"/>
      <c r="L111" s="15"/>
      <c r="M111" s="96"/>
      <c r="N111" s="15"/>
      <c r="O111" s="15"/>
      <c r="P111" s="15"/>
      <c r="Q111" s="15"/>
      <c r="R111" s="96"/>
    </row>
    <row r="112">
      <c r="A112" s="15"/>
      <c r="B112" s="15"/>
      <c r="C112" s="15"/>
      <c r="D112" s="260"/>
      <c r="E112" s="15"/>
      <c r="F112" s="78"/>
      <c r="G112" s="15"/>
      <c r="H112" s="15"/>
      <c r="I112" s="15"/>
      <c r="J112" s="15"/>
      <c r="K112" s="15"/>
      <c r="L112" s="15"/>
      <c r="M112" s="96"/>
      <c r="N112" s="15"/>
      <c r="O112" s="15"/>
      <c r="P112" s="15"/>
      <c r="Q112" s="15"/>
      <c r="R112" s="96"/>
    </row>
    <row r="113">
      <c r="A113" s="15"/>
      <c r="B113" s="15"/>
      <c r="C113" s="15"/>
      <c r="D113" s="260"/>
      <c r="E113" s="15"/>
      <c r="F113" s="78"/>
      <c r="G113" s="15"/>
      <c r="H113" s="15"/>
      <c r="I113" s="15"/>
      <c r="J113" s="15"/>
      <c r="K113" s="15"/>
      <c r="L113" s="15"/>
      <c r="M113" s="96"/>
      <c r="N113" s="15"/>
      <c r="O113" s="15"/>
      <c r="P113" s="15"/>
      <c r="Q113" s="15"/>
      <c r="R113" s="96"/>
    </row>
    <row r="114">
      <c r="A114" s="15"/>
      <c r="B114" s="15"/>
      <c r="C114" s="15"/>
      <c r="D114" s="260"/>
      <c r="E114" s="15"/>
      <c r="F114" s="78"/>
      <c r="G114" s="15"/>
      <c r="H114" s="15"/>
      <c r="I114" s="15"/>
      <c r="J114" s="15"/>
      <c r="K114" s="15"/>
      <c r="L114" s="15"/>
      <c r="M114" s="96"/>
      <c r="N114" s="15"/>
      <c r="O114" s="15"/>
      <c r="P114" s="15"/>
      <c r="Q114" s="15"/>
      <c r="R114" s="96"/>
    </row>
    <row r="115">
      <c r="A115" s="15"/>
      <c r="B115" s="15"/>
      <c r="C115" s="15"/>
      <c r="D115" s="260"/>
      <c r="E115" s="15"/>
      <c r="F115" s="78"/>
      <c r="G115" s="15"/>
      <c r="H115" s="15"/>
      <c r="I115" s="15"/>
      <c r="J115" s="15"/>
      <c r="K115" s="15"/>
      <c r="L115" s="15"/>
      <c r="M115" s="96"/>
      <c r="N115" s="15"/>
      <c r="O115" s="15"/>
      <c r="P115" s="15"/>
      <c r="Q115" s="15"/>
      <c r="R115" s="96"/>
    </row>
    <row r="116">
      <c r="A116" s="15"/>
      <c r="B116" s="15"/>
      <c r="C116" s="15"/>
      <c r="D116" s="260"/>
      <c r="E116" s="15"/>
      <c r="F116" s="78"/>
      <c r="G116" s="15"/>
      <c r="H116" s="15"/>
      <c r="I116" s="15"/>
      <c r="J116" s="15"/>
      <c r="K116" s="15"/>
      <c r="L116" s="15"/>
      <c r="M116" s="96"/>
      <c r="N116" s="15"/>
      <c r="O116" s="15"/>
      <c r="P116" s="15"/>
      <c r="Q116" s="15"/>
      <c r="R116" s="96"/>
    </row>
    <row r="117">
      <c r="A117" s="15"/>
      <c r="B117" s="15"/>
      <c r="C117" s="15"/>
      <c r="D117" s="260"/>
      <c r="E117" s="15"/>
      <c r="F117" s="78"/>
      <c r="G117" s="15"/>
      <c r="H117" s="13"/>
      <c r="I117" s="15"/>
      <c r="J117" s="15"/>
      <c r="K117" s="15"/>
      <c r="L117" s="15"/>
      <c r="M117" s="96"/>
      <c r="N117" s="15"/>
      <c r="O117" s="15"/>
      <c r="P117" s="15"/>
      <c r="Q117" s="15"/>
      <c r="R117" s="96"/>
    </row>
    <row r="118">
      <c r="A118" s="15"/>
      <c r="B118" s="15"/>
      <c r="C118" s="15"/>
      <c r="D118" s="15"/>
      <c r="E118" s="15"/>
      <c r="F118" s="305"/>
      <c r="G118" s="15"/>
      <c r="H118" s="15"/>
      <c r="I118" s="15"/>
      <c r="J118" s="15"/>
      <c r="K118" s="15"/>
      <c r="L118" s="15"/>
      <c r="M118" s="96"/>
      <c r="N118" s="15"/>
      <c r="O118" s="15"/>
      <c r="P118" s="15"/>
      <c r="Q118" s="15"/>
      <c r="R118" s="96"/>
    </row>
    <row r="119">
      <c r="A119" s="15"/>
      <c r="B119" s="15"/>
      <c r="C119" s="15"/>
      <c r="D119" s="261"/>
      <c r="E119" s="262"/>
      <c r="F119" s="305"/>
      <c r="G119" s="15"/>
      <c r="H119" s="15"/>
      <c r="I119" s="15"/>
      <c r="J119" s="15"/>
      <c r="K119" s="15"/>
      <c r="L119" s="15"/>
      <c r="M119" s="96"/>
      <c r="N119" s="15"/>
      <c r="O119" s="15"/>
      <c r="P119" s="15"/>
      <c r="Q119" s="15"/>
      <c r="R119" s="96"/>
    </row>
    <row r="120">
      <c r="A120" s="15"/>
      <c r="B120" s="15"/>
      <c r="C120" s="15"/>
      <c r="D120" s="261"/>
      <c r="E120" s="262"/>
      <c r="F120" s="305"/>
      <c r="G120" s="15"/>
      <c r="H120" s="15"/>
      <c r="I120" s="15"/>
      <c r="J120" s="15"/>
      <c r="K120" s="15"/>
      <c r="L120" s="15"/>
      <c r="M120" s="96"/>
      <c r="N120" s="15"/>
      <c r="O120" s="15"/>
      <c r="P120" s="15"/>
      <c r="Q120" s="15"/>
      <c r="R120" s="96"/>
    </row>
    <row r="121">
      <c r="A121" s="15"/>
      <c r="B121" s="15"/>
      <c r="C121" s="15"/>
      <c r="D121" s="15"/>
      <c r="E121" s="15"/>
      <c r="F121" s="305"/>
      <c r="G121" s="15"/>
      <c r="H121" s="15"/>
      <c r="I121" s="15"/>
      <c r="J121" s="15"/>
      <c r="K121" s="15"/>
      <c r="L121" s="15"/>
      <c r="M121" s="96"/>
      <c r="N121" s="15"/>
      <c r="O121" s="15"/>
      <c r="P121" s="15"/>
      <c r="Q121" s="15"/>
      <c r="R121" s="96"/>
    </row>
    <row r="122">
      <c r="A122" s="15"/>
      <c r="B122" s="15"/>
      <c r="C122" s="15"/>
      <c r="D122" s="258"/>
      <c r="E122" s="258"/>
      <c r="F122" s="316"/>
      <c r="G122" s="15"/>
      <c r="H122" s="15"/>
      <c r="I122" s="15"/>
      <c r="J122" s="15"/>
      <c r="K122" s="15"/>
      <c r="L122" s="15"/>
      <c r="M122" s="96"/>
      <c r="N122" s="15"/>
      <c r="O122" s="15"/>
      <c r="P122" s="15"/>
      <c r="Q122" s="15"/>
      <c r="R122" s="96"/>
    </row>
    <row r="123">
      <c r="A123" s="15"/>
      <c r="B123" s="264"/>
      <c r="C123" s="265"/>
      <c r="D123" s="266"/>
      <c r="E123" s="13"/>
      <c r="F123" s="305"/>
      <c r="G123" s="15"/>
      <c r="H123" s="15"/>
      <c r="I123" s="15"/>
      <c r="J123" s="15"/>
      <c r="K123" s="15"/>
      <c r="L123" s="15"/>
      <c r="M123" s="96"/>
      <c r="N123" s="15"/>
      <c r="O123" s="15"/>
      <c r="P123" s="15"/>
      <c r="Q123" s="15"/>
      <c r="R123" s="96"/>
    </row>
    <row r="124">
      <c r="A124" s="15"/>
      <c r="B124" s="264"/>
      <c r="C124" s="265"/>
      <c r="D124" s="267"/>
      <c r="E124" s="13"/>
      <c r="F124" s="305"/>
      <c r="G124" s="15"/>
      <c r="H124" s="15"/>
      <c r="I124" s="15"/>
      <c r="J124" s="15"/>
      <c r="K124" s="15"/>
      <c r="L124" s="15"/>
      <c r="M124" s="96"/>
      <c r="N124" s="15"/>
      <c r="O124" s="15"/>
      <c r="P124" s="15"/>
      <c r="Q124" s="15"/>
      <c r="R124" s="96"/>
    </row>
    <row r="125">
      <c r="A125" s="15"/>
      <c r="B125" s="15"/>
      <c r="C125" s="15"/>
      <c r="D125" s="267"/>
      <c r="E125" s="13"/>
      <c r="F125" s="305"/>
      <c r="G125" s="15"/>
      <c r="H125" s="15"/>
      <c r="I125" s="15"/>
      <c r="J125" s="15"/>
      <c r="K125" s="15"/>
      <c r="L125" s="15"/>
      <c r="M125" s="96"/>
      <c r="N125" s="15"/>
      <c r="O125" s="15"/>
      <c r="P125" s="15"/>
      <c r="Q125" s="15"/>
      <c r="R125" s="96"/>
    </row>
    <row r="126">
      <c r="A126" s="15"/>
      <c r="B126" s="15"/>
      <c r="C126" s="15"/>
      <c r="D126" s="260"/>
      <c r="F126" s="317"/>
      <c r="G126" s="15"/>
      <c r="H126" s="15"/>
      <c r="I126" s="15"/>
      <c r="J126" s="15"/>
      <c r="K126" s="15"/>
      <c r="L126" s="15"/>
      <c r="M126" s="96"/>
      <c r="N126" s="15"/>
      <c r="O126" s="15"/>
      <c r="P126" s="15"/>
      <c r="Q126" s="15"/>
      <c r="R126" s="96"/>
    </row>
    <row r="127">
      <c r="A127" s="15"/>
      <c r="B127" s="15"/>
      <c r="C127" s="15"/>
      <c r="D127" s="13"/>
      <c r="E127" s="13"/>
      <c r="F127" s="305"/>
      <c r="G127" s="15"/>
      <c r="H127" s="15"/>
      <c r="I127" s="15"/>
      <c r="J127" s="15"/>
      <c r="K127" s="15"/>
      <c r="L127" s="15"/>
      <c r="M127" s="96"/>
      <c r="N127" s="15"/>
      <c r="O127" s="15"/>
      <c r="P127" s="15"/>
      <c r="Q127" s="15"/>
      <c r="R127" s="96"/>
    </row>
    <row r="128">
      <c r="A128" s="15"/>
      <c r="B128" s="15"/>
      <c r="C128" s="15"/>
      <c r="D128" s="15"/>
      <c r="E128" s="15"/>
      <c r="F128" s="305"/>
      <c r="G128" s="15"/>
      <c r="H128" s="15"/>
      <c r="I128" s="15"/>
      <c r="J128" s="15"/>
      <c r="K128" s="15"/>
      <c r="L128" s="15"/>
      <c r="M128" s="96"/>
      <c r="N128" s="15"/>
      <c r="O128" s="15"/>
      <c r="P128" s="15"/>
      <c r="Q128" s="15"/>
      <c r="R128" s="96"/>
    </row>
    <row r="129">
      <c r="A129" s="15"/>
      <c r="B129" s="15"/>
      <c r="C129" s="15"/>
      <c r="D129" s="15"/>
      <c r="E129" s="15"/>
      <c r="F129" s="305"/>
      <c r="G129" s="15"/>
      <c r="H129" s="15"/>
      <c r="I129" s="15"/>
      <c r="J129" s="15"/>
      <c r="K129" s="15"/>
      <c r="L129" s="15"/>
      <c r="M129" s="96"/>
      <c r="N129" s="15"/>
      <c r="O129" s="15"/>
      <c r="P129" s="15"/>
      <c r="Q129" s="15"/>
      <c r="R129" s="96"/>
    </row>
    <row r="130">
      <c r="A130" s="15"/>
      <c r="B130" s="15"/>
      <c r="C130" s="15"/>
      <c r="D130" s="15"/>
      <c r="E130" s="15"/>
      <c r="F130" s="305"/>
      <c r="G130" s="15"/>
      <c r="H130" s="15"/>
      <c r="I130" s="15"/>
      <c r="J130" s="15"/>
      <c r="K130" s="15"/>
      <c r="L130" s="15"/>
      <c r="M130" s="96"/>
      <c r="N130" s="15"/>
      <c r="O130" s="15"/>
      <c r="P130" s="15"/>
      <c r="Q130" s="15"/>
      <c r="R130" s="96"/>
    </row>
    <row r="131">
      <c r="A131" s="15"/>
      <c r="B131" s="15"/>
      <c r="C131" s="15"/>
      <c r="D131" s="15"/>
      <c r="E131" s="15"/>
      <c r="F131" s="305"/>
      <c r="G131" s="15"/>
      <c r="H131" s="15"/>
      <c r="I131" s="15"/>
      <c r="J131" s="15"/>
      <c r="K131" s="15"/>
      <c r="L131" s="15"/>
      <c r="M131" s="96"/>
      <c r="N131" s="15"/>
      <c r="O131" s="15"/>
      <c r="P131" s="15"/>
      <c r="Q131" s="15"/>
      <c r="R131" s="96"/>
    </row>
    <row r="132">
      <c r="A132" s="15"/>
      <c r="B132" s="15"/>
      <c r="C132" s="15"/>
      <c r="D132" s="15"/>
      <c r="E132" s="15"/>
      <c r="F132" s="305"/>
      <c r="G132" s="15"/>
      <c r="H132" s="15"/>
      <c r="I132" s="15"/>
      <c r="J132" s="15"/>
      <c r="K132" s="15"/>
      <c r="L132" s="15"/>
      <c r="M132" s="96"/>
      <c r="N132" s="15"/>
      <c r="O132" s="15"/>
      <c r="P132" s="15"/>
      <c r="Q132" s="15"/>
      <c r="R132" s="96"/>
    </row>
    <row r="133">
      <c r="A133" s="15"/>
      <c r="B133" s="15"/>
      <c r="C133" s="15"/>
      <c r="D133" s="15"/>
      <c r="E133" s="15"/>
      <c r="F133" s="305"/>
      <c r="G133" s="15"/>
      <c r="H133" s="15"/>
      <c r="I133" s="15"/>
      <c r="J133" s="15"/>
      <c r="K133" s="15"/>
      <c r="L133" s="15"/>
      <c r="M133" s="96"/>
      <c r="N133" s="15"/>
      <c r="O133" s="15"/>
      <c r="P133" s="15"/>
      <c r="Q133" s="15"/>
      <c r="R133" s="96"/>
    </row>
    <row r="134">
      <c r="A134" s="15"/>
      <c r="B134" s="15"/>
      <c r="C134" s="15"/>
      <c r="D134" s="15"/>
      <c r="E134" s="15"/>
      <c r="F134" s="305"/>
      <c r="G134" s="15"/>
      <c r="H134" s="15"/>
      <c r="I134" s="15"/>
      <c r="J134" s="15"/>
      <c r="K134" s="15"/>
      <c r="L134" s="15"/>
      <c r="M134" s="96"/>
      <c r="N134" s="15"/>
      <c r="O134" s="15"/>
      <c r="P134" s="15"/>
      <c r="Q134" s="15"/>
      <c r="R134" s="96"/>
    </row>
    <row r="135">
      <c r="A135" s="15"/>
      <c r="B135" s="15"/>
      <c r="C135" s="15"/>
      <c r="D135" s="15"/>
      <c r="E135" s="15"/>
      <c r="F135" s="305"/>
      <c r="G135" s="15"/>
      <c r="H135" s="15"/>
      <c r="I135" s="15"/>
      <c r="J135" s="15"/>
      <c r="K135" s="15"/>
      <c r="L135" s="15"/>
      <c r="M135" s="96"/>
      <c r="N135" s="15"/>
      <c r="O135" s="15"/>
      <c r="P135" s="15"/>
      <c r="Q135" s="15"/>
      <c r="R135" s="96"/>
    </row>
    <row r="136">
      <c r="A136" s="15"/>
      <c r="B136" s="15"/>
      <c r="C136" s="15"/>
      <c r="D136" s="15"/>
      <c r="E136" s="15"/>
      <c r="F136" s="305"/>
      <c r="G136" s="15"/>
      <c r="H136" s="15"/>
      <c r="I136" s="15"/>
      <c r="J136" s="15"/>
      <c r="K136" s="15"/>
      <c r="L136" s="15"/>
      <c r="M136" s="96"/>
      <c r="N136" s="15"/>
      <c r="O136" s="15"/>
      <c r="P136" s="15"/>
      <c r="Q136" s="15"/>
      <c r="R136" s="96"/>
    </row>
    <row r="137">
      <c r="A137" s="15"/>
      <c r="B137" s="15"/>
      <c r="C137" s="15"/>
      <c r="D137" s="15"/>
      <c r="E137" s="15"/>
      <c r="F137" s="305"/>
      <c r="G137" s="15"/>
      <c r="H137" s="15"/>
      <c r="I137" s="15"/>
      <c r="J137" s="15"/>
      <c r="K137" s="15"/>
      <c r="L137" s="15"/>
      <c r="M137" s="96"/>
      <c r="N137" s="15"/>
      <c r="O137" s="15"/>
      <c r="P137" s="15"/>
      <c r="Q137" s="15"/>
      <c r="R137" s="96"/>
    </row>
    <row r="138">
      <c r="A138" s="15"/>
      <c r="B138" s="15"/>
      <c r="C138" s="15"/>
      <c r="D138" s="15"/>
      <c r="E138" s="15"/>
      <c r="F138" s="305"/>
      <c r="G138" s="15"/>
      <c r="H138" s="15"/>
      <c r="I138" s="15"/>
      <c r="J138" s="15"/>
      <c r="K138" s="15"/>
      <c r="L138" s="15"/>
      <c r="M138" s="96"/>
      <c r="N138" s="15"/>
      <c r="O138" s="15"/>
      <c r="P138" s="15"/>
      <c r="Q138" s="15"/>
      <c r="R138" s="96"/>
    </row>
    <row r="139">
      <c r="A139" s="15"/>
      <c r="B139" s="15"/>
      <c r="C139" s="15"/>
      <c r="D139" s="15"/>
      <c r="E139" s="15"/>
      <c r="F139" s="305"/>
      <c r="G139" s="15"/>
      <c r="H139" s="15"/>
      <c r="I139" s="15"/>
      <c r="J139" s="15"/>
      <c r="K139" s="15"/>
      <c r="L139" s="15"/>
      <c r="M139" s="96"/>
      <c r="N139" s="15"/>
      <c r="O139" s="15"/>
      <c r="P139" s="15"/>
      <c r="Q139" s="15"/>
      <c r="R139" s="96"/>
    </row>
    <row r="140">
      <c r="A140" s="15"/>
      <c r="B140" s="15"/>
      <c r="C140" s="15"/>
      <c r="D140" s="15"/>
      <c r="E140" s="15"/>
      <c r="F140" s="305"/>
      <c r="G140" s="15"/>
      <c r="H140" s="15"/>
      <c r="I140" s="15"/>
      <c r="J140" s="15"/>
      <c r="K140" s="15"/>
      <c r="L140" s="15"/>
      <c r="M140" s="96"/>
      <c r="N140" s="15"/>
      <c r="O140" s="15"/>
      <c r="P140" s="15"/>
      <c r="Q140" s="15"/>
      <c r="R140" s="96"/>
    </row>
    <row r="141">
      <c r="A141" s="15"/>
      <c r="B141" s="15"/>
      <c r="C141" s="15"/>
      <c r="D141" s="15"/>
      <c r="E141" s="15"/>
      <c r="F141" s="305"/>
      <c r="G141" s="15"/>
      <c r="H141" s="15"/>
      <c r="I141" s="15"/>
      <c r="J141" s="15"/>
      <c r="K141" s="15"/>
      <c r="L141" s="15"/>
      <c r="M141" s="96"/>
      <c r="N141" s="15"/>
      <c r="O141" s="15"/>
      <c r="P141" s="15"/>
      <c r="Q141" s="15"/>
      <c r="R141" s="96"/>
    </row>
    <row r="142">
      <c r="A142" s="15"/>
      <c r="B142" s="15"/>
      <c r="C142" s="15"/>
      <c r="D142" s="15"/>
      <c r="E142" s="15"/>
      <c r="F142" s="305"/>
      <c r="G142" s="15"/>
      <c r="H142" s="15"/>
      <c r="I142" s="15"/>
      <c r="J142" s="15"/>
      <c r="K142" s="15"/>
      <c r="L142" s="15"/>
      <c r="M142" s="96"/>
      <c r="N142" s="15"/>
      <c r="O142" s="15"/>
      <c r="P142" s="15"/>
      <c r="Q142" s="15"/>
      <c r="R142" s="96"/>
    </row>
    <row r="143">
      <c r="A143" s="15"/>
      <c r="B143" s="15"/>
      <c r="C143" s="15"/>
      <c r="D143" s="15"/>
      <c r="E143" s="15"/>
      <c r="F143" s="305"/>
      <c r="G143" s="15"/>
      <c r="H143" s="15"/>
      <c r="I143" s="15"/>
      <c r="J143" s="15"/>
      <c r="K143" s="15"/>
      <c r="L143" s="15"/>
      <c r="M143" s="96"/>
      <c r="N143" s="15"/>
      <c r="O143" s="15"/>
      <c r="P143" s="15"/>
      <c r="Q143" s="15"/>
      <c r="R143" s="96"/>
    </row>
    <row r="144">
      <c r="A144" s="15"/>
      <c r="B144" s="15"/>
      <c r="C144" s="15"/>
      <c r="D144" s="15"/>
      <c r="E144" s="15"/>
      <c r="F144" s="305"/>
      <c r="G144" s="15"/>
      <c r="H144" s="15"/>
      <c r="I144" s="15"/>
      <c r="J144" s="15"/>
      <c r="K144" s="15"/>
      <c r="L144" s="15"/>
      <c r="M144" s="96"/>
      <c r="N144" s="15"/>
      <c r="O144" s="15"/>
      <c r="P144" s="15"/>
      <c r="Q144" s="15"/>
      <c r="R144" s="96"/>
    </row>
    <row r="145">
      <c r="A145" s="15"/>
      <c r="B145" s="15"/>
      <c r="C145" s="15"/>
      <c r="D145" s="15"/>
      <c r="E145" s="15"/>
      <c r="F145" s="305"/>
      <c r="G145" s="15"/>
      <c r="H145" s="15"/>
      <c r="I145" s="15"/>
      <c r="J145" s="15"/>
      <c r="K145" s="15"/>
      <c r="L145" s="15"/>
      <c r="M145" s="96"/>
      <c r="N145" s="15"/>
      <c r="O145" s="15"/>
      <c r="P145" s="15"/>
      <c r="Q145" s="15"/>
      <c r="R145" s="96"/>
    </row>
    <row r="146">
      <c r="A146" s="15"/>
      <c r="B146" s="15"/>
      <c r="C146" s="15"/>
      <c r="D146" s="15"/>
      <c r="E146" s="15"/>
      <c r="F146" s="305"/>
      <c r="G146" s="15"/>
      <c r="H146" s="15"/>
      <c r="I146" s="15"/>
      <c r="J146" s="15"/>
      <c r="K146" s="15"/>
      <c r="L146" s="15"/>
      <c r="M146" s="96"/>
      <c r="N146" s="15"/>
      <c r="O146" s="15"/>
      <c r="P146" s="15"/>
      <c r="Q146" s="15"/>
      <c r="R146" s="96"/>
    </row>
    <row r="147">
      <c r="A147" s="15"/>
      <c r="B147" s="15"/>
      <c r="C147" s="15"/>
      <c r="D147" s="15"/>
      <c r="E147" s="15"/>
      <c r="F147" s="305"/>
      <c r="G147" s="15"/>
      <c r="H147" s="15"/>
      <c r="I147" s="15"/>
      <c r="J147" s="15"/>
      <c r="K147" s="15"/>
      <c r="L147" s="15"/>
      <c r="M147" s="96"/>
      <c r="N147" s="15"/>
      <c r="O147" s="15"/>
      <c r="P147" s="15"/>
      <c r="Q147" s="15"/>
      <c r="R147" s="96"/>
    </row>
    <row r="148">
      <c r="A148" s="15"/>
      <c r="B148" s="15"/>
      <c r="C148" s="15"/>
      <c r="D148" s="15"/>
      <c r="E148" s="15"/>
      <c r="F148" s="305"/>
      <c r="G148" s="15"/>
      <c r="H148" s="15"/>
      <c r="I148" s="15"/>
      <c r="J148" s="15"/>
      <c r="K148" s="15"/>
      <c r="L148" s="15"/>
      <c r="M148" s="96"/>
      <c r="N148" s="15"/>
      <c r="O148" s="15"/>
      <c r="P148" s="15"/>
      <c r="Q148" s="15"/>
      <c r="R148" s="96"/>
    </row>
    <row r="149">
      <c r="A149" s="15"/>
      <c r="B149" s="15"/>
      <c r="C149" s="15"/>
      <c r="D149" s="15"/>
      <c r="E149" s="15"/>
      <c r="F149" s="305"/>
      <c r="G149" s="15"/>
      <c r="H149" s="15"/>
      <c r="I149" s="15"/>
      <c r="J149" s="15"/>
      <c r="K149" s="15"/>
      <c r="L149" s="15"/>
      <c r="M149" s="96"/>
      <c r="N149" s="15"/>
      <c r="O149" s="15"/>
      <c r="P149" s="15"/>
      <c r="Q149" s="15"/>
      <c r="R149" s="96"/>
    </row>
    <row r="150">
      <c r="A150" s="15"/>
      <c r="B150" s="15"/>
      <c r="C150" s="15"/>
      <c r="D150" s="15"/>
      <c r="E150" s="15"/>
      <c r="F150" s="305"/>
      <c r="G150" s="15"/>
      <c r="H150" s="15"/>
      <c r="I150" s="15"/>
      <c r="J150" s="15"/>
      <c r="K150" s="15"/>
      <c r="L150" s="15"/>
      <c r="M150" s="96"/>
      <c r="N150" s="15"/>
      <c r="O150" s="15"/>
      <c r="P150" s="15"/>
      <c r="Q150" s="15"/>
      <c r="R150" s="96"/>
    </row>
    <row r="151">
      <c r="A151" s="15"/>
      <c r="B151" s="15"/>
      <c r="C151" s="15"/>
      <c r="D151" s="15"/>
      <c r="E151" s="15"/>
      <c r="F151" s="305"/>
      <c r="G151" s="15"/>
      <c r="H151" s="15"/>
      <c r="I151" s="15"/>
      <c r="J151" s="15"/>
      <c r="K151" s="15"/>
      <c r="L151" s="15"/>
      <c r="M151" s="96"/>
      <c r="N151" s="15"/>
      <c r="O151" s="15"/>
      <c r="P151" s="15"/>
      <c r="Q151" s="15"/>
      <c r="R151" s="96"/>
    </row>
    <row r="152">
      <c r="A152" s="15"/>
      <c r="B152" s="15"/>
      <c r="C152" s="15"/>
      <c r="D152" s="15"/>
      <c r="E152" s="15"/>
      <c r="F152" s="305"/>
      <c r="G152" s="15"/>
      <c r="H152" s="15"/>
      <c r="I152" s="15"/>
      <c r="J152" s="15"/>
      <c r="K152" s="15"/>
      <c r="L152" s="15"/>
      <c r="M152" s="96"/>
      <c r="N152" s="15"/>
      <c r="O152" s="15"/>
      <c r="P152" s="15"/>
      <c r="Q152" s="15"/>
      <c r="R152" s="96"/>
    </row>
    <row r="153">
      <c r="A153" s="15"/>
      <c r="B153" s="15"/>
      <c r="C153" s="15"/>
      <c r="D153" s="15"/>
      <c r="E153" s="15"/>
      <c r="F153" s="305"/>
      <c r="G153" s="15"/>
      <c r="H153" s="15"/>
      <c r="I153" s="15"/>
      <c r="J153" s="15"/>
      <c r="K153" s="15"/>
      <c r="L153" s="15"/>
      <c r="M153" s="96"/>
      <c r="N153" s="15"/>
      <c r="O153" s="15"/>
      <c r="P153" s="15"/>
      <c r="Q153" s="15"/>
      <c r="R153" s="96"/>
    </row>
    <row r="154">
      <c r="A154" s="15"/>
      <c r="B154" s="15"/>
      <c r="C154" s="15"/>
      <c r="D154" s="15"/>
      <c r="E154" s="15"/>
      <c r="F154" s="305"/>
      <c r="G154" s="15"/>
      <c r="H154" s="15"/>
      <c r="I154" s="15"/>
      <c r="J154" s="15"/>
      <c r="K154" s="15"/>
      <c r="L154" s="15"/>
      <c r="M154" s="96"/>
      <c r="N154" s="15"/>
      <c r="O154" s="15"/>
      <c r="P154" s="15"/>
      <c r="Q154" s="15"/>
      <c r="R154" s="96"/>
    </row>
    <row r="155">
      <c r="A155" s="15"/>
      <c r="B155" s="15"/>
      <c r="C155" s="15"/>
      <c r="D155" s="15"/>
      <c r="E155" s="15"/>
      <c r="F155" s="305"/>
      <c r="G155" s="15"/>
      <c r="H155" s="15"/>
      <c r="I155" s="15"/>
      <c r="J155" s="15"/>
      <c r="K155" s="15"/>
      <c r="L155" s="15"/>
      <c r="M155" s="96"/>
      <c r="N155" s="15"/>
      <c r="O155" s="15"/>
      <c r="P155" s="15"/>
      <c r="Q155" s="15"/>
      <c r="R155" s="96"/>
    </row>
    <row r="156">
      <c r="A156" s="15"/>
      <c r="B156" s="15"/>
      <c r="C156" s="15"/>
      <c r="D156" s="15"/>
      <c r="E156" s="15"/>
      <c r="F156" s="305"/>
      <c r="G156" s="15"/>
      <c r="H156" s="15"/>
      <c r="I156" s="15"/>
      <c r="J156" s="15"/>
      <c r="K156" s="15"/>
      <c r="L156" s="15"/>
      <c r="M156" s="96"/>
      <c r="N156" s="15"/>
      <c r="O156" s="15"/>
      <c r="P156" s="15"/>
      <c r="Q156" s="15"/>
      <c r="R156" s="96"/>
    </row>
    <row r="157">
      <c r="A157" s="15"/>
      <c r="B157" s="15"/>
      <c r="C157" s="15"/>
      <c r="D157" s="15"/>
      <c r="E157" s="15"/>
      <c r="F157" s="305"/>
      <c r="G157" s="15"/>
      <c r="H157" s="15"/>
      <c r="I157" s="15"/>
      <c r="J157" s="15"/>
      <c r="K157" s="15"/>
      <c r="L157" s="15"/>
      <c r="M157" s="96"/>
      <c r="N157" s="15"/>
      <c r="O157" s="15"/>
      <c r="P157" s="15"/>
      <c r="Q157" s="15"/>
      <c r="R157" s="96"/>
    </row>
    <row r="158">
      <c r="A158" s="15"/>
      <c r="B158" s="15"/>
      <c r="C158" s="15"/>
      <c r="D158" s="15"/>
      <c r="E158" s="15"/>
      <c r="F158" s="305"/>
      <c r="G158" s="15"/>
      <c r="H158" s="15"/>
      <c r="I158" s="15"/>
      <c r="J158" s="15"/>
      <c r="K158" s="15"/>
      <c r="L158" s="15"/>
      <c r="M158" s="96"/>
      <c r="N158" s="15"/>
      <c r="O158" s="15"/>
      <c r="P158" s="15"/>
      <c r="Q158" s="15"/>
      <c r="R158" s="96"/>
    </row>
    <row r="159">
      <c r="A159" s="15"/>
      <c r="B159" s="15"/>
      <c r="C159" s="15"/>
      <c r="D159" s="15"/>
      <c r="E159" s="15"/>
      <c r="F159" s="305"/>
      <c r="G159" s="15"/>
      <c r="H159" s="15"/>
      <c r="I159" s="15"/>
      <c r="J159" s="15"/>
      <c r="K159" s="15"/>
      <c r="L159" s="15"/>
      <c r="M159" s="96"/>
      <c r="N159" s="15"/>
      <c r="O159" s="15"/>
      <c r="P159" s="15"/>
      <c r="Q159" s="15"/>
      <c r="R159" s="96"/>
    </row>
    <row r="160">
      <c r="A160" s="15"/>
      <c r="B160" s="15"/>
      <c r="C160" s="15"/>
      <c r="D160" s="15"/>
      <c r="E160" s="15"/>
      <c r="F160" s="305"/>
      <c r="G160" s="15"/>
      <c r="H160" s="15"/>
      <c r="I160" s="15"/>
      <c r="J160" s="15"/>
      <c r="K160" s="15"/>
      <c r="L160" s="15"/>
      <c r="M160" s="96"/>
      <c r="N160" s="15"/>
      <c r="O160" s="15"/>
      <c r="P160" s="15"/>
      <c r="Q160" s="15"/>
      <c r="R160" s="96"/>
    </row>
    <row r="161">
      <c r="A161" s="15"/>
      <c r="B161" s="15"/>
      <c r="C161" s="15"/>
      <c r="D161" s="15"/>
      <c r="E161" s="15"/>
      <c r="F161" s="305"/>
      <c r="G161" s="15"/>
      <c r="H161" s="15"/>
      <c r="I161" s="15"/>
      <c r="J161" s="15"/>
      <c r="K161" s="15"/>
      <c r="L161" s="15"/>
      <c r="M161" s="96"/>
      <c r="N161" s="15"/>
      <c r="O161" s="15"/>
      <c r="P161" s="15"/>
      <c r="Q161" s="15"/>
      <c r="R161" s="96"/>
    </row>
    <row r="162">
      <c r="A162" s="15"/>
      <c r="B162" s="15"/>
      <c r="C162" s="15"/>
      <c r="D162" s="15"/>
      <c r="E162" s="15"/>
      <c r="F162" s="305"/>
      <c r="G162" s="15"/>
      <c r="H162" s="15"/>
      <c r="I162" s="15"/>
      <c r="J162" s="15"/>
      <c r="K162" s="15"/>
      <c r="L162" s="15"/>
      <c r="M162" s="96"/>
      <c r="N162" s="15"/>
      <c r="O162" s="15"/>
      <c r="P162" s="15"/>
      <c r="Q162" s="15"/>
      <c r="R162" s="96"/>
    </row>
    <row r="163">
      <c r="A163" s="15"/>
      <c r="B163" s="15"/>
      <c r="C163" s="15"/>
      <c r="D163" s="15"/>
      <c r="E163" s="15"/>
      <c r="F163" s="305"/>
      <c r="G163" s="15"/>
      <c r="H163" s="15"/>
      <c r="I163" s="15"/>
      <c r="J163" s="15"/>
      <c r="K163" s="15"/>
      <c r="L163" s="15"/>
      <c r="M163" s="96"/>
      <c r="N163" s="15"/>
      <c r="O163" s="15"/>
      <c r="P163" s="15"/>
      <c r="Q163" s="15"/>
      <c r="R163" s="96"/>
    </row>
    <row r="164">
      <c r="A164" s="15"/>
      <c r="B164" s="15"/>
      <c r="C164" s="15"/>
      <c r="D164" s="15"/>
      <c r="E164" s="15"/>
      <c r="F164" s="305"/>
      <c r="G164" s="15"/>
      <c r="H164" s="15"/>
      <c r="I164" s="15"/>
      <c r="J164" s="15"/>
      <c r="K164" s="15"/>
      <c r="L164" s="15"/>
      <c r="M164" s="96"/>
      <c r="N164" s="15"/>
      <c r="O164" s="15"/>
      <c r="P164" s="15"/>
      <c r="Q164" s="15"/>
      <c r="R164" s="96"/>
    </row>
    <row r="165">
      <c r="A165" s="15"/>
      <c r="B165" s="15"/>
      <c r="C165" s="15"/>
      <c r="D165" s="15"/>
      <c r="E165" s="15"/>
      <c r="F165" s="305"/>
      <c r="G165" s="15"/>
      <c r="H165" s="15"/>
      <c r="I165" s="15"/>
      <c r="J165" s="15"/>
      <c r="K165" s="15"/>
      <c r="L165" s="15"/>
      <c r="M165" s="96"/>
      <c r="N165" s="15"/>
      <c r="O165" s="15"/>
      <c r="P165" s="15"/>
      <c r="Q165" s="15"/>
      <c r="R165" s="96"/>
    </row>
    <row r="166">
      <c r="A166" s="15"/>
      <c r="B166" s="15"/>
      <c r="C166" s="15"/>
      <c r="D166" s="15"/>
      <c r="E166" s="15"/>
      <c r="F166" s="305"/>
      <c r="G166" s="15"/>
      <c r="H166" s="15"/>
      <c r="I166" s="15"/>
      <c r="J166" s="15"/>
      <c r="K166" s="15"/>
      <c r="L166" s="15"/>
      <c r="M166" s="96"/>
      <c r="N166" s="15"/>
      <c r="O166" s="15"/>
      <c r="P166" s="15"/>
      <c r="Q166" s="15"/>
      <c r="R166" s="96"/>
    </row>
    <row r="167">
      <c r="A167" s="15"/>
      <c r="B167" s="15"/>
      <c r="C167" s="15"/>
      <c r="D167" s="15"/>
      <c r="E167" s="15"/>
      <c r="F167" s="305"/>
      <c r="G167" s="15"/>
      <c r="H167" s="15"/>
      <c r="I167" s="15"/>
      <c r="J167" s="15"/>
      <c r="K167" s="15"/>
      <c r="L167" s="15"/>
      <c r="M167" s="96"/>
      <c r="N167" s="15"/>
      <c r="O167" s="15"/>
      <c r="P167" s="15"/>
      <c r="Q167" s="15"/>
      <c r="R167" s="96"/>
    </row>
    <row r="168">
      <c r="A168" s="15"/>
      <c r="B168" s="15"/>
      <c r="C168" s="15"/>
      <c r="D168" s="15"/>
      <c r="E168" s="15"/>
      <c r="F168" s="305"/>
      <c r="G168" s="15"/>
      <c r="H168" s="15"/>
      <c r="I168" s="15"/>
      <c r="J168" s="15"/>
      <c r="K168" s="15"/>
      <c r="L168" s="15"/>
      <c r="M168" s="96"/>
      <c r="N168" s="15"/>
      <c r="O168" s="15"/>
      <c r="P168" s="15"/>
      <c r="Q168" s="15"/>
      <c r="R168" s="96"/>
    </row>
    <row r="169">
      <c r="A169" s="15"/>
      <c r="B169" s="15"/>
      <c r="C169" s="15"/>
      <c r="D169" s="15"/>
      <c r="E169" s="15"/>
      <c r="F169" s="305"/>
      <c r="G169" s="15"/>
      <c r="H169" s="15"/>
      <c r="I169" s="15"/>
      <c r="J169" s="15"/>
      <c r="K169" s="15"/>
      <c r="L169" s="15"/>
      <c r="M169" s="96"/>
      <c r="N169" s="15"/>
      <c r="O169" s="15"/>
      <c r="P169" s="15"/>
      <c r="Q169" s="15"/>
      <c r="R169" s="96"/>
    </row>
    <row r="170">
      <c r="A170" s="15"/>
      <c r="B170" s="15"/>
      <c r="C170" s="15"/>
      <c r="D170" s="15"/>
      <c r="E170" s="15"/>
      <c r="F170" s="305"/>
      <c r="G170" s="15"/>
      <c r="H170" s="15"/>
      <c r="I170" s="15"/>
      <c r="J170" s="15"/>
      <c r="K170" s="15"/>
      <c r="L170" s="15"/>
      <c r="M170" s="96"/>
      <c r="N170" s="15"/>
      <c r="O170" s="15"/>
      <c r="P170" s="15"/>
      <c r="Q170" s="15"/>
      <c r="R170" s="96"/>
    </row>
    <row r="171">
      <c r="A171" s="15"/>
      <c r="B171" s="15"/>
      <c r="C171" s="15"/>
      <c r="D171" s="15"/>
      <c r="E171" s="15"/>
      <c r="F171" s="305"/>
      <c r="G171" s="15"/>
      <c r="H171" s="15"/>
      <c r="I171" s="15"/>
      <c r="J171" s="15"/>
      <c r="K171" s="15"/>
      <c r="L171" s="15"/>
      <c r="M171" s="96"/>
      <c r="N171" s="15"/>
      <c r="O171" s="15"/>
      <c r="P171" s="15"/>
      <c r="Q171" s="15"/>
      <c r="R171" s="96"/>
    </row>
    <row r="172">
      <c r="A172" s="15"/>
      <c r="B172" s="15"/>
      <c r="C172" s="15"/>
      <c r="D172" s="15"/>
      <c r="E172" s="15"/>
      <c r="F172" s="305"/>
      <c r="G172" s="15"/>
      <c r="H172" s="15"/>
      <c r="I172" s="15"/>
      <c r="J172" s="15"/>
      <c r="K172" s="15"/>
      <c r="L172" s="15"/>
      <c r="M172" s="96"/>
      <c r="N172" s="15"/>
      <c r="O172" s="15"/>
      <c r="P172" s="15"/>
      <c r="Q172" s="15"/>
      <c r="R172" s="96"/>
    </row>
    <row r="173">
      <c r="A173" s="15"/>
      <c r="B173" s="15"/>
      <c r="C173" s="15"/>
      <c r="D173" s="15"/>
      <c r="E173" s="15"/>
      <c r="F173" s="305"/>
      <c r="G173" s="15"/>
      <c r="H173" s="15"/>
      <c r="I173" s="15"/>
      <c r="J173" s="15"/>
      <c r="K173" s="15"/>
      <c r="L173" s="15"/>
      <c r="M173" s="96"/>
      <c r="N173" s="15"/>
      <c r="O173" s="15"/>
      <c r="P173" s="15"/>
      <c r="Q173" s="15"/>
      <c r="R173" s="96"/>
    </row>
    <row r="174">
      <c r="A174" s="15"/>
      <c r="B174" s="15"/>
      <c r="C174" s="15"/>
      <c r="D174" s="15"/>
      <c r="E174" s="15"/>
      <c r="F174" s="305"/>
      <c r="G174" s="15"/>
      <c r="H174" s="15"/>
      <c r="I174" s="15"/>
      <c r="J174" s="15"/>
      <c r="K174" s="15"/>
      <c r="L174" s="15"/>
      <c r="M174" s="96"/>
      <c r="N174" s="15"/>
      <c r="O174" s="15"/>
      <c r="P174" s="15"/>
      <c r="Q174" s="15"/>
      <c r="R174" s="96"/>
    </row>
    <row r="175">
      <c r="A175" s="15"/>
      <c r="B175" s="15"/>
      <c r="C175" s="15"/>
      <c r="D175" s="15"/>
      <c r="E175" s="15"/>
      <c r="F175" s="305"/>
      <c r="G175" s="15"/>
      <c r="H175" s="15"/>
      <c r="I175" s="15"/>
      <c r="J175" s="15"/>
      <c r="K175" s="15"/>
      <c r="L175" s="15"/>
      <c r="M175" s="96"/>
      <c r="N175" s="15"/>
      <c r="O175" s="15"/>
      <c r="P175" s="15"/>
      <c r="Q175" s="15"/>
      <c r="R175" s="96"/>
    </row>
    <row r="176">
      <c r="A176" s="15"/>
      <c r="B176" s="15"/>
      <c r="C176" s="15"/>
      <c r="D176" s="15"/>
      <c r="E176" s="15"/>
      <c r="F176" s="305"/>
      <c r="G176" s="15"/>
      <c r="H176" s="15"/>
      <c r="I176" s="15"/>
      <c r="J176" s="15"/>
      <c r="K176" s="15"/>
      <c r="L176" s="15"/>
      <c r="M176" s="96"/>
      <c r="N176" s="15"/>
      <c r="O176" s="15"/>
      <c r="P176" s="15"/>
      <c r="Q176" s="15"/>
      <c r="R176" s="96"/>
    </row>
    <row r="177">
      <c r="A177" s="15"/>
      <c r="B177" s="15"/>
      <c r="C177" s="15"/>
      <c r="D177" s="15"/>
      <c r="E177" s="15"/>
      <c r="F177" s="305"/>
      <c r="G177" s="15"/>
      <c r="H177" s="15"/>
      <c r="I177" s="15"/>
      <c r="J177" s="15"/>
      <c r="K177" s="15"/>
      <c r="L177" s="15"/>
      <c r="M177" s="96"/>
      <c r="N177" s="15"/>
      <c r="O177" s="15"/>
      <c r="P177" s="15"/>
      <c r="Q177" s="15"/>
      <c r="R177" s="96"/>
    </row>
    <row r="178">
      <c r="A178" s="15"/>
      <c r="B178" s="15"/>
      <c r="C178" s="15"/>
      <c r="D178" s="15"/>
      <c r="E178" s="15"/>
      <c r="F178" s="305"/>
      <c r="G178" s="15"/>
      <c r="H178" s="15"/>
      <c r="I178" s="15"/>
      <c r="J178" s="15"/>
      <c r="K178" s="15"/>
      <c r="L178" s="15"/>
      <c r="M178" s="96"/>
      <c r="N178" s="15"/>
      <c r="O178" s="15"/>
      <c r="P178" s="15"/>
      <c r="Q178" s="15"/>
      <c r="R178" s="96"/>
    </row>
    <row r="179">
      <c r="A179" s="15"/>
      <c r="B179" s="15"/>
      <c r="C179" s="15"/>
      <c r="D179" s="15"/>
      <c r="E179" s="15"/>
      <c r="F179" s="305"/>
      <c r="G179" s="15"/>
      <c r="H179" s="15"/>
      <c r="I179" s="15"/>
      <c r="J179" s="15"/>
      <c r="K179" s="15"/>
      <c r="L179" s="15"/>
      <c r="M179" s="96"/>
      <c r="N179" s="15"/>
      <c r="O179" s="15"/>
      <c r="P179" s="15"/>
      <c r="Q179" s="15"/>
      <c r="R179" s="96"/>
    </row>
    <row r="180">
      <c r="A180" s="15"/>
      <c r="B180" s="15"/>
      <c r="C180" s="15"/>
      <c r="D180" s="15"/>
      <c r="E180" s="15"/>
      <c r="F180" s="305"/>
      <c r="G180" s="15"/>
      <c r="H180" s="15"/>
      <c r="I180" s="15"/>
      <c r="J180" s="15"/>
      <c r="K180" s="15"/>
      <c r="L180" s="15"/>
      <c r="M180" s="96"/>
      <c r="N180" s="15"/>
      <c r="O180" s="15"/>
      <c r="P180" s="15"/>
      <c r="Q180" s="15"/>
      <c r="R180" s="96"/>
    </row>
    <row r="181">
      <c r="A181" s="15"/>
      <c r="B181" s="15"/>
      <c r="C181" s="15"/>
      <c r="D181" s="15"/>
      <c r="E181" s="15"/>
      <c r="F181" s="305"/>
      <c r="G181" s="15"/>
      <c r="H181" s="15"/>
      <c r="I181" s="15"/>
      <c r="J181" s="15"/>
      <c r="K181" s="15"/>
      <c r="L181" s="15"/>
      <c r="M181" s="96"/>
      <c r="N181" s="15"/>
      <c r="O181" s="15"/>
      <c r="P181" s="15"/>
      <c r="Q181" s="15"/>
      <c r="R181" s="96"/>
    </row>
    <row r="182">
      <c r="A182" s="15"/>
      <c r="B182" s="15"/>
      <c r="C182" s="15"/>
      <c r="D182" s="15"/>
      <c r="E182" s="15"/>
      <c r="F182" s="305"/>
      <c r="G182" s="15"/>
      <c r="H182" s="15"/>
      <c r="I182" s="15"/>
      <c r="J182" s="15"/>
      <c r="K182" s="15"/>
      <c r="L182" s="15"/>
      <c r="M182" s="96"/>
      <c r="N182" s="15"/>
      <c r="O182" s="15"/>
      <c r="P182" s="15"/>
      <c r="Q182" s="15"/>
      <c r="R182" s="96"/>
    </row>
    <row r="183">
      <c r="A183" s="15"/>
      <c r="B183" s="15"/>
      <c r="C183" s="15"/>
      <c r="D183" s="15"/>
      <c r="E183" s="15"/>
      <c r="F183" s="305"/>
      <c r="G183" s="15"/>
      <c r="H183" s="15"/>
      <c r="I183" s="15"/>
      <c r="J183" s="15"/>
      <c r="K183" s="15"/>
      <c r="L183" s="15"/>
      <c r="M183" s="96"/>
      <c r="N183" s="15"/>
      <c r="O183" s="15"/>
      <c r="P183" s="15"/>
      <c r="Q183" s="15"/>
      <c r="R183" s="96"/>
    </row>
    <row r="184">
      <c r="A184" s="15"/>
      <c r="B184" s="15"/>
      <c r="C184" s="15"/>
      <c r="D184" s="15"/>
      <c r="E184" s="15"/>
      <c r="F184" s="305"/>
      <c r="G184" s="15"/>
      <c r="H184" s="15"/>
      <c r="I184" s="15"/>
      <c r="J184" s="15"/>
      <c r="K184" s="15"/>
      <c r="L184" s="15"/>
      <c r="M184" s="96"/>
      <c r="N184" s="15"/>
      <c r="O184" s="15"/>
      <c r="P184" s="15"/>
      <c r="Q184" s="15"/>
      <c r="R184" s="96"/>
    </row>
    <row r="185">
      <c r="A185" s="15"/>
      <c r="B185" s="15"/>
      <c r="C185" s="15"/>
      <c r="D185" s="15"/>
      <c r="E185" s="15"/>
      <c r="F185" s="305"/>
      <c r="G185" s="15"/>
      <c r="H185" s="15"/>
      <c r="I185" s="15"/>
      <c r="J185" s="15"/>
      <c r="K185" s="15"/>
      <c r="L185" s="15"/>
      <c r="M185" s="96"/>
      <c r="N185" s="15"/>
      <c r="O185" s="15"/>
      <c r="P185" s="15"/>
      <c r="Q185" s="15"/>
      <c r="R185" s="96"/>
    </row>
    <row r="186">
      <c r="A186" s="15"/>
      <c r="B186" s="15"/>
      <c r="C186" s="15"/>
      <c r="D186" s="15"/>
      <c r="E186" s="15"/>
      <c r="F186" s="305"/>
      <c r="G186" s="15"/>
      <c r="H186" s="15"/>
      <c r="I186" s="15"/>
      <c r="J186" s="15"/>
      <c r="K186" s="15"/>
      <c r="L186" s="15"/>
      <c r="M186" s="96"/>
      <c r="N186" s="15"/>
      <c r="O186" s="15"/>
      <c r="P186" s="15"/>
      <c r="Q186" s="15"/>
      <c r="R186" s="96"/>
    </row>
    <row r="187">
      <c r="A187" s="15"/>
      <c r="B187" s="15"/>
      <c r="C187" s="15"/>
      <c r="D187" s="15"/>
      <c r="E187" s="15"/>
      <c r="F187" s="305"/>
      <c r="G187" s="15"/>
      <c r="H187" s="15"/>
      <c r="I187" s="15"/>
      <c r="J187" s="15"/>
      <c r="K187" s="15"/>
      <c r="L187" s="15"/>
      <c r="M187" s="96"/>
      <c r="N187" s="15"/>
      <c r="O187" s="15"/>
      <c r="P187" s="15"/>
      <c r="Q187" s="15"/>
      <c r="R187" s="96"/>
    </row>
    <row r="188">
      <c r="A188" s="15"/>
      <c r="B188" s="15"/>
      <c r="C188" s="15"/>
      <c r="D188" s="15"/>
      <c r="E188" s="15"/>
      <c r="F188" s="305"/>
      <c r="G188" s="15"/>
      <c r="H188" s="15"/>
      <c r="I188" s="15"/>
      <c r="J188" s="15"/>
      <c r="K188" s="15"/>
      <c r="L188" s="15"/>
      <c r="M188" s="96"/>
      <c r="N188" s="15"/>
      <c r="O188" s="15"/>
      <c r="P188" s="15"/>
      <c r="Q188" s="15"/>
      <c r="R188" s="96"/>
    </row>
    <row r="189">
      <c r="A189" s="15"/>
      <c r="B189" s="15"/>
      <c r="C189" s="15"/>
      <c r="D189" s="15"/>
      <c r="E189" s="15"/>
      <c r="F189" s="305"/>
      <c r="G189" s="15"/>
      <c r="H189" s="15"/>
      <c r="I189" s="15"/>
      <c r="J189" s="15"/>
      <c r="K189" s="15"/>
      <c r="L189" s="15"/>
      <c r="M189" s="96"/>
      <c r="N189" s="15"/>
      <c r="O189" s="15"/>
      <c r="P189" s="15"/>
      <c r="Q189" s="15"/>
      <c r="R189" s="96"/>
    </row>
    <row r="190">
      <c r="A190" s="15"/>
      <c r="B190" s="15"/>
      <c r="C190" s="15"/>
      <c r="D190" s="15"/>
      <c r="E190" s="15"/>
      <c r="F190" s="305"/>
      <c r="G190" s="15"/>
      <c r="H190" s="15"/>
      <c r="I190" s="15"/>
      <c r="J190" s="15"/>
      <c r="K190" s="15"/>
      <c r="L190" s="15"/>
      <c r="M190" s="96"/>
      <c r="N190" s="15"/>
      <c r="O190" s="15"/>
      <c r="P190" s="15"/>
      <c r="Q190" s="15"/>
      <c r="R190" s="96"/>
    </row>
    <row r="191">
      <c r="A191" s="15"/>
      <c r="B191" s="15"/>
      <c r="C191" s="15"/>
      <c r="D191" s="15"/>
      <c r="E191" s="15"/>
      <c r="F191" s="305"/>
      <c r="G191" s="15"/>
      <c r="H191" s="15"/>
      <c r="I191" s="15"/>
      <c r="J191" s="15"/>
      <c r="K191" s="15"/>
      <c r="L191" s="15"/>
      <c r="M191" s="96"/>
      <c r="N191" s="15"/>
      <c r="O191" s="15"/>
      <c r="P191" s="15"/>
      <c r="Q191" s="15"/>
      <c r="R191" s="96"/>
    </row>
    <row r="192">
      <c r="A192" s="15"/>
      <c r="B192" s="15"/>
      <c r="C192" s="15"/>
      <c r="D192" s="15"/>
      <c r="E192" s="15"/>
      <c r="F192" s="305"/>
      <c r="G192" s="15"/>
      <c r="H192" s="15"/>
      <c r="I192" s="15"/>
      <c r="J192" s="15"/>
      <c r="K192" s="15"/>
      <c r="L192" s="15"/>
      <c r="M192" s="96"/>
      <c r="N192" s="15"/>
      <c r="O192" s="15"/>
      <c r="P192" s="15"/>
      <c r="Q192" s="15"/>
      <c r="R192" s="96"/>
    </row>
    <row r="193">
      <c r="A193" s="15"/>
      <c r="B193" s="15"/>
      <c r="C193" s="15"/>
      <c r="D193" s="15"/>
      <c r="E193" s="15"/>
      <c r="F193" s="305"/>
      <c r="G193" s="15"/>
      <c r="H193" s="15"/>
      <c r="I193" s="15"/>
      <c r="J193" s="15"/>
      <c r="K193" s="15"/>
      <c r="L193" s="15"/>
      <c r="M193" s="96"/>
      <c r="N193" s="15"/>
      <c r="O193" s="15"/>
      <c r="P193" s="15"/>
      <c r="Q193" s="15"/>
      <c r="R193" s="96"/>
    </row>
    <row r="194">
      <c r="A194" s="15"/>
      <c r="B194" s="15"/>
      <c r="C194" s="15"/>
      <c r="D194" s="15"/>
      <c r="E194" s="15"/>
      <c r="F194" s="305"/>
      <c r="G194" s="15"/>
      <c r="H194" s="15"/>
      <c r="I194" s="15"/>
      <c r="J194" s="15"/>
      <c r="K194" s="15"/>
      <c r="L194" s="15"/>
      <c r="M194" s="96"/>
      <c r="N194" s="15"/>
      <c r="O194" s="15"/>
      <c r="P194" s="15"/>
      <c r="Q194" s="15"/>
      <c r="R194" s="96"/>
    </row>
    <row r="195">
      <c r="A195" s="15"/>
      <c r="B195" s="15"/>
      <c r="C195" s="15"/>
      <c r="D195" s="15"/>
      <c r="E195" s="15"/>
      <c r="F195" s="305"/>
      <c r="G195" s="15"/>
      <c r="H195" s="15"/>
      <c r="I195" s="15"/>
      <c r="J195" s="15"/>
      <c r="K195" s="15"/>
      <c r="L195" s="15"/>
      <c r="M195" s="96"/>
      <c r="N195" s="15"/>
      <c r="O195" s="15"/>
      <c r="P195" s="15"/>
      <c r="Q195" s="15"/>
      <c r="R195" s="96"/>
    </row>
    <row r="196">
      <c r="A196" s="15"/>
      <c r="B196" s="15"/>
      <c r="C196" s="15"/>
      <c r="D196" s="15"/>
      <c r="E196" s="15"/>
      <c r="F196" s="305"/>
      <c r="G196" s="15"/>
      <c r="H196" s="15"/>
      <c r="I196" s="15"/>
      <c r="J196" s="15"/>
      <c r="K196" s="15"/>
      <c r="L196" s="15"/>
      <c r="M196" s="96"/>
      <c r="N196" s="15"/>
      <c r="O196" s="15"/>
      <c r="P196" s="15"/>
      <c r="Q196" s="15"/>
      <c r="R196" s="96"/>
    </row>
    <row r="197">
      <c r="A197" s="15"/>
      <c r="B197" s="15"/>
      <c r="C197" s="15"/>
      <c r="D197" s="15"/>
      <c r="E197" s="15"/>
      <c r="F197" s="305"/>
      <c r="G197" s="15"/>
      <c r="H197" s="15"/>
      <c r="I197" s="15"/>
      <c r="J197" s="15"/>
      <c r="K197" s="15"/>
      <c r="L197" s="15"/>
      <c r="M197" s="96"/>
      <c r="N197" s="15"/>
      <c r="O197" s="15"/>
      <c r="P197" s="15"/>
      <c r="Q197" s="15"/>
      <c r="R197" s="96"/>
    </row>
    <row r="198">
      <c r="A198" s="15"/>
      <c r="B198" s="15"/>
      <c r="C198" s="15"/>
      <c r="D198" s="15"/>
      <c r="E198" s="15"/>
      <c r="F198" s="305"/>
      <c r="G198" s="15"/>
      <c r="H198" s="15"/>
      <c r="I198" s="15"/>
      <c r="J198" s="15"/>
      <c r="K198" s="15"/>
      <c r="L198" s="15"/>
      <c r="M198" s="96"/>
      <c r="N198" s="15"/>
      <c r="O198" s="15"/>
      <c r="P198" s="15"/>
      <c r="Q198" s="15"/>
      <c r="R198" s="96"/>
    </row>
    <row r="199">
      <c r="A199" s="15"/>
      <c r="B199" s="15"/>
      <c r="C199" s="15"/>
      <c r="D199" s="15"/>
      <c r="E199" s="15"/>
      <c r="F199" s="305"/>
      <c r="G199" s="15"/>
      <c r="H199" s="15"/>
      <c r="I199" s="15"/>
      <c r="J199" s="15"/>
      <c r="K199" s="15"/>
      <c r="L199" s="15"/>
      <c r="M199" s="96"/>
      <c r="N199" s="15"/>
      <c r="O199" s="15"/>
      <c r="P199" s="15"/>
      <c r="Q199" s="15"/>
      <c r="R199" s="96"/>
    </row>
    <row r="200">
      <c r="A200" s="15"/>
      <c r="B200" s="15"/>
      <c r="C200" s="15"/>
      <c r="D200" s="15"/>
      <c r="E200" s="15"/>
      <c r="F200" s="305"/>
      <c r="G200" s="15"/>
      <c r="H200" s="15"/>
      <c r="I200" s="15"/>
      <c r="J200" s="15"/>
      <c r="K200" s="15"/>
      <c r="L200" s="15"/>
      <c r="M200" s="96"/>
      <c r="N200" s="15"/>
      <c r="O200" s="15"/>
      <c r="P200" s="15"/>
      <c r="Q200" s="15"/>
      <c r="R200" s="96"/>
    </row>
    <row r="201">
      <c r="A201" s="15"/>
      <c r="B201" s="15"/>
      <c r="C201" s="15"/>
      <c r="D201" s="15"/>
      <c r="E201" s="15"/>
      <c r="F201" s="305"/>
      <c r="G201" s="15"/>
      <c r="H201" s="15"/>
      <c r="I201" s="15"/>
      <c r="J201" s="15"/>
      <c r="K201" s="15"/>
      <c r="L201" s="15"/>
      <c r="M201" s="96"/>
      <c r="N201" s="15"/>
      <c r="O201" s="15"/>
      <c r="P201" s="15"/>
      <c r="Q201" s="15"/>
      <c r="R201" s="96"/>
    </row>
    <row r="202">
      <c r="A202" s="15"/>
      <c r="B202" s="15"/>
      <c r="C202" s="15"/>
      <c r="D202" s="15"/>
      <c r="E202" s="15"/>
      <c r="F202" s="305"/>
      <c r="G202" s="15"/>
      <c r="H202" s="15"/>
      <c r="I202" s="15"/>
      <c r="J202" s="15"/>
      <c r="K202" s="15"/>
      <c r="L202" s="15"/>
      <c r="M202" s="96"/>
      <c r="N202" s="15"/>
      <c r="O202" s="15"/>
      <c r="P202" s="15"/>
      <c r="Q202" s="15"/>
      <c r="R202" s="96"/>
    </row>
    <row r="203">
      <c r="A203" s="15"/>
      <c r="B203" s="15"/>
      <c r="C203" s="15"/>
      <c r="D203" s="15"/>
      <c r="E203" s="15"/>
      <c r="F203" s="305"/>
      <c r="G203" s="15"/>
      <c r="H203" s="15"/>
      <c r="I203" s="15"/>
      <c r="J203" s="15"/>
      <c r="K203" s="15"/>
      <c r="L203" s="15"/>
      <c r="M203" s="96"/>
      <c r="N203" s="15"/>
      <c r="O203" s="15"/>
      <c r="P203" s="15"/>
      <c r="Q203" s="15"/>
      <c r="R203" s="96"/>
    </row>
    <row r="204">
      <c r="A204" s="15"/>
      <c r="B204" s="15"/>
      <c r="C204" s="15"/>
      <c r="D204" s="15"/>
      <c r="E204" s="15"/>
      <c r="F204" s="305"/>
      <c r="G204" s="15"/>
      <c r="H204" s="15"/>
      <c r="I204" s="15"/>
      <c r="J204" s="15"/>
      <c r="K204" s="15"/>
      <c r="L204" s="15"/>
      <c r="M204" s="96"/>
      <c r="N204" s="15"/>
      <c r="O204" s="15"/>
      <c r="P204" s="15"/>
      <c r="Q204" s="15"/>
      <c r="R204" s="96"/>
    </row>
    <row r="205">
      <c r="A205" s="15"/>
      <c r="B205" s="15"/>
      <c r="C205" s="15"/>
      <c r="D205" s="15"/>
      <c r="E205" s="15"/>
      <c r="F205" s="305"/>
      <c r="G205" s="15"/>
      <c r="H205" s="15"/>
      <c r="I205" s="15"/>
      <c r="J205" s="15"/>
      <c r="K205" s="15"/>
      <c r="L205" s="15"/>
      <c r="M205" s="96"/>
      <c r="N205" s="15"/>
      <c r="O205" s="15"/>
      <c r="P205" s="15"/>
      <c r="Q205" s="15"/>
      <c r="R205" s="96"/>
    </row>
    <row r="206">
      <c r="A206" s="15"/>
      <c r="B206" s="15"/>
      <c r="C206" s="15"/>
      <c r="D206" s="15"/>
      <c r="E206" s="15"/>
      <c r="F206" s="305"/>
      <c r="G206" s="15"/>
      <c r="H206" s="15"/>
      <c r="I206" s="15"/>
      <c r="J206" s="15"/>
      <c r="K206" s="15"/>
      <c r="L206" s="15"/>
      <c r="M206" s="96"/>
      <c r="N206" s="15"/>
      <c r="O206" s="15"/>
      <c r="P206" s="15"/>
      <c r="Q206" s="15"/>
      <c r="R206" s="96"/>
    </row>
    <row r="207">
      <c r="A207" s="15"/>
      <c r="B207" s="15"/>
      <c r="C207" s="15"/>
      <c r="D207" s="15"/>
      <c r="E207" s="15"/>
      <c r="F207" s="305"/>
      <c r="G207" s="15"/>
      <c r="H207" s="15"/>
      <c r="I207" s="15"/>
      <c r="J207" s="15"/>
      <c r="K207" s="15"/>
      <c r="L207" s="15"/>
      <c r="M207" s="96"/>
      <c r="N207" s="15"/>
      <c r="O207" s="15"/>
      <c r="P207" s="15"/>
      <c r="Q207" s="15"/>
      <c r="R207" s="96"/>
    </row>
    <row r="208">
      <c r="A208" s="15"/>
      <c r="B208" s="15"/>
      <c r="C208" s="15"/>
      <c r="D208" s="15"/>
      <c r="E208" s="15"/>
      <c r="F208" s="305"/>
      <c r="G208" s="15"/>
      <c r="H208" s="15"/>
      <c r="I208" s="15"/>
      <c r="J208" s="15"/>
      <c r="K208" s="15"/>
      <c r="L208" s="15"/>
      <c r="M208" s="96"/>
      <c r="N208" s="15"/>
      <c r="O208" s="15"/>
      <c r="P208" s="15"/>
      <c r="Q208" s="15"/>
      <c r="R208" s="96"/>
    </row>
    <row r="209">
      <c r="A209" s="15"/>
      <c r="B209" s="15"/>
      <c r="C209" s="15"/>
      <c r="D209" s="15"/>
      <c r="E209" s="15"/>
      <c r="F209" s="305"/>
      <c r="G209" s="15"/>
      <c r="H209" s="15"/>
      <c r="I209" s="15"/>
      <c r="J209" s="15"/>
      <c r="K209" s="15"/>
      <c r="L209" s="15"/>
      <c r="M209" s="96"/>
      <c r="N209" s="15"/>
      <c r="O209" s="15"/>
      <c r="P209" s="15"/>
      <c r="Q209" s="15"/>
      <c r="R209" s="96"/>
    </row>
    <row r="210">
      <c r="A210" s="15"/>
      <c r="B210" s="15"/>
      <c r="C210" s="15"/>
      <c r="D210" s="15"/>
      <c r="E210" s="15"/>
      <c r="F210" s="305"/>
      <c r="G210" s="15"/>
      <c r="H210" s="15"/>
      <c r="I210" s="15"/>
      <c r="J210" s="15"/>
      <c r="K210" s="15"/>
      <c r="L210" s="15"/>
      <c r="M210" s="96"/>
      <c r="N210" s="15"/>
      <c r="O210" s="15"/>
      <c r="P210" s="15"/>
      <c r="Q210" s="15"/>
      <c r="R210" s="96"/>
    </row>
    <row r="211">
      <c r="A211" s="15"/>
      <c r="B211" s="15"/>
      <c r="C211" s="15"/>
      <c r="D211" s="15"/>
      <c r="E211" s="15"/>
      <c r="F211" s="305"/>
      <c r="G211" s="15"/>
      <c r="H211" s="15"/>
      <c r="I211" s="15"/>
      <c r="J211" s="15"/>
      <c r="K211" s="15"/>
      <c r="L211" s="15"/>
      <c r="M211" s="96"/>
      <c r="N211" s="15"/>
      <c r="O211" s="15"/>
      <c r="P211" s="15"/>
      <c r="Q211" s="15"/>
      <c r="R211" s="96"/>
    </row>
    <row r="212">
      <c r="A212" s="15"/>
      <c r="B212" s="15"/>
      <c r="C212" s="15"/>
      <c r="D212" s="15"/>
      <c r="E212" s="15"/>
      <c r="F212" s="305"/>
      <c r="G212" s="15"/>
      <c r="H212" s="15"/>
      <c r="I212" s="15"/>
      <c r="J212" s="15"/>
      <c r="K212" s="15"/>
      <c r="L212" s="15"/>
      <c r="M212" s="96"/>
      <c r="N212" s="15"/>
      <c r="O212" s="15"/>
      <c r="P212" s="15"/>
      <c r="Q212" s="15"/>
      <c r="R212" s="96"/>
    </row>
    <row r="213">
      <c r="A213" s="15"/>
      <c r="B213" s="15"/>
      <c r="C213" s="15"/>
      <c r="D213" s="15"/>
      <c r="E213" s="15"/>
      <c r="F213" s="305"/>
      <c r="G213" s="15"/>
      <c r="H213" s="15"/>
      <c r="I213" s="15"/>
      <c r="J213" s="15"/>
      <c r="K213" s="15"/>
      <c r="L213" s="15"/>
      <c r="M213" s="96"/>
      <c r="N213" s="15"/>
      <c r="O213" s="15"/>
      <c r="P213" s="15"/>
      <c r="Q213" s="15"/>
      <c r="R213" s="96"/>
    </row>
    <row r="214">
      <c r="A214" s="15"/>
      <c r="B214" s="15"/>
      <c r="C214" s="15"/>
      <c r="D214" s="15"/>
      <c r="E214" s="15"/>
      <c r="F214" s="305"/>
      <c r="G214" s="15"/>
      <c r="H214" s="15"/>
      <c r="I214" s="15"/>
      <c r="J214" s="15"/>
      <c r="K214" s="15"/>
      <c r="L214" s="15"/>
      <c r="M214" s="96"/>
      <c r="N214" s="15"/>
      <c r="O214" s="15"/>
      <c r="P214" s="15"/>
      <c r="Q214" s="15"/>
      <c r="R214" s="96"/>
    </row>
    <row r="215">
      <c r="A215" s="15"/>
      <c r="B215" s="15"/>
      <c r="C215" s="15"/>
      <c r="D215" s="15"/>
      <c r="E215" s="15"/>
      <c r="F215" s="305"/>
      <c r="G215" s="15"/>
      <c r="H215" s="15"/>
      <c r="I215" s="15"/>
      <c r="J215" s="15"/>
      <c r="K215" s="15"/>
      <c r="L215" s="15"/>
      <c r="M215" s="96"/>
      <c r="N215" s="15"/>
      <c r="O215" s="15"/>
      <c r="P215" s="15"/>
      <c r="Q215" s="15"/>
      <c r="R215" s="96"/>
    </row>
    <row r="216">
      <c r="A216" s="15"/>
      <c r="B216" s="15"/>
      <c r="C216" s="15"/>
      <c r="D216" s="15"/>
      <c r="E216" s="15"/>
      <c r="F216" s="305"/>
      <c r="G216" s="15"/>
      <c r="H216" s="15"/>
      <c r="I216" s="15"/>
      <c r="J216" s="15"/>
      <c r="K216" s="15"/>
      <c r="L216" s="15"/>
      <c r="M216" s="96"/>
      <c r="N216" s="15"/>
      <c r="O216" s="15"/>
      <c r="P216" s="15"/>
      <c r="Q216" s="15"/>
      <c r="R216" s="96"/>
    </row>
    <row r="217">
      <c r="A217" s="15"/>
      <c r="B217" s="15"/>
      <c r="C217" s="15"/>
      <c r="D217" s="15"/>
      <c r="E217" s="15"/>
      <c r="F217" s="305"/>
      <c r="G217" s="15"/>
      <c r="H217" s="15"/>
      <c r="I217" s="15"/>
      <c r="J217" s="15"/>
      <c r="K217" s="15"/>
      <c r="L217" s="15"/>
      <c r="M217" s="96"/>
      <c r="N217" s="15"/>
      <c r="O217" s="15"/>
      <c r="P217" s="15"/>
      <c r="Q217" s="15"/>
      <c r="R217" s="96"/>
    </row>
    <row r="218">
      <c r="A218" s="15"/>
      <c r="B218" s="15"/>
      <c r="C218" s="15"/>
      <c r="D218" s="15"/>
      <c r="E218" s="15"/>
      <c r="F218" s="305"/>
      <c r="G218" s="15"/>
      <c r="H218" s="15"/>
      <c r="I218" s="15"/>
      <c r="J218" s="15"/>
      <c r="K218" s="15"/>
      <c r="L218" s="15"/>
      <c r="M218" s="96"/>
      <c r="N218" s="15"/>
      <c r="O218" s="15"/>
      <c r="P218" s="15"/>
      <c r="Q218" s="15"/>
      <c r="R218" s="96"/>
    </row>
    <row r="219">
      <c r="A219" s="15"/>
      <c r="B219" s="15"/>
      <c r="C219" s="15"/>
      <c r="D219" s="15"/>
      <c r="E219" s="15"/>
      <c r="F219" s="305"/>
      <c r="G219" s="15"/>
      <c r="H219" s="15"/>
      <c r="I219" s="15"/>
      <c r="J219" s="15"/>
      <c r="K219" s="15"/>
      <c r="L219" s="15"/>
      <c r="M219" s="96"/>
      <c r="N219" s="15"/>
      <c r="O219" s="15"/>
      <c r="P219" s="15"/>
      <c r="Q219" s="15"/>
      <c r="R219" s="96"/>
    </row>
    <row r="220">
      <c r="A220" s="15"/>
      <c r="B220" s="15"/>
      <c r="C220" s="15"/>
      <c r="D220" s="15"/>
      <c r="E220" s="15"/>
      <c r="F220" s="305"/>
      <c r="G220" s="15"/>
      <c r="H220" s="15"/>
      <c r="I220" s="15"/>
      <c r="J220" s="15"/>
      <c r="K220" s="15"/>
      <c r="L220" s="15"/>
      <c r="M220" s="96"/>
      <c r="N220" s="15"/>
      <c r="O220" s="15"/>
      <c r="P220" s="15"/>
      <c r="Q220" s="15"/>
      <c r="R220" s="96"/>
    </row>
    <row r="221">
      <c r="A221" s="15"/>
      <c r="B221" s="15"/>
      <c r="C221" s="15"/>
      <c r="D221" s="15"/>
      <c r="E221" s="15"/>
      <c r="F221" s="305"/>
      <c r="G221" s="15"/>
      <c r="H221" s="15"/>
      <c r="I221" s="15"/>
      <c r="J221" s="15"/>
      <c r="K221" s="15"/>
      <c r="L221" s="15"/>
      <c r="M221" s="96"/>
      <c r="N221" s="15"/>
      <c r="O221" s="15"/>
      <c r="P221" s="15"/>
      <c r="Q221" s="15"/>
      <c r="R221" s="96"/>
    </row>
    <row r="222">
      <c r="A222" s="15"/>
      <c r="B222" s="15"/>
      <c r="C222" s="15"/>
      <c r="D222" s="15"/>
      <c r="E222" s="15"/>
      <c r="F222" s="305"/>
      <c r="G222" s="15"/>
      <c r="H222" s="15"/>
      <c r="I222" s="15"/>
      <c r="J222" s="15"/>
      <c r="K222" s="15"/>
      <c r="L222" s="15"/>
      <c r="M222" s="96"/>
      <c r="N222" s="15"/>
      <c r="O222" s="15"/>
      <c r="P222" s="15"/>
      <c r="Q222" s="15"/>
      <c r="R222" s="96"/>
    </row>
    <row r="223">
      <c r="A223" s="15"/>
      <c r="B223" s="15"/>
      <c r="C223" s="15"/>
      <c r="D223" s="15"/>
      <c r="E223" s="15"/>
      <c r="F223" s="305"/>
      <c r="G223" s="15"/>
      <c r="H223" s="15"/>
      <c r="I223" s="15"/>
      <c r="J223" s="15"/>
      <c r="K223" s="15"/>
      <c r="L223" s="15"/>
      <c r="M223" s="96"/>
      <c r="N223" s="15"/>
      <c r="O223" s="15"/>
      <c r="P223" s="15"/>
      <c r="Q223" s="15"/>
      <c r="R223" s="96"/>
    </row>
    <row r="224">
      <c r="A224" s="15"/>
      <c r="B224" s="15"/>
      <c r="C224" s="15"/>
      <c r="D224" s="15"/>
      <c r="E224" s="15"/>
      <c r="F224" s="305"/>
      <c r="G224" s="15"/>
      <c r="H224" s="15"/>
      <c r="I224" s="15"/>
      <c r="J224" s="15"/>
      <c r="K224" s="15"/>
      <c r="L224" s="15"/>
      <c r="M224" s="96"/>
      <c r="N224" s="15"/>
      <c r="O224" s="15"/>
      <c r="P224" s="15"/>
      <c r="Q224" s="15"/>
      <c r="R224" s="96"/>
    </row>
    <row r="225">
      <c r="A225" s="15"/>
      <c r="B225" s="15"/>
      <c r="C225" s="15"/>
      <c r="D225" s="15"/>
      <c r="E225" s="15"/>
      <c r="F225" s="305"/>
      <c r="G225" s="15"/>
      <c r="H225" s="15"/>
      <c r="I225" s="15"/>
      <c r="J225" s="15"/>
      <c r="K225" s="15"/>
      <c r="L225" s="15"/>
      <c r="M225" s="96"/>
      <c r="N225" s="15"/>
      <c r="O225" s="15"/>
      <c r="P225" s="15"/>
      <c r="Q225" s="15"/>
      <c r="R225" s="96"/>
    </row>
    <row r="226">
      <c r="A226" s="15"/>
      <c r="B226" s="15"/>
      <c r="C226" s="15"/>
      <c r="D226" s="15"/>
      <c r="E226" s="15"/>
      <c r="F226" s="305"/>
      <c r="G226" s="15"/>
      <c r="H226" s="15"/>
      <c r="I226" s="15"/>
      <c r="J226" s="15"/>
      <c r="K226" s="15"/>
      <c r="L226" s="15"/>
      <c r="M226" s="96"/>
      <c r="N226" s="15"/>
      <c r="O226" s="15"/>
      <c r="P226" s="15"/>
      <c r="Q226" s="15"/>
      <c r="R226" s="96"/>
    </row>
    <row r="227">
      <c r="A227" s="15"/>
      <c r="B227" s="15"/>
      <c r="C227" s="15"/>
      <c r="D227" s="15"/>
      <c r="E227" s="15"/>
      <c r="F227" s="305"/>
      <c r="G227" s="15"/>
      <c r="H227" s="15"/>
      <c r="I227" s="15"/>
      <c r="J227" s="15"/>
      <c r="K227" s="15"/>
      <c r="L227" s="15"/>
      <c r="M227" s="96"/>
      <c r="N227" s="15"/>
      <c r="O227" s="15"/>
      <c r="P227" s="15"/>
      <c r="Q227" s="15"/>
      <c r="R227" s="96"/>
    </row>
    <row r="228">
      <c r="A228" s="15"/>
      <c r="B228" s="15"/>
      <c r="C228" s="15"/>
      <c r="D228" s="15"/>
      <c r="E228" s="15"/>
      <c r="F228" s="305"/>
      <c r="G228" s="15"/>
      <c r="H228" s="15"/>
      <c r="I228" s="15"/>
      <c r="J228" s="15"/>
      <c r="K228" s="15"/>
      <c r="L228" s="15"/>
      <c r="M228" s="96"/>
      <c r="N228" s="15"/>
      <c r="O228" s="15"/>
      <c r="P228" s="15"/>
      <c r="Q228" s="15"/>
      <c r="R228" s="96"/>
    </row>
    <row r="229">
      <c r="A229" s="15"/>
      <c r="B229" s="15"/>
      <c r="C229" s="15"/>
      <c r="D229" s="15"/>
      <c r="E229" s="15"/>
      <c r="F229" s="305"/>
      <c r="G229" s="15"/>
      <c r="H229" s="15"/>
      <c r="I229" s="15"/>
      <c r="J229" s="15"/>
      <c r="K229" s="15"/>
      <c r="L229" s="15"/>
      <c r="M229" s="96"/>
      <c r="N229" s="15"/>
      <c r="O229" s="15"/>
      <c r="P229" s="15"/>
      <c r="Q229" s="15"/>
      <c r="R229" s="96"/>
    </row>
    <row r="230">
      <c r="A230" s="15"/>
      <c r="B230" s="15"/>
      <c r="C230" s="15"/>
      <c r="D230" s="15"/>
      <c r="E230" s="15"/>
      <c r="F230" s="305"/>
      <c r="G230" s="15"/>
      <c r="H230" s="15"/>
      <c r="I230" s="15"/>
      <c r="J230" s="15"/>
      <c r="K230" s="15"/>
      <c r="L230" s="15"/>
      <c r="M230" s="96"/>
      <c r="N230" s="15"/>
      <c r="O230" s="15"/>
      <c r="P230" s="15"/>
      <c r="Q230" s="15"/>
      <c r="R230" s="96"/>
    </row>
    <row r="231">
      <c r="A231" s="15"/>
      <c r="B231" s="15"/>
      <c r="C231" s="15"/>
      <c r="D231" s="15"/>
      <c r="E231" s="15"/>
      <c r="F231" s="305"/>
      <c r="G231" s="15"/>
      <c r="H231" s="15"/>
      <c r="I231" s="15"/>
      <c r="J231" s="15"/>
      <c r="K231" s="15"/>
      <c r="L231" s="15"/>
      <c r="M231" s="96"/>
      <c r="N231" s="15"/>
      <c r="O231" s="15"/>
      <c r="P231" s="15"/>
      <c r="Q231" s="15"/>
      <c r="R231" s="96"/>
    </row>
    <row r="232">
      <c r="A232" s="15"/>
      <c r="B232" s="15"/>
      <c r="C232" s="15"/>
      <c r="D232" s="15"/>
      <c r="E232" s="15"/>
      <c r="F232" s="305"/>
      <c r="G232" s="15"/>
      <c r="H232" s="15"/>
      <c r="I232" s="15"/>
      <c r="J232" s="15"/>
      <c r="K232" s="15"/>
      <c r="L232" s="15"/>
      <c r="M232" s="96"/>
      <c r="N232" s="15"/>
      <c r="O232" s="15"/>
      <c r="P232" s="15"/>
      <c r="Q232" s="15"/>
      <c r="R232" s="96"/>
    </row>
    <row r="233">
      <c r="A233" s="15"/>
      <c r="B233" s="15"/>
      <c r="C233" s="15"/>
      <c r="D233" s="15"/>
      <c r="E233" s="15"/>
      <c r="F233" s="305"/>
      <c r="G233" s="15"/>
      <c r="H233" s="15"/>
      <c r="I233" s="15"/>
      <c r="J233" s="15"/>
      <c r="K233" s="15"/>
      <c r="L233" s="15"/>
      <c r="M233" s="96"/>
      <c r="N233" s="15"/>
      <c r="O233" s="15"/>
      <c r="P233" s="15"/>
      <c r="Q233" s="15"/>
      <c r="R233" s="96"/>
    </row>
    <row r="234">
      <c r="A234" s="15"/>
      <c r="B234" s="15"/>
      <c r="C234" s="15"/>
      <c r="D234" s="15"/>
      <c r="E234" s="15"/>
      <c r="F234" s="305"/>
      <c r="G234" s="15"/>
      <c r="H234" s="15"/>
      <c r="I234" s="15"/>
      <c r="J234" s="15"/>
      <c r="K234" s="15"/>
      <c r="L234" s="15"/>
      <c r="M234" s="96"/>
      <c r="N234" s="15"/>
      <c r="O234" s="15"/>
      <c r="P234" s="15"/>
      <c r="Q234" s="15"/>
      <c r="R234" s="96"/>
    </row>
    <row r="235">
      <c r="A235" s="15"/>
      <c r="B235" s="15"/>
      <c r="C235" s="15"/>
      <c r="D235" s="15"/>
      <c r="E235" s="15"/>
      <c r="F235" s="305"/>
      <c r="G235" s="15"/>
      <c r="H235" s="15"/>
      <c r="I235" s="15"/>
      <c r="J235" s="15"/>
      <c r="K235" s="15"/>
      <c r="L235" s="15"/>
      <c r="M235" s="96"/>
      <c r="N235" s="15"/>
      <c r="O235" s="15"/>
      <c r="P235" s="15"/>
      <c r="Q235" s="15"/>
      <c r="R235" s="96"/>
    </row>
    <row r="236">
      <c r="A236" s="15"/>
      <c r="B236" s="15"/>
      <c r="C236" s="15"/>
      <c r="D236" s="15"/>
      <c r="E236" s="15"/>
      <c r="F236" s="305"/>
      <c r="G236" s="15"/>
      <c r="H236" s="15"/>
      <c r="I236" s="15"/>
      <c r="J236" s="15"/>
      <c r="K236" s="15"/>
      <c r="L236" s="15"/>
      <c r="M236" s="96"/>
      <c r="N236" s="15"/>
      <c r="O236" s="15"/>
      <c r="P236" s="15"/>
      <c r="Q236" s="15"/>
      <c r="R236" s="96"/>
    </row>
    <row r="237">
      <c r="A237" s="15"/>
      <c r="B237" s="15"/>
      <c r="C237" s="15"/>
      <c r="D237" s="15"/>
      <c r="E237" s="15"/>
      <c r="F237" s="305"/>
      <c r="G237" s="15"/>
      <c r="H237" s="15"/>
      <c r="I237" s="15"/>
      <c r="J237" s="15"/>
      <c r="K237" s="15"/>
      <c r="L237" s="15"/>
      <c r="M237" s="96"/>
      <c r="N237" s="15"/>
      <c r="O237" s="15"/>
      <c r="P237" s="15"/>
      <c r="Q237" s="15"/>
      <c r="R237" s="96"/>
    </row>
    <row r="238">
      <c r="A238" s="15"/>
      <c r="B238" s="15"/>
      <c r="C238" s="15"/>
      <c r="D238" s="15"/>
      <c r="E238" s="15"/>
      <c r="F238" s="305"/>
      <c r="G238" s="15"/>
      <c r="H238" s="15"/>
      <c r="I238" s="15"/>
      <c r="J238" s="15"/>
      <c r="K238" s="15"/>
      <c r="L238" s="15"/>
      <c r="M238" s="96"/>
      <c r="N238" s="15"/>
      <c r="O238" s="15"/>
      <c r="P238" s="15"/>
      <c r="Q238" s="15"/>
      <c r="R238" s="96"/>
    </row>
    <row r="239">
      <c r="A239" s="15"/>
      <c r="B239" s="15"/>
      <c r="C239" s="15"/>
      <c r="D239" s="15"/>
      <c r="E239" s="15"/>
      <c r="F239" s="305"/>
      <c r="G239" s="15"/>
      <c r="H239" s="15"/>
      <c r="I239" s="15"/>
      <c r="J239" s="15"/>
      <c r="K239" s="15"/>
      <c r="L239" s="15"/>
      <c r="M239" s="96"/>
      <c r="N239" s="15"/>
      <c r="O239" s="15"/>
      <c r="P239" s="15"/>
      <c r="Q239" s="15"/>
      <c r="R239" s="96"/>
    </row>
    <row r="240">
      <c r="A240" s="15"/>
      <c r="B240" s="15"/>
      <c r="C240" s="15"/>
      <c r="D240" s="15"/>
      <c r="E240" s="15"/>
      <c r="F240" s="305"/>
      <c r="G240" s="15"/>
      <c r="H240" s="15"/>
      <c r="I240" s="15"/>
      <c r="J240" s="15"/>
      <c r="K240" s="15"/>
      <c r="L240" s="15"/>
      <c r="M240" s="96"/>
      <c r="N240" s="15"/>
      <c r="O240" s="15"/>
      <c r="P240" s="15"/>
      <c r="Q240" s="15"/>
      <c r="R240" s="96"/>
    </row>
    <row r="241">
      <c r="A241" s="15"/>
      <c r="B241" s="15"/>
      <c r="C241" s="15"/>
      <c r="D241" s="15"/>
      <c r="E241" s="15"/>
      <c r="F241" s="305"/>
      <c r="G241" s="15"/>
      <c r="H241" s="15"/>
      <c r="I241" s="15"/>
      <c r="J241" s="15"/>
      <c r="K241" s="15"/>
      <c r="L241" s="15"/>
      <c r="M241" s="96"/>
      <c r="N241" s="15"/>
      <c r="O241" s="15"/>
      <c r="P241" s="15"/>
      <c r="Q241" s="15"/>
      <c r="R241" s="96"/>
    </row>
    <row r="242">
      <c r="A242" s="15"/>
      <c r="B242" s="15"/>
      <c r="C242" s="15"/>
      <c r="D242" s="15"/>
      <c r="E242" s="15"/>
      <c r="F242" s="305"/>
      <c r="G242" s="15"/>
      <c r="H242" s="15"/>
      <c r="I242" s="15"/>
      <c r="J242" s="15"/>
      <c r="K242" s="15"/>
      <c r="L242" s="15"/>
      <c r="M242" s="96"/>
      <c r="N242" s="15"/>
      <c r="O242" s="15"/>
      <c r="P242" s="15"/>
      <c r="Q242" s="15"/>
      <c r="R242" s="96"/>
    </row>
    <row r="243">
      <c r="A243" s="15"/>
      <c r="B243" s="15"/>
      <c r="C243" s="15"/>
      <c r="D243" s="15"/>
      <c r="E243" s="15"/>
      <c r="F243" s="305"/>
      <c r="G243" s="15"/>
      <c r="H243" s="15"/>
      <c r="I243" s="15"/>
      <c r="J243" s="15"/>
      <c r="K243" s="15"/>
      <c r="L243" s="15"/>
      <c r="M243" s="96"/>
      <c r="N243" s="15"/>
      <c r="O243" s="15"/>
      <c r="P243" s="15"/>
      <c r="Q243" s="15"/>
      <c r="R243" s="96"/>
    </row>
    <row r="244">
      <c r="A244" s="15"/>
      <c r="B244" s="15"/>
      <c r="C244" s="15"/>
      <c r="D244" s="15"/>
      <c r="E244" s="15"/>
      <c r="F244" s="305"/>
      <c r="G244" s="15"/>
      <c r="H244" s="15"/>
      <c r="I244" s="15"/>
      <c r="J244" s="15"/>
      <c r="K244" s="15"/>
      <c r="L244" s="15"/>
      <c r="M244" s="96"/>
      <c r="N244" s="15"/>
      <c r="O244" s="15"/>
      <c r="P244" s="15"/>
      <c r="Q244" s="15"/>
      <c r="R244" s="96"/>
    </row>
    <row r="245">
      <c r="A245" s="15"/>
      <c r="B245" s="15"/>
      <c r="C245" s="15"/>
      <c r="D245" s="15"/>
      <c r="E245" s="15"/>
      <c r="F245" s="305"/>
      <c r="G245" s="15"/>
      <c r="H245" s="15"/>
      <c r="I245" s="15"/>
      <c r="J245" s="15"/>
      <c r="K245" s="15"/>
      <c r="L245" s="15"/>
      <c r="M245" s="96"/>
      <c r="N245" s="15"/>
      <c r="O245" s="15"/>
      <c r="P245" s="15"/>
      <c r="Q245" s="15"/>
      <c r="R245" s="96"/>
    </row>
    <row r="246">
      <c r="A246" s="15"/>
      <c r="B246" s="15"/>
      <c r="C246" s="15"/>
      <c r="D246" s="15"/>
      <c r="E246" s="15"/>
      <c r="F246" s="305"/>
      <c r="G246" s="15"/>
      <c r="H246" s="15"/>
      <c r="I246" s="15"/>
      <c r="J246" s="15"/>
      <c r="K246" s="15"/>
      <c r="L246" s="15"/>
      <c r="M246" s="96"/>
      <c r="N246" s="15"/>
      <c r="O246" s="15"/>
      <c r="P246" s="15"/>
      <c r="Q246" s="15"/>
      <c r="R246" s="96"/>
    </row>
    <row r="247">
      <c r="A247" s="15"/>
      <c r="B247" s="15"/>
      <c r="C247" s="15"/>
      <c r="D247" s="15"/>
      <c r="E247" s="15"/>
      <c r="F247" s="305"/>
      <c r="G247" s="15"/>
      <c r="H247" s="15"/>
      <c r="I247" s="15"/>
      <c r="J247" s="15"/>
      <c r="K247" s="15"/>
      <c r="L247" s="15"/>
      <c r="M247" s="96"/>
      <c r="N247" s="15"/>
      <c r="O247" s="15"/>
      <c r="P247" s="15"/>
      <c r="Q247" s="15"/>
      <c r="R247" s="96"/>
    </row>
    <row r="248">
      <c r="A248" s="15"/>
      <c r="B248" s="15"/>
      <c r="C248" s="15"/>
      <c r="D248" s="15"/>
      <c r="E248" s="15"/>
      <c r="F248" s="305"/>
      <c r="G248" s="15"/>
      <c r="H248" s="15"/>
      <c r="I248" s="15"/>
      <c r="J248" s="15"/>
      <c r="K248" s="15"/>
      <c r="L248" s="15"/>
      <c r="M248" s="96"/>
      <c r="N248" s="15"/>
      <c r="O248" s="15"/>
      <c r="P248" s="15"/>
      <c r="Q248" s="15"/>
      <c r="R248" s="96"/>
    </row>
    <row r="249">
      <c r="A249" s="15"/>
      <c r="B249" s="15"/>
      <c r="C249" s="15"/>
      <c r="D249" s="15"/>
      <c r="E249" s="15"/>
      <c r="F249" s="305"/>
      <c r="G249" s="15"/>
      <c r="H249" s="15"/>
      <c r="I249" s="15"/>
      <c r="J249" s="15"/>
      <c r="K249" s="15"/>
      <c r="L249" s="15"/>
      <c r="M249" s="96"/>
      <c r="N249" s="15"/>
      <c r="O249" s="15"/>
      <c r="P249" s="15"/>
      <c r="Q249" s="15"/>
      <c r="R249" s="96"/>
    </row>
    <row r="250">
      <c r="A250" s="15"/>
      <c r="B250" s="15"/>
      <c r="C250" s="15"/>
      <c r="D250" s="15"/>
      <c r="E250" s="15"/>
      <c r="F250" s="305"/>
      <c r="G250" s="15"/>
      <c r="H250" s="15"/>
      <c r="I250" s="15"/>
      <c r="J250" s="15"/>
      <c r="K250" s="15"/>
      <c r="L250" s="15"/>
      <c r="M250" s="96"/>
      <c r="N250" s="15"/>
      <c r="O250" s="15"/>
      <c r="P250" s="15"/>
      <c r="Q250" s="15"/>
      <c r="R250" s="96"/>
    </row>
    <row r="251">
      <c r="A251" s="15"/>
      <c r="B251" s="15"/>
      <c r="C251" s="15"/>
      <c r="D251" s="15"/>
      <c r="E251" s="15"/>
      <c r="F251" s="305"/>
      <c r="G251" s="15"/>
      <c r="H251" s="15"/>
      <c r="I251" s="15"/>
      <c r="J251" s="15"/>
      <c r="K251" s="15"/>
      <c r="L251" s="15"/>
      <c r="M251" s="96"/>
      <c r="N251" s="15"/>
      <c r="O251" s="15"/>
      <c r="P251" s="15"/>
      <c r="Q251" s="15"/>
      <c r="R251" s="96"/>
    </row>
    <row r="252">
      <c r="A252" s="15"/>
      <c r="B252" s="15"/>
      <c r="C252" s="15"/>
      <c r="D252" s="15"/>
      <c r="E252" s="15"/>
      <c r="F252" s="305"/>
      <c r="G252" s="15"/>
      <c r="H252" s="15"/>
      <c r="I252" s="15"/>
      <c r="J252" s="15"/>
      <c r="K252" s="15"/>
      <c r="L252" s="15"/>
      <c r="M252" s="96"/>
      <c r="N252" s="15"/>
      <c r="O252" s="15"/>
      <c r="P252" s="15"/>
      <c r="Q252" s="15"/>
      <c r="R252" s="96"/>
    </row>
    <row r="253">
      <c r="A253" s="15"/>
      <c r="B253" s="15"/>
      <c r="C253" s="15"/>
      <c r="D253" s="15"/>
      <c r="E253" s="15"/>
      <c r="F253" s="305"/>
      <c r="G253" s="15"/>
      <c r="H253" s="15"/>
      <c r="I253" s="15"/>
      <c r="J253" s="15"/>
      <c r="K253" s="15"/>
      <c r="L253" s="15"/>
      <c r="M253" s="96"/>
      <c r="N253" s="15"/>
      <c r="O253" s="15"/>
      <c r="P253" s="15"/>
      <c r="Q253" s="15"/>
      <c r="R253" s="96"/>
    </row>
    <row r="254">
      <c r="A254" s="15"/>
      <c r="B254" s="15"/>
      <c r="C254" s="15"/>
      <c r="D254" s="15"/>
      <c r="E254" s="15"/>
      <c r="F254" s="305"/>
      <c r="G254" s="15"/>
      <c r="H254" s="15"/>
      <c r="I254" s="15"/>
      <c r="J254" s="15"/>
      <c r="K254" s="15"/>
      <c r="L254" s="15"/>
      <c r="M254" s="96"/>
      <c r="N254" s="15"/>
      <c r="O254" s="15"/>
      <c r="P254" s="15"/>
      <c r="Q254" s="15"/>
      <c r="R254" s="96"/>
    </row>
    <row r="255">
      <c r="A255" s="15"/>
      <c r="B255" s="15"/>
      <c r="C255" s="15"/>
      <c r="D255" s="15"/>
      <c r="E255" s="15"/>
      <c r="F255" s="305"/>
      <c r="G255" s="15"/>
      <c r="H255" s="15"/>
      <c r="I255" s="15"/>
      <c r="J255" s="15"/>
      <c r="K255" s="15"/>
      <c r="L255" s="15"/>
      <c r="M255" s="96"/>
      <c r="N255" s="15"/>
      <c r="O255" s="15"/>
      <c r="P255" s="15"/>
      <c r="Q255" s="15"/>
      <c r="R255" s="96"/>
    </row>
    <row r="256">
      <c r="A256" s="15"/>
      <c r="B256" s="15"/>
      <c r="C256" s="15"/>
      <c r="D256" s="15"/>
      <c r="E256" s="15"/>
      <c r="F256" s="305"/>
      <c r="G256" s="15"/>
      <c r="H256" s="15"/>
      <c r="I256" s="15"/>
      <c r="J256" s="15"/>
      <c r="K256" s="15"/>
      <c r="L256" s="15"/>
      <c r="M256" s="96"/>
      <c r="N256" s="15"/>
      <c r="O256" s="15"/>
      <c r="P256" s="15"/>
      <c r="Q256" s="15"/>
      <c r="R256" s="96"/>
    </row>
    <row r="257">
      <c r="A257" s="15"/>
      <c r="B257" s="15"/>
      <c r="C257" s="15"/>
      <c r="D257" s="15"/>
      <c r="E257" s="15"/>
      <c r="F257" s="305"/>
      <c r="G257" s="15"/>
      <c r="H257" s="15"/>
      <c r="I257" s="15"/>
      <c r="J257" s="15"/>
      <c r="K257" s="15"/>
      <c r="L257" s="15"/>
      <c r="M257" s="96"/>
      <c r="N257" s="15"/>
      <c r="O257" s="15"/>
      <c r="P257" s="15"/>
      <c r="Q257" s="15"/>
      <c r="R257" s="96"/>
    </row>
    <row r="258">
      <c r="A258" s="15"/>
      <c r="B258" s="15"/>
      <c r="C258" s="15"/>
      <c r="D258" s="15"/>
      <c r="E258" s="15"/>
      <c r="F258" s="305"/>
      <c r="G258" s="15"/>
      <c r="H258" s="15"/>
      <c r="I258" s="15"/>
      <c r="J258" s="15"/>
      <c r="K258" s="15"/>
      <c r="L258" s="15"/>
      <c r="M258" s="96"/>
      <c r="N258" s="15"/>
      <c r="O258" s="15"/>
      <c r="P258" s="15"/>
      <c r="Q258" s="15"/>
      <c r="R258" s="96"/>
    </row>
    <row r="259">
      <c r="A259" s="15"/>
      <c r="B259" s="15"/>
      <c r="C259" s="15"/>
      <c r="D259" s="15"/>
      <c r="E259" s="15"/>
      <c r="F259" s="305"/>
      <c r="G259" s="15"/>
      <c r="H259" s="15"/>
      <c r="I259" s="15"/>
      <c r="J259" s="15"/>
      <c r="K259" s="15"/>
      <c r="L259" s="15"/>
      <c r="M259" s="96"/>
      <c r="N259" s="15"/>
      <c r="O259" s="15"/>
      <c r="P259" s="15"/>
      <c r="Q259" s="15"/>
      <c r="R259" s="96"/>
    </row>
    <row r="260">
      <c r="A260" s="15"/>
      <c r="B260" s="15"/>
      <c r="C260" s="15"/>
      <c r="D260" s="15"/>
      <c r="E260" s="15"/>
      <c r="F260" s="305"/>
      <c r="G260" s="15"/>
      <c r="H260" s="15"/>
      <c r="I260" s="15"/>
      <c r="J260" s="15"/>
      <c r="K260" s="15"/>
      <c r="L260" s="15"/>
      <c r="M260" s="96"/>
      <c r="N260" s="15"/>
      <c r="O260" s="15"/>
      <c r="P260" s="15"/>
      <c r="Q260" s="15"/>
      <c r="R260" s="96"/>
    </row>
    <row r="261">
      <c r="A261" s="15"/>
      <c r="B261" s="15"/>
      <c r="C261" s="15"/>
      <c r="D261" s="15"/>
      <c r="E261" s="15"/>
      <c r="F261" s="305"/>
      <c r="G261" s="15"/>
      <c r="H261" s="15"/>
      <c r="I261" s="15"/>
      <c r="J261" s="15"/>
      <c r="K261" s="15"/>
      <c r="L261" s="15"/>
      <c r="M261" s="96"/>
      <c r="N261" s="15"/>
      <c r="O261" s="15"/>
      <c r="P261" s="15"/>
      <c r="Q261" s="15"/>
      <c r="R261" s="96"/>
    </row>
    <row r="262">
      <c r="A262" s="15"/>
      <c r="B262" s="15"/>
      <c r="C262" s="15"/>
      <c r="D262" s="15"/>
      <c r="E262" s="15"/>
      <c r="F262" s="305"/>
      <c r="G262" s="15"/>
      <c r="H262" s="15"/>
      <c r="I262" s="15"/>
      <c r="J262" s="15"/>
      <c r="K262" s="15"/>
      <c r="L262" s="15"/>
      <c r="M262" s="96"/>
      <c r="N262" s="15"/>
      <c r="O262" s="15"/>
      <c r="P262" s="15"/>
      <c r="Q262" s="15"/>
      <c r="R262" s="96"/>
    </row>
    <row r="263">
      <c r="A263" s="15"/>
      <c r="B263" s="15"/>
      <c r="C263" s="15"/>
      <c r="D263" s="15"/>
      <c r="E263" s="15"/>
      <c r="F263" s="305"/>
      <c r="G263" s="15"/>
      <c r="H263" s="15"/>
      <c r="I263" s="15"/>
      <c r="J263" s="15"/>
      <c r="K263" s="15"/>
      <c r="L263" s="15"/>
      <c r="M263" s="96"/>
      <c r="N263" s="15"/>
      <c r="O263" s="15"/>
      <c r="P263" s="15"/>
      <c r="Q263" s="15"/>
      <c r="R263" s="96"/>
    </row>
    <row r="264">
      <c r="A264" s="15"/>
      <c r="B264" s="15"/>
      <c r="C264" s="15"/>
      <c r="D264" s="15"/>
      <c r="E264" s="15"/>
      <c r="F264" s="305"/>
      <c r="G264" s="15"/>
      <c r="H264" s="15"/>
      <c r="I264" s="15"/>
      <c r="J264" s="15"/>
      <c r="K264" s="15"/>
      <c r="L264" s="15"/>
      <c r="M264" s="96"/>
      <c r="N264" s="15"/>
      <c r="O264" s="15"/>
      <c r="P264" s="15"/>
      <c r="Q264" s="15"/>
      <c r="R264" s="96"/>
    </row>
    <row r="265">
      <c r="A265" s="15"/>
      <c r="B265" s="15"/>
      <c r="C265" s="15"/>
      <c r="D265" s="15"/>
      <c r="E265" s="15"/>
      <c r="F265" s="305"/>
      <c r="G265" s="15"/>
      <c r="H265" s="15"/>
      <c r="I265" s="15"/>
      <c r="J265" s="15"/>
      <c r="K265" s="15"/>
      <c r="L265" s="15"/>
      <c r="M265" s="96"/>
      <c r="N265" s="15"/>
      <c r="O265" s="15"/>
      <c r="P265" s="15"/>
      <c r="Q265" s="15"/>
      <c r="R265" s="96"/>
    </row>
    <row r="266">
      <c r="A266" s="15"/>
      <c r="B266" s="15"/>
      <c r="C266" s="15"/>
      <c r="D266" s="15"/>
      <c r="E266" s="15"/>
      <c r="F266" s="305"/>
      <c r="G266" s="15"/>
      <c r="H266" s="15"/>
      <c r="I266" s="15"/>
      <c r="J266" s="15"/>
      <c r="K266" s="15"/>
      <c r="L266" s="15"/>
      <c r="M266" s="96"/>
      <c r="N266" s="15"/>
      <c r="O266" s="15"/>
      <c r="P266" s="15"/>
      <c r="Q266" s="15"/>
      <c r="R266" s="96"/>
    </row>
    <row r="267">
      <c r="A267" s="15"/>
      <c r="B267" s="15"/>
      <c r="C267" s="15"/>
      <c r="D267" s="15"/>
      <c r="E267" s="15"/>
      <c r="F267" s="305"/>
      <c r="G267" s="15"/>
      <c r="H267" s="15"/>
      <c r="I267" s="15"/>
      <c r="J267" s="15"/>
      <c r="K267" s="15"/>
      <c r="L267" s="15"/>
      <c r="M267" s="96"/>
      <c r="N267" s="15"/>
      <c r="O267" s="15"/>
      <c r="P267" s="15"/>
      <c r="Q267" s="15"/>
      <c r="R267" s="96"/>
    </row>
    <row r="268">
      <c r="A268" s="15"/>
      <c r="B268" s="15"/>
      <c r="C268" s="15"/>
      <c r="D268" s="15"/>
      <c r="E268" s="15"/>
      <c r="F268" s="305"/>
      <c r="G268" s="15"/>
      <c r="H268" s="15"/>
      <c r="I268" s="15"/>
      <c r="J268" s="15"/>
      <c r="K268" s="15"/>
      <c r="L268" s="15"/>
      <c r="M268" s="96"/>
      <c r="N268" s="15"/>
      <c r="O268" s="15"/>
      <c r="P268" s="15"/>
      <c r="Q268" s="15"/>
      <c r="R268" s="96"/>
    </row>
    <row r="269">
      <c r="A269" s="15"/>
      <c r="B269" s="15"/>
      <c r="C269" s="15"/>
      <c r="D269" s="15"/>
      <c r="E269" s="15"/>
      <c r="F269" s="305"/>
      <c r="G269" s="15"/>
      <c r="H269" s="15"/>
      <c r="I269" s="15"/>
      <c r="J269" s="15"/>
      <c r="K269" s="15"/>
      <c r="L269" s="15"/>
      <c r="M269" s="96"/>
      <c r="N269" s="15"/>
      <c r="O269" s="15"/>
      <c r="P269" s="15"/>
      <c r="Q269" s="15"/>
      <c r="R269" s="96"/>
    </row>
    <row r="270">
      <c r="A270" s="15"/>
      <c r="B270" s="15"/>
      <c r="C270" s="15"/>
      <c r="D270" s="15"/>
      <c r="E270" s="15"/>
      <c r="F270" s="305"/>
      <c r="G270" s="15"/>
      <c r="H270" s="15"/>
      <c r="I270" s="15"/>
      <c r="J270" s="15"/>
      <c r="K270" s="15"/>
      <c r="L270" s="15"/>
      <c r="M270" s="96"/>
      <c r="N270" s="15"/>
      <c r="O270" s="15"/>
      <c r="P270" s="15"/>
      <c r="Q270" s="15"/>
      <c r="R270" s="96"/>
    </row>
    <row r="271">
      <c r="A271" s="15"/>
      <c r="B271" s="15"/>
      <c r="C271" s="15"/>
      <c r="D271" s="15"/>
      <c r="E271" s="15"/>
      <c r="F271" s="305"/>
      <c r="G271" s="15"/>
      <c r="H271" s="15"/>
      <c r="I271" s="15"/>
      <c r="J271" s="15"/>
      <c r="K271" s="15"/>
      <c r="L271" s="15"/>
      <c r="M271" s="96"/>
      <c r="N271" s="15"/>
      <c r="O271" s="15"/>
      <c r="P271" s="15"/>
      <c r="Q271" s="15"/>
      <c r="R271" s="96"/>
    </row>
    <row r="272">
      <c r="A272" s="15"/>
      <c r="B272" s="15"/>
      <c r="C272" s="15"/>
      <c r="D272" s="15"/>
      <c r="E272" s="15"/>
      <c r="F272" s="305"/>
      <c r="G272" s="15"/>
      <c r="H272" s="15"/>
      <c r="I272" s="15"/>
      <c r="J272" s="15"/>
      <c r="K272" s="15"/>
      <c r="L272" s="15"/>
      <c r="M272" s="96"/>
      <c r="N272" s="15"/>
      <c r="O272" s="15"/>
      <c r="P272" s="15"/>
      <c r="Q272" s="15"/>
      <c r="R272" s="96"/>
    </row>
    <row r="273">
      <c r="A273" s="15"/>
      <c r="B273" s="15"/>
      <c r="C273" s="15"/>
      <c r="D273" s="15"/>
      <c r="E273" s="15"/>
      <c r="F273" s="305"/>
      <c r="G273" s="15"/>
      <c r="H273" s="15"/>
      <c r="I273" s="15"/>
      <c r="J273" s="15"/>
      <c r="K273" s="15"/>
      <c r="L273" s="15"/>
      <c r="M273" s="96"/>
      <c r="N273" s="15"/>
      <c r="O273" s="15"/>
      <c r="P273" s="15"/>
      <c r="Q273" s="15"/>
      <c r="R273" s="96"/>
    </row>
    <row r="274">
      <c r="A274" s="15"/>
      <c r="B274" s="15"/>
      <c r="C274" s="15"/>
      <c r="D274" s="15"/>
      <c r="E274" s="15"/>
      <c r="F274" s="305"/>
      <c r="G274" s="15"/>
      <c r="H274" s="15"/>
      <c r="I274" s="15"/>
      <c r="J274" s="15"/>
      <c r="K274" s="15"/>
      <c r="L274" s="15"/>
      <c r="M274" s="96"/>
      <c r="N274" s="15"/>
      <c r="O274" s="15"/>
      <c r="P274" s="15"/>
      <c r="Q274" s="15"/>
      <c r="R274" s="96"/>
    </row>
    <row r="275">
      <c r="A275" s="15"/>
      <c r="B275" s="15"/>
      <c r="C275" s="15"/>
      <c r="D275" s="15"/>
      <c r="E275" s="15"/>
      <c r="F275" s="305"/>
      <c r="G275" s="15"/>
      <c r="H275" s="15"/>
      <c r="I275" s="15"/>
      <c r="J275" s="15"/>
      <c r="K275" s="15"/>
      <c r="L275" s="15"/>
      <c r="M275" s="96"/>
      <c r="N275" s="15"/>
      <c r="O275" s="15"/>
      <c r="P275" s="15"/>
      <c r="Q275" s="15"/>
      <c r="R275" s="96"/>
    </row>
    <row r="276">
      <c r="A276" s="15"/>
      <c r="B276" s="15"/>
      <c r="C276" s="15"/>
      <c r="D276" s="15"/>
      <c r="E276" s="15"/>
      <c r="F276" s="305"/>
      <c r="G276" s="15"/>
      <c r="H276" s="15"/>
      <c r="I276" s="15"/>
      <c r="J276" s="15"/>
      <c r="K276" s="15"/>
      <c r="L276" s="15"/>
      <c r="M276" s="96"/>
      <c r="N276" s="15"/>
      <c r="O276" s="15"/>
      <c r="P276" s="15"/>
      <c r="Q276" s="15"/>
      <c r="R276" s="96"/>
    </row>
    <row r="277">
      <c r="A277" s="15"/>
      <c r="B277" s="15"/>
      <c r="C277" s="15"/>
      <c r="D277" s="15"/>
      <c r="E277" s="15"/>
      <c r="F277" s="305"/>
      <c r="G277" s="15"/>
      <c r="H277" s="15"/>
      <c r="I277" s="15"/>
      <c r="J277" s="15"/>
      <c r="K277" s="15"/>
      <c r="L277" s="15"/>
      <c r="M277" s="96"/>
      <c r="N277" s="15"/>
      <c r="O277" s="15"/>
      <c r="P277" s="15"/>
      <c r="Q277" s="15"/>
      <c r="R277" s="96"/>
    </row>
    <row r="278">
      <c r="A278" s="15"/>
      <c r="B278" s="15"/>
      <c r="C278" s="15"/>
      <c r="D278" s="15"/>
      <c r="E278" s="15"/>
      <c r="F278" s="305"/>
      <c r="G278" s="15"/>
      <c r="H278" s="15"/>
      <c r="I278" s="15"/>
      <c r="J278" s="15"/>
      <c r="K278" s="15"/>
      <c r="L278" s="15"/>
      <c r="M278" s="96"/>
      <c r="N278" s="15"/>
      <c r="O278" s="15"/>
      <c r="P278" s="15"/>
      <c r="Q278" s="15"/>
      <c r="R278" s="96"/>
    </row>
    <row r="279">
      <c r="A279" s="15"/>
      <c r="B279" s="15"/>
      <c r="C279" s="15"/>
      <c r="D279" s="15"/>
      <c r="E279" s="15"/>
      <c r="F279" s="305"/>
      <c r="G279" s="15"/>
      <c r="H279" s="15"/>
      <c r="I279" s="15"/>
      <c r="J279" s="15"/>
      <c r="K279" s="15"/>
      <c r="L279" s="15"/>
      <c r="M279" s="96"/>
      <c r="N279" s="15"/>
      <c r="O279" s="15"/>
      <c r="P279" s="15"/>
      <c r="Q279" s="15"/>
      <c r="R279" s="96"/>
    </row>
    <row r="280">
      <c r="A280" s="15"/>
      <c r="B280" s="15"/>
      <c r="C280" s="15"/>
      <c r="D280" s="15"/>
      <c r="E280" s="15"/>
      <c r="F280" s="305"/>
      <c r="G280" s="15"/>
      <c r="H280" s="15"/>
      <c r="I280" s="15"/>
      <c r="J280" s="15"/>
      <c r="K280" s="15"/>
      <c r="L280" s="15"/>
      <c r="M280" s="96"/>
      <c r="N280" s="15"/>
      <c r="O280" s="15"/>
      <c r="P280" s="15"/>
      <c r="Q280" s="15"/>
      <c r="R280" s="96"/>
    </row>
    <row r="281">
      <c r="A281" s="15"/>
      <c r="B281" s="15"/>
      <c r="C281" s="15"/>
      <c r="D281" s="15"/>
      <c r="E281" s="15"/>
      <c r="F281" s="305"/>
      <c r="G281" s="15"/>
      <c r="H281" s="15"/>
      <c r="I281" s="15"/>
      <c r="J281" s="15"/>
      <c r="K281" s="15"/>
      <c r="L281" s="15"/>
      <c r="M281" s="96"/>
      <c r="N281" s="15"/>
      <c r="O281" s="15"/>
      <c r="P281" s="15"/>
      <c r="Q281" s="15"/>
      <c r="R281" s="96"/>
    </row>
    <row r="282">
      <c r="A282" s="15"/>
      <c r="B282" s="15"/>
      <c r="C282" s="15"/>
      <c r="D282" s="15"/>
      <c r="E282" s="15"/>
      <c r="F282" s="305"/>
      <c r="G282" s="15"/>
      <c r="H282" s="15"/>
      <c r="I282" s="15"/>
      <c r="J282" s="15"/>
      <c r="K282" s="15"/>
      <c r="L282" s="15"/>
      <c r="M282" s="96"/>
      <c r="N282" s="15"/>
      <c r="O282" s="15"/>
      <c r="P282" s="15"/>
      <c r="Q282" s="15"/>
      <c r="R282" s="96"/>
    </row>
    <row r="283">
      <c r="A283" s="15"/>
      <c r="B283" s="15"/>
      <c r="C283" s="15"/>
      <c r="D283" s="15"/>
      <c r="E283" s="15"/>
      <c r="F283" s="305"/>
      <c r="G283" s="15"/>
      <c r="H283" s="15"/>
      <c r="I283" s="15"/>
      <c r="J283" s="15"/>
      <c r="K283" s="15"/>
      <c r="L283" s="15"/>
      <c r="M283" s="96"/>
      <c r="N283" s="15"/>
      <c r="O283" s="15"/>
      <c r="P283" s="15"/>
      <c r="Q283" s="15"/>
      <c r="R283" s="96"/>
    </row>
    <row r="284">
      <c r="A284" s="15"/>
      <c r="B284" s="15"/>
      <c r="C284" s="15"/>
      <c r="D284" s="15"/>
      <c r="E284" s="15"/>
      <c r="F284" s="305"/>
      <c r="G284" s="15"/>
      <c r="H284" s="15"/>
      <c r="I284" s="15"/>
      <c r="J284" s="15"/>
      <c r="K284" s="15"/>
      <c r="L284" s="15"/>
      <c r="M284" s="96"/>
      <c r="N284" s="15"/>
      <c r="O284" s="15"/>
      <c r="P284" s="15"/>
      <c r="Q284" s="15"/>
      <c r="R284" s="96"/>
    </row>
    <row r="285">
      <c r="A285" s="15"/>
      <c r="B285" s="15"/>
      <c r="C285" s="15"/>
      <c r="D285" s="15"/>
      <c r="E285" s="15"/>
      <c r="F285" s="305"/>
      <c r="G285" s="15"/>
      <c r="H285" s="15"/>
      <c r="I285" s="15"/>
      <c r="J285" s="15"/>
      <c r="K285" s="15"/>
      <c r="L285" s="15"/>
      <c r="M285" s="96"/>
      <c r="N285" s="15"/>
      <c r="O285" s="15"/>
      <c r="P285" s="15"/>
      <c r="Q285" s="15"/>
      <c r="R285" s="96"/>
    </row>
    <row r="286">
      <c r="A286" s="15"/>
      <c r="B286" s="15"/>
      <c r="C286" s="15"/>
      <c r="D286" s="15"/>
      <c r="E286" s="15"/>
      <c r="F286" s="305"/>
      <c r="G286" s="15"/>
      <c r="H286" s="15"/>
      <c r="I286" s="15"/>
      <c r="J286" s="15"/>
      <c r="K286" s="15"/>
      <c r="L286" s="15"/>
      <c r="M286" s="96"/>
      <c r="N286" s="15"/>
      <c r="O286" s="15"/>
      <c r="P286" s="15"/>
      <c r="Q286" s="15"/>
      <c r="R286" s="96"/>
    </row>
    <row r="287">
      <c r="A287" s="15"/>
      <c r="B287" s="15"/>
      <c r="C287" s="15"/>
      <c r="D287" s="15"/>
      <c r="E287" s="15"/>
      <c r="F287" s="305"/>
      <c r="G287" s="15"/>
      <c r="H287" s="15"/>
      <c r="I287" s="15"/>
      <c r="J287" s="15"/>
      <c r="K287" s="15"/>
      <c r="L287" s="15"/>
      <c r="M287" s="96"/>
      <c r="N287" s="15"/>
      <c r="O287" s="15"/>
      <c r="P287" s="15"/>
      <c r="Q287" s="15"/>
      <c r="R287" s="96"/>
    </row>
    <row r="288">
      <c r="A288" s="15"/>
      <c r="B288" s="15"/>
      <c r="C288" s="15"/>
      <c r="D288" s="15"/>
      <c r="E288" s="15"/>
      <c r="F288" s="305"/>
      <c r="G288" s="15"/>
      <c r="H288" s="15"/>
      <c r="I288" s="15"/>
      <c r="J288" s="15"/>
      <c r="K288" s="15"/>
      <c r="L288" s="15"/>
      <c r="M288" s="96"/>
      <c r="N288" s="15"/>
      <c r="O288" s="15"/>
      <c r="P288" s="15"/>
      <c r="Q288" s="15"/>
      <c r="R288" s="96"/>
    </row>
    <row r="289">
      <c r="A289" s="15"/>
      <c r="B289" s="15"/>
      <c r="C289" s="15"/>
      <c r="D289" s="15"/>
      <c r="E289" s="15"/>
      <c r="F289" s="305"/>
      <c r="G289" s="15"/>
      <c r="H289" s="15"/>
      <c r="I289" s="15"/>
      <c r="J289" s="15"/>
      <c r="K289" s="15"/>
      <c r="L289" s="15"/>
      <c r="M289" s="96"/>
      <c r="N289" s="15"/>
      <c r="O289" s="15"/>
      <c r="P289" s="15"/>
      <c r="Q289" s="15"/>
      <c r="R289" s="96"/>
    </row>
    <row r="290">
      <c r="A290" s="15"/>
      <c r="B290" s="15"/>
      <c r="C290" s="15"/>
      <c r="D290" s="15"/>
      <c r="E290" s="15"/>
      <c r="F290" s="305"/>
      <c r="G290" s="15"/>
      <c r="H290" s="15"/>
      <c r="I290" s="15"/>
      <c r="J290" s="15"/>
      <c r="K290" s="15"/>
      <c r="L290" s="15"/>
      <c r="M290" s="96"/>
      <c r="N290" s="15"/>
      <c r="O290" s="15"/>
      <c r="P290" s="15"/>
      <c r="Q290" s="15"/>
      <c r="R290" s="96"/>
    </row>
    <row r="291">
      <c r="A291" s="15"/>
      <c r="B291" s="15"/>
      <c r="C291" s="15"/>
      <c r="D291" s="15"/>
      <c r="E291" s="15"/>
      <c r="F291" s="305"/>
      <c r="G291" s="15"/>
      <c r="H291" s="15"/>
      <c r="I291" s="15"/>
      <c r="J291" s="15"/>
      <c r="K291" s="15"/>
      <c r="L291" s="15"/>
      <c r="M291" s="96"/>
      <c r="N291" s="15"/>
      <c r="O291" s="15"/>
      <c r="P291" s="15"/>
      <c r="Q291" s="15"/>
      <c r="R291" s="96"/>
    </row>
    <row r="292">
      <c r="A292" s="15"/>
      <c r="B292" s="15"/>
      <c r="C292" s="15"/>
      <c r="D292" s="15"/>
      <c r="E292" s="15"/>
      <c r="F292" s="305"/>
      <c r="G292" s="15"/>
      <c r="H292" s="15"/>
      <c r="I292" s="15"/>
      <c r="J292" s="15"/>
      <c r="K292" s="15"/>
      <c r="L292" s="15"/>
      <c r="M292" s="96"/>
      <c r="N292" s="15"/>
      <c r="O292" s="15"/>
      <c r="P292" s="15"/>
      <c r="Q292" s="15"/>
      <c r="R292" s="96"/>
    </row>
    <row r="293">
      <c r="A293" s="15"/>
      <c r="B293" s="15"/>
      <c r="C293" s="15"/>
      <c r="D293" s="15"/>
      <c r="E293" s="15"/>
      <c r="F293" s="305"/>
      <c r="G293" s="15"/>
      <c r="H293" s="15"/>
      <c r="I293" s="15"/>
      <c r="J293" s="15"/>
      <c r="K293" s="15"/>
      <c r="L293" s="15"/>
      <c r="M293" s="96"/>
      <c r="N293" s="15"/>
      <c r="O293" s="15"/>
      <c r="P293" s="15"/>
      <c r="Q293" s="15"/>
      <c r="R293" s="96"/>
    </row>
    <row r="294">
      <c r="A294" s="15"/>
      <c r="B294" s="15"/>
      <c r="C294" s="15"/>
      <c r="D294" s="15"/>
      <c r="E294" s="15"/>
      <c r="F294" s="305"/>
      <c r="G294" s="15"/>
      <c r="H294" s="15"/>
      <c r="I294" s="15"/>
      <c r="J294" s="15"/>
      <c r="K294" s="15"/>
      <c r="L294" s="15"/>
      <c r="M294" s="96"/>
      <c r="N294" s="15"/>
      <c r="O294" s="15"/>
      <c r="P294" s="15"/>
      <c r="Q294" s="15"/>
      <c r="R294" s="96"/>
    </row>
    <row r="295">
      <c r="A295" s="15"/>
      <c r="B295" s="15"/>
      <c r="C295" s="15"/>
      <c r="D295" s="15"/>
      <c r="E295" s="15"/>
      <c r="F295" s="305"/>
      <c r="G295" s="15"/>
      <c r="H295" s="15"/>
      <c r="I295" s="15"/>
      <c r="J295" s="15"/>
      <c r="K295" s="15"/>
      <c r="L295" s="15"/>
      <c r="M295" s="96"/>
      <c r="N295" s="15"/>
      <c r="O295" s="15"/>
      <c r="P295" s="15"/>
      <c r="Q295" s="15"/>
      <c r="R295" s="96"/>
    </row>
    <row r="296">
      <c r="A296" s="15"/>
      <c r="B296" s="15"/>
      <c r="C296" s="15"/>
      <c r="D296" s="15"/>
      <c r="E296" s="15"/>
      <c r="F296" s="305"/>
      <c r="G296" s="15"/>
      <c r="H296" s="15"/>
      <c r="I296" s="15"/>
      <c r="J296" s="15"/>
      <c r="K296" s="15"/>
      <c r="L296" s="15"/>
      <c r="M296" s="96"/>
      <c r="N296" s="15"/>
      <c r="O296" s="15"/>
      <c r="P296" s="15"/>
      <c r="Q296" s="15"/>
      <c r="R296" s="96"/>
    </row>
    <row r="297">
      <c r="A297" s="15"/>
      <c r="B297" s="15"/>
      <c r="C297" s="15"/>
      <c r="D297" s="15"/>
      <c r="E297" s="15"/>
      <c r="F297" s="305"/>
      <c r="G297" s="15"/>
      <c r="H297" s="15"/>
      <c r="I297" s="15"/>
      <c r="J297" s="15"/>
      <c r="K297" s="15"/>
      <c r="L297" s="15"/>
      <c r="M297" s="96"/>
      <c r="N297" s="15"/>
      <c r="O297" s="15"/>
      <c r="P297" s="15"/>
      <c r="Q297" s="15"/>
      <c r="R297" s="96"/>
    </row>
    <row r="298">
      <c r="A298" s="15"/>
      <c r="B298" s="15"/>
      <c r="C298" s="15"/>
      <c r="D298" s="15"/>
      <c r="E298" s="15"/>
      <c r="F298" s="305"/>
      <c r="G298" s="15"/>
      <c r="H298" s="15"/>
      <c r="I298" s="15"/>
      <c r="J298" s="15"/>
      <c r="K298" s="15"/>
      <c r="L298" s="15"/>
      <c r="M298" s="96"/>
      <c r="N298" s="15"/>
      <c r="O298" s="15"/>
      <c r="P298" s="15"/>
      <c r="Q298" s="15"/>
      <c r="R298" s="96"/>
    </row>
    <row r="299">
      <c r="A299" s="15"/>
      <c r="B299" s="15"/>
      <c r="C299" s="15"/>
      <c r="D299" s="15"/>
      <c r="E299" s="15"/>
      <c r="F299" s="305"/>
      <c r="G299" s="15"/>
      <c r="H299" s="15"/>
      <c r="I299" s="15"/>
      <c r="J299" s="15"/>
      <c r="K299" s="15"/>
      <c r="L299" s="15"/>
      <c r="M299" s="96"/>
      <c r="N299" s="15"/>
      <c r="O299" s="15"/>
      <c r="P299" s="15"/>
      <c r="Q299" s="15"/>
      <c r="R299" s="96"/>
    </row>
    <row r="300">
      <c r="A300" s="15"/>
      <c r="B300" s="15"/>
      <c r="C300" s="15"/>
      <c r="D300" s="15"/>
      <c r="E300" s="15"/>
      <c r="F300" s="305"/>
      <c r="G300" s="15"/>
      <c r="H300" s="15"/>
      <c r="I300" s="15"/>
      <c r="J300" s="15"/>
      <c r="K300" s="15"/>
      <c r="L300" s="15"/>
      <c r="M300" s="96"/>
      <c r="N300" s="15"/>
      <c r="O300" s="15"/>
      <c r="P300" s="15"/>
      <c r="Q300" s="15"/>
      <c r="R300" s="96"/>
    </row>
    <row r="301">
      <c r="A301" s="15"/>
      <c r="B301" s="15"/>
      <c r="C301" s="15"/>
      <c r="D301" s="15"/>
      <c r="E301" s="15"/>
      <c r="F301" s="305"/>
      <c r="G301" s="15"/>
      <c r="H301" s="15"/>
      <c r="I301" s="15"/>
      <c r="J301" s="15"/>
      <c r="K301" s="15"/>
      <c r="L301" s="15"/>
      <c r="M301" s="96"/>
      <c r="N301" s="15"/>
      <c r="O301" s="15"/>
      <c r="P301" s="15"/>
      <c r="Q301" s="15"/>
      <c r="R301" s="96"/>
    </row>
    <row r="302">
      <c r="A302" s="15"/>
      <c r="B302" s="15"/>
      <c r="C302" s="15"/>
      <c r="D302" s="15"/>
      <c r="E302" s="15"/>
      <c r="F302" s="305"/>
      <c r="G302" s="15"/>
      <c r="H302" s="15"/>
      <c r="I302" s="15"/>
      <c r="J302" s="15"/>
      <c r="K302" s="15"/>
      <c r="L302" s="15"/>
      <c r="M302" s="96"/>
      <c r="N302" s="15"/>
      <c r="O302" s="15"/>
      <c r="P302" s="15"/>
      <c r="Q302" s="15"/>
      <c r="R302" s="96"/>
    </row>
    <row r="303">
      <c r="A303" s="15"/>
      <c r="B303" s="15"/>
      <c r="C303" s="15"/>
      <c r="D303" s="15"/>
      <c r="E303" s="15"/>
      <c r="F303" s="305"/>
      <c r="G303" s="15"/>
      <c r="H303" s="15"/>
      <c r="I303" s="15"/>
      <c r="J303" s="15"/>
      <c r="K303" s="15"/>
      <c r="L303" s="15"/>
      <c r="M303" s="96"/>
      <c r="N303" s="15"/>
      <c r="O303" s="15"/>
      <c r="P303" s="15"/>
      <c r="Q303" s="15"/>
      <c r="R303" s="96"/>
    </row>
    <row r="304">
      <c r="A304" s="15"/>
      <c r="B304" s="15"/>
      <c r="C304" s="15"/>
      <c r="D304" s="15"/>
      <c r="E304" s="15"/>
      <c r="F304" s="305"/>
      <c r="G304" s="15"/>
      <c r="H304" s="15"/>
      <c r="I304" s="15"/>
      <c r="J304" s="15"/>
      <c r="K304" s="15"/>
      <c r="L304" s="15"/>
      <c r="M304" s="96"/>
      <c r="N304" s="15"/>
      <c r="O304" s="15"/>
      <c r="P304" s="15"/>
      <c r="Q304" s="15"/>
      <c r="R304" s="96"/>
    </row>
    <row r="305">
      <c r="A305" s="15"/>
      <c r="B305" s="15"/>
      <c r="C305" s="15"/>
      <c r="D305" s="15"/>
      <c r="E305" s="15"/>
      <c r="F305" s="305"/>
      <c r="G305" s="15"/>
      <c r="H305" s="15"/>
      <c r="I305" s="15"/>
      <c r="J305" s="15"/>
      <c r="K305" s="15"/>
      <c r="L305" s="15"/>
      <c r="M305" s="96"/>
      <c r="N305" s="15"/>
      <c r="O305" s="15"/>
      <c r="P305" s="15"/>
      <c r="Q305" s="15"/>
      <c r="R305" s="96"/>
    </row>
    <row r="306">
      <c r="A306" s="15"/>
      <c r="B306" s="15"/>
      <c r="C306" s="15"/>
      <c r="D306" s="15"/>
      <c r="E306" s="15"/>
      <c r="F306" s="305"/>
      <c r="G306" s="15"/>
      <c r="H306" s="15"/>
      <c r="I306" s="15"/>
      <c r="J306" s="15"/>
      <c r="K306" s="15"/>
      <c r="L306" s="15"/>
      <c r="M306" s="96"/>
      <c r="N306" s="15"/>
      <c r="O306" s="15"/>
      <c r="P306" s="15"/>
      <c r="Q306" s="15"/>
      <c r="R306" s="96"/>
    </row>
    <row r="307">
      <c r="A307" s="15"/>
      <c r="B307" s="15"/>
      <c r="C307" s="15"/>
      <c r="D307" s="15"/>
      <c r="E307" s="15"/>
      <c r="F307" s="305"/>
      <c r="G307" s="15"/>
      <c r="H307" s="15"/>
      <c r="I307" s="15"/>
      <c r="J307" s="15"/>
      <c r="K307" s="15"/>
      <c r="L307" s="15"/>
      <c r="M307" s="96"/>
      <c r="N307" s="15"/>
      <c r="O307" s="15"/>
      <c r="P307" s="15"/>
      <c r="Q307" s="15"/>
      <c r="R307" s="96"/>
    </row>
    <row r="308">
      <c r="A308" s="15"/>
      <c r="B308" s="15"/>
      <c r="C308" s="15"/>
      <c r="D308" s="15"/>
      <c r="E308" s="15"/>
      <c r="F308" s="305"/>
      <c r="G308" s="15"/>
      <c r="H308" s="15"/>
      <c r="I308" s="15"/>
      <c r="J308" s="15"/>
      <c r="K308" s="15"/>
      <c r="L308" s="15"/>
      <c r="M308" s="96"/>
      <c r="N308" s="15"/>
      <c r="O308" s="15"/>
      <c r="P308" s="15"/>
      <c r="Q308" s="15"/>
      <c r="R308" s="96"/>
    </row>
    <row r="309">
      <c r="A309" s="15"/>
      <c r="B309" s="15"/>
      <c r="C309" s="15"/>
      <c r="D309" s="15"/>
      <c r="E309" s="15"/>
      <c r="F309" s="305"/>
      <c r="G309" s="15"/>
      <c r="H309" s="15"/>
      <c r="I309" s="15"/>
      <c r="J309" s="15"/>
      <c r="K309" s="15"/>
      <c r="L309" s="15"/>
      <c r="M309" s="96"/>
      <c r="N309" s="15"/>
      <c r="O309" s="15"/>
      <c r="P309" s="15"/>
      <c r="Q309" s="15"/>
      <c r="R309" s="96"/>
    </row>
    <row r="310">
      <c r="A310" s="15"/>
      <c r="B310" s="15"/>
      <c r="C310" s="15"/>
      <c r="D310" s="15"/>
      <c r="E310" s="15"/>
      <c r="F310" s="305"/>
      <c r="G310" s="15"/>
      <c r="H310" s="15"/>
      <c r="I310" s="15"/>
      <c r="J310" s="15"/>
      <c r="K310" s="15"/>
      <c r="L310" s="15"/>
      <c r="M310" s="96"/>
      <c r="N310" s="15"/>
      <c r="O310" s="15"/>
      <c r="P310" s="15"/>
      <c r="Q310" s="15"/>
      <c r="R310" s="96"/>
    </row>
    <row r="311">
      <c r="A311" s="15"/>
      <c r="B311" s="15"/>
      <c r="C311" s="15"/>
      <c r="D311" s="15"/>
      <c r="E311" s="15"/>
      <c r="F311" s="305"/>
      <c r="G311" s="15"/>
      <c r="H311" s="15"/>
      <c r="I311" s="15"/>
      <c r="J311" s="15"/>
      <c r="K311" s="15"/>
      <c r="L311" s="15"/>
      <c r="M311" s="96"/>
      <c r="N311" s="15"/>
      <c r="O311" s="15"/>
      <c r="P311" s="15"/>
      <c r="Q311" s="15"/>
      <c r="R311" s="96"/>
    </row>
    <row r="312">
      <c r="A312" s="15"/>
      <c r="B312" s="15"/>
      <c r="C312" s="15"/>
      <c r="D312" s="15"/>
      <c r="E312" s="15"/>
      <c r="F312" s="305"/>
      <c r="G312" s="15"/>
      <c r="H312" s="15"/>
      <c r="I312" s="15"/>
      <c r="J312" s="15"/>
      <c r="K312" s="15"/>
      <c r="L312" s="15"/>
      <c r="M312" s="96"/>
      <c r="N312" s="15"/>
      <c r="O312" s="15"/>
      <c r="P312" s="15"/>
      <c r="Q312" s="15"/>
      <c r="R312" s="96"/>
    </row>
    <row r="313">
      <c r="A313" s="15"/>
      <c r="B313" s="15"/>
      <c r="C313" s="15"/>
      <c r="D313" s="15"/>
      <c r="E313" s="15"/>
      <c r="F313" s="305"/>
      <c r="G313" s="15"/>
      <c r="H313" s="15"/>
      <c r="I313" s="15"/>
      <c r="J313" s="15"/>
      <c r="K313" s="15"/>
      <c r="L313" s="15"/>
      <c r="M313" s="96"/>
      <c r="N313" s="15"/>
      <c r="O313" s="15"/>
      <c r="P313" s="15"/>
      <c r="Q313" s="15"/>
      <c r="R313" s="96"/>
    </row>
    <row r="314">
      <c r="A314" s="15"/>
      <c r="B314" s="15"/>
      <c r="C314" s="15"/>
      <c r="D314" s="15"/>
      <c r="E314" s="15"/>
      <c r="F314" s="305"/>
      <c r="G314" s="15"/>
      <c r="H314" s="15"/>
      <c r="I314" s="15"/>
      <c r="J314" s="15"/>
      <c r="K314" s="15"/>
      <c r="L314" s="15"/>
      <c r="M314" s="96"/>
      <c r="N314" s="15"/>
      <c r="O314" s="15"/>
      <c r="P314" s="15"/>
      <c r="Q314" s="15"/>
      <c r="R314" s="96"/>
    </row>
    <row r="315">
      <c r="A315" s="15"/>
      <c r="B315" s="15"/>
      <c r="C315" s="15"/>
      <c r="D315" s="15"/>
      <c r="E315" s="15"/>
      <c r="F315" s="305"/>
      <c r="G315" s="15"/>
      <c r="H315" s="15"/>
      <c r="I315" s="15"/>
      <c r="J315" s="15"/>
      <c r="K315" s="15"/>
      <c r="L315" s="15"/>
      <c r="M315" s="96"/>
      <c r="N315" s="15"/>
      <c r="O315" s="15"/>
      <c r="P315" s="15"/>
      <c r="Q315" s="15"/>
      <c r="R315" s="96"/>
    </row>
    <row r="316">
      <c r="A316" s="15"/>
      <c r="B316" s="15"/>
      <c r="C316" s="15"/>
      <c r="D316" s="15"/>
      <c r="E316" s="15"/>
      <c r="F316" s="305"/>
      <c r="G316" s="15"/>
      <c r="H316" s="15"/>
      <c r="I316" s="15"/>
      <c r="J316" s="15"/>
      <c r="K316" s="15"/>
      <c r="L316" s="15"/>
      <c r="M316" s="96"/>
      <c r="N316" s="15"/>
      <c r="O316" s="15"/>
      <c r="P316" s="15"/>
      <c r="Q316" s="15"/>
      <c r="R316" s="96"/>
    </row>
    <row r="317">
      <c r="A317" s="15"/>
      <c r="B317" s="15"/>
      <c r="C317" s="15"/>
      <c r="D317" s="15"/>
      <c r="E317" s="15"/>
      <c r="F317" s="305"/>
      <c r="G317" s="15"/>
      <c r="H317" s="15"/>
      <c r="I317" s="15"/>
      <c r="J317" s="15"/>
      <c r="K317" s="15"/>
      <c r="L317" s="15"/>
      <c r="M317" s="96"/>
      <c r="N317" s="15"/>
      <c r="O317" s="15"/>
      <c r="P317" s="15"/>
      <c r="Q317" s="15"/>
      <c r="R317" s="96"/>
    </row>
    <row r="318">
      <c r="A318" s="15"/>
      <c r="B318" s="15"/>
      <c r="C318" s="15"/>
      <c r="D318" s="15"/>
      <c r="E318" s="15"/>
      <c r="F318" s="305"/>
      <c r="G318" s="15"/>
      <c r="H318" s="15"/>
      <c r="I318" s="15"/>
      <c r="J318" s="15"/>
      <c r="K318" s="15"/>
      <c r="L318" s="15"/>
      <c r="M318" s="96"/>
      <c r="N318" s="15"/>
      <c r="O318" s="15"/>
      <c r="P318" s="15"/>
      <c r="Q318" s="15"/>
      <c r="R318" s="96"/>
    </row>
    <row r="319">
      <c r="A319" s="15"/>
      <c r="B319" s="15"/>
      <c r="C319" s="15"/>
      <c r="D319" s="15"/>
      <c r="E319" s="15"/>
      <c r="F319" s="305"/>
      <c r="G319" s="15"/>
      <c r="H319" s="15"/>
      <c r="I319" s="15"/>
      <c r="J319" s="15"/>
      <c r="K319" s="15"/>
      <c r="L319" s="15"/>
      <c r="M319" s="96"/>
      <c r="N319" s="15"/>
      <c r="O319" s="15"/>
      <c r="P319" s="15"/>
      <c r="Q319" s="15"/>
      <c r="R319" s="96"/>
    </row>
    <row r="320">
      <c r="A320" s="15"/>
      <c r="B320" s="15"/>
      <c r="C320" s="15"/>
      <c r="D320" s="15"/>
      <c r="E320" s="15"/>
      <c r="F320" s="305"/>
      <c r="G320" s="15"/>
      <c r="H320" s="15"/>
      <c r="I320" s="15"/>
      <c r="J320" s="15"/>
      <c r="K320" s="15"/>
      <c r="L320" s="15"/>
      <c r="M320" s="96"/>
      <c r="N320" s="15"/>
      <c r="O320" s="15"/>
      <c r="P320" s="15"/>
      <c r="Q320" s="15"/>
      <c r="R320" s="96"/>
    </row>
    <row r="321">
      <c r="A321" s="15"/>
      <c r="B321" s="15"/>
      <c r="C321" s="15"/>
      <c r="D321" s="15"/>
      <c r="E321" s="15"/>
      <c r="F321" s="305"/>
      <c r="G321" s="15"/>
      <c r="H321" s="15"/>
      <c r="I321" s="15"/>
      <c r="J321" s="15"/>
      <c r="K321" s="15"/>
      <c r="L321" s="15"/>
      <c r="M321" s="96"/>
      <c r="N321" s="15"/>
      <c r="O321" s="15"/>
      <c r="P321" s="15"/>
      <c r="Q321" s="15"/>
      <c r="R321" s="96"/>
    </row>
    <row r="322">
      <c r="A322" s="15"/>
      <c r="B322" s="15"/>
      <c r="C322" s="15"/>
      <c r="D322" s="15"/>
      <c r="E322" s="15"/>
      <c r="F322" s="305"/>
      <c r="G322" s="15"/>
      <c r="H322" s="15"/>
      <c r="I322" s="15"/>
      <c r="J322" s="15"/>
      <c r="K322" s="15"/>
      <c r="L322" s="15"/>
      <c r="M322" s="96"/>
      <c r="N322" s="15"/>
      <c r="O322" s="15"/>
      <c r="P322" s="15"/>
      <c r="Q322" s="15"/>
      <c r="R322" s="96"/>
    </row>
    <row r="323">
      <c r="A323" s="15"/>
      <c r="B323" s="15"/>
      <c r="C323" s="15"/>
      <c r="D323" s="15"/>
      <c r="E323" s="15"/>
      <c r="F323" s="305"/>
      <c r="G323" s="15"/>
      <c r="H323" s="15"/>
      <c r="I323" s="15"/>
      <c r="J323" s="15"/>
      <c r="K323" s="15"/>
      <c r="L323" s="15"/>
      <c r="M323" s="96"/>
      <c r="N323" s="15"/>
      <c r="O323" s="15"/>
      <c r="P323" s="15"/>
      <c r="Q323" s="15"/>
      <c r="R323" s="96"/>
    </row>
    <row r="324">
      <c r="A324" s="15"/>
      <c r="B324" s="15"/>
      <c r="C324" s="15"/>
      <c r="D324" s="15"/>
      <c r="E324" s="15"/>
      <c r="F324" s="305"/>
      <c r="G324" s="15"/>
      <c r="H324" s="15"/>
      <c r="I324" s="15"/>
      <c r="J324" s="15"/>
      <c r="K324" s="15"/>
      <c r="L324" s="15"/>
      <c r="M324" s="96"/>
      <c r="N324" s="15"/>
      <c r="O324" s="15"/>
      <c r="P324" s="15"/>
      <c r="Q324" s="15"/>
      <c r="R324" s="96"/>
    </row>
    <row r="325">
      <c r="A325" s="15"/>
      <c r="B325" s="15"/>
      <c r="C325" s="15"/>
      <c r="D325" s="15"/>
      <c r="E325" s="15"/>
      <c r="F325" s="305"/>
      <c r="G325" s="15"/>
      <c r="H325" s="15"/>
      <c r="I325" s="15"/>
      <c r="J325" s="15"/>
      <c r="K325" s="15"/>
      <c r="L325" s="15"/>
      <c r="M325" s="96"/>
      <c r="N325" s="15"/>
      <c r="O325" s="15"/>
      <c r="P325" s="15"/>
      <c r="Q325" s="15"/>
      <c r="R325" s="96"/>
    </row>
    <row r="326">
      <c r="A326" s="15"/>
      <c r="B326" s="15"/>
      <c r="C326" s="15"/>
      <c r="D326" s="15"/>
      <c r="E326" s="15"/>
      <c r="F326" s="305"/>
      <c r="G326" s="15"/>
      <c r="H326" s="15"/>
      <c r="I326" s="15"/>
      <c r="J326" s="15"/>
      <c r="K326" s="15"/>
      <c r="L326" s="15"/>
      <c r="M326" s="96"/>
      <c r="N326" s="15"/>
      <c r="O326" s="15"/>
      <c r="P326" s="15"/>
      <c r="Q326" s="15"/>
      <c r="R326" s="96"/>
    </row>
    <row r="327">
      <c r="A327" s="15"/>
      <c r="B327" s="15"/>
      <c r="C327" s="15"/>
      <c r="D327" s="15"/>
      <c r="E327" s="15"/>
      <c r="F327" s="305"/>
      <c r="G327" s="15"/>
      <c r="H327" s="15"/>
      <c r="I327" s="15"/>
      <c r="J327" s="15"/>
      <c r="K327" s="15"/>
      <c r="L327" s="15"/>
      <c r="M327" s="96"/>
      <c r="N327" s="15"/>
      <c r="O327" s="15"/>
      <c r="P327" s="15"/>
      <c r="Q327" s="15"/>
      <c r="R327" s="96"/>
    </row>
    <row r="328">
      <c r="A328" s="15"/>
      <c r="B328" s="15"/>
      <c r="C328" s="15"/>
      <c r="D328" s="15"/>
      <c r="E328" s="15"/>
      <c r="F328" s="305"/>
      <c r="G328" s="15"/>
      <c r="H328" s="15"/>
      <c r="I328" s="15"/>
      <c r="J328" s="15"/>
      <c r="K328" s="15"/>
      <c r="L328" s="15"/>
      <c r="M328" s="96"/>
      <c r="N328" s="15"/>
      <c r="O328" s="15"/>
      <c r="P328" s="15"/>
      <c r="Q328" s="15"/>
      <c r="R328" s="96"/>
    </row>
    <row r="329">
      <c r="A329" s="15"/>
      <c r="B329" s="15"/>
      <c r="C329" s="15"/>
      <c r="D329" s="15"/>
      <c r="E329" s="15"/>
      <c r="F329" s="305"/>
      <c r="G329" s="15"/>
      <c r="H329" s="15"/>
      <c r="I329" s="15"/>
      <c r="J329" s="15"/>
      <c r="K329" s="15"/>
      <c r="L329" s="15"/>
      <c r="M329" s="96"/>
      <c r="N329" s="15"/>
      <c r="O329" s="15"/>
      <c r="P329" s="15"/>
      <c r="Q329" s="15"/>
      <c r="R329" s="96"/>
    </row>
    <row r="330">
      <c r="A330" s="15"/>
      <c r="B330" s="15"/>
      <c r="C330" s="15"/>
      <c r="D330" s="15"/>
      <c r="E330" s="15"/>
      <c r="F330" s="305"/>
      <c r="G330" s="15"/>
      <c r="H330" s="15"/>
      <c r="I330" s="15"/>
      <c r="J330" s="15"/>
      <c r="K330" s="15"/>
      <c r="L330" s="15"/>
      <c r="M330" s="96"/>
      <c r="N330" s="15"/>
      <c r="O330" s="15"/>
      <c r="P330" s="15"/>
      <c r="Q330" s="15"/>
      <c r="R330" s="96"/>
    </row>
    <row r="331">
      <c r="A331" s="15"/>
      <c r="B331" s="15"/>
      <c r="C331" s="15"/>
      <c r="D331" s="15"/>
      <c r="E331" s="15"/>
      <c r="F331" s="305"/>
      <c r="G331" s="15"/>
      <c r="H331" s="15"/>
      <c r="I331" s="15"/>
      <c r="J331" s="15"/>
      <c r="K331" s="15"/>
      <c r="L331" s="15"/>
      <c r="M331" s="96"/>
      <c r="N331" s="15"/>
      <c r="O331" s="15"/>
      <c r="P331" s="15"/>
      <c r="Q331" s="15"/>
      <c r="R331" s="96"/>
    </row>
    <row r="332">
      <c r="A332" s="15"/>
      <c r="B332" s="15"/>
      <c r="C332" s="15"/>
      <c r="D332" s="15"/>
      <c r="E332" s="15"/>
      <c r="F332" s="305"/>
      <c r="G332" s="15"/>
      <c r="H332" s="15"/>
      <c r="I332" s="15"/>
      <c r="J332" s="15"/>
      <c r="K332" s="15"/>
      <c r="L332" s="15"/>
      <c r="M332" s="96"/>
      <c r="N332" s="15"/>
      <c r="O332" s="15"/>
      <c r="P332" s="15"/>
      <c r="Q332" s="15"/>
      <c r="R332" s="96"/>
    </row>
    <row r="333">
      <c r="A333" s="15"/>
      <c r="B333" s="15"/>
      <c r="C333" s="15"/>
      <c r="D333" s="15"/>
      <c r="E333" s="15"/>
      <c r="F333" s="305"/>
      <c r="G333" s="15"/>
      <c r="H333" s="15"/>
      <c r="I333" s="15"/>
      <c r="J333" s="15"/>
      <c r="K333" s="15"/>
      <c r="L333" s="15"/>
      <c r="M333" s="96"/>
      <c r="N333" s="15"/>
      <c r="O333" s="15"/>
      <c r="P333" s="15"/>
      <c r="Q333" s="15"/>
      <c r="R333" s="96"/>
    </row>
    <row r="334">
      <c r="A334" s="15"/>
      <c r="B334" s="15"/>
      <c r="C334" s="15"/>
      <c r="D334" s="15"/>
      <c r="E334" s="15"/>
      <c r="F334" s="305"/>
      <c r="G334" s="15"/>
      <c r="H334" s="15"/>
      <c r="I334" s="15"/>
      <c r="J334" s="15"/>
      <c r="K334" s="15"/>
      <c r="L334" s="15"/>
      <c r="M334" s="96"/>
      <c r="N334" s="15"/>
      <c r="O334" s="15"/>
      <c r="P334" s="15"/>
      <c r="Q334" s="15"/>
      <c r="R334" s="96"/>
    </row>
    <row r="335">
      <c r="A335" s="15"/>
      <c r="B335" s="15"/>
      <c r="C335" s="15"/>
      <c r="D335" s="15"/>
      <c r="E335" s="15"/>
      <c r="F335" s="305"/>
      <c r="G335" s="15"/>
      <c r="H335" s="15"/>
      <c r="I335" s="15"/>
      <c r="J335" s="15"/>
      <c r="K335" s="15"/>
      <c r="L335" s="15"/>
      <c r="M335" s="96"/>
      <c r="N335" s="15"/>
      <c r="O335" s="15"/>
      <c r="P335" s="15"/>
      <c r="Q335" s="15"/>
      <c r="R335" s="96"/>
    </row>
    <row r="336">
      <c r="A336" s="15"/>
      <c r="B336" s="15"/>
      <c r="C336" s="15"/>
      <c r="D336" s="15"/>
      <c r="E336" s="15"/>
      <c r="F336" s="305"/>
      <c r="G336" s="15"/>
      <c r="H336" s="15"/>
      <c r="I336" s="15"/>
      <c r="J336" s="15"/>
      <c r="K336" s="15"/>
      <c r="L336" s="15"/>
      <c r="M336" s="96"/>
      <c r="N336" s="15"/>
      <c r="O336" s="15"/>
      <c r="P336" s="15"/>
      <c r="Q336" s="15"/>
      <c r="R336" s="96"/>
    </row>
    <row r="337">
      <c r="A337" s="15"/>
      <c r="B337" s="15"/>
      <c r="C337" s="15"/>
      <c r="D337" s="15"/>
      <c r="E337" s="15"/>
      <c r="F337" s="305"/>
      <c r="G337" s="15"/>
      <c r="H337" s="15"/>
      <c r="I337" s="15"/>
      <c r="J337" s="15"/>
      <c r="K337" s="15"/>
      <c r="L337" s="15"/>
      <c r="M337" s="96"/>
      <c r="N337" s="15"/>
      <c r="O337" s="15"/>
      <c r="P337" s="15"/>
      <c r="Q337" s="15"/>
      <c r="R337" s="96"/>
    </row>
    <row r="338">
      <c r="A338" s="15"/>
      <c r="B338" s="15"/>
      <c r="C338" s="15"/>
      <c r="D338" s="15"/>
      <c r="E338" s="15"/>
      <c r="F338" s="305"/>
      <c r="G338" s="15"/>
      <c r="H338" s="15"/>
      <c r="I338" s="15"/>
      <c r="J338" s="15"/>
      <c r="K338" s="15"/>
      <c r="L338" s="15"/>
      <c r="M338" s="96"/>
      <c r="N338" s="15"/>
      <c r="O338" s="15"/>
      <c r="P338" s="15"/>
      <c r="Q338" s="15"/>
      <c r="R338" s="96"/>
    </row>
    <row r="339">
      <c r="A339" s="15"/>
      <c r="B339" s="15"/>
      <c r="C339" s="15"/>
      <c r="D339" s="15"/>
      <c r="E339" s="15"/>
      <c r="F339" s="305"/>
      <c r="G339" s="15"/>
      <c r="H339" s="15"/>
      <c r="I339" s="15"/>
      <c r="J339" s="15"/>
      <c r="K339" s="15"/>
      <c r="L339" s="15"/>
      <c r="M339" s="96"/>
      <c r="N339" s="15"/>
      <c r="O339" s="15"/>
      <c r="P339" s="15"/>
      <c r="Q339" s="15"/>
      <c r="R339" s="96"/>
    </row>
    <row r="340">
      <c r="A340" s="15"/>
      <c r="B340" s="15"/>
      <c r="C340" s="15"/>
      <c r="D340" s="15"/>
      <c r="E340" s="15"/>
      <c r="F340" s="305"/>
      <c r="G340" s="15"/>
      <c r="H340" s="15"/>
      <c r="I340" s="15"/>
      <c r="J340" s="15"/>
      <c r="K340" s="15"/>
      <c r="L340" s="15"/>
      <c r="M340" s="96"/>
      <c r="N340" s="15"/>
      <c r="O340" s="15"/>
      <c r="P340" s="15"/>
      <c r="Q340" s="15"/>
      <c r="R340" s="96"/>
    </row>
    <row r="341">
      <c r="A341" s="15"/>
      <c r="B341" s="15"/>
      <c r="C341" s="15"/>
      <c r="D341" s="15"/>
      <c r="E341" s="15"/>
      <c r="F341" s="305"/>
      <c r="G341" s="15"/>
      <c r="H341" s="15"/>
      <c r="I341" s="15"/>
      <c r="J341" s="15"/>
      <c r="K341" s="15"/>
      <c r="L341" s="15"/>
      <c r="M341" s="96"/>
      <c r="N341" s="15"/>
      <c r="O341" s="15"/>
      <c r="P341" s="15"/>
      <c r="Q341" s="15"/>
      <c r="R341" s="96"/>
    </row>
    <row r="342">
      <c r="A342" s="15"/>
      <c r="B342" s="15"/>
      <c r="C342" s="15"/>
      <c r="D342" s="15"/>
      <c r="E342" s="15"/>
      <c r="F342" s="305"/>
      <c r="G342" s="15"/>
      <c r="H342" s="15"/>
      <c r="I342" s="15"/>
      <c r="J342" s="15"/>
      <c r="K342" s="15"/>
      <c r="L342" s="15"/>
      <c r="M342" s="96"/>
      <c r="N342" s="15"/>
      <c r="O342" s="15"/>
      <c r="P342" s="15"/>
      <c r="Q342" s="15"/>
      <c r="R342" s="96"/>
    </row>
    <row r="343">
      <c r="A343" s="15"/>
      <c r="B343" s="15"/>
      <c r="C343" s="15"/>
      <c r="D343" s="15"/>
      <c r="E343" s="15"/>
      <c r="F343" s="305"/>
      <c r="G343" s="15"/>
      <c r="H343" s="15"/>
      <c r="I343" s="15"/>
      <c r="J343" s="15"/>
      <c r="K343" s="15"/>
      <c r="L343" s="15"/>
      <c r="M343" s="96"/>
      <c r="N343" s="15"/>
      <c r="O343" s="15"/>
      <c r="P343" s="15"/>
      <c r="Q343" s="15"/>
      <c r="R343" s="96"/>
    </row>
    <row r="344">
      <c r="A344" s="15"/>
      <c r="B344" s="15"/>
      <c r="C344" s="15"/>
      <c r="D344" s="15"/>
      <c r="E344" s="15"/>
      <c r="F344" s="305"/>
      <c r="G344" s="15"/>
      <c r="H344" s="15"/>
      <c r="I344" s="15"/>
      <c r="J344" s="15"/>
      <c r="K344" s="15"/>
      <c r="L344" s="15"/>
      <c r="M344" s="96"/>
      <c r="N344" s="15"/>
      <c r="O344" s="15"/>
      <c r="P344" s="15"/>
      <c r="Q344" s="15"/>
      <c r="R344" s="96"/>
    </row>
    <row r="345">
      <c r="A345" s="15"/>
      <c r="B345" s="15"/>
      <c r="C345" s="15"/>
      <c r="D345" s="15"/>
      <c r="E345" s="15"/>
      <c r="F345" s="305"/>
      <c r="G345" s="15"/>
      <c r="H345" s="15"/>
      <c r="I345" s="15"/>
      <c r="J345" s="15"/>
      <c r="K345" s="15"/>
      <c r="L345" s="15"/>
      <c r="M345" s="96"/>
      <c r="N345" s="15"/>
      <c r="O345" s="15"/>
      <c r="P345" s="15"/>
      <c r="Q345" s="15"/>
      <c r="R345" s="96"/>
    </row>
    <row r="346">
      <c r="A346" s="15"/>
      <c r="B346" s="15"/>
      <c r="C346" s="15"/>
      <c r="D346" s="15"/>
      <c r="E346" s="15"/>
      <c r="F346" s="305"/>
      <c r="G346" s="15"/>
      <c r="H346" s="15"/>
      <c r="I346" s="15"/>
      <c r="J346" s="15"/>
      <c r="K346" s="15"/>
      <c r="L346" s="15"/>
      <c r="M346" s="96"/>
      <c r="N346" s="15"/>
      <c r="O346" s="15"/>
      <c r="P346" s="15"/>
      <c r="Q346" s="15"/>
      <c r="R346" s="96"/>
    </row>
    <row r="347">
      <c r="A347" s="15"/>
      <c r="B347" s="15"/>
      <c r="C347" s="15"/>
      <c r="D347" s="15"/>
      <c r="E347" s="15"/>
      <c r="F347" s="305"/>
      <c r="G347" s="15"/>
      <c r="H347" s="15"/>
      <c r="I347" s="15"/>
      <c r="J347" s="15"/>
      <c r="K347" s="15"/>
      <c r="L347" s="15"/>
      <c r="M347" s="96"/>
      <c r="N347" s="15"/>
      <c r="O347" s="15"/>
      <c r="P347" s="15"/>
      <c r="Q347" s="15"/>
      <c r="R347" s="96"/>
    </row>
    <row r="348">
      <c r="A348" s="15"/>
      <c r="B348" s="15"/>
      <c r="C348" s="15"/>
      <c r="D348" s="15"/>
      <c r="E348" s="15"/>
      <c r="F348" s="305"/>
      <c r="G348" s="15"/>
      <c r="H348" s="15"/>
      <c r="I348" s="15"/>
      <c r="J348" s="15"/>
      <c r="K348" s="15"/>
      <c r="L348" s="15"/>
      <c r="M348" s="96"/>
      <c r="N348" s="15"/>
      <c r="O348" s="15"/>
      <c r="P348" s="15"/>
      <c r="Q348" s="15"/>
      <c r="R348" s="96"/>
    </row>
    <row r="349">
      <c r="A349" s="15"/>
      <c r="B349" s="15"/>
      <c r="C349" s="15"/>
      <c r="D349" s="15"/>
      <c r="E349" s="15"/>
      <c r="F349" s="305"/>
      <c r="G349" s="15"/>
      <c r="H349" s="15"/>
      <c r="I349" s="15"/>
      <c r="J349" s="15"/>
      <c r="K349" s="15"/>
      <c r="L349" s="15"/>
      <c r="M349" s="96"/>
      <c r="N349" s="15"/>
      <c r="O349" s="15"/>
      <c r="P349" s="15"/>
      <c r="Q349" s="15"/>
      <c r="R349" s="96"/>
    </row>
    <row r="350">
      <c r="A350" s="15"/>
      <c r="B350" s="15"/>
      <c r="C350" s="15"/>
      <c r="D350" s="15"/>
      <c r="E350" s="15"/>
      <c r="F350" s="305"/>
      <c r="G350" s="15"/>
      <c r="H350" s="15"/>
      <c r="I350" s="15"/>
      <c r="J350" s="15"/>
      <c r="K350" s="15"/>
      <c r="L350" s="15"/>
      <c r="M350" s="96"/>
      <c r="N350" s="15"/>
      <c r="O350" s="15"/>
      <c r="P350" s="15"/>
      <c r="Q350" s="15"/>
      <c r="R350" s="96"/>
    </row>
    <row r="351">
      <c r="A351" s="15"/>
      <c r="B351" s="15"/>
      <c r="C351" s="15"/>
      <c r="D351" s="15"/>
      <c r="E351" s="15"/>
      <c r="F351" s="305"/>
      <c r="G351" s="15"/>
      <c r="H351" s="15"/>
      <c r="I351" s="15"/>
      <c r="J351" s="15"/>
      <c r="K351" s="15"/>
      <c r="L351" s="15"/>
      <c r="M351" s="96"/>
      <c r="N351" s="15"/>
      <c r="O351" s="15"/>
      <c r="P351" s="15"/>
      <c r="Q351" s="15"/>
      <c r="R351" s="96"/>
    </row>
    <row r="352">
      <c r="A352" s="15"/>
      <c r="B352" s="15"/>
      <c r="C352" s="15"/>
      <c r="D352" s="15"/>
      <c r="E352" s="15"/>
      <c r="F352" s="305"/>
      <c r="G352" s="15"/>
      <c r="H352" s="15"/>
      <c r="I352" s="15"/>
      <c r="J352" s="15"/>
      <c r="K352" s="15"/>
      <c r="L352" s="15"/>
      <c r="M352" s="96"/>
      <c r="N352" s="15"/>
      <c r="O352" s="15"/>
      <c r="P352" s="15"/>
      <c r="Q352" s="15"/>
      <c r="R352" s="96"/>
    </row>
    <row r="353">
      <c r="A353" s="15"/>
      <c r="B353" s="15"/>
      <c r="C353" s="15"/>
      <c r="D353" s="15"/>
      <c r="E353" s="15"/>
      <c r="F353" s="305"/>
      <c r="G353" s="15"/>
      <c r="H353" s="15"/>
      <c r="I353" s="15"/>
      <c r="J353" s="15"/>
      <c r="K353" s="15"/>
      <c r="L353" s="15"/>
      <c r="M353" s="96"/>
      <c r="N353" s="15"/>
      <c r="O353" s="15"/>
      <c r="P353" s="15"/>
      <c r="Q353" s="15"/>
      <c r="R353" s="96"/>
    </row>
    <row r="354">
      <c r="A354" s="15"/>
      <c r="B354" s="15"/>
      <c r="C354" s="15"/>
      <c r="D354" s="15"/>
      <c r="E354" s="15"/>
      <c r="F354" s="305"/>
      <c r="G354" s="15"/>
      <c r="H354" s="15"/>
      <c r="I354" s="15"/>
      <c r="J354" s="15"/>
      <c r="K354" s="15"/>
      <c r="L354" s="15"/>
      <c r="M354" s="96"/>
      <c r="N354" s="15"/>
      <c r="O354" s="15"/>
      <c r="P354" s="15"/>
      <c r="Q354" s="15"/>
      <c r="R354" s="96"/>
    </row>
    <row r="355">
      <c r="A355" s="15"/>
      <c r="B355" s="15"/>
      <c r="C355" s="15"/>
      <c r="D355" s="15"/>
      <c r="E355" s="15"/>
      <c r="F355" s="305"/>
      <c r="G355" s="15"/>
      <c r="H355" s="15"/>
      <c r="I355" s="15"/>
      <c r="J355" s="15"/>
      <c r="K355" s="15"/>
      <c r="L355" s="15"/>
      <c r="M355" s="96"/>
      <c r="N355" s="15"/>
      <c r="O355" s="15"/>
      <c r="P355" s="15"/>
      <c r="Q355" s="15"/>
      <c r="R355" s="96"/>
    </row>
    <row r="356">
      <c r="A356" s="15"/>
      <c r="B356" s="15"/>
      <c r="C356" s="15"/>
      <c r="D356" s="15"/>
      <c r="E356" s="15"/>
      <c r="F356" s="305"/>
      <c r="G356" s="15"/>
      <c r="H356" s="15"/>
      <c r="I356" s="15"/>
      <c r="J356" s="15"/>
      <c r="K356" s="15"/>
      <c r="L356" s="15"/>
      <c r="M356" s="96"/>
      <c r="N356" s="15"/>
      <c r="O356" s="15"/>
      <c r="P356" s="15"/>
      <c r="Q356" s="15"/>
      <c r="R356" s="96"/>
    </row>
    <row r="357">
      <c r="A357" s="15"/>
      <c r="B357" s="15"/>
      <c r="C357" s="15"/>
      <c r="D357" s="15"/>
      <c r="E357" s="15"/>
      <c r="F357" s="305"/>
      <c r="G357" s="15"/>
      <c r="H357" s="15"/>
      <c r="I357" s="15"/>
      <c r="J357" s="15"/>
      <c r="K357" s="15"/>
      <c r="L357" s="15"/>
      <c r="M357" s="96"/>
      <c r="N357" s="15"/>
      <c r="O357" s="15"/>
      <c r="P357" s="15"/>
      <c r="Q357" s="15"/>
      <c r="R357" s="96"/>
    </row>
    <row r="358">
      <c r="A358" s="15"/>
      <c r="B358" s="15"/>
      <c r="C358" s="15"/>
      <c r="D358" s="15"/>
      <c r="E358" s="15"/>
      <c r="F358" s="305"/>
      <c r="G358" s="15"/>
      <c r="H358" s="15"/>
      <c r="I358" s="15"/>
      <c r="J358" s="15"/>
      <c r="K358" s="15"/>
      <c r="L358" s="15"/>
      <c r="M358" s="96"/>
      <c r="N358" s="15"/>
      <c r="O358" s="15"/>
      <c r="P358" s="15"/>
      <c r="Q358" s="15"/>
      <c r="R358" s="96"/>
    </row>
    <row r="359">
      <c r="A359" s="15"/>
      <c r="B359" s="15"/>
      <c r="C359" s="15"/>
      <c r="D359" s="15"/>
      <c r="E359" s="15"/>
      <c r="F359" s="305"/>
      <c r="G359" s="15"/>
      <c r="H359" s="15"/>
      <c r="I359" s="15"/>
      <c r="J359" s="15"/>
      <c r="K359" s="15"/>
      <c r="L359" s="15"/>
      <c r="M359" s="96"/>
      <c r="N359" s="15"/>
      <c r="O359" s="15"/>
      <c r="P359" s="15"/>
      <c r="Q359" s="15"/>
      <c r="R359" s="96"/>
    </row>
    <row r="360">
      <c r="A360" s="15"/>
      <c r="B360" s="15"/>
      <c r="C360" s="15"/>
      <c r="D360" s="15"/>
      <c r="E360" s="15"/>
      <c r="F360" s="305"/>
      <c r="G360" s="15"/>
      <c r="H360" s="15"/>
      <c r="I360" s="15"/>
      <c r="J360" s="15"/>
      <c r="K360" s="15"/>
      <c r="L360" s="15"/>
      <c r="M360" s="96"/>
      <c r="N360" s="15"/>
      <c r="O360" s="15"/>
      <c r="P360" s="15"/>
      <c r="Q360" s="15"/>
      <c r="R360" s="96"/>
    </row>
    <row r="361">
      <c r="A361" s="15"/>
      <c r="B361" s="15"/>
      <c r="C361" s="15"/>
      <c r="D361" s="15"/>
      <c r="E361" s="15"/>
      <c r="F361" s="305"/>
      <c r="G361" s="15"/>
      <c r="H361" s="15"/>
      <c r="I361" s="15"/>
      <c r="J361" s="15"/>
      <c r="K361" s="15"/>
      <c r="L361" s="15"/>
      <c r="M361" s="96"/>
      <c r="N361" s="15"/>
      <c r="O361" s="15"/>
      <c r="P361" s="15"/>
      <c r="Q361" s="15"/>
      <c r="R361" s="96"/>
    </row>
    <row r="362">
      <c r="A362" s="15"/>
      <c r="B362" s="15"/>
      <c r="C362" s="15"/>
      <c r="D362" s="15"/>
      <c r="E362" s="15"/>
      <c r="F362" s="305"/>
      <c r="G362" s="15"/>
      <c r="H362" s="15"/>
      <c r="I362" s="15"/>
      <c r="J362" s="15"/>
      <c r="K362" s="15"/>
      <c r="L362" s="15"/>
      <c r="M362" s="96"/>
      <c r="N362" s="15"/>
      <c r="O362" s="15"/>
      <c r="P362" s="15"/>
      <c r="Q362" s="15"/>
      <c r="R362" s="96"/>
    </row>
    <row r="363">
      <c r="A363" s="15"/>
      <c r="B363" s="15"/>
      <c r="C363" s="15"/>
      <c r="D363" s="15"/>
      <c r="E363" s="15"/>
      <c r="F363" s="305"/>
      <c r="G363" s="15"/>
      <c r="H363" s="15"/>
      <c r="I363" s="15"/>
      <c r="J363" s="15"/>
      <c r="K363" s="15"/>
      <c r="L363" s="15"/>
      <c r="M363" s="96"/>
      <c r="N363" s="15"/>
      <c r="O363" s="15"/>
      <c r="P363" s="15"/>
      <c r="Q363" s="15"/>
      <c r="R363" s="96"/>
    </row>
    <row r="364">
      <c r="A364" s="15"/>
      <c r="B364" s="15"/>
      <c r="C364" s="15"/>
      <c r="D364" s="15"/>
      <c r="E364" s="15"/>
      <c r="F364" s="305"/>
      <c r="G364" s="15"/>
      <c r="H364" s="15"/>
      <c r="I364" s="15"/>
      <c r="J364" s="15"/>
      <c r="K364" s="15"/>
      <c r="L364" s="15"/>
      <c r="M364" s="96"/>
      <c r="N364" s="15"/>
      <c r="O364" s="15"/>
      <c r="P364" s="15"/>
      <c r="Q364" s="15"/>
      <c r="R364" s="96"/>
    </row>
    <row r="365">
      <c r="A365" s="15"/>
      <c r="B365" s="15"/>
      <c r="C365" s="15"/>
      <c r="D365" s="15"/>
      <c r="E365" s="15"/>
      <c r="F365" s="305"/>
      <c r="G365" s="15"/>
      <c r="H365" s="15"/>
      <c r="I365" s="15"/>
      <c r="J365" s="15"/>
      <c r="K365" s="15"/>
      <c r="L365" s="15"/>
      <c r="M365" s="96"/>
      <c r="N365" s="15"/>
      <c r="O365" s="15"/>
      <c r="P365" s="15"/>
      <c r="Q365" s="15"/>
      <c r="R365" s="96"/>
    </row>
    <row r="366">
      <c r="A366" s="15"/>
      <c r="B366" s="15"/>
      <c r="C366" s="15"/>
      <c r="D366" s="15"/>
      <c r="E366" s="15"/>
      <c r="F366" s="305"/>
      <c r="G366" s="15"/>
      <c r="H366" s="15"/>
      <c r="I366" s="15"/>
      <c r="J366" s="15"/>
      <c r="K366" s="15"/>
      <c r="L366" s="15"/>
      <c r="M366" s="96"/>
      <c r="N366" s="15"/>
      <c r="O366" s="15"/>
      <c r="P366" s="15"/>
      <c r="Q366" s="15"/>
      <c r="R366" s="96"/>
    </row>
    <row r="367">
      <c r="A367" s="15"/>
      <c r="B367" s="15"/>
      <c r="C367" s="15"/>
      <c r="D367" s="15"/>
      <c r="E367" s="15"/>
      <c r="F367" s="305"/>
      <c r="G367" s="15"/>
      <c r="H367" s="15"/>
      <c r="I367" s="15"/>
      <c r="J367" s="15"/>
      <c r="K367" s="15"/>
      <c r="L367" s="15"/>
      <c r="M367" s="96"/>
      <c r="N367" s="15"/>
      <c r="O367" s="15"/>
      <c r="P367" s="15"/>
      <c r="Q367" s="15"/>
      <c r="R367" s="96"/>
    </row>
    <row r="368">
      <c r="A368" s="15"/>
      <c r="B368" s="15"/>
      <c r="C368" s="15"/>
      <c r="D368" s="15"/>
      <c r="E368" s="15"/>
      <c r="F368" s="305"/>
      <c r="G368" s="15"/>
      <c r="H368" s="15"/>
      <c r="I368" s="15"/>
      <c r="J368" s="15"/>
      <c r="K368" s="15"/>
      <c r="L368" s="15"/>
      <c r="M368" s="96"/>
      <c r="N368" s="15"/>
      <c r="O368" s="15"/>
      <c r="P368" s="15"/>
      <c r="Q368" s="15"/>
      <c r="R368" s="96"/>
    </row>
    <row r="369">
      <c r="A369" s="15"/>
      <c r="B369" s="15"/>
      <c r="C369" s="15"/>
      <c r="D369" s="15"/>
      <c r="E369" s="15"/>
      <c r="F369" s="305"/>
      <c r="G369" s="15"/>
      <c r="H369" s="15"/>
      <c r="I369" s="15"/>
      <c r="J369" s="15"/>
      <c r="K369" s="15"/>
      <c r="L369" s="15"/>
      <c r="M369" s="96"/>
      <c r="N369" s="15"/>
      <c r="O369" s="15"/>
      <c r="P369" s="15"/>
      <c r="Q369" s="15"/>
      <c r="R369" s="96"/>
    </row>
    <row r="370">
      <c r="A370" s="15"/>
      <c r="B370" s="15"/>
      <c r="C370" s="15"/>
      <c r="D370" s="15"/>
      <c r="E370" s="15"/>
      <c r="F370" s="305"/>
      <c r="G370" s="15"/>
      <c r="H370" s="15"/>
      <c r="I370" s="15"/>
      <c r="J370" s="15"/>
      <c r="K370" s="15"/>
      <c r="L370" s="15"/>
      <c r="M370" s="96"/>
      <c r="N370" s="15"/>
      <c r="O370" s="15"/>
      <c r="P370" s="15"/>
      <c r="Q370" s="15"/>
      <c r="R370" s="96"/>
    </row>
    <row r="371">
      <c r="A371" s="15"/>
      <c r="B371" s="15"/>
      <c r="C371" s="15"/>
      <c r="D371" s="15"/>
      <c r="E371" s="15"/>
      <c r="F371" s="305"/>
      <c r="G371" s="15"/>
      <c r="H371" s="15"/>
      <c r="I371" s="15"/>
      <c r="J371" s="15"/>
      <c r="K371" s="15"/>
      <c r="L371" s="15"/>
      <c r="M371" s="96"/>
      <c r="N371" s="15"/>
      <c r="O371" s="15"/>
      <c r="P371" s="15"/>
      <c r="Q371" s="15"/>
      <c r="R371" s="96"/>
    </row>
    <row r="372">
      <c r="A372" s="15"/>
      <c r="B372" s="15"/>
      <c r="C372" s="15"/>
      <c r="D372" s="15"/>
      <c r="E372" s="15"/>
      <c r="F372" s="305"/>
      <c r="G372" s="15"/>
      <c r="H372" s="15"/>
      <c r="I372" s="15"/>
      <c r="J372" s="15"/>
      <c r="K372" s="15"/>
      <c r="L372" s="15"/>
      <c r="M372" s="96"/>
      <c r="N372" s="15"/>
      <c r="O372" s="15"/>
      <c r="P372" s="15"/>
      <c r="Q372" s="15"/>
      <c r="R372" s="96"/>
    </row>
    <row r="373">
      <c r="A373" s="15"/>
      <c r="B373" s="15"/>
      <c r="C373" s="15"/>
      <c r="D373" s="15"/>
      <c r="E373" s="15"/>
      <c r="F373" s="305"/>
      <c r="G373" s="15"/>
      <c r="H373" s="15"/>
      <c r="I373" s="15"/>
      <c r="J373" s="15"/>
      <c r="K373" s="15"/>
      <c r="L373" s="15"/>
      <c r="M373" s="96"/>
      <c r="N373" s="15"/>
      <c r="O373" s="15"/>
      <c r="P373" s="15"/>
      <c r="Q373" s="15"/>
      <c r="R373" s="96"/>
    </row>
    <row r="374">
      <c r="A374" s="15"/>
      <c r="B374" s="15"/>
      <c r="C374" s="15"/>
      <c r="D374" s="15"/>
      <c r="E374" s="15"/>
      <c r="F374" s="305"/>
      <c r="G374" s="15"/>
      <c r="H374" s="15"/>
      <c r="I374" s="15"/>
      <c r="J374" s="15"/>
      <c r="K374" s="15"/>
      <c r="L374" s="15"/>
      <c r="M374" s="96"/>
      <c r="N374" s="15"/>
      <c r="O374" s="15"/>
      <c r="P374" s="15"/>
      <c r="Q374" s="15"/>
      <c r="R374" s="96"/>
    </row>
    <row r="375">
      <c r="A375" s="15"/>
      <c r="B375" s="15"/>
      <c r="C375" s="15"/>
      <c r="D375" s="15"/>
      <c r="E375" s="15"/>
      <c r="F375" s="305"/>
      <c r="G375" s="15"/>
      <c r="H375" s="15"/>
      <c r="I375" s="15"/>
      <c r="J375" s="15"/>
      <c r="K375" s="15"/>
      <c r="L375" s="15"/>
      <c r="M375" s="96"/>
      <c r="N375" s="15"/>
      <c r="O375" s="15"/>
      <c r="P375" s="15"/>
      <c r="Q375" s="15"/>
      <c r="R375" s="96"/>
    </row>
    <row r="376">
      <c r="A376" s="15"/>
      <c r="B376" s="15"/>
      <c r="C376" s="15"/>
      <c r="D376" s="15"/>
      <c r="E376" s="15"/>
      <c r="F376" s="305"/>
      <c r="G376" s="15"/>
      <c r="H376" s="15"/>
      <c r="I376" s="15"/>
      <c r="J376" s="15"/>
      <c r="K376" s="15"/>
      <c r="L376" s="15"/>
      <c r="M376" s="96"/>
      <c r="N376" s="15"/>
      <c r="O376" s="15"/>
      <c r="P376" s="15"/>
      <c r="Q376" s="15"/>
      <c r="R376" s="96"/>
    </row>
    <row r="377">
      <c r="A377" s="15"/>
      <c r="B377" s="15"/>
      <c r="C377" s="15"/>
      <c r="D377" s="15"/>
      <c r="E377" s="15"/>
      <c r="F377" s="305"/>
      <c r="G377" s="15"/>
      <c r="H377" s="15"/>
      <c r="I377" s="15"/>
      <c r="J377" s="15"/>
      <c r="K377" s="15"/>
      <c r="L377" s="15"/>
      <c r="M377" s="96"/>
      <c r="N377" s="15"/>
      <c r="O377" s="15"/>
      <c r="P377" s="15"/>
      <c r="Q377" s="15"/>
      <c r="R377" s="96"/>
    </row>
    <row r="378">
      <c r="A378" s="15"/>
      <c r="B378" s="15"/>
      <c r="C378" s="15"/>
      <c r="D378" s="15"/>
      <c r="E378" s="15"/>
      <c r="F378" s="305"/>
      <c r="G378" s="15"/>
      <c r="H378" s="15"/>
      <c r="I378" s="15"/>
      <c r="J378" s="15"/>
      <c r="K378" s="15"/>
      <c r="L378" s="15"/>
      <c r="M378" s="96"/>
      <c r="N378" s="15"/>
      <c r="O378" s="15"/>
      <c r="P378" s="15"/>
      <c r="Q378" s="15"/>
      <c r="R378" s="96"/>
    </row>
    <row r="379">
      <c r="A379" s="15"/>
      <c r="B379" s="15"/>
      <c r="C379" s="15"/>
      <c r="D379" s="15"/>
      <c r="E379" s="15"/>
      <c r="F379" s="305"/>
      <c r="G379" s="15"/>
      <c r="H379" s="15"/>
      <c r="I379" s="15"/>
      <c r="J379" s="15"/>
      <c r="K379" s="15"/>
      <c r="L379" s="15"/>
      <c r="M379" s="96"/>
      <c r="N379" s="15"/>
      <c r="O379" s="15"/>
      <c r="P379" s="15"/>
      <c r="Q379" s="15"/>
      <c r="R379" s="96"/>
    </row>
    <row r="380">
      <c r="A380" s="15"/>
      <c r="B380" s="15"/>
      <c r="C380" s="15"/>
      <c r="D380" s="15"/>
      <c r="E380" s="15"/>
      <c r="F380" s="305"/>
      <c r="G380" s="15"/>
      <c r="H380" s="15"/>
      <c r="I380" s="15"/>
      <c r="J380" s="15"/>
      <c r="K380" s="15"/>
      <c r="L380" s="15"/>
      <c r="M380" s="96"/>
      <c r="N380" s="15"/>
      <c r="O380" s="15"/>
      <c r="P380" s="15"/>
      <c r="Q380" s="15"/>
      <c r="R380" s="96"/>
    </row>
    <row r="381">
      <c r="A381" s="15"/>
      <c r="B381" s="15"/>
      <c r="C381" s="15"/>
      <c r="D381" s="15"/>
      <c r="E381" s="15"/>
      <c r="F381" s="305"/>
      <c r="G381" s="15"/>
      <c r="H381" s="15"/>
      <c r="I381" s="15"/>
      <c r="J381" s="15"/>
      <c r="K381" s="15"/>
      <c r="L381" s="15"/>
      <c r="M381" s="96"/>
      <c r="N381" s="15"/>
      <c r="O381" s="15"/>
      <c r="P381" s="15"/>
      <c r="Q381" s="15"/>
      <c r="R381" s="96"/>
    </row>
    <row r="382">
      <c r="A382" s="15"/>
      <c r="B382" s="15"/>
      <c r="C382" s="15"/>
      <c r="D382" s="15"/>
      <c r="E382" s="15"/>
      <c r="F382" s="305"/>
      <c r="G382" s="15"/>
      <c r="H382" s="15"/>
      <c r="I382" s="15"/>
      <c r="J382" s="15"/>
      <c r="K382" s="15"/>
      <c r="L382" s="15"/>
      <c r="M382" s="96"/>
      <c r="N382" s="15"/>
      <c r="O382" s="15"/>
      <c r="P382" s="15"/>
      <c r="Q382" s="15"/>
      <c r="R382" s="96"/>
    </row>
    <row r="383">
      <c r="A383" s="15"/>
      <c r="B383" s="15"/>
      <c r="C383" s="15"/>
      <c r="D383" s="15"/>
      <c r="E383" s="15"/>
      <c r="F383" s="305"/>
      <c r="G383" s="15"/>
      <c r="H383" s="15"/>
      <c r="I383" s="15"/>
      <c r="J383" s="15"/>
      <c r="K383" s="15"/>
      <c r="L383" s="15"/>
      <c r="M383" s="96"/>
      <c r="N383" s="15"/>
      <c r="O383" s="15"/>
      <c r="P383" s="15"/>
      <c r="Q383" s="15"/>
      <c r="R383" s="96"/>
    </row>
    <row r="384">
      <c r="A384" s="15"/>
      <c r="B384" s="15"/>
      <c r="C384" s="15"/>
      <c r="D384" s="15"/>
      <c r="E384" s="15"/>
      <c r="F384" s="305"/>
      <c r="G384" s="15"/>
      <c r="H384" s="15"/>
      <c r="I384" s="15"/>
      <c r="J384" s="15"/>
      <c r="K384" s="15"/>
      <c r="L384" s="15"/>
      <c r="M384" s="96"/>
      <c r="N384" s="15"/>
      <c r="O384" s="15"/>
      <c r="P384" s="15"/>
      <c r="Q384" s="15"/>
      <c r="R384" s="96"/>
    </row>
    <row r="385">
      <c r="A385" s="15"/>
      <c r="B385" s="15"/>
      <c r="C385" s="15"/>
      <c r="D385" s="15"/>
      <c r="E385" s="15"/>
      <c r="F385" s="305"/>
      <c r="G385" s="15"/>
      <c r="H385" s="15"/>
      <c r="I385" s="15"/>
      <c r="J385" s="15"/>
      <c r="K385" s="15"/>
      <c r="L385" s="15"/>
      <c r="M385" s="96"/>
      <c r="N385" s="15"/>
      <c r="O385" s="15"/>
      <c r="P385" s="15"/>
      <c r="Q385" s="15"/>
      <c r="R385" s="96"/>
    </row>
    <row r="386">
      <c r="A386" s="15"/>
      <c r="B386" s="15"/>
      <c r="C386" s="15"/>
      <c r="D386" s="15"/>
      <c r="E386" s="15"/>
      <c r="F386" s="305"/>
      <c r="G386" s="15"/>
      <c r="H386" s="15"/>
      <c r="I386" s="15"/>
      <c r="J386" s="15"/>
      <c r="K386" s="15"/>
      <c r="L386" s="15"/>
      <c r="M386" s="96"/>
      <c r="N386" s="15"/>
      <c r="O386" s="15"/>
      <c r="P386" s="15"/>
      <c r="Q386" s="15"/>
      <c r="R386" s="96"/>
    </row>
    <row r="387">
      <c r="A387" s="15"/>
      <c r="B387" s="15"/>
      <c r="C387" s="15"/>
      <c r="D387" s="15"/>
      <c r="E387" s="15"/>
      <c r="F387" s="305"/>
      <c r="G387" s="15"/>
      <c r="H387" s="15"/>
      <c r="I387" s="15"/>
      <c r="J387" s="15"/>
      <c r="K387" s="15"/>
      <c r="L387" s="15"/>
      <c r="M387" s="96"/>
      <c r="N387" s="15"/>
      <c r="O387" s="15"/>
      <c r="P387" s="15"/>
      <c r="Q387" s="15"/>
      <c r="R387" s="96"/>
    </row>
    <row r="388">
      <c r="A388" s="15"/>
      <c r="B388" s="15"/>
      <c r="C388" s="15"/>
      <c r="D388" s="15"/>
      <c r="E388" s="15"/>
      <c r="F388" s="305"/>
      <c r="G388" s="15"/>
      <c r="H388" s="15"/>
      <c r="I388" s="15"/>
      <c r="J388" s="15"/>
      <c r="K388" s="15"/>
      <c r="L388" s="15"/>
      <c r="M388" s="96"/>
      <c r="N388" s="15"/>
      <c r="O388" s="15"/>
      <c r="P388" s="15"/>
      <c r="Q388" s="15"/>
      <c r="R388" s="96"/>
    </row>
    <row r="389">
      <c r="A389" s="15"/>
      <c r="B389" s="15"/>
      <c r="C389" s="15"/>
      <c r="D389" s="15"/>
      <c r="E389" s="15"/>
      <c r="F389" s="305"/>
      <c r="G389" s="15"/>
      <c r="H389" s="15"/>
      <c r="I389" s="15"/>
      <c r="J389" s="15"/>
      <c r="K389" s="15"/>
      <c r="L389" s="15"/>
      <c r="M389" s="96"/>
      <c r="N389" s="15"/>
      <c r="O389" s="15"/>
      <c r="P389" s="15"/>
      <c r="Q389" s="15"/>
      <c r="R389" s="96"/>
    </row>
    <row r="390">
      <c r="A390" s="15"/>
      <c r="B390" s="15"/>
      <c r="C390" s="15"/>
      <c r="D390" s="15"/>
      <c r="E390" s="15"/>
      <c r="F390" s="305"/>
      <c r="G390" s="15"/>
      <c r="H390" s="15"/>
      <c r="I390" s="15"/>
      <c r="J390" s="15"/>
      <c r="K390" s="15"/>
      <c r="L390" s="15"/>
      <c r="M390" s="96"/>
      <c r="N390" s="15"/>
      <c r="O390" s="15"/>
      <c r="P390" s="15"/>
      <c r="Q390" s="15"/>
      <c r="R390" s="96"/>
    </row>
    <row r="391">
      <c r="A391" s="15"/>
      <c r="B391" s="15"/>
      <c r="C391" s="15"/>
      <c r="D391" s="15"/>
      <c r="E391" s="15"/>
      <c r="F391" s="305"/>
      <c r="G391" s="15"/>
      <c r="H391" s="15"/>
      <c r="I391" s="15"/>
      <c r="J391" s="15"/>
      <c r="K391" s="15"/>
      <c r="L391" s="15"/>
      <c r="M391" s="96"/>
      <c r="N391" s="15"/>
      <c r="O391" s="15"/>
      <c r="P391" s="15"/>
      <c r="Q391" s="15"/>
      <c r="R391" s="96"/>
    </row>
    <row r="392">
      <c r="A392" s="15"/>
      <c r="B392" s="15"/>
      <c r="C392" s="15"/>
      <c r="D392" s="15"/>
      <c r="E392" s="15"/>
      <c r="F392" s="305"/>
      <c r="G392" s="15"/>
      <c r="H392" s="15"/>
      <c r="I392" s="15"/>
      <c r="J392" s="15"/>
      <c r="K392" s="15"/>
      <c r="L392" s="15"/>
      <c r="M392" s="96"/>
      <c r="N392" s="15"/>
      <c r="O392" s="15"/>
      <c r="P392" s="15"/>
      <c r="Q392" s="15"/>
      <c r="R392" s="96"/>
    </row>
    <row r="393">
      <c r="A393" s="15"/>
      <c r="B393" s="15"/>
      <c r="C393" s="15"/>
      <c r="D393" s="15"/>
      <c r="E393" s="15"/>
      <c r="F393" s="305"/>
      <c r="G393" s="15"/>
      <c r="H393" s="15"/>
      <c r="I393" s="15"/>
      <c r="J393" s="15"/>
      <c r="K393" s="15"/>
      <c r="L393" s="15"/>
      <c r="M393" s="96"/>
      <c r="N393" s="15"/>
      <c r="O393" s="15"/>
      <c r="P393" s="15"/>
      <c r="Q393" s="15"/>
      <c r="R393" s="96"/>
    </row>
    <row r="394">
      <c r="A394" s="15"/>
      <c r="B394" s="15"/>
      <c r="C394" s="15"/>
      <c r="D394" s="15"/>
      <c r="E394" s="15"/>
      <c r="F394" s="305"/>
      <c r="G394" s="15"/>
      <c r="H394" s="15"/>
      <c r="I394" s="15"/>
      <c r="J394" s="15"/>
      <c r="K394" s="15"/>
      <c r="L394" s="15"/>
      <c r="M394" s="96"/>
      <c r="N394" s="15"/>
      <c r="O394" s="15"/>
      <c r="P394" s="15"/>
      <c r="Q394" s="15"/>
      <c r="R394" s="96"/>
    </row>
    <row r="395">
      <c r="A395" s="15"/>
      <c r="B395" s="15"/>
      <c r="C395" s="15"/>
      <c r="D395" s="15"/>
      <c r="E395" s="15"/>
      <c r="F395" s="305"/>
      <c r="G395" s="15"/>
      <c r="H395" s="15"/>
      <c r="I395" s="15"/>
      <c r="J395" s="15"/>
      <c r="K395" s="15"/>
      <c r="L395" s="15"/>
      <c r="M395" s="96"/>
      <c r="N395" s="15"/>
      <c r="O395" s="15"/>
      <c r="P395" s="15"/>
      <c r="Q395" s="15"/>
      <c r="R395" s="96"/>
    </row>
    <row r="396">
      <c r="A396" s="15"/>
      <c r="B396" s="15"/>
      <c r="C396" s="15"/>
      <c r="D396" s="15"/>
      <c r="E396" s="15"/>
      <c r="F396" s="305"/>
      <c r="G396" s="15"/>
      <c r="H396" s="15"/>
      <c r="I396" s="15"/>
      <c r="J396" s="15"/>
      <c r="K396" s="15"/>
      <c r="L396" s="15"/>
      <c r="M396" s="96"/>
      <c r="N396" s="15"/>
      <c r="O396" s="15"/>
      <c r="P396" s="15"/>
      <c r="Q396" s="15"/>
      <c r="R396" s="96"/>
    </row>
    <row r="397">
      <c r="A397" s="15"/>
      <c r="B397" s="15"/>
      <c r="C397" s="15"/>
      <c r="D397" s="15"/>
      <c r="E397" s="15"/>
      <c r="F397" s="305"/>
      <c r="G397" s="15"/>
      <c r="H397" s="15"/>
      <c r="I397" s="15"/>
      <c r="J397" s="15"/>
      <c r="K397" s="15"/>
      <c r="L397" s="15"/>
      <c r="M397" s="96"/>
      <c r="N397" s="15"/>
      <c r="O397" s="15"/>
      <c r="P397" s="15"/>
      <c r="Q397" s="15"/>
      <c r="R397" s="96"/>
    </row>
    <row r="398">
      <c r="A398" s="15"/>
      <c r="B398" s="15"/>
      <c r="C398" s="15"/>
      <c r="D398" s="15"/>
      <c r="E398" s="15"/>
      <c r="F398" s="305"/>
      <c r="G398" s="15"/>
      <c r="H398" s="15"/>
      <c r="I398" s="15"/>
      <c r="J398" s="15"/>
      <c r="K398" s="15"/>
      <c r="L398" s="15"/>
      <c r="M398" s="96"/>
      <c r="N398" s="15"/>
      <c r="O398" s="15"/>
      <c r="P398" s="15"/>
      <c r="Q398" s="15"/>
      <c r="R398" s="96"/>
    </row>
    <row r="399">
      <c r="A399" s="15"/>
      <c r="B399" s="15"/>
      <c r="C399" s="15"/>
      <c r="D399" s="15"/>
      <c r="E399" s="15"/>
      <c r="F399" s="305"/>
      <c r="G399" s="15"/>
      <c r="H399" s="15"/>
      <c r="I399" s="15"/>
      <c r="J399" s="15"/>
      <c r="K399" s="15"/>
      <c r="L399" s="15"/>
      <c r="M399" s="96"/>
      <c r="N399" s="15"/>
      <c r="O399" s="15"/>
      <c r="P399" s="15"/>
      <c r="Q399" s="15"/>
      <c r="R399" s="96"/>
    </row>
    <row r="400">
      <c r="A400" s="15"/>
      <c r="B400" s="15"/>
      <c r="C400" s="15"/>
      <c r="D400" s="15"/>
      <c r="E400" s="15"/>
      <c r="F400" s="305"/>
      <c r="G400" s="15"/>
      <c r="H400" s="15"/>
      <c r="I400" s="15"/>
      <c r="J400" s="15"/>
      <c r="K400" s="15"/>
      <c r="L400" s="15"/>
      <c r="M400" s="96"/>
      <c r="N400" s="15"/>
      <c r="O400" s="15"/>
      <c r="P400" s="15"/>
      <c r="Q400" s="15"/>
      <c r="R400" s="96"/>
    </row>
    <row r="401">
      <c r="A401" s="15"/>
      <c r="B401" s="15"/>
      <c r="C401" s="15"/>
      <c r="D401" s="15"/>
      <c r="E401" s="15"/>
      <c r="F401" s="305"/>
      <c r="G401" s="15"/>
      <c r="H401" s="15"/>
      <c r="I401" s="15"/>
      <c r="J401" s="15"/>
      <c r="K401" s="15"/>
      <c r="L401" s="15"/>
      <c r="M401" s="96"/>
      <c r="N401" s="15"/>
      <c r="O401" s="15"/>
      <c r="P401" s="15"/>
      <c r="Q401" s="15"/>
      <c r="R401" s="96"/>
    </row>
    <row r="402">
      <c r="A402" s="15"/>
      <c r="B402" s="15"/>
      <c r="C402" s="15"/>
      <c r="D402" s="15"/>
      <c r="E402" s="15"/>
      <c r="F402" s="305"/>
      <c r="G402" s="15"/>
      <c r="H402" s="15"/>
      <c r="I402" s="15"/>
      <c r="J402" s="15"/>
      <c r="K402" s="15"/>
      <c r="L402" s="15"/>
      <c r="M402" s="96"/>
      <c r="N402" s="15"/>
      <c r="O402" s="15"/>
      <c r="P402" s="15"/>
      <c r="Q402" s="15"/>
      <c r="R402" s="96"/>
    </row>
    <row r="403">
      <c r="A403" s="15"/>
      <c r="B403" s="15"/>
      <c r="C403" s="15"/>
      <c r="D403" s="15"/>
      <c r="E403" s="15"/>
      <c r="F403" s="305"/>
      <c r="G403" s="15"/>
      <c r="H403" s="15"/>
      <c r="I403" s="15"/>
      <c r="J403" s="15"/>
      <c r="K403" s="15"/>
      <c r="L403" s="15"/>
      <c r="M403" s="96"/>
      <c r="N403" s="15"/>
      <c r="O403" s="15"/>
      <c r="P403" s="15"/>
      <c r="Q403" s="15"/>
      <c r="R403" s="96"/>
    </row>
    <row r="404">
      <c r="A404" s="15"/>
      <c r="B404" s="15"/>
      <c r="C404" s="15"/>
      <c r="D404" s="15"/>
      <c r="E404" s="15"/>
      <c r="F404" s="305"/>
      <c r="G404" s="15"/>
      <c r="H404" s="15"/>
      <c r="I404" s="15"/>
      <c r="J404" s="15"/>
      <c r="K404" s="15"/>
      <c r="L404" s="15"/>
      <c r="M404" s="96"/>
      <c r="N404" s="15"/>
      <c r="O404" s="15"/>
      <c r="P404" s="15"/>
      <c r="Q404" s="15"/>
      <c r="R404" s="96"/>
    </row>
    <row r="405">
      <c r="A405" s="15"/>
      <c r="B405" s="15"/>
      <c r="C405" s="15"/>
      <c r="D405" s="15"/>
      <c r="E405" s="15"/>
      <c r="F405" s="305"/>
      <c r="G405" s="15"/>
      <c r="H405" s="15"/>
      <c r="I405" s="15"/>
      <c r="J405" s="15"/>
      <c r="K405" s="15"/>
      <c r="L405" s="15"/>
      <c r="M405" s="96"/>
      <c r="N405" s="15"/>
      <c r="O405" s="15"/>
      <c r="P405" s="15"/>
      <c r="Q405" s="15"/>
      <c r="R405" s="96"/>
    </row>
    <row r="406">
      <c r="A406" s="15"/>
      <c r="B406" s="15"/>
      <c r="C406" s="15"/>
      <c r="D406" s="15"/>
      <c r="E406" s="15"/>
      <c r="F406" s="305"/>
      <c r="G406" s="15"/>
      <c r="H406" s="15"/>
      <c r="I406" s="15"/>
      <c r="J406" s="15"/>
      <c r="K406" s="15"/>
      <c r="L406" s="15"/>
      <c r="M406" s="96"/>
      <c r="N406" s="15"/>
      <c r="O406" s="15"/>
      <c r="P406" s="15"/>
      <c r="Q406" s="15"/>
      <c r="R406" s="96"/>
    </row>
    <row r="407">
      <c r="A407" s="15"/>
      <c r="B407" s="15"/>
      <c r="C407" s="15"/>
      <c r="D407" s="15"/>
      <c r="E407" s="15"/>
      <c r="F407" s="305"/>
      <c r="G407" s="15"/>
      <c r="H407" s="15"/>
      <c r="I407" s="15"/>
      <c r="J407" s="15"/>
      <c r="K407" s="15"/>
      <c r="L407" s="15"/>
      <c r="M407" s="96"/>
      <c r="N407" s="15"/>
      <c r="O407" s="15"/>
      <c r="P407" s="15"/>
      <c r="Q407" s="15"/>
      <c r="R407" s="96"/>
    </row>
    <row r="408">
      <c r="A408" s="15"/>
      <c r="B408" s="15"/>
      <c r="C408" s="15"/>
      <c r="D408" s="15"/>
      <c r="E408" s="15"/>
      <c r="F408" s="305"/>
      <c r="G408" s="15"/>
      <c r="H408" s="15"/>
      <c r="I408" s="15"/>
      <c r="J408" s="15"/>
      <c r="K408" s="15"/>
      <c r="L408" s="15"/>
      <c r="M408" s="96"/>
      <c r="N408" s="15"/>
      <c r="O408" s="15"/>
      <c r="P408" s="15"/>
      <c r="Q408" s="15"/>
      <c r="R408" s="96"/>
    </row>
    <row r="409">
      <c r="A409" s="15"/>
      <c r="B409" s="15"/>
      <c r="C409" s="15"/>
      <c r="D409" s="15"/>
      <c r="E409" s="15"/>
      <c r="F409" s="305"/>
      <c r="G409" s="15"/>
      <c r="H409" s="15"/>
      <c r="I409" s="15"/>
      <c r="J409" s="15"/>
      <c r="K409" s="15"/>
      <c r="L409" s="15"/>
      <c r="M409" s="96"/>
      <c r="N409" s="15"/>
      <c r="O409" s="15"/>
      <c r="P409" s="15"/>
      <c r="Q409" s="15"/>
      <c r="R409" s="96"/>
    </row>
    <row r="410">
      <c r="A410" s="15"/>
      <c r="B410" s="15"/>
      <c r="C410" s="15"/>
      <c r="D410" s="15"/>
      <c r="E410" s="15"/>
      <c r="F410" s="305"/>
      <c r="G410" s="15"/>
      <c r="H410" s="15"/>
      <c r="I410" s="15"/>
      <c r="J410" s="15"/>
      <c r="K410" s="15"/>
      <c r="L410" s="15"/>
      <c r="M410" s="96"/>
      <c r="N410" s="15"/>
      <c r="O410" s="15"/>
      <c r="P410" s="15"/>
      <c r="Q410" s="15"/>
      <c r="R410" s="96"/>
    </row>
    <row r="411">
      <c r="A411" s="15"/>
      <c r="B411" s="15"/>
      <c r="C411" s="15"/>
      <c r="D411" s="15"/>
      <c r="E411" s="15"/>
      <c r="F411" s="305"/>
      <c r="G411" s="15"/>
      <c r="H411" s="15"/>
      <c r="I411" s="15"/>
      <c r="J411" s="15"/>
      <c r="K411" s="15"/>
      <c r="L411" s="15"/>
      <c r="M411" s="96"/>
      <c r="N411" s="15"/>
      <c r="O411" s="15"/>
      <c r="P411" s="15"/>
      <c r="Q411" s="15"/>
      <c r="R411" s="96"/>
    </row>
    <row r="412">
      <c r="A412" s="15"/>
      <c r="B412" s="15"/>
      <c r="C412" s="15"/>
      <c r="D412" s="15"/>
      <c r="E412" s="15"/>
      <c r="F412" s="305"/>
      <c r="G412" s="15"/>
      <c r="H412" s="15"/>
      <c r="I412" s="15"/>
      <c r="J412" s="15"/>
      <c r="K412" s="15"/>
      <c r="L412" s="15"/>
      <c r="M412" s="96"/>
      <c r="N412" s="15"/>
      <c r="O412" s="15"/>
      <c r="P412" s="15"/>
      <c r="Q412" s="15"/>
      <c r="R412" s="96"/>
    </row>
    <row r="413">
      <c r="A413" s="15"/>
      <c r="B413" s="15"/>
      <c r="C413" s="15"/>
      <c r="D413" s="15"/>
      <c r="E413" s="15"/>
      <c r="F413" s="305"/>
      <c r="G413" s="15"/>
      <c r="H413" s="15"/>
      <c r="I413" s="15"/>
      <c r="J413" s="15"/>
      <c r="K413" s="15"/>
      <c r="L413" s="15"/>
      <c r="M413" s="96"/>
      <c r="N413" s="15"/>
      <c r="O413" s="15"/>
      <c r="P413" s="15"/>
      <c r="Q413" s="15"/>
      <c r="R413" s="96"/>
    </row>
    <row r="414">
      <c r="A414" s="15"/>
      <c r="B414" s="15"/>
      <c r="C414" s="15"/>
      <c r="D414" s="15"/>
      <c r="E414" s="15"/>
      <c r="F414" s="305"/>
      <c r="G414" s="15"/>
      <c r="H414" s="15"/>
      <c r="I414" s="15"/>
      <c r="J414" s="15"/>
      <c r="K414" s="15"/>
      <c r="L414" s="15"/>
      <c r="M414" s="96"/>
      <c r="N414" s="15"/>
      <c r="O414" s="15"/>
      <c r="P414" s="15"/>
      <c r="Q414" s="15"/>
      <c r="R414" s="96"/>
    </row>
    <row r="415">
      <c r="A415" s="15"/>
      <c r="B415" s="15"/>
      <c r="C415" s="15"/>
      <c r="D415" s="15"/>
      <c r="E415" s="15"/>
      <c r="F415" s="305"/>
      <c r="G415" s="15"/>
      <c r="H415" s="15"/>
      <c r="I415" s="15"/>
      <c r="J415" s="15"/>
      <c r="K415" s="15"/>
      <c r="L415" s="15"/>
      <c r="M415" s="96"/>
      <c r="N415" s="15"/>
      <c r="O415" s="15"/>
      <c r="P415" s="15"/>
      <c r="Q415" s="15"/>
      <c r="R415" s="96"/>
    </row>
    <row r="416">
      <c r="A416" s="15"/>
      <c r="B416" s="15"/>
      <c r="C416" s="15"/>
      <c r="D416" s="15"/>
      <c r="E416" s="15"/>
      <c r="F416" s="305"/>
      <c r="G416" s="15"/>
      <c r="H416" s="15"/>
      <c r="I416" s="15"/>
      <c r="J416" s="15"/>
      <c r="K416" s="15"/>
      <c r="L416" s="15"/>
      <c r="M416" s="96"/>
      <c r="N416" s="15"/>
      <c r="O416" s="15"/>
      <c r="P416" s="15"/>
      <c r="Q416" s="15"/>
      <c r="R416" s="96"/>
    </row>
    <row r="417">
      <c r="A417" s="15"/>
      <c r="B417" s="15"/>
      <c r="C417" s="15"/>
      <c r="D417" s="15"/>
      <c r="E417" s="15"/>
      <c r="F417" s="305"/>
      <c r="G417" s="15"/>
      <c r="H417" s="15"/>
      <c r="I417" s="15"/>
      <c r="J417" s="15"/>
      <c r="K417" s="15"/>
      <c r="L417" s="15"/>
      <c r="M417" s="96"/>
      <c r="N417" s="15"/>
      <c r="O417" s="15"/>
      <c r="P417" s="15"/>
      <c r="Q417" s="15"/>
      <c r="R417" s="96"/>
    </row>
    <row r="418">
      <c r="A418" s="15"/>
      <c r="B418" s="15"/>
      <c r="C418" s="15"/>
      <c r="D418" s="15"/>
      <c r="E418" s="15"/>
      <c r="F418" s="305"/>
      <c r="G418" s="15"/>
      <c r="H418" s="15"/>
      <c r="I418" s="15"/>
      <c r="J418" s="15"/>
      <c r="K418" s="15"/>
      <c r="L418" s="15"/>
      <c r="M418" s="96"/>
      <c r="N418" s="15"/>
      <c r="O418" s="15"/>
      <c r="P418" s="15"/>
      <c r="Q418" s="15"/>
      <c r="R418" s="96"/>
    </row>
    <row r="419">
      <c r="A419" s="15"/>
      <c r="B419" s="15"/>
      <c r="C419" s="15"/>
      <c r="D419" s="15"/>
      <c r="E419" s="15"/>
      <c r="F419" s="305"/>
      <c r="G419" s="15"/>
      <c r="H419" s="15"/>
      <c r="I419" s="15"/>
      <c r="J419" s="15"/>
      <c r="K419" s="15"/>
      <c r="L419" s="15"/>
      <c r="M419" s="96"/>
      <c r="N419" s="15"/>
      <c r="O419" s="15"/>
      <c r="P419" s="15"/>
      <c r="Q419" s="15"/>
      <c r="R419" s="96"/>
    </row>
    <row r="420">
      <c r="A420" s="15"/>
      <c r="B420" s="15"/>
      <c r="C420" s="15"/>
      <c r="D420" s="15"/>
      <c r="E420" s="15"/>
      <c r="F420" s="305"/>
      <c r="G420" s="15"/>
      <c r="H420" s="15"/>
      <c r="I420" s="15"/>
      <c r="J420" s="15"/>
      <c r="K420" s="15"/>
      <c r="L420" s="15"/>
      <c r="M420" s="96"/>
      <c r="N420" s="15"/>
      <c r="O420" s="15"/>
      <c r="P420" s="15"/>
      <c r="Q420" s="15"/>
      <c r="R420" s="96"/>
    </row>
    <row r="421">
      <c r="A421" s="15"/>
      <c r="B421" s="15"/>
      <c r="C421" s="15"/>
      <c r="D421" s="15"/>
      <c r="E421" s="15"/>
      <c r="F421" s="305"/>
      <c r="G421" s="15"/>
      <c r="H421" s="15"/>
      <c r="I421" s="15"/>
      <c r="J421" s="15"/>
      <c r="K421" s="15"/>
      <c r="L421" s="15"/>
      <c r="M421" s="96"/>
      <c r="N421" s="15"/>
      <c r="O421" s="15"/>
      <c r="P421" s="15"/>
      <c r="Q421" s="15"/>
      <c r="R421" s="96"/>
    </row>
    <row r="422">
      <c r="A422" s="15"/>
      <c r="B422" s="15"/>
      <c r="C422" s="15"/>
      <c r="D422" s="15"/>
      <c r="E422" s="15"/>
      <c r="F422" s="305"/>
      <c r="G422" s="15"/>
      <c r="H422" s="15"/>
      <c r="I422" s="15"/>
      <c r="J422" s="15"/>
      <c r="K422" s="15"/>
      <c r="L422" s="15"/>
      <c r="M422" s="96"/>
      <c r="N422" s="15"/>
      <c r="O422" s="15"/>
      <c r="P422" s="15"/>
      <c r="Q422" s="15"/>
      <c r="R422" s="96"/>
    </row>
    <row r="423">
      <c r="A423" s="15"/>
      <c r="B423" s="15"/>
      <c r="C423" s="15"/>
      <c r="D423" s="15"/>
      <c r="E423" s="15"/>
      <c r="F423" s="305"/>
      <c r="G423" s="15"/>
      <c r="H423" s="15"/>
      <c r="I423" s="15"/>
      <c r="J423" s="15"/>
      <c r="K423" s="15"/>
      <c r="L423" s="15"/>
      <c r="M423" s="96"/>
      <c r="N423" s="15"/>
      <c r="O423" s="15"/>
      <c r="P423" s="15"/>
      <c r="Q423" s="15"/>
      <c r="R423" s="96"/>
    </row>
    <row r="424">
      <c r="A424" s="15"/>
      <c r="B424" s="15"/>
      <c r="C424" s="15"/>
      <c r="D424" s="15"/>
      <c r="E424" s="15"/>
      <c r="F424" s="305"/>
      <c r="G424" s="15"/>
      <c r="H424" s="15"/>
      <c r="I424" s="15"/>
      <c r="J424" s="15"/>
      <c r="K424" s="15"/>
      <c r="L424" s="15"/>
      <c r="M424" s="96"/>
      <c r="N424" s="15"/>
      <c r="O424" s="15"/>
      <c r="P424" s="15"/>
      <c r="Q424" s="15"/>
      <c r="R424" s="96"/>
    </row>
    <row r="425">
      <c r="A425" s="15"/>
      <c r="B425" s="15"/>
      <c r="C425" s="15"/>
      <c r="D425" s="15"/>
      <c r="E425" s="15"/>
      <c r="F425" s="305"/>
      <c r="G425" s="15"/>
      <c r="H425" s="15"/>
      <c r="I425" s="15"/>
      <c r="J425" s="15"/>
      <c r="K425" s="15"/>
      <c r="L425" s="15"/>
      <c r="M425" s="96"/>
      <c r="N425" s="15"/>
      <c r="O425" s="15"/>
      <c r="P425" s="15"/>
      <c r="Q425" s="15"/>
      <c r="R425" s="96"/>
    </row>
    <row r="426">
      <c r="A426" s="15"/>
      <c r="B426" s="15"/>
      <c r="C426" s="15"/>
      <c r="D426" s="15"/>
      <c r="E426" s="15"/>
      <c r="F426" s="305"/>
      <c r="G426" s="15"/>
      <c r="H426" s="15"/>
      <c r="I426" s="15"/>
      <c r="J426" s="15"/>
      <c r="K426" s="15"/>
      <c r="L426" s="15"/>
      <c r="M426" s="96"/>
      <c r="N426" s="15"/>
      <c r="O426" s="15"/>
      <c r="P426" s="15"/>
      <c r="Q426" s="15"/>
      <c r="R426" s="96"/>
    </row>
    <row r="427">
      <c r="A427" s="15"/>
      <c r="B427" s="15"/>
      <c r="C427" s="15"/>
      <c r="D427" s="15"/>
      <c r="E427" s="15"/>
      <c r="F427" s="305"/>
      <c r="G427" s="15"/>
      <c r="H427" s="15"/>
      <c r="I427" s="15"/>
      <c r="J427" s="15"/>
      <c r="K427" s="15"/>
      <c r="L427" s="15"/>
      <c r="M427" s="96"/>
      <c r="N427" s="15"/>
      <c r="O427" s="15"/>
      <c r="P427" s="15"/>
      <c r="Q427" s="15"/>
      <c r="R427" s="96"/>
    </row>
    <row r="428">
      <c r="A428" s="15"/>
      <c r="B428" s="15"/>
      <c r="C428" s="15"/>
      <c r="D428" s="15"/>
      <c r="E428" s="15"/>
      <c r="F428" s="305"/>
      <c r="G428" s="15"/>
      <c r="H428" s="15"/>
      <c r="I428" s="15"/>
      <c r="J428" s="15"/>
      <c r="K428" s="15"/>
      <c r="L428" s="15"/>
      <c r="M428" s="96"/>
      <c r="N428" s="15"/>
      <c r="O428" s="15"/>
      <c r="P428" s="15"/>
      <c r="Q428" s="15"/>
      <c r="R428" s="96"/>
    </row>
    <row r="429">
      <c r="A429" s="15"/>
      <c r="B429" s="15"/>
      <c r="C429" s="15"/>
      <c r="D429" s="15"/>
      <c r="E429" s="15"/>
      <c r="F429" s="305"/>
      <c r="G429" s="15"/>
      <c r="H429" s="15"/>
      <c r="I429" s="15"/>
      <c r="J429" s="15"/>
      <c r="K429" s="15"/>
      <c r="L429" s="15"/>
      <c r="M429" s="96"/>
      <c r="N429" s="15"/>
      <c r="O429" s="15"/>
      <c r="P429" s="15"/>
      <c r="Q429" s="15"/>
      <c r="R429" s="96"/>
    </row>
    <row r="430">
      <c r="A430" s="15"/>
      <c r="B430" s="15"/>
      <c r="C430" s="15"/>
      <c r="D430" s="15"/>
      <c r="E430" s="15"/>
      <c r="F430" s="305"/>
      <c r="G430" s="15"/>
      <c r="H430" s="15"/>
      <c r="I430" s="15"/>
      <c r="J430" s="15"/>
      <c r="K430" s="15"/>
      <c r="L430" s="15"/>
      <c r="M430" s="96"/>
      <c r="N430" s="15"/>
      <c r="O430" s="15"/>
      <c r="P430" s="15"/>
      <c r="Q430" s="15"/>
      <c r="R430" s="96"/>
    </row>
    <row r="431">
      <c r="A431" s="15"/>
      <c r="B431" s="15"/>
      <c r="C431" s="15"/>
      <c r="D431" s="15"/>
      <c r="E431" s="15"/>
      <c r="F431" s="305"/>
      <c r="G431" s="15"/>
      <c r="H431" s="15"/>
      <c r="I431" s="15"/>
      <c r="J431" s="15"/>
      <c r="K431" s="15"/>
      <c r="L431" s="15"/>
      <c r="M431" s="96"/>
      <c r="N431" s="15"/>
      <c r="O431" s="15"/>
      <c r="P431" s="15"/>
      <c r="Q431" s="15"/>
      <c r="R431" s="96"/>
    </row>
    <row r="432">
      <c r="A432" s="15"/>
      <c r="B432" s="15"/>
      <c r="C432" s="15"/>
      <c r="D432" s="15"/>
      <c r="E432" s="15"/>
      <c r="F432" s="305"/>
      <c r="G432" s="15"/>
      <c r="H432" s="15"/>
      <c r="I432" s="15"/>
      <c r="J432" s="15"/>
      <c r="K432" s="15"/>
      <c r="L432" s="15"/>
      <c r="M432" s="96"/>
      <c r="N432" s="15"/>
      <c r="O432" s="15"/>
      <c r="P432" s="15"/>
      <c r="Q432" s="15"/>
      <c r="R432" s="96"/>
    </row>
    <row r="433">
      <c r="A433" s="15"/>
      <c r="B433" s="15"/>
      <c r="C433" s="15"/>
      <c r="D433" s="15"/>
      <c r="E433" s="15"/>
      <c r="F433" s="305"/>
      <c r="G433" s="15"/>
      <c r="H433" s="15"/>
      <c r="I433" s="15"/>
      <c r="J433" s="15"/>
      <c r="K433" s="15"/>
      <c r="L433" s="15"/>
      <c r="M433" s="96"/>
      <c r="N433" s="15"/>
      <c r="O433" s="15"/>
      <c r="P433" s="15"/>
      <c r="Q433" s="15"/>
      <c r="R433" s="96"/>
    </row>
    <row r="434">
      <c r="A434" s="15"/>
      <c r="B434" s="15"/>
      <c r="C434" s="15"/>
      <c r="D434" s="15"/>
      <c r="E434" s="15"/>
      <c r="F434" s="305"/>
      <c r="G434" s="15"/>
      <c r="H434" s="15"/>
      <c r="I434" s="15"/>
      <c r="J434" s="15"/>
      <c r="K434" s="15"/>
      <c r="L434" s="15"/>
      <c r="M434" s="96"/>
      <c r="N434" s="15"/>
      <c r="O434" s="15"/>
      <c r="P434" s="15"/>
      <c r="Q434" s="15"/>
      <c r="R434" s="96"/>
    </row>
    <row r="435">
      <c r="A435" s="15"/>
      <c r="B435" s="15"/>
      <c r="C435" s="15"/>
      <c r="D435" s="15"/>
      <c r="E435" s="15"/>
      <c r="F435" s="305"/>
      <c r="G435" s="15"/>
      <c r="H435" s="15"/>
      <c r="I435" s="15"/>
      <c r="J435" s="15"/>
      <c r="K435" s="15"/>
      <c r="L435" s="15"/>
      <c r="M435" s="96"/>
      <c r="N435" s="15"/>
      <c r="O435" s="15"/>
      <c r="P435" s="15"/>
      <c r="Q435" s="15"/>
      <c r="R435" s="96"/>
    </row>
    <row r="436">
      <c r="A436" s="15"/>
      <c r="B436" s="15"/>
      <c r="C436" s="15"/>
      <c r="D436" s="15"/>
      <c r="E436" s="15"/>
      <c r="F436" s="305"/>
      <c r="G436" s="15"/>
      <c r="H436" s="15"/>
      <c r="I436" s="15"/>
      <c r="J436" s="15"/>
      <c r="K436" s="15"/>
      <c r="L436" s="15"/>
      <c r="M436" s="96"/>
      <c r="N436" s="15"/>
      <c r="O436" s="15"/>
      <c r="P436" s="15"/>
      <c r="Q436" s="15"/>
      <c r="R436" s="96"/>
    </row>
    <row r="437">
      <c r="A437" s="15"/>
      <c r="B437" s="15"/>
      <c r="C437" s="15"/>
      <c r="D437" s="15"/>
      <c r="E437" s="15"/>
      <c r="F437" s="305"/>
      <c r="G437" s="15"/>
      <c r="H437" s="15"/>
      <c r="I437" s="15"/>
      <c r="J437" s="15"/>
      <c r="K437" s="15"/>
      <c r="L437" s="15"/>
      <c r="M437" s="96"/>
      <c r="N437" s="15"/>
      <c r="O437" s="15"/>
      <c r="P437" s="15"/>
      <c r="Q437" s="15"/>
      <c r="R437" s="96"/>
    </row>
    <row r="438">
      <c r="A438" s="15"/>
      <c r="B438" s="15"/>
      <c r="C438" s="15"/>
      <c r="D438" s="15"/>
      <c r="E438" s="15"/>
      <c r="F438" s="305"/>
      <c r="G438" s="15"/>
      <c r="H438" s="15"/>
      <c r="I438" s="15"/>
      <c r="J438" s="15"/>
      <c r="K438" s="15"/>
      <c r="L438" s="15"/>
      <c r="M438" s="96"/>
      <c r="N438" s="15"/>
      <c r="O438" s="15"/>
      <c r="P438" s="15"/>
      <c r="Q438" s="15"/>
      <c r="R438" s="96"/>
    </row>
    <row r="439">
      <c r="A439" s="15"/>
      <c r="B439" s="15"/>
      <c r="C439" s="15"/>
      <c r="D439" s="15"/>
      <c r="E439" s="15"/>
      <c r="F439" s="305"/>
      <c r="G439" s="15"/>
      <c r="H439" s="15"/>
      <c r="I439" s="15"/>
      <c r="J439" s="15"/>
      <c r="K439" s="15"/>
      <c r="L439" s="15"/>
      <c r="M439" s="96"/>
      <c r="N439" s="15"/>
      <c r="O439" s="15"/>
      <c r="P439" s="15"/>
      <c r="Q439" s="15"/>
      <c r="R439" s="96"/>
    </row>
    <row r="440">
      <c r="A440" s="15"/>
      <c r="B440" s="15"/>
      <c r="C440" s="15"/>
      <c r="D440" s="15"/>
      <c r="E440" s="15"/>
      <c r="F440" s="305"/>
      <c r="G440" s="15"/>
      <c r="H440" s="15"/>
      <c r="I440" s="15"/>
      <c r="J440" s="15"/>
      <c r="K440" s="15"/>
      <c r="L440" s="15"/>
      <c r="M440" s="96"/>
      <c r="N440" s="15"/>
      <c r="O440" s="15"/>
      <c r="P440" s="15"/>
      <c r="Q440" s="15"/>
      <c r="R440" s="96"/>
    </row>
    <row r="441">
      <c r="A441" s="15"/>
      <c r="B441" s="15"/>
      <c r="C441" s="15"/>
      <c r="D441" s="15"/>
      <c r="E441" s="15"/>
      <c r="F441" s="305"/>
      <c r="G441" s="15"/>
      <c r="H441" s="15"/>
      <c r="I441" s="15"/>
      <c r="J441" s="15"/>
      <c r="K441" s="15"/>
      <c r="L441" s="15"/>
      <c r="M441" s="96"/>
      <c r="N441" s="15"/>
      <c r="O441" s="15"/>
      <c r="P441" s="15"/>
      <c r="Q441" s="15"/>
      <c r="R441" s="96"/>
    </row>
    <row r="442">
      <c r="A442" s="15"/>
      <c r="B442" s="15"/>
      <c r="C442" s="15"/>
      <c r="D442" s="15"/>
      <c r="E442" s="15"/>
      <c r="F442" s="305"/>
      <c r="G442" s="15"/>
      <c r="H442" s="15"/>
      <c r="I442" s="15"/>
      <c r="J442" s="15"/>
      <c r="K442" s="15"/>
      <c r="L442" s="15"/>
      <c r="M442" s="96"/>
      <c r="N442" s="15"/>
      <c r="O442" s="15"/>
      <c r="P442" s="15"/>
      <c r="Q442" s="15"/>
      <c r="R442" s="96"/>
    </row>
    <row r="443">
      <c r="A443" s="15"/>
      <c r="B443" s="15"/>
      <c r="C443" s="15"/>
      <c r="D443" s="15"/>
      <c r="E443" s="15"/>
      <c r="F443" s="305"/>
      <c r="G443" s="15"/>
      <c r="H443" s="15"/>
      <c r="I443" s="15"/>
      <c r="J443" s="15"/>
      <c r="K443" s="15"/>
      <c r="L443" s="15"/>
      <c r="M443" s="96"/>
      <c r="N443" s="15"/>
      <c r="O443" s="15"/>
      <c r="P443" s="15"/>
      <c r="Q443" s="15"/>
      <c r="R443" s="96"/>
    </row>
    <row r="444">
      <c r="A444" s="15"/>
      <c r="B444" s="15"/>
      <c r="C444" s="15"/>
      <c r="D444" s="15"/>
      <c r="E444" s="15"/>
      <c r="F444" s="305"/>
      <c r="G444" s="15"/>
      <c r="H444" s="15"/>
      <c r="I444" s="15"/>
      <c r="J444" s="15"/>
      <c r="K444" s="15"/>
      <c r="L444" s="15"/>
      <c r="M444" s="96"/>
      <c r="N444" s="15"/>
      <c r="O444" s="15"/>
      <c r="P444" s="15"/>
      <c r="Q444" s="15"/>
      <c r="R444" s="96"/>
    </row>
    <row r="445">
      <c r="A445" s="15"/>
      <c r="B445" s="15"/>
      <c r="C445" s="15"/>
      <c r="D445" s="15"/>
      <c r="E445" s="15"/>
      <c r="F445" s="305"/>
      <c r="G445" s="15"/>
      <c r="H445" s="15"/>
      <c r="I445" s="15"/>
      <c r="J445" s="15"/>
      <c r="K445" s="15"/>
      <c r="L445" s="15"/>
      <c r="M445" s="96"/>
      <c r="N445" s="15"/>
      <c r="O445" s="15"/>
      <c r="P445" s="15"/>
      <c r="Q445" s="15"/>
      <c r="R445" s="96"/>
    </row>
    <row r="446">
      <c r="A446" s="15"/>
      <c r="B446" s="15"/>
      <c r="C446" s="15"/>
      <c r="D446" s="15"/>
      <c r="E446" s="15"/>
      <c r="F446" s="305"/>
      <c r="G446" s="15"/>
      <c r="H446" s="15"/>
      <c r="I446" s="15"/>
      <c r="J446" s="15"/>
      <c r="K446" s="15"/>
      <c r="L446" s="15"/>
      <c r="M446" s="96"/>
      <c r="N446" s="15"/>
      <c r="O446" s="15"/>
      <c r="P446" s="15"/>
      <c r="Q446" s="15"/>
      <c r="R446" s="96"/>
    </row>
    <row r="447">
      <c r="A447" s="15"/>
      <c r="B447" s="15"/>
      <c r="C447" s="15"/>
      <c r="D447" s="15"/>
      <c r="E447" s="15"/>
      <c r="F447" s="305"/>
      <c r="G447" s="15"/>
      <c r="H447" s="15"/>
      <c r="I447" s="15"/>
      <c r="J447" s="15"/>
      <c r="K447" s="15"/>
      <c r="L447" s="15"/>
      <c r="M447" s="96"/>
      <c r="N447" s="15"/>
      <c r="O447" s="15"/>
      <c r="P447" s="15"/>
      <c r="Q447" s="15"/>
      <c r="R447" s="96"/>
    </row>
    <row r="448">
      <c r="A448" s="15"/>
      <c r="B448" s="15"/>
      <c r="C448" s="15"/>
      <c r="D448" s="15"/>
      <c r="E448" s="15"/>
      <c r="F448" s="305"/>
      <c r="G448" s="15"/>
      <c r="H448" s="15"/>
      <c r="I448" s="15"/>
      <c r="J448" s="15"/>
      <c r="K448" s="15"/>
      <c r="L448" s="15"/>
      <c r="M448" s="96"/>
      <c r="N448" s="15"/>
      <c r="O448" s="15"/>
      <c r="P448" s="15"/>
      <c r="Q448" s="15"/>
      <c r="R448" s="96"/>
    </row>
    <row r="449">
      <c r="A449" s="15"/>
      <c r="B449" s="15"/>
      <c r="C449" s="15"/>
      <c r="D449" s="15"/>
      <c r="E449" s="15"/>
      <c r="F449" s="305"/>
      <c r="G449" s="15"/>
      <c r="H449" s="15"/>
      <c r="I449" s="15"/>
      <c r="J449" s="15"/>
      <c r="K449" s="15"/>
      <c r="L449" s="15"/>
      <c r="M449" s="96"/>
      <c r="N449" s="15"/>
      <c r="O449" s="15"/>
      <c r="P449" s="15"/>
      <c r="Q449" s="15"/>
      <c r="R449" s="96"/>
    </row>
    <row r="450">
      <c r="A450" s="15"/>
      <c r="B450" s="15"/>
      <c r="C450" s="15"/>
      <c r="D450" s="15"/>
      <c r="E450" s="15"/>
      <c r="F450" s="305"/>
      <c r="G450" s="15"/>
      <c r="H450" s="15"/>
      <c r="I450" s="15"/>
      <c r="J450" s="15"/>
      <c r="K450" s="15"/>
      <c r="L450" s="15"/>
      <c r="M450" s="96"/>
      <c r="N450" s="15"/>
      <c r="O450" s="15"/>
      <c r="P450" s="15"/>
      <c r="Q450" s="15"/>
      <c r="R450" s="96"/>
    </row>
    <row r="451">
      <c r="A451" s="15"/>
      <c r="B451" s="15"/>
      <c r="C451" s="15"/>
      <c r="D451" s="15"/>
      <c r="E451" s="15"/>
      <c r="F451" s="305"/>
      <c r="G451" s="15"/>
      <c r="H451" s="15"/>
      <c r="I451" s="15"/>
      <c r="J451" s="15"/>
      <c r="K451" s="15"/>
      <c r="L451" s="15"/>
      <c r="M451" s="96"/>
      <c r="N451" s="15"/>
      <c r="O451" s="15"/>
      <c r="P451" s="15"/>
      <c r="Q451" s="15"/>
      <c r="R451" s="96"/>
    </row>
    <row r="452">
      <c r="A452" s="15"/>
      <c r="B452" s="15"/>
      <c r="C452" s="15"/>
      <c r="D452" s="15"/>
      <c r="E452" s="15"/>
      <c r="F452" s="305"/>
      <c r="G452" s="15"/>
      <c r="H452" s="15"/>
      <c r="I452" s="15"/>
      <c r="J452" s="15"/>
      <c r="K452" s="15"/>
      <c r="L452" s="15"/>
      <c r="M452" s="96"/>
      <c r="N452" s="15"/>
      <c r="O452" s="15"/>
      <c r="P452" s="15"/>
      <c r="Q452" s="15"/>
      <c r="R452" s="96"/>
    </row>
    <row r="453">
      <c r="A453" s="15"/>
      <c r="B453" s="15"/>
      <c r="C453" s="15"/>
      <c r="D453" s="15"/>
      <c r="E453" s="15"/>
      <c r="F453" s="305"/>
      <c r="G453" s="15"/>
      <c r="H453" s="15"/>
      <c r="I453" s="15"/>
      <c r="J453" s="15"/>
      <c r="K453" s="15"/>
      <c r="L453" s="15"/>
      <c r="M453" s="96"/>
      <c r="N453" s="15"/>
      <c r="O453" s="15"/>
      <c r="P453" s="15"/>
      <c r="Q453" s="15"/>
      <c r="R453" s="96"/>
    </row>
    <row r="454">
      <c r="A454" s="15"/>
      <c r="B454" s="15"/>
      <c r="C454" s="15"/>
      <c r="D454" s="15"/>
      <c r="E454" s="15"/>
      <c r="F454" s="305"/>
      <c r="G454" s="15"/>
      <c r="H454" s="15"/>
      <c r="I454" s="15"/>
      <c r="J454" s="15"/>
      <c r="K454" s="15"/>
      <c r="L454" s="15"/>
      <c r="M454" s="96"/>
      <c r="N454" s="15"/>
      <c r="O454" s="15"/>
      <c r="P454" s="15"/>
      <c r="Q454" s="15"/>
      <c r="R454" s="96"/>
    </row>
    <row r="455">
      <c r="A455" s="15"/>
      <c r="B455" s="15"/>
      <c r="C455" s="15"/>
      <c r="D455" s="15"/>
      <c r="E455" s="15"/>
      <c r="F455" s="305"/>
      <c r="G455" s="15"/>
      <c r="H455" s="15"/>
      <c r="I455" s="15"/>
      <c r="J455" s="15"/>
      <c r="K455" s="15"/>
      <c r="L455" s="15"/>
      <c r="M455" s="96"/>
      <c r="N455" s="15"/>
      <c r="O455" s="15"/>
      <c r="P455" s="15"/>
      <c r="Q455" s="15"/>
      <c r="R455" s="96"/>
    </row>
    <row r="456">
      <c r="A456" s="15"/>
      <c r="B456" s="15"/>
      <c r="C456" s="15"/>
      <c r="D456" s="15"/>
      <c r="E456" s="15"/>
      <c r="F456" s="305"/>
      <c r="G456" s="15"/>
      <c r="H456" s="15"/>
      <c r="I456" s="15"/>
      <c r="J456" s="15"/>
      <c r="K456" s="15"/>
      <c r="L456" s="15"/>
      <c r="M456" s="96"/>
      <c r="N456" s="15"/>
      <c r="O456" s="15"/>
      <c r="P456" s="15"/>
      <c r="Q456" s="15"/>
      <c r="R456" s="96"/>
    </row>
    <row r="457">
      <c r="A457" s="15"/>
      <c r="B457" s="15"/>
      <c r="C457" s="15"/>
      <c r="D457" s="15"/>
      <c r="E457" s="15"/>
      <c r="F457" s="305"/>
      <c r="G457" s="15"/>
      <c r="H457" s="15"/>
      <c r="I457" s="15"/>
      <c r="J457" s="15"/>
      <c r="K457" s="15"/>
      <c r="L457" s="15"/>
      <c r="M457" s="96"/>
      <c r="N457" s="15"/>
      <c r="O457" s="15"/>
      <c r="P457" s="15"/>
      <c r="Q457" s="15"/>
      <c r="R457" s="96"/>
    </row>
    <row r="458">
      <c r="A458" s="15"/>
      <c r="B458" s="15"/>
      <c r="C458" s="15"/>
      <c r="D458" s="15"/>
      <c r="E458" s="15"/>
      <c r="F458" s="305"/>
      <c r="G458" s="15"/>
      <c r="H458" s="15"/>
      <c r="I458" s="15"/>
      <c r="J458" s="15"/>
      <c r="K458" s="15"/>
      <c r="L458" s="15"/>
      <c r="M458" s="96"/>
      <c r="N458" s="15"/>
      <c r="O458" s="15"/>
      <c r="P458" s="15"/>
      <c r="Q458" s="15"/>
      <c r="R458" s="96"/>
    </row>
    <row r="459">
      <c r="A459" s="15"/>
      <c r="B459" s="15"/>
      <c r="C459" s="15"/>
      <c r="D459" s="15"/>
      <c r="E459" s="15"/>
      <c r="F459" s="305"/>
      <c r="G459" s="15"/>
      <c r="H459" s="15"/>
      <c r="I459" s="15"/>
      <c r="J459" s="15"/>
      <c r="K459" s="15"/>
      <c r="L459" s="15"/>
      <c r="M459" s="96"/>
      <c r="N459" s="15"/>
      <c r="O459" s="15"/>
      <c r="P459" s="15"/>
      <c r="Q459" s="15"/>
      <c r="R459" s="96"/>
    </row>
    <row r="460">
      <c r="A460" s="15"/>
      <c r="B460" s="15"/>
      <c r="C460" s="15"/>
      <c r="D460" s="15"/>
      <c r="E460" s="15"/>
      <c r="F460" s="305"/>
      <c r="G460" s="15"/>
      <c r="H460" s="15"/>
      <c r="I460" s="15"/>
      <c r="J460" s="15"/>
      <c r="K460" s="15"/>
      <c r="L460" s="15"/>
      <c r="M460" s="96"/>
      <c r="N460" s="15"/>
      <c r="O460" s="15"/>
      <c r="P460" s="15"/>
      <c r="Q460" s="15"/>
      <c r="R460" s="96"/>
    </row>
    <row r="461">
      <c r="A461" s="15"/>
      <c r="B461" s="15"/>
      <c r="C461" s="15"/>
      <c r="D461" s="15"/>
      <c r="E461" s="15"/>
      <c r="F461" s="305"/>
      <c r="G461" s="15"/>
      <c r="H461" s="15"/>
      <c r="I461" s="15"/>
      <c r="J461" s="15"/>
      <c r="K461" s="15"/>
      <c r="L461" s="15"/>
      <c r="M461" s="96"/>
      <c r="N461" s="15"/>
      <c r="O461" s="15"/>
      <c r="P461" s="15"/>
      <c r="Q461" s="15"/>
      <c r="R461" s="96"/>
    </row>
    <row r="462">
      <c r="A462" s="15"/>
      <c r="B462" s="15"/>
      <c r="C462" s="15"/>
      <c r="D462" s="15"/>
      <c r="E462" s="15"/>
      <c r="F462" s="305"/>
      <c r="G462" s="15"/>
      <c r="H462" s="15"/>
      <c r="I462" s="15"/>
      <c r="J462" s="15"/>
      <c r="K462" s="15"/>
      <c r="L462" s="15"/>
      <c r="M462" s="96"/>
      <c r="N462" s="15"/>
      <c r="O462" s="15"/>
      <c r="P462" s="15"/>
      <c r="Q462" s="15"/>
      <c r="R462" s="96"/>
    </row>
    <row r="463">
      <c r="A463" s="15"/>
      <c r="B463" s="15"/>
      <c r="C463" s="15"/>
      <c r="D463" s="15"/>
      <c r="E463" s="15"/>
      <c r="F463" s="305"/>
      <c r="G463" s="15"/>
      <c r="H463" s="15"/>
      <c r="I463" s="15"/>
      <c r="J463" s="15"/>
      <c r="K463" s="15"/>
      <c r="L463" s="15"/>
      <c r="M463" s="96"/>
      <c r="N463" s="15"/>
      <c r="O463" s="15"/>
      <c r="P463" s="15"/>
      <c r="Q463" s="15"/>
      <c r="R463" s="96"/>
    </row>
    <row r="464">
      <c r="A464" s="15"/>
      <c r="B464" s="15"/>
      <c r="C464" s="15"/>
      <c r="D464" s="15"/>
      <c r="E464" s="15"/>
      <c r="F464" s="305"/>
      <c r="G464" s="15"/>
      <c r="H464" s="15"/>
      <c r="I464" s="15"/>
      <c r="J464" s="15"/>
      <c r="K464" s="15"/>
      <c r="L464" s="15"/>
      <c r="M464" s="96"/>
      <c r="N464" s="15"/>
      <c r="O464" s="15"/>
      <c r="P464" s="15"/>
      <c r="Q464" s="15"/>
      <c r="R464" s="96"/>
    </row>
    <row r="465">
      <c r="A465" s="15"/>
      <c r="B465" s="15"/>
      <c r="C465" s="15"/>
      <c r="D465" s="15"/>
      <c r="E465" s="15"/>
      <c r="F465" s="305"/>
      <c r="G465" s="15"/>
      <c r="H465" s="15"/>
      <c r="I465" s="15"/>
      <c r="J465" s="15"/>
      <c r="K465" s="15"/>
      <c r="L465" s="15"/>
      <c r="M465" s="96"/>
      <c r="N465" s="15"/>
      <c r="O465" s="15"/>
      <c r="P465" s="15"/>
      <c r="Q465" s="15"/>
      <c r="R465" s="96"/>
    </row>
    <row r="466">
      <c r="A466" s="15"/>
      <c r="B466" s="15"/>
      <c r="C466" s="15"/>
      <c r="D466" s="15"/>
      <c r="E466" s="15"/>
      <c r="F466" s="305"/>
      <c r="G466" s="15"/>
      <c r="H466" s="15"/>
      <c r="I466" s="15"/>
      <c r="J466" s="15"/>
      <c r="K466" s="15"/>
      <c r="L466" s="15"/>
      <c r="M466" s="96"/>
      <c r="N466" s="15"/>
      <c r="O466" s="15"/>
      <c r="P466" s="15"/>
      <c r="Q466" s="15"/>
      <c r="R466" s="96"/>
    </row>
    <row r="467">
      <c r="A467" s="15"/>
      <c r="B467" s="15"/>
      <c r="C467" s="15"/>
      <c r="D467" s="15"/>
      <c r="E467" s="15"/>
      <c r="F467" s="305"/>
      <c r="G467" s="15"/>
      <c r="H467" s="15"/>
      <c r="I467" s="15"/>
      <c r="J467" s="15"/>
      <c r="K467" s="15"/>
      <c r="L467" s="15"/>
      <c r="M467" s="96"/>
      <c r="N467" s="15"/>
      <c r="O467" s="15"/>
      <c r="P467" s="15"/>
      <c r="Q467" s="15"/>
      <c r="R467" s="96"/>
    </row>
    <row r="468">
      <c r="A468" s="15"/>
      <c r="B468" s="15"/>
      <c r="C468" s="15"/>
      <c r="D468" s="15"/>
      <c r="E468" s="15"/>
      <c r="F468" s="305"/>
      <c r="G468" s="15"/>
      <c r="H468" s="15"/>
      <c r="I468" s="15"/>
      <c r="J468" s="15"/>
      <c r="K468" s="15"/>
      <c r="L468" s="15"/>
      <c r="M468" s="96"/>
      <c r="N468" s="15"/>
      <c r="O468" s="15"/>
      <c r="P468" s="15"/>
      <c r="Q468" s="15"/>
      <c r="R468" s="96"/>
    </row>
    <row r="469">
      <c r="A469" s="15"/>
      <c r="B469" s="15"/>
      <c r="C469" s="15"/>
      <c r="D469" s="15"/>
      <c r="E469" s="15"/>
      <c r="F469" s="305"/>
      <c r="G469" s="15"/>
      <c r="H469" s="15"/>
      <c r="I469" s="15"/>
      <c r="J469" s="15"/>
      <c r="K469" s="15"/>
      <c r="L469" s="15"/>
      <c r="M469" s="96"/>
      <c r="N469" s="15"/>
      <c r="O469" s="15"/>
      <c r="P469" s="15"/>
      <c r="Q469" s="15"/>
      <c r="R469" s="96"/>
    </row>
    <row r="470">
      <c r="A470" s="15"/>
      <c r="B470" s="15"/>
      <c r="C470" s="15"/>
      <c r="D470" s="15"/>
      <c r="E470" s="15"/>
      <c r="F470" s="305"/>
      <c r="G470" s="15"/>
      <c r="H470" s="15"/>
      <c r="I470" s="15"/>
      <c r="J470" s="15"/>
      <c r="K470" s="15"/>
      <c r="L470" s="15"/>
      <c r="M470" s="96"/>
      <c r="N470" s="15"/>
      <c r="O470" s="15"/>
      <c r="P470" s="15"/>
      <c r="Q470" s="15"/>
      <c r="R470" s="96"/>
    </row>
    <row r="471">
      <c r="A471" s="15"/>
      <c r="B471" s="15"/>
      <c r="C471" s="15"/>
      <c r="D471" s="15"/>
      <c r="E471" s="15"/>
      <c r="F471" s="305"/>
      <c r="G471" s="15"/>
      <c r="H471" s="15"/>
      <c r="I471" s="15"/>
      <c r="J471" s="15"/>
      <c r="K471" s="15"/>
      <c r="L471" s="15"/>
      <c r="M471" s="96"/>
      <c r="N471" s="15"/>
      <c r="O471" s="15"/>
      <c r="P471" s="15"/>
      <c r="Q471" s="15"/>
      <c r="R471" s="96"/>
    </row>
    <row r="472">
      <c r="A472" s="15"/>
      <c r="B472" s="15"/>
      <c r="C472" s="15"/>
      <c r="D472" s="15"/>
      <c r="E472" s="15"/>
      <c r="F472" s="305"/>
      <c r="G472" s="15"/>
      <c r="H472" s="15"/>
      <c r="I472" s="15"/>
      <c r="J472" s="15"/>
      <c r="K472" s="15"/>
      <c r="L472" s="15"/>
      <c r="M472" s="96"/>
      <c r="N472" s="15"/>
      <c r="O472" s="15"/>
      <c r="P472" s="15"/>
      <c r="Q472" s="15"/>
      <c r="R472" s="96"/>
    </row>
    <row r="473">
      <c r="A473" s="15"/>
      <c r="B473" s="15"/>
      <c r="C473" s="15"/>
      <c r="D473" s="15"/>
      <c r="E473" s="15"/>
      <c r="F473" s="305"/>
      <c r="G473" s="15"/>
      <c r="H473" s="15"/>
      <c r="I473" s="15"/>
      <c r="J473" s="15"/>
      <c r="K473" s="15"/>
      <c r="L473" s="15"/>
      <c r="M473" s="96"/>
      <c r="N473" s="15"/>
      <c r="O473" s="15"/>
      <c r="P473" s="15"/>
      <c r="Q473" s="15"/>
      <c r="R473" s="96"/>
    </row>
    <row r="474">
      <c r="A474" s="15"/>
      <c r="B474" s="15"/>
      <c r="C474" s="15"/>
      <c r="D474" s="15"/>
      <c r="E474" s="15"/>
      <c r="F474" s="305"/>
      <c r="G474" s="15"/>
      <c r="H474" s="15"/>
      <c r="I474" s="15"/>
      <c r="J474" s="15"/>
      <c r="K474" s="15"/>
      <c r="L474" s="15"/>
      <c r="M474" s="96"/>
      <c r="N474" s="15"/>
      <c r="O474" s="15"/>
      <c r="P474" s="15"/>
      <c r="Q474" s="15"/>
      <c r="R474" s="96"/>
    </row>
    <row r="475">
      <c r="A475" s="15"/>
      <c r="B475" s="15"/>
      <c r="C475" s="15"/>
      <c r="D475" s="15"/>
      <c r="E475" s="15"/>
      <c r="F475" s="305"/>
      <c r="G475" s="15"/>
      <c r="H475" s="15"/>
      <c r="I475" s="15"/>
      <c r="J475" s="15"/>
      <c r="K475" s="15"/>
      <c r="L475" s="15"/>
      <c r="M475" s="96"/>
      <c r="N475" s="15"/>
      <c r="O475" s="15"/>
      <c r="P475" s="15"/>
      <c r="Q475" s="15"/>
      <c r="R475" s="96"/>
    </row>
    <row r="476">
      <c r="A476" s="15"/>
      <c r="B476" s="15"/>
      <c r="C476" s="15"/>
      <c r="D476" s="15"/>
      <c r="E476" s="15"/>
      <c r="F476" s="305"/>
      <c r="G476" s="15"/>
      <c r="H476" s="15"/>
      <c r="I476" s="15"/>
      <c r="J476" s="15"/>
      <c r="K476" s="15"/>
      <c r="L476" s="15"/>
      <c r="M476" s="96"/>
      <c r="N476" s="15"/>
      <c r="O476" s="15"/>
      <c r="P476" s="15"/>
      <c r="Q476" s="15"/>
      <c r="R476" s="96"/>
    </row>
    <row r="477">
      <c r="A477" s="15"/>
      <c r="B477" s="15"/>
      <c r="C477" s="15"/>
      <c r="D477" s="15"/>
      <c r="E477" s="15"/>
      <c r="F477" s="305"/>
      <c r="G477" s="15"/>
      <c r="H477" s="15"/>
      <c r="I477" s="15"/>
      <c r="J477" s="15"/>
      <c r="K477" s="15"/>
      <c r="L477" s="15"/>
      <c r="M477" s="96"/>
      <c r="N477" s="15"/>
      <c r="O477" s="15"/>
      <c r="P477" s="15"/>
      <c r="Q477" s="15"/>
      <c r="R477" s="96"/>
    </row>
    <row r="478">
      <c r="A478" s="15"/>
      <c r="B478" s="15"/>
      <c r="C478" s="15"/>
      <c r="D478" s="15"/>
      <c r="E478" s="15"/>
      <c r="F478" s="305"/>
      <c r="G478" s="15"/>
      <c r="H478" s="15"/>
      <c r="I478" s="15"/>
      <c r="J478" s="15"/>
      <c r="K478" s="15"/>
      <c r="L478" s="15"/>
      <c r="M478" s="96"/>
      <c r="N478" s="15"/>
      <c r="O478" s="15"/>
      <c r="P478" s="15"/>
      <c r="Q478" s="15"/>
      <c r="R478" s="96"/>
    </row>
    <row r="479">
      <c r="A479" s="15"/>
      <c r="B479" s="15"/>
      <c r="C479" s="15"/>
      <c r="D479" s="15"/>
      <c r="E479" s="15"/>
      <c r="F479" s="305"/>
      <c r="G479" s="15"/>
      <c r="H479" s="15"/>
      <c r="I479" s="15"/>
      <c r="J479" s="15"/>
      <c r="K479" s="15"/>
      <c r="L479" s="15"/>
      <c r="M479" s="96"/>
      <c r="N479" s="15"/>
      <c r="O479" s="15"/>
      <c r="P479" s="15"/>
      <c r="Q479" s="15"/>
      <c r="R479" s="96"/>
    </row>
    <row r="480">
      <c r="A480" s="15"/>
      <c r="B480" s="15"/>
      <c r="C480" s="15"/>
      <c r="D480" s="15"/>
      <c r="E480" s="15"/>
      <c r="F480" s="305"/>
      <c r="G480" s="15"/>
      <c r="H480" s="15"/>
      <c r="I480" s="15"/>
      <c r="J480" s="15"/>
      <c r="K480" s="15"/>
      <c r="L480" s="15"/>
      <c r="M480" s="96"/>
      <c r="N480" s="15"/>
      <c r="O480" s="15"/>
      <c r="P480" s="15"/>
      <c r="Q480" s="15"/>
      <c r="R480" s="96"/>
    </row>
    <row r="481">
      <c r="A481" s="15"/>
      <c r="B481" s="15"/>
      <c r="C481" s="15"/>
      <c r="D481" s="15"/>
      <c r="E481" s="15"/>
      <c r="F481" s="305"/>
      <c r="G481" s="15"/>
      <c r="H481" s="15"/>
      <c r="I481" s="15"/>
      <c r="J481" s="15"/>
      <c r="K481" s="15"/>
      <c r="L481" s="15"/>
      <c r="M481" s="96"/>
      <c r="N481" s="15"/>
      <c r="O481" s="15"/>
      <c r="P481" s="15"/>
      <c r="Q481" s="15"/>
      <c r="R481" s="96"/>
    </row>
    <row r="482">
      <c r="A482" s="15"/>
      <c r="B482" s="15"/>
      <c r="C482" s="15"/>
      <c r="D482" s="15"/>
      <c r="E482" s="15"/>
      <c r="F482" s="305"/>
      <c r="G482" s="15"/>
      <c r="H482" s="15"/>
      <c r="I482" s="15"/>
      <c r="J482" s="15"/>
      <c r="K482" s="15"/>
      <c r="L482" s="15"/>
      <c r="M482" s="96"/>
      <c r="N482" s="15"/>
      <c r="O482" s="15"/>
      <c r="P482" s="15"/>
      <c r="Q482" s="15"/>
      <c r="R482" s="96"/>
    </row>
    <row r="483">
      <c r="A483" s="15"/>
      <c r="B483" s="15"/>
      <c r="C483" s="15"/>
      <c r="D483" s="15"/>
      <c r="E483" s="15"/>
      <c r="F483" s="305"/>
      <c r="G483" s="15"/>
      <c r="H483" s="15"/>
      <c r="I483" s="15"/>
      <c r="J483" s="15"/>
      <c r="K483" s="15"/>
      <c r="L483" s="15"/>
      <c r="M483" s="96"/>
      <c r="N483" s="15"/>
      <c r="O483" s="15"/>
      <c r="P483" s="15"/>
      <c r="Q483" s="15"/>
      <c r="R483" s="96"/>
    </row>
    <row r="484">
      <c r="A484" s="15"/>
      <c r="B484" s="15"/>
      <c r="C484" s="15"/>
      <c r="D484" s="15"/>
      <c r="E484" s="15"/>
      <c r="F484" s="305"/>
      <c r="G484" s="15"/>
      <c r="H484" s="15"/>
      <c r="I484" s="15"/>
      <c r="J484" s="15"/>
      <c r="K484" s="15"/>
      <c r="L484" s="15"/>
      <c r="M484" s="96"/>
      <c r="N484" s="15"/>
      <c r="O484" s="15"/>
      <c r="P484" s="15"/>
      <c r="Q484" s="15"/>
      <c r="R484" s="96"/>
    </row>
    <row r="485">
      <c r="A485" s="15"/>
      <c r="B485" s="15"/>
      <c r="C485" s="15"/>
      <c r="D485" s="15"/>
      <c r="E485" s="15"/>
      <c r="F485" s="305"/>
      <c r="G485" s="15"/>
      <c r="H485" s="15"/>
      <c r="I485" s="15"/>
      <c r="J485" s="15"/>
      <c r="K485" s="15"/>
      <c r="L485" s="15"/>
      <c r="M485" s="96"/>
      <c r="N485" s="15"/>
      <c r="O485" s="15"/>
      <c r="P485" s="15"/>
      <c r="Q485" s="15"/>
      <c r="R485" s="96"/>
    </row>
    <row r="486">
      <c r="A486" s="15"/>
      <c r="B486" s="15"/>
      <c r="C486" s="15"/>
      <c r="D486" s="15"/>
      <c r="E486" s="15"/>
      <c r="F486" s="305"/>
      <c r="G486" s="15"/>
      <c r="H486" s="15"/>
      <c r="I486" s="15"/>
      <c r="J486" s="15"/>
      <c r="K486" s="15"/>
      <c r="L486" s="15"/>
      <c r="M486" s="96"/>
      <c r="N486" s="15"/>
      <c r="O486" s="15"/>
      <c r="P486" s="15"/>
      <c r="Q486" s="15"/>
      <c r="R486" s="96"/>
    </row>
    <row r="487">
      <c r="A487" s="15"/>
      <c r="B487" s="15"/>
      <c r="C487" s="15"/>
      <c r="D487" s="15"/>
      <c r="E487" s="15"/>
      <c r="F487" s="305"/>
      <c r="G487" s="15"/>
      <c r="H487" s="15"/>
      <c r="I487" s="15"/>
      <c r="J487" s="15"/>
      <c r="K487" s="15"/>
      <c r="L487" s="15"/>
      <c r="M487" s="96"/>
      <c r="N487" s="15"/>
      <c r="O487" s="15"/>
      <c r="P487" s="15"/>
      <c r="Q487" s="15"/>
      <c r="R487" s="96"/>
    </row>
    <row r="488">
      <c r="A488" s="15"/>
      <c r="B488" s="15"/>
      <c r="C488" s="15"/>
      <c r="D488" s="15"/>
      <c r="E488" s="15"/>
      <c r="F488" s="305"/>
      <c r="G488" s="15"/>
      <c r="H488" s="15"/>
      <c r="I488" s="15"/>
      <c r="J488" s="15"/>
      <c r="K488" s="15"/>
      <c r="L488" s="15"/>
      <c r="M488" s="96"/>
      <c r="N488" s="15"/>
      <c r="O488" s="15"/>
      <c r="P488" s="15"/>
      <c r="Q488" s="15"/>
      <c r="R488" s="96"/>
    </row>
    <row r="489">
      <c r="A489" s="15"/>
      <c r="B489" s="15"/>
      <c r="C489" s="15"/>
      <c r="D489" s="15"/>
      <c r="E489" s="15"/>
      <c r="F489" s="305"/>
      <c r="G489" s="15"/>
      <c r="H489" s="15"/>
      <c r="I489" s="15"/>
      <c r="J489" s="15"/>
      <c r="K489" s="15"/>
      <c r="L489" s="15"/>
      <c r="M489" s="96"/>
      <c r="N489" s="15"/>
      <c r="O489" s="15"/>
      <c r="P489" s="15"/>
      <c r="Q489" s="15"/>
      <c r="R489" s="96"/>
    </row>
    <row r="490">
      <c r="A490" s="15"/>
      <c r="B490" s="15"/>
      <c r="C490" s="15"/>
      <c r="D490" s="15"/>
      <c r="E490" s="15"/>
      <c r="F490" s="305"/>
      <c r="G490" s="15"/>
      <c r="H490" s="15"/>
      <c r="I490" s="15"/>
      <c r="J490" s="15"/>
      <c r="K490" s="15"/>
      <c r="L490" s="15"/>
      <c r="M490" s="96"/>
      <c r="N490" s="15"/>
      <c r="O490" s="15"/>
      <c r="P490" s="15"/>
      <c r="Q490" s="15"/>
      <c r="R490" s="96"/>
    </row>
    <row r="491">
      <c r="A491" s="15"/>
      <c r="B491" s="15"/>
      <c r="C491" s="15"/>
      <c r="D491" s="15"/>
      <c r="E491" s="15"/>
      <c r="F491" s="305"/>
      <c r="G491" s="15"/>
      <c r="H491" s="15"/>
      <c r="I491" s="15"/>
      <c r="J491" s="15"/>
      <c r="K491" s="15"/>
      <c r="L491" s="15"/>
      <c r="M491" s="96"/>
      <c r="N491" s="15"/>
      <c r="O491" s="15"/>
      <c r="P491" s="15"/>
      <c r="Q491" s="15"/>
      <c r="R491" s="96"/>
    </row>
    <row r="492">
      <c r="A492" s="15"/>
      <c r="B492" s="15"/>
      <c r="C492" s="15"/>
      <c r="D492" s="15"/>
      <c r="E492" s="15"/>
      <c r="F492" s="305"/>
      <c r="G492" s="15"/>
      <c r="H492" s="15"/>
      <c r="I492" s="15"/>
      <c r="J492" s="15"/>
      <c r="K492" s="15"/>
      <c r="L492" s="15"/>
      <c r="M492" s="96"/>
      <c r="N492" s="15"/>
      <c r="O492" s="15"/>
      <c r="P492" s="15"/>
      <c r="Q492" s="15"/>
      <c r="R492" s="96"/>
    </row>
    <row r="493">
      <c r="A493" s="15"/>
      <c r="B493" s="15"/>
      <c r="C493" s="15"/>
      <c r="D493" s="15"/>
      <c r="E493" s="15"/>
      <c r="F493" s="305"/>
      <c r="G493" s="15"/>
      <c r="H493" s="15"/>
      <c r="I493" s="15"/>
      <c r="J493" s="15"/>
      <c r="K493" s="15"/>
      <c r="L493" s="15"/>
      <c r="M493" s="96"/>
      <c r="N493" s="15"/>
      <c r="O493" s="15"/>
      <c r="P493" s="15"/>
      <c r="Q493" s="15"/>
      <c r="R493" s="96"/>
    </row>
    <row r="494">
      <c r="A494" s="15"/>
      <c r="B494" s="15"/>
      <c r="C494" s="15"/>
      <c r="D494" s="15"/>
      <c r="E494" s="15"/>
      <c r="F494" s="305"/>
      <c r="G494" s="15"/>
      <c r="H494" s="15"/>
      <c r="I494" s="15"/>
      <c r="J494" s="15"/>
      <c r="K494" s="15"/>
      <c r="L494" s="15"/>
      <c r="M494" s="96"/>
      <c r="N494" s="15"/>
      <c r="O494" s="15"/>
      <c r="P494" s="15"/>
      <c r="Q494" s="15"/>
      <c r="R494" s="96"/>
    </row>
    <row r="495">
      <c r="A495" s="15"/>
      <c r="B495" s="15"/>
      <c r="C495" s="15"/>
      <c r="D495" s="15"/>
      <c r="E495" s="15"/>
      <c r="F495" s="305"/>
      <c r="G495" s="15"/>
      <c r="H495" s="15"/>
      <c r="I495" s="15"/>
      <c r="J495" s="15"/>
      <c r="K495" s="15"/>
      <c r="L495" s="15"/>
      <c r="M495" s="96"/>
      <c r="N495" s="15"/>
      <c r="O495" s="15"/>
      <c r="P495" s="15"/>
      <c r="Q495" s="15"/>
      <c r="R495" s="96"/>
    </row>
    <row r="496">
      <c r="A496" s="15"/>
      <c r="B496" s="15"/>
      <c r="C496" s="15"/>
      <c r="D496" s="15"/>
      <c r="E496" s="15"/>
      <c r="F496" s="305"/>
      <c r="G496" s="15"/>
      <c r="H496" s="15"/>
      <c r="I496" s="15"/>
      <c r="J496" s="15"/>
      <c r="K496" s="15"/>
      <c r="L496" s="15"/>
      <c r="M496" s="96"/>
      <c r="N496" s="15"/>
      <c r="O496" s="15"/>
      <c r="P496" s="15"/>
      <c r="Q496" s="15"/>
      <c r="R496" s="96"/>
    </row>
    <row r="497">
      <c r="A497" s="15"/>
      <c r="B497" s="15"/>
      <c r="C497" s="15"/>
      <c r="D497" s="15"/>
      <c r="E497" s="15"/>
      <c r="F497" s="305"/>
      <c r="G497" s="15"/>
      <c r="H497" s="15"/>
      <c r="I497" s="15"/>
      <c r="J497" s="15"/>
      <c r="K497" s="15"/>
      <c r="L497" s="15"/>
      <c r="M497" s="96"/>
      <c r="N497" s="15"/>
      <c r="O497" s="15"/>
      <c r="P497" s="15"/>
      <c r="Q497" s="15"/>
      <c r="R497" s="96"/>
    </row>
    <row r="498">
      <c r="A498" s="15"/>
      <c r="B498" s="15"/>
      <c r="C498" s="15"/>
      <c r="D498" s="15"/>
      <c r="E498" s="15"/>
      <c r="F498" s="305"/>
      <c r="G498" s="15"/>
      <c r="H498" s="15"/>
      <c r="I498" s="15"/>
      <c r="J498" s="15"/>
      <c r="K498" s="15"/>
      <c r="L498" s="15"/>
      <c r="M498" s="96"/>
      <c r="N498" s="15"/>
      <c r="O498" s="15"/>
      <c r="P498" s="15"/>
      <c r="Q498" s="15"/>
      <c r="R498" s="96"/>
    </row>
    <row r="499">
      <c r="A499" s="15"/>
      <c r="B499" s="15"/>
      <c r="C499" s="15"/>
      <c r="D499" s="15"/>
      <c r="E499" s="15"/>
      <c r="F499" s="305"/>
      <c r="G499" s="15"/>
      <c r="H499" s="15"/>
      <c r="I499" s="15"/>
      <c r="J499" s="15"/>
      <c r="K499" s="15"/>
      <c r="L499" s="15"/>
      <c r="M499" s="96"/>
      <c r="N499" s="15"/>
      <c r="O499" s="15"/>
      <c r="P499" s="15"/>
      <c r="Q499" s="15"/>
      <c r="R499" s="96"/>
    </row>
    <row r="500">
      <c r="A500" s="15"/>
      <c r="B500" s="15"/>
      <c r="C500" s="15"/>
      <c r="D500" s="15"/>
      <c r="E500" s="15"/>
      <c r="F500" s="305"/>
      <c r="G500" s="15"/>
      <c r="H500" s="15"/>
      <c r="I500" s="15"/>
      <c r="J500" s="15"/>
      <c r="K500" s="15"/>
      <c r="L500" s="15"/>
      <c r="M500" s="96"/>
      <c r="N500" s="15"/>
      <c r="O500" s="15"/>
      <c r="P500" s="15"/>
      <c r="Q500" s="15"/>
      <c r="R500" s="96"/>
    </row>
    <row r="501">
      <c r="A501" s="15"/>
      <c r="B501" s="15"/>
      <c r="C501" s="15"/>
      <c r="D501" s="15"/>
      <c r="E501" s="15"/>
      <c r="F501" s="305"/>
      <c r="G501" s="15"/>
      <c r="H501" s="15"/>
      <c r="I501" s="15"/>
      <c r="J501" s="15"/>
      <c r="K501" s="15"/>
      <c r="L501" s="15"/>
      <c r="M501" s="96"/>
      <c r="N501" s="15"/>
      <c r="O501" s="15"/>
      <c r="P501" s="15"/>
      <c r="Q501" s="15"/>
      <c r="R501" s="96"/>
    </row>
    <row r="502">
      <c r="A502" s="15"/>
      <c r="B502" s="15"/>
      <c r="C502" s="15"/>
      <c r="D502" s="15"/>
      <c r="E502" s="15"/>
      <c r="F502" s="305"/>
      <c r="G502" s="15"/>
      <c r="H502" s="15"/>
      <c r="I502" s="15"/>
      <c r="J502" s="15"/>
      <c r="K502" s="15"/>
      <c r="L502" s="15"/>
      <c r="M502" s="96"/>
      <c r="N502" s="15"/>
      <c r="O502" s="15"/>
      <c r="P502" s="15"/>
      <c r="Q502" s="15"/>
      <c r="R502" s="96"/>
    </row>
    <row r="503">
      <c r="A503" s="15"/>
      <c r="B503" s="15"/>
      <c r="C503" s="15"/>
      <c r="D503" s="15"/>
      <c r="E503" s="15"/>
      <c r="F503" s="305"/>
      <c r="G503" s="15"/>
      <c r="H503" s="15"/>
      <c r="I503" s="15"/>
      <c r="J503" s="15"/>
      <c r="K503" s="15"/>
      <c r="L503" s="15"/>
      <c r="M503" s="96"/>
      <c r="N503" s="15"/>
      <c r="O503" s="15"/>
      <c r="P503" s="15"/>
      <c r="Q503" s="15"/>
      <c r="R503" s="96"/>
    </row>
    <row r="504">
      <c r="A504" s="15"/>
      <c r="B504" s="15"/>
      <c r="C504" s="15"/>
      <c r="D504" s="15"/>
      <c r="E504" s="15"/>
      <c r="F504" s="305"/>
      <c r="G504" s="15"/>
      <c r="H504" s="15"/>
      <c r="I504" s="15"/>
      <c r="J504" s="15"/>
      <c r="K504" s="15"/>
      <c r="L504" s="15"/>
      <c r="M504" s="96"/>
      <c r="N504" s="15"/>
      <c r="O504" s="15"/>
      <c r="P504" s="15"/>
      <c r="Q504" s="15"/>
      <c r="R504" s="96"/>
    </row>
    <row r="505">
      <c r="A505" s="15"/>
      <c r="B505" s="15"/>
      <c r="C505" s="15"/>
      <c r="D505" s="15"/>
      <c r="E505" s="15"/>
      <c r="F505" s="305"/>
      <c r="G505" s="15"/>
      <c r="H505" s="15"/>
      <c r="I505" s="15"/>
      <c r="J505" s="15"/>
      <c r="K505" s="15"/>
      <c r="L505" s="15"/>
      <c r="M505" s="96"/>
      <c r="N505" s="15"/>
      <c r="O505" s="15"/>
      <c r="P505" s="15"/>
      <c r="Q505" s="15"/>
      <c r="R505" s="96"/>
    </row>
    <row r="506">
      <c r="A506" s="15"/>
      <c r="B506" s="15"/>
      <c r="C506" s="15"/>
      <c r="D506" s="15"/>
      <c r="E506" s="15"/>
      <c r="F506" s="305"/>
      <c r="G506" s="15"/>
      <c r="H506" s="15"/>
      <c r="I506" s="15"/>
      <c r="J506" s="15"/>
      <c r="K506" s="15"/>
      <c r="L506" s="15"/>
      <c r="M506" s="96"/>
      <c r="N506" s="15"/>
      <c r="O506" s="15"/>
      <c r="P506" s="15"/>
      <c r="Q506" s="15"/>
      <c r="R506" s="96"/>
    </row>
    <row r="507">
      <c r="A507" s="15"/>
      <c r="B507" s="15"/>
      <c r="C507" s="15"/>
      <c r="D507" s="15"/>
      <c r="E507" s="15"/>
      <c r="F507" s="305"/>
      <c r="G507" s="15"/>
      <c r="H507" s="15"/>
      <c r="I507" s="15"/>
      <c r="J507" s="15"/>
      <c r="K507" s="15"/>
      <c r="L507" s="15"/>
      <c r="M507" s="96"/>
      <c r="N507" s="15"/>
      <c r="O507" s="15"/>
      <c r="P507" s="15"/>
      <c r="Q507" s="15"/>
      <c r="R507" s="96"/>
    </row>
    <row r="508">
      <c r="A508" s="15"/>
      <c r="B508" s="15"/>
      <c r="C508" s="15"/>
      <c r="D508" s="15"/>
      <c r="E508" s="15"/>
      <c r="F508" s="305"/>
      <c r="G508" s="15"/>
      <c r="H508" s="15"/>
      <c r="I508" s="15"/>
      <c r="J508" s="15"/>
      <c r="K508" s="15"/>
      <c r="L508" s="15"/>
      <c r="M508" s="96"/>
      <c r="N508" s="15"/>
      <c r="O508" s="15"/>
      <c r="P508" s="15"/>
      <c r="Q508" s="15"/>
      <c r="R508" s="96"/>
    </row>
    <row r="509">
      <c r="A509" s="15"/>
      <c r="B509" s="15"/>
      <c r="C509" s="15"/>
      <c r="D509" s="15"/>
      <c r="E509" s="15"/>
      <c r="F509" s="305"/>
      <c r="G509" s="15"/>
      <c r="H509" s="15"/>
      <c r="I509" s="15"/>
      <c r="J509" s="15"/>
      <c r="K509" s="15"/>
      <c r="L509" s="15"/>
      <c r="M509" s="96"/>
      <c r="N509" s="15"/>
      <c r="O509" s="15"/>
      <c r="P509" s="15"/>
      <c r="Q509" s="15"/>
      <c r="R509" s="96"/>
    </row>
    <row r="510">
      <c r="A510" s="15"/>
      <c r="B510" s="15"/>
      <c r="C510" s="15"/>
      <c r="D510" s="15"/>
      <c r="E510" s="15"/>
      <c r="F510" s="305"/>
      <c r="G510" s="15"/>
      <c r="H510" s="15"/>
      <c r="I510" s="15"/>
      <c r="J510" s="15"/>
      <c r="K510" s="15"/>
      <c r="L510" s="15"/>
      <c r="M510" s="96"/>
      <c r="N510" s="15"/>
      <c r="O510" s="15"/>
      <c r="P510" s="15"/>
      <c r="Q510" s="15"/>
      <c r="R510" s="96"/>
    </row>
    <row r="511">
      <c r="A511" s="15"/>
      <c r="B511" s="15"/>
      <c r="C511" s="15"/>
      <c r="D511" s="15"/>
      <c r="E511" s="15"/>
      <c r="F511" s="305"/>
      <c r="G511" s="15"/>
      <c r="H511" s="15"/>
      <c r="I511" s="15"/>
      <c r="J511" s="15"/>
      <c r="K511" s="15"/>
      <c r="L511" s="15"/>
      <c r="M511" s="96"/>
      <c r="N511" s="15"/>
      <c r="O511" s="15"/>
      <c r="P511" s="15"/>
      <c r="Q511" s="15"/>
      <c r="R511" s="96"/>
    </row>
    <row r="512">
      <c r="A512" s="15"/>
      <c r="B512" s="15"/>
      <c r="C512" s="15"/>
      <c r="D512" s="15"/>
      <c r="E512" s="15"/>
      <c r="F512" s="305"/>
      <c r="G512" s="15"/>
      <c r="H512" s="15"/>
      <c r="I512" s="15"/>
      <c r="J512" s="15"/>
      <c r="K512" s="15"/>
      <c r="L512" s="15"/>
      <c r="M512" s="96"/>
      <c r="N512" s="15"/>
      <c r="O512" s="15"/>
      <c r="P512" s="15"/>
      <c r="Q512" s="15"/>
      <c r="R512" s="96"/>
    </row>
    <row r="513">
      <c r="A513" s="15"/>
      <c r="B513" s="15"/>
      <c r="C513" s="15"/>
      <c r="D513" s="15"/>
      <c r="E513" s="15"/>
      <c r="F513" s="305"/>
      <c r="G513" s="15"/>
      <c r="H513" s="15"/>
      <c r="I513" s="15"/>
      <c r="J513" s="15"/>
      <c r="K513" s="15"/>
      <c r="L513" s="15"/>
      <c r="M513" s="96"/>
      <c r="N513" s="15"/>
      <c r="O513" s="15"/>
      <c r="P513" s="15"/>
      <c r="Q513" s="15"/>
      <c r="R513" s="96"/>
    </row>
    <row r="514">
      <c r="A514" s="15"/>
      <c r="B514" s="15"/>
      <c r="C514" s="15"/>
      <c r="D514" s="15"/>
      <c r="E514" s="15"/>
      <c r="F514" s="305"/>
      <c r="G514" s="15"/>
      <c r="H514" s="15"/>
      <c r="I514" s="15"/>
      <c r="J514" s="15"/>
      <c r="K514" s="15"/>
      <c r="L514" s="15"/>
      <c r="M514" s="96"/>
      <c r="N514" s="15"/>
      <c r="O514" s="15"/>
      <c r="P514" s="15"/>
      <c r="Q514" s="15"/>
      <c r="R514" s="96"/>
    </row>
    <row r="515">
      <c r="A515" s="15"/>
      <c r="B515" s="15"/>
      <c r="C515" s="15"/>
      <c r="D515" s="15"/>
      <c r="E515" s="15"/>
      <c r="F515" s="305"/>
      <c r="G515" s="15"/>
      <c r="H515" s="15"/>
      <c r="I515" s="15"/>
      <c r="J515" s="15"/>
      <c r="K515" s="15"/>
      <c r="L515" s="15"/>
      <c r="M515" s="96"/>
      <c r="N515" s="15"/>
      <c r="O515" s="15"/>
      <c r="P515" s="15"/>
      <c r="Q515" s="15"/>
      <c r="R515" s="96"/>
    </row>
    <row r="516">
      <c r="A516" s="15"/>
      <c r="B516" s="15"/>
      <c r="C516" s="15"/>
      <c r="D516" s="15"/>
      <c r="E516" s="15"/>
      <c r="F516" s="305"/>
      <c r="G516" s="15"/>
      <c r="H516" s="15"/>
      <c r="I516" s="15"/>
      <c r="J516" s="15"/>
      <c r="K516" s="15"/>
      <c r="L516" s="15"/>
      <c r="M516" s="96"/>
      <c r="N516" s="15"/>
      <c r="O516" s="15"/>
      <c r="P516" s="15"/>
      <c r="Q516" s="15"/>
      <c r="R516" s="96"/>
    </row>
    <row r="517">
      <c r="A517" s="15"/>
      <c r="B517" s="15"/>
      <c r="C517" s="15"/>
      <c r="D517" s="15"/>
      <c r="E517" s="15"/>
      <c r="F517" s="305"/>
      <c r="G517" s="15"/>
      <c r="H517" s="15"/>
      <c r="I517" s="15"/>
      <c r="J517" s="15"/>
      <c r="K517" s="15"/>
      <c r="L517" s="15"/>
      <c r="M517" s="96"/>
      <c r="N517" s="15"/>
      <c r="O517" s="15"/>
      <c r="P517" s="15"/>
      <c r="Q517" s="15"/>
      <c r="R517" s="96"/>
    </row>
    <row r="518">
      <c r="A518" s="15"/>
      <c r="B518" s="15"/>
      <c r="C518" s="15"/>
      <c r="D518" s="15"/>
      <c r="E518" s="15"/>
      <c r="F518" s="305"/>
      <c r="G518" s="15"/>
      <c r="H518" s="15"/>
      <c r="I518" s="15"/>
      <c r="J518" s="15"/>
      <c r="K518" s="15"/>
      <c r="L518" s="15"/>
      <c r="M518" s="96"/>
      <c r="N518" s="15"/>
      <c r="O518" s="15"/>
      <c r="P518" s="15"/>
      <c r="Q518" s="15"/>
      <c r="R518" s="96"/>
    </row>
    <row r="519">
      <c r="A519" s="15"/>
      <c r="B519" s="15"/>
      <c r="C519" s="15"/>
      <c r="D519" s="15"/>
      <c r="E519" s="15"/>
      <c r="F519" s="305"/>
      <c r="G519" s="15"/>
      <c r="H519" s="15"/>
      <c r="I519" s="15"/>
      <c r="J519" s="15"/>
      <c r="K519" s="15"/>
      <c r="L519" s="15"/>
      <c r="M519" s="96"/>
      <c r="N519" s="15"/>
      <c r="O519" s="15"/>
      <c r="P519" s="15"/>
      <c r="Q519" s="15"/>
      <c r="R519" s="96"/>
    </row>
    <row r="520">
      <c r="A520" s="15"/>
      <c r="B520" s="15"/>
      <c r="C520" s="15"/>
      <c r="D520" s="15"/>
      <c r="E520" s="15"/>
      <c r="F520" s="305"/>
      <c r="G520" s="15"/>
      <c r="H520" s="15"/>
      <c r="I520" s="15"/>
      <c r="J520" s="15"/>
      <c r="K520" s="15"/>
      <c r="L520" s="15"/>
      <c r="M520" s="96"/>
      <c r="N520" s="15"/>
      <c r="O520" s="15"/>
      <c r="P520" s="15"/>
      <c r="Q520" s="15"/>
      <c r="R520" s="96"/>
    </row>
    <row r="521">
      <c r="A521" s="15"/>
      <c r="B521" s="15"/>
      <c r="C521" s="15"/>
      <c r="D521" s="15"/>
      <c r="E521" s="15"/>
      <c r="F521" s="305"/>
      <c r="G521" s="15"/>
      <c r="H521" s="15"/>
      <c r="I521" s="15"/>
      <c r="J521" s="15"/>
      <c r="K521" s="15"/>
      <c r="L521" s="15"/>
      <c r="M521" s="96"/>
      <c r="N521" s="15"/>
      <c r="O521" s="15"/>
      <c r="P521" s="15"/>
      <c r="Q521" s="15"/>
      <c r="R521" s="96"/>
    </row>
    <row r="522">
      <c r="A522" s="15"/>
      <c r="B522" s="15"/>
      <c r="C522" s="15"/>
      <c r="D522" s="15"/>
      <c r="E522" s="15"/>
      <c r="F522" s="305"/>
      <c r="G522" s="15"/>
      <c r="H522" s="15"/>
      <c r="I522" s="15"/>
      <c r="J522" s="15"/>
      <c r="K522" s="15"/>
      <c r="L522" s="15"/>
      <c r="M522" s="96"/>
      <c r="N522" s="15"/>
      <c r="O522" s="15"/>
      <c r="P522" s="15"/>
      <c r="Q522" s="15"/>
      <c r="R522" s="96"/>
    </row>
    <row r="523">
      <c r="A523" s="15"/>
      <c r="B523" s="15"/>
      <c r="C523" s="15"/>
      <c r="D523" s="15"/>
      <c r="E523" s="15"/>
      <c r="F523" s="305"/>
      <c r="G523" s="15"/>
      <c r="H523" s="15"/>
      <c r="I523" s="15"/>
      <c r="J523" s="15"/>
      <c r="K523" s="15"/>
      <c r="L523" s="15"/>
      <c r="M523" s="96"/>
      <c r="N523" s="15"/>
      <c r="O523" s="15"/>
      <c r="P523" s="15"/>
      <c r="Q523" s="15"/>
      <c r="R523" s="96"/>
    </row>
    <row r="524">
      <c r="A524" s="15"/>
      <c r="B524" s="15"/>
      <c r="C524" s="15"/>
      <c r="D524" s="15"/>
      <c r="E524" s="15"/>
      <c r="F524" s="305"/>
      <c r="G524" s="15"/>
      <c r="H524" s="15"/>
      <c r="I524" s="15"/>
      <c r="J524" s="15"/>
      <c r="K524" s="15"/>
      <c r="L524" s="15"/>
      <c r="M524" s="96"/>
      <c r="N524" s="15"/>
      <c r="O524" s="15"/>
      <c r="P524" s="15"/>
      <c r="Q524" s="15"/>
      <c r="R524" s="96"/>
    </row>
    <row r="525">
      <c r="A525" s="15"/>
      <c r="B525" s="15"/>
      <c r="C525" s="15"/>
      <c r="D525" s="15"/>
      <c r="E525" s="15"/>
      <c r="F525" s="305"/>
      <c r="G525" s="15"/>
      <c r="H525" s="15"/>
      <c r="I525" s="15"/>
      <c r="J525" s="15"/>
      <c r="K525" s="15"/>
      <c r="L525" s="15"/>
      <c r="M525" s="96"/>
      <c r="N525" s="15"/>
      <c r="O525" s="15"/>
      <c r="P525" s="15"/>
      <c r="Q525" s="15"/>
      <c r="R525" s="96"/>
    </row>
    <row r="526">
      <c r="A526" s="15"/>
      <c r="B526" s="15"/>
      <c r="C526" s="15"/>
      <c r="D526" s="15"/>
      <c r="E526" s="15"/>
      <c r="F526" s="305"/>
      <c r="G526" s="15"/>
      <c r="H526" s="15"/>
      <c r="I526" s="15"/>
      <c r="J526" s="15"/>
      <c r="K526" s="15"/>
      <c r="L526" s="15"/>
      <c r="M526" s="96"/>
      <c r="N526" s="15"/>
      <c r="O526" s="15"/>
      <c r="P526" s="15"/>
      <c r="Q526" s="15"/>
      <c r="R526" s="96"/>
    </row>
    <row r="527">
      <c r="A527" s="15"/>
      <c r="B527" s="15"/>
      <c r="C527" s="15"/>
      <c r="D527" s="15"/>
      <c r="E527" s="15"/>
      <c r="F527" s="305"/>
      <c r="G527" s="15"/>
      <c r="H527" s="15"/>
      <c r="I527" s="15"/>
      <c r="J527" s="15"/>
      <c r="K527" s="15"/>
      <c r="L527" s="15"/>
      <c r="M527" s="96"/>
      <c r="N527" s="15"/>
      <c r="O527" s="15"/>
      <c r="P527" s="15"/>
      <c r="Q527" s="15"/>
      <c r="R527" s="96"/>
    </row>
    <row r="528">
      <c r="A528" s="15"/>
      <c r="B528" s="15"/>
      <c r="C528" s="15"/>
      <c r="D528" s="15"/>
      <c r="E528" s="15"/>
      <c r="F528" s="305"/>
      <c r="G528" s="15"/>
      <c r="H528" s="15"/>
      <c r="I528" s="15"/>
      <c r="J528" s="15"/>
      <c r="K528" s="15"/>
      <c r="L528" s="15"/>
      <c r="M528" s="96"/>
      <c r="N528" s="15"/>
      <c r="O528" s="15"/>
      <c r="P528" s="15"/>
      <c r="Q528" s="15"/>
      <c r="R528" s="96"/>
    </row>
    <row r="529">
      <c r="A529" s="15"/>
      <c r="B529" s="15"/>
      <c r="C529" s="15"/>
      <c r="D529" s="15"/>
      <c r="E529" s="15"/>
      <c r="F529" s="305"/>
      <c r="G529" s="15"/>
      <c r="H529" s="15"/>
      <c r="I529" s="15"/>
      <c r="J529" s="15"/>
      <c r="K529" s="15"/>
      <c r="L529" s="15"/>
      <c r="M529" s="96"/>
      <c r="N529" s="15"/>
      <c r="O529" s="15"/>
      <c r="P529" s="15"/>
      <c r="Q529" s="15"/>
      <c r="R529" s="96"/>
    </row>
    <row r="530">
      <c r="A530" s="15"/>
      <c r="B530" s="15"/>
      <c r="C530" s="15"/>
      <c r="D530" s="15"/>
      <c r="E530" s="15"/>
      <c r="F530" s="305"/>
      <c r="G530" s="15"/>
      <c r="H530" s="15"/>
      <c r="I530" s="15"/>
      <c r="J530" s="15"/>
      <c r="K530" s="15"/>
      <c r="L530" s="15"/>
      <c r="M530" s="96"/>
      <c r="N530" s="15"/>
      <c r="O530" s="15"/>
      <c r="P530" s="15"/>
      <c r="Q530" s="15"/>
      <c r="R530" s="96"/>
    </row>
    <row r="531">
      <c r="A531" s="15"/>
      <c r="B531" s="15"/>
      <c r="C531" s="15"/>
      <c r="D531" s="15"/>
      <c r="E531" s="15"/>
      <c r="F531" s="305"/>
      <c r="G531" s="15"/>
      <c r="H531" s="15"/>
      <c r="I531" s="15"/>
      <c r="J531" s="15"/>
      <c r="K531" s="15"/>
      <c r="L531" s="15"/>
      <c r="M531" s="96"/>
      <c r="N531" s="15"/>
      <c r="O531" s="15"/>
      <c r="P531" s="15"/>
      <c r="Q531" s="15"/>
      <c r="R531" s="96"/>
    </row>
    <row r="532">
      <c r="A532" s="15"/>
      <c r="B532" s="15"/>
      <c r="C532" s="15"/>
      <c r="D532" s="15"/>
      <c r="E532" s="15"/>
      <c r="F532" s="305"/>
      <c r="G532" s="15"/>
      <c r="H532" s="15"/>
      <c r="I532" s="15"/>
      <c r="J532" s="15"/>
      <c r="K532" s="15"/>
      <c r="L532" s="15"/>
      <c r="M532" s="96"/>
      <c r="N532" s="15"/>
      <c r="O532" s="15"/>
      <c r="P532" s="15"/>
      <c r="Q532" s="15"/>
      <c r="R532" s="96"/>
    </row>
    <row r="533">
      <c r="A533" s="15"/>
      <c r="B533" s="15"/>
      <c r="C533" s="15"/>
      <c r="D533" s="15"/>
      <c r="E533" s="15"/>
      <c r="F533" s="305"/>
      <c r="G533" s="15"/>
      <c r="H533" s="15"/>
      <c r="I533" s="15"/>
      <c r="J533" s="15"/>
      <c r="K533" s="15"/>
      <c r="L533" s="15"/>
      <c r="M533" s="96"/>
      <c r="N533" s="15"/>
      <c r="O533" s="15"/>
      <c r="P533" s="15"/>
      <c r="Q533" s="15"/>
      <c r="R533" s="96"/>
    </row>
    <row r="534">
      <c r="A534" s="15"/>
      <c r="B534" s="15"/>
      <c r="C534" s="15"/>
      <c r="D534" s="15"/>
      <c r="E534" s="15"/>
      <c r="F534" s="305"/>
      <c r="G534" s="15"/>
      <c r="H534" s="15"/>
      <c r="I534" s="15"/>
      <c r="J534" s="15"/>
      <c r="K534" s="15"/>
      <c r="L534" s="15"/>
      <c r="M534" s="96"/>
      <c r="N534" s="15"/>
      <c r="O534" s="15"/>
      <c r="P534" s="15"/>
      <c r="Q534" s="15"/>
      <c r="R534" s="96"/>
    </row>
    <row r="535">
      <c r="A535" s="15"/>
      <c r="B535" s="15"/>
      <c r="C535" s="15"/>
      <c r="D535" s="15"/>
      <c r="E535" s="15"/>
      <c r="F535" s="305"/>
      <c r="G535" s="15"/>
      <c r="H535" s="15"/>
      <c r="I535" s="15"/>
      <c r="J535" s="15"/>
      <c r="K535" s="15"/>
      <c r="L535" s="15"/>
      <c r="M535" s="96"/>
      <c r="N535" s="15"/>
      <c r="O535" s="15"/>
      <c r="P535" s="15"/>
      <c r="Q535" s="15"/>
      <c r="R535" s="96"/>
    </row>
    <row r="536">
      <c r="A536" s="15"/>
      <c r="B536" s="15"/>
      <c r="C536" s="15"/>
      <c r="D536" s="15"/>
      <c r="E536" s="15"/>
      <c r="F536" s="305"/>
      <c r="G536" s="15"/>
      <c r="H536" s="15"/>
      <c r="I536" s="15"/>
      <c r="J536" s="15"/>
      <c r="K536" s="15"/>
      <c r="L536" s="15"/>
      <c r="M536" s="96"/>
      <c r="N536" s="15"/>
      <c r="O536" s="15"/>
      <c r="P536" s="15"/>
      <c r="Q536" s="15"/>
      <c r="R536" s="96"/>
    </row>
    <row r="537">
      <c r="A537" s="15"/>
      <c r="B537" s="15"/>
      <c r="C537" s="15"/>
      <c r="D537" s="15"/>
      <c r="E537" s="15"/>
      <c r="F537" s="305"/>
      <c r="G537" s="15"/>
      <c r="H537" s="15"/>
      <c r="I537" s="15"/>
      <c r="J537" s="15"/>
      <c r="K537" s="15"/>
      <c r="L537" s="15"/>
      <c r="M537" s="96"/>
      <c r="N537" s="15"/>
      <c r="O537" s="15"/>
      <c r="P537" s="15"/>
      <c r="Q537" s="15"/>
      <c r="R537" s="96"/>
    </row>
    <row r="538">
      <c r="A538" s="15"/>
      <c r="B538" s="15"/>
      <c r="C538" s="15"/>
      <c r="D538" s="15"/>
      <c r="E538" s="15"/>
      <c r="F538" s="305"/>
      <c r="G538" s="15"/>
      <c r="H538" s="15"/>
      <c r="I538" s="15"/>
      <c r="J538" s="15"/>
      <c r="K538" s="15"/>
      <c r="L538" s="15"/>
      <c r="M538" s="96"/>
      <c r="N538" s="15"/>
      <c r="O538" s="15"/>
      <c r="P538" s="15"/>
      <c r="Q538" s="15"/>
      <c r="R538" s="96"/>
    </row>
    <row r="539">
      <c r="A539" s="15"/>
      <c r="B539" s="15"/>
      <c r="C539" s="15"/>
      <c r="D539" s="15"/>
      <c r="E539" s="15"/>
      <c r="F539" s="305"/>
      <c r="G539" s="15"/>
      <c r="H539" s="15"/>
      <c r="I539" s="15"/>
      <c r="J539" s="15"/>
      <c r="K539" s="15"/>
      <c r="L539" s="15"/>
      <c r="M539" s="96"/>
      <c r="N539" s="15"/>
      <c r="O539" s="15"/>
      <c r="P539" s="15"/>
      <c r="Q539" s="15"/>
      <c r="R539" s="96"/>
    </row>
    <row r="540">
      <c r="A540" s="15"/>
      <c r="B540" s="15"/>
      <c r="C540" s="15"/>
      <c r="D540" s="15"/>
      <c r="E540" s="15"/>
      <c r="F540" s="305"/>
      <c r="G540" s="15"/>
      <c r="H540" s="15"/>
      <c r="I540" s="15"/>
      <c r="J540" s="15"/>
      <c r="K540" s="15"/>
      <c r="L540" s="15"/>
      <c r="M540" s="96"/>
      <c r="N540" s="15"/>
      <c r="O540" s="15"/>
      <c r="P540" s="15"/>
      <c r="Q540" s="15"/>
      <c r="R540" s="96"/>
    </row>
    <row r="541">
      <c r="A541" s="15"/>
      <c r="B541" s="15"/>
      <c r="C541" s="15"/>
      <c r="D541" s="15"/>
      <c r="E541" s="15"/>
      <c r="F541" s="305"/>
      <c r="G541" s="15"/>
      <c r="H541" s="15"/>
      <c r="I541" s="15"/>
      <c r="J541" s="15"/>
      <c r="K541" s="15"/>
      <c r="L541" s="15"/>
      <c r="M541" s="96"/>
      <c r="N541" s="15"/>
      <c r="O541" s="15"/>
      <c r="P541" s="15"/>
      <c r="Q541" s="15"/>
      <c r="R541" s="96"/>
    </row>
    <row r="542">
      <c r="A542" s="15"/>
      <c r="B542" s="15"/>
      <c r="C542" s="15"/>
      <c r="D542" s="15"/>
      <c r="E542" s="15"/>
      <c r="F542" s="305"/>
      <c r="G542" s="15"/>
      <c r="H542" s="15"/>
      <c r="I542" s="15"/>
      <c r="J542" s="15"/>
      <c r="K542" s="15"/>
      <c r="L542" s="15"/>
      <c r="M542" s="96"/>
      <c r="N542" s="15"/>
      <c r="O542" s="15"/>
      <c r="P542" s="15"/>
      <c r="Q542" s="15"/>
      <c r="R542" s="96"/>
    </row>
    <row r="543">
      <c r="A543" s="15"/>
      <c r="B543" s="15"/>
      <c r="C543" s="15"/>
      <c r="D543" s="15"/>
      <c r="E543" s="15"/>
      <c r="F543" s="305"/>
      <c r="G543" s="15"/>
      <c r="H543" s="15"/>
      <c r="I543" s="15"/>
      <c r="J543" s="15"/>
      <c r="K543" s="15"/>
      <c r="L543" s="15"/>
      <c r="M543" s="96"/>
      <c r="N543" s="15"/>
      <c r="O543" s="15"/>
      <c r="P543" s="15"/>
      <c r="Q543" s="15"/>
      <c r="R543" s="96"/>
    </row>
    <row r="544">
      <c r="A544" s="15"/>
      <c r="B544" s="15"/>
      <c r="C544" s="15"/>
      <c r="D544" s="15"/>
      <c r="E544" s="15"/>
      <c r="F544" s="305"/>
      <c r="G544" s="15"/>
      <c r="H544" s="15"/>
      <c r="I544" s="15"/>
      <c r="J544" s="15"/>
      <c r="K544" s="15"/>
      <c r="L544" s="15"/>
      <c r="M544" s="96"/>
      <c r="N544" s="15"/>
      <c r="O544" s="15"/>
      <c r="P544" s="15"/>
      <c r="Q544" s="15"/>
      <c r="R544" s="96"/>
    </row>
    <row r="545">
      <c r="A545" s="15"/>
      <c r="B545" s="15"/>
      <c r="C545" s="15"/>
      <c r="D545" s="15"/>
      <c r="E545" s="15"/>
      <c r="F545" s="305"/>
      <c r="G545" s="15"/>
      <c r="H545" s="15"/>
      <c r="I545" s="15"/>
      <c r="J545" s="15"/>
      <c r="K545" s="15"/>
      <c r="L545" s="15"/>
      <c r="M545" s="96"/>
      <c r="N545" s="15"/>
      <c r="O545" s="15"/>
      <c r="P545" s="15"/>
      <c r="Q545" s="15"/>
      <c r="R545" s="96"/>
    </row>
    <row r="546">
      <c r="A546" s="15"/>
      <c r="B546" s="15"/>
      <c r="C546" s="15"/>
      <c r="D546" s="15"/>
      <c r="E546" s="15"/>
      <c r="F546" s="305"/>
      <c r="G546" s="15"/>
      <c r="H546" s="15"/>
      <c r="I546" s="15"/>
      <c r="J546" s="15"/>
      <c r="K546" s="15"/>
      <c r="L546" s="15"/>
      <c r="M546" s="96"/>
      <c r="N546" s="15"/>
      <c r="O546" s="15"/>
      <c r="P546" s="15"/>
      <c r="Q546" s="15"/>
      <c r="R546" s="96"/>
    </row>
    <row r="547">
      <c r="A547" s="15"/>
      <c r="B547" s="15"/>
      <c r="C547" s="15"/>
      <c r="D547" s="15"/>
      <c r="E547" s="15"/>
      <c r="F547" s="305"/>
      <c r="G547" s="15"/>
      <c r="H547" s="15"/>
      <c r="I547" s="15"/>
      <c r="J547" s="15"/>
      <c r="K547" s="15"/>
      <c r="L547" s="15"/>
      <c r="M547" s="96"/>
      <c r="N547" s="15"/>
      <c r="O547" s="15"/>
      <c r="P547" s="15"/>
      <c r="Q547" s="15"/>
      <c r="R547" s="96"/>
    </row>
    <row r="548">
      <c r="A548" s="15"/>
      <c r="B548" s="15"/>
      <c r="C548" s="15"/>
      <c r="D548" s="15"/>
      <c r="E548" s="15"/>
      <c r="F548" s="305"/>
      <c r="G548" s="15"/>
      <c r="H548" s="15"/>
      <c r="I548" s="15"/>
      <c r="J548" s="15"/>
      <c r="K548" s="15"/>
      <c r="L548" s="15"/>
      <c r="M548" s="96"/>
      <c r="N548" s="15"/>
      <c r="O548" s="15"/>
      <c r="P548" s="15"/>
      <c r="Q548" s="15"/>
      <c r="R548" s="96"/>
    </row>
    <row r="549">
      <c r="A549" s="15"/>
      <c r="B549" s="15"/>
      <c r="C549" s="15"/>
      <c r="D549" s="15"/>
      <c r="E549" s="15"/>
      <c r="F549" s="305"/>
      <c r="G549" s="15"/>
      <c r="H549" s="15"/>
      <c r="I549" s="15"/>
      <c r="J549" s="15"/>
      <c r="K549" s="15"/>
      <c r="L549" s="15"/>
      <c r="M549" s="96"/>
      <c r="N549" s="15"/>
      <c r="O549" s="15"/>
      <c r="P549" s="15"/>
      <c r="Q549" s="15"/>
      <c r="R549" s="96"/>
    </row>
    <row r="550">
      <c r="A550" s="15"/>
      <c r="B550" s="15"/>
      <c r="C550" s="15"/>
      <c r="D550" s="15"/>
      <c r="E550" s="15"/>
      <c r="F550" s="305"/>
      <c r="G550" s="15"/>
      <c r="H550" s="15"/>
      <c r="I550" s="15"/>
      <c r="J550" s="15"/>
      <c r="K550" s="15"/>
      <c r="L550" s="15"/>
      <c r="M550" s="96"/>
      <c r="N550" s="15"/>
      <c r="O550" s="15"/>
      <c r="P550" s="15"/>
      <c r="Q550" s="15"/>
      <c r="R550" s="96"/>
    </row>
    <row r="551">
      <c r="A551" s="15"/>
      <c r="B551" s="15"/>
      <c r="C551" s="15"/>
      <c r="D551" s="15"/>
      <c r="E551" s="15"/>
      <c r="F551" s="305"/>
      <c r="G551" s="15"/>
      <c r="H551" s="15"/>
      <c r="I551" s="15"/>
      <c r="J551" s="15"/>
      <c r="K551" s="15"/>
      <c r="L551" s="15"/>
      <c r="M551" s="96"/>
      <c r="N551" s="15"/>
      <c r="O551" s="15"/>
      <c r="P551" s="15"/>
      <c r="Q551" s="15"/>
      <c r="R551" s="96"/>
    </row>
    <row r="552">
      <c r="A552" s="15"/>
      <c r="B552" s="15"/>
      <c r="C552" s="15"/>
      <c r="D552" s="15"/>
      <c r="E552" s="15"/>
      <c r="F552" s="305"/>
      <c r="G552" s="15"/>
      <c r="H552" s="15"/>
      <c r="I552" s="15"/>
      <c r="J552" s="15"/>
      <c r="K552" s="15"/>
      <c r="L552" s="15"/>
      <c r="M552" s="96"/>
      <c r="N552" s="15"/>
      <c r="O552" s="15"/>
      <c r="P552" s="15"/>
      <c r="Q552" s="15"/>
      <c r="R552" s="96"/>
    </row>
    <row r="553">
      <c r="A553" s="15"/>
      <c r="B553" s="15"/>
      <c r="C553" s="15"/>
      <c r="D553" s="15"/>
      <c r="E553" s="15"/>
      <c r="F553" s="305"/>
      <c r="G553" s="15"/>
      <c r="H553" s="15"/>
      <c r="I553" s="15"/>
      <c r="J553" s="15"/>
      <c r="K553" s="15"/>
      <c r="L553" s="15"/>
      <c r="M553" s="96"/>
      <c r="N553" s="15"/>
      <c r="O553" s="15"/>
      <c r="P553" s="15"/>
      <c r="Q553" s="15"/>
      <c r="R553" s="96"/>
    </row>
    <row r="554">
      <c r="A554" s="15"/>
      <c r="B554" s="15"/>
      <c r="C554" s="15"/>
      <c r="D554" s="15"/>
      <c r="E554" s="15"/>
      <c r="F554" s="305"/>
      <c r="G554" s="15"/>
      <c r="H554" s="15"/>
      <c r="I554" s="15"/>
      <c r="J554" s="15"/>
      <c r="K554" s="15"/>
      <c r="L554" s="15"/>
      <c r="M554" s="96"/>
      <c r="N554" s="15"/>
      <c r="O554" s="15"/>
      <c r="P554" s="15"/>
      <c r="Q554" s="15"/>
      <c r="R554" s="96"/>
    </row>
    <row r="555">
      <c r="A555" s="15"/>
      <c r="B555" s="15"/>
      <c r="C555" s="15"/>
      <c r="D555" s="15"/>
      <c r="E555" s="15"/>
      <c r="F555" s="305"/>
      <c r="G555" s="15"/>
      <c r="H555" s="15"/>
      <c r="I555" s="15"/>
      <c r="J555" s="15"/>
      <c r="K555" s="15"/>
      <c r="L555" s="15"/>
      <c r="M555" s="96"/>
      <c r="N555" s="15"/>
      <c r="O555" s="15"/>
      <c r="P555" s="15"/>
      <c r="Q555" s="15"/>
      <c r="R555" s="96"/>
    </row>
    <row r="556">
      <c r="A556" s="15"/>
      <c r="B556" s="15"/>
      <c r="C556" s="15"/>
      <c r="D556" s="15"/>
      <c r="E556" s="15"/>
      <c r="F556" s="305"/>
      <c r="G556" s="15"/>
      <c r="H556" s="15"/>
      <c r="I556" s="15"/>
      <c r="J556" s="15"/>
      <c r="K556" s="15"/>
      <c r="L556" s="15"/>
      <c r="M556" s="96"/>
      <c r="N556" s="15"/>
      <c r="O556" s="15"/>
      <c r="P556" s="15"/>
      <c r="Q556" s="15"/>
      <c r="R556" s="96"/>
    </row>
    <row r="557">
      <c r="A557" s="15"/>
      <c r="B557" s="15"/>
      <c r="C557" s="15"/>
      <c r="D557" s="15"/>
      <c r="E557" s="15"/>
      <c r="F557" s="305"/>
      <c r="G557" s="15"/>
      <c r="H557" s="15"/>
      <c r="I557" s="15"/>
      <c r="J557" s="15"/>
      <c r="K557" s="15"/>
      <c r="L557" s="15"/>
      <c r="M557" s="96"/>
      <c r="N557" s="15"/>
      <c r="O557" s="15"/>
      <c r="P557" s="15"/>
      <c r="Q557" s="15"/>
      <c r="R557" s="96"/>
    </row>
    <row r="558">
      <c r="A558" s="15"/>
      <c r="B558" s="15"/>
      <c r="C558" s="15"/>
      <c r="D558" s="15"/>
      <c r="E558" s="15"/>
      <c r="F558" s="305"/>
      <c r="G558" s="15"/>
      <c r="H558" s="15"/>
      <c r="I558" s="15"/>
      <c r="J558" s="15"/>
      <c r="K558" s="15"/>
      <c r="L558" s="15"/>
      <c r="M558" s="96"/>
      <c r="N558" s="15"/>
      <c r="O558" s="15"/>
      <c r="P558" s="15"/>
      <c r="Q558" s="15"/>
      <c r="R558" s="96"/>
    </row>
    <row r="559">
      <c r="A559" s="15"/>
      <c r="B559" s="15"/>
      <c r="C559" s="15"/>
      <c r="D559" s="15"/>
      <c r="E559" s="15"/>
      <c r="F559" s="305"/>
      <c r="G559" s="15"/>
      <c r="H559" s="15"/>
      <c r="I559" s="15"/>
      <c r="J559" s="15"/>
      <c r="K559" s="15"/>
      <c r="L559" s="15"/>
      <c r="M559" s="96"/>
      <c r="N559" s="15"/>
      <c r="O559" s="15"/>
      <c r="P559" s="15"/>
      <c r="Q559" s="15"/>
      <c r="R559" s="96"/>
    </row>
    <row r="560">
      <c r="A560" s="15"/>
      <c r="B560" s="15"/>
      <c r="C560" s="15"/>
      <c r="D560" s="15"/>
      <c r="E560" s="15"/>
      <c r="F560" s="305"/>
      <c r="G560" s="15"/>
      <c r="H560" s="15"/>
      <c r="I560" s="15"/>
      <c r="J560" s="15"/>
      <c r="K560" s="15"/>
      <c r="L560" s="15"/>
      <c r="M560" s="96"/>
      <c r="N560" s="15"/>
      <c r="O560" s="15"/>
      <c r="P560" s="15"/>
      <c r="Q560" s="15"/>
      <c r="R560" s="96"/>
    </row>
    <row r="561">
      <c r="A561" s="15"/>
      <c r="B561" s="15"/>
      <c r="C561" s="15"/>
      <c r="D561" s="15"/>
      <c r="E561" s="15"/>
      <c r="F561" s="305"/>
      <c r="G561" s="15"/>
      <c r="H561" s="15"/>
      <c r="I561" s="15"/>
      <c r="J561" s="15"/>
      <c r="K561" s="15"/>
      <c r="L561" s="15"/>
      <c r="M561" s="96"/>
      <c r="N561" s="15"/>
      <c r="O561" s="15"/>
      <c r="P561" s="15"/>
      <c r="Q561" s="15"/>
      <c r="R561" s="96"/>
    </row>
    <row r="562">
      <c r="A562" s="15"/>
      <c r="B562" s="15"/>
      <c r="C562" s="15"/>
      <c r="D562" s="15"/>
      <c r="E562" s="15"/>
      <c r="F562" s="305"/>
      <c r="G562" s="15"/>
      <c r="H562" s="15"/>
      <c r="I562" s="15"/>
      <c r="J562" s="15"/>
      <c r="K562" s="15"/>
      <c r="L562" s="15"/>
      <c r="M562" s="96"/>
      <c r="N562" s="15"/>
      <c r="O562" s="15"/>
      <c r="P562" s="15"/>
      <c r="Q562" s="15"/>
      <c r="R562" s="96"/>
    </row>
    <row r="563">
      <c r="A563" s="15"/>
      <c r="B563" s="15"/>
      <c r="C563" s="15"/>
      <c r="D563" s="15"/>
      <c r="E563" s="15"/>
      <c r="F563" s="305"/>
      <c r="G563" s="15"/>
      <c r="H563" s="15"/>
      <c r="I563" s="15"/>
      <c r="J563" s="15"/>
      <c r="K563" s="15"/>
      <c r="L563" s="15"/>
      <c r="M563" s="96"/>
      <c r="N563" s="15"/>
      <c r="O563" s="15"/>
      <c r="P563" s="15"/>
      <c r="Q563" s="15"/>
      <c r="R563" s="96"/>
    </row>
    <row r="564">
      <c r="A564" s="15"/>
      <c r="B564" s="15"/>
      <c r="C564" s="15"/>
      <c r="D564" s="15"/>
      <c r="E564" s="15"/>
      <c r="F564" s="305"/>
      <c r="G564" s="15"/>
      <c r="H564" s="15"/>
      <c r="I564" s="15"/>
      <c r="J564" s="15"/>
      <c r="K564" s="15"/>
      <c r="L564" s="15"/>
      <c r="M564" s="96"/>
      <c r="N564" s="15"/>
      <c r="O564" s="15"/>
      <c r="P564" s="15"/>
      <c r="Q564" s="15"/>
      <c r="R564" s="96"/>
    </row>
    <row r="565">
      <c r="A565" s="15"/>
      <c r="B565" s="15"/>
      <c r="C565" s="15"/>
      <c r="D565" s="15"/>
      <c r="E565" s="15"/>
      <c r="F565" s="305"/>
      <c r="G565" s="15"/>
      <c r="H565" s="15"/>
      <c r="I565" s="15"/>
      <c r="J565" s="15"/>
      <c r="K565" s="15"/>
      <c r="L565" s="15"/>
      <c r="M565" s="96"/>
      <c r="N565" s="15"/>
      <c r="O565" s="15"/>
      <c r="P565" s="15"/>
      <c r="Q565" s="15"/>
      <c r="R565" s="96"/>
    </row>
    <row r="566">
      <c r="A566" s="15"/>
      <c r="B566" s="15"/>
      <c r="C566" s="15"/>
      <c r="D566" s="15"/>
      <c r="E566" s="15"/>
      <c r="F566" s="305"/>
      <c r="G566" s="15"/>
      <c r="H566" s="15"/>
      <c r="I566" s="15"/>
      <c r="J566" s="15"/>
      <c r="K566" s="15"/>
      <c r="L566" s="15"/>
      <c r="M566" s="96"/>
      <c r="N566" s="15"/>
      <c r="O566" s="15"/>
      <c r="P566" s="15"/>
      <c r="Q566" s="15"/>
      <c r="R566" s="96"/>
    </row>
    <row r="567">
      <c r="A567" s="15"/>
      <c r="B567" s="15"/>
      <c r="C567" s="15"/>
      <c r="D567" s="15"/>
      <c r="E567" s="15"/>
      <c r="F567" s="305"/>
      <c r="G567" s="15"/>
      <c r="H567" s="15"/>
      <c r="I567" s="15"/>
      <c r="J567" s="15"/>
      <c r="K567" s="15"/>
      <c r="L567" s="15"/>
      <c r="M567" s="96"/>
      <c r="N567" s="15"/>
      <c r="O567" s="15"/>
      <c r="P567" s="15"/>
      <c r="Q567" s="15"/>
      <c r="R567" s="96"/>
    </row>
    <row r="568">
      <c r="A568" s="15"/>
      <c r="B568" s="15"/>
      <c r="C568" s="15"/>
      <c r="D568" s="15"/>
      <c r="E568" s="15"/>
      <c r="F568" s="305"/>
      <c r="G568" s="15"/>
      <c r="H568" s="15"/>
      <c r="I568" s="15"/>
      <c r="J568" s="15"/>
      <c r="K568" s="15"/>
      <c r="L568" s="15"/>
      <c r="M568" s="96"/>
      <c r="N568" s="15"/>
      <c r="O568" s="15"/>
      <c r="P568" s="15"/>
      <c r="Q568" s="15"/>
      <c r="R568" s="96"/>
    </row>
    <row r="569">
      <c r="A569" s="15"/>
      <c r="B569" s="15"/>
      <c r="C569" s="15"/>
      <c r="D569" s="15"/>
      <c r="E569" s="15"/>
      <c r="F569" s="305"/>
      <c r="G569" s="15"/>
      <c r="H569" s="15"/>
      <c r="I569" s="15"/>
      <c r="J569" s="15"/>
      <c r="K569" s="15"/>
      <c r="L569" s="15"/>
      <c r="M569" s="96"/>
      <c r="N569" s="15"/>
      <c r="O569" s="15"/>
      <c r="P569" s="15"/>
      <c r="Q569" s="15"/>
      <c r="R569" s="96"/>
    </row>
    <row r="570">
      <c r="A570" s="15"/>
      <c r="B570" s="15"/>
      <c r="C570" s="15"/>
      <c r="D570" s="15"/>
      <c r="E570" s="15"/>
      <c r="F570" s="305"/>
      <c r="G570" s="15"/>
      <c r="H570" s="15"/>
      <c r="I570" s="15"/>
      <c r="J570" s="15"/>
      <c r="K570" s="15"/>
      <c r="L570" s="15"/>
      <c r="M570" s="96"/>
      <c r="N570" s="15"/>
      <c r="O570" s="15"/>
      <c r="P570" s="15"/>
      <c r="Q570" s="15"/>
      <c r="R570" s="96"/>
    </row>
    <row r="571">
      <c r="A571" s="15"/>
      <c r="B571" s="15"/>
      <c r="C571" s="15"/>
      <c r="D571" s="15"/>
      <c r="E571" s="15"/>
      <c r="F571" s="305"/>
      <c r="G571" s="15"/>
      <c r="H571" s="15"/>
      <c r="I571" s="15"/>
      <c r="J571" s="15"/>
      <c r="K571" s="15"/>
      <c r="L571" s="15"/>
      <c r="M571" s="96"/>
      <c r="N571" s="15"/>
      <c r="O571" s="15"/>
      <c r="P571" s="15"/>
      <c r="Q571" s="15"/>
      <c r="R571" s="96"/>
    </row>
    <row r="572">
      <c r="A572" s="15"/>
      <c r="B572" s="15"/>
      <c r="C572" s="15"/>
      <c r="D572" s="15"/>
      <c r="E572" s="15"/>
      <c r="F572" s="305"/>
      <c r="G572" s="15"/>
      <c r="H572" s="15"/>
      <c r="I572" s="15"/>
      <c r="J572" s="15"/>
      <c r="K572" s="15"/>
      <c r="L572" s="15"/>
      <c r="M572" s="96"/>
      <c r="N572" s="15"/>
      <c r="O572" s="15"/>
      <c r="P572" s="15"/>
      <c r="Q572" s="15"/>
      <c r="R572" s="96"/>
    </row>
    <row r="573">
      <c r="A573" s="15"/>
      <c r="B573" s="15"/>
      <c r="C573" s="15"/>
      <c r="D573" s="15"/>
      <c r="E573" s="15"/>
      <c r="F573" s="305"/>
      <c r="G573" s="15"/>
      <c r="H573" s="15"/>
      <c r="I573" s="15"/>
      <c r="J573" s="15"/>
      <c r="K573" s="15"/>
      <c r="L573" s="15"/>
      <c r="M573" s="96"/>
      <c r="N573" s="15"/>
      <c r="O573" s="15"/>
      <c r="P573" s="15"/>
      <c r="Q573" s="15"/>
      <c r="R573" s="96"/>
    </row>
    <row r="574">
      <c r="A574" s="15"/>
      <c r="B574" s="15"/>
      <c r="C574" s="15"/>
      <c r="D574" s="15"/>
      <c r="E574" s="15"/>
      <c r="F574" s="305"/>
      <c r="G574" s="15"/>
      <c r="H574" s="15"/>
      <c r="I574" s="15"/>
      <c r="J574" s="15"/>
      <c r="K574" s="15"/>
      <c r="L574" s="15"/>
      <c r="M574" s="96"/>
      <c r="N574" s="15"/>
      <c r="O574" s="15"/>
      <c r="P574" s="15"/>
      <c r="Q574" s="15"/>
      <c r="R574" s="96"/>
    </row>
    <row r="575">
      <c r="A575" s="15"/>
      <c r="B575" s="15"/>
      <c r="C575" s="15"/>
      <c r="D575" s="15"/>
      <c r="E575" s="15"/>
      <c r="F575" s="305"/>
      <c r="G575" s="15"/>
      <c r="H575" s="15"/>
      <c r="I575" s="15"/>
      <c r="J575" s="15"/>
      <c r="K575" s="15"/>
      <c r="L575" s="15"/>
      <c r="M575" s="96"/>
      <c r="N575" s="15"/>
      <c r="O575" s="15"/>
      <c r="P575" s="15"/>
      <c r="Q575" s="15"/>
      <c r="R575" s="96"/>
    </row>
    <row r="576">
      <c r="A576" s="15"/>
      <c r="B576" s="15"/>
      <c r="C576" s="15"/>
      <c r="D576" s="15"/>
      <c r="E576" s="15"/>
      <c r="F576" s="305"/>
      <c r="G576" s="15"/>
      <c r="H576" s="15"/>
      <c r="I576" s="15"/>
      <c r="J576" s="15"/>
      <c r="K576" s="15"/>
      <c r="L576" s="15"/>
      <c r="M576" s="96"/>
      <c r="N576" s="15"/>
      <c r="O576" s="15"/>
      <c r="P576" s="15"/>
      <c r="Q576" s="15"/>
      <c r="R576" s="96"/>
    </row>
    <row r="577">
      <c r="A577" s="15"/>
      <c r="B577" s="15"/>
      <c r="C577" s="15"/>
      <c r="D577" s="15"/>
      <c r="E577" s="15"/>
      <c r="F577" s="305"/>
      <c r="G577" s="15"/>
      <c r="H577" s="15"/>
      <c r="I577" s="15"/>
      <c r="J577" s="15"/>
      <c r="K577" s="15"/>
      <c r="L577" s="15"/>
      <c r="M577" s="96"/>
      <c r="N577" s="15"/>
      <c r="O577" s="15"/>
      <c r="P577" s="15"/>
      <c r="Q577" s="15"/>
      <c r="R577" s="96"/>
    </row>
    <row r="578">
      <c r="A578" s="15"/>
      <c r="B578" s="15"/>
      <c r="C578" s="15"/>
      <c r="D578" s="15"/>
      <c r="E578" s="15"/>
      <c r="F578" s="305"/>
      <c r="G578" s="15"/>
      <c r="H578" s="15"/>
      <c r="I578" s="15"/>
      <c r="J578" s="15"/>
      <c r="K578" s="15"/>
      <c r="L578" s="15"/>
      <c r="M578" s="96"/>
      <c r="N578" s="15"/>
      <c r="O578" s="15"/>
      <c r="P578" s="15"/>
      <c r="Q578" s="15"/>
      <c r="R578" s="96"/>
    </row>
    <row r="579">
      <c r="A579" s="15"/>
      <c r="B579" s="15"/>
      <c r="C579" s="15"/>
      <c r="D579" s="15"/>
      <c r="E579" s="15"/>
      <c r="F579" s="305"/>
      <c r="G579" s="15"/>
      <c r="H579" s="15"/>
      <c r="I579" s="15"/>
      <c r="J579" s="15"/>
      <c r="K579" s="15"/>
      <c r="L579" s="15"/>
      <c r="M579" s="96"/>
      <c r="N579" s="15"/>
      <c r="O579" s="15"/>
      <c r="P579" s="15"/>
      <c r="Q579" s="15"/>
      <c r="R579" s="96"/>
    </row>
    <row r="580">
      <c r="A580" s="15"/>
      <c r="B580" s="15"/>
      <c r="C580" s="15"/>
      <c r="D580" s="15"/>
      <c r="E580" s="15"/>
      <c r="F580" s="305"/>
      <c r="G580" s="15"/>
      <c r="H580" s="15"/>
      <c r="I580" s="15"/>
      <c r="J580" s="15"/>
      <c r="K580" s="15"/>
      <c r="L580" s="15"/>
      <c r="M580" s="96"/>
      <c r="N580" s="15"/>
      <c r="O580" s="15"/>
      <c r="P580" s="15"/>
      <c r="Q580" s="15"/>
      <c r="R580" s="96"/>
    </row>
    <row r="581">
      <c r="A581" s="15"/>
      <c r="B581" s="15"/>
      <c r="C581" s="15"/>
      <c r="D581" s="15"/>
      <c r="E581" s="15"/>
      <c r="F581" s="305"/>
      <c r="G581" s="15"/>
      <c r="H581" s="15"/>
      <c r="I581" s="15"/>
      <c r="J581" s="15"/>
      <c r="K581" s="15"/>
      <c r="L581" s="15"/>
      <c r="M581" s="96"/>
      <c r="N581" s="15"/>
      <c r="O581" s="15"/>
      <c r="P581" s="15"/>
      <c r="Q581" s="15"/>
      <c r="R581" s="96"/>
    </row>
    <row r="582">
      <c r="A582" s="15"/>
      <c r="B582" s="15"/>
      <c r="C582" s="15"/>
      <c r="D582" s="15"/>
      <c r="E582" s="15"/>
      <c r="F582" s="305"/>
      <c r="G582" s="15"/>
      <c r="H582" s="15"/>
      <c r="I582" s="15"/>
      <c r="J582" s="15"/>
      <c r="K582" s="15"/>
      <c r="L582" s="15"/>
      <c r="M582" s="96"/>
      <c r="N582" s="15"/>
      <c r="O582" s="15"/>
      <c r="P582" s="15"/>
      <c r="Q582" s="15"/>
      <c r="R582" s="96"/>
    </row>
    <row r="583">
      <c r="A583" s="15"/>
      <c r="B583" s="15"/>
      <c r="C583" s="15"/>
      <c r="D583" s="15"/>
      <c r="E583" s="15"/>
      <c r="F583" s="305"/>
      <c r="G583" s="15"/>
      <c r="H583" s="15"/>
      <c r="I583" s="15"/>
      <c r="J583" s="15"/>
      <c r="K583" s="15"/>
      <c r="L583" s="15"/>
      <c r="M583" s="96"/>
      <c r="N583" s="15"/>
      <c r="O583" s="15"/>
      <c r="P583" s="15"/>
      <c r="Q583" s="15"/>
      <c r="R583" s="96"/>
    </row>
    <row r="584">
      <c r="A584" s="15"/>
      <c r="B584" s="15"/>
      <c r="C584" s="15"/>
      <c r="D584" s="15"/>
      <c r="E584" s="15"/>
      <c r="F584" s="305"/>
      <c r="G584" s="15"/>
      <c r="H584" s="15"/>
      <c r="I584" s="15"/>
      <c r="J584" s="15"/>
      <c r="K584" s="15"/>
      <c r="L584" s="15"/>
      <c r="M584" s="96"/>
      <c r="N584" s="15"/>
      <c r="O584" s="15"/>
      <c r="P584" s="15"/>
      <c r="Q584" s="15"/>
      <c r="R584" s="96"/>
    </row>
    <row r="585">
      <c r="A585" s="15"/>
      <c r="B585" s="15"/>
      <c r="C585" s="15"/>
      <c r="D585" s="15"/>
      <c r="E585" s="15"/>
      <c r="F585" s="305"/>
      <c r="G585" s="15"/>
      <c r="H585" s="15"/>
      <c r="I585" s="15"/>
      <c r="J585" s="15"/>
      <c r="K585" s="15"/>
      <c r="L585" s="15"/>
      <c r="M585" s="96"/>
      <c r="N585" s="15"/>
      <c r="O585" s="15"/>
      <c r="P585" s="15"/>
      <c r="Q585" s="15"/>
      <c r="R585" s="96"/>
    </row>
    <row r="586">
      <c r="A586" s="15"/>
      <c r="B586" s="15"/>
      <c r="C586" s="15"/>
      <c r="D586" s="15"/>
      <c r="E586" s="15"/>
      <c r="F586" s="305"/>
      <c r="G586" s="15"/>
      <c r="H586" s="15"/>
      <c r="I586" s="15"/>
      <c r="J586" s="15"/>
      <c r="K586" s="15"/>
      <c r="L586" s="15"/>
      <c r="M586" s="96"/>
      <c r="N586" s="15"/>
      <c r="O586" s="15"/>
      <c r="P586" s="15"/>
      <c r="Q586" s="15"/>
      <c r="R586" s="96"/>
    </row>
    <row r="587">
      <c r="A587" s="15"/>
      <c r="B587" s="15"/>
      <c r="C587" s="15"/>
      <c r="D587" s="15"/>
      <c r="E587" s="15"/>
      <c r="F587" s="305"/>
      <c r="G587" s="15"/>
      <c r="H587" s="15"/>
      <c r="I587" s="15"/>
      <c r="J587" s="15"/>
      <c r="K587" s="15"/>
      <c r="L587" s="15"/>
      <c r="M587" s="96"/>
      <c r="N587" s="15"/>
      <c r="O587" s="15"/>
      <c r="P587" s="15"/>
      <c r="Q587" s="15"/>
      <c r="R587" s="96"/>
    </row>
    <row r="588">
      <c r="A588" s="15"/>
      <c r="B588" s="15"/>
      <c r="C588" s="15"/>
      <c r="D588" s="15"/>
      <c r="E588" s="15"/>
      <c r="F588" s="305"/>
      <c r="G588" s="15"/>
      <c r="H588" s="15"/>
      <c r="I588" s="15"/>
      <c r="J588" s="15"/>
      <c r="K588" s="15"/>
      <c r="L588" s="15"/>
      <c r="M588" s="96"/>
      <c r="N588" s="15"/>
      <c r="O588" s="15"/>
      <c r="P588" s="15"/>
      <c r="Q588" s="15"/>
      <c r="R588" s="96"/>
    </row>
    <row r="589">
      <c r="A589" s="15"/>
      <c r="B589" s="15"/>
      <c r="C589" s="15"/>
      <c r="D589" s="15"/>
      <c r="E589" s="15"/>
      <c r="F589" s="305"/>
      <c r="G589" s="15"/>
      <c r="H589" s="15"/>
      <c r="I589" s="15"/>
      <c r="J589" s="15"/>
      <c r="K589" s="15"/>
      <c r="L589" s="15"/>
      <c r="M589" s="96"/>
      <c r="N589" s="15"/>
      <c r="O589" s="15"/>
      <c r="P589" s="15"/>
      <c r="Q589" s="15"/>
      <c r="R589" s="96"/>
    </row>
    <row r="590">
      <c r="A590" s="15"/>
      <c r="B590" s="15"/>
      <c r="C590" s="15"/>
      <c r="D590" s="15"/>
      <c r="E590" s="15"/>
      <c r="F590" s="305"/>
      <c r="G590" s="15"/>
      <c r="H590" s="15"/>
      <c r="I590" s="15"/>
      <c r="J590" s="15"/>
      <c r="K590" s="15"/>
      <c r="L590" s="15"/>
      <c r="M590" s="96"/>
      <c r="N590" s="15"/>
      <c r="O590" s="15"/>
      <c r="P590" s="15"/>
      <c r="Q590" s="15"/>
      <c r="R590" s="96"/>
    </row>
    <row r="591">
      <c r="A591" s="15"/>
      <c r="B591" s="15"/>
      <c r="C591" s="15"/>
      <c r="D591" s="15"/>
      <c r="E591" s="15"/>
      <c r="F591" s="305"/>
      <c r="G591" s="15"/>
      <c r="H591" s="15"/>
      <c r="I591" s="15"/>
      <c r="J591" s="15"/>
      <c r="K591" s="15"/>
      <c r="L591" s="15"/>
      <c r="M591" s="96"/>
      <c r="N591" s="15"/>
      <c r="O591" s="15"/>
      <c r="P591" s="15"/>
      <c r="Q591" s="15"/>
      <c r="R591" s="96"/>
    </row>
    <row r="592">
      <c r="A592" s="15"/>
      <c r="B592" s="15"/>
      <c r="C592" s="15"/>
      <c r="D592" s="15"/>
      <c r="E592" s="15"/>
      <c r="F592" s="305"/>
      <c r="G592" s="15"/>
      <c r="H592" s="15"/>
      <c r="I592" s="15"/>
      <c r="J592" s="15"/>
      <c r="K592" s="15"/>
      <c r="L592" s="15"/>
      <c r="M592" s="96"/>
      <c r="N592" s="15"/>
      <c r="O592" s="15"/>
      <c r="P592" s="15"/>
      <c r="Q592" s="15"/>
      <c r="R592" s="96"/>
    </row>
    <row r="593">
      <c r="A593" s="15"/>
      <c r="B593" s="15"/>
      <c r="C593" s="15"/>
      <c r="D593" s="15"/>
      <c r="E593" s="15"/>
      <c r="F593" s="305"/>
      <c r="G593" s="15"/>
      <c r="H593" s="15"/>
      <c r="I593" s="15"/>
      <c r="J593" s="15"/>
      <c r="K593" s="15"/>
      <c r="L593" s="15"/>
      <c r="M593" s="96"/>
      <c r="N593" s="15"/>
      <c r="O593" s="15"/>
      <c r="P593" s="15"/>
      <c r="Q593" s="15"/>
      <c r="R593" s="96"/>
    </row>
    <row r="594">
      <c r="A594" s="15"/>
      <c r="B594" s="15"/>
      <c r="C594" s="15"/>
      <c r="D594" s="15"/>
      <c r="E594" s="15"/>
      <c r="F594" s="305"/>
      <c r="G594" s="15"/>
      <c r="H594" s="15"/>
      <c r="I594" s="15"/>
      <c r="J594" s="15"/>
      <c r="K594" s="15"/>
      <c r="L594" s="15"/>
      <c r="M594" s="96"/>
      <c r="N594" s="15"/>
      <c r="O594" s="15"/>
      <c r="P594" s="15"/>
      <c r="Q594" s="15"/>
      <c r="R594" s="96"/>
    </row>
    <row r="595">
      <c r="A595" s="15"/>
      <c r="B595" s="15"/>
      <c r="C595" s="15"/>
      <c r="D595" s="15"/>
      <c r="E595" s="15"/>
      <c r="F595" s="305"/>
      <c r="G595" s="15"/>
      <c r="H595" s="15"/>
      <c r="I595" s="15"/>
      <c r="J595" s="15"/>
      <c r="K595" s="15"/>
      <c r="L595" s="15"/>
      <c r="M595" s="96"/>
      <c r="N595" s="15"/>
      <c r="O595" s="15"/>
      <c r="P595" s="15"/>
      <c r="Q595" s="15"/>
      <c r="R595" s="96"/>
    </row>
    <row r="596">
      <c r="A596" s="15"/>
      <c r="B596" s="15"/>
      <c r="C596" s="15"/>
      <c r="D596" s="15"/>
      <c r="E596" s="15"/>
      <c r="F596" s="305"/>
      <c r="G596" s="15"/>
      <c r="H596" s="15"/>
      <c r="I596" s="15"/>
      <c r="J596" s="15"/>
      <c r="K596" s="15"/>
      <c r="L596" s="15"/>
      <c r="M596" s="96"/>
      <c r="N596" s="15"/>
      <c r="O596" s="15"/>
      <c r="P596" s="15"/>
      <c r="Q596" s="15"/>
      <c r="R596" s="96"/>
    </row>
    <row r="597">
      <c r="A597" s="15"/>
      <c r="B597" s="15"/>
      <c r="C597" s="15"/>
      <c r="D597" s="15"/>
      <c r="E597" s="15"/>
      <c r="F597" s="305"/>
      <c r="G597" s="15"/>
      <c r="H597" s="15"/>
      <c r="I597" s="15"/>
      <c r="J597" s="15"/>
      <c r="K597" s="15"/>
      <c r="L597" s="15"/>
      <c r="M597" s="96"/>
      <c r="N597" s="15"/>
      <c r="O597" s="15"/>
      <c r="P597" s="15"/>
      <c r="Q597" s="15"/>
      <c r="R597" s="96"/>
    </row>
    <row r="598">
      <c r="A598" s="15"/>
      <c r="B598" s="15"/>
      <c r="C598" s="15"/>
      <c r="D598" s="15"/>
      <c r="E598" s="15"/>
      <c r="F598" s="305"/>
      <c r="G598" s="15"/>
      <c r="H598" s="15"/>
      <c r="I598" s="15"/>
      <c r="J598" s="15"/>
      <c r="K598" s="15"/>
      <c r="L598" s="15"/>
      <c r="M598" s="96"/>
      <c r="N598" s="15"/>
      <c r="O598" s="15"/>
      <c r="P598" s="15"/>
      <c r="Q598" s="15"/>
      <c r="R598" s="96"/>
    </row>
    <row r="599">
      <c r="A599" s="15"/>
      <c r="B599" s="15"/>
      <c r="C599" s="15"/>
      <c r="D599" s="15"/>
      <c r="E599" s="15"/>
      <c r="F599" s="305"/>
      <c r="G599" s="15"/>
      <c r="H599" s="15"/>
      <c r="I599" s="15"/>
      <c r="J599" s="15"/>
      <c r="K599" s="15"/>
      <c r="L599" s="15"/>
      <c r="M599" s="96"/>
      <c r="N599" s="15"/>
      <c r="O599" s="15"/>
      <c r="P599" s="15"/>
      <c r="Q599" s="15"/>
      <c r="R599" s="96"/>
    </row>
    <row r="600">
      <c r="A600" s="15"/>
      <c r="B600" s="15"/>
      <c r="C600" s="15"/>
      <c r="D600" s="15"/>
      <c r="E600" s="15"/>
      <c r="F600" s="305"/>
      <c r="G600" s="15"/>
      <c r="H600" s="15"/>
      <c r="I600" s="15"/>
      <c r="J600" s="15"/>
      <c r="K600" s="15"/>
      <c r="L600" s="15"/>
      <c r="M600" s="96"/>
      <c r="N600" s="15"/>
      <c r="O600" s="15"/>
      <c r="P600" s="15"/>
      <c r="Q600" s="15"/>
      <c r="R600" s="96"/>
    </row>
    <row r="601">
      <c r="A601" s="15"/>
      <c r="B601" s="15"/>
      <c r="C601" s="15"/>
      <c r="D601" s="15"/>
      <c r="E601" s="15"/>
      <c r="F601" s="305"/>
      <c r="G601" s="15"/>
      <c r="H601" s="15"/>
      <c r="I601" s="15"/>
      <c r="J601" s="15"/>
      <c r="K601" s="15"/>
      <c r="L601" s="15"/>
      <c r="M601" s="96"/>
      <c r="N601" s="15"/>
      <c r="O601" s="15"/>
      <c r="P601" s="15"/>
      <c r="Q601" s="15"/>
      <c r="R601" s="96"/>
    </row>
    <row r="602">
      <c r="A602" s="15"/>
      <c r="B602" s="15"/>
      <c r="C602" s="15"/>
      <c r="D602" s="15"/>
      <c r="E602" s="15"/>
      <c r="F602" s="305"/>
      <c r="G602" s="15"/>
      <c r="H602" s="15"/>
      <c r="I602" s="15"/>
      <c r="J602" s="15"/>
      <c r="K602" s="15"/>
      <c r="L602" s="15"/>
      <c r="M602" s="96"/>
      <c r="N602" s="15"/>
      <c r="O602" s="15"/>
      <c r="P602" s="15"/>
      <c r="Q602" s="15"/>
      <c r="R602" s="96"/>
    </row>
    <row r="603">
      <c r="A603" s="15"/>
      <c r="B603" s="15"/>
      <c r="C603" s="15"/>
      <c r="D603" s="15"/>
      <c r="E603" s="15"/>
      <c r="F603" s="305"/>
      <c r="G603" s="15"/>
      <c r="H603" s="15"/>
      <c r="I603" s="15"/>
      <c r="J603" s="15"/>
      <c r="K603" s="15"/>
      <c r="L603" s="15"/>
      <c r="M603" s="96"/>
      <c r="N603" s="15"/>
      <c r="O603" s="15"/>
      <c r="P603" s="15"/>
      <c r="Q603" s="15"/>
      <c r="R603" s="96"/>
    </row>
    <row r="604">
      <c r="A604" s="15"/>
      <c r="B604" s="15"/>
      <c r="C604" s="15"/>
      <c r="D604" s="15"/>
      <c r="E604" s="15"/>
      <c r="F604" s="305"/>
      <c r="G604" s="15"/>
      <c r="H604" s="15"/>
      <c r="I604" s="15"/>
      <c r="J604" s="15"/>
      <c r="K604" s="15"/>
      <c r="L604" s="15"/>
      <c r="M604" s="96"/>
      <c r="N604" s="15"/>
      <c r="O604" s="15"/>
      <c r="P604" s="15"/>
      <c r="Q604" s="15"/>
      <c r="R604" s="96"/>
    </row>
    <row r="605">
      <c r="A605" s="15"/>
      <c r="B605" s="15"/>
      <c r="C605" s="15"/>
      <c r="D605" s="15"/>
      <c r="E605" s="15"/>
      <c r="F605" s="305"/>
      <c r="G605" s="15"/>
      <c r="H605" s="15"/>
      <c r="I605" s="15"/>
      <c r="J605" s="15"/>
      <c r="K605" s="15"/>
      <c r="L605" s="15"/>
      <c r="M605" s="96"/>
      <c r="N605" s="15"/>
      <c r="O605" s="15"/>
      <c r="P605" s="15"/>
      <c r="Q605" s="15"/>
      <c r="R605" s="96"/>
    </row>
    <row r="606">
      <c r="A606" s="15"/>
      <c r="B606" s="15"/>
      <c r="C606" s="15"/>
      <c r="D606" s="15"/>
      <c r="E606" s="15"/>
      <c r="F606" s="305"/>
      <c r="G606" s="15"/>
      <c r="H606" s="15"/>
      <c r="I606" s="15"/>
      <c r="J606" s="15"/>
      <c r="K606" s="15"/>
      <c r="L606" s="15"/>
      <c r="M606" s="96"/>
      <c r="N606" s="15"/>
      <c r="O606" s="15"/>
      <c r="P606" s="15"/>
      <c r="Q606" s="15"/>
      <c r="R606" s="96"/>
    </row>
    <row r="607">
      <c r="A607" s="15"/>
      <c r="B607" s="15"/>
      <c r="C607" s="15"/>
      <c r="D607" s="15"/>
      <c r="E607" s="15"/>
      <c r="F607" s="305"/>
      <c r="G607" s="15"/>
      <c r="H607" s="15"/>
      <c r="I607" s="15"/>
      <c r="J607" s="15"/>
      <c r="K607" s="15"/>
      <c r="L607" s="15"/>
      <c r="M607" s="96"/>
      <c r="N607" s="15"/>
      <c r="O607" s="15"/>
      <c r="P607" s="15"/>
      <c r="Q607" s="15"/>
      <c r="R607" s="96"/>
    </row>
    <row r="608">
      <c r="A608" s="15"/>
      <c r="B608" s="15"/>
      <c r="C608" s="15"/>
      <c r="D608" s="15"/>
      <c r="E608" s="15"/>
      <c r="F608" s="305"/>
      <c r="G608" s="15"/>
      <c r="H608" s="15"/>
      <c r="I608" s="15"/>
      <c r="J608" s="15"/>
      <c r="K608" s="15"/>
      <c r="L608" s="15"/>
      <c r="M608" s="96"/>
      <c r="N608" s="15"/>
      <c r="O608" s="15"/>
      <c r="P608" s="15"/>
      <c r="Q608" s="15"/>
      <c r="R608" s="96"/>
    </row>
    <row r="609">
      <c r="A609" s="15"/>
      <c r="B609" s="15"/>
      <c r="C609" s="15"/>
      <c r="D609" s="15"/>
      <c r="E609" s="15"/>
      <c r="F609" s="305"/>
      <c r="G609" s="15"/>
      <c r="H609" s="15"/>
      <c r="I609" s="15"/>
      <c r="J609" s="15"/>
      <c r="K609" s="15"/>
      <c r="L609" s="15"/>
      <c r="M609" s="96"/>
      <c r="N609" s="15"/>
      <c r="O609" s="15"/>
      <c r="P609" s="15"/>
      <c r="Q609" s="15"/>
      <c r="R609" s="96"/>
    </row>
    <row r="610">
      <c r="A610" s="15"/>
      <c r="B610" s="15"/>
      <c r="C610" s="15"/>
      <c r="D610" s="15"/>
      <c r="E610" s="15"/>
      <c r="F610" s="305"/>
      <c r="G610" s="15"/>
      <c r="H610" s="15"/>
      <c r="I610" s="15"/>
      <c r="J610" s="15"/>
      <c r="K610" s="15"/>
      <c r="L610" s="15"/>
      <c r="M610" s="96"/>
      <c r="N610" s="15"/>
      <c r="O610" s="15"/>
      <c r="P610" s="15"/>
      <c r="Q610" s="15"/>
      <c r="R610" s="96"/>
    </row>
    <row r="611">
      <c r="A611" s="15"/>
      <c r="B611" s="15"/>
      <c r="C611" s="15"/>
      <c r="D611" s="15"/>
      <c r="E611" s="15"/>
      <c r="F611" s="305"/>
      <c r="G611" s="15"/>
      <c r="H611" s="15"/>
      <c r="I611" s="15"/>
      <c r="J611" s="15"/>
      <c r="K611" s="15"/>
      <c r="L611" s="15"/>
      <c r="M611" s="96"/>
      <c r="N611" s="15"/>
      <c r="O611" s="15"/>
      <c r="P611" s="15"/>
      <c r="Q611" s="15"/>
      <c r="R611" s="96"/>
    </row>
    <row r="612">
      <c r="A612" s="15"/>
      <c r="B612" s="15"/>
      <c r="C612" s="15"/>
      <c r="D612" s="15"/>
      <c r="E612" s="15"/>
      <c r="F612" s="305"/>
      <c r="G612" s="15"/>
      <c r="H612" s="15"/>
      <c r="I612" s="15"/>
      <c r="J612" s="15"/>
      <c r="K612" s="15"/>
      <c r="L612" s="15"/>
      <c r="M612" s="96"/>
      <c r="N612" s="15"/>
      <c r="O612" s="15"/>
      <c r="P612" s="15"/>
      <c r="Q612" s="15"/>
      <c r="R612" s="96"/>
    </row>
    <row r="613">
      <c r="A613" s="15"/>
      <c r="B613" s="15"/>
      <c r="C613" s="15"/>
      <c r="D613" s="15"/>
      <c r="E613" s="15"/>
      <c r="F613" s="305"/>
      <c r="G613" s="15"/>
      <c r="H613" s="15"/>
      <c r="I613" s="15"/>
      <c r="J613" s="15"/>
      <c r="K613" s="15"/>
      <c r="L613" s="15"/>
      <c r="M613" s="96"/>
      <c r="N613" s="15"/>
      <c r="O613" s="15"/>
      <c r="P613" s="15"/>
      <c r="Q613" s="15"/>
      <c r="R613" s="96"/>
    </row>
    <row r="614">
      <c r="A614" s="15"/>
      <c r="B614" s="15"/>
      <c r="C614" s="15"/>
      <c r="D614" s="15"/>
      <c r="E614" s="15"/>
      <c r="F614" s="305"/>
      <c r="G614" s="15"/>
      <c r="H614" s="15"/>
      <c r="I614" s="15"/>
      <c r="J614" s="15"/>
      <c r="K614" s="15"/>
      <c r="L614" s="15"/>
      <c r="M614" s="96"/>
      <c r="N614" s="15"/>
      <c r="O614" s="15"/>
      <c r="P614" s="15"/>
      <c r="Q614" s="15"/>
      <c r="R614" s="96"/>
    </row>
    <row r="615">
      <c r="A615" s="15"/>
      <c r="B615" s="15"/>
      <c r="C615" s="15"/>
      <c r="D615" s="15"/>
      <c r="E615" s="15"/>
      <c r="F615" s="305"/>
      <c r="G615" s="15"/>
      <c r="H615" s="15"/>
      <c r="I615" s="15"/>
      <c r="J615" s="15"/>
      <c r="K615" s="15"/>
      <c r="L615" s="15"/>
      <c r="M615" s="96"/>
      <c r="N615" s="15"/>
      <c r="O615" s="15"/>
      <c r="P615" s="15"/>
      <c r="Q615" s="15"/>
      <c r="R615" s="96"/>
    </row>
    <row r="616">
      <c r="A616" s="15"/>
      <c r="B616" s="15"/>
      <c r="C616" s="15"/>
      <c r="D616" s="15"/>
      <c r="E616" s="15"/>
      <c r="F616" s="305"/>
      <c r="G616" s="15"/>
      <c r="H616" s="15"/>
      <c r="I616" s="15"/>
      <c r="J616" s="15"/>
      <c r="K616" s="15"/>
      <c r="L616" s="15"/>
      <c r="M616" s="96"/>
      <c r="N616" s="15"/>
      <c r="O616" s="15"/>
      <c r="P616" s="15"/>
      <c r="Q616" s="15"/>
      <c r="R616" s="96"/>
    </row>
    <row r="617">
      <c r="A617" s="15"/>
      <c r="B617" s="15"/>
      <c r="C617" s="15"/>
      <c r="D617" s="15"/>
      <c r="E617" s="15"/>
      <c r="F617" s="305"/>
      <c r="G617" s="15"/>
      <c r="H617" s="15"/>
      <c r="I617" s="15"/>
      <c r="J617" s="15"/>
      <c r="K617" s="15"/>
      <c r="L617" s="15"/>
      <c r="M617" s="96"/>
      <c r="N617" s="15"/>
      <c r="O617" s="15"/>
      <c r="P617" s="15"/>
      <c r="Q617" s="15"/>
      <c r="R617" s="96"/>
    </row>
    <row r="618">
      <c r="A618" s="15"/>
      <c r="B618" s="15"/>
      <c r="C618" s="15"/>
      <c r="D618" s="15"/>
      <c r="E618" s="15"/>
      <c r="F618" s="305"/>
      <c r="G618" s="15"/>
      <c r="H618" s="15"/>
      <c r="I618" s="15"/>
      <c r="J618" s="15"/>
      <c r="K618" s="15"/>
      <c r="L618" s="15"/>
      <c r="M618" s="96"/>
      <c r="N618" s="15"/>
      <c r="O618" s="15"/>
      <c r="P618" s="15"/>
      <c r="Q618" s="15"/>
      <c r="R618" s="96"/>
    </row>
    <row r="619">
      <c r="A619" s="15"/>
      <c r="B619" s="15"/>
      <c r="C619" s="15"/>
      <c r="D619" s="15"/>
      <c r="E619" s="15"/>
      <c r="F619" s="305"/>
      <c r="G619" s="15"/>
      <c r="H619" s="15"/>
      <c r="I619" s="15"/>
      <c r="J619" s="15"/>
      <c r="K619" s="15"/>
      <c r="L619" s="15"/>
      <c r="M619" s="96"/>
      <c r="N619" s="15"/>
      <c r="O619" s="15"/>
      <c r="P619" s="15"/>
      <c r="Q619" s="15"/>
      <c r="R619" s="96"/>
    </row>
    <row r="620">
      <c r="A620" s="15"/>
      <c r="B620" s="15"/>
      <c r="C620" s="15"/>
      <c r="D620" s="15"/>
      <c r="E620" s="15"/>
      <c r="F620" s="305"/>
      <c r="G620" s="15"/>
      <c r="H620" s="15"/>
      <c r="I620" s="15"/>
      <c r="J620" s="15"/>
      <c r="K620" s="15"/>
      <c r="L620" s="15"/>
      <c r="M620" s="96"/>
      <c r="N620" s="15"/>
      <c r="O620" s="15"/>
      <c r="P620" s="15"/>
      <c r="Q620" s="15"/>
      <c r="R620" s="96"/>
    </row>
    <row r="621">
      <c r="A621" s="15"/>
      <c r="B621" s="15"/>
      <c r="C621" s="15"/>
      <c r="D621" s="15"/>
      <c r="E621" s="15"/>
      <c r="F621" s="305"/>
      <c r="G621" s="15"/>
      <c r="H621" s="15"/>
      <c r="I621" s="15"/>
      <c r="J621" s="15"/>
      <c r="K621" s="15"/>
      <c r="L621" s="15"/>
      <c r="M621" s="96"/>
      <c r="N621" s="15"/>
      <c r="O621" s="15"/>
      <c r="P621" s="15"/>
      <c r="Q621" s="15"/>
      <c r="R621" s="96"/>
    </row>
    <row r="622">
      <c r="A622" s="15"/>
      <c r="B622" s="15"/>
      <c r="C622" s="15"/>
      <c r="D622" s="15"/>
      <c r="E622" s="15"/>
      <c r="F622" s="305"/>
      <c r="G622" s="15"/>
      <c r="H622" s="15"/>
      <c r="I622" s="15"/>
      <c r="J622" s="15"/>
      <c r="K622" s="15"/>
      <c r="L622" s="15"/>
      <c r="M622" s="96"/>
      <c r="N622" s="15"/>
      <c r="O622" s="15"/>
      <c r="P622" s="15"/>
      <c r="Q622" s="15"/>
      <c r="R622" s="96"/>
    </row>
    <row r="623">
      <c r="A623" s="15"/>
      <c r="B623" s="15"/>
      <c r="C623" s="15"/>
      <c r="D623" s="15"/>
      <c r="E623" s="15"/>
      <c r="F623" s="305"/>
      <c r="G623" s="15"/>
      <c r="H623" s="15"/>
      <c r="I623" s="15"/>
      <c r="J623" s="15"/>
      <c r="K623" s="15"/>
      <c r="L623" s="15"/>
      <c r="M623" s="96"/>
      <c r="N623" s="15"/>
      <c r="O623" s="15"/>
      <c r="P623" s="15"/>
      <c r="Q623" s="15"/>
      <c r="R623" s="96"/>
    </row>
    <row r="624">
      <c r="A624" s="15"/>
      <c r="B624" s="15"/>
      <c r="C624" s="15"/>
      <c r="D624" s="15"/>
      <c r="E624" s="15"/>
      <c r="F624" s="305"/>
      <c r="G624" s="15"/>
      <c r="H624" s="15"/>
      <c r="I624" s="15"/>
      <c r="J624" s="15"/>
      <c r="K624" s="15"/>
      <c r="L624" s="15"/>
      <c r="M624" s="96"/>
      <c r="N624" s="15"/>
      <c r="O624" s="15"/>
      <c r="P624" s="15"/>
      <c r="Q624" s="15"/>
      <c r="R624" s="96"/>
    </row>
    <row r="625">
      <c r="A625" s="15"/>
      <c r="B625" s="15"/>
      <c r="C625" s="15"/>
      <c r="D625" s="15"/>
      <c r="E625" s="15"/>
      <c r="F625" s="305"/>
      <c r="G625" s="15"/>
      <c r="H625" s="15"/>
      <c r="I625" s="15"/>
      <c r="J625" s="15"/>
      <c r="K625" s="15"/>
      <c r="L625" s="15"/>
      <c r="M625" s="96"/>
      <c r="N625" s="15"/>
      <c r="O625" s="15"/>
      <c r="P625" s="15"/>
      <c r="Q625" s="15"/>
      <c r="R625" s="96"/>
    </row>
    <row r="626">
      <c r="A626" s="15"/>
      <c r="B626" s="15"/>
      <c r="C626" s="15"/>
      <c r="D626" s="15"/>
      <c r="E626" s="15"/>
      <c r="F626" s="305"/>
      <c r="G626" s="15"/>
      <c r="H626" s="15"/>
      <c r="I626" s="15"/>
      <c r="J626" s="15"/>
      <c r="K626" s="15"/>
      <c r="L626" s="15"/>
      <c r="M626" s="96"/>
      <c r="N626" s="15"/>
      <c r="O626" s="15"/>
      <c r="P626" s="15"/>
      <c r="Q626" s="15"/>
      <c r="R626" s="96"/>
    </row>
    <row r="627">
      <c r="A627" s="15"/>
      <c r="B627" s="15"/>
      <c r="C627" s="15"/>
      <c r="D627" s="15"/>
      <c r="E627" s="15"/>
      <c r="F627" s="305"/>
      <c r="G627" s="15"/>
      <c r="H627" s="15"/>
      <c r="I627" s="15"/>
      <c r="J627" s="15"/>
      <c r="K627" s="15"/>
      <c r="L627" s="15"/>
      <c r="M627" s="96"/>
      <c r="N627" s="15"/>
      <c r="O627" s="15"/>
      <c r="P627" s="15"/>
      <c r="Q627" s="15"/>
      <c r="R627" s="96"/>
    </row>
    <row r="628">
      <c r="A628" s="15"/>
      <c r="B628" s="15"/>
      <c r="C628" s="15"/>
      <c r="D628" s="15"/>
      <c r="E628" s="15"/>
      <c r="F628" s="305"/>
      <c r="G628" s="15"/>
      <c r="H628" s="15"/>
      <c r="I628" s="15"/>
      <c r="J628" s="15"/>
      <c r="K628" s="15"/>
      <c r="L628" s="15"/>
      <c r="M628" s="96"/>
      <c r="N628" s="15"/>
      <c r="O628" s="15"/>
      <c r="P628" s="15"/>
      <c r="Q628" s="15"/>
      <c r="R628" s="96"/>
    </row>
    <row r="629">
      <c r="A629" s="15"/>
      <c r="B629" s="15"/>
      <c r="C629" s="15"/>
      <c r="D629" s="15"/>
      <c r="E629" s="15"/>
      <c r="F629" s="305"/>
      <c r="G629" s="15"/>
      <c r="H629" s="15"/>
      <c r="I629" s="15"/>
      <c r="J629" s="15"/>
      <c r="K629" s="15"/>
      <c r="L629" s="15"/>
      <c r="M629" s="96"/>
      <c r="N629" s="15"/>
      <c r="O629" s="15"/>
      <c r="P629" s="15"/>
      <c r="Q629" s="15"/>
      <c r="R629" s="96"/>
    </row>
    <row r="630">
      <c r="A630" s="15"/>
      <c r="B630" s="15"/>
      <c r="C630" s="15"/>
      <c r="D630" s="15"/>
      <c r="E630" s="15"/>
      <c r="F630" s="305"/>
      <c r="G630" s="15"/>
      <c r="H630" s="15"/>
      <c r="I630" s="15"/>
      <c r="J630" s="15"/>
      <c r="K630" s="15"/>
      <c r="L630" s="15"/>
      <c r="M630" s="96"/>
      <c r="N630" s="15"/>
      <c r="O630" s="15"/>
      <c r="P630" s="15"/>
      <c r="Q630" s="15"/>
      <c r="R630" s="96"/>
    </row>
    <row r="631">
      <c r="A631" s="15"/>
      <c r="B631" s="15"/>
      <c r="C631" s="15"/>
      <c r="D631" s="15"/>
      <c r="E631" s="15"/>
      <c r="F631" s="305"/>
      <c r="G631" s="15"/>
      <c r="H631" s="15"/>
      <c r="I631" s="15"/>
      <c r="J631" s="15"/>
      <c r="K631" s="15"/>
      <c r="L631" s="15"/>
      <c r="M631" s="96"/>
      <c r="N631" s="15"/>
      <c r="O631" s="15"/>
      <c r="P631" s="15"/>
      <c r="Q631" s="15"/>
      <c r="R631" s="96"/>
    </row>
    <row r="632">
      <c r="A632" s="15"/>
      <c r="B632" s="15"/>
      <c r="C632" s="15"/>
      <c r="D632" s="15"/>
      <c r="E632" s="15"/>
      <c r="F632" s="305"/>
      <c r="G632" s="15"/>
      <c r="H632" s="15"/>
      <c r="I632" s="15"/>
      <c r="J632" s="15"/>
      <c r="K632" s="15"/>
      <c r="L632" s="15"/>
      <c r="M632" s="96"/>
      <c r="N632" s="15"/>
      <c r="O632" s="15"/>
      <c r="P632" s="15"/>
      <c r="Q632" s="15"/>
      <c r="R632" s="96"/>
    </row>
    <row r="633">
      <c r="A633" s="15"/>
      <c r="B633" s="15"/>
      <c r="C633" s="15"/>
      <c r="D633" s="15"/>
      <c r="E633" s="15"/>
      <c r="F633" s="305"/>
      <c r="G633" s="15"/>
      <c r="H633" s="15"/>
      <c r="I633" s="15"/>
      <c r="J633" s="15"/>
      <c r="K633" s="15"/>
      <c r="L633" s="15"/>
      <c r="M633" s="96"/>
      <c r="N633" s="15"/>
      <c r="O633" s="15"/>
      <c r="P633" s="15"/>
      <c r="Q633" s="15"/>
      <c r="R633" s="96"/>
    </row>
    <row r="634">
      <c r="A634" s="15"/>
      <c r="B634" s="15"/>
      <c r="C634" s="15"/>
      <c r="D634" s="15"/>
      <c r="E634" s="15"/>
      <c r="F634" s="305"/>
      <c r="G634" s="15"/>
      <c r="H634" s="15"/>
      <c r="I634" s="15"/>
      <c r="J634" s="15"/>
      <c r="K634" s="15"/>
      <c r="L634" s="15"/>
      <c r="M634" s="96"/>
      <c r="N634" s="15"/>
      <c r="O634" s="15"/>
      <c r="P634" s="15"/>
      <c r="Q634" s="15"/>
      <c r="R634" s="96"/>
    </row>
    <row r="635">
      <c r="A635" s="15"/>
      <c r="B635" s="15"/>
      <c r="C635" s="15"/>
      <c r="D635" s="15"/>
      <c r="E635" s="15"/>
      <c r="F635" s="305"/>
      <c r="G635" s="15"/>
      <c r="H635" s="15"/>
      <c r="I635" s="15"/>
      <c r="J635" s="15"/>
      <c r="K635" s="15"/>
      <c r="L635" s="15"/>
      <c r="M635" s="96"/>
      <c r="N635" s="15"/>
      <c r="O635" s="15"/>
      <c r="P635" s="15"/>
      <c r="Q635" s="15"/>
      <c r="R635" s="96"/>
    </row>
    <row r="636">
      <c r="A636" s="15"/>
      <c r="B636" s="15"/>
      <c r="C636" s="15"/>
      <c r="D636" s="15"/>
      <c r="E636" s="15"/>
      <c r="F636" s="305"/>
      <c r="G636" s="15"/>
      <c r="H636" s="15"/>
      <c r="I636" s="15"/>
      <c r="J636" s="15"/>
      <c r="K636" s="15"/>
      <c r="L636" s="15"/>
      <c r="M636" s="96"/>
      <c r="N636" s="15"/>
      <c r="O636" s="15"/>
      <c r="P636" s="15"/>
      <c r="Q636" s="15"/>
      <c r="R636" s="96"/>
    </row>
    <row r="637">
      <c r="A637" s="15"/>
      <c r="B637" s="15"/>
      <c r="C637" s="15"/>
      <c r="D637" s="15"/>
      <c r="E637" s="15"/>
      <c r="F637" s="305"/>
      <c r="G637" s="15"/>
      <c r="H637" s="15"/>
      <c r="I637" s="15"/>
      <c r="J637" s="15"/>
      <c r="K637" s="15"/>
      <c r="L637" s="15"/>
      <c r="M637" s="96"/>
      <c r="N637" s="15"/>
      <c r="O637" s="15"/>
      <c r="P637" s="15"/>
      <c r="Q637" s="15"/>
      <c r="R637" s="96"/>
    </row>
    <row r="638">
      <c r="A638" s="15"/>
      <c r="B638" s="15"/>
      <c r="C638" s="15"/>
      <c r="D638" s="15"/>
      <c r="E638" s="15"/>
      <c r="F638" s="305"/>
      <c r="G638" s="15"/>
      <c r="H638" s="15"/>
      <c r="I638" s="15"/>
      <c r="J638" s="15"/>
      <c r="K638" s="15"/>
      <c r="L638" s="15"/>
      <c r="M638" s="96"/>
      <c r="N638" s="15"/>
      <c r="O638" s="15"/>
      <c r="P638" s="15"/>
      <c r="Q638" s="15"/>
      <c r="R638" s="96"/>
    </row>
    <row r="639">
      <c r="A639" s="15"/>
      <c r="B639" s="15"/>
      <c r="C639" s="15"/>
      <c r="D639" s="15"/>
      <c r="E639" s="15"/>
      <c r="F639" s="305"/>
      <c r="G639" s="15"/>
      <c r="H639" s="15"/>
      <c r="I639" s="15"/>
      <c r="J639" s="15"/>
      <c r="K639" s="15"/>
      <c r="L639" s="15"/>
      <c r="M639" s="96"/>
      <c r="N639" s="15"/>
      <c r="O639" s="15"/>
      <c r="P639" s="15"/>
      <c r="Q639" s="15"/>
      <c r="R639" s="96"/>
    </row>
    <row r="640">
      <c r="A640" s="15"/>
      <c r="B640" s="15"/>
      <c r="C640" s="15"/>
      <c r="D640" s="15"/>
      <c r="E640" s="15"/>
      <c r="F640" s="305"/>
      <c r="G640" s="15"/>
      <c r="H640" s="15"/>
      <c r="I640" s="15"/>
      <c r="J640" s="15"/>
      <c r="K640" s="15"/>
      <c r="L640" s="15"/>
      <c r="M640" s="96"/>
      <c r="N640" s="15"/>
      <c r="O640" s="15"/>
      <c r="P640" s="15"/>
      <c r="Q640" s="15"/>
      <c r="R640" s="96"/>
    </row>
    <row r="641">
      <c r="A641" s="15"/>
      <c r="B641" s="15"/>
      <c r="C641" s="15"/>
      <c r="D641" s="15"/>
      <c r="E641" s="15"/>
      <c r="F641" s="305"/>
      <c r="G641" s="15"/>
      <c r="H641" s="15"/>
      <c r="I641" s="15"/>
      <c r="J641" s="15"/>
      <c r="K641" s="15"/>
      <c r="L641" s="15"/>
      <c r="M641" s="96"/>
      <c r="N641" s="15"/>
      <c r="O641" s="15"/>
      <c r="P641" s="15"/>
      <c r="Q641" s="15"/>
      <c r="R641" s="96"/>
    </row>
    <row r="642">
      <c r="A642" s="15"/>
      <c r="B642" s="15"/>
      <c r="C642" s="15"/>
      <c r="D642" s="15"/>
      <c r="E642" s="15"/>
      <c r="F642" s="305"/>
      <c r="G642" s="15"/>
      <c r="H642" s="15"/>
      <c r="I642" s="15"/>
      <c r="J642" s="15"/>
      <c r="K642" s="15"/>
      <c r="L642" s="15"/>
      <c r="M642" s="96"/>
      <c r="N642" s="15"/>
      <c r="O642" s="15"/>
      <c r="P642" s="15"/>
      <c r="Q642" s="15"/>
      <c r="R642" s="96"/>
    </row>
    <row r="643">
      <c r="A643" s="15"/>
      <c r="B643" s="15"/>
      <c r="C643" s="15"/>
      <c r="D643" s="15"/>
      <c r="E643" s="15"/>
      <c r="F643" s="305"/>
      <c r="G643" s="15"/>
      <c r="H643" s="15"/>
      <c r="I643" s="15"/>
      <c r="J643" s="15"/>
      <c r="K643" s="15"/>
      <c r="L643" s="15"/>
      <c r="M643" s="96"/>
      <c r="N643" s="15"/>
      <c r="O643" s="15"/>
      <c r="P643" s="15"/>
      <c r="Q643" s="15"/>
      <c r="R643" s="96"/>
    </row>
    <row r="644">
      <c r="A644" s="15"/>
      <c r="B644" s="15"/>
      <c r="C644" s="15"/>
      <c r="D644" s="15"/>
      <c r="E644" s="15"/>
      <c r="F644" s="305"/>
      <c r="G644" s="15"/>
      <c r="H644" s="15"/>
      <c r="I644" s="15"/>
      <c r="J644" s="15"/>
      <c r="K644" s="15"/>
      <c r="L644" s="15"/>
      <c r="M644" s="96"/>
      <c r="N644" s="15"/>
      <c r="O644" s="15"/>
      <c r="P644" s="15"/>
      <c r="Q644" s="15"/>
      <c r="R644" s="96"/>
    </row>
    <row r="645">
      <c r="A645" s="15"/>
      <c r="B645" s="15"/>
      <c r="C645" s="15"/>
      <c r="D645" s="15"/>
      <c r="E645" s="15"/>
      <c r="F645" s="305"/>
      <c r="G645" s="15"/>
      <c r="H645" s="15"/>
      <c r="I645" s="15"/>
      <c r="J645" s="15"/>
      <c r="K645" s="15"/>
      <c r="L645" s="15"/>
      <c r="M645" s="96"/>
      <c r="N645" s="15"/>
      <c r="O645" s="15"/>
      <c r="P645" s="15"/>
      <c r="Q645" s="15"/>
      <c r="R645" s="96"/>
    </row>
    <row r="646">
      <c r="A646" s="15"/>
      <c r="B646" s="15"/>
      <c r="C646" s="15"/>
      <c r="D646" s="15"/>
      <c r="E646" s="15"/>
      <c r="F646" s="305"/>
      <c r="G646" s="15"/>
      <c r="H646" s="15"/>
      <c r="I646" s="15"/>
      <c r="J646" s="15"/>
      <c r="K646" s="15"/>
      <c r="L646" s="15"/>
      <c r="M646" s="96"/>
      <c r="N646" s="15"/>
      <c r="O646" s="15"/>
      <c r="P646" s="15"/>
      <c r="Q646" s="15"/>
      <c r="R646" s="96"/>
    </row>
    <row r="647">
      <c r="A647" s="15"/>
      <c r="B647" s="15"/>
      <c r="C647" s="15"/>
      <c r="D647" s="15"/>
      <c r="E647" s="15"/>
      <c r="F647" s="305"/>
      <c r="G647" s="15"/>
      <c r="H647" s="15"/>
      <c r="I647" s="15"/>
      <c r="J647" s="15"/>
      <c r="K647" s="15"/>
      <c r="L647" s="15"/>
      <c r="M647" s="96"/>
      <c r="N647" s="15"/>
      <c r="O647" s="15"/>
      <c r="P647" s="15"/>
      <c r="Q647" s="15"/>
      <c r="R647" s="96"/>
    </row>
    <row r="648">
      <c r="A648" s="15"/>
      <c r="B648" s="15"/>
      <c r="C648" s="15"/>
      <c r="D648" s="15"/>
      <c r="E648" s="15"/>
      <c r="F648" s="305"/>
      <c r="G648" s="15"/>
      <c r="H648" s="15"/>
      <c r="I648" s="15"/>
      <c r="J648" s="15"/>
      <c r="K648" s="15"/>
      <c r="L648" s="15"/>
      <c r="M648" s="96"/>
      <c r="N648" s="15"/>
      <c r="O648" s="15"/>
      <c r="P648" s="15"/>
      <c r="Q648" s="15"/>
      <c r="R648" s="96"/>
    </row>
    <row r="649">
      <c r="A649" s="15"/>
      <c r="B649" s="15"/>
      <c r="C649" s="15"/>
      <c r="D649" s="15"/>
      <c r="E649" s="15"/>
      <c r="F649" s="305"/>
      <c r="G649" s="15"/>
      <c r="H649" s="15"/>
      <c r="I649" s="15"/>
      <c r="J649" s="15"/>
      <c r="K649" s="15"/>
      <c r="L649" s="15"/>
      <c r="M649" s="96"/>
      <c r="N649" s="15"/>
      <c r="O649" s="15"/>
      <c r="P649" s="15"/>
      <c r="Q649" s="15"/>
      <c r="R649" s="96"/>
    </row>
    <row r="650">
      <c r="A650" s="15"/>
      <c r="B650" s="15"/>
      <c r="C650" s="15"/>
      <c r="D650" s="15"/>
      <c r="E650" s="15"/>
      <c r="F650" s="305"/>
      <c r="G650" s="15"/>
      <c r="H650" s="15"/>
      <c r="I650" s="15"/>
      <c r="J650" s="15"/>
      <c r="K650" s="15"/>
      <c r="L650" s="15"/>
      <c r="M650" s="96"/>
      <c r="N650" s="15"/>
      <c r="O650" s="15"/>
      <c r="P650" s="15"/>
      <c r="Q650" s="15"/>
      <c r="R650" s="96"/>
    </row>
    <row r="651">
      <c r="A651" s="15"/>
      <c r="B651" s="15"/>
      <c r="C651" s="15"/>
      <c r="D651" s="15"/>
      <c r="E651" s="15"/>
      <c r="F651" s="305"/>
      <c r="G651" s="15"/>
      <c r="H651" s="15"/>
      <c r="I651" s="15"/>
      <c r="J651" s="15"/>
      <c r="K651" s="15"/>
      <c r="L651" s="15"/>
      <c r="M651" s="96"/>
      <c r="N651" s="15"/>
      <c r="O651" s="15"/>
      <c r="P651" s="15"/>
      <c r="Q651" s="15"/>
      <c r="R651" s="96"/>
    </row>
    <row r="652">
      <c r="A652" s="15"/>
      <c r="B652" s="15"/>
      <c r="C652" s="15"/>
      <c r="D652" s="15"/>
      <c r="E652" s="15"/>
      <c r="F652" s="305"/>
      <c r="G652" s="15"/>
      <c r="H652" s="15"/>
      <c r="I652" s="15"/>
      <c r="J652" s="15"/>
      <c r="K652" s="15"/>
      <c r="L652" s="15"/>
      <c r="M652" s="96"/>
      <c r="N652" s="15"/>
      <c r="O652" s="15"/>
      <c r="P652" s="15"/>
      <c r="Q652" s="15"/>
      <c r="R652" s="96"/>
    </row>
    <row r="653">
      <c r="A653" s="15"/>
      <c r="B653" s="15"/>
      <c r="C653" s="15"/>
      <c r="D653" s="15"/>
      <c r="E653" s="15"/>
      <c r="F653" s="305"/>
      <c r="G653" s="15"/>
      <c r="H653" s="15"/>
      <c r="I653" s="15"/>
      <c r="J653" s="15"/>
      <c r="K653" s="15"/>
      <c r="L653" s="15"/>
      <c r="M653" s="96"/>
      <c r="N653" s="15"/>
      <c r="O653" s="15"/>
      <c r="P653" s="15"/>
      <c r="Q653" s="15"/>
      <c r="R653" s="96"/>
    </row>
    <row r="654">
      <c r="A654" s="15"/>
      <c r="B654" s="15"/>
      <c r="C654" s="15"/>
      <c r="D654" s="15"/>
      <c r="E654" s="15"/>
      <c r="F654" s="305"/>
      <c r="G654" s="15"/>
      <c r="H654" s="15"/>
      <c r="I654" s="15"/>
      <c r="J654" s="15"/>
      <c r="K654" s="15"/>
      <c r="L654" s="15"/>
      <c r="M654" s="96"/>
      <c r="N654" s="15"/>
      <c r="O654" s="15"/>
      <c r="P654" s="15"/>
      <c r="Q654" s="15"/>
      <c r="R654" s="96"/>
    </row>
    <row r="655">
      <c r="A655" s="15"/>
      <c r="B655" s="15"/>
      <c r="C655" s="15"/>
      <c r="D655" s="15"/>
      <c r="E655" s="15"/>
      <c r="F655" s="305"/>
      <c r="G655" s="15"/>
      <c r="H655" s="15"/>
      <c r="I655" s="15"/>
      <c r="J655" s="15"/>
      <c r="K655" s="15"/>
      <c r="L655" s="15"/>
      <c r="M655" s="96"/>
      <c r="N655" s="15"/>
      <c r="O655" s="15"/>
      <c r="P655" s="15"/>
      <c r="Q655" s="15"/>
      <c r="R655" s="96"/>
    </row>
    <row r="656">
      <c r="A656" s="15"/>
      <c r="B656" s="15"/>
      <c r="C656" s="15"/>
      <c r="D656" s="15"/>
      <c r="E656" s="15"/>
      <c r="F656" s="305"/>
      <c r="G656" s="15"/>
      <c r="H656" s="15"/>
      <c r="I656" s="15"/>
      <c r="J656" s="15"/>
      <c r="K656" s="15"/>
      <c r="L656" s="15"/>
      <c r="M656" s="96"/>
      <c r="N656" s="15"/>
      <c r="O656" s="15"/>
      <c r="P656" s="15"/>
      <c r="Q656" s="15"/>
      <c r="R656" s="96"/>
    </row>
    <row r="657">
      <c r="A657" s="15"/>
      <c r="B657" s="15"/>
      <c r="C657" s="15"/>
      <c r="D657" s="15"/>
      <c r="E657" s="15"/>
      <c r="F657" s="305"/>
      <c r="G657" s="15"/>
      <c r="H657" s="15"/>
      <c r="I657" s="15"/>
      <c r="J657" s="15"/>
      <c r="K657" s="15"/>
      <c r="L657" s="15"/>
      <c r="M657" s="96"/>
      <c r="N657" s="15"/>
      <c r="O657" s="15"/>
      <c r="P657" s="15"/>
      <c r="Q657" s="15"/>
      <c r="R657" s="96"/>
    </row>
    <row r="658">
      <c r="A658" s="15"/>
      <c r="B658" s="15"/>
      <c r="C658" s="15"/>
      <c r="D658" s="15"/>
      <c r="E658" s="15"/>
      <c r="F658" s="305"/>
      <c r="G658" s="15"/>
      <c r="H658" s="15"/>
      <c r="I658" s="15"/>
      <c r="J658" s="15"/>
      <c r="K658" s="15"/>
      <c r="L658" s="15"/>
      <c r="M658" s="96"/>
      <c r="N658" s="15"/>
      <c r="O658" s="15"/>
      <c r="P658" s="15"/>
      <c r="Q658" s="15"/>
      <c r="R658" s="96"/>
    </row>
    <row r="659">
      <c r="A659" s="15"/>
      <c r="B659" s="15"/>
      <c r="C659" s="15"/>
      <c r="D659" s="15"/>
      <c r="E659" s="15"/>
      <c r="F659" s="305"/>
      <c r="G659" s="15"/>
      <c r="H659" s="15"/>
      <c r="I659" s="15"/>
      <c r="J659" s="15"/>
      <c r="K659" s="15"/>
      <c r="L659" s="15"/>
      <c r="M659" s="96"/>
      <c r="N659" s="15"/>
      <c r="O659" s="15"/>
      <c r="P659" s="15"/>
      <c r="Q659" s="15"/>
      <c r="R659" s="96"/>
    </row>
    <row r="660">
      <c r="A660" s="15"/>
      <c r="B660" s="15"/>
      <c r="C660" s="15"/>
      <c r="D660" s="15"/>
      <c r="E660" s="15"/>
      <c r="F660" s="305"/>
      <c r="G660" s="15"/>
      <c r="H660" s="15"/>
      <c r="I660" s="15"/>
      <c r="J660" s="15"/>
      <c r="K660" s="15"/>
      <c r="L660" s="15"/>
      <c r="M660" s="96"/>
      <c r="N660" s="15"/>
      <c r="O660" s="15"/>
      <c r="P660" s="15"/>
      <c r="Q660" s="15"/>
      <c r="R660" s="96"/>
    </row>
    <row r="661">
      <c r="A661" s="15"/>
      <c r="B661" s="15"/>
      <c r="C661" s="15"/>
      <c r="D661" s="15"/>
      <c r="E661" s="15"/>
      <c r="F661" s="305"/>
      <c r="G661" s="15"/>
      <c r="H661" s="15"/>
      <c r="I661" s="15"/>
      <c r="J661" s="15"/>
      <c r="K661" s="15"/>
      <c r="L661" s="15"/>
      <c r="M661" s="96"/>
      <c r="N661" s="15"/>
      <c r="O661" s="15"/>
      <c r="P661" s="15"/>
      <c r="Q661" s="15"/>
      <c r="R661" s="96"/>
    </row>
    <row r="662">
      <c r="A662" s="15"/>
      <c r="B662" s="15"/>
      <c r="C662" s="15"/>
      <c r="D662" s="15"/>
      <c r="E662" s="15"/>
      <c r="F662" s="305"/>
      <c r="G662" s="15"/>
      <c r="H662" s="15"/>
      <c r="I662" s="15"/>
      <c r="J662" s="15"/>
      <c r="K662" s="15"/>
      <c r="L662" s="15"/>
      <c r="M662" s="96"/>
      <c r="N662" s="15"/>
      <c r="O662" s="15"/>
      <c r="P662" s="15"/>
      <c r="Q662" s="15"/>
      <c r="R662" s="96"/>
    </row>
    <row r="663">
      <c r="A663" s="15"/>
      <c r="B663" s="15"/>
      <c r="C663" s="15"/>
      <c r="D663" s="15"/>
      <c r="E663" s="15"/>
      <c r="F663" s="305"/>
      <c r="G663" s="15"/>
      <c r="H663" s="15"/>
      <c r="I663" s="15"/>
      <c r="J663" s="15"/>
      <c r="K663" s="15"/>
      <c r="L663" s="15"/>
      <c r="M663" s="96"/>
      <c r="N663" s="15"/>
      <c r="O663" s="15"/>
      <c r="P663" s="15"/>
      <c r="Q663" s="15"/>
      <c r="R663" s="96"/>
    </row>
    <row r="664">
      <c r="A664" s="15"/>
      <c r="B664" s="15"/>
      <c r="C664" s="15"/>
      <c r="D664" s="15"/>
      <c r="E664" s="15"/>
      <c r="F664" s="305"/>
      <c r="G664" s="15"/>
      <c r="H664" s="15"/>
      <c r="I664" s="15"/>
      <c r="J664" s="15"/>
      <c r="K664" s="15"/>
      <c r="L664" s="15"/>
      <c r="M664" s="96"/>
      <c r="N664" s="15"/>
      <c r="O664" s="15"/>
      <c r="P664" s="15"/>
      <c r="Q664" s="15"/>
      <c r="R664" s="96"/>
    </row>
    <row r="665">
      <c r="A665" s="15"/>
      <c r="B665" s="15"/>
      <c r="C665" s="15"/>
      <c r="D665" s="15"/>
      <c r="E665" s="15"/>
      <c r="F665" s="305"/>
      <c r="G665" s="15"/>
      <c r="H665" s="15"/>
      <c r="I665" s="15"/>
      <c r="J665" s="15"/>
      <c r="K665" s="15"/>
      <c r="L665" s="15"/>
      <c r="M665" s="96"/>
      <c r="N665" s="15"/>
      <c r="O665" s="15"/>
      <c r="P665" s="15"/>
      <c r="Q665" s="15"/>
      <c r="R665" s="96"/>
    </row>
    <row r="666">
      <c r="A666" s="15"/>
      <c r="B666" s="15"/>
      <c r="C666" s="15"/>
      <c r="D666" s="15"/>
      <c r="E666" s="15"/>
      <c r="F666" s="305"/>
      <c r="G666" s="15"/>
      <c r="H666" s="15"/>
      <c r="I666" s="15"/>
      <c r="J666" s="15"/>
      <c r="K666" s="15"/>
      <c r="L666" s="15"/>
      <c r="M666" s="96"/>
      <c r="N666" s="15"/>
      <c r="O666" s="15"/>
      <c r="P666" s="15"/>
      <c r="Q666" s="15"/>
      <c r="R666" s="96"/>
    </row>
    <row r="667">
      <c r="A667" s="15"/>
      <c r="B667" s="15"/>
      <c r="C667" s="15"/>
      <c r="D667" s="15"/>
      <c r="E667" s="15"/>
      <c r="F667" s="305"/>
      <c r="G667" s="15"/>
      <c r="H667" s="15"/>
      <c r="I667" s="15"/>
      <c r="J667" s="15"/>
      <c r="K667" s="15"/>
      <c r="L667" s="15"/>
      <c r="M667" s="96"/>
      <c r="N667" s="15"/>
      <c r="O667" s="15"/>
      <c r="P667" s="15"/>
      <c r="Q667" s="15"/>
      <c r="R667" s="96"/>
    </row>
    <row r="668">
      <c r="A668" s="15"/>
      <c r="B668" s="15"/>
      <c r="C668" s="15"/>
      <c r="D668" s="15"/>
      <c r="E668" s="15"/>
      <c r="F668" s="305"/>
      <c r="G668" s="15"/>
      <c r="H668" s="15"/>
      <c r="I668" s="15"/>
      <c r="J668" s="15"/>
      <c r="K668" s="15"/>
      <c r="L668" s="15"/>
      <c r="M668" s="96"/>
      <c r="N668" s="15"/>
      <c r="O668" s="15"/>
      <c r="P668" s="15"/>
      <c r="Q668" s="15"/>
      <c r="R668" s="96"/>
    </row>
    <row r="669">
      <c r="A669" s="15"/>
      <c r="B669" s="15"/>
      <c r="C669" s="15"/>
      <c r="D669" s="15"/>
      <c r="E669" s="15"/>
      <c r="F669" s="305"/>
      <c r="G669" s="15"/>
      <c r="H669" s="15"/>
      <c r="I669" s="15"/>
      <c r="J669" s="15"/>
      <c r="K669" s="15"/>
      <c r="L669" s="15"/>
      <c r="M669" s="96"/>
      <c r="N669" s="15"/>
      <c r="O669" s="15"/>
      <c r="P669" s="15"/>
      <c r="Q669" s="15"/>
      <c r="R669" s="96"/>
    </row>
    <row r="670">
      <c r="A670" s="15"/>
      <c r="B670" s="15"/>
      <c r="C670" s="15"/>
      <c r="D670" s="15"/>
      <c r="E670" s="15"/>
      <c r="F670" s="305"/>
      <c r="G670" s="15"/>
      <c r="H670" s="15"/>
      <c r="I670" s="15"/>
      <c r="J670" s="15"/>
      <c r="K670" s="15"/>
      <c r="L670" s="15"/>
      <c r="M670" s="96"/>
      <c r="N670" s="15"/>
      <c r="O670" s="15"/>
      <c r="P670" s="15"/>
      <c r="Q670" s="15"/>
      <c r="R670" s="96"/>
    </row>
    <row r="671">
      <c r="A671" s="15"/>
      <c r="B671" s="15"/>
      <c r="C671" s="15"/>
      <c r="D671" s="15"/>
      <c r="E671" s="15"/>
      <c r="F671" s="305"/>
      <c r="G671" s="15"/>
      <c r="H671" s="15"/>
      <c r="I671" s="15"/>
      <c r="J671" s="15"/>
      <c r="K671" s="15"/>
      <c r="L671" s="15"/>
      <c r="M671" s="96"/>
      <c r="N671" s="15"/>
      <c r="O671" s="15"/>
      <c r="P671" s="15"/>
      <c r="Q671" s="15"/>
      <c r="R671" s="96"/>
    </row>
    <row r="672">
      <c r="A672" s="15"/>
      <c r="B672" s="15"/>
      <c r="C672" s="15"/>
      <c r="D672" s="15"/>
      <c r="E672" s="15"/>
      <c r="F672" s="305"/>
      <c r="G672" s="15"/>
      <c r="H672" s="15"/>
      <c r="I672" s="15"/>
      <c r="J672" s="15"/>
      <c r="K672" s="15"/>
      <c r="L672" s="15"/>
      <c r="M672" s="96"/>
      <c r="N672" s="15"/>
      <c r="O672" s="15"/>
      <c r="P672" s="15"/>
      <c r="Q672" s="15"/>
      <c r="R672" s="96"/>
    </row>
    <row r="673">
      <c r="A673" s="15"/>
      <c r="B673" s="15"/>
      <c r="C673" s="15"/>
      <c r="D673" s="15"/>
      <c r="E673" s="15"/>
      <c r="F673" s="305"/>
      <c r="G673" s="15"/>
      <c r="H673" s="15"/>
      <c r="I673" s="15"/>
      <c r="J673" s="15"/>
      <c r="K673" s="15"/>
      <c r="L673" s="15"/>
      <c r="M673" s="96"/>
      <c r="N673" s="15"/>
      <c r="O673" s="15"/>
      <c r="P673" s="15"/>
      <c r="Q673" s="15"/>
      <c r="R673" s="96"/>
    </row>
    <row r="674">
      <c r="A674" s="15"/>
      <c r="B674" s="15"/>
      <c r="C674" s="15"/>
      <c r="D674" s="15"/>
      <c r="E674" s="15"/>
      <c r="F674" s="305"/>
      <c r="G674" s="15"/>
      <c r="H674" s="15"/>
      <c r="I674" s="15"/>
      <c r="J674" s="15"/>
      <c r="K674" s="15"/>
      <c r="L674" s="15"/>
      <c r="M674" s="96"/>
      <c r="N674" s="15"/>
      <c r="O674" s="15"/>
      <c r="P674" s="15"/>
      <c r="Q674" s="15"/>
      <c r="R674" s="96"/>
    </row>
    <row r="675">
      <c r="A675" s="15"/>
      <c r="B675" s="15"/>
      <c r="C675" s="15"/>
      <c r="D675" s="15"/>
      <c r="E675" s="15"/>
      <c r="F675" s="305"/>
      <c r="G675" s="15"/>
      <c r="H675" s="15"/>
      <c r="I675" s="15"/>
      <c r="J675" s="15"/>
      <c r="K675" s="15"/>
      <c r="L675" s="15"/>
      <c r="M675" s="96"/>
      <c r="N675" s="15"/>
      <c r="O675" s="15"/>
      <c r="P675" s="15"/>
      <c r="Q675" s="15"/>
      <c r="R675" s="96"/>
    </row>
    <row r="676">
      <c r="A676" s="15"/>
      <c r="B676" s="15"/>
      <c r="C676" s="15"/>
      <c r="D676" s="15"/>
      <c r="E676" s="15"/>
      <c r="F676" s="305"/>
      <c r="G676" s="15"/>
      <c r="H676" s="15"/>
      <c r="I676" s="15"/>
      <c r="J676" s="15"/>
      <c r="K676" s="15"/>
      <c r="L676" s="15"/>
      <c r="M676" s="96"/>
      <c r="N676" s="15"/>
      <c r="O676" s="15"/>
      <c r="P676" s="15"/>
      <c r="Q676" s="15"/>
      <c r="R676" s="96"/>
    </row>
    <row r="677">
      <c r="A677" s="15"/>
      <c r="B677" s="15"/>
      <c r="C677" s="15"/>
      <c r="D677" s="15"/>
      <c r="E677" s="15"/>
      <c r="F677" s="305"/>
      <c r="G677" s="15"/>
      <c r="H677" s="15"/>
      <c r="I677" s="15"/>
      <c r="J677" s="15"/>
      <c r="K677" s="15"/>
      <c r="L677" s="15"/>
      <c r="M677" s="96"/>
      <c r="N677" s="15"/>
      <c r="O677" s="15"/>
      <c r="P677" s="15"/>
      <c r="Q677" s="15"/>
      <c r="R677" s="96"/>
    </row>
    <row r="678">
      <c r="A678" s="15"/>
      <c r="B678" s="15"/>
      <c r="C678" s="15"/>
      <c r="D678" s="15"/>
      <c r="E678" s="15"/>
      <c r="F678" s="305"/>
      <c r="G678" s="15"/>
      <c r="H678" s="15"/>
      <c r="I678" s="15"/>
      <c r="J678" s="15"/>
      <c r="K678" s="15"/>
      <c r="L678" s="15"/>
      <c r="M678" s="96"/>
      <c r="N678" s="15"/>
      <c r="O678" s="15"/>
      <c r="P678" s="15"/>
      <c r="Q678" s="15"/>
      <c r="R678" s="96"/>
    </row>
    <row r="679">
      <c r="A679" s="15"/>
      <c r="B679" s="15"/>
      <c r="C679" s="15"/>
      <c r="D679" s="15"/>
      <c r="E679" s="15"/>
      <c r="F679" s="305"/>
      <c r="G679" s="15"/>
      <c r="H679" s="15"/>
      <c r="I679" s="15"/>
      <c r="J679" s="15"/>
      <c r="K679" s="15"/>
      <c r="L679" s="15"/>
      <c r="M679" s="96"/>
      <c r="N679" s="15"/>
      <c r="O679" s="15"/>
      <c r="P679" s="15"/>
      <c r="Q679" s="15"/>
      <c r="R679" s="96"/>
    </row>
    <row r="680">
      <c r="A680" s="15"/>
      <c r="B680" s="15"/>
      <c r="C680" s="15"/>
      <c r="D680" s="15"/>
      <c r="E680" s="15"/>
      <c r="F680" s="305"/>
      <c r="G680" s="15"/>
      <c r="H680" s="15"/>
      <c r="I680" s="15"/>
      <c r="J680" s="15"/>
      <c r="K680" s="15"/>
      <c r="L680" s="15"/>
      <c r="M680" s="96"/>
      <c r="N680" s="15"/>
      <c r="O680" s="15"/>
      <c r="P680" s="15"/>
      <c r="Q680" s="15"/>
      <c r="R680" s="96"/>
    </row>
    <row r="681">
      <c r="A681" s="15"/>
      <c r="B681" s="15"/>
      <c r="C681" s="15"/>
      <c r="D681" s="15"/>
      <c r="E681" s="15"/>
      <c r="F681" s="305"/>
      <c r="G681" s="15"/>
      <c r="H681" s="15"/>
      <c r="I681" s="15"/>
      <c r="J681" s="15"/>
      <c r="K681" s="15"/>
      <c r="L681" s="15"/>
      <c r="M681" s="96"/>
      <c r="N681" s="15"/>
      <c r="O681" s="15"/>
      <c r="P681" s="15"/>
      <c r="Q681" s="15"/>
      <c r="R681" s="96"/>
    </row>
    <row r="682">
      <c r="A682" s="15"/>
      <c r="B682" s="15"/>
      <c r="C682" s="15"/>
      <c r="D682" s="15"/>
      <c r="E682" s="15"/>
      <c r="F682" s="305"/>
      <c r="G682" s="15"/>
      <c r="H682" s="15"/>
      <c r="I682" s="15"/>
      <c r="J682" s="15"/>
      <c r="K682" s="15"/>
      <c r="L682" s="15"/>
      <c r="M682" s="96"/>
      <c r="N682" s="15"/>
      <c r="O682" s="15"/>
      <c r="P682" s="15"/>
      <c r="Q682" s="15"/>
      <c r="R682" s="96"/>
    </row>
    <row r="683">
      <c r="A683" s="15"/>
      <c r="B683" s="15"/>
      <c r="C683" s="15"/>
      <c r="D683" s="15"/>
      <c r="E683" s="15"/>
      <c r="F683" s="305"/>
      <c r="G683" s="15"/>
      <c r="H683" s="15"/>
      <c r="I683" s="15"/>
      <c r="J683" s="15"/>
      <c r="K683" s="15"/>
      <c r="L683" s="15"/>
      <c r="M683" s="96"/>
      <c r="N683" s="15"/>
      <c r="O683" s="15"/>
      <c r="P683" s="15"/>
      <c r="Q683" s="15"/>
      <c r="R683" s="96"/>
    </row>
    <row r="684">
      <c r="A684" s="15"/>
      <c r="B684" s="15"/>
      <c r="C684" s="15"/>
      <c r="D684" s="15"/>
      <c r="E684" s="15"/>
      <c r="F684" s="305"/>
      <c r="G684" s="15"/>
      <c r="H684" s="15"/>
      <c r="I684" s="15"/>
      <c r="J684" s="15"/>
      <c r="K684" s="15"/>
      <c r="L684" s="15"/>
      <c r="M684" s="96"/>
      <c r="N684" s="15"/>
      <c r="O684" s="15"/>
      <c r="P684" s="15"/>
      <c r="Q684" s="15"/>
      <c r="R684" s="96"/>
    </row>
    <row r="685">
      <c r="A685" s="15"/>
      <c r="B685" s="15"/>
      <c r="C685" s="15"/>
      <c r="D685" s="15"/>
      <c r="E685" s="15"/>
      <c r="F685" s="305"/>
      <c r="G685" s="15"/>
      <c r="H685" s="15"/>
      <c r="I685" s="15"/>
      <c r="J685" s="15"/>
      <c r="K685" s="15"/>
      <c r="L685" s="15"/>
      <c r="M685" s="96"/>
      <c r="N685" s="15"/>
      <c r="O685" s="15"/>
      <c r="P685" s="15"/>
      <c r="Q685" s="15"/>
      <c r="R685" s="96"/>
    </row>
    <row r="686">
      <c r="A686" s="15"/>
      <c r="B686" s="15"/>
      <c r="C686" s="15"/>
      <c r="D686" s="15"/>
      <c r="E686" s="15"/>
      <c r="F686" s="305"/>
      <c r="G686" s="15"/>
      <c r="H686" s="15"/>
      <c r="I686" s="15"/>
      <c r="J686" s="15"/>
      <c r="K686" s="15"/>
      <c r="L686" s="15"/>
      <c r="M686" s="96"/>
      <c r="N686" s="15"/>
      <c r="O686" s="15"/>
      <c r="P686" s="15"/>
      <c r="Q686" s="15"/>
      <c r="R686" s="96"/>
    </row>
    <row r="687">
      <c r="A687" s="15"/>
      <c r="B687" s="15"/>
      <c r="C687" s="15"/>
      <c r="D687" s="15"/>
      <c r="E687" s="15"/>
      <c r="F687" s="305"/>
      <c r="G687" s="15"/>
      <c r="H687" s="15"/>
      <c r="I687" s="15"/>
      <c r="J687" s="15"/>
      <c r="K687" s="15"/>
      <c r="L687" s="15"/>
      <c r="M687" s="96"/>
      <c r="N687" s="15"/>
      <c r="O687" s="15"/>
      <c r="P687" s="15"/>
      <c r="Q687" s="15"/>
      <c r="R687" s="96"/>
    </row>
    <row r="688">
      <c r="A688" s="15"/>
      <c r="B688" s="15"/>
      <c r="C688" s="15"/>
      <c r="D688" s="15"/>
      <c r="E688" s="15"/>
      <c r="F688" s="305"/>
      <c r="G688" s="15"/>
      <c r="H688" s="15"/>
      <c r="I688" s="15"/>
      <c r="J688" s="15"/>
      <c r="K688" s="15"/>
      <c r="L688" s="15"/>
      <c r="M688" s="96"/>
      <c r="N688" s="15"/>
      <c r="O688" s="15"/>
      <c r="P688" s="15"/>
      <c r="Q688" s="15"/>
      <c r="R688" s="96"/>
    </row>
    <row r="689">
      <c r="A689" s="15"/>
      <c r="B689" s="15"/>
      <c r="C689" s="15"/>
      <c r="D689" s="15"/>
      <c r="E689" s="15"/>
      <c r="F689" s="305"/>
      <c r="G689" s="15"/>
      <c r="H689" s="15"/>
      <c r="I689" s="15"/>
      <c r="J689" s="15"/>
      <c r="K689" s="15"/>
      <c r="L689" s="15"/>
      <c r="M689" s="96"/>
      <c r="N689" s="15"/>
      <c r="O689" s="15"/>
      <c r="P689" s="15"/>
      <c r="Q689" s="15"/>
      <c r="R689" s="96"/>
    </row>
    <row r="690">
      <c r="A690" s="15"/>
      <c r="B690" s="15"/>
      <c r="C690" s="15"/>
      <c r="D690" s="15"/>
      <c r="E690" s="15"/>
      <c r="F690" s="305"/>
      <c r="G690" s="15"/>
      <c r="H690" s="15"/>
      <c r="I690" s="15"/>
      <c r="J690" s="15"/>
      <c r="K690" s="15"/>
      <c r="L690" s="15"/>
      <c r="M690" s="96"/>
      <c r="N690" s="15"/>
      <c r="O690" s="15"/>
      <c r="P690" s="15"/>
      <c r="Q690" s="15"/>
      <c r="R690" s="96"/>
    </row>
    <row r="691">
      <c r="A691" s="15"/>
      <c r="B691" s="15"/>
      <c r="C691" s="15"/>
      <c r="D691" s="15"/>
      <c r="E691" s="15"/>
      <c r="F691" s="305"/>
      <c r="G691" s="15"/>
      <c r="H691" s="15"/>
      <c r="I691" s="15"/>
      <c r="J691" s="15"/>
      <c r="K691" s="15"/>
      <c r="L691" s="15"/>
      <c r="M691" s="96"/>
      <c r="N691" s="15"/>
      <c r="O691" s="15"/>
      <c r="P691" s="15"/>
      <c r="Q691" s="15"/>
      <c r="R691" s="96"/>
    </row>
    <row r="692">
      <c r="A692" s="15"/>
      <c r="B692" s="15"/>
      <c r="C692" s="15"/>
      <c r="D692" s="15"/>
      <c r="E692" s="15"/>
      <c r="F692" s="305"/>
      <c r="G692" s="15"/>
      <c r="H692" s="15"/>
      <c r="I692" s="15"/>
      <c r="J692" s="15"/>
      <c r="K692" s="15"/>
      <c r="L692" s="15"/>
      <c r="M692" s="96"/>
      <c r="N692" s="15"/>
      <c r="O692" s="15"/>
      <c r="P692" s="15"/>
      <c r="Q692" s="15"/>
      <c r="R692" s="96"/>
    </row>
    <row r="693">
      <c r="A693" s="15"/>
      <c r="B693" s="15"/>
      <c r="C693" s="15"/>
      <c r="D693" s="15"/>
      <c r="E693" s="15"/>
      <c r="F693" s="305"/>
      <c r="G693" s="15"/>
      <c r="H693" s="15"/>
      <c r="I693" s="15"/>
      <c r="J693" s="15"/>
      <c r="K693" s="15"/>
      <c r="L693" s="15"/>
      <c r="M693" s="96"/>
      <c r="N693" s="15"/>
      <c r="O693" s="15"/>
      <c r="P693" s="15"/>
      <c r="Q693" s="15"/>
      <c r="R693" s="96"/>
    </row>
    <row r="694">
      <c r="A694" s="15"/>
      <c r="B694" s="15"/>
      <c r="C694" s="15"/>
      <c r="D694" s="15"/>
      <c r="E694" s="15"/>
      <c r="F694" s="305"/>
      <c r="G694" s="15"/>
      <c r="H694" s="15"/>
      <c r="I694" s="15"/>
      <c r="J694" s="15"/>
      <c r="K694" s="15"/>
      <c r="L694" s="15"/>
      <c r="M694" s="96"/>
      <c r="N694" s="15"/>
      <c r="O694" s="15"/>
      <c r="P694" s="15"/>
      <c r="Q694" s="15"/>
      <c r="R694" s="96"/>
    </row>
    <row r="695">
      <c r="A695" s="15"/>
      <c r="B695" s="15"/>
      <c r="C695" s="15"/>
      <c r="D695" s="15"/>
      <c r="E695" s="15"/>
      <c r="F695" s="305"/>
      <c r="G695" s="15"/>
      <c r="H695" s="15"/>
      <c r="I695" s="15"/>
      <c r="J695" s="15"/>
      <c r="K695" s="15"/>
      <c r="L695" s="15"/>
      <c r="M695" s="96"/>
      <c r="N695" s="15"/>
      <c r="O695" s="15"/>
      <c r="P695" s="15"/>
      <c r="Q695" s="15"/>
      <c r="R695" s="96"/>
    </row>
    <row r="696">
      <c r="A696" s="15"/>
      <c r="B696" s="15"/>
      <c r="C696" s="15"/>
      <c r="D696" s="15"/>
      <c r="E696" s="15"/>
      <c r="F696" s="305"/>
      <c r="G696" s="15"/>
      <c r="H696" s="15"/>
      <c r="I696" s="15"/>
      <c r="J696" s="15"/>
      <c r="K696" s="15"/>
      <c r="L696" s="15"/>
      <c r="M696" s="96"/>
      <c r="N696" s="15"/>
      <c r="O696" s="15"/>
      <c r="P696" s="15"/>
      <c r="Q696" s="15"/>
      <c r="R696" s="96"/>
    </row>
    <row r="697">
      <c r="A697" s="15"/>
      <c r="B697" s="15"/>
      <c r="C697" s="15"/>
      <c r="D697" s="15"/>
      <c r="E697" s="15"/>
      <c r="F697" s="305"/>
      <c r="G697" s="15"/>
      <c r="H697" s="15"/>
      <c r="I697" s="15"/>
      <c r="J697" s="15"/>
      <c r="K697" s="15"/>
      <c r="L697" s="15"/>
      <c r="M697" s="96"/>
      <c r="N697" s="15"/>
      <c r="O697" s="15"/>
      <c r="P697" s="15"/>
      <c r="Q697" s="15"/>
      <c r="R697" s="96"/>
    </row>
    <row r="698">
      <c r="A698" s="15"/>
      <c r="B698" s="15"/>
      <c r="C698" s="15"/>
      <c r="D698" s="15"/>
      <c r="E698" s="15"/>
      <c r="F698" s="305"/>
      <c r="G698" s="15"/>
      <c r="H698" s="15"/>
      <c r="I698" s="15"/>
      <c r="J698" s="15"/>
      <c r="K698" s="15"/>
      <c r="L698" s="15"/>
      <c r="M698" s="96"/>
      <c r="N698" s="15"/>
      <c r="O698" s="15"/>
      <c r="P698" s="15"/>
      <c r="Q698" s="15"/>
      <c r="R698" s="96"/>
    </row>
    <row r="699">
      <c r="A699" s="15"/>
      <c r="B699" s="15"/>
      <c r="C699" s="15"/>
      <c r="D699" s="15"/>
      <c r="E699" s="15"/>
      <c r="F699" s="305"/>
      <c r="G699" s="15"/>
      <c r="H699" s="15"/>
      <c r="I699" s="15"/>
      <c r="J699" s="15"/>
      <c r="K699" s="15"/>
      <c r="L699" s="15"/>
      <c r="M699" s="96"/>
      <c r="N699" s="15"/>
      <c r="O699" s="15"/>
      <c r="P699" s="15"/>
      <c r="Q699" s="15"/>
      <c r="R699" s="96"/>
    </row>
    <row r="700">
      <c r="A700" s="15"/>
      <c r="B700" s="15"/>
      <c r="C700" s="15"/>
      <c r="D700" s="15"/>
      <c r="E700" s="15"/>
      <c r="F700" s="305"/>
      <c r="G700" s="15"/>
      <c r="H700" s="15"/>
      <c r="I700" s="15"/>
      <c r="J700" s="15"/>
      <c r="K700" s="15"/>
      <c r="L700" s="15"/>
      <c r="M700" s="96"/>
      <c r="N700" s="15"/>
      <c r="O700" s="15"/>
      <c r="P700" s="15"/>
      <c r="Q700" s="15"/>
      <c r="R700" s="96"/>
    </row>
    <row r="701">
      <c r="A701" s="15"/>
      <c r="B701" s="15"/>
      <c r="C701" s="15"/>
      <c r="D701" s="15"/>
      <c r="E701" s="15"/>
      <c r="F701" s="305"/>
      <c r="G701" s="15"/>
      <c r="H701" s="15"/>
      <c r="I701" s="15"/>
      <c r="J701" s="15"/>
      <c r="K701" s="15"/>
      <c r="L701" s="15"/>
      <c r="M701" s="96"/>
      <c r="N701" s="15"/>
      <c r="O701" s="15"/>
      <c r="P701" s="15"/>
      <c r="Q701" s="15"/>
      <c r="R701" s="96"/>
    </row>
    <row r="702">
      <c r="A702" s="15"/>
      <c r="B702" s="15"/>
      <c r="C702" s="15"/>
      <c r="D702" s="15"/>
      <c r="E702" s="15"/>
      <c r="F702" s="305"/>
      <c r="G702" s="15"/>
      <c r="H702" s="15"/>
      <c r="I702" s="15"/>
      <c r="J702" s="15"/>
      <c r="K702" s="15"/>
      <c r="L702" s="15"/>
      <c r="M702" s="96"/>
      <c r="N702" s="15"/>
      <c r="O702" s="15"/>
      <c r="P702" s="15"/>
      <c r="Q702" s="15"/>
      <c r="R702" s="96"/>
    </row>
    <row r="703">
      <c r="A703" s="15"/>
      <c r="B703" s="15"/>
      <c r="C703" s="15"/>
      <c r="D703" s="15"/>
      <c r="E703" s="15"/>
      <c r="F703" s="305"/>
      <c r="G703" s="15"/>
      <c r="H703" s="15"/>
      <c r="I703" s="15"/>
      <c r="J703" s="15"/>
      <c r="K703" s="15"/>
      <c r="L703" s="15"/>
      <c r="M703" s="96"/>
      <c r="N703" s="15"/>
      <c r="O703" s="15"/>
      <c r="P703" s="15"/>
      <c r="Q703" s="15"/>
      <c r="R703" s="96"/>
    </row>
    <row r="704">
      <c r="A704" s="15"/>
      <c r="B704" s="15"/>
      <c r="C704" s="15"/>
      <c r="D704" s="15"/>
      <c r="E704" s="15"/>
      <c r="F704" s="305"/>
      <c r="G704" s="15"/>
      <c r="H704" s="15"/>
      <c r="I704" s="15"/>
      <c r="J704" s="15"/>
      <c r="K704" s="15"/>
      <c r="L704" s="15"/>
      <c r="M704" s="96"/>
      <c r="N704" s="15"/>
      <c r="O704" s="15"/>
      <c r="P704" s="15"/>
      <c r="Q704" s="15"/>
      <c r="R704" s="96"/>
    </row>
    <row r="705">
      <c r="A705" s="15"/>
      <c r="B705" s="15"/>
      <c r="C705" s="15"/>
      <c r="D705" s="15"/>
      <c r="E705" s="15"/>
      <c r="F705" s="305"/>
      <c r="G705" s="15"/>
      <c r="H705" s="15"/>
      <c r="I705" s="15"/>
      <c r="J705" s="15"/>
      <c r="K705" s="15"/>
      <c r="L705" s="15"/>
      <c r="M705" s="96"/>
      <c r="N705" s="15"/>
      <c r="O705" s="15"/>
      <c r="P705" s="15"/>
      <c r="Q705" s="15"/>
      <c r="R705" s="96"/>
    </row>
    <row r="706">
      <c r="A706" s="15"/>
      <c r="B706" s="15"/>
      <c r="C706" s="15"/>
      <c r="D706" s="15"/>
      <c r="E706" s="15"/>
      <c r="F706" s="305"/>
      <c r="G706" s="15"/>
      <c r="H706" s="15"/>
      <c r="I706" s="15"/>
      <c r="J706" s="15"/>
      <c r="K706" s="15"/>
      <c r="L706" s="15"/>
      <c r="M706" s="96"/>
      <c r="N706" s="15"/>
      <c r="O706" s="15"/>
      <c r="P706" s="15"/>
      <c r="Q706" s="15"/>
      <c r="R706" s="96"/>
    </row>
    <row r="707">
      <c r="A707" s="15"/>
      <c r="B707" s="15"/>
      <c r="C707" s="15"/>
      <c r="D707" s="15"/>
      <c r="E707" s="15"/>
      <c r="F707" s="305"/>
      <c r="G707" s="15"/>
      <c r="H707" s="15"/>
      <c r="I707" s="15"/>
      <c r="J707" s="15"/>
      <c r="K707" s="15"/>
      <c r="L707" s="15"/>
      <c r="M707" s="96"/>
      <c r="N707" s="15"/>
      <c r="O707" s="15"/>
      <c r="P707" s="15"/>
      <c r="Q707" s="15"/>
      <c r="R707" s="96"/>
    </row>
    <row r="708">
      <c r="A708" s="15"/>
      <c r="B708" s="15"/>
      <c r="C708" s="15"/>
      <c r="D708" s="15"/>
      <c r="E708" s="15"/>
      <c r="F708" s="305"/>
      <c r="G708" s="15"/>
      <c r="H708" s="15"/>
      <c r="I708" s="15"/>
      <c r="J708" s="15"/>
      <c r="K708" s="15"/>
      <c r="L708" s="15"/>
      <c r="M708" s="96"/>
      <c r="N708" s="15"/>
      <c r="O708" s="15"/>
      <c r="P708" s="15"/>
      <c r="Q708" s="15"/>
      <c r="R708" s="96"/>
    </row>
    <row r="709">
      <c r="A709" s="15"/>
      <c r="B709" s="15"/>
      <c r="C709" s="15"/>
      <c r="D709" s="15"/>
      <c r="E709" s="15"/>
      <c r="F709" s="305"/>
      <c r="G709" s="15"/>
      <c r="H709" s="15"/>
      <c r="I709" s="15"/>
      <c r="J709" s="15"/>
      <c r="K709" s="15"/>
      <c r="L709" s="15"/>
      <c r="M709" s="96"/>
      <c r="N709" s="15"/>
      <c r="O709" s="15"/>
      <c r="P709" s="15"/>
      <c r="Q709" s="15"/>
      <c r="R709" s="96"/>
    </row>
    <row r="710">
      <c r="A710" s="15"/>
      <c r="B710" s="15"/>
      <c r="C710" s="15"/>
      <c r="D710" s="15"/>
      <c r="E710" s="15"/>
      <c r="F710" s="305"/>
      <c r="G710" s="15"/>
      <c r="H710" s="15"/>
      <c r="I710" s="15"/>
      <c r="J710" s="15"/>
      <c r="K710" s="15"/>
      <c r="L710" s="15"/>
      <c r="M710" s="96"/>
      <c r="N710" s="15"/>
      <c r="O710" s="15"/>
      <c r="P710" s="15"/>
      <c r="Q710" s="15"/>
      <c r="R710" s="96"/>
    </row>
    <row r="711">
      <c r="A711" s="15"/>
      <c r="B711" s="15"/>
      <c r="C711" s="15"/>
      <c r="D711" s="15"/>
      <c r="E711" s="15"/>
      <c r="F711" s="305"/>
      <c r="G711" s="15"/>
      <c r="H711" s="15"/>
      <c r="I711" s="15"/>
      <c r="J711" s="15"/>
      <c r="K711" s="15"/>
      <c r="L711" s="15"/>
      <c r="M711" s="96"/>
      <c r="N711" s="15"/>
      <c r="O711" s="15"/>
      <c r="P711" s="15"/>
      <c r="Q711" s="15"/>
      <c r="R711" s="96"/>
    </row>
    <row r="712">
      <c r="A712" s="15"/>
      <c r="B712" s="15"/>
      <c r="C712" s="15"/>
      <c r="D712" s="15"/>
      <c r="E712" s="15"/>
      <c r="F712" s="305"/>
      <c r="G712" s="15"/>
      <c r="H712" s="15"/>
      <c r="I712" s="15"/>
      <c r="J712" s="15"/>
      <c r="K712" s="15"/>
      <c r="L712" s="15"/>
      <c r="M712" s="96"/>
      <c r="N712" s="15"/>
      <c r="O712" s="15"/>
      <c r="P712" s="15"/>
      <c r="Q712" s="15"/>
      <c r="R712" s="96"/>
    </row>
    <row r="713">
      <c r="A713" s="15"/>
      <c r="B713" s="15"/>
      <c r="C713" s="15"/>
      <c r="D713" s="15"/>
      <c r="E713" s="15"/>
      <c r="F713" s="305"/>
      <c r="G713" s="15"/>
      <c r="H713" s="15"/>
      <c r="I713" s="15"/>
      <c r="J713" s="15"/>
      <c r="K713" s="15"/>
      <c r="L713" s="15"/>
      <c r="M713" s="96"/>
      <c r="N713" s="15"/>
      <c r="O713" s="15"/>
      <c r="P713" s="15"/>
      <c r="Q713" s="15"/>
      <c r="R713" s="96"/>
    </row>
    <row r="714">
      <c r="A714" s="15"/>
      <c r="B714" s="15"/>
      <c r="C714" s="15"/>
      <c r="D714" s="15"/>
      <c r="E714" s="15"/>
      <c r="F714" s="305"/>
      <c r="G714" s="15"/>
      <c r="H714" s="15"/>
      <c r="I714" s="15"/>
      <c r="J714" s="15"/>
      <c r="K714" s="15"/>
      <c r="L714" s="15"/>
      <c r="M714" s="96"/>
      <c r="N714" s="15"/>
      <c r="O714" s="15"/>
      <c r="P714" s="15"/>
      <c r="Q714" s="15"/>
      <c r="R714" s="96"/>
    </row>
    <row r="715">
      <c r="A715" s="15"/>
      <c r="B715" s="15"/>
      <c r="C715" s="15"/>
      <c r="D715" s="15"/>
      <c r="E715" s="15"/>
      <c r="F715" s="305"/>
      <c r="G715" s="15"/>
      <c r="H715" s="15"/>
      <c r="I715" s="15"/>
      <c r="J715" s="15"/>
      <c r="K715" s="15"/>
      <c r="L715" s="15"/>
      <c r="M715" s="96"/>
      <c r="N715" s="15"/>
      <c r="O715" s="15"/>
      <c r="P715" s="15"/>
      <c r="Q715" s="15"/>
      <c r="R715" s="96"/>
    </row>
    <row r="716">
      <c r="A716" s="15"/>
      <c r="B716" s="15"/>
      <c r="C716" s="15"/>
      <c r="D716" s="15"/>
      <c r="E716" s="15"/>
      <c r="F716" s="305"/>
      <c r="G716" s="15"/>
      <c r="H716" s="15"/>
      <c r="I716" s="15"/>
      <c r="J716" s="15"/>
      <c r="K716" s="15"/>
      <c r="L716" s="15"/>
      <c r="M716" s="96"/>
      <c r="N716" s="15"/>
      <c r="O716" s="15"/>
      <c r="P716" s="15"/>
      <c r="Q716" s="15"/>
      <c r="R716" s="96"/>
    </row>
    <row r="717">
      <c r="A717" s="15"/>
      <c r="B717" s="15"/>
      <c r="C717" s="15"/>
      <c r="D717" s="15"/>
      <c r="E717" s="15"/>
      <c r="F717" s="305"/>
      <c r="G717" s="15"/>
      <c r="H717" s="15"/>
      <c r="I717" s="15"/>
      <c r="J717" s="15"/>
      <c r="K717" s="15"/>
      <c r="L717" s="15"/>
      <c r="M717" s="96"/>
      <c r="N717" s="15"/>
      <c r="O717" s="15"/>
      <c r="P717" s="15"/>
      <c r="Q717" s="15"/>
      <c r="R717" s="96"/>
    </row>
    <row r="718">
      <c r="A718" s="15"/>
      <c r="B718" s="15"/>
      <c r="C718" s="15"/>
      <c r="D718" s="15"/>
      <c r="E718" s="15"/>
      <c r="F718" s="305"/>
      <c r="G718" s="15"/>
      <c r="H718" s="15"/>
      <c r="I718" s="15"/>
      <c r="J718" s="15"/>
      <c r="K718" s="15"/>
      <c r="L718" s="15"/>
      <c r="M718" s="96"/>
      <c r="N718" s="15"/>
      <c r="O718" s="15"/>
      <c r="P718" s="15"/>
      <c r="Q718" s="15"/>
      <c r="R718" s="96"/>
    </row>
    <row r="719">
      <c r="A719" s="15"/>
      <c r="B719" s="15"/>
      <c r="C719" s="15"/>
      <c r="D719" s="15"/>
      <c r="E719" s="15"/>
      <c r="F719" s="305"/>
      <c r="G719" s="15"/>
      <c r="H719" s="15"/>
      <c r="I719" s="15"/>
      <c r="J719" s="15"/>
      <c r="K719" s="15"/>
      <c r="L719" s="15"/>
      <c r="M719" s="96"/>
      <c r="N719" s="15"/>
      <c r="O719" s="15"/>
      <c r="P719" s="15"/>
      <c r="Q719" s="15"/>
      <c r="R719" s="96"/>
    </row>
    <row r="720">
      <c r="A720" s="15"/>
      <c r="B720" s="15"/>
      <c r="C720" s="15"/>
      <c r="D720" s="15"/>
      <c r="E720" s="15"/>
      <c r="F720" s="305"/>
      <c r="G720" s="15"/>
      <c r="H720" s="15"/>
      <c r="I720" s="15"/>
      <c r="J720" s="15"/>
      <c r="K720" s="15"/>
      <c r="L720" s="15"/>
      <c r="M720" s="96"/>
      <c r="N720" s="15"/>
      <c r="O720" s="15"/>
      <c r="P720" s="15"/>
      <c r="Q720" s="15"/>
      <c r="R720" s="96"/>
    </row>
    <row r="721">
      <c r="A721" s="15"/>
      <c r="B721" s="15"/>
      <c r="C721" s="15"/>
      <c r="D721" s="15"/>
      <c r="E721" s="15"/>
      <c r="F721" s="305"/>
      <c r="G721" s="15"/>
      <c r="H721" s="15"/>
      <c r="I721" s="15"/>
      <c r="J721" s="15"/>
      <c r="K721" s="15"/>
      <c r="L721" s="15"/>
      <c r="M721" s="96"/>
      <c r="N721" s="15"/>
      <c r="O721" s="15"/>
      <c r="P721" s="15"/>
      <c r="Q721" s="15"/>
      <c r="R721" s="96"/>
    </row>
    <row r="722">
      <c r="A722" s="15"/>
      <c r="B722" s="15"/>
      <c r="C722" s="15"/>
      <c r="D722" s="15"/>
      <c r="E722" s="15"/>
      <c r="F722" s="305"/>
      <c r="G722" s="15"/>
      <c r="H722" s="15"/>
      <c r="I722" s="15"/>
      <c r="J722" s="15"/>
      <c r="K722" s="15"/>
      <c r="L722" s="15"/>
      <c r="M722" s="96"/>
      <c r="N722" s="15"/>
      <c r="O722" s="15"/>
      <c r="P722" s="15"/>
      <c r="Q722" s="15"/>
      <c r="R722" s="96"/>
    </row>
    <row r="723">
      <c r="A723" s="15"/>
      <c r="B723" s="15"/>
      <c r="C723" s="15"/>
      <c r="D723" s="15"/>
      <c r="E723" s="15"/>
      <c r="F723" s="305"/>
      <c r="G723" s="15"/>
      <c r="H723" s="15"/>
      <c r="I723" s="15"/>
      <c r="J723" s="15"/>
      <c r="K723" s="15"/>
      <c r="L723" s="15"/>
      <c r="M723" s="96"/>
      <c r="N723" s="15"/>
      <c r="O723" s="15"/>
      <c r="P723" s="15"/>
      <c r="Q723" s="15"/>
      <c r="R723" s="96"/>
    </row>
    <row r="724">
      <c r="A724" s="15"/>
      <c r="B724" s="15"/>
      <c r="C724" s="15"/>
      <c r="D724" s="15"/>
      <c r="E724" s="15"/>
      <c r="F724" s="305"/>
      <c r="G724" s="15"/>
      <c r="H724" s="15"/>
      <c r="I724" s="15"/>
      <c r="J724" s="15"/>
      <c r="K724" s="15"/>
      <c r="L724" s="15"/>
      <c r="M724" s="96"/>
      <c r="N724" s="15"/>
      <c r="O724" s="15"/>
      <c r="P724" s="15"/>
      <c r="Q724" s="15"/>
      <c r="R724" s="96"/>
    </row>
    <row r="725">
      <c r="A725" s="15"/>
      <c r="B725" s="15"/>
      <c r="C725" s="15"/>
      <c r="D725" s="15"/>
      <c r="E725" s="15"/>
      <c r="F725" s="305"/>
      <c r="G725" s="15"/>
      <c r="H725" s="15"/>
      <c r="I725" s="15"/>
      <c r="J725" s="15"/>
      <c r="K725" s="15"/>
      <c r="L725" s="15"/>
      <c r="M725" s="96"/>
      <c r="N725" s="15"/>
      <c r="O725" s="15"/>
      <c r="P725" s="15"/>
      <c r="Q725" s="15"/>
      <c r="R725" s="96"/>
    </row>
    <row r="726">
      <c r="A726" s="15"/>
      <c r="B726" s="15"/>
      <c r="C726" s="15"/>
      <c r="D726" s="15"/>
      <c r="E726" s="15"/>
      <c r="F726" s="305"/>
      <c r="G726" s="15"/>
      <c r="H726" s="15"/>
      <c r="I726" s="15"/>
      <c r="J726" s="15"/>
      <c r="K726" s="15"/>
      <c r="L726" s="15"/>
      <c r="M726" s="96"/>
      <c r="N726" s="15"/>
      <c r="O726" s="15"/>
      <c r="P726" s="15"/>
      <c r="Q726" s="15"/>
      <c r="R726" s="96"/>
    </row>
    <row r="727">
      <c r="A727" s="15"/>
      <c r="B727" s="15"/>
      <c r="C727" s="15"/>
      <c r="D727" s="15"/>
      <c r="E727" s="15"/>
      <c r="F727" s="305"/>
      <c r="G727" s="15"/>
      <c r="H727" s="15"/>
      <c r="I727" s="15"/>
      <c r="J727" s="15"/>
      <c r="K727" s="15"/>
      <c r="L727" s="15"/>
      <c r="M727" s="96"/>
      <c r="N727" s="15"/>
      <c r="O727" s="15"/>
      <c r="P727" s="15"/>
      <c r="Q727" s="15"/>
      <c r="R727" s="96"/>
    </row>
    <row r="728">
      <c r="A728" s="15"/>
      <c r="B728" s="15"/>
      <c r="C728" s="15"/>
      <c r="D728" s="15"/>
      <c r="E728" s="15"/>
      <c r="F728" s="305"/>
      <c r="G728" s="15"/>
      <c r="H728" s="15"/>
      <c r="I728" s="15"/>
      <c r="J728" s="15"/>
      <c r="K728" s="15"/>
      <c r="L728" s="15"/>
      <c r="M728" s="96"/>
      <c r="N728" s="15"/>
      <c r="O728" s="15"/>
      <c r="P728" s="15"/>
      <c r="Q728" s="15"/>
      <c r="R728" s="96"/>
    </row>
    <row r="729">
      <c r="A729" s="15"/>
      <c r="B729" s="15"/>
      <c r="C729" s="15"/>
      <c r="D729" s="15"/>
      <c r="E729" s="15"/>
      <c r="F729" s="305"/>
      <c r="G729" s="15"/>
      <c r="H729" s="15"/>
      <c r="I729" s="15"/>
      <c r="J729" s="15"/>
      <c r="K729" s="15"/>
      <c r="L729" s="15"/>
      <c r="M729" s="96"/>
      <c r="N729" s="15"/>
      <c r="O729" s="15"/>
      <c r="P729" s="15"/>
      <c r="Q729" s="15"/>
      <c r="R729" s="96"/>
    </row>
    <row r="730">
      <c r="A730" s="15"/>
      <c r="B730" s="15"/>
      <c r="C730" s="15"/>
      <c r="D730" s="15"/>
      <c r="E730" s="15"/>
      <c r="F730" s="305"/>
      <c r="G730" s="15"/>
      <c r="H730" s="15"/>
      <c r="I730" s="15"/>
      <c r="J730" s="15"/>
      <c r="K730" s="15"/>
      <c r="L730" s="15"/>
      <c r="M730" s="96"/>
      <c r="N730" s="15"/>
      <c r="O730" s="15"/>
      <c r="P730" s="15"/>
      <c r="Q730" s="15"/>
      <c r="R730" s="96"/>
    </row>
    <row r="731">
      <c r="A731" s="15"/>
      <c r="B731" s="15"/>
      <c r="C731" s="15"/>
      <c r="D731" s="15"/>
      <c r="E731" s="15"/>
      <c r="F731" s="305"/>
      <c r="G731" s="15"/>
      <c r="H731" s="15"/>
      <c r="I731" s="15"/>
      <c r="J731" s="15"/>
      <c r="K731" s="15"/>
      <c r="L731" s="15"/>
      <c r="M731" s="96"/>
      <c r="N731" s="15"/>
      <c r="O731" s="15"/>
      <c r="P731" s="15"/>
      <c r="Q731" s="15"/>
      <c r="R731" s="96"/>
    </row>
    <row r="732">
      <c r="A732" s="15"/>
      <c r="B732" s="15"/>
      <c r="C732" s="15"/>
      <c r="D732" s="15"/>
      <c r="E732" s="15"/>
      <c r="F732" s="305"/>
      <c r="G732" s="15"/>
      <c r="H732" s="15"/>
      <c r="I732" s="15"/>
      <c r="J732" s="15"/>
      <c r="K732" s="15"/>
      <c r="L732" s="15"/>
      <c r="M732" s="96"/>
      <c r="N732" s="15"/>
      <c r="O732" s="15"/>
      <c r="P732" s="15"/>
      <c r="Q732" s="15"/>
      <c r="R732" s="96"/>
    </row>
    <row r="733">
      <c r="A733" s="15"/>
      <c r="B733" s="15"/>
      <c r="C733" s="15"/>
      <c r="D733" s="15"/>
      <c r="E733" s="15"/>
      <c r="F733" s="305"/>
      <c r="G733" s="15"/>
      <c r="H733" s="15"/>
      <c r="I733" s="15"/>
      <c r="J733" s="15"/>
      <c r="K733" s="15"/>
      <c r="L733" s="15"/>
      <c r="M733" s="96"/>
      <c r="N733" s="15"/>
      <c r="O733" s="15"/>
      <c r="P733" s="15"/>
      <c r="Q733" s="15"/>
      <c r="R733" s="96"/>
    </row>
    <row r="734">
      <c r="A734" s="15"/>
      <c r="B734" s="15"/>
      <c r="C734" s="15"/>
      <c r="D734" s="15"/>
      <c r="E734" s="15"/>
      <c r="F734" s="305"/>
      <c r="G734" s="15"/>
      <c r="H734" s="15"/>
      <c r="I734" s="15"/>
      <c r="J734" s="15"/>
      <c r="K734" s="15"/>
      <c r="L734" s="15"/>
      <c r="M734" s="96"/>
      <c r="N734" s="15"/>
      <c r="O734" s="15"/>
      <c r="P734" s="15"/>
      <c r="Q734" s="15"/>
      <c r="R734" s="96"/>
    </row>
    <row r="735">
      <c r="A735" s="15"/>
      <c r="B735" s="15"/>
      <c r="C735" s="15"/>
      <c r="D735" s="15"/>
      <c r="E735" s="15"/>
      <c r="F735" s="305"/>
      <c r="G735" s="15"/>
      <c r="H735" s="15"/>
      <c r="I735" s="15"/>
      <c r="J735" s="15"/>
      <c r="K735" s="15"/>
      <c r="L735" s="15"/>
      <c r="M735" s="96"/>
      <c r="N735" s="15"/>
      <c r="O735" s="15"/>
      <c r="P735" s="15"/>
      <c r="Q735" s="15"/>
      <c r="R735" s="96"/>
    </row>
    <row r="736">
      <c r="A736" s="15"/>
      <c r="B736" s="15"/>
      <c r="C736" s="15"/>
      <c r="D736" s="15"/>
      <c r="E736" s="15"/>
      <c r="F736" s="305"/>
      <c r="G736" s="15"/>
      <c r="H736" s="15"/>
      <c r="I736" s="15"/>
      <c r="J736" s="15"/>
      <c r="K736" s="15"/>
      <c r="L736" s="15"/>
      <c r="M736" s="96"/>
      <c r="N736" s="15"/>
      <c r="O736" s="15"/>
      <c r="P736" s="15"/>
      <c r="Q736" s="15"/>
      <c r="R736" s="96"/>
    </row>
    <row r="737">
      <c r="A737" s="15"/>
      <c r="B737" s="15"/>
      <c r="C737" s="15"/>
      <c r="D737" s="15"/>
      <c r="E737" s="15"/>
      <c r="F737" s="305"/>
      <c r="G737" s="15"/>
      <c r="H737" s="15"/>
      <c r="I737" s="15"/>
      <c r="J737" s="15"/>
      <c r="K737" s="15"/>
      <c r="L737" s="15"/>
      <c r="M737" s="96"/>
      <c r="N737" s="15"/>
      <c r="O737" s="15"/>
      <c r="P737" s="15"/>
      <c r="Q737" s="15"/>
      <c r="R737" s="96"/>
    </row>
    <row r="738">
      <c r="A738" s="15"/>
      <c r="B738" s="15"/>
      <c r="C738" s="15"/>
      <c r="D738" s="15"/>
      <c r="E738" s="15"/>
      <c r="F738" s="305"/>
      <c r="G738" s="15"/>
      <c r="H738" s="15"/>
      <c r="I738" s="15"/>
      <c r="J738" s="15"/>
      <c r="K738" s="15"/>
      <c r="L738" s="15"/>
      <c r="M738" s="96"/>
      <c r="N738" s="15"/>
      <c r="O738" s="15"/>
      <c r="P738" s="15"/>
      <c r="Q738" s="15"/>
      <c r="R738" s="96"/>
    </row>
    <row r="739">
      <c r="A739" s="15"/>
      <c r="B739" s="15"/>
      <c r="C739" s="15"/>
      <c r="D739" s="15"/>
      <c r="E739" s="15"/>
      <c r="F739" s="305"/>
      <c r="G739" s="15"/>
      <c r="H739" s="15"/>
      <c r="I739" s="15"/>
      <c r="J739" s="15"/>
      <c r="K739" s="15"/>
      <c r="L739" s="15"/>
      <c r="M739" s="96"/>
      <c r="N739" s="15"/>
      <c r="O739" s="15"/>
      <c r="P739" s="15"/>
      <c r="Q739" s="15"/>
      <c r="R739" s="96"/>
    </row>
    <row r="740">
      <c r="A740" s="15"/>
      <c r="B740" s="15"/>
      <c r="C740" s="15"/>
      <c r="D740" s="15"/>
      <c r="E740" s="15"/>
      <c r="F740" s="305"/>
      <c r="G740" s="15"/>
      <c r="H740" s="15"/>
      <c r="I740" s="15"/>
      <c r="J740" s="15"/>
      <c r="K740" s="15"/>
      <c r="L740" s="15"/>
      <c r="M740" s="96"/>
      <c r="N740" s="15"/>
      <c r="O740" s="15"/>
      <c r="P740" s="15"/>
      <c r="Q740" s="15"/>
      <c r="R740" s="96"/>
    </row>
    <row r="741">
      <c r="A741" s="15"/>
      <c r="B741" s="15"/>
      <c r="C741" s="15"/>
      <c r="D741" s="15"/>
      <c r="E741" s="15"/>
      <c r="F741" s="305"/>
      <c r="G741" s="15"/>
      <c r="H741" s="15"/>
      <c r="I741" s="15"/>
      <c r="J741" s="15"/>
      <c r="K741" s="15"/>
      <c r="L741" s="15"/>
      <c r="M741" s="96"/>
      <c r="N741" s="15"/>
      <c r="O741" s="15"/>
      <c r="P741" s="15"/>
      <c r="Q741" s="15"/>
      <c r="R741" s="96"/>
    </row>
    <row r="742">
      <c r="A742" s="15"/>
      <c r="B742" s="15"/>
      <c r="C742" s="15"/>
      <c r="D742" s="15"/>
      <c r="E742" s="15"/>
      <c r="F742" s="305"/>
      <c r="G742" s="15"/>
      <c r="H742" s="15"/>
      <c r="I742" s="15"/>
      <c r="J742" s="15"/>
      <c r="K742" s="15"/>
      <c r="L742" s="15"/>
      <c r="M742" s="96"/>
      <c r="N742" s="15"/>
      <c r="O742" s="15"/>
      <c r="P742" s="15"/>
      <c r="Q742" s="15"/>
      <c r="R742" s="96"/>
    </row>
    <row r="743">
      <c r="A743" s="15"/>
      <c r="B743" s="15"/>
      <c r="C743" s="15"/>
      <c r="D743" s="15"/>
      <c r="E743" s="15"/>
      <c r="F743" s="305"/>
      <c r="G743" s="15"/>
      <c r="H743" s="15"/>
      <c r="I743" s="15"/>
      <c r="J743" s="15"/>
      <c r="K743" s="15"/>
      <c r="L743" s="15"/>
      <c r="M743" s="96"/>
      <c r="N743" s="15"/>
      <c r="O743" s="15"/>
      <c r="P743" s="15"/>
      <c r="Q743" s="15"/>
      <c r="R743" s="96"/>
    </row>
    <row r="744">
      <c r="A744" s="15"/>
      <c r="B744" s="15"/>
      <c r="C744" s="15"/>
      <c r="D744" s="15"/>
      <c r="E744" s="15"/>
      <c r="F744" s="305"/>
      <c r="G744" s="15"/>
      <c r="H744" s="15"/>
      <c r="I744" s="15"/>
      <c r="J744" s="15"/>
      <c r="K744" s="15"/>
      <c r="L744" s="15"/>
      <c r="M744" s="96"/>
      <c r="N744" s="15"/>
      <c r="O744" s="15"/>
      <c r="P744" s="15"/>
      <c r="Q744" s="15"/>
      <c r="R744" s="96"/>
    </row>
    <row r="745">
      <c r="A745" s="15"/>
      <c r="B745" s="15"/>
      <c r="C745" s="15"/>
      <c r="D745" s="15"/>
      <c r="E745" s="15"/>
      <c r="F745" s="305"/>
      <c r="G745" s="15"/>
      <c r="H745" s="15"/>
      <c r="I745" s="15"/>
      <c r="J745" s="15"/>
      <c r="K745" s="15"/>
      <c r="L745" s="15"/>
      <c r="M745" s="96"/>
      <c r="N745" s="15"/>
      <c r="O745" s="15"/>
      <c r="P745" s="15"/>
      <c r="Q745" s="15"/>
      <c r="R745" s="96"/>
    </row>
    <row r="746">
      <c r="A746" s="15"/>
      <c r="B746" s="15"/>
      <c r="C746" s="15"/>
      <c r="D746" s="15"/>
      <c r="E746" s="15"/>
      <c r="F746" s="305"/>
      <c r="G746" s="15"/>
      <c r="H746" s="15"/>
      <c r="I746" s="15"/>
      <c r="J746" s="15"/>
      <c r="K746" s="15"/>
      <c r="L746" s="15"/>
      <c r="M746" s="96"/>
      <c r="N746" s="15"/>
      <c r="O746" s="15"/>
      <c r="P746" s="15"/>
      <c r="Q746" s="15"/>
      <c r="R746" s="96"/>
    </row>
    <row r="747">
      <c r="A747" s="15"/>
      <c r="B747" s="15"/>
      <c r="C747" s="15"/>
      <c r="D747" s="15"/>
      <c r="E747" s="15"/>
      <c r="F747" s="305"/>
      <c r="G747" s="15"/>
      <c r="H747" s="15"/>
      <c r="I747" s="15"/>
      <c r="J747" s="15"/>
      <c r="K747" s="15"/>
      <c r="L747" s="15"/>
      <c r="M747" s="96"/>
      <c r="N747" s="15"/>
      <c r="O747" s="15"/>
      <c r="P747" s="15"/>
      <c r="Q747" s="15"/>
      <c r="R747" s="96"/>
    </row>
    <row r="748">
      <c r="A748" s="15"/>
      <c r="B748" s="15"/>
      <c r="C748" s="15"/>
      <c r="D748" s="15"/>
      <c r="E748" s="15"/>
      <c r="F748" s="305"/>
      <c r="G748" s="15"/>
      <c r="H748" s="15"/>
      <c r="I748" s="15"/>
      <c r="J748" s="15"/>
      <c r="K748" s="15"/>
      <c r="L748" s="15"/>
      <c r="M748" s="96"/>
      <c r="N748" s="15"/>
      <c r="O748" s="15"/>
      <c r="P748" s="15"/>
      <c r="Q748" s="15"/>
      <c r="R748" s="96"/>
    </row>
    <row r="749">
      <c r="A749" s="15"/>
      <c r="B749" s="15"/>
      <c r="C749" s="15"/>
      <c r="D749" s="15"/>
      <c r="E749" s="15"/>
      <c r="F749" s="305"/>
      <c r="G749" s="15"/>
      <c r="H749" s="15"/>
      <c r="I749" s="15"/>
      <c r="J749" s="15"/>
      <c r="K749" s="15"/>
      <c r="L749" s="15"/>
      <c r="M749" s="96"/>
      <c r="N749" s="15"/>
      <c r="O749" s="15"/>
      <c r="P749" s="15"/>
      <c r="Q749" s="15"/>
      <c r="R749" s="96"/>
    </row>
    <row r="750">
      <c r="A750" s="15"/>
      <c r="B750" s="15"/>
      <c r="C750" s="15"/>
      <c r="D750" s="15"/>
      <c r="E750" s="15"/>
      <c r="F750" s="305"/>
      <c r="G750" s="15"/>
      <c r="H750" s="15"/>
      <c r="I750" s="15"/>
      <c r="J750" s="15"/>
      <c r="K750" s="15"/>
      <c r="L750" s="15"/>
      <c r="M750" s="96"/>
      <c r="N750" s="15"/>
      <c r="O750" s="15"/>
      <c r="P750" s="15"/>
      <c r="Q750" s="15"/>
      <c r="R750" s="96"/>
    </row>
    <row r="751">
      <c r="A751" s="15"/>
      <c r="B751" s="15"/>
      <c r="C751" s="15"/>
      <c r="D751" s="15"/>
      <c r="E751" s="15"/>
      <c r="F751" s="305"/>
      <c r="G751" s="15"/>
      <c r="H751" s="15"/>
      <c r="I751" s="15"/>
      <c r="J751" s="15"/>
      <c r="K751" s="15"/>
      <c r="L751" s="15"/>
      <c r="M751" s="96"/>
      <c r="N751" s="15"/>
      <c r="O751" s="15"/>
      <c r="P751" s="15"/>
      <c r="Q751" s="15"/>
      <c r="R751" s="96"/>
    </row>
    <row r="752">
      <c r="A752" s="15"/>
      <c r="B752" s="15"/>
      <c r="C752" s="15"/>
      <c r="D752" s="15"/>
      <c r="E752" s="15"/>
      <c r="F752" s="305"/>
      <c r="G752" s="15"/>
      <c r="H752" s="15"/>
      <c r="I752" s="15"/>
      <c r="J752" s="15"/>
      <c r="K752" s="15"/>
      <c r="L752" s="15"/>
      <c r="M752" s="96"/>
      <c r="N752" s="15"/>
      <c r="O752" s="15"/>
      <c r="P752" s="15"/>
      <c r="Q752" s="15"/>
      <c r="R752" s="96"/>
    </row>
    <row r="753">
      <c r="A753" s="15"/>
      <c r="B753" s="15"/>
      <c r="C753" s="15"/>
      <c r="D753" s="15"/>
      <c r="E753" s="15"/>
      <c r="F753" s="305"/>
      <c r="G753" s="15"/>
      <c r="H753" s="15"/>
      <c r="I753" s="15"/>
      <c r="J753" s="15"/>
      <c r="K753" s="15"/>
      <c r="L753" s="15"/>
      <c r="M753" s="96"/>
      <c r="N753" s="15"/>
      <c r="O753" s="15"/>
      <c r="P753" s="15"/>
      <c r="Q753" s="15"/>
      <c r="R753" s="96"/>
    </row>
    <row r="754">
      <c r="A754" s="15"/>
      <c r="B754" s="15"/>
      <c r="C754" s="15"/>
      <c r="D754" s="15"/>
      <c r="E754" s="15"/>
      <c r="F754" s="305"/>
      <c r="G754" s="15"/>
      <c r="H754" s="15"/>
      <c r="I754" s="15"/>
      <c r="J754" s="15"/>
      <c r="K754" s="15"/>
      <c r="L754" s="15"/>
      <c r="M754" s="96"/>
      <c r="N754" s="15"/>
      <c r="O754" s="15"/>
      <c r="P754" s="15"/>
      <c r="Q754" s="15"/>
      <c r="R754" s="96"/>
    </row>
    <row r="755">
      <c r="A755" s="15"/>
      <c r="B755" s="15"/>
      <c r="C755" s="15"/>
      <c r="D755" s="15"/>
      <c r="E755" s="15"/>
      <c r="F755" s="305"/>
      <c r="G755" s="15"/>
      <c r="H755" s="15"/>
      <c r="I755" s="15"/>
      <c r="J755" s="15"/>
      <c r="K755" s="15"/>
      <c r="L755" s="15"/>
      <c r="M755" s="96"/>
      <c r="N755" s="15"/>
      <c r="O755" s="15"/>
      <c r="P755" s="15"/>
      <c r="Q755" s="15"/>
      <c r="R755" s="96"/>
    </row>
    <row r="756">
      <c r="A756" s="15"/>
      <c r="B756" s="15"/>
      <c r="C756" s="15"/>
      <c r="D756" s="15"/>
      <c r="E756" s="15"/>
      <c r="F756" s="305"/>
      <c r="G756" s="15"/>
      <c r="H756" s="15"/>
      <c r="I756" s="15"/>
      <c r="J756" s="15"/>
      <c r="K756" s="15"/>
      <c r="L756" s="15"/>
      <c r="M756" s="96"/>
      <c r="N756" s="15"/>
      <c r="O756" s="15"/>
      <c r="P756" s="15"/>
      <c r="Q756" s="15"/>
      <c r="R756" s="96"/>
    </row>
    <row r="757">
      <c r="A757" s="15"/>
      <c r="B757" s="15"/>
      <c r="C757" s="15"/>
      <c r="D757" s="15"/>
      <c r="E757" s="15"/>
      <c r="F757" s="305"/>
      <c r="G757" s="15"/>
      <c r="H757" s="15"/>
      <c r="I757" s="15"/>
      <c r="J757" s="15"/>
      <c r="K757" s="15"/>
      <c r="L757" s="15"/>
      <c r="M757" s="96"/>
      <c r="N757" s="15"/>
      <c r="O757" s="15"/>
      <c r="P757" s="15"/>
      <c r="Q757" s="15"/>
      <c r="R757" s="96"/>
    </row>
    <row r="758">
      <c r="A758" s="15"/>
      <c r="B758" s="15"/>
      <c r="C758" s="15"/>
      <c r="D758" s="15"/>
      <c r="E758" s="15"/>
      <c r="F758" s="305"/>
      <c r="G758" s="15"/>
      <c r="H758" s="15"/>
      <c r="I758" s="15"/>
      <c r="J758" s="15"/>
      <c r="K758" s="15"/>
      <c r="L758" s="15"/>
      <c r="M758" s="96"/>
      <c r="N758" s="15"/>
      <c r="O758" s="15"/>
      <c r="P758" s="15"/>
      <c r="Q758" s="15"/>
      <c r="R758" s="96"/>
    </row>
    <row r="759">
      <c r="A759" s="15"/>
      <c r="B759" s="15"/>
      <c r="C759" s="15"/>
      <c r="D759" s="15"/>
      <c r="E759" s="15"/>
      <c r="F759" s="305"/>
      <c r="G759" s="15"/>
      <c r="H759" s="15"/>
      <c r="I759" s="15"/>
      <c r="J759" s="15"/>
      <c r="K759" s="15"/>
      <c r="L759" s="15"/>
      <c r="M759" s="96"/>
      <c r="N759" s="15"/>
      <c r="O759" s="15"/>
      <c r="P759" s="15"/>
      <c r="Q759" s="15"/>
      <c r="R759" s="96"/>
    </row>
    <row r="760">
      <c r="A760" s="15"/>
      <c r="B760" s="15"/>
      <c r="C760" s="15"/>
      <c r="D760" s="15"/>
      <c r="E760" s="15"/>
      <c r="F760" s="305"/>
      <c r="G760" s="15"/>
      <c r="H760" s="15"/>
      <c r="I760" s="15"/>
      <c r="J760" s="15"/>
      <c r="K760" s="15"/>
      <c r="L760" s="15"/>
      <c r="M760" s="96"/>
      <c r="N760" s="15"/>
      <c r="O760" s="15"/>
      <c r="P760" s="15"/>
      <c r="Q760" s="15"/>
      <c r="R760" s="96"/>
    </row>
    <row r="761">
      <c r="A761" s="15"/>
      <c r="B761" s="15"/>
      <c r="C761" s="15"/>
      <c r="D761" s="15"/>
      <c r="E761" s="15"/>
      <c r="F761" s="305"/>
      <c r="G761" s="15"/>
      <c r="H761" s="15"/>
      <c r="I761" s="15"/>
      <c r="J761" s="15"/>
      <c r="K761" s="15"/>
      <c r="L761" s="15"/>
      <c r="M761" s="96"/>
      <c r="N761" s="15"/>
      <c r="O761" s="15"/>
      <c r="P761" s="15"/>
      <c r="Q761" s="15"/>
      <c r="R761" s="96"/>
    </row>
    <row r="762">
      <c r="A762" s="15"/>
      <c r="B762" s="15"/>
      <c r="C762" s="15"/>
      <c r="D762" s="15"/>
      <c r="E762" s="15"/>
      <c r="F762" s="305"/>
      <c r="G762" s="15"/>
      <c r="H762" s="15"/>
      <c r="I762" s="15"/>
      <c r="J762" s="15"/>
      <c r="K762" s="15"/>
      <c r="L762" s="15"/>
      <c r="M762" s="96"/>
      <c r="N762" s="15"/>
      <c r="O762" s="15"/>
      <c r="P762" s="15"/>
      <c r="Q762" s="15"/>
      <c r="R762" s="96"/>
    </row>
    <row r="763">
      <c r="A763" s="15"/>
      <c r="B763" s="15"/>
      <c r="C763" s="15"/>
      <c r="D763" s="15"/>
      <c r="E763" s="15"/>
      <c r="F763" s="305"/>
      <c r="G763" s="15"/>
      <c r="H763" s="15"/>
      <c r="I763" s="15"/>
      <c r="J763" s="15"/>
      <c r="K763" s="15"/>
      <c r="L763" s="15"/>
      <c r="M763" s="96"/>
      <c r="N763" s="15"/>
      <c r="O763" s="15"/>
      <c r="P763" s="15"/>
      <c r="Q763" s="15"/>
      <c r="R763" s="96"/>
    </row>
    <row r="764">
      <c r="A764" s="15"/>
      <c r="B764" s="15"/>
      <c r="C764" s="15"/>
      <c r="D764" s="15"/>
      <c r="E764" s="15"/>
      <c r="F764" s="305"/>
      <c r="G764" s="15"/>
      <c r="H764" s="15"/>
      <c r="I764" s="15"/>
      <c r="J764" s="15"/>
      <c r="K764" s="15"/>
      <c r="L764" s="15"/>
      <c r="M764" s="96"/>
      <c r="N764" s="15"/>
      <c r="O764" s="15"/>
      <c r="P764" s="15"/>
      <c r="Q764" s="15"/>
      <c r="R764" s="96"/>
    </row>
    <row r="765">
      <c r="A765" s="15"/>
      <c r="B765" s="15"/>
      <c r="C765" s="15"/>
      <c r="D765" s="15"/>
      <c r="E765" s="15"/>
      <c r="F765" s="305"/>
      <c r="G765" s="15"/>
      <c r="H765" s="15"/>
      <c r="I765" s="15"/>
      <c r="J765" s="15"/>
      <c r="K765" s="15"/>
      <c r="L765" s="15"/>
      <c r="M765" s="96"/>
      <c r="N765" s="15"/>
      <c r="O765" s="15"/>
      <c r="P765" s="15"/>
      <c r="Q765" s="15"/>
      <c r="R765" s="96"/>
    </row>
    <row r="766">
      <c r="A766" s="15"/>
      <c r="B766" s="15"/>
      <c r="C766" s="15"/>
      <c r="D766" s="15"/>
      <c r="E766" s="15"/>
      <c r="F766" s="305"/>
      <c r="G766" s="15"/>
      <c r="H766" s="15"/>
      <c r="I766" s="15"/>
      <c r="J766" s="15"/>
      <c r="K766" s="15"/>
      <c r="L766" s="15"/>
      <c r="M766" s="96"/>
      <c r="N766" s="15"/>
      <c r="O766" s="15"/>
      <c r="P766" s="15"/>
      <c r="Q766" s="15"/>
      <c r="R766" s="96"/>
    </row>
    <row r="767">
      <c r="A767" s="15"/>
      <c r="B767" s="15"/>
      <c r="C767" s="15"/>
      <c r="D767" s="15"/>
      <c r="E767" s="15"/>
      <c r="F767" s="305"/>
      <c r="G767" s="15"/>
      <c r="H767" s="15"/>
      <c r="I767" s="15"/>
      <c r="J767" s="15"/>
      <c r="K767" s="15"/>
      <c r="L767" s="15"/>
      <c r="M767" s="96"/>
      <c r="N767" s="15"/>
      <c r="O767" s="15"/>
      <c r="P767" s="15"/>
      <c r="Q767" s="15"/>
      <c r="R767" s="96"/>
    </row>
    <row r="768">
      <c r="A768" s="15"/>
      <c r="B768" s="15"/>
      <c r="C768" s="15"/>
      <c r="D768" s="15"/>
      <c r="E768" s="15"/>
      <c r="F768" s="305"/>
      <c r="G768" s="15"/>
      <c r="H768" s="15"/>
      <c r="I768" s="15"/>
      <c r="J768" s="15"/>
      <c r="K768" s="15"/>
      <c r="L768" s="15"/>
      <c r="M768" s="96"/>
      <c r="N768" s="15"/>
      <c r="O768" s="15"/>
      <c r="P768" s="15"/>
      <c r="Q768" s="15"/>
      <c r="R768" s="96"/>
    </row>
    <row r="769">
      <c r="A769" s="15"/>
      <c r="B769" s="15"/>
      <c r="C769" s="15"/>
      <c r="D769" s="15"/>
      <c r="E769" s="15"/>
      <c r="F769" s="305"/>
      <c r="G769" s="15"/>
      <c r="H769" s="15"/>
      <c r="I769" s="15"/>
      <c r="J769" s="15"/>
      <c r="K769" s="15"/>
      <c r="L769" s="15"/>
      <c r="M769" s="96"/>
      <c r="N769" s="15"/>
      <c r="O769" s="15"/>
      <c r="P769" s="15"/>
      <c r="Q769" s="15"/>
      <c r="R769" s="96"/>
    </row>
    <row r="770">
      <c r="A770" s="15"/>
      <c r="B770" s="15"/>
      <c r="C770" s="15"/>
      <c r="D770" s="15"/>
      <c r="E770" s="15"/>
      <c r="F770" s="305"/>
      <c r="G770" s="15"/>
      <c r="H770" s="15"/>
      <c r="I770" s="15"/>
      <c r="J770" s="15"/>
      <c r="K770" s="15"/>
      <c r="L770" s="15"/>
      <c r="M770" s="96"/>
      <c r="N770" s="15"/>
      <c r="O770" s="15"/>
      <c r="P770" s="15"/>
      <c r="Q770" s="15"/>
      <c r="R770" s="96"/>
    </row>
    <row r="771">
      <c r="A771" s="15"/>
      <c r="B771" s="15"/>
      <c r="C771" s="15"/>
      <c r="D771" s="15"/>
      <c r="E771" s="15"/>
      <c r="F771" s="305"/>
      <c r="G771" s="15"/>
      <c r="H771" s="15"/>
      <c r="I771" s="15"/>
      <c r="J771" s="15"/>
      <c r="K771" s="15"/>
      <c r="L771" s="15"/>
      <c r="M771" s="96"/>
      <c r="N771" s="15"/>
      <c r="O771" s="15"/>
      <c r="P771" s="15"/>
      <c r="Q771" s="15"/>
      <c r="R771" s="96"/>
    </row>
    <row r="772">
      <c r="A772" s="15"/>
      <c r="B772" s="15"/>
      <c r="C772" s="15"/>
      <c r="D772" s="15"/>
      <c r="E772" s="15"/>
      <c r="F772" s="305"/>
      <c r="G772" s="15"/>
      <c r="H772" s="15"/>
      <c r="I772" s="15"/>
      <c r="J772" s="15"/>
      <c r="K772" s="15"/>
      <c r="L772" s="15"/>
      <c r="M772" s="96"/>
      <c r="N772" s="15"/>
      <c r="O772" s="15"/>
      <c r="P772" s="15"/>
      <c r="Q772" s="15"/>
      <c r="R772" s="96"/>
    </row>
    <row r="773">
      <c r="A773" s="15"/>
      <c r="B773" s="15"/>
      <c r="C773" s="15"/>
      <c r="D773" s="15"/>
      <c r="E773" s="15"/>
      <c r="F773" s="305"/>
      <c r="G773" s="15"/>
      <c r="H773" s="15"/>
      <c r="I773" s="15"/>
      <c r="J773" s="15"/>
      <c r="K773" s="15"/>
      <c r="L773" s="15"/>
      <c r="M773" s="96"/>
      <c r="N773" s="15"/>
      <c r="O773" s="15"/>
      <c r="P773" s="15"/>
      <c r="Q773" s="15"/>
      <c r="R773" s="96"/>
    </row>
    <row r="774">
      <c r="A774" s="15"/>
      <c r="B774" s="15"/>
      <c r="C774" s="15"/>
      <c r="D774" s="15"/>
      <c r="E774" s="15"/>
      <c r="F774" s="305"/>
      <c r="G774" s="15"/>
      <c r="H774" s="15"/>
      <c r="I774" s="15"/>
      <c r="J774" s="15"/>
      <c r="K774" s="15"/>
      <c r="L774" s="15"/>
      <c r="M774" s="96"/>
      <c r="N774" s="15"/>
      <c r="O774" s="15"/>
      <c r="P774" s="15"/>
      <c r="Q774" s="15"/>
      <c r="R774" s="96"/>
    </row>
    <row r="775">
      <c r="A775" s="15"/>
      <c r="B775" s="15"/>
      <c r="C775" s="15"/>
      <c r="D775" s="15"/>
      <c r="E775" s="15"/>
      <c r="F775" s="305"/>
      <c r="G775" s="15"/>
      <c r="H775" s="15"/>
      <c r="I775" s="15"/>
      <c r="J775" s="15"/>
      <c r="K775" s="15"/>
      <c r="L775" s="15"/>
      <c r="M775" s="96"/>
      <c r="N775" s="15"/>
      <c r="O775" s="15"/>
      <c r="P775" s="15"/>
      <c r="Q775" s="15"/>
      <c r="R775" s="96"/>
    </row>
    <row r="776">
      <c r="A776" s="15"/>
      <c r="B776" s="15"/>
      <c r="C776" s="15"/>
      <c r="D776" s="15"/>
      <c r="E776" s="15"/>
      <c r="F776" s="305"/>
      <c r="G776" s="15"/>
      <c r="H776" s="15"/>
      <c r="I776" s="15"/>
      <c r="J776" s="15"/>
      <c r="K776" s="15"/>
      <c r="L776" s="15"/>
      <c r="M776" s="96"/>
      <c r="N776" s="15"/>
      <c r="O776" s="15"/>
      <c r="P776" s="15"/>
      <c r="Q776" s="15"/>
      <c r="R776" s="96"/>
    </row>
    <row r="777">
      <c r="A777" s="15"/>
      <c r="B777" s="15"/>
      <c r="C777" s="15"/>
      <c r="D777" s="15"/>
      <c r="E777" s="15"/>
      <c r="F777" s="305"/>
      <c r="G777" s="15"/>
      <c r="H777" s="15"/>
      <c r="I777" s="15"/>
      <c r="J777" s="15"/>
      <c r="K777" s="15"/>
      <c r="L777" s="15"/>
      <c r="M777" s="96"/>
      <c r="N777" s="15"/>
      <c r="O777" s="15"/>
      <c r="P777" s="15"/>
      <c r="Q777" s="15"/>
      <c r="R777" s="96"/>
    </row>
    <row r="778">
      <c r="A778" s="15"/>
      <c r="B778" s="15"/>
      <c r="C778" s="15"/>
      <c r="D778" s="15"/>
      <c r="E778" s="15"/>
      <c r="F778" s="305"/>
      <c r="G778" s="15"/>
      <c r="H778" s="15"/>
      <c r="I778" s="15"/>
      <c r="J778" s="15"/>
      <c r="K778" s="15"/>
      <c r="L778" s="15"/>
      <c r="M778" s="96"/>
      <c r="N778" s="15"/>
      <c r="O778" s="15"/>
      <c r="P778" s="15"/>
      <c r="Q778" s="15"/>
      <c r="R778" s="96"/>
    </row>
    <row r="779">
      <c r="A779" s="15"/>
      <c r="B779" s="15"/>
      <c r="C779" s="15"/>
      <c r="D779" s="15"/>
      <c r="E779" s="15"/>
      <c r="F779" s="305"/>
      <c r="G779" s="15"/>
      <c r="H779" s="15"/>
      <c r="I779" s="15"/>
      <c r="J779" s="15"/>
      <c r="K779" s="15"/>
      <c r="L779" s="15"/>
      <c r="M779" s="96"/>
      <c r="N779" s="15"/>
      <c r="O779" s="15"/>
      <c r="P779" s="15"/>
      <c r="Q779" s="15"/>
      <c r="R779" s="96"/>
    </row>
    <row r="780">
      <c r="A780" s="15"/>
      <c r="B780" s="15"/>
      <c r="C780" s="15"/>
      <c r="D780" s="15"/>
      <c r="E780" s="15"/>
      <c r="F780" s="305"/>
      <c r="G780" s="15"/>
      <c r="H780" s="15"/>
      <c r="I780" s="15"/>
      <c r="J780" s="15"/>
      <c r="K780" s="15"/>
      <c r="L780" s="15"/>
      <c r="M780" s="96"/>
      <c r="N780" s="15"/>
      <c r="O780" s="15"/>
      <c r="P780" s="15"/>
      <c r="Q780" s="15"/>
      <c r="R780" s="96"/>
    </row>
    <row r="781">
      <c r="A781" s="15"/>
      <c r="B781" s="15"/>
      <c r="C781" s="15"/>
      <c r="D781" s="15"/>
      <c r="E781" s="15"/>
      <c r="F781" s="305"/>
      <c r="G781" s="15"/>
      <c r="H781" s="15"/>
      <c r="I781" s="15"/>
      <c r="J781" s="15"/>
      <c r="K781" s="15"/>
      <c r="L781" s="15"/>
      <c r="M781" s="96"/>
      <c r="N781" s="15"/>
      <c r="O781" s="15"/>
      <c r="P781" s="15"/>
      <c r="Q781" s="15"/>
      <c r="R781" s="96"/>
    </row>
    <row r="782">
      <c r="A782" s="15"/>
      <c r="B782" s="15"/>
      <c r="C782" s="15"/>
      <c r="D782" s="15"/>
      <c r="E782" s="15"/>
      <c r="F782" s="305"/>
      <c r="G782" s="15"/>
      <c r="H782" s="15"/>
      <c r="I782" s="15"/>
      <c r="J782" s="15"/>
      <c r="K782" s="15"/>
      <c r="L782" s="15"/>
      <c r="M782" s="96"/>
      <c r="N782" s="15"/>
      <c r="O782" s="15"/>
      <c r="P782" s="15"/>
      <c r="Q782" s="15"/>
      <c r="R782" s="96"/>
    </row>
    <row r="783">
      <c r="A783" s="15"/>
      <c r="B783" s="15"/>
      <c r="C783" s="15"/>
      <c r="D783" s="15"/>
      <c r="E783" s="15"/>
      <c r="F783" s="305"/>
      <c r="G783" s="15"/>
      <c r="H783" s="15"/>
      <c r="I783" s="15"/>
      <c r="J783" s="15"/>
      <c r="K783" s="15"/>
      <c r="L783" s="15"/>
      <c r="M783" s="96"/>
      <c r="N783" s="15"/>
      <c r="O783" s="15"/>
      <c r="P783" s="15"/>
      <c r="Q783" s="15"/>
      <c r="R783" s="96"/>
    </row>
    <row r="784">
      <c r="A784" s="15"/>
      <c r="B784" s="15"/>
      <c r="C784" s="15"/>
      <c r="D784" s="15"/>
      <c r="E784" s="15"/>
      <c r="F784" s="305"/>
      <c r="G784" s="15"/>
      <c r="H784" s="15"/>
      <c r="I784" s="15"/>
      <c r="J784" s="15"/>
      <c r="K784" s="15"/>
      <c r="L784" s="15"/>
      <c r="M784" s="96"/>
      <c r="N784" s="15"/>
      <c r="O784" s="15"/>
      <c r="P784" s="15"/>
      <c r="Q784" s="15"/>
      <c r="R784" s="96"/>
    </row>
    <row r="785">
      <c r="A785" s="15"/>
      <c r="B785" s="15"/>
      <c r="C785" s="15"/>
      <c r="D785" s="15"/>
      <c r="E785" s="15"/>
      <c r="F785" s="305"/>
      <c r="G785" s="15"/>
      <c r="H785" s="15"/>
      <c r="I785" s="15"/>
      <c r="J785" s="15"/>
      <c r="K785" s="15"/>
      <c r="L785" s="15"/>
      <c r="M785" s="96"/>
      <c r="N785" s="15"/>
      <c r="O785" s="15"/>
      <c r="P785" s="15"/>
      <c r="Q785" s="15"/>
      <c r="R785" s="96"/>
    </row>
    <row r="786">
      <c r="A786" s="15"/>
      <c r="B786" s="15"/>
      <c r="C786" s="15"/>
      <c r="D786" s="15"/>
      <c r="E786" s="15"/>
      <c r="F786" s="305"/>
      <c r="G786" s="15"/>
      <c r="H786" s="15"/>
      <c r="I786" s="15"/>
      <c r="J786" s="15"/>
      <c r="K786" s="15"/>
      <c r="L786" s="15"/>
      <c r="M786" s="96"/>
      <c r="N786" s="15"/>
      <c r="O786" s="15"/>
      <c r="P786" s="15"/>
      <c r="Q786" s="15"/>
      <c r="R786" s="96"/>
    </row>
    <row r="787">
      <c r="A787" s="15"/>
      <c r="B787" s="15"/>
      <c r="C787" s="15"/>
      <c r="D787" s="15"/>
      <c r="E787" s="15"/>
      <c r="F787" s="305"/>
      <c r="G787" s="15"/>
      <c r="H787" s="15"/>
      <c r="I787" s="15"/>
      <c r="J787" s="15"/>
      <c r="K787" s="15"/>
      <c r="L787" s="15"/>
      <c r="M787" s="96"/>
      <c r="N787" s="15"/>
      <c r="O787" s="15"/>
      <c r="P787" s="15"/>
      <c r="Q787" s="15"/>
      <c r="R787" s="96"/>
    </row>
    <row r="788">
      <c r="A788" s="15"/>
      <c r="B788" s="15"/>
      <c r="C788" s="15"/>
      <c r="D788" s="15"/>
      <c r="E788" s="15"/>
      <c r="F788" s="305"/>
      <c r="G788" s="15"/>
      <c r="H788" s="15"/>
      <c r="I788" s="15"/>
      <c r="J788" s="15"/>
      <c r="K788" s="15"/>
      <c r="L788" s="15"/>
      <c r="M788" s="96"/>
      <c r="N788" s="15"/>
      <c r="O788" s="15"/>
      <c r="P788" s="15"/>
      <c r="Q788" s="15"/>
      <c r="R788" s="96"/>
    </row>
    <row r="789">
      <c r="A789" s="15"/>
      <c r="B789" s="15"/>
      <c r="C789" s="15"/>
      <c r="D789" s="15"/>
      <c r="E789" s="15"/>
      <c r="F789" s="305"/>
      <c r="G789" s="15"/>
      <c r="H789" s="15"/>
      <c r="I789" s="15"/>
      <c r="J789" s="15"/>
      <c r="K789" s="15"/>
      <c r="L789" s="15"/>
      <c r="M789" s="96"/>
      <c r="N789" s="15"/>
      <c r="O789" s="15"/>
      <c r="P789" s="15"/>
      <c r="Q789" s="15"/>
      <c r="R789" s="96"/>
    </row>
    <row r="790">
      <c r="A790" s="15"/>
      <c r="B790" s="15"/>
      <c r="C790" s="15"/>
      <c r="D790" s="15"/>
      <c r="E790" s="15"/>
      <c r="F790" s="305"/>
      <c r="G790" s="15"/>
      <c r="H790" s="15"/>
      <c r="I790" s="15"/>
      <c r="J790" s="15"/>
      <c r="K790" s="15"/>
      <c r="L790" s="15"/>
      <c r="M790" s="96"/>
      <c r="N790" s="15"/>
      <c r="O790" s="15"/>
      <c r="P790" s="15"/>
      <c r="Q790" s="15"/>
      <c r="R790" s="96"/>
    </row>
    <row r="791">
      <c r="A791" s="15"/>
      <c r="B791" s="15"/>
      <c r="C791" s="15"/>
      <c r="D791" s="15"/>
      <c r="E791" s="15"/>
      <c r="F791" s="305"/>
      <c r="G791" s="15"/>
      <c r="H791" s="15"/>
      <c r="I791" s="15"/>
      <c r="J791" s="15"/>
      <c r="K791" s="15"/>
      <c r="L791" s="15"/>
      <c r="M791" s="96"/>
      <c r="N791" s="15"/>
      <c r="O791" s="15"/>
      <c r="P791" s="15"/>
      <c r="Q791" s="15"/>
      <c r="R791" s="96"/>
    </row>
    <row r="792">
      <c r="A792" s="15"/>
      <c r="B792" s="15"/>
      <c r="C792" s="15"/>
      <c r="D792" s="15"/>
      <c r="E792" s="15"/>
      <c r="F792" s="305"/>
      <c r="G792" s="15"/>
      <c r="H792" s="15"/>
      <c r="I792" s="15"/>
      <c r="J792" s="15"/>
      <c r="K792" s="15"/>
      <c r="L792" s="15"/>
      <c r="M792" s="96"/>
      <c r="N792" s="15"/>
      <c r="O792" s="15"/>
      <c r="P792" s="15"/>
      <c r="Q792" s="15"/>
      <c r="R792" s="96"/>
    </row>
    <row r="793">
      <c r="A793" s="15"/>
      <c r="B793" s="15"/>
      <c r="C793" s="15"/>
      <c r="D793" s="15"/>
      <c r="E793" s="15"/>
      <c r="F793" s="305"/>
      <c r="G793" s="15"/>
      <c r="H793" s="15"/>
      <c r="I793" s="15"/>
      <c r="J793" s="15"/>
      <c r="K793" s="15"/>
      <c r="L793" s="15"/>
      <c r="M793" s="96"/>
      <c r="N793" s="15"/>
      <c r="O793" s="15"/>
      <c r="P793" s="15"/>
      <c r="Q793" s="15"/>
      <c r="R793" s="96"/>
    </row>
    <row r="794">
      <c r="A794" s="15"/>
      <c r="B794" s="15"/>
      <c r="C794" s="15"/>
      <c r="D794" s="15"/>
      <c r="E794" s="15"/>
      <c r="F794" s="305"/>
      <c r="G794" s="15"/>
      <c r="H794" s="15"/>
      <c r="I794" s="15"/>
      <c r="J794" s="15"/>
      <c r="K794" s="15"/>
      <c r="L794" s="15"/>
      <c r="M794" s="96"/>
      <c r="N794" s="15"/>
      <c r="O794" s="15"/>
      <c r="P794" s="15"/>
      <c r="Q794" s="15"/>
      <c r="R794" s="96"/>
    </row>
    <row r="795">
      <c r="A795" s="15"/>
      <c r="B795" s="15"/>
      <c r="C795" s="15"/>
      <c r="D795" s="15"/>
      <c r="E795" s="15"/>
      <c r="F795" s="305"/>
      <c r="G795" s="15"/>
      <c r="H795" s="15"/>
      <c r="I795" s="15"/>
      <c r="J795" s="15"/>
      <c r="K795" s="15"/>
      <c r="L795" s="15"/>
      <c r="M795" s="96"/>
      <c r="N795" s="15"/>
      <c r="O795" s="15"/>
      <c r="P795" s="15"/>
      <c r="Q795" s="15"/>
      <c r="R795" s="96"/>
    </row>
    <row r="796">
      <c r="A796" s="15"/>
      <c r="B796" s="15"/>
      <c r="C796" s="15"/>
      <c r="D796" s="15"/>
      <c r="E796" s="15"/>
      <c r="F796" s="305"/>
      <c r="G796" s="15"/>
      <c r="H796" s="15"/>
      <c r="I796" s="15"/>
      <c r="J796" s="15"/>
      <c r="K796" s="15"/>
      <c r="L796" s="15"/>
      <c r="M796" s="96"/>
      <c r="N796" s="15"/>
      <c r="O796" s="15"/>
      <c r="P796" s="15"/>
      <c r="Q796" s="15"/>
      <c r="R796" s="96"/>
    </row>
    <row r="797">
      <c r="A797" s="15"/>
      <c r="B797" s="15"/>
      <c r="C797" s="15"/>
      <c r="D797" s="15"/>
      <c r="E797" s="15"/>
      <c r="F797" s="305"/>
      <c r="G797" s="15"/>
      <c r="H797" s="15"/>
      <c r="I797" s="15"/>
      <c r="J797" s="15"/>
      <c r="K797" s="15"/>
      <c r="L797" s="15"/>
      <c r="M797" s="96"/>
      <c r="N797" s="15"/>
      <c r="O797" s="15"/>
      <c r="P797" s="15"/>
      <c r="Q797" s="15"/>
      <c r="R797" s="96"/>
    </row>
    <row r="798">
      <c r="A798" s="15"/>
      <c r="B798" s="15"/>
      <c r="C798" s="15"/>
      <c r="D798" s="15"/>
      <c r="E798" s="15"/>
      <c r="F798" s="305"/>
      <c r="G798" s="15"/>
      <c r="H798" s="15"/>
      <c r="I798" s="15"/>
      <c r="J798" s="15"/>
      <c r="K798" s="15"/>
      <c r="L798" s="15"/>
      <c r="M798" s="96"/>
      <c r="N798" s="15"/>
      <c r="O798" s="15"/>
      <c r="P798" s="15"/>
      <c r="Q798" s="15"/>
      <c r="R798" s="96"/>
    </row>
    <row r="799">
      <c r="A799" s="15"/>
      <c r="B799" s="15"/>
      <c r="C799" s="15"/>
      <c r="D799" s="15"/>
      <c r="E799" s="15"/>
      <c r="F799" s="305"/>
      <c r="G799" s="15"/>
      <c r="H799" s="15"/>
      <c r="I799" s="15"/>
      <c r="J799" s="15"/>
      <c r="K799" s="15"/>
      <c r="L799" s="15"/>
      <c r="M799" s="96"/>
      <c r="N799" s="15"/>
      <c r="O799" s="15"/>
      <c r="P799" s="15"/>
      <c r="Q799" s="15"/>
      <c r="R799" s="96"/>
    </row>
    <row r="800">
      <c r="A800" s="15"/>
      <c r="B800" s="15"/>
      <c r="C800" s="15"/>
      <c r="D800" s="15"/>
      <c r="E800" s="15"/>
      <c r="F800" s="305"/>
      <c r="G800" s="15"/>
      <c r="H800" s="15"/>
      <c r="I800" s="15"/>
      <c r="J800" s="15"/>
      <c r="K800" s="15"/>
      <c r="L800" s="15"/>
      <c r="M800" s="96"/>
      <c r="N800" s="15"/>
      <c r="O800" s="15"/>
      <c r="P800" s="15"/>
      <c r="Q800" s="15"/>
      <c r="R800" s="96"/>
    </row>
    <row r="801">
      <c r="A801" s="15"/>
      <c r="B801" s="15"/>
      <c r="C801" s="15"/>
      <c r="D801" s="15"/>
      <c r="E801" s="15"/>
      <c r="F801" s="305"/>
      <c r="G801" s="15"/>
      <c r="H801" s="15"/>
      <c r="I801" s="15"/>
      <c r="J801" s="15"/>
      <c r="K801" s="15"/>
      <c r="L801" s="15"/>
      <c r="M801" s="96"/>
      <c r="N801" s="15"/>
      <c r="O801" s="15"/>
      <c r="P801" s="15"/>
      <c r="Q801" s="15"/>
      <c r="R801" s="96"/>
    </row>
    <row r="802">
      <c r="A802" s="15"/>
      <c r="B802" s="15"/>
      <c r="C802" s="15"/>
      <c r="D802" s="15"/>
      <c r="E802" s="15"/>
      <c r="F802" s="305"/>
      <c r="G802" s="15"/>
      <c r="H802" s="15"/>
      <c r="I802" s="15"/>
      <c r="J802" s="15"/>
      <c r="K802" s="15"/>
      <c r="L802" s="15"/>
      <c r="M802" s="96"/>
      <c r="N802" s="15"/>
      <c r="O802" s="15"/>
      <c r="P802" s="15"/>
      <c r="Q802" s="15"/>
      <c r="R802" s="96"/>
    </row>
    <row r="803">
      <c r="A803" s="15"/>
      <c r="B803" s="15"/>
      <c r="C803" s="15"/>
      <c r="D803" s="15"/>
      <c r="E803" s="15"/>
      <c r="F803" s="305"/>
      <c r="G803" s="15"/>
      <c r="H803" s="15"/>
      <c r="I803" s="15"/>
      <c r="J803" s="15"/>
      <c r="K803" s="15"/>
      <c r="L803" s="15"/>
      <c r="M803" s="96"/>
      <c r="N803" s="15"/>
      <c r="O803" s="15"/>
      <c r="P803" s="15"/>
      <c r="Q803" s="15"/>
      <c r="R803" s="96"/>
    </row>
    <row r="804">
      <c r="A804" s="15"/>
      <c r="B804" s="15"/>
      <c r="C804" s="15"/>
      <c r="D804" s="15"/>
      <c r="E804" s="15"/>
      <c r="F804" s="305"/>
      <c r="G804" s="15"/>
      <c r="H804" s="15"/>
      <c r="I804" s="15"/>
      <c r="J804" s="15"/>
      <c r="K804" s="15"/>
      <c r="L804" s="15"/>
      <c r="M804" s="96"/>
      <c r="N804" s="15"/>
      <c r="O804" s="15"/>
      <c r="P804" s="15"/>
      <c r="Q804" s="15"/>
      <c r="R804" s="96"/>
    </row>
    <row r="805">
      <c r="A805" s="15"/>
      <c r="B805" s="15"/>
      <c r="C805" s="15"/>
      <c r="D805" s="15"/>
      <c r="E805" s="15"/>
      <c r="F805" s="305"/>
      <c r="G805" s="15"/>
      <c r="H805" s="15"/>
      <c r="I805" s="15"/>
      <c r="J805" s="15"/>
      <c r="K805" s="15"/>
      <c r="L805" s="15"/>
      <c r="M805" s="96"/>
      <c r="N805" s="15"/>
      <c r="O805" s="15"/>
      <c r="P805" s="15"/>
      <c r="Q805" s="15"/>
      <c r="R805" s="96"/>
    </row>
    <row r="806">
      <c r="A806" s="15"/>
      <c r="B806" s="15"/>
      <c r="C806" s="15"/>
      <c r="D806" s="15"/>
      <c r="E806" s="15"/>
      <c r="F806" s="305"/>
      <c r="G806" s="15"/>
      <c r="H806" s="15"/>
      <c r="I806" s="15"/>
      <c r="J806" s="15"/>
      <c r="K806" s="15"/>
      <c r="L806" s="15"/>
      <c r="M806" s="96"/>
      <c r="N806" s="15"/>
      <c r="O806" s="15"/>
      <c r="P806" s="15"/>
      <c r="Q806" s="15"/>
      <c r="R806" s="96"/>
    </row>
    <row r="807">
      <c r="A807" s="15"/>
      <c r="B807" s="15"/>
      <c r="C807" s="15"/>
      <c r="D807" s="15"/>
      <c r="E807" s="15"/>
      <c r="F807" s="305"/>
      <c r="G807" s="15"/>
      <c r="H807" s="15"/>
      <c r="I807" s="15"/>
      <c r="J807" s="15"/>
      <c r="K807" s="15"/>
      <c r="L807" s="15"/>
      <c r="M807" s="96"/>
      <c r="N807" s="15"/>
      <c r="O807" s="15"/>
      <c r="P807" s="15"/>
      <c r="Q807" s="15"/>
      <c r="R807" s="96"/>
    </row>
    <row r="808">
      <c r="A808" s="15"/>
      <c r="B808" s="15"/>
      <c r="C808" s="15"/>
      <c r="D808" s="15"/>
      <c r="E808" s="15"/>
      <c r="F808" s="305"/>
      <c r="G808" s="15"/>
      <c r="H808" s="15"/>
      <c r="I808" s="15"/>
      <c r="J808" s="15"/>
      <c r="K808" s="15"/>
      <c r="L808" s="15"/>
      <c r="M808" s="96"/>
      <c r="N808" s="15"/>
      <c r="O808" s="15"/>
      <c r="P808" s="15"/>
      <c r="Q808" s="15"/>
      <c r="R808" s="96"/>
    </row>
    <row r="809">
      <c r="A809" s="15"/>
      <c r="B809" s="15"/>
      <c r="C809" s="15"/>
      <c r="D809" s="15"/>
      <c r="E809" s="15"/>
      <c r="F809" s="305"/>
      <c r="G809" s="15"/>
      <c r="H809" s="15"/>
      <c r="I809" s="15"/>
      <c r="J809" s="15"/>
      <c r="K809" s="15"/>
      <c r="L809" s="15"/>
      <c r="M809" s="96"/>
      <c r="N809" s="15"/>
      <c r="O809" s="15"/>
      <c r="P809" s="15"/>
      <c r="Q809" s="15"/>
      <c r="R809" s="96"/>
    </row>
    <row r="810">
      <c r="A810" s="15"/>
      <c r="B810" s="15"/>
      <c r="C810" s="15"/>
      <c r="D810" s="15"/>
      <c r="E810" s="15"/>
      <c r="F810" s="305"/>
      <c r="G810" s="15"/>
      <c r="H810" s="15"/>
      <c r="I810" s="15"/>
      <c r="J810" s="15"/>
      <c r="K810" s="15"/>
      <c r="L810" s="15"/>
      <c r="M810" s="96"/>
      <c r="N810" s="15"/>
      <c r="O810" s="15"/>
      <c r="P810" s="15"/>
      <c r="Q810" s="15"/>
      <c r="R810" s="96"/>
    </row>
    <row r="811">
      <c r="A811" s="15"/>
      <c r="B811" s="15"/>
      <c r="C811" s="15"/>
      <c r="D811" s="15"/>
      <c r="E811" s="15"/>
      <c r="F811" s="305"/>
      <c r="G811" s="15"/>
      <c r="H811" s="15"/>
      <c r="I811" s="15"/>
      <c r="J811" s="15"/>
      <c r="K811" s="15"/>
      <c r="L811" s="15"/>
      <c r="M811" s="96"/>
      <c r="N811" s="15"/>
      <c r="O811" s="15"/>
      <c r="P811" s="15"/>
      <c r="Q811" s="15"/>
      <c r="R811" s="96"/>
    </row>
    <row r="812">
      <c r="A812" s="15"/>
      <c r="B812" s="15"/>
      <c r="C812" s="15"/>
      <c r="D812" s="15"/>
      <c r="E812" s="15"/>
      <c r="F812" s="305"/>
      <c r="G812" s="15"/>
      <c r="H812" s="15"/>
      <c r="I812" s="15"/>
      <c r="J812" s="15"/>
      <c r="K812" s="15"/>
      <c r="L812" s="15"/>
      <c r="M812" s="96"/>
      <c r="N812" s="15"/>
      <c r="O812" s="15"/>
      <c r="P812" s="15"/>
      <c r="Q812" s="15"/>
      <c r="R812" s="96"/>
    </row>
    <row r="813">
      <c r="A813" s="15"/>
      <c r="B813" s="15"/>
      <c r="C813" s="15"/>
      <c r="D813" s="15"/>
      <c r="E813" s="15"/>
      <c r="F813" s="305"/>
      <c r="G813" s="15"/>
      <c r="H813" s="15"/>
      <c r="I813" s="15"/>
      <c r="J813" s="15"/>
      <c r="K813" s="15"/>
      <c r="L813" s="15"/>
      <c r="M813" s="96"/>
      <c r="N813" s="15"/>
      <c r="O813" s="15"/>
      <c r="P813" s="15"/>
      <c r="Q813" s="15"/>
      <c r="R813" s="96"/>
    </row>
    <row r="814">
      <c r="A814" s="15"/>
      <c r="B814" s="15"/>
      <c r="C814" s="15"/>
      <c r="D814" s="15"/>
      <c r="E814" s="15"/>
      <c r="F814" s="305"/>
      <c r="G814" s="15"/>
      <c r="H814" s="15"/>
      <c r="I814" s="15"/>
      <c r="J814" s="15"/>
      <c r="K814" s="15"/>
      <c r="L814" s="15"/>
      <c r="M814" s="96"/>
      <c r="N814" s="15"/>
      <c r="O814" s="15"/>
      <c r="P814" s="15"/>
      <c r="Q814" s="15"/>
      <c r="R814" s="96"/>
    </row>
    <row r="815">
      <c r="A815" s="15"/>
      <c r="B815" s="15"/>
      <c r="C815" s="15"/>
      <c r="D815" s="15"/>
      <c r="E815" s="15"/>
      <c r="F815" s="305"/>
      <c r="G815" s="15"/>
      <c r="H815" s="15"/>
      <c r="I815" s="15"/>
      <c r="J815" s="15"/>
      <c r="K815" s="15"/>
      <c r="L815" s="15"/>
      <c r="M815" s="96"/>
      <c r="N815" s="15"/>
      <c r="O815" s="15"/>
      <c r="P815" s="15"/>
      <c r="Q815" s="15"/>
      <c r="R815" s="96"/>
    </row>
    <row r="816">
      <c r="A816" s="15"/>
      <c r="B816" s="15"/>
      <c r="C816" s="15"/>
      <c r="D816" s="15"/>
      <c r="E816" s="15"/>
      <c r="F816" s="305"/>
      <c r="G816" s="15"/>
      <c r="H816" s="15"/>
      <c r="I816" s="15"/>
      <c r="J816" s="15"/>
      <c r="K816" s="15"/>
      <c r="L816" s="15"/>
      <c r="M816" s="96"/>
      <c r="N816" s="15"/>
      <c r="O816" s="15"/>
      <c r="P816" s="15"/>
      <c r="Q816" s="15"/>
      <c r="R816" s="96"/>
    </row>
    <row r="817">
      <c r="A817" s="15"/>
      <c r="B817" s="15"/>
      <c r="C817" s="15"/>
      <c r="D817" s="15"/>
      <c r="E817" s="15"/>
      <c r="F817" s="305"/>
      <c r="G817" s="15"/>
      <c r="H817" s="15"/>
      <c r="I817" s="15"/>
      <c r="J817" s="15"/>
      <c r="K817" s="15"/>
      <c r="L817" s="15"/>
      <c r="M817" s="96"/>
      <c r="N817" s="15"/>
      <c r="O817" s="15"/>
      <c r="P817" s="15"/>
      <c r="Q817" s="15"/>
      <c r="R817" s="96"/>
    </row>
    <row r="818">
      <c r="A818" s="15"/>
      <c r="B818" s="15"/>
      <c r="C818" s="15"/>
      <c r="D818" s="15"/>
      <c r="E818" s="15"/>
      <c r="F818" s="305"/>
      <c r="G818" s="15"/>
      <c r="H818" s="15"/>
      <c r="I818" s="15"/>
      <c r="J818" s="15"/>
      <c r="K818" s="15"/>
      <c r="L818" s="15"/>
      <c r="M818" s="96"/>
      <c r="N818" s="15"/>
      <c r="O818" s="15"/>
      <c r="P818" s="15"/>
      <c r="Q818" s="15"/>
      <c r="R818" s="96"/>
    </row>
    <row r="819">
      <c r="A819" s="15"/>
      <c r="B819" s="15"/>
      <c r="C819" s="15"/>
      <c r="D819" s="15"/>
      <c r="E819" s="15"/>
      <c r="F819" s="305"/>
      <c r="G819" s="15"/>
      <c r="H819" s="15"/>
      <c r="I819" s="15"/>
      <c r="J819" s="15"/>
      <c r="K819" s="15"/>
      <c r="L819" s="15"/>
      <c r="M819" s="96"/>
      <c r="N819" s="15"/>
      <c r="O819" s="15"/>
      <c r="P819" s="15"/>
      <c r="Q819" s="15"/>
      <c r="R819" s="96"/>
    </row>
    <row r="820">
      <c r="A820" s="15"/>
      <c r="B820" s="15"/>
      <c r="C820" s="15"/>
      <c r="D820" s="15"/>
      <c r="E820" s="15"/>
      <c r="F820" s="305"/>
      <c r="G820" s="15"/>
      <c r="H820" s="15"/>
      <c r="I820" s="15"/>
      <c r="J820" s="15"/>
      <c r="K820" s="15"/>
      <c r="L820" s="15"/>
      <c r="M820" s="96"/>
      <c r="N820" s="15"/>
      <c r="O820" s="15"/>
      <c r="P820" s="15"/>
      <c r="Q820" s="15"/>
      <c r="R820" s="96"/>
    </row>
    <row r="821">
      <c r="A821" s="15"/>
      <c r="B821" s="15"/>
      <c r="C821" s="15"/>
      <c r="D821" s="15"/>
      <c r="E821" s="15"/>
      <c r="F821" s="305"/>
      <c r="G821" s="15"/>
      <c r="H821" s="15"/>
      <c r="I821" s="15"/>
      <c r="J821" s="15"/>
      <c r="K821" s="15"/>
      <c r="L821" s="15"/>
      <c r="M821" s="96"/>
      <c r="N821" s="15"/>
      <c r="O821" s="15"/>
      <c r="P821" s="15"/>
      <c r="Q821" s="15"/>
      <c r="R821" s="96"/>
    </row>
    <row r="822">
      <c r="A822" s="15"/>
      <c r="B822" s="15"/>
      <c r="C822" s="15"/>
      <c r="D822" s="15"/>
      <c r="E822" s="15"/>
      <c r="F822" s="305"/>
      <c r="G822" s="15"/>
      <c r="H822" s="15"/>
      <c r="I822" s="15"/>
      <c r="J822" s="15"/>
      <c r="K822" s="15"/>
      <c r="L822" s="15"/>
      <c r="M822" s="96"/>
      <c r="N822" s="15"/>
      <c r="O822" s="15"/>
      <c r="P822" s="15"/>
      <c r="Q822" s="15"/>
      <c r="R822" s="96"/>
    </row>
    <row r="823">
      <c r="A823" s="15"/>
      <c r="B823" s="15"/>
      <c r="C823" s="15"/>
      <c r="D823" s="15"/>
      <c r="E823" s="15"/>
      <c r="F823" s="305"/>
      <c r="G823" s="15"/>
      <c r="H823" s="15"/>
      <c r="I823" s="15"/>
      <c r="J823" s="15"/>
      <c r="K823" s="15"/>
      <c r="L823" s="15"/>
      <c r="M823" s="96"/>
      <c r="N823" s="15"/>
      <c r="O823" s="15"/>
      <c r="P823" s="15"/>
      <c r="Q823" s="15"/>
      <c r="R823" s="96"/>
    </row>
    <row r="824">
      <c r="A824" s="15"/>
      <c r="B824" s="15"/>
      <c r="C824" s="15"/>
      <c r="D824" s="15"/>
      <c r="E824" s="15"/>
      <c r="F824" s="305"/>
      <c r="G824" s="15"/>
      <c r="H824" s="15"/>
      <c r="I824" s="15"/>
      <c r="J824" s="15"/>
      <c r="K824" s="15"/>
      <c r="L824" s="15"/>
      <c r="M824" s="96"/>
      <c r="N824" s="15"/>
      <c r="O824" s="15"/>
      <c r="P824" s="15"/>
      <c r="Q824" s="15"/>
      <c r="R824" s="96"/>
    </row>
    <row r="825">
      <c r="A825" s="15"/>
      <c r="B825" s="15"/>
      <c r="C825" s="15"/>
      <c r="D825" s="15"/>
      <c r="E825" s="15"/>
      <c r="F825" s="305"/>
      <c r="G825" s="15"/>
      <c r="H825" s="15"/>
      <c r="I825" s="15"/>
      <c r="J825" s="15"/>
      <c r="K825" s="15"/>
      <c r="L825" s="15"/>
      <c r="M825" s="96"/>
      <c r="N825" s="15"/>
      <c r="O825" s="15"/>
      <c r="P825" s="15"/>
      <c r="Q825" s="15"/>
      <c r="R825" s="96"/>
    </row>
    <row r="826">
      <c r="A826" s="15"/>
      <c r="B826" s="15"/>
      <c r="C826" s="15"/>
      <c r="D826" s="15"/>
      <c r="E826" s="15"/>
      <c r="F826" s="305"/>
      <c r="G826" s="15"/>
      <c r="H826" s="15"/>
      <c r="I826" s="15"/>
      <c r="J826" s="15"/>
      <c r="K826" s="15"/>
      <c r="L826" s="15"/>
      <c r="M826" s="96"/>
      <c r="N826" s="15"/>
      <c r="O826" s="15"/>
      <c r="P826" s="15"/>
      <c r="Q826" s="15"/>
      <c r="R826" s="96"/>
    </row>
    <row r="827">
      <c r="A827" s="15"/>
      <c r="B827" s="15"/>
      <c r="C827" s="15"/>
      <c r="D827" s="15"/>
      <c r="E827" s="15"/>
      <c r="F827" s="305"/>
      <c r="G827" s="15"/>
      <c r="H827" s="15"/>
      <c r="I827" s="15"/>
      <c r="J827" s="15"/>
      <c r="K827" s="15"/>
      <c r="L827" s="15"/>
      <c r="M827" s="96"/>
      <c r="N827" s="15"/>
      <c r="O827" s="15"/>
      <c r="P827" s="15"/>
      <c r="Q827" s="15"/>
      <c r="R827" s="96"/>
    </row>
    <row r="828">
      <c r="A828" s="15"/>
      <c r="B828" s="15"/>
      <c r="C828" s="15"/>
      <c r="D828" s="15"/>
      <c r="E828" s="15"/>
      <c r="F828" s="305"/>
      <c r="G828" s="15"/>
      <c r="H828" s="15"/>
      <c r="I828" s="15"/>
      <c r="J828" s="15"/>
      <c r="K828" s="15"/>
      <c r="L828" s="15"/>
      <c r="M828" s="96"/>
      <c r="N828" s="15"/>
      <c r="O828" s="15"/>
      <c r="P828" s="15"/>
      <c r="Q828" s="15"/>
      <c r="R828" s="96"/>
    </row>
    <row r="829">
      <c r="A829" s="15"/>
      <c r="B829" s="15"/>
      <c r="C829" s="15"/>
      <c r="D829" s="15"/>
      <c r="E829" s="15"/>
      <c r="F829" s="305"/>
      <c r="G829" s="15"/>
      <c r="H829" s="15"/>
      <c r="I829" s="15"/>
      <c r="J829" s="15"/>
      <c r="K829" s="15"/>
      <c r="L829" s="15"/>
      <c r="M829" s="96"/>
      <c r="N829" s="15"/>
      <c r="O829" s="15"/>
      <c r="P829" s="15"/>
      <c r="Q829" s="15"/>
      <c r="R829" s="96"/>
    </row>
    <row r="830">
      <c r="A830" s="15"/>
      <c r="B830" s="15"/>
      <c r="C830" s="15"/>
      <c r="D830" s="15"/>
      <c r="E830" s="15"/>
      <c r="F830" s="305"/>
      <c r="G830" s="15"/>
      <c r="H830" s="15"/>
      <c r="I830" s="15"/>
      <c r="J830" s="15"/>
      <c r="K830" s="15"/>
      <c r="L830" s="15"/>
      <c r="M830" s="96"/>
      <c r="N830" s="15"/>
      <c r="O830" s="15"/>
      <c r="P830" s="15"/>
      <c r="Q830" s="15"/>
      <c r="R830" s="96"/>
    </row>
    <row r="831">
      <c r="A831" s="15"/>
      <c r="B831" s="15"/>
      <c r="C831" s="15"/>
      <c r="D831" s="15"/>
      <c r="E831" s="15"/>
      <c r="F831" s="305"/>
      <c r="G831" s="15"/>
      <c r="H831" s="15"/>
      <c r="I831" s="15"/>
      <c r="J831" s="15"/>
      <c r="K831" s="15"/>
      <c r="L831" s="15"/>
      <c r="M831" s="96"/>
      <c r="N831" s="15"/>
      <c r="O831" s="15"/>
      <c r="P831" s="15"/>
      <c r="Q831" s="15"/>
      <c r="R831" s="96"/>
    </row>
    <row r="832">
      <c r="A832" s="15"/>
      <c r="B832" s="15"/>
      <c r="C832" s="15"/>
      <c r="D832" s="15"/>
      <c r="E832" s="15"/>
      <c r="F832" s="305"/>
      <c r="G832" s="15"/>
      <c r="H832" s="15"/>
      <c r="I832" s="15"/>
      <c r="J832" s="15"/>
      <c r="K832" s="15"/>
      <c r="L832" s="15"/>
      <c r="M832" s="96"/>
      <c r="N832" s="15"/>
      <c r="O832" s="15"/>
      <c r="P832" s="15"/>
      <c r="Q832" s="15"/>
      <c r="R832" s="96"/>
    </row>
    <row r="833">
      <c r="A833" s="15"/>
      <c r="B833" s="15"/>
      <c r="C833" s="15"/>
      <c r="D833" s="15"/>
      <c r="E833" s="15"/>
      <c r="F833" s="305"/>
      <c r="G833" s="15"/>
      <c r="H833" s="15"/>
      <c r="I833" s="15"/>
      <c r="J833" s="15"/>
      <c r="K833" s="15"/>
      <c r="L833" s="15"/>
      <c r="M833" s="96"/>
      <c r="N833" s="15"/>
      <c r="O833" s="15"/>
      <c r="P833" s="15"/>
      <c r="Q833" s="15"/>
      <c r="R833" s="96"/>
    </row>
    <row r="834">
      <c r="A834" s="15"/>
      <c r="B834" s="15"/>
      <c r="C834" s="15"/>
      <c r="D834" s="15"/>
      <c r="E834" s="15"/>
      <c r="F834" s="305"/>
      <c r="G834" s="15"/>
      <c r="H834" s="15"/>
      <c r="I834" s="15"/>
      <c r="J834" s="15"/>
      <c r="K834" s="15"/>
      <c r="L834" s="15"/>
      <c r="M834" s="96"/>
      <c r="N834" s="15"/>
      <c r="O834" s="15"/>
      <c r="P834" s="15"/>
      <c r="Q834" s="15"/>
      <c r="R834" s="96"/>
    </row>
    <row r="835">
      <c r="A835" s="15"/>
      <c r="B835" s="15"/>
      <c r="C835" s="15"/>
      <c r="D835" s="15"/>
      <c r="E835" s="15"/>
      <c r="F835" s="305"/>
      <c r="G835" s="15"/>
      <c r="H835" s="15"/>
      <c r="I835" s="15"/>
      <c r="J835" s="15"/>
      <c r="K835" s="15"/>
      <c r="L835" s="15"/>
      <c r="M835" s="96"/>
      <c r="N835" s="15"/>
      <c r="O835" s="15"/>
      <c r="P835" s="15"/>
      <c r="Q835" s="15"/>
      <c r="R835" s="96"/>
    </row>
    <row r="836">
      <c r="A836" s="15"/>
      <c r="B836" s="15"/>
      <c r="C836" s="15"/>
      <c r="D836" s="15"/>
      <c r="E836" s="15"/>
      <c r="F836" s="305"/>
      <c r="G836" s="15"/>
      <c r="H836" s="15"/>
      <c r="I836" s="15"/>
      <c r="J836" s="15"/>
      <c r="K836" s="15"/>
      <c r="L836" s="15"/>
      <c r="M836" s="96"/>
      <c r="N836" s="15"/>
      <c r="O836" s="15"/>
      <c r="P836" s="15"/>
      <c r="Q836" s="15"/>
      <c r="R836" s="96"/>
    </row>
    <row r="837">
      <c r="A837" s="15"/>
      <c r="B837" s="15"/>
      <c r="C837" s="15"/>
      <c r="D837" s="15"/>
      <c r="E837" s="15"/>
      <c r="F837" s="305"/>
      <c r="G837" s="15"/>
      <c r="H837" s="15"/>
      <c r="I837" s="15"/>
      <c r="J837" s="15"/>
      <c r="K837" s="15"/>
      <c r="L837" s="15"/>
      <c r="M837" s="96"/>
      <c r="N837" s="15"/>
      <c r="O837" s="15"/>
      <c r="P837" s="15"/>
      <c r="Q837" s="15"/>
      <c r="R837" s="96"/>
    </row>
    <row r="838">
      <c r="A838" s="15"/>
      <c r="B838" s="15"/>
      <c r="C838" s="15"/>
      <c r="D838" s="15"/>
      <c r="E838" s="15"/>
      <c r="F838" s="305"/>
      <c r="G838" s="15"/>
      <c r="H838" s="15"/>
      <c r="I838" s="15"/>
      <c r="J838" s="15"/>
      <c r="K838" s="15"/>
      <c r="L838" s="15"/>
      <c r="M838" s="96"/>
      <c r="N838" s="15"/>
      <c r="O838" s="15"/>
      <c r="P838" s="15"/>
      <c r="Q838" s="15"/>
      <c r="R838" s="96"/>
    </row>
    <row r="839">
      <c r="A839" s="15"/>
      <c r="B839" s="15"/>
      <c r="C839" s="15"/>
      <c r="D839" s="15"/>
      <c r="E839" s="15"/>
      <c r="F839" s="305"/>
      <c r="G839" s="15"/>
      <c r="H839" s="15"/>
      <c r="I839" s="15"/>
      <c r="J839" s="15"/>
      <c r="K839" s="15"/>
      <c r="L839" s="15"/>
      <c r="M839" s="96"/>
      <c r="N839" s="15"/>
      <c r="O839" s="15"/>
      <c r="P839" s="15"/>
      <c r="Q839" s="15"/>
      <c r="R839" s="96"/>
    </row>
    <row r="840">
      <c r="A840" s="15"/>
      <c r="B840" s="15"/>
      <c r="C840" s="15"/>
      <c r="D840" s="15"/>
      <c r="E840" s="15"/>
      <c r="F840" s="305"/>
      <c r="G840" s="15"/>
      <c r="H840" s="15"/>
      <c r="I840" s="15"/>
      <c r="J840" s="15"/>
      <c r="K840" s="15"/>
      <c r="L840" s="15"/>
      <c r="M840" s="96"/>
      <c r="N840" s="15"/>
      <c r="O840" s="15"/>
      <c r="P840" s="15"/>
      <c r="Q840" s="15"/>
      <c r="R840" s="96"/>
    </row>
    <row r="841">
      <c r="A841" s="15"/>
      <c r="B841" s="15"/>
      <c r="C841" s="15"/>
      <c r="D841" s="15"/>
      <c r="E841" s="15"/>
      <c r="F841" s="305"/>
      <c r="G841" s="15"/>
      <c r="H841" s="15"/>
      <c r="I841" s="15"/>
      <c r="J841" s="15"/>
      <c r="K841" s="15"/>
      <c r="L841" s="15"/>
      <c r="M841" s="96"/>
      <c r="N841" s="15"/>
      <c r="O841" s="15"/>
      <c r="P841" s="15"/>
      <c r="Q841" s="15"/>
      <c r="R841" s="96"/>
    </row>
    <row r="842">
      <c r="A842" s="15"/>
      <c r="B842" s="15"/>
      <c r="C842" s="15"/>
      <c r="D842" s="15"/>
      <c r="E842" s="15"/>
      <c r="F842" s="305"/>
      <c r="G842" s="15"/>
      <c r="H842" s="15"/>
      <c r="I842" s="15"/>
      <c r="J842" s="15"/>
      <c r="K842" s="15"/>
      <c r="L842" s="15"/>
      <c r="M842" s="96"/>
      <c r="N842" s="15"/>
      <c r="O842" s="15"/>
      <c r="P842" s="15"/>
      <c r="Q842" s="15"/>
      <c r="R842" s="96"/>
    </row>
    <row r="843">
      <c r="A843" s="15"/>
      <c r="B843" s="15"/>
      <c r="C843" s="15"/>
      <c r="D843" s="15"/>
      <c r="E843" s="15"/>
      <c r="F843" s="305"/>
      <c r="G843" s="15"/>
      <c r="H843" s="15"/>
      <c r="I843" s="15"/>
      <c r="J843" s="15"/>
      <c r="K843" s="15"/>
      <c r="L843" s="15"/>
      <c r="M843" s="96"/>
      <c r="N843" s="15"/>
      <c r="O843" s="15"/>
      <c r="P843" s="15"/>
      <c r="Q843" s="15"/>
      <c r="R843" s="96"/>
    </row>
    <row r="844">
      <c r="A844" s="15"/>
      <c r="B844" s="15"/>
      <c r="C844" s="15"/>
      <c r="D844" s="15"/>
      <c r="E844" s="15"/>
      <c r="F844" s="305"/>
      <c r="G844" s="15"/>
      <c r="H844" s="15"/>
      <c r="I844" s="15"/>
      <c r="J844" s="15"/>
      <c r="K844" s="15"/>
      <c r="L844" s="15"/>
      <c r="M844" s="96"/>
      <c r="N844" s="15"/>
      <c r="O844" s="15"/>
      <c r="P844" s="15"/>
      <c r="Q844" s="15"/>
      <c r="R844" s="96"/>
    </row>
    <row r="845">
      <c r="A845" s="15"/>
      <c r="B845" s="15"/>
      <c r="C845" s="15"/>
      <c r="D845" s="15"/>
      <c r="E845" s="15"/>
      <c r="F845" s="305"/>
      <c r="G845" s="15"/>
      <c r="H845" s="15"/>
      <c r="I845" s="15"/>
      <c r="J845" s="15"/>
      <c r="K845" s="15"/>
      <c r="L845" s="15"/>
      <c r="M845" s="96"/>
      <c r="N845" s="15"/>
      <c r="O845" s="15"/>
      <c r="P845" s="15"/>
      <c r="Q845" s="15"/>
      <c r="R845" s="96"/>
    </row>
    <row r="846">
      <c r="A846" s="15"/>
      <c r="B846" s="15"/>
      <c r="C846" s="15"/>
      <c r="D846" s="15"/>
      <c r="E846" s="15"/>
      <c r="F846" s="305"/>
      <c r="G846" s="15"/>
      <c r="H846" s="15"/>
      <c r="I846" s="15"/>
      <c r="J846" s="15"/>
      <c r="K846" s="15"/>
      <c r="L846" s="15"/>
      <c r="M846" s="96"/>
      <c r="N846" s="15"/>
      <c r="O846" s="15"/>
      <c r="P846" s="15"/>
      <c r="Q846" s="15"/>
      <c r="R846" s="96"/>
    </row>
    <row r="847">
      <c r="A847" s="15"/>
      <c r="B847" s="15"/>
      <c r="C847" s="15"/>
      <c r="D847" s="15"/>
      <c r="E847" s="15"/>
      <c r="F847" s="305"/>
      <c r="G847" s="15"/>
      <c r="H847" s="15"/>
      <c r="I847" s="15"/>
      <c r="J847" s="15"/>
      <c r="K847" s="15"/>
      <c r="L847" s="15"/>
      <c r="M847" s="96"/>
      <c r="N847" s="15"/>
      <c r="O847" s="15"/>
      <c r="P847" s="15"/>
      <c r="Q847" s="15"/>
      <c r="R847" s="96"/>
    </row>
    <row r="848">
      <c r="A848" s="15"/>
      <c r="B848" s="15"/>
      <c r="C848" s="15"/>
      <c r="D848" s="15"/>
      <c r="E848" s="15"/>
      <c r="F848" s="305"/>
      <c r="G848" s="15"/>
      <c r="H848" s="15"/>
      <c r="I848" s="15"/>
      <c r="J848" s="15"/>
      <c r="K848" s="15"/>
      <c r="L848" s="15"/>
      <c r="M848" s="96"/>
      <c r="N848" s="15"/>
      <c r="O848" s="15"/>
      <c r="P848" s="15"/>
      <c r="Q848" s="15"/>
      <c r="R848" s="96"/>
    </row>
    <row r="849">
      <c r="A849" s="15"/>
      <c r="B849" s="15"/>
      <c r="C849" s="15"/>
      <c r="D849" s="15"/>
      <c r="E849" s="15"/>
      <c r="F849" s="305"/>
      <c r="G849" s="15"/>
      <c r="H849" s="15"/>
      <c r="I849" s="15"/>
      <c r="J849" s="15"/>
      <c r="K849" s="15"/>
      <c r="L849" s="15"/>
      <c r="M849" s="96"/>
      <c r="N849" s="15"/>
      <c r="O849" s="15"/>
      <c r="P849" s="15"/>
      <c r="Q849" s="15"/>
      <c r="R849" s="96"/>
    </row>
    <row r="850">
      <c r="A850" s="15"/>
      <c r="B850" s="15"/>
      <c r="C850" s="15"/>
      <c r="D850" s="15"/>
      <c r="E850" s="15"/>
      <c r="F850" s="305"/>
      <c r="G850" s="15"/>
      <c r="H850" s="15"/>
      <c r="I850" s="15"/>
      <c r="J850" s="15"/>
      <c r="K850" s="15"/>
      <c r="L850" s="15"/>
      <c r="M850" s="96"/>
      <c r="N850" s="15"/>
      <c r="O850" s="15"/>
      <c r="P850" s="15"/>
      <c r="Q850" s="15"/>
      <c r="R850" s="96"/>
    </row>
    <row r="851">
      <c r="A851" s="15"/>
      <c r="B851" s="15"/>
      <c r="C851" s="15"/>
      <c r="D851" s="15"/>
      <c r="E851" s="15"/>
      <c r="F851" s="305"/>
      <c r="G851" s="15"/>
      <c r="H851" s="15"/>
      <c r="I851" s="15"/>
      <c r="J851" s="15"/>
      <c r="K851" s="15"/>
      <c r="L851" s="15"/>
      <c r="M851" s="96"/>
      <c r="N851" s="15"/>
      <c r="O851" s="15"/>
      <c r="P851" s="15"/>
      <c r="Q851" s="15"/>
      <c r="R851" s="96"/>
    </row>
    <row r="852">
      <c r="A852" s="15"/>
      <c r="B852" s="15"/>
      <c r="C852" s="15"/>
      <c r="D852" s="15"/>
      <c r="E852" s="15"/>
      <c r="F852" s="305"/>
      <c r="G852" s="15"/>
      <c r="H852" s="15"/>
      <c r="I852" s="15"/>
      <c r="J852" s="15"/>
      <c r="K852" s="15"/>
      <c r="L852" s="15"/>
      <c r="M852" s="96"/>
      <c r="N852" s="15"/>
      <c r="O852" s="15"/>
      <c r="P852" s="15"/>
      <c r="Q852" s="15"/>
      <c r="R852" s="96"/>
    </row>
    <row r="853">
      <c r="A853" s="15"/>
      <c r="B853" s="15"/>
      <c r="C853" s="15"/>
      <c r="D853" s="15"/>
      <c r="E853" s="15"/>
      <c r="F853" s="305"/>
      <c r="G853" s="15"/>
      <c r="H853" s="15"/>
      <c r="I853" s="15"/>
      <c r="J853" s="15"/>
      <c r="K853" s="15"/>
      <c r="L853" s="15"/>
      <c r="M853" s="96"/>
      <c r="N853" s="15"/>
      <c r="O853" s="15"/>
      <c r="P853" s="15"/>
      <c r="Q853" s="15"/>
      <c r="R853" s="96"/>
    </row>
    <row r="854">
      <c r="A854" s="15"/>
      <c r="B854" s="15"/>
      <c r="C854" s="15"/>
      <c r="D854" s="15"/>
      <c r="E854" s="15"/>
      <c r="F854" s="305"/>
      <c r="G854" s="15"/>
      <c r="H854" s="15"/>
      <c r="I854" s="15"/>
      <c r="J854" s="15"/>
      <c r="K854" s="15"/>
      <c r="L854" s="15"/>
      <c r="M854" s="96"/>
      <c r="N854" s="15"/>
      <c r="O854" s="15"/>
      <c r="P854" s="15"/>
      <c r="Q854" s="15"/>
      <c r="R854" s="96"/>
    </row>
    <row r="855">
      <c r="A855" s="15"/>
      <c r="B855" s="15"/>
      <c r="C855" s="15"/>
      <c r="D855" s="15"/>
      <c r="E855" s="15"/>
      <c r="F855" s="305"/>
      <c r="G855" s="15"/>
      <c r="H855" s="15"/>
      <c r="I855" s="15"/>
      <c r="J855" s="15"/>
      <c r="K855" s="15"/>
      <c r="L855" s="15"/>
      <c r="M855" s="96"/>
      <c r="N855" s="15"/>
      <c r="O855" s="15"/>
      <c r="P855" s="15"/>
      <c r="Q855" s="15"/>
      <c r="R855" s="96"/>
    </row>
    <row r="856">
      <c r="A856" s="15"/>
      <c r="B856" s="15"/>
      <c r="C856" s="15"/>
      <c r="D856" s="15"/>
      <c r="E856" s="15"/>
      <c r="F856" s="305"/>
      <c r="G856" s="15"/>
      <c r="H856" s="15"/>
      <c r="I856" s="15"/>
      <c r="J856" s="15"/>
      <c r="K856" s="15"/>
      <c r="L856" s="15"/>
      <c r="M856" s="96"/>
      <c r="N856" s="15"/>
      <c r="O856" s="15"/>
      <c r="P856" s="15"/>
      <c r="Q856" s="15"/>
      <c r="R856" s="96"/>
    </row>
    <row r="857">
      <c r="A857" s="15"/>
      <c r="B857" s="15"/>
      <c r="C857" s="15"/>
      <c r="D857" s="15"/>
      <c r="E857" s="15"/>
      <c r="F857" s="305"/>
      <c r="G857" s="15"/>
      <c r="H857" s="15"/>
      <c r="I857" s="15"/>
      <c r="J857" s="15"/>
      <c r="K857" s="15"/>
      <c r="L857" s="15"/>
      <c r="M857" s="96"/>
      <c r="N857" s="15"/>
      <c r="O857" s="15"/>
      <c r="P857" s="15"/>
      <c r="Q857" s="15"/>
      <c r="R857" s="96"/>
    </row>
    <row r="858">
      <c r="A858" s="15"/>
      <c r="B858" s="15"/>
      <c r="C858" s="15"/>
      <c r="D858" s="15"/>
      <c r="E858" s="15"/>
      <c r="F858" s="305"/>
      <c r="G858" s="15"/>
      <c r="H858" s="15"/>
      <c r="I858" s="15"/>
      <c r="J858" s="15"/>
      <c r="K858" s="15"/>
      <c r="L858" s="15"/>
      <c r="M858" s="96"/>
      <c r="N858" s="15"/>
      <c r="O858" s="15"/>
      <c r="P858" s="15"/>
      <c r="Q858" s="15"/>
      <c r="R858" s="96"/>
    </row>
    <row r="859">
      <c r="A859" s="15"/>
      <c r="B859" s="15"/>
      <c r="C859" s="15"/>
      <c r="D859" s="15"/>
      <c r="E859" s="15"/>
      <c r="F859" s="305"/>
      <c r="G859" s="15"/>
      <c r="H859" s="15"/>
      <c r="I859" s="15"/>
      <c r="J859" s="15"/>
      <c r="K859" s="15"/>
      <c r="L859" s="15"/>
      <c r="M859" s="96"/>
      <c r="N859" s="15"/>
      <c r="O859" s="15"/>
      <c r="P859" s="15"/>
      <c r="Q859" s="15"/>
      <c r="R859" s="96"/>
    </row>
    <row r="860">
      <c r="A860" s="15"/>
      <c r="B860" s="15"/>
      <c r="C860" s="15"/>
      <c r="D860" s="15"/>
      <c r="E860" s="15"/>
      <c r="F860" s="305"/>
      <c r="G860" s="15"/>
      <c r="H860" s="15"/>
      <c r="I860" s="15"/>
      <c r="J860" s="15"/>
      <c r="K860" s="15"/>
      <c r="L860" s="15"/>
      <c r="M860" s="96"/>
      <c r="N860" s="15"/>
      <c r="O860" s="15"/>
      <c r="P860" s="15"/>
      <c r="Q860" s="15"/>
      <c r="R860" s="96"/>
    </row>
    <row r="861">
      <c r="A861" s="15"/>
      <c r="B861" s="15"/>
      <c r="C861" s="15"/>
      <c r="D861" s="15"/>
      <c r="E861" s="15"/>
      <c r="F861" s="305"/>
      <c r="G861" s="15"/>
      <c r="H861" s="15"/>
      <c r="I861" s="15"/>
      <c r="J861" s="15"/>
      <c r="K861" s="15"/>
      <c r="L861" s="15"/>
      <c r="M861" s="96"/>
      <c r="N861" s="15"/>
      <c r="O861" s="15"/>
      <c r="P861" s="15"/>
      <c r="Q861" s="15"/>
      <c r="R861" s="96"/>
    </row>
    <row r="862">
      <c r="A862" s="15"/>
      <c r="B862" s="15"/>
      <c r="C862" s="15"/>
      <c r="D862" s="15"/>
      <c r="E862" s="15"/>
      <c r="F862" s="305"/>
      <c r="G862" s="15"/>
      <c r="H862" s="15"/>
      <c r="I862" s="15"/>
      <c r="J862" s="15"/>
      <c r="K862" s="15"/>
      <c r="L862" s="15"/>
      <c r="M862" s="96"/>
      <c r="N862" s="15"/>
      <c r="O862" s="15"/>
      <c r="P862" s="15"/>
      <c r="Q862" s="15"/>
      <c r="R862" s="96"/>
    </row>
    <row r="863">
      <c r="A863" s="15"/>
      <c r="B863" s="15"/>
      <c r="C863" s="15"/>
      <c r="D863" s="15"/>
      <c r="E863" s="15"/>
      <c r="F863" s="305"/>
      <c r="G863" s="15"/>
      <c r="H863" s="15"/>
      <c r="I863" s="15"/>
      <c r="J863" s="15"/>
      <c r="K863" s="15"/>
      <c r="L863" s="15"/>
      <c r="M863" s="96"/>
      <c r="N863" s="15"/>
      <c r="O863" s="15"/>
      <c r="P863" s="15"/>
      <c r="Q863" s="15"/>
      <c r="R863" s="96"/>
    </row>
    <row r="864">
      <c r="A864" s="15"/>
      <c r="B864" s="15"/>
      <c r="C864" s="15"/>
      <c r="D864" s="15"/>
      <c r="E864" s="15"/>
      <c r="F864" s="305"/>
      <c r="G864" s="15"/>
      <c r="H864" s="15"/>
      <c r="I864" s="15"/>
      <c r="J864" s="15"/>
      <c r="K864" s="15"/>
      <c r="L864" s="15"/>
      <c r="M864" s="96"/>
      <c r="N864" s="15"/>
      <c r="O864" s="15"/>
      <c r="P864" s="15"/>
      <c r="Q864" s="15"/>
      <c r="R864" s="96"/>
    </row>
    <row r="865">
      <c r="A865" s="15"/>
      <c r="B865" s="15"/>
      <c r="C865" s="15"/>
      <c r="D865" s="15"/>
      <c r="E865" s="15"/>
      <c r="F865" s="305"/>
      <c r="G865" s="15"/>
      <c r="H865" s="15"/>
      <c r="I865" s="15"/>
      <c r="J865" s="15"/>
      <c r="K865" s="15"/>
      <c r="L865" s="15"/>
      <c r="M865" s="96"/>
      <c r="N865" s="15"/>
      <c r="O865" s="15"/>
      <c r="P865" s="15"/>
      <c r="Q865" s="15"/>
      <c r="R865" s="96"/>
    </row>
    <row r="866">
      <c r="A866" s="15"/>
      <c r="B866" s="15"/>
      <c r="C866" s="15"/>
      <c r="D866" s="15"/>
      <c r="E866" s="15"/>
      <c r="F866" s="305"/>
      <c r="G866" s="15"/>
      <c r="H866" s="15"/>
      <c r="I866" s="15"/>
      <c r="J866" s="15"/>
      <c r="K866" s="15"/>
      <c r="L866" s="15"/>
      <c r="M866" s="96"/>
      <c r="N866" s="15"/>
      <c r="O866" s="15"/>
      <c r="P866" s="15"/>
      <c r="Q866" s="15"/>
      <c r="R866" s="96"/>
    </row>
    <row r="867">
      <c r="A867" s="15"/>
      <c r="B867" s="15"/>
      <c r="C867" s="15"/>
      <c r="D867" s="15"/>
      <c r="E867" s="15"/>
      <c r="F867" s="305"/>
      <c r="G867" s="15"/>
      <c r="H867" s="15"/>
      <c r="I867" s="15"/>
      <c r="J867" s="15"/>
      <c r="K867" s="15"/>
      <c r="L867" s="15"/>
      <c r="M867" s="96"/>
      <c r="N867" s="15"/>
      <c r="O867" s="15"/>
      <c r="P867" s="15"/>
      <c r="Q867" s="15"/>
      <c r="R867" s="96"/>
    </row>
    <row r="868">
      <c r="A868" s="15"/>
      <c r="B868" s="15"/>
      <c r="C868" s="15"/>
      <c r="D868" s="15"/>
      <c r="E868" s="15"/>
      <c r="F868" s="305"/>
      <c r="G868" s="15"/>
      <c r="H868" s="15"/>
      <c r="I868" s="15"/>
      <c r="J868" s="15"/>
      <c r="K868" s="15"/>
      <c r="L868" s="15"/>
      <c r="M868" s="96"/>
      <c r="N868" s="15"/>
      <c r="O868" s="15"/>
      <c r="P868" s="15"/>
      <c r="Q868" s="15"/>
      <c r="R868" s="96"/>
    </row>
    <row r="869">
      <c r="A869" s="15"/>
      <c r="B869" s="15"/>
      <c r="C869" s="15"/>
      <c r="D869" s="15"/>
      <c r="E869" s="15"/>
      <c r="F869" s="305"/>
      <c r="G869" s="15"/>
      <c r="H869" s="15"/>
      <c r="I869" s="15"/>
      <c r="J869" s="15"/>
      <c r="K869" s="15"/>
      <c r="L869" s="15"/>
      <c r="M869" s="96"/>
      <c r="N869" s="15"/>
      <c r="O869" s="15"/>
      <c r="P869" s="15"/>
      <c r="Q869" s="15"/>
      <c r="R869" s="96"/>
    </row>
    <row r="870">
      <c r="A870" s="15"/>
      <c r="B870" s="15"/>
      <c r="C870" s="15"/>
      <c r="D870" s="15"/>
      <c r="E870" s="15"/>
      <c r="F870" s="305"/>
      <c r="G870" s="15"/>
      <c r="H870" s="15"/>
      <c r="I870" s="15"/>
      <c r="J870" s="15"/>
      <c r="K870" s="15"/>
      <c r="L870" s="15"/>
      <c r="M870" s="96"/>
      <c r="N870" s="15"/>
      <c r="O870" s="15"/>
      <c r="P870" s="15"/>
      <c r="Q870" s="15"/>
      <c r="R870" s="96"/>
    </row>
    <row r="871">
      <c r="A871" s="15"/>
      <c r="B871" s="15"/>
      <c r="C871" s="15"/>
      <c r="D871" s="15"/>
      <c r="E871" s="15"/>
      <c r="F871" s="305"/>
      <c r="G871" s="15"/>
      <c r="H871" s="15"/>
      <c r="I871" s="15"/>
      <c r="J871" s="15"/>
      <c r="K871" s="15"/>
      <c r="L871" s="15"/>
      <c r="M871" s="96"/>
      <c r="N871" s="15"/>
      <c r="O871" s="15"/>
      <c r="P871" s="15"/>
      <c r="Q871" s="15"/>
      <c r="R871" s="96"/>
    </row>
    <row r="872">
      <c r="A872" s="15"/>
      <c r="B872" s="15"/>
      <c r="C872" s="15"/>
      <c r="D872" s="15"/>
      <c r="E872" s="15"/>
      <c r="F872" s="305"/>
      <c r="G872" s="15"/>
      <c r="H872" s="15"/>
      <c r="I872" s="15"/>
      <c r="J872" s="15"/>
      <c r="K872" s="15"/>
      <c r="L872" s="15"/>
      <c r="M872" s="96"/>
      <c r="N872" s="15"/>
      <c r="O872" s="15"/>
      <c r="P872" s="15"/>
      <c r="Q872" s="15"/>
      <c r="R872" s="96"/>
    </row>
    <row r="873">
      <c r="A873" s="15"/>
      <c r="B873" s="15"/>
      <c r="C873" s="15"/>
      <c r="D873" s="15"/>
      <c r="E873" s="15"/>
      <c r="F873" s="305"/>
      <c r="G873" s="15"/>
      <c r="H873" s="15"/>
      <c r="I873" s="15"/>
      <c r="J873" s="15"/>
      <c r="K873" s="15"/>
      <c r="L873" s="15"/>
      <c r="M873" s="96"/>
      <c r="N873" s="15"/>
      <c r="O873" s="15"/>
      <c r="P873" s="15"/>
      <c r="Q873" s="15"/>
      <c r="R873" s="96"/>
    </row>
    <row r="874">
      <c r="A874" s="15"/>
      <c r="B874" s="15"/>
      <c r="C874" s="15"/>
      <c r="D874" s="15"/>
      <c r="E874" s="15"/>
      <c r="F874" s="305"/>
      <c r="G874" s="15"/>
      <c r="H874" s="15"/>
      <c r="I874" s="15"/>
      <c r="J874" s="15"/>
      <c r="K874" s="15"/>
      <c r="L874" s="15"/>
      <c r="M874" s="96"/>
      <c r="N874" s="15"/>
      <c r="O874" s="15"/>
      <c r="P874" s="15"/>
      <c r="Q874" s="15"/>
      <c r="R874" s="96"/>
    </row>
    <row r="875">
      <c r="A875" s="15"/>
      <c r="B875" s="15"/>
      <c r="C875" s="15"/>
      <c r="D875" s="15"/>
      <c r="E875" s="15"/>
      <c r="F875" s="305"/>
      <c r="G875" s="15"/>
      <c r="H875" s="15"/>
      <c r="I875" s="15"/>
      <c r="J875" s="15"/>
      <c r="K875" s="15"/>
      <c r="L875" s="15"/>
      <c r="M875" s="96"/>
      <c r="N875" s="15"/>
      <c r="O875" s="15"/>
      <c r="P875" s="15"/>
      <c r="Q875" s="15"/>
      <c r="R875" s="96"/>
    </row>
    <row r="876">
      <c r="A876" s="15"/>
      <c r="B876" s="15"/>
      <c r="C876" s="15"/>
      <c r="D876" s="15"/>
      <c r="E876" s="15"/>
      <c r="F876" s="305"/>
      <c r="G876" s="15"/>
      <c r="H876" s="15"/>
      <c r="I876" s="15"/>
      <c r="J876" s="15"/>
      <c r="K876" s="15"/>
      <c r="L876" s="15"/>
      <c r="M876" s="96"/>
      <c r="N876" s="15"/>
      <c r="O876" s="15"/>
      <c r="P876" s="15"/>
      <c r="Q876" s="15"/>
      <c r="R876" s="96"/>
    </row>
    <row r="877">
      <c r="A877" s="15"/>
      <c r="B877" s="15"/>
      <c r="C877" s="15"/>
      <c r="D877" s="15"/>
      <c r="E877" s="15"/>
      <c r="F877" s="305"/>
      <c r="G877" s="15"/>
      <c r="H877" s="15"/>
      <c r="I877" s="15"/>
      <c r="J877" s="15"/>
      <c r="K877" s="15"/>
      <c r="L877" s="15"/>
      <c r="M877" s="96"/>
      <c r="N877" s="15"/>
      <c r="O877" s="15"/>
      <c r="P877" s="15"/>
      <c r="Q877" s="15"/>
      <c r="R877" s="96"/>
    </row>
    <row r="878">
      <c r="A878" s="15"/>
      <c r="B878" s="15"/>
      <c r="C878" s="15"/>
      <c r="D878" s="15"/>
      <c r="E878" s="15"/>
      <c r="F878" s="305"/>
      <c r="G878" s="15"/>
      <c r="H878" s="15"/>
      <c r="I878" s="15"/>
      <c r="J878" s="15"/>
      <c r="K878" s="15"/>
      <c r="L878" s="15"/>
      <c r="M878" s="96"/>
      <c r="N878" s="15"/>
      <c r="O878" s="15"/>
      <c r="P878" s="15"/>
      <c r="Q878" s="15"/>
      <c r="R878" s="96"/>
    </row>
    <row r="879">
      <c r="A879" s="15"/>
      <c r="B879" s="15"/>
      <c r="C879" s="15"/>
      <c r="D879" s="15"/>
      <c r="E879" s="15"/>
      <c r="F879" s="305"/>
      <c r="G879" s="15"/>
      <c r="H879" s="15"/>
      <c r="I879" s="15"/>
      <c r="J879" s="15"/>
      <c r="K879" s="15"/>
      <c r="L879" s="15"/>
      <c r="M879" s="96"/>
      <c r="N879" s="15"/>
      <c r="O879" s="15"/>
      <c r="P879" s="15"/>
      <c r="Q879" s="15"/>
      <c r="R879" s="96"/>
    </row>
    <row r="880">
      <c r="A880" s="15"/>
      <c r="B880" s="15"/>
      <c r="C880" s="15"/>
      <c r="D880" s="15"/>
      <c r="E880" s="15"/>
      <c r="F880" s="305"/>
      <c r="G880" s="15"/>
      <c r="H880" s="15"/>
      <c r="I880" s="15"/>
      <c r="J880" s="15"/>
      <c r="K880" s="15"/>
      <c r="L880" s="15"/>
      <c r="M880" s="96"/>
      <c r="N880" s="15"/>
      <c r="O880" s="15"/>
      <c r="P880" s="15"/>
      <c r="Q880" s="15"/>
      <c r="R880" s="96"/>
    </row>
    <row r="881">
      <c r="A881" s="15"/>
      <c r="B881" s="15"/>
      <c r="C881" s="15"/>
      <c r="D881" s="15"/>
      <c r="E881" s="15"/>
      <c r="F881" s="305"/>
      <c r="G881" s="15"/>
      <c r="H881" s="15"/>
      <c r="I881" s="15"/>
      <c r="J881" s="15"/>
      <c r="K881" s="15"/>
      <c r="L881" s="15"/>
      <c r="M881" s="96"/>
      <c r="N881" s="15"/>
      <c r="O881" s="15"/>
      <c r="P881" s="15"/>
      <c r="Q881" s="15"/>
      <c r="R881" s="96"/>
    </row>
    <row r="882">
      <c r="A882" s="15"/>
      <c r="B882" s="15"/>
      <c r="C882" s="15"/>
      <c r="D882" s="15"/>
      <c r="E882" s="15"/>
      <c r="F882" s="305"/>
      <c r="G882" s="15"/>
      <c r="H882" s="15"/>
      <c r="I882" s="15"/>
      <c r="J882" s="15"/>
      <c r="K882" s="15"/>
      <c r="L882" s="15"/>
      <c r="M882" s="96"/>
      <c r="N882" s="15"/>
      <c r="O882" s="15"/>
      <c r="P882" s="15"/>
      <c r="Q882" s="15"/>
      <c r="R882" s="96"/>
    </row>
    <row r="883">
      <c r="A883" s="15"/>
      <c r="B883" s="15"/>
      <c r="C883" s="15"/>
      <c r="D883" s="15"/>
      <c r="E883" s="15"/>
      <c r="F883" s="305"/>
      <c r="G883" s="15"/>
      <c r="H883" s="15"/>
      <c r="I883" s="15"/>
      <c r="J883" s="15"/>
      <c r="K883" s="15"/>
      <c r="L883" s="15"/>
      <c r="M883" s="96"/>
      <c r="N883" s="15"/>
      <c r="O883" s="15"/>
      <c r="P883" s="15"/>
      <c r="Q883" s="15"/>
      <c r="R883" s="96"/>
    </row>
    <row r="884">
      <c r="A884" s="15"/>
      <c r="B884" s="15"/>
      <c r="C884" s="15"/>
      <c r="D884" s="15"/>
      <c r="E884" s="15"/>
      <c r="F884" s="305"/>
      <c r="G884" s="15"/>
      <c r="H884" s="15"/>
      <c r="I884" s="15"/>
      <c r="J884" s="15"/>
      <c r="K884" s="15"/>
      <c r="L884" s="15"/>
      <c r="M884" s="96"/>
      <c r="N884" s="15"/>
      <c r="O884" s="15"/>
      <c r="P884" s="15"/>
      <c r="Q884" s="15"/>
      <c r="R884" s="96"/>
    </row>
    <row r="885">
      <c r="A885" s="15"/>
      <c r="B885" s="15"/>
      <c r="C885" s="15"/>
      <c r="D885" s="15"/>
      <c r="E885" s="15"/>
      <c r="F885" s="305"/>
      <c r="G885" s="15"/>
      <c r="H885" s="15"/>
      <c r="I885" s="15"/>
      <c r="J885" s="15"/>
      <c r="K885" s="15"/>
      <c r="L885" s="15"/>
      <c r="M885" s="96"/>
      <c r="N885" s="15"/>
      <c r="O885" s="15"/>
      <c r="P885" s="15"/>
      <c r="Q885" s="15"/>
      <c r="R885" s="96"/>
    </row>
    <row r="886">
      <c r="A886" s="15"/>
      <c r="B886" s="15"/>
      <c r="C886" s="15"/>
      <c r="D886" s="15"/>
      <c r="E886" s="15"/>
      <c r="F886" s="305"/>
      <c r="G886" s="15"/>
      <c r="H886" s="15"/>
      <c r="I886" s="15"/>
      <c r="J886" s="15"/>
      <c r="K886" s="15"/>
      <c r="L886" s="15"/>
      <c r="M886" s="96"/>
      <c r="N886" s="15"/>
      <c r="O886" s="15"/>
      <c r="P886" s="15"/>
      <c r="Q886" s="15"/>
      <c r="R886" s="96"/>
    </row>
    <row r="887">
      <c r="A887" s="15"/>
      <c r="B887" s="15"/>
      <c r="C887" s="15"/>
      <c r="D887" s="15"/>
      <c r="E887" s="15"/>
      <c r="F887" s="305"/>
      <c r="G887" s="15"/>
      <c r="H887" s="15"/>
      <c r="I887" s="15"/>
      <c r="J887" s="15"/>
      <c r="K887" s="15"/>
      <c r="L887" s="15"/>
      <c r="M887" s="96"/>
      <c r="N887" s="15"/>
      <c r="O887" s="15"/>
      <c r="P887" s="15"/>
      <c r="Q887" s="15"/>
      <c r="R887" s="96"/>
    </row>
    <row r="888">
      <c r="A888" s="15"/>
      <c r="B888" s="15"/>
      <c r="C888" s="15"/>
      <c r="D888" s="15"/>
      <c r="E888" s="15"/>
      <c r="F888" s="305"/>
      <c r="G888" s="15"/>
      <c r="H888" s="15"/>
      <c r="I888" s="15"/>
      <c r="J888" s="15"/>
      <c r="K888" s="15"/>
      <c r="L888" s="15"/>
      <c r="M888" s="96"/>
      <c r="N888" s="15"/>
      <c r="O888" s="15"/>
      <c r="P888" s="15"/>
      <c r="Q888" s="15"/>
      <c r="R888" s="96"/>
    </row>
    <row r="889">
      <c r="A889" s="15"/>
      <c r="B889" s="15"/>
      <c r="C889" s="15"/>
      <c r="D889" s="15"/>
      <c r="E889" s="15"/>
      <c r="F889" s="305"/>
      <c r="G889" s="15"/>
      <c r="H889" s="15"/>
      <c r="I889" s="15"/>
      <c r="J889" s="15"/>
      <c r="K889" s="15"/>
      <c r="L889" s="15"/>
      <c r="M889" s="96"/>
      <c r="N889" s="15"/>
      <c r="O889" s="15"/>
      <c r="P889" s="15"/>
      <c r="Q889" s="15"/>
      <c r="R889" s="96"/>
    </row>
    <row r="890">
      <c r="A890" s="15"/>
      <c r="B890" s="15"/>
      <c r="C890" s="15"/>
      <c r="D890" s="15"/>
      <c r="E890" s="15"/>
      <c r="F890" s="305"/>
      <c r="G890" s="15"/>
      <c r="H890" s="15"/>
      <c r="I890" s="15"/>
      <c r="J890" s="15"/>
      <c r="K890" s="15"/>
      <c r="L890" s="15"/>
      <c r="M890" s="96"/>
      <c r="N890" s="15"/>
      <c r="O890" s="15"/>
      <c r="P890" s="15"/>
      <c r="Q890" s="15"/>
      <c r="R890" s="96"/>
    </row>
    <row r="891">
      <c r="A891" s="15"/>
      <c r="B891" s="15"/>
      <c r="C891" s="15"/>
      <c r="D891" s="15"/>
      <c r="E891" s="15"/>
      <c r="F891" s="305"/>
      <c r="G891" s="15"/>
      <c r="H891" s="15"/>
      <c r="I891" s="15"/>
      <c r="J891" s="15"/>
      <c r="K891" s="15"/>
      <c r="L891" s="15"/>
      <c r="M891" s="96"/>
      <c r="N891" s="15"/>
      <c r="O891" s="15"/>
      <c r="P891" s="15"/>
      <c r="Q891" s="15"/>
      <c r="R891" s="96"/>
    </row>
    <row r="892">
      <c r="A892" s="15"/>
      <c r="B892" s="15"/>
      <c r="C892" s="15"/>
      <c r="D892" s="15"/>
      <c r="E892" s="15"/>
      <c r="F892" s="305"/>
      <c r="G892" s="15"/>
      <c r="H892" s="15"/>
      <c r="I892" s="15"/>
      <c r="J892" s="15"/>
      <c r="K892" s="15"/>
      <c r="L892" s="15"/>
      <c r="M892" s="96"/>
      <c r="N892" s="15"/>
      <c r="O892" s="15"/>
      <c r="P892" s="15"/>
      <c r="Q892" s="15"/>
      <c r="R892" s="96"/>
    </row>
    <row r="893">
      <c r="A893" s="15"/>
      <c r="B893" s="15"/>
      <c r="C893" s="15"/>
      <c r="D893" s="15"/>
      <c r="E893" s="15"/>
      <c r="F893" s="305"/>
      <c r="G893" s="15"/>
      <c r="H893" s="15"/>
      <c r="I893" s="15"/>
      <c r="J893" s="15"/>
      <c r="K893" s="15"/>
      <c r="L893" s="15"/>
      <c r="M893" s="96"/>
      <c r="N893" s="15"/>
      <c r="O893" s="15"/>
      <c r="P893" s="15"/>
      <c r="Q893" s="15"/>
      <c r="R893" s="96"/>
    </row>
    <row r="894">
      <c r="A894" s="15"/>
      <c r="B894" s="15"/>
      <c r="C894" s="15"/>
      <c r="D894" s="15"/>
      <c r="E894" s="15"/>
      <c r="F894" s="305"/>
      <c r="G894" s="15"/>
      <c r="H894" s="15"/>
      <c r="I894" s="15"/>
      <c r="J894" s="15"/>
      <c r="K894" s="15"/>
      <c r="L894" s="15"/>
      <c r="M894" s="96"/>
      <c r="N894" s="15"/>
      <c r="O894" s="15"/>
      <c r="P894" s="15"/>
      <c r="Q894" s="15"/>
      <c r="R894" s="96"/>
    </row>
    <row r="895">
      <c r="A895" s="15"/>
      <c r="B895" s="15"/>
      <c r="C895" s="15"/>
      <c r="D895" s="15"/>
      <c r="E895" s="15"/>
      <c r="F895" s="305"/>
      <c r="G895" s="15"/>
      <c r="H895" s="15"/>
      <c r="I895" s="15"/>
      <c r="J895" s="15"/>
      <c r="K895" s="15"/>
      <c r="L895" s="15"/>
      <c r="M895" s="96"/>
      <c r="N895" s="15"/>
      <c r="O895" s="15"/>
      <c r="P895" s="15"/>
      <c r="Q895" s="15"/>
      <c r="R895" s="96"/>
    </row>
    <row r="896">
      <c r="A896" s="15"/>
      <c r="B896" s="15"/>
      <c r="C896" s="15"/>
      <c r="D896" s="15"/>
      <c r="E896" s="15"/>
      <c r="F896" s="305"/>
      <c r="G896" s="15"/>
      <c r="H896" s="15"/>
      <c r="I896" s="15"/>
      <c r="J896" s="15"/>
      <c r="K896" s="15"/>
      <c r="L896" s="15"/>
      <c r="M896" s="96"/>
      <c r="N896" s="15"/>
      <c r="O896" s="15"/>
      <c r="P896" s="15"/>
      <c r="Q896" s="15"/>
      <c r="R896" s="96"/>
    </row>
    <row r="897">
      <c r="A897" s="15"/>
      <c r="B897" s="15"/>
      <c r="C897" s="15"/>
      <c r="D897" s="15"/>
      <c r="E897" s="15"/>
      <c r="F897" s="305"/>
      <c r="G897" s="15"/>
      <c r="H897" s="15"/>
      <c r="I897" s="15"/>
      <c r="J897" s="15"/>
      <c r="K897" s="15"/>
      <c r="L897" s="15"/>
      <c r="M897" s="96"/>
      <c r="N897" s="15"/>
      <c r="O897" s="15"/>
      <c r="P897" s="15"/>
      <c r="Q897" s="15"/>
      <c r="R897" s="96"/>
    </row>
    <row r="898">
      <c r="A898" s="15"/>
      <c r="B898" s="15"/>
      <c r="C898" s="15"/>
      <c r="D898" s="15"/>
      <c r="E898" s="15"/>
      <c r="F898" s="305"/>
      <c r="G898" s="15"/>
      <c r="H898" s="15"/>
      <c r="I898" s="15"/>
      <c r="J898" s="15"/>
      <c r="K898" s="15"/>
      <c r="L898" s="15"/>
      <c r="M898" s="96"/>
      <c r="N898" s="15"/>
      <c r="O898" s="15"/>
      <c r="P898" s="15"/>
      <c r="Q898" s="15"/>
      <c r="R898" s="96"/>
    </row>
    <row r="899">
      <c r="A899" s="15"/>
      <c r="B899" s="15"/>
      <c r="C899" s="15"/>
      <c r="D899" s="15"/>
      <c r="E899" s="15"/>
      <c r="F899" s="305"/>
      <c r="G899" s="15"/>
      <c r="H899" s="15"/>
      <c r="I899" s="15"/>
      <c r="J899" s="15"/>
      <c r="K899" s="15"/>
      <c r="L899" s="15"/>
      <c r="M899" s="96"/>
      <c r="N899" s="15"/>
      <c r="O899" s="15"/>
      <c r="P899" s="15"/>
      <c r="Q899" s="15"/>
      <c r="R899" s="96"/>
    </row>
    <row r="900">
      <c r="A900" s="15"/>
      <c r="B900" s="15"/>
      <c r="C900" s="15"/>
      <c r="D900" s="15"/>
      <c r="E900" s="15"/>
      <c r="F900" s="305"/>
      <c r="G900" s="15"/>
      <c r="H900" s="15"/>
      <c r="I900" s="15"/>
      <c r="J900" s="15"/>
      <c r="K900" s="15"/>
      <c r="L900" s="15"/>
      <c r="M900" s="96"/>
      <c r="N900" s="15"/>
      <c r="O900" s="15"/>
      <c r="P900" s="15"/>
      <c r="Q900" s="15"/>
      <c r="R900" s="96"/>
    </row>
    <row r="901">
      <c r="A901" s="15"/>
      <c r="B901" s="15"/>
      <c r="C901" s="15"/>
      <c r="D901" s="15"/>
      <c r="E901" s="15"/>
      <c r="F901" s="305"/>
      <c r="G901" s="15"/>
      <c r="H901" s="15"/>
      <c r="I901" s="15"/>
      <c r="J901" s="15"/>
      <c r="K901" s="15"/>
      <c r="L901" s="15"/>
      <c r="M901" s="96"/>
      <c r="N901" s="15"/>
      <c r="O901" s="15"/>
      <c r="P901" s="15"/>
      <c r="Q901" s="15"/>
      <c r="R901" s="96"/>
    </row>
    <row r="902">
      <c r="A902" s="15"/>
      <c r="B902" s="15"/>
      <c r="C902" s="15"/>
      <c r="D902" s="15"/>
      <c r="E902" s="15"/>
      <c r="F902" s="305"/>
      <c r="G902" s="15"/>
      <c r="H902" s="15"/>
      <c r="I902" s="15"/>
      <c r="J902" s="15"/>
      <c r="K902" s="15"/>
      <c r="L902" s="15"/>
      <c r="M902" s="96"/>
      <c r="N902" s="15"/>
      <c r="O902" s="15"/>
      <c r="P902" s="15"/>
      <c r="Q902" s="15"/>
      <c r="R902" s="96"/>
    </row>
    <row r="903">
      <c r="A903" s="15"/>
      <c r="B903" s="15"/>
      <c r="C903" s="15"/>
      <c r="D903" s="15"/>
      <c r="E903" s="15"/>
      <c r="F903" s="305"/>
      <c r="G903" s="15"/>
      <c r="H903" s="15"/>
      <c r="I903" s="15"/>
      <c r="J903" s="15"/>
      <c r="K903" s="15"/>
      <c r="L903" s="15"/>
      <c r="M903" s="96"/>
      <c r="N903" s="15"/>
      <c r="O903" s="15"/>
      <c r="P903" s="15"/>
      <c r="Q903" s="15"/>
      <c r="R903" s="96"/>
    </row>
    <row r="904">
      <c r="A904" s="15"/>
      <c r="B904" s="15"/>
      <c r="C904" s="15"/>
      <c r="D904" s="15"/>
      <c r="E904" s="15"/>
      <c r="F904" s="305"/>
      <c r="G904" s="15"/>
      <c r="H904" s="15"/>
      <c r="I904" s="15"/>
      <c r="J904" s="15"/>
      <c r="K904" s="15"/>
      <c r="L904" s="15"/>
      <c r="M904" s="96"/>
      <c r="N904" s="15"/>
      <c r="O904" s="15"/>
      <c r="P904" s="15"/>
      <c r="Q904" s="15"/>
      <c r="R904" s="96"/>
    </row>
    <row r="905">
      <c r="A905" s="15"/>
      <c r="B905" s="15"/>
      <c r="C905" s="15"/>
      <c r="D905" s="15"/>
      <c r="E905" s="15"/>
      <c r="F905" s="305"/>
      <c r="G905" s="15"/>
      <c r="H905" s="15"/>
      <c r="I905" s="15"/>
      <c r="J905" s="15"/>
      <c r="K905" s="15"/>
      <c r="L905" s="15"/>
      <c r="M905" s="96"/>
      <c r="N905" s="15"/>
      <c r="O905" s="15"/>
      <c r="P905" s="15"/>
      <c r="Q905" s="15"/>
      <c r="R905" s="96"/>
    </row>
    <row r="906">
      <c r="A906" s="15"/>
      <c r="B906" s="15"/>
      <c r="C906" s="15"/>
      <c r="D906" s="15"/>
      <c r="E906" s="15"/>
      <c r="F906" s="305"/>
      <c r="G906" s="15"/>
      <c r="H906" s="15"/>
      <c r="I906" s="15"/>
      <c r="J906" s="15"/>
      <c r="K906" s="15"/>
      <c r="L906" s="15"/>
      <c r="M906" s="96"/>
      <c r="N906" s="15"/>
      <c r="O906" s="15"/>
      <c r="P906" s="15"/>
      <c r="Q906" s="15"/>
      <c r="R906" s="96"/>
    </row>
    <row r="907">
      <c r="A907" s="15"/>
      <c r="B907" s="15"/>
      <c r="C907" s="15"/>
      <c r="D907" s="15"/>
      <c r="E907" s="15"/>
      <c r="F907" s="305"/>
      <c r="G907" s="15"/>
      <c r="H907" s="15"/>
      <c r="I907" s="15"/>
      <c r="J907" s="15"/>
      <c r="K907" s="15"/>
      <c r="L907" s="15"/>
      <c r="M907" s="96"/>
      <c r="N907" s="15"/>
      <c r="O907" s="15"/>
      <c r="P907" s="15"/>
      <c r="Q907" s="15"/>
      <c r="R907" s="96"/>
    </row>
    <row r="908">
      <c r="A908" s="15"/>
      <c r="B908" s="15"/>
      <c r="C908" s="15"/>
      <c r="D908" s="15"/>
      <c r="E908" s="15"/>
      <c r="F908" s="305"/>
      <c r="G908" s="15"/>
      <c r="H908" s="15"/>
      <c r="I908" s="15"/>
      <c r="J908" s="15"/>
      <c r="K908" s="15"/>
      <c r="L908" s="15"/>
      <c r="M908" s="96"/>
      <c r="N908" s="15"/>
      <c r="O908" s="15"/>
      <c r="P908" s="15"/>
      <c r="Q908" s="15"/>
      <c r="R908" s="96"/>
    </row>
    <row r="909">
      <c r="A909" s="15"/>
      <c r="B909" s="15"/>
      <c r="C909" s="15"/>
      <c r="D909" s="15"/>
      <c r="E909" s="15"/>
      <c r="F909" s="305"/>
      <c r="G909" s="15"/>
      <c r="H909" s="15"/>
      <c r="I909" s="15"/>
      <c r="J909" s="15"/>
      <c r="K909" s="15"/>
      <c r="L909" s="15"/>
      <c r="M909" s="96"/>
      <c r="N909" s="15"/>
      <c r="O909" s="15"/>
      <c r="P909" s="15"/>
      <c r="Q909" s="15"/>
      <c r="R909" s="96"/>
    </row>
    <row r="910">
      <c r="A910" s="15"/>
      <c r="B910" s="15"/>
      <c r="C910" s="15"/>
      <c r="D910" s="15"/>
      <c r="E910" s="15"/>
      <c r="F910" s="305"/>
      <c r="G910" s="15"/>
      <c r="H910" s="15"/>
      <c r="I910" s="15"/>
      <c r="J910" s="15"/>
      <c r="K910" s="15"/>
      <c r="L910" s="15"/>
      <c r="M910" s="96"/>
      <c r="N910" s="15"/>
      <c r="O910" s="15"/>
      <c r="P910" s="15"/>
      <c r="Q910" s="15"/>
      <c r="R910" s="96"/>
    </row>
    <row r="911">
      <c r="A911" s="15"/>
      <c r="B911" s="15"/>
      <c r="C911" s="15"/>
      <c r="D911" s="15"/>
      <c r="E911" s="15"/>
      <c r="F911" s="305"/>
      <c r="G911" s="15"/>
      <c r="H911" s="15"/>
      <c r="I911" s="15"/>
      <c r="J911" s="15"/>
      <c r="K911" s="15"/>
      <c r="L911" s="15"/>
      <c r="M911" s="96"/>
      <c r="N911" s="15"/>
      <c r="O911" s="15"/>
      <c r="P911" s="15"/>
      <c r="Q911" s="15"/>
      <c r="R911" s="96"/>
    </row>
    <row r="912">
      <c r="A912" s="15"/>
      <c r="B912" s="15"/>
      <c r="C912" s="15"/>
      <c r="D912" s="15"/>
      <c r="E912" s="15"/>
      <c r="F912" s="305"/>
      <c r="G912" s="15"/>
      <c r="H912" s="15"/>
      <c r="I912" s="15"/>
      <c r="J912" s="15"/>
      <c r="K912" s="15"/>
      <c r="L912" s="15"/>
      <c r="M912" s="96"/>
      <c r="N912" s="15"/>
      <c r="O912" s="15"/>
      <c r="P912" s="15"/>
      <c r="Q912" s="15"/>
      <c r="R912" s="96"/>
    </row>
    <row r="913">
      <c r="A913" s="15"/>
      <c r="B913" s="15"/>
      <c r="C913" s="15"/>
      <c r="D913" s="15"/>
      <c r="E913" s="15"/>
      <c r="F913" s="305"/>
      <c r="G913" s="15"/>
      <c r="H913" s="15"/>
      <c r="I913" s="15"/>
      <c r="J913" s="15"/>
      <c r="K913" s="15"/>
      <c r="L913" s="15"/>
      <c r="M913" s="96"/>
      <c r="N913" s="15"/>
      <c r="O913" s="15"/>
      <c r="P913" s="15"/>
      <c r="Q913" s="15"/>
      <c r="R913" s="96"/>
    </row>
    <row r="914">
      <c r="A914" s="15"/>
      <c r="B914" s="15"/>
      <c r="C914" s="15"/>
      <c r="D914" s="15"/>
      <c r="E914" s="15"/>
      <c r="F914" s="305"/>
      <c r="G914" s="15"/>
      <c r="H914" s="15"/>
      <c r="I914" s="15"/>
      <c r="J914" s="15"/>
      <c r="K914" s="15"/>
      <c r="L914" s="15"/>
      <c r="M914" s="96"/>
      <c r="N914" s="15"/>
      <c r="O914" s="15"/>
      <c r="P914" s="15"/>
      <c r="Q914" s="15"/>
      <c r="R914" s="96"/>
    </row>
    <row r="915">
      <c r="A915" s="15"/>
      <c r="B915" s="15"/>
      <c r="C915" s="15"/>
      <c r="D915" s="15"/>
      <c r="E915" s="15"/>
      <c r="F915" s="305"/>
      <c r="G915" s="15"/>
      <c r="H915" s="15"/>
      <c r="I915" s="15"/>
      <c r="J915" s="15"/>
      <c r="K915" s="15"/>
      <c r="L915" s="15"/>
      <c r="M915" s="96"/>
      <c r="N915" s="15"/>
      <c r="O915" s="15"/>
      <c r="P915" s="15"/>
      <c r="Q915" s="15"/>
      <c r="R915" s="96"/>
    </row>
    <row r="916">
      <c r="A916" s="15"/>
      <c r="B916" s="15"/>
      <c r="C916" s="15"/>
      <c r="D916" s="15"/>
      <c r="E916" s="15"/>
      <c r="F916" s="305"/>
      <c r="G916" s="15"/>
      <c r="H916" s="15"/>
      <c r="I916" s="15"/>
      <c r="J916" s="15"/>
      <c r="K916" s="15"/>
      <c r="L916" s="15"/>
      <c r="M916" s="96"/>
      <c r="N916" s="15"/>
      <c r="O916" s="15"/>
      <c r="P916" s="15"/>
      <c r="Q916" s="15"/>
      <c r="R916" s="96"/>
    </row>
    <row r="917">
      <c r="A917" s="15"/>
      <c r="B917" s="15"/>
      <c r="C917" s="15"/>
      <c r="D917" s="15"/>
      <c r="E917" s="15"/>
      <c r="F917" s="305"/>
      <c r="G917" s="15"/>
      <c r="H917" s="15"/>
      <c r="I917" s="15"/>
      <c r="J917" s="15"/>
      <c r="K917" s="15"/>
      <c r="L917" s="15"/>
      <c r="M917" s="96"/>
      <c r="N917" s="15"/>
      <c r="O917" s="15"/>
      <c r="P917" s="15"/>
      <c r="Q917" s="15"/>
      <c r="R917" s="96"/>
    </row>
    <row r="918">
      <c r="A918" s="15"/>
      <c r="B918" s="15"/>
      <c r="C918" s="15"/>
      <c r="D918" s="15"/>
      <c r="E918" s="15"/>
      <c r="F918" s="305"/>
      <c r="G918" s="15"/>
      <c r="H918" s="15"/>
      <c r="I918" s="15"/>
      <c r="J918" s="15"/>
      <c r="K918" s="15"/>
      <c r="L918" s="15"/>
      <c r="M918" s="96"/>
      <c r="N918" s="15"/>
      <c r="O918" s="15"/>
      <c r="P918" s="15"/>
      <c r="Q918" s="15"/>
      <c r="R918" s="96"/>
    </row>
    <row r="919">
      <c r="A919" s="15"/>
      <c r="B919" s="15"/>
      <c r="C919" s="15"/>
      <c r="D919" s="15"/>
      <c r="E919" s="15"/>
      <c r="F919" s="305"/>
      <c r="G919" s="15"/>
      <c r="H919" s="15"/>
      <c r="I919" s="15"/>
      <c r="J919" s="15"/>
      <c r="K919" s="15"/>
      <c r="L919" s="15"/>
      <c r="M919" s="96"/>
      <c r="N919" s="15"/>
      <c r="O919" s="15"/>
      <c r="P919" s="15"/>
      <c r="Q919" s="15"/>
      <c r="R919" s="96"/>
    </row>
    <row r="920">
      <c r="A920" s="15"/>
      <c r="B920" s="15"/>
      <c r="C920" s="15"/>
      <c r="D920" s="15"/>
      <c r="E920" s="15"/>
      <c r="F920" s="305"/>
      <c r="G920" s="15"/>
      <c r="H920" s="15"/>
      <c r="I920" s="15"/>
      <c r="J920" s="15"/>
      <c r="K920" s="15"/>
      <c r="L920" s="15"/>
      <c r="M920" s="96"/>
      <c r="N920" s="15"/>
      <c r="O920" s="15"/>
      <c r="P920" s="15"/>
      <c r="Q920" s="15"/>
      <c r="R920" s="96"/>
    </row>
    <row r="921">
      <c r="A921" s="15"/>
      <c r="B921" s="15"/>
      <c r="C921" s="15"/>
      <c r="D921" s="15"/>
      <c r="E921" s="15"/>
      <c r="F921" s="305"/>
      <c r="G921" s="15"/>
      <c r="H921" s="15"/>
      <c r="I921" s="15"/>
      <c r="J921" s="15"/>
      <c r="K921" s="15"/>
      <c r="L921" s="15"/>
      <c r="M921" s="96"/>
      <c r="N921" s="15"/>
      <c r="O921" s="15"/>
      <c r="P921" s="15"/>
      <c r="Q921" s="15"/>
      <c r="R921" s="96"/>
    </row>
    <row r="922">
      <c r="A922" s="15"/>
      <c r="B922" s="15"/>
      <c r="C922" s="15"/>
      <c r="D922" s="15"/>
      <c r="E922" s="15"/>
      <c r="F922" s="305"/>
      <c r="G922" s="15"/>
      <c r="H922" s="15"/>
      <c r="I922" s="15"/>
      <c r="J922" s="15"/>
      <c r="K922" s="15"/>
      <c r="L922" s="15"/>
      <c r="M922" s="96"/>
      <c r="N922" s="15"/>
      <c r="O922" s="15"/>
      <c r="P922" s="15"/>
      <c r="Q922" s="15"/>
      <c r="R922" s="96"/>
    </row>
    <row r="923">
      <c r="A923" s="15"/>
      <c r="B923" s="15"/>
      <c r="C923" s="15"/>
      <c r="D923" s="15"/>
      <c r="E923" s="15"/>
      <c r="F923" s="305"/>
      <c r="G923" s="15"/>
      <c r="H923" s="15"/>
      <c r="I923" s="15"/>
      <c r="J923" s="15"/>
      <c r="K923" s="15"/>
      <c r="L923" s="15"/>
      <c r="M923" s="96"/>
      <c r="N923" s="15"/>
      <c r="O923" s="15"/>
      <c r="P923" s="15"/>
      <c r="Q923" s="15"/>
      <c r="R923" s="96"/>
    </row>
    <row r="924">
      <c r="A924" s="15"/>
      <c r="B924" s="15"/>
      <c r="C924" s="15"/>
      <c r="D924" s="15"/>
      <c r="E924" s="15"/>
      <c r="F924" s="305"/>
      <c r="G924" s="15"/>
      <c r="H924" s="15"/>
      <c r="I924" s="15"/>
      <c r="J924" s="15"/>
      <c r="K924" s="15"/>
      <c r="L924" s="15"/>
      <c r="M924" s="96"/>
      <c r="N924" s="15"/>
      <c r="O924" s="15"/>
      <c r="P924" s="15"/>
      <c r="Q924" s="15"/>
      <c r="R924" s="96"/>
    </row>
    <row r="925">
      <c r="A925" s="15"/>
      <c r="B925" s="15"/>
      <c r="C925" s="15"/>
      <c r="D925" s="15"/>
      <c r="E925" s="15"/>
      <c r="F925" s="305"/>
      <c r="G925" s="15"/>
      <c r="H925" s="15"/>
      <c r="I925" s="15"/>
      <c r="J925" s="15"/>
      <c r="K925" s="15"/>
      <c r="L925" s="15"/>
      <c r="M925" s="96"/>
      <c r="N925" s="15"/>
      <c r="O925" s="15"/>
      <c r="P925" s="15"/>
      <c r="Q925" s="15"/>
      <c r="R925" s="96"/>
    </row>
    <row r="926">
      <c r="A926" s="15"/>
      <c r="B926" s="15"/>
      <c r="C926" s="15"/>
      <c r="D926" s="15"/>
      <c r="E926" s="15"/>
      <c r="F926" s="305"/>
      <c r="G926" s="15"/>
      <c r="H926" s="15"/>
      <c r="I926" s="15"/>
      <c r="J926" s="15"/>
      <c r="K926" s="15"/>
      <c r="L926" s="15"/>
      <c r="M926" s="96"/>
      <c r="N926" s="15"/>
      <c r="O926" s="15"/>
      <c r="P926" s="15"/>
      <c r="Q926" s="15"/>
      <c r="R926" s="96"/>
    </row>
    <row r="927">
      <c r="A927" s="15"/>
      <c r="B927" s="15"/>
      <c r="C927" s="15"/>
      <c r="D927" s="15"/>
      <c r="E927" s="15"/>
      <c r="F927" s="305"/>
      <c r="G927" s="15"/>
      <c r="H927" s="15"/>
      <c r="I927" s="15"/>
      <c r="J927" s="15"/>
      <c r="K927" s="15"/>
      <c r="L927" s="15"/>
      <c r="M927" s="96"/>
      <c r="N927" s="15"/>
      <c r="O927" s="15"/>
      <c r="P927" s="15"/>
      <c r="Q927" s="15"/>
      <c r="R927" s="96"/>
    </row>
    <row r="928">
      <c r="A928" s="15"/>
      <c r="B928" s="15"/>
      <c r="C928" s="15"/>
      <c r="D928" s="15"/>
      <c r="E928" s="15"/>
      <c r="F928" s="305"/>
      <c r="G928" s="15"/>
      <c r="H928" s="15"/>
      <c r="I928" s="15"/>
      <c r="J928" s="15"/>
      <c r="K928" s="15"/>
      <c r="L928" s="15"/>
      <c r="M928" s="96"/>
      <c r="N928" s="15"/>
      <c r="O928" s="15"/>
      <c r="P928" s="15"/>
      <c r="Q928" s="15"/>
      <c r="R928" s="96"/>
    </row>
    <row r="929">
      <c r="A929" s="15"/>
      <c r="B929" s="15"/>
      <c r="C929" s="15"/>
      <c r="D929" s="15"/>
      <c r="E929" s="15"/>
      <c r="F929" s="305"/>
      <c r="G929" s="15"/>
      <c r="H929" s="15"/>
      <c r="I929" s="15"/>
      <c r="J929" s="15"/>
      <c r="K929" s="15"/>
      <c r="L929" s="15"/>
      <c r="M929" s="96"/>
      <c r="N929" s="15"/>
      <c r="O929" s="15"/>
      <c r="P929" s="15"/>
      <c r="Q929" s="15"/>
      <c r="R929" s="96"/>
    </row>
    <row r="930">
      <c r="A930" s="15"/>
      <c r="B930" s="15"/>
      <c r="C930" s="15"/>
      <c r="D930" s="15"/>
      <c r="E930" s="15"/>
      <c r="F930" s="305"/>
      <c r="G930" s="15"/>
      <c r="H930" s="15"/>
      <c r="I930" s="15"/>
      <c r="J930" s="15"/>
      <c r="K930" s="15"/>
      <c r="L930" s="15"/>
      <c r="M930" s="96"/>
      <c r="N930" s="15"/>
      <c r="O930" s="15"/>
      <c r="P930" s="15"/>
      <c r="Q930" s="15"/>
      <c r="R930" s="96"/>
    </row>
    <row r="931">
      <c r="A931" s="15"/>
      <c r="B931" s="15"/>
      <c r="C931" s="15"/>
      <c r="D931" s="15"/>
      <c r="E931" s="15"/>
      <c r="F931" s="305"/>
      <c r="G931" s="15"/>
      <c r="H931" s="15"/>
      <c r="I931" s="15"/>
      <c r="J931" s="15"/>
      <c r="K931" s="15"/>
      <c r="L931" s="15"/>
      <c r="M931" s="96"/>
      <c r="N931" s="15"/>
      <c r="O931" s="15"/>
      <c r="P931" s="15"/>
      <c r="Q931" s="15"/>
      <c r="R931" s="96"/>
    </row>
    <row r="932">
      <c r="A932" s="15"/>
      <c r="B932" s="15"/>
      <c r="C932" s="15"/>
      <c r="D932" s="15"/>
      <c r="E932" s="15"/>
      <c r="F932" s="305"/>
      <c r="G932" s="15"/>
      <c r="H932" s="15"/>
      <c r="I932" s="15"/>
      <c r="J932" s="15"/>
      <c r="K932" s="15"/>
      <c r="L932" s="15"/>
      <c r="M932" s="96"/>
      <c r="N932" s="15"/>
      <c r="O932" s="15"/>
      <c r="P932" s="15"/>
      <c r="Q932" s="15"/>
      <c r="R932" s="96"/>
    </row>
    <row r="933">
      <c r="A933" s="15"/>
      <c r="B933" s="15"/>
      <c r="C933" s="15"/>
      <c r="D933" s="15"/>
      <c r="E933" s="15"/>
      <c r="F933" s="305"/>
      <c r="G933" s="15"/>
      <c r="H933" s="15"/>
      <c r="I933" s="15"/>
      <c r="J933" s="15"/>
      <c r="K933" s="15"/>
      <c r="L933" s="15"/>
      <c r="M933" s="96"/>
      <c r="N933" s="15"/>
      <c r="O933" s="15"/>
      <c r="P933" s="15"/>
      <c r="Q933" s="15"/>
      <c r="R933" s="96"/>
    </row>
    <row r="934">
      <c r="A934" s="15"/>
      <c r="B934" s="15"/>
      <c r="C934" s="15"/>
      <c r="D934" s="15"/>
      <c r="E934" s="15"/>
      <c r="F934" s="305"/>
      <c r="G934" s="15"/>
      <c r="H934" s="15"/>
      <c r="I934" s="15"/>
      <c r="J934" s="15"/>
      <c r="K934" s="15"/>
      <c r="L934" s="15"/>
      <c r="M934" s="96"/>
      <c r="N934" s="15"/>
      <c r="O934" s="15"/>
      <c r="P934" s="15"/>
      <c r="Q934" s="15"/>
      <c r="R934" s="96"/>
    </row>
    <row r="935">
      <c r="A935" s="15"/>
      <c r="B935" s="15"/>
      <c r="C935" s="15"/>
      <c r="D935" s="15"/>
      <c r="E935" s="15"/>
      <c r="F935" s="305"/>
      <c r="G935" s="15"/>
      <c r="H935" s="15"/>
      <c r="I935" s="15"/>
      <c r="J935" s="15"/>
      <c r="K935" s="15"/>
      <c r="L935" s="15"/>
      <c r="M935" s="96"/>
      <c r="N935" s="15"/>
      <c r="O935" s="15"/>
      <c r="P935" s="15"/>
      <c r="Q935" s="15"/>
      <c r="R935" s="96"/>
    </row>
    <row r="936">
      <c r="A936" s="15"/>
      <c r="B936" s="15"/>
      <c r="C936" s="15"/>
      <c r="D936" s="15"/>
      <c r="E936" s="15"/>
      <c r="F936" s="305"/>
      <c r="G936" s="15"/>
      <c r="H936" s="15"/>
      <c r="I936" s="15"/>
      <c r="J936" s="15"/>
      <c r="K936" s="15"/>
      <c r="L936" s="15"/>
      <c r="M936" s="96"/>
      <c r="N936" s="15"/>
      <c r="O936" s="15"/>
      <c r="P936" s="15"/>
      <c r="Q936" s="15"/>
      <c r="R936" s="96"/>
    </row>
    <row r="937">
      <c r="A937" s="15"/>
      <c r="B937" s="15"/>
      <c r="C937" s="15"/>
      <c r="D937" s="15"/>
      <c r="E937" s="15"/>
      <c r="F937" s="305"/>
      <c r="G937" s="15"/>
      <c r="H937" s="15"/>
      <c r="I937" s="15"/>
      <c r="J937" s="15"/>
      <c r="K937" s="15"/>
      <c r="L937" s="15"/>
      <c r="M937" s="96"/>
      <c r="N937" s="15"/>
      <c r="O937" s="15"/>
      <c r="P937" s="15"/>
      <c r="Q937" s="15"/>
      <c r="R937" s="96"/>
    </row>
    <row r="938">
      <c r="A938" s="15"/>
      <c r="B938" s="15"/>
      <c r="C938" s="15"/>
      <c r="D938" s="15"/>
      <c r="E938" s="15"/>
      <c r="F938" s="305"/>
      <c r="G938" s="15"/>
      <c r="H938" s="15"/>
      <c r="I938" s="15"/>
      <c r="J938" s="15"/>
      <c r="K938" s="15"/>
      <c r="L938" s="15"/>
      <c r="M938" s="96"/>
      <c r="N938" s="15"/>
      <c r="O938" s="15"/>
      <c r="P938" s="15"/>
      <c r="Q938" s="15"/>
      <c r="R938" s="96"/>
    </row>
    <row r="939">
      <c r="A939" s="15"/>
      <c r="B939" s="15"/>
      <c r="C939" s="15"/>
      <c r="D939" s="15"/>
      <c r="E939" s="15"/>
      <c r="F939" s="305"/>
      <c r="G939" s="15"/>
      <c r="H939" s="15"/>
      <c r="I939" s="15"/>
      <c r="J939" s="15"/>
      <c r="K939" s="15"/>
      <c r="L939" s="15"/>
      <c r="M939" s="96"/>
      <c r="N939" s="15"/>
      <c r="O939" s="15"/>
      <c r="P939" s="15"/>
      <c r="Q939" s="15"/>
      <c r="R939" s="96"/>
    </row>
    <row r="940">
      <c r="A940" s="15"/>
      <c r="B940" s="15"/>
      <c r="C940" s="15"/>
      <c r="D940" s="15"/>
      <c r="E940" s="15"/>
      <c r="F940" s="305"/>
      <c r="G940" s="15"/>
      <c r="H940" s="15"/>
      <c r="I940" s="15"/>
      <c r="J940" s="15"/>
      <c r="K940" s="15"/>
      <c r="L940" s="15"/>
      <c r="M940" s="96"/>
      <c r="N940" s="15"/>
      <c r="O940" s="15"/>
      <c r="P940" s="15"/>
      <c r="Q940" s="15"/>
      <c r="R940" s="96"/>
    </row>
    <row r="941">
      <c r="A941" s="15"/>
      <c r="B941" s="15"/>
      <c r="C941" s="15"/>
      <c r="D941" s="15"/>
      <c r="E941" s="15"/>
      <c r="F941" s="305"/>
      <c r="G941" s="15"/>
      <c r="H941" s="15"/>
      <c r="I941" s="15"/>
      <c r="J941" s="15"/>
      <c r="K941" s="15"/>
      <c r="L941" s="15"/>
      <c r="M941" s="96"/>
      <c r="N941" s="15"/>
      <c r="O941" s="15"/>
      <c r="P941" s="15"/>
      <c r="Q941" s="15"/>
      <c r="R941" s="96"/>
    </row>
    <row r="942">
      <c r="A942" s="15"/>
      <c r="B942" s="15"/>
      <c r="C942" s="15"/>
      <c r="D942" s="15"/>
      <c r="E942" s="15"/>
      <c r="F942" s="305"/>
      <c r="G942" s="15"/>
      <c r="H942" s="15"/>
      <c r="I942" s="15"/>
      <c r="J942" s="15"/>
      <c r="K942" s="15"/>
      <c r="L942" s="15"/>
      <c r="M942" s="96"/>
      <c r="N942" s="15"/>
      <c r="O942" s="15"/>
      <c r="P942" s="15"/>
      <c r="Q942" s="15"/>
      <c r="R942" s="96"/>
    </row>
    <row r="943">
      <c r="A943" s="15"/>
      <c r="B943" s="15"/>
      <c r="C943" s="15"/>
      <c r="D943" s="15"/>
      <c r="E943" s="15"/>
      <c r="F943" s="305"/>
      <c r="G943" s="15"/>
      <c r="H943" s="15"/>
      <c r="I943" s="15"/>
      <c r="J943" s="15"/>
      <c r="K943" s="15"/>
      <c r="L943" s="15"/>
      <c r="M943" s="96"/>
      <c r="N943" s="15"/>
      <c r="O943" s="15"/>
      <c r="P943" s="15"/>
      <c r="Q943" s="15"/>
      <c r="R943" s="96"/>
    </row>
    <row r="944">
      <c r="A944" s="15"/>
      <c r="B944" s="15"/>
      <c r="C944" s="15"/>
      <c r="D944" s="15"/>
      <c r="E944" s="15"/>
      <c r="F944" s="305"/>
      <c r="G944" s="15"/>
      <c r="H944" s="15"/>
      <c r="I944" s="15"/>
      <c r="J944" s="15"/>
      <c r="K944" s="15"/>
      <c r="L944" s="15"/>
      <c r="M944" s="96"/>
      <c r="N944" s="15"/>
      <c r="O944" s="15"/>
      <c r="P944" s="15"/>
      <c r="Q944" s="15"/>
      <c r="R944" s="96"/>
    </row>
    <row r="945">
      <c r="A945" s="15"/>
      <c r="B945" s="15"/>
      <c r="C945" s="15"/>
      <c r="D945" s="15"/>
      <c r="E945" s="15"/>
      <c r="F945" s="305"/>
      <c r="G945" s="15"/>
      <c r="H945" s="15"/>
      <c r="I945" s="15"/>
      <c r="J945" s="15"/>
      <c r="K945" s="15"/>
      <c r="L945" s="15"/>
      <c r="M945" s="96"/>
      <c r="N945" s="15"/>
      <c r="O945" s="15"/>
      <c r="P945" s="15"/>
      <c r="Q945" s="15"/>
      <c r="R945" s="96"/>
    </row>
    <row r="946">
      <c r="A946" s="15"/>
      <c r="B946" s="15"/>
      <c r="C946" s="15"/>
      <c r="D946" s="15"/>
      <c r="E946" s="15"/>
      <c r="F946" s="305"/>
      <c r="G946" s="15"/>
      <c r="H946" s="15"/>
      <c r="I946" s="15"/>
      <c r="J946" s="15"/>
      <c r="K946" s="15"/>
      <c r="L946" s="15"/>
      <c r="M946" s="96"/>
      <c r="N946" s="15"/>
      <c r="O946" s="15"/>
      <c r="P946" s="15"/>
      <c r="Q946" s="15"/>
      <c r="R946" s="96"/>
    </row>
    <row r="947">
      <c r="A947" s="15"/>
      <c r="B947" s="15"/>
      <c r="C947" s="15"/>
      <c r="D947" s="15"/>
      <c r="E947" s="15"/>
      <c r="F947" s="305"/>
      <c r="G947" s="15"/>
      <c r="H947" s="15"/>
      <c r="I947" s="15"/>
      <c r="J947" s="15"/>
      <c r="K947" s="15"/>
      <c r="L947" s="15"/>
      <c r="M947" s="96"/>
      <c r="N947" s="15"/>
      <c r="O947" s="15"/>
      <c r="P947" s="15"/>
      <c r="Q947" s="15"/>
      <c r="R947" s="96"/>
    </row>
    <row r="948">
      <c r="A948" s="15"/>
      <c r="B948" s="15"/>
      <c r="C948" s="15"/>
      <c r="D948" s="15"/>
      <c r="E948" s="15"/>
      <c r="F948" s="305"/>
      <c r="G948" s="15"/>
      <c r="H948" s="15"/>
      <c r="I948" s="15"/>
      <c r="J948" s="15"/>
      <c r="K948" s="15"/>
      <c r="L948" s="15"/>
      <c r="M948" s="96"/>
      <c r="N948" s="15"/>
      <c r="O948" s="15"/>
      <c r="P948" s="15"/>
      <c r="Q948" s="15"/>
      <c r="R948" s="96"/>
    </row>
    <row r="949">
      <c r="A949" s="15"/>
      <c r="B949" s="15"/>
      <c r="C949" s="15"/>
      <c r="D949" s="15"/>
      <c r="E949" s="15"/>
      <c r="F949" s="305"/>
      <c r="G949" s="15"/>
      <c r="H949" s="15"/>
      <c r="I949" s="15"/>
      <c r="J949" s="15"/>
      <c r="K949" s="15"/>
      <c r="L949" s="15"/>
      <c r="M949" s="96"/>
      <c r="N949" s="15"/>
      <c r="O949" s="15"/>
      <c r="P949" s="15"/>
      <c r="Q949" s="15"/>
      <c r="R949" s="96"/>
    </row>
    <row r="950">
      <c r="A950" s="15"/>
      <c r="B950" s="15"/>
      <c r="C950" s="15"/>
      <c r="D950" s="15"/>
      <c r="E950" s="15"/>
      <c r="F950" s="305"/>
      <c r="G950" s="15"/>
      <c r="H950" s="15"/>
      <c r="I950" s="15"/>
      <c r="J950" s="15"/>
      <c r="K950" s="15"/>
      <c r="L950" s="15"/>
      <c r="M950" s="96"/>
      <c r="N950" s="15"/>
      <c r="O950" s="15"/>
      <c r="P950" s="15"/>
      <c r="Q950" s="15"/>
      <c r="R950" s="96"/>
    </row>
    <row r="951">
      <c r="A951" s="15"/>
      <c r="B951" s="15"/>
      <c r="C951" s="15"/>
      <c r="D951" s="15"/>
      <c r="E951" s="15"/>
      <c r="F951" s="305"/>
      <c r="G951" s="15"/>
      <c r="H951" s="15"/>
      <c r="I951" s="15"/>
      <c r="J951" s="15"/>
      <c r="K951" s="15"/>
      <c r="L951" s="15"/>
      <c r="M951" s="96"/>
      <c r="N951" s="15"/>
      <c r="O951" s="15"/>
      <c r="P951" s="15"/>
      <c r="Q951" s="15"/>
      <c r="R951" s="96"/>
    </row>
    <row r="952">
      <c r="A952" s="15"/>
      <c r="B952" s="15"/>
      <c r="C952" s="15"/>
      <c r="D952" s="15"/>
      <c r="E952" s="15"/>
      <c r="F952" s="305"/>
      <c r="G952" s="15"/>
      <c r="H952" s="15"/>
      <c r="I952" s="15"/>
      <c r="J952" s="15"/>
      <c r="K952" s="15"/>
      <c r="L952" s="15"/>
      <c r="M952" s="96"/>
      <c r="N952" s="15"/>
      <c r="O952" s="15"/>
      <c r="P952" s="15"/>
      <c r="Q952" s="15"/>
      <c r="R952" s="96"/>
    </row>
    <row r="953">
      <c r="A953" s="15"/>
      <c r="B953" s="15"/>
      <c r="C953" s="15"/>
      <c r="D953" s="15"/>
      <c r="E953" s="15"/>
      <c r="F953" s="305"/>
      <c r="G953" s="15"/>
      <c r="H953" s="15"/>
      <c r="I953" s="15"/>
      <c r="J953" s="15"/>
      <c r="K953" s="15"/>
      <c r="L953" s="15"/>
      <c r="M953" s="96"/>
      <c r="N953" s="15"/>
      <c r="O953" s="15"/>
      <c r="P953" s="15"/>
      <c r="Q953" s="15"/>
      <c r="R953" s="96"/>
    </row>
    <row r="954">
      <c r="A954" s="15"/>
      <c r="B954" s="15"/>
      <c r="C954" s="15"/>
      <c r="D954" s="15"/>
      <c r="E954" s="15"/>
      <c r="F954" s="305"/>
      <c r="G954" s="15"/>
      <c r="H954" s="15"/>
      <c r="I954" s="15"/>
      <c r="J954" s="15"/>
      <c r="K954" s="15"/>
      <c r="L954" s="15"/>
      <c r="M954" s="96"/>
      <c r="N954" s="15"/>
      <c r="O954" s="15"/>
      <c r="P954" s="15"/>
      <c r="Q954" s="15"/>
      <c r="R954" s="96"/>
    </row>
    <row r="955">
      <c r="A955" s="15"/>
      <c r="B955" s="15"/>
      <c r="C955" s="15"/>
      <c r="D955" s="15"/>
      <c r="E955" s="15"/>
      <c r="F955" s="305"/>
      <c r="G955" s="15"/>
      <c r="H955" s="15"/>
      <c r="I955" s="15"/>
      <c r="J955" s="15"/>
      <c r="K955" s="15"/>
      <c r="L955" s="15"/>
      <c r="M955" s="96"/>
      <c r="N955" s="15"/>
      <c r="O955" s="15"/>
      <c r="P955" s="15"/>
      <c r="Q955" s="15"/>
      <c r="R955" s="96"/>
    </row>
    <row r="956">
      <c r="A956" s="15"/>
      <c r="B956" s="15"/>
      <c r="C956" s="15"/>
      <c r="D956" s="15"/>
      <c r="E956" s="15"/>
      <c r="F956" s="305"/>
      <c r="G956" s="15"/>
      <c r="H956" s="15"/>
      <c r="I956" s="15"/>
      <c r="J956" s="15"/>
      <c r="K956" s="15"/>
      <c r="L956" s="15"/>
      <c r="M956" s="96"/>
      <c r="N956" s="15"/>
      <c r="O956" s="15"/>
      <c r="P956" s="15"/>
      <c r="Q956" s="15"/>
      <c r="R956" s="96"/>
    </row>
    <row r="957">
      <c r="A957" s="15"/>
      <c r="B957" s="15"/>
      <c r="C957" s="15"/>
      <c r="D957" s="15"/>
      <c r="E957" s="15"/>
      <c r="F957" s="305"/>
      <c r="G957" s="15"/>
      <c r="H957" s="15"/>
      <c r="I957" s="15"/>
      <c r="J957" s="15"/>
      <c r="K957" s="15"/>
      <c r="L957" s="15"/>
      <c r="M957" s="96"/>
      <c r="N957" s="15"/>
      <c r="O957" s="15"/>
      <c r="P957" s="15"/>
      <c r="Q957" s="15"/>
      <c r="R957" s="96"/>
    </row>
    <row r="958">
      <c r="A958" s="15"/>
      <c r="B958" s="15"/>
      <c r="C958" s="15"/>
      <c r="D958" s="15"/>
      <c r="E958" s="15"/>
      <c r="F958" s="305"/>
      <c r="G958" s="15"/>
      <c r="H958" s="15"/>
      <c r="I958" s="15"/>
      <c r="J958" s="15"/>
      <c r="K958" s="15"/>
      <c r="L958" s="15"/>
      <c r="M958" s="96"/>
      <c r="N958" s="15"/>
      <c r="O958" s="15"/>
      <c r="P958" s="15"/>
      <c r="Q958" s="15"/>
      <c r="R958" s="96"/>
    </row>
    <row r="959">
      <c r="A959" s="15"/>
      <c r="B959" s="15"/>
      <c r="C959" s="15"/>
      <c r="D959" s="15"/>
      <c r="E959" s="15"/>
      <c r="F959" s="305"/>
      <c r="G959" s="15"/>
      <c r="H959" s="15"/>
      <c r="I959" s="15"/>
      <c r="J959" s="15"/>
      <c r="K959" s="15"/>
      <c r="L959" s="15"/>
      <c r="M959" s="96"/>
      <c r="N959" s="15"/>
      <c r="O959" s="15"/>
      <c r="P959" s="15"/>
      <c r="Q959" s="15"/>
      <c r="R959" s="96"/>
    </row>
    <row r="960">
      <c r="A960" s="15"/>
      <c r="B960" s="15"/>
      <c r="C960" s="15"/>
      <c r="D960" s="15"/>
      <c r="E960" s="15"/>
      <c r="F960" s="305"/>
      <c r="G960" s="15"/>
      <c r="H960" s="15"/>
      <c r="I960" s="15"/>
      <c r="J960" s="15"/>
      <c r="K960" s="15"/>
      <c r="L960" s="15"/>
      <c r="M960" s="96"/>
      <c r="N960" s="15"/>
      <c r="O960" s="15"/>
      <c r="P960" s="15"/>
      <c r="Q960" s="15"/>
      <c r="R960" s="96"/>
    </row>
    <row r="961">
      <c r="A961" s="15"/>
      <c r="B961" s="15"/>
      <c r="C961" s="15"/>
      <c r="D961" s="15"/>
      <c r="E961" s="15"/>
      <c r="F961" s="305"/>
      <c r="G961" s="15"/>
      <c r="H961" s="15"/>
      <c r="I961" s="15"/>
      <c r="J961" s="15"/>
      <c r="K961" s="15"/>
      <c r="L961" s="15"/>
      <c r="M961" s="96"/>
      <c r="N961" s="15"/>
      <c r="O961" s="15"/>
      <c r="P961" s="15"/>
      <c r="Q961" s="15"/>
      <c r="R961" s="96"/>
    </row>
    <row r="962">
      <c r="A962" s="15"/>
      <c r="B962" s="15"/>
      <c r="C962" s="15"/>
      <c r="D962" s="15"/>
      <c r="E962" s="15"/>
      <c r="F962" s="305"/>
      <c r="G962" s="15"/>
      <c r="H962" s="15"/>
      <c r="I962" s="15"/>
      <c r="J962" s="15"/>
      <c r="K962" s="15"/>
      <c r="L962" s="15"/>
      <c r="M962" s="96"/>
      <c r="N962" s="15"/>
      <c r="O962" s="15"/>
      <c r="P962" s="15"/>
      <c r="Q962" s="15"/>
      <c r="R962" s="96"/>
    </row>
    <row r="963">
      <c r="A963" s="15"/>
      <c r="B963" s="15"/>
      <c r="C963" s="15"/>
      <c r="D963" s="15"/>
      <c r="E963" s="15"/>
      <c r="F963" s="305"/>
      <c r="G963" s="15"/>
      <c r="H963" s="15"/>
      <c r="I963" s="15"/>
      <c r="J963" s="15"/>
      <c r="K963" s="15"/>
      <c r="L963" s="15"/>
      <c r="M963" s="96"/>
      <c r="N963" s="15"/>
      <c r="O963" s="15"/>
      <c r="P963" s="15"/>
      <c r="Q963" s="15"/>
      <c r="R963" s="96"/>
    </row>
    <row r="964">
      <c r="A964" s="15"/>
      <c r="B964" s="15"/>
      <c r="C964" s="15"/>
      <c r="D964" s="15"/>
      <c r="E964" s="15"/>
      <c r="F964" s="305"/>
      <c r="G964" s="15"/>
      <c r="H964" s="15"/>
      <c r="I964" s="15"/>
      <c r="J964" s="15"/>
      <c r="K964" s="15"/>
      <c r="L964" s="15"/>
      <c r="M964" s="96"/>
      <c r="N964" s="15"/>
      <c r="O964" s="15"/>
      <c r="P964" s="15"/>
      <c r="Q964" s="15"/>
      <c r="R964" s="96"/>
    </row>
    <row r="965">
      <c r="A965" s="15"/>
      <c r="B965" s="15"/>
      <c r="C965" s="15"/>
      <c r="D965" s="15"/>
      <c r="E965" s="15"/>
      <c r="F965" s="305"/>
      <c r="G965" s="15"/>
      <c r="H965" s="15"/>
      <c r="I965" s="15"/>
      <c r="J965" s="15"/>
      <c r="K965" s="15"/>
      <c r="L965" s="15"/>
      <c r="M965" s="96"/>
      <c r="N965" s="15"/>
      <c r="O965" s="15"/>
      <c r="P965" s="15"/>
      <c r="Q965" s="15"/>
      <c r="R965" s="96"/>
    </row>
    <row r="966">
      <c r="A966" s="15"/>
      <c r="B966" s="15"/>
      <c r="C966" s="15"/>
      <c r="D966" s="15"/>
      <c r="E966" s="15"/>
      <c r="F966" s="305"/>
      <c r="G966" s="15"/>
      <c r="H966" s="15"/>
      <c r="I966" s="15"/>
      <c r="J966" s="15"/>
      <c r="K966" s="15"/>
      <c r="L966" s="15"/>
      <c r="M966" s="96"/>
      <c r="N966" s="15"/>
      <c r="O966" s="15"/>
      <c r="P966" s="15"/>
      <c r="Q966" s="15"/>
      <c r="R966" s="96"/>
    </row>
    <row r="967">
      <c r="A967" s="15"/>
      <c r="B967" s="15"/>
      <c r="C967" s="15"/>
      <c r="D967" s="15"/>
      <c r="E967" s="15"/>
      <c r="F967" s="305"/>
      <c r="G967" s="15"/>
      <c r="H967" s="15"/>
      <c r="I967" s="15"/>
      <c r="J967" s="15"/>
      <c r="K967" s="15"/>
      <c r="L967" s="15"/>
      <c r="M967" s="96"/>
      <c r="N967" s="15"/>
      <c r="O967" s="15"/>
      <c r="P967" s="15"/>
      <c r="Q967" s="15"/>
      <c r="R967" s="96"/>
    </row>
    <row r="968">
      <c r="A968" s="15"/>
      <c r="B968" s="15"/>
      <c r="C968" s="15"/>
      <c r="D968" s="15"/>
      <c r="E968" s="15"/>
      <c r="F968" s="305"/>
      <c r="G968" s="15"/>
      <c r="H968" s="15"/>
      <c r="I968" s="15"/>
      <c r="J968" s="15"/>
      <c r="K968" s="15"/>
      <c r="L968" s="15"/>
      <c r="M968" s="96"/>
      <c r="N968" s="15"/>
      <c r="O968" s="15"/>
      <c r="P968" s="15"/>
      <c r="Q968" s="15"/>
      <c r="R968" s="96"/>
    </row>
    <row r="969">
      <c r="A969" s="15"/>
      <c r="B969" s="15"/>
      <c r="C969" s="15"/>
      <c r="D969" s="15"/>
      <c r="E969" s="15"/>
      <c r="F969" s="305"/>
      <c r="G969" s="15"/>
      <c r="H969" s="15"/>
      <c r="I969" s="15"/>
      <c r="J969" s="15"/>
      <c r="K969" s="15"/>
      <c r="L969" s="15"/>
      <c r="M969" s="96"/>
      <c r="N969" s="15"/>
      <c r="O969" s="15"/>
      <c r="P969" s="15"/>
      <c r="Q969" s="15"/>
      <c r="R969" s="96"/>
    </row>
    <row r="970">
      <c r="A970" s="15"/>
      <c r="B970" s="15"/>
      <c r="C970" s="15"/>
      <c r="D970" s="15"/>
      <c r="E970" s="15"/>
      <c r="F970" s="305"/>
      <c r="G970" s="15"/>
      <c r="H970" s="15"/>
      <c r="I970" s="15"/>
      <c r="J970" s="15"/>
      <c r="K970" s="15"/>
      <c r="L970" s="15"/>
      <c r="M970" s="96"/>
      <c r="N970" s="15"/>
      <c r="O970" s="15"/>
      <c r="P970" s="15"/>
      <c r="Q970" s="15"/>
      <c r="R970" s="96"/>
    </row>
    <row r="971">
      <c r="A971" s="15"/>
      <c r="B971" s="15"/>
      <c r="C971" s="15"/>
      <c r="D971" s="15"/>
      <c r="E971" s="15"/>
      <c r="F971" s="305"/>
      <c r="G971" s="15"/>
      <c r="H971" s="15"/>
      <c r="I971" s="15"/>
      <c r="J971" s="15"/>
      <c r="K971" s="15"/>
      <c r="L971" s="15"/>
      <c r="M971" s="96"/>
      <c r="N971" s="15"/>
      <c r="O971" s="15"/>
      <c r="P971" s="15"/>
      <c r="Q971" s="15"/>
      <c r="R971" s="96"/>
    </row>
    <row r="972">
      <c r="A972" s="15"/>
      <c r="B972" s="15"/>
      <c r="C972" s="15"/>
      <c r="D972" s="15"/>
      <c r="E972" s="15"/>
      <c r="F972" s="305"/>
      <c r="G972" s="15"/>
      <c r="H972" s="15"/>
      <c r="I972" s="15"/>
      <c r="J972" s="15"/>
      <c r="K972" s="15"/>
      <c r="L972" s="15"/>
      <c r="M972" s="96"/>
      <c r="N972" s="15"/>
      <c r="O972" s="15"/>
      <c r="P972" s="15"/>
      <c r="Q972" s="15"/>
      <c r="R972" s="96"/>
    </row>
    <row r="973">
      <c r="A973" s="15"/>
      <c r="B973" s="15"/>
      <c r="C973" s="15"/>
      <c r="D973" s="15"/>
      <c r="E973" s="15"/>
      <c r="F973" s="305"/>
      <c r="G973" s="15"/>
      <c r="H973" s="15"/>
      <c r="I973" s="15"/>
      <c r="J973" s="15"/>
      <c r="K973" s="15"/>
      <c r="L973" s="15"/>
      <c r="M973" s="96"/>
      <c r="N973" s="15"/>
      <c r="O973" s="15"/>
      <c r="P973" s="15"/>
      <c r="Q973" s="15"/>
      <c r="R973" s="96"/>
    </row>
    <row r="974">
      <c r="A974" s="15"/>
      <c r="B974" s="15"/>
      <c r="C974" s="15"/>
      <c r="D974" s="15"/>
      <c r="E974" s="15"/>
      <c r="F974" s="305"/>
      <c r="G974" s="15"/>
      <c r="H974" s="15"/>
      <c r="I974" s="15"/>
      <c r="J974" s="15"/>
      <c r="K974" s="15"/>
      <c r="L974" s="15"/>
      <c r="M974" s="96"/>
      <c r="N974" s="15"/>
      <c r="O974" s="15"/>
      <c r="P974" s="15"/>
      <c r="Q974" s="15"/>
      <c r="R974" s="96"/>
    </row>
    <row r="975">
      <c r="A975" s="15"/>
      <c r="B975" s="15"/>
      <c r="C975" s="15"/>
      <c r="D975" s="15"/>
      <c r="E975" s="15"/>
      <c r="F975" s="305"/>
      <c r="G975" s="15"/>
      <c r="H975" s="15"/>
      <c r="I975" s="15"/>
      <c r="J975" s="15"/>
      <c r="K975" s="15"/>
      <c r="L975" s="15"/>
      <c r="M975" s="96"/>
      <c r="N975" s="15"/>
      <c r="O975" s="15"/>
      <c r="P975" s="15"/>
      <c r="Q975" s="15"/>
      <c r="R975" s="96"/>
    </row>
    <row r="976">
      <c r="A976" s="15"/>
      <c r="B976" s="15"/>
      <c r="C976" s="15"/>
      <c r="D976" s="15"/>
      <c r="E976" s="15"/>
      <c r="F976" s="305"/>
      <c r="G976" s="15"/>
      <c r="H976" s="15"/>
      <c r="I976" s="15"/>
      <c r="J976" s="15"/>
      <c r="K976" s="15"/>
      <c r="L976" s="15"/>
      <c r="M976" s="96"/>
      <c r="N976" s="15"/>
      <c r="O976" s="15"/>
      <c r="P976" s="15"/>
      <c r="Q976" s="15"/>
      <c r="R976" s="96"/>
    </row>
    <row r="977">
      <c r="A977" s="15"/>
      <c r="B977" s="15"/>
      <c r="C977" s="15"/>
      <c r="D977" s="15"/>
      <c r="E977" s="15"/>
      <c r="F977" s="305"/>
      <c r="G977" s="15"/>
      <c r="H977" s="15"/>
      <c r="I977" s="15"/>
      <c r="J977" s="15"/>
      <c r="K977" s="15"/>
      <c r="L977" s="15"/>
      <c r="M977" s="96"/>
      <c r="N977" s="15"/>
      <c r="O977" s="15"/>
      <c r="P977" s="15"/>
      <c r="Q977" s="15"/>
      <c r="R977" s="96"/>
    </row>
    <row r="978">
      <c r="A978" s="15"/>
      <c r="B978" s="15"/>
      <c r="C978" s="15"/>
      <c r="D978" s="15"/>
      <c r="E978" s="15"/>
      <c r="F978" s="305"/>
      <c r="G978" s="15"/>
      <c r="H978" s="15"/>
      <c r="I978" s="15"/>
      <c r="J978" s="15"/>
      <c r="K978" s="15"/>
      <c r="L978" s="15"/>
      <c r="M978" s="96"/>
      <c r="N978" s="15"/>
      <c r="O978" s="15"/>
      <c r="P978" s="15"/>
      <c r="Q978" s="15"/>
      <c r="R978" s="96"/>
    </row>
    <row r="979">
      <c r="A979" s="15"/>
      <c r="B979" s="15"/>
      <c r="C979" s="15"/>
      <c r="D979" s="15"/>
      <c r="E979" s="15"/>
      <c r="F979" s="305"/>
      <c r="G979" s="15"/>
      <c r="H979" s="15"/>
      <c r="I979" s="15"/>
      <c r="J979" s="15"/>
      <c r="K979" s="15"/>
      <c r="L979" s="15"/>
      <c r="M979" s="96"/>
      <c r="N979" s="15"/>
      <c r="O979" s="15"/>
      <c r="P979" s="15"/>
      <c r="Q979" s="15"/>
      <c r="R979" s="96"/>
    </row>
    <row r="980">
      <c r="A980" s="15"/>
      <c r="B980" s="15"/>
      <c r="C980" s="15"/>
      <c r="D980" s="15"/>
      <c r="E980" s="15"/>
      <c r="F980" s="305"/>
      <c r="G980" s="15"/>
      <c r="H980" s="15"/>
      <c r="I980" s="15"/>
      <c r="J980" s="15"/>
      <c r="K980" s="15"/>
      <c r="L980" s="15"/>
      <c r="M980" s="96"/>
      <c r="N980" s="15"/>
      <c r="O980" s="15"/>
      <c r="P980" s="15"/>
      <c r="Q980" s="15"/>
      <c r="R980" s="96"/>
    </row>
    <row r="981">
      <c r="A981" s="15"/>
      <c r="B981" s="15"/>
      <c r="C981" s="15"/>
      <c r="D981" s="15"/>
      <c r="E981" s="15"/>
      <c r="F981" s="305"/>
      <c r="G981" s="15"/>
      <c r="H981" s="15"/>
      <c r="I981" s="15"/>
      <c r="J981" s="15"/>
      <c r="K981" s="15"/>
      <c r="L981" s="15"/>
      <c r="M981" s="96"/>
      <c r="N981" s="15"/>
      <c r="O981" s="15"/>
      <c r="P981" s="15"/>
      <c r="Q981" s="15"/>
      <c r="R981" s="96"/>
    </row>
    <row r="982">
      <c r="A982" s="15"/>
      <c r="B982" s="15"/>
      <c r="C982" s="15"/>
      <c r="D982" s="15"/>
      <c r="E982" s="15"/>
      <c r="F982" s="305"/>
      <c r="G982" s="15"/>
      <c r="H982" s="15"/>
      <c r="I982" s="15"/>
      <c r="J982" s="15"/>
      <c r="K982" s="15"/>
      <c r="L982" s="15"/>
      <c r="M982" s="96"/>
      <c r="N982" s="15"/>
      <c r="O982" s="15"/>
      <c r="P982" s="15"/>
      <c r="Q982" s="15"/>
      <c r="R982" s="96"/>
    </row>
    <row r="983">
      <c r="A983" s="15"/>
      <c r="B983" s="15"/>
      <c r="C983" s="15"/>
      <c r="D983" s="15"/>
      <c r="E983" s="15"/>
      <c r="F983" s="305"/>
      <c r="G983" s="15"/>
      <c r="H983" s="15"/>
      <c r="I983" s="15"/>
      <c r="J983" s="15"/>
      <c r="K983" s="15"/>
      <c r="L983" s="15"/>
      <c r="M983" s="96"/>
      <c r="N983" s="15"/>
      <c r="O983" s="15"/>
      <c r="P983" s="15"/>
      <c r="Q983" s="15"/>
      <c r="R983" s="96"/>
    </row>
    <row r="984">
      <c r="A984" s="15"/>
      <c r="B984" s="15"/>
      <c r="C984" s="15"/>
      <c r="D984" s="15"/>
      <c r="E984" s="15"/>
      <c r="F984" s="305"/>
      <c r="G984" s="15"/>
      <c r="H984" s="15"/>
      <c r="I984" s="15"/>
      <c r="J984" s="15"/>
      <c r="K984" s="15"/>
      <c r="L984" s="15"/>
      <c r="M984" s="96"/>
      <c r="N984" s="15"/>
      <c r="O984" s="15"/>
      <c r="P984" s="15"/>
      <c r="Q984" s="15"/>
      <c r="R984" s="96"/>
    </row>
    <row r="985">
      <c r="A985" s="15"/>
      <c r="B985" s="15"/>
      <c r="C985" s="15"/>
      <c r="D985" s="15"/>
      <c r="E985" s="15"/>
      <c r="F985" s="305"/>
      <c r="G985" s="15"/>
      <c r="H985" s="15"/>
      <c r="I985" s="15"/>
      <c r="J985" s="15"/>
      <c r="K985" s="15"/>
      <c r="L985" s="15"/>
      <c r="M985" s="96"/>
      <c r="N985" s="15"/>
      <c r="O985" s="15"/>
      <c r="P985" s="15"/>
      <c r="Q985" s="15"/>
      <c r="R985" s="96"/>
    </row>
    <row r="986">
      <c r="A986" s="15"/>
      <c r="B986" s="15"/>
      <c r="C986" s="15"/>
      <c r="D986" s="15"/>
      <c r="E986" s="15"/>
      <c r="F986" s="305"/>
      <c r="G986" s="15"/>
      <c r="H986" s="15"/>
      <c r="I986" s="15"/>
      <c r="J986" s="15"/>
      <c r="K986" s="15"/>
      <c r="L986" s="15"/>
      <c r="M986" s="96"/>
      <c r="N986" s="15"/>
      <c r="O986" s="15"/>
      <c r="P986" s="15"/>
      <c r="Q986" s="15"/>
      <c r="R986" s="96"/>
    </row>
    <row r="987">
      <c r="A987" s="15"/>
      <c r="B987" s="15"/>
      <c r="C987" s="15"/>
      <c r="D987" s="15"/>
      <c r="E987" s="15"/>
      <c r="F987" s="305"/>
      <c r="G987" s="15"/>
      <c r="H987" s="15"/>
      <c r="I987" s="15"/>
      <c r="J987" s="15"/>
      <c r="K987" s="15"/>
      <c r="L987" s="15"/>
      <c r="M987" s="96"/>
      <c r="N987" s="15"/>
      <c r="O987" s="15"/>
      <c r="P987" s="15"/>
      <c r="Q987" s="15"/>
      <c r="R987" s="96"/>
    </row>
    <row r="988">
      <c r="A988" s="15"/>
      <c r="B988" s="15"/>
      <c r="C988" s="15"/>
      <c r="D988" s="15"/>
      <c r="E988" s="15"/>
      <c r="F988" s="305"/>
      <c r="G988" s="15"/>
      <c r="H988" s="15"/>
      <c r="I988" s="15"/>
      <c r="J988" s="15"/>
      <c r="K988" s="15"/>
      <c r="L988" s="15"/>
      <c r="M988" s="96"/>
      <c r="N988" s="15"/>
      <c r="O988" s="15"/>
      <c r="P988" s="15"/>
      <c r="Q988" s="15"/>
      <c r="R988" s="96"/>
    </row>
    <row r="989">
      <c r="A989" s="15"/>
      <c r="B989" s="15"/>
      <c r="C989" s="15"/>
      <c r="D989" s="15"/>
      <c r="E989" s="15"/>
      <c r="F989" s="305"/>
      <c r="G989" s="15"/>
      <c r="H989" s="15"/>
      <c r="I989" s="15"/>
      <c r="J989" s="15"/>
      <c r="K989" s="15"/>
      <c r="L989" s="15"/>
      <c r="M989" s="96"/>
      <c r="N989" s="15"/>
      <c r="O989" s="15"/>
      <c r="P989" s="15"/>
      <c r="Q989" s="15"/>
      <c r="R989" s="96"/>
    </row>
    <row r="990">
      <c r="A990" s="15"/>
      <c r="B990" s="15"/>
      <c r="C990" s="15"/>
      <c r="D990" s="15"/>
      <c r="E990" s="15"/>
      <c r="F990" s="305"/>
      <c r="G990" s="15"/>
      <c r="H990" s="15"/>
      <c r="I990" s="15"/>
      <c r="J990" s="15"/>
      <c r="K990" s="15"/>
      <c r="L990" s="15"/>
      <c r="M990" s="96"/>
      <c r="N990" s="15"/>
      <c r="O990" s="15"/>
      <c r="P990" s="15"/>
      <c r="Q990" s="15"/>
      <c r="R990" s="96"/>
    </row>
    <row r="991">
      <c r="A991" s="15"/>
      <c r="B991" s="15"/>
      <c r="C991" s="15"/>
      <c r="D991" s="15"/>
      <c r="E991" s="15"/>
      <c r="F991" s="305"/>
      <c r="G991" s="15"/>
      <c r="H991" s="15"/>
      <c r="I991" s="15"/>
      <c r="J991" s="15"/>
      <c r="K991" s="15"/>
      <c r="L991" s="15"/>
      <c r="M991" s="96"/>
      <c r="N991" s="15"/>
      <c r="O991" s="15"/>
      <c r="P991" s="15"/>
      <c r="Q991" s="15"/>
      <c r="R991" s="96"/>
    </row>
    <row r="992">
      <c r="A992" s="15"/>
      <c r="B992" s="15"/>
      <c r="C992" s="15"/>
      <c r="D992" s="15"/>
      <c r="E992" s="15"/>
      <c r="F992" s="305"/>
      <c r="G992" s="15"/>
      <c r="H992" s="15"/>
      <c r="I992" s="15"/>
      <c r="J992" s="15"/>
      <c r="K992" s="15"/>
      <c r="L992" s="15"/>
      <c r="M992" s="96"/>
      <c r="N992" s="15"/>
      <c r="O992" s="15"/>
      <c r="P992" s="15"/>
      <c r="Q992" s="15"/>
      <c r="R992" s="96"/>
    </row>
    <row r="993">
      <c r="A993" s="15"/>
      <c r="B993" s="15"/>
      <c r="C993" s="15"/>
      <c r="D993" s="15"/>
      <c r="E993" s="15"/>
      <c r="F993" s="305"/>
      <c r="G993" s="15"/>
      <c r="H993" s="15"/>
      <c r="I993" s="15"/>
      <c r="J993" s="15"/>
      <c r="K993" s="15"/>
      <c r="L993" s="15"/>
      <c r="M993" s="96"/>
      <c r="N993" s="15"/>
      <c r="O993" s="15"/>
      <c r="P993" s="15"/>
      <c r="Q993" s="15"/>
      <c r="R993" s="96"/>
    </row>
    <row r="994">
      <c r="A994" s="15"/>
      <c r="B994" s="15"/>
      <c r="C994" s="15"/>
      <c r="D994" s="15"/>
      <c r="E994" s="15"/>
      <c r="F994" s="305"/>
      <c r="G994" s="15"/>
      <c r="H994" s="15"/>
      <c r="I994" s="15"/>
      <c r="J994" s="15"/>
      <c r="K994" s="15"/>
      <c r="L994" s="15"/>
      <c r="M994" s="96"/>
      <c r="N994" s="15"/>
      <c r="O994" s="15"/>
      <c r="P994" s="15"/>
      <c r="Q994" s="15"/>
      <c r="R994" s="96"/>
    </row>
    <row r="995">
      <c r="A995" s="15"/>
      <c r="B995" s="15"/>
      <c r="C995" s="15"/>
      <c r="D995" s="15"/>
      <c r="E995" s="15"/>
      <c r="F995" s="305"/>
      <c r="G995" s="15"/>
      <c r="H995" s="15"/>
      <c r="I995" s="15"/>
      <c r="J995" s="15"/>
      <c r="K995" s="15"/>
      <c r="L995" s="15"/>
      <c r="M995" s="96"/>
      <c r="N995" s="15"/>
      <c r="O995" s="15"/>
      <c r="P995" s="15"/>
      <c r="Q995" s="15"/>
      <c r="R995" s="96"/>
    </row>
    <row r="996">
      <c r="A996" s="15"/>
      <c r="B996" s="15"/>
      <c r="C996" s="15"/>
      <c r="D996" s="15"/>
      <c r="E996" s="15"/>
      <c r="F996" s="305"/>
      <c r="G996" s="15"/>
      <c r="H996" s="15"/>
      <c r="I996" s="15"/>
      <c r="J996" s="15"/>
      <c r="K996" s="15"/>
      <c r="L996" s="15"/>
      <c r="M996" s="96"/>
      <c r="N996" s="15"/>
      <c r="O996" s="15"/>
      <c r="P996" s="15"/>
      <c r="Q996" s="15"/>
      <c r="R996" s="96"/>
    </row>
    <row r="997">
      <c r="A997" s="15"/>
      <c r="B997" s="15"/>
      <c r="C997" s="15"/>
      <c r="D997" s="15"/>
      <c r="E997" s="15"/>
      <c r="F997" s="305"/>
      <c r="G997" s="15"/>
      <c r="H997" s="15"/>
      <c r="I997" s="15"/>
      <c r="J997" s="15"/>
      <c r="K997" s="15"/>
      <c r="L997" s="15"/>
      <c r="M997" s="96"/>
      <c r="N997" s="15"/>
      <c r="O997" s="15"/>
      <c r="P997" s="15"/>
      <c r="Q997" s="15"/>
      <c r="R997" s="96"/>
    </row>
    <row r="998">
      <c r="A998" s="15"/>
      <c r="B998" s="15"/>
      <c r="C998" s="15"/>
      <c r="D998" s="15"/>
      <c r="E998" s="15"/>
      <c r="F998" s="305"/>
      <c r="G998" s="15"/>
      <c r="H998" s="15"/>
      <c r="I998" s="15"/>
      <c r="J998" s="15"/>
      <c r="K998" s="15"/>
      <c r="L998" s="15"/>
      <c r="M998" s="96"/>
      <c r="N998" s="15"/>
      <c r="O998" s="15"/>
      <c r="P998" s="15"/>
      <c r="Q998" s="15"/>
      <c r="R998" s="96"/>
    </row>
    <row r="999">
      <c r="A999" s="15"/>
      <c r="B999" s="15"/>
      <c r="C999" s="15"/>
      <c r="D999" s="15"/>
      <c r="E999" s="15"/>
      <c r="F999" s="305"/>
      <c r="G999" s="15"/>
      <c r="H999" s="15"/>
      <c r="I999" s="15"/>
      <c r="J999" s="15"/>
      <c r="K999" s="15"/>
      <c r="L999" s="15"/>
      <c r="M999" s="96"/>
      <c r="N999" s="15"/>
      <c r="O999" s="15"/>
      <c r="P999" s="15"/>
      <c r="Q999" s="15"/>
      <c r="R999" s="96"/>
    </row>
    <row r="1000">
      <c r="A1000" s="15"/>
      <c r="B1000" s="15"/>
      <c r="C1000" s="15"/>
      <c r="D1000" s="15"/>
      <c r="E1000" s="15"/>
      <c r="F1000" s="305"/>
      <c r="G1000" s="15"/>
      <c r="H1000" s="15"/>
      <c r="I1000" s="15"/>
      <c r="J1000" s="15"/>
      <c r="K1000" s="15"/>
      <c r="L1000" s="15"/>
      <c r="M1000" s="96"/>
      <c r="N1000" s="15"/>
      <c r="O1000" s="15"/>
      <c r="P1000" s="15"/>
      <c r="Q1000" s="15"/>
      <c r="R1000" s="96"/>
    </row>
    <row r="1001">
      <c r="A1001" s="15"/>
      <c r="B1001" s="15"/>
      <c r="C1001" s="15"/>
      <c r="D1001" s="15"/>
      <c r="E1001" s="15"/>
      <c r="F1001" s="305"/>
      <c r="G1001" s="15"/>
      <c r="H1001" s="15"/>
      <c r="I1001" s="15"/>
      <c r="J1001" s="15"/>
      <c r="K1001" s="15"/>
      <c r="L1001" s="15"/>
      <c r="M1001" s="96"/>
      <c r="N1001" s="15"/>
      <c r="O1001" s="15"/>
      <c r="P1001" s="15"/>
      <c r="Q1001" s="15"/>
      <c r="R1001" s="96"/>
    </row>
    <row r="1002">
      <c r="A1002" s="15"/>
      <c r="B1002" s="15"/>
      <c r="C1002" s="15"/>
      <c r="D1002" s="15"/>
      <c r="E1002" s="15"/>
      <c r="F1002" s="305"/>
      <c r="G1002" s="15"/>
      <c r="H1002" s="15"/>
      <c r="I1002" s="15"/>
      <c r="J1002" s="15"/>
      <c r="K1002" s="15"/>
      <c r="L1002" s="15"/>
      <c r="M1002" s="96"/>
      <c r="N1002" s="15"/>
      <c r="O1002" s="15"/>
      <c r="P1002" s="15"/>
      <c r="Q1002" s="15"/>
      <c r="R1002" s="96"/>
    </row>
    <row r="1003">
      <c r="A1003" s="15"/>
      <c r="B1003" s="15"/>
      <c r="C1003" s="15"/>
      <c r="D1003" s="15"/>
      <c r="E1003" s="15"/>
      <c r="F1003" s="305"/>
      <c r="G1003" s="15"/>
      <c r="H1003" s="15"/>
      <c r="I1003" s="15"/>
      <c r="J1003" s="15"/>
      <c r="K1003" s="15"/>
      <c r="L1003" s="15"/>
      <c r="M1003" s="96"/>
      <c r="N1003" s="15"/>
      <c r="O1003" s="15"/>
      <c r="P1003" s="15"/>
      <c r="Q1003" s="15"/>
      <c r="R1003" s="96"/>
    </row>
    <row r="1004">
      <c r="A1004" s="15"/>
      <c r="B1004" s="15"/>
      <c r="C1004" s="15"/>
      <c r="D1004" s="15"/>
      <c r="E1004" s="15"/>
      <c r="F1004" s="305"/>
      <c r="G1004" s="15"/>
      <c r="H1004" s="15"/>
      <c r="I1004" s="15"/>
      <c r="J1004" s="15"/>
      <c r="K1004" s="15"/>
      <c r="L1004" s="15"/>
      <c r="M1004" s="96"/>
      <c r="N1004" s="15"/>
      <c r="O1004" s="15"/>
      <c r="P1004" s="15"/>
      <c r="Q1004" s="15"/>
      <c r="R1004" s="96"/>
    </row>
    <row r="1005">
      <c r="A1005" s="15"/>
      <c r="B1005" s="15"/>
      <c r="C1005" s="15"/>
      <c r="D1005" s="15"/>
      <c r="E1005" s="15"/>
      <c r="F1005" s="305"/>
      <c r="G1005" s="15"/>
      <c r="H1005" s="15"/>
      <c r="I1005" s="15"/>
      <c r="J1005" s="15"/>
      <c r="K1005" s="15"/>
      <c r="L1005" s="15"/>
      <c r="M1005" s="96"/>
      <c r="N1005" s="15"/>
      <c r="O1005" s="15"/>
      <c r="P1005" s="15"/>
      <c r="Q1005" s="15"/>
      <c r="R1005" s="96"/>
    </row>
    <row r="1006">
      <c r="A1006" s="15"/>
      <c r="B1006" s="15"/>
      <c r="C1006" s="15"/>
      <c r="D1006" s="15"/>
      <c r="E1006" s="15"/>
      <c r="F1006" s="305"/>
      <c r="G1006" s="15"/>
      <c r="H1006" s="15"/>
      <c r="I1006" s="15"/>
      <c r="J1006" s="15"/>
      <c r="K1006" s="15"/>
      <c r="L1006" s="15"/>
      <c r="M1006" s="96"/>
      <c r="N1006" s="15"/>
      <c r="O1006" s="15"/>
      <c r="P1006" s="15"/>
      <c r="Q1006" s="15"/>
      <c r="R1006" s="96"/>
    </row>
    <row r="1007">
      <c r="A1007" s="15"/>
      <c r="B1007" s="15"/>
      <c r="C1007" s="15"/>
      <c r="D1007" s="15"/>
      <c r="E1007" s="15"/>
      <c r="F1007" s="305"/>
      <c r="G1007" s="15"/>
      <c r="H1007" s="15"/>
      <c r="I1007" s="15"/>
      <c r="J1007" s="15"/>
      <c r="K1007" s="15"/>
      <c r="L1007" s="15"/>
      <c r="M1007" s="96"/>
      <c r="N1007" s="15"/>
      <c r="O1007" s="15"/>
      <c r="P1007" s="15"/>
      <c r="Q1007" s="15"/>
      <c r="R1007" s="96"/>
    </row>
    <row r="1008">
      <c r="A1008" s="15"/>
      <c r="B1008" s="15"/>
      <c r="C1008" s="15"/>
      <c r="D1008" s="15"/>
      <c r="E1008" s="15"/>
      <c r="F1008" s="305"/>
      <c r="G1008" s="15"/>
      <c r="H1008" s="15"/>
      <c r="I1008" s="15"/>
      <c r="J1008" s="15"/>
      <c r="K1008" s="15"/>
      <c r="L1008" s="15"/>
      <c r="M1008" s="96"/>
      <c r="N1008" s="15"/>
      <c r="O1008" s="15"/>
      <c r="P1008" s="15"/>
      <c r="Q1008" s="15"/>
      <c r="R1008" s="96"/>
    </row>
    <row r="1009">
      <c r="A1009" s="15"/>
      <c r="B1009" s="15"/>
      <c r="C1009" s="15"/>
      <c r="D1009" s="15"/>
      <c r="E1009" s="15"/>
      <c r="F1009" s="305"/>
      <c r="G1009" s="15"/>
      <c r="H1009" s="15"/>
      <c r="I1009" s="15"/>
      <c r="J1009" s="15"/>
      <c r="K1009" s="15"/>
      <c r="L1009" s="15"/>
      <c r="M1009" s="96"/>
      <c r="N1009" s="15"/>
      <c r="O1009" s="15"/>
      <c r="P1009" s="15"/>
      <c r="Q1009" s="15"/>
      <c r="R1009" s="96"/>
    </row>
    <row r="1010">
      <c r="A1010" s="15"/>
      <c r="B1010" s="15"/>
      <c r="C1010" s="15"/>
      <c r="D1010" s="15"/>
      <c r="E1010" s="15"/>
      <c r="F1010" s="305"/>
      <c r="G1010" s="15"/>
      <c r="H1010" s="15"/>
      <c r="I1010" s="15"/>
      <c r="J1010" s="15"/>
      <c r="K1010" s="15"/>
      <c r="L1010" s="15"/>
      <c r="M1010" s="96"/>
      <c r="N1010" s="15"/>
      <c r="O1010" s="15"/>
      <c r="P1010" s="15"/>
      <c r="Q1010" s="15"/>
      <c r="R1010" s="96"/>
    </row>
    <row r="1011">
      <c r="A1011" s="15"/>
      <c r="B1011" s="15"/>
      <c r="C1011" s="15"/>
      <c r="D1011" s="15"/>
      <c r="E1011" s="15"/>
      <c r="F1011" s="305"/>
      <c r="G1011" s="15"/>
      <c r="H1011" s="15"/>
      <c r="I1011" s="15"/>
      <c r="J1011" s="15"/>
      <c r="K1011" s="15"/>
      <c r="L1011" s="15"/>
      <c r="M1011" s="96"/>
      <c r="N1011" s="15"/>
      <c r="O1011" s="15"/>
      <c r="P1011" s="15"/>
      <c r="Q1011" s="15"/>
      <c r="R1011" s="96"/>
    </row>
    <row r="1012">
      <c r="A1012" s="15"/>
      <c r="B1012" s="15"/>
      <c r="C1012" s="15"/>
      <c r="D1012" s="15"/>
      <c r="E1012" s="15"/>
      <c r="F1012" s="305"/>
      <c r="G1012" s="15"/>
      <c r="H1012" s="15"/>
      <c r="I1012" s="15"/>
      <c r="J1012" s="15"/>
      <c r="K1012" s="15"/>
      <c r="L1012" s="15"/>
      <c r="M1012" s="96"/>
      <c r="N1012" s="15"/>
      <c r="O1012" s="15"/>
      <c r="P1012" s="15"/>
      <c r="Q1012" s="15"/>
      <c r="R1012" s="96"/>
    </row>
    <row r="1013">
      <c r="A1013" s="15"/>
      <c r="B1013" s="15"/>
      <c r="C1013" s="15"/>
      <c r="D1013" s="15"/>
      <c r="E1013" s="15"/>
      <c r="F1013" s="305"/>
      <c r="G1013" s="15"/>
      <c r="H1013" s="15"/>
      <c r="I1013" s="15"/>
      <c r="J1013" s="15"/>
      <c r="K1013" s="15"/>
      <c r="L1013" s="15"/>
      <c r="M1013" s="96"/>
      <c r="N1013" s="15"/>
      <c r="O1013" s="15"/>
      <c r="P1013" s="15"/>
      <c r="Q1013" s="15"/>
      <c r="R1013" s="96"/>
    </row>
    <row r="1014">
      <c r="A1014" s="15"/>
      <c r="B1014" s="15"/>
      <c r="C1014" s="15"/>
      <c r="D1014" s="15"/>
      <c r="E1014" s="15"/>
      <c r="F1014" s="305"/>
      <c r="G1014" s="15"/>
      <c r="H1014" s="15"/>
      <c r="I1014" s="15"/>
      <c r="J1014" s="15"/>
      <c r="K1014" s="15"/>
      <c r="L1014" s="15"/>
      <c r="M1014" s="96"/>
      <c r="N1014" s="15"/>
      <c r="O1014" s="15"/>
      <c r="P1014" s="15"/>
      <c r="Q1014" s="15"/>
      <c r="R1014" s="96"/>
    </row>
    <row r="1015">
      <c r="A1015" s="15"/>
      <c r="B1015" s="15"/>
      <c r="C1015" s="15"/>
      <c r="D1015" s="15"/>
      <c r="E1015" s="15"/>
      <c r="F1015" s="305"/>
      <c r="G1015" s="15"/>
      <c r="H1015" s="15"/>
      <c r="I1015" s="15"/>
      <c r="J1015" s="15"/>
      <c r="K1015" s="15"/>
      <c r="L1015" s="15"/>
      <c r="M1015" s="96"/>
      <c r="N1015" s="15"/>
      <c r="O1015" s="15"/>
      <c r="P1015" s="15"/>
      <c r="Q1015" s="15"/>
      <c r="R1015" s="96"/>
    </row>
    <row r="1016">
      <c r="A1016" s="15"/>
      <c r="B1016" s="15"/>
      <c r="C1016" s="15"/>
      <c r="D1016" s="15"/>
      <c r="E1016" s="15"/>
      <c r="F1016" s="305"/>
      <c r="G1016" s="15"/>
      <c r="H1016" s="15"/>
      <c r="I1016" s="15"/>
      <c r="J1016" s="15"/>
      <c r="K1016" s="15"/>
      <c r="L1016" s="15"/>
      <c r="M1016" s="96"/>
      <c r="N1016" s="15"/>
      <c r="O1016" s="15"/>
      <c r="P1016" s="15"/>
      <c r="Q1016" s="15"/>
      <c r="R1016" s="96"/>
    </row>
    <row r="1017">
      <c r="A1017" s="15"/>
      <c r="B1017" s="15"/>
      <c r="C1017" s="15"/>
      <c r="D1017" s="15"/>
      <c r="E1017" s="15"/>
      <c r="F1017" s="305"/>
      <c r="G1017" s="15"/>
      <c r="H1017" s="15"/>
      <c r="I1017" s="15"/>
      <c r="J1017" s="15"/>
      <c r="K1017" s="15"/>
      <c r="L1017" s="15"/>
      <c r="M1017" s="96"/>
      <c r="N1017" s="15"/>
      <c r="O1017" s="15"/>
      <c r="P1017" s="15"/>
      <c r="Q1017" s="15"/>
      <c r="R1017" s="96"/>
    </row>
    <row r="1018">
      <c r="A1018" s="15"/>
      <c r="B1018" s="15"/>
      <c r="C1018" s="15"/>
      <c r="D1018" s="15"/>
      <c r="E1018" s="15"/>
      <c r="F1018" s="305"/>
      <c r="G1018" s="15"/>
      <c r="H1018" s="15"/>
      <c r="I1018" s="15"/>
      <c r="J1018" s="15"/>
      <c r="K1018" s="15"/>
      <c r="L1018" s="15"/>
      <c r="M1018" s="96"/>
      <c r="N1018" s="15"/>
      <c r="O1018" s="15"/>
      <c r="P1018" s="15"/>
      <c r="Q1018" s="15"/>
      <c r="R1018" s="96"/>
    </row>
    <row r="1019">
      <c r="A1019" s="15"/>
      <c r="B1019" s="15"/>
      <c r="C1019" s="15"/>
      <c r="D1019" s="15"/>
      <c r="E1019" s="15"/>
      <c r="F1019" s="305"/>
      <c r="G1019" s="15"/>
      <c r="H1019" s="15"/>
      <c r="I1019" s="15"/>
      <c r="J1019" s="15"/>
      <c r="K1019" s="15"/>
      <c r="L1019" s="15"/>
      <c r="M1019" s="96"/>
      <c r="N1019" s="15"/>
      <c r="O1019" s="15"/>
      <c r="P1019" s="15"/>
      <c r="Q1019" s="15"/>
      <c r="R1019" s="96"/>
    </row>
    <row r="1020">
      <c r="A1020" s="15"/>
      <c r="B1020" s="15"/>
      <c r="C1020" s="15"/>
      <c r="D1020" s="15"/>
      <c r="E1020" s="15"/>
      <c r="F1020" s="305"/>
      <c r="G1020" s="15"/>
      <c r="H1020" s="15"/>
      <c r="I1020" s="15"/>
      <c r="J1020" s="15"/>
      <c r="K1020" s="15"/>
      <c r="L1020" s="15"/>
      <c r="M1020" s="96"/>
      <c r="N1020" s="15"/>
      <c r="O1020" s="15"/>
      <c r="P1020" s="15"/>
      <c r="Q1020" s="15"/>
      <c r="R1020" s="96"/>
    </row>
    <row r="1021">
      <c r="A1021" s="15"/>
      <c r="B1021" s="15"/>
      <c r="C1021" s="15"/>
      <c r="D1021" s="15"/>
      <c r="E1021" s="15"/>
      <c r="F1021" s="305"/>
      <c r="G1021" s="15"/>
      <c r="H1021" s="15"/>
      <c r="I1021" s="15"/>
      <c r="J1021" s="15"/>
      <c r="K1021" s="15"/>
      <c r="L1021" s="15"/>
      <c r="M1021" s="96"/>
      <c r="N1021" s="15"/>
      <c r="O1021" s="15"/>
      <c r="P1021" s="15"/>
      <c r="Q1021" s="15"/>
      <c r="R1021" s="96"/>
    </row>
    <row r="1022">
      <c r="A1022" s="15"/>
      <c r="B1022" s="15"/>
      <c r="C1022" s="15"/>
      <c r="D1022" s="15"/>
      <c r="E1022" s="15"/>
      <c r="F1022" s="305"/>
      <c r="G1022" s="15"/>
      <c r="H1022" s="15"/>
      <c r="I1022" s="15"/>
      <c r="J1022" s="15"/>
      <c r="K1022" s="15"/>
      <c r="L1022" s="15"/>
      <c r="M1022" s="96"/>
      <c r="N1022" s="15"/>
      <c r="O1022" s="15"/>
      <c r="P1022" s="15"/>
      <c r="Q1022" s="15"/>
      <c r="R1022" s="96"/>
    </row>
    <row r="1023">
      <c r="A1023" s="15"/>
      <c r="B1023" s="15"/>
      <c r="C1023" s="15"/>
      <c r="D1023" s="15"/>
      <c r="E1023" s="15"/>
      <c r="F1023" s="305"/>
      <c r="G1023" s="15"/>
      <c r="H1023" s="15"/>
      <c r="I1023" s="15"/>
      <c r="J1023" s="15"/>
      <c r="K1023" s="15"/>
      <c r="L1023" s="15"/>
      <c r="M1023" s="96"/>
      <c r="N1023" s="15"/>
      <c r="O1023" s="15"/>
      <c r="P1023" s="15"/>
      <c r="Q1023" s="15"/>
      <c r="R1023" s="96"/>
    </row>
    <row r="1024">
      <c r="A1024" s="15"/>
      <c r="B1024" s="15"/>
      <c r="C1024" s="15"/>
      <c r="D1024" s="15"/>
      <c r="E1024" s="15"/>
      <c r="F1024" s="305"/>
      <c r="G1024" s="15"/>
      <c r="H1024" s="15"/>
      <c r="I1024" s="15"/>
      <c r="J1024" s="15"/>
      <c r="K1024" s="15"/>
      <c r="L1024" s="15"/>
      <c r="M1024" s="96"/>
      <c r="N1024" s="15"/>
      <c r="O1024" s="15"/>
      <c r="P1024" s="15"/>
      <c r="Q1024" s="15"/>
      <c r="R1024" s="96"/>
    </row>
    <row r="1025">
      <c r="A1025" s="15"/>
      <c r="B1025" s="15"/>
      <c r="C1025" s="15"/>
      <c r="D1025" s="15"/>
      <c r="E1025" s="15"/>
      <c r="F1025" s="305"/>
      <c r="G1025" s="15"/>
      <c r="H1025" s="15"/>
      <c r="I1025" s="15"/>
      <c r="J1025" s="15"/>
      <c r="K1025" s="15"/>
      <c r="L1025" s="15"/>
      <c r="M1025" s="96"/>
      <c r="N1025" s="15"/>
      <c r="O1025" s="15"/>
      <c r="P1025" s="15"/>
      <c r="Q1025" s="15"/>
      <c r="R1025" s="96"/>
    </row>
    <row r="1026">
      <c r="A1026" s="15"/>
      <c r="B1026" s="15"/>
      <c r="C1026" s="15"/>
      <c r="D1026" s="15"/>
      <c r="E1026" s="15"/>
      <c r="F1026" s="305"/>
      <c r="G1026" s="15"/>
      <c r="H1026" s="15"/>
      <c r="I1026" s="15"/>
      <c r="J1026" s="15"/>
      <c r="K1026" s="15"/>
      <c r="L1026" s="15"/>
      <c r="M1026" s="96"/>
      <c r="N1026" s="15"/>
      <c r="O1026" s="15"/>
      <c r="P1026" s="15"/>
      <c r="Q1026" s="15"/>
      <c r="R1026" s="96"/>
    </row>
    <row r="1027">
      <c r="A1027" s="15"/>
      <c r="B1027" s="15"/>
      <c r="C1027" s="15"/>
      <c r="D1027" s="15"/>
      <c r="E1027" s="15"/>
      <c r="F1027" s="305"/>
      <c r="G1027" s="15"/>
      <c r="H1027" s="15"/>
      <c r="I1027" s="15"/>
      <c r="J1027" s="15"/>
      <c r="K1027" s="15"/>
      <c r="L1027" s="15"/>
      <c r="M1027" s="96"/>
      <c r="N1027" s="15"/>
      <c r="O1027" s="15"/>
      <c r="P1027" s="15"/>
      <c r="Q1027" s="15"/>
      <c r="R1027" s="96"/>
    </row>
    <row r="1028">
      <c r="A1028" s="15"/>
      <c r="B1028" s="15"/>
      <c r="C1028" s="15"/>
      <c r="D1028" s="15"/>
      <c r="E1028" s="15"/>
      <c r="F1028" s="305"/>
      <c r="G1028" s="15"/>
      <c r="H1028" s="15"/>
      <c r="I1028" s="15"/>
      <c r="J1028" s="15"/>
      <c r="K1028" s="15"/>
      <c r="L1028" s="15"/>
      <c r="M1028" s="96"/>
      <c r="N1028" s="15"/>
      <c r="O1028" s="15"/>
      <c r="P1028" s="15"/>
      <c r="Q1028" s="15"/>
      <c r="R1028" s="96"/>
    </row>
    <row r="1029">
      <c r="A1029" s="15"/>
      <c r="B1029" s="15"/>
      <c r="C1029" s="15"/>
      <c r="D1029" s="15"/>
      <c r="E1029" s="15"/>
      <c r="F1029" s="305"/>
      <c r="G1029" s="15"/>
      <c r="H1029" s="15"/>
      <c r="I1029" s="15"/>
      <c r="J1029" s="15"/>
      <c r="K1029" s="15"/>
      <c r="L1029" s="15"/>
      <c r="M1029" s="96"/>
      <c r="N1029" s="15"/>
      <c r="O1029" s="15"/>
      <c r="P1029" s="15"/>
      <c r="Q1029" s="15"/>
      <c r="R1029" s="96"/>
    </row>
    <row r="1030">
      <c r="A1030" s="15"/>
      <c r="B1030" s="15"/>
      <c r="C1030" s="15"/>
      <c r="D1030" s="15"/>
      <c r="E1030" s="15"/>
      <c r="F1030" s="305"/>
      <c r="G1030" s="15"/>
      <c r="H1030" s="15"/>
      <c r="I1030" s="15"/>
      <c r="J1030" s="15"/>
      <c r="K1030" s="15"/>
      <c r="L1030" s="15"/>
      <c r="M1030" s="96"/>
      <c r="N1030" s="15"/>
      <c r="O1030" s="15"/>
      <c r="P1030" s="15"/>
      <c r="Q1030" s="15"/>
      <c r="R1030" s="96"/>
    </row>
    <row r="1031">
      <c r="A1031" s="15"/>
      <c r="B1031" s="15"/>
      <c r="C1031" s="15"/>
      <c r="D1031" s="15"/>
      <c r="E1031" s="15"/>
      <c r="F1031" s="305"/>
      <c r="G1031" s="15"/>
      <c r="H1031" s="15"/>
      <c r="I1031" s="15"/>
      <c r="J1031" s="15"/>
      <c r="K1031" s="15"/>
      <c r="L1031" s="15"/>
      <c r="M1031" s="96"/>
      <c r="N1031" s="15"/>
      <c r="O1031" s="15"/>
      <c r="P1031" s="15"/>
      <c r="Q1031" s="15"/>
      <c r="R1031" s="96"/>
    </row>
    <row r="1032">
      <c r="A1032" s="15"/>
      <c r="B1032" s="15"/>
      <c r="C1032" s="15"/>
      <c r="D1032" s="15"/>
      <c r="E1032" s="15"/>
      <c r="F1032" s="305"/>
      <c r="G1032" s="15"/>
      <c r="H1032" s="15"/>
      <c r="I1032" s="15"/>
      <c r="J1032" s="15"/>
      <c r="K1032" s="15"/>
      <c r="L1032" s="15"/>
      <c r="M1032" s="96"/>
      <c r="N1032" s="15"/>
      <c r="O1032" s="15"/>
      <c r="P1032" s="15"/>
      <c r="Q1032" s="15"/>
      <c r="R1032" s="96"/>
    </row>
    <row r="1033">
      <c r="A1033" s="15"/>
      <c r="B1033" s="15"/>
      <c r="C1033" s="15"/>
      <c r="D1033" s="15"/>
      <c r="E1033" s="15"/>
      <c r="F1033" s="305"/>
      <c r="G1033" s="15"/>
      <c r="H1033" s="15"/>
      <c r="I1033" s="15"/>
      <c r="J1033" s="15"/>
      <c r="K1033" s="15"/>
      <c r="L1033" s="15"/>
      <c r="M1033" s="96"/>
      <c r="N1033" s="15"/>
      <c r="O1033" s="15"/>
      <c r="P1033" s="15"/>
      <c r="Q1033" s="15"/>
      <c r="R1033" s="96"/>
    </row>
    <row r="1034">
      <c r="A1034" s="15"/>
      <c r="B1034" s="15"/>
      <c r="C1034" s="15"/>
      <c r="D1034" s="15"/>
      <c r="E1034" s="15"/>
      <c r="F1034" s="305"/>
      <c r="G1034" s="15"/>
      <c r="H1034" s="15"/>
      <c r="I1034" s="15"/>
      <c r="J1034" s="15"/>
      <c r="K1034" s="15"/>
      <c r="L1034" s="15"/>
      <c r="M1034" s="96"/>
      <c r="N1034" s="15"/>
      <c r="O1034" s="15"/>
      <c r="P1034" s="15"/>
      <c r="Q1034" s="15"/>
      <c r="R1034" s="96"/>
    </row>
    <row r="1035">
      <c r="A1035" s="15"/>
      <c r="B1035" s="15"/>
      <c r="C1035" s="15"/>
      <c r="D1035" s="15"/>
      <c r="E1035" s="15"/>
      <c r="F1035" s="305"/>
      <c r="G1035" s="15"/>
      <c r="H1035" s="15"/>
      <c r="I1035" s="15"/>
      <c r="J1035" s="15"/>
      <c r="K1035" s="15"/>
      <c r="L1035" s="15"/>
      <c r="M1035" s="96"/>
      <c r="N1035" s="15"/>
      <c r="O1035" s="15"/>
      <c r="P1035" s="15"/>
      <c r="Q1035" s="15"/>
      <c r="R1035" s="96"/>
    </row>
    <row r="1036">
      <c r="A1036" s="15"/>
      <c r="B1036" s="15"/>
      <c r="C1036" s="15"/>
      <c r="D1036" s="15"/>
      <c r="E1036" s="15"/>
      <c r="F1036" s="305"/>
      <c r="G1036" s="15"/>
      <c r="H1036" s="15"/>
      <c r="I1036" s="15"/>
      <c r="J1036" s="15"/>
      <c r="K1036" s="15"/>
      <c r="L1036" s="15"/>
      <c r="M1036" s="96"/>
      <c r="N1036" s="15"/>
      <c r="O1036" s="15"/>
      <c r="P1036" s="15"/>
      <c r="Q1036" s="15"/>
      <c r="R1036" s="96"/>
    </row>
    <row r="1037">
      <c r="A1037" s="15"/>
      <c r="B1037" s="15"/>
      <c r="C1037" s="15"/>
      <c r="D1037" s="15"/>
      <c r="E1037" s="15"/>
      <c r="F1037" s="305"/>
      <c r="G1037" s="15"/>
      <c r="H1037" s="15"/>
      <c r="I1037" s="15"/>
      <c r="J1037" s="15"/>
      <c r="K1037" s="15"/>
      <c r="L1037" s="15"/>
      <c r="M1037" s="96"/>
      <c r="N1037" s="15"/>
      <c r="O1037" s="15"/>
      <c r="P1037" s="15"/>
      <c r="Q1037" s="15"/>
      <c r="R1037" s="96"/>
    </row>
    <row r="1038">
      <c r="A1038" s="15"/>
      <c r="B1038" s="15"/>
      <c r="C1038" s="15"/>
      <c r="D1038" s="15"/>
      <c r="E1038" s="15"/>
      <c r="F1038" s="305"/>
      <c r="G1038" s="15"/>
      <c r="H1038" s="15"/>
      <c r="I1038" s="15"/>
      <c r="J1038" s="15"/>
      <c r="K1038" s="15"/>
      <c r="L1038" s="15"/>
      <c r="M1038" s="96"/>
      <c r="N1038" s="15"/>
      <c r="O1038" s="15"/>
      <c r="P1038" s="15"/>
      <c r="Q1038" s="15"/>
      <c r="R1038" s="96"/>
    </row>
    <row r="1039">
      <c r="A1039" s="15"/>
      <c r="B1039" s="15"/>
      <c r="C1039" s="15"/>
      <c r="D1039" s="15"/>
      <c r="E1039" s="15"/>
      <c r="F1039" s="305"/>
      <c r="G1039" s="15"/>
      <c r="H1039" s="15"/>
      <c r="I1039" s="15"/>
      <c r="J1039" s="15"/>
      <c r="K1039" s="15"/>
      <c r="L1039" s="15"/>
      <c r="M1039" s="96"/>
      <c r="N1039" s="15"/>
      <c r="O1039" s="15"/>
      <c r="P1039" s="15"/>
      <c r="Q1039" s="15"/>
      <c r="R1039" s="96"/>
    </row>
    <row r="1040">
      <c r="A1040" s="15"/>
      <c r="B1040" s="15"/>
      <c r="C1040" s="15"/>
      <c r="D1040" s="15"/>
      <c r="E1040" s="15"/>
      <c r="F1040" s="305"/>
      <c r="G1040" s="15"/>
      <c r="H1040" s="15"/>
      <c r="I1040" s="15"/>
      <c r="J1040" s="15"/>
      <c r="K1040" s="15"/>
      <c r="L1040" s="15"/>
      <c r="M1040" s="96"/>
      <c r="N1040" s="15"/>
      <c r="O1040" s="15"/>
      <c r="P1040" s="15"/>
      <c r="Q1040" s="15"/>
      <c r="R1040" s="96"/>
    </row>
    <row r="1041">
      <c r="A1041" s="15"/>
      <c r="B1041" s="15"/>
      <c r="C1041" s="15"/>
      <c r="D1041" s="15"/>
      <c r="E1041" s="15"/>
      <c r="F1041" s="305"/>
      <c r="G1041" s="15"/>
      <c r="H1041" s="15"/>
      <c r="I1041" s="15"/>
      <c r="J1041" s="15"/>
      <c r="K1041" s="15"/>
      <c r="L1041" s="15"/>
      <c r="M1041" s="96"/>
      <c r="N1041" s="15"/>
      <c r="O1041" s="15"/>
      <c r="P1041" s="15"/>
      <c r="Q1041" s="15"/>
      <c r="R1041" s="96"/>
    </row>
    <row r="1042">
      <c r="A1042" s="15"/>
      <c r="B1042" s="15"/>
      <c r="C1042" s="15"/>
      <c r="D1042" s="15"/>
      <c r="E1042" s="15"/>
      <c r="F1042" s="305"/>
      <c r="G1042" s="15"/>
      <c r="H1042" s="15"/>
      <c r="I1042" s="15"/>
      <c r="J1042" s="15"/>
      <c r="K1042" s="15"/>
      <c r="L1042" s="15"/>
      <c r="M1042" s="96"/>
      <c r="N1042" s="15"/>
      <c r="O1042" s="15"/>
      <c r="P1042" s="15"/>
      <c r="Q1042" s="15"/>
      <c r="R1042" s="96"/>
    </row>
    <row r="1043">
      <c r="A1043" s="15"/>
      <c r="B1043" s="15"/>
      <c r="C1043" s="15"/>
      <c r="D1043" s="15"/>
      <c r="E1043" s="15"/>
      <c r="F1043" s="305"/>
      <c r="G1043" s="15"/>
      <c r="H1043" s="15"/>
      <c r="I1043" s="15"/>
      <c r="J1043" s="15"/>
      <c r="K1043" s="15"/>
      <c r="L1043" s="15"/>
      <c r="M1043" s="96"/>
      <c r="N1043" s="15"/>
      <c r="O1043" s="15"/>
      <c r="P1043" s="15"/>
      <c r="Q1043" s="15"/>
      <c r="R1043" s="96"/>
    </row>
    <row r="1044">
      <c r="A1044" s="15"/>
      <c r="B1044" s="15"/>
      <c r="C1044" s="15"/>
      <c r="D1044" s="15"/>
      <c r="E1044" s="15"/>
      <c r="F1044" s="305"/>
      <c r="G1044" s="15"/>
      <c r="H1044" s="15"/>
      <c r="I1044" s="15"/>
      <c r="J1044" s="15"/>
      <c r="K1044" s="15"/>
      <c r="L1044" s="15"/>
      <c r="M1044" s="96"/>
      <c r="N1044" s="15"/>
      <c r="O1044" s="15"/>
      <c r="P1044" s="15"/>
      <c r="Q1044" s="15"/>
      <c r="R1044" s="96"/>
    </row>
    <row r="1045">
      <c r="A1045" s="15"/>
      <c r="B1045" s="15"/>
      <c r="C1045" s="15"/>
      <c r="D1045" s="15"/>
      <c r="E1045" s="15"/>
      <c r="F1045" s="305"/>
      <c r="G1045" s="15"/>
      <c r="H1045" s="15"/>
      <c r="I1045" s="15"/>
      <c r="J1045" s="15"/>
      <c r="K1045" s="15"/>
      <c r="L1045" s="15"/>
      <c r="M1045" s="96"/>
      <c r="N1045" s="15"/>
      <c r="O1045" s="15"/>
      <c r="P1045" s="15"/>
      <c r="Q1045" s="15"/>
      <c r="R1045" s="96"/>
    </row>
    <row r="1046">
      <c r="A1046" s="15"/>
      <c r="B1046" s="15"/>
      <c r="C1046" s="15"/>
      <c r="D1046" s="15"/>
      <c r="E1046" s="15"/>
      <c r="F1046" s="305"/>
      <c r="G1046" s="15"/>
      <c r="H1046" s="15"/>
      <c r="I1046" s="15"/>
      <c r="J1046" s="15"/>
      <c r="K1046" s="15"/>
      <c r="L1046" s="15"/>
      <c r="M1046" s="96"/>
      <c r="N1046" s="15"/>
      <c r="O1046" s="15"/>
      <c r="P1046" s="15"/>
      <c r="Q1046" s="15"/>
      <c r="R1046" s="96"/>
    </row>
    <row r="1047">
      <c r="A1047" s="15"/>
      <c r="B1047" s="15"/>
      <c r="C1047" s="15"/>
      <c r="D1047" s="15"/>
      <c r="E1047" s="15"/>
      <c r="F1047" s="305"/>
      <c r="G1047" s="15"/>
      <c r="H1047" s="15"/>
      <c r="I1047" s="15"/>
      <c r="J1047" s="15"/>
      <c r="K1047" s="15"/>
      <c r="L1047" s="15"/>
      <c r="M1047" s="96"/>
      <c r="N1047" s="15"/>
      <c r="O1047" s="15"/>
      <c r="P1047" s="15"/>
      <c r="Q1047" s="15"/>
      <c r="R1047" s="96"/>
    </row>
    <row r="1048">
      <c r="A1048" s="15"/>
      <c r="B1048" s="15"/>
      <c r="C1048" s="15"/>
      <c r="D1048" s="15"/>
      <c r="E1048" s="15"/>
      <c r="F1048" s="305"/>
      <c r="G1048" s="15"/>
      <c r="H1048" s="15"/>
      <c r="I1048" s="15"/>
      <c r="J1048" s="15"/>
      <c r="K1048" s="15"/>
      <c r="L1048" s="15"/>
      <c r="M1048" s="96"/>
      <c r="N1048" s="15"/>
      <c r="O1048" s="15"/>
      <c r="P1048" s="15"/>
      <c r="Q1048" s="15"/>
      <c r="R1048" s="96"/>
    </row>
    <row r="1049">
      <c r="A1049" s="15"/>
      <c r="B1049" s="15"/>
      <c r="C1049" s="15"/>
      <c r="D1049" s="15"/>
      <c r="E1049" s="15"/>
      <c r="F1049" s="305"/>
      <c r="G1049" s="15"/>
      <c r="H1049" s="15"/>
      <c r="I1049" s="15"/>
      <c r="J1049" s="15"/>
      <c r="K1049" s="15"/>
      <c r="L1049" s="15"/>
      <c r="M1049" s="96"/>
      <c r="N1049" s="15"/>
      <c r="O1049" s="15"/>
      <c r="P1049" s="15"/>
      <c r="Q1049" s="15"/>
      <c r="R1049" s="96"/>
    </row>
    <row r="1050">
      <c r="A1050" s="15"/>
      <c r="B1050" s="15"/>
      <c r="C1050" s="15"/>
      <c r="D1050" s="15"/>
      <c r="E1050" s="15"/>
      <c r="F1050" s="305"/>
      <c r="G1050" s="15"/>
      <c r="H1050" s="15"/>
      <c r="I1050" s="15"/>
      <c r="J1050" s="15"/>
      <c r="K1050" s="15"/>
      <c r="L1050" s="15"/>
      <c r="M1050" s="96"/>
      <c r="N1050" s="15"/>
      <c r="O1050" s="15"/>
      <c r="P1050" s="15"/>
      <c r="Q1050" s="15"/>
      <c r="R1050" s="96"/>
    </row>
    <row r="1051">
      <c r="A1051" s="15"/>
      <c r="B1051" s="15"/>
      <c r="C1051" s="15"/>
      <c r="D1051" s="15"/>
      <c r="E1051" s="15"/>
      <c r="F1051" s="305"/>
      <c r="G1051" s="15"/>
      <c r="H1051" s="15"/>
      <c r="I1051" s="15"/>
      <c r="J1051" s="15"/>
      <c r="K1051" s="15"/>
      <c r="L1051" s="15"/>
      <c r="M1051" s="96"/>
      <c r="N1051" s="15"/>
      <c r="O1051" s="15"/>
      <c r="P1051" s="15"/>
      <c r="Q1051" s="15"/>
      <c r="R1051" s="96"/>
    </row>
    <row r="1052">
      <c r="A1052" s="15"/>
      <c r="B1052" s="15"/>
      <c r="C1052" s="15"/>
      <c r="D1052" s="15"/>
      <c r="E1052" s="15"/>
      <c r="F1052" s="305"/>
      <c r="G1052" s="15"/>
      <c r="H1052" s="15"/>
      <c r="I1052" s="15"/>
      <c r="J1052" s="15"/>
      <c r="K1052" s="15"/>
      <c r="L1052" s="15"/>
      <c r="M1052" s="96"/>
      <c r="N1052" s="15"/>
      <c r="O1052" s="15"/>
      <c r="P1052" s="15"/>
      <c r="Q1052" s="15"/>
      <c r="R1052" s="96"/>
    </row>
    <row r="1053">
      <c r="A1053" s="15"/>
      <c r="B1053" s="15"/>
      <c r="C1053" s="15"/>
      <c r="D1053" s="15"/>
      <c r="E1053" s="15"/>
      <c r="F1053" s="305"/>
      <c r="G1053" s="15"/>
      <c r="H1053" s="15"/>
      <c r="I1053" s="15"/>
      <c r="J1053" s="15"/>
      <c r="K1053" s="15"/>
      <c r="L1053" s="15"/>
      <c r="M1053" s="96"/>
      <c r="N1053" s="15"/>
      <c r="O1053" s="15"/>
      <c r="P1053" s="15"/>
      <c r="Q1053" s="15"/>
      <c r="R1053" s="96"/>
    </row>
    <row r="1054">
      <c r="A1054" s="15"/>
      <c r="B1054" s="15"/>
      <c r="C1054" s="15"/>
      <c r="D1054" s="15"/>
      <c r="E1054" s="15"/>
      <c r="F1054" s="305"/>
      <c r="G1054" s="15"/>
      <c r="H1054" s="15"/>
      <c r="I1054" s="15"/>
      <c r="J1054" s="15"/>
      <c r="K1054" s="15"/>
      <c r="L1054" s="15"/>
      <c r="M1054" s="96"/>
      <c r="N1054" s="15"/>
      <c r="O1054" s="15"/>
      <c r="P1054" s="15"/>
      <c r="Q1054" s="15"/>
      <c r="R1054" s="96"/>
    </row>
    <row r="1055">
      <c r="A1055" s="15"/>
      <c r="B1055" s="15"/>
      <c r="C1055" s="15"/>
      <c r="D1055" s="15"/>
      <c r="E1055" s="15"/>
      <c r="F1055" s="305"/>
      <c r="G1055" s="15"/>
      <c r="H1055" s="15"/>
      <c r="I1055" s="15"/>
      <c r="J1055" s="15"/>
      <c r="K1055" s="15"/>
      <c r="L1055" s="15"/>
      <c r="M1055" s="96"/>
      <c r="N1055" s="15"/>
      <c r="O1055" s="15"/>
      <c r="P1055" s="15"/>
      <c r="Q1055" s="15"/>
      <c r="R1055" s="96"/>
    </row>
    <row r="1056">
      <c r="A1056" s="15"/>
      <c r="B1056" s="15"/>
      <c r="C1056" s="15"/>
      <c r="D1056" s="15"/>
      <c r="E1056" s="15"/>
      <c r="F1056" s="305"/>
      <c r="G1056" s="15"/>
      <c r="H1056" s="15"/>
      <c r="I1056" s="15"/>
      <c r="J1056" s="15"/>
      <c r="K1056" s="15"/>
      <c r="L1056" s="15"/>
      <c r="M1056" s="96"/>
      <c r="N1056" s="15"/>
      <c r="O1056" s="15"/>
      <c r="P1056" s="15"/>
      <c r="Q1056" s="15"/>
      <c r="R1056" s="96"/>
    </row>
    <row r="1057">
      <c r="A1057" s="15"/>
      <c r="B1057" s="15"/>
      <c r="C1057" s="15"/>
      <c r="D1057" s="15"/>
      <c r="E1057" s="15"/>
      <c r="F1057" s="305"/>
      <c r="G1057" s="15"/>
      <c r="H1057" s="15"/>
      <c r="I1057" s="15"/>
      <c r="J1057" s="15"/>
      <c r="K1057" s="15"/>
      <c r="L1057" s="15"/>
      <c r="M1057" s="96"/>
      <c r="N1057" s="15"/>
      <c r="O1057" s="15"/>
      <c r="P1057" s="15"/>
      <c r="Q1057" s="15"/>
      <c r="R1057" s="96"/>
    </row>
    <row r="1058">
      <c r="A1058" s="15"/>
      <c r="B1058" s="15"/>
      <c r="C1058" s="15"/>
      <c r="D1058" s="15"/>
      <c r="E1058" s="15"/>
      <c r="F1058" s="305"/>
      <c r="G1058" s="15"/>
      <c r="H1058" s="15"/>
      <c r="I1058" s="15"/>
      <c r="J1058" s="15"/>
      <c r="K1058" s="15"/>
      <c r="L1058" s="15"/>
      <c r="M1058" s="96"/>
      <c r="N1058" s="15"/>
      <c r="O1058" s="15"/>
      <c r="P1058" s="15"/>
      <c r="Q1058" s="15"/>
      <c r="R1058" s="96"/>
    </row>
    <row r="1059">
      <c r="A1059" s="15"/>
      <c r="B1059" s="15"/>
      <c r="C1059" s="15"/>
      <c r="D1059" s="15"/>
      <c r="E1059" s="15"/>
      <c r="F1059" s="305"/>
      <c r="G1059" s="15"/>
      <c r="H1059" s="15"/>
      <c r="I1059" s="15"/>
      <c r="J1059" s="15"/>
      <c r="K1059" s="15"/>
      <c r="L1059" s="15"/>
      <c r="M1059" s="96"/>
      <c r="N1059" s="15"/>
      <c r="O1059" s="15"/>
      <c r="P1059" s="15"/>
      <c r="Q1059" s="15"/>
      <c r="R1059" s="96"/>
    </row>
    <row r="1060">
      <c r="A1060" s="15"/>
      <c r="B1060" s="15"/>
      <c r="C1060" s="15"/>
      <c r="D1060" s="15"/>
      <c r="E1060" s="15"/>
      <c r="F1060" s="305"/>
      <c r="G1060" s="15"/>
      <c r="H1060" s="15"/>
      <c r="I1060" s="15"/>
      <c r="J1060" s="15"/>
      <c r="K1060" s="15"/>
      <c r="L1060" s="15"/>
      <c r="M1060" s="96"/>
      <c r="N1060" s="15"/>
      <c r="O1060" s="15"/>
      <c r="P1060" s="15"/>
      <c r="Q1060" s="15"/>
      <c r="R1060" s="96"/>
    </row>
    <row r="1061">
      <c r="A1061" s="15"/>
      <c r="B1061" s="15"/>
      <c r="C1061" s="15"/>
      <c r="D1061" s="15"/>
      <c r="E1061" s="15"/>
      <c r="F1061" s="305"/>
      <c r="G1061" s="15"/>
      <c r="H1061" s="15"/>
      <c r="I1061" s="15"/>
      <c r="J1061" s="15"/>
      <c r="K1061" s="15"/>
      <c r="L1061" s="15"/>
      <c r="M1061" s="96"/>
      <c r="N1061" s="15"/>
      <c r="O1061" s="15"/>
      <c r="P1061" s="15"/>
      <c r="Q1061" s="15"/>
      <c r="R1061" s="96"/>
    </row>
    <row r="1062">
      <c r="A1062" s="15"/>
      <c r="B1062" s="15"/>
      <c r="C1062" s="15"/>
      <c r="D1062" s="15"/>
      <c r="E1062" s="15"/>
      <c r="F1062" s="305"/>
      <c r="G1062" s="15"/>
      <c r="H1062" s="15"/>
      <c r="I1062" s="15"/>
      <c r="J1062" s="15"/>
      <c r="K1062" s="15"/>
      <c r="L1062" s="15"/>
      <c r="M1062" s="96"/>
      <c r="N1062" s="15"/>
      <c r="O1062" s="15"/>
      <c r="P1062" s="15"/>
      <c r="Q1062" s="15"/>
      <c r="R1062" s="96"/>
    </row>
    <row r="1063">
      <c r="A1063" s="15"/>
      <c r="B1063" s="15"/>
      <c r="C1063" s="15"/>
      <c r="D1063" s="15"/>
      <c r="E1063" s="15"/>
      <c r="F1063" s="305"/>
      <c r="G1063" s="15"/>
      <c r="H1063" s="15"/>
      <c r="I1063" s="15"/>
      <c r="J1063" s="15"/>
      <c r="K1063" s="15"/>
      <c r="L1063" s="15"/>
      <c r="M1063" s="96"/>
      <c r="N1063" s="15"/>
      <c r="O1063" s="15"/>
      <c r="P1063" s="15"/>
      <c r="Q1063" s="15"/>
      <c r="R1063" s="96"/>
    </row>
    <row r="1064">
      <c r="A1064" s="15"/>
      <c r="B1064" s="15"/>
      <c r="C1064" s="15"/>
      <c r="D1064" s="15"/>
      <c r="E1064" s="15"/>
      <c r="F1064" s="305"/>
      <c r="G1064" s="15"/>
      <c r="H1064" s="15"/>
      <c r="I1064" s="15"/>
      <c r="J1064" s="15"/>
      <c r="K1064" s="15"/>
      <c r="L1064" s="15"/>
      <c r="M1064" s="96"/>
      <c r="N1064" s="15"/>
      <c r="O1064" s="15"/>
      <c r="P1064" s="15"/>
      <c r="Q1064" s="15"/>
      <c r="R1064" s="96"/>
    </row>
    <row r="1065">
      <c r="A1065" s="15"/>
      <c r="B1065" s="15"/>
      <c r="C1065" s="15"/>
      <c r="D1065" s="15"/>
      <c r="E1065" s="15"/>
      <c r="F1065" s="305"/>
      <c r="G1065" s="15"/>
      <c r="H1065" s="15"/>
      <c r="I1065" s="15"/>
      <c r="J1065" s="15"/>
      <c r="K1065" s="15"/>
      <c r="L1065" s="15"/>
      <c r="M1065" s="96"/>
      <c r="N1065" s="15"/>
      <c r="O1065" s="15"/>
      <c r="P1065" s="15"/>
      <c r="Q1065" s="15"/>
      <c r="R1065" s="96"/>
    </row>
    <row r="1066">
      <c r="A1066" s="15"/>
      <c r="B1066" s="15"/>
      <c r="C1066" s="15"/>
      <c r="D1066" s="15"/>
      <c r="E1066" s="15"/>
      <c r="F1066" s="305"/>
      <c r="G1066" s="15"/>
      <c r="H1066" s="15"/>
      <c r="I1066" s="15"/>
      <c r="J1066" s="15"/>
      <c r="K1066" s="15"/>
      <c r="L1066" s="15"/>
      <c r="M1066" s="96"/>
      <c r="N1066" s="15"/>
      <c r="O1066" s="15"/>
      <c r="P1066" s="15"/>
      <c r="Q1066" s="15"/>
      <c r="R1066" s="96"/>
    </row>
    <row r="1067">
      <c r="A1067" s="15"/>
      <c r="B1067" s="15"/>
      <c r="C1067" s="15"/>
      <c r="D1067" s="15"/>
      <c r="E1067" s="15"/>
      <c r="F1067" s="305"/>
      <c r="G1067" s="15"/>
      <c r="H1067" s="15"/>
      <c r="I1067" s="15"/>
      <c r="J1067" s="15"/>
      <c r="K1067" s="15"/>
      <c r="L1067" s="15"/>
      <c r="M1067" s="96"/>
      <c r="N1067" s="15"/>
      <c r="O1067" s="15"/>
      <c r="P1067" s="15"/>
      <c r="Q1067" s="15"/>
      <c r="R1067" s="96"/>
    </row>
    <row r="1068">
      <c r="A1068" s="15"/>
      <c r="B1068" s="15"/>
      <c r="C1068" s="15"/>
      <c r="D1068" s="15"/>
      <c r="E1068" s="15"/>
      <c r="F1068" s="305"/>
      <c r="G1068" s="15"/>
      <c r="H1068" s="15"/>
      <c r="I1068" s="15"/>
      <c r="J1068" s="15"/>
      <c r="K1068" s="15"/>
      <c r="L1068" s="15"/>
      <c r="M1068" s="96"/>
      <c r="N1068" s="15"/>
      <c r="O1068" s="15"/>
      <c r="P1068" s="15"/>
      <c r="Q1068" s="15"/>
      <c r="R1068" s="96"/>
    </row>
    <row r="1069">
      <c r="A1069" s="15"/>
      <c r="B1069" s="15"/>
      <c r="C1069" s="15"/>
      <c r="D1069" s="15"/>
      <c r="E1069" s="15"/>
      <c r="F1069" s="305"/>
      <c r="G1069" s="15"/>
      <c r="H1069" s="15"/>
      <c r="I1069" s="15"/>
      <c r="J1069" s="15"/>
      <c r="K1069" s="15"/>
      <c r="L1069" s="15"/>
      <c r="M1069" s="96"/>
      <c r="N1069" s="15"/>
      <c r="O1069" s="15"/>
      <c r="P1069" s="15"/>
      <c r="Q1069" s="15"/>
      <c r="R1069" s="96"/>
    </row>
    <row r="1070">
      <c r="A1070" s="15"/>
      <c r="B1070" s="15"/>
      <c r="C1070" s="15"/>
      <c r="D1070" s="15"/>
      <c r="E1070" s="15"/>
      <c r="F1070" s="305"/>
      <c r="G1070" s="15"/>
      <c r="H1070" s="15"/>
      <c r="I1070" s="15"/>
      <c r="J1070" s="15"/>
      <c r="K1070" s="15"/>
      <c r="L1070" s="15"/>
      <c r="M1070" s="96"/>
      <c r="N1070" s="15"/>
      <c r="O1070" s="15"/>
      <c r="P1070" s="15"/>
      <c r="Q1070" s="15"/>
      <c r="R1070" s="96"/>
    </row>
  </sheetData>
  <autoFilter ref="$A$2:$R$83"/>
  <mergeCells count="5">
    <mergeCell ref="M1:P1"/>
    <mergeCell ref="H82:L82"/>
    <mergeCell ref="L83:M83"/>
    <mergeCell ref="D109:F109"/>
    <mergeCell ref="D126:E126"/>
  </mergeCells>
  <conditionalFormatting sqref="S1:S81 S83:S1070">
    <cfRule type="cellIs" dxfId="0" priority="1" operator="greaterThan">
      <formula>0</formula>
    </cfRule>
  </conditionalFormatting>
  <dataValidations>
    <dataValidation type="list" allowBlank="1" showErrorMessage="1" sqref="K3:K81">
      <formula1>LISTA!$B$2:$B$41</formula1>
    </dataValidation>
    <dataValidation type="list" allowBlank="1" showErrorMessage="1" sqref="Q3:Q124">
      <formula1>"DANA - NICOLE,MARI - NICOLE,NICOLE"</formula1>
    </dataValidation>
    <dataValidation type="list" allowBlank="1" showErrorMessage="1" sqref="L3:L81">
      <formula1>LISTA!$A$2:$A$10</formula1>
    </dataValidation>
    <dataValidation type="list" allowBlank="1" showErrorMessage="1" sqref="P3:P1070">
      <formula1>LISTA!$C$8:$C$14</formula1>
    </dataValidation>
    <dataValidation type="custom" allowBlank="1" showDropDown="1" sqref="C90:E90 C91">
      <formula1>OR(NOT(ISERROR(DATEVALUE(C90))), AND(ISNUMBER(C90), LEFT(CELL("format", C90))="D"))</formula1>
    </dataValidation>
    <dataValidation type="custom" allowBlank="1" showDropDown="1" showErrorMessage="1" sqref="B3:B4 B5:C81 B82:B100">
      <formula1>OR(NOT(ISERROR(DATEVALUE(B3))), AND(ISNUMBER(B3), LEFT(CELL("format", B3))="D"))</formula1>
    </dataValidation>
  </dataValidations>
  <hyperlinks>
    <hyperlink r:id="rId1" ref="J5"/>
    <hyperlink r:id="rId2" ref="J13"/>
    <hyperlink r:id="rId3" ref="J14"/>
  </hyperlinks>
  <drawing r:id="rId4"/>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8"/>
    <col customWidth="1" min="2" max="2" width="14.38"/>
    <col customWidth="1" min="3" max="3" width="18.63"/>
    <col customWidth="1" min="4" max="4" width="19.5"/>
    <col customWidth="1" min="5" max="5" width="12.13"/>
    <col customWidth="1" min="6" max="6" width="14.75"/>
    <col customWidth="1" min="7" max="7" width="28.13"/>
    <col customWidth="1" min="8" max="8" width="26.75"/>
    <col customWidth="1" min="9" max="9" width="19.75"/>
    <col customWidth="1" min="10" max="10" width="21.25"/>
    <col customWidth="1" min="11" max="12" width="15.63"/>
    <col customWidth="1" min="15" max="15" width="24.38"/>
    <col customWidth="1" min="16" max="16" width="27.25"/>
    <col customWidth="1" min="17" max="17" width="15.63"/>
    <col customWidth="1" min="18" max="18" width="54.25"/>
    <col customWidth="1" min="19" max="19" width="36.38"/>
    <col customWidth="1" min="23" max="23" width="25.75"/>
  </cols>
  <sheetData>
    <row r="1">
      <c r="A1" s="1"/>
      <c r="B1" s="3"/>
      <c r="C1" s="3"/>
      <c r="D1" s="3"/>
      <c r="E1" s="3"/>
      <c r="F1" s="4"/>
      <c r="G1" s="4"/>
      <c r="H1" s="4"/>
      <c r="I1" s="4"/>
      <c r="J1" s="4"/>
      <c r="K1" s="4"/>
      <c r="L1" s="4"/>
      <c r="M1" s="5" t="s">
        <v>0</v>
      </c>
      <c r="N1" s="6"/>
      <c r="O1" s="6"/>
      <c r="P1" s="7"/>
      <c r="Q1" s="8"/>
      <c r="R1" s="8"/>
    </row>
    <row r="2">
      <c r="A2" s="3" t="s">
        <v>1</v>
      </c>
      <c r="B2" s="3"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c r="S2" s="124"/>
      <c r="T2" s="124"/>
      <c r="U2" s="124"/>
      <c r="V2" s="124"/>
    </row>
    <row r="3">
      <c r="A3" s="25">
        <v>1.0</v>
      </c>
      <c r="B3" s="26">
        <v>45231.0</v>
      </c>
      <c r="C3" s="26">
        <v>45276.0</v>
      </c>
      <c r="D3" s="25">
        <v>3.81401100124583E14</v>
      </c>
      <c r="E3" s="25">
        <v>2283.0</v>
      </c>
      <c r="F3" s="146">
        <v>7779747.0</v>
      </c>
      <c r="G3" s="146" t="s">
        <v>1757</v>
      </c>
      <c r="H3" s="146" t="s">
        <v>1757</v>
      </c>
      <c r="I3" s="25">
        <v>7.5379387E7</v>
      </c>
      <c r="J3" s="208"/>
      <c r="K3" s="25" t="s">
        <v>1449</v>
      </c>
      <c r="L3" s="25" t="s">
        <v>27</v>
      </c>
      <c r="M3" s="25">
        <v>930.0</v>
      </c>
      <c r="N3" s="25">
        <f t="shared" ref="N3:N6" si="1">M3</f>
        <v>930</v>
      </c>
      <c r="O3" s="25">
        <v>0.0</v>
      </c>
      <c r="P3" s="25" t="s">
        <v>854</v>
      </c>
      <c r="Q3" s="107" t="s">
        <v>1663</v>
      </c>
      <c r="R3" s="25" t="s">
        <v>1758</v>
      </c>
      <c r="S3" s="92"/>
      <c r="U3" s="12"/>
      <c r="W3" s="318"/>
      <c r="AF3" s="24"/>
    </row>
    <row r="4">
      <c r="A4" s="25">
        <v>2.0</v>
      </c>
      <c r="B4" s="26">
        <v>45231.0</v>
      </c>
      <c r="C4" s="26">
        <v>45232.0</v>
      </c>
      <c r="D4" s="25">
        <v>3.81401100124583E14</v>
      </c>
      <c r="E4" s="25">
        <v>2285.0</v>
      </c>
      <c r="F4" s="146">
        <v>3173219.0</v>
      </c>
      <c r="G4" s="146" t="s">
        <v>1759</v>
      </c>
      <c r="H4" s="25" t="s">
        <v>1760</v>
      </c>
      <c r="I4" s="25">
        <v>7.4683542E7</v>
      </c>
      <c r="J4" s="25"/>
      <c r="K4" s="25" t="s">
        <v>418</v>
      </c>
      <c r="L4" s="25"/>
      <c r="M4" s="25">
        <v>2180.0</v>
      </c>
      <c r="N4" s="25">
        <f t="shared" si="1"/>
        <v>2180</v>
      </c>
      <c r="O4" s="105">
        <v>0.0</v>
      </c>
      <c r="P4" s="25" t="s">
        <v>854</v>
      </c>
      <c r="Q4" s="107" t="s">
        <v>1663</v>
      </c>
      <c r="R4" s="25" t="s">
        <v>1761</v>
      </c>
      <c r="S4" s="92"/>
      <c r="U4" s="12"/>
      <c r="AF4" s="24"/>
    </row>
    <row r="5">
      <c r="A5" s="13">
        <v>3.0</v>
      </c>
      <c r="B5" s="14">
        <v>45231.0</v>
      </c>
      <c r="C5" s="14">
        <v>45232.0</v>
      </c>
      <c r="D5" s="13">
        <v>3.81401100124583E14</v>
      </c>
      <c r="E5" s="13">
        <v>2289.0</v>
      </c>
      <c r="F5" s="122">
        <v>3173219.0</v>
      </c>
      <c r="G5" s="122" t="s">
        <v>1759</v>
      </c>
      <c r="H5" s="122" t="s">
        <v>1760</v>
      </c>
      <c r="I5" s="122">
        <v>7.4683542E7</v>
      </c>
      <c r="J5" s="122"/>
      <c r="K5" s="13" t="s">
        <v>418</v>
      </c>
      <c r="L5" s="13"/>
      <c r="M5" s="13">
        <v>130.0</v>
      </c>
      <c r="N5" s="13">
        <f t="shared" si="1"/>
        <v>130</v>
      </c>
      <c r="O5" s="95">
        <v>0.0</v>
      </c>
      <c r="P5" s="13" t="s">
        <v>854</v>
      </c>
      <c r="Q5" s="97" t="s">
        <v>988</v>
      </c>
      <c r="R5" s="13" t="s">
        <v>1762</v>
      </c>
      <c r="S5" s="92"/>
    </row>
    <row r="6">
      <c r="A6" s="59">
        <v>4.0</v>
      </c>
      <c r="B6" s="60">
        <v>45231.0</v>
      </c>
      <c r="C6" s="60">
        <v>45232.0</v>
      </c>
      <c r="D6" s="59">
        <v>3.81401100124583E14</v>
      </c>
      <c r="E6" s="59">
        <v>2290.0</v>
      </c>
      <c r="F6" s="166" t="s">
        <v>1763</v>
      </c>
      <c r="G6" s="166" t="s">
        <v>1764</v>
      </c>
      <c r="H6" s="166" t="s">
        <v>1764</v>
      </c>
      <c r="I6" s="166">
        <v>7.3169934E7</v>
      </c>
      <c r="J6" s="207" t="s">
        <v>1765</v>
      </c>
      <c r="K6" s="59" t="s">
        <v>418</v>
      </c>
      <c r="L6" s="59"/>
      <c r="M6" s="59">
        <v>350.0</v>
      </c>
      <c r="N6" s="59">
        <f t="shared" si="1"/>
        <v>350</v>
      </c>
      <c r="O6" s="165"/>
      <c r="P6" s="59" t="s">
        <v>854</v>
      </c>
      <c r="Q6" s="132" t="s">
        <v>1766</v>
      </c>
      <c r="R6" s="59" t="s">
        <v>1767</v>
      </c>
      <c r="S6" s="92"/>
      <c r="T6" s="12"/>
      <c r="AF6" s="167"/>
    </row>
    <row r="7">
      <c r="A7" s="13">
        <v>5.0</v>
      </c>
      <c r="B7" s="14">
        <v>45234.0</v>
      </c>
      <c r="C7" s="14">
        <v>45235.0</v>
      </c>
      <c r="D7" s="13">
        <v>3.81401100124583E14</v>
      </c>
      <c r="E7" s="13">
        <v>2322.0</v>
      </c>
      <c r="F7" s="122">
        <v>5631996.0</v>
      </c>
      <c r="G7" s="122" t="s">
        <v>1768</v>
      </c>
      <c r="H7" s="122" t="s">
        <v>1768</v>
      </c>
      <c r="I7" s="122">
        <v>7.1089823E7</v>
      </c>
      <c r="J7" s="296"/>
      <c r="K7" s="13" t="s">
        <v>418</v>
      </c>
      <c r="L7" s="13"/>
      <c r="M7" s="13">
        <v>1200.0</v>
      </c>
      <c r="N7" s="13">
        <v>1200.0</v>
      </c>
      <c r="O7" s="95" t="s">
        <v>1769</v>
      </c>
      <c r="P7" s="13" t="s">
        <v>854</v>
      </c>
      <c r="Q7" s="97" t="s">
        <v>1770</v>
      </c>
      <c r="R7" s="13" t="s">
        <v>1771</v>
      </c>
      <c r="S7" s="92"/>
    </row>
    <row r="8" ht="48.0" customHeight="1">
      <c r="A8" s="13">
        <v>6.0</v>
      </c>
      <c r="B8" s="14">
        <v>45235.0</v>
      </c>
      <c r="C8" s="14">
        <v>45235.0</v>
      </c>
      <c r="D8" s="13">
        <v>3.81401100124583E14</v>
      </c>
      <c r="E8" s="13">
        <v>2330.0</v>
      </c>
      <c r="F8" s="122">
        <v>5631996.0</v>
      </c>
      <c r="G8" s="122" t="s">
        <v>1768</v>
      </c>
      <c r="H8" s="122" t="s">
        <v>1768</v>
      </c>
      <c r="I8" s="122">
        <v>7.1089823E7</v>
      </c>
      <c r="J8" s="296"/>
      <c r="K8" s="13" t="s">
        <v>418</v>
      </c>
      <c r="L8" s="95"/>
      <c r="M8" s="93">
        <v>2540.0</v>
      </c>
      <c r="N8" s="13">
        <f t="shared" ref="N8:N11" si="2">M8</f>
        <v>2540</v>
      </c>
      <c r="O8" s="95" t="s">
        <v>1772</v>
      </c>
      <c r="P8" s="95" t="s">
        <v>827</v>
      </c>
      <c r="Q8" s="97" t="s">
        <v>1770</v>
      </c>
      <c r="R8" s="13" t="s">
        <v>1773</v>
      </c>
      <c r="S8" s="92"/>
    </row>
    <row r="9">
      <c r="A9" s="25">
        <v>7.0</v>
      </c>
      <c r="B9" s="26">
        <v>45236.0</v>
      </c>
      <c r="C9" s="26">
        <v>45237.0</v>
      </c>
      <c r="D9" s="25">
        <v>3.81401100124583E14</v>
      </c>
      <c r="E9" s="25">
        <v>2354.0</v>
      </c>
      <c r="F9" s="146" t="s">
        <v>1774</v>
      </c>
      <c r="G9" s="146" t="s">
        <v>1775</v>
      </c>
      <c r="H9" s="25" t="s">
        <v>1775</v>
      </c>
      <c r="I9" s="25">
        <v>7.13893E7</v>
      </c>
      <c r="J9" s="25"/>
      <c r="K9" s="25" t="s">
        <v>1127</v>
      </c>
      <c r="L9" s="25"/>
      <c r="M9" s="25">
        <v>1347.0</v>
      </c>
      <c r="N9" s="25">
        <f t="shared" si="2"/>
        <v>1347</v>
      </c>
      <c r="O9" s="105">
        <v>0.0</v>
      </c>
      <c r="P9" s="25" t="s">
        <v>854</v>
      </c>
      <c r="Q9" s="107" t="s">
        <v>1663</v>
      </c>
      <c r="R9" s="25" t="s">
        <v>1776</v>
      </c>
      <c r="S9" s="92"/>
      <c r="U9" s="12"/>
      <c r="AF9" s="24"/>
    </row>
    <row r="10">
      <c r="A10" s="25">
        <v>8.0</v>
      </c>
      <c r="B10" s="26">
        <v>45237.0</v>
      </c>
      <c r="C10" s="26">
        <v>45242.0</v>
      </c>
      <c r="D10" s="25">
        <v>3.81401100124583E14</v>
      </c>
      <c r="E10" s="25">
        <v>2360.0</v>
      </c>
      <c r="F10" s="196">
        <v>7819486.0</v>
      </c>
      <c r="G10" s="25" t="s">
        <v>1777</v>
      </c>
      <c r="H10" s="25" t="s">
        <v>1778</v>
      </c>
      <c r="I10" s="25">
        <v>7.7811072E7</v>
      </c>
      <c r="J10" s="25"/>
      <c r="K10" s="25" t="s">
        <v>418</v>
      </c>
      <c r="L10" s="25"/>
      <c r="M10" s="25">
        <f>(130*6)+(90*3)</f>
        <v>1050</v>
      </c>
      <c r="N10" s="25">
        <f t="shared" si="2"/>
        <v>1050</v>
      </c>
      <c r="O10" s="105"/>
      <c r="P10" s="25" t="s">
        <v>854</v>
      </c>
      <c r="Q10" s="107" t="s">
        <v>1663</v>
      </c>
      <c r="R10" s="25" t="s">
        <v>1779</v>
      </c>
      <c r="S10" s="92"/>
      <c r="U10" s="12"/>
      <c r="AF10" s="24"/>
    </row>
    <row r="11">
      <c r="A11" s="13">
        <v>9.0</v>
      </c>
      <c r="B11" s="14">
        <v>45240.0</v>
      </c>
      <c r="C11" s="14">
        <v>45241.0</v>
      </c>
      <c r="D11" s="13">
        <v>3.81401100124583E14</v>
      </c>
      <c r="E11" s="13">
        <v>2439.0</v>
      </c>
      <c r="F11" s="122">
        <v>1.3509451E7</v>
      </c>
      <c r="G11" s="122" t="s">
        <v>1780</v>
      </c>
      <c r="H11" s="122" t="s">
        <v>1780</v>
      </c>
      <c r="I11" s="13">
        <v>6.8799415E7</v>
      </c>
      <c r="J11" s="243" t="s">
        <v>1781</v>
      </c>
      <c r="K11" s="13" t="s">
        <v>305</v>
      </c>
      <c r="L11" s="13"/>
      <c r="M11" s="13">
        <v>610.0</v>
      </c>
      <c r="N11" s="13">
        <f t="shared" si="2"/>
        <v>610</v>
      </c>
      <c r="O11" s="95">
        <v>0.0</v>
      </c>
      <c r="P11" s="13" t="s">
        <v>854</v>
      </c>
      <c r="Q11" s="97" t="s">
        <v>1770</v>
      </c>
      <c r="R11" s="13" t="s">
        <v>1782</v>
      </c>
      <c r="S11" s="92"/>
    </row>
    <row r="12" ht="21.75" customHeight="1">
      <c r="A12" s="36">
        <v>10.0</v>
      </c>
      <c r="B12" s="87">
        <v>45240.0</v>
      </c>
      <c r="C12" s="87">
        <v>45242.0</v>
      </c>
      <c r="D12" s="36">
        <v>3.81401100124583E14</v>
      </c>
      <c r="E12" s="36">
        <v>2444.0</v>
      </c>
      <c r="F12" s="142">
        <v>1.82676025E8</v>
      </c>
      <c r="G12" s="142" t="s">
        <v>1783</v>
      </c>
      <c r="H12" s="142" t="s">
        <v>1783</v>
      </c>
      <c r="I12" s="142">
        <v>7.1627606E7</v>
      </c>
      <c r="J12" s="319" t="s">
        <v>1784</v>
      </c>
      <c r="K12" s="36" t="s">
        <v>418</v>
      </c>
      <c r="L12" s="36"/>
      <c r="M12" s="147">
        <v>0.0</v>
      </c>
      <c r="N12" s="147">
        <v>0.0</v>
      </c>
      <c r="O12" s="320" t="s">
        <v>1785</v>
      </c>
      <c r="P12" s="36" t="s">
        <v>854</v>
      </c>
      <c r="Q12" s="89" t="s">
        <v>988</v>
      </c>
      <c r="R12" s="36" t="s">
        <v>1706</v>
      </c>
      <c r="S12" s="112"/>
      <c r="T12" s="113"/>
      <c r="U12" s="144"/>
      <c r="V12" s="144"/>
      <c r="W12" s="113"/>
      <c r="X12" s="113"/>
      <c r="Y12" s="113"/>
      <c r="Z12" s="113"/>
      <c r="AA12" s="113"/>
      <c r="AB12" s="113"/>
      <c r="AC12" s="113"/>
      <c r="AD12" s="113"/>
      <c r="AE12" s="113"/>
      <c r="AF12" s="114"/>
    </row>
    <row r="13" ht="78.75" customHeight="1">
      <c r="A13" s="13">
        <v>11.0</v>
      </c>
      <c r="B13" s="94">
        <v>45255.0</v>
      </c>
      <c r="C13" s="94">
        <v>45255.0</v>
      </c>
      <c r="D13" s="13">
        <v>3.81401100124583E14</v>
      </c>
      <c r="E13" s="95">
        <v>2824.0</v>
      </c>
      <c r="F13" s="122">
        <v>8045761.0</v>
      </c>
      <c r="G13" s="122" t="s">
        <v>1786</v>
      </c>
      <c r="H13" s="122" t="s">
        <v>1787</v>
      </c>
      <c r="I13" s="122"/>
      <c r="J13" s="296"/>
      <c r="K13" s="95" t="s">
        <v>418</v>
      </c>
      <c r="L13" s="90"/>
      <c r="M13" s="93">
        <v>260.0</v>
      </c>
      <c r="N13" s="93">
        <v>260.0</v>
      </c>
      <c r="O13" s="321" t="s">
        <v>1788</v>
      </c>
      <c r="P13" s="90" t="s">
        <v>854</v>
      </c>
      <c r="Q13" s="322" t="s">
        <v>988</v>
      </c>
      <c r="R13" s="95" t="s">
        <v>1553</v>
      </c>
      <c r="S13" s="92"/>
      <c r="T13" s="113"/>
      <c r="U13" s="144"/>
      <c r="V13" s="144"/>
      <c r="W13" s="113"/>
      <c r="X13" s="113"/>
      <c r="Y13" s="113"/>
      <c r="Z13" s="113"/>
      <c r="AA13" s="113"/>
      <c r="AB13" s="113"/>
      <c r="AC13" s="113"/>
      <c r="AD13" s="113"/>
      <c r="AE13" s="113"/>
      <c r="AF13" s="113"/>
    </row>
    <row r="14">
      <c r="A14" s="25">
        <v>12.0</v>
      </c>
      <c r="B14" s="246">
        <v>45240.0</v>
      </c>
      <c r="C14" s="104">
        <v>45243.0</v>
      </c>
      <c r="D14" s="25">
        <v>3.81401100124583E14</v>
      </c>
      <c r="E14" s="105">
        <v>2446.0</v>
      </c>
      <c r="F14" s="146">
        <v>9584463.0</v>
      </c>
      <c r="G14" s="146" t="s">
        <v>1789</v>
      </c>
      <c r="H14" s="146" t="s">
        <v>1789</v>
      </c>
      <c r="I14" s="146">
        <v>6.3588858E7</v>
      </c>
      <c r="J14" s="105"/>
      <c r="K14" s="105" t="s">
        <v>98</v>
      </c>
      <c r="L14" s="105"/>
      <c r="M14" s="103">
        <v>908.0</v>
      </c>
      <c r="N14" s="25">
        <f t="shared" ref="N14:N42" si="3">M14</f>
        <v>908</v>
      </c>
      <c r="O14" s="105">
        <v>0.0</v>
      </c>
      <c r="P14" s="105" t="s">
        <v>854</v>
      </c>
      <c r="Q14" s="107" t="s">
        <v>1663</v>
      </c>
      <c r="R14" s="196" t="s">
        <v>1790</v>
      </c>
      <c r="S14" s="92"/>
      <c r="U14" s="12"/>
      <c r="AF14" s="24"/>
    </row>
    <row r="15">
      <c r="A15" s="13">
        <v>13.0</v>
      </c>
      <c r="B15" s="121">
        <v>45240.0</v>
      </c>
      <c r="C15" s="14">
        <v>45242.0</v>
      </c>
      <c r="D15" s="13">
        <v>3.81401100124583E14</v>
      </c>
      <c r="E15" s="13">
        <v>2449.0</v>
      </c>
      <c r="F15" s="120">
        <v>441207.0</v>
      </c>
      <c r="G15" s="120" t="s">
        <v>1791</v>
      </c>
      <c r="H15" s="120" t="s">
        <v>1792</v>
      </c>
      <c r="I15" s="120">
        <v>7.1620352E7</v>
      </c>
      <c r="J15" s="296"/>
      <c r="K15" s="13" t="s">
        <v>418</v>
      </c>
      <c r="L15" s="13"/>
      <c r="M15" s="91">
        <v>390.0</v>
      </c>
      <c r="N15" s="13">
        <f t="shared" si="3"/>
        <v>390</v>
      </c>
      <c r="O15" s="95">
        <v>0.0</v>
      </c>
      <c r="P15" s="95" t="s">
        <v>854</v>
      </c>
      <c r="Q15" s="97" t="s">
        <v>988</v>
      </c>
      <c r="R15" s="13" t="s">
        <v>1793</v>
      </c>
      <c r="S15" s="92"/>
    </row>
    <row r="16">
      <c r="A16" s="13">
        <v>14.0</v>
      </c>
      <c r="B16" s="121">
        <v>45241.0</v>
      </c>
      <c r="C16" s="14">
        <v>45242.0</v>
      </c>
      <c r="D16" s="13">
        <v>3.81401100124583E14</v>
      </c>
      <c r="E16" s="13">
        <v>2455.0</v>
      </c>
      <c r="F16" s="120">
        <v>1.3445595E7</v>
      </c>
      <c r="G16" s="122" t="s">
        <v>1794</v>
      </c>
      <c r="H16" s="122" t="s">
        <v>1794</v>
      </c>
      <c r="I16" s="122">
        <v>7.1071643E7</v>
      </c>
      <c r="J16" s="296"/>
      <c r="K16" s="13" t="s">
        <v>418</v>
      </c>
      <c r="L16" s="13"/>
      <c r="M16" s="13">
        <v>130.0</v>
      </c>
      <c r="N16" s="13">
        <f t="shared" si="3"/>
        <v>130</v>
      </c>
      <c r="O16" s="95">
        <v>0.0</v>
      </c>
      <c r="P16" s="13" t="s">
        <v>854</v>
      </c>
      <c r="Q16" s="97" t="s">
        <v>1770</v>
      </c>
      <c r="R16" s="13" t="s">
        <v>1795</v>
      </c>
      <c r="S16" s="92"/>
    </row>
    <row r="17">
      <c r="A17" s="25">
        <v>15.0</v>
      </c>
      <c r="B17" s="246">
        <v>45241.0</v>
      </c>
      <c r="C17" s="26">
        <v>45241.0</v>
      </c>
      <c r="D17" s="25">
        <v>3.81401100124583E14</v>
      </c>
      <c r="E17" s="25">
        <v>2457.0</v>
      </c>
      <c r="F17" s="146">
        <v>6.389600012E9</v>
      </c>
      <c r="G17" s="146" t="s">
        <v>1796</v>
      </c>
      <c r="H17" s="146" t="s">
        <v>1796</v>
      </c>
      <c r="I17" s="146">
        <v>7.1071643E7</v>
      </c>
      <c r="J17" s="208"/>
      <c r="K17" s="25" t="s">
        <v>1449</v>
      </c>
      <c r="L17" s="25"/>
      <c r="M17" s="25">
        <v>930.0</v>
      </c>
      <c r="N17" s="25">
        <f t="shared" si="3"/>
        <v>930</v>
      </c>
      <c r="O17" s="105">
        <v>0.0</v>
      </c>
      <c r="P17" s="25" t="s">
        <v>854</v>
      </c>
      <c r="Q17" s="107" t="s">
        <v>1663</v>
      </c>
      <c r="R17" s="25" t="s">
        <v>1797</v>
      </c>
      <c r="S17" s="92"/>
      <c r="U17" s="12"/>
      <c r="AF17" s="24"/>
    </row>
    <row r="18">
      <c r="A18" s="13">
        <v>16.0</v>
      </c>
      <c r="B18" s="14">
        <v>45241.0</v>
      </c>
      <c r="C18" s="14">
        <v>45242.0</v>
      </c>
      <c r="D18" s="13">
        <v>3.81401100124583E14</v>
      </c>
      <c r="E18" s="13">
        <v>2458.0</v>
      </c>
      <c r="F18" s="120">
        <v>4639897.0</v>
      </c>
      <c r="G18" s="120" t="s">
        <v>1798</v>
      </c>
      <c r="H18" s="120" t="s">
        <v>1799</v>
      </c>
      <c r="I18" s="120">
        <v>6.9127552E7</v>
      </c>
      <c r="J18" s="13"/>
      <c r="K18" s="13" t="s">
        <v>418</v>
      </c>
      <c r="L18" s="13"/>
      <c r="M18" s="13">
        <v>130.0</v>
      </c>
      <c r="N18" s="13">
        <f t="shared" si="3"/>
        <v>130</v>
      </c>
      <c r="O18" s="95">
        <v>0.0</v>
      </c>
      <c r="P18" s="13" t="s">
        <v>854</v>
      </c>
      <c r="Q18" s="97" t="s">
        <v>988</v>
      </c>
      <c r="R18" s="13" t="s">
        <v>1800</v>
      </c>
      <c r="S18" s="92"/>
    </row>
    <row r="19">
      <c r="A19" s="59">
        <v>17.0</v>
      </c>
      <c r="B19" s="60">
        <v>45241.0</v>
      </c>
      <c r="C19" s="60">
        <v>45242.0</v>
      </c>
      <c r="D19" s="59">
        <v>3.81401100124583E14</v>
      </c>
      <c r="E19" s="59">
        <v>2478.0</v>
      </c>
      <c r="F19" s="166">
        <v>9633162.0</v>
      </c>
      <c r="G19" s="166" t="s">
        <v>1801</v>
      </c>
      <c r="H19" s="166" t="s">
        <v>1801</v>
      </c>
      <c r="I19" s="59">
        <v>6.5871702E7</v>
      </c>
      <c r="J19" s="59"/>
      <c r="K19" s="59" t="s">
        <v>418</v>
      </c>
      <c r="L19" s="59"/>
      <c r="M19" s="59">
        <v>260.0</v>
      </c>
      <c r="N19" s="59">
        <f t="shared" si="3"/>
        <v>260</v>
      </c>
      <c r="O19" s="165"/>
      <c r="P19" s="59" t="s">
        <v>854</v>
      </c>
      <c r="Q19" s="132" t="s">
        <v>1766</v>
      </c>
      <c r="R19" s="59" t="s">
        <v>1802</v>
      </c>
      <c r="S19" s="92"/>
      <c r="T19" s="12"/>
      <c r="AF19" s="167"/>
    </row>
    <row r="20">
      <c r="A20" s="59">
        <v>18.0</v>
      </c>
      <c r="B20" s="60">
        <v>45241.0</v>
      </c>
      <c r="C20" s="60">
        <v>45242.0</v>
      </c>
      <c r="D20" s="59">
        <v>3.81401100124583E14</v>
      </c>
      <c r="E20" s="59">
        <v>2479.0</v>
      </c>
      <c r="F20" s="166">
        <v>9795009.0</v>
      </c>
      <c r="G20" s="166" t="s">
        <v>1803</v>
      </c>
      <c r="H20" s="166" t="s">
        <v>1804</v>
      </c>
      <c r="I20" s="166">
        <v>7.8082145E7</v>
      </c>
      <c r="J20" s="278"/>
      <c r="K20" s="59" t="s">
        <v>418</v>
      </c>
      <c r="L20" s="59"/>
      <c r="M20" s="59">
        <v>780.0</v>
      </c>
      <c r="N20" s="59">
        <f t="shared" si="3"/>
        <v>780</v>
      </c>
      <c r="O20" s="165"/>
      <c r="P20" s="59" t="s">
        <v>854</v>
      </c>
      <c r="Q20" s="132" t="s">
        <v>1766</v>
      </c>
      <c r="R20" s="59" t="s">
        <v>1805</v>
      </c>
      <c r="S20" s="92"/>
      <c r="T20" s="12"/>
      <c r="AF20" s="167"/>
    </row>
    <row r="21">
      <c r="A21" s="25">
        <v>19.0</v>
      </c>
      <c r="B21" s="26">
        <v>45241.0</v>
      </c>
      <c r="C21" s="26">
        <v>45242.0</v>
      </c>
      <c r="D21" s="25">
        <v>3.81401100124583E14</v>
      </c>
      <c r="E21" s="25">
        <v>2535.0</v>
      </c>
      <c r="F21" s="146">
        <v>4.638047017E9</v>
      </c>
      <c r="G21" s="146" t="s">
        <v>1806</v>
      </c>
      <c r="H21" s="146" t="s">
        <v>1806</v>
      </c>
      <c r="I21" s="146">
        <v>7.2157727E7</v>
      </c>
      <c r="J21" s="208"/>
      <c r="K21" s="25" t="s">
        <v>418</v>
      </c>
      <c r="L21" s="25"/>
      <c r="M21" s="25">
        <v>390.0</v>
      </c>
      <c r="N21" s="25">
        <f t="shared" si="3"/>
        <v>390</v>
      </c>
      <c r="O21" s="105"/>
      <c r="P21" s="25" t="s">
        <v>854</v>
      </c>
      <c r="Q21" s="107" t="s">
        <v>1663</v>
      </c>
      <c r="R21" s="25" t="s">
        <v>1807</v>
      </c>
      <c r="S21" s="92"/>
      <c r="U21" s="12"/>
      <c r="AF21" s="24"/>
    </row>
    <row r="22">
      <c r="A22" s="25">
        <v>20.0</v>
      </c>
      <c r="B22" s="26">
        <v>45246.0</v>
      </c>
      <c r="C22" s="26">
        <v>45247.0</v>
      </c>
      <c r="D22" s="25">
        <v>3.81401100124583E14</v>
      </c>
      <c r="E22" s="25">
        <v>2596.0</v>
      </c>
      <c r="F22" s="146">
        <v>7787997.0</v>
      </c>
      <c r="G22" s="146" t="s">
        <v>1808</v>
      </c>
      <c r="H22" s="146" t="s">
        <v>1808</v>
      </c>
      <c r="I22" s="146">
        <v>6.9107149E7</v>
      </c>
      <c r="J22" s="25" t="s">
        <v>1809</v>
      </c>
      <c r="K22" s="25" t="s">
        <v>749</v>
      </c>
      <c r="L22" s="25"/>
      <c r="M22" s="25">
        <v>2340.0</v>
      </c>
      <c r="N22" s="25">
        <f t="shared" si="3"/>
        <v>2340</v>
      </c>
      <c r="O22" s="180" t="s">
        <v>1810</v>
      </c>
      <c r="P22" s="25" t="s">
        <v>854</v>
      </c>
      <c r="Q22" s="107" t="s">
        <v>1663</v>
      </c>
      <c r="R22" s="25" t="s">
        <v>1811</v>
      </c>
      <c r="S22" s="92"/>
      <c r="U22" s="12"/>
      <c r="AF22" s="24"/>
    </row>
    <row r="23">
      <c r="A23" s="25">
        <v>21.0</v>
      </c>
      <c r="B23" s="26">
        <v>45246.0</v>
      </c>
      <c r="C23" s="26">
        <v>45248.0</v>
      </c>
      <c r="D23" s="25">
        <v>3.81401100124583E14</v>
      </c>
      <c r="E23" s="25">
        <v>2600.0</v>
      </c>
      <c r="F23" s="25">
        <v>6257325.0</v>
      </c>
      <c r="G23" s="25" t="s">
        <v>1812</v>
      </c>
      <c r="H23" s="25" t="s">
        <v>1812</v>
      </c>
      <c r="I23" s="25">
        <v>7.5629103E7</v>
      </c>
      <c r="J23" s="25"/>
      <c r="K23" s="25" t="s">
        <v>418</v>
      </c>
      <c r="L23" s="25"/>
      <c r="M23" s="25">
        <v>870.0</v>
      </c>
      <c r="N23" s="25">
        <f t="shared" si="3"/>
        <v>870</v>
      </c>
      <c r="O23" s="25"/>
      <c r="P23" s="25" t="s">
        <v>854</v>
      </c>
      <c r="Q23" s="107" t="s">
        <v>1663</v>
      </c>
      <c r="R23" s="25" t="s">
        <v>1813</v>
      </c>
      <c r="S23" s="92"/>
      <c r="U23" s="12"/>
      <c r="AF23" s="24"/>
    </row>
    <row r="24">
      <c r="A24" s="25">
        <v>22.0</v>
      </c>
      <c r="B24" s="26">
        <v>45246.0</v>
      </c>
      <c r="C24" s="26">
        <v>45249.0</v>
      </c>
      <c r="D24" s="25">
        <v>3.81401100124583E14</v>
      </c>
      <c r="E24" s="25">
        <v>2601.0</v>
      </c>
      <c r="F24" s="146">
        <v>2989938.0</v>
      </c>
      <c r="G24" s="146" t="s">
        <v>1814</v>
      </c>
      <c r="H24" s="146" t="s">
        <v>1815</v>
      </c>
      <c r="I24" s="146">
        <v>7.815012E7</v>
      </c>
      <c r="J24" s="208" t="s">
        <v>1816</v>
      </c>
      <c r="K24" s="25" t="s">
        <v>418</v>
      </c>
      <c r="L24" s="25"/>
      <c r="M24" s="25">
        <v>260.0</v>
      </c>
      <c r="N24" s="25">
        <f t="shared" si="3"/>
        <v>260</v>
      </c>
      <c r="O24" s="25"/>
      <c r="P24" s="25" t="s">
        <v>854</v>
      </c>
      <c r="Q24" s="107" t="s">
        <v>1663</v>
      </c>
      <c r="R24" s="25" t="s">
        <v>1817</v>
      </c>
      <c r="S24" s="92"/>
      <c r="U24" s="12"/>
      <c r="AF24" s="24"/>
    </row>
    <row r="25">
      <c r="A25" s="59">
        <v>23.0</v>
      </c>
      <c r="B25" s="60">
        <v>45246.0</v>
      </c>
      <c r="C25" s="60">
        <v>45248.0</v>
      </c>
      <c r="D25" s="59">
        <v>3.81401100124583E14</v>
      </c>
      <c r="E25" s="59">
        <v>2626.0</v>
      </c>
      <c r="F25" s="166">
        <v>4616875.0</v>
      </c>
      <c r="G25" s="166" t="s">
        <v>1818</v>
      </c>
      <c r="H25" s="59" t="s">
        <v>1818</v>
      </c>
      <c r="I25" s="166">
        <v>7.501941E7</v>
      </c>
      <c r="J25" s="166" t="s">
        <v>1819</v>
      </c>
      <c r="K25" s="59" t="s">
        <v>418</v>
      </c>
      <c r="L25" s="59"/>
      <c r="M25" s="59">
        <v>350.0</v>
      </c>
      <c r="N25" s="59">
        <f t="shared" si="3"/>
        <v>350</v>
      </c>
      <c r="O25" s="248"/>
      <c r="P25" s="59" t="s">
        <v>854</v>
      </c>
      <c r="Q25" s="132" t="s">
        <v>1766</v>
      </c>
      <c r="R25" s="59" t="s">
        <v>1820</v>
      </c>
      <c r="S25" s="92"/>
      <c r="T25" s="12"/>
      <c r="AF25" s="167"/>
    </row>
    <row r="26">
      <c r="A26" s="59">
        <v>24.0</v>
      </c>
      <c r="B26" s="60">
        <v>45247.0</v>
      </c>
      <c r="C26" s="60">
        <v>45249.0</v>
      </c>
      <c r="D26" s="59">
        <v>3.81401100124583E14</v>
      </c>
      <c r="E26" s="59">
        <v>2661.0</v>
      </c>
      <c r="F26" s="166">
        <v>7889066.0</v>
      </c>
      <c r="G26" s="166" t="s">
        <v>1821</v>
      </c>
      <c r="H26" s="166" t="s">
        <v>1822</v>
      </c>
      <c r="I26" s="166">
        <v>7.84045E7</v>
      </c>
      <c r="J26" s="59" t="s">
        <v>1823</v>
      </c>
      <c r="K26" s="59" t="s">
        <v>418</v>
      </c>
      <c r="L26" s="59"/>
      <c r="M26" s="59">
        <v>1650.0</v>
      </c>
      <c r="N26" s="59">
        <f t="shared" si="3"/>
        <v>1650</v>
      </c>
      <c r="O26" s="165">
        <v>0.0</v>
      </c>
      <c r="P26" s="59" t="s">
        <v>854</v>
      </c>
      <c r="Q26" s="132" t="s">
        <v>1766</v>
      </c>
      <c r="R26" s="59" t="s">
        <v>1824</v>
      </c>
      <c r="S26" s="92"/>
      <c r="T26" s="12"/>
      <c r="AF26" s="167"/>
    </row>
    <row r="27">
      <c r="A27" s="59">
        <v>25.0</v>
      </c>
      <c r="B27" s="60">
        <v>45247.0</v>
      </c>
      <c r="C27" s="60">
        <v>45249.0</v>
      </c>
      <c r="D27" s="59">
        <v>3.81401100124583E14</v>
      </c>
      <c r="E27" s="59">
        <v>2662.0</v>
      </c>
      <c r="F27" s="59">
        <v>6315566.0</v>
      </c>
      <c r="G27" s="59" t="s">
        <v>1825</v>
      </c>
      <c r="H27" s="166" t="s">
        <v>1825</v>
      </c>
      <c r="I27" s="59">
        <v>7.8413632E7</v>
      </c>
      <c r="J27" s="59" t="s">
        <v>1826</v>
      </c>
      <c r="K27" s="59" t="s">
        <v>418</v>
      </c>
      <c r="L27" s="59"/>
      <c r="M27" s="59">
        <v>260.0</v>
      </c>
      <c r="N27" s="59">
        <f t="shared" si="3"/>
        <v>260</v>
      </c>
      <c r="O27" s="165">
        <v>0.0</v>
      </c>
      <c r="P27" s="59" t="s">
        <v>854</v>
      </c>
      <c r="Q27" s="132" t="s">
        <v>1766</v>
      </c>
      <c r="R27" s="59" t="s">
        <v>1827</v>
      </c>
      <c r="S27" s="92"/>
      <c r="T27" s="12"/>
      <c r="U27" s="12"/>
      <c r="AF27" s="167"/>
    </row>
    <row r="28">
      <c r="A28" s="25">
        <v>20.0</v>
      </c>
      <c r="B28" s="26">
        <v>45247.0</v>
      </c>
      <c r="C28" s="26">
        <v>45247.0</v>
      </c>
      <c r="D28" s="25">
        <v>3.81401100124583E14</v>
      </c>
      <c r="E28" s="25">
        <v>2663.0</v>
      </c>
      <c r="F28" s="146">
        <v>7787997.0</v>
      </c>
      <c r="G28" s="146" t="s">
        <v>1808</v>
      </c>
      <c r="H28" s="146" t="s">
        <v>1808</v>
      </c>
      <c r="I28" s="146">
        <v>6.9107149E7</v>
      </c>
      <c r="J28" s="25" t="s">
        <v>1809</v>
      </c>
      <c r="K28" s="25" t="s">
        <v>749</v>
      </c>
      <c r="L28" s="25"/>
      <c r="M28" s="25">
        <v>2340.0</v>
      </c>
      <c r="N28" s="25">
        <f t="shared" si="3"/>
        <v>2340</v>
      </c>
      <c r="O28" s="105">
        <v>0.0</v>
      </c>
      <c r="P28" s="25" t="s">
        <v>854</v>
      </c>
      <c r="Q28" s="107" t="s">
        <v>1663</v>
      </c>
      <c r="R28" s="25" t="s">
        <v>1828</v>
      </c>
      <c r="S28" s="92"/>
      <c r="U28" s="12"/>
      <c r="AF28" s="24"/>
    </row>
    <row r="29">
      <c r="A29" s="13">
        <v>26.0</v>
      </c>
      <c r="B29" s="14">
        <v>45248.0</v>
      </c>
      <c r="C29" s="14">
        <v>45249.0</v>
      </c>
      <c r="D29" s="13">
        <v>3.81401100124583E14</v>
      </c>
      <c r="E29" s="13">
        <v>2679.0</v>
      </c>
      <c r="F29" s="13">
        <v>3260284.0</v>
      </c>
      <c r="G29" s="13" t="s">
        <v>1829</v>
      </c>
      <c r="H29" s="13" t="s">
        <v>1829</v>
      </c>
      <c r="I29" s="13">
        <v>7.1682654E7</v>
      </c>
      <c r="J29" s="13"/>
      <c r="K29" s="13" t="s">
        <v>418</v>
      </c>
      <c r="L29" s="13"/>
      <c r="M29" s="13">
        <v>180.0</v>
      </c>
      <c r="N29" s="13">
        <f t="shared" si="3"/>
        <v>180</v>
      </c>
      <c r="O29" s="95">
        <v>0.0</v>
      </c>
      <c r="P29" s="13" t="s">
        <v>854</v>
      </c>
      <c r="Q29" s="97" t="s">
        <v>988</v>
      </c>
      <c r="R29" s="13" t="s">
        <v>1830</v>
      </c>
      <c r="S29" s="92"/>
    </row>
    <row r="30">
      <c r="A30" s="59">
        <v>29.0</v>
      </c>
      <c r="B30" s="60"/>
      <c r="C30" s="59"/>
      <c r="D30" s="59">
        <v>3.81401100124583E14</v>
      </c>
      <c r="E30" s="59">
        <v>2743.0</v>
      </c>
      <c r="F30" s="59">
        <v>0.0</v>
      </c>
      <c r="G30" s="59" t="s">
        <v>1831</v>
      </c>
      <c r="H30" s="59" t="s">
        <v>1831</v>
      </c>
      <c r="I30" s="59">
        <v>7.8488066E7</v>
      </c>
      <c r="J30" s="59"/>
      <c r="K30" s="59" t="s">
        <v>418</v>
      </c>
      <c r="L30" s="59"/>
      <c r="M30" s="59">
        <v>130.0</v>
      </c>
      <c r="N30" s="59">
        <f t="shared" si="3"/>
        <v>130</v>
      </c>
      <c r="O30" s="59"/>
      <c r="P30" s="59" t="s">
        <v>854</v>
      </c>
      <c r="Q30" s="132" t="s">
        <v>1766</v>
      </c>
      <c r="R30" s="59" t="s">
        <v>1832</v>
      </c>
      <c r="S30" s="92"/>
      <c r="T30" s="12"/>
      <c r="AF30" s="167"/>
    </row>
    <row r="31">
      <c r="A31" s="59">
        <v>28.0</v>
      </c>
      <c r="B31" s="60"/>
      <c r="C31" s="60"/>
      <c r="D31" s="59">
        <v>3.81401100124583E14</v>
      </c>
      <c r="E31" s="59">
        <v>2744.0</v>
      </c>
      <c r="F31" s="166">
        <v>6330969.0</v>
      </c>
      <c r="G31" s="166" t="s">
        <v>1833</v>
      </c>
      <c r="H31" s="166" t="s">
        <v>1833</v>
      </c>
      <c r="I31" s="166">
        <v>7.108139E7</v>
      </c>
      <c r="J31" s="166"/>
      <c r="K31" s="59" t="s">
        <v>418</v>
      </c>
      <c r="L31" s="59"/>
      <c r="M31" s="59">
        <v>1310.0</v>
      </c>
      <c r="N31" s="59">
        <f t="shared" si="3"/>
        <v>1310</v>
      </c>
      <c r="O31" s="59">
        <v>0.0</v>
      </c>
      <c r="P31" s="59" t="s">
        <v>854</v>
      </c>
      <c r="Q31" s="132" t="s">
        <v>1766</v>
      </c>
      <c r="R31" s="59" t="s">
        <v>1834</v>
      </c>
      <c r="S31" s="92"/>
      <c r="T31" s="12"/>
      <c r="AF31" s="167"/>
    </row>
    <row r="32">
      <c r="A32" s="59">
        <v>27.0</v>
      </c>
      <c r="B32" s="60">
        <v>45248.0</v>
      </c>
      <c r="C32" s="60">
        <v>45249.0</v>
      </c>
      <c r="D32" s="59">
        <v>3.81401100124583E14</v>
      </c>
      <c r="E32" s="59">
        <v>2745.0</v>
      </c>
      <c r="F32" s="166">
        <v>4709190.0</v>
      </c>
      <c r="G32" s="166" t="s">
        <v>1835</v>
      </c>
      <c r="H32" s="166" t="s">
        <v>1836</v>
      </c>
      <c r="I32" s="166">
        <v>6.2058623E7</v>
      </c>
      <c r="J32" s="166"/>
      <c r="K32" s="59" t="s">
        <v>418</v>
      </c>
      <c r="L32" s="59"/>
      <c r="M32" s="59">
        <v>960.0</v>
      </c>
      <c r="N32" s="59">
        <f t="shared" si="3"/>
        <v>960</v>
      </c>
      <c r="O32" s="59">
        <v>0.0</v>
      </c>
      <c r="P32" s="59" t="s">
        <v>854</v>
      </c>
      <c r="Q32" s="132" t="s">
        <v>1766</v>
      </c>
      <c r="R32" s="59" t="s">
        <v>1837</v>
      </c>
      <c r="S32" s="92"/>
      <c r="T32" s="12"/>
      <c r="AF32" s="167"/>
    </row>
    <row r="33">
      <c r="A33" s="25">
        <v>30.0</v>
      </c>
      <c r="B33" s="26">
        <v>45253.0</v>
      </c>
      <c r="C33" s="26">
        <v>45259.0</v>
      </c>
      <c r="D33" s="25">
        <v>3.81401100124583E14</v>
      </c>
      <c r="E33" s="25">
        <v>2801.0</v>
      </c>
      <c r="F33" s="25">
        <v>3218464.0</v>
      </c>
      <c r="G33" s="25" t="s">
        <v>1838</v>
      </c>
      <c r="H33" s="25" t="s">
        <v>1839</v>
      </c>
      <c r="I33" s="25">
        <v>7.5011179E7</v>
      </c>
      <c r="J33" s="25"/>
      <c r="K33" s="25" t="s">
        <v>1127</v>
      </c>
      <c r="L33" s="25"/>
      <c r="M33" s="25">
        <v>2959.0</v>
      </c>
      <c r="N33" s="25">
        <f t="shared" si="3"/>
        <v>2959</v>
      </c>
      <c r="O33" s="25"/>
      <c r="P33" s="25" t="s">
        <v>854</v>
      </c>
      <c r="Q33" s="107" t="s">
        <v>1663</v>
      </c>
      <c r="R33" s="25" t="s">
        <v>1840</v>
      </c>
      <c r="S33" s="92"/>
      <c r="U33" s="12"/>
      <c r="AF33" s="24"/>
    </row>
    <row r="34">
      <c r="A34" s="323">
        <v>31.0</v>
      </c>
      <c r="B34" s="324">
        <v>45254.0</v>
      </c>
      <c r="C34" s="325" t="s">
        <v>1004</v>
      </c>
      <c r="D34" s="326">
        <v>3.81401100124583E14</v>
      </c>
      <c r="E34" s="323">
        <v>2818.0</v>
      </c>
      <c r="F34" s="327">
        <v>5358426.0</v>
      </c>
      <c r="G34" s="328" t="s">
        <v>1841</v>
      </c>
      <c r="H34" s="329" t="s">
        <v>1842</v>
      </c>
      <c r="I34" s="327">
        <v>7.0862364E7</v>
      </c>
      <c r="J34" s="330" t="s">
        <v>1843</v>
      </c>
      <c r="K34" s="331" t="s">
        <v>141</v>
      </c>
      <c r="L34" s="332"/>
      <c r="M34" s="326">
        <v>848.0</v>
      </c>
      <c r="N34" s="332">
        <f t="shared" si="3"/>
        <v>848</v>
      </c>
      <c r="O34" s="180" t="s">
        <v>1844</v>
      </c>
      <c r="P34" s="25" t="s">
        <v>854</v>
      </c>
      <c r="Q34" s="107" t="s">
        <v>1663</v>
      </c>
      <c r="R34" s="25" t="s">
        <v>1845</v>
      </c>
      <c r="S34" s="92"/>
      <c r="U34" s="12"/>
      <c r="AF34" s="24"/>
    </row>
    <row r="35">
      <c r="A35" s="333">
        <v>33.0</v>
      </c>
      <c r="B35" s="334">
        <v>45255.0</v>
      </c>
      <c r="C35" s="335" t="s">
        <v>1004</v>
      </c>
      <c r="D35" s="333">
        <v>3.81401100124583E14</v>
      </c>
      <c r="E35" s="333">
        <v>2825.0</v>
      </c>
      <c r="F35" s="336">
        <v>4815004.0</v>
      </c>
      <c r="G35" s="337" t="s">
        <v>1846</v>
      </c>
      <c r="H35" s="336" t="s">
        <v>1847</v>
      </c>
      <c r="I35" s="336">
        <v>7.1387943E7</v>
      </c>
      <c r="J35" s="338" t="s">
        <v>1848</v>
      </c>
      <c r="K35" s="333" t="s">
        <v>98</v>
      </c>
      <c r="L35" s="333"/>
      <c r="M35" s="333">
        <v>1532.0</v>
      </c>
      <c r="N35" s="333">
        <f t="shared" si="3"/>
        <v>1532</v>
      </c>
      <c r="O35" s="339" t="s">
        <v>1849</v>
      </c>
      <c r="P35" s="333" t="s">
        <v>854</v>
      </c>
      <c r="Q35" s="340" t="s">
        <v>1850</v>
      </c>
      <c r="R35" s="333" t="s">
        <v>1851</v>
      </c>
      <c r="S35" s="92"/>
      <c r="T35" s="12"/>
      <c r="V35" s="12"/>
      <c r="AF35" s="341"/>
    </row>
    <row r="36">
      <c r="A36" s="333">
        <v>32.0</v>
      </c>
      <c r="B36" s="334">
        <v>45255.0</v>
      </c>
      <c r="C36" s="334">
        <v>45255.0</v>
      </c>
      <c r="D36" s="333">
        <v>3.81401100124583E14</v>
      </c>
      <c r="E36" s="333">
        <v>2826.0</v>
      </c>
      <c r="F36" s="336">
        <v>4.08775201E9</v>
      </c>
      <c r="G36" s="336" t="s">
        <v>1852</v>
      </c>
      <c r="H36" s="336" t="s">
        <v>1853</v>
      </c>
      <c r="I36" s="336">
        <v>7.1075008E7</v>
      </c>
      <c r="J36" s="342" t="s">
        <v>1854</v>
      </c>
      <c r="K36" s="333" t="s">
        <v>305</v>
      </c>
      <c r="L36" s="333"/>
      <c r="M36" s="333">
        <v>968.0</v>
      </c>
      <c r="N36" s="333">
        <f t="shared" si="3"/>
        <v>968</v>
      </c>
      <c r="O36" s="343">
        <v>0.0</v>
      </c>
      <c r="P36" s="333" t="s">
        <v>854</v>
      </c>
      <c r="Q36" s="340" t="s">
        <v>1850</v>
      </c>
      <c r="R36" s="333" t="s">
        <v>1855</v>
      </c>
      <c r="S36" s="92"/>
      <c r="T36" s="12"/>
      <c r="V36" s="12"/>
      <c r="AF36" s="341"/>
    </row>
    <row r="37">
      <c r="A37" s="333">
        <v>34.0</v>
      </c>
      <c r="B37" s="334">
        <v>45257.0</v>
      </c>
      <c r="C37" s="334">
        <v>45262.0</v>
      </c>
      <c r="D37" s="333">
        <v>3.81401100124583E14</v>
      </c>
      <c r="E37" s="333">
        <v>2872.0</v>
      </c>
      <c r="F37" s="336">
        <v>1.0761037E7</v>
      </c>
      <c r="G37" s="333" t="s">
        <v>1856</v>
      </c>
      <c r="H37" s="333" t="s">
        <v>1856</v>
      </c>
      <c r="I37" s="333">
        <v>7.8484458E7</v>
      </c>
      <c r="J37" s="333"/>
      <c r="K37" s="333" t="s">
        <v>305</v>
      </c>
      <c r="L37" s="333"/>
      <c r="M37" s="333">
        <v>465.0</v>
      </c>
      <c r="N37" s="333">
        <f t="shared" si="3"/>
        <v>465</v>
      </c>
      <c r="O37" s="344" t="s">
        <v>1857</v>
      </c>
      <c r="P37" s="333" t="s">
        <v>854</v>
      </c>
      <c r="Q37" s="340" t="s">
        <v>1850</v>
      </c>
      <c r="R37" s="333" t="s">
        <v>1858</v>
      </c>
      <c r="S37" s="92"/>
      <c r="U37" s="12"/>
      <c r="V37" s="12"/>
      <c r="AF37" s="341"/>
    </row>
    <row r="38">
      <c r="A38" s="25">
        <v>35.0</v>
      </c>
      <c r="B38" s="26">
        <v>45258.0</v>
      </c>
      <c r="C38" s="26">
        <v>45262.0</v>
      </c>
      <c r="D38" s="25">
        <v>3.81401100124583E14</v>
      </c>
      <c r="E38" s="25">
        <v>2882.0</v>
      </c>
      <c r="F38" s="146" t="s">
        <v>1859</v>
      </c>
      <c r="G38" s="146" t="s">
        <v>1860</v>
      </c>
      <c r="H38" s="146" t="s">
        <v>1860</v>
      </c>
      <c r="I38" s="146">
        <v>7.165909E7</v>
      </c>
      <c r="J38" s="146" t="s">
        <v>1861</v>
      </c>
      <c r="K38" s="25" t="s">
        <v>418</v>
      </c>
      <c r="L38" s="25"/>
      <c r="M38" s="25">
        <v>1600.0</v>
      </c>
      <c r="N38" s="25">
        <f t="shared" si="3"/>
        <v>1600</v>
      </c>
      <c r="O38" s="180" t="s">
        <v>1862</v>
      </c>
      <c r="P38" s="25" t="s">
        <v>854</v>
      </c>
      <c r="Q38" s="107" t="s">
        <v>1663</v>
      </c>
      <c r="R38" s="25" t="s">
        <v>1863</v>
      </c>
      <c r="S38" s="92"/>
      <c r="U38" s="12"/>
      <c r="AF38" s="24"/>
    </row>
    <row r="39">
      <c r="A39" s="59">
        <v>36.0</v>
      </c>
      <c r="B39" s="60">
        <v>45259.0</v>
      </c>
      <c r="C39" s="60">
        <v>45276.0</v>
      </c>
      <c r="D39" s="59">
        <v>3.81401100124583E14</v>
      </c>
      <c r="E39" s="59">
        <v>2894.0</v>
      </c>
      <c r="F39" s="166" t="s">
        <v>1864</v>
      </c>
      <c r="G39" s="166" t="s">
        <v>1865</v>
      </c>
      <c r="H39" s="166" t="s">
        <v>1866</v>
      </c>
      <c r="I39" s="166">
        <v>6.9495884E7</v>
      </c>
      <c r="J39" s="345" t="s">
        <v>1867</v>
      </c>
      <c r="K39" s="59" t="s">
        <v>119</v>
      </c>
      <c r="L39" s="59" t="s">
        <v>306</v>
      </c>
      <c r="M39" s="59">
        <v>5080.0</v>
      </c>
      <c r="N39" s="59">
        <f t="shared" si="3"/>
        <v>5080</v>
      </c>
      <c r="O39" s="59">
        <v>0.0</v>
      </c>
      <c r="P39" s="59" t="s">
        <v>854</v>
      </c>
      <c r="Q39" s="132" t="s">
        <v>1766</v>
      </c>
      <c r="R39" s="59" t="s">
        <v>1868</v>
      </c>
      <c r="S39" s="92"/>
      <c r="T39" s="12"/>
      <c r="AF39" s="167"/>
    </row>
    <row r="40">
      <c r="A40" s="59">
        <v>37.0</v>
      </c>
      <c r="B40" s="60">
        <v>45259.0</v>
      </c>
      <c r="C40" s="60">
        <v>45276.0</v>
      </c>
      <c r="D40" s="59">
        <v>3.81401100124583E14</v>
      </c>
      <c r="E40" s="59">
        <v>2894.0</v>
      </c>
      <c r="F40" s="166" t="s">
        <v>1864</v>
      </c>
      <c r="G40" s="166" t="s">
        <v>1865</v>
      </c>
      <c r="H40" s="166" t="s">
        <v>1866</v>
      </c>
      <c r="I40" s="166">
        <v>6.9495884E7</v>
      </c>
      <c r="J40" s="345" t="s">
        <v>1867</v>
      </c>
      <c r="K40" s="59" t="s">
        <v>98</v>
      </c>
      <c r="L40" s="59" t="s">
        <v>27</v>
      </c>
      <c r="M40" s="59">
        <v>1100.0</v>
      </c>
      <c r="N40" s="59">
        <f t="shared" si="3"/>
        <v>1100</v>
      </c>
      <c r="O40" s="59">
        <v>0.0</v>
      </c>
      <c r="P40" s="59" t="s">
        <v>854</v>
      </c>
      <c r="Q40" s="132" t="s">
        <v>1766</v>
      </c>
      <c r="R40" s="198" t="s">
        <v>1869</v>
      </c>
      <c r="S40" s="92"/>
      <c r="T40" s="154"/>
      <c r="U40" s="109"/>
      <c r="V40" s="109"/>
      <c r="AF40" s="167"/>
    </row>
    <row r="41">
      <c r="A41" s="25">
        <v>38.0</v>
      </c>
      <c r="B41" s="26">
        <v>45259.0</v>
      </c>
      <c r="C41" s="26">
        <v>45262.0</v>
      </c>
      <c r="D41" s="25">
        <v>3.81401100124583E14</v>
      </c>
      <c r="E41" s="25">
        <v>2901.0</v>
      </c>
      <c r="F41" s="146">
        <v>1.1393148E7</v>
      </c>
      <c r="G41" s="146" t="s">
        <v>1870</v>
      </c>
      <c r="H41" s="146" t="s">
        <v>1871</v>
      </c>
      <c r="I41" s="25">
        <v>7.5651501E7</v>
      </c>
      <c r="J41" s="155" t="s">
        <v>1872</v>
      </c>
      <c r="K41" s="25" t="s">
        <v>1449</v>
      </c>
      <c r="L41" s="25"/>
      <c r="M41" s="25">
        <v>930.0</v>
      </c>
      <c r="N41" s="25">
        <f t="shared" si="3"/>
        <v>930</v>
      </c>
      <c r="O41" s="25">
        <v>0.0</v>
      </c>
      <c r="P41" s="25" t="s">
        <v>854</v>
      </c>
      <c r="Q41" s="107" t="s">
        <v>1663</v>
      </c>
      <c r="R41" s="25" t="s">
        <v>1873</v>
      </c>
      <c r="S41" s="92"/>
      <c r="T41" s="154"/>
      <c r="U41" s="12"/>
      <c r="V41" s="109"/>
      <c r="AF41" s="24"/>
    </row>
    <row r="42">
      <c r="A42" s="25">
        <v>39.0</v>
      </c>
      <c r="B42" s="26">
        <v>45260.0</v>
      </c>
      <c r="C42" s="26">
        <v>45263.0</v>
      </c>
      <c r="D42" s="25">
        <v>3.81401100124583E14</v>
      </c>
      <c r="E42" s="25">
        <v>2917.0</v>
      </c>
      <c r="F42" s="25">
        <v>6340063.0</v>
      </c>
      <c r="G42" s="25" t="s">
        <v>1874</v>
      </c>
      <c r="H42" s="25" t="s">
        <v>1875</v>
      </c>
      <c r="I42" s="25">
        <v>7.6055183E7</v>
      </c>
      <c r="J42" s="25"/>
      <c r="K42" s="25" t="s">
        <v>418</v>
      </c>
      <c r="L42" s="25"/>
      <c r="M42" s="25">
        <v>1535.0</v>
      </c>
      <c r="N42" s="25">
        <f t="shared" si="3"/>
        <v>1535</v>
      </c>
      <c r="O42" s="180" t="s">
        <v>1876</v>
      </c>
      <c r="P42" s="25" t="s">
        <v>854</v>
      </c>
      <c r="Q42" s="107" t="s">
        <v>1663</v>
      </c>
      <c r="R42" s="25" t="s">
        <v>1877</v>
      </c>
      <c r="S42" s="92"/>
      <c r="T42" s="154"/>
      <c r="U42" s="12"/>
      <c r="V42" s="109"/>
      <c r="AF42" s="24"/>
    </row>
    <row r="43">
      <c r="A43" s="125">
        <v>40.0</v>
      </c>
      <c r="B43" s="126">
        <v>45255.0</v>
      </c>
      <c r="C43" s="126">
        <v>45256.0</v>
      </c>
      <c r="D43" s="125">
        <v>3.81401100124583E14</v>
      </c>
      <c r="E43" s="125">
        <v>3216.0</v>
      </c>
      <c r="F43" s="346">
        <v>6556944.0</v>
      </c>
      <c r="G43" s="346" t="s">
        <v>1878</v>
      </c>
      <c r="H43" s="346" t="s">
        <v>1878</v>
      </c>
      <c r="I43" s="346">
        <v>6.7485895E7</v>
      </c>
      <c r="J43" s="125"/>
      <c r="K43" s="125" t="s">
        <v>418</v>
      </c>
      <c r="L43" s="125"/>
      <c r="M43" s="125">
        <v>0.0</v>
      </c>
      <c r="N43" s="125">
        <v>0.0</v>
      </c>
      <c r="O43" s="125" t="s">
        <v>1879</v>
      </c>
      <c r="P43" s="125" t="s">
        <v>854</v>
      </c>
      <c r="Q43" s="128" t="s">
        <v>1766</v>
      </c>
      <c r="R43" s="125" t="s">
        <v>1880</v>
      </c>
      <c r="S43" s="129"/>
      <c r="T43" s="130"/>
      <c r="U43" s="131"/>
      <c r="V43" s="131"/>
      <c r="W43" s="131"/>
      <c r="X43" s="131"/>
      <c r="Y43" s="131"/>
      <c r="Z43" s="131"/>
      <c r="AA43" s="131"/>
      <c r="AB43" s="131"/>
      <c r="AC43" s="131"/>
      <c r="AD43" s="131"/>
      <c r="AE43" s="131"/>
      <c r="AF43" s="131"/>
    </row>
    <row r="44">
      <c r="A44" s="13">
        <v>41.0</v>
      </c>
      <c r="B44" s="14"/>
      <c r="C44" s="14"/>
      <c r="D44" s="13">
        <v>3.81401100124583E14</v>
      </c>
      <c r="E44" s="13"/>
      <c r="F44" s="13"/>
      <c r="G44" s="13"/>
      <c r="H44" s="13"/>
      <c r="I44" s="13"/>
      <c r="J44" s="13"/>
      <c r="K44" s="13"/>
      <c r="L44" s="13"/>
      <c r="M44" s="13"/>
      <c r="N44" s="13" t="str">
        <f t="shared" ref="N44:N126" si="4">M44</f>
        <v/>
      </c>
      <c r="O44" s="13"/>
      <c r="P44" s="13"/>
      <c r="Q44" s="97"/>
      <c r="R44" s="13"/>
      <c r="S44" s="92"/>
    </row>
    <row r="45">
      <c r="A45" s="13">
        <v>42.0</v>
      </c>
      <c r="B45" s="14"/>
      <c r="C45" s="14"/>
      <c r="D45" s="13">
        <v>3.81401100124583E14</v>
      </c>
      <c r="E45" s="13"/>
      <c r="F45" s="13"/>
      <c r="G45" s="13"/>
      <c r="H45" s="13"/>
      <c r="I45" s="13"/>
      <c r="J45" s="13"/>
      <c r="K45" s="13"/>
      <c r="L45" s="13"/>
      <c r="M45" s="13"/>
      <c r="N45" s="13" t="str">
        <f t="shared" si="4"/>
        <v/>
      </c>
      <c r="O45" s="15"/>
      <c r="P45" s="13"/>
      <c r="Q45" s="97"/>
      <c r="R45" s="13"/>
      <c r="S45" s="92"/>
      <c r="T45" s="92"/>
      <c r="U45" s="109"/>
      <c r="V45" s="109"/>
    </row>
    <row r="46">
      <c r="A46" s="13">
        <v>43.0</v>
      </c>
      <c r="B46" s="14"/>
      <c r="C46" s="14"/>
      <c r="D46" s="13">
        <v>3.81401100124583E14</v>
      </c>
      <c r="E46" s="13"/>
      <c r="F46" s="122"/>
      <c r="G46" s="122"/>
      <c r="H46" s="122"/>
      <c r="I46" s="122"/>
      <c r="J46" s="122"/>
      <c r="K46" s="13"/>
      <c r="L46" s="13"/>
      <c r="M46" s="13"/>
      <c r="N46" s="13" t="str">
        <f t="shared" si="4"/>
        <v/>
      </c>
      <c r="O46" s="15"/>
      <c r="P46" s="13"/>
      <c r="Q46" s="97"/>
      <c r="R46" s="13"/>
      <c r="S46" s="92"/>
      <c r="T46" s="92"/>
      <c r="U46" s="109"/>
      <c r="V46" s="109"/>
    </row>
    <row r="47">
      <c r="A47" s="13">
        <v>44.0</v>
      </c>
      <c r="B47" s="14"/>
      <c r="C47" s="14"/>
      <c r="D47" s="13">
        <v>3.81401100124583E14</v>
      </c>
      <c r="E47" s="13"/>
      <c r="F47" s="13"/>
      <c r="G47" s="13"/>
      <c r="H47" s="13"/>
      <c r="I47" s="13"/>
      <c r="J47" s="13"/>
      <c r="K47" s="13"/>
      <c r="L47" s="13"/>
      <c r="M47" s="78"/>
      <c r="N47" s="13" t="str">
        <f t="shared" si="4"/>
        <v/>
      </c>
      <c r="O47" s="300"/>
      <c r="P47" s="13"/>
      <c r="Q47" s="97"/>
      <c r="R47" s="13"/>
      <c r="S47" s="92"/>
      <c r="T47" s="108"/>
      <c r="U47" s="109"/>
      <c r="V47" s="109"/>
    </row>
    <row r="48">
      <c r="A48" s="13">
        <v>45.0</v>
      </c>
      <c r="B48" s="14"/>
      <c r="C48" s="14"/>
      <c r="D48" s="13">
        <v>3.81401100124583E14</v>
      </c>
      <c r="E48" s="13"/>
      <c r="F48" s="13"/>
      <c r="G48" s="13"/>
      <c r="H48" s="13"/>
      <c r="I48" s="13"/>
      <c r="J48" s="13"/>
      <c r="K48" s="13"/>
      <c r="L48" s="15"/>
      <c r="M48" s="13"/>
      <c r="N48" s="13" t="str">
        <f t="shared" si="4"/>
        <v/>
      </c>
      <c r="O48" s="15"/>
      <c r="P48" s="13"/>
      <c r="Q48" s="97"/>
      <c r="R48" s="13"/>
      <c r="S48" s="92"/>
      <c r="T48" s="108"/>
      <c r="U48" s="109"/>
      <c r="V48" s="109"/>
    </row>
    <row r="49">
      <c r="A49" s="13">
        <v>46.0</v>
      </c>
      <c r="B49" s="14"/>
      <c r="C49" s="14"/>
      <c r="D49" s="13">
        <v>3.81401100124583E14</v>
      </c>
      <c r="E49" s="13"/>
      <c r="F49" s="13"/>
      <c r="G49" s="13"/>
      <c r="H49" s="13"/>
      <c r="I49" s="13"/>
      <c r="J49" s="13"/>
      <c r="K49" s="13"/>
      <c r="L49" s="15"/>
      <c r="M49" s="13"/>
      <c r="N49" s="13" t="str">
        <f t="shared" si="4"/>
        <v/>
      </c>
      <c r="O49" s="15"/>
      <c r="P49" s="13"/>
      <c r="Q49" s="97"/>
      <c r="R49" s="13"/>
      <c r="S49" s="92"/>
      <c r="T49" s="108"/>
      <c r="U49" s="109"/>
      <c r="V49" s="109"/>
    </row>
    <row r="50">
      <c r="A50" s="13">
        <v>47.0</v>
      </c>
      <c r="B50" s="14"/>
      <c r="C50" s="14"/>
      <c r="D50" s="13">
        <v>3.81401100124583E14</v>
      </c>
      <c r="E50" s="13"/>
      <c r="F50" s="13"/>
      <c r="G50" s="13"/>
      <c r="H50" s="13"/>
      <c r="I50" s="13"/>
      <c r="J50" s="13"/>
      <c r="K50" s="13"/>
      <c r="L50" s="15"/>
      <c r="M50" s="13"/>
      <c r="N50" s="13" t="str">
        <f t="shared" si="4"/>
        <v/>
      </c>
      <c r="O50" s="15"/>
      <c r="P50" s="13"/>
      <c r="Q50" s="97"/>
      <c r="R50" s="13"/>
      <c r="S50" s="92"/>
      <c r="T50" s="108"/>
      <c r="U50" s="109"/>
      <c r="V50" s="109"/>
    </row>
    <row r="51">
      <c r="A51" s="13">
        <v>48.0</v>
      </c>
      <c r="B51" s="14"/>
      <c r="C51" s="14"/>
      <c r="D51" s="13">
        <v>3.81401100124583E14</v>
      </c>
      <c r="E51" s="13"/>
      <c r="F51" s="13"/>
      <c r="G51" s="13"/>
      <c r="H51" s="13"/>
      <c r="I51" s="13"/>
      <c r="J51" s="13"/>
      <c r="K51" s="13"/>
      <c r="L51" s="15"/>
      <c r="M51" s="13"/>
      <c r="N51" s="13" t="str">
        <f t="shared" si="4"/>
        <v/>
      </c>
      <c r="O51" s="15"/>
      <c r="P51" s="13"/>
      <c r="Q51" s="97"/>
      <c r="R51" s="13"/>
      <c r="S51" s="92"/>
      <c r="T51" s="108"/>
      <c r="U51" s="109"/>
      <c r="V51" s="109"/>
    </row>
    <row r="52">
      <c r="A52" s="13">
        <v>49.0</v>
      </c>
      <c r="B52" s="14"/>
      <c r="C52" s="14"/>
      <c r="D52" s="13">
        <v>3.81401100124583E14</v>
      </c>
      <c r="E52" s="13"/>
      <c r="F52" s="13"/>
      <c r="G52" s="13"/>
      <c r="H52" s="13"/>
      <c r="I52" s="13"/>
      <c r="J52" s="15"/>
      <c r="K52" s="13"/>
      <c r="L52" s="15"/>
      <c r="M52" s="13"/>
      <c r="N52" s="13" t="str">
        <f t="shared" si="4"/>
        <v/>
      </c>
      <c r="O52" s="15"/>
      <c r="P52" s="13"/>
      <c r="Q52" s="97"/>
      <c r="R52" s="13"/>
      <c r="S52" s="92"/>
      <c r="T52" s="108"/>
      <c r="U52" s="109"/>
      <c r="V52" s="109"/>
    </row>
    <row r="53">
      <c r="A53" s="13">
        <v>50.0</v>
      </c>
      <c r="B53" s="14"/>
      <c r="C53" s="14"/>
      <c r="D53" s="13">
        <v>3.81401100124583E14</v>
      </c>
      <c r="E53" s="13"/>
      <c r="F53" s="13"/>
      <c r="G53" s="13"/>
      <c r="H53" s="13"/>
      <c r="I53" s="13"/>
      <c r="J53" s="15"/>
      <c r="K53" s="13"/>
      <c r="L53" s="15"/>
      <c r="M53" s="13"/>
      <c r="N53" s="13" t="str">
        <f t="shared" si="4"/>
        <v/>
      </c>
      <c r="O53" s="15"/>
      <c r="P53" s="13"/>
      <c r="Q53" s="97"/>
      <c r="R53" s="13"/>
      <c r="S53" s="92"/>
      <c r="T53" s="108"/>
    </row>
    <row r="54">
      <c r="A54" s="13">
        <v>51.0</v>
      </c>
      <c r="B54" s="14"/>
      <c r="C54" s="14"/>
      <c r="D54" s="13">
        <v>3.81401100124583E14</v>
      </c>
      <c r="E54" s="13"/>
      <c r="F54" s="13"/>
      <c r="G54" s="13"/>
      <c r="H54" s="13"/>
      <c r="I54" s="13"/>
      <c r="J54" s="15"/>
      <c r="K54" s="13"/>
      <c r="L54" s="15"/>
      <c r="M54" s="13"/>
      <c r="N54" s="13" t="str">
        <f t="shared" si="4"/>
        <v/>
      </c>
      <c r="O54" s="15"/>
      <c r="P54" s="13"/>
      <c r="Q54" s="97"/>
      <c r="R54" s="13"/>
      <c r="S54" s="92"/>
      <c r="T54" s="108"/>
    </row>
    <row r="55">
      <c r="A55" s="13">
        <v>52.0</v>
      </c>
      <c r="B55" s="14"/>
      <c r="C55" s="14"/>
      <c r="D55" s="13">
        <v>3.81401100124583E14</v>
      </c>
      <c r="E55" s="13"/>
      <c r="F55" s="13"/>
      <c r="G55" s="13"/>
      <c r="H55" s="13"/>
      <c r="I55" s="13"/>
      <c r="J55" s="13"/>
      <c r="K55" s="13"/>
      <c r="L55" s="15"/>
      <c r="M55" s="13"/>
      <c r="N55" s="13" t="str">
        <f t="shared" si="4"/>
        <v/>
      </c>
      <c r="O55" s="15"/>
      <c r="P55" s="13"/>
      <c r="Q55" s="97"/>
      <c r="R55" s="13"/>
      <c r="S55" s="92"/>
      <c r="T55" s="108"/>
    </row>
    <row r="56">
      <c r="A56" s="13">
        <v>53.0</v>
      </c>
      <c r="B56" s="14"/>
      <c r="C56" s="14"/>
      <c r="D56" s="13">
        <v>3.81401100124583E14</v>
      </c>
      <c r="E56" s="13"/>
      <c r="F56" s="13"/>
      <c r="G56" s="13"/>
      <c r="H56" s="13"/>
      <c r="I56" s="13"/>
      <c r="J56" s="13"/>
      <c r="K56" s="13"/>
      <c r="L56" s="15"/>
      <c r="M56" s="13"/>
      <c r="N56" s="13" t="str">
        <f t="shared" si="4"/>
        <v/>
      </c>
      <c r="O56" s="15"/>
      <c r="P56" s="13"/>
      <c r="Q56" s="97"/>
      <c r="R56" s="13"/>
      <c r="S56" s="92"/>
      <c r="T56" s="108"/>
    </row>
    <row r="57">
      <c r="A57" s="13">
        <v>54.0</v>
      </c>
      <c r="B57" s="14"/>
      <c r="C57" s="14"/>
      <c r="D57" s="13">
        <v>3.81401100124583E14</v>
      </c>
      <c r="E57" s="13"/>
      <c r="F57" s="13"/>
      <c r="G57" s="13"/>
      <c r="H57" s="13"/>
      <c r="I57" s="13"/>
      <c r="J57" s="15"/>
      <c r="K57" s="13"/>
      <c r="L57" s="15"/>
      <c r="M57" s="13"/>
      <c r="N57" s="13" t="str">
        <f t="shared" si="4"/>
        <v/>
      </c>
      <c r="O57" s="15"/>
      <c r="P57" s="13"/>
      <c r="Q57" s="97"/>
      <c r="R57" s="13"/>
      <c r="S57" s="92"/>
      <c r="T57" s="154"/>
    </row>
    <row r="58">
      <c r="A58" s="13">
        <v>55.0</v>
      </c>
      <c r="B58" s="14"/>
      <c r="C58" s="14"/>
      <c r="D58" s="13">
        <v>3.81401100124583E14</v>
      </c>
      <c r="E58" s="13"/>
      <c r="F58" s="13"/>
      <c r="G58" s="13"/>
      <c r="H58" s="13"/>
      <c r="I58" s="13"/>
      <c r="J58" s="13"/>
      <c r="K58" s="13"/>
      <c r="L58" s="15"/>
      <c r="M58" s="13"/>
      <c r="N58" s="13" t="str">
        <f t="shared" si="4"/>
        <v/>
      </c>
      <c r="O58" s="15"/>
      <c r="P58" s="13"/>
      <c r="Q58" s="97"/>
      <c r="R58" s="13"/>
      <c r="S58" s="92"/>
      <c r="T58" s="154"/>
    </row>
    <row r="59">
      <c r="A59" s="13">
        <v>56.0</v>
      </c>
      <c r="B59" s="14"/>
      <c r="C59" s="14"/>
      <c r="D59" s="13">
        <v>3.81401100124583E14</v>
      </c>
      <c r="E59" s="13"/>
      <c r="F59" s="13"/>
      <c r="G59" s="13"/>
      <c r="H59" s="13"/>
      <c r="I59" s="13"/>
      <c r="J59" s="15"/>
      <c r="K59" s="13"/>
      <c r="L59" s="15"/>
      <c r="M59" s="13"/>
      <c r="N59" s="13" t="str">
        <f t="shared" si="4"/>
        <v/>
      </c>
      <c r="O59" s="15"/>
      <c r="P59" s="13"/>
      <c r="Q59" s="97"/>
      <c r="R59" s="13"/>
      <c r="S59" s="92"/>
      <c r="T59" s="154"/>
    </row>
    <row r="60">
      <c r="A60" s="13">
        <v>57.0</v>
      </c>
      <c r="B60" s="14"/>
      <c r="C60" s="14"/>
      <c r="D60" s="13">
        <v>3.81401100124583E14</v>
      </c>
      <c r="E60" s="13"/>
      <c r="F60" s="13"/>
      <c r="G60" s="13"/>
      <c r="H60" s="13"/>
      <c r="I60" s="13"/>
      <c r="J60" s="13"/>
      <c r="K60" s="13"/>
      <c r="L60" s="15"/>
      <c r="M60" s="13"/>
      <c r="N60" s="13" t="str">
        <f t="shared" si="4"/>
        <v/>
      </c>
      <c r="O60" s="15"/>
      <c r="P60" s="13"/>
      <c r="Q60" s="97"/>
      <c r="R60" s="13"/>
      <c r="S60" s="92"/>
      <c r="T60" s="108"/>
    </row>
    <row r="61">
      <c r="A61" s="13">
        <v>58.0</v>
      </c>
      <c r="B61" s="14"/>
      <c r="C61" s="14"/>
      <c r="D61" s="13">
        <v>3.81401100124583E14</v>
      </c>
      <c r="E61" s="13"/>
      <c r="F61" s="13"/>
      <c r="G61" s="13"/>
      <c r="H61" s="13"/>
      <c r="I61" s="13"/>
      <c r="J61" s="13"/>
      <c r="K61" s="13"/>
      <c r="L61" s="15"/>
      <c r="M61" s="13"/>
      <c r="N61" s="13" t="str">
        <f t="shared" si="4"/>
        <v/>
      </c>
      <c r="O61" s="15"/>
      <c r="P61" s="13"/>
      <c r="Q61" s="97"/>
      <c r="R61" s="13"/>
      <c r="S61" s="92"/>
      <c r="T61" s="108"/>
    </row>
    <row r="62">
      <c r="A62" s="13">
        <v>59.0</v>
      </c>
      <c r="B62" s="14"/>
      <c r="C62" s="14"/>
      <c r="D62" s="13">
        <v>3.81401100124583E14</v>
      </c>
      <c r="E62" s="13"/>
      <c r="F62" s="13"/>
      <c r="G62" s="122"/>
      <c r="H62" s="13"/>
      <c r="I62" s="13"/>
      <c r="J62" s="15"/>
      <c r="K62" s="13"/>
      <c r="L62" s="15"/>
      <c r="M62" s="13"/>
      <c r="N62" s="13" t="str">
        <f t="shared" si="4"/>
        <v/>
      </c>
      <c r="O62" s="15"/>
      <c r="P62" s="13"/>
      <c r="Q62" s="97"/>
      <c r="R62" s="13"/>
      <c r="S62" s="92"/>
      <c r="T62" s="108"/>
    </row>
    <row r="63">
      <c r="A63" s="13">
        <v>60.0</v>
      </c>
      <c r="B63" s="14"/>
      <c r="C63" s="14"/>
      <c r="D63" s="13">
        <v>3.81401100124583E14</v>
      </c>
      <c r="E63" s="13"/>
      <c r="F63" s="13"/>
      <c r="G63" s="13"/>
      <c r="H63" s="13"/>
      <c r="I63" s="13"/>
      <c r="J63" s="13"/>
      <c r="K63" s="13"/>
      <c r="L63" s="15"/>
      <c r="M63" s="13"/>
      <c r="N63" s="13" t="str">
        <f t="shared" si="4"/>
        <v/>
      </c>
      <c r="O63" s="15"/>
      <c r="P63" s="13"/>
      <c r="Q63" s="97"/>
      <c r="R63" s="13"/>
      <c r="S63" s="92"/>
      <c r="T63" s="108"/>
    </row>
    <row r="64" hidden="1">
      <c r="A64" s="13">
        <v>61.0</v>
      </c>
      <c r="B64" s="14"/>
      <c r="C64" s="14"/>
      <c r="D64" s="13">
        <v>3.81401100124583E14</v>
      </c>
      <c r="E64" s="13"/>
      <c r="F64" s="13"/>
      <c r="G64" s="13"/>
      <c r="H64" s="13"/>
      <c r="I64" s="13"/>
      <c r="J64" s="13"/>
      <c r="K64" s="13"/>
      <c r="L64" s="15"/>
      <c r="M64" s="13"/>
      <c r="N64" s="13" t="str">
        <f t="shared" si="4"/>
        <v/>
      </c>
      <c r="O64" s="15"/>
      <c r="P64" s="13"/>
      <c r="Q64" s="97"/>
      <c r="R64" s="13"/>
      <c r="S64" s="92"/>
      <c r="T64" s="108"/>
    </row>
    <row r="65" hidden="1">
      <c r="A65" s="13">
        <v>62.0</v>
      </c>
      <c r="B65" s="14"/>
      <c r="C65" s="14"/>
      <c r="D65" s="13">
        <v>3.81401100124583E14</v>
      </c>
      <c r="E65" s="13"/>
      <c r="F65" s="13"/>
      <c r="G65" s="13"/>
      <c r="H65" s="13"/>
      <c r="I65" s="13"/>
      <c r="J65" s="13"/>
      <c r="K65" s="13"/>
      <c r="L65" s="15"/>
      <c r="M65" s="13"/>
      <c r="N65" s="13" t="str">
        <f t="shared" si="4"/>
        <v/>
      </c>
      <c r="O65" s="15"/>
      <c r="P65" s="13"/>
      <c r="Q65" s="97"/>
      <c r="R65" s="13"/>
      <c r="S65" s="92"/>
      <c r="T65" s="108"/>
    </row>
    <row r="66" hidden="1">
      <c r="A66" s="13">
        <v>63.0</v>
      </c>
      <c r="B66" s="14"/>
      <c r="C66" s="14"/>
      <c r="D66" s="13">
        <v>3.81401100124583E14</v>
      </c>
      <c r="E66" s="13"/>
      <c r="F66" s="13"/>
      <c r="G66" s="13"/>
      <c r="H66" s="13"/>
      <c r="I66" s="13"/>
      <c r="J66" s="13"/>
      <c r="K66" s="13"/>
      <c r="L66" s="15"/>
      <c r="M66" s="13"/>
      <c r="N66" s="13" t="str">
        <f t="shared" si="4"/>
        <v/>
      </c>
      <c r="O66" s="15"/>
      <c r="P66" s="13"/>
      <c r="Q66" s="97"/>
      <c r="R66" s="13"/>
      <c r="S66" s="92"/>
      <c r="T66" s="108"/>
    </row>
    <row r="67" hidden="1">
      <c r="A67" s="13">
        <v>64.0</v>
      </c>
      <c r="B67" s="14"/>
      <c r="C67" s="14"/>
      <c r="D67" s="13">
        <v>3.81401100124583E14</v>
      </c>
      <c r="E67" s="13"/>
      <c r="F67" s="13"/>
      <c r="G67" s="13"/>
      <c r="H67" s="13"/>
      <c r="I67" s="13"/>
      <c r="J67" s="13"/>
      <c r="K67" s="13"/>
      <c r="L67" s="15"/>
      <c r="M67" s="13"/>
      <c r="N67" s="13" t="str">
        <f t="shared" si="4"/>
        <v/>
      </c>
      <c r="O67" s="15"/>
      <c r="P67" s="13"/>
      <c r="Q67" s="97"/>
      <c r="R67" s="13"/>
      <c r="S67" s="92"/>
      <c r="T67" s="108"/>
    </row>
    <row r="68" hidden="1">
      <c r="A68" s="13">
        <v>65.0</v>
      </c>
      <c r="B68" s="14"/>
      <c r="C68" s="14"/>
      <c r="D68" s="13">
        <v>3.81401100124583E14</v>
      </c>
      <c r="E68" s="13"/>
      <c r="F68" s="13"/>
      <c r="G68" s="13"/>
      <c r="H68" s="13"/>
      <c r="I68" s="13"/>
      <c r="J68" s="13"/>
      <c r="K68" s="13"/>
      <c r="L68" s="15"/>
      <c r="M68" s="13"/>
      <c r="N68" s="13" t="str">
        <f t="shared" si="4"/>
        <v/>
      </c>
      <c r="O68" s="15"/>
      <c r="P68" s="13"/>
      <c r="Q68" s="97"/>
      <c r="R68" s="13"/>
      <c r="S68" s="92"/>
      <c r="T68" s="108"/>
    </row>
    <row r="69" hidden="1">
      <c r="A69" s="13">
        <v>66.0</v>
      </c>
      <c r="B69" s="14"/>
      <c r="C69" s="14"/>
      <c r="D69" s="13">
        <v>3.81401100124583E14</v>
      </c>
      <c r="E69" s="13"/>
      <c r="F69" s="13"/>
      <c r="G69" s="13"/>
      <c r="H69" s="13"/>
      <c r="I69" s="13"/>
      <c r="J69" s="13"/>
      <c r="K69" s="13"/>
      <c r="L69" s="15"/>
      <c r="M69" s="13"/>
      <c r="N69" s="13" t="str">
        <f t="shared" si="4"/>
        <v/>
      </c>
      <c r="O69" s="15"/>
      <c r="P69" s="13"/>
      <c r="Q69" s="97"/>
      <c r="R69" s="13"/>
      <c r="S69" s="92"/>
      <c r="T69" s="108"/>
    </row>
    <row r="70" hidden="1">
      <c r="A70" s="13">
        <v>67.0</v>
      </c>
      <c r="B70" s="14"/>
      <c r="C70" s="14"/>
      <c r="D70" s="13">
        <v>3.81401100124583E14</v>
      </c>
      <c r="E70" s="13"/>
      <c r="F70" s="13"/>
      <c r="G70" s="13"/>
      <c r="H70" s="13"/>
      <c r="I70" s="13"/>
      <c r="J70" s="13"/>
      <c r="K70" s="13"/>
      <c r="L70" s="15"/>
      <c r="M70" s="13"/>
      <c r="N70" s="13" t="str">
        <f t="shared" si="4"/>
        <v/>
      </c>
      <c r="O70" s="15"/>
      <c r="P70" s="13"/>
      <c r="Q70" s="97"/>
      <c r="R70" s="13"/>
      <c r="S70" s="92"/>
      <c r="T70" s="108"/>
    </row>
    <row r="71" hidden="1">
      <c r="A71" s="13">
        <v>68.0</v>
      </c>
      <c r="B71" s="14"/>
      <c r="C71" s="14"/>
      <c r="D71" s="13">
        <v>3.81401100124583E14</v>
      </c>
      <c r="E71" s="13"/>
      <c r="F71" s="13"/>
      <c r="G71" s="13"/>
      <c r="H71" s="13"/>
      <c r="I71" s="13"/>
      <c r="J71" s="13"/>
      <c r="K71" s="13"/>
      <c r="L71" s="15"/>
      <c r="M71" s="13"/>
      <c r="N71" s="13" t="str">
        <f t="shared" si="4"/>
        <v/>
      </c>
      <c r="O71" s="15"/>
      <c r="P71" s="13"/>
      <c r="Q71" s="97"/>
      <c r="R71" s="13"/>
      <c r="S71" s="92"/>
      <c r="T71" s="108"/>
    </row>
    <row r="72" hidden="1">
      <c r="A72" s="13">
        <v>69.0</v>
      </c>
      <c r="B72" s="14"/>
      <c r="C72" s="14"/>
      <c r="D72" s="13">
        <v>3.81401100124583E14</v>
      </c>
      <c r="E72" s="13"/>
      <c r="F72" s="13"/>
      <c r="G72" s="13"/>
      <c r="H72" s="13"/>
      <c r="I72" s="13"/>
      <c r="J72" s="13"/>
      <c r="K72" s="13"/>
      <c r="L72" s="15"/>
      <c r="M72" s="13"/>
      <c r="N72" s="13" t="str">
        <f t="shared" si="4"/>
        <v/>
      </c>
      <c r="O72" s="15"/>
      <c r="P72" s="13"/>
      <c r="Q72" s="97"/>
      <c r="R72" s="13"/>
      <c r="S72" s="92"/>
      <c r="T72" s="108"/>
    </row>
    <row r="73" hidden="1">
      <c r="A73" s="13">
        <v>70.0</v>
      </c>
      <c r="B73" s="14"/>
      <c r="C73" s="14"/>
      <c r="D73" s="13">
        <v>3.81401100124583E14</v>
      </c>
      <c r="E73" s="13"/>
      <c r="F73" s="13"/>
      <c r="G73" s="13"/>
      <c r="H73" s="13"/>
      <c r="I73" s="13"/>
      <c r="J73" s="13"/>
      <c r="K73" s="13"/>
      <c r="L73" s="15"/>
      <c r="M73" s="13"/>
      <c r="N73" s="13" t="str">
        <f t="shared" si="4"/>
        <v/>
      </c>
      <c r="O73" s="15"/>
      <c r="P73" s="13"/>
      <c r="Q73" s="97"/>
      <c r="R73" s="13"/>
      <c r="S73" s="92"/>
      <c r="T73" s="108"/>
    </row>
    <row r="74" hidden="1">
      <c r="A74" s="13">
        <v>71.0</v>
      </c>
      <c r="B74" s="14"/>
      <c r="C74" s="14"/>
      <c r="D74" s="13">
        <v>3.81401100124583E14</v>
      </c>
      <c r="E74" s="13"/>
      <c r="F74" s="13"/>
      <c r="G74" s="13"/>
      <c r="H74" s="13"/>
      <c r="I74" s="13"/>
      <c r="J74" s="13"/>
      <c r="K74" s="13"/>
      <c r="L74" s="15"/>
      <c r="M74" s="13"/>
      <c r="N74" s="13" t="str">
        <f t="shared" si="4"/>
        <v/>
      </c>
      <c r="O74" s="15"/>
      <c r="P74" s="13"/>
      <c r="Q74" s="97"/>
      <c r="R74" s="13"/>
      <c r="S74" s="92"/>
      <c r="T74" s="108"/>
    </row>
    <row r="75" hidden="1">
      <c r="A75" s="13">
        <v>72.0</v>
      </c>
      <c r="B75" s="14"/>
      <c r="C75" s="14"/>
      <c r="D75" s="13">
        <v>3.81401100124583E14</v>
      </c>
      <c r="E75" s="13"/>
      <c r="F75" s="13"/>
      <c r="G75" s="13"/>
      <c r="H75" s="13"/>
      <c r="I75" s="13"/>
      <c r="J75" s="13"/>
      <c r="K75" s="13"/>
      <c r="L75" s="15"/>
      <c r="M75" s="13"/>
      <c r="N75" s="13" t="str">
        <f t="shared" si="4"/>
        <v/>
      </c>
      <c r="O75" s="15"/>
      <c r="P75" s="13"/>
      <c r="Q75" s="97"/>
      <c r="R75" s="13"/>
      <c r="S75" s="92"/>
      <c r="T75" s="108"/>
    </row>
    <row r="76" hidden="1">
      <c r="A76" s="13">
        <v>73.0</v>
      </c>
      <c r="B76" s="14"/>
      <c r="C76" s="14"/>
      <c r="D76" s="13">
        <v>3.81401100124583E14</v>
      </c>
      <c r="E76" s="13"/>
      <c r="F76" s="13"/>
      <c r="G76" s="13"/>
      <c r="H76" s="13"/>
      <c r="I76" s="13"/>
      <c r="J76" s="13"/>
      <c r="K76" s="13"/>
      <c r="L76" s="15"/>
      <c r="M76" s="13"/>
      <c r="N76" s="13" t="str">
        <f t="shared" si="4"/>
        <v/>
      </c>
      <c r="O76" s="15"/>
      <c r="P76" s="13"/>
      <c r="Q76" s="97"/>
      <c r="R76" s="13"/>
      <c r="S76" s="92"/>
      <c r="T76" s="108"/>
    </row>
    <row r="77" hidden="1">
      <c r="A77" s="13">
        <v>74.0</v>
      </c>
      <c r="B77" s="14"/>
      <c r="C77" s="14"/>
      <c r="D77" s="13">
        <v>3.81401100124583E14</v>
      </c>
      <c r="E77" s="13"/>
      <c r="F77" s="13"/>
      <c r="G77" s="13"/>
      <c r="H77" s="13"/>
      <c r="I77" s="13"/>
      <c r="J77" s="13"/>
      <c r="K77" s="13"/>
      <c r="L77" s="15"/>
      <c r="M77" s="13"/>
      <c r="N77" s="13" t="str">
        <f t="shared" si="4"/>
        <v/>
      </c>
      <c r="O77" s="15"/>
      <c r="P77" s="13"/>
      <c r="Q77" s="97"/>
      <c r="R77" s="13"/>
      <c r="S77" s="92"/>
      <c r="T77" s="108"/>
    </row>
    <row r="78" hidden="1">
      <c r="A78" s="13">
        <v>75.0</v>
      </c>
      <c r="B78" s="14"/>
      <c r="C78" s="14"/>
      <c r="D78" s="13">
        <v>3.81401100124583E14</v>
      </c>
      <c r="E78" s="13"/>
      <c r="F78" s="13"/>
      <c r="G78" s="13"/>
      <c r="H78" s="13"/>
      <c r="I78" s="13"/>
      <c r="J78" s="13"/>
      <c r="K78" s="13"/>
      <c r="L78" s="15"/>
      <c r="M78" s="13"/>
      <c r="N78" s="13" t="str">
        <f t="shared" si="4"/>
        <v/>
      </c>
      <c r="O78" s="15"/>
      <c r="P78" s="13"/>
      <c r="Q78" s="97"/>
      <c r="R78" s="13"/>
      <c r="S78" s="92"/>
      <c r="T78" s="108"/>
    </row>
    <row r="79" hidden="1">
      <c r="A79" s="13">
        <v>76.0</v>
      </c>
      <c r="B79" s="14"/>
      <c r="C79" s="14"/>
      <c r="D79" s="13">
        <v>3.81401100124583E14</v>
      </c>
      <c r="E79" s="13"/>
      <c r="F79" s="13"/>
      <c r="G79" s="13"/>
      <c r="H79" s="13"/>
      <c r="I79" s="13"/>
      <c r="J79" s="13"/>
      <c r="K79" s="13"/>
      <c r="L79" s="15"/>
      <c r="M79" s="13"/>
      <c r="N79" s="13" t="str">
        <f t="shared" si="4"/>
        <v/>
      </c>
      <c r="O79" s="15"/>
      <c r="P79" s="13"/>
      <c r="Q79" s="97"/>
      <c r="R79" s="13"/>
      <c r="S79" s="92"/>
      <c r="T79" s="108"/>
    </row>
    <row r="80" hidden="1">
      <c r="A80" s="13">
        <v>77.0</v>
      </c>
      <c r="B80" s="14"/>
      <c r="C80" s="14"/>
      <c r="D80" s="13">
        <v>3.81401100124583E14</v>
      </c>
      <c r="E80" s="13"/>
      <c r="F80" s="13"/>
      <c r="G80" s="13"/>
      <c r="H80" s="13"/>
      <c r="I80" s="13"/>
      <c r="J80" s="13"/>
      <c r="K80" s="13"/>
      <c r="L80" s="15"/>
      <c r="M80" s="13"/>
      <c r="N80" s="13" t="str">
        <f t="shared" si="4"/>
        <v/>
      </c>
      <c r="O80" s="15"/>
      <c r="P80" s="13"/>
      <c r="Q80" s="97"/>
      <c r="R80" s="13"/>
      <c r="S80" s="92"/>
      <c r="T80" s="108"/>
    </row>
    <row r="81" hidden="1">
      <c r="A81" s="13">
        <v>78.0</v>
      </c>
      <c r="B81" s="14"/>
      <c r="C81" s="14"/>
      <c r="D81" s="13">
        <v>3.81401100124583E14</v>
      </c>
      <c r="E81" s="13"/>
      <c r="F81" s="13"/>
      <c r="G81" s="13"/>
      <c r="H81" s="13"/>
      <c r="I81" s="13"/>
      <c r="J81" s="13"/>
      <c r="K81" s="13"/>
      <c r="L81" s="15"/>
      <c r="M81" s="13"/>
      <c r="N81" s="13" t="str">
        <f t="shared" si="4"/>
        <v/>
      </c>
      <c r="O81" s="15"/>
      <c r="P81" s="13"/>
      <c r="Q81" s="97"/>
      <c r="R81" s="13"/>
      <c r="S81" s="92"/>
      <c r="T81" s="108"/>
    </row>
    <row r="82" hidden="1">
      <c r="A82" s="13">
        <v>79.0</v>
      </c>
      <c r="B82" s="14"/>
      <c r="C82" s="14"/>
      <c r="D82" s="13">
        <v>3.81401100124583E14</v>
      </c>
      <c r="E82" s="13"/>
      <c r="F82" s="13"/>
      <c r="G82" s="13"/>
      <c r="H82" s="13"/>
      <c r="I82" s="13"/>
      <c r="J82" s="13"/>
      <c r="K82" s="13"/>
      <c r="L82" s="15"/>
      <c r="M82" s="13"/>
      <c r="N82" s="13" t="str">
        <f t="shared" si="4"/>
        <v/>
      </c>
      <c r="O82" s="15"/>
      <c r="P82" s="13"/>
      <c r="Q82" s="97"/>
      <c r="R82" s="13"/>
      <c r="S82" s="92"/>
      <c r="T82" s="108"/>
    </row>
    <row r="83" hidden="1">
      <c r="A83" s="13">
        <v>80.0</v>
      </c>
      <c r="B83" s="14"/>
      <c r="C83" s="14"/>
      <c r="D83" s="13">
        <v>3.81401100124583E14</v>
      </c>
      <c r="E83" s="13"/>
      <c r="F83" s="13"/>
      <c r="G83" s="13"/>
      <c r="H83" s="13"/>
      <c r="I83" s="13"/>
      <c r="J83" s="13"/>
      <c r="K83" s="13"/>
      <c r="L83" s="15"/>
      <c r="M83" s="13"/>
      <c r="N83" s="13" t="str">
        <f t="shared" si="4"/>
        <v/>
      </c>
      <c r="O83" s="15"/>
      <c r="P83" s="13"/>
      <c r="Q83" s="97"/>
      <c r="R83" s="13"/>
      <c r="S83" s="92"/>
      <c r="T83" s="108"/>
    </row>
    <row r="84" hidden="1">
      <c r="A84" s="13">
        <v>81.0</v>
      </c>
      <c r="B84" s="14"/>
      <c r="C84" s="14"/>
      <c r="D84" s="13">
        <v>3.81401100124583E14</v>
      </c>
      <c r="E84" s="13"/>
      <c r="F84" s="13"/>
      <c r="G84" s="13"/>
      <c r="H84" s="13"/>
      <c r="I84" s="13"/>
      <c r="J84" s="13"/>
      <c r="K84" s="13"/>
      <c r="L84" s="15"/>
      <c r="M84" s="13"/>
      <c r="N84" s="13" t="str">
        <f t="shared" si="4"/>
        <v/>
      </c>
      <c r="O84" s="15"/>
      <c r="P84" s="13"/>
      <c r="Q84" s="97"/>
      <c r="R84" s="13"/>
      <c r="S84" s="92"/>
      <c r="T84" s="108"/>
    </row>
    <row r="85" hidden="1">
      <c r="A85" s="13">
        <v>82.0</v>
      </c>
      <c r="B85" s="14"/>
      <c r="C85" s="14"/>
      <c r="D85" s="13">
        <v>3.81401100124583E14</v>
      </c>
      <c r="E85" s="13"/>
      <c r="F85" s="13"/>
      <c r="G85" s="13"/>
      <c r="H85" s="13"/>
      <c r="I85" s="13"/>
      <c r="J85" s="13"/>
      <c r="K85" s="13"/>
      <c r="L85" s="15"/>
      <c r="M85" s="13"/>
      <c r="N85" s="13" t="str">
        <f t="shared" si="4"/>
        <v/>
      </c>
      <c r="O85" s="15"/>
      <c r="P85" s="13"/>
      <c r="Q85" s="97"/>
      <c r="R85" s="13"/>
      <c r="S85" s="92"/>
      <c r="T85" s="108"/>
    </row>
    <row r="86" hidden="1">
      <c r="A86" s="13">
        <v>83.0</v>
      </c>
      <c r="B86" s="14"/>
      <c r="C86" s="14"/>
      <c r="D86" s="13">
        <v>3.81401100124583E14</v>
      </c>
      <c r="E86" s="13"/>
      <c r="F86" s="13"/>
      <c r="G86" s="13"/>
      <c r="H86" s="13"/>
      <c r="I86" s="13"/>
      <c r="J86" s="13"/>
      <c r="K86" s="13"/>
      <c r="L86" s="15"/>
      <c r="M86" s="13"/>
      <c r="N86" s="13" t="str">
        <f t="shared" si="4"/>
        <v/>
      </c>
      <c r="O86" s="15"/>
      <c r="P86" s="13"/>
      <c r="Q86" s="97"/>
      <c r="R86" s="13"/>
      <c r="S86" s="92"/>
      <c r="T86" s="108"/>
    </row>
    <row r="87" hidden="1">
      <c r="A87" s="13">
        <v>84.0</v>
      </c>
      <c r="B87" s="14"/>
      <c r="C87" s="14"/>
      <c r="D87" s="13">
        <v>3.81401100124583E14</v>
      </c>
      <c r="E87" s="13"/>
      <c r="F87" s="13"/>
      <c r="G87" s="13"/>
      <c r="H87" s="13"/>
      <c r="I87" s="13"/>
      <c r="J87" s="13"/>
      <c r="K87" s="13"/>
      <c r="L87" s="15"/>
      <c r="M87" s="13"/>
      <c r="N87" s="13" t="str">
        <f t="shared" si="4"/>
        <v/>
      </c>
      <c r="O87" s="15"/>
      <c r="P87" s="13"/>
      <c r="Q87" s="97"/>
      <c r="R87" s="13"/>
      <c r="S87" s="92"/>
      <c r="T87" s="108"/>
    </row>
    <row r="88" hidden="1">
      <c r="A88" s="13">
        <v>85.0</v>
      </c>
      <c r="B88" s="14"/>
      <c r="C88" s="14"/>
      <c r="D88" s="13">
        <v>3.81401100124583E14</v>
      </c>
      <c r="E88" s="13"/>
      <c r="F88" s="13"/>
      <c r="G88" s="13"/>
      <c r="H88" s="13"/>
      <c r="I88" s="13"/>
      <c r="J88" s="13"/>
      <c r="K88" s="13"/>
      <c r="L88" s="15"/>
      <c r="M88" s="13"/>
      <c r="N88" s="13" t="str">
        <f t="shared" si="4"/>
        <v/>
      </c>
      <c r="O88" s="15"/>
      <c r="P88" s="13"/>
      <c r="Q88" s="97"/>
      <c r="R88" s="13"/>
      <c r="S88" s="92"/>
      <c r="T88" s="108"/>
    </row>
    <row r="89" hidden="1">
      <c r="A89" s="13">
        <v>86.0</v>
      </c>
      <c r="B89" s="14"/>
      <c r="C89" s="14"/>
      <c r="D89" s="13">
        <v>3.81401100124583E14</v>
      </c>
      <c r="E89" s="13"/>
      <c r="F89" s="13"/>
      <c r="G89" s="13"/>
      <c r="H89" s="13"/>
      <c r="I89" s="13"/>
      <c r="J89" s="13"/>
      <c r="K89" s="13"/>
      <c r="L89" s="15"/>
      <c r="M89" s="13"/>
      <c r="N89" s="13" t="str">
        <f t="shared" si="4"/>
        <v/>
      </c>
      <c r="O89" s="15"/>
      <c r="P89" s="13"/>
      <c r="Q89" s="97"/>
      <c r="R89" s="13"/>
      <c r="S89" s="92"/>
      <c r="T89" s="108"/>
    </row>
    <row r="90" hidden="1">
      <c r="A90" s="13">
        <v>87.0</v>
      </c>
      <c r="B90" s="14"/>
      <c r="C90" s="14"/>
      <c r="D90" s="13">
        <v>3.81401100124583E14</v>
      </c>
      <c r="E90" s="13"/>
      <c r="F90" s="13"/>
      <c r="G90" s="13"/>
      <c r="H90" s="13"/>
      <c r="I90" s="13"/>
      <c r="J90" s="13"/>
      <c r="K90" s="13"/>
      <c r="L90" s="15"/>
      <c r="M90" s="13"/>
      <c r="N90" s="13" t="str">
        <f t="shared" si="4"/>
        <v/>
      </c>
      <c r="O90" s="15"/>
      <c r="P90" s="13"/>
      <c r="Q90" s="97"/>
      <c r="R90" s="13"/>
      <c r="S90" s="92"/>
      <c r="T90" s="108"/>
    </row>
    <row r="91" hidden="1">
      <c r="A91" s="13">
        <v>88.0</v>
      </c>
      <c r="B91" s="14"/>
      <c r="C91" s="14"/>
      <c r="D91" s="13">
        <v>3.81401100124583E14</v>
      </c>
      <c r="E91" s="13"/>
      <c r="F91" s="13"/>
      <c r="G91" s="13"/>
      <c r="H91" s="13"/>
      <c r="I91" s="13"/>
      <c r="J91" s="13"/>
      <c r="K91" s="13"/>
      <c r="L91" s="15"/>
      <c r="M91" s="13"/>
      <c r="N91" s="13" t="str">
        <f t="shared" si="4"/>
        <v/>
      </c>
      <c r="O91" s="15"/>
      <c r="P91" s="13"/>
      <c r="Q91" s="97"/>
      <c r="R91" s="13"/>
      <c r="S91" s="92"/>
      <c r="T91" s="108"/>
    </row>
    <row r="92" hidden="1">
      <c r="A92" s="13">
        <v>89.0</v>
      </c>
      <c r="B92" s="14"/>
      <c r="C92" s="14"/>
      <c r="D92" s="13">
        <v>3.81401100124583E14</v>
      </c>
      <c r="E92" s="13"/>
      <c r="F92" s="13"/>
      <c r="G92" s="13"/>
      <c r="H92" s="13"/>
      <c r="I92" s="13"/>
      <c r="J92" s="13"/>
      <c r="K92" s="13"/>
      <c r="L92" s="15"/>
      <c r="M92" s="13"/>
      <c r="N92" s="13" t="str">
        <f t="shared" si="4"/>
        <v/>
      </c>
      <c r="O92" s="15"/>
      <c r="P92" s="13"/>
      <c r="Q92" s="97"/>
      <c r="R92" s="13"/>
      <c r="S92" s="92"/>
      <c r="T92" s="108"/>
    </row>
    <row r="93" hidden="1">
      <c r="A93" s="13">
        <v>90.0</v>
      </c>
      <c r="B93" s="14"/>
      <c r="C93" s="14"/>
      <c r="D93" s="13">
        <v>3.81401100124583E14</v>
      </c>
      <c r="E93" s="13"/>
      <c r="F93" s="13"/>
      <c r="G93" s="13"/>
      <c r="H93" s="13"/>
      <c r="I93" s="13"/>
      <c r="J93" s="13"/>
      <c r="K93" s="13"/>
      <c r="L93" s="15"/>
      <c r="M93" s="13"/>
      <c r="N93" s="13" t="str">
        <f t="shared" si="4"/>
        <v/>
      </c>
      <c r="O93" s="15"/>
      <c r="P93" s="13"/>
      <c r="Q93" s="97"/>
      <c r="R93" s="13"/>
      <c r="S93" s="92"/>
      <c r="T93" s="108"/>
    </row>
    <row r="94" hidden="1">
      <c r="A94" s="13">
        <v>91.0</v>
      </c>
      <c r="B94" s="14"/>
      <c r="C94" s="14"/>
      <c r="D94" s="13">
        <v>3.81401100124583E14</v>
      </c>
      <c r="E94" s="13"/>
      <c r="F94" s="13"/>
      <c r="G94" s="13"/>
      <c r="H94" s="13"/>
      <c r="I94" s="13"/>
      <c r="J94" s="13"/>
      <c r="K94" s="13"/>
      <c r="L94" s="15"/>
      <c r="M94" s="13"/>
      <c r="N94" s="13" t="str">
        <f t="shared" si="4"/>
        <v/>
      </c>
      <c r="O94" s="15"/>
      <c r="P94" s="13"/>
      <c r="Q94" s="97"/>
      <c r="R94" s="13"/>
      <c r="S94" s="92"/>
      <c r="T94" s="108"/>
    </row>
    <row r="95" hidden="1">
      <c r="A95" s="13">
        <v>92.0</v>
      </c>
      <c r="B95" s="14"/>
      <c r="C95" s="14"/>
      <c r="D95" s="13">
        <v>3.81401100124583E14</v>
      </c>
      <c r="E95" s="13"/>
      <c r="F95" s="13"/>
      <c r="G95" s="13"/>
      <c r="H95" s="13"/>
      <c r="I95" s="13"/>
      <c r="J95" s="13"/>
      <c r="K95" s="13"/>
      <c r="L95" s="15"/>
      <c r="M95" s="13"/>
      <c r="N95" s="13" t="str">
        <f t="shared" si="4"/>
        <v/>
      </c>
      <c r="O95" s="15"/>
      <c r="P95" s="13"/>
      <c r="Q95" s="97"/>
      <c r="R95" s="13"/>
      <c r="S95" s="92"/>
      <c r="T95" s="108"/>
    </row>
    <row r="96" hidden="1">
      <c r="A96" s="13">
        <v>93.0</v>
      </c>
      <c r="B96" s="14"/>
      <c r="C96" s="14"/>
      <c r="D96" s="13">
        <v>3.81401100124583E14</v>
      </c>
      <c r="E96" s="13"/>
      <c r="F96" s="13"/>
      <c r="G96" s="13"/>
      <c r="H96" s="13"/>
      <c r="I96" s="13"/>
      <c r="J96" s="13"/>
      <c r="K96" s="13"/>
      <c r="L96" s="15"/>
      <c r="M96" s="13"/>
      <c r="N96" s="13" t="str">
        <f t="shared" si="4"/>
        <v/>
      </c>
      <c r="O96" s="15"/>
      <c r="P96" s="13"/>
      <c r="Q96" s="97"/>
      <c r="R96" s="13"/>
      <c r="S96" s="92"/>
      <c r="T96" s="108"/>
    </row>
    <row r="97" hidden="1">
      <c r="A97" s="13">
        <v>94.0</v>
      </c>
      <c r="B97" s="14"/>
      <c r="C97" s="14"/>
      <c r="D97" s="13">
        <v>3.81401100124583E14</v>
      </c>
      <c r="E97" s="13"/>
      <c r="F97" s="13"/>
      <c r="G97" s="13"/>
      <c r="H97" s="13"/>
      <c r="I97" s="13"/>
      <c r="J97" s="13"/>
      <c r="K97" s="13"/>
      <c r="L97" s="15"/>
      <c r="M97" s="13"/>
      <c r="N97" s="13" t="str">
        <f t="shared" si="4"/>
        <v/>
      </c>
      <c r="O97" s="15"/>
      <c r="P97" s="13"/>
      <c r="Q97" s="97"/>
      <c r="R97" s="13"/>
      <c r="S97" s="92"/>
      <c r="T97" s="108"/>
    </row>
    <row r="98" hidden="1">
      <c r="A98" s="13">
        <v>95.0</v>
      </c>
      <c r="B98" s="14"/>
      <c r="C98" s="14"/>
      <c r="D98" s="13">
        <v>3.81401100124583E14</v>
      </c>
      <c r="E98" s="13"/>
      <c r="F98" s="13"/>
      <c r="G98" s="13"/>
      <c r="H98" s="13"/>
      <c r="I98" s="13"/>
      <c r="J98" s="13"/>
      <c r="K98" s="13"/>
      <c r="L98" s="15"/>
      <c r="M98" s="13"/>
      <c r="N98" s="13" t="str">
        <f t="shared" si="4"/>
        <v/>
      </c>
      <c r="O98" s="15"/>
      <c r="P98" s="13"/>
      <c r="Q98" s="97"/>
      <c r="R98" s="13"/>
      <c r="S98" s="92"/>
      <c r="T98" s="108"/>
    </row>
    <row r="99" hidden="1">
      <c r="A99" s="13">
        <v>96.0</v>
      </c>
      <c r="B99" s="14"/>
      <c r="C99" s="14"/>
      <c r="D99" s="13">
        <v>3.81401100124583E14</v>
      </c>
      <c r="E99" s="13"/>
      <c r="F99" s="13"/>
      <c r="G99" s="13"/>
      <c r="H99" s="13"/>
      <c r="I99" s="13"/>
      <c r="J99" s="13"/>
      <c r="K99" s="13"/>
      <c r="L99" s="15"/>
      <c r="M99" s="13"/>
      <c r="N99" s="13" t="str">
        <f t="shared" si="4"/>
        <v/>
      </c>
      <c r="O99" s="15"/>
      <c r="P99" s="13"/>
      <c r="Q99" s="97"/>
      <c r="R99" s="13"/>
      <c r="S99" s="92"/>
      <c r="T99" s="108"/>
    </row>
    <row r="100" hidden="1">
      <c r="A100" s="13">
        <v>97.0</v>
      </c>
      <c r="B100" s="14"/>
      <c r="C100" s="14"/>
      <c r="D100" s="13">
        <v>3.81401100124583E14</v>
      </c>
      <c r="E100" s="13"/>
      <c r="F100" s="13"/>
      <c r="G100" s="13"/>
      <c r="H100" s="13"/>
      <c r="I100" s="13"/>
      <c r="J100" s="13"/>
      <c r="K100" s="13"/>
      <c r="L100" s="15"/>
      <c r="M100" s="13"/>
      <c r="N100" s="13" t="str">
        <f t="shared" si="4"/>
        <v/>
      </c>
      <c r="O100" s="15"/>
      <c r="P100" s="13"/>
      <c r="Q100" s="97"/>
      <c r="R100" s="13"/>
      <c r="S100" s="92"/>
      <c r="T100" s="108"/>
    </row>
    <row r="101" hidden="1">
      <c r="A101" s="13">
        <v>98.0</v>
      </c>
      <c r="B101" s="14"/>
      <c r="C101" s="14"/>
      <c r="D101" s="13">
        <v>3.81401100124583E14</v>
      </c>
      <c r="E101" s="13"/>
      <c r="F101" s="13"/>
      <c r="G101" s="13"/>
      <c r="H101" s="13"/>
      <c r="I101" s="13"/>
      <c r="J101" s="13"/>
      <c r="K101" s="13"/>
      <c r="L101" s="15"/>
      <c r="M101" s="13"/>
      <c r="N101" s="13" t="str">
        <f t="shared" si="4"/>
        <v/>
      </c>
      <c r="O101" s="15"/>
      <c r="P101" s="13"/>
      <c r="Q101" s="97"/>
      <c r="R101" s="13"/>
      <c r="S101" s="92"/>
      <c r="T101" s="108"/>
    </row>
    <row r="102" hidden="1">
      <c r="A102" s="13">
        <v>99.0</v>
      </c>
      <c r="B102" s="14"/>
      <c r="C102" s="14"/>
      <c r="D102" s="13">
        <v>3.81401100124583E14</v>
      </c>
      <c r="E102" s="13"/>
      <c r="F102" s="13"/>
      <c r="G102" s="13"/>
      <c r="H102" s="13"/>
      <c r="I102" s="13"/>
      <c r="J102" s="13"/>
      <c r="K102" s="13"/>
      <c r="L102" s="15"/>
      <c r="M102" s="13"/>
      <c r="N102" s="13" t="str">
        <f t="shared" si="4"/>
        <v/>
      </c>
      <c r="O102" s="15"/>
      <c r="P102" s="13"/>
      <c r="Q102" s="97"/>
      <c r="R102" s="13"/>
      <c r="S102" s="92"/>
      <c r="T102" s="108"/>
    </row>
    <row r="103" hidden="1">
      <c r="A103" s="13">
        <v>100.0</v>
      </c>
      <c r="B103" s="14"/>
      <c r="C103" s="14"/>
      <c r="D103" s="13">
        <v>3.81401100124583E14</v>
      </c>
      <c r="E103" s="13"/>
      <c r="F103" s="13"/>
      <c r="G103" s="13"/>
      <c r="H103" s="13"/>
      <c r="I103" s="13"/>
      <c r="J103" s="13"/>
      <c r="K103" s="13"/>
      <c r="L103" s="15"/>
      <c r="M103" s="13"/>
      <c r="N103" s="13" t="str">
        <f t="shared" si="4"/>
        <v/>
      </c>
      <c r="O103" s="15"/>
      <c r="P103" s="13"/>
      <c r="Q103" s="97"/>
      <c r="R103" s="13"/>
      <c r="S103" s="92"/>
      <c r="T103" s="108"/>
    </row>
    <row r="104" hidden="1">
      <c r="A104" s="13">
        <v>101.0</v>
      </c>
      <c r="B104" s="14"/>
      <c r="C104" s="14"/>
      <c r="D104" s="13">
        <v>3.81401100124583E14</v>
      </c>
      <c r="E104" s="13"/>
      <c r="F104" s="13"/>
      <c r="G104" s="13"/>
      <c r="H104" s="13"/>
      <c r="I104" s="13"/>
      <c r="J104" s="13"/>
      <c r="K104" s="13"/>
      <c r="L104" s="15"/>
      <c r="M104" s="13"/>
      <c r="N104" s="13" t="str">
        <f t="shared" si="4"/>
        <v/>
      </c>
      <c r="O104" s="15"/>
      <c r="P104" s="13"/>
      <c r="Q104" s="97"/>
      <c r="R104" s="13"/>
      <c r="S104" s="92"/>
      <c r="T104" s="108"/>
    </row>
    <row r="105" hidden="1">
      <c r="A105" s="13">
        <v>102.0</v>
      </c>
      <c r="B105" s="14"/>
      <c r="C105" s="14"/>
      <c r="D105" s="13">
        <v>3.81401100124583E14</v>
      </c>
      <c r="E105" s="13"/>
      <c r="F105" s="13"/>
      <c r="G105" s="13"/>
      <c r="H105" s="13"/>
      <c r="I105" s="13"/>
      <c r="J105" s="13"/>
      <c r="K105" s="13"/>
      <c r="L105" s="15"/>
      <c r="M105" s="13"/>
      <c r="N105" s="13" t="str">
        <f t="shared" si="4"/>
        <v/>
      </c>
      <c r="O105" s="15"/>
      <c r="P105" s="13"/>
      <c r="Q105" s="97"/>
      <c r="R105" s="13"/>
      <c r="S105" s="92"/>
      <c r="T105" s="108"/>
    </row>
    <row r="106" hidden="1">
      <c r="A106" s="13">
        <v>103.0</v>
      </c>
      <c r="B106" s="14"/>
      <c r="C106" s="14"/>
      <c r="D106" s="13">
        <v>3.81401100124583E14</v>
      </c>
      <c r="E106" s="13"/>
      <c r="F106" s="13"/>
      <c r="G106" s="13"/>
      <c r="H106" s="13"/>
      <c r="I106" s="13"/>
      <c r="J106" s="13"/>
      <c r="K106" s="13"/>
      <c r="L106" s="15"/>
      <c r="M106" s="13"/>
      <c r="N106" s="13" t="str">
        <f t="shared" si="4"/>
        <v/>
      </c>
      <c r="O106" s="15"/>
      <c r="P106" s="13"/>
      <c r="Q106" s="97"/>
      <c r="R106" s="13"/>
      <c r="S106" s="92"/>
      <c r="T106" s="108"/>
    </row>
    <row r="107" hidden="1">
      <c r="A107" s="13">
        <v>104.0</v>
      </c>
      <c r="B107" s="14"/>
      <c r="C107" s="14"/>
      <c r="D107" s="13">
        <v>3.81401100124583E14</v>
      </c>
      <c r="E107" s="13"/>
      <c r="F107" s="13"/>
      <c r="G107" s="13"/>
      <c r="H107" s="13"/>
      <c r="I107" s="13"/>
      <c r="J107" s="15"/>
      <c r="K107" s="13"/>
      <c r="L107" s="15"/>
      <c r="M107" s="13"/>
      <c r="N107" s="13" t="str">
        <f t="shared" si="4"/>
        <v/>
      </c>
      <c r="O107" s="15"/>
      <c r="P107" s="13"/>
      <c r="Q107" s="97"/>
      <c r="R107" s="13"/>
      <c r="S107" s="92"/>
      <c r="T107" s="108"/>
    </row>
    <row r="108" hidden="1">
      <c r="A108" s="13">
        <v>105.0</v>
      </c>
      <c r="B108" s="14"/>
      <c r="C108" s="14"/>
      <c r="D108" s="13">
        <v>3.81401100124583E14</v>
      </c>
      <c r="E108" s="13"/>
      <c r="F108" s="13"/>
      <c r="G108" s="13"/>
      <c r="H108" s="13"/>
      <c r="I108" s="13"/>
      <c r="J108" s="13"/>
      <c r="K108" s="13"/>
      <c r="L108" s="15"/>
      <c r="M108" s="13"/>
      <c r="N108" s="13" t="str">
        <f t="shared" si="4"/>
        <v/>
      </c>
      <c r="O108" s="15"/>
      <c r="P108" s="13"/>
      <c r="Q108" s="97"/>
      <c r="R108" s="13"/>
      <c r="S108" s="92"/>
      <c r="T108" s="108"/>
    </row>
    <row r="109" hidden="1">
      <c r="A109" s="13">
        <v>106.0</v>
      </c>
      <c r="B109" s="14"/>
      <c r="C109" s="14"/>
      <c r="D109" s="13">
        <v>3.81401100124583E14</v>
      </c>
      <c r="E109" s="13"/>
      <c r="F109" s="13"/>
      <c r="G109" s="13"/>
      <c r="H109" s="13"/>
      <c r="I109" s="13"/>
      <c r="J109" s="13"/>
      <c r="K109" s="13"/>
      <c r="L109" s="15"/>
      <c r="M109" s="13"/>
      <c r="N109" s="13" t="str">
        <f t="shared" si="4"/>
        <v/>
      </c>
      <c r="O109" s="15"/>
      <c r="P109" s="13"/>
      <c r="Q109" s="97"/>
      <c r="R109" s="13"/>
      <c r="S109" s="92"/>
      <c r="T109" s="108"/>
    </row>
    <row r="110" hidden="1">
      <c r="A110" s="13">
        <v>107.0</v>
      </c>
      <c r="B110" s="14"/>
      <c r="C110" s="14"/>
      <c r="D110" s="13">
        <v>3.81401100124583E14</v>
      </c>
      <c r="E110" s="13"/>
      <c r="F110" s="13"/>
      <c r="G110" s="13"/>
      <c r="H110" s="13"/>
      <c r="I110" s="13"/>
      <c r="J110" s="13"/>
      <c r="K110" s="13"/>
      <c r="L110" s="15"/>
      <c r="M110" s="13"/>
      <c r="N110" s="13" t="str">
        <f t="shared" si="4"/>
        <v/>
      </c>
      <c r="O110" s="15"/>
      <c r="P110" s="13"/>
      <c r="Q110" s="97"/>
      <c r="R110" s="13"/>
      <c r="S110" s="92"/>
      <c r="T110" s="108"/>
    </row>
    <row r="111" hidden="1">
      <c r="A111" s="13">
        <v>108.0</v>
      </c>
      <c r="B111" s="14"/>
      <c r="C111" s="14"/>
      <c r="D111" s="13">
        <v>3.81401100124583E14</v>
      </c>
      <c r="E111" s="13"/>
      <c r="F111" s="301"/>
      <c r="G111" s="302"/>
      <c r="H111" s="302"/>
      <c r="I111" s="301"/>
      <c r="J111" s="302"/>
      <c r="K111" s="302"/>
      <c r="L111" s="302"/>
      <c r="M111" s="95"/>
      <c r="N111" s="13" t="str">
        <f t="shared" si="4"/>
        <v/>
      </c>
      <c r="O111" s="303"/>
      <c r="P111" s="304"/>
      <c r="Q111" s="97"/>
      <c r="R111" s="13"/>
      <c r="S111" s="92"/>
      <c r="T111" s="108"/>
    </row>
    <row r="112" hidden="1">
      <c r="A112" s="13">
        <v>109.0</v>
      </c>
      <c r="B112" s="14"/>
      <c r="C112" s="14"/>
      <c r="D112" s="13">
        <v>3.81401100124583E14</v>
      </c>
      <c r="E112" s="13"/>
      <c r="F112" s="78"/>
      <c r="G112" s="13"/>
      <c r="H112" s="13"/>
      <c r="I112" s="13"/>
      <c r="J112" s="13"/>
      <c r="K112" s="13"/>
      <c r="L112" s="13"/>
      <c r="M112" s="13"/>
      <c r="N112" s="13" t="str">
        <f t="shared" si="4"/>
        <v/>
      </c>
      <c r="O112" s="13"/>
      <c r="P112" s="13"/>
      <c r="Q112" s="97"/>
      <c r="R112" s="13"/>
      <c r="S112" s="92"/>
      <c r="T112" s="108"/>
    </row>
    <row r="113" hidden="1">
      <c r="A113" s="13">
        <v>110.0</v>
      </c>
      <c r="B113" s="14"/>
      <c r="C113" s="14"/>
      <c r="D113" s="13">
        <v>3.81401100124583E14</v>
      </c>
      <c r="E113" s="13"/>
      <c r="F113" s="78"/>
      <c r="G113" s="13"/>
      <c r="H113" s="13"/>
      <c r="I113" s="13"/>
      <c r="J113" s="13"/>
      <c r="K113" s="13"/>
      <c r="L113" s="13"/>
      <c r="M113" s="13"/>
      <c r="N113" s="13" t="str">
        <f t="shared" si="4"/>
        <v/>
      </c>
      <c r="O113" s="13"/>
      <c r="P113" s="13"/>
      <c r="Q113" s="97"/>
      <c r="R113" s="13"/>
      <c r="S113" s="92"/>
      <c r="T113" s="108"/>
    </row>
    <row r="114" hidden="1">
      <c r="A114" s="13">
        <v>111.0</v>
      </c>
      <c r="B114" s="14"/>
      <c r="C114" s="14"/>
      <c r="D114" s="13">
        <v>3.81401100124583E14</v>
      </c>
      <c r="E114" s="13"/>
      <c r="F114" s="78"/>
      <c r="G114" s="13"/>
      <c r="H114" s="13"/>
      <c r="I114" s="13"/>
      <c r="J114" s="13"/>
      <c r="K114" s="13"/>
      <c r="L114" s="13"/>
      <c r="M114" s="13"/>
      <c r="N114" s="13" t="str">
        <f t="shared" si="4"/>
        <v/>
      </c>
      <c r="O114" s="13"/>
      <c r="P114" s="13"/>
      <c r="Q114" s="97"/>
      <c r="R114" s="13"/>
      <c r="S114" s="92"/>
      <c r="T114" s="108"/>
    </row>
    <row r="115" hidden="1">
      <c r="A115" s="13">
        <v>112.0</v>
      </c>
      <c r="B115" s="14"/>
      <c r="C115" s="14"/>
      <c r="D115" s="13">
        <v>3.81401100124583E14</v>
      </c>
      <c r="E115" s="15"/>
      <c r="F115" s="13"/>
      <c r="G115" s="13"/>
      <c r="H115" s="13"/>
      <c r="I115" s="13"/>
      <c r="J115" s="15"/>
      <c r="K115" s="13"/>
      <c r="L115" s="13"/>
      <c r="M115" s="13"/>
      <c r="N115" s="13" t="str">
        <f t="shared" si="4"/>
        <v/>
      </c>
      <c r="O115" s="15"/>
      <c r="P115" s="13"/>
      <c r="Q115" s="97"/>
      <c r="R115" s="13"/>
      <c r="S115" s="92"/>
      <c r="T115" s="154"/>
    </row>
    <row r="116" hidden="1">
      <c r="A116" s="13">
        <v>113.0</v>
      </c>
      <c r="B116" s="14"/>
      <c r="C116" s="14"/>
      <c r="D116" s="13">
        <v>3.81401100124583E14</v>
      </c>
      <c r="E116" s="15"/>
      <c r="F116" s="13"/>
      <c r="G116" s="13"/>
      <c r="H116" s="13"/>
      <c r="I116" s="13"/>
      <c r="J116" s="13"/>
      <c r="K116" s="13"/>
      <c r="L116" s="15"/>
      <c r="M116" s="13"/>
      <c r="N116" s="13" t="str">
        <f t="shared" si="4"/>
        <v/>
      </c>
      <c r="O116" s="15"/>
      <c r="P116" s="13"/>
      <c r="Q116" s="97"/>
      <c r="R116" s="13"/>
      <c r="S116" s="92"/>
      <c r="T116" s="108"/>
    </row>
    <row r="117" hidden="1">
      <c r="A117" s="13">
        <v>114.0</v>
      </c>
      <c r="B117" s="14"/>
      <c r="C117" s="14"/>
      <c r="D117" s="13">
        <v>3.81401100124583E14</v>
      </c>
      <c r="E117" s="13"/>
      <c r="F117" s="13"/>
      <c r="G117" s="13"/>
      <c r="H117" s="13"/>
      <c r="I117" s="13"/>
      <c r="J117" s="13"/>
      <c r="K117" s="13"/>
      <c r="L117" s="15"/>
      <c r="M117" s="13"/>
      <c r="N117" s="13" t="str">
        <f t="shared" si="4"/>
        <v/>
      </c>
      <c r="O117" s="15"/>
      <c r="P117" s="13"/>
      <c r="Q117" s="97"/>
      <c r="R117" s="13"/>
      <c r="S117" s="92"/>
      <c r="T117" s="108"/>
    </row>
    <row r="118" hidden="1">
      <c r="A118" s="13">
        <v>115.0</v>
      </c>
      <c r="B118" s="14"/>
      <c r="C118" s="14"/>
      <c r="D118" s="13">
        <v>3.81401100124583E14</v>
      </c>
      <c r="E118" s="13"/>
      <c r="F118" s="122"/>
      <c r="G118" s="122"/>
      <c r="H118" s="122"/>
      <c r="I118" s="122"/>
      <c r="J118" s="296"/>
      <c r="K118" s="13"/>
      <c r="L118" s="15"/>
      <c r="M118" s="13"/>
      <c r="N118" s="13" t="str">
        <f t="shared" si="4"/>
        <v/>
      </c>
      <c r="O118" s="15"/>
      <c r="P118" s="13"/>
      <c r="Q118" s="97"/>
      <c r="R118" s="13"/>
      <c r="S118" s="92"/>
      <c r="T118" s="108"/>
    </row>
    <row r="119" hidden="1">
      <c r="A119" s="13">
        <v>116.0</v>
      </c>
      <c r="B119" s="14"/>
      <c r="C119" s="14"/>
      <c r="D119" s="13">
        <v>3.81401100124583E14</v>
      </c>
      <c r="E119" s="15"/>
      <c r="F119" s="15"/>
      <c r="G119" s="15"/>
      <c r="H119" s="15"/>
      <c r="I119" s="15"/>
      <c r="J119" s="15"/>
      <c r="K119" s="13"/>
      <c r="L119" s="15"/>
      <c r="M119" s="13"/>
      <c r="N119" s="13" t="str">
        <f t="shared" si="4"/>
        <v/>
      </c>
      <c r="O119" s="15"/>
      <c r="P119" s="13"/>
      <c r="Q119" s="97"/>
      <c r="R119" s="15"/>
      <c r="S119" s="92"/>
      <c r="T119" s="108"/>
    </row>
    <row r="120" hidden="1">
      <c r="A120" s="13">
        <v>117.0</v>
      </c>
      <c r="B120" s="14"/>
      <c r="C120" s="14"/>
      <c r="D120" s="13">
        <v>3.81401100124583E14</v>
      </c>
      <c r="E120" s="15"/>
      <c r="F120" s="15"/>
      <c r="G120" s="15"/>
      <c r="H120" s="15"/>
      <c r="I120" s="15"/>
      <c r="J120" s="15"/>
      <c r="K120" s="13"/>
      <c r="L120" s="15"/>
      <c r="M120" s="13"/>
      <c r="N120" s="13" t="str">
        <f t="shared" si="4"/>
        <v/>
      </c>
      <c r="O120" s="15"/>
      <c r="P120" s="13"/>
      <c r="Q120" s="97"/>
      <c r="R120" s="15"/>
      <c r="S120" s="92"/>
      <c r="T120" s="108"/>
    </row>
    <row r="121" hidden="1">
      <c r="A121" s="13">
        <v>118.0</v>
      </c>
      <c r="B121" s="14"/>
      <c r="C121" s="14"/>
      <c r="D121" s="13">
        <v>3.81401100124583E14</v>
      </c>
      <c r="E121" s="15"/>
      <c r="F121" s="15"/>
      <c r="G121" s="15"/>
      <c r="H121" s="15"/>
      <c r="I121" s="15"/>
      <c r="J121" s="15"/>
      <c r="K121" s="13"/>
      <c r="L121" s="15"/>
      <c r="M121" s="13"/>
      <c r="N121" s="13" t="str">
        <f t="shared" si="4"/>
        <v/>
      </c>
      <c r="O121" s="15"/>
      <c r="P121" s="13"/>
      <c r="Q121" s="97"/>
      <c r="R121" s="15"/>
      <c r="S121" s="92"/>
      <c r="T121" s="108"/>
    </row>
    <row r="122" hidden="1">
      <c r="A122" s="13">
        <v>119.0</v>
      </c>
      <c r="B122" s="14"/>
      <c r="C122" s="14"/>
      <c r="D122" s="13">
        <v>3.81401100124583E14</v>
      </c>
      <c r="E122" s="15"/>
      <c r="F122" s="15"/>
      <c r="G122" s="15"/>
      <c r="H122" s="15"/>
      <c r="I122" s="15"/>
      <c r="J122" s="15"/>
      <c r="K122" s="13"/>
      <c r="L122" s="15"/>
      <c r="M122" s="13"/>
      <c r="N122" s="13" t="str">
        <f t="shared" si="4"/>
        <v/>
      </c>
      <c r="O122" s="15"/>
      <c r="P122" s="13"/>
      <c r="Q122" s="97"/>
      <c r="R122" s="15"/>
      <c r="S122" s="92"/>
      <c r="T122" s="108"/>
    </row>
    <row r="123" hidden="1">
      <c r="A123" s="13">
        <v>120.0</v>
      </c>
      <c r="B123" s="14"/>
      <c r="C123" s="14"/>
      <c r="D123" s="13">
        <v>3.81401100124583E14</v>
      </c>
      <c r="E123" s="15"/>
      <c r="F123" s="15"/>
      <c r="G123" s="15"/>
      <c r="H123" s="15"/>
      <c r="I123" s="15"/>
      <c r="J123" s="15"/>
      <c r="K123" s="13"/>
      <c r="L123" s="15"/>
      <c r="M123" s="13"/>
      <c r="N123" s="13" t="str">
        <f t="shared" si="4"/>
        <v/>
      </c>
      <c r="O123" s="15"/>
      <c r="P123" s="13"/>
      <c r="Q123" s="97"/>
      <c r="R123" s="15"/>
      <c r="S123" s="92"/>
      <c r="T123" s="108"/>
    </row>
    <row r="124" hidden="1">
      <c r="A124" s="13">
        <v>121.0</v>
      </c>
      <c r="B124" s="14"/>
      <c r="C124" s="14"/>
      <c r="D124" s="13"/>
      <c r="E124" s="15"/>
      <c r="F124" s="15"/>
      <c r="G124" s="15"/>
      <c r="H124" s="15"/>
      <c r="I124" s="15"/>
      <c r="J124" s="15"/>
      <c r="K124" s="13"/>
      <c r="L124" s="15"/>
      <c r="M124" s="13"/>
      <c r="N124" s="13" t="str">
        <f t="shared" si="4"/>
        <v/>
      </c>
      <c r="O124" s="15"/>
      <c r="P124" s="13"/>
      <c r="Q124" s="97"/>
      <c r="R124" s="15"/>
      <c r="S124" s="92"/>
      <c r="T124" s="108"/>
    </row>
    <row r="125" hidden="1">
      <c r="A125" s="13">
        <v>122.0</v>
      </c>
      <c r="B125" s="14"/>
      <c r="C125" s="14"/>
      <c r="D125" s="13">
        <v>3.81401100124583E14</v>
      </c>
      <c r="E125" s="15"/>
      <c r="F125" s="15"/>
      <c r="G125" s="15"/>
      <c r="H125" s="15"/>
      <c r="I125" s="15"/>
      <c r="J125" s="15"/>
      <c r="K125" s="13"/>
      <c r="L125" s="15"/>
      <c r="M125" s="13"/>
      <c r="N125" s="13" t="str">
        <f t="shared" si="4"/>
        <v/>
      </c>
      <c r="O125" s="15"/>
      <c r="P125" s="13"/>
      <c r="Q125" s="97"/>
      <c r="R125" s="15"/>
      <c r="S125" s="92"/>
      <c r="T125" s="108"/>
    </row>
    <row r="126">
      <c r="A126" s="40"/>
      <c r="B126" s="42"/>
      <c r="C126" s="42"/>
      <c r="D126" s="42"/>
      <c r="E126" s="42"/>
      <c r="F126" s="42"/>
      <c r="G126" s="110"/>
      <c r="H126" s="63" t="s">
        <v>560</v>
      </c>
      <c r="I126" s="44"/>
      <c r="J126" s="44"/>
      <c r="K126" s="44"/>
      <c r="L126" s="44"/>
      <c r="M126" s="45">
        <f>SUM(M3:M125)</f>
        <v>42182</v>
      </c>
      <c r="N126" s="40">
        <f t="shared" si="4"/>
        <v>42182</v>
      </c>
      <c r="O126" s="110">
        <f>(M126*1)/M128</f>
        <v>2.1091</v>
      </c>
      <c r="P126" s="42"/>
      <c r="Q126" s="42"/>
      <c r="R126" s="42"/>
    </row>
    <row r="127">
      <c r="A127" s="13"/>
      <c r="B127" s="15"/>
      <c r="C127" s="15"/>
      <c r="D127" s="15"/>
      <c r="E127" s="15"/>
      <c r="F127" s="15"/>
      <c r="G127" s="15"/>
      <c r="H127" s="15"/>
      <c r="I127" s="15"/>
      <c r="J127" s="15"/>
      <c r="K127" s="15"/>
      <c r="L127" s="64" t="s">
        <v>563</v>
      </c>
      <c r="N127" s="65" t="str">
        <f>N126/D128</f>
        <v>#DIV/0!</v>
      </c>
      <c r="O127" s="15"/>
      <c r="P127" s="15"/>
      <c r="Q127" s="15"/>
      <c r="R127" s="15"/>
    </row>
    <row r="128">
      <c r="A128" s="13"/>
      <c r="B128" s="1"/>
      <c r="C128" s="1"/>
      <c r="D128" s="13"/>
      <c r="E128" s="80"/>
      <c r="F128" s="81"/>
      <c r="G128" s="13"/>
      <c r="H128" s="15"/>
      <c r="I128" s="15"/>
      <c r="J128" s="15"/>
      <c r="K128" s="15"/>
      <c r="L128" s="13" t="s">
        <v>1047</v>
      </c>
      <c r="M128" s="72">
        <v>20000.0</v>
      </c>
      <c r="N128" s="73">
        <f>M128/6.96</f>
        <v>2873.563218</v>
      </c>
      <c r="O128" s="15"/>
      <c r="P128" s="15"/>
      <c r="Q128" s="15"/>
      <c r="R128" s="15"/>
    </row>
    <row r="129">
      <c r="A129" s="13"/>
      <c r="B129" s="13"/>
      <c r="C129" s="13"/>
      <c r="D129" s="15"/>
      <c r="E129" s="15"/>
      <c r="F129" s="15"/>
      <c r="G129" s="51" t="s">
        <v>377</v>
      </c>
      <c r="H129" s="51" t="s">
        <v>378</v>
      </c>
      <c r="I129" s="51" t="s">
        <v>378</v>
      </c>
      <c r="J129" s="15"/>
      <c r="K129" s="15"/>
      <c r="L129" s="13"/>
      <c r="M129" s="72"/>
      <c r="N129" s="82"/>
      <c r="O129" s="15"/>
      <c r="P129" s="15"/>
      <c r="Q129" s="15"/>
      <c r="R129" s="15"/>
    </row>
    <row r="130">
      <c r="A130" s="13"/>
      <c r="B130" s="13"/>
      <c r="C130" s="13"/>
      <c r="D130" s="49"/>
      <c r="E130" s="49"/>
      <c r="F130" s="15"/>
      <c r="G130" s="52" t="s">
        <v>23</v>
      </c>
      <c r="H130" s="52" t="s">
        <v>1647</v>
      </c>
      <c r="I130" s="52" t="s">
        <v>671</v>
      </c>
      <c r="J130" s="15"/>
      <c r="K130" s="15"/>
      <c r="L130" s="83"/>
      <c r="M130" s="84"/>
      <c r="N130" s="15"/>
      <c r="O130" s="15"/>
      <c r="P130" s="15"/>
      <c r="Q130" s="15"/>
      <c r="R130" s="15"/>
    </row>
    <row r="131">
      <c r="A131" s="15"/>
      <c r="B131" s="13"/>
      <c r="C131" s="13"/>
      <c r="D131" s="15"/>
      <c r="E131" s="15"/>
      <c r="F131" s="15"/>
      <c r="G131" s="51" t="s">
        <v>1648</v>
      </c>
      <c r="H131" s="51" t="s">
        <v>1649</v>
      </c>
      <c r="I131" s="51" t="s">
        <v>383</v>
      </c>
      <c r="J131" s="15"/>
      <c r="K131" s="15"/>
      <c r="L131" s="85"/>
      <c r="M131" s="86"/>
      <c r="N131" s="15"/>
      <c r="O131" s="15"/>
      <c r="P131" s="15"/>
      <c r="Q131" s="15"/>
      <c r="R131" s="15"/>
    </row>
    <row r="132">
      <c r="A132" s="15"/>
      <c r="B132" s="15"/>
      <c r="C132" s="15"/>
      <c r="D132" s="15"/>
      <c r="E132" s="15"/>
      <c r="F132" s="15"/>
      <c r="G132" s="15"/>
      <c r="H132" s="15"/>
      <c r="I132" s="15"/>
      <c r="J132" s="15"/>
      <c r="K132" s="15"/>
      <c r="L132" s="15"/>
      <c r="M132" s="15"/>
      <c r="N132" s="15"/>
      <c r="O132" s="15"/>
      <c r="P132" s="15"/>
      <c r="Q132" s="15"/>
      <c r="R132" s="15"/>
    </row>
    <row r="133">
      <c r="A133" s="15"/>
      <c r="B133" s="15"/>
      <c r="C133" s="15"/>
      <c r="D133" s="15"/>
      <c r="E133" s="15"/>
      <c r="F133" s="15"/>
      <c r="G133" s="15"/>
      <c r="H133" s="15"/>
      <c r="I133" s="15"/>
      <c r="J133" s="15"/>
      <c r="K133" s="15"/>
      <c r="L133" s="15"/>
      <c r="M133" s="15"/>
      <c r="N133" s="15"/>
      <c r="O133" s="15"/>
      <c r="P133" s="15"/>
      <c r="Q133" s="15"/>
      <c r="R133" s="15"/>
    </row>
    <row r="134">
      <c r="A134" s="15"/>
      <c r="B134" s="55"/>
      <c r="C134" s="54"/>
      <c r="D134" s="55"/>
      <c r="E134" s="53"/>
      <c r="F134" s="55"/>
      <c r="G134" s="55"/>
      <c r="H134" s="55"/>
      <c r="I134" s="55"/>
      <c r="J134" s="15"/>
      <c r="K134" s="15"/>
      <c r="L134" s="15"/>
      <c r="M134" s="15"/>
      <c r="N134" s="15"/>
      <c r="O134" s="15"/>
      <c r="P134" s="15"/>
      <c r="Q134" s="15"/>
      <c r="R134" s="15"/>
    </row>
    <row r="135">
      <c r="A135" s="15"/>
      <c r="B135" s="66"/>
      <c r="C135" s="13"/>
      <c r="D135" s="49"/>
      <c r="E135" s="13"/>
      <c r="F135" s="15"/>
      <c r="G135" s="15"/>
      <c r="H135" s="15"/>
      <c r="I135" s="15"/>
      <c r="J135" s="15"/>
      <c r="K135" s="15"/>
      <c r="L135" s="15"/>
      <c r="M135" s="15"/>
      <c r="N135" s="15"/>
      <c r="O135" s="15"/>
      <c r="P135" s="15"/>
      <c r="Q135" s="15"/>
      <c r="R135" s="15"/>
    </row>
    <row r="136">
      <c r="A136" s="15"/>
      <c r="B136" s="66"/>
      <c r="C136" s="13"/>
      <c r="D136" s="49"/>
      <c r="E136" s="13"/>
      <c r="F136" s="15"/>
      <c r="G136" s="15"/>
      <c r="H136" s="15"/>
      <c r="I136" s="15"/>
      <c r="J136" s="15"/>
      <c r="K136" s="15"/>
      <c r="L136" s="15"/>
      <c r="M136" s="15"/>
      <c r="N136" s="15"/>
      <c r="O136" s="15"/>
      <c r="P136" s="15"/>
      <c r="Q136" s="15"/>
      <c r="R136" s="15"/>
    </row>
    <row r="137">
      <c r="A137" s="15"/>
      <c r="B137" s="15"/>
      <c r="C137" s="15"/>
      <c r="D137" s="15"/>
      <c r="E137" s="15"/>
      <c r="F137" s="15"/>
      <c r="G137" s="15"/>
      <c r="H137" s="13"/>
      <c r="I137" s="13"/>
      <c r="J137" s="13"/>
      <c r="K137" s="15"/>
      <c r="L137" s="15"/>
      <c r="M137" s="15"/>
      <c r="N137" s="15"/>
      <c r="O137" s="15"/>
      <c r="P137" s="15"/>
      <c r="Q137" s="15"/>
      <c r="R137" s="15"/>
    </row>
    <row r="138" hidden="1">
      <c r="A138" s="15"/>
      <c r="B138" s="15"/>
      <c r="C138" s="15"/>
      <c r="D138" s="15"/>
      <c r="E138" s="15"/>
      <c r="F138" s="15"/>
      <c r="G138" s="13"/>
      <c r="H138" s="13"/>
      <c r="I138" s="13"/>
      <c r="J138" s="13"/>
      <c r="K138" s="15"/>
      <c r="L138" s="15"/>
      <c r="M138" s="15"/>
      <c r="N138" s="15"/>
      <c r="O138" s="15"/>
      <c r="P138" s="15"/>
      <c r="Q138" s="15"/>
      <c r="R138" s="15"/>
    </row>
    <row r="139" hidden="1">
      <c r="A139" s="15"/>
      <c r="B139" s="15"/>
      <c r="C139" s="15"/>
      <c r="D139" s="15"/>
      <c r="E139" s="15"/>
      <c r="F139" s="15"/>
      <c r="I139" s="15"/>
      <c r="J139" s="15"/>
      <c r="K139" s="15"/>
      <c r="L139" s="15"/>
      <c r="M139" s="15"/>
      <c r="N139" s="15"/>
      <c r="O139" s="15"/>
      <c r="P139" s="15"/>
      <c r="Q139" s="15"/>
      <c r="R139" s="15"/>
    </row>
    <row r="140" hidden="1">
      <c r="A140" s="15"/>
      <c r="B140" s="15"/>
      <c r="C140" s="15"/>
      <c r="D140" s="15"/>
      <c r="E140" s="15"/>
      <c r="F140" s="15"/>
      <c r="I140" s="15"/>
      <c r="J140" s="15"/>
      <c r="K140" s="15"/>
      <c r="L140" s="15"/>
      <c r="M140" s="15"/>
      <c r="N140" s="15"/>
      <c r="O140" s="15"/>
      <c r="P140" s="15"/>
      <c r="Q140" s="15"/>
      <c r="R140" s="15"/>
    </row>
    <row r="141" hidden="1">
      <c r="A141" s="15"/>
      <c r="B141" s="15"/>
      <c r="C141" s="15"/>
      <c r="D141" s="15"/>
      <c r="E141" s="15"/>
      <c r="F141" s="15"/>
      <c r="G141" s="15"/>
      <c r="H141" s="15"/>
      <c r="I141" s="15"/>
      <c r="J141" s="15"/>
      <c r="K141" s="15"/>
      <c r="L141" s="15"/>
      <c r="M141" s="15"/>
      <c r="N141" s="15"/>
      <c r="O141" s="15"/>
      <c r="P141" s="15"/>
      <c r="Q141" s="15"/>
      <c r="R141" s="15"/>
    </row>
    <row r="142" hidden="1">
      <c r="A142" s="15"/>
      <c r="B142" s="15"/>
      <c r="C142" s="15"/>
      <c r="D142" s="15"/>
      <c r="E142" s="15"/>
      <c r="F142" s="15"/>
      <c r="G142" s="15"/>
      <c r="H142" s="15"/>
      <c r="I142" s="15"/>
      <c r="J142" s="15"/>
      <c r="K142" s="15"/>
      <c r="L142" s="15"/>
      <c r="M142" s="15"/>
      <c r="N142" s="15"/>
      <c r="O142" s="15"/>
      <c r="P142" s="15"/>
      <c r="Q142" s="15"/>
      <c r="R142" s="15"/>
    </row>
    <row r="143" hidden="1">
      <c r="A143" s="15"/>
      <c r="B143" s="15"/>
      <c r="C143" s="15"/>
      <c r="D143" s="15"/>
      <c r="E143" s="15"/>
      <c r="F143" s="15"/>
      <c r="G143" s="15"/>
      <c r="H143" s="15"/>
      <c r="I143" s="15"/>
      <c r="J143" s="15"/>
      <c r="K143" s="15"/>
      <c r="L143" s="15"/>
      <c r="M143" s="15"/>
      <c r="N143" s="15"/>
      <c r="O143" s="15"/>
      <c r="P143" s="15"/>
      <c r="Q143" s="15"/>
      <c r="R143" s="15"/>
    </row>
    <row r="144" hidden="1">
      <c r="A144" s="15"/>
      <c r="B144" s="15"/>
      <c r="C144" s="15"/>
      <c r="D144" s="15"/>
      <c r="E144" s="15"/>
      <c r="F144" s="15"/>
      <c r="G144" s="15"/>
      <c r="H144" s="15"/>
      <c r="I144" s="15"/>
      <c r="J144" s="15"/>
      <c r="K144" s="15"/>
      <c r="L144" s="15"/>
      <c r="M144" s="15"/>
      <c r="N144" s="15"/>
      <c r="O144" s="15"/>
      <c r="P144" s="15"/>
      <c r="Q144" s="15"/>
      <c r="R144" s="15"/>
    </row>
    <row r="145" hidden="1">
      <c r="A145" s="15"/>
      <c r="B145" s="15"/>
      <c r="C145" s="15"/>
      <c r="D145" s="15"/>
      <c r="E145" s="15"/>
      <c r="F145" s="15"/>
      <c r="G145" s="15"/>
      <c r="H145" s="15"/>
      <c r="I145" s="15"/>
      <c r="J145" s="15"/>
      <c r="K145" s="15"/>
      <c r="L145" s="15"/>
      <c r="M145" s="15"/>
      <c r="N145" s="15"/>
      <c r="O145" s="15"/>
      <c r="P145" s="15"/>
      <c r="Q145" s="15"/>
      <c r="R145" s="15"/>
    </row>
    <row r="146" hidden="1">
      <c r="A146" s="15"/>
      <c r="B146" s="15"/>
      <c r="C146" s="15"/>
      <c r="D146" s="15"/>
      <c r="E146" s="15"/>
      <c r="F146" s="15"/>
      <c r="G146" s="15"/>
      <c r="H146" s="15"/>
      <c r="I146" s="15"/>
      <c r="J146" s="15"/>
      <c r="K146" s="15"/>
      <c r="L146" s="15"/>
      <c r="M146" s="15"/>
      <c r="N146" s="15"/>
      <c r="O146" s="15"/>
      <c r="P146" s="15"/>
      <c r="Q146" s="15"/>
      <c r="R146" s="15"/>
    </row>
    <row r="147" hidden="1">
      <c r="A147" s="15"/>
      <c r="B147" s="15"/>
      <c r="C147" s="15"/>
      <c r="D147" s="15"/>
      <c r="E147" s="15"/>
      <c r="F147" s="15"/>
      <c r="G147" s="15"/>
      <c r="H147" s="15"/>
      <c r="I147" s="15"/>
      <c r="J147" s="15"/>
      <c r="K147" s="15"/>
      <c r="L147" s="15"/>
      <c r="M147" s="15"/>
      <c r="N147" s="15"/>
      <c r="O147" s="15"/>
      <c r="P147" s="15"/>
      <c r="Q147" s="15"/>
      <c r="R147" s="15"/>
    </row>
    <row r="148" hidden="1">
      <c r="A148" s="15"/>
      <c r="B148" s="15"/>
      <c r="C148" s="15"/>
      <c r="D148" s="15"/>
      <c r="E148" s="15"/>
      <c r="F148" s="15"/>
      <c r="G148" s="15"/>
      <c r="H148" s="15"/>
      <c r="I148" s="15"/>
      <c r="J148" s="15"/>
      <c r="K148" s="15"/>
      <c r="L148" s="15"/>
      <c r="M148" s="15"/>
      <c r="N148" s="15"/>
      <c r="O148" s="15"/>
      <c r="P148" s="15"/>
      <c r="Q148" s="15"/>
      <c r="R148" s="15"/>
    </row>
    <row r="149" hidden="1">
      <c r="A149" s="15"/>
      <c r="B149" s="15"/>
      <c r="C149" s="15"/>
      <c r="D149" s="15"/>
      <c r="E149" s="15"/>
      <c r="F149" s="15"/>
      <c r="G149" s="15"/>
      <c r="H149" s="15"/>
      <c r="I149" s="15"/>
      <c r="J149" s="15"/>
      <c r="K149" s="15"/>
      <c r="L149" s="15"/>
      <c r="M149" s="15"/>
      <c r="N149" s="15"/>
      <c r="O149" s="15"/>
      <c r="P149" s="15"/>
      <c r="Q149" s="15"/>
      <c r="R149" s="15"/>
    </row>
    <row r="150" hidden="1">
      <c r="A150" s="15"/>
      <c r="B150" s="15"/>
      <c r="C150" s="15"/>
      <c r="D150" s="15"/>
      <c r="E150" s="15"/>
      <c r="F150" s="15"/>
      <c r="G150" s="15"/>
      <c r="H150" s="15"/>
      <c r="I150" s="15"/>
      <c r="J150" s="15"/>
      <c r="K150" s="15"/>
      <c r="L150" s="15"/>
      <c r="M150" s="15"/>
      <c r="N150" s="15"/>
      <c r="O150" s="15"/>
      <c r="P150" s="15"/>
      <c r="Q150" s="15"/>
      <c r="R150" s="15"/>
    </row>
    <row r="151" hidden="1">
      <c r="A151" s="15"/>
      <c r="B151" s="15"/>
      <c r="C151" s="15"/>
      <c r="D151" s="15"/>
      <c r="E151" s="15"/>
      <c r="F151" s="15"/>
      <c r="G151" s="15"/>
      <c r="H151" s="15"/>
      <c r="I151" s="15"/>
      <c r="J151" s="15"/>
      <c r="K151" s="15"/>
      <c r="L151" s="15"/>
      <c r="M151" s="15"/>
      <c r="N151" s="15"/>
      <c r="O151" s="15"/>
      <c r="P151" s="15"/>
      <c r="Q151" s="15"/>
      <c r="R151" s="15"/>
    </row>
    <row r="152">
      <c r="A152" s="15"/>
      <c r="B152" s="15"/>
      <c r="C152" s="15"/>
      <c r="D152" s="15"/>
      <c r="E152" s="15"/>
      <c r="F152" s="15"/>
      <c r="G152" s="15"/>
      <c r="H152" s="15"/>
      <c r="I152" s="15"/>
      <c r="J152" s="15"/>
      <c r="K152" s="15"/>
      <c r="L152" s="15"/>
      <c r="M152" s="15"/>
      <c r="N152" s="15"/>
      <c r="O152" s="15"/>
      <c r="P152" s="15"/>
      <c r="Q152" s="15"/>
      <c r="R152" s="15"/>
    </row>
    <row r="153">
      <c r="A153" s="15"/>
      <c r="B153" s="15"/>
      <c r="C153" s="15"/>
      <c r="D153" s="258"/>
      <c r="G153" s="15"/>
      <c r="H153" s="15"/>
      <c r="I153" s="15"/>
      <c r="J153" s="15"/>
      <c r="K153" s="15"/>
      <c r="L153" s="15"/>
      <c r="M153" s="15"/>
      <c r="N153" s="15"/>
      <c r="O153" s="15"/>
      <c r="P153" s="15"/>
      <c r="Q153" s="15"/>
      <c r="R153" s="15"/>
    </row>
    <row r="154">
      <c r="A154" s="15"/>
      <c r="B154" s="15"/>
      <c r="C154" s="15"/>
      <c r="D154" s="258"/>
      <c r="E154" s="258"/>
      <c r="F154" s="259"/>
      <c r="G154" s="15"/>
      <c r="H154" s="15"/>
      <c r="I154" s="15"/>
      <c r="J154" s="15"/>
      <c r="K154" s="15"/>
      <c r="L154" s="15"/>
      <c r="M154" s="15"/>
      <c r="N154" s="15"/>
      <c r="O154" s="15"/>
      <c r="P154" s="15"/>
      <c r="Q154" s="15"/>
      <c r="R154" s="15"/>
    </row>
    <row r="155">
      <c r="A155" s="15"/>
      <c r="B155" s="15"/>
      <c r="C155" s="15"/>
      <c r="D155" s="260"/>
      <c r="E155" s="15"/>
      <c r="F155" s="13"/>
      <c r="G155" s="15"/>
      <c r="H155" s="15"/>
      <c r="I155" s="15"/>
      <c r="J155" s="15"/>
      <c r="K155" s="15"/>
      <c r="L155" s="15"/>
      <c r="M155" s="15"/>
      <c r="N155" s="15"/>
      <c r="O155" s="15"/>
      <c r="P155" s="15"/>
      <c r="Q155" s="15"/>
      <c r="R155" s="15"/>
    </row>
    <row r="156">
      <c r="A156" s="15"/>
      <c r="B156" s="15"/>
      <c r="C156" s="15"/>
      <c r="D156" s="260"/>
      <c r="E156" s="15"/>
      <c r="F156" s="13"/>
      <c r="G156" s="15"/>
      <c r="H156" s="15"/>
      <c r="I156" s="15"/>
      <c r="J156" s="15"/>
      <c r="K156" s="15"/>
      <c r="L156" s="15"/>
      <c r="M156" s="15"/>
      <c r="N156" s="15"/>
      <c r="O156" s="15"/>
      <c r="P156" s="15"/>
      <c r="Q156" s="15"/>
      <c r="R156" s="15"/>
    </row>
    <row r="157">
      <c r="A157" s="15"/>
      <c r="B157" s="15"/>
      <c r="C157" s="15"/>
      <c r="D157" s="260"/>
      <c r="E157" s="15"/>
      <c r="F157" s="13"/>
      <c r="G157" s="15"/>
      <c r="H157" s="15"/>
      <c r="I157" s="15"/>
      <c r="J157" s="15"/>
      <c r="K157" s="15"/>
      <c r="L157" s="15"/>
      <c r="M157" s="15"/>
      <c r="N157" s="15"/>
      <c r="O157" s="15"/>
      <c r="P157" s="15"/>
      <c r="Q157" s="15"/>
      <c r="R157" s="15"/>
    </row>
    <row r="158">
      <c r="A158" s="15"/>
      <c r="B158" s="15"/>
      <c r="C158" s="15"/>
      <c r="D158" s="260"/>
      <c r="E158" s="15"/>
      <c r="F158" s="13"/>
      <c r="G158" s="15"/>
      <c r="H158" s="15"/>
      <c r="I158" s="15"/>
      <c r="J158" s="15"/>
      <c r="K158" s="15"/>
      <c r="L158" s="15"/>
      <c r="M158" s="15"/>
      <c r="N158" s="15"/>
      <c r="O158" s="15"/>
      <c r="P158" s="15"/>
      <c r="Q158" s="15"/>
      <c r="R158" s="15"/>
    </row>
    <row r="159">
      <c r="A159" s="15"/>
      <c r="B159" s="15"/>
      <c r="C159" s="15"/>
      <c r="D159" s="260"/>
      <c r="E159" s="15"/>
      <c r="F159" s="13"/>
      <c r="G159" s="15"/>
      <c r="H159" s="15"/>
      <c r="I159" s="15"/>
      <c r="J159" s="15"/>
      <c r="K159" s="15"/>
      <c r="L159" s="15"/>
      <c r="M159" s="15"/>
      <c r="N159" s="15"/>
      <c r="O159" s="15"/>
      <c r="P159" s="15"/>
      <c r="Q159" s="15"/>
      <c r="R159" s="15"/>
    </row>
    <row r="160">
      <c r="A160" s="15"/>
      <c r="B160" s="15"/>
      <c r="C160" s="15"/>
      <c r="D160" s="260"/>
      <c r="E160" s="15"/>
      <c r="F160" s="13"/>
      <c r="G160" s="15"/>
      <c r="H160" s="15"/>
      <c r="I160" s="15"/>
      <c r="J160" s="15"/>
      <c r="K160" s="15"/>
      <c r="L160" s="15"/>
      <c r="M160" s="15"/>
      <c r="N160" s="15"/>
      <c r="O160" s="15"/>
      <c r="P160" s="15"/>
      <c r="Q160" s="15"/>
      <c r="R160" s="15"/>
    </row>
    <row r="161">
      <c r="A161" s="15"/>
      <c r="B161" s="15"/>
      <c r="C161" s="15"/>
      <c r="D161" s="260"/>
      <c r="E161" s="15"/>
      <c r="F161" s="13"/>
      <c r="G161" s="15"/>
      <c r="H161" s="13"/>
      <c r="I161" s="15"/>
      <c r="J161" s="15"/>
      <c r="K161" s="15"/>
      <c r="L161" s="15"/>
      <c r="M161" s="15"/>
      <c r="N161" s="15"/>
      <c r="O161" s="15"/>
      <c r="P161" s="15"/>
      <c r="Q161" s="15"/>
      <c r="R161" s="15"/>
    </row>
    <row r="162">
      <c r="A162" s="15"/>
      <c r="B162" s="15"/>
      <c r="C162" s="15"/>
      <c r="D162" s="15"/>
      <c r="E162" s="15"/>
      <c r="F162" s="15"/>
      <c r="G162" s="15"/>
      <c r="H162" s="15"/>
      <c r="I162" s="15"/>
      <c r="J162" s="15"/>
      <c r="K162" s="15"/>
      <c r="L162" s="15"/>
      <c r="M162" s="15"/>
      <c r="N162" s="15"/>
      <c r="O162" s="15"/>
      <c r="P162" s="15"/>
      <c r="Q162" s="15"/>
      <c r="R162" s="15"/>
    </row>
    <row r="163">
      <c r="A163" s="15"/>
      <c r="B163" s="15"/>
      <c r="C163" s="15"/>
      <c r="D163" s="261"/>
      <c r="E163" s="262"/>
      <c r="F163" s="15"/>
      <c r="G163" s="15"/>
      <c r="H163" s="15"/>
      <c r="I163" s="15"/>
      <c r="J163" s="15"/>
      <c r="K163" s="15"/>
      <c r="L163" s="15"/>
      <c r="M163" s="15"/>
      <c r="N163" s="15"/>
      <c r="O163" s="15"/>
      <c r="P163" s="15"/>
      <c r="Q163" s="15"/>
      <c r="R163" s="15"/>
    </row>
    <row r="164">
      <c r="A164" s="15"/>
      <c r="B164" s="15"/>
      <c r="C164" s="15"/>
      <c r="D164" s="261"/>
      <c r="E164" s="262"/>
      <c r="F164" s="15"/>
      <c r="G164" s="15"/>
      <c r="H164" s="15"/>
      <c r="I164" s="15"/>
      <c r="J164" s="15"/>
      <c r="K164" s="15"/>
      <c r="L164" s="15"/>
      <c r="M164" s="15"/>
      <c r="N164" s="15"/>
      <c r="O164" s="15"/>
      <c r="P164" s="15"/>
      <c r="Q164" s="15"/>
      <c r="R164" s="15"/>
    </row>
    <row r="165">
      <c r="A165" s="15"/>
      <c r="B165" s="15"/>
      <c r="C165" s="15"/>
      <c r="D165" s="15"/>
      <c r="E165" s="15"/>
      <c r="F165" s="15"/>
      <c r="G165" s="15"/>
      <c r="H165" s="15"/>
      <c r="I165" s="15"/>
      <c r="J165" s="15"/>
      <c r="K165" s="15"/>
      <c r="L165" s="15"/>
      <c r="M165" s="15"/>
      <c r="N165" s="15"/>
      <c r="O165" s="15"/>
      <c r="P165" s="15"/>
      <c r="Q165" s="15"/>
      <c r="R165" s="15"/>
    </row>
    <row r="166">
      <c r="A166" s="15"/>
      <c r="B166" s="15"/>
      <c r="C166" s="15"/>
      <c r="D166" s="258"/>
      <c r="E166" s="258"/>
      <c r="F166" s="263"/>
      <c r="G166" s="15"/>
      <c r="H166" s="15"/>
      <c r="I166" s="15"/>
      <c r="J166" s="15"/>
      <c r="K166" s="15"/>
      <c r="L166" s="15"/>
      <c r="M166" s="15"/>
      <c r="N166" s="15"/>
      <c r="O166" s="15"/>
      <c r="P166" s="15"/>
      <c r="Q166" s="15"/>
      <c r="R166" s="15"/>
    </row>
    <row r="167">
      <c r="A167" s="15"/>
      <c r="B167" s="264"/>
      <c r="C167" s="265"/>
      <c r="D167" s="266"/>
      <c r="E167" s="13"/>
      <c r="F167" s="15"/>
      <c r="G167" s="15"/>
      <c r="H167" s="15"/>
      <c r="I167" s="15"/>
      <c r="J167" s="15"/>
      <c r="K167" s="15"/>
      <c r="L167" s="15"/>
      <c r="M167" s="15"/>
      <c r="N167" s="15"/>
      <c r="O167" s="15"/>
      <c r="P167" s="15"/>
      <c r="Q167" s="15"/>
      <c r="R167" s="15"/>
    </row>
    <row r="168">
      <c r="A168" s="15"/>
      <c r="B168" s="264"/>
      <c r="C168" s="265"/>
      <c r="D168" s="267"/>
      <c r="E168" s="13"/>
      <c r="F168" s="15"/>
      <c r="G168" s="15"/>
      <c r="H168" s="15"/>
      <c r="I168" s="15"/>
      <c r="J168" s="15"/>
      <c r="K168" s="15"/>
      <c r="L168" s="15"/>
      <c r="M168" s="15"/>
      <c r="N168" s="15"/>
      <c r="O168" s="15"/>
      <c r="P168" s="15"/>
      <c r="Q168" s="15"/>
      <c r="R168" s="15"/>
    </row>
    <row r="169">
      <c r="A169" s="15"/>
      <c r="B169" s="13"/>
      <c r="C169" s="13"/>
      <c r="D169" s="267"/>
      <c r="E169" s="13"/>
      <c r="F169" s="15"/>
      <c r="G169" s="15"/>
      <c r="H169" s="15"/>
      <c r="I169" s="15"/>
      <c r="J169" s="15"/>
      <c r="K169" s="15"/>
      <c r="L169" s="15"/>
      <c r="M169" s="15"/>
      <c r="N169" s="15"/>
      <c r="O169" s="15"/>
      <c r="P169" s="15"/>
      <c r="Q169" s="15"/>
      <c r="R169" s="15"/>
    </row>
    <row r="170">
      <c r="A170" s="15"/>
      <c r="B170" s="15"/>
      <c r="C170" s="15"/>
      <c r="D170" s="260"/>
      <c r="F170" s="268"/>
      <c r="G170" s="15"/>
      <c r="H170" s="15"/>
      <c r="I170" s="15"/>
      <c r="J170" s="15"/>
      <c r="K170" s="15"/>
      <c r="L170" s="15"/>
      <c r="M170" s="15"/>
      <c r="N170" s="15"/>
      <c r="O170" s="15"/>
      <c r="P170" s="15"/>
      <c r="Q170" s="15"/>
      <c r="R170" s="15"/>
    </row>
    <row r="171">
      <c r="A171" s="15"/>
      <c r="B171" s="15"/>
      <c r="C171" s="15"/>
      <c r="D171" s="13"/>
      <c r="E171" s="13"/>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3"/>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row r="1005">
      <c r="A1005" s="15"/>
      <c r="B1005" s="15"/>
      <c r="C1005" s="15"/>
      <c r="D1005" s="15"/>
      <c r="E1005" s="15"/>
      <c r="F1005" s="15"/>
      <c r="G1005" s="15"/>
      <c r="H1005" s="15"/>
      <c r="I1005" s="15"/>
      <c r="J1005" s="15"/>
      <c r="K1005" s="15"/>
      <c r="L1005" s="15"/>
      <c r="M1005" s="15"/>
      <c r="N1005" s="15"/>
      <c r="O1005" s="15"/>
      <c r="P1005" s="15"/>
      <c r="Q1005" s="15"/>
      <c r="R1005" s="15"/>
    </row>
    <row r="1006">
      <c r="A1006" s="15"/>
      <c r="B1006" s="15"/>
      <c r="C1006" s="15"/>
      <c r="D1006" s="15"/>
      <c r="E1006" s="15"/>
      <c r="F1006" s="15"/>
      <c r="G1006" s="15"/>
      <c r="H1006" s="15"/>
      <c r="I1006" s="15"/>
      <c r="J1006" s="15"/>
      <c r="K1006" s="15"/>
      <c r="L1006" s="15"/>
      <c r="M1006" s="15"/>
      <c r="N1006" s="15"/>
      <c r="O1006" s="15"/>
      <c r="P1006" s="15"/>
      <c r="Q1006" s="15"/>
      <c r="R1006" s="15"/>
    </row>
    <row r="1007">
      <c r="A1007" s="15"/>
      <c r="B1007" s="15"/>
      <c r="C1007" s="15"/>
      <c r="D1007" s="15"/>
      <c r="E1007" s="15"/>
      <c r="F1007" s="15"/>
      <c r="G1007" s="15"/>
      <c r="H1007" s="15"/>
      <c r="I1007" s="15"/>
      <c r="J1007" s="15"/>
      <c r="K1007" s="15"/>
      <c r="L1007" s="15"/>
      <c r="M1007" s="15"/>
      <c r="N1007" s="15"/>
      <c r="O1007" s="15"/>
      <c r="P1007" s="15"/>
      <c r="Q1007" s="15"/>
      <c r="R1007" s="15"/>
    </row>
    <row r="1008">
      <c r="A1008" s="15"/>
      <c r="B1008" s="15"/>
      <c r="C1008" s="15"/>
      <c r="D1008" s="15"/>
      <c r="E1008" s="15"/>
      <c r="F1008" s="15"/>
      <c r="G1008" s="15"/>
      <c r="H1008" s="15"/>
      <c r="I1008" s="15"/>
      <c r="J1008" s="15"/>
      <c r="K1008" s="15"/>
      <c r="L1008" s="15"/>
      <c r="M1008" s="15"/>
      <c r="N1008" s="15"/>
      <c r="O1008" s="15"/>
      <c r="P1008" s="15"/>
      <c r="Q1008" s="15"/>
      <c r="R1008" s="15"/>
    </row>
    <row r="1009">
      <c r="A1009" s="15"/>
      <c r="B1009" s="15"/>
      <c r="C1009" s="15"/>
      <c r="D1009" s="15"/>
      <c r="E1009" s="15"/>
      <c r="F1009" s="15"/>
      <c r="G1009" s="15"/>
      <c r="H1009" s="15"/>
      <c r="I1009" s="15"/>
      <c r="J1009" s="15"/>
      <c r="K1009" s="15"/>
      <c r="L1009" s="15"/>
      <c r="M1009" s="15"/>
      <c r="N1009" s="15"/>
      <c r="O1009" s="15"/>
      <c r="P1009" s="15"/>
      <c r="Q1009" s="15"/>
      <c r="R1009" s="15"/>
    </row>
    <row r="1010">
      <c r="A1010" s="15"/>
      <c r="B1010" s="15"/>
      <c r="C1010" s="15"/>
      <c r="D1010" s="15"/>
      <c r="E1010" s="15"/>
      <c r="F1010" s="15"/>
      <c r="G1010" s="15"/>
      <c r="H1010" s="15"/>
      <c r="I1010" s="15"/>
      <c r="J1010" s="15"/>
      <c r="K1010" s="15"/>
      <c r="L1010" s="15"/>
      <c r="M1010" s="15"/>
      <c r="N1010" s="15"/>
      <c r="O1010" s="15"/>
      <c r="P1010" s="15"/>
      <c r="Q1010" s="15"/>
      <c r="R1010" s="15"/>
    </row>
    <row r="1011">
      <c r="A1011" s="15"/>
      <c r="B1011" s="15"/>
      <c r="C1011" s="15"/>
      <c r="D1011" s="15"/>
      <c r="E1011" s="15"/>
      <c r="F1011" s="15"/>
      <c r="G1011" s="15"/>
      <c r="H1011" s="15"/>
      <c r="I1011" s="15"/>
      <c r="J1011" s="15"/>
      <c r="K1011" s="15"/>
      <c r="L1011" s="15"/>
      <c r="M1011" s="15"/>
      <c r="N1011" s="15"/>
      <c r="O1011" s="15"/>
      <c r="P1011" s="15"/>
      <c r="Q1011" s="15"/>
      <c r="R1011" s="15"/>
    </row>
    <row r="1012">
      <c r="A1012" s="15"/>
      <c r="B1012" s="15"/>
      <c r="C1012" s="15"/>
      <c r="D1012" s="15"/>
      <c r="E1012" s="15"/>
      <c r="F1012" s="15"/>
      <c r="G1012" s="15"/>
      <c r="H1012" s="15"/>
      <c r="I1012" s="15"/>
      <c r="J1012" s="15"/>
      <c r="K1012" s="15"/>
      <c r="L1012" s="15"/>
      <c r="M1012" s="15"/>
      <c r="N1012" s="15"/>
      <c r="O1012" s="15"/>
      <c r="P1012" s="15"/>
      <c r="Q1012" s="15"/>
      <c r="R1012" s="15"/>
    </row>
    <row r="1013">
      <c r="A1013" s="15"/>
      <c r="B1013" s="15"/>
      <c r="C1013" s="15"/>
      <c r="D1013" s="15"/>
      <c r="E1013" s="15"/>
      <c r="F1013" s="15"/>
      <c r="G1013" s="15"/>
      <c r="H1013" s="15"/>
      <c r="I1013" s="15"/>
      <c r="J1013" s="15"/>
      <c r="K1013" s="15"/>
      <c r="L1013" s="15"/>
      <c r="M1013" s="15"/>
      <c r="N1013" s="15"/>
      <c r="O1013" s="15"/>
      <c r="P1013" s="15"/>
      <c r="Q1013" s="15"/>
      <c r="R1013" s="15"/>
    </row>
    <row r="1014">
      <c r="A1014" s="15"/>
      <c r="B1014" s="15"/>
      <c r="C1014" s="15"/>
      <c r="D1014" s="15"/>
      <c r="E1014" s="15"/>
      <c r="F1014" s="15"/>
      <c r="G1014" s="15"/>
      <c r="H1014" s="15"/>
      <c r="I1014" s="15"/>
      <c r="J1014" s="15"/>
      <c r="K1014" s="15"/>
      <c r="L1014" s="15"/>
      <c r="M1014" s="15"/>
      <c r="N1014" s="15"/>
      <c r="O1014" s="15"/>
      <c r="P1014" s="15"/>
      <c r="Q1014" s="15"/>
      <c r="R1014" s="15"/>
    </row>
    <row r="1015">
      <c r="A1015" s="15"/>
      <c r="B1015" s="15"/>
      <c r="C1015" s="15"/>
      <c r="D1015" s="15"/>
      <c r="E1015" s="15"/>
      <c r="F1015" s="15"/>
      <c r="G1015" s="15"/>
      <c r="H1015" s="15"/>
      <c r="I1015" s="15"/>
      <c r="J1015" s="15"/>
      <c r="K1015" s="15"/>
      <c r="L1015" s="15"/>
      <c r="M1015" s="15"/>
      <c r="N1015" s="15"/>
      <c r="O1015" s="15"/>
      <c r="P1015" s="15"/>
      <c r="Q1015" s="15"/>
      <c r="R1015" s="15"/>
    </row>
    <row r="1016">
      <c r="A1016" s="15"/>
      <c r="B1016" s="15"/>
      <c r="C1016" s="15"/>
      <c r="D1016" s="15"/>
      <c r="E1016" s="15"/>
      <c r="F1016" s="15"/>
      <c r="G1016" s="15"/>
      <c r="H1016" s="15"/>
      <c r="I1016" s="15"/>
      <c r="J1016" s="15"/>
      <c r="K1016" s="15"/>
      <c r="L1016" s="15"/>
      <c r="M1016" s="15"/>
      <c r="N1016" s="15"/>
      <c r="O1016" s="15"/>
      <c r="P1016" s="15"/>
      <c r="Q1016" s="15"/>
      <c r="R1016" s="15"/>
    </row>
    <row r="1017">
      <c r="A1017" s="15"/>
      <c r="B1017" s="15"/>
      <c r="C1017" s="15"/>
      <c r="D1017" s="15"/>
      <c r="E1017" s="15"/>
      <c r="F1017" s="15"/>
      <c r="G1017" s="15"/>
      <c r="H1017" s="15"/>
      <c r="I1017" s="15"/>
      <c r="J1017" s="15"/>
      <c r="K1017" s="15"/>
      <c r="L1017" s="15"/>
      <c r="M1017" s="15"/>
      <c r="N1017" s="15"/>
      <c r="O1017" s="15"/>
      <c r="P1017" s="15"/>
      <c r="Q1017" s="15"/>
      <c r="R1017" s="15"/>
    </row>
    <row r="1018">
      <c r="A1018" s="15"/>
      <c r="B1018" s="15"/>
      <c r="C1018" s="15"/>
      <c r="D1018" s="15"/>
      <c r="E1018" s="15"/>
      <c r="F1018" s="15"/>
      <c r="G1018" s="15"/>
      <c r="H1018" s="15"/>
      <c r="I1018" s="15"/>
      <c r="J1018" s="15"/>
      <c r="K1018" s="15"/>
      <c r="L1018" s="15"/>
      <c r="M1018" s="15"/>
      <c r="N1018" s="15"/>
      <c r="O1018" s="15"/>
      <c r="P1018" s="15"/>
      <c r="Q1018" s="15"/>
      <c r="R1018" s="15"/>
    </row>
    <row r="1019">
      <c r="A1019" s="15"/>
      <c r="B1019" s="15"/>
      <c r="C1019" s="15"/>
      <c r="D1019" s="15"/>
      <c r="E1019" s="15"/>
      <c r="F1019" s="15"/>
      <c r="G1019" s="15"/>
      <c r="H1019" s="15"/>
      <c r="I1019" s="15"/>
      <c r="J1019" s="15"/>
      <c r="K1019" s="15"/>
      <c r="L1019" s="15"/>
      <c r="M1019" s="15"/>
      <c r="N1019" s="15"/>
      <c r="O1019" s="15"/>
      <c r="P1019" s="15"/>
      <c r="Q1019" s="15"/>
      <c r="R1019" s="15"/>
    </row>
    <row r="1020">
      <c r="A1020" s="15"/>
      <c r="B1020" s="15"/>
      <c r="C1020" s="15"/>
      <c r="D1020" s="15"/>
      <c r="E1020" s="15"/>
      <c r="F1020" s="15"/>
      <c r="G1020" s="15"/>
      <c r="H1020" s="15"/>
      <c r="I1020" s="15"/>
      <c r="J1020" s="15"/>
      <c r="K1020" s="15"/>
      <c r="L1020" s="15"/>
      <c r="M1020" s="15"/>
      <c r="N1020" s="15"/>
      <c r="O1020" s="15"/>
      <c r="P1020" s="15"/>
      <c r="Q1020" s="15"/>
      <c r="R1020" s="15"/>
    </row>
    <row r="1021">
      <c r="A1021" s="15"/>
      <c r="B1021" s="15"/>
      <c r="C1021" s="15"/>
      <c r="D1021" s="15"/>
      <c r="E1021" s="15"/>
      <c r="F1021" s="15"/>
      <c r="G1021" s="15"/>
      <c r="H1021" s="15"/>
      <c r="I1021" s="15"/>
      <c r="J1021" s="15"/>
      <c r="K1021" s="15"/>
      <c r="L1021" s="15"/>
      <c r="M1021" s="15"/>
      <c r="N1021" s="15"/>
      <c r="O1021" s="15"/>
      <c r="P1021" s="15"/>
      <c r="Q1021" s="15"/>
      <c r="R1021" s="15"/>
    </row>
    <row r="1022">
      <c r="A1022" s="15"/>
      <c r="B1022" s="15"/>
      <c r="C1022" s="15"/>
      <c r="D1022" s="15"/>
      <c r="E1022" s="15"/>
      <c r="F1022" s="15"/>
      <c r="G1022" s="15"/>
      <c r="H1022" s="15"/>
      <c r="I1022" s="15"/>
      <c r="J1022" s="15"/>
      <c r="K1022" s="15"/>
      <c r="L1022" s="15"/>
      <c r="M1022" s="15"/>
      <c r="N1022" s="15"/>
      <c r="O1022" s="15"/>
      <c r="P1022" s="15"/>
      <c r="Q1022" s="15"/>
      <c r="R1022" s="15"/>
    </row>
    <row r="1023">
      <c r="A1023" s="15"/>
      <c r="B1023" s="15"/>
      <c r="C1023" s="15"/>
      <c r="D1023" s="15"/>
      <c r="E1023" s="15"/>
      <c r="F1023" s="15"/>
      <c r="G1023" s="15"/>
      <c r="H1023" s="15"/>
      <c r="I1023" s="15"/>
      <c r="J1023" s="15"/>
      <c r="K1023" s="15"/>
      <c r="L1023" s="15"/>
      <c r="M1023" s="15"/>
      <c r="N1023" s="15"/>
      <c r="O1023" s="15"/>
      <c r="P1023" s="15"/>
      <c r="Q1023" s="15"/>
      <c r="R1023" s="15"/>
    </row>
    <row r="1024">
      <c r="A1024" s="15"/>
      <c r="B1024" s="15"/>
      <c r="C1024" s="15"/>
      <c r="D1024" s="15"/>
      <c r="E1024" s="15"/>
      <c r="F1024" s="15"/>
      <c r="G1024" s="15"/>
      <c r="H1024" s="15"/>
      <c r="I1024" s="15"/>
      <c r="J1024" s="15"/>
      <c r="K1024" s="15"/>
      <c r="L1024" s="15"/>
      <c r="M1024" s="15"/>
      <c r="N1024" s="15"/>
      <c r="O1024" s="15"/>
      <c r="P1024" s="15"/>
      <c r="Q1024" s="15"/>
      <c r="R1024" s="15"/>
    </row>
    <row r="1025">
      <c r="A1025" s="15"/>
      <c r="B1025" s="15"/>
      <c r="C1025" s="15"/>
      <c r="D1025" s="15"/>
      <c r="E1025" s="15"/>
      <c r="F1025" s="15"/>
      <c r="G1025" s="15"/>
      <c r="H1025" s="15"/>
      <c r="I1025" s="15"/>
      <c r="J1025" s="15"/>
      <c r="K1025" s="15"/>
      <c r="L1025" s="15"/>
      <c r="M1025" s="15"/>
      <c r="N1025" s="15"/>
      <c r="O1025" s="15"/>
      <c r="P1025" s="15"/>
      <c r="Q1025" s="15"/>
      <c r="R1025" s="15"/>
    </row>
    <row r="1026">
      <c r="A1026" s="15"/>
      <c r="B1026" s="15"/>
      <c r="C1026" s="15"/>
      <c r="D1026" s="15"/>
      <c r="E1026" s="15"/>
      <c r="F1026" s="15"/>
      <c r="G1026" s="15"/>
      <c r="H1026" s="15"/>
      <c r="I1026" s="15"/>
      <c r="J1026" s="15"/>
      <c r="K1026" s="15"/>
      <c r="L1026" s="15"/>
      <c r="M1026" s="15"/>
      <c r="N1026" s="15"/>
      <c r="O1026" s="15"/>
      <c r="P1026" s="15"/>
      <c r="Q1026" s="15"/>
      <c r="R1026" s="15"/>
    </row>
    <row r="1027">
      <c r="A1027" s="15"/>
      <c r="B1027" s="15"/>
      <c r="C1027" s="15"/>
      <c r="D1027" s="15"/>
      <c r="E1027" s="15"/>
      <c r="F1027" s="15"/>
      <c r="G1027" s="15"/>
      <c r="H1027" s="15"/>
      <c r="I1027" s="15"/>
      <c r="J1027" s="15"/>
      <c r="K1027" s="15"/>
      <c r="L1027" s="15"/>
      <c r="M1027" s="15"/>
      <c r="N1027" s="15"/>
      <c r="O1027" s="15"/>
      <c r="P1027" s="15"/>
      <c r="Q1027" s="15"/>
      <c r="R1027" s="15"/>
    </row>
    <row r="1028">
      <c r="A1028" s="15"/>
      <c r="B1028" s="15"/>
      <c r="C1028" s="15"/>
      <c r="D1028" s="15"/>
      <c r="E1028" s="15"/>
      <c r="F1028" s="15"/>
      <c r="G1028" s="15"/>
      <c r="H1028" s="15"/>
      <c r="I1028" s="15"/>
      <c r="J1028" s="15"/>
      <c r="K1028" s="15"/>
      <c r="L1028" s="15"/>
      <c r="M1028" s="15"/>
      <c r="N1028" s="15"/>
      <c r="O1028" s="15"/>
      <c r="P1028" s="15"/>
      <c r="Q1028" s="15"/>
      <c r="R1028" s="15"/>
    </row>
    <row r="1029">
      <c r="A1029" s="15"/>
      <c r="B1029" s="15"/>
      <c r="C1029" s="15"/>
      <c r="D1029" s="15"/>
      <c r="E1029" s="15"/>
      <c r="F1029" s="15"/>
      <c r="G1029" s="15"/>
      <c r="H1029" s="15"/>
      <c r="I1029" s="15"/>
      <c r="J1029" s="15"/>
      <c r="K1029" s="15"/>
      <c r="L1029" s="15"/>
      <c r="M1029" s="15"/>
      <c r="N1029" s="15"/>
      <c r="O1029" s="15"/>
      <c r="P1029" s="15"/>
      <c r="Q1029" s="15"/>
      <c r="R1029" s="15"/>
    </row>
    <row r="1030">
      <c r="A1030" s="15"/>
      <c r="B1030" s="15"/>
      <c r="C1030" s="15"/>
      <c r="D1030" s="15"/>
      <c r="E1030" s="15"/>
      <c r="F1030" s="15"/>
      <c r="G1030" s="15"/>
      <c r="H1030" s="15"/>
      <c r="I1030" s="15"/>
      <c r="J1030" s="15"/>
      <c r="K1030" s="15"/>
      <c r="L1030" s="15"/>
      <c r="M1030" s="15"/>
      <c r="N1030" s="15"/>
      <c r="O1030" s="15"/>
      <c r="P1030" s="15"/>
      <c r="Q1030" s="15"/>
      <c r="R1030" s="15"/>
    </row>
    <row r="1031">
      <c r="A1031" s="15"/>
      <c r="B1031" s="15"/>
      <c r="C1031" s="15"/>
      <c r="D1031" s="15"/>
      <c r="E1031" s="15"/>
      <c r="F1031" s="15"/>
      <c r="G1031" s="15"/>
      <c r="H1031" s="15"/>
      <c r="I1031" s="15"/>
      <c r="J1031" s="15"/>
      <c r="K1031" s="15"/>
      <c r="L1031" s="15"/>
      <c r="M1031" s="15"/>
      <c r="N1031" s="15"/>
      <c r="O1031" s="15"/>
      <c r="P1031" s="15"/>
      <c r="Q1031" s="15"/>
      <c r="R1031" s="15"/>
    </row>
    <row r="1032">
      <c r="A1032" s="15"/>
      <c r="B1032" s="15"/>
      <c r="C1032" s="15"/>
      <c r="D1032" s="15"/>
      <c r="E1032" s="15"/>
      <c r="F1032" s="15"/>
      <c r="G1032" s="15"/>
      <c r="H1032" s="15"/>
      <c r="I1032" s="15"/>
      <c r="J1032" s="15"/>
      <c r="K1032" s="15"/>
      <c r="L1032" s="15"/>
      <c r="M1032" s="15"/>
      <c r="N1032" s="15"/>
      <c r="O1032" s="15"/>
      <c r="P1032" s="15"/>
      <c r="Q1032" s="15"/>
      <c r="R1032" s="15"/>
    </row>
    <row r="1033">
      <c r="A1033" s="15"/>
      <c r="B1033" s="15"/>
      <c r="C1033" s="15"/>
      <c r="D1033" s="15"/>
      <c r="E1033" s="15"/>
      <c r="F1033" s="15"/>
      <c r="G1033" s="15"/>
      <c r="H1033" s="15"/>
      <c r="I1033" s="15"/>
      <c r="J1033" s="15"/>
      <c r="K1033" s="15"/>
      <c r="L1033" s="15"/>
      <c r="M1033" s="15"/>
      <c r="N1033" s="15"/>
      <c r="O1033" s="15"/>
      <c r="P1033" s="15"/>
      <c r="Q1033" s="15"/>
      <c r="R1033" s="15"/>
    </row>
    <row r="1034">
      <c r="A1034" s="15"/>
      <c r="B1034" s="15"/>
      <c r="C1034" s="15"/>
      <c r="D1034" s="15"/>
      <c r="E1034" s="15"/>
      <c r="F1034" s="15"/>
      <c r="G1034" s="15"/>
      <c r="H1034" s="15"/>
      <c r="I1034" s="15"/>
      <c r="J1034" s="15"/>
      <c r="K1034" s="15"/>
      <c r="L1034" s="15"/>
      <c r="M1034" s="15"/>
      <c r="N1034" s="15"/>
      <c r="O1034" s="15"/>
      <c r="P1034" s="15"/>
      <c r="Q1034" s="15"/>
      <c r="R1034" s="15"/>
    </row>
    <row r="1035">
      <c r="A1035" s="15"/>
      <c r="B1035" s="15"/>
      <c r="C1035" s="15"/>
      <c r="D1035" s="15"/>
      <c r="E1035" s="15"/>
      <c r="F1035" s="15"/>
      <c r="G1035" s="15"/>
      <c r="H1035" s="15"/>
      <c r="I1035" s="15"/>
      <c r="J1035" s="15"/>
      <c r="K1035" s="15"/>
      <c r="L1035" s="15"/>
      <c r="M1035" s="15"/>
      <c r="N1035" s="15"/>
      <c r="O1035" s="15"/>
      <c r="P1035" s="15"/>
      <c r="Q1035" s="15"/>
      <c r="R1035" s="15"/>
    </row>
    <row r="1036">
      <c r="A1036" s="15"/>
      <c r="B1036" s="15"/>
      <c r="C1036" s="15"/>
      <c r="D1036" s="15"/>
      <c r="E1036" s="15"/>
      <c r="F1036" s="15"/>
      <c r="G1036" s="15"/>
      <c r="H1036" s="15"/>
      <c r="I1036" s="15"/>
      <c r="J1036" s="15"/>
      <c r="K1036" s="15"/>
      <c r="L1036" s="15"/>
      <c r="M1036" s="15"/>
      <c r="N1036" s="15"/>
      <c r="O1036" s="15"/>
      <c r="P1036" s="15"/>
      <c r="Q1036" s="15"/>
      <c r="R1036" s="15"/>
    </row>
    <row r="1037">
      <c r="A1037" s="15"/>
      <c r="B1037" s="15"/>
      <c r="C1037" s="15"/>
      <c r="D1037" s="15"/>
      <c r="E1037" s="15"/>
      <c r="F1037" s="15"/>
      <c r="G1037" s="15"/>
      <c r="H1037" s="15"/>
      <c r="I1037" s="15"/>
      <c r="J1037" s="15"/>
      <c r="K1037" s="15"/>
      <c r="L1037" s="15"/>
      <c r="M1037" s="15"/>
      <c r="N1037" s="15"/>
      <c r="O1037" s="15"/>
      <c r="P1037" s="15"/>
      <c r="Q1037" s="15"/>
      <c r="R1037" s="15"/>
    </row>
    <row r="1038">
      <c r="A1038" s="15"/>
      <c r="B1038" s="15"/>
      <c r="C1038" s="15"/>
      <c r="D1038" s="15"/>
      <c r="E1038" s="15"/>
      <c r="F1038" s="15"/>
      <c r="G1038" s="15"/>
      <c r="H1038" s="15"/>
      <c r="I1038" s="15"/>
      <c r="J1038" s="15"/>
      <c r="K1038" s="15"/>
      <c r="L1038" s="15"/>
      <c r="M1038" s="15"/>
      <c r="N1038" s="15"/>
      <c r="O1038" s="15"/>
      <c r="P1038" s="15"/>
      <c r="Q1038" s="15"/>
      <c r="R1038" s="15"/>
    </row>
    <row r="1039">
      <c r="A1039" s="15"/>
      <c r="B1039" s="15"/>
      <c r="C1039" s="15"/>
      <c r="D1039" s="15"/>
      <c r="E1039" s="15"/>
      <c r="F1039" s="15"/>
      <c r="G1039" s="15"/>
      <c r="H1039" s="15"/>
      <c r="I1039" s="15"/>
      <c r="J1039" s="15"/>
      <c r="K1039" s="15"/>
      <c r="L1039" s="15"/>
      <c r="M1039" s="15"/>
      <c r="N1039" s="15"/>
      <c r="O1039" s="15"/>
      <c r="P1039" s="15"/>
      <c r="Q1039" s="15"/>
      <c r="R1039" s="15"/>
    </row>
    <row r="1040">
      <c r="A1040" s="15"/>
      <c r="B1040" s="15"/>
      <c r="C1040" s="15"/>
      <c r="D1040" s="15"/>
      <c r="E1040" s="15"/>
      <c r="F1040" s="15"/>
      <c r="G1040" s="15"/>
      <c r="H1040" s="15"/>
      <c r="I1040" s="15"/>
      <c r="J1040" s="15"/>
      <c r="K1040" s="15"/>
      <c r="L1040" s="15"/>
      <c r="M1040" s="15"/>
      <c r="N1040" s="15"/>
      <c r="O1040" s="15"/>
      <c r="P1040" s="15"/>
      <c r="Q1040" s="15"/>
      <c r="R1040" s="15"/>
    </row>
    <row r="1041">
      <c r="A1041" s="15"/>
      <c r="B1041" s="15"/>
      <c r="C1041" s="15"/>
      <c r="D1041" s="15"/>
      <c r="E1041" s="15"/>
      <c r="F1041" s="15"/>
      <c r="G1041" s="15"/>
      <c r="H1041" s="15"/>
      <c r="I1041" s="15"/>
      <c r="J1041" s="15"/>
      <c r="K1041" s="15"/>
      <c r="L1041" s="15"/>
      <c r="M1041" s="15"/>
      <c r="N1041" s="15"/>
      <c r="O1041" s="15"/>
      <c r="P1041" s="15"/>
      <c r="Q1041" s="15"/>
      <c r="R1041" s="15"/>
    </row>
    <row r="1042">
      <c r="A1042" s="15"/>
      <c r="B1042" s="15"/>
      <c r="C1042" s="15"/>
      <c r="D1042" s="15"/>
      <c r="E1042" s="15"/>
      <c r="F1042" s="15"/>
      <c r="G1042" s="15"/>
      <c r="H1042" s="15"/>
      <c r="I1042" s="15"/>
      <c r="J1042" s="15"/>
      <c r="K1042" s="15"/>
      <c r="L1042" s="15"/>
      <c r="M1042" s="15"/>
      <c r="N1042" s="15"/>
      <c r="O1042" s="15"/>
      <c r="P1042" s="15"/>
      <c r="Q1042" s="15"/>
      <c r="R1042" s="15"/>
    </row>
    <row r="1043">
      <c r="A1043" s="15"/>
      <c r="B1043" s="15"/>
      <c r="C1043" s="15"/>
      <c r="D1043" s="15"/>
      <c r="E1043" s="15"/>
      <c r="F1043" s="15"/>
      <c r="G1043" s="15"/>
      <c r="H1043" s="15"/>
      <c r="I1043" s="15"/>
      <c r="J1043" s="15"/>
      <c r="K1043" s="15"/>
      <c r="L1043" s="15"/>
      <c r="M1043" s="15"/>
      <c r="N1043" s="15"/>
      <c r="O1043" s="15"/>
      <c r="P1043" s="15"/>
      <c r="Q1043" s="15"/>
      <c r="R1043" s="15"/>
    </row>
    <row r="1044">
      <c r="A1044" s="15"/>
      <c r="B1044" s="15"/>
      <c r="C1044" s="15"/>
      <c r="D1044" s="15"/>
      <c r="E1044" s="15"/>
      <c r="F1044" s="15"/>
      <c r="G1044" s="15"/>
      <c r="H1044" s="15"/>
      <c r="I1044" s="15"/>
      <c r="J1044" s="15"/>
      <c r="K1044" s="15"/>
      <c r="L1044" s="15"/>
      <c r="M1044" s="15"/>
      <c r="N1044" s="15"/>
      <c r="O1044" s="15"/>
      <c r="P1044" s="15"/>
      <c r="Q1044" s="15"/>
      <c r="R1044" s="15"/>
    </row>
    <row r="1045">
      <c r="A1045" s="15"/>
      <c r="B1045" s="15"/>
      <c r="C1045" s="15"/>
      <c r="D1045" s="15"/>
      <c r="E1045" s="15"/>
      <c r="F1045" s="15"/>
      <c r="G1045" s="15"/>
      <c r="H1045" s="15"/>
      <c r="I1045" s="15"/>
      <c r="J1045" s="15"/>
      <c r="K1045" s="15"/>
      <c r="L1045" s="15"/>
      <c r="M1045" s="15"/>
      <c r="N1045" s="15"/>
      <c r="O1045" s="15"/>
      <c r="P1045" s="15"/>
      <c r="Q1045" s="15"/>
      <c r="R1045" s="15"/>
    </row>
    <row r="1046">
      <c r="A1046" s="15"/>
      <c r="B1046" s="15"/>
      <c r="C1046" s="15"/>
      <c r="D1046" s="15"/>
      <c r="E1046" s="15"/>
      <c r="F1046" s="15"/>
      <c r="G1046" s="15"/>
      <c r="H1046" s="15"/>
      <c r="I1046" s="15"/>
      <c r="J1046" s="15"/>
      <c r="K1046" s="15"/>
      <c r="L1046" s="15"/>
      <c r="M1046" s="15"/>
      <c r="N1046" s="15"/>
      <c r="O1046" s="15"/>
      <c r="P1046" s="15"/>
      <c r="Q1046" s="15"/>
      <c r="R1046" s="15"/>
    </row>
    <row r="1047">
      <c r="A1047" s="15"/>
      <c r="B1047" s="15"/>
      <c r="C1047" s="15"/>
      <c r="D1047" s="15"/>
      <c r="E1047" s="15"/>
      <c r="F1047" s="15"/>
      <c r="G1047" s="15"/>
      <c r="H1047" s="15"/>
      <c r="I1047" s="15"/>
      <c r="J1047" s="15"/>
      <c r="K1047" s="15"/>
      <c r="L1047" s="15"/>
      <c r="M1047" s="15"/>
      <c r="N1047" s="15"/>
      <c r="O1047" s="15"/>
      <c r="P1047" s="15"/>
      <c r="Q1047" s="15"/>
      <c r="R1047" s="15"/>
    </row>
    <row r="1048">
      <c r="A1048" s="15"/>
      <c r="B1048" s="15"/>
      <c r="C1048" s="15"/>
      <c r="D1048" s="15"/>
      <c r="E1048" s="15"/>
      <c r="F1048" s="15"/>
      <c r="G1048" s="15"/>
      <c r="H1048" s="15"/>
      <c r="I1048" s="15"/>
      <c r="J1048" s="15"/>
      <c r="K1048" s="15"/>
      <c r="L1048" s="15"/>
      <c r="M1048" s="15"/>
      <c r="N1048" s="15"/>
      <c r="O1048" s="15"/>
      <c r="P1048" s="15"/>
      <c r="Q1048" s="15"/>
      <c r="R1048" s="15"/>
    </row>
    <row r="1049">
      <c r="A1049" s="15"/>
      <c r="B1049" s="15"/>
      <c r="C1049" s="15"/>
      <c r="D1049" s="15"/>
      <c r="E1049" s="15"/>
      <c r="F1049" s="15"/>
      <c r="G1049" s="15"/>
      <c r="H1049" s="15"/>
      <c r="I1049" s="15"/>
      <c r="J1049" s="15"/>
      <c r="K1049" s="15"/>
      <c r="L1049" s="15"/>
      <c r="M1049" s="15"/>
      <c r="N1049" s="15"/>
      <c r="O1049" s="15"/>
      <c r="P1049" s="15"/>
      <c r="Q1049" s="15"/>
      <c r="R1049" s="15"/>
    </row>
    <row r="1050">
      <c r="A1050" s="15"/>
      <c r="B1050" s="15"/>
      <c r="C1050" s="15"/>
      <c r="D1050" s="15"/>
      <c r="E1050" s="15"/>
      <c r="F1050" s="15"/>
      <c r="G1050" s="15"/>
      <c r="H1050" s="15"/>
      <c r="I1050" s="15"/>
      <c r="J1050" s="15"/>
      <c r="K1050" s="15"/>
      <c r="L1050" s="15"/>
      <c r="M1050" s="15"/>
      <c r="N1050" s="15"/>
      <c r="O1050" s="15"/>
      <c r="P1050" s="15"/>
      <c r="Q1050" s="15"/>
      <c r="R1050" s="15"/>
    </row>
    <row r="1051">
      <c r="A1051" s="15"/>
      <c r="B1051" s="15"/>
      <c r="C1051" s="15"/>
      <c r="D1051" s="15"/>
      <c r="E1051" s="15"/>
      <c r="F1051" s="15"/>
      <c r="G1051" s="15"/>
      <c r="H1051" s="15"/>
      <c r="I1051" s="15"/>
      <c r="J1051" s="15"/>
      <c r="K1051" s="15"/>
      <c r="L1051" s="15"/>
      <c r="M1051" s="15"/>
      <c r="N1051" s="15"/>
      <c r="O1051" s="15"/>
      <c r="P1051" s="15"/>
      <c r="Q1051" s="15"/>
      <c r="R1051" s="15"/>
    </row>
    <row r="1052">
      <c r="A1052" s="15"/>
      <c r="B1052" s="15"/>
      <c r="C1052" s="15"/>
      <c r="D1052" s="15"/>
      <c r="E1052" s="15"/>
      <c r="F1052" s="15"/>
      <c r="G1052" s="15"/>
      <c r="H1052" s="15"/>
      <c r="I1052" s="15"/>
      <c r="J1052" s="15"/>
      <c r="K1052" s="15"/>
      <c r="L1052" s="15"/>
      <c r="M1052" s="15"/>
      <c r="N1052" s="15"/>
      <c r="O1052" s="15"/>
      <c r="P1052" s="15"/>
      <c r="Q1052" s="15"/>
      <c r="R1052" s="15"/>
    </row>
    <row r="1053">
      <c r="A1053" s="15"/>
      <c r="B1053" s="15"/>
      <c r="C1053" s="15"/>
      <c r="D1053" s="15"/>
      <c r="E1053" s="15"/>
      <c r="F1053" s="15"/>
      <c r="G1053" s="15"/>
      <c r="H1053" s="15"/>
      <c r="I1053" s="15"/>
      <c r="J1053" s="15"/>
      <c r="K1053" s="15"/>
      <c r="L1053" s="15"/>
      <c r="M1053" s="15"/>
      <c r="N1053" s="15"/>
      <c r="O1053" s="15"/>
      <c r="P1053" s="15"/>
      <c r="Q1053" s="15"/>
      <c r="R1053" s="15"/>
    </row>
    <row r="1054">
      <c r="A1054" s="15"/>
      <c r="B1054" s="15"/>
      <c r="C1054" s="15"/>
      <c r="D1054" s="15"/>
      <c r="E1054" s="15"/>
      <c r="F1054" s="15"/>
      <c r="G1054" s="15"/>
      <c r="H1054" s="15"/>
      <c r="I1054" s="15"/>
      <c r="J1054" s="15"/>
      <c r="K1054" s="15"/>
      <c r="L1054" s="15"/>
      <c r="M1054" s="15"/>
      <c r="N1054" s="15"/>
      <c r="O1054" s="15"/>
      <c r="P1054" s="15"/>
      <c r="Q1054" s="15"/>
      <c r="R1054" s="15"/>
    </row>
    <row r="1055">
      <c r="A1055" s="15"/>
      <c r="B1055" s="15"/>
      <c r="C1055" s="15"/>
      <c r="D1055" s="15"/>
      <c r="E1055" s="15"/>
      <c r="F1055" s="15"/>
      <c r="G1055" s="15"/>
      <c r="H1055" s="15"/>
      <c r="I1055" s="15"/>
      <c r="J1055" s="15"/>
      <c r="K1055" s="15"/>
      <c r="L1055" s="15"/>
      <c r="M1055" s="15"/>
      <c r="N1055" s="15"/>
      <c r="O1055" s="15"/>
      <c r="P1055" s="15"/>
      <c r="Q1055" s="15"/>
      <c r="R1055" s="15"/>
    </row>
    <row r="1056">
      <c r="A1056" s="15"/>
      <c r="B1056" s="15"/>
      <c r="C1056" s="15"/>
      <c r="D1056" s="15"/>
      <c r="E1056" s="15"/>
      <c r="F1056" s="15"/>
      <c r="G1056" s="15"/>
      <c r="H1056" s="15"/>
      <c r="I1056" s="15"/>
      <c r="J1056" s="15"/>
      <c r="K1056" s="15"/>
      <c r="L1056" s="15"/>
      <c r="M1056" s="15"/>
      <c r="N1056" s="15"/>
      <c r="O1056" s="15"/>
      <c r="P1056" s="15"/>
      <c r="Q1056" s="15"/>
      <c r="R1056" s="15"/>
    </row>
    <row r="1057">
      <c r="A1057" s="15"/>
      <c r="B1057" s="15"/>
      <c r="C1057" s="15"/>
      <c r="D1057" s="15"/>
      <c r="E1057" s="15"/>
      <c r="F1057" s="15"/>
      <c r="G1057" s="15"/>
      <c r="H1057" s="15"/>
      <c r="I1057" s="15"/>
      <c r="J1057" s="15"/>
      <c r="K1057" s="15"/>
      <c r="L1057" s="15"/>
      <c r="M1057" s="15"/>
      <c r="N1057" s="15"/>
      <c r="O1057" s="15"/>
      <c r="P1057" s="15"/>
      <c r="Q1057" s="15"/>
      <c r="R1057" s="15"/>
    </row>
    <row r="1058">
      <c r="A1058" s="15"/>
      <c r="B1058" s="15"/>
      <c r="C1058" s="15"/>
      <c r="D1058" s="15"/>
      <c r="E1058" s="15"/>
      <c r="F1058" s="15"/>
      <c r="G1058" s="15"/>
      <c r="H1058" s="15"/>
      <c r="I1058" s="15"/>
      <c r="J1058" s="15"/>
      <c r="K1058" s="15"/>
      <c r="L1058" s="15"/>
      <c r="M1058" s="15"/>
      <c r="N1058" s="15"/>
      <c r="O1058" s="15"/>
      <c r="P1058" s="15"/>
      <c r="Q1058" s="15"/>
      <c r="R1058" s="15"/>
    </row>
    <row r="1059">
      <c r="A1059" s="15"/>
      <c r="B1059" s="15"/>
      <c r="C1059" s="15"/>
      <c r="D1059" s="15"/>
      <c r="E1059" s="15"/>
      <c r="F1059" s="15"/>
      <c r="G1059" s="15"/>
      <c r="H1059" s="15"/>
      <c r="I1059" s="15"/>
      <c r="J1059" s="15"/>
      <c r="K1059" s="15"/>
      <c r="L1059" s="15"/>
      <c r="M1059" s="15"/>
      <c r="N1059" s="15"/>
      <c r="O1059" s="15"/>
      <c r="P1059" s="15"/>
      <c r="Q1059" s="15"/>
      <c r="R1059" s="15"/>
    </row>
    <row r="1060">
      <c r="A1060" s="15"/>
      <c r="B1060" s="15"/>
      <c r="C1060" s="15"/>
      <c r="D1060" s="15"/>
      <c r="E1060" s="15"/>
      <c r="F1060" s="15"/>
      <c r="G1060" s="15"/>
      <c r="H1060" s="15"/>
      <c r="I1060" s="15"/>
      <c r="J1060" s="15"/>
      <c r="K1060" s="15"/>
      <c r="L1060" s="15"/>
      <c r="M1060" s="15"/>
      <c r="N1060" s="15"/>
      <c r="O1060" s="15"/>
      <c r="P1060" s="15"/>
      <c r="Q1060" s="15"/>
      <c r="R1060" s="15"/>
    </row>
    <row r="1061">
      <c r="A1061" s="15"/>
      <c r="B1061" s="15"/>
      <c r="C1061" s="15"/>
      <c r="D1061" s="15"/>
      <c r="E1061" s="15"/>
      <c r="F1061" s="15"/>
      <c r="G1061" s="15"/>
      <c r="H1061" s="15"/>
      <c r="I1061" s="15"/>
      <c r="J1061" s="15"/>
      <c r="K1061" s="15"/>
      <c r="L1061" s="15"/>
      <c r="M1061" s="15"/>
      <c r="N1061" s="15"/>
      <c r="O1061" s="15"/>
      <c r="P1061" s="15"/>
      <c r="Q1061" s="15"/>
      <c r="R1061" s="15"/>
    </row>
    <row r="1062">
      <c r="A1062" s="15"/>
      <c r="B1062" s="15"/>
      <c r="C1062" s="15"/>
      <c r="D1062" s="15"/>
      <c r="E1062" s="15"/>
      <c r="F1062" s="15"/>
      <c r="G1062" s="15"/>
      <c r="H1062" s="15"/>
      <c r="I1062" s="15"/>
      <c r="J1062" s="15"/>
      <c r="K1062" s="15"/>
      <c r="L1062" s="15"/>
      <c r="M1062" s="15"/>
      <c r="N1062" s="15"/>
      <c r="O1062" s="15"/>
      <c r="P1062" s="15"/>
      <c r="Q1062" s="15"/>
      <c r="R1062" s="15"/>
    </row>
    <row r="1063">
      <c r="A1063" s="15"/>
      <c r="B1063" s="15"/>
      <c r="C1063" s="15"/>
      <c r="D1063" s="15"/>
      <c r="E1063" s="15"/>
      <c r="F1063" s="15"/>
      <c r="G1063" s="15"/>
      <c r="H1063" s="15"/>
      <c r="I1063" s="15"/>
      <c r="J1063" s="15"/>
      <c r="K1063" s="15"/>
      <c r="L1063" s="15"/>
      <c r="M1063" s="15"/>
      <c r="N1063" s="15"/>
      <c r="O1063" s="15"/>
      <c r="P1063" s="15"/>
      <c r="Q1063" s="15"/>
      <c r="R1063" s="15"/>
    </row>
    <row r="1064">
      <c r="A1064" s="15"/>
      <c r="B1064" s="15"/>
      <c r="C1064" s="15"/>
      <c r="D1064" s="15"/>
      <c r="E1064" s="15"/>
      <c r="F1064" s="15"/>
      <c r="G1064" s="15"/>
      <c r="H1064" s="15"/>
      <c r="I1064" s="15"/>
      <c r="J1064" s="15"/>
      <c r="K1064" s="15"/>
      <c r="L1064" s="15"/>
      <c r="M1064" s="15"/>
      <c r="N1064" s="15"/>
      <c r="O1064" s="15"/>
      <c r="P1064" s="15"/>
      <c r="Q1064" s="15"/>
      <c r="R1064" s="15"/>
    </row>
    <row r="1065">
      <c r="A1065" s="15"/>
      <c r="B1065" s="15"/>
      <c r="C1065" s="15"/>
      <c r="D1065" s="15"/>
      <c r="E1065" s="15"/>
      <c r="F1065" s="15"/>
      <c r="G1065" s="15"/>
      <c r="H1065" s="15"/>
      <c r="I1065" s="15"/>
      <c r="J1065" s="15"/>
      <c r="K1065" s="15"/>
      <c r="L1065" s="15"/>
      <c r="M1065" s="15"/>
      <c r="N1065" s="15"/>
      <c r="O1065" s="15"/>
      <c r="P1065" s="15"/>
      <c r="Q1065" s="15"/>
      <c r="R1065" s="15"/>
    </row>
    <row r="1066">
      <c r="A1066" s="15"/>
      <c r="B1066" s="15"/>
      <c r="C1066" s="15"/>
      <c r="D1066" s="15"/>
      <c r="E1066" s="15"/>
      <c r="F1066" s="15"/>
      <c r="G1066" s="15"/>
      <c r="H1066" s="15"/>
      <c r="I1066" s="15"/>
      <c r="J1066" s="15"/>
      <c r="K1066" s="15"/>
      <c r="L1066" s="15"/>
      <c r="M1066" s="15"/>
      <c r="N1066" s="15"/>
      <c r="O1066" s="15"/>
      <c r="P1066" s="15"/>
      <c r="Q1066" s="15"/>
      <c r="R1066" s="15"/>
    </row>
    <row r="1067">
      <c r="A1067" s="15"/>
      <c r="B1067" s="15"/>
      <c r="C1067" s="15"/>
      <c r="D1067" s="15"/>
      <c r="E1067" s="15"/>
      <c r="F1067" s="15"/>
      <c r="G1067" s="15"/>
      <c r="H1067" s="15"/>
      <c r="I1067" s="15"/>
      <c r="J1067" s="15"/>
      <c r="K1067" s="15"/>
      <c r="L1067" s="15"/>
      <c r="M1067" s="15"/>
      <c r="N1067" s="15"/>
      <c r="O1067" s="15"/>
      <c r="P1067" s="15"/>
      <c r="Q1067" s="15"/>
      <c r="R1067" s="15"/>
    </row>
    <row r="1068">
      <c r="A1068" s="15"/>
      <c r="B1068" s="15"/>
      <c r="C1068" s="15"/>
      <c r="D1068" s="15"/>
      <c r="E1068" s="15"/>
      <c r="F1068" s="15"/>
      <c r="G1068" s="15"/>
      <c r="H1068" s="15"/>
      <c r="I1068" s="15"/>
      <c r="J1068" s="15"/>
      <c r="K1068" s="15"/>
      <c r="L1068" s="15"/>
      <c r="M1068" s="15"/>
      <c r="N1068" s="15"/>
      <c r="O1068" s="15"/>
      <c r="P1068" s="15"/>
      <c r="Q1068" s="15"/>
      <c r="R1068" s="15"/>
    </row>
    <row r="1069">
      <c r="A1069" s="15"/>
      <c r="B1069" s="15"/>
      <c r="C1069" s="15"/>
      <c r="D1069" s="15"/>
      <c r="E1069" s="15"/>
      <c r="F1069" s="15"/>
      <c r="G1069" s="15"/>
      <c r="H1069" s="15"/>
      <c r="I1069" s="15"/>
      <c r="J1069" s="15"/>
      <c r="K1069" s="15"/>
      <c r="L1069" s="15"/>
      <c r="M1069" s="15"/>
      <c r="N1069" s="15"/>
      <c r="O1069" s="15"/>
      <c r="P1069" s="15"/>
      <c r="Q1069" s="15"/>
      <c r="R1069" s="15"/>
    </row>
    <row r="1070">
      <c r="A1070" s="15"/>
      <c r="B1070" s="15"/>
      <c r="C1070" s="15"/>
      <c r="D1070" s="15"/>
      <c r="E1070" s="15"/>
      <c r="F1070" s="15"/>
      <c r="G1070" s="15"/>
      <c r="H1070" s="15"/>
      <c r="I1070" s="15"/>
      <c r="J1070" s="15"/>
      <c r="K1070" s="15"/>
      <c r="L1070" s="15"/>
      <c r="M1070" s="15"/>
      <c r="N1070" s="15"/>
      <c r="O1070" s="15"/>
      <c r="P1070" s="15"/>
      <c r="Q1070" s="15"/>
      <c r="R1070" s="15"/>
    </row>
    <row r="1071">
      <c r="A1071" s="15"/>
      <c r="B1071" s="15"/>
      <c r="C1071" s="15"/>
      <c r="D1071" s="15"/>
      <c r="E1071" s="15"/>
      <c r="F1071" s="15"/>
      <c r="G1071" s="15"/>
      <c r="H1071" s="15"/>
      <c r="I1071" s="15"/>
      <c r="J1071" s="15"/>
      <c r="K1071" s="15"/>
      <c r="L1071" s="15"/>
      <c r="M1071" s="15"/>
      <c r="N1071" s="15"/>
      <c r="O1071" s="15"/>
      <c r="P1071" s="15"/>
      <c r="Q1071" s="15"/>
      <c r="R1071" s="15"/>
    </row>
    <row r="1072">
      <c r="A1072" s="15"/>
      <c r="B1072" s="15"/>
      <c r="C1072" s="15"/>
      <c r="D1072" s="15"/>
      <c r="E1072" s="15"/>
      <c r="F1072" s="15"/>
      <c r="G1072" s="15"/>
      <c r="H1072" s="15"/>
      <c r="I1072" s="15"/>
      <c r="J1072" s="15"/>
      <c r="K1072" s="15"/>
      <c r="L1072" s="15"/>
      <c r="M1072" s="15"/>
      <c r="N1072" s="15"/>
      <c r="O1072" s="15"/>
      <c r="P1072" s="15"/>
      <c r="Q1072" s="15"/>
      <c r="R1072" s="15"/>
    </row>
    <row r="1073">
      <c r="A1073" s="15"/>
      <c r="B1073" s="15"/>
      <c r="C1073" s="15"/>
      <c r="D1073" s="15"/>
      <c r="E1073" s="15"/>
      <c r="F1073" s="15"/>
      <c r="G1073" s="15"/>
      <c r="H1073" s="15"/>
      <c r="I1073" s="15"/>
      <c r="J1073" s="15"/>
      <c r="K1073" s="15"/>
      <c r="L1073" s="15"/>
      <c r="M1073" s="15"/>
      <c r="N1073" s="15"/>
      <c r="O1073" s="15"/>
      <c r="P1073" s="15"/>
      <c r="Q1073" s="15"/>
      <c r="R1073" s="15"/>
    </row>
    <row r="1074">
      <c r="A1074" s="15"/>
      <c r="B1074" s="15"/>
      <c r="C1074" s="15"/>
      <c r="D1074" s="15"/>
      <c r="E1074" s="15"/>
      <c r="F1074" s="15"/>
      <c r="G1074" s="15"/>
      <c r="H1074" s="15"/>
      <c r="I1074" s="15"/>
      <c r="J1074" s="15"/>
      <c r="K1074" s="15"/>
      <c r="L1074" s="15"/>
      <c r="M1074" s="15"/>
      <c r="N1074" s="15"/>
      <c r="O1074" s="15"/>
      <c r="P1074" s="15"/>
      <c r="Q1074" s="15"/>
      <c r="R1074" s="15"/>
    </row>
    <row r="1075">
      <c r="A1075" s="15"/>
      <c r="B1075" s="15"/>
      <c r="C1075" s="15"/>
      <c r="D1075" s="15"/>
      <c r="E1075" s="15"/>
      <c r="F1075" s="15"/>
      <c r="G1075" s="15"/>
      <c r="H1075" s="15"/>
      <c r="I1075" s="15"/>
      <c r="J1075" s="15"/>
      <c r="K1075" s="15"/>
      <c r="L1075" s="15"/>
      <c r="M1075" s="15"/>
      <c r="N1075" s="15"/>
      <c r="O1075" s="15"/>
      <c r="P1075" s="15"/>
      <c r="Q1075" s="15"/>
      <c r="R1075" s="15"/>
    </row>
    <row r="1076">
      <c r="A1076" s="15"/>
      <c r="B1076" s="15"/>
      <c r="C1076" s="15"/>
      <c r="D1076" s="15"/>
      <c r="E1076" s="15"/>
      <c r="F1076" s="15"/>
      <c r="G1076" s="15"/>
      <c r="H1076" s="15"/>
      <c r="I1076" s="15"/>
      <c r="J1076" s="15"/>
      <c r="K1076" s="15"/>
      <c r="L1076" s="15"/>
      <c r="M1076" s="15"/>
      <c r="N1076" s="15"/>
      <c r="O1076" s="15"/>
      <c r="P1076" s="15"/>
      <c r="Q1076" s="15"/>
      <c r="R1076" s="15"/>
    </row>
    <row r="1077">
      <c r="A1077" s="15"/>
      <c r="B1077" s="15"/>
      <c r="C1077" s="15"/>
      <c r="D1077" s="15"/>
      <c r="E1077" s="15"/>
      <c r="F1077" s="15"/>
      <c r="G1077" s="15"/>
      <c r="H1077" s="15"/>
      <c r="I1077" s="15"/>
      <c r="J1077" s="15"/>
      <c r="K1077" s="15"/>
      <c r="L1077" s="15"/>
      <c r="M1077" s="15"/>
      <c r="N1077" s="15"/>
      <c r="O1077" s="15"/>
      <c r="P1077" s="15"/>
      <c r="Q1077" s="15"/>
      <c r="R1077" s="15"/>
    </row>
    <row r="1078">
      <c r="A1078" s="15"/>
      <c r="B1078" s="15"/>
      <c r="C1078" s="15"/>
      <c r="D1078" s="15"/>
      <c r="E1078" s="15"/>
      <c r="F1078" s="15"/>
      <c r="G1078" s="15"/>
      <c r="H1078" s="15"/>
      <c r="I1078" s="15"/>
      <c r="J1078" s="15"/>
      <c r="K1078" s="15"/>
      <c r="L1078" s="15"/>
      <c r="M1078" s="15"/>
      <c r="N1078" s="15"/>
      <c r="O1078" s="15"/>
      <c r="P1078" s="15"/>
      <c r="Q1078" s="15"/>
      <c r="R1078" s="15"/>
    </row>
    <row r="1079">
      <c r="A1079" s="15"/>
      <c r="B1079" s="15"/>
      <c r="C1079" s="15"/>
      <c r="D1079" s="15"/>
      <c r="E1079" s="15"/>
      <c r="F1079" s="15"/>
      <c r="G1079" s="15"/>
      <c r="H1079" s="15"/>
      <c r="I1079" s="15"/>
      <c r="J1079" s="15"/>
      <c r="K1079" s="15"/>
      <c r="L1079" s="15"/>
      <c r="M1079" s="15"/>
      <c r="N1079" s="15"/>
      <c r="O1079" s="15"/>
      <c r="P1079" s="15"/>
      <c r="Q1079" s="15"/>
      <c r="R1079" s="15"/>
    </row>
    <row r="1080">
      <c r="A1080" s="15"/>
      <c r="B1080" s="15"/>
      <c r="C1080" s="15"/>
      <c r="D1080" s="15"/>
      <c r="E1080" s="15"/>
      <c r="F1080" s="15"/>
      <c r="G1080" s="15"/>
      <c r="H1080" s="15"/>
      <c r="I1080" s="15"/>
      <c r="J1080" s="15"/>
      <c r="K1080" s="15"/>
      <c r="L1080" s="15"/>
      <c r="M1080" s="15"/>
      <c r="N1080" s="15"/>
      <c r="O1080" s="15"/>
      <c r="P1080" s="15"/>
      <c r="Q1080" s="15"/>
      <c r="R1080" s="15"/>
    </row>
    <row r="1081">
      <c r="A1081" s="15"/>
      <c r="B1081" s="15"/>
      <c r="C1081" s="15"/>
      <c r="D1081" s="15"/>
      <c r="E1081" s="15"/>
      <c r="F1081" s="15"/>
      <c r="G1081" s="15"/>
      <c r="H1081" s="15"/>
      <c r="I1081" s="15"/>
      <c r="J1081" s="15"/>
      <c r="K1081" s="15"/>
      <c r="L1081" s="15"/>
      <c r="M1081" s="15"/>
      <c r="N1081" s="15"/>
      <c r="O1081" s="15"/>
      <c r="P1081" s="15"/>
      <c r="Q1081" s="15"/>
      <c r="R1081" s="15"/>
    </row>
    <row r="1082">
      <c r="A1082" s="15"/>
      <c r="B1082" s="15"/>
      <c r="C1082" s="15"/>
      <c r="D1082" s="15"/>
      <c r="E1082" s="15"/>
      <c r="F1082" s="15"/>
      <c r="G1082" s="15"/>
      <c r="H1082" s="15"/>
      <c r="I1082" s="15"/>
      <c r="J1082" s="15"/>
      <c r="K1082" s="15"/>
      <c r="L1082" s="15"/>
      <c r="M1082" s="15"/>
      <c r="N1082" s="15"/>
      <c r="O1082" s="15"/>
      <c r="P1082" s="15"/>
      <c r="Q1082" s="15"/>
      <c r="R1082" s="15"/>
    </row>
    <row r="1083">
      <c r="A1083" s="15"/>
      <c r="B1083" s="15"/>
      <c r="C1083" s="15"/>
      <c r="D1083" s="15"/>
      <c r="E1083" s="15"/>
      <c r="F1083" s="15"/>
      <c r="G1083" s="15"/>
      <c r="H1083" s="15"/>
      <c r="I1083" s="15"/>
      <c r="J1083" s="15"/>
      <c r="K1083" s="15"/>
      <c r="L1083" s="15"/>
      <c r="M1083" s="15"/>
      <c r="N1083" s="15"/>
      <c r="O1083" s="15"/>
      <c r="P1083" s="15"/>
      <c r="Q1083" s="15"/>
      <c r="R1083" s="15"/>
    </row>
    <row r="1084">
      <c r="A1084" s="15"/>
      <c r="B1084" s="15"/>
      <c r="C1084" s="15"/>
      <c r="D1084" s="15"/>
      <c r="E1084" s="15"/>
      <c r="F1084" s="15"/>
      <c r="G1084" s="15"/>
      <c r="H1084" s="15"/>
      <c r="I1084" s="15"/>
      <c r="J1084" s="15"/>
      <c r="K1084" s="15"/>
      <c r="L1084" s="15"/>
      <c r="M1084" s="15"/>
      <c r="N1084" s="15"/>
      <c r="O1084" s="15"/>
      <c r="P1084" s="15"/>
      <c r="Q1084" s="15"/>
      <c r="R1084" s="15"/>
    </row>
    <row r="1085">
      <c r="A1085" s="15"/>
      <c r="B1085" s="15"/>
      <c r="C1085" s="15"/>
      <c r="D1085" s="15"/>
      <c r="E1085" s="15"/>
      <c r="F1085" s="15"/>
      <c r="G1085" s="15"/>
      <c r="H1085" s="15"/>
      <c r="I1085" s="15"/>
      <c r="J1085" s="15"/>
      <c r="K1085" s="15"/>
      <c r="L1085" s="15"/>
      <c r="M1085" s="15"/>
      <c r="N1085" s="15"/>
      <c r="O1085" s="15"/>
      <c r="P1085" s="15"/>
      <c r="Q1085" s="15"/>
      <c r="R1085" s="15"/>
    </row>
    <row r="1086">
      <c r="A1086" s="15"/>
      <c r="B1086" s="15"/>
      <c r="C1086" s="15"/>
      <c r="D1086" s="15"/>
      <c r="E1086" s="15"/>
      <c r="F1086" s="15"/>
      <c r="G1086" s="15"/>
      <c r="H1086" s="15"/>
      <c r="I1086" s="15"/>
      <c r="J1086" s="15"/>
      <c r="K1086" s="15"/>
      <c r="L1086" s="15"/>
      <c r="M1086" s="15"/>
      <c r="N1086" s="15"/>
      <c r="O1086" s="15"/>
      <c r="P1086" s="15"/>
      <c r="Q1086" s="15"/>
      <c r="R1086" s="15"/>
    </row>
    <row r="1087">
      <c r="A1087" s="15"/>
      <c r="B1087" s="15"/>
      <c r="C1087" s="15"/>
      <c r="D1087" s="15"/>
      <c r="E1087" s="15"/>
      <c r="F1087" s="15"/>
      <c r="G1087" s="15"/>
      <c r="H1087" s="15"/>
      <c r="I1087" s="15"/>
      <c r="J1087" s="15"/>
      <c r="K1087" s="15"/>
      <c r="L1087" s="15"/>
      <c r="M1087" s="15"/>
      <c r="N1087" s="15"/>
      <c r="O1087" s="15"/>
      <c r="P1087" s="15"/>
      <c r="Q1087" s="15"/>
      <c r="R1087" s="15"/>
    </row>
    <row r="1088">
      <c r="A1088" s="15"/>
      <c r="B1088" s="15"/>
      <c r="C1088" s="15"/>
      <c r="D1088" s="15"/>
      <c r="E1088" s="15"/>
      <c r="F1088" s="15"/>
      <c r="G1088" s="15"/>
      <c r="H1088" s="15"/>
      <c r="I1088" s="15"/>
      <c r="J1088" s="15"/>
      <c r="K1088" s="15"/>
      <c r="L1088" s="15"/>
      <c r="M1088" s="15"/>
      <c r="N1088" s="15"/>
      <c r="O1088" s="15"/>
      <c r="P1088" s="15"/>
      <c r="Q1088" s="15"/>
      <c r="R1088" s="15"/>
    </row>
    <row r="1089">
      <c r="A1089" s="15"/>
      <c r="B1089" s="15"/>
      <c r="C1089" s="15"/>
      <c r="D1089" s="15"/>
      <c r="E1089" s="15"/>
      <c r="F1089" s="15"/>
      <c r="G1089" s="15"/>
      <c r="H1089" s="15"/>
      <c r="I1089" s="15"/>
      <c r="J1089" s="15"/>
      <c r="K1089" s="15"/>
      <c r="L1089" s="15"/>
      <c r="M1089" s="15"/>
      <c r="N1089" s="15"/>
      <c r="O1089" s="15"/>
      <c r="P1089" s="15"/>
      <c r="Q1089" s="15"/>
      <c r="R1089" s="15"/>
    </row>
    <row r="1090">
      <c r="A1090" s="15"/>
      <c r="B1090" s="15"/>
      <c r="C1090" s="15"/>
      <c r="D1090" s="15"/>
      <c r="E1090" s="15"/>
      <c r="F1090" s="15"/>
      <c r="G1090" s="15"/>
      <c r="H1090" s="15"/>
      <c r="I1090" s="15"/>
      <c r="J1090" s="15"/>
      <c r="K1090" s="15"/>
      <c r="L1090" s="15"/>
      <c r="M1090" s="15"/>
      <c r="N1090" s="15"/>
      <c r="O1090" s="15"/>
      <c r="P1090" s="15"/>
      <c r="Q1090" s="15"/>
      <c r="R1090" s="15"/>
    </row>
    <row r="1091">
      <c r="A1091" s="15"/>
      <c r="B1091" s="15"/>
      <c r="C1091" s="15"/>
      <c r="D1091" s="15"/>
      <c r="E1091" s="15"/>
      <c r="F1091" s="15"/>
      <c r="G1091" s="15"/>
      <c r="H1091" s="15"/>
      <c r="I1091" s="15"/>
      <c r="J1091" s="15"/>
      <c r="K1091" s="15"/>
      <c r="L1091" s="15"/>
      <c r="M1091" s="15"/>
      <c r="N1091" s="15"/>
      <c r="O1091" s="15"/>
      <c r="P1091" s="15"/>
      <c r="Q1091" s="15"/>
      <c r="R1091" s="15"/>
    </row>
    <row r="1092">
      <c r="A1092" s="15"/>
      <c r="B1092" s="15"/>
      <c r="C1092" s="15"/>
      <c r="D1092" s="15"/>
      <c r="E1092" s="15"/>
      <c r="F1092" s="15"/>
      <c r="G1092" s="15"/>
      <c r="H1092" s="15"/>
      <c r="I1092" s="15"/>
      <c r="J1092" s="15"/>
      <c r="K1092" s="15"/>
      <c r="L1092" s="15"/>
      <c r="M1092" s="15"/>
      <c r="N1092" s="15"/>
      <c r="O1092" s="15"/>
      <c r="P1092" s="15"/>
      <c r="Q1092" s="15"/>
      <c r="R1092" s="15"/>
    </row>
    <row r="1093">
      <c r="A1093" s="15"/>
      <c r="B1093" s="15"/>
      <c r="C1093" s="15"/>
      <c r="D1093" s="15"/>
      <c r="E1093" s="15"/>
      <c r="F1093" s="15"/>
      <c r="G1093" s="15"/>
      <c r="H1093" s="15"/>
      <c r="I1093" s="15"/>
      <c r="J1093" s="15"/>
      <c r="K1093" s="15"/>
      <c r="L1093" s="15"/>
      <c r="M1093" s="15"/>
      <c r="N1093" s="15"/>
      <c r="O1093" s="15"/>
      <c r="P1093" s="15"/>
      <c r="Q1093" s="15"/>
      <c r="R1093" s="15"/>
    </row>
    <row r="1094">
      <c r="A1094" s="15"/>
      <c r="B1094" s="15"/>
      <c r="C1094" s="15"/>
      <c r="D1094" s="15"/>
      <c r="E1094" s="15"/>
      <c r="F1094" s="15"/>
      <c r="G1094" s="15"/>
      <c r="H1094" s="15"/>
      <c r="I1094" s="15"/>
      <c r="J1094" s="15"/>
      <c r="K1094" s="15"/>
      <c r="L1094" s="15"/>
      <c r="M1094" s="15"/>
      <c r="N1094" s="15"/>
      <c r="O1094" s="15"/>
      <c r="P1094" s="15"/>
      <c r="Q1094" s="15"/>
      <c r="R1094" s="15"/>
    </row>
    <row r="1095">
      <c r="A1095" s="15"/>
      <c r="B1095" s="15"/>
      <c r="C1095" s="15"/>
      <c r="D1095" s="15"/>
      <c r="E1095" s="15"/>
      <c r="F1095" s="15"/>
      <c r="G1095" s="15"/>
      <c r="H1095" s="15"/>
      <c r="I1095" s="15"/>
      <c r="J1095" s="15"/>
      <c r="K1095" s="15"/>
      <c r="L1095" s="15"/>
      <c r="M1095" s="15"/>
      <c r="N1095" s="15"/>
      <c r="O1095" s="15"/>
      <c r="P1095" s="15"/>
      <c r="Q1095" s="15"/>
      <c r="R1095" s="15"/>
    </row>
    <row r="1096">
      <c r="A1096" s="15"/>
      <c r="B1096" s="15"/>
      <c r="C1096" s="15"/>
      <c r="D1096" s="15"/>
      <c r="E1096" s="15"/>
      <c r="F1096" s="15"/>
      <c r="G1096" s="15"/>
      <c r="H1096" s="15"/>
      <c r="I1096" s="15"/>
      <c r="J1096" s="15"/>
      <c r="K1096" s="15"/>
      <c r="L1096" s="15"/>
      <c r="M1096" s="15"/>
      <c r="N1096" s="15"/>
      <c r="O1096" s="15"/>
      <c r="P1096" s="15"/>
      <c r="Q1096" s="15"/>
      <c r="R1096" s="15"/>
    </row>
    <row r="1097">
      <c r="A1097" s="15"/>
      <c r="B1097" s="15"/>
      <c r="C1097" s="15"/>
      <c r="D1097" s="15"/>
      <c r="E1097" s="15"/>
      <c r="F1097" s="15"/>
      <c r="G1097" s="15"/>
      <c r="H1097" s="15"/>
      <c r="I1097" s="15"/>
      <c r="J1097" s="15"/>
      <c r="K1097" s="15"/>
      <c r="L1097" s="15"/>
      <c r="M1097" s="15"/>
      <c r="N1097" s="15"/>
      <c r="O1097" s="15"/>
      <c r="P1097" s="15"/>
      <c r="Q1097" s="15"/>
      <c r="R1097" s="15"/>
    </row>
    <row r="1098">
      <c r="A1098" s="15"/>
      <c r="B1098" s="15"/>
      <c r="C1098" s="15"/>
      <c r="D1098" s="15"/>
      <c r="E1098" s="15"/>
      <c r="F1098" s="15"/>
      <c r="G1098" s="15"/>
      <c r="H1098" s="15"/>
      <c r="I1098" s="15"/>
      <c r="J1098" s="15"/>
      <c r="K1098" s="15"/>
      <c r="L1098" s="15"/>
      <c r="M1098" s="15"/>
      <c r="N1098" s="15"/>
      <c r="O1098" s="15"/>
      <c r="P1098" s="15"/>
      <c r="Q1098" s="15"/>
      <c r="R1098" s="15"/>
    </row>
    <row r="1099">
      <c r="A1099" s="15"/>
      <c r="B1099" s="15"/>
      <c r="C1099" s="15"/>
      <c r="D1099" s="15"/>
      <c r="E1099" s="15"/>
      <c r="F1099" s="15"/>
      <c r="G1099" s="15"/>
      <c r="H1099" s="15"/>
      <c r="I1099" s="15"/>
      <c r="J1099" s="15"/>
      <c r="K1099" s="15"/>
      <c r="L1099" s="15"/>
      <c r="M1099" s="15"/>
      <c r="N1099" s="15"/>
      <c r="O1099" s="15"/>
      <c r="P1099" s="15"/>
      <c r="Q1099" s="15"/>
      <c r="R1099" s="15"/>
    </row>
    <row r="1100">
      <c r="A1100" s="15"/>
      <c r="B1100" s="15"/>
      <c r="C1100" s="15"/>
      <c r="D1100" s="15"/>
      <c r="E1100" s="15"/>
      <c r="F1100" s="15"/>
      <c r="G1100" s="15"/>
      <c r="H1100" s="15"/>
      <c r="I1100" s="15"/>
      <c r="J1100" s="15"/>
      <c r="K1100" s="15"/>
      <c r="L1100" s="15"/>
      <c r="M1100" s="15"/>
      <c r="N1100" s="15"/>
      <c r="O1100" s="15"/>
      <c r="P1100" s="15"/>
      <c r="Q1100" s="15"/>
      <c r="R1100" s="15"/>
    </row>
    <row r="1101">
      <c r="A1101" s="15"/>
      <c r="B1101" s="15"/>
      <c r="C1101" s="15"/>
      <c r="D1101" s="15"/>
      <c r="E1101" s="15"/>
      <c r="F1101" s="15"/>
      <c r="G1101" s="15"/>
      <c r="H1101" s="15"/>
      <c r="I1101" s="15"/>
      <c r="J1101" s="15"/>
      <c r="K1101" s="15"/>
      <c r="L1101" s="15"/>
      <c r="M1101" s="15"/>
      <c r="N1101" s="15"/>
      <c r="O1101" s="15"/>
      <c r="P1101" s="15"/>
      <c r="Q1101" s="15"/>
      <c r="R1101" s="15"/>
    </row>
    <row r="1102">
      <c r="A1102" s="15"/>
      <c r="B1102" s="15"/>
      <c r="C1102" s="15"/>
      <c r="D1102" s="15"/>
      <c r="E1102" s="15"/>
      <c r="F1102" s="15"/>
      <c r="G1102" s="15"/>
      <c r="H1102" s="15"/>
      <c r="I1102" s="15"/>
      <c r="J1102" s="15"/>
      <c r="K1102" s="15"/>
      <c r="L1102" s="15"/>
      <c r="M1102" s="15"/>
      <c r="N1102" s="15"/>
      <c r="O1102" s="15"/>
      <c r="P1102" s="15"/>
      <c r="Q1102" s="15"/>
      <c r="R1102" s="15"/>
    </row>
    <row r="1103">
      <c r="A1103" s="15"/>
      <c r="B1103" s="15"/>
      <c r="C1103" s="15"/>
      <c r="D1103" s="15"/>
      <c r="E1103" s="15"/>
      <c r="F1103" s="15"/>
      <c r="G1103" s="15"/>
      <c r="H1103" s="15"/>
      <c r="I1103" s="15"/>
      <c r="J1103" s="15"/>
      <c r="K1103" s="15"/>
      <c r="L1103" s="15"/>
      <c r="M1103" s="15"/>
      <c r="N1103" s="15"/>
      <c r="O1103" s="15"/>
      <c r="P1103" s="15"/>
      <c r="Q1103" s="15"/>
      <c r="R1103" s="15"/>
    </row>
    <row r="1104">
      <c r="A1104" s="15"/>
      <c r="B1104" s="15"/>
      <c r="C1104" s="15"/>
      <c r="D1104" s="15"/>
      <c r="E1104" s="15"/>
      <c r="F1104" s="15"/>
      <c r="G1104" s="15"/>
      <c r="H1104" s="15"/>
      <c r="I1104" s="15"/>
      <c r="J1104" s="15"/>
      <c r="K1104" s="15"/>
      <c r="L1104" s="15"/>
      <c r="M1104" s="15"/>
      <c r="N1104" s="15"/>
      <c r="O1104" s="15"/>
      <c r="P1104" s="15"/>
      <c r="Q1104" s="15"/>
      <c r="R1104" s="15"/>
    </row>
    <row r="1105">
      <c r="A1105" s="15"/>
      <c r="B1105" s="15"/>
      <c r="C1105" s="15"/>
      <c r="D1105" s="15"/>
      <c r="E1105" s="15"/>
      <c r="F1105" s="15"/>
      <c r="G1105" s="15"/>
      <c r="H1105" s="15"/>
      <c r="I1105" s="15"/>
      <c r="J1105" s="15"/>
      <c r="K1105" s="15"/>
      <c r="L1105" s="15"/>
      <c r="M1105" s="15"/>
      <c r="N1105" s="15"/>
      <c r="O1105" s="15"/>
      <c r="P1105" s="15"/>
      <c r="Q1105" s="15"/>
      <c r="R1105" s="15"/>
    </row>
    <row r="1106">
      <c r="A1106" s="15"/>
      <c r="B1106" s="15"/>
      <c r="C1106" s="15"/>
      <c r="D1106" s="15"/>
      <c r="E1106" s="15"/>
      <c r="F1106" s="15"/>
      <c r="G1106" s="15"/>
      <c r="H1106" s="15"/>
      <c r="I1106" s="15"/>
      <c r="J1106" s="15"/>
      <c r="K1106" s="15"/>
      <c r="L1106" s="15"/>
      <c r="M1106" s="15"/>
      <c r="N1106" s="15"/>
      <c r="O1106" s="15"/>
      <c r="P1106" s="15"/>
      <c r="Q1106" s="15"/>
      <c r="R1106" s="15"/>
    </row>
    <row r="1107">
      <c r="A1107" s="15"/>
      <c r="B1107" s="15"/>
      <c r="C1107" s="15"/>
      <c r="D1107" s="15"/>
      <c r="E1107" s="15"/>
      <c r="F1107" s="15"/>
      <c r="G1107" s="15"/>
      <c r="H1107" s="15"/>
      <c r="I1107" s="15"/>
      <c r="J1107" s="15"/>
      <c r="K1107" s="15"/>
      <c r="L1107" s="15"/>
      <c r="M1107" s="15"/>
      <c r="N1107" s="15"/>
      <c r="O1107" s="15"/>
      <c r="P1107" s="15"/>
      <c r="Q1107" s="15"/>
      <c r="R1107" s="15"/>
    </row>
    <row r="1108">
      <c r="A1108" s="15"/>
      <c r="B1108" s="15"/>
      <c r="C1108" s="15"/>
      <c r="D1108" s="15"/>
      <c r="E1108" s="15"/>
      <c r="F1108" s="15"/>
      <c r="G1108" s="15"/>
      <c r="H1108" s="15"/>
      <c r="I1108" s="15"/>
      <c r="J1108" s="15"/>
      <c r="K1108" s="15"/>
      <c r="L1108" s="15"/>
      <c r="M1108" s="15"/>
      <c r="N1108" s="15"/>
      <c r="O1108" s="15"/>
      <c r="P1108" s="15"/>
      <c r="Q1108" s="15"/>
      <c r="R1108" s="15"/>
    </row>
    <row r="1109">
      <c r="A1109" s="15"/>
      <c r="B1109" s="15"/>
      <c r="C1109" s="15"/>
      <c r="D1109" s="15"/>
      <c r="E1109" s="15"/>
      <c r="F1109" s="15"/>
      <c r="G1109" s="15"/>
      <c r="H1109" s="15"/>
      <c r="I1109" s="15"/>
      <c r="J1109" s="15"/>
      <c r="K1109" s="15"/>
      <c r="L1109" s="15"/>
      <c r="M1109" s="15"/>
      <c r="N1109" s="15"/>
      <c r="O1109" s="15"/>
      <c r="P1109" s="15"/>
      <c r="Q1109" s="15"/>
      <c r="R1109" s="15"/>
    </row>
    <row r="1110">
      <c r="A1110" s="15"/>
      <c r="B1110" s="15"/>
      <c r="C1110" s="15"/>
      <c r="D1110" s="15"/>
      <c r="E1110" s="15"/>
      <c r="F1110" s="15"/>
      <c r="G1110" s="15"/>
      <c r="H1110" s="15"/>
      <c r="I1110" s="15"/>
      <c r="J1110" s="15"/>
      <c r="K1110" s="15"/>
      <c r="L1110" s="15"/>
      <c r="M1110" s="15"/>
      <c r="N1110" s="15"/>
      <c r="O1110" s="15"/>
      <c r="P1110" s="15"/>
      <c r="Q1110" s="15"/>
      <c r="R1110" s="15"/>
    </row>
    <row r="1111">
      <c r="A1111" s="15"/>
      <c r="B1111" s="15"/>
      <c r="C1111" s="15"/>
      <c r="D1111" s="15"/>
      <c r="E1111" s="15"/>
      <c r="F1111" s="15"/>
      <c r="G1111" s="15"/>
      <c r="H1111" s="15"/>
      <c r="I1111" s="15"/>
      <c r="J1111" s="15"/>
      <c r="K1111" s="15"/>
      <c r="L1111" s="15"/>
      <c r="M1111" s="15"/>
      <c r="N1111" s="15"/>
      <c r="O1111" s="15"/>
      <c r="P1111" s="15"/>
      <c r="Q1111" s="15"/>
      <c r="R1111" s="15"/>
    </row>
    <row r="1112">
      <c r="A1112" s="15"/>
      <c r="B1112" s="15"/>
      <c r="C1112" s="15"/>
      <c r="D1112" s="15"/>
      <c r="E1112" s="15"/>
      <c r="F1112" s="15"/>
      <c r="G1112" s="15"/>
      <c r="H1112" s="15"/>
      <c r="I1112" s="15"/>
      <c r="J1112" s="15"/>
      <c r="K1112" s="15"/>
      <c r="L1112" s="15"/>
      <c r="M1112" s="15"/>
      <c r="N1112" s="15"/>
      <c r="O1112" s="15"/>
      <c r="P1112" s="15"/>
      <c r="Q1112" s="15"/>
      <c r="R1112" s="15"/>
    </row>
    <row r="1113">
      <c r="A1113" s="15"/>
      <c r="B1113" s="15"/>
      <c r="C1113" s="15"/>
      <c r="D1113" s="15"/>
      <c r="E1113" s="15"/>
      <c r="F1113" s="15"/>
      <c r="G1113" s="15"/>
      <c r="H1113" s="15"/>
      <c r="I1113" s="15"/>
      <c r="J1113" s="15"/>
      <c r="K1113" s="15"/>
      <c r="L1113" s="15"/>
      <c r="M1113" s="15"/>
      <c r="N1113" s="15"/>
      <c r="O1113" s="15"/>
      <c r="P1113" s="15"/>
      <c r="Q1113" s="15"/>
      <c r="R1113" s="15"/>
    </row>
    <row r="1114">
      <c r="A1114" s="15"/>
      <c r="B1114" s="15"/>
      <c r="C1114" s="15"/>
      <c r="D1114" s="15"/>
      <c r="E1114" s="15"/>
      <c r="F1114" s="15"/>
      <c r="G1114" s="15"/>
      <c r="H1114" s="15"/>
      <c r="I1114" s="15"/>
      <c r="J1114" s="15"/>
      <c r="K1114" s="15"/>
      <c r="L1114" s="15"/>
      <c r="M1114" s="15"/>
      <c r="N1114" s="15"/>
      <c r="O1114" s="15"/>
      <c r="P1114" s="15"/>
      <c r="Q1114" s="15"/>
      <c r="R1114" s="15"/>
    </row>
  </sheetData>
  <autoFilter ref="$A$2:$R$127"/>
  <mergeCells count="5">
    <mergeCell ref="M1:P1"/>
    <mergeCell ref="H126:L126"/>
    <mergeCell ref="L127:M127"/>
    <mergeCell ref="D153:F153"/>
    <mergeCell ref="D170:E170"/>
  </mergeCells>
  <conditionalFormatting sqref="S1:S125 S127:S1114">
    <cfRule type="cellIs" dxfId="0" priority="1" operator="greaterThan">
      <formula>0</formula>
    </cfRule>
  </conditionalFormatting>
  <dataValidations>
    <dataValidation type="list" allowBlank="1" showErrorMessage="1" sqref="K3:K125">
      <formula1>LISTA!$B$2:$B$41</formula1>
    </dataValidation>
    <dataValidation type="list" allowBlank="1" showErrorMessage="1" sqref="L3:L125">
      <formula1>LISTA!$A$2:$A$10</formula1>
    </dataValidation>
    <dataValidation type="list" allowBlank="1" showErrorMessage="1" sqref="P3:P125">
      <formula1>LISTA!$C$8:$C$14</formula1>
    </dataValidation>
    <dataValidation type="list" allowBlank="1" showErrorMessage="1" sqref="Q3:Q125">
      <formula1>"MARI - NICOLE,DANA -NICOLE,NICOLE,TODAS,SANTY  - NICOLE"</formula1>
    </dataValidation>
    <dataValidation type="custom" allowBlank="1" showDropDown="1" sqref="C134:E134 C135">
      <formula1>OR(NOT(ISERROR(DATEVALUE(C134))), AND(ISNUMBER(C134), LEFT(CELL("format", C134))="D"))</formula1>
    </dataValidation>
    <dataValidation type="custom" allowBlank="1" showDropDown="1" showErrorMessage="1" sqref="B3:C125">
      <formula1>OR(NOT(ISERROR(DATEVALUE(B3))), AND(ISNUMBER(B3), LEFT(CELL("format", B3))="D"))</formula1>
    </dataValidation>
  </dataValidations>
  <hyperlinks>
    <hyperlink r:id="rId1" ref="J6"/>
    <hyperlink r:id="rId2" ref="J11"/>
    <hyperlink r:id="rId3" ref="J12"/>
    <hyperlink r:id="rId4" ref="J34"/>
    <hyperlink r:id="rId5" ref="J35"/>
    <hyperlink r:id="rId6" ref="J41"/>
  </hyperlinks>
  <drawing r:id="rId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2" width="14.38"/>
    <col customWidth="1" min="3" max="3" width="18.63"/>
    <col customWidth="1" min="4" max="4" width="19.5"/>
    <col customWidth="1" min="5" max="5" width="12.13"/>
    <col customWidth="1" min="6" max="6" width="14.75"/>
    <col customWidth="1" min="7" max="7" width="28.13"/>
    <col customWidth="1" min="8" max="8" width="26.75"/>
    <col customWidth="1" min="9" max="9" width="19.75"/>
    <col customWidth="1" min="10" max="10" width="21.25"/>
    <col customWidth="1" min="11" max="12" width="15.63"/>
    <col customWidth="1" min="15" max="15" width="24.38"/>
    <col customWidth="1" min="16" max="16" width="27.25"/>
    <col customWidth="1" min="17" max="17" width="15.63"/>
    <col customWidth="1" min="18" max="18" width="54.25"/>
    <col customWidth="1" min="19" max="19" width="36.38"/>
  </cols>
  <sheetData>
    <row r="1">
      <c r="A1" s="347"/>
      <c r="B1" s="1"/>
      <c r="C1" s="1"/>
      <c r="D1" s="1"/>
      <c r="E1" s="1"/>
      <c r="F1" s="1"/>
      <c r="G1" s="1"/>
      <c r="H1" s="1"/>
      <c r="I1" s="1"/>
      <c r="J1" s="1"/>
      <c r="K1" s="1"/>
      <c r="L1" s="1"/>
      <c r="M1" s="348" t="s">
        <v>0</v>
      </c>
      <c r="N1" s="6"/>
      <c r="O1" s="6"/>
      <c r="P1" s="7"/>
      <c r="Q1" s="1"/>
      <c r="R1" s="349"/>
      <c r="T1" s="350"/>
      <c r="U1" s="350"/>
      <c r="V1" s="350"/>
    </row>
    <row r="2">
      <c r="A2" s="191" t="s">
        <v>1</v>
      </c>
      <c r="B2" s="191" t="s">
        <v>2</v>
      </c>
      <c r="C2" s="191" t="s">
        <v>3</v>
      </c>
      <c r="D2" s="191" t="s">
        <v>4</v>
      </c>
      <c r="E2" s="191" t="s">
        <v>5</v>
      </c>
      <c r="F2" s="191" t="s">
        <v>6</v>
      </c>
      <c r="G2" s="191" t="s">
        <v>7</v>
      </c>
      <c r="H2" s="351" t="s">
        <v>8</v>
      </c>
      <c r="I2" s="351" t="s">
        <v>9</v>
      </c>
      <c r="J2" s="351" t="s">
        <v>10</v>
      </c>
      <c r="K2" s="351" t="s">
        <v>11</v>
      </c>
      <c r="L2" s="351" t="s">
        <v>12</v>
      </c>
      <c r="M2" s="352" t="s">
        <v>13</v>
      </c>
      <c r="N2" s="353" t="s">
        <v>14</v>
      </c>
      <c r="O2" s="353" t="s">
        <v>15</v>
      </c>
      <c r="P2" s="353" t="s">
        <v>16</v>
      </c>
      <c r="Q2" s="351" t="s">
        <v>17</v>
      </c>
      <c r="R2" s="354" t="s">
        <v>18</v>
      </c>
      <c r="S2" s="124"/>
      <c r="T2" s="355"/>
      <c r="U2" s="355"/>
      <c r="V2" s="356"/>
      <c r="W2" s="24"/>
      <c r="X2" s="24"/>
      <c r="Y2" s="24"/>
      <c r="Z2" s="24"/>
      <c r="AA2" s="24"/>
      <c r="AB2" s="24"/>
      <c r="AC2" s="24"/>
      <c r="AD2" s="24"/>
      <c r="AE2" s="24"/>
    </row>
    <row r="3">
      <c r="A3" s="25">
        <v>1.0</v>
      </c>
      <c r="B3" s="26">
        <v>45261.0</v>
      </c>
      <c r="C3" s="26">
        <v>45262.0</v>
      </c>
      <c r="D3" s="25">
        <v>3.81401100124583E14</v>
      </c>
      <c r="E3" s="25">
        <v>2934.0</v>
      </c>
      <c r="F3" s="146">
        <v>1913266.0</v>
      </c>
      <c r="G3" s="146" t="s">
        <v>1881</v>
      </c>
      <c r="H3" s="146" t="s">
        <v>1881</v>
      </c>
      <c r="I3" s="25">
        <v>7.2926752E7</v>
      </c>
      <c r="J3" s="208"/>
      <c r="K3" s="25" t="s">
        <v>418</v>
      </c>
      <c r="L3" s="25"/>
      <c r="M3" s="105">
        <v>390.0</v>
      </c>
      <c r="N3" s="25">
        <f>M3</f>
        <v>390</v>
      </c>
      <c r="O3" s="27"/>
      <c r="P3" s="25" t="s">
        <v>854</v>
      </c>
      <c r="Q3" s="107" t="s">
        <v>1663</v>
      </c>
      <c r="R3" s="105" t="s">
        <v>1882</v>
      </c>
      <c r="S3" s="92"/>
      <c r="T3" s="350"/>
      <c r="U3" s="356"/>
      <c r="V3" s="350"/>
      <c r="W3" s="24"/>
      <c r="X3" s="24"/>
      <c r="Y3" s="24"/>
      <c r="Z3" s="24"/>
      <c r="AA3" s="24"/>
      <c r="AB3" s="24"/>
      <c r="AC3" s="24"/>
      <c r="AD3" s="24"/>
      <c r="AE3" s="24"/>
    </row>
    <row r="4">
      <c r="A4" s="333">
        <v>2.0</v>
      </c>
      <c r="B4" s="334">
        <v>45260.0</v>
      </c>
      <c r="C4" s="334">
        <v>45261.0</v>
      </c>
      <c r="D4" s="333">
        <v>3.81401100124583E14</v>
      </c>
      <c r="E4" s="333">
        <v>2935.0</v>
      </c>
      <c r="F4" s="336">
        <v>3828664.0</v>
      </c>
      <c r="G4" s="336" t="s">
        <v>1883</v>
      </c>
      <c r="H4" s="333" t="s">
        <v>1884</v>
      </c>
      <c r="I4" s="333">
        <v>7.133024E7</v>
      </c>
      <c r="J4" s="333"/>
      <c r="K4" s="333" t="s">
        <v>418</v>
      </c>
      <c r="L4" s="333"/>
      <c r="M4" s="357">
        <v>2250.0</v>
      </c>
      <c r="N4" s="333">
        <v>2250.0</v>
      </c>
      <c r="O4" s="358"/>
      <c r="P4" s="333" t="s">
        <v>827</v>
      </c>
      <c r="Q4" s="340" t="s">
        <v>1885</v>
      </c>
      <c r="R4" s="357" t="s">
        <v>1886</v>
      </c>
      <c r="S4" s="92"/>
      <c r="T4" s="350"/>
      <c r="U4" s="356"/>
      <c r="V4" s="356"/>
      <c r="W4" s="341"/>
      <c r="X4" s="341"/>
      <c r="Y4" s="341"/>
      <c r="Z4" s="341"/>
      <c r="AA4" s="341"/>
      <c r="AB4" s="341"/>
      <c r="AC4" s="341"/>
      <c r="AD4" s="341"/>
      <c r="AE4" s="341"/>
    </row>
    <row r="5">
      <c r="A5" s="25">
        <v>3.0</v>
      </c>
      <c r="B5" s="26">
        <v>45262.0</v>
      </c>
      <c r="C5" s="26">
        <v>45262.0</v>
      </c>
      <c r="D5" s="25">
        <v>3.81401100124583E14</v>
      </c>
      <c r="E5" s="25"/>
      <c r="F5" s="283" t="s">
        <v>1859</v>
      </c>
      <c r="G5" s="146" t="s">
        <v>1860</v>
      </c>
      <c r="H5" s="146" t="s">
        <v>1860</v>
      </c>
      <c r="I5" s="146">
        <v>7.165909E7</v>
      </c>
      <c r="J5" s="146" t="s">
        <v>1861</v>
      </c>
      <c r="K5" s="25" t="s">
        <v>418</v>
      </c>
      <c r="L5" s="25"/>
      <c r="M5" s="105">
        <v>1630.0</v>
      </c>
      <c r="N5" s="25">
        <f>M5</f>
        <v>1630</v>
      </c>
      <c r="O5" s="25" t="s">
        <v>1628</v>
      </c>
      <c r="P5" s="25" t="s">
        <v>1203</v>
      </c>
      <c r="Q5" s="107" t="s">
        <v>1663</v>
      </c>
      <c r="R5" s="105" t="s">
        <v>1887</v>
      </c>
      <c r="S5" s="92"/>
      <c r="T5" s="350"/>
      <c r="U5" s="356"/>
      <c r="V5" s="350"/>
      <c r="W5" s="24"/>
      <c r="X5" s="24"/>
      <c r="Y5" s="24"/>
      <c r="Z5" s="24"/>
      <c r="AA5" s="24"/>
      <c r="AB5" s="24"/>
      <c r="AC5" s="24"/>
      <c r="AD5" s="24"/>
      <c r="AE5" s="24"/>
    </row>
    <row r="6">
      <c r="A6" s="25"/>
      <c r="B6" s="26">
        <v>45262.0</v>
      </c>
      <c r="C6" s="26">
        <v>45290.0</v>
      </c>
      <c r="D6" s="25"/>
      <c r="E6" s="25">
        <v>2953.0</v>
      </c>
      <c r="F6" s="146">
        <v>1.3174209E7</v>
      </c>
      <c r="G6" s="146" t="s">
        <v>1888</v>
      </c>
      <c r="H6" s="146" t="s">
        <v>1888</v>
      </c>
      <c r="I6" s="146">
        <v>6.0892817E7</v>
      </c>
      <c r="J6" s="208" t="s">
        <v>1889</v>
      </c>
      <c r="K6" s="25" t="s">
        <v>305</v>
      </c>
      <c r="L6" s="25"/>
      <c r="M6" s="105">
        <v>2880.0</v>
      </c>
      <c r="N6" s="25">
        <v>2880.0</v>
      </c>
      <c r="O6" s="25"/>
      <c r="P6" s="25" t="s">
        <v>854</v>
      </c>
      <c r="Q6" s="107" t="s">
        <v>1663</v>
      </c>
      <c r="R6" s="105" t="s">
        <v>1890</v>
      </c>
      <c r="S6" s="92"/>
      <c r="T6" s="350"/>
      <c r="U6" s="356"/>
      <c r="V6" s="350"/>
      <c r="W6" s="24"/>
      <c r="X6" s="24"/>
      <c r="Y6" s="24"/>
      <c r="Z6" s="24"/>
      <c r="AA6" s="24"/>
      <c r="AB6" s="24"/>
      <c r="AC6" s="24"/>
      <c r="AD6" s="24"/>
      <c r="AE6" s="24"/>
    </row>
    <row r="7">
      <c r="A7" s="333">
        <v>5.0</v>
      </c>
      <c r="B7" s="334">
        <v>45263.0</v>
      </c>
      <c r="C7" s="334">
        <v>45263.0</v>
      </c>
      <c r="D7" s="333">
        <v>3.81401100124583E14</v>
      </c>
      <c r="E7" s="339" t="s">
        <v>1891</v>
      </c>
      <c r="F7" s="336">
        <v>1.0761037E7</v>
      </c>
      <c r="G7" s="336" t="s">
        <v>1856</v>
      </c>
      <c r="H7" s="336" t="s">
        <v>1856</v>
      </c>
      <c r="I7" s="336">
        <v>7.8484458E7</v>
      </c>
      <c r="J7" s="342"/>
      <c r="K7" s="333" t="s">
        <v>305</v>
      </c>
      <c r="L7" s="333"/>
      <c r="M7" s="357">
        <v>465.0</v>
      </c>
      <c r="N7" s="333">
        <v>465.0</v>
      </c>
      <c r="O7" s="357" t="s">
        <v>1628</v>
      </c>
      <c r="P7" s="333" t="s">
        <v>1203</v>
      </c>
      <c r="Q7" s="340" t="s">
        <v>1885</v>
      </c>
      <c r="R7" s="357"/>
      <c r="S7" s="92"/>
      <c r="T7" s="350"/>
      <c r="U7" s="356"/>
      <c r="V7" s="356"/>
      <c r="W7" s="341"/>
      <c r="X7" s="341"/>
      <c r="Y7" s="341"/>
      <c r="Z7" s="341"/>
      <c r="AA7" s="341"/>
      <c r="AB7" s="341"/>
      <c r="AC7" s="341"/>
      <c r="AD7" s="341"/>
      <c r="AE7" s="341"/>
    </row>
    <row r="8" ht="58.5" customHeight="1">
      <c r="A8" s="25">
        <v>7.0</v>
      </c>
      <c r="B8" s="26">
        <v>45263.0</v>
      </c>
      <c r="C8" s="26">
        <v>45263.0</v>
      </c>
      <c r="D8" s="25">
        <v>3.81401100124583E14</v>
      </c>
      <c r="E8" s="25">
        <v>2986.0</v>
      </c>
      <c r="F8" s="146">
        <v>7676637.0</v>
      </c>
      <c r="G8" s="146" t="s">
        <v>1750</v>
      </c>
      <c r="H8" s="25" t="s">
        <v>1750</v>
      </c>
      <c r="I8" s="25">
        <v>7.638213E7</v>
      </c>
      <c r="J8" s="25" t="s">
        <v>1751</v>
      </c>
      <c r="K8" s="25" t="s">
        <v>305</v>
      </c>
      <c r="L8" s="25"/>
      <c r="M8" s="105">
        <v>310.0</v>
      </c>
      <c r="N8" s="25">
        <v>310.0</v>
      </c>
      <c r="O8" s="105" t="s">
        <v>1628</v>
      </c>
      <c r="P8" s="25" t="s">
        <v>827</v>
      </c>
      <c r="Q8" s="107" t="s">
        <v>1663</v>
      </c>
      <c r="R8" s="105" t="s">
        <v>1752</v>
      </c>
      <c r="S8" s="92"/>
      <c r="T8" s="350"/>
      <c r="U8" s="356"/>
      <c r="V8" s="350"/>
      <c r="W8" s="24"/>
      <c r="X8" s="24"/>
      <c r="Y8" s="24"/>
      <c r="Z8" s="24"/>
      <c r="AA8" s="24"/>
      <c r="AB8" s="24"/>
      <c r="AC8" s="24"/>
      <c r="AD8" s="24"/>
      <c r="AE8" s="24"/>
    </row>
    <row r="9" ht="48.0" customHeight="1">
      <c r="A9" s="333">
        <v>6.0</v>
      </c>
      <c r="B9" s="334">
        <v>45263.0</v>
      </c>
      <c r="C9" s="334">
        <v>45263.0</v>
      </c>
      <c r="D9" s="333">
        <v>3.81401100124583E14</v>
      </c>
      <c r="E9" s="333">
        <v>2985.0</v>
      </c>
      <c r="F9" s="333">
        <v>6340063.0</v>
      </c>
      <c r="G9" s="333" t="s">
        <v>1874</v>
      </c>
      <c r="H9" s="333" t="s">
        <v>1875</v>
      </c>
      <c r="I9" s="333">
        <v>7.6055183E7</v>
      </c>
      <c r="J9" s="333"/>
      <c r="K9" s="333" t="s">
        <v>418</v>
      </c>
      <c r="L9" s="357"/>
      <c r="M9" s="359">
        <v>2315.0</v>
      </c>
      <c r="N9" s="333">
        <f t="shared" ref="N9:N20" si="1">M9</f>
        <v>2315</v>
      </c>
      <c r="O9" s="357" t="s">
        <v>1628</v>
      </c>
      <c r="P9" s="357" t="s">
        <v>827</v>
      </c>
      <c r="Q9" s="340" t="s">
        <v>1885</v>
      </c>
      <c r="R9" s="357" t="s">
        <v>1892</v>
      </c>
      <c r="S9" s="92"/>
      <c r="T9" s="350"/>
      <c r="U9" s="356"/>
      <c r="V9" s="356"/>
      <c r="W9" s="341"/>
      <c r="X9" s="341"/>
      <c r="Y9" s="341"/>
      <c r="Z9" s="341"/>
      <c r="AA9" s="341"/>
      <c r="AB9" s="341"/>
      <c r="AC9" s="341"/>
      <c r="AD9" s="341"/>
      <c r="AE9" s="341"/>
    </row>
    <row r="10">
      <c r="A10" s="333">
        <v>8.0</v>
      </c>
      <c r="B10" s="334">
        <v>45264.0</v>
      </c>
      <c r="C10" s="334">
        <v>45276.0</v>
      </c>
      <c r="D10" s="333">
        <v>3.81401100124583E14</v>
      </c>
      <c r="E10" s="333">
        <v>2990.0</v>
      </c>
      <c r="F10" s="336" t="s">
        <v>1893</v>
      </c>
      <c r="G10" s="336" t="s">
        <v>1894</v>
      </c>
      <c r="H10" s="333" t="s">
        <v>1895</v>
      </c>
      <c r="I10" s="336">
        <v>6.2196614E7</v>
      </c>
      <c r="J10" s="333"/>
      <c r="K10" s="333" t="s">
        <v>418</v>
      </c>
      <c r="L10" s="333"/>
      <c r="M10" s="357">
        <f>140*20</f>
        <v>2800</v>
      </c>
      <c r="N10" s="333">
        <f t="shared" si="1"/>
        <v>2800</v>
      </c>
      <c r="O10" s="333"/>
      <c r="P10" s="333" t="s">
        <v>854</v>
      </c>
      <c r="Q10" s="340" t="s">
        <v>1885</v>
      </c>
      <c r="R10" s="357" t="s">
        <v>1896</v>
      </c>
      <c r="S10" s="92"/>
      <c r="T10" s="350"/>
      <c r="U10" s="350"/>
      <c r="V10" s="356"/>
      <c r="W10" s="341"/>
      <c r="X10" s="341"/>
      <c r="Y10" s="341"/>
      <c r="Z10" s="341"/>
      <c r="AA10" s="341"/>
      <c r="AB10" s="341"/>
      <c r="AC10" s="341"/>
      <c r="AD10" s="341"/>
      <c r="AE10" s="341"/>
    </row>
    <row r="11">
      <c r="A11" s="25">
        <v>9.0</v>
      </c>
      <c r="B11" s="26">
        <v>45264.0</v>
      </c>
      <c r="C11" s="26">
        <v>45269.0</v>
      </c>
      <c r="D11" s="25">
        <v>3.81401100124583E14</v>
      </c>
      <c r="E11" s="25">
        <v>2999.0</v>
      </c>
      <c r="F11" s="25">
        <v>2.9773202E8</v>
      </c>
      <c r="G11" s="25" t="s">
        <v>1897</v>
      </c>
      <c r="H11" s="25" t="s">
        <v>1897</v>
      </c>
      <c r="I11" s="25">
        <v>7.1348201E7</v>
      </c>
      <c r="J11" s="25" t="s">
        <v>1898</v>
      </c>
      <c r="K11" s="25" t="s">
        <v>89</v>
      </c>
      <c r="L11" s="25"/>
      <c r="M11" s="105">
        <v>1470.0</v>
      </c>
      <c r="N11" s="25">
        <f t="shared" si="1"/>
        <v>1470</v>
      </c>
      <c r="O11" s="360" t="s">
        <v>1899</v>
      </c>
      <c r="P11" s="25" t="s">
        <v>854</v>
      </c>
      <c r="Q11" s="107" t="s">
        <v>1663</v>
      </c>
      <c r="R11" s="105" t="s">
        <v>1900</v>
      </c>
      <c r="S11" s="92"/>
      <c r="T11" s="350"/>
      <c r="U11" s="356"/>
      <c r="V11" s="350"/>
      <c r="W11" s="24"/>
      <c r="X11" s="24"/>
      <c r="Y11" s="24"/>
      <c r="Z11" s="24"/>
      <c r="AA11" s="24"/>
      <c r="AB11" s="24"/>
      <c r="AC11" s="24"/>
      <c r="AD11" s="24"/>
      <c r="AE11" s="24"/>
    </row>
    <row r="12" ht="21.75" customHeight="1">
      <c r="A12" s="59">
        <v>10.0</v>
      </c>
      <c r="B12" s="286">
        <v>45266.0</v>
      </c>
      <c r="C12" s="286">
        <v>45269.0</v>
      </c>
      <c r="D12" s="59">
        <v>3.81401100124583E14</v>
      </c>
      <c r="E12" s="165">
        <v>3016.0</v>
      </c>
      <c r="F12" s="166">
        <v>5398679.0</v>
      </c>
      <c r="G12" s="166" t="s">
        <v>1426</v>
      </c>
      <c r="H12" s="166" t="s">
        <v>1427</v>
      </c>
      <c r="I12" s="165">
        <v>7.5398963E7</v>
      </c>
      <c r="J12" s="288"/>
      <c r="K12" s="288" t="s">
        <v>418</v>
      </c>
      <c r="L12" s="288"/>
      <c r="M12" s="289">
        <v>260.0</v>
      </c>
      <c r="N12" s="59">
        <f t="shared" si="1"/>
        <v>260</v>
      </c>
      <c r="O12" s="290"/>
      <c r="P12" s="288" t="s">
        <v>854</v>
      </c>
      <c r="Q12" s="291" t="s">
        <v>1766</v>
      </c>
      <c r="R12" s="165" t="s">
        <v>1901</v>
      </c>
      <c r="S12" s="92"/>
      <c r="T12" s="356"/>
      <c r="U12" s="356"/>
      <c r="V12" s="350"/>
      <c r="W12" s="294"/>
      <c r="X12" s="294"/>
      <c r="Y12" s="294"/>
      <c r="Z12" s="294"/>
      <c r="AA12" s="294"/>
      <c r="AB12" s="294"/>
      <c r="AC12" s="294"/>
      <c r="AD12" s="294"/>
      <c r="AE12" s="294"/>
    </row>
    <row r="13">
      <c r="A13" s="333">
        <v>11.0</v>
      </c>
      <c r="B13" s="361">
        <v>45267.0</v>
      </c>
      <c r="C13" s="334">
        <v>45274.0</v>
      </c>
      <c r="D13" s="333">
        <v>3.81401100124583E14</v>
      </c>
      <c r="E13" s="357"/>
      <c r="F13" s="336" t="s">
        <v>1893</v>
      </c>
      <c r="G13" s="336" t="s">
        <v>1894</v>
      </c>
      <c r="H13" s="333" t="s">
        <v>1895</v>
      </c>
      <c r="I13" s="336">
        <v>6.2196614E7</v>
      </c>
      <c r="J13" s="333"/>
      <c r="K13" s="333" t="s">
        <v>418</v>
      </c>
      <c r="L13" s="357"/>
      <c r="M13" s="359">
        <v>140.0</v>
      </c>
      <c r="N13" s="333">
        <f t="shared" si="1"/>
        <v>140</v>
      </c>
      <c r="O13" s="362"/>
      <c r="P13" s="357" t="s">
        <v>854</v>
      </c>
      <c r="Q13" s="340" t="s">
        <v>1885</v>
      </c>
      <c r="R13" s="357" t="s">
        <v>1902</v>
      </c>
      <c r="S13" s="92"/>
      <c r="T13" s="350"/>
      <c r="U13" s="356"/>
      <c r="V13" s="356"/>
      <c r="W13" s="341"/>
      <c r="X13" s="341"/>
      <c r="Y13" s="341"/>
      <c r="Z13" s="341"/>
      <c r="AA13" s="341"/>
      <c r="AB13" s="341"/>
      <c r="AC13" s="341"/>
      <c r="AD13" s="341"/>
      <c r="AE13" s="341"/>
    </row>
    <row r="14">
      <c r="A14" s="25">
        <v>12.0</v>
      </c>
      <c r="B14" s="246">
        <v>45268.0</v>
      </c>
      <c r="C14" s="26">
        <v>45270.0</v>
      </c>
      <c r="D14" s="25">
        <v>3.81401100124583E14</v>
      </c>
      <c r="E14" s="25"/>
      <c r="F14" s="146">
        <v>5848193.0</v>
      </c>
      <c r="G14" s="146" t="s">
        <v>1903</v>
      </c>
      <c r="H14" s="146" t="s">
        <v>1903</v>
      </c>
      <c r="I14" s="146">
        <v>7.7803662E7</v>
      </c>
      <c r="J14" s="208"/>
      <c r="K14" s="25" t="s">
        <v>418</v>
      </c>
      <c r="L14" s="25"/>
      <c r="M14" s="103">
        <v>650.0</v>
      </c>
      <c r="N14" s="25">
        <f t="shared" si="1"/>
        <v>650</v>
      </c>
      <c r="O14" s="25"/>
      <c r="P14" s="105" t="s">
        <v>854</v>
      </c>
      <c r="Q14" s="107" t="s">
        <v>1663</v>
      </c>
      <c r="R14" s="105" t="s">
        <v>1904</v>
      </c>
      <c r="S14" s="92"/>
      <c r="T14" s="350"/>
      <c r="U14" s="356"/>
      <c r="V14" s="350"/>
      <c r="W14" s="24"/>
      <c r="X14" s="24"/>
      <c r="Y14" s="24"/>
      <c r="Z14" s="24"/>
      <c r="AA14" s="24"/>
      <c r="AB14" s="24"/>
      <c r="AC14" s="24"/>
      <c r="AD14" s="24"/>
      <c r="AE14" s="24"/>
    </row>
    <row r="15">
      <c r="A15" s="333">
        <v>13.0</v>
      </c>
      <c r="B15" s="361">
        <v>45269.0</v>
      </c>
      <c r="C15" s="334">
        <v>45276.0</v>
      </c>
      <c r="D15" s="333">
        <v>3.81401100124583E14</v>
      </c>
      <c r="E15" s="333">
        <v>3069.0</v>
      </c>
      <c r="F15" s="336">
        <v>2.92552029E8</v>
      </c>
      <c r="G15" s="336" t="s">
        <v>1894</v>
      </c>
      <c r="H15" s="333" t="s">
        <v>1895</v>
      </c>
      <c r="I15" s="336">
        <v>6.2196614E7</v>
      </c>
      <c r="J15" s="333"/>
      <c r="K15" s="333" t="s">
        <v>418</v>
      </c>
      <c r="L15" s="333"/>
      <c r="M15" s="357">
        <v>140.0</v>
      </c>
      <c r="N15" s="333">
        <f t="shared" si="1"/>
        <v>140</v>
      </c>
      <c r="O15" s="333"/>
      <c r="P15" s="333" t="s">
        <v>854</v>
      </c>
      <c r="Q15" s="340" t="s">
        <v>1885</v>
      </c>
      <c r="R15" s="357" t="s">
        <v>1905</v>
      </c>
      <c r="S15" s="92"/>
      <c r="T15" s="350"/>
      <c r="U15" s="350"/>
      <c r="V15" s="356"/>
      <c r="W15" s="341"/>
      <c r="X15" s="341"/>
      <c r="Y15" s="341"/>
      <c r="Z15" s="341"/>
      <c r="AA15" s="341"/>
      <c r="AB15" s="341"/>
      <c r="AC15" s="341"/>
      <c r="AD15" s="341"/>
      <c r="AE15" s="341"/>
    </row>
    <row r="16">
      <c r="A16" s="59">
        <v>14.0</v>
      </c>
      <c r="B16" s="363">
        <v>45269.0</v>
      </c>
      <c r="C16" s="60">
        <v>45270.0</v>
      </c>
      <c r="D16" s="59">
        <v>3.81401100124583E14</v>
      </c>
      <c r="E16" s="59">
        <v>3068.0</v>
      </c>
      <c r="F16" s="166">
        <v>8860680.0</v>
      </c>
      <c r="G16" s="166" t="s">
        <v>1906</v>
      </c>
      <c r="H16" s="166" t="s">
        <v>1906</v>
      </c>
      <c r="I16" s="166">
        <v>7.8575952E7</v>
      </c>
      <c r="J16" s="278"/>
      <c r="K16" s="59" t="s">
        <v>418</v>
      </c>
      <c r="L16" s="59"/>
      <c r="M16" s="165">
        <v>480.0</v>
      </c>
      <c r="N16" s="59">
        <f t="shared" si="1"/>
        <v>480</v>
      </c>
      <c r="O16" s="59"/>
      <c r="P16" s="59" t="s">
        <v>854</v>
      </c>
      <c r="Q16" s="132" t="s">
        <v>1766</v>
      </c>
      <c r="R16" s="165" t="s">
        <v>1907</v>
      </c>
      <c r="S16" s="92"/>
      <c r="T16" s="356"/>
      <c r="U16" s="350"/>
      <c r="V16" s="350"/>
      <c r="W16" s="167"/>
      <c r="X16" s="167"/>
      <c r="Y16" s="167"/>
      <c r="Z16" s="167"/>
      <c r="AA16" s="167"/>
      <c r="AB16" s="167"/>
      <c r="AC16" s="167"/>
      <c r="AD16" s="167"/>
      <c r="AE16" s="167"/>
    </row>
    <row r="17">
      <c r="A17" s="25">
        <v>15.0</v>
      </c>
      <c r="B17" s="26">
        <v>45271.0</v>
      </c>
      <c r="C17" s="26">
        <v>45276.0</v>
      </c>
      <c r="D17" s="25">
        <v>3.81401100124583E14</v>
      </c>
      <c r="E17" s="25">
        <v>3152.0</v>
      </c>
      <c r="F17" s="25">
        <v>1045996.0</v>
      </c>
      <c r="G17" s="25" t="s">
        <v>1908</v>
      </c>
      <c r="H17" s="25" t="s">
        <v>1909</v>
      </c>
      <c r="I17" s="25">
        <v>7.5008879E7</v>
      </c>
      <c r="J17" s="25" t="s">
        <v>1910</v>
      </c>
      <c r="K17" s="25" t="s">
        <v>119</v>
      </c>
      <c r="L17" s="25" t="s">
        <v>27</v>
      </c>
      <c r="M17" s="105">
        <v>1040.0</v>
      </c>
      <c r="N17" s="25">
        <f t="shared" si="1"/>
        <v>1040</v>
      </c>
      <c r="O17" s="180" t="s">
        <v>1911</v>
      </c>
      <c r="P17" s="25" t="s">
        <v>854</v>
      </c>
      <c r="Q17" s="107" t="s">
        <v>1663</v>
      </c>
      <c r="R17" s="105" t="s">
        <v>1912</v>
      </c>
      <c r="S17" s="92"/>
      <c r="T17" s="350"/>
      <c r="U17" s="356"/>
      <c r="V17" s="350"/>
      <c r="W17" s="24"/>
      <c r="X17" s="24"/>
      <c r="Y17" s="24"/>
      <c r="Z17" s="24"/>
      <c r="AA17" s="24"/>
      <c r="AB17" s="24"/>
      <c r="AC17" s="24"/>
      <c r="AD17" s="24"/>
      <c r="AE17" s="24"/>
    </row>
    <row r="18">
      <c r="A18" s="25">
        <v>16.0</v>
      </c>
      <c r="B18" s="26">
        <v>45271.0</v>
      </c>
      <c r="C18" s="25" t="s">
        <v>1653</v>
      </c>
      <c r="D18" s="25">
        <v>3.81401100124583E14</v>
      </c>
      <c r="E18" s="25">
        <v>3153.0</v>
      </c>
      <c r="F18" s="25">
        <v>7772987.0</v>
      </c>
      <c r="G18" s="25" t="s">
        <v>1913</v>
      </c>
      <c r="H18" s="25" t="s">
        <v>1914</v>
      </c>
      <c r="I18" s="25">
        <v>7.506187E7</v>
      </c>
      <c r="J18" s="25"/>
      <c r="K18" s="25" t="s">
        <v>141</v>
      </c>
      <c r="L18" s="25" t="s">
        <v>27</v>
      </c>
      <c r="M18" s="105">
        <v>550.0</v>
      </c>
      <c r="N18" s="25">
        <f t="shared" si="1"/>
        <v>550</v>
      </c>
      <c r="O18" s="25"/>
      <c r="P18" s="25" t="s">
        <v>854</v>
      </c>
      <c r="Q18" s="107" t="s">
        <v>1663</v>
      </c>
      <c r="R18" s="105" t="s">
        <v>1915</v>
      </c>
      <c r="S18" s="92"/>
      <c r="T18" s="350"/>
      <c r="U18" s="356"/>
      <c r="V18" s="350"/>
      <c r="W18" s="24"/>
      <c r="X18" s="24"/>
      <c r="Y18" s="24"/>
      <c r="Z18" s="24"/>
      <c r="AA18" s="24"/>
      <c r="AB18" s="24"/>
      <c r="AC18" s="24"/>
      <c r="AD18" s="24"/>
      <c r="AE18" s="24"/>
    </row>
    <row r="19">
      <c r="A19" s="333">
        <v>17.0</v>
      </c>
      <c r="B19" s="334">
        <v>45271.0</v>
      </c>
      <c r="C19" s="334">
        <v>45274.0</v>
      </c>
      <c r="D19" s="333">
        <v>3.81401100124583E14</v>
      </c>
      <c r="E19" s="333">
        <v>3154.0</v>
      </c>
      <c r="F19" s="336">
        <v>5892198.0</v>
      </c>
      <c r="G19" s="336" t="s">
        <v>1916</v>
      </c>
      <c r="H19" s="336" t="s">
        <v>1917</v>
      </c>
      <c r="I19" s="336">
        <v>7.8193942E7</v>
      </c>
      <c r="J19" s="342" t="s">
        <v>1918</v>
      </c>
      <c r="K19" s="333" t="s">
        <v>418</v>
      </c>
      <c r="L19" s="333"/>
      <c r="M19" s="357">
        <v>2200.0</v>
      </c>
      <c r="N19" s="333">
        <f t="shared" si="1"/>
        <v>2200</v>
      </c>
      <c r="O19" s="333"/>
      <c r="P19" s="333" t="s">
        <v>854</v>
      </c>
      <c r="Q19" s="340" t="s">
        <v>1885</v>
      </c>
      <c r="R19" s="357" t="s">
        <v>1919</v>
      </c>
      <c r="S19" s="92"/>
      <c r="T19" s="350"/>
      <c r="U19" s="350"/>
      <c r="V19" s="356"/>
      <c r="W19" s="341"/>
      <c r="X19" s="341"/>
      <c r="Y19" s="341"/>
      <c r="Z19" s="341"/>
      <c r="AA19" s="341"/>
      <c r="AB19" s="341"/>
      <c r="AC19" s="341"/>
      <c r="AD19" s="341"/>
      <c r="AE19" s="341"/>
    </row>
    <row r="20">
      <c r="A20" s="333">
        <v>18.0</v>
      </c>
      <c r="B20" s="334">
        <v>45272.0</v>
      </c>
      <c r="C20" s="334">
        <v>45278.0</v>
      </c>
      <c r="D20" s="333">
        <v>3.81401100124583E14</v>
      </c>
      <c r="E20" s="333">
        <v>3161.0</v>
      </c>
      <c r="F20" s="336">
        <v>9633009.0</v>
      </c>
      <c r="G20" s="336" t="s">
        <v>1920</v>
      </c>
      <c r="H20" s="336" t="s">
        <v>1921</v>
      </c>
      <c r="I20" s="336">
        <v>7.1369257E7</v>
      </c>
      <c r="J20" s="342" t="s">
        <v>1922</v>
      </c>
      <c r="K20" s="333" t="s">
        <v>141</v>
      </c>
      <c r="L20" s="333" t="s">
        <v>27</v>
      </c>
      <c r="M20" s="357">
        <v>490.0</v>
      </c>
      <c r="N20" s="333">
        <f t="shared" si="1"/>
        <v>490</v>
      </c>
      <c r="O20" s="333"/>
      <c r="P20" s="333" t="s">
        <v>854</v>
      </c>
      <c r="Q20" s="340" t="s">
        <v>1885</v>
      </c>
      <c r="R20" s="357" t="s">
        <v>1923</v>
      </c>
      <c r="S20" s="92"/>
      <c r="T20" s="356"/>
      <c r="U20" s="350"/>
      <c r="V20" s="356"/>
      <c r="W20" s="341"/>
      <c r="X20" s="341"/>
      <c r="Y20" s="341"/>
      <c r="Z20" s="341"/>
      <c r="AA20" s="341"/>
      <c r="AB20" s="341"/>
      <c r="AC20" s="341"/>
      <c r="AD20" s="341"/>
      <c r="AE20" s="341"/>
    </row>
    <row r="21">
      <c r="A21" s="39">
        <v>19.0</v>
      </c>
      <c r="B21" s="364">
        <v>45273.0</v>
      </c>
      <c r="C21" s="364">
        <v>45274.0</v>
      </c>
      <c r="D21" s="39">
        <v>3.81401100124583E14</v>
      </c>
      <c r="E21" s="39" t="s">
        <v>1924</v>
      </c>
      <c r="F21" s="365">
        <v>6019568.0</v>
      </c>
      <c r="G21" s="365" t="s">
        <v>1925</v>
      </c>
      <c r="H21" s="365" t="s">
        <v>1926</v>
      </c>
      <c r="I21" s="365">
        <v>7.1565585E7</v>
      </c>
      <c r="J21" s="366" t="s">
        <v>1927</v>
      </c>
      <c r="K21" s="39" t="s">
        <v>749</v>
      </c>
      <c r="L21" s="39"/>
      <c r="M21" s="367">
        <v>0.0</v>
      </c>
      <c r="N21" s="367">
        <v>0.0</v>
      </c>
      <c r="O21" s="368" t="s">
        <v>1928</v>
      </c>
      <c r="P21" s="39" t="s">
        <v>854</v>
      </c>
      <c r="Q21" s="369" t="s">
        <v>988</v>
      </c>
      <c r="R21" s="367" t="s">
        <v>1929</v>
      </c>
      <c r="S21" s="92"/>
      <c r="T21" s="350"/>
      <c r="U21" s="356"/>
      <c r="V21" s="350"/>
      <c r="W21" s="370"/>
      <c r="X21" s="370"/>
      <c r="Y21" s="370"/>
      <c r="Z21" s="370"/>
      <c r="AA21" s="370"/>
      <c r="AB21" s="370"/>
      <c r="AC21" s="370"/>
      <c r="AD21" s="370"/>
      <c r="AE21" s="370"/>
    </row>
    <row r="22">
      <c r="A22" s="333">
        <v>20.0</v>
      </c>
      <c r="B22" s="334">
        <v>45274.0</v>
      </c>
      <c r="C22" s="334">
        <v>45274.0</v>
      </c>
      <c r="D22" s="333">
        <v>3.81401100124583E14</v>
      </c>
      <c r="E22" s="333">
        <v>3190.0</v>
      </c>
      <c r="F22" s="336">
        <v>5892198.0</v>
      </c>
      <c r="G22" s="336" t="s">
        <v>1916</v>
      </c>
      <c r="H22" s="336" t="s">
        <v>1917</v>
      </c>
      <c r="I22" s="336">
        <v>7.8193942E7</v>
      </c>
      <c r="J22" s="342" t="s">
        <v>1918</v>
      </c>
      <c r="K22" s="333" t="s">
        <v>418</v>
      </c>
      <c r="L22" s="333"/>
      <c r="M22" s="357">
        <f t="shared" ref="M22:N22" si="2">1100+330</f>
        <v>1430</v>
      </c>
      <c r="N22" s="357">
        <f t="shared" si="2"/>
        <v>1430</v>
      </c>
      <c r="O22" s="333" t="s">
        <v>1930</v>
      </c>
      <c r="P22" s="333" t="s">
        <v>854</v>
      </c>
      <c r="Q22" s="340" t="s">
        <v>1885</v>
      </c>
      <c r="R22" s="357" t="s">
        <v>1931</v>
      </c>
      <c r="S22" s="92"/>
      <c r="T22" s="350"/>
      <c r="U22" s="350"/>
      <c r="V22" s="356"/>
      <c r="W22" s="341"/>
      <c r="X22" s="341"/>
      <c r="Y22" s="341"/>
      <c r="Z22" s="341"/>
      <c r="AA22" s="341"/>
      <c r="AB22" s="341"/>
      <c r="AC22" s="341"/>
      <c r="AD22" s="341"/>
      <c r="AE22" s="341"/>
    </row>
    <row r="23">
      <c r="A23" s="25">
        <v>21.0</v>
      </c>
      <c r="B23" s="26"/>
      <c r="C23" s="26">
        <v>45276.0</v>
      </c>
      <c r="D23" s="25">
        <v>3.81401100124583E14</v>
      </c>
      <c r="E23" s="25">
        <v>3182.0</v>
      </c>
      <c r="F23" s="25">
        <v>6357519.0</v>
      </c>
      <c r="G23" s="25" t="s">
        <v>1932</v>
      </c>
      <c r="H23" s="25" t="s">
        <v>1932</v>
      </c>
      <c r="I23" s="25">
        <v>6.7856041E7</v>
      </c>
      <c r="J23" s="25" t="s">
        <v>1933</v>
      </c>
      <c r="K23" s="25" t="s">
        <v>418</v>
      </c>
      <c r="L23" s="25"/>
      <c r="M23" s="105">
        <v>260.0</v>
      </c>
      <c r="N23" s="105">
        <f t="shared" ref="N23:N28" si="3">M23</f>
        <v>260</v>
      </c>
      <c r="O23" s="25"/>
      <c r="P23" s="25" t="s">
        <v>854</v>
      </c>
      <c r="Q23" s="107" t="s">
        <v>1663</v>
      </c>
      <c r="R23" s="105" t="s">
        <v>1934</v>
      </c>
      <c r="S23" s="92"/>
      <c r="T23" s="350"/>
      <c r="U23" s="356"/>
      <c r="V23" s="350"/>
      <c r="W23" s="24"/>
      <c r="X23" s="24"/>
      <c r="Y23" s="24"/>
      <c r="Z23" s="24"/>
      <c r="AA23" s="24"/>
      <c r="AB23" s="24"/>
      <c r="AC23" s="24"/>
      <c r="AD23" s="24"/>
      <c r="AE23" s="24"/>
    </row>
    <row r="24">
      <c r="A24" s="59">
        <v>22.0</v>
      </c>
      <c r="B24" s="60">
        <v>45255.0</v>
      </c>
      <c r="C24" s="60">
        <v>45256.0</v>
      </c>
      <c r="D24" s="59">
        <v>3.81401100124583E14</v>
      </c>
      <c r="E24" s="59">
        <v>3216.0</v>
      </c>
      <c r="F24" s="166">
        <v>6556944.0</v>
      </c>
      <c r="G24" s="166" t="s">
        <v>1878</v>
      </c>
      <c r="H24" s="166" t="s">
        <v>1878</v>
      </c>
      <c r="I24" s="166">
        <v>6.7485895E7</v>
      </c>
      <c r="J24" s="59"/>
      <c r="K24" s="59" t="s">
        <v>418</v>
      </c>
      <c r="L24" s="59"/>
      <c r="M24" s="59">
        <v>130.0</v>
      </c>
      <c r="N24" s="59">
        <f t="shared" si="3"/>
        <v>130</v>
      </c>
      <c r="O24" s="59" t="s">
        <v>1935</v>
      </c>
      <c r="P24" s="59" t="s">
        <v>854</v>
      </c>
      <c r="Q24" s="132" t="s">
        <v>1766</v>
      </c>
      <c r="R24" s="165" t="s">
        <v>1880</v>
      </c>
      <c r="S24" s="92"/>
      <c r="T24" s="356"/>
      <c r="U24" s="356"/>
      <c r="V24" s="350"/>
      <c r="W24" s="167"/>
      <c r="X24" s="167"/>
      <c r="Y24" s="167"/>
      <c r="Z24" s="167"/>
      <c r="AA24" s="167"/>
      <c r="AB24" s="167"/>
      <c r="AC24" s="167"/>
      <c r="AD24" s="167"/>
      <c r="AE24" s="167"/>
    </row>
    <row r="25">
      <c r="A25" s="25">
        <v>23.0</v>
      </c>
      <c r="B25" s="26">
        <v>45275.0</v>
      </c>
      <c r="C25" s="26">
        <v>45277.0</v>
      </c>
      <c r="D25" s="25">
        <v>3.81401100124583E14</v>
      </c>
      <c r="E25" s="25"/>
      <c r="F25" s="146">
        <v>5867541.0</v>
      </c>
      <c r="G25" s="146" t="s">
        <v>1936</v>
      </c>
      <c r="H25" s="25" t="s">
        <v>1936</v>
      </c>
      <c r="I25" s="146">
        <v>7.0844584E7</v>
      </c>
      <c r="J25" s="146" t="s">
        <v>759</v>
      </c>
      <c r="K25" s="25" t="s">
        <v>418</v>
      </c>
      <c r="L25" s="25"/>
      <c r="M25" s="105">
        <v>830.0</v>
      </c>
      <c r="N25" s="105">
        <f t="shared" si="3"/>
        <v>830</v>
      </c>
      <c r="O25" s="249"/>
      <c r="P25" s="25" t="s">
        <v>854</v>
      </c>
      <c r="Q25" s="107" t="s">
        <v>1663</v>
      </c>
      <c r="R25" s="105" t="s">
        <v>1937</v>
      </c>
      <c r="S25" s="92"/>
      <c r="T25" s="356"/>
      <c r="U25" s="356"/>
      <c r="V25" s="350"/>
      <c r="W25" s="24"/>
      <c r="X25" s="24"/>
      <c r="Y25" s="24"/>
      <c r="Z25" s="24"/>
      <c r="AA25" s="24"/>
      <c r="AB25" s="24"/>
      <c r="AC25" s="24"/>
      <c r="AD25" s="24"/>
      <c r="AE25" s="24"/>
    </row>
    <row r="26">
      <c r="A26" s="25">
        <v>24.0</v>
      </c>
      <c r="B26" s="26">
        <v>45276.0</v>
      </c>
      <c r="C26" s="26">
        <v>45276.0</v>
      </c>
      <c r="D26" s="25">
        <v>3.81401100124583E14</v>
      </c>
      <c r="E26" s="25">
        <v>3225.0</v>
      </c>
      <c r="F26" s="146">
        <v>8958472.0</v>
      </c>
      <c r="G26" s="146" t="s">
        <v>1938</v>
      </c>
      <c r="H26" s="146" t="s">
        <v>1938</v>
      </c>
      <c r="I26" s="146">
        <v>6.081322E7</v>
      </c>
      <c r="J26" s="25" t="s">
        <v>1939</v>
      </c>
      <c r="K26" s="25" t="s">
        <v>1449</v>
      </c>
      <c r="L26" s="25"/>
      <c r="M26" s="105">
        <v>930.0</v>
      </c>
      <c r="N26" s="105">
        <f t="shared" si="3"/>
        <v>930</v>
      </c>
      <c r="O26" s="25"/>
      <c r="P26" s="25" t="s">
        <v>854</v>
      </c>
      <c r="Q26" s="107" t="s">
        <v>1663</v>
      </c>
      <c r="R26" s="105" t="s">
        <v>1940</v>
      </c>
      <c r="S26" s="92"/>
      <c r="T26" s="356"/>
      <c r="U26" s="356"/>
      <c r="V26" s="350"/>
      <c r="W26" s="24"/>
      <c r="X26" s="24"/>
      <c r="Y26" s="24"/>
      <c r="Z26" s="24"/>
      <c r="AA26" s="24"/>
      <c r="AB26" s="24"/>
      <c r="AC26" s="24"/>
      <c r="AD26" s="24"/>
      <c r="AE26" s="24"/>
    </row>
    <row r="27">
      <c r="A27" s="371">
        <v>26.0</v>
      </c>
      <c r="B27" s="372">
        <v>45276.0</v>
      </c>
      <c r="C27" s="372">
        <v>45277.0</v>
      </c>
      <c r="D27" s="371">
        <v>3.81401100124583E14</v>
      </c>
      <c r="E27" s="371">
        <v>3226.0</v>
      </c>
      <c r="F27" s="373">
        <v>1.132101E7</v>
      </c>
      <c r="G27" s="373" t="s">
        <v>1941</v>
      </c>
      <c r="H27" s="371" t="s">
        <v>1942</v>
      </c>
      <c r="I27" s="371">
        <v>7.7167246E7</v>
      </c>
      <c r="J27" s="371"/>
      <c r="K27" s="371" t="s">
        <v>418</v>
      </c>
      <c r="L27" s="371"/>
      <c r="M27" s="374">
        <v>390.0</v>
      </c>
      <c r="N27" s="374">
        <f t="shared" si="3"/>
        <v>390</v>
      </c>
      <c r="O27" s="375"/>
      <c r="P27" s="371" t="s">
        <v>854</v>
      </c>
      <c r="Q27" s="376" t="s">
        <v>1943</v>
      </c>
      <c r="R27" s="374" t="s">
        <v>1944</v>
      </c>
      <c r="S27" s="92"/>
      <c r="T27" s="356"/>
      <c r="U27" s="356"/>
      <c r="V27" s="350"/>
      <c r="W27" s="377"/>
      <c r="X27" s="377"/>
      <c r="Y27" s="377"/>
      <c r="Z27" s="377"/>
      <c r="AA27" s="377"/>
      <c r="AB27" s="377"/>
      <c r="AC27" s="377"/>
      <c r="AD27" s="377"/>
      <c r="AE27" s="377"/>
    </row>
    <row r="28">
      <c r="A28" s="25">
        <v>25.0</v>
      </c>
      <c r="B28" s="26">
        <v>45276.0</v>
      </c>
      <c r="C28" s="26">
        <v>45276.0</v>
      </c>
      <c r="D28" s="25">
        <v>3.81401100124583E14</v>
      </c>
      <c r="E28" s="25">
        <v>3275.0</v>
      </c>
      <c r="F28" s="25">
        <v>0.0</v>
      </c>
      <c r="G28" s="25" t="s">
        <v>1945</v>
      </c>
      <c r="H28" s="146" t="s">
        <v>1945</v>
      </c>
      <c r="I28" s="25">
        <v>7.1601731E7</v>
      </c>
      <c r="J28" s="25" t="s">
        <v>1946</v>
      </c>
      <c r="K28" s="25" t="s">
        <v>1449</v>
      </c>
      <c r="L28" s="25"/>
      <c r="M28" s="105">
        <v>1260.0</v>
      </c>
      <c r="N28" s="105">
        <f t="shared" si="3"/>
        <v>1260</v>
      </c>
      <c r="O28" s="25" t="s">
        <v>1947</v>
      </c>
      <c r="P28" s="25" t="s">
        <v>854</v>
      </c>
      <c r="Q28" s="107" t="s">
        <v>1663</v>
      </c>
      <c r="R28" s="105" t="s">
        <v>1948</v>
      </c>
      <c r="S28" s="92"/>
      <c r="T28" s="350"/>
      <c r="U28" s="356"/>
      <c r="V28" s="350"/>
      <c r="W28" s="24"/>
      <c r="X28" s="24"/>
      <c r="Y28" s="24"/>
      <c r="Z28" s="24"/>
      <c r="AA28" s="24"/>
      <c r="AB28" s="24"/>
      <c r="AC28" s="24"/>
      <c r="AD28" s="24"/>
      <c r="AE28" s="24"/>
    </row>
    <row r="29">
      <c r="A29" s="25">
        <v>27.0</v>
      </c>
      <c r="B29" s="26">
        <v>45276.0</v>
      </c>
      <c r="C29" s="26">
        <v>45276.0</v>
      </c>
      <c r="D29" s="25">
        <v>3.81401100124583E14</v>
      </c>
      <c r="E29" s="25">
        <v>3274.0</v>
      </c>
      <c r="F29" s="146">
        <v>7728664.0</v>
      </c>
      <c r="G29" s="146" t="s">
        <v>1949</v>
      </c>
      <c r="H29" s="146" t="s">
        <v>1949</v>
      </c>
      <c r="I29" s="146">
        <v>7728664.0</v>
      </c>
      <c r="J29" s="146"/>
      <c r="K29" s="25" t="s">
        <v>675</v>
      </c>
      <c r="L29" s="25"/>
      <c r="M29" s="105">
        <v>490.0</v>
      </c>
      <c r="N29" s="105">
        <v>490.0</v>
      </c>
      <c r="O29" s="180"/>
      <c r="P29" s="25" t="s">
        <v>854</v>
      </c>
      <c r="Q29" s="107" t="s">
        <v>1663</v>
      </c>
      <c r="R29" s="105" t="s">
        <v>1950</v>
      </c>
      <c r="S29" s="92"/>
      <c r="T29" s="356"/>
      <c r="U29" s="356"/>
      <c r="V29" s="350"/>
      <c r="W29" s="24"/>
      <c r="X29" s="24"/>
      <c r="Y29" s="24"/>
      <c r="Z29" s="24"/>
      <c r="AA29" s="24"/>
      <c r="AB29" s="24"/>
      <c r="AC29" s="24"/>
      <c r="AD29" s="24"/>
      <c r="AE29" s="24"/>
    </row>
    <row r="30">
      <c r="A30" s="59">
        <v>28.0</v>
      </c>
      <c r="B30" s="60">
        <v>45276.0</v>
      </c>
      <c r="C30" s="60">
        <v>45277.0</v>
      </c>
      <c r="D30" s="59">
        <v>3.81401100124583E14</v>
      </c>
      <c r="E30" s="59">
        <v>3228.0</v>
      </c>
      <c r="F30" s="166">
        <v>6349296.0</v>
      </c>
      <c r="G30" s="166" t="s">
        <v>1951</v>
      </c>
      <c r="H30" s="166" t="s">
        <v>1952</v>
      </c>
      <c r="I30" s="166">
        <v>7.2118567E7</v>
      </c>
      <c r="J30" s="166"/>
      <c r="K30" s="59" t="s">
        <v>418</v>
      </c>
      <c r="L30" s="59"/>
      <c r="M30" s="165">
        <v>570.0</v>
      </c>
      <c r="N30" s="165">
        <f t="shared" ref="N30:N34" si="4">M30</f>
        <v>570</v>
      </c>
      <c r="O30" s="59"/>
      <c r="P30" s="59" t="s">
        <v>854</v>
      </c>
      <c r="Q30" s="132" t="s">
        <v>1766</v>
      </c>
      <c r="R30" s="165" t="s">
        <v>1953</v>
      </c>
      <c r="S30" s="92"/>
      <c r="T30" s="356"/>
      <c r="U30" s="350"/>
      <c r="V30" s="356"/>
      <c r="W30" s="167"/>
      <c r="X30" s="167"/>
      <c r="Y30" s="167"/>
      <c r="Z30" s="167"/>
      <c r="AA30" s="167"/>
      <c r="AB30" s="167"/>
      <c r="AC30" s="167"/>
      <c r="AD30" s="167"/>
      <c r="AE30" s="167"/>
    </row>
    <row r="31">
      <c r="A31" s="333">
        <v>29.0</v>
      </c>
      <c r="B31" s="334"/>
      <c r="C31" s="333"/>
      <c r="D31" s="333">
        <v>3.81401100124583E14</v>
      </c>
      <c r="E31" s="333">
        <v>3229.0</v>
      </c>
      <c r="F31" s="333">
        <v>5844959.0</v>
      </c>
      <c r="G31" s="333" t="s">
        <v>1954</v>
      </c>
      <c r="H31" s="333" t="s">
        <v>1954</v>
      </c>
      <c r="I31" s="333">
        <v>7.7630042E7</v>
      </c>
      <c r="J31" s="333" t="s">
        <v>1955</v>
      </c>
      <c r="K31" s="333" t="s">
        <v>418</v>
      </c>
      <c r="L31" s="333"/>
      <c r="M31" s="357">
        <v>960.0</v>
      </c>
      <c r="N31" s="357">
        <f t="shared" si="4"/>
        <v>960</v>
      </c>
      <c r="O31" s="333"/>
      <c r="P31" s="333" t="s">
        <v>854</v>
      </c>
      <c r="Q31" s="340" t="s">
        <v>1885</v>
      </c>
      <c r="R31" s="357" t="s">
        <v>1956</v>
      </c>
      <c r="S31" s="92"/>
      <c r="T31" s="356"/>
      <c r="U31" s="350"/>
      <c r="V31" s="356"/>
      <c r="W31" s="341"/>
      <c r="X31" s="341"/>
      <c r="Y31" s="341"/>
      <c r="Z31" s="341"/>
      <c r="AA31" s="341"/>
      <c r="AB31" s="341"/>
      <c r="AC31" s="341"/>
      <c r="AD31" s="341"/>
      <c r="AE31" s="341"/>
    </row>
    <row r="32">
      <c r="A32" s="59">
        <v>30.0</v>
      </c>
      <c r="B32" s="60">
        <v>45277.0</v>
      </c>
      <c r="C32" s="60">
        <v>45288.0</v>
      </c>
      <c r="D32" s="59">
        <v>3.81401100124583E14</v>
      </c>
      <c r="E32" s="59">
        <v>3270.0</v>
      </c>
      <c r="F32" s="59">
        <v>7740521.0</v>
      </c>
      <c r="G32" s="59" t="s">
        <v>1957</v>
      </c>
      <c r="H32" s="59" t="s">
        <v>1958</v>
      </c>
      <c r="I32" s="59">
        <v>7.8577848E7</v>
      </c>
      <c r="J32" s="378" t="s">
        <v>1959</v>
      </c>
      <c r="K32" s="59" t="s">
        <v>1449</v>
      </c>
      <c r="L32" s="59"/>
      <c r="M32" s="165">
        <v>425.0</v>
      </c>
      <c r="N32" s="165">
        <f t="shared" si="4"/>
        <v>425</v>
      </c>
      <c r="O32" s="173" t="s">
        <v>1960</v>
      </c>
      <c r="P32" s="59" t="s">
        <v>854</v>
      </c>
      <c r="Q32" s="132" t="s">
        <v>1766</v>
      </c>
      <c r="R32" s="165" t="s">
        <v>1961</v>
      </c>
      <c r="S32" s="92"/>
      <c r="T32" s="356"/>
      <c r="U32" s="350"/>
      <c r="V32" s="350"/>
      <c r="W32" s="167"/>
      <c r="X32" s="167"/>
      <c r="Y32" s="167"/>
      <c r="Z32" s="167"/>
      <c r="AA32" s="167"/>
      <c r="AB32" s="167"/>
      <c r="AC32" s="167"/>
      <c r="AD32" s="167"/>
      <c r="AE32" s="167"/>
    </row>
    <row r="33">
      <c r="A33" s="25">
        <v>31.0</v>
      </c>
      <c r="B33" s="26">
        <v>45277.0</v>
      </c>
      <c r="C33" s="26">
        <v>45277.0</v>
      </c>
      <c r="D33" s="25">
        <v>3.81401100124583E14</v>
      </c>
      <c r="E33" s="25">
        <v>3271.0</v>
      </c>
      <c r="F33" s="25">
        <v>1045996.0</v>
      </c>
      <c r="G33" s="25" t="s">
        <v>1908</v>
      </c>
      <c r="H33" s="25" t="s">
        <v>1909</v>
      </c>
      <c r="I33" s="25">
        <v>7.5008879E7</v>
      </c>
      <c r="J33" s="25" t="s">
        <v>1910</v>
      </c>
      <c r="K33" s="25" t="s">
        <v>119</v>
      </c>
      <c r="L33" s="25" t="s">
        <v>27</v>
      </c>
      <c r="M33" s="105">
        <v>1040.0</v>
      </c>
      <c r="N33" s="25">
        <f t="shared" si="4"/>
        <v>1040</v>
      </c>
      <c r="O33" s="379" t="s">
        <v>1962</v>
      </c>
      <c r="P33" s="25" t="s">
        <v>854</v>
      </c>
      <c r="Q33" s="107" t="s">
        <v>1663</v>
      </c>
      <c r="R33" s="105"/>
      <c r="S33" s="92"/>
      <c r="T33" s="350"/>
      <c r="U33" s="356"/>
      <c r="V33" s="350"/>
      <c r="W33" s="24"/>
      <c r="X33" s="24"/>
      <c r="Y33" s="24"/>
      <c r="Z33" s="24"/>
      <c r="AA33" s="24"/>
      <c r="AB33" s="24"/>
      <c r="AC33" s="24"/>
      <c r="AD33" s="24"/>
      <c r="AE33" s="24"/>
    </row>
    <row r="34">
      <c r="A34" s="25">
        <v>32.0</v>
      </c>
      <c r="B34" s="26">
        <v>45280.0</v>
      </c>
      <c r="C34" s="26">
        <v>45290.0</v>
      </c>
      <c r="D34" s="25">
        <v>3.81401100124583E14</v>
      </c>
      <c r="E34" s="25">
        <v>3321.0</v>
      </c>
      <c r="F34" s="146">
        <v>1.506824016E9</v>
      </c>
      <c r="G34" s="146" t="s">
        <v>1963</v>
      </c>
      <c r="H34" s="146" t="s">
        <v>1964</v>
      </c>
      <c r="I34" s="146" t="s">
        <v>1965</v>
      </c>
      <c r="J34" s="208" t="s">
        <v>1966</v>
      </c>
      <c r="K34" s="25" t="s">
        <v>98</v>
      </c>
      <c r="L34" s="25" t="s">
        <v>44</v>
      </c>
      <c r="M34" s="105">
        <v>1320.0</v>
      </c>
      <c r="N34" s="105">
        <f t="shared" si="4"/>
        <v>1320</v>
      </c>
      <c r="O34" s="380" t="s">
        <v>1967</v>
      </c>
      <c r="P34" s="25" t="s">
        <v>854</v>
      </c>
      <c r="Q34" s="107" t="s">
        <v>1663</v>
      </c>
      <c r="R34" s="105" t="s">
        <v>1968</v>
      </c>
      <c r="S34" s="92"/>
      <c r="T34" s="356"/>
      <c r="U34" s="356"/>
      <c r="V34" s="350"/>
      <c r="W34" s="24"/>
      <c r="X34" s="24"/>
      <c r="Y34" s="24"/>
      <c r="Z34" s="24"/>
      <c r="AA34" s="24"/>
      <c r="AB34" s="24"/>
      <c r="AC34" s="24"/>
      <c r="AD34" s="24"/>
      <c r="AE34" s="24"/>
    </row>
    <row r="35">
      <c r="A35" s="25">
        <v>33.0</v>
      </c>
      <c r="B35" s="26">
        <v>45280.0</v>
      </c>
      <c r="C35" s="26">
        <v>45283.0</v>
      </c>
      <c r="D35" s="25">
        <v>3.81401100124583E14</v>
      </c>
      <c r="E35" s="25">
        <v>3322.0</v>
      </c>
      <c r="F35" s="25">
        <v>6.202673012E9</v>
      </c>
      <c r="G35" s="381" t="s">
        <v>1969</v>
      </c>
      <c r="H35" s="381" t="s">
        <v>1969</v>
      </c>
      <c r="I35" s="327">
        <v>7.7666132E7</v>
      </c>
      <c r="J35" s="382" t="s">
        <v>1970</v>
      </c>
      <c r="K35" s="383" t="s">
        <v>418</v>
      </c>
      <c r="L35" s="332"/>
      <c r="M35" s="326">
        <v>260.0</v>
      </c>
      <c r="N35" s="326">
        <v>260.0</v>
      </c>
      <c r="O35" s="25"/>
      <c r="P35" s="25" t="s">
        <v>854</v>
      </c>
      <c r="Q35" s="107" t="s">
        <v>1663</v>
      </c>
      <c r="R35" s="105" t="s">
        <v>1971</v>
      </c>
      <c r="S35" s="92"/>
      <c r="T35" s="356"/>
      <c r="U35" s="356"/>
      <c r="V35" s="350"/>
      <c r="W35" s="24"/>
      <c r="X35" s="24"/>
      <c r="Y35" s="24"/>
      <c r="Z35" s="24"/>
      <c r="AA35" s="24"/>
      <c r="AB35" s="24"/>
      <c r="AC35" s="24"/>
      <c r="AD35" s="24"/>
      <c r="AE35" s="24"/>
    </row>
    <row r="36">
      <c r="A36" s="29">
        <v>34.0</v>
      </c>
      <c r="B36" s="174">
        <v>45280.0</v>
      </c>
      <c r="C36" s="174">
        <v>45310.0</v>
      </c>
      <c r="D36" s="29">
        <v>3.81401100124583E14</v>
      </c>
      <c r="E36" s="29">
        <v>3323.0</v>
      </c>
      <c r="F36" s="184">
        <v>8.047685019E9</v>
      </c>
      <c r="G36" s="29" t="s">
        <v>1972</v>
      </c>
      <c r="H36" s="29" t="s">
        <v>1973</v>
      </c>
      <c r="I36" s="29">
        <v>7.6417529E7</v>
      </c>
      <c r="J36" s="29"/>
      <c r="K36" s="29" t="s">
        <v>119</v>
      </c>
      <c r="L36" s="29" t="s">
        <v>44</v>
      </c>
      <c r="M36" s="175">
        <v>3520.0</v>
      </c>
      <c r="N36" s="175">
        <f t="shared" ref="N36:N42" si="5">M36</f>
        <v>3520</v>
      </c>
      <c r="O36" s="29"/>
      <c r="P36" s="29" t="s">
        <v>854</v>
      </c>
      <c r="Q36" s="177" t="s">
        <v>988</v>
      </c>
      <c r="R36" s="175" t="s">
        <v>1974</v>
      </c>
      <c r="S36" s="92"/>
      <c r="T36" s="350"/>
      <c r="U36" s="356"/>
      <c r="V36" s="350"/>
      <c r="W36" s="178"/>
      <c r="X36" s="178"/>
      <c r="Y36" s="178"/>
      <c r="Z36" s="178"/>
      <c r="AA36" s="178"/>
      <c r="AB36" s="178"/>
      <c r="AC36" s="178"/>
      <c r="AD36" s="178"/>
      <c r="AE36" s="178"/>
    </row>
    <row r="37">
      <c r="A37" s="25">
        <v>35.0</v>
      </c>
      <c r="B37" s="26">
        <v>45280.0</v>
      </c>
      <c r="C37" s="26">
        <v>45290.0</v>
      </c>
      <c r="D37" s="25">
        <v>3.81401100124583E14</v>
      </c>
      <c r="E37" s="25">
        <v>3327.0</v>
      </c>
      <c r="F37" s="146">
        <v>6.28732001E9</v>
      </c>
      <c r="G37" s="146" t="s">
        <v>1975</v>
      </c>
      <c r="H37" s="146" t="s">
        <v>1975</v>
      </c>
      <c r="I37" s="146"/>
      <c r="J37" s="146"/>
      <c r="K37" s="25" t="s">
        <v>845</v>
      </c>
      <c r="L37" s="25" t="s">
        <v>44</v>
      </c>
      <c r="M37" s="105">
        <v>3523.0</v>
      </c>
      <c r="N37" s="105">
        <f t="shared" si="5"/>
        <v>3523</v>
      </c>
      <c r="O37" s="360" t="s">
        <v>1976</v>
      </c>
      <c r="P37" s="25" t="s">
        <v>854</v>
      </c>
      <c r="Q37" s="107" t="s">
        <v>1663</v>
      </c>
      <c r="R37" s="105" t="s">
        <v>1977</v>
      </c>
      <c r="S37" s="92"/>
      <c r="T37" s="350"/>
      <c r="U37" s="356"/>
      <c r="V37" s="350"/>
      <c r="W37" s="24"/>
      <c r="X37" s="24"/>
      <c r="Y37" s="24"/>
      <c r="Z37" s="24"/>
      <c r="AA37" s="24"/>
      <c r="AB37" s="24"/>
      <c r="AC37" s="24"/>
      <c r="AD37" s="24"/>
      <c r="AE37" s="24"/>
    </row>
    <row r="38">
      <c r="A38" s="25">
        <v>36.0</v>
      </c>
      <c r="B38" s="26">
        <v>45281.0</v>
      </c>
      <c r="C38" s="26">
        <v>45281.0</v>
      </c>
      <c r="D38" s="25">
        <v>3.81401100124583E14</v>
      </c>
      <c r="E38" s="25">
        <v>3328.0</v>
      </c>
      <c r="F38" s="146">
        <v>4.763179017E9</v>
      </c>
      <c r="G38" s="146" t="s">
        <v>1978</v>
      </c>
      <c r="H38" s="146" t="s">
        <v>1979</v>
      </c>
      <c r="I38" s="146">
        <v>6.7080039E7</v>
      </c>
      <c r="J38" s="298"/>
      <c r="K38" s="25" t="s">
        <v>701</v>
      </c>
      <c r="L38" s="25"/>
      <c r="M38" s="105">
        <v>175.0</v>
      </c>
      <c r="N38" s="105">
        <f t="shared" si="5"/>
        <v>175</v>
      </c>
      <c r="O38" s="25"/>
      <c r="P38" s="25" t="s">
        <v>854</v>
      </c>
      <c r="Q38" s="107" t="s">
        <v>1663</v>
      </c>
      <c r="R38" s="105" t="s">
        <v>1980</v>
      </c>
      <c r="S38" s="92"/>
      <c r="T38" s="356"/>
      <c r="U38" s="350"/>
      <c r="V38" s="350"/>
      <c r="W38" s="24"/>
      <c r="X38" s="24"/>
      <c r="Y38" s="24"/>
      <c r="Z38" s="24"/>
      <c r="AA38" s="24"/>
      <c r="AB38" s="24"/>
      <c r="AC38" s="24"/>
      <c r="AD38" s="24"/>
      <c r="AE38" s="24"/>
    </row>
    <row r="39">
      <c r="A39" s="59">
        <v>37.0</v>
      </c>
      <c r="B39" s="60">
        <v>45282.0</v>
      </c>
      <c r="C39" s="60">
        <v>45282.0</v>
      </c>
      <c r="D39" s="59">
        <v>3.81401100124583E14</v>
      </c>
      <c r="E39" s="59">
        <v>3334.0</v>
      </c>
      <c r="F39" s="59">
        <v>1058313.0</v>
      </c>
      <c r="G39" s="59" t="s">
        <v>1981</v>
      </c>
      <c r="H39" s="59" t="s">
        <v>1982</v>
      </c>
      <c r="I39" s="59"/>
      <c r="J39" s="59" t="s">
        <v>1983</v>
      </c>
      <c r="K39" s="59" t="s">
        <v>98</v>
      </c>
      <c r="L39" s="61"/>
      <c r="M39" s="165">
        <v>550.0</v>
      </c>
      <c r="N39" s="165">
        <f t="shared" si="5"/>
        <v>550</v>
      </c>
      <c r="O39" s="61"/>
      <c r="P39" s="59" t="s">
        <v>854</v>
      </c>
      <c r="Q39" s="132" t="s">
        <v>1766</v>
      </c>
      <c r="R39" s="289" t="s">
        <v>1984</v>
      </c>
      <c r="S39" s="92"/>
      <c r="T39" s="384"/>
      <c r="U39" s="385"/>
      <c r="V39" s="350"/>
      <c r="W39" s="167"/>
      <c r="X39" s="167"/>
      <c r="Y39" s="167"/>
      <c r="Z39" s="167"/>
      <c r="AA39" s="167"/>
      <c r="AB39" s="167"/>
      <c r="AC39" s="167"/>
      <c r="AD39" s="167"/>
      <c r="AE39" s="167"/>
    </row>
    <row r="40">
      <c r="A40" s="59">
        <v>38.0</v>
      </c>
      <c r="B40" s="60">
        <v>45282.0</v>
      </c>
      <c r="C40" s="60">
        <v>45283.0</v>
      </c>
      <c r="D40" s="59">
        <v>3.81401100124583E14</v>
      </c>
      <c r="E40" s="166">
        <v>3393.0</v>
      </c>
      <c r="F40" s="59">
        <v>0.0</v>
      </c>
      <c r="G40" s="166" t="s">
        <v>1985</v>
      </c>
      <c r="H40" s="166" t="s">
        <v>1985</v>
      </c>
      <c r="I40" s="59">
        <v>7.210091E7</v>
      </c>
      <c r="J40" s="207" t="s">
        <v>1986</v>
      </c>
      <c r="K40" s="59" t="s">
        <v>418</v>
      </c>
      <c r="L40" s="59"/>
      <c r="M40" s="165">
        <v>350.0</v>
      </c>
      <c r="N40" s="165">
        <f t="shared" si="5"/>
        <v>350</v>
      </c>
      <c r="O40" s="61"/>
      <c r="P40" s="59" t="s">
        <v>854</v>
      </c>
      <c r="Q40" s="132" t="s">
        <v>1766</v>
      </c>
      <c r="R40" s="165" t="s">
        <v>1987</v>
      </c>
      <c r="S40" s="92"/>
      <c r="T40" s="384"/>
      <c r="U40" s="385"/>
      <c r="V40" s="350"/>
      <c r="W40" s="167"/>
      <c r="X40" s="167"/>
      <c r="Y40" s="167"/>
      <c r="Z40" s="167"/>
      <c r="AA40" s="167"/>
      <c r="AB40" s="167"/>
      <c r="AC40" s="167"/>
      <c r="AD40" s="167"/>
      <c r="AE40" s="167"/>
    </row>
    <row r="41">
      <c r="A41" s="59">
        <v>39.0</v>
      </c>
      <c r="B41" s="60">
        <v>45283.0</v>
      </c>
      <c r="C41" s="60">
        <v>45285.0</v>
      </c>
      <c r="D41" s="59">
        <v>3.81401100124583E14</v>
      </c>
      <c r="E41" s="59">
        <v>3355.0</v>
      </c>
      <c r="F41" s="59">
        <v>9787118.0</v>
      </c>
      <c r="G41" s="59" t="s">
        <v>1988</v>
      </c>
      <c r="H41" s="59" t="s">
        <v>1988</v>
      </c>
      <c r="I41" s="59">
        <v>7.8460112E7</v>
      </c>
      <c r="J41" s="59" t="s">
        <v>1989</v>
      </c>
      <c r="K41" s="59" t="s">
        <v>418</v>
      </c>
      <c r="L41" s="59"/>
      <c r="M41" s="165">
        <f>(150*6)+200</f>
        <v>1100</v>
      </c>
      <c r="N41" s="165">
        <f t="shared" si="5"/>
        <v>1100</v>
      </c>
      <c r="O41" s="61"/>
      <c r="P41" s="59" t="s">
        <v>854</v>
      </c>
      <c r="Q41" s="132" t="s">
        <v>1766</v>
      </c>
      <c r="R41" s="165" t="s">
        <v>1990</v>
      </c>
      <c r="S41" s="92"/>
      <c r="T41" s="384"/>
      <c r="U41" s="385"/>
      <c r="V41" s="350"/>
      <c r="W41" s="167"/>
      <c r="X41" s="167"/>
      <c r="Y41" s="167"/>
      <c r="Z41" s="167"/>
      <c r="AA41" s="167"/>
      <c r="AB41" s="167"/>
      <c r="AC41" s="167"/>
      <c r="AD41" s="167"/>
      <c r="AE41" s="167"/>
    </row>
    <row r="42">
      <c r="A42" s="29">
        <v>40.0</v>
      </c>
      <c r="B42" s="174">
        <v>45283.0</v>
      </c>
      <c r="C42" s="174">
        <v>45285.0</v>
      </c>
      <c r="D42" s="29">
        <v>3.81401100124583E14</v>
      </c>
      <c r="E42" s="29">
        <v>3356.0</v>
      </c>
      <c r="F42" s="184">
        <v>5882478.0</v>
      </c>
      <c r="G42" s="184" t="s">
        <v>1991</v>
      </c>
      <c r="H42" s="184" t="s">
        <v>1991</v>
      </c>
      <c r="I42" s="184">
        <v>6.2066885E7</v>
      </c>
      <c r="J42" s="186" t="s">
        <v>1992</v>
      </c>
      <c r="K42" s="29" t="s">
        <v>418</v>
      </c>
      <c r="L42" s="29"/>
      <c r="M42" s="175">
        <v>750.0</v>
      </c>
      <c r="N42" s="175">
        <f t="shared" si="5"/>
        <v>750</v>
      </c>
      <c r="O42" s="29"/>
      <c r="P42" s="29" t="s">
        <v>854</v>
      </c>
      <c r="Q42" s="177" t="s">
        <v>988</v>
      </c>
      <c r="R42" s="175" t="s">
        <v>1993</v>
      </c>
      <c r="S42" s="92"/>
      <c r="T42" s="356"/>
      <c r="U42" s="350"/>
      <c r="V42" s="350"/>
      <c r="W42" s="178"/>
      <c r="X42" s="178"/>
      <c r="Y42" s="178"/>
      <c r="Z42" s="178"/>
      <c r="AA42" s="178"/>
      <c r="AB42" s="178"/>
      <c r="AC42" s="178"/>
      <c r="AD42" s="178"/>
      <c r="AE42" s="178"/>
    </row>
    <row r="43">
      <c r="A43" s="333">
        <v>41.0</v>
      </c>
      <c r="B43" s="334">
        <v>45284.0</v>
      </c>
      <c r="C43" s="334">
        <v>45285.0</v>
      </c>
      <c r="D43" s="333">
        <v>3.81401100124583E14</v>
      </c>
      <c r="E43" s="333">
        <v>3358.0</v>
      </c>
      <c r="F43" s="333">
        <v>5.860658013E9</v>
      </c>
      <c r="G43" s="333" t="s">
        <v>1994</v>
      </c>
      <c r="H43" s="333" t="s">
        <v>1994</v>
      </c>
      <c r="I43" s="333">
        <v>7.8486027E7</v>
      </c>
      <c r="J43" s="333" t="s">
        <v>1995</v>
      </c>
      <c r="K43" s="333" t="s">
        <v>98</v>
      </c>
      <c r="L43" s="333"/>
      <c r="M43" s="357">
        <v>550.0</v>
      </c>
      <c r="N43" s="357">
        <v>550.0</v>
      </c>
      <c r="O43" s="333"/>
      <c r="P43" s="333" t="s">
        <v>854</v>
      </c>
      <c r="Q43" s="340" t="s">
        <v>1885</v>
      </c>
      <c r="R43" s="357" t="s">
        <v>1996</v>
      </c>
      <c r="S43" s="92"/>
      <c r="T43" s="356"/>
      <c r="U43" s="350"/>
      <c r="V43" s="356"/>
      <c r="W43" s="341"/>
      <c r="X43" s="341"/>
      <c r="Y43" s="341"/>
      <c r="Z43" s="341"/>
      <c r="AA43" s="341"/>
      <c r="AB43" s="341"/>
      <c r="AC43" s="341"/>
      <c r="AD43" s="341"/>
      <c r="AE43" s="341"/>
    </row>
    <row r="44">
      <c r="A44" s="59">
        <v>42.0</v>
      </c>
      <c r="B44" s="60">
        <v>45284.0</v>
      </c>
      <c r="C44" s="60">
        <v>45285.0</v>
      </c>
      <c r="D44" s="59">
        <v>3.81401100124583E14</v>
      </c>
      <c r="E44" s="59">
        <v>3360.0</v>
      </c>
      <c r="F44" s="59">
        <v>8133990.0</v>
      </c>
      <c r="G44" s="59" t="s">
        <v>1997</v>
      </c>
      <c r="H44" s="59" t="s">
        <v>1997</v>
      </c>
      <c r="I44" s="59">
        <v>7.0930198E7</v>
      </c>
      <c r="J44" s="59" t="s">
        <v>1998</v>
      </c>
      <c r="K44" s="59" t="s">
        <v>418</v>
      </c>
      <c r="L44" s="59"/>
      <c r="M44" s="165">
        <v>450.0</v>
      </c>
      <c r="N44" s="165">
        <f t="shared" ref="N44:N65" si="6">M44</f>
        <v>450</v>
      </c>
      <c r="O44" s="61"/>
      <c r="P44" s="59" t="s">
        <v>854</v>
      </c>
      <c r="Q44" s="132" t="s">
        <v>1766</v>
      </c>
      <c r="R44" s="165" t="s">
        <v>1999</v>
      </c>
      <c r="S44" s="92"/>
      <c r="T44" s="384"/>
      <c r="U44" s="385"/>
      <c r="V44" s="350"/>
      <c r="W44" s="167"/>
      <c r="X44" s="167"/>
      <c r="Y44" s="167"/>
      <c r="Z44" s="167"/>
      <c r="AA44" s="167"/>
      <c r="AB44" s="167"/>
      <c r="AC44" s="167"/>
      <c r="AD44" s="167"/>
      <c r="AE44" s="167"/>
    </row>
    <row r="45">
      <c r="A45" s="333">
        <v>43.0</v>
      </c>
      <c r="B45" s="334">
        <v>45284.0</v>
      </c>
      <c r="C45" s="334">
        <v>45285.0</v>
      </c>
      <c r="D45" s="333">
        <v>3.81401100124583E14</v>
      </c>
      <c r="E45" s="333">
        <v>3362.0</v>
      </c>
      <c r="F45" s="336">
        <v>5399157.0</v>
      </c>
      <c r="G45" s="336" t="s">
        <v>2000</v>
      </c>
      <c r="H45" s="336" t="s">
        <v>2001</v>
      </c>
      <c r="I45" s="336">
        <v>7.2135194E7</v>
      </c>
      <c r="J45" s="386" t="s">
        <v>2002</v>
      </c>
      <c r="K45" s="333" t="s">
        <v>418</v>
      </c>
      <c r="L45" s="333"/>
      <c r="M45" s="357">
        <v>750.0</v>
      </c>
      <c r="N45" s="357">
        <f t="shared" si="6"/>
        <v>750</v>
      </c>
      <c r="O45" s="387"/>
      <c r="P45" s="333" t="s">
        <v>854</v>
      </c>
      <c r="Q45" s="340" t="s">
        <v>1885</v>
      </c>
      <c r="R45" s="357" t="s">
        <v>2003</v>
      </c>
      <c r="S45" s="92"/>
      <c r="T45" s="384"/>
      <c r="U45" s="385"/>
      <c r="V45" s="356"/>
      <c r="W45" s="341"/>
      <c r="X45" s="341"/>
      <c r="Y45" s="341"/>
      <c r="Z45" s="341"/>
      <c r="AA45" s="341"/>
      <c r="AB45" s="341"/>
      <c r="AC45" s="341"/>
      <c r="AD45" s="341"/>
      <c r="AE45" s="341"/>
    </row>
    <row r="46">
      <c r="A46" s="333">
        <v>44.0</v>
      </c>
      <c r="B46" s="334">
        <v>45285.0</v>
      </c>
      <c r="C46" s="334">
        <v>45285.0</v>
      </c>
      <c r="D46" s="333">
        <v>3.81401100124583E14</v>
      </c>
      <c r="E46" s="333">
        <v>3396.0</v>
      </c>
      <c r="F46" s="336">
        <v>8981298.0</v>
      </c>
      <c r="G46" s="336" t="s">
        <v>2004</v>
      </c>
      <c r="H46" s="336" t="s">
        <v>2004</v>
      </c>
      <c r="I46" s="336">
        <v>7.8587165E7</v>
      </c>
      <c r="J46" s="386" t="s">
        <v>2005</v>
      </c>
      <c r="K46" s="333" t="s">
        <v>701</v>
      </c>
      <c r="L46" s="333"/>
      <c r="M46" s="388">
        <v>140.0</v>
      </c>
      <c r="N46" s="357">
        <f t="shared" si="6"/>
        <v>140</v>
      </c>
      <c r="O46" s="343"/>
      <c r="P46" s="333" t="s">
        <v>854</v>
      </c>
      <c r="Q46" s="340" t="s">
        <v>1885</v>
      </c>
      <c r="R46" s="357" t="s">
        <v>2006</v>
      </c>
      <c r="S46" s="92"/>
      <c r="T46" s="389"/>
      <c r="U46" s="385"/>
      <c r="V46" s="384"/>
      <c r="W46" s="341"/>
      <c r="X46" s="341"/>
      <c r="Y46" s="341"/>
      <c r="Z46" s="341"/>
      <c r="AA46" s="341"/>
      <c r="AB46" s="341"/>
      <c r="AC46" s="341"/>
      <c r="AD46" s="341"/>
      <c r="AE46" s="341"/>
    </row>
    <row r="47">
      <c r="A47" s="59">
        <v>45.0</v>
      </c>
      <c r="B47" s="60">
        <v>45285.0</v>
      </c>
      <c r="C47" s="60">
        <v>45287.0</v>
      </c>
      <c r="D47" s="59">
        <v>3.81401100124583E14</v>
      </c>
      <c r="E47" s="59">
        <v>3395.0</v>
      </c>
      <c r="F47" s="59">
        <v>2.65420025E8</v>
      </c>
      <c r="G47" s="59" t="s">
        <v>2007</v>
      </c>
      <c r="H47" s="59" t="s">
        <v>2008</v>
      </c>
      <c r="I47" s="59">
        <v>7.6297121E7</v>
      </c>
      <c r="J47" s="59" t="s">
        <v>2009</v>
      </c>
      <c r="K47" s="59" t="s">
        <v>98</v>
      </c>
      <c r="L47" s="59" t="s">
        <v>27</v>
      </c>
      <c r="M47" s="165">
        <v>550.0</v>
      </c>
      <c r="N47" s="165">
        <f t="shared" si="6"/>
        <v>550</v>
      </c>
      <c r="O47" s="61"/>
      <c r="P47" s="59" t="s">
        <v>854</v>
      </c>
      <c r="Q47" s="132" t="s">
        <v>1766</v>
      </c>
      <c r="R47" s="165" t="s">
        <v>2010</v>
      </c>
      <c r="S47" s="92"/>
      <c r="T47" s="384"/>
      <c r="U47" s="385"/>
      <c r="V47" s="350"/>
      <c r="W47" s="167"/>
      <c r="X47" s="167"/>
      <c r="Y47" s="167"/>
      <c r="Z47" s="167"/>
      <c r="AA47" s="167"/>
      <c r="AB47" s="167"/>
      <c r="AC47" s="167"/>
      <c r="AD47" s="167"/>
      <c r="AE47" s="167"/>
    </row>
    <row r="48">
      <c r="A48" s="333">
        <v>46.0</v>
      </c>
      <c r="B48" s="334">
        <v>45285.0</v>
      </c>
      <c r="C48" s="334">
        <v>45285.0</v>
      </c>
      <c r="D48" s="333">
        <v>3.81401100124583E14</v>
      </c>
      <c r="E48" s="333">
        <v>3394.0</v>
      </c>
      <c r="F48" s="336">
        <v>6.227568011E9</v>
      </c>
      <c r="G48" s="336" t="s">
        <v>2011</v>
      </c>
      <c r="H48" s="336" t="s">
        <v>2012</v>
      </c>
      <c r="I48" s="333">
        <v>7.0091613E7</v>
      </c>
      <c r="J48" s="386" t="s">
        <v>2013</v>
      </c>
      <c r="K48" s="333" t="s">
        <v>701</v>
      </c>
      <c r="L48" s="387"/>
      <c r="M48" s="357">
        <v>210.0</v>
      </c>
      <c r="N48" s="357">
        <f t="shared" si="6"/>
        <v>210</v>
      </c>
      <c r="O48" s="387"/>
      <c r="P48" s="333" t="s">
        <v>854</v>
      </c>
      <c r="Q48" s="340" t="s">
        <v>1885</v>
      </c>
      <c r="R48" s="357" t="s">
        <v>2014</v>
      </c>
      <c r="S48" s="92"/>
      <c r="T48" s="389"/>
      <c r="U48" s="385"/>
      <c r="V48" s="356"/>
      <c r="W48" s="341"/>
      <c r="X48" s="341"/>
      <c r="Y48" s="341"/>
      <c r="Z48" s="341"/>
      <c r="AA48" s="341"/>
      <c r="AB48" s="341"/>
      <c r="AC48" s="341"/>
      <c r="AD48" s="341"/>
      <c r="AE48" s="341"/>
    </row>
    <row r="49">
      <c r="A49" s="25">
        <v>47.0</v>
      </c>
      <c r="B49" s="26">
        <v>45286.0</v>
      </c>
      <c r="C49" s="26">
        <v>45291.0</v>
      </c>
      <c r="D49" s="25">
        <v>3.81401100124583E14</v>
      </c>
      <c r="E49" s="25">
        <v>3413.0</v>
      </c>
      <c r="F49" s="146">
        <v>5363396.0</v>
      </c>
      <c r="G49" s="146" t="s">
        <v>2015</v>
      </c>
      <c r="H49" s="146" t="s">
        <v>2016</v>
      </c>
      <c r="I49" s="146">
        <v>7.669051E7</v>
      </c>
      <c r="J49" s="157" t="s">
        <v>2017</v>
      </c>
      <c r="K49" s="25" t="s">
        <v>374</v>
      </c>
      <c r="L49" s="25" t="s">
        <v>44</v>
      </c>
      <c r="M49" s="105">
        <v>1615.0</v>
      </c>
      <c r="N49" s="105">
        <f t="shared" si="6"/>
        <v>1615</v>
      </c>
      <c r="O49" s="180" t="s">
        <v>2018</v>
      </c>
      <c r="P49" s="25" t="s">
        <v>854</v>
      </c>
      <c r="Q49" s="107" t="s">
        <v>1663</v>
      </c>
      <c r="R49" s="105" t="s">
        <v>2019</v>
      </c>
      <c r="S49" s="92"/>
      <c r="T49" s="389"/>
      <c r="U49" s="390"/>
      <c r="V49" s="350"/>
      <c r="W49" s="24"/>
      <c r="X49" s="24"/>
      <c r="Y49" s="24"/>
      <c r="Z49" s="24"/>
      <c r="AA49" s="24"/>
      <c r="AB49" s="24"/>
      <c r="AC49" s="24"/>
      <c r="AD49" s="24"/>
      <c r="AE49" s="24"/>
    </row>
    <row r="50">
      <c r="A50" s="391">
        <v>48.0</v>
      </c>
      <c r="B50" s="392">
        <v>45286.0</v>
      </c>
      <c r="C50" s="392">
        <v>45288.0</v>
      </c>
      <c r="D50" s="391">
        <v>3.81401100124583E14</v>
      </c>
      <c r="E50" s="391">
        <v>3415.0</v>
      </c>
      <c r="F50" s="391">
        <v>5843395.0</v>
      </c>
      <c r="G50" s="391" t="s">
        <v>2020</v>
      </c>
      <c r="H50" s="391" t="s">
        <v>2021</v>
      </c>
      <c r="I50" s="391">
        <v>7.6602656E7</v>
      </c>
      <c r="J50" s="391" t="s">
        <v>2022</v>
      </c>
      <c r="K50" s="391" t="s">
        <v>1127</v>
      </c>
      <c r="L50" s="391" t="s">
        <v>44</v>
      </c>
      <c r="M50" s="393">
        <v>1200.0</v>
      </c>
      <c r="N50" s="393">
        <f t="shared" si="6"/>
        <v>1200</v>
      </c>
      <c r="O50" s="394" t="s">
        <v>2023</v>
      </c>
      <c r="P50" s="391" t="s">
        <v>854</v>
      </c>
      <c r="Q50" s="395" t="s">
        <v>1943</v>
      </c>
      <c r="R50" s="393" t="s">
        <v>2024</v>
      </c>
      <c r="S50" s="92"/>
      <c r="T50" s="396"/>
      <c r="U50" s="390"/>
      <c r="V50" s="396"/>
      <c r="W50" s="397"/>
      <c r="X50" s="397"/>
      <c r="Y50" s="397"/>
      <c r="Z50" s="397"/>
      <c r="AA50" s="397"/>
      <c r="AB50" s="397"/>
      <c r="AC50" s="397"/>
      <c r="AD50" s="397"/>
      <c r="AE50" s="397"/>
    </row>
    <row r="51">
      <c r="A51" s="391">
        <v>49.0</v>
      </c>
      <c r="B51" s="392">
        <v>45286.0</v>
      </c>
      <c r="C51" s="392">
        <v>45311.0</v>
      </c>
      <c r="D51" s="391">
        <v>3.81401100124583E14</v>
      </c>
      <c r="E51" s="391">
        <v>3414.0</v>
      </c>
      <c r="F51" s="391">
        <v>6483455.0</v>
      </c>
      <c r="G51" s="391" t="s">
        <v>2025</v>
      </c>
      <c r="H51" s="391" t="s">
        <v>2026</v>
      </c>
      <c r="I51" s="391">
        <v>7.6487254E7</v>
      </c>
      <c r="J51" s="391" t="s">
        <v>2027</v>
      </c>
      <c r="K51" s="391" t="s">
        <v>305</v>
      </c>
      <c r="L51" s="391" t="s">
        <v>27</v>
      </c>
      <c r="M51" s="393">
        <v>305.0</v>
      </c>
      <c r="N51" s="393">
        <f t="shared" si="6"/>
        <v>305</v>
      </c>
      <c r="O51" s="394" t="s">
        <v>2028</v>
      </c>
      <c r="P51" s="391" t="s">
        <v>854</v>
      </c>
      <c r="Q51" s="395" t="s">
        <v>2029</v>
      </c>
      <c r="R51" s="393" t="s">
        <v>2030</v>
      </c>
      <c r="S51" s="92"/>
      <c r="T51" s="396"/>
      <c r="U51" s="390"/>
      <c r="V51" s="390"/>
      <c r="W51" s="397"/>
      <c r="X51" s="397"/>
      <c r="Y51" s="397"/>
      <c r="Z51" s="397"/>
      <c r="AA51" s="397"/>
      <c r="AB51" s="397"/>
      <c r="AC51" s="397"/>
      <c r="AD51" s="397"/>
      <c r="AE51" s="397"/>
    </row>
    <row r="52">
      <c r="A52" s="29">
        <v>50.0</v>
      </c>
      <c r="B52" s="174">
        <v>45286.0</v>
      </c>
      <c r="C52" s="174">
        <v>45292.0</v>
      </c>
      <c r="D52" s="29">
        <v>3.81401100124583E14</v>
      </c>
      <c r="E52" s="29">
        <v>3416.0</v>
      </c>
      <c r="F52" s="29">
        <v>5926474.0</v>
      </c>
      <c r="G52" s="29" t="s">
        <v>2031</v>
      </c>
      <c r="H52" s="29" t="s">
        <v>2031</v>
      </c>
      <c r="I52" s="29">
        <v>6.5513147E7</v>
      </c>
      <c r="J52" s="29" t="s">
        <v>2032</v>
      </c>
      <c r="K52" s="29" t="s">
        <v>418</v>
      </c>
      <c r="L52" s="216"/>
      <c r="M52" s="175">
        <v>250.0</v>
      </c>
      <c r="N52" s="175">
        <f t="shared" si="6"/>
        <v>250</v>
      </c>
      <c r="O52" s="216"/>
      <c r="P52" s="29" t="s">
        <v>854</v>
      </c>
      <c r="Q52" s="177" t="s">
        <v>988</v>
      </c>
      <c r="R52" s="175" t="s">
        <v>2033</v>
      </c>
      <c r="S52" s="92"/>
      <c r="T52" s="396"/>
      <c r="U52" s="396"/>
      <c r="V52" s="396"/>
      <c r="W52" s="178"/>
      <c r="X52" s="178"/>
      <c r="Y52" s="178"/>
      <c r="Z52" s="178"/>
      <c r="AA52" s="178"/>
      <c r="AB52" s="178"/>
      <c r="AC52" s="178"/>
      <c r="AD52" s="178"/>
      <c r="AE52" s="178"/>
    </row>
    <row r="53">
      <c r="A53" s="391">
        <v>51.0</v>
      </c>
      <c r="B53" s="392">
        <v>45288.0</v>
      </c>
      <c r="C53" s="392">
        <v>45288.0</v>
      </c>
      <c r="D53" s="391">
        <v>3.81401100124583E14</v>
      </c>
      <c r="E53" s="391">
        <v>3458.0</v>
      </c>
      <c r="F53" s="391">
        <v>5843395.0</v>
      </c>
      <c r="G53" s="391" t="s">
        <v>2020</v>
      </c>
      <c r="H53" s="391" t="s">
        <v>2021</v>
      </c>
      <c r="I53" s="391">
        <v>7.6602656E7</v>
      </c>
      <c r="J53" s="391" t="s">
        <v>2022</v>
      </c>
      <c r="K53" s="391" t="s">
        <v>1127</v>
      </c>
      <c r="L53" s="391" t="s">
        <v>44</v>
      </c>
      <c r="M53" s="393">
        <v>1150.0</v>
      </c>
      <c r="N53" s="393">
        <f t="shared" si="6"/>
        <v>1150</v>
      </c>
      <c r="O53" s="391" t="s">
        <v>2034</v>
      </c>
      <c r="P53" s="391" t="s">
        <v>854</v>
      </c>
      <c r="Q53" s="395" t="s">
        <v>1663</v>
      </c>
      <c r="R53" s="393" t="s">
        <v>2035</v>
      </c>
      <c r="S53" s="92"/>
      <c r="T53" s="396"/>
      <c r="U53" s="396"/>
      <c r="V53" s="396"/>
      <c r="W53" s="397"/>
      <c r="X53" s="397"/>
      <c r="Y53" s="397"/>
      <c r="Z53" s="397"/>
      <c r="AA53" s="397"/>
      <c r="AB53" s="397"/>
      <c r="AC53" s="397"/>
      <c r="AD53" s="397"/>
      <c r="AE53" s="397"/>
    </row>
    <row r="54">
      <c r="A54" s="29">
        <v>52.0</v>
      </c>
      <c r="B54" s="174">
        <v>45288.0</v>
      </c>
      <c r="C54" s="174">
        <v>45292.0</v>
      </c>
      <c r="D54" s="29">
        <v>3.81401100124583E14</v>
      </c>
      <c r="E54" s="29">
        <v>3457.0</v>
      </c>
      <c r="F54" s="29">
        <v>3852354.0</v>
      </c>
      <c r="G54" s="29" t="s">
        <v>2036</v>
      </c>
      <c r="H54" s="29" t="s">
        <v>2036</v>
      </c>
      <c r="I54" s="29">
        <v>6.8787138E7</v>
      </c>
      <c r="J54" s="29" t="s">
        <v>2037</v>
      </c>
      <c r="K54" s="29" t="s">
        <v>418</v>
      </c>
      <c r="L54" s="216"/>
      <c r="M54" s="175">
        <v>300.0</v>
      </c>
      <c r="N54" s="175">
        <f t="shared" si="6"/>
        <v>300</v>
      </c>
      <c r="O54" s="216"/>
      <c r="P54" s="29" t="s">
        <v>854</v>
      </c>
      <c r="Q54" s="177" t="s">
        <v>988</v>
      </c>
      <c r="R54" s="175" t="s">
        <v>2038</v>
      </c>
      <c r="S54" s="92"/>
      <c r="T54" s="396"/>
      <c r="U54" s="396"/>
      <c r="V54" s="396"/>
      <c r="W54" s="178"/>
      <c r="X54" s="178"/>
      <c r="Y54" s="178"/>
      <c r="Z54" s="178"/>
      <c r="AA54" s="178"/>
      <c r="AB54" s="178"/>
      <c r="AC54" s="178"/>
      <c r="AD54" s="178"/>
      <c r="AE54" s="178"/>
    </row>
    <row r="55">
      <c r="A55" s="25">
        <v>53.0</v>
      </c>
      <c r="B55" s="26">
        <v>45288.0</v>
      </c>
      <c r="C55" s="26">
        <v>45288.0</v>
      </c>
      <c r="D55" s="25">
        <v>3.81401100124583E14</v>
      </c>
      <c r="E55" s="25">
        <v>3471.0</v>
      </c>
      <c r="F55" s="25">
        <v>3218464.0</v>
      </c>
      <c r="G55" s="25" t="s">
        <v>2039</v>
      </c>
      <c r="H55" s="25" t="s">
        <v>2039</v>
      </c>
      <c r="I55" s="25">
        <v>7.5011179E7</v>
      </c>
      <c r="J55" s="25"/>
      <c r="K55" s="25" t="s">
        <v>845</v>
      </c>
      <c r="L55" s="25" t="s">
        <v>44</v>
      </c>
      <c r="M55" s="105">
        <f>1900+1380</f>
        <v>3280</v>
      </c>
      <c r="N55" s="105">
        <f t="shared" si="6"/>
        <v>3280</v>
      </c>
      <c r="O55" s="379" t="s">
        <v>2040</v>
      </c>
      <c r="P55" s="25" t="s">
        <v>854</v>
      </c>
      <c r="Q55" s="107" t="s">
        <v>1663</v>
      </c>
      <c r="R55" s="105" t="s">
        <v>2041</v>
      </c>
      <c r="S55" s="92"/>
      <c r="T55" s="396"/>
      <c r="U55" s="390"/>
      <c r="V55" s="396"/>
      <c r="W55" s="24"/>
      <c r="X55" s="24"/>
      <c r="Y55" s="24"/>
      <c r="Z55" s="24"/>
      <c r="AA55" s="24"/>
      <c r="AB55" s="24"/>
      <c r="AC55" s="24"/>
      <c r="AD55" s="24"/>
      <c r="AE55" s="24"/>
    </row>
    <row r="56">
      <c r="A56" s="333">
        <v>54.0</v>
      </c>
      <c r="B56" s="334">
        <v>45288.0</v>
      </c>
      <c r="C56" s="334">
        <v>45262.0</v>
      </c>
      <c r="D56" s="333">
        <v>3.81401100124583E14</v>
      </c>
      <c r="E56" s="333">
        <v>3474.0</v>
      </c>
      <c r="F56" s="333">
        <v>7876902.0</v>
      </c>
      <c r="G56" s="333" t="s">
        <v>2042</v>
      </c>
      <c r="H56" s="333" t="s">
        <v>2043</v>
      </c>
      <c r="I56" s="333">
        <v>7.5491446E7</v>
      </c>
      <c r="J56" s="387"/>
      <c r="K56" s="333" t="s">
        <v>1127</v>
      </c>
      <c r="L56" s="333" t="s">
        <v>44</v>
      </c>
      <c r="M56" s="357">
        <v>2350.0</v>
      </c>
      <c r="N56" s="357">
        <f t="shared" si="6"/>
        <v>2350</v>
      </c>
      <c r="O56" s="387"/>
      <c r="P56" s="333" t="s">
        <v>854</v>
      </c>
      <c r="Q56" s="340" t="s">
        <v>1885</v>
      </c>
      <c r="R56" s="357" t="s">
        <v>2044</v>
      </c>
      <c r="S56" s="92"/>
      <c r="T56" s="390"/>
      <c r="U56" s="390"/>
      <c r="V56" s="390"/>
      <c r="W56" s="341"/>
      <c r="X56" s="341"/>
      <c r="Y56" s="341"/>
      <c r="Z56" s="341"/>
      <c r="AA56" s="341"/>
      <c r="AB56" s="341"/>
      <c r="AC56" s="341"/>
      <c r="AD56" s="341"/>
      <c r="AE56" s="341"/>
    </row>
    <row r="57">
      <c r="A57" s="25">
        <v>55.0</v>
      </c>
      <c r="B57" s="26">
        <v>45288.0</v>
      </c>
      <c r="C57" s="26">
        <v>45261.0</v>
      </c>
      <c r="D57" s="25">
        <v>3.81401100124583E14</v>
      </c>
      <c r="E57" s="25">
        <v>3477.0</v>
      </c>
      <c r="F57" s="25">
        <v>7747208.0</v>
      </c>
      <c r="G57" s="25" t="s">
        <v>2045</v>
      </c>
      <c r="H57" s="25" t="s">
        <v>2045</v>
      </c>
      <c r="I57" s="25">
        <v>7.6670103E7</v>
      </c>
      <c r="J57" s="25"/>
      <c r="K57" s="25" t="s">
        <v>418</v>
      </c>
      <c r="L57" s="25"/>
      <c r="M57" s="105">
        <v>450.0</v>
      </c>
      <c r="N57" s="105">
        <f t="shared" si="6"/>
        <v>450</v>
      </c>
      <c r="O57" s="27"/>
      <c r="P57" s="25" t="s">
        <v>854</v>
      </c>
      <c r="Q57" s="107" t="s">
        <v>1663</v>
      </c>
      <c r="R57" s="105" t="s">
        <v>2046</v>
      </c>
      <c r="S57" s="92"/>
      <c r="T57" s="390"/>
      <c r="U57" s="390"/>
      <c r="V57" s="396"/>
      <c r="W57" s="24"/>
      <c r="X57" s="24"/>
      <c r="Y57" s="24"/>
      <c r="Z57" s="24"/>
      <c r="AA57" s="24"/>
      <c r="AB57" s="24"/>
      <c r="AC57" s="24"/>
      <c r="AD57" s="24"/>
      <c r="AE57" s="24"/>
    </row>
    <row r="58">
      <c r="A58" s="59">
        <v>56.0</v>
      </c>
      <c r="B58" s="60">
        <v>45288.0</v>
      </c>
      <c r="C58" s="60">
        <v>45291.0</v>
      </c>
      <c r="D58" s="59">
        <v>3.81401100124583E14</v>
      </c>
      <c r="E58" s="59">
        <v>3480.0</v>
      </c>
      <c r="F58" s="59">
        <v>6.2121396E7</v>
      </c>
      <c r="G58" s="59" t="s">
        <v>2047</v>
      </c>
      <c r="H58" s="59" t="s">
        <v>2047</v>
      </c>
      <c r="I58" s="59">
        <v>6.2121396E7</v>
      </c>
      <c r="J58" s="61"/>
      <c r="K58" s="59" t="s">
        <v>418</v>
      </c>
      <c r="L58" s="61"/>
      <c r="M58" s="165">
        <v>260.0</v>
      </c>
      <c r="N58" s="165">
        <f t="shared" si="6"/>
        <v>260</v>
      </c>
      <c r="O58" s="61"/>
      <c r="P58" s="59" t="s">
        <v>854</v>
      </c>
      <c r="Q58" s="132" t="s">
        <v>1766</v>
      </c>
      <c r="R58" s="165" t="s">
        <v>2048</v>
      </c>
      <c r="S58" s="92"/>
      <c r="T58" s="390"/>
      <c r="U58" s="396"/>
      <c r="V58" s="396"/>
      <c r="W58" s="167"/>
      <c r="X58" s="167"/>
      <c r="Y58" s="167"/>
      <c r="Z58" s="167"/>
      <c r="AA58" s="167"/>
      <c r="AB58" s="167"/>
      <c r="AC58" s="167"/>
      <c r="AD58" s="167"/>
      <c r="AE58" s="167"/>
    </row>
    <row r="59">
      <c r="A59" s="59">
        <v>57.0</v>
      </c>
      <c r="B59" s="60">
        <v>45288.0</v>
      </c>
      <c r="C59" s="60">
        <v>45288.0</v>
      </c>
      <c r="D59" s="59">
        <v>3.81401100124583E14</v>
      </c>
      <c r="E59" s="59">
        <v>3478.0</v>
      </c>
      <c r="F59" s="59">
        <v>7740521.0</v>
      </c>
      <c r="G59" s="59" t="s">
        <v>1957</v>
      </c>
      <c r="H59" s="59" t="s">
        <v>1958</v>
      </c>
      <c r="I59" s="59">
        <v>7.8577848E7</v>
      </c>
      <c r="J59" s="59" t="s">
        <v>1959</v>
      </c>
      <c r="K59" s="59" t="s">
        <v>1449</v>
      </c>
      <c r="L59" s="61"/>
      <c r="M59" s="165">
        <v>425.0</v>
      </c>
      <c r="N59" s="165">
        <f t="shared" si="6"/>
        <v>425</v>
      </c>
      <c r="O59" s="61"/>
      <c r="P59" s="59" t="s">
        <v>1203</v>
      </c>
      <c r="Q59" s="132" t="s">
        <v>1766</v>
      </c>
      <c r="R59" s="165" t="s">
        <v>2049</v>
      </c>
      <c r="S59" s="92"/>
      <c r="T59" s="390"/>
      <c r="U59" s="396"/>
      <c r="V59" s="396"/>
      <c r="W59" s="167"/>
      <c r="X59" s="167"/>
      <c r="Y59" s="167"/>
      <c r="Z59" s="167"/>
      <c r="AA59" s="167"/>
      <c r="AB59" s="167"/>
      <c r="AC59" s="167"/>
      <c r="AD59" s="167"/>
      <c r="AE59" s="167"/>
    </row>
    <row r="60">
      <c r="A60" s="105">
        <v>58.0</v>
      </c>
      <c r="B60" s="104">
        <v>45288.0</v>
      </c>
      <c r="C60" s="104">
        <v>45656.0</v>
      </c>
      <c r="D60" s="105">
        <v>3.81401100124583E14</v>
      </c>
      <c r="E60" s="105">
        <v>3479.0</v>
      </c>
      <c r="F60" s="105">
        <v>1585099.0</v>
      </c>
      <c r="G60" s="105" t="s">
        <v>2050</v>
      </c>
      <c r="H60" s="105" t="s">
        <v>2051</v>
      </c>
      <c r="I60" s="105">
        <v>7.8000118E7</v>
      </c>
      <c r="J60" s="105"/>
      <c r="K60" s="105" t="s">
        <v>779</v>
      </c>
      <c r="L60" s="106"/>
      <c r="M60" s="105">
        <v>1050.0</v>
      </c>
      <c r="N60" s="105">
        <f t="shared" si="6"/>
        <v>1050</v>
      </c>
      <c r="O60" s="106"/>
      <c r="P60" s="105" t="s">
        <v>1203</v>
      </c>
      <c r="Q60" s="107" t="s">
        <v>1663</v>
      </c>
      <c r="R60" s="105" t="s">
        <v>2052</v>
      </c>
      <c r="S60" s="384"/>
      <c r="T60" s="396"/>
      <c r="U60" s="390"/>
      <c r="V60" s="396"/>
      <c r="W60" s="398"/>
      <c r="X60" s="398"/>
      <c r="Y60" s="398"/>
      <c r="Z60" s="398"/>
      <c r="AA60" s="398"/>
      <c r="AB60" s="398"/>
      <c r="AC60" s="398"/>
      <c r="AD60" s="398"/>
      <c r="AE60" s="398"/>
    </row>
    <row r="61">
      <c r="A61" s="59">
        <v>60.0</v>
      </c>
      <c r="B61" s="60">
        <v>45289.0</v>
      </c>
      <c r="C61" s="60">
        <v>45292.0</v>
      </c>
      <c r="D61" s="59">
        <v>3.81401100124583E14</v>
      </c>
      <c r="E61" s="59">
        <v>3492.0</v>
      </c>
      <c r="F61" s="166">
        <v>1.1396142013E10</v>
      </c>
      <c r="G61" s="399" t="s">
        <v>2053</v>
      </c>
      <c r="H61" s="59" t="s">
        <v>2053</v>
      </c>
      <c r="I61" s="59">
        <v>7.2110701E7</v>
      </c>
      <c r="J61" s="59" t="s">
        <v>2054</v>
      </c>
      <c r="K61" s="59" t="s">
        <v>418</v>
      </c>
      <c r="L61" s="61"/>
      <c r="M61" s="165">
        <v>750.0</v>
      </c>
      <c r="N61" s="165">
        <f t="shared" si="6"/>
        <v>750</v>
      </c>
      <c r="O61" s="61"/>
      <c r="P61" s="59" t="s">
        <v>854</v>
      </c>
      <c r="Q61" s="132" t="s">
        <v>1766</v>
      </c>
      <c r="R61" s="165" t="s">
        <v>2055</v>
      </c>
      <c r="S61" s="92"/>
      <c r="T61" s="390"/>
      <c r="U61" s="396"/>
      <c r="V61" s="396"/>
      <c r="W61" s="167"/>
      <c r="X61" s="167"/>
      <c r="Y61" s="167"/>
      <c r="Z61" s="167"/>
      <c r="AA61" s="167"/>
      <c r="AB61" s="167"/>
      <c r="AC61" s="167"/>
      <c r="AD61" s="167"/>
      <c r="AE61" s="167"/>
    </row>
    <row r="62">
      <c r="A62" s="25">
        <v>59.0</v>
      </c>
      <c r="B62" s="26">
        <v>45289.0</v>
      </c>
      <c r="C62" s="26">
        <v>45290.0</v>
      </c>
      <c r="D62" s="25">
        <v>3.81401100124583E14</v>
      </c>
      <c r="E62" s="25">
        <v>3493.0</v>
      </c>
      <c r="F62" s="146">
        <v>8222432.0</v>
      </c>
      <c r="G62" s="400" t="s">
        <v>2056</v>
      </c>
      <c r="H62" s="146" t="s">
        <v>2057</v>
      </c>
      <c r="I62" s="146">
        <v>6.9190814E7</v>
      </c>
      <c r="J62" s="27"/>
      <c r="K62" s="25" t="s">
        <v>418</v>
      </c>
      <c r="L62" s="27"/>
      <c r="M62" s="105">
        <v>390.0</v>
      </c>
      <c r="N62" s="105">
        <f t="shared" si="6"/>
        <v>390</v>
      </c>
      <c r="O62" s="27"/>
      <c r="P62" s="25" t="s">
        <v>854</v>
      </c>
      <c r="Q62" s="107" t="s">
        <v>1885</v>
      </c>
      <c r="R62" s="105" t="s">
        <v>2058</v>
      </c>
      <c r="S62" s="92"/>
      <c r="T62" s="396"/>
      <c r="U62" s="396"/>
      <c r="V62" s="390"/>
      <c r="W62" s="24"/>
      <c r="X62" s="24"/>
      <c r="Y62" s="24"/>
      <c r="Z62" s="24"/>
      <c r="AA62" s="24"/>
      <c r="AB62" s="24"/>
      <c r="AC62" s="24"/>
      <c r="AD62" s="24"/>
      <c r="AE62" s="24"/>
    </row>
    <row r="63">
      <c r="A63" s="401">
        <v>61.0</v>
      </c>
      <c r="B63" s="402">
        <v>45289.0</v>
      </c>
      <c r="C63" s="402">
        <v>45297.0</v>
      </c>
      <c r="D63" s="401">
        <v>3.81401100124583E14</v>
      </c>
      <c r="E63" s="401">
        <v>3494.0</v>
      </c>
      <c r="F63" s="401"/>
      <c r="G63" s="401" t="s">
        <v>2059</v>
      </c>
      <c r="H63" s="401" t="s">
        <v>2060</v>
      </c>
      <c r="I63" s="401">
        <v>7.9960698E7</v>
      </c>
      <c r="J63" s="401"/>
      <c r="K63" s="401" t="s">
        <v>119</v>
      </c>
      <c r="L63" s="118"/>
      <c r="M63" s="403">
        <v>3520.0</v>
      </c>
      <c r="N63" s="403">
        <f t="shared" si="6"/>
        <v>3520</v>
      </c>
      <c r="O63" s="404" t="s">
        <v>2061</v>
      </c>
      <c r="P63" s="401" t="s">
        <v>854</v>
      </c>
      <c r="Q63" s="405" t="s">
        <v>2029</v>
      </c>
      <c r="R63" s="403" t="s">
        <v>2062</v>
      </c>
      <c r="S63" s="92"/>
      <c r="T63" s="406"/>
      <c r="U63" s="384"/>
      <c r="V63" s="384"/>
      <c r="W63" s="407"/>
      <c r="X63" s="408"/>
      <c r="Y63" s="408"/>
      <c r="Z63" s="408"/>
      <c r="AA63" s="408"/>
      <c r="AB63" s="408"/>
      <c r="AC63" s="408"/>
      <c r="AD63" s="408"/>
      <c r="AE63" s="408"/>
    </row>
    <row r="64">
      <c r="A64" s="25">
        <v>62.0</v>
      </c>
      <c r="B64" s="26">
        <v>45264.0</v>
      </c>
      <c r="C64" s="26">
        <v>45269.0</v>
      </c>
      <c r="D64" s="25">
        <v>3.81401100124583E14</v>
      </c>
      <c r="E64" s="25">
        <v>3497.0</v>
      </c>
      <c r="F64" s="25">
        <v>2.9773202E8</v>
      </c>
      <c r="G64" s="25" t="s">
        <v>1897</v>
      </c>
      <c r="H64" s="25" t="s">
        <v>1897</v>
      </c>
      <c r="I64" s="25">
        <v>7.1348201E7</v>
      </c>
      <c r="J64" s="25" t="s">
        <v>1898</v>
      </c>
      <c r="K64" s="25" t="s">
        <v>89</v>
      </c>
      <c r="L64" s="25"/>
      <c r="M64" s="105">
        <v>1470.0</v>
      </c>
      <c r="N64" s="105">
        <f t="shared" si="6"/>
        <v>1470</v>
      </c>
      <c r="O64" s="25" t="s">
        <v>2063</v>
      </c>
      <c r="P64" s="25" t="s">
        <v>854</v>
      </c>
      <c r="Q64" s="107" t="s">
        <v>1663</v>
      </c>
      <c r="R64" s="105" t="s">
        <v>2064</v>
      </c>
      <c r="S64" s="92"/>
      <c r="T64" s="389"/>
      <c r="U64" s="356"/>
      <c r="V64" s="350"/>
      <c r="W64" s="24"/>
      <c r="X64" s="24"/>
      <c r="Y64" s="24"/>
      <c r="Z64" s="24"/>
      <c r="AA64" s="24"/>
      <c r="AB64" s="24"/>
      <c r="AC64" s="24"/>
      <c r="AD64" s="24"/>
      <c r="AE64" s="24"/>
    </row>
    <row r="65">
      <c r="A65" s="333">
        <v>63.0</v>
      </c>
      <c r="B65" s="334">
        <v>45289.0</v>
      </c>
      <c r="C65" s="334">
        <v>45290.0</v>
      </c>
      <c r="D65" s="333">
        <v>3.81401100124583E14</v>
      </c>
      <c r="E65" s="333">
        <v>3503.0</v>
      </c>
      <c r="F65" s="333">
        <v>0.0</v>
      </c>
      <c r="G65" s="333" t="s">
        <v>2065</v>
      </c>
      <c r="H65" s="333" t="s">
        <v>2065</v>
      </c>
      <c r="I65" s="333">
        <v>7.9897352E7</v>
      </c>
      <c r="J65" s="333" t="s">
        <v>2066</v>
      </c>
      <c r="K65" s="333" t="s">
        <v>418</v>
      </c>
      <c r="L65" s="387"/>
      <c r="M65" s="357">
        <v>260.0</v>
      </c>
      <c r="N65" s="357">
        <f t="shared" si="6"/>
        <v>260</v>
      </c>
      <c r="O65" s="387"/>
      <c r="P65" s="333" t="s">
        <v>854</v>
      </c>
      <c r="Q65" s="340" t="s">
        <v>1885</v>
      </c>
      <c r="R65" s="357" t="s">
        <v>2067</v>
      </c>
      <c r="S65" s="92"/>
      <c r="T65" s="389"/>
      <c r="U65" s="350"/>
      <c r="V65" s="384"/>
      <c r="W65" s="341"/>
      <c r="X65" s="341"/>
      <c r="Y65" s="341"/>
      <c r="Z65" s="341"/>
      <c r="AA65" s="341"/>
      <c r="AB65" s="341"/>
      <c r="AC65" s="341"/>
      <c r="AD65" s="341"/>
      <c r="AE65" s="341"/>
    </row>
    <row r="66">
      <c r="A66" s="25">
        <v>64.0</v>
      </c>
      <c r="B66" s="26">
        <v>45289.0</v>
      </c>
      <c r="C66" s="26">
        <v>45290.0</v>
      </c>
      <c r="D66" s="25">
        <v>3.81401100124583E14</v>
      </c>
      <c r="E66" s="25">
        <v>3504.0</v>
      </c>
      <c r="F66" s="25">
        <v>1.506824016E9</v>
      </c>
      <c r="G66" s="25" t="s">
        <v>1963</v>
      </c>
      <c r="H66" s="25" t="s">
        <v>1964</v>
      </c>
      <c r="I66" s="25" t="s">
        <v>1965</v>
      </c>
      <c r="J66" s="25" t="s">
        <v>1966</v>
      </c>
      <c r="K66" s="25" t="s">
        <v>98</v>
      </c>
      <c r="L66" s="25" t="s">
        <v>44</v>
      </c>
      <c r="M66" s="105">
        <v>1320.0</v>
      </c>
      <c r="N66" s="105">
        <v>1320.0</v>
      </c>
      <c r="O66" s="379" t="s">
        <v>2068</v>
      </c>
      <c r="P66" s="25" t="s">
        <v>854</v>
      </c>
      <c r="Q66" s="107" t="s">
        <v>1663</v>
      </c>
      <c r="R66" s="105" t="s">
        <v>1968</v>
      </c>
      <c r="S66" s="92"/>
      <c r="T66" s="389"/>
      <c r="U66" s="384"/>
      <c r="V66" s="350"/>
      <c r="W66" s="24"/>
      <c r="X66" s="24"/>
      <c r="Y66" s="24"/>
      <c r="Z66" s="24"/>
      <c r="AA66" s="24"/>
      <c r="AB66" s="24"/>
      <c r="AC66" s="24"/>
      <c r="AD66" s="24"/>
      <c r="AE66" s="24"/>
    </row>
    <row r="67">
      <c r="A67" s="333">
        <v>65.0</v>
      </c>
      <c r="B67" s="334">
        <v>45289.0</v>
      </c>
      <c r="C67" s="334">
        <v>45290.0</v>
      </c>
      <c r="D67" s="333">
        <v>3.81401100124583E14</v>
      </c>
      <c r="E67" s="333">
        <v>3505.0</v>
      </c>
      <c r="F67" s="336">
        <v>6241688.0</v>
      </c>
      <c r="G67" s="336" t="s">
        <v>2069</v>
      </c>
      <c r="H67" s="336" t="s">
        <v>2070</v>
      </c>
      <c r="I67" s="336">
        <v>7.5065604E7</v>
      </c>
      <c r="J67" s="333"/>
      <c r="K67" s="333" t="s">
        <v>418</v>
      </c>
      <c r="L67" s="387"/>
      <c r="M67" s="357">
        <v>390.0</v>
      </c>
      <c r="N67" s="357">
        <f t="shared" ref="N67:N73" si="7">M67</f>
        <v>390</v>
      </c>
      <c r="O67" s="387"/>
      <c r="P67" s="333" t="s">
        <v>854</v>
      </c>
      <c r="Q67" s="340" t="s">
        <v>1885</v>
      </c>
      <c r="R67" s="357" t="s">
        <v>2071</v>
      </c>
      <c r="S67" s="92"/>
      <c r="T67" s="389"/>
      <c r="U67" s="350"/>
      <c r="V67" s="356"/>
      <c r="W67" s="341"/>
      <c r="X67" s="341"/>
      <c r="Y67" s="341"/>
      <c r="Z67" s="341"/>
      <c r="AA67" s="341"/>
      <c r="AB67" s="341"/>
      <c r="AC67" s="341"/>
      <c r="AD67" s="341"/>
      <c r="AE67" s="341"/>
    </row>
    <row r="68">
      <c r="A68" s="59">
        <v>66.0</v>
      </c>
      <c r="B68" s="60">
        <v>45289.0</v>
      </c>
      <c r="C68" s="60">
        <v>45290.0</v>
      </c>
      <c r="D68" s="59">
        <v>3.81401100124583E14</v>
      </c>
      <c r="E68" s="59">
        <v>3506.0</v>
      </c>
      <c r="F68" s="166">
        <v>3.748428016E9</v>
      </c>
      <c r="G68" s="59" t="s">
        <v>2072</v>
      </c>
      <c r="H68" s="59" t="s">
        <v>2073</v>
      </c>
      <c r="I68" s="166">
        <v>7.6957778E7</v>
      </c>
      <c r="J68" s="250" t="s">
        <v>2074</v>
      </c>
      <c r="K68" s="59" t="s">
        <v>418</v>
      </c>
      <c r="L68" s="61"/>
      <c r="M68" s="165">
        <v>1040.0</v>
      </c>
      <c r="N68" s="165">
        <f t="shared" si="7"/>
        <v>1040</v>
      </c>
      <c r="O68" s="61"/>
      <c r="P68" s="59" t="s">
        <v>854</v>
      </c>
      <c r="Q68" s="132" t="s">
        <v>1766</v>
      </c>
      <c r="R68" s="165" t="s">
        <v>2075</v>
      </c>
      <c r="S68" s="92"/>
      <c r="T68" s="406"/>
      <c r="U68" s="350"/>
      <c r="V68" s="350"/>
      <c r="W68" s="167"/>
      <c r="X68" s="167"/>
      <c r="Y68" s="167"/>
      <c r="Z68" s="167"/>
      <c r="AA68" s="167"/>
      <c r="AB68" s="167"/>
      <c r="AC68" s="167"/>
      <c r="AD68" s="167"/>
      <c r="AE68" s="167"/>
    </row>
    <row r="69">
      <c r="A69" s="29">
        <v>67.0</v>
      </c>
      <c r="B69" s="174">
        <v>45290.0</v>
      </c>
      <c r="C69" s="174">
        <v>45300.0</v>
      </c>
      <c r="D69" s="29">
        <v>3.81401100124583E14</v>
      </c>
      <c r="E69" s="29">
        <v>3515.0</v>
      </c>
      <c r="F69" s="29">
        <v>5160733.0</v>
      </c>
      <c r="G69" s="29" t="s">
        <v>2076</v>
      </c>
      <c r="H69" s="29" t="s">
        <v>2077</v>
      </c>
      <c r="I69" s="29" t="s">
        <v>2078</v>
      </c>
      <c r="J69" s="29"/>
      <c r="K69" s="29" t="s">
        <v>89</v>
      </c>
      <c r="L69" s="216"/>
      <c r="M69" s="175">
        <v>2000.0</v>
      </c>
      <c r="N69" s="175">
        <f t="shared" si="7"/>
        <v>2000</v>
      </c>
      <c r="O69" s="176" t="s">
        <v>2079</v>
      </c>
      <c r="P69" s="29" t="s">
        <v>854</v>
      </c>
      <c r="Q69" s="177" t="s">
        <v>988</v>
      </c>
      <c r="R69" s="175" t="s">
        <v>2080</v>
      </c>
      <c r="S69" s="92"/>
      <c r="T69" s="389"/>
      <c r="U69" s="350"/>
      <c r="V69" s="350"/>
      <c r="W69" s="178"/>
      <c r="X69" s="178"/>
      <c r="Y69" s="178"/>
      <c r="Z69" s="178"/>
      <c r="AA69" s="178"/>
      <c r="AB69" s="178"/>
      <c r="AC69" s="178"/>
      <c r="AD69" s="178"/>
      <c r="AE69" s="178"/>
    </row>
    <row r="70">
      <c r="A70" s="333">
        <v>68.0</v>
      </c>
      <c r="B70" s="334">
        <v>45291.0</v>
      </c>
      <c r="C70" s="334">
        <v>45293.0</v>
      </c>
      <c r="D70" s="333">
        <v>3.81401100124583E14</v>
      </c>
      <c r="E70" s="333">
        <v>3586.0</v>
      </c>
      <c r="F70" s="333">
        <v>6490831.0</v>
      </c>
      <c r="G70" s="333" t="s">
        <v>2081</v>
      </c>
      <c r="H70" s="333" t="s">
        <v>2082</v>
      </c>
      <c r="I70" s="333">
        <v>7.3769078E7</v>
      </c>
      <c r="J70" s="333" t="s">
        <v>2083</v>
      </c>
      <c r="K70" s="333" t="s">
        <v>98</v>
      </c>
      <c r="L70" s="387"/>
      <c r="M70" s="357">
        <v>550.0</v>
      </c>
      <c r="N70" s="357">
        <f t="shared" si="7"/>
        <v>550</v>
      </c>
      <c r="O70" s="339" t="s">
        <v>2084</v>
      </c>
      <c r="P70" s="333" t="s">
        <v>854</v>
      </c>
      <c r="Q70" s="340" t="s">
        <v>1885</v>
      </c>
      <c r="R70" s="357" t="s">
        <v>2085</v>
      </c>
      <c r="S70" s="92"/>
      <c r="T70" s="389"/>
      <c r="U70" s="350"/>
      <c r="V70" s="356"/>
      <c r="W70" s="341"/>
      <c r="X70" s="341"/>
      <c r="Y70" s="341"/>
      <c r="Z70" s="341"/>
      <c r="AA70" s="341"/>
      <c r="AB70" s="341"/>
      <c r="AC70" s="341"/>
      <c r="AD70" s="341"/>
      <c r="AE70" s="341"/>
    </row>
    <row r="71">
      <c r="A71" s="29">
        <v>70.0</v>
      </c>
      <c r="B71" s="174">
        <v>45291.0</v>
      </c>
      <c r="C71" s="174">
        <v>45292.0</v>
      </c>
      <c r="D71" s="29">
        <v>3.81401100124583E14</v>
      </c>
      <c r="E71" s="29">
        <v>3587.0</v>
      </c>
      <c r="F71" s="29">
        <v>6354738.0</v>
      </c>
      <c r="G71" s="184" t="s">
        <v>2086</v>
      </c>
      <c r="H71" s="29" t="s">
        <v>2086</v>
      </c>
      <c r="I71" s="29"/>
      <c r="J71" s="184"/>
      <c r="K71" s="29" t="s">
        <v>418</v>
      </c>
      <c r="L71" s="216"/>
      <c r="M71" s="175">
        <v>150.0</v>
      </c>
      <c r="N71" s="175">
        <f t="shared" si="7"/>
        <v>150</v>
      </c>
      <c r="O71" s="216"/>
      <c r="P71" s="29" t="s">
        <v>854</v>
      </c>
      <c r="Q71" s="177" t="s">
        <v>988</v>
      </c>
      <c r="R71" s="175" t="s">
        <v>2087</v>
      </c>
      <c r="S71" s="92"/>
      <c r="T71" s="389"/>
      <c r="U71" s="350"/>
      <c r="V71" s="350"/>
      <c r="W71" s="178"/>
      <c r="X71" s="178"/>
      <c r="Y71" s="178"/>
      <c r="Z71" s="178"/>
      <c r="AA71" s="178"/>
      <c r="AB71" s="178"/>
      <c r="AC71" s="178"/>
      <c r="AD71" s="178"/>
      <c r="AE71" s="178"/>
    </row>
    <row r="72">
      <c r="A72" s="409">
        <v>71.0</v>
      </c>
      <c r="B72" s="410">
        <v>45291.0</v>
      </c>
      <c r="C72" s="410">
        <v>45292.0</v>
      </c>
      <c r="D72" s="409">
        <v>3.81401100124583E14</v>
      </c>
      <c r="E72" s="409">
        <v>3590.0</v>
      </c>
      <c r="F72" s="411">
        <v>5360331.0</v>
      </c>
      <c r="G72" s="411" t="s">
        <v>2088</v>
      </c>
      <c r="H72" s="409" t="s">
        <v>2089</v>
      </c>
      <c r="I72" s="411">
        <v>7.7390763E7</v>
      </c>
      <c r="J72" s="411"/>
      <c r="K72" s="409" t="s">
        <v>418</v>
      </c>
      <c r="L72" s="412"/>
      <c r="M72" s="413">
        <v>300.0</v>
      </c>
      <c r="N72" s="413">
        <f t="shared" si="7"/>
        <v>300</v>
      </c>
      <c r="O72" s="412"/>
      <c r="P72" s="409" t="s">
        <v>854</v>
      </c>
      <c r="Q72" s="414" t="s">
        <v>2029</v>
      </c>
      <c r="R72" s="413" t="s">
        <v>2090</v>
      </c>
      <c r="S72" s="92"/>
      <c r="T72" s="406"/>
      <c r="U72" s="350"/>
      <c r="V72" s="384"/>
      <c r="W72" s="415"/>
      <c r="X72" s="415"/>
      <c r="Y72" s="415"/>
      <c r="Z72" s="415"/>
      <c r="AA72" s="415"/>
      <c r="AB72" s="415"/>
      <c r="AC72" s="415"/>
      <c r="AD72" s="415"/>
      <c r="AE72" s="415"/>
    </row>
    <row r="73">
      <c r="A73" s="333">
        <v>73.0</v>
      </c>
      <c r="B73" s="334">
        <v>45291.0</v>
      </c>
      <c r="C73" s="334">
        <v>45293.0</v>
      </c>
      <c r="D73" s="333">
        <v>3.81401100124583E14</v>
      </c>
      <c r="E73" s="333">
        <v>3593.0</v>
      </c>
      <c r="F73" s="336">
        <v>2.29918028E8</v>
      </c>
      <c r="G73" s="336" t="s">
        <v>2091</v>
      </c>
      <c r="H73" s="333" t="s">
        <v>2092</v>
      </c>
      <c r="I73" s="333">
        <v>7.8343253E7</v>
      </c>
      <c r="J73" s="333"/>
      <c r="K73" s="333" t="s">
        <v>119</v>
      </c>
      <c r="L73" s="387"/>
      <c r="M73" s="357">
        <v>2000.0</v>
      </c>
      <c r="N73" s="357">
        <f t="shared" si="7"/>
        <v>2000</v>
      </c>
      <c r="O73" s="339" t="s">
        <v>2093</v>
      </c>
      <c r="P73" s="333" t="s">
        <v>854</v>
      </c>
      <c r="Q73" s="340" t="s">
        <v>1885</v>
      </c>
      <c r="R73" s="357" t="s">
        <v>2094</v>
      </c>
      <c r="S73" s="92"/>
      <c r="T73" s="406"/>
      <c r="U73" s="350"/>
      <c r="V73" s="356"/>
      <c r="W73" s="341"/>
      <c r="X73" s="341"/>
      <c r="Y73" s="341"/>
      <c r="Z73" s="341"/>
      <c r="AA73" s="341"/>
      <c r="AB73" s="341"/>
      <c r="AC73" s="341"/>
      <c r="AD73" s="341"/>
      <c r="AE73" s="341"/>
    </row>
    <row r="74">
      <c r="A74" s="13">
        <v>75.0</v>
      </c>
      <c r="B74" s="14">
        <v>45318.0</v>
      </c>
      <c r="C74" s="14">
        <v>45319.0</v>
      </c>
      <c r="D74" s="13">
        <v>3.81401100124583E14</v>
      </c>
      <c r="E74" s="13"/>
      <c r="F74" s="13"/>
      <c r="G74" s="13"/>
      <c r="H74" s="13"/>
      <c r="I74" s="13"/>
      <c r="J74" s="13"/>
      <c r="K74" s="13"/>
      <c r="L74" s="15"/>
      <c r="M74" s="95"/>
      <c r="N74" s="95"/>
      <c r="O74" s="15"/>
      <c r="P74" s="13"/>
      <c r="Q74" s="97"/>
      <c r="R74" s="95"/>
      <c r="S74" s="92"/>
      <c r="T74" s="389"/>
      <c r="U74" s="350"/>
      <c r="V74" s="350"/>
    </row>
    <row r="75">
      <c r="A75" s="13">
        <v>76.0</v>
      </c>
      <c r="B75" s="14">
        <v>45318.0</v>
      </c>
      <c r="C75" s="14">
        <v>45318.0</v>
      </c>
      <c r="D75" s="13">
        <v>3.81401100124583E14</v>
      </c>
      <c r="E75" s="13"/>
      <c r="F75" s="120"/>
      <c r="G75" s="120"/>
      <c r="H75" s="120"/>
      <c r="I75" s="120"/>
      <c r="J75" s="13"/>
      <c r="K75" s="13"/>
      <c r="L75" s="13"/>
      <c r="M75" s="95"/>
      <c r="N75" s="95"/>
      <c r="O75" s="15"/>
      <c r="P75" s="13"/>
      <c r="Q75" s="97"/>
      <c r="R75" s="95"/>
      <c r="S75" s="92"/>
      <c r="T75" s="389"/>
      <c r="U75" s="350"/>
      <c r="V75" s="350"/>
    </row>
    <row r="76">
      <c r="A76" s="13">
        <v>77.0</v>
      </c>
      <c r="B76" s="14"/>
      <c r="C76" s="14"/>
      <c r="D76" s="13">
        <v>3.81401100124583E14</v>
      </c>
      <c r="E76" s="13"/>
      <c r="F76" s="13"/>
      <c r="G76" s="13"/>
      <c r="H76" s="13"/>
      <c r="I76" s="13"/>
      <c r="J76" s="13"/>
      <c r="K76" s="13"/>
      <c r="L76" s="15"/>
      <c r="M76" s="95"/>
      <c r="N76" s="95"/>
      <c r="O76" s="15"/>
      <c r="P76" s="13"/>
      <c r="Q76" s="97"/>
      <c r="R76" s="95"/>
      <c r="S76" s="92"/>
      <c r="T76" s="389"/>
      <c r="U76" s="350"/>
      <c r="V76" s="350"/>
    </row>
    <row r="77">
      <c r="A77" s="13">
        <v>78.0</v>
      </c>
      <c r="B77" s="14"/>
      <c r="C77" s="14"/>
      <c r="D77" s="13">
        <v>3.81401100124583E14</v>
      </c>
      <c r="E77" s="13"/>
      <c r="F77" s="13"/>
      <c r="G77" s="13"/>
      <c r="H77" s="13"/>
      <c r="I77" s="13"/>
      <c r="J77" s="13"/>
      <c r="K77" s="13"/>
      <c r="L77" s="15"/>
      <c r="M77" s="95"/>
      <c r="N77" s="95"/>
      <c r="O77" s="15"/>
      <c r="P77" s="13"/>
      <c r="Q77" s="97"/>
      <c r="R77" s="95"/>
      <c r="S77" s="92"/>
      <c r="T77" s="389"/>
      <c r="U77" s="350"/>
      <c r="V77" s="350"/>
    </row>
    <row r="78">
      <c r="A78" s="13">
        <v>79.0</v>
      </c>
      <c r="B78" s="14"/>
      <c r="C78" s="14"/>
      <c r="D78" s="13">
        <v>3.81401100124583E14</v>
      </c>
      <c r="E78" s="13"/>
      <c r="F78" s="13"/>
      <c r="G78" s="13"/>
      <c r="H78" s="13"/>
      <c r="I78" s="13"/>
      <c r="J78" s="13"/>
      <c r="K78" s="13"/>
      <c r="L78" s="15"/>
      <c r="M78" s="95"/>
      <c r="N78" s="95"/>
      <c r="O78" s="15"/>
      <c r="P78" s="13"/>
      <c r="Q78" s="97"/>
      <c r="R78" s="95"/>
      <c r="S78" s="92"/>
      <c r="T78" s="389"/>
      <c r="U78" s="350"/>
      <c r="V78" s="350"/>
    </row>
    <row r="79" hidden="1">
      <c r="A79" s="13">
        <v>80.0</v>
      </c>
      <c r="B79" s="14"/>
      <c r="C79" s="14"/>
      <c r="D79" s="13">
        <v>3.81401100124583E14</v>
      </c>
      <c r="E79" s="13"/>
      <c r="F79" s="13"/>
      <c r="G79" s="13"/>
      <c r="H79" s="13"/>
      <c r="I79" s="13"/>
      <c r="J79" s="13"/>
      <c r="K79" s="13"/>
      <c r="L79" s="15"/>
      <c r="M79" s="95"/>
      <c r="N79" s="95"/>
      <c r="O79" s="15"/>
      <c r="P79" s="13"/>
      <c r="Q79" s="97"/>
      <c r="R79" s="95"/>
      <c r="S79" s="92"/>
      <c r="T79" s="389"/>
      <c r="U79" s="350"/>
      <c r="V79" s="350"/>
    </row>
    <row r="80" hidden="1">
      <c r="A80" s="13">
        <v>81.0</v>
      </c>
      <c r="B80" s="14"/>
      <c r="C80" s="14"/>
      <c r="D80" s="13">
        <v>3.81401100124583E14</v>
      </c>
      <c r="E80" s="13"/>
      <c r="F80" s="13"/>
      <c r="G80" s="13"/>
      <c r="H80" s="13"/>
      <c r="I80" s="13"/>
      <c r="J80" s="13"/>
      <c r="K80" s="13"/>
      <c r="L80" s="15"/>
      <c r="M80" s="95"/>
      <c r="N80" s="95"/>
      <c r="O80" s="15"/>
      <c r="P80" s="13"/>
      <c r="Q80" s="97"/>
      <c r="R80" s="95"/>
      <c r="S80" s="92"/>
      <c r="T80" s="389"/>
      <c r="U80" s="350"/>
      <c r="V80" s="350"/>
    </row>
    <row r="81" hidden="1">
      <c r="A81" s="13">
        <v>82.0</v>
      </c>
      <c r="B81" s="14"/>
      <c r="C81" s="14"/>
      <c r="D81" s="13">
        <v>3.81401100124583E14</v>
      </c>
      <c r="E81" s="13"/>
      <c r="F81" s="13"/>
      <c r="G81" s="13"/>
      <c r="H81" s="13"/>
      <c r="I81" s="13"/>
      <c r="J81" s="13"/>
      <c r="K81" s="13"/>
      <c r="L81" s="15"/>
      <c r="M81" s="95"/>
      <c r="N81" s="95"/>
      <c r="O81" s="15"/>
      <c r="P81" s="13"/>
      <c r="Q81" s="97"/>
      <c r="R81" s="95"/>
      <c r="S81" s="92"/>
      <c r="T81" s="389"/>
      <c r="U81" s="350"/>
      <c r="V81" s="350"/>
    </row>
    <row r="82" hidden="1">
      <c r="A82" s="13">
        <v>83.0</v>
      </c>
      <c r="B82" s="14"/>
      <c r="C82" s="14"/>
      <c r="D82" s="13">
        <v>3.81401100124583E14</v>
      </c>
      <c r="E82" s="13"/>
      <c r="F82" s="13"/>
      <c r="G82" s="13"/>
      <c r="H82" s="13"/>
      <c r="I82" s="13"/>
      <c r="J82" s="13"/>
      <c r="K82" s="13"/>
      <c r="L82" s="15"/>
      <c r="M82" s="95"/>
      <c r="N82" s="95"/>
      <c r="O82" s="15"/>
      <c r="P82" s="13"/>
      <c r="Q82" s="97"/>
      <c r="R82" s="95"/>
      <c r="S82" s="92"/>
      <c r="T82" s="389"/>
      <c r="U82" s="350"/>
      <c r="V82" s="350"/>
    </row>
    <row r="83" hidden="1">
      <c r="A83" s="13">
        <v>84.0</v>
      </c>
      <c r="B83" s="14"/>
      <c r="C83" s="14"/>
      <c r="D83" s="13">
        <v>3.81401100124583E14</v>
      </c>
      <c r="E83" s="13"/>
      <c r="F83" s="13"/>
      <c r="G83" s="13"/>
      <c r="H83" s="13"/>
      <c r="I83" s="13"/>
      <c r="J83" s="13"/>
      <c r="K83" s="13"/>
      <c r="L83" s="15"/>
      <c r="M83" s="95"/>
      <c r="N83" s="95"/>
      <c r="O83" s="15"/>
      <c r="P83" s="13"/>
      <c r="Q83" s="97"/>
      <c r="R83" s="95"/>
      <c r="S83" s="92"/>
      <c r="T83" s="389"/>
      <c r="U83" s="350"/>
      <c r="V83" s="350"/>
    </row>
    <row r="84" hidden="1">
      <c r="A84" s="13">
        <v>85.0</v>
      </c>
      <c r="B84" s="14"/>
      <c r="C84" s="14"/>
      <c r="D84" s="13">
        <v>3.81401100124583E14</v>
      </c>
      <c r="E84" s="13"/>
      <c r="F84" s="13"/>
      <c r="G84" s="13"/>
      <c r="H84" s="13"/>
      <c r="I84" s="13"/>
      <c r="J84" s="13"/>
      <c r="K84" s="13"/>
      <c r="L84" s="15"/>
      <c r="M84" s="95"/>
      <c r="N84" s="95"/>
      <c r="O84" s="15"/>
      <c r="P84" s="13"/>
      <c r="Q84" s="97"/>
      <c r="R84" s="95"/>
      <c r="S84" s="92"/>
      <c r="T84" s="389"/>
      <c r="U84" s="350"/>
      <c r="V84" s="350"/>
    </row>
    <row r="85" hidden="1">
      <c r="A85" s="13">
        <v>86.0</v>
      </c>
      <c r="B85" s="14"/>
      <c r="C85" s="14"/>
      <c r="D85" s="13">
        <v>3.81401100124583E14</v>
      </c>
      <c r="E85" s="13"/>
      <c r="F85" s="13"/>
      <c r="G85" s="13"/>
      <c r="H85" s="13"/>
      <c r="I85" s="13"/>
      <c r="J85" s="13"/>
      <c r="K85" s="13"/>
      <c r="L85" s="15"/>
      <c r="M85" s="95"/>
      <c r="N85" s="95"/>
      <c r="O85" s="15"/>
      <c r="P85" s="13"/>
      <c r="Q85" s="97"/>
      <c r="R85" s="95"/>
      <c r="S85" s="92"/>
      <c r="T85" s="389"/>
      <c r="U85" s="350"/>
      <c r="V85" s="350"/>
    </row>
    <row r="86" hidden="1">
      <c r="A86" s="13">
        <v>87.0</v>
      </c>
      <c r="B86" s="14"/>
      <c r="C86" s="14"/>
      <c r="D86" s="13">
        <v>3.81401100124583E14</v>
      </c>
      <c r="E86" s="13"/>
      <c r="F86" s="13"/>
      <c r="G86" s="13"/>
      <c r="H86" s="13"/>
      <c r="I86" s="13"/>
      <c r="J86" s="13"/>
      <c r="K86" s="13"/>
      <c r="L86" s="15"/>
      <c r="M86" s="95"/>
      <c r="N86" s="95"/>
      <c r="O86" s="15"/>
      <c r="P86" s="13"/>
      <c r="Q86" s="97"/>
      <c r="R86" s="95"/>
      <c r="S86" s="92"/>
      <c r="T86" s="389"/>
      <c r="U86" s="350"/>
      <c r="V86" s="350"/>
    </row>
    <row r="87" hidden="1">
      <c r="A87" s="13">
        <v>88.0</v>
      </c>
      <c r="B87" s="14"/>
      <c r="C87" s="14"/>
      <c r="D87" s="13">
        <v>3.81401100124583E14</v>
      </c>
      <c r="E87" s="13"/>
      <c r="F87" s="13"/>
      <c r="G87" s="13"/>
      <c r="H87" s="13"/>
      <c r="I87" s="13"/>
      <c r="J87" s="13"/>
      <c r="K87" s="13"/>
      <c r="L87" s="15"/>
      <c r="M87" s="95"/>
      <c r="N87" s="95"/>
      <c r="O87" s="15"/>
      <c r="P87" s="13"/>
      <c r="Q87" s="97"/>
      <c r="R87" s="95"/>
      <c r="S87" s="92"/>
      <c r="T87" s="389"/>
      <c r="U87" s="350"/>
      <c r="V87" s="350"/>
    </row>
    <row r="88" hidden="1">
      <c r="A88" s="13">
        <v>89.0</v>
      </c>
      <c r="B88" s="14"/>
      <c r="C88" s="14"/>
      <c r="D88" s="13">
        <v>3.81401100124583E14</v>
      </c>
      <c r="E88" s="13"/>
      <c r="F88" s="13"/>
      <c r="G88" s="13"/>
      <c r="H88" s="13"/>
      <c r="I88" s="13"/>
      <c r="J88" s="13"/>
      <c r="K88" s="13"/>
      <c r="L88" s="15"/>
      <c r="M88" s="95"/>
      <c r="N88" s="95"/>
      <c r="O88" s="15"/>
      <c r="P88" s="13"/>
      <c r="Q88" s="97"/>
      <c r="R88" s="95"/>
      <c r="S88" s="92"/>
      <c r="T88" s="389"/>
      <c r="U88" s="350"/>
      <c r="V88" s="350"/>
    </row>
    <row r="89" hidden="1">
      <c r="A89" s="13">
        <v>90.0</v>
      </c>
      <c r="B89" s="14"/>
      <c r="C89" s="14"/>
      <c r="D89" s="13">
        <v>3.81401100124583E14</v>
      </c>
      <c r="E89" s="13"/>
      <c r="F89" s="13"/>
      <c r="G89" s="13"/>
      <c r="H89" s="13"/>
      <c r="I89" s="13"/>
      <c r="J89" s="13"/>
      <c r="K89" s="13"/>
      <c r="L89" s="15"/>
      <c r="M89" s="95"/>
      <c r="N89" s="95"/>
      <c r="O89" s="15"/>
      <c r="P89" s="13"/>
      <c r="Q89" s="97"/>
      <c r="R89" s="95"/>
      <c r="S89" s="92"/>
      <c r="T89" s="389"/>
      <c r="U89" s="350"/>
      <c r="V89" s="350"/>
    </row>
    <row r="90" hidden="1">
      <c r="A90" s="13">
        <v>91.0</v>
      </c>
      <c r="B90" s="14"/>
      <c r="C90" s="14"/>
      <c r="D90" s="13">
        <v>3.81401100124583E14</v>
      </c>
      <c r="E90" s="13"/>
      <c r="F90" s="13"/>
      <c r="G90" s="13"/>
      <c r="H90" s="13"/>
      <c r="I90" s="13"/>
      <c r="J90" s="13"/>
      <c r="K90" s="13"/>
      <c r="L90" s="15"/>
      <c r="M90" s="95"/>
      <c r="N90" s="95"/>
      <c r="O90" s="15"/>
      <c r="P90" s="13"/>
      <c r="Q90" s="97"/>
      <c r="R90" s="95"/>
      <c r="S90" s="92"/>
      <c r="T90" s="389"/>
      <c r="U90" s="350"/>
      <c r="V90" s="350"/>
    </row>
    <row r="91" hidden="1">
      <c r="A91" s="13">
        <v>92.0</v>
      </c>
      <c r="B91" s="14"/>
      <c r="C91" s="14"/>
      <c r="D91" s="13">
        <v>3.81401100124583E14</v>
      </c>
      <c r="E91" s="13"/>
      <c r="F91" s="13"/>
      <c r="G91" s="13"/>
      <c r="H91" s="13"/>
      <c r="I91" s="13"/>
      <c r="J91" s="13"/>
      <c r="K91" s="13"/>
      <c r="L91" s="15"/>
      <c r="M91" s="95"/>
      <c r="N91" s="95"/>
      <c r="O91" s="15"/>
      <c r="P91" s="13"/>
      <c r="Q91" s="97"/>
      <c r="R91" s="95"/>
      <c r="S91" s="92"/>
      <c r="T91" s="389"/>
      <c r="U91" s="350"/>
      <c r="V91" s="350"/>
    </row>
    <row r="92" hidden="1">
      <c r="A92" s="13">
        <v>93.0</v>
      </c>
      <c r="B92" s="14"/>
      <c r="C92" s="14"/>
      <c r="D92" s="13">
        <v>3.81401100124583E14</v>
      </c>
      <c r="E92" s="13"/>
      <c r="F92" s="13"/>
      <c r="G92" s="13"/>
      <c r="H92" s="13"/>
      <c r="I92" s="13"/>
      <c r="J92" s="13"/>
      <c r="K92" s="13"/>
      <c r="L92" s="15"/>
      <c r="M92" s="95"/>
      <c r="N92" s="95"/>
      <c r="O92" s="15"/>
      <c r="P92" s="13"/>
      <c r="Q92" s="97"/>
      <c r="R92" s="95"/>
      <c r="S92" s="92"/>
      <c r="T92" s="389"/>
      <c r="U92" s="350"/>
      <c r="V92" s="350"/>
    </row>
    <row r="93" hidden="1">
      <c r="A93" s="13">
        <v>94.0</v>
      </c>
      <c r="B93" s="14"/>
      <c r="C93" s="14"/>
      <c r="D93" s="13">
        <v>3.81401100124583E14</v>
      </c>
      <c r="E93" s="13"/>
      <c r="F93" s="13"/>
      <c r="G93" s="13"/>
      <c r="H93" s="13"/>
      <c r="I93" s="13"/>
      <c r="J93" s="13"/>
      <c r="K93" s="13"/>
      <c r="L93" s="15"/>
      <c r="M93" s="95"/>
      <c r="N93" s="95"/>
      <c r="O93" s="15"/>
      <c r="P93" s="13"/>
      <c r="Q93" s="97"/>
      <c r="R93" s="95"/>
      <c r="S93" s="92"/>
      <c r="T93" s="389"/>
      <c r="U93" s="350"/>
      <c r="V93" s="350"/>
    </row>
    <row r="94" hidden="1">
      <c r="A94" s="13">
        <v>95.0</v>
      </c>
      <c r="B94" s="14"/>
      <c r="C94" s="14"/>
      <c r="D94" s="13">
        <v>3.81401100124583E14</v>
      </c>
      <c r="E94" s="13"/>
      <c r="F94" s="13"/>
      <c r="G94" s="13"/>
      <c r="H94" s="13"/>
      <c r="I94" s="13"/>
      <c r="J94" s="13"/>
      <c r="K94" s="13"/>
      <c r="L94" s="15"/>
      <c r="M94" s="95"/>
      <c r="N94" s="95"/>
      <c r="O94" s="15"/>
      <c r="P94" s="13"/>
      <c r="Q94" s="97"/>
      <c r="R94" s="95"/>
      <c r="S94" s="92"/>
      <c r="T94" s="389"/>
      <c r="U94" s="350"/>
      <c r="V94" s="350"/>
    </row>
    <row r="95" hidden="1">
      <c r="A95" s="13">
        <v>96.0</v>
      </c>
      <c r="B95" s="14"/>
      <c r="C95" s="14"/>
      <c r="D95" s="13">
        <v>3.81401100124583E14</v>
      </c>
      <c r="E95" s="13"/>
      <c r="F95" s="13"/>
      <c r="G95" s="13"/>
      <c r="H95" s="13"/>
      <c r="I95" s="13"/>
      <c r="J95" s="13"/>
      <c r="K95" s="13"/>
      <c r="L95" s="15"/>
      <c r="M95" s="95"/>
      <c r="N95" s="95"/>
      <c r="O95" s="15"/>
      <c r="P95" s="13"/>
      <c r="Q95" s="97"/>
      <c r="R95" s="95"/>
      <c r="S95" s="92"/>
      <c r="T95" s="389"/>
      <c r="U95" s="350"/>
      <c r="V95" s="350"/>
    </row>
    <row r="96" hidden="1">
      <c r="A96" s="13">
        <v>97.0</v>
      </c>
      <c r="B96" s="14"/>
      <c r="C96" s="14"/>
      <c r="D96" s="13">
        <v>3.81401100124583E14</v>
      </c>
      <c r="E96" s="13"/>
      <c r="F96" s="13"/>
      <c r="G96" s="13"/>
      <c r="H96" s="13"/>
      <c r="I96" s="13"/>
      <c r="J96" s="13"/>
      <c r="K96" s="13"/>
      <c r="L96" s="15"/>
      <c r="M96" s="95"/>
      <c r="N96" s="95"/>
      <c r="O96" s="15"/>
      <c r="P96" s="13"/>
      <c r="Q96" s="97"/>
      <c r="R96" s="95"/>
      <c r="S96" s="92"/>
      <c r="T96" s="389"/>
      <c r="U96" s="350"/>
      <c r="V96" s="350"/>
    </row>
    <row r="97" hidden="1">
      <c r="A97" s="13">
        <v>98.0</v>
      </c>
      <c r="B97" s="14"/>
      <c r="C97" s="14"/>
      <c r="D97" s="13">
        <v>3.81401100124583E14</v>
      </c>
      <c r="E97" s="13"/>
      <c r="F97" s="13"/>
      <c r="G97" s="13"/>
      <c r="H97" s="13"/>
      <c r="I97" s="13"/>
      <c r="J97" s="13"/>
      <c r="K97" s="13"/>
      <c r="L97" s="15"/>
      <c r="M97" s="95"/>
      <c r="N97" s="95"/>
      <c r="O97" s="15"/>
      <c r="P97" s="13"/>
      <c r="Q97" s="97"/>
      <c r="R97" s="95"/>
      <c r="S97" s="92"/>
      <c r="T97" s="389"/>
      <c r="U97" s="350"/>
      <c r="V97" s="350"/>
    </row>
    <row r="98" hidden="1">
      <c r="A98" s="13">
        <v>99.0</v>
      </c>
      <c r="B98" s="14"/>
      <c r="C98" s="14"/>
      <c r="D98" s="13">
        <v>3.81401100124583E14</v>
      </c>
      <c r="E98" s="13"/>
      <c r="F98" s="13"/>
      <c r="G98" s="13"/>
      <c r="H98" s="13"/>
      <c r="I98" s="13"/>
      <c r="J98" s="13"/>
      <c r="K98" s="13"/>
      <c r="L98" s="15"/>
      <c r="M98" s="95"/>
      <c r="N98" s="95"/>
      <c r="O98" s="15"/>
      <c r="P98" s="13"/>
      <c r="Q98" s="97"/>
      <c r="R98" s="95"/>
      <c r="S98" s="92"/>
      <c r="T98" s="389"/>
      <c r="U98" s="350"/>
      <c r="V98" s="350"/>
    </row>
    <row r="99" hidden="1">
      <c r="A99" s="13">
        <v>100.0</v>
      </c>
      <c r="B99" s="14"/>
      <c r="C99" s="14"/>
      <c r="D99" s="13">
        <v>3.81401100124583E14</v>
      </c>
      <c r="E99" s="13"/>
      <c r="F99" s="13"/>
      <c r="G99" s="13"/>
      <c r="H99" s="13"/>
      <c r="I99" s="13"/>
      <c r="J99" s="13"/>
      <c r="K99" s="13"/>
      <c r="L99" s="15"/>
      <c r="M99" s="95"/>
      <c r="N99" s="95"/>
      <c r="O99" s="15"/>
      <c r="P99" s="13"/>
      <c r="Q99" s="97"/>
      <c r="R99" s="95"/>
      <c r="S99" s="92"/>
      <c r="T99" s="389"/>
      <c r="U99" s="350"/>
      <c r="V99" s="350"/>
    </row>
    <row r="100" hidden="1">
      <c r="A100" s="13">
        <v>101.0</v>
      </c>
      <c r="B100" s="14"/>
      <c r="C100" s="14"/>
      <c r="D100" s="13">
        <v>3.81401100124583E14</v>
      </c>
      <c r="E100" s="13"/>
      <c r="F100" s="13"/>
      <c r="G100" s="13"/>
      <c r="H100" s="13"/>
      <c r="I100" s="13"/>
      <c r="J100" s="13"/>
      <c r="K100" s="13"/>
      <c r="L100" s="15"/>
      <c r="M100" s="95"/>
      <c r="N100" s="95"/>
      <c r="O100" s="15"/>
      <c r="P100" s="13"/>
      <c r="Q100" s="97"/>
      <c r="R100" s="95"/>
      <c r="S100" s="92"/>
      <c r="T100" s="389"/>
      <c r="U100" s="350"/>
      <c r="V100" s="350"/>
    </row>
    <row r="101" hidden="1">
      <c r="A101" s="13">
        <v>102.0</v>
      </c>
      <c r="B101" s="14"/>
      <c r="C101" s="14"/>
      <c r="D101" s="13">
        <v>3.81401100124583E14</v>
      </c>
      <c r="E101" s="13"/>
      <c r="F101" s="13"/>
      <c r="G101" s="13"/>
      <c r="H101" s="13"/>
      <c r="I101" s="13"/>
      <c r="J101" s="13"/>
      <c r="K101" s="13"/>
      <c r="L101" s="15"/>
      <c r="M101" s="95"/>
      <c r="N101" s="95"/>
      <c r="O101" s="15"/>
      <c r="P101" s="13"/>
      <c r="Q101" s="97"/>
      <c r="R101" s="95"/>
      <c r="S101" s="92"/>
      <c r="T101" s="389"/>
      <c r="U101" s="350"/>
      <c r="V101" s="350"/>
    </row>
    <row r="102" hidden="1">
      <c r="A102" s="13">
        <v>103.0</v>
      </c>
      <c r="B102" s="14"/>
      <c r="C102" s="14"/>
      <c r="D102" s="13">
        <v>3.81401100124583E14</v>
      </c>
      <c r="E102" s="13"/>
      <c r="F102" s="13"/>
      <c r="G102" s="13"/>
      <c r="H102" s="13"/>
      <c r="I102" s="13"/>
      <c r="J102" s="13"/>
      <c r="K102" s="13"/>
      <c r="L102" s="15"/>
      <c r="M102" s="95"/>
      <c r="N102" s="95"/>
      <c r="O102" s="15"/>
      <c r="P102" s="13"/>
      <c r="Q102" s="97"/>
      <c r="R102" s="95"/>
      <c r="S102" s="92"/>
      <c r="T102" s="389"/>
      <c r="U102" s="350"/>
      <c r="V102" s="350"/>
    </row>
    <row r="103" hidden="1">
      <c r="A103" s="13">
        <v>104.0</v>
      </c>
      <c r="B103" s="14"/>
      <c r="C103" s="14"/>
      <c r="D103" s="13">
        <v>3.81401100124583E14</v>
      </c>
      <c r="E103" s="13"/>
      <c r="F103" s="13"/>
      <c r="G103" s="13"/>
      <c r="H103" s="13"/>
      <c r="I103" s="13"/>
      <c r="J103" s="15"/>
      <c r="K103" s="13"/>
      <c r="L103" s="15"/>
      <c r="M103" s="95"/>
      <c r="N103" s="95"/>
      <c r="O103" s="15"/>
      <c r="P103" s="13"/>
      <c r="Q103" s="97"/>
      <c r="R103" s="95"/>
      <c r="S103" s="92"/>
      <c r="T103" s="389"/>
      <c r="U103" s="350"/>
      <c r="V103" s="350"/>
    </row>
    <row r="104" hidden="1">
      <c r="A104" s="13">
        <v>105.0</v>
      </c>
      <c r="B104" s="14"/>
      <c r="C104" s="14"/>
      <c r="D104" s="13">
        <v>3.81401100124583E14</v>
      </c>
      <c r="E104" s="13"/>
      <c r="F104" s="13"/>
      <c r="G104" s="13"/>
      <c r="H104" s="13"/>
      <c r="I104" s="13"/>
      <c r="J104" s="13"/>
      <c r="K104" s="13"/>
      <c r="L104" s="15"/>
      <c r="M104" s="95"/>
      <c r="N104" s="95"/>
      <c r="O104" s="15"/>
      <c r="P104" s="13"/>
      <c r="Q104" s="97"/>
      <c r="R104" s="95"/>
      <c r="S104" s="92"/>
      <c r="T104" s="389"/>
      <c r="U104" s="350"/>
      <c r="V104" s="350"/>
    </row>
    <row r="105" hidden="1">
      <c r="A105" s="13">
        <v>106.0</v>
      </c>
      <c r="B105" s="14"/>
      <c r="C105" s="14"/>
      <c r="D105" s="13">
        <v>3.81401100124583E14</v>
      </c>
      <c r="E105" s="13"/>
      <c r="F105" s="13"/>
      <c r="G105" s="13"/>
      <c r="H105" s="13"/>
      <c r="I105" s="13"/>
      <c r="J105" s="13"/>
      <c r="K105" s="13"/>
      <c r="L105" s="15"/>
      <c r="M105" s="95"/>
      <c r="N105" s="95"/>
      <c r="O105" s="15"/>
      <c r="P105" s="13"/>
      <c r="Q105" s="97"/>
      <c r="R105" s="95"/>
      <c r="S105" s="92"/>
      <c r="T105" s="389"/>
      <c r="U105" s="350"/>
      <c r="V105" s="350"/>
    </row>
    <row r="106" hidden="1">
      <c r="A106" s="13">
        <v>107.0</v>
      </c>
      <c r="B106" s="14"/>
      <c r="C106" s="14"/>
      <c r="D106" s="13">
        <v>3.81401100124583E14</v>
      </c>
      <c r="E106" s="13"/>
      <c r="F106" s="13"/>
      <c r="G106" s="13"/>
      <c r="H106" s="13"/>
      <c r="I106" s="13"/>
      <c r="J106" s="13"/>
      <c r="K106" s="13"/>
      <c r="L106" s="15"/>
      <c r="M106" s="95"/>
      <c r="N106" s="95"/>
      <c r="O106" s="15"/>
      <c r="P106" s="13"/>
      <c r="Q106" s="97"/>
      <c r="R106" s="95"/>
      <c r="S106" s="92"/>
      <c r="T106" s="389"/>
      <c r="U106" s="350"/>
      <c r="V106" s="350"/>
    </row>
    <row r="107" hidden="1">
      <c r="A107" s="13">
        <v>108.0</v>
      </c>
      <c r="B107" s="14"/>
      <c r="C107" s="14"/>
      <c r="D107" s="13">
        <v>3.81401100124583E14</v>
      </c>
      <c r="E107" s="13"/>
      <c r="F107" s="301"/>
      <c r="G107" s="302"/>
      <c r="H107" s="302"/>
      <c r="I107" s="301"/>
      <c r="J107" s="302"/>
      <c r="K107" s="302"/>
      <c r="L107" s="302"/>
      <c r="M107" s="95"/>
      <c r="N107" s="95"/>
      <c r="O107" s="303"/>
      <c r="P107" s="304"/>
      <c r="Q107" s="97"/>
      <c r="R107" s="95"/>
      <c r="S107" s="92"/>
      <c r="T107" s="389"/>
      <c r="U107" s="350"/>
      <c r="V107" s="350"/>
    </row>
    <row r="108" hidden="1">
      <c r="A108" s="13">
        <v>109.0</v>
      </c>
      <c r="B108" s="14"/>
      <c r="C108" s="14"/>
      <c r="D108" s="13">
        <v>3.81401100124583E14</v>
      </c>
      <c r="E108" s="13"/>
      <c r="F108" s="78"/>
      <c r="G108" s="13"/>
      <c r="H108" s="13"/>
      <c r="I108" s="13"/>
      <c r="J108" s="13"/>
      <c r="K108" s="13"/>
      <c r="L108" s="13"/>
      <c r="M108" s="95"/>
      <c r="N108" s="95"/>
      <c r="O108" s="13"/>
      <c r="P108" s="13"/>
      <c r="Q108" s="97"/>
      <c r="R108" s="95"/>
      <c r="S108" s="92"/>
      <c r="T108" s="389"/>
      <c r="U108" s="350"/>
      <c r="V108" s="350"/>
    </row>
    <row r="109" hidden="1">
      <c r="A109" s="13">
        <v>110.0</v>
      </c>
      <c r="B109" s="14"/>
      <c r="C109" s="14"/>
      <c r="D109" s="13">
        <v>3.81401100124583E14</v>
      </c>
      <c r="E109" s="13"/>
      <c r="F109" s="78"/>
      <c r="G109" s="13"/>
      <c r="H109" s="13"/>
      <c r="I109" s="13"/>
      <c r="J109" s="13"/>
      <c r="K109" s="13"/>
      <c r="L109" s="13"/>
      <c r="M109" s="95"/>
      <c r="N109" s="95"/>
      <c r="O109" s="13"/>
      <c r="P109" s="13"/>
      <c r="Q109" s="97"/>
      <c r="R109" s="95"/>
      <c r="S109" s="92"/>
      <c r="T109" s="389"/>
      <c r="U109" s="350"/>
      <c r="V109" s="350"/>
    </row>
    <row r="110" hidden="1">
      <c r="A110" s="13">
        <v>111.0</v>
      </c>
      <c r="B110" s="14"/>
      <c r="C110" s="14"/>
      <c r="D110" s="13">
        <v>3.81401100124583E14</v>
      </c>
      <c r="E110" s="13"/>
      <c r="F110" s="78"/>
      <c r="G110" s="13"/>
      <c r="H110" s="13"/>
      <c r="I110" s="13"/>
      <c r="J110" s="13"/>
      <c r="K110" s="13"/>
      <c r="L110" s="13"/>
      <c r="M110" s="95"/>
      <c r="N110" s="95"/>
      <c r="O110" s="13"/>
      <c r="P110" s="13"/>
      <c r="Q110" s="97"/>
      <c r="R110" s="95"/>
      <c r="S110" s="92"/>
      <c r="T110" s="389"/>
      <c r="U110" s="356"/>
      <c r="V110" s="350"/>
    </row>
    <row r="111" hidden="1">
      <c r="A111" s="13">
        <v>112.0</v>
      </c>
      <c r="B111" s="14"/>
      <c r="C111" s="14"/>
      <c r="D111" s="13">
        <v>3.81401100124583E14</v>
      </c>
      <c r="E111" s="15"/>
      <c r="F111" s="13"/>
      <c r="G111" s="13"/>
      <c r="H111" s="13"/>
      <c r="I111" s="13"/>
      <c r="J111" s="15"/>
      <c r="K111" s="13"/>
      <c r="L111" s="13"/>
      <c r="M111" s="95"/>
      <c r="N111" s="95"/>
      <c r="O111" s="15"/>
      <c r="P111" s="13"/>
      <c r="Q111" s="97"/>
      <c r="R111" s="95"/>
      <c r="S111" s="92"/>
      <c r="T111" s="406"/>
      <c r="U111" s="350"/>
      <c r="V111" s="350"/>
    </row>
    <row r="112" hidden="1">
      <c r="A112" s="13">
        <v>113.0</v>
      </c>
      <c r="B112" s="14"/>
      <c r="C112" s="14"/>
      <c r="D112" s="13">
        <v>3.81401100124583E14</v>
      </c>
      <c r="E112" s="15"/>
      <c r="F112" s="13"/>
      <c r="G112" s="13"/>
      <c r="H112" s="13"/>
      <c r="I112" s="13"/>
      <c r="J112" s="13"/>
      <c r="K112" s="13"/>
      <c r="L112" s="15"/>
      <c r="M112" s="95"/>
      <c r="N112" s="95"/>
      <c r="O112" s="15"/>
      <c r="P112" s="13"/>
      <c r="Q112" s="97"/>
      <c r="R112" s="95"/>
      <c r="S112" s="92"/>
      <c r="T112" s="389"/>
      <c r="U112" s="356"/>
      <c r="V112" s="350"/>
    </row>
    <row r="113" hidden="1">
      <c r="A113" s="13">
        <v>114.0</v>
      </c>
      <c r="B113" s="14"/>
      <c r="C113" s="14"/>
      <c r="D113" s="13">
        <v>3.81401100124583E14</v>
      </c>
      <c r="E113" s="13"/>
      <c r="F113" s="13"/>
      <c r="G113" s="13"/>
      <c r="H113" s="13"/>
      <c r="I113" s="13"/>
      <c r="J113" s="13"/>
      <c r="K113" s="13"/>
      <c r="L113" s="15"/>
      <c r="M113" s="95"/>
      <c r="N113" s="95"/>
      <c r="O113" s="15"/>
      <c r="P113" s="13"/>
      <c r="Q113" s="97"/>
      <c r="R113" s="95"/>
      <c r="S113" s="92"/>
      <c r="T113" s="389"/>
      <c r="U113" s="350"/>
      <c r="V113" s="350"/>
    </row>
    <row r="114" hidden="1">
      <c r="A114" s="13">
        <v>115.0</v>
      </c>
      <c r="B114" s="14"/>
      <c r="C114" s="14"/>
      <c r="D114" s="13">
        <v>3.81401100124583E14</v>
      </c>
      <c r="E114" s="13"/>
      <c r="F114" s="122"/>
      <c r="G114" s="122"/>
      <c r="H114" s="122"/>
      <c r="I114" s="122"/>
      <c r="J114" s="296"/>
      <c r="K114" s="13"/>
      <c r="L114" s="15"/>
      <c r="M114" s="95"/>
      <c r="N114" s="95"/>
      <c r="O114" s="15"/>
      <c r="P114" s="13"/>
      <c r="Q114" s="97"/>
      <c r="R114" s="95"/>
      <c r="S114" s="92"/>
      <c r="T114" s="389"/>
      <c r="U114" s="350"/>
      <c r="V114" s="350"/>
    </row>
    <row r="115" hidden="1">
      <c r="A115" s="13">
        <v>116.0</v>
      </c>
      <c r="B115" s="14"/>
      <c r="C115" s="14"/>
      <c r="D115" s="13">
        <v>3.81401100124583E14</v>
      </c>
      <c r="E115" s="15"/>
      <c r="F115" s="15"/>
      <c r="G115" s="15"/>
      <c r="H115" s="15"/>
      <c r="I115" s="15"/>
      <c r="J115" s="15"/>
      <c r="K115" s="13"/>
      <c r="L115" s="15"/>
      <c r="M115" s="95"/>
      <c r="N115" s="95"/>
      <c r="O115" s="15"/>
      <c r="P115" s="13"/>
      <c r="Q115" s="97"/>
      <c r="R115" s="96"/>
      <c r="S115" s="92"/>
      <c r="T115" s="389"/>
      <c r="U115" s="350"/>
      <c r="V115" s="350"/>
    </row>
    <row r="116" hidden="1">
      <c r="A116" s="13">
        <v>117.0</v>
      </c>
      <c r="B116" s="14"/>
      <c r="C116" s="14"/>
      <c r="D116" s="13">
        <v>3.81401100124583E14</v>
      </c>
      <c r="E116" s="15"/>
      <c r="F116" s="15"/>
      <c r="G116" s="15"/>
      <c r="H116" s="15"/>
      <c r="I116" s="15"/>
      <c r="J116" s="15"/>
      <c r="K116" s="13"/>
      <c r="L116" s="15"/>
      <c r="M116" s="95"/>
      <c r="N116" s="95"/>
      <c r="O116" s="15"/>
      <c r="P116" s="13"/>
      <c r="Q116" s="97"/>
      <c r="R116" s="96"/>
      <c r="S116" s="92"/>
      <c r="T116" s="389"/>
      <c r="U116" s="350"/>
      <c r="V116" s="350"/>
    </row>
    <row r="117" hidden="1">
      <c r="A117" s="13">
        <v>118.0</v>
      </c>
      <c r="B117" s="14"/>
      <c r="C117" s="14"/>
      <c r="D117" s="13">
        <v>3.81401100124583E14</v>
      </c>
      <c r="E117" s="15"/>
      <c r="F117" s="15"/>
      <c r="G117" s="15"/>
      <c r="H117" s="15"/>
      <c r="I117" s="15"/>
      <c r="J117" s="15"/>
      <c r="K117" s="13"/>
      <c r="L117" s="15"/>
      <c r="M117" s="95"/>
      <c r="N117" s="95"/>
      <c r="O117" s="15"/>
      <c r="P117" s="13"/>
      <c r="Q117" s="97"/>
      <c r="R117" s="96"/>
      <c r="S117" s="92"/>
      <c r="T117" s="389"/>
      <c r="U117" s="350"/>
      <c r="V117" s="350"/>
    </row>
    <row r="118" hidden="1">
      <c r="A118" s="13">
        <v>119.0</v>
      </c>
      <c r="B118" s="14"/>
      <c r="C118" s="14"/>
      <c r="D118" s="13">
        <v>3.81401100124583E14</v>
      </c>
      <c r="E118" s="15"/>
      <c r="F118" s="15"/>
      <c r="G118" s="15"/>
      <c r="H118" s="15"/>
      <c r="I118" s="15"/>
      <c r="J118" s="15"/>
      <c r="K118" s="13"/>
      <c r="L118" s="15"/>
      <c r="M118" s="95"/>
      <c r="N118" s="95"/>
      <c r="O118" s="15"/>
      <c r="P118" s="13"/>
      <c r="Q118" s="97"/>
      <c r="R118" s="96"/>
      <c r="S118" s="92"/>
      <c r="T118" s="389"/>
      <c r="U118" s="350"/>
      <c r="V118" s="350"/>
    </row>
    <row r="119" hidden="1">
      <c r="A119" s="13">
        <v>120.0</v>
      </c>
      <c r="B119" s="14"/>
      <c r="C119" s="14"/>
      <c r="D119" s="13">
        <v>3.81401100124583E14</v>
      </c>
      <c r="E119" s="15"/>
      <c r="F119" s="15"/>
      <c r="G119" s="15"/>
      <c r="H119" s="15"/>
      <c r="I119" s="15"/>
      <c r="J119" s="15"/>
      <c r="K119" s="13"/>
      <c r="L119" s="15"/>
      <c r="M119" s="95"/>
      <c r="N119" s="95"/>
      <c r="O119" s="15"/>
      <c r="P119" s="13"/>
      <c r="Q119" s="97"/>
      <c r="R119" s="96"/>
      <c r="S119" s="92"/>
      <c r="T119" s="389"/>
      <c r="U119" s="350"/>
      <c r="V119" s="350"/>
    </row>
    <row r="120" hidden="1">
      <c r="A120" s="13">
        <v>121.0</v>
      </c>
      <c r="B120" s="14"/>
      <c r="C120" s="14"/>
      <c r="D120" s="13"/>
      <c r="E120" s="15"/>
      <c r="F120" s="15"/>
      <c r="G120" s="15"/>
      <c r="H120" s="15"/>
      <c r="I120" s="15"/>
      <c r="J120" s="15"/>
      <c r="K120" s="13"/>
      <c r="L120" s="15"/>
      <c r="M120" s="95"/>
      <c r="N120" s="95"/>
      <c r="O120" s="15"/>
      <c r="P120" s="13"/>
      <c r="Q120" s="97"/>
      <c r="R120" s="96"/>
      <c r="S120" s="92"/>
      <c r="T120" s="389"/>
      <c r="U120" s="350"/>
      <c r="V120" s="350"/>
    </row>
    <row r="121" hidden="1">
      <c r="A121" s="13">
        <v>122.0</v>
      </c>
      <c r="B121" s="14"/>
      <c r="C121" s="14"/>
      <c r="D121" s="13">
        <v>3.81401100124583E14</v>
      </c>
      <c r="E121" s="15"/>
      <c r="F121" s="15"/>
      <c r="G121" s="15"/>
      <c r="H121" s="15"/>
      <c r="I121" s="15"/>
      <c r="J121" s="15"/>
      <c r="K121" s="13"/>
      <c r="L121" s="15"/>
      <c r="M121" s="95"/>
      <c r="N121" s="95"/>
      <c r="O121" s="15"/>
      <c r="P121" s="13"/>
      <c r="Q121" s="97"/>
      <c r="R121" s="96"/>
      <c r="S121" s="92"/>
      <c r="T121" s="389"/>
      <c r="U121" s="350"/>
      <c r="V121" s="350"/>
    </row>
    <row r="122">
      <c r="A122" s="40"/>
      <c r="B122" s="42"/>
      <c r="C122" s="42"/>
      <c r="D122" s="42"/>
      <c r="E122" s="42"/>
      <c r="F122" s="42"/>
      <c r="G122" s="110"/>
      <c r="H122" s="63" t="s">
        <v>560</v>
      </c>
      <c r="I122" s="44"/>
      <c r="J122" s="44"/>
      <c r="K122" s="44"/>
      <c r="L122" s="44"/>
      <c r="M122" s="45">
        <f t="shared" ref="M122:N122" si="8">SUM(M3:M121)</f>
        <v>70148</v>
      </c>
      <c r="N122" s="45">
        <f t="shared" si="8"/>
        <v>70148</v>
      </c>
      <c r="O122" s="110">
        <f>(M122*1)/M124</f>
        <v>1.7537</v>
      </c>
      <c r="P122" s="42"/>
      <c r="Q122" s="42"/>
      <c r="R122" s="308"/>
      <c r="T122" s="416"/>
      <c r="U122" s="416"/>
      <c r="V122" s="350"/>
    </row>
    <row r="123">
      <c r="A123" s="13"/>
      <c r="B123" s="15"/>
      <c r="C123" s="15"/>
      <c r="D123" s="15"/>
      <c r="E123" s="15"/>
      <c r="F123" s="15"/>
      <c r="G123" s="15"/>
      <c r="H123" s="15"/>
      <c r="I123" s="15"/>
      <c r="J123" s="15"/>
      <c r="K123" s="15"/>
      <c r="L123" s="64" t="s">
        <v>563</v>
      </c>
      <c r="N123" s="65" t="str">
        <f>N122/D124</f>
        <v>#DIV/0!</v>
      </c>
      <c r="O123" s="15"/>
      <c r="P123" s="15"/>
      <c r="Q123" s="15"/>
      <c r="R123" s="96"/>
      <c r="T123" s="350"/>
      <c r="U123" s="350"/>
      <c r="V123" s="350"/>
    </row>
    <row r="124">
      <c r="A124" s="13"/>
      <c r="B124" s="1"/>
      <c r="C124" s="1"/>
      <c r="D124" s="13"/>
      <c r="E124" s="80"/>
      <c r="F124" s="81"/>
      <c r="G124" s="13"/>
      <c r="H124" s="15"/>
      <c r="I124" s="15"/>
      <c r="J124" s="15"/>
      <c r="K124" s="15"/>
      <c r="L124" s="13" t="s">
        <v>1047</v>
      </c>
      <c r="M124" s="311">
        <v>40000.0</v>
      </c>
      <c r="N124" s="73">
        <f>M124/6.96</f>
        <v>5747.126437</v>
      </c>
      <c r="O124" s="15"/>
      <c r="P124" s="15">
        <f>3280-1440</f>
        <v>1840</v>
      </c>
      <c r="Q124" s="15"/>
      <c r="R124" s="96">
        <f>3</f>
        <v>3</v>
      </c>
      <c r="T124" s="350"/>
      <c r="U124" s="350"/>
      <c r="V124" s="350"/>
    </row>
    <row r="125">
      <c r="A125" s="13"/>
      <c r="B125" s="13"/>
      <c r="C125" s="13"/>
      <c r="D125" s="15"/>
      <c r="E125" s="49"/>
      <c r="F125" s="15"/>
      <c r="G125" s="51" t="s">
        <v>377</v>
      </c>
      <c r="H125" s="51" t="s">
        <v>378</v>
      </c>
      <c r="I125" s="51" t="s">
        <v>378</v>
      </c>
      <c r="J125" s="15"/>
      <c r="K125" s="15"/>
      <c r="L125" s="13" t="s">
        <v>1403</v>
      </c>
      <c r="M125" s="311">
        <f t="shared" ref="M125:N125" si="9">M124*5%</f>
        <v>2000</v>
      </c>
      <c r="N125" s="233">
        <f t="shared" si="9"/>
        <v>287.3563218</v>
      </c>
      <c r="O125" s="15"/>
      <c r="P125" s="15"/>
      <c r="Q125" s="15"/>
      <c r="R125" s="96"/>
      <c r="T125" s="350"/>
      <c r="U125" s="350"/>
      <c r="V125" s="350"/>
    </row>
    <row r="126">
      <c r="A126" s="13"/>
      <c r="B126" s="13"/>
      <c r="C126" s="13"/>
      <c r="D126" s="49"/>
      <c r="E126" s="49"/>
      <c r="F126" s="15"/>
      <c r="G126" s="52" t="s">
        <v>23</v>
      </c>
      <c r="H126" s="52" t="s">
        <v>1647</v>
      </c>
      <c r="I126" s="52" t="s">
        <v>671</v>
      </c>
      <c r="J126" s="15"/>
      <c r="K126" s="15"/>
      <c r="L126" s="83" t="s">
        <v>1405</v>
      </c>
      <c r="M126" s="417">
        <f>M124-M122</f>
        <v>-30148</v>
      </c>
      <c r="N126" s="15"/>
      <c r="O126" s="15"/>
      <c r="P126" s="15"/>
      <c r="Q126" s="15"/>
      <c r="R126" s="96"/>
      <c r="T126" s="350"/>
      <c r="U126" s="350"/>
      <c r="V126" s="350"/>
    </row>
    <row r="127">
      <c r="A127" s="15"/>
      <c r="B127" s="13"/>
      <c r="C127" s="13"/>
      <c r="D127" s="15"/>
      <c r="E127" s="15"/>
      <c r="F127" s="15"/>
      <c r="G127" s="51" t="s">
        <v>1648</v>
      </c>
      <c r="H127" s="51" t="s">
        <v>1649</v>
      </c>
      <c r="I127" s="51" t="s">
        <v>383</v>
      </c>
      <c r="J127" s="15"/>
      <c r="K127" s="15"/>
      <c r="L127" s="85" t="s">
        <v>1407</v>
      </c>
      <c r="M127" s="418">
        <f>-1*(M126)</f>
        <v>30148</v>
      </c>
      <c r="N127" s="15"/>
      <c r="O127" s="15"/>
      <c r="P127" s="15"/>
      <c r="Q127" s="15"/>
      <c r="R127" s="96"/>
      <c r="T127" s="350"/>
      <c r="U127" s="350"/>
      <c r="V127" s="350"/>
    </row>
    <row r="128">
      <c r="A128" s="15"/>
      <c r="B128" s="15"/>
      <c r="C128" s="15"/>
      <c r="D128" s="15"/>
      <c r="E128" s="15"/>
      <c r="F128" s="15"/>
      <c r="G128" s="15"/>
      <c r="H128" s="15"/>
      <c r="I128" s="15"/>
      <c r="J128" s="15"/>
      <c r="K128" s="15"/>
      <c r="L128" s="15"/>
      <c r="M128" s="96"/>
      <c r="N128" s="15"/>
      <c r="O128" s="15"/>
      <c r="P128" s="15"/>
      <c r="Q128" s="15"/>
      <c r="R128" s="96"/>
      <c r="T128" s="350"/>
      <c r="U128" s="350"/>
      <c r="V128" s="350"/>
    </row>
    <row r="129">
      <c r="A129" s="15"/>
      <c r="B129" s="15"/>
      <c r="C129" s="15"/>
      <c r="D129" s="15"/>
      <c r="E129" s="15"/>
      <c r="F129" s="15"/>
      <c r="G129" s="15"/>
      <c r="H129" s="15"/>
      <c r="I129" s="15"/>
      <c r="J129" s="15"/>
      <c r="K129" s="15"/>
      <c r="L129" s="15"/>
      <c r="M129" s="96"/>
      <c r="N129" s="13">
        <v>70148.0</v>
      </c>
      <c r="O129" s="13" t="s">
        <v>2095</v>
      </c>
      <c r="P129" s="15"/>
      <c r="Q129" s="15"/>
      <c r="R129" s="96"/>
      <c r="T129" s="350"/>
      <c r="U129" s="350"/>
      <c r="V129" s="350"/>
    </row>
    <row r="130">
      <c r="A130" s="15"/>
      <c r="B130" s="55"/>
      <c r="C130" s="54"/>
      <c r="D130" s="55"/>
      <c r="E130" s="53"/>
      <c r="F130" s="55"/>
      <c r="G130" s="55"/>
      <c r="H130" s="55"/>
      <c r="I130" s="55"/>
      <c r="J130" s="15"/>
      <c r="K130" s="15"/>
      <c r="L130" s="15"/>
      <c r="M130" s="96"/>
      <c r="N130" s="13">
        <v>3567.4</v>
      </c>
      <c r="O130" s="13" t="s">
        <v>2096</v>
      </c>
      <c r="P130" s="15"/>
      <c r="Q130" s="15"/>
      <c r="R130" s="96">
        <f>5280-2000</f>
        <v>3280</v>
      </c>
      <c r="T130" s="350"/>
      <c r="U130" s="350"/>
      <c r="V130" s="350"/>
    </row>
    <row r="131">
      <c r="A131" s="15"/>
      <c r="B131" s="66"/>
      <c r="C131" s="13"/>
      <c r="D131" s="49"/>
      <c r="E131" s="13"/>
      <c r="F131" s="15"/>
      <c r="G131" s="15"/>
      <c r="H131" s="15"/>
      <c r="I131" s="15"/>
      <c r="J131" s="15"/>
      <c r="K131" s="15"/>
      <c r="L131" s="15"/>
      <c r="M131" s="96"/>
      <c r="N131" s="15"/>
      <c r="O131" s="13"/>
      <c r="P131" s="15"/>
      <c r="Q131" s="15"/>
      <c r="R131" s="96"/>
      <c r="T131" s="350"/>
      <c r="U131" s="350"/>
      <c r="V131" s="350"/>
    </row>
    <row r="132">
      <c r="A132" s="15"/>
      <c r="B132" s="66"/>
      <c r="C132" s="13"/>
      <c r="D132" s="49"/>
      <c r="E132" s="13"/>
      <c r="F132" s="15"/>
      <c r="G132" s="15"/>
      <c r="H132" s="15"/>
      <c r="I132" s="15"/>
      <c r="J132" s="15"/>
      <c r="K132" s="15"/>
      <c r="L132" s="15"/>
      <c r="M132" s="96"/>
      <c r="N132" s="15"/>
      <c r="O132" s="15"/>
      <c r="P132" s="15"/>
      <c r="Q132" s="15"/>
      <c r="R132" s="96"/>
      <c r="T132" s="350"/>
      <c r="U132" s="350"/>
      <c r="V132" s="350"/>
    </row>
    <row r="133">
      <c r="A133" s="15"/>
      <c r="B133" s="15"/>
      <c r="C133" s="15"/>
      <c r="D133" s="15"/>
      <c r="E133" s="15"/>
      <c r="F133" s="15"/>
      <c r="G133" s="15"/>
      <c r="H133" s="13"/>
      <c r="I133" s="13"/>
      <c r="J133" s="13"/>
      <c r="K133" s="15"/>
      <c r="L133" s="15"/>
      <c r="M133" s="96"/>
      <c r="N133" s="15"/>
      <c r="O133" s="15"/>
      <c r="P133" s="15"/>
      <c r="Q133" s="15"/>
      <c r="R133" s="96"/>
      <c r="T133" s="350"/>
      <c r="U133" s="350"/>
      <c r="V133" s="350"/>
    </row>
    <row r="134" hidden="1">
      <c r="A134" s="15"/>
      <c r="B134" s="15"/>
      <c r="C134" s="15"/>
      <c r="D134" s="15"/>
      <c r="E134" s="15"/>
      <c r="F134" s="15"/>
      <c r="G134" s="13"/>
      <c r="H134" s="13"/>
      <c r="I134" s="13"/>
      <c r="J134" s="13"/>
      <c r="K134" s="15"/>
      <c r="L134" s="15"/>
      <c r="M134" s="96"/>
      <c r="N134" s="15"/>
      <c r="O134" s="15"/>
      <c r="P134" s="15"/>
      <c r="Q134" s="15"/>
      <c r="R134" s="96"/>
      <c r="T134" s="350"/>
      <c r="U134" s="350"/>
      <c r="V134" s="350"/>
    </row>
    <row r="135" hidden="1">
      <c r="A135" s="15"/>
      <c r="B135" s="15"/>
      <c r="C135" s="15"/>
      <c r="D135" s="15"/>
      <c r="E135" s="15"/>
      <c r="F135" s="15"/>
      <c r="I135" s="15"/>
      <c r="J135" s="15"/>
      <c r="K135" s="15"/>
      <c r="L135" s="15"/>
      <c r="M135" s="96"/>
      <c r="N135" s="15"/>
      <c r="O135" s="15"/>
      <c r="P135" s="15"/>
      <c r="Q135" s="15"/>
      <c r="R135" s="96"/>
      <c r="T135" s="350"/>
      <c r="U135" s="350"/>
      <c r="V135" s="350"/>
    </row>
    <row r="136" hidden="1">
      <c r="A136" s="15"/>
      <c r="B136" s="15"/>
      <c r="C136" s="15"/>
      <c r="D136" s="15"/>
      <c r="E136" s="15"/>
      <c r="F136" s="15"/>
      <c r="I136" s="15"/>
      <c r="J136" s="15"/>
      <c r="K136" s="15"/>
      <c r="L136" s="15"/>
      <c r="M136" s="96"/>
      <c r="N136" s="15"/>
      <c r="O136" s="15"/>
      <c r="P136" s="15"/>
      <c r="Q136" s="15"/>
      <c r="R136" s="96"/>
      <c r="T136" s="350"/>
      <c r="U136" s="350"/>
      <c r="V136" s="350"/>
    </row>
    <row r="137" hidden="1">
      <c r="A137" s="15"/>
      <c r="B137" s="15"/>
      <c r="C137" s="15"/>
      <c r="D137" s="15"/>
      <c r="E137" s="15"/>
      <c r="F137" s="15"/>
      <c r="G137" s="15"/>
      <c r="H137" s="15"/>
      <c r="I137" s="15"/>
      <c r="J137" s="15"/>
      <c r="K137" s="15"/>
      <c r="L137" s="15"/>
      <c r="M137" s="96"/>
      <c r="N137" s="15"/>
      <c r="O137" s="15"/>
      <c r="P137" s="15"/>
      <c r="Q137" s="15"/>
      <c r="R137" s="96"/>
      <c r="T137" s="350"/>
      <c r="U137" s="350"/>
      <c r="V137" s="350"/>
    </row>
    <row r="138" hidden="1">
      <c r="A138" s="15"/>
      <c r="B138" s="15"/>
      <c r="C138" s="15"/>
      <c r="D138" s="15"/>
      <c r="E138" s="15"/>
      <c r="F138" s="15"/>
      <c r="G138" s="15"/>
      <c r="H138" s="15"/>
      <c r="I138" s="15"/>
      <c r="J138" s="15"/>
      <c r="K138" s="15"/>
      <c r="L138" s="15"/>
      <c r="M138" s="96"/>
      <c r="N138" s="15"/>
      <c r="O138" s="15"/>
      <c r="P138" s="15"/>
      <c r="Q138" s="15"/>
      <c r="R138" s="96"/>
      <c r="T138" s="350"/>
      <c r="U138" s="350"/>
      <c r="V138" s="350"/>
    </row>
    <row r="139" hidden="1">
      <c r="A139" s="15"/>
      <c r="B139" s="15"/>
      <c r="C139" s="15"/>
      <c r="D139" s="15"/>
      <c r="E139" s="15"/>
      <c r="F139" s="15"/>
      <c r="G139" s="15"/>
      <c r="H139" s="15"/>
      <c r="I139" s="15"/>
      <c r="J139" s="15"/>
      <c r="K139" s="15"/>
      <c r="L139" s="15"/>
      <c r="M139" s="96"/>
      <c r="N139" s="15"/>
      <c r="O139" s="15"/>
      <c r="P139" s="15"/>
      <c r="Q139" s="15"/>
      <c r="R139" s="96"/>
      <c r="T139" s="350"/>
      <c r="U139" s="350"/>
      <c r="V139" s="350"/>
    </row>
    <row r="140" hidden="1">
      <c r="A140" s="15"/>
      <c r="B140" s="15"/>
      <c r="C140" s="15"/>
      <c r="D140" s="15"/>
      <c r="E140" s="15"/>
      <c r="F140" s="15"/>
      <c r="G140" s="15"/>
      <c r="H140" s="15"/>
      <c r="I140" s="15"/>
      <c r="J140" s="15"/>
      <c r="K140" s="15"/>
      <c r="L140" s="15"/>
      <c r="M140" s="96"/>
      <c r="N140" s="15"/>
      <c r="O140" s="15"/>
      <c r="P140" s="15"/>
      <c r="Q140" s="15"/>
      <c r="R140" s="96"/>
      <c r="T140" s="350"/>
      <c r="U140" s="350"/>
      <c r="V140" s="350"/>
    </row>
    <row r="141" hidden="1">
      <c r="A141" s="15"/>
      <c r="B141" s="15"/>
      <c r="C141" s="15"/>
      <c r="D141" s="15"/>
      <c r="E141" s="15"/>
      <c r="F141" s="15"/>
      <c r="G141" s="15"/>
      <c r="H141" s="15"/>
      <c r="I141" s="15"/>
      <c r="J141" s="15"/>
      <c r="K141" s="15"/>
      <c r="L141" s="15"/>
      <c r="M141" s="96"/>
      <c r="N141" s="15"/>
      <c r="O141" s="15"/>
      <c r="P141" s="15"/>
      <c r="Q141" s="15"/>
      <c r="R141" s="96"/>
      <c r="T141" s="350"/>
      <c r="U141" s="350"/>
      <c r="V141" s="350"/>
    </row>
    <row r="142" hidden="1">
      <c r="A142" s="15"/>
      <c r="B142" s="15"/>
      <c r="C142" s="15"/>
      <c r="D142" s="15"/>
      <c r="E142" s="15"/>
      <c r="F142" s="15"/>
      <c r="G142" s="15"/>
      <c r="H142" s="15"/>
      <c r="I142" s="15"/>
      <c r="J142" s="15"/>
      <c r="K142" s="15"/>
      <c r="L142" s="15"/>
      <c r="M142" s="96"/>
      <c r="N142" s="15"/>
      <c r="O142" s="15"/>
      <c r="P142" s="15"/>
      <c r="Q142" s="15"/>
      <c r="R142" s="96"/>
      <c r="T142" s="350"/>
      <c r="U142" s="350"/>
      <c r="V142" s="350"/>
    </row>
    <row r="143" hidden="1">
      <c r="A143" s="15"/>
      <c r="B143" s="15"/>
      <c r="C143" s="15"/>
      <c r="D143" s="15"/>
      <c r="E143" s="15"/>
      <c r="F143" s="15"/>
      <c r="G143" s="15"/>
      <c r="H143" s="15"/>
      <c r="I143" s="15"/>
      <c r="J143" s="15"/>
      <c r="K143" s="15"/>
      <c r="L143" s="15"/>
      <c r="M143" s="96"/>
      <c r="N143" s="15"/>
      <c r="O143" s="15"/>
      <c r="P143" s="15"/>
      <c r="Q143" s="15"/>
      <c r="R143" s="96"/>
      <c r="T143" s="350"/>
      <c r="U143" s="350"/>
      <c r="V143" s="350"/>
    </row>
    <row r="144" hidden="1">
      <c r="A144" s="15"/>
      <c r="B144" s="15"/>
      <c r="C144" s="15"/>
      <c r="D144" s="15"/>
      <c r="E144" s="15"/>
      <c r="F144" s="15"/>
      <c r="G144" s="15"/>
      <c r="H144" s="15"/>
      <c r="I144" s="15"/>
      <c r="J144" s="15"/>
      <c r="K144" s="15"/>
      <c r="L144" s="15"/>
      <c r="M144" s="96"/>
      <c r="N144" s="15"/>
      <c r="O144" s="15"/>
      <c r="P144" s="15"/>
      <c r="Q144" s="15"/>
      <c r="R144" s="96"/>
      <c r="T144" s="350"/>
      <c r="U144" s="350"/>
      <c r="V144" s="350"/>
    </row>
    <row r="145" hidden="1">
      <c r="A145" s="15"/>
      <c r="B145" s="15"/>
      <c r="C145" s="15"/>
      <c r="D145" s="15"/>
      <c r="E145" s="15"/>
      <c r="F145" s="15"/>
      <c r="G145" s="15"/>
      <c r="H145" s="15"/>
      <c r="I145" s="15"/>
      <c r="J145" s="15"/>
      <c r="K145" s="15"/>
      <c r="L145" s="15"/>
      <c r="M145" s="96"/>
      <c r="N145" s="15"/>
      <c r="O145" s="15"/>
      <c r="P145" s="15"/>
      <c r="Q145" s="15"/>
      <c r="R145" s="96"/>
      <c r="T145" s="350"/>
      <c r="U145" s="350"/>
      <c r="V145" s="350"/>
    </row>
    <row r="146" hidden="1">
      <c r="A146" s="15"/>
      <c r="B146" s="15"/>
      <c r="C146" s="15"/>
      <c r="D146" s="15"/>
      <c r="E146" s="15"/>
      <c r="F146" s="15"/>
      <c r="G146" s="15"/>
      <c r="H146" s="15"/>
      <c r="I146" s="15"/>
      <c r="J146" s="15"/>
      <c r="K146" s="15"/>
      <c r="L146" s="15"/>
      <c r="M146" s="96"/>
      <c r="N146" s="15"/>
      <c r="O146" s="15"/>
      <c r="P146" s="15"/>
      <c r="Q146" s="15"/>
      <c r="R146" s="96"/>
      <c r="T146" s="350"/>
      <c r="U146" s="350"/>
      <c r="V146" s="350"/>
    </row>
    <row r="147" hidden="1">
      <c r="A147" s="15"/>
      <c r="B147" s="15"/>
      <c r="C147" s="15"/>
      <c r="D147" s="15"/>
      <c r="E147" s="15"/>
      <c r="F147" s="15"/>
      <c r="G147" s="15"/>
      <c r="H147" s="15"/>
      <c r="I147" s="15"/>
      <c r="J147" s="15"/>
      <c r="K147" s="15"/>
      <c r="L147" s="15"/>
      <c r="M147" s="96"/>
      <c r="N147" s="15"/>
      <c r="O147" s="15"/>
      <c r="P147" s="15"/>
      <c r="Q147" s="15"/>
      <c r="R147" s="96"/>
      <c r="T147" s="350"/>
      <c r="U147" s="350"/>
      <c r="V147" s="350"/>
    </row>
    <row r="148">
      <c r="A148" s="15"/>
      <c r="B148" s="15"/>
      <c r="C148" s="15"/>
      <c r="D148" s="15"/>
      <c r="E148" s="15"/>
      <c r="F148" s="15"/>
      <c r="G148" s="15"/>
      <c r="H148" s="15"/>
      <c r="I148" s="15"/>
      <c r="J148" s="15"/>
      <c r="K148" s="15"/>
      <c r="L148" s="15"/>
      <c r="M148" s="96"/>
      <c r="N148" s="15"/>
      <c r="O148" s="15"/>
      <c r="P148" s="15"/>
      <c r="Q148" s="15"/>
      <c r="R148" s="96"/>
      <c r="T148" s="350"/>
      <c r="U148" s="350"/>
      <c r="V148" s="350"/>
    </row>
    <row r="149">
      <c r="A149" s="15"/>
      <c r="B149" s="15"/>
      <c r="C149" s="15"/>
      <c r="D149" s="258"/>
      <c r="G149" s="15"/>
      <c r="H149" s="15"/>
      <c r="I149" s="15"/>
      <c r="J149" s="15"/>
      <c r="K149" s="15"/>
      <c r="L149" s="15"/>
      <c r="M149" s="96"/>
      <c r="N149" s="15"/>
      <c r="O149" s="15"/>
      <c r="P149" s="15"/>
      <c r="Q149" s="15"/>
      <c r="R149" s="96"/>
      <c r="T149" s="350"/>
      <c r="U149" s="350"/>
      <c r="V149" s="350"/>
    </row>
    <row r="150">
      <c r="A150" s="15"/>
      <c r="B150" s="15"/>
      <c r="C150" s="15"/>
      <c r="D150" s="258"/>
      <c r="E150" s="258"/>
      <c r="F150" s="259"/>
      <c r="G150" s="15"/>
      <c r="H150" s="15"/>
      <c r="I150" s="15"/>
      <c r="J150" s="15"/>
      <c r="K150" s="15"/>
      <c r="L150" s="15"/>
      <c r="M150" s="96"/>
      <c r="N150" s="15"/>
      <c r="O150" s="15"/>
      <c r="P150" s="15"/>
      <c r="Q150" s="15"/>
      <c r="R150" s="96"/>
      <c r="T150" s="350"/>
      <c r="U150" s="350"/>
      <c r="V150" s="350"/>
    </row>
    <row r="151">
      <c r="A151" s="15"/>
      <c r="B151" s="15"/>
      <c r="C151" s="15"/>
      <c r="D151" s="260"/>
      <c r="E151" s="15"/>
      <c r="F151" s="13"/>
      <c r="G151" s="15"/>
      <c r="H151" s="15"/>
      <c r="I151" s="15"/>
      <c r="J151" s="15"/>
      <c r="K151" s="15"/>
      <c r="L151" s="15"/>
      <c r="M151" s="96"/>
      <c r="N151" s="15"/>
      <c r="O151" s="15"/>
      <c r="P151" s="15"/>
      <c r="Q151" s="15"/>
      <c r="R151" s="96"/>
      <c r="T151" s="350"/>
      <c r="U151" s="350"/>
      <c r="V151" s="350"/>
    </row>
    <row r="152">
      <c r="A152" s="15"/>
      <c r="B152" s="15"/>
      <c r="C152" s="15"/>
      <c r="D152" s="260"/>
      <c r="E152" s="15"/>
      <c r="F152" s="13"/>
      <c r="G152" s="15"/>
      <c r="H152" s="15"/>
      <c r="I152" s="15"/>
      <c r="J152" s="15"/>
      <c r="K152" s="15"/>
      <c r="L152" s="15"/>
      <c r="M152" s="96"/>
      <c r="N152" s="15"/>
      <c r="O152" s="15"/>
      <c r="P152" s="15"/>
      <c r="Q152" s="15"/>
      <c r="R152" s="96"/>
      <c r="T152" s="350"/>
      <c r="U152" s="350"/>
      <c r="V152" s="350"/>
    </row>
    <row r="153">
      <c r="A153" s="15"/>
      <c r="B153" s="15"/>
      <c r="C153" s="15"/>
      <c r="D153" s="260"/>
      <c r="E153" s="15"/>
      <c r="F153" s="13"/>
      <c r="G153" s="15"/>
      <c r="H153" s="15"/>
      <c r="I153" s="15"/>
      <c r="J153" s="15"/>
      <c r="K153" s="15"/>
      <c r="L153" s="15"/>
      <c r="M153" s="96"/>
      <c r="N153" s="15"/>
      <c r="O153" s="15"/>
      <c r="P153" s="15"/>
      <c r="Q153" s="15"/>
      <c r="R153" s="96"/>
      <c r="T153" s="350"/>
      <c r="U153" s="350"/>
      <c r="V153" s="350"/>
    </row>
    <row r="154">
      <c r="A154" s="15"/>
      <c r="B154" s="15"/>
      <c r="C154" s="15"/>
      <c r="D154" s="260"/>
      <c r="E154" s="15"/>
      <c r="F154" s="13"/>
      <c r="G154" s="15"/>
      <c r="H154" s="15"/>
      <c r="I154" s="15"/>
      <c r="J154" s="15"/>
      <c r="K154" s="15"/>
      <c r="L154" s="15"/>
      <c r="M154" s="96"/>
      <c r="N154" s="15"/>
      <c r="O154" s="15"/>
      <c r="P154" s="15"/>
      <c r="Q154" s="15"/>
      <c r="R154" s="96"/>
      <c r="T154" s="350"/>
      <c r="U154" s="350"/>
      <c r="V154" s="350"/>
    </row>
    <row r="155">
      <c r="A155" s="15"/>
      <c r="B155" s="15"/>
      <c r="C155" s="15"/>
      <c r="D155" s="260"/>
      <c r="E155" s="15"/>
      <c r="F155" s="13"/>
      <c r="G155" s="15"/>
      <c r="H155" s="15"/>
      <c r="I155" s="15"/>
      <c r="J155" s="15"/>
      <c r="K155" s="15"/>
      <c r="L155" s="15"/>
      <c r="M155" s="96"/>
      <c r="N155" s="15"/>
      <c r="O155" s="15"/>
      <c r="P155" s="15"/>
      <c r="Q155" s="15"/>
      <c r="R155" s="96"/>
      <c r="T155" s="350"/>
      <c r="U155" s="350"/>
      <c r="V155" s="350"/>
    </row>
    <row r="156">
      <c r="A156" s="15"/>
      <c r="B156" s="15"/>
      <c r="C156" s="15"/>
      <c r="D156" s="260"/>
      <c r="E156" s="15"/>
      <c r="F156" s="13"/>
      <c r="G156" s="15"/>
      <c r="H156" s="15"/>
      <c r="I156" s="15"/>
      <c r="J156" s="15"/>
      <c r="K156" s="15"/>
      <c r="L156" s="15"/>
      <c r="M156" s="96"/>
      <c r="N156" s="15"/>
      <c r="O156" s="15"/>
      <c r="P156" s="15"/>
      <c r="Q156" s="15"/>
      <c r="R156" s="96"/>
      <c r="T156" s="350"/>
      <c r="U156" s="350"/>
      <c r="V156" s="350"/>
    </row>
    <row r="157">
      <c r="A157" s="15"/>
      <c r="B157" s="15"/>
      <c r="C157" s="15"/>
      <c r="D157" s="260"/>
      <c r="E157" s="15"/>
      <c r="F157" s="13"/>
      <c r="G157" s="15"/>
      <c r="H157" s="13"/>
      <c r="I157" s="15"/>
      <c r="J157" s="15"/>
      <c r="K157" s="15"/>
      <c r="L157" s="15"/>
      <c r="M157" s="96"/>
      <c r="N157" s="15"/>
      <c r="O157" s="15"/>
      <c r="P157" s="15"/>
      <c r="Q157" s="15"/>
      <c r="R157" s="96"/>
      <c r="T157" s="350"/>
      <c r="U157" s="350"/>
      <c r="V157" s="350"/>
    </row>
    <row r="158">
      <c r="A158" s="15"/>
      <c r="B158" s="15"/>
      <c r="C158" s="15"/>
      <c r="D158" s="15"/>
      <c r="E158" s="15"/>
      <c r="F158" s="15"/>
      <c r="G158" s="15"/>
      <c r="H158" s="15"/>
      <c r="I158" s="15"/>
      <c r="J158" s="15"/>
      <c r="K158" s="15"/>
      <c r="L158" s="15"/>
      <c r="M158" s="96"/>
      <c r="N158" s="15"/>
      <c r="O158" s="15"/>
      <c r="P158" s="15"/>
      <c r="Q158" s="15"/>
      <c r="R158" s="96"/>
      <c r="T158" s="350"/>
      <c r="U158" s="350"/>
      <c r="V158" s="350"/>
    </row>
    <row r="159">
      <c r="A159" s="15"/>
      <c r="B159" s="15"/>
      <c r="C159" s="15"/>
      <c r="D159" s="261"/>
      <c r="E159" s="262"/>
      <c r="F159" s="15"/>
      <c r="G159" s="15"/>
      <c r="H159" s="15"/>
      <c r="I159" s="15"/>
      <c r="J159" s="15"/>
      <c r="K159" s="15"/>
      <c r="L159" s="15"/>
      <c r="M159" s="96"/>
      <c r="N159" s="15"/>
      <c r="O159" s="15"/>
      <c r="P159" s="15"/>
      <c r="Q159" s="15"/>
      <c r="R159" s="96"/>
      <c r="T159" s="350"/>
      <c r="U159" s="350"/>
      <c r="V159" s="350"/>
    </row>
    <row r="160">
      <c r="A160" s="15"/>
      <c r="B160" s="15"/>
      <c r="C160" s="15"/>
      <c r="D160" s="261"/>
      <c r="E160" s="262"/>
      <c r="F160" s="15"/>
      <c r="G160" s="15"/>
      <c r="H160" s="15"/>
      <c r="I160" s="15"/>
      <c r="J160" s="15"/>
      <c r="K160" s="15"/>
      <c r="L160" s="15"/>
      <c r="M160" s="96"/>
      <c r="N160" s="15"/>
      <c r="O160" s="15"/>
      <c r="P160" s="15"/>
      <c r="Q160" s="15"/>
      <c r="R160" s="96"/>
      <c r="T160" s="350"/>
      <c r="U160" s="350"/>
      <c r="V160" s="350"/>
    </row>
    <row r="161">
      <c r="A161" s="15"/>
      <c r="B161" s="15"/>
      <c r="C161" s="15"/>
      <c r="D161" s="15"/>
      <c r="E161" s="15"/>
      <c r="F161" s="15"/>
      <c r="G161" s="15"/>
      <c r="H161" s="15"/>
      <c r="I161" s="15"/>
      <c r="J161" s="15"/>
      <c r="K161" s="15"/>
      <c r="L161" s="15"/>
      <c r="M161" s="96"/>
      <c r="N161" s="15"/>
      <c r="O161" s="15"/>
      <c r="P161" s="15"/>
      <c r="Q161" s="15"/>
      <c r="R161" s="96"/>
      <c r="T161" s="350"/>
      <c r="U161" s="350"/>
      <c r="V161" s="350"/>
    </row>
    <row r="162">
      <c r="A162" s="15"/>
      <c r="B162" s="15"/>
      <c r="C162" s="15"/>
      <c r="D162" s="258"/>
      <c r="E162" s="258"/>
      <c r="F162" s="263"/>
      <c r="G162" s="15"/>
      <c r="H162" s="15"/>
      <c r="I162" s="15"/>
      <c r="J162" s="15"/>
      <c r="K162" s="15"/>
      <c r="L162" s="15"/>
      <c r="M162" s="96"/>
      <c r="N162" s="15"/>
      <c r="O162" s="15"/>
      <c r="P162" s="15"/>
      <c r="Q162" s="15"/>
      <c r="R162" s="96"/>
      <c r="T162" s="350"/>
      <c r="U162" s="350"/>
      <c r="V162" s="350"/>
    </row>
    <row r="163">
      <c r="A163" s="15"/>
      <c r="B163" s="264"/>
      <c r="C163" s="265"/>
      <c r="D163" s="266"/>
      <c r="E163" s="13"/>
      <c r="F163" s="15"/>
      <c r="G163" s="15"/>
      <c r="H163" s="15"/>
      <c r="I163" s="15"/>
      <c r="J163" s="15"/>
      <c r="K163" s="15"/>
      <c r="L163" s="15"/>
      <c r="M163" s="96"/>
      <c r="N163" s="15"/>
      <c r="O163" s="15"/>
      <c r="P163" s="15"/>
      <c r="Q163" s="15"/>
      <c r="R163" s="96"/>
      <c r="T163" s="350"/>
      <c r="U163" s="350"/>
      <c r="V163" s="350"/>
    </row>
    <row r="164">
      <c r="A164" s="15"/>
      <c r="B164" s="264"/>
      <c r="C164" s="265"/>
      <c r="D164" s="267"/>
      <c r="E164" s="13"/>
      <c r="F164" s="15"/>
      <c r="G164" s="15"/>
      <c r="H164" s="15"/>
      <c r="I164" s="15"/>
      <c r="J164" s="15"/>
      <c r="K164" s="15"/>
      <c r="L164" s="15"/>
      <c r="M164" s="96"/>
      <c r="N164" s="15"/>
      <c r="O164" s="15"/>
      <c r="P164" s="15"/>
      <c r="Q164" s="15"/>
      <c r="R164" s="96"/>
      <c r="T164" s="350"/>
      <c r="U164" s="350"/>
      <c r="V164" s="350"/>
    </row>
    <row r="165">
      <c r="A165" s="15"/>
      <c r="B165" s="13"/>
      <c r="C165" s="419"/>
      <c r="D165" s="267"/>
      <c r="E165" s="13"/>
      <c r="F165" s="15"/>
      <c r="G165" s="15"/>
      <c r="H165" s="15"/>
      <c r="I165" s="15"/>
      <c r="J165" s="15"/>
      <c r="K165" s="15"/>
      <c r="L165" s="15"/>
      <c r="M165" s="96"/>
      <c r="N165" s="15"/>
      <c r="O165" s="15"/>
      <c r="P165" s="15"/>
      <c r="Q165" s="15"/>
      <c r="R165" s="96"/>
      <c r="T165" s="350"/>
      <c r="U165" s="350"/>
      <c r="V165" s="350"/>
    </row>
    <row r="166">
      <c r="A166" s="15"/>
      <c r="B166" s="15"/>
      <c r="C166" s="15"/>
      <c r="D166" s="260"/>
      <c r="F166" s="268"/>
      <c r="G166" s="15"/>
      <c r="H166" s="15"/>
      <c r="I166" s="15"/>
      <c r="J166" s="15"/>
      <c r="K166" s="15"/>
      <c r="L166" s="15"/>
      <c r="M166" s="96"/>
      <c r="N166" s="15"/>
      <c r="O166" s="15"/>
      <c r="P166" s="15"/>
      <c r="Q166" s="15"/>
      <c r="R166" s="96"/>
      <c r="T166" s="350"/>
      <c r="U166" s="350"/>
      <c r="V166" s="350"/>
    </row>
    <row r="167">
      <c r="A167" s="15"/>
      <c r="B167" s="15"/>
      <c r="C167" s="15"/>
      <c r="D167" s="99"/>
      <c r="E167" s="99"/>
      <c r="F167" s="420"/>
      <c r="G167" s="15"/>
      <c r="H167" s="15"/>
      <c r="I167" s="15"/>
      <c r="J167" s="15"/>
      <c r="K167" s="15"/>
      <c r="L167" s="15"/>
      <c r="M167" s="96"/>
      <c r="N167" s="15"/>
      <c r="O167" s="15"/>
      <c r="P167" s="15"/>
      <c r="Q167" s="15"/>
      <c r="R167" s="96"/>
      <c r="T167" s="350"/>
      <c r="U167" s="350"/>
      <c r="V167" s="350"/>
    </row>
    <row r="168">
      <c r="A168" s="15"/>
      <c r="B168" s="15"/>
      <c r="C168" s="15"/>
      <c r="D168" s="421"/>
      <c r="E168" s="421"/>
      <c r="F168" s="99"/>
      <c r="G168" s="15"/>
      <c r="H168" s="15"/>
      <c r="I168" s="15"/>
      <c r="J168" s="15"/>
      <c r="K168" s="15"/>
      <c r="L168" s="15"/>
      <c r="M168" s="96"/>
      <c r="N168" s="15"/>
      <c r="O168" s="15"/>
      <c r="P168" s="15"/>
      <c r="Q168" s="15"/>
      <c r="R168" s="96"/>
      <c r="T168" s="350"/>
      <c r="U168" s="350"/>
      <c r="V168" s="350"/>
    </row>
    <row r="169">
      <c r="A169" s="15"/>
      <c r="B169" s="15"/>
      <c r="C169" s="15"/>
      <c r="D169" s="99"/>
      <c r="E169" s="99"/>
      <c r="F169" s="15"/>
      <c r="G169" s="15"/>
      <c r="H169" s="15"/>
      <c r="I169" s="15"/>
      <c r="J169" s="15"/>
      <c r="K169" s="15"/>
      <c r="L169" s="15"/>
      <c r="M169" s="96"/>
      <c r="N169" s="15"/>
      <c r="O169" s="15"/>
      <c r="P169" s="15"/>
      <c r="Q169" s="15"/>
      <c r="R169" s="96"/>
      <c r="T169" s="350"/>
      <c r="U169" s="350"/>
      <c r="V169" s="350"/>
    </row>
    <row r="170">
      <c r="A170" s="15"/>
      <c r="B170" s="15"/>
      <c r="C170" s="15"/>
      <c r="D170" s="15"/>
      <c r="E170" s="15"/>
      <c r="F170" s="15"/>
      <c r="G170" s="15"/>
      <c r="H170" s="15"/>
      <c r="I170" s="15"/>
      <c r="J170" s="15"/>
      <c r="K170" s="15"/>
      <c r="L170" s="15"/>
      <c r="M170" s="96"/>
      <c r="N170" s="15"/>
      <c r="O170" s="15"/>
      <c r="P170" s="15"/>
      <c r="Q170" s="15"/>
      <c r="R170" s="96"/>
      <c r="T170" s="350"/>
      <c r="U170" s="350"/>
      <c r="V170" s="350"/>
    </row>
    <row r="171">
      <c r="A171" s="15"/>
      <c r="B171" s="15"/>
      <c r="C171" s="15"/>
      <c r="D171" s="15"/>
      <c r="E171" s="15"/>
      <c r="F171" s="15"/>
      <c r="G171" s="15"/>
      <c r="H171" s="15"/>
      <c r="I171" s="15"/>
      <c r="J171" s="15"/>
      <c r="K171" s="15"/>
      <c r="L171" s="15"/>
      <c r="M171" s="96"/>
      <c r="N171" s="15"/>
      <c r="O171" s="15"/>
      <c r="P171" s="15"/>
      <c r="Q171" s="15"/>
      <c r="R171" s="96"/>
      <c r="T171" s="350"/>
      <c r="U171" s="350"/>
      <c r="V171" s="350"/>
    </row>
    <row r="172">
      <c r="A172" s="15"/>
      <c r="B172" s="15"/>
      <c r="C172" s="15"/>
      <c r="D172" s="15"/>
      <c r="E172" s="15"/>
      <c r="F172" s="15"/>
      <c r="G172" s="15"/>
      <c r="H172" s="15"/>
      <c r="I172" s="15"/>
      <c r="J172" s="15"/>
      <c r="K172" s="15"/>
      <c r="L172" s="15"/>
      <c r="M172" s="96"/>
      <c r="N172" s="15"/>
      <c r="O172" s="15"/>
      <c r="P172" s="15"/>
      <c r="Q172" s="15"/>
      <c r="R172" s="96"/>
      <c r="T172" s="350"/>
      <c r="U172" s="350"/>
      <c r="V172" s="350"/>
    </row>
    <row r="173">
      <c r="A173" s="15"/>
      <c r="B173" s="15"/>
      <c r="C173" s="15"/>
      <c r="D173" s="15"/>
      <c r="E173" s="15"/>
      <c r="F173" s="15"/>
      <c r="G173" s="15"/>
      <c r="H173" s="15"/>
      <c r="I173" s="15"/>
      <c r="J173" s="15"/>
      <c r="K173" s="15"/>
      <c r="L173" s="15"/>
      <c r="M173" s="96"/>
      <c r="N173" s="15"/>
      <c r="O173" s="15"/>
      <c r="P173" s="15"/>
      <c r="Q173" s="15"/>
      <c r="R173" s="96"/>
      <c r="T173" s="350"/>
      <c r="U173" s="350"/>
      <c r="V173" s="350"/>
    </row>
    <row r="174">
      <c r="A174" s="15"/>
      <c r="B174" s="15"/>
      <c r="C174" s="15"/>
      <c r="D174" s="15"/>
      <c r="E174" s="15"/>
      <c r="F174" s="15"/>
      <c r="G174" s="15"/>
      <c r="H174" s="15"/>
      <c r="I174" s="15"/>
      <c r="J174" s="15"/>
      <c r="K174" s="15"/>
      <c r="L174" s="15"/>
      <c r="M174" s="96"/>
      <c r="N174" s="15"/>
      <c r="O174" s="15"/>
      <c r="P174" s="15"/>
      <c r="Q174" s="15"/>
      <c r="R174" s="96"/>
      <c r="T174" s="350"/>
      <c r="U174" s="350"/>
      <c r="V174" s="350"/>
    </row>
    <row r="175">
      <c r="A175" s="15"/>
      <c r="B175" s="15"/>
      <c r="C175" s="15"/>
      <c r="D175" s="15"/>
      <c r="E175" s="15"/>
      <c r="F175" s="15"/>
      <c r="G175" s="15"/>
      <c r="H175" s="15"/>
      <c r="I175" s="15"/>
      <c r="J175" s="15"/>
      <c r="K175" s="15"/>
      <c r="L175" s="15"/>
      <c r="M175" s="96"/>
      <c r="N175" s="15"/>
      <c r="O175" s="15"/>
      <c r="P175" s="15"/>
      <c r="Q175" s="15"/>
      <c r="R175" s="96"/>
      <c r="T175" s="350"/>
      <c r="U175" s="350"/>
      <c r="V175" s="350"/>
    </row>
    <row r="176">
      <c r="A176" s="15"/>
      <c r="B176" s="15"/>
      <c r="C176" s="15"/>
      <c r="D176" s="15"/>
      <c r="E176" s="15"/>
      <c r="F176" s="15"/>
      <c r="G176" s="15"/>
      <c r="H176" s="15"/>
      <c r="I176" s="15"/>
      <c r="J176" s="15"/>
      <c r="K176" s="15"/>
      <c r="L176" s="15"/>
      <c r="M176" s="96"/>
      <c r="N176" s="15"/>
      <c r="O176" s="15"/>
      <c r="P176" s="15"/>
      <c r="Q176" s="15"/>
      <c r="R176" s="96"/>
      <c r="T176" s="350"/>
      <c r="U176" s="350"/>
      <c r="V176" s="350"/>
    </row>
    <row r="177">
      <c r="A177" s="15"/>
      <c r="B177" s="15"/>
      <c r="C177" s="15"/>
      <c r="D177" s="15"/>
      <c r="E177" s="15"/>
      <c r="F177" s="15"/>
      <c r="G177" s="15"/>
      <c r="H177" s="15"/>
      <c r="I177" s="15"/>
      <c r="J177" s="15"/>
      <c r="K177" s="15"/>
      <c r="L177" s="15"/>
      <c r="M177" s="96"/>
      <c r="N177" s="15"/>
      <c r="O177" s="15"/>
      <c r="P177" s="15"/>
      <c r="Q177" s="15"/>
      <c r="R177" s="96"/>
      <c r="T177" s="350"/>
      <c r="U177" s="350"/>
      <c r="V177" s="350"/>
    </row>
    <row r="178">
      <c r="A178" s="15"/>
      <c r="B178" s="15"/>
      <c r="C178" s="15"/>
      <c r="D178" s="15"/>
      <c r="E178" s="15"/>
      <c r="F178" s="15"/>
      <c r="G178" s="15"/>
      <c r="H178" s="15"/>
      <c r="I178" s="15"/>
      <c r="J178" s="15"/>
      <c r="K178" s="15"/>
      <c r="L178" s="15"/>
      <c r="M178" s="96"/>
      <c r="N178" s="15"/>
      <c r="O178" s="15"/>
      <c r="P178" s="15"/>
      <c r="Q178" s="15"/>
      <c r="R178" s="96"/>
      <c r="T178" s="350"/>
      <c r="U178" s="350"/>
      <c r="V178" s="350"/>
    </row>
    <row r="179">
      <c r="A179" s="15"/>
      <c r="B179" s="15"/>
      <c r="C179" s="15"/>
      <c r="D179" s="15"/>
      <c r="E179" s="15"/>
      <c r="F179" s="15"/>
      <c r="G179" s="15"/>
      <c r="H179" s="15"/>
      <c r="I179" s="15"/>
      <c r="J179" s="15"/>
      <c r="K179" s="15"/>
      <c r="L179" s="15"/>
      <c r="M179" s="96"/>
      <c r="N179" s="15"/>
      <c r="O179" s="15"/>
      <c r="P179" s="15"/>
      <c r="Q179" s="15"/>
      <c r="R179" s="96"/>
      <c r="T179" s="350"/>
      <c r="U179" s="350"/>
      <c r="V179" s="350"/>
    </row>
    <row r="180">
      <c r="A180" s="15"/>
      <c r="B180" s="15"/>
      <c r="C180" s="15"/>
      <c r="D180" s="15"/>
      <c r="E180" s="15"/>
      <c r="F180" s="15"/>
      <c r="G180" s="15"/>
      <c r="H180" s="15"/>
      <c r="I180" s="15"/>
      <c r="J180" s="15"/>
      <c r="K180" s="15"/>
      <c r="L180" s="15"/>
      <c r="M180" s="96"/>
      <c r="N180" s="15"/>
      <c r="O180" s="15"/>
      <c r="P180" s="15"/>
      <c r="Q180" s="15"/>
      <c r="R180" s="96"/>
      <c r="T180" s="350"/>
      <c r="U180" s="350"/>
      <c r="V180" s="350"/>
    </row>
    <row r="181">
      <c r="A181" s="15"/>
      <c r="B181" s="15"/>
      <c r="C181" s="15"/>
      <c r="D181" s="15"/>
      <c r="E181" s="15"/>
      <c r="F181" s="15"/>
      <c r="G181" s="15"/>
      <c r="H181" s="15"/>
      <c r="I181" s="15"/>
      <c r="J181" s="15"/>
      <c r="K181" s="15"/>
      <c r="L181" s="15"/>
      <c r="M181" s="96"/>
      <c r="N181" s="15"/>
      <c r="O181" s="15"/>
      <c r="P181" s="15"/>
      <c r="Q181" s="15"/>
      <c r="R181" s="96"/>
      <c r="T181" s="350"/>
      <c r="U181" s="350"/>
      <c r="V181" s="350"/>
    </row>
    <row r="182">
      <c r="A182" s="15"/>
      <c r="B182" s="15"/>
      <c r="C182" s="15"/>
      <c r="D182" s="15"/>
      <c r="E182" s="15"/>
      <c r="F182" s="15"/>
      <c r="G182" s="15"/>
      <c r="H182" s="15"/>
      <c r="I182" s="15"/>
      <c r="J182" s="15"/>
      <c r="K182" s="15"/>
      <c r="L182" s="15"/>
      <c r="M182" s="96"/>
      <c r="N182" s="15"/>
      <c r="O182" s="15"/>
      <c r="P182" s="15"/>
      <c r="Q182" s="15"/>
      <c r="R182" s="96"/>
      <c r="T182" s="350"/>
      <c r="U182" s="350"/>
      <c r="V182" s="350"/>
    </row>
    <row r="183">
      <c r="A183" s="15"/>
      <c r="B183" s="15"/>
      <c r="C183" s="15"/>
      <c r="D183" s="15"/>
      <c r="E183" s="15"/>
      <c r="F183" s="15"/>
      <c r="G183" s="15"/>
      <c r="H183" s="15"/>
      <c r="I183" s="15"/>
      <c r="J183" s="15"/>
      <c r="K183" s="15"/>
      <c r="L183" s="15"/>
      <c r="M183" s="96"/>
      <c r="N183" s="15"/>
      <c r="O183" s="15"/>
      <c r="P183" s="15"/>
      <c r="Q183" s="15"/>
      <c r="R183" s="96"/>
      <c r="T183" s="350"/>
      <c r="U183" s="350"/>
      <c r="V183" s="350"/>
    </row>
    <row r="184">
      <c r="A184" s="15"/>
      <c r="B184" s="15"/>
      <c r="C184" s="15"/>
      <c r="D184" s="15"/>
      <c r="E184" s="15"/>
      <c r="F184" s="15"/>
      <c r="G184" s="15"/>
      <c r="H184" s="15"/>
      <c r="I184" s="15"/>
      <c r="J184" s="15"/>
      <c r="K184" s="15"/>
      <c r="L184" s="15"/>
      <c r="M184" s="96"/>
      <c r="N184" s="15"/>
      <c r="O184" s="15"/>
      <c r="P184" s="15"/>
      <c r="Q184" s="15"/>
      <c r="R184" s="96"/>
      <c r="T184" s="350"/>
      <c r="U184" s="350"/>
      <c r="V184" s="350"/>
    </row>
    <row r="185">
      <c r="A185" s="15"/>
      <c r="B185" s="15"/>
      <c r="C185" s="15"/>
      <c r="D185" s="15"/>
      <c r="E185" s="15"/>
      <c r="F185" s="15"/>
      <c r="G185" s="15"/>
      <c r="H185" s="15"/>
      <c r="I185" s="15"/>
      <c r="J185" s="15"/>
      <c r="K185" s="15"/>
      <c r="L185" s="15"/>
      <c r="M185" s="96"/>
      <c r="N185" s="15"/>
      <c r="O185" s="15"/>
      <c r="P185" s="15"/>
      <c r="Q185" s="15"/>
      <c r="R185" s="96"/>
      <c r="T185" s="350"/>
      <c r="U185" s="350"/>
      <c r="V185" s="350"/>
    </row>
    <row r="186">
      <c r="A186" s="15"/>
      <c r="B186" s="15"/>
      <c r="C186" s="15"/>
      <c r="D186" s="15"/>
      <c r="E186" s="15"/>
      <c r="F186" s="15"/>
      <c r="G186" s="15"/>
      <c r="H186" s="15"/>
      <c r="I186" s="15"/>
      <c r="J186" s="15"/>
      <c r="K186" s="15"/>
      <c r="L186" s="15"/>
      <c r="M186" s="96"/>
      <c r="N186" s="15"/>
      <c r="O186" s="15"/>
      <c r="P186" s="15"/>
      <c r="Q186" s="15"/>
      <c r="R186" s="96"/>
      <c r="T186" s="350"/>
      <c r="U186" s="350"/>
      <c r="V186" s="350"/>
    </row>
    <row r="187">
      <c r="A187" s="15"/>
      <c r="B187" s="15"/>
      <c r="C187" s="15"/>
      <c r="D187" s="15"/>
      <c r="E187" s="15"/>
      <c r="F187" s="15"/>
      <c r="G187" s="15"/>
      <c r="H187" s="15"/>
      <c r="I187" s="15"/>
      <c r="J187" s="15"/>
      <c r="K187" s="15"/>
      <c r="L187" s="15"/>
      <c r="M187" s="96"/>
      <c r="N187" s="15"/>
      <c r="O187" s="15"/>
      <c r="P187" s="15"/>
      <c r="Q187" s="15"/>
      <c r="R187" s="96"/>
      <c r="T187" s="350"/>
      <c r="U187" s="350"/>
      <c r="V187" s="350"/>
    </row>
    <row r="188">
      <c r="A188" s="15"/>
      <c r="B188" s="15"/>
      <c r="C188" s="15"/>
      <c r="D188" s="15"/>
      <c r="E188" s="15"/>
      <c r="F188" s="15"/>
      <c r="G188" s="15"/>
      <c r="H188" s="15"/>
      <c r="I188" s="15"/>
      <c r="J188" s="15"/>
      <c r="K188" s="15"/>
      <c r="L188" s="15"/>
      <c r="M188" s="96"/>
      <c r="N188" s="15"/>
      <c r="O188" s="15"/>
      <c r="P188" s="15"/>
      <c r="Q188" s="15"/>
      <c r="R188" s="96"/>
      <c r="T188" s="350"/>
      <c r="U188" s="350"/>
      <c r="V188" s="350"/>
    </row>
    <row r="189">
      <c r="A189" s="15"/>
      <c r="B189" s="15"/>
      <c r="C189" s="15"/>
      <c r="D189" s="15"/>
      <c r="E189" s="15"/>
      <c r="F189" s="15"/>
      <c r="G189" s="15"/>
      <c r="H189" s="15"/>
      <c r="I189" s="15"/>
      <c r="J189" s="15"/>
      <c r="K189" s="15"/>
      <c r="L189" s="15"/>
      <c r="M189" s="96"/>
      <c r="N189" s="15"/>
      <c r="O189" s="15"/>
      <c r="P189" s="15"/>
      <c r="Q189" s="15"/>
      <c r="R189" s="96"/>
      <c r="T189" s="350"/>
      <c r="U189" s="350"/>
      <c r="V189" s="350"/>
    </row>
    <row r="190">
      <c r="A190" s="15"/>
      <c r="B190" s="15"/>
      <c r="C190" s="15"/>
      <c r="D190" s="15"/>
      <c r="E190" s="15"/>
      <c r="F190" s="15"/>
      <c r="G190" s="15"/>
      <c r="H190" s="15"/>
      <c r="I190" s="15"/>
      <c r="J190" s="15"/>
      <c r="K190" s="15"/>
      <c r="L190" s="15"/>
      <c r="M190" s="96"/>
      <c r="N190" s="15"/>
      <c r="O190" s="15"/>
      <c r="P190" s="15"/>
      <c r="Q190" s="15"/>
      <c r="R190" s="96"/>
      <c r="T190" s="350"/>
      <c r="U190" s="350"/>
      <c r="V190" s="350"/>
    </row>
    <row r="191">
      <c r="A191" s="15"/>
      <c r="B191" s="15"/>
      <c r="C191" s="15"/>
      <c r="D191" s="15"/>
      <c r="E191" s="15"/>
      <c r="F191" s="15"/>
      <c r="G191" s="15"/>
      <c r="H191" s="15"/>
      <c r="I191" s="15"/>
      <c r="J191" s="15"/>
      <c r="K191" s="15"/>
      <c r="L191" s="15"/>
      <c r="M191" s="96"/>
      <c r="N191" s="15"/>
      <c r="O191" s="15"/>
      <c r="P191" s="15"/>
      <c r="Q191" s="15"/>
      <c r="R191" s="96"/>
      <c r="T191" s="350"/>
      <c r="U191" s="350"/>
      <c r="V191" s="350"/>
    </row>
    <row r="192">
      <c r="A192" s="15"/>
      <c r="B192" s="15"/>
      <c r="C192" s="15"/>
      <c r="D192" s="15"/>
      <c r="E192" s="15"/>
      <c r="F192" s="15"/>
      <c r="G192" s="15"/>
      <c r="H192" s="15"/>
      <c r="I192" s="15"/>
      <c r="J192" s="15"/>
      <c r="K192" s="15"/>
      <c r="L192" s="15"/>
      <c r="M192" s="96"/>
      <c r="N192" s="15"/>
      <c r="O192" s="15"/>
      <c r="P192" s="15"/>
      <c r="Q192" s="15"/>
      <c r="R192" s="96"/>
      <c r="T192" s="350"/>
      <c r="U192" s="350"/>
      <c r="V192" s="350"/>
    </row>
    <row r="193">
      <c r="A193" s="15"/>
      <c r="B193" s="15"/>
      <c r="C193" s="15"/>
      <c r="D193" s="15"/>
      <c r="E193" s="15"/>
      <c r="F193" s="15"/>
      <c r="G193" s="15"/>
      <c r="H193" s="15"/>
      <c r="I193" s="15"/>
      <c r="J193" s="15"/>
      <c r="K193" s="15"/>
      <c r="L193" s="15"/>
      <c r="M193" s="96"/>
      <c r="N193" s="15"/>
      <c r="O193" s="15"/>
      <c r="P193" s="15"/>
      <c r="Q193" s="15"/>
      <c r="R193" s="96"/>
      <c r="T193" s="350"/>
      <c r="U193" s="350"/>
      <c r="V193" s="350"/>
    </row>
    <row r="194">
      <c r="A194" s="15"/>
      <c r="B194" s="15"/>
      <c r="C194" s="15"/>
      <c r="D194" s="15"/>
      <c r="E194" s="15"/>
      <c r="F194" s="15"/>
      <c r="G194" s="15"/>
      <c r="H194" s="15"/>
      <c r="I194" s="15"/>
      <c r="J194" s="15"/>
      <c r="K194" s="15"/>
      <c r="L194" s="15"/>
      <c r="M194" s="96"/>
      <c r="N194" s="15"/>
      <c r="O194" s="15"/>
      <c r="P194" s="15"/>
      <c r="Q194" s="15"/>
      <c r="R194" s="96"/>
      <c r="T194" s="350"/>
      <c r="U194" s="350"/>
      <c r="V194" s="350"/>
    </row>
    <row r="195">
      <c r="A195" s="15"/>
      <c r="B195" s="15"/>
      <c r="C195" s="15"/>
      <c r="D195" s="15"/>
      <c r="E195" s="15"/>
      <c r="F195" s="15"/>
      <c r="G195" s="15"/>
      <c r="H195" s="15"/>
      <c r="I195" s="15"/>
      <c r="J195" s="15"/>
      <c r="K195" s="15"/>
      <c r="L195" s="15"/>
      <c r="M195" s="96"/>
      <c r="N195" s="15"/>
      <c r="O195" s="15"/>
      <c r="P195" s="15"/>
      <c r="Q195" s="15"/>
      <c r="R195" s="96"/>
      <c r="T195" s="350"/>
      <c r="U195" s="350"/>
      <c r="V195" s="350"/>
    </row>
    <row r="196">
      <c r="A196" s="15"/>
      <c r="B196" s="15"/>
      <c r="C196" s="15"/>
      <c r="D196" s="15"/>
      <c r="E196" s="15"/>
      <c r="F196" s="15"/>
      <c r="G196" s="15"/>
      <c r="H196" s="15"/>
      <c r="I196" s="15"/>
      <c r="J196" s="15"/>
      <c r="K196" s="15"/>
      <c r="L196" s="15"/>
      <c r="M196" s="96"/>
      <c r="N196" s="15"/>
      <c r="O196" s="15"/>
      <c r="P196" s="15"/>
      <c r="Q196" s="15"/>
      <c r="R196" s="96"/>
      <c r="T196" s="350"/>
      <c r="U196" s="350"/>
      <c r="V196" s="350"/>
    </row>
    <row r="197">
      <c r="A197" s="15"/>
      <c r="B197" s="15"/>
      <c r="C197" s="15"/>
      <c r="D197" s="15"/>
      <c r="E197" s="15"/>
      <c r="F197" s="15"/>
      <c r="G197" s="15"/>
      <c r="H197" s="15"/>
      <c r="I197" s="15"/>
      <c r="J197" s="15"/>
      <c r="K197" s="15"/>
      <c r="L197" s="15"/>
      <c r="M197" s="96"/>
      <c r="N197" s="15"/>
      <c r="O197" s="15"/>
      <c r="P197" s="15"/>
      <c r="Q197" s="15"/>
      <c r="R197" s="96"/>
      <c r="T197" s="350"/>
      <c r="U197" s="350"/>
      <c r="V197" s="350"/>
    </row>
    <row r="198">
      <c r="A198" s="15"/>
      <c r="B198" s="15"/>
      <c r="C198" s="15"/>
      <c r="D198" s="15"/>
      <c r="E198" s="15"/>
      <c r="F198" s="15"/>
      <c r="G198" s="15"/>
      <c r="H198" s="15"/>
      <c r="I198" s="15"/>
      <c r="J198" s="15"/>
      <c r="K198" s="15"/>
      <c r="L198" s="15"/>
      <c r="M198" s="96"/>
      <c r="N198" s="15"/>
      <c r="O198" s="15"/>
      <c r="P198" s="15"/>
      <c r="Q198" s="15"/>
      <c r="R198" s="96"/>
      <c r="T198" s="350"/>
      <c r="U198" s="350"/>
      <c r="V198" s="350"/>
    </row>
    <row r="199">
      <c r="A199" s="15"/>
      <c r="B199" s="15"/>
      <c r="C199" s="15"/>
      <c r="D199" s="15"/>
      <c r="E199" s="15"/>
      <c r="F199" s="15"/>
      <c r="G199" s="15"/>
      <c r="H199" s="15"/>
      <c r="I199" s="15"/>
      <c r="J199" s="15"/>
      <c r="K199" s="15"/>
      <c r="L199" s="15"/>
      <c r="M199" s="96"/>
      <c r="N199" s="15"/>
      <c r="O199" s="15"/>
      <c r="P199" s="15"/>
      <c r="Q199" s="15"/>
      <c r="R199" s="96"/>
      <c r="T199" s="350"/>
      <c r="U199" s="350"/>
      <c r="V199" s="350"/>
    </row>
    <row r="200">
      <c r="A200" s="15"/>
      <c r="B200" s="15"/>
      <c r="C200" s="15"/>
      <c r="D200" s="15"/>
      <c r="E200" s="15"/>
      <c r="F200" s="15"/>
      <c r="G200" s="15"/>
      <c r="H200" s="15"/>
      <c r="I200" s="15"/>
      <c r="J200" s="15"/>
      <c r="K200" s="15"/>
      <c r="L200" s="15"/>
      <c r="M200" s="96"/>
      <c r="N200" s="15"/>
      <c r="O200" s="15"/>
      <c r="P200" s="15"/>
      <c r="Q200" s="15"/>
      <c r="R200" s="96"/>
      <c r="T200" s="350"/>
      <c r="U200" s="350"/>
      <c r="V200" s="350"/>
    </row>
    <row r="201">
      <c r="A201" s="15"/>
      <c r="B201" s="15"/>
      <c r="C201" s="15"/>
      <c r="D201" s="15"/>
      <c r="E201" s="15"/>
      <c r="F201" s="15"/>
      <c r="G201" s="15"/>
      <c r="H201" s="15"/>
      <c r="I201" s="15"/>
      <c r="J201" s="15"/>
      <c r="K201" s="15"/>
      <c r="L201" s="15"/>
      <c r="M201" s="96"/>
      <c r="N201" s="15"/>
      <c r="O201" s="15"/>
      <c r="P201" s="15"/>
      <c r="Q201" s="15"/>
      <c r="R201" s="96"/>
      <c r="T201" s="350"/>
      <c r="U201" s="350"/>
      <c r="V201" s="350"/>
    </row>
    <row r="202">
      <c r="A202" s="15"/>
      <c r="B202" s="15"/>
      <c r="C202" s="15"/>
      <c r="D202" s="15"/>
      <c r="E202" s="15"/>
      <c r="F202" s="15"/>
      <c r="G202" s="15"/>
      <c r="H202" s="15"/>
      <c r="I202" s="15"/>
      <c r="J202" s="15"/>
      <c r="K202" s="15"/>
      <c r="L202" s="15"/>
      <c r="M202" s="96"/>
      <c r="N202" s="15"/>
      <c r="O202" s="15"/>
      <c r="P202" s="15"/>
      <c r="Q202" s="15"/>
      <c r="R202" s="96"/>
      <c r="T202" s="350"/>
      <c r="U202" s="350"/>
      <c r="V202" s="350"/>
    </row>
    <row r="203">
      <c r="A203" s="15"/>
      <c r="B203" s="15"/>
      <c r="C203" s="15"/>
      <c r="D203" s="15"/>
      <c r="E203" s="15"/>
      <c r="F203" s="15"/>
      <c r="G203" s="15"/>
      <c r="H203" s="15"/>
      <c r="I203" s="15"/>
      <c r="J203" s="15"/>
      <c r="K203" s="15"/>
      <c r="L203" s="15"/>
      <c r="M203" s="96"/>
      <c r="N203" s="15"/>
      <c r="O203" s="15"/>
      <c r="P203" s="15"/>
      <c r="Q203" s="15"/>
      <c r="R203" s="96"/>
      <c r="T203" s="350"/>
      <c r="U203" s="350"/>
      <c r="V203" s="350"/>
    </row>
    <row r="204">
      <c r="A204" s="15"/>
      <c r="B204" s="15"/>
      <c r="C204" s="15"/>
      <c r="D204" s="15"/>
      <c r="E204" s="15"/>
      <c r="F204" s="15"/>
      <c r="G204" s="15"/>
      <c r="H204" s="15"/>
      <c r="I204" s="15"/>
      <c r="J204" s="15"/>
      <c r="K204" s="15"/>
      <c r="L204" s="15"/>
      <c r="M204" s="96"/>
      <c r="N204" s="15"/>
      <c r="O204" s="15"/>
      <c r="P204" s="15"/>
      <c r="Q204" s="15"/>
      <c r="R204" s="96"/>
      <c r="T204" s="350"/>
      <c r="U204" s="350"/>
      <c r="V204" s="350"/>
    </row>
    <row r="205">
      <c r="A205" s="15"/>
      <c r="B205" s="15"/>
      <c r="C205" s="15"/>
      <c r="D205" s="15"/>
      <c r="E205" s="15"/>
      <c r="F205" s="15"/>
      <c r="G205" s="15"/>
      <c r="H205" s="15"/>
      <c r="I205" s="15"/>
      <c r="J205" s="15"/>
      <c r="K205" s="15"/>
      <c r="L205" s="15"/>
      <c r="M205" s="96"/>
      <c r="N205" s="15"/>
      <c r="O205" s="15"/>
      <c r="P205" s="15"/>
      <c r="Q205" s="15"/>
      <c r="R205" s="96"/>
      <c r="T205" s="350"/>
      <c r="U205" s="350"/>
      <c r="V205" s="350"/>
    </row>
    <row r="206">
      <c r="A206" s="15"/>
      <c r="B206" s="15"/>
      <c r="C206" s="15"/>
      <c r="D206" s="15"/>
      <c r="E206" s="15"/>
      <c r="F206" s="15"/>
      <c r="G206" s="15"/>
      <c r="H206" s="15"/>
      <c r="I206" s="15"/>
      <c r="J206" s="15"/>
      <c r="K206" s="15"/>
      <c r="L206" s="15"/>
      <c r="M206" s="96"/>
      <c r="N206" s="15"/>
      <c r="O206" s="15"/>
      <c r="P206" s="15"/>
      <c r="Q206" s="15"/>
      <c r="R206" s="96"/>
      <c r="T206" s="350"/>
      <c r="U206" s="350"/>
      <c r="V206" s="350"/>
    </row>
    <row r="207">
      <c r="A207" s="15"/>
      <c r="B207" s="15"/>
      <c r="C207" s="15"/>
      <c r="D207" s="15"/>
      <c r="E207" s="15"/>
      <c r="F207" s="15"/>
      <c r="G207" s="15"/>
      <c r="H207" s="15"/>
      <c r="I207" s="15"/>
      <c r="J207" s="15"/>
      <c r="K207" s="15"/>
      <c r="L207" s="15"/>
      <c r="M207" s="96"/>
      <c r="N207" s="15"/>
      <c r="O207" s="15"/>
      <c r="P207" s="15"/>
      <c r="Q207" s="15"/>
      <c r="R207" s="96"/>
      <c r="T207" s="350"/>
      <c r="U207" s="350"/>
      <c r="V207" s="350"/>
    </row>
    <row r="208">
      <c r="A208" s="15"/>
      <c r="B208" s="15"/>
      <c r="C208" s="15"/>
      <c r="D208" s="15"/>
      <c r="E208" s="15"/>
      <c r="F208" s="15"/>
      <c r="G208" s="15"/>
      <c r="H208" s="15"/>
      <c r="I208" s="15"/>
      <c r="J208" s="15"/>
      <c r="K208" s="15"/>
      <c r="L208" s="15"/>
      <c r="M208" s="96"/>
      <c r="N208" s="15"/>
      <c r="O208" s="15"/>
      <c r="P208" s="15"/>
      <c r="Q208" s="15"/>
      <c r="R208" s="96"/>
      <c r="T208" s="350"/>
      <c r="U208" s="350"/>
      <c r="V208" s="350"/>
    </row>
    <row r="209">
      <c r="A209" s="15"/>
      <c r="B209" s="15"/>
      <c r="C209" s="15"/>
      <c r="D209" s="15"/>
      <c r="E209" s="15"/>
      <c r="F209" s="15"/>
      <c r="G209" s="15"/>
      <c r="H209" s="15"/>
      <c r="I209" s="15"/>
      <c r="J209" s="15"/>
      <c r="K209" s="15"/>
      <c r="L209" s="15"/>
      <c r="M209" s="96"/>
      <c r="N209" s="15"/>
      <c r="O209" s="15"/>
      <c r="P209" s="15"/>
      <c r="Q209" s="15"/>
      <c r="R209" s="96"/>
      <c r="T209" s="350"/>
      <c r="U209" s="350"/>
      <c r="V209" s="350"/>
    </row>
    <row r="210">
      <c r="A210" s="15"/>
      <c r="B210" s="15"/>
      <c r="C210" s="15"/>
      <c r="D210" s="15"/>
      <c r="E210" s="15"/>
      <c r="F210" s="15"/>
      <c r="G210" s="15"/>
      <c r="H210" s="15"/>
      <c r="I210" s="15"/>
      <c r="J210" s="15"/>
      <c r="K210" s="15"/>
      <c r="L210" s="15"/>
      <c r="M210" s="96"/>
      <c r="N210" s="15"/>
      <c r="O210" s="15"/>
      <c r="P210" s="15"/>
      <c r="Q210" s="15"/>
      <c r="R210" s="96"/>
      <c r="T210" s="350"/>
      <c r="U210" s="350"/>
      <c r="V210" s="350"/>
    </row>
    <row r="211">
      <c r="A211" s="15"/>
      <c r="B211" s="15"/>
      <c r="C211" s="15"/>
      <c r="D211" s="15"/>
      <c r="E211" s="15"/>
      <c r="F211" s="15"/>
      <c r="G211" s="15"/>
      <c r="H211" s="15"/>
      <c r="I211" s="15"/>
      <c r="J211" s="15"/>
      <c r="K211" s="15"/>
      <c r="L211" s="15"/>
      <c r="M211" s="96"/>
      <c r="N211" s="15"/>
      <c r="O211" s="15"/>
      <c r="P211" s="15"/>
      <c r="Q211" s="15"/>
      <c r="R211" s="96"/>
      <c r="T211" s="350"/>
      <c r="U211" s="350"/>
      <c r="V211" s="350"/>
    </row>
    <row r="212">
      <c r="A212" s="15"/>
      <c r="B212" s="15"/>
      <c r="C212" s="15"/>
      <c r="D212" s="15"/>
      <c r="E212" s="15"/>
      <c r="F212" s="15"/>
      <c r="G212" s="15"/>
      <c r="H212" s="15"/>
      <c r="I212" s="15"/>
      <c r="J212" s="15"/>
      <c r="K212" s="15"/>
      <c r="L212" s="15"/>
      <c r="M212" s="96"/>
      <c r="N212" s="15"/>
      <c r="O212" s="15"/>
      <c r="P212" s="15"/>
      <c r="Q212" s="15"/>
      <c r="R212" s="96"/>
      <c r="T212" s="350"/>
      <c r="U212" s="350"/>
      <c r="V212" s="350"/>
    </row>
    <row r="213">
      <c r="A213" s="15"/>
      <c r="B213" s="15"/>
      <c r="C213" s="15"/>
      <c r="D213" s="15"/>
      <c r="E213" s="15"/>
      <c r="F213" s="15"/>
      <c r="G213" s="15"/>
      <c r="H213" s="15"/>
      <c r="I213" s="15"/>
      <c r="J213" s="15"/>
      <c r="K213" s="15"/>
      <c r="L213" s="15"/>
      <c r="M213" s="96"/>
      <c r="N213" s="15"/>
      <c r="O213" s="15"/>
      <c r="P213" s="15"/>
      <c r="Q213" s="15"/>
      <c r="R213" s="96"/>
      <c r="T213" s="350"/>
      <c r="U213" s="350"/>
      <c r="V213" s="350"/>
    </row>
    <row r="214">
      <c r="A214" s="15"/>
      <c r="B214" s="15"/>
      <c r="C214" s="15"/>
      <c r="D214" s="15"/>
      <c r="E214" s="15"/>
      <c r="F214" s="15"/>
      <c r="G214" s="15"/>
      <c r="H214" s="15"/>
      <c r="I214" s="15"/>
      <c r="J214" s="15"/>
      <c r="K214" s="15"/>
      <c r="L214" s="15"/>
      <c r="M214" s="96"/>
      <c r="N214" s="15"/>
      <c r="O214" s="15"/>
      <c r="P214" s="15"/>
      <c r="Q214" s="15"/>
      <c r="R214" s="96"/>
      <c r="T214" s="350"/>
      <c r="U214" s="350"/>
      <c r="V214" s="350"/>
    </row>
    <row r="215">
      <c r="A215" s="15"/>
      <c r="B215" s="15"/>
      <c r="C215" s="15"/>
      <c r="D215" s="15"/>
      <c r="E215" s="15"/>
      <c r="F215" s="15"/>
      <c r="G215" s="15"/>
      <c r="H215" s="15"/>
      <c r="I215" s="15"/>
      <c r="J215" s="15"/>
      <c r="K215" s="15"/>
      <c r="L215" s="15"/>
      <c r="M215" s="96"/>
      <c r="N215" s="15"/>
      <c r="O215" s="15"/>
      <c r="P215" s="15"/>
      <c r="Q215" s="15"/>
      <c r="R215" s="96"/>
      <c r="T215" s="350"/>
      <c r="U215" s="350"/>
      <c r="V215" s="350"/>
    </row>
    <row r="216">
      <c r="A216" s="15"/>
      <c r="B216" s="15"/>
      <c r="C216" s="15"/>
      <c r="D216" s="15"/>
      <c r="E216" s="15"/>
      <c r="F216" s="15"/>
      <c r="G216" s="15"/>
      <c r="H216" s="15"/>
      <c r="I216" s="15"/>
      <c r="J216" s="15"/>
      <c r="K216" s="15"/>
      <c r="L216" s="15"/>
      <c r="M216" s="96"/>
      <c r="N216" s="15"/>
      <c r="O216" s="15"/>
      <c r="P216" s="15"/>
      <c r="Q216" s="15"/>
      <c r="R216" s="96"/>
      <c r="T216" s="350"/>
      <c r="U216" s="350"/>
      <c r="V216" s="350"/>
    </row>
    <row r="217">
      <c r="A217" s="15"/>
      <c r="B217" s="15"/>
      <c r="C217" s="15"/>
      <c r="D217" s="15"/>
      <c r="E217" s="15"/>
      <c r="F217" s="15"/>
      <c r="G217" s="15"/>
      <c r="H217" s="15"/>
      <c r="I217" s="15"/>
      <c r="J217" s="15"/>
      <c r="K217" s="15"/>
      <c r="L217" s="15"/>
      <c r="M217" s="96"/>
      <c r="N217" s="15"/>
      <c r="O217" s="15"/>
      <c r="P217" s="15"/>
      <c r="Q217" s="15"/>
      <c r="R217" s="96"/>
      <c r="T217" s="350"/>
      <c r="U217" s="350"/>
      <c r="V217" s="350"/>
    </row>
    <row r="218">
      <c r="A218" s="15"/>
      <c r="B218" s="15"/>
      <c r="C218" s="15"/>
      <c r="D218" s="15"/>
      <c r="E218" s="15"/>
      <c r="F218" s="15"/>
      <c r="G218" s="15"/>
      <c r="H218" s="15"/>
      <c r="I218" s="15"/>
      <c r="J218" s="15"/>
      <c r="K218" s="15"/>
      <c r="L218" s="15"/>
      <c r="M218" s="96"/>
      <c r="N218" s="15"/>
      <c r="O218" s="15"/>
      <c r="P218" s="15"/>
      <c r="Q218" s="15"/>
      <c r="R218" s="96"/>
      <c r="T218" s="350"/>
      <c r="U218" s="350"/>
      <c r="V218" s="350"/>
    </row>
    <row r="219">
      <c r="A219" s="15"/>
      <c r="B219" s="15"/>
      <c r="C219" s="15"/>
      <c r="D219" s="15"/>
      <c r="E219" s="15"/>
      <c r="F219" s="15"/>
      <c r="G219" s="15"/>
      <c r="H219" s="15"/>
      <c r="I219" s="15"/>
      <c r="J219" s="15"/>
      <c r="K219" s="15"/>
      <c r="L219" s="15"/>
      <c r="M219" s="96"/>
      <c r="N219" s="15"/>
      <c r="O219" s="15"/>
      <c r="P219" s="15"/>
      <c r="Q219" s="15"/>
      <c r="R219" s="96"/>
      <c r="T219" s="350"/>
      <c r="U219" s="350"/>
      <c r="V219" s="350"/>
    </row>
    <row r="220">
      <c r="A220" s="15"/>
      <c r="B220" s="15"/>
      <c r="C220" s="15"/>
      <c r="D220" s="15"/>
      <c r="E220" s="15"/>
      <c r="F220" s="15"/>
      <c r="G220" s="15"/>
      <c r="H220" s="15"/>
      <c r="I220" s="15"/>
      <c r="J220" s="15"/>
      <c r="K220" s="15"/>
      <c r="L220" s="15"/>
      <c r="M220" s="96"/>
      <c r="N220" s="15"/>
      <c r="O220" s="15"/>
      <c r="P220" s="15"/>
      <c r="Q220" s="15"/>
      <c r="R220" s="96"/>
      <c r="T220" s="350"/>
      <c r="U220" s="350"/>
      <c r="V220" s="350"/>
    </row>
    <row r="221">
      <c r="A221" s="15"/>
      <c r="B221" s="15"/>
      <c r="C221" s="15"/>
      <c r="D221" s="15"/>
      <c r="E221" s="15"/>
      <c r="F221" s="15"/>
      <c r="G221" s="15"/>
      <c r="H221" s="15"/>
      <c r="I221" s="15"/>
      <c r="J221" s="15"/>
      <c r="K221" s="15"/>
      <c r="L221" s="15"/>
      <c r="M221" s="96"/>
      <c r="N221" s="15"/>
      <c r="O221" s="15"/>
      <c r="P221" s="15"/>
      <c r="Q221" s="15"/>
      <c r="R221" s="96"/>
      <c r="T221" s="350"/>
      <c r="U221" s="350"/>
      <c r="V221" s="350"/>
    </row>
    <row r="222">
      <c r="A222" s="15"/>
      <c r="B222" s="15"/>
      <c r="C222" s="15"/>
      <c r="D222" s="15"/>
      <c r="E222" s="15"/>
      <c r="F222" s="15"/>
      <c r="G222" s="15"/>
      <c r="H222" s="15"/>
      <c r="I222" s="15"/>
      <c r="J222" s="15"/>
      <c r="K222" s="15"/>
      <c r="L222" s="15"/>
      <c r="M222" s="96"/>
      <c r="N222" s="15"/>
      <c r="O222" s="15"/>
      <c r="P222" s="15"/>
      <c r="Q222" s="15"/>
      <c r="R222" s="96"/>
      <c r="T222" s="350"/>
      <c r="U222" s="350"/>
      <c r="V222" s="350"/>
    </row>
    <row r="223">
      <c r="A223" s="15"/>
      <c r="B223" s="15"/>
      <c r="C223" s="15"/>
      <c r="D223" s="15"/>
      <c r="E223" s="15"/>
      <c r="F223" s="15"/>
      <c r="G223" s="15"/>
      <c r="H223" s="15"/>
      <c r="I223" s="15"/>
      <c r="J223" s="15"/>
      <c r="K223" s="15"/>
      <c r="L223" s="15"/>
      <c r="M223" s="96"/>
      <c r="N223" s="15"/>
      <c r="O223" s="15"/>
      <c r="P223" s="15"/>
      <c r="Q223" s="15"/>
      <c r="R223" s="96"/>
      <c r="T223" s="350"/>
      <c r="U223" s="350"/>
      <c r="V223" s="350"/>
    </row>
    <row r="224">
      <c r="A224" s="15"/>
      <c r="B224" s="15"/>
      <c r="C224" s="15"/>
      <c r="D224" s="15"/>
      <c r="E224" s="15"/>
      <c r="F224" s="15"/>
      <c r="G224" s="15"/>
      <c r="H224" s="15"/>
      <c r="I224" s="15"/>
      <c r="J224" s="15"/>
      <c r="K224" s="15"/>
      <c r="L224" s="15"/>
      <c r="M224" s="96"/>
      <c r="N224" s="15"/>
      <c r="O224" s="15"/>
      <c r="P224" s="15"/>
      <c r="Q224" s="15"/>
      <c r="R224" s="96"/>
      <c r="T224" s="350"/>
      <c r="U224" s="350"/>
      <c r="V224" s="350"/>
    </row>
    <row r="225">
      <c r="A225" s="15"/>
      <c r="B225" s="15"/>
      <c r="C225" s="15"/>
      <c r="D225" s="15"/>
      <c r="E225" s="15"/>
      <c r="F225" s="15"/>
      <c r="G225" s="15"/>
      <c r="H225" s="15"/>
      <c r="I225" s="15"/>
      <c r="J225" s="15"/>
      <c r="K225" s="15"/>
      <c r="L225" s="15"/>
      <c r="M225" s="96"/>
      <c r="N225" s="15"/>
      <c r="O225" s="15"/>
      <c r="P225" s="15"/>
      <c r="Q225" s="15"/>
      <c r="R225" s="96"/>
      <c r="T225" s="350"/>
      <c r="U225" s="350"/>
      <c r="V225" s="350"/>
    </row>
    <row r="226">
      <c r="A226" s="15"/>
      <c r="B226" s="15"/>
      <c r="C226" s="15"/>
      <c r="D226" s="15"/>
      <c r="E226" s="15"/>
      <c r="F226" s="15"/>
      <c r="G226" s="15"/>
      <c r="H226" s="15"/>
      <c r="I226" s="15"/>
      <c r="J226" s="15"/>
      <c r="K226" s="15"/>
      <c r="L226" s="15"/>
      <c r="M226" s="96"/>
      <c r="N226" s="15"/>
      <c r="O226" s="15"/>
      <c r="P226" s="15"/>
      <c r="Q226" s="15"/>
      <c r="R226" s="96"/>
      <c r="T226" s="350"/>
      <c r="U226" s="350"/>
      <c r="V226" s="350"/>
    </row>
    <row r="227">
      <c r="A227" s="15"/>
      <c r="B227" s="15"/>
      <c r="C227" s="15"/>
      <c r="D227" s="15"/>
      <c r="E227" s="15"/>
      <c r="F227" s="15"/>
      <c r="G227" s="15"/>
      <c r="H227" s="15"/>
      <c r="I227" s="15"/>
      <c r="J227" s="15"/>
      <c r="K227" s="15"/>
      <c r="L227" s="15"/>
      <c r="M227" s="96"/>
      <c r="N227" s="15"/>
      <c r="O227" s="15"/>
      <c r="P227" s="15"/>
      <c r="Q227" s="15"/>
      <c r="R227" s="96"/>
      <c r="T227" s="350"/>
      <c r="U227" s="350"/>
      <c r="V227" s="350"/>
    </row>
    <row r="228">
      <c r="A228" s="15"/>
      <c r="B228" s="15"/>
      <c r="C228" s="15"/>
      <c r="D228" s="15"/>
      <c r="E228" s="15"/>
      <c r="F228" s="15"/>
      <c r="G228" s="15"/>
      <c r="H228" s="15"/>
      <c r="I228" s="15"/>
      <c r="J228" s="15"/>
      <c r="K228" s="15"/>
      <c r="L228" s="15"/>
      <c r="M228" s="96"/>
      <c r="N228" s="15"/>
      <c r="O228" s="15"/>
      <c r="P228" s="15"/>
      <c r="Q228" s="15"/>
      <c r="R228" s="96"/>
      <c r="T228" s="350"/>
      <c r="U228" s="350"/>
      <c r="V228" s="350"/>
    </row>
    <row r="229">
      <c r="A229" s="15"/>
      <c r="B229" s="15"/>
      <c r="C229" s="15"/>
      <c r="D229" s="15"/>
      <c r="E229" s="15"/>
      <c r="F229" s="15"/>
      <c r="G229" s="15"/>
      <c r="H229" s="15"/>
      <c r="I229" s="15"/>
      <c r="J229" s="15"/>
      <c r="K229" s="15"/>
      <c r="L229" s="15"/>
      <c r="M229" s="96"/>
      <c r="N229" s="15"/>
      <c r="O229" s="15"/>
      <c r="P229" s="15"/>
      <c r="Q229" s="15"/>
      <c r="R229" s="96"/>
      <c r="T229" s="350"/>
      <c r="U229" s="350"/>
      <c r="V229" s="350"/>
    </row>
    <row r="230">
      <c r="A230" s="15"/>
      <c r="B230" s="15"/>
      <c r="C230" s="15"/>
      <c r="D230" s="15"/>
      <c r="E230" s="15"/>
      <c r="F230" s="15"/>
      <c r="G230" s="15"/>
      <c r="H230" s="15"/>
      <c r="I230" s="15"/>
      <c r="J230" s="15"/>
      <c r="K230" s="15"/>
      <c r="L230" s="15"/>
      <c r="M230" s="96"/>
      <c r="N230" s="15"/>
      <c r="O230" s="15"/>
      <c r="P230" s="15"/>
      <c r="Q230" s="15"/>
      <c r="R230" s="96"/>
      <c r="T230" s="350"/>
      <c r="U230" s="350"/>
      <c r="V230" s="350"/>
    </row>
    <row r="231">
      <c r="A231" s="15"/>
      <c r="B231" s="15"/>
      <c r="C231" s="15"/>
      <c r="D231" s="15"/>
      <c r="E231" s="15"/>
      <c r="F231" s="15"/>
      <c r="G231" s="15"/>
      <c r="H231" s="15"/>
      <c r="I231" s="15"/>
      <c r="J231" s="15"/>
      <c r="K231" s="15"/>
      <c r="L231" s="15"/>
      <c r="M231" s="96"/>
      <c r="N231" s="15"/>
      <c r="O231" s="15"/>
      <c r="P231" s="15"/>
      <c r="Q231" s="15"/>
      <c r="R231" s="96"/>
      <c r="T231" s="350"/>
      <c r="U231" s="350"/>
      <c r="V231" s="350"/>
    </row>
    <row r="232">
      <c r="A232" s="15"/>
      <c r="B232" s="15"/>
      <c r="C232" s="15"/>
      <c r="D232" s="15"/>
      <c r="E232" s="15"/>
      <c r="F232" s="15"/>
      <c r="G232" s="15"/>
      <c r="H232" s="15"/>
      <c r="I232" s="15"/>
      <c r="J232" s="15"/>
      <c r="K232" s="15"/>
      <c r="L232" s="15"/>
      <c r="M232" s="96"/>
      <c r="N232" s="15"/>
      <c r="O232" s="15"/>
      <c r="P232" s="15"/>
      <c r="Q232" s="15"/>
      <c r="R232" s="96"/>
      <c r="T232" s="350"/>
      <c r="U232" s="350"/>
      <c r="V232" s="350"/>
    </row>
    <row r="233">
      <c r="A233" s="15"/>
      <c r="B233" s="15"/>
      <c r="C233" s="15"/>
      <c r="D233" s="15"/>
      <c r="E233" s="15"/>
      <c r="F233" s="15"/>
      <c r="G233" s="15"/>
      <c r="H233" s="15"/>
      <c r="I233" s="15"/>
      <c r="J233" s="15"/>
      <c r="K233" s="15"/>
      <c r="L233" s="15"/>
      <c r="M233" s="96"/>
      <c r="N233" s="15"/>
      <c r="O233" s="15"/>
      <c r="P233" s="15"/>
      <c r="Q233" s="15"/>
      <c r="R233" s="96"/>
      <c r="T233" s="350"/>
      <c r="U233" s="350"/>
      <c r="V233" s="350"/>
    </row>
    <row r="234">
      <c r="A234" s="15"/>
      <c r="B234" s="15"/>
      <c r="C234" s="15"/>
      <c r="D234" s="15"/>
      <c r="E234" s="15"/>
      <c r="F234" s="15"/>
      <c r="G234" s="15"/>
      <c r="H234" s="15"/>
      <c r="I234" s="15"/>
      <c r="J234" s="15"/>
      <c r="K234" s="15"/>
      <c r="L234" s="15"/>
      <c r="M234" s="96"/>
      <c r="N234" s="15"/>
      <c r="O234" s="15"/>
      <c r="P234" s="15"/>
      <c r="Q234" s="15"/>
      <c r="R234" s="96"/>
      <c r="T234" s="350"/>
      <c r="U234" s="350"/>
      <c r="V234" s="350"/>
    </row>
    <row r="235">
      <c r="A235" s="15"/>
      <c r="B235" s="15"/>
      <c r="C235" s="15"/>
      <c r="D235" s="15"/>
      <c r="E235" s="15"/>
      <c r="F235" s="15"/>
      <c r="G235" s="15"/>
      <c r="H235" s="15"/>
      <c r="I235" s="15"/>
      <c r="J235" s="15"/>
      <c r="K235" s="15"/>
      <c r="L235" s="15"/>
      <c r="M235" s="96"/>
      <c r="N235" s="15"/>
      <c r="O235" s="15"/>
      <c r="P235" s="15"/>
      <c r="Q235" s="15"/>
      <c r="R235" s="96"/>
      <c r="T235" s="350"/>
      <c r="U235" s="350"/>
      <c r="V235" s="350"/>
    </row>
    <row r="236">
      <c r="A236" s="15"/>
      <c r="B236" s="15"/>
      <c r="C236" s="15"/>
      <c r="D236" s="15"/>
      <c r="E236" s="15"/>
      <c r="F236" s="15"/>
      <c r="G236" s="15"/>
      <c r="H236" s="15"/>
      <c r="I236" s="15"/>
      <c r="J236" s="15"/>
      <c r="K236" s="15"/>
      <c r="L236" s="15"/>
      <c r="M236" s="96"/>
      <c r="N236" s="15"/>
      <c r="O236" s="15"/>
      <c r="P236" s="15"/>
      <c r="Q236" s="15"/>
      <c r="R236" s="96"/>
      <c r="T236" s="350"/>
      <c r="U236" s="350"/>
      <c r="V236" s="350"/>
    </row>
    <row r="237">
      <c r="A237" s="15"/>
      <c r="B237" s="15"/>
      <c r="C237" s="15"/>
      <c r="D237" s="15"/>
      <c r="E237" s="15"/>
      <c r="F237" s="15"/>
      <c r="G237" s="15"/>
      <c r="H237" s="15"/>
      <c r="I237" s="15"/>
      <c r="J237" s="15"/>
      <c r="K237" s="15"/>
      <c r="L237" s="15"/>
      <c r="M237" s="96"/>
      <c r="N237" s="15"/>
      <c r="O237" s="15"/>
      <c r="P237" s="15"/>
      <c r="Q237" s="15"/>
      <c r="R237" s="96"/>
      <c r="T237" s="350"/>
      <c r="U237" s="350"/>
      <c r="V237" s="350"/>
    </row>
    <row r="238">
      <c r="A238" s="15"/>
      <c r="B238" s="15"/>
      <c r="C238" s="15"/>
      <c r="D238" s="15"/>
      <c r="E238" s="15"/>
      <c r="F238" s="15"/>
      <c r="G238" s="15"/>
      <c r="H238" s="15"/>
      <c r="I238" s="15"/>
      <c r="J238" s="15"/>
      <c r="K238" s="15"/>
      <c r="L238" s="15"/>
      <c r="M238" s="96"/>
      <c r="N238" s="15"/>
      <c r="O238" s="15"/>
      <c r="P238" s="15"/>
      <c r="Q238" s="15"/>
      <c r="R238" s="96"/>
      <c r="T238" s="350"/>
      <c r="U238" s="350"/>
      <c r="V238" s="350"/>
    </row>
    <row r="239">
      <c r="A239" s="15"/>
      <c r="B239" s="15"/>
      <c r="C239" s="15"/>
      <c r="D239" s="15"/>
      <c r="E239" s="15"/>
      <c r="F239" s="15"/>
      <c r="G239" s="15"/>
      <c r="H239" s="15"/>
      <c r="I239" s="15"/>
      <c r="J239" s="15"/>
      <c r="K239" s="15"/>
      <c r="L239" s="15"/>
      <c r="M239" s="96"/>
      <c r="N239" s="15"/>
      <c r="O239" s="15"/>
      <c r="P239" s="15"/>
      <c r="Q239" s="15"/>
      <c r="R239" s="96"/>
      <c r="T239" s="350"/>
      <c r="U239" s="350"/>
      <c r="V239" s="350"/>
    </row>
    <row r="240">
      <c r="A240" s="15"/>
      <c r="B240" s="15"/>
      <c r="C240" s="15"/>
      <c r="D240" s="15"/>
      <c r="E240" s="15"/>
      <c r="F240" s="15"/>
      <c r="G240" s="15"/>
      <c r="H240" s="15"/>
      <c r="I240" s="15"/>
      <c r="J240" s="15"/>
      <c r="K240" s="15"/>
      <c r="L240" s="15"/>
      <c r="M240" s="96"/>
      <c r="N240" s="15"/>
      <c r="O240" s="15"/>
      <c r="P240" s="15"/>
      <c r="Q240" s="15"/>
      <c r="R240" s="96"/>
      <c r="T240" s="350"/>
      <c r="U240" s="350"/>
      <c r="V240" s="350"/>
    </row>
    <row r="241">
      <c r="A241" s="15"/>
      <c r="B241" s="15"/>
      <c r="C241" s="15"/>
      <c r="D241" s="15"/>
      <c r="E241" s="15"/>
      <c r="F241" s="15"/>
      <c r="G241" s="15"/>
      <c r="H241" s="15"/>
      <c r="I241" s="15"/>
      <c r="J241" s="15"/>
      <c r="K241" s="15"/>
      <c r="L241" s="15"/>
      <c r="M241" s="96"/>
      <c r="N241" s="15"/>
      <c r="O241" s="15"/>
      <c r="P241" s="15"/>
      <c r="Q241" s="15"/>
      <c r="R241" s="96"/>
      <c r="T241" s="350"/>
      <c r="U241" s="350"/>
      <c r="V241" s="350"/>
    </row>
    <row r="242">
      <c r="A242" s="15"/>
      <c r="B242" s="15"/>
      <c r="C242" s="15"/>
      <c r="D242" s="15"/>
      <c r="E242" s="15"/>
      <c r="F242" s="15"/>
      <c r="G242" s="15"/>
      <c r="H242" s="15"/>
      <c r="I242" s="15"/>
      <c r="J242" s="15"/>
      <c r="K242" s="15"/>
      <c r="L242" s="15"/>
      <c r="M242" s="96"/>
      <c r="N242" s="15"/>
      <c r="O242" s="15"/>
      <c r="P242" s="15"/>
      <c r="Q242" s="15"/>
      <c r="R242" s="96"/>
      <c r="T242" s="350"/>
      <c r="U242" s="350"/>
      <c r="V242" s="350"/>
    </row>
    <row r="243">
      <c r="A243" s="15"/>
      <c r="B243" s="15"/>
      <c r="C243" s="15"/>
      <c r="D243" s="15"/>
      <c r="E243" s="15"/>
      <c r="F243" s="15"/>
      <c r="G243" s="15"/>
      <c r="H243" s="15"/>
      <c r="I243" s="15"/>
      <c r="J243" s="15"/>
      <c r="K243" s="15"/>
      <c r="L243" s="15"/>
      <c r="M243" s="96"/>
      <c r="N243" s="15"/>
      <c r="O243" s="15"/>
      <c r="P243" s="15"/>
      <c r="Q243" s="15"/>
      <c r="R243" s="96"/>
      <c r="T243" s="350"/>
      <c r="U243" s="350"/>
      <c r="V243" s="350"/>
    </row>
    <row r="244">
      <c r="A244" s="15"/>
      <c r="B244" s="15"/>
      <c r="C244" s="15"/>
      <c r="D244" s="15"/>
      <c r="E244" s="15"/>
      <c r="F244" s="15"/>
      <c r="G244" s="15"/>
      <c r="H244" s="15"/>
      <c r="I244" s="15"/>
      <c r="J244" s="15"/>
      <c r="K244" s="15"/>
      <c r="L244" s="15"/>
      <c r="M244" s="96"/>
      <c r="N244" s="15"/>
      <c r="O244" s="15"/>
      <c r="P244" s="15"/>
      <c r="Q244" s="15"/>
      <c r="R244" s="96"/>
      <c r="T244" s="350"/>
      <c r="U244" s="350"/>
      <c r="V244" s="350"/>
    </row>
    <row r="245">
      <c r="A245" s="15"/>
      <c r="B245" s="15"/>
      <c r="C245" s="15"/>
      <c r="D245" s="15"/>
      <c r="E245" s="15"/>
      <c r="F245" s="15"/>
      <c r="G245" s="15"/>
      <c r="H245" s="15"/>
      <c r="I245" s="15"/>
      <c r="J245" s="15"/>
      <c r="K245" s="15"/>
      <c r="L245" s="15"/>
      <c r="M245" s="96"/>
      <c r="N245" s="15"/>
      <c r="O245" s="15"/>
      <c r="P245" s="15"/>
      <c r="Q245" s="15"/>
      <c r="R245" s="96"/>
      <c r="T245" s="350"/>
      <c r="U245" s="350"/>
      <c r="V245" s="350"/>
    </row>
    <row r="246">
      <c r="A246" s="15"/>
      <c r="B246" s="15"/>
      <c r="C246" s="15"/>
      <c r="D246" s="15"/>
      <c r="E246" s="15"/>
      <c r="F246" s="15"/>
      <c r="G246" s="15"/>
      <c r="H246" s="15"/>
      <c r="I246" s="15"/>
      <c r="J246" s="15"/>
      <c r="K246" s="15"/>
      <c r="L246" s="15"/>
      <c r="M246" s="96"/>
      <c r="N246" s="15"/>
      <c r="O246" s="15"/>
      <c r="P246" s="15"/>
      <c r="Q246" s="15"/>
      <c r="R246" s="96"/>
      <c r="T246" s="350"/>
      <c r="U246" s="350"/>
      <c r="V246" s="350"/>
    </row>
    <row r="247">
      <c r="A247" s="15"/>
      <c r="B247" s="15"/>
      <c r="C247" s="15"/>
      <c r="D247" s="15"/>
      <c r="E247" s="15"/>
      <c r="F247" s="15"/>
      <c r="G247" s="15"/>
      <c r="H247" s="15"/>
      <c r="I247" s="15"/>
      <c r="J247" s="15"/>
      <c r="K247" s="15"/>
      <c r="L247" s="15"/>
      <c r="M247" s="96"/>
      <c r="N247" s="15"/>
      <c r="O247" s="15"/>
      <c r="P247" s="15"/>
      <c r="Q247" s="15"/>
      <c r="R247" s="96"/>
      <c r="T247" s="350"/>
      <c r="U247" s="350"/>
      <c r="V247" s="350"/>
    </row>
    <row r="248">
      <c r="A248" s="15"/>
      <c r="B248" s="15"/>
      <c r="C248" s="15"/>
      <c r="D248" s="15"/>
      <c r="E248" s="15"/>
      <c r="F248" s="15"/>
      <c r="G248" s="15"/>
      <c r="H248" s="15"/>
      <c r="I248" s="15"/>
      <c r="J248" s="15"/>
      <c r="K248" s="15"/>
      <c r="L248" s="15"/>
      <c r="M248" s="96"/>
      <c r="N248" s="15"/>
      <c r="O248" s="15"/>
      <c r="P248" s="15"/>
      <c r="Q248" s="15"/>
      <c r="R248" s="96"/>
      <c r="T248" s="350"/>
      <c r="U248" s="350"/>
      <c r="V248" s="350"/>
    </row>
    <row r="249">
      <c r="A249" s="15"/>
      <c r="B249" s="15"/>
      <c r="C249" s="15"/>
      <c r="D249" s="15"/>
      <c r="E249" s="15"/>
      <c r="F249" s="15"/>
      <c r="G249" s="15"/>
      <c r="H249" s="15"/>
      <c r="I249" s="15"/>
      <c r="J249" s="15"/>
      <c r="K249" s="15"/>
      <c r="L249" s="15"/>
      <c r="M249" s="96"/>
      <c r="N249" s="15"/>
      <c r="O249" s="15"/>
      <c r="P249" s="15"/>
      <c r="Q249" s="15"/>
      <c r="R249" s="96"/>
      <c r="T249" s="350"/>
      <c r="U249" s="350"/>
      <c r="V249" s="350"/>
    </row>
    <row r="250">
      <c r="A250" s="15"/>
      <c r="B250" s="15"/>
      <c r="C250" s="15"/>
      <c r="D250" s="15"/>
      <c r="E250" s="15"/>
      <c r="F250" s="15"/>
      <c r="G250" s="15"/>
      <c r="H250" s="15"/>
      <c r="I250" s="15"/>
      <c r="J250" s="15"/>
      <c r="K250" s="15"/>
      <c r="L250" s="15"/>
      <c r="M250" s="96"/>
      <c r="N250" s="15"/>
      <c r="O250" s="15"/>
      <c r="P250" s="15"/>
      <c r="Q250" s="15"/>
      <c r="R250" s="96"/>
      <c r="T250" s="350"/>
      <c r="U250" s="350"/>
      <c r="V250" s="350"/>
    </row>
    <row r="251">
      <c r="A251" s="15"/>
      <c r="B251" s="15"/>
      <c r="C251" s="15"/>
      <c r="D251" s="15"/>
      <c r="E251" s="15"/>
      <c r="F251" s="15"/>
      <c r="G251" s="15"/>
      <c r="H251" s="15"/>
      <c r="I251" s="15"/>
      <c r="J251" s="15"/>
      <c r="K251" s="15"/>
      <c r="L251" s="15"/>
      <c r="M251" s="96"/>
      <c r="N251" s="15"/>
      <c r="O251" s="15"/>
      <c r="P251" s="15"/>
      <c r="Q251" s="15"/>
      <c r="R251" s="96"/>
      <c r="T251" s="350"/>
      <c r="U251" s="350"/>
      <c r="V251" s="350"/>
    </row>
    <row r="252">
      <c r="A252" s="15"/>
      <c r="B252" s="15"/>
      <c r="C252" s="15"/>
      <c r="D252" s="15"/>
      <c r="E252" s="15"/>
      <c r="F252" s="15"/>
      <c r="G252" s="15"/>
      <c r="H252" s="15"/>
      <c r="I252" s="15"/>
      <c r="J252" s="15"/>
      <c r="K252" s="15"/>
      <c r="L252" s="15"/>
      <c r="M252" s="96"/>
      <c r="N252" s="15"/>
      <c r="O252" s="15"/>
      <c r="P252" s="15"/>
      <c r="Q252" s="15"/>
      <c r="R252" s="96"/>
      <c r="T252" s="350"/>
      <c r="U252" s="350"/>
      <c r="V252" s="350"/>
    </row>
    <row r="253">
      <c r="A253" s="15"/>
      <c r="B253" s="15"/>
      <c r="C253" s="15"/>
      <c r="D253" s="15"/>
      <c r="E253" s="15"/>
      <c r="F253" s="15"/>
      <c r="G253" s="15"/>
      <c r="H253" s="15"/>
      <c r="I253" s="15"/>
      <c r="J253" s="15"/>
      <c r="K253" s="15"/>
      <c r="L253" s="15"/>
      <c r="M253" s="96"/>
      <c r="N253" s="15"/>
      <c r="O253" s="15"/>
      <c r="P253" s="15"/>
      <c r="Q253" s="15"/>
      <c r="R253" s="96"/>
      <c r="T253" s="350"/>
      <c r="U253" s="350"/>
      <c r="V253" s="350"/>
    </row>
    <row r="254">
      <c r="A254" s="15"/>
      <c r="B254" s="15"/>
      <c r="C254" s="15"/>
      <c r="D254" s="15"/>
      <c r="E254" s="15"/>
      <c r="F254" s="15"/>
      <c r="G254" s="15"/>
      <c r="H254" s="15"/>
      <c r="I254" s="15"/>
      <c r="J254" s="15"/>
      <c r="K254" s="15"/>
      <c r="L254" s="15"/>
      <c r="M254" s="96"/>
      <c r="N254" s="15"/>
      <c r="O254" s="15"/>
      <c r="P254" s="15"/>
      <c r="Q254" s="15"/>
      <c r="R254" s="96"/>
      <c r="T254" s="350"/>
      <c r="U254" s="350"/>
      <c r="V254" s="350"/>
    </row>
    <row r="255">
      <c r="A255" s="15"/>
      <c r="B255" s="15"/>
      <c r="C255" s="15"/>
      <c r="D255" s="15"/>
      <c r="E255" s="15"/>
      <c r="F255" s="15"/>
      <c r="G255" s="15"/>
      <c r="H255" s="15"/>
      <c r="I255" s="15"/>
      <c r="J255" s="15"/>
      <c r="K255" s="15"/>
      <c r="L255" s="15"/>
      <c r="M255" s="96"/>
      <c r="N255" s="15"/>
      <c r="O255" s="15"/>
      <c r="P255" s="15"/>
      <c r="Q255" s="15"/>
      <c r="R255" s="96"/>
      <c r="T255" s="350"/>
      <c r="U255" s="350"/>
      <c r="V255" s="350"/>
    </row>
    <row r="256">
      <c r="A256" s="15"/>
      <c r="B256" s="15"/>
      <c r="C256" s="15"/>
      <c r="D256" s="15"/>
      <c r="E256" s="15"/>
      <c r="F256" s="15"/>
      <c r="G256" s="15"/>
      <c r="H256" s="15"/>
      <c r="I256" s="15"/>
      <c r="J256" s="15"/>
      <c r="K256" s="15"/>
      <c r="L256" s="15"/>
      <c r="M256" s="96"/>
      <c r="N256" s="15"/>
      <c r="O256" s="15"/>
      <c r="P256" s="15"/>
      <c r="Q256" s="15"/>
      <c r="R256" s="96"/>
      <c r="T256" s="350"/>
      <c r="U256" s="350"/>
      <c r="V256" s="350"/>
    </row>
    <row r="257">
      <c r="A257" s="15"/>
      <c r="B257" s="15"/>
      <c r="C257" s="15"/>
      <c r="D257" s="15"/>
      <c r="E257" s="15"/>
      <c r="F257" s="15"/>
      <c r="G257" s="15"/>
      <c r="H257" s="15"/>
      <c r="I257" s="15"/>
      <c r="J257" s="15"/>
      <c r="K257" s="15"/>
      <c r="L257" s="15"/>
      <c r="M257" s="96"/>
      <c r="N257" s="15"/>
      <c r="O257" s="15"/>
      <c r="P257" s="15"/>
      <c r="Q257" s="15"/>
      <c r="R257" s="96"/>
      <c r="T257" s="350"/>
      <c r="U257" s="350"/>
      <c r="V257" s="350"/>
    </row>
    <row r="258">
      <c r="A258" s="15"/>
      <c r="B258" s="15"/>
      <c r="C258" s="15"/>
      <c r="D258" s="15"/>
      <c r="E258" s="15"/>
      <c r="F258" s="15"/>
      <c r="G258" s="15"/>
      <c r="H258" s="15"/>
      <c r="I258" s="15"/>
      <c r="J258" s="15"/>
      <c r="K258" s="15"/>
      <c r="L258" s="15"/>
      <c r="M258" s="96"/>
      <c r="N258" s="15"/>
      <c r="O258" s="15"/>
      <c r="P258" s="15"/>
      <c r="Q258" s="15"/>
      <c r="R258" s="96"/>
      <c r="T258" s="350"/>
      <c r="U258" s="350"/>
      <c r="V258" s="350"/>
    </row>
    <row r="259">
      <c r="A259" s="15"/>
      <c r="B259" s="15"/>
      <c r="C259" s="15"/>
      <c r="D259" s="15"/>
      <c r="E259" s="15"/>
      <c r="F259" s="15"/>
      <c r="G259" s="15"/>
      <c r="H259" s="15"/>
      <c r="I259" s="15"/>
      <c r="J259" s="15"/>
      <c r="K259" s="15"/>
      <c r="L259" s="15"/>
      <c r="M259" s="96"/>
      <c r="N259" s="15"/>
      <c r="O259" s="15"/>
      <c r="P259" s="15"/>
      <c r="Q259" s="15"/>
      <c r="R259" s="96"/>
      <c r="T259" s="350"/>
      <c r="U259" s="350"/>
      <c r="V259" s="350"/>
    </row>
    <row r="260">
      <c r="A260" s="15"/>
      <c r="B260" s="15"/>
      <c r="C260" s="15"/>
      <c r="D260" s="15"/>
      <c r="E260" s="15"/>
      <c r="F260" s="15"/>
      <c r="G260" s="15"/>
      <c r="H260" s="15"/>
      <c r="I260" s="15"/>
      <c r="J260" s="15"/>
      <c r="K260" s="15"/>
      <c r="L260" s="15"/>
      <c r="M260" s="96"/>
      <c r="N260" s="15"/>
      <c r="O260" s="15"/>
      <c r="P260" s="15"/>
      <c r="Q260" s="15"/>
      <c r="R260" s="96"/>
      <c r="T260" s="350"/>
      <c r="U260" s="350"/>
      <c r="V260" s="350"/>
    </row>
    <row r="261">
      <c r="A261" s="15"/>
      <c r="B261" s="15"/>
      <c r="C261" s="15"/>
      <c r="D261" s="15"/>
      <c r="E261" s="15"/>
      <c r="F261" s="15"/>
      <c r="G261" s="15"/>
      <c r="H261" s="15"/>
      <c r="I261" s="15"/>
      <c r="J261" s="15"/>
      <c r="K261" s="15"/>
      <c r="L261" s="15"/>
      <c r="M261" s="96"/>
      <c r="N261" s="15"/>
      <c r="O261" s="15"/>
      <c r="P261" s="15"/>
      <c r="Q261" s="15"/>
      <c r="R261" s="96"/>
      <c r="T261" s="350"/>
      <c r="U261" s="350"/>
      <c r="V261" s="350"/>
    </row>
    <row r="262">
      <c r="A262" s="15"/>
      <c r="B262" s="15"/>
      <c r="C262" s="15"/>
      <c r="D262" s="15"/>
      <c r="E262" s="15"/>
      <c r="F262" s="15"/>
      <c r="G262" s="15"/>
      <c r="H262" s="15"/>
      <c r="I262" s="15"/>
      <c r="J262" s="15"/>
      <c r="K262" s="15"/>
      <c r="L262" s="15"/>
      <c r="M262" s="96"/>
      <c r="N262" s="15"/>
      <c r="O262" s="15"/>
      <c r="P262" s="15"/>
      <c r="Q262" s="15"/>
      <c r="R262" s="96"/>
      <c r="T262" s="350"/>
      <c r="U262" s="350"/>
      <c r="V262" s="350"/>
    </row>
    <row r="263">
      <c r="A263" s="15"/>
      <c r="B263" s="15"/>
      <c r="C263" s="15"/>
      <c r="D263" s="15"/>
      <c r="E263" s="15"/>
      <c r="F263" s="15"/>
      <c r="G263" s="15"/>
      <c r="H263" s="15"/>
      <c r="I263" s="15"/>
      <c r="J263" s="15"/>
      <c r="K263" s="15"/>
      <c r="L263" s="15"/>
      <c r="M263" s="96"/>
      <c r="N263" s="15"/>
      <c r="O263" s="15"/>
      <c r="P263" s="15"/>
      <c r="Q263" s="15"/>
      <c r="R263" s="96"/>
      <c r="T263" s="350"/>
      <c r="U263" s="350"/>
      <c r="V263" s="350"/>
    </row>
    <row r="264">
      <c r="A264" s="15"/>
      <c r="B264" s="15"/>
      <c r="C264" s="15"/>
      <c r="D264" s="15"/>
      <c r="E264" s="15"/>
      <c r="F264" s="15"/>
      <c r="G264" s="15"/>
      <c r="H264" s="15"/>
      <c r="I264" s="15"/>
      <c r="J264" s="15"/>
      <c r="K264" s="15"/>
      <c r="L264" s="15"/>
      <c r="M264" s="96"/>
      <c r="N264" s="15"/>
      <c r="O264" s="15"/>
      <c r="P264" s="15"/>
      <c r="Q264" s="15"/>
      <c r="R264" s="96"/>
      <c r="T264" s="350"/>
      <c r="U264" s="350"/>
      <c r="V264" s="350"/>
    </row>
    <row r="265">
      <c r="A265" s="15"/>
      <c r="B265" s="15"/>
      <c r="C265" s="15"/>
      <c r="D265" s="15"/>
      <c r="E265" s="15"/>
      <c r="F265" s="15"/>
      <c r="G265" s="15"/>
      <c r="H265" s="15"/>
      <c r="I265" s="15"/>
      <c r="J265" s="15"/>
      <c r="K265" s="15"/>
      <c r="L265" s="15"/>
      <c r="M265" s="96"/>
      <c r="N265" s="15"/>
      <c r="O265" s="15"/>
      <c r="P265" s="15"/>
      <c r="Q265" s="15"/>
      <c r="R265" s="96"/>
      <c r="T265" s="350"/>
      <c r="U265" s="350"/>
      <c r="V265" s="350"/>
    </row>
    <row r="266">
      <c r="A266" s="15"/>
      <c r="B266" s="15"/>
      <c r="C266" s="15"/>
      <c r="D266" s="15"/>
      <c r="E266" s="15"/>
      <c r="F266" s="15"/>
      <c r="G266" s="15"/>
      <c r="H266" s="15"/>
      <c r="I266" s="15"/>
      <c r="J266" s="15"/>
      <c r="K266" s="15"/>
      <c r="L266" s="15"/>
      <c r="M266" s="96"/>
      <c r="N266" s="15"/>
      <c r="O266" s="15"/>
      <c r="P266" s="15"/>
      <c r="Q266" s="15"/>
      <c r="R266" s="96"/>
      <c r="T266" s="350"/>
      <c r="U266" s="350"/>
      <c r="V266" s="350"/>
    </row>
    <row r="267">
      <c r="A267" s="15"/>
      <c r="B267" s="15"/>
      <c r="C267" s="15"/>
      <c r="D267" s="15"/>
      <c r="E267" s="15"/>
      <c r="F267" s="15"/>
      <c r="G267" s="15"/>
      <c r="H267" s="15"/>
      <c r="I267" s="15"/>
      <c r="J267" s="15"/>
      <c r="K267" s="15"/>
      <c r="L267" s="15"/>
      <c r="M267" s="96"/>
      <c r="N267" s="15"/>
      <c r="O267" s="15"/>
      <c r="P267" s="15"/>
      <c r="Q267" s="15"/>
      <c r="R267" s="96"/>
      <c r="T267" s="350"/>
      <c r="U267" s="350"/>
      <c r="V267" s="350"/>
    </row>
    <row r="268">
      <c r="A268" s="15"/>
      <c r="B268" s="15"/>
      <c r="C268" s="15"/>
      <c r="D268" s="15"/>
      <c r="E268" s="15"/>
      <c r="F268" s="15"/>
      <c r="G268" s="15"/>
      <c r="H268" s="15"/>
      <c r="I268" s="15"/>
      <c r="J268" s="15"/>
      <c r="K268" s="15"/>
      <c r="L268" s="15"/>
      <c r="M268" s="96"/>
      <c r="N268" s="15"/>
      <c r="O268" s="15"/>
      <c r="P268" s="15"/>
      <c r="Q268" s="15"/>
      <c r="R268" s="96"/>
      <c r="T268" s="350"/>
      <c r="U268" s="350"/>
      <c r="V268" s="350"/>
    </row>
    <row r="269">
      <c r="A269" s="15"/>
      <c r="B269" s="15"/>
      <c r="C269" s="15"/>
      <c r="D269" s="15"/>
      <c r="E269" s="15"/>
      <c r="F269" s="15"/>
      <c r="G269" s="15"/>
      <c r="H269" s="15"/>
      <c r="I269" s="15"/>
      <c r="J269" s="15"/>
      <c r="K269" s="15"/>
      <c r="L269" s="15"/>
      <c r="M269" s="96"/>
      <c r="N269" s="15"/>
      <c r="O269" s="15"/>
      <c r="P269" s="15"/>
      <c r="Q269" s="15"/>
      <c r="R269" s="96"/>
      <c r="T269" s="350"/>
      <c r="U269" s="350"/>
      <c r="V269" s="350"/>
    </row>
    <row r="270">
      <c r="A270" s="15"/>
      <c r="B270" s="15"/>
      <c r="C270" s="15"/>
      <c r="D270" s="15"/>
      <c r="E270" s="15"/>
      <c r="F270" s="15"/>
      <c r="G270" s="15"/>
      <c r="H270" s="15"/>
      <c r="I270" s="15"/>
      <c r="J270" s="15"/>
      <c r="K270" s="15"/>
      <c r="L270" s="15"/>
      <c r="M270" s="96"/>
      <c r="N270" s="15"/>
      <c r="O270" s="15"/>
      <c r="P270" s="15"/>
      <c r="Q270" s="15"/>
      <c r="R270" s="96"/>
      <c r="T270" s="350"/>
      <c r="U270" s="350"/>
      <c r="V270" s="350"/>
    </row>
    <row r="271">
      <c r="A271" s="15"/>
      <c r="B271" s="15"/>
      <c r="C271" s="15"/>
      <c r="D271" s="15"/>
      <c r="E271" s="15"/>
      <c r="F271" s="15"/>
      <c r="G271" s="15"/>
      <c r="H271" s="15"/>
      <c r="I271" s="15"/>
      <c r="J271" s="15"/>
      <c r="K271" s="15"/>
      <c r="L271" s="15"/>
      <c r="M271" s="96"/>
      <c r="N271" s="15"/>
      <c r="O271" s="15"/>
      <c r="P271" s="15"/>
      <c r="Q271" s="15"/>
      <c r="R271" s="96"/>
      <c r="T271" s="350"/>
      <c r="U271" s="350"/>
      <c r="V271" s="350"/>
    </row>
    <row r="272">
      <c r="A272" s="15"/>
      <c r="B272" s="15"/>
      <c r="C272" s="15"/>
      <c r="D272" s="15"/>
      <c r="E272" s="15"/>
      <c r="F272" s="15"/>
      <c r="G272" s="15"/>
      <c r="H272" s="15"/>
      <c r="I272" s="15"/>
      <c r="J272" s="15"/>
      <c r="K272" s="15"/>
      <c r="L272" s="15"/>
      <c r="M272" s="96"/>
      <c r="N272" s="15"/>
      <c r="O272" s="15"/>
      <c r="P272" s="15"/>
      <c r="Q272" s="15"/>
      <c r="R272" s="96"/>
      <c r="T272" s="350"/>
      <c r="U272" s="350"/>
      <c r="V272" s="350"/>
    </row>
    <row r="273">
      <c r="A273" s="15"/>
      <c r="B273" s="15"/>
      <c r="C273" s="15"/>
      <c r="D273" s="15"/>
      <c r="E273" s="15"/>
      <c r="F273" s="15"/>
      <c r="G273" s="15"/>
      <c r="H273" s="15"/>
      <c r="I273" s="15"/>
      <c r="J273" s="15"/>
      <c r="K273" s="15"/>
      <c r="L273" s="15"/>
      <c r="M273" s="96"/>
      <c r="N273" s="15"/>
      <c r="O273" s="15"/>
      <c r="P273" s="15"/>
      <c r="Q273" s="15"/>
      <c r="R273" s="96"/>
      <c r="T273" s="350"/>
      <c r="U273" s="350"/>
      <c r="V273" s="350"/>
    </row>
    <row r="274">
      <c r="A274" s="15"/>
      <c r="B274" s="15"/>
      <c r="C274" s="15"/>
      <c r="D274" s="15"/>
      <c r="E274" s="15"/>
      <c r="F274" s="15"/>
      <c r="G274" s="15"/>
      <c r="H274" s="15"/>
      <c r="I274" s="15"/>
      <c r="J274" s="15"/>
      <c r="K274" s="15"/>
      <c r="L274" s="15"/>
      <c r="M274" s="96"/>
      <c r="N274" s="15"/>
      <c r="O274" s="15"/>
      <c r="P274" s="15"/>
      <c r="Q274" s="15"/>
      <c r="R274" s="96"/>
      <c r="T274" s="350"/>
      <c r="U274" s="350"/>
      <c r="V274" s="350"/>
    </row>
    <row r="275">
      <c r="A275" s="15"/>
      <c r="B275" s="15"/>
      <c r="C275" s="15"/>
      <c r="D275" s="15"/>
      <c r="E275" s="15"/>
      <c r="F275" s="15"/>
      <c r="G275" s="15"/>
      <c r="H275" s="15"/>
      <c r="I275" s="15"/>
      <c r="J275" s="15"/>
      <c r="K275" s="15"/>
      <c r="L275" s="15"/>
      <c r="M275" s="96"/>
      <c r="N275" s="15"/>
      <c r="O275" s="15"/>
      <c r="P275" s="15"/>
      <c r="Q275" s="15"/>
      <c r="R275" s="96"/>
      <c r="T275" s="350"/>
      <c r="U275" s="350"/>
      <c r="V275" s="350"/>
    </row>
    <row r="276">
      <c r="A276" s="15"/>
      <c r="B276" s="15"/>
      <c r="C276" s="15"/>
      <c r="D276" s="15"/>
      <c r="E276" s="15"/>
      <c r="F276" s="15"/>
      <c r="G276" s="15"/>
      <c r="H276" s="15"/>
      <c r="I276" s="15"/>
      <c r="J276" s="15"/>
      <c r="K276" s="15"/>
      <c r="L276" s="15"/>
      <c r="M276" s="96"/>
      <c r="N276" s="15"/>
      <c r="O276" s="15"/>
      <c r="P276" s="15"/>
      <c r="Q276" s="15"/>
      <c r="R276" s="96"/>
      <c r="T276" s="350"/>
      <c r="U276" s="350"/>
      <c r="V276" s="350"/>
    </row>
    <row r="277">
      <c r="A277" s="15"/>
      <c r="B277" s="15"/>
      <c r="C277" s="15"/>
      <c r="D277" s="15"/>
      <c r="E277" s="15"/>
      <c r="F277" s="15"/>
      <c r="G277" s="15"/>
      <c r="H277" s="15"/>
      <c r="I277" s="15"/>
      <c r="J277" s="15"/>
      <c r="K277" s="15"/>
      <c r="L277" s="15"/>
      <c r="M277" s="96"/>
      <c r="N277" s="15"/>
      <c r="O277" s="15"/>
      <c r="P277" s="15"/>
      <c r="Q277" s="15"/>
      <c r="R277" s="96"/>
      <c r="T277" s="350"/>
      <c r="U277" s="350"/>
      <c r="V277" s="350"/>
    </row>
    <row r="278">
      <c r="A278" s="15"/>
      <c r="B278" s="15"/>
      <c r="C278" s="15"/>
      <c r="D278" s="15"/>
      <c r="E278" s="15"/>
      <c r="F278" s="15"/>
      <c r="G278" s="15"/>
      <c r="H278" s="15"/>
      <c r="I278" s="15"/>
      <c r="J278" s="15"/>
      <c r="K278" s="15"/>
      <c r="L278" s="15"/>
      <c r="M278" s="96"/>
      <c r="N278" s="15"/>
      <c r="O278" s="15"/>
      <c r="P278" s="15"/>
      <c r="Q278" s="15"/>
      <c r="R278" s="96"/>
      <c r="T278" s="350"/>
      <c r="U278" s="350"/>
      <c r="V278" s="350"/>
    </row>
    <row r="279">
      <c r="A279" s="15"/>
      <c r="B279" s="15"/>
      <c r="C279" s="15"/>
      <c r="D279" s="15"/>
      <c r="E279" s="15"/>
      <c r="F279" s="15"/>
      <c r="G279" s="15"/>
      <c r="H279" s="15"/>
      <c r="I279" s="15"/>
      <c r="J279" s="15"/>
      <c r="K279" s="15"/>
      <c r="L279" s="15"/>
      <c r="M279" s="96"/>
      <c r="N279" s="15"/>
      <c r="O279" s="15"/>
      <c r="P279" s="15"/>
      <c r="Q279" s="15"/>
      <c r="R279" s="96"/>
      <c r="T279" s="350"/>
      <c r="U279" s="350"/>
      <c r="V279" s="350"/>
    </row>
    <row r="280">
      <c r="A280" s="15"/>
      <c r="B280" s="15"/>
      <c r="C280" s="15"/>
      <c r="D280" s="15"/>
      <c r="E280" s="15"/>
      <c r="F280" s="15"/>
      <c r="G280" s="15"/>
      <c r="H280" s="15"/>
      <c r="I280" s="15"/>
      <c r="J280" s="15"/>
      <c r="K280" s="15"/>
      <c r="L280" s="15"/>
      <c r="M280" s="96"/>
      <c r="N280" s="15"/>
      <c r="O280" s="15"/>
      <c r="P280" s="15"/>
      <c r="Q280" s="15"/>
      <c r="R280" s="96"/>
      <c r="T280" s="350"/>
      <c r="U280" s="350"/>
      <c r="V280" s="350"/>
    </row>
    <row r="281">
      <c r="A281" s="15"/>
      <c r="B281" s="15"/>
      <c r="C281" s="15"/>
      <c r="D281" s="15"/>
      <c r="E281" s="15"/>
      <c r="F281" s="15"/>
      <c r="G281" s="15"/>
      <c r="H281" s="15"/>
      <c r="I281" s="15"/>
      <c r="J281" s="15"/>
      <c r="K281" s="15"/>
      <c r="L281" s="15"/>
      <c r="M281" s="96"/>
      <c r="N281" s="15"/>
      <c r="O281" s="15"/>
      <c r="P281" s="15"/>
      <c r="Q281" s="15"/>
      <c r="R281" s="96"/>
      <c r="T281" s="350"/>
      <c r="U281" s="350"/>
      <c r="V281" s="350"/>
    </row>
    <row r="282">
      <c r="A282" s="15"/>
      <c r="B282" s="15"/>
      <c r="C282" s="15"/>
      <c r="D282" s="15"/>
      <c r="E282" s="15"/>
      <c r="F282" s="15"/>
      <c r="G282" s="15"/>
      <c r="H282" s="15"/>
      <c r="I282" s="15"/>
      <c r="J282" s="15"/>
      <c r="K282" s="15"/>
      <c r="L282" s="15"/>
      <c r="M282" s="96"/>
      <c r="N282" s="15"/>
      <c r="O282" s="15"/>
      <c r="P282" s="15"/>
      <c r="Q282" s="15"/>
      <c r="R282" s="96"/>
      <c r="T282" s="350"/>
      <c r="U282" s="350"/>
      <c r="V282" s="350"/>
    </row>
    <row r="283">
      <c r="A283" s="15"/>
      <c r="B283" s="15"/>
      <c r="C283" s="15"/>
      <c r="D283" s="15"/>
      <c r="E283" s="15"/>
      <c r="F283" s="15"/>
      <c r="G283" s="15"/>
      <c r="H283" s="15"/>
      <c r="I283" s="15"/>
      <c r="J283" s="15"/>
      <c r="K283" s="15"/>
      <c r="L283" s="15"/>
      <c r="M283" s="96"/>
      <c r="N283" s="15"/>
      <c r="O283" s="15"/>
      <c r="P283" s="15"/>
      <c r="Q283" s="15"/>
      <c r="R283" s="96"/>
      <c r="T283" s="350"/>
      <c r="U283" s="350"/>
      <c r="V283" s="350"/>
    </row>
    <row r="284">
      <c r="A284" s="15"/>
      <c r="B284" s="15"/>
      <c r="C284" s="15"/>
      <c r="D284" s="15"/>
      <c r="E284" s="15"/>
      <c r="F284" s="15"/>
      <c r="G284" s="15"/>
      <c r="H284" s="15"/>
      <c r="I284" s="15"/>
      <c r="J284" s="15"/>
      <c r="K284" s="15"/>
      <c r="L284" s="15"/>
      <c r="M284" s="96"/>
      <c r="N284" s="15"/>
      <c r="O284" s="15"/>
      <c r="P284" s="15"/>
      <c r="Q284" s="15"/>
      <c r="R284" s="96"/>
      <c r="T284" s="350"/>
      <c r="U284" s="350"/>
      <c r="V284" s="350"/>
    </row>
    <row r="285">
      <c r="A285" s="15"/>
      <c r="B285" s="15"/>
      <c r="C285" s="15"/>
      <c r="D285" s="15"/>
      <c r="E285" s="15"/>
      <c r="F285" s="15"/>
      <c r="G285" s="15"/>
      <c r="H285" s="15"/>
      <c r="I285" s="15"/>
      <c r="J285" s="15"/>
      <c r="K285" s="15"/>
      <c r="L285" s="15"/>
      <c r="M285" s="96"/>
      <c r="N285" s="15"/>
      <c r="O285" s="15"/>
      <c r="P285" s="15"/>
      <c r="Q285" s="15"/>
      <c r="R285" s="96"/>
      <c r="T285" s="350"/>
      <c r="U285" s="350"/>
      <c r="V285" s="350"/>
    </row>
    <row r="286">
      <c r="A286" s="15"/>
      <c r="B286" s="15"/>
      <c r="C286" s="15"/>
      <c r="D286" s="15"/>
      <c r="E286" s="15"/>
      <c r="F286" s="15"/>
      <c r="G286" s="15"/>
      <c r="H286" s="15"/>
      <c r="I286" s="15"/>
      <c r="J286" s="15"/>
      <c r="K286" s="15"/>
      <c r="L286" s="15"/>
      <c r="M286" s="96"/>
      <c r="N286" s="15"/>
      <c r="O286" s="15"/>
      <c r="P286" s="15"/>
      <c r="Q286" s="15"/>
      <c r="R286" s="96"/>
      <c r="T286" s="350"/>
      <c r="U286" s="350"/>
      <c r="V286" s="350"/>
    </row>
    <row r="287">
      <c r="A287" s="15"/>
      <c r="B287" s="15"/>
      <c r="C287" s="15"/>
      <c r="D287" s="15"/>
      <c r="E287" s="15"/>
      <c r="F287" s="15"/>
      <c r="G287" s="15"/>
      <c r="H287" s="15"/>
      <c r="I287" s="15"/>
      <c r="J287" s="15"/>
      <c r="K287" s="15"/>
      <c r="L287" s="15"/>
      <c r="M287" s="96"/>
      <c r="N287" s="15"/>
      <c r="O287" s="15"/>
      <c r="P287" s="15"/>
      <c r="Q287" s="15"/>
      <c r="R287" s="96"/>
      <c r="T287" s="350"/>
      <c r="U287" s="350"/>
      <c r="V287" s="350"/>
    </row>
    <row r="288">
      <c r="A288" s="15"/>
      <c r="B288" s="15"/>
      <c r="C288" s="15"/>
      <c r="D288" s="15"/>
      <c r="E288" s="15"/>
      <c r="F288" s="15"/>
      <c r="G288" s="15"/>
      <c r="H288" s="15"/>
      <c r="I288" s="15"/>
      <c r="J288" s="15"/>
      <c r="K288" s="15"/>
      <c r="L288" s="15"/>
      <c r="M288" s="96"/>
      <c r="N288" s="15"/>
      <c r="O288" s="15"/>
      <c r="P288" s="15"/>
      <c r="Q288" s="15"/>
      <c r="R288" s="96"/>
      <c r="T288" s="350"/>
      <c r="U288" s="350"/>
      <c r="V288" s="350"/>
    </row>
    <row r="289">
      <c r="A289" s="15"/>
      <c r="B289" s="15"/>
      <c r="C289" s="15"/>
      <c r="D289" s="15"/>
      <c r="E289" s="15"/>
      <c r="F289" s="15"/>
      <c r="G289" s="15"/>
      <c r="H289" s="15"/>
      <c r="I289" s="15"/>
      <c r="J289" s="15"/>
      <c r="K289" s="15"/>
      <c r="L289" s="15"/>
      <c r="M289" s="96"/>
      <c r="N289" s="15"/>
      <c r="O289" s="15"/>
      <c r="P289" s="15"/>
      <c r="Q289" s="15"/>
      <c r="R289" s="96"/>
      <c r="T289" s="350"/>
      <c r="U289" s="350"/>
      <c r="V289" s="350"/>
    </row>
    <row r="290">
      <c r="A290" s="15"/>
      <c r="B290" s="15"/>
      <c r="C290" s="15"/>
      <c r="D290" s="15"/>
      <c r="E290" s="15"/>
      <c r="F290" s="15"/>
      <c r="G290" s="15"/>
      <c r="H290" s="15"/>
      <c r="I290" s="15"/>
      <c r="J290" s="15"/>
      <c r="K290" s="15"/>
      <c r="L290" s="15"/>
      <c r="M290" s="96"/>
      <c r="N290" s="15"/>
      <c r="O290" s="15"/>
      <c r="P290" s="15"/>
      <c r="Q290" s="15"/>
      <c r="R290" s="96"/>
      <c r="T290" s="350"/>
      <c r="U290" s="350"/>
      <c r="V290" s="350"/>
    </row>
    <row r="291">
      <c r="A291" s="15"/>
      <c r="B291" s="15"/>
      <c r="C291" s="15"/>
      <c r="D291" s="15"/>
      <c r="E291" s="15"/>
      <c r="F291" s="15"/>
      <c r="G291" s="15"/>
      <c r="H291" s="15"/>
      <c r="I291" s="15"/>
      <c r="J291" s="15"/>
      <c r="K291" s="15"/>
      <c r="L291" s="15"/>
      <c r="M291" s="96"/>
      <c r="N291" s="15"/>
      <c r="O291" s="15"/>
      <c r="P291" s="15"/>
      <c r="Q291" s="15"/>
      <c r="R291" s="96"/>
      <c r="T291" s="350"/>
      <c r="U291" s="350"/>
      <c r="V291" s="350"/>
    </row>
    <row r="292">
      <c r="A292" s="15"/>
      <c r="B292" s="15"/>
      <c r="C292" s="15"/>
      <c r="D292" s="15"/>
      <c r="E292" s="15"/>
      <c r="F292" s="15"/>
      <c r="G292" s="15"/>
      <c r="H292" s="15"/>
      <c r="I292" s="15"/>
      <c r="J292" s="15"/>
      <c r="K292" s="15"/>
      <c r="L292" s="15"/>
      <c r="M292" s="96"/>
      <c r="N292" s="15"/>
      <c r="O292" s="15"/>
      <c r="P292" s="15"/>
      <c r="Q292" s="15"/>
      <c r="R292" s="96"/>
      <c r="T292" s="350"/>
      <c r="U292" s="350"/>
      <c r="V292" s="350"/>
    </row>
    <row r="293">
      <c r="A293" s="15"/>
      <c r="B293" s="15"/>
      <c r="C293" s="15"/>
      <c r="D293" s="15"/>
      <c r="E293" s="15"/>
      <c r="F293" s="15"/>
      <c r="G293" s="15"/>
      <c r="H293" s="15"/>
      <c r="I293" s="15"/>
      <c r="J293" s="15"/>
      <c r="K293" s="15"/>
      <c r="L293" s="15"/>
      <c r="M293" s="96"/>
      <c r="N293" s="15"/>
      <c r="O293" s="15"/>
      <c r="P293" s="15"/>
      <c r="Q293" s="15"/>
      <c r="R293" s="96"/>
      <c r="T293" s="350"/>
      <c r="U293" s="350"/>
      <c r="V293" s="350"/>
    </row>
    <row r="294">
      <c r="A294" s="15"/>
      <c r="B294" s="15"/>
      <c r="C294" s="15"/>
      <c r="D294" s="15"/>
      <c r="E294" s="15"/>
      <c r="F294" s="15"/>
      <c r="G294" s="15"/>
      <c r="H294" s="15"/>
      <c r="I294" s="15"/>
      <c r="J294" s="15"/>
      <c r="K294" s="15"/>
      <c r="L294" s="15"/>
      <c r="M294" s="96"/>
      <c r="N294" s="15"/>
      <c r="O294" s="15"/>
      <c r="P294" s="15"/>
      <c r="Q294" s="15"/>
      <c r="R294" s="96"/>
      <c r="T294" s="350"/>
      <c r="U294" s="350"/>
      <c r="V294" s="350"/>
    </row>
    <row r="295">
      <c r="A295" s="15"/>
      <c r="B295" s="15"/>
      <c r="C295" s="15"/>
      <c r="D295" s="15"/>
      <c r="E295" s="15"/>
      <c r="F295" s="15"/>
      <c r="G295" s="15"/>
      <c r="H295" s="15"/>
      <c r="I295" s="15"/>
      <c r="J295" s="15"/>
      <c r="K295" s="15"/>
      <c r="L295" s="15"/>
      <c r="M295" s="96"/>
      <c r="N295" s="15"/>
      <c r="O295" s="15"/>
      <c r="P295" s="15"/>
      <c r="Q295" s="15"/>
      <c r="R295" s="96"/>
      <c r="T295" s="350"/>
      <c r="U295" s="350"/>
      <c r="V295" s="350"/>
    </row>
    <row r="296">
      <c r="A296" s="15"/>
      <c r="B296" s="15"/>
      <c r="C296" s="15"/>
      <c r="D296" s="15"/>
      <c r="E296" s="15"/>
      <c r="F296" s="15"/>
      <c r="G296" s="15"/>
      <c r="H296" s="15"/>
      <c r="I296" s="15"/>
      <c r="J296" s="15"/>
      <c r="K296" s="15"/>
      <c r="L296" s="15"/>
      <c r="M296" s="96"/>
      <c r="N296" s="15"/>
      <c r="O296" s="15"/>
      <c r="P296" s="15"/>
      <c r="Q296" s="15"/>
      <c r="R296" s="96"/>
      <c r="T296" s="350"/>
      <c r="U296" s="350"/>
      <c r="V296" s="350"/>
    </row>
    <row r="297">
      <c r="A297" s="15"/>
      <c r="B297" s="15"/>
      <c r="C297" s="15"/>
      <c r="D297" s="15"/>
      <c r="E297" s="15"/>
      <c r="F297" s="15"/>
      <c r="G297" s="15"/>
      <c r="H297" s="15"/>
      <c r="I297" s="15"/>
      <c r="J297" s="15"/>
      <c r="K297" s="15"/>
      <c r="L297" s="15"/>
      <c r="M297" s="96"/>
      <c r="N297" s="15"/>
      <c r="O297" s="15"/>
      <c r="P297" s="15"/>
      <c r="Q297" s="15"/>
      <c r="R297" s="96"/>
      <c r="T297" s="350"/>
      <c r="U297" s="350"/>
      <c r="V297" s="350"/>
    </row>
    <row r="298">
      <c r="A298" s="15"/>
      <c r="B298" s="15"/>
      <c r="C298" s="15"/>
      <c r="D298" s="15"/>
      <c r="E298" s="15"/>
      <c r="F298" s="15"/>
      <c r="G298" s="15"/>
      <c r="H298" s="15"/>
      <c r="I298" s="15"/>
      <c r="J298" s="15"/>
      <c r="K298" s="15"/>
      <c r="L298" s="15"/>
      <c r="M298" s="96"/>
      <c r="N298" s="15"/>
      <c r="O298" s="15"/>
      <c r="P298" s="15"/>
      <c r="Q298" s="15"/>
      <c r="R298" s="96"/>
      <c r="T298" s="350"/>
      <c r="U298" s="350"/>
      <c r="V298" s="350"/>
    </row>
    <row r="299">
      <c r="A299" s="15"/>
      <c r="B299" s="15"/>
      <c r="C299" s="15"/>
      <c r="D299" s="15"/>
      <c r="E299" s="15"/>
      <c r="F299" s="15"/>
      <c r="G299" s="15"/>
      <c r="H299" s="15"/>
      <c r="I299" s="15"/>
      <c r="J299" s="15"/>
      <c r="K299" s="15"/>
      <c r="L299" s="15"/>
      <c r="M299" s="96"/>
      <c r="N299" s="15"/>
      <c r="O299" s="15"/>
      <c r="P299" s="15"/>
      <c r="Q299" s="15"/>
      <c r="R299" s="96"/>
      <c r="T299" s="350"/>
      <c r="U299" s="350"/>
      <c r="V299" s="350"/>
    </row>
    <row r="300">
      <c r="A300" s="15"/>
      <c r="B300" s="15"/>
      <c r="C300" s="15"/>
      <c r="D300" s="15"/>
      <c r="E300" s="15"/>
      <c r="F300" s="15"/>
      <c r="G300" s="15"/>
      <c r="H300" s="15"/>
      <c r="I300" s="15"/>
      <c r="J300" s="15"/>
      <c r="K300" s="15"/>
      <c r="L300" s="15"/>
      <c r="M300" s="96"/>
      <c r="N300" s="15"/>
      <c r="O300" s="15"/>
      <c r="P300" s="15"/>
      <c r="Q300" s="15"/>
      <c r="R300" s="96"/>
      <c r="T300" s="350"/>
      <c r="U300" s="350"/>
      <c r="V300" s="350"/>
    </row>
    <row r="301">
      <c r="A301" s="15"/>
      <c r="B301" s="15"/>
      <c r="C301" s="15"/>
      <c r="D301" s="15"/>
      <c r="E301" s="15"/>
      <c r="F301" s="15"/>
      <c r="G301" s="15"/>
      <c r="H301" s="15"/>
      <c r="I301" s="15"/>
      <c r="J301" s="15"/>
      <c r="K301" s="15"/>
      <c r="L301" s="15"/>
      <c r="M301" s="96"/>
      <c r="N301" s="15"/>
      <c r="O301" s="15"/>
      <c r="P301" s="15"/>
      <c r="Q301" s="15"/>
      <c r="R301" s="96"/>
      <c r="T301" s="350"/>
      <c r="U301" s="350"/>
      <c r="V301" s="350"/>
    </row>
    <row r="302">
      <c r="A302" s="15"/>
      <c r="B302" s="15"/>
      <c r="C302" s="15"/>
      <c r="D302" s="15"/>
      <c r="E302" s="15"/>
      <c r="F302" s="15"/>
      <c r="G302" s="15"/>
      <c r="H302" s="15"/>
      <c r="I302" s="15"/>
      <c r="J302" s="15"/>
      <c r="K302" s="15"/>
      <c r="L302" s="15"/>
      <c r="M302" s="96"/>
      <c r="N302" s="15"/>
      <c r="O302" s="15"/>
      <c r="P302" s="15"/>
      <c r="Q302" s="15"/>
      <c r="R302" s="96"/>
      <c r="T302" s="350"/>
      <c r="U302" s="350"/>
      <c r="V302" s="350"/>
    </row>
    <row r="303">
      <c r="A303" s="15"/>
      <c r="B303" s="15"/>
      <c r="C303" s="15"/>
      <c r="D303" s="15"/>
      <c r="E303" s="15"/>
      <c r="F303" s="15"/>
      <c r="G303" s="15"/>
      <c r="H303" s="15"/>
      <c r="I303" s="15"/>
      <c r="J303" s="15"/>
      <c r="K303" s="15"/>
      <c r="L303" s="15"/>
      <c r="M303" s="96"/>
      <c r="N303" s="15"/>
      <c r="O303" s="15"/>
      <c r="P303" s="15"/>
      <c r="Q303" s="15"/>
      <c r="R303" s="96"/>
      <c r="T303" s="350"/>
      <c r="U303" s="350"/>
      <c r="V303" s="350"/>
    </row>
    <row r="304">
      <c r="A304" s="15"/>
      <c r="B304" s="15"/>
      <c r="C304" s="15"/>
      <c r="D304" s="15"/>
      <c r="E304" s="15"/>
      <c r="F304" s="15"/>
      <c r="G304" s="15"/>
      <c r="H304" s="15"/>
      <c r="I304" s="15"/>
      <c r="J304" s="15"/>
      <c r="K304" s="15"/>
      <c r="L304" s="15"/>
      <c r="M304" s="96"/>
      <c r="N304" s="15"/>
      <c r="O304" s="15"/>
      <c r="P304" s="15"/>
      <c r="Q304" s="15"/>
      <c r="R304" s="96"/>
      <c r="T304" s="350"/>
      <c r="U304" s="350"/>
      <c r="V304" s="350"/>
    </row>
    <row r="305">
      <c r="A305" s="15"/>
      <c r="B305" s="15"/>
      <c r="C305" s="15"/>
      <c r="D305" s="15"/>
      <c r="E305" s="15"/>
      <c r="F305" s="15"/>
      <c r="G305" s="15"/>
      <c r="H305" s="15"/>
      <c r="I305" s="15"/>
      <c r="J305" s="15"/>
      <c r="K305" s="15"/>
      <c r="L305" s="15"/>
      <c r="M305" s="96"/>
      <c r="N305" s="15"/>
      <c r="O305" s="15"/>
      <c r="P305" s="15"/>
      <c r="Q305" s="15"/>
      <c r="R305" s="96"/>
      <c r="T305" s="350"/>
      <c r="U305" s="350"/>
      <c r="V305" s="350"/>
    </row>
    <row r="306">
      <c r="A306" s="15"/>
      <c r="B306" s="15"/>
      <c r="C306" s="15"/>
      <c r="D306" s="15"/>
      <c r="E306" s="15"/>
      <c r="F306" s="15"/>
      <c r="G306" s="15"/>
      <c r="H306" s="15"/>
      <c r="I306" s="15"/>
      <c r="J306" s="15"/>
      <c r="K306" s="15"/>
      <c r="L306" s="15"/>
      <c r="M306" s="96"/>
      <c r="N306" s="15"/>
      <c r="O306" s="15"/>
      <c r="P306" s="15"/>
      <c r="Q306" s="15"/>
      <c r="R306" s="96"/>
      <c r="T306" s="350"/>
      <c r="U306" s="350"/>
      <c r="V306" s="350"/>
    </row>
    <row r="307">
      <c r="A307" s="15"/>
      <c r="B307" s="15"/>
      <c r="C307" s="15"/>
      <c r="D307" s="15"/>
      <c r="E307" s="15"/>
      <c r="F307" s="15"/>
      <c r="G307" s="15"/>
      <c r="H307" s="15"/>
      <c r="I307" s="15"/>
      <c r="J307" s="15"/>
      <c r="K307" s="15"/>
      <c r="L307" s="15"/>
      <c r="M307" s="96"/>
      <c r="N307" s="15"/>
      <c r="O307" s="15"/>
      <c r="P307" s="15"/>
      <c r="Q307" s="15"/>
      <c r="R307" s="96"/>
      <c r="T307" s="350"/>
      <c r="U307" s="350"/>
      <c r="V307" s="350"/>
    </row>
    <row r="308">
      <c r="A308" s="15"/>
      <c r="B308" s="15"/>
      <c r="C308" s="15"/>
      <c r="D308" s="15"/>
      <c r="E308" s="15"/>
      <c r="F308" s="15"/>
      <c r="G308" s="15"/>
      <c r="H308" s="15"/>
      <c r="I308" s="15"/>
      <c r="J308" s="15"/>
      <c r="K308" s="15"/>
      <c r="L308" s="15"/>
      <c r="M308" s="96"/>
      <c r="N308" s="15"/>
      <c r="O308" s="15"/>
      <c r="P308" s="15"/>
      <c r="Q308" s="15"/>
      <c r="R308" s="96"/>
      <c r="T308" s="350"/>
      <c r="U308" s="350"/>
      <c r="V308" s="350"/>
    </row>
    <row r="309">
      <c r="A309" s="15"/>
      <c r="B309" s="15"/>
      <c r="C309" s="15"/>
      <c r="D309" s="15"/>
      <c r="E309" s="15"/>
      <c r="F309" s="15"/>
      <c r="G309" s="15"/>
      <c r="H309" s="15"/>
      <c r="I309" s="15"/>
      <c r="J309" s="15"/>
      <c r="K309" s="15"/>
      <c r="L309" s="15"/>
      <c r="M309" s="96"/>
      <c r="N309" s="15"/>
      <c r="O309" s="15"/>
      <c r="P309" s="15"/>
      <c r="Q309" s="15"/>
      <c r="R309" s="96"/>
      <c r="T309" s="350"/>
      <c r="U309" s="350"/>
      <c r="V309" s="350"/>
    </row>
    <row r="310">
      <c r="A310" s="15"/>
      <c r="B310" s="15"/>
      <c r="C310" s="15"/>
      <c r="D310" s="15"/>
      <c r="E310" s="15"/>
      <c r="F310" s="15"/>
      <c r="G310" s="15"/>
      <c r="H310" s="15"/>
      <c r="I310" s="15"/>
      <c r="J310" s="15"/>
      <c r="K310" s="15"/>
      <c r="L310" s="15"/>
      <c r="M310" s="96"/>
      <c r="N310" s="15"/>
      <c r="O310" s="15"/>
      <c r="P310" s="15"/>
      <c r="Q310" s="15"/>
      <c r="R310" s="96"/>
      <c r="T310" s="350"/>
      <c r="U310" s="350"/>
      <c r="V310" s="350"/>
    </row>
    <row r="311">
      <c r="A311" s="15"/>
      <c r="B311" s="15"/>
      <c r="C311" s="15"/>
      <c r="D311" s="15"/>
      <c r="E311" s="15"/>
      <c r="F311" s="15"/>
      <c r="G311" s="15"/>
      <c r="H311" s="15"/>
      <c r="I311" s="15"/>
      <c r="J311" s="15"/>
      <c r="K311" s="15"/>
      <c r="L311" s="15"/>
      <c r="M311" s="96"/>
      <c r="N311" s="15"/>
      <c r="O311" s="15"/>
      <c r="P311" s="15"/>
      <c r="Q311" s="15"/>
      <c r="R311" s="96"/>
      <c r="T311" s="350"/>
      <c r="U311" s="350"/>
      <c r="V311" s="350"/>
    </row>
    <row r="312">
      <c r="A312" s="15"/>
      <c r="B312" s="15"/>
      <c r="C312" s="15"/>
      <c r="D312" s="15"/>
      <c r="E312" s="15"/>
      <c r="F312" s="15"/>
      <c r="G312" s="15"/>
      <c r="H312" s="15"/>
      <c r="I312" s="15"/>
      <c r="J312" s="15"/>
      <c r="K312" s="15"/>
      <c r="L312" s="15"/>
      <c r="M312" s="96"/>
      <c r="N312" s="15"/>
      <c r="O312" s="15"/>
      <c r="P312" s="15"/>
      <c r="Q312" s="15"/>
      <c r="R312" s="96"/>
      <c r="T312" s="350"/>
      <c r="U312" s="350"/>
      <c r="V312" s="350"/>
    </row>
    <row r="313">
      <c r="A313" s="15"/>
      <c r="B313" s="15"/>
      <c r="C313" s="15"/>
      <c r="D313" s="15"/>
      <c r="E313" s="15"/>
      <c r="F313" s="15"/>
      <c r="G313" s="15"/>
      <c r="H313" s="15"/>
      <c r="I313" s="15"/>
      <c r="J313" s="15"/>
      <c r="K313" s="15"/>
      <c r="L313" s="15"/>
      <c r="M313" s="96"/>
      <c r="N313" s="15"/>
      <c r="O313" s="15"/>
      <c r="P313" s="15"/>
      <c r="Q313" s="15"/>
      <c r="R313" s="96"/>
      <c r="T313" s="350"/>
      <c r="U313" s="350"/>
      <c r="V313" s="350"/>
    </row>
    <row r="314">
      <c r="A314" s="15"/>
      <c r="B314" s="15"/>
      <c r="C314" s="15"/>
      <c r="D314" s="15"/>
      <c r="E314" s="15"/>
      <c r="F314" s="15"/>
      <c r="G314" s="15"/>
      <c r="H314" s="15"/>
      <c r="I314" s="15"/>
      <c r="J314" s="15"/>
      <c r="K314" s="15"/>
      <c r="L314" s="15"/>
      <c r="M314" s="96"/>
      <c r="N314" s="15"/>
      <c r="O314" s="15"/>
      <c r="P314" s="15"/>
      <c r="Q314" s="15"/>
      <c r="R314" s="96"/>
      <c r="T314" s="350"/>
      <c r="U314" s="350"/>
      <c r="V314" s="350"/>
    </row>
    <row r="315">
      <c r="A315" s="15"/>
      <c r="B315" s="15"/>
      <c r="C315" s="15"/>
      <c r="D315" s="15"/>
      <c r="E315" s="15"/>
      <c r="F315" s="15"/>
      <c r="G315" s="15"/>
      <c r="H315" s="15"/>
      <c r="I315" s="15"/>
      <c r="J315" s="15"/>
      <c r="K315" s="15"/>
      <c r="L315" s="15"/>
      <c r="M315" s="96"/>
      <c r="N315" s="15"/>
      <c r="O315" s="15"/>
      <c r="P315" s="15"/>
      <c r="Q315" s="15"/>
      <c r="R315" s="96"/>
      <c r="T315" s="350"/>
      <c r="U315" s="350"/>
      <c r="V315" s="350"/>
    </row>
    <row r="316">
      <c r="A316" s="15"/>
      <c r="B316" s="15"/>
      <c r="C316" s="15"/>
      <c r="D316" s="15"/>
      <c r="E316" s="15"/>
      <c r="F316" s="15"/>
      <c r="G316" s="15"/>
      <c r="H316" s="15"/>
      <c r="I316" s="15"/>
      <c r="J316" s="15"/>
      <c r="K316" s="15"/>
      <c r="L316" s="15"/>
      <c r="M316" s="96"/>
      <c r="N316" s="15"/>
      <c r="O316" s="15"/>
      <c r="P316" s="15"/>
      <c r="Q316" s="15"/>
      <c r="R316" s="96"/>
      <c r="T316" s="350"/>
      <c r="U316" s="350"/>
      <c r="V316" s="350"/>
    </row>
    <row r="317">
      <c r="A317" s="15"/>
      <c r="B317" s="15"/>
      <c r="C317" s="15"/>
      <c r="D317" s="15"/>
      <c r="E317" s="15"/>
      <c r="F317" s="15"/>
      <c r="G317" s="15"/>
      <c r="H317" s="15"/>
      <c r="I317" s="15"/>
      <c r="J317" s="15"/>
      <c r="K317" s="15"/>
      <c r="L317" s="15"/>
      <c r="M317" s="96"/>
      <c r="N317" s="15"/>
      <c r="O317" s="15"/>
      <c r="P317" s="15"/>
      <c r="Q317" s="15"/>
      <c r="R317" s="96"/>
      <c r="T317" s="350"/>
      <c r="U317" s="350"/>
      <c r="V317" s="350"/>
    </row>
    <row r="318">
      <c r="A318" s="15"/>
      <c r="B318" s="15"/>
      <c r="C318" s="15"/>
      <c r="D318" s="15"/>
      <c r="E318" s="15"/>
      <c r="F318" s="15"/>
      <c r="G318" s="15"/>
      <c r="H318" s="15"/>
      <c r="I318" s="15"/>
      <c r="J318" s="15"/>
      <c r="K318" s="15"/>
      <c r="L318" s="15"/>
      <c r="M318" s="96"/>
      <c r="N318" s="15"/>
      <c r="O318" s="15"/>
      <c r="P318" s="15"/>
      <c r="Q318" s="15"/>
      <c r="R318" s="96"/>
      <c r="T318" s="350"/>
      <c r="U318" s="350"/>
      <c r="V318" s="350"/>
    </row>
    <row r="319">
      <c r="A319" s="15"/>
      <c r="B319" s="15"/>
      <c r="C319" s="15"/>
      <c r="D319" s="15"/>
      <c r="E319" s="15"/>
      <c r="F319" s="15"/>
      <c r="G319" s="15"/>
      <c r="H319" s="15"/>
      <c r="I319" s="15"/>
      <c r="J319" s="15"/>
      <c r="K319" s="15"/>
      <c r="L319" s="15"/>
      <c r="M319" s="96"/>
      <c r="N319" s="15"/>
      <c r="O319" s="15"/>
      <c r="P319" s="15"/>
      <c r="Q319" s="15"/>
      <c r="R319" s="96"/>
      <c r="T319" s="350"/>
      <c r="U319" s="350"/>
      <c r="V319" s="350"/>
    </row>
    <row r="320">
      <c r="A320" s="15"/>
      <c r="B320" s="15"/>
      <c r="C320" s="15"/>
      <c r="D320" s="15"/>
      <c r="E320" s="15"/>
      <c r="F320" s="15"/>
      <c r="G320" s="15"/>
      <c r="H320" s="15"/>
      <c r="I320" s="15"/>
      <c r="J320" s="15"/>
      <c r="K320" s="15"/>
      <c r="L320" s="15"/>
      <c r="M320" s="96"/>
      <c r="N320" s="15"/>
      <c r="O320" s="15"/>
      <c r="P320" s="15"/>
      <c r="Q320" s="15"/>
      <c r="R320" s="96"/>
      <c r="T320" s="350"/>
      <c r="U320" s="350"/>
      <c r="V320" s="350"/>
    </row>
    <row r="321">
      <c r="A321" s="15"/>
      <c r="B321" s="15"/>
      <c r="C321" s="15"/>
      <c r="D321" s="15"/>
      <c r="E321" s="15"/>
      <c r="F321" s="15"/>
      <c r="G321" s="15"/>
      <c r="H321" s="15"/>
      <c r="I321" s="15"/>
      <c r="J321" s="15"/>
      <c r="K321" s="15"/>
      <c r="L321" s="15"/>
      <c r="M321" s="96"/>
      <c r="N321" s="15"/>
      <c r="O321" s="15"/>
      <c r="P321" s="15"/>
      <c r="Q321" s="15"/>
      <c r="R321" s="96"/>
      <c r="T321" s="350"/>
      <c r="U321" s="350"/>
      <c r="V321" s="350"/>
    </row>
    <row r="322">
      <c r="A322" s="15"/>
      <c r="B322" s="15"/>
      <c r="C322" s="15"/>
      <c r="D322" s="15"/>
      <c r="E322" s="15"/>
      <c r="F322" s="15"/>
      <c r="G322" s="15"/>
      <c r="H322" s="15"/>
      <c r="I322" s="15"/>
      <c r="J322" s="15"/>
      <c r="K322" s="15"/>
      <c r="L322" s="15"/>
      <c r="M322" s="96"/>
      <c r="N322" s="15"/>
      <c r="O322" s="15"/>
      <c r="P322" s="15"/>
      <c r="Q322" s="15"/>
      <c r="R322" s="96"/>
      <c r="T322" s="350"/>
      <c r="U322" s="350"/>
      <c r="V322" s="350"/>
    </row>
    <row r="323">
      <c r="A323" s="15"/>
      <c r="B323" s="15"/>
      <c r="C323" s="15"/>
      <c r="D323" s="15"/>
      <c r="E323" s="15"/>
      <c r="F323" s="15"/>
      <c r="G323" s="15"/>
      <c r="H323" s="15"/>
      <c r="I323" s="15"/>
      <c r="J323" s="15"/>
      <c r="K323" s="15"/>
      <c r="L323" s="15"/>
      <c r="M323" s="96"/>
      <c r="N323" s="15"/>
      <c r="O323" s="15"/>
      <c r="P323" s="15"/>
      <c r="Q323" s="15"/>
      <c r="R323" s="96"/>
      <c r="T323" s="350"/>
      <c r="U323" s="350"/>
      <c r="V323" s="350"/>
    </row>
    <row r="324">
      <c r="A324" s="15"/>
      <c r="B324" s="15"/>
      <c r="C324" s="15"/>
      <c r="D324" s="15"/>
      <c r="E324" s="15"/>
      <c r="F324" s="15"/>
      <c r="G324" s="15"/>
      <c r="H324" s="15"/>
      <c r="I324" s="15"/>
      <c r="J324" s="15"/>
      <c r="K324" s="15"/>
      <c r="L324" s="15"/>
      <c r="M324" s="96"/>
      <c r="N324" s="15"/>
      <c r="O324" s="15"/>
      <c r="P324" s="15"/>
      <c r="Q324" s="15"/>
      <c r="R324" s="96"/>
      <c r="T324" s="350"/>
      <c r="U324" s="350"/>
      <c r="V324" s="350"/>
    </row>
    <row r="325">
      <c r="A325" s="15"/>
      <c r="B325" s="15"/>
      <c r="C325" s="15"/>
      <c r="D325" s="15"/>
      <c r="E325" s="15"/>
      <c r="F325" s="15"/>
      <c r="G325" s="15"/>
      <c r="H325" s="15"/>
      <c r="I325" s="15"/>
      <c r="J325" s="15"/>
      <c r="K325" s="15"/>
      <c r="L325" s="15"/>
      <c r="M325" s="96"/>
      <c r="N325" s="15"/>
      <c r="O325" s="15"/>
      <c r="P325" s="15"/>
      <c r="Q325" s="15"/>
      <c r="R325" s="96"/>
      <c r="T325" s="350"/>
      <c r="U325" s="350"/>
      <c r="V325" s="350"/>
    </row>
    <row r="326">
      <c r="A326" s="15"/>
      <c r="B326" s="15"/>
      <c r="C326" s="15"/>
      <c r="D326" s="15"/>
      <c r="E326" s="15"/>
      <c r="F326" s="15"/>
      <c r="G326" s="15"/>
      <c r="H326" s="15"/>
      <c r="I326" s="15"/>
      <c r="J326" s="15"/>
      <c r="K326" s="15"/>
      <c r="L326" s="15"/>
      <c r="M326" s="96"/>
      <c r="N326" s="15"/>
      <c r="O326" s="15"/>
      <c r="P326" s="15"/>
      <c r="Q326" s="15"/>
      <c r="R326" s="96"/>
      <c r="T326" s="350"/>
      <c r="U326" s="350"/>
      <c r="V326" s="350"/>
    </row>
    <row r="327">
      <c r="A327" s="15"/>
      <c r="B327" s="15"/>
      <c r="C327" s="15"/>
      <c r="D327" s="15"/>
      <c r="E327" s="15"/>
      <c r="F327" s="15"/>
      <c r="G327" s="15"/>
      <c r="H327" s="15"/>
      <c r="I327" s="15"/>
      <c r="J327" s="15"/>
      <c r="K327" s="15"/>
      <c r="L327" s="15"/>
      <c r="M327" s="96"/>
      <c r="N327" s="15"/>
      <c r="O327" s="15"/>
      <c r="P327" s="15"/>
      <c r="Q327" s="15"/>
      <c r="R327" s="96"/>
      <c r="T327" s="350"/>
      <c r="U327" s="350"/>
      <c r="V327" s="350"/>
    </row>
    <row r="328">
      <c r="A328" s="15"/>
      <c r="B328" s="15"/>
      <c r="C328" s="15"/>
      <c r="D328" s="15"/>
      <c r="E328" s="15"/>
      <c r="F328" s="15"/>
      <c r="G328" s="15"/>
      <c r="H328" s="15"/>
      <c r="I328" s="15"/>
      <c r="J328" s="15"/>
      <c r="K328" s="15"/>
      <c r="L328" s="15"/>
      <c r="M328" s="96"/>
      <c r="N328" s="15"/>
      <c r="O328" s="15"/>
      <c r="P328" s="15"/>
      <c r="Q328" s="15"/>
      <c r="R328" s="96"/>
      <c r="T328" s="350"/>
      <c r="U328" s="350"/>
      <c r="V328" s="350"/>
    </row>
    <row r="329">
      <c r="A329" s="15"/>
      <c r="B329" s="15"/>
      <c r="C329" s="15"/>
      <c r="D329" s="15"/>
      <c r="E329" s="15"/>
      <c r="F329" s="15"/>
      <c r="G329" s="15"/>
      <c r="H329" s="15"/>
      <c r="I329" s="15"/>
      <c r="J329" s="15"/>
      <c r="K329" s="15"/>
      <c r="L329" s="15"/>
      <c r="M329" s="96"/>
      <c r="N329" s="15"/>
      <c r="O329" s="15"/>
      <c r="P329" s="15"/>
      <c r="Q329" s="15"/>
      <c r="R329" s="96"/>
      <c r="T329" s="350"/>
      <c r="U329" s="350"/>
      <c r="V329" s="350"/>
    </row>
    <row r="330">
      <c r="A330" s="15"/>
      <c r="B330" s="15"/>
      <c r="C330" s="15"/>
      <c r="D330" s="15"/>
      <c r="E330" s="15"/>
      <c r="F330" s="15"/>
      <c r="G330" s="15"/>
      <c r="H330" s="15"/>
      <c r="I330" s="15"/>
      <c r="J330" s="15"/>
      <c r="K330" s="15"/>
      <c r="L330" s="15"/>
      <c r="M330" s="96"/>
      <c r="N330" s="15"/>
      <c r="O330" s="15"/>
      <c r="P330" s="15"/>
      <c r="Q330" s="15"/>
      <c r="R330" s="96"/>
      <c r="T330" s="350"/>
      <c r="U330" s="350"/>
      <c r="V330" s="350"/>
    </row>
    <row r="331">
      <c r="A331" s="15"/>
      <c r="B331" s="15"/>
      <c r="C331" s="15"/>
      <c r="D331" s="15"/>
      <c r="E331" s="15"/>
      <c r="F331" s="15"/>
      <c r="G331" s="15"/>
      <c r="H331" s="15"/>
      <c r="I331" s="15"/>
      <c r="J331" s="15"/>
      <c r="K331" s="15"/>
      <c r="L331" s="15"/>
      <c r="M331" s="96"/>
      <c r="N331" s="15"/>
      <c r="O331" s="15"/>
      <c r="P331" s="15"/>
      <c r="Q331" s="15"/>
      <c r="R331" s="96"/>
      <c r="T331" s="350"/>
      <c r="U331" s="350"/>
      <c r="V331" s="350"/>
    </row>
    <row r="332">
      <c r="A332" s="15"/>
      <c r="B332" s="15"/>
      <c r="C332" s="15"/>
      <c r="D332" s="15"/>
      <c r="E332" s="15"/>
      <c r="F332" s="15"/>
      <c r="G332" s="15"/>
      <c r="H332" s="15"/>
      <c r="I332" s="15"/>
      <c r="J332" s="15"/>
      <c r="K332" s="15"/>
      <c r="L332" s="15"/>
      <c r="M332" s="96"/>
      <c r="N332" s="15"/>
      <c r="O332" s="15"/>
      <c r="P332" s="15"/>
      <c r="Q332" s="15"/>
      <c r="R332" s="96"/>
      <c r="T332" s="350"/>
      <c r="U332" s="350"/>
      <c r="V332" s="350"/>
    </row>
    <row r="333">
      <c r="A333" s="15"/>
      <c r="B333" s="15"/>
      <c r="C333" s="15"/>
      <c r="D333" s="15"/>
      <c r="E333" s="15"/>
      <c r="F333" s="15"/>
      <c r="G333" s="15"/>
      <c r="H333" s="15"/>
      <c r="I333" s="15"/>
      <c r="J333" s="15"/>
      <c r="K333" s="15"/>
      <c r="L333" s="15"/>
      <c r="M333" s="96"/>
      <c r="N333" s="15"/>
      <c r="O333" s="15"/>
      <c r="P333" s="15"/>
      <c r="Q333" s="15"/>
      <c r="R333" s="96"/>
      <c r="T333" s="350"/>
      <c r="U333" s="350"/>
      <c r="V333" s="350"/>
    </row>
    <row r="334">
      <c r="A334" s="15"/>
      <c r="B334" s="15"/>
      <c r="C334" s="15"/>
      <c r="D334" s="15"/>
      <c r="E334" s="15"/>
      <c r="F334" s="15"/>
      <c r="G334" s="15"/>
      <c r="H334" s="15"/>
      <c r="I334" s="15"/>
      <c r="J334" s="15"/>
      <c r="K334" s="15"/>
      <c r="L334" s="15"/>
      <c r="M334" s="96"/>
      <c r="N334" s="15"/>
      <c r="O334" s="15"/>
      <c r="P334" s="15"/>
      <c r="Q334" s="15"/>
      <c r="R334" s="96"/>
      <c r="T334" s="350"/>
      <c r="U334" s="350"/>
      <c r="V334" s="350"/>
    </row>
    <row r="335">
      <c r="A335" s="15"/>
      <c r="B335" s="15"/>
      <c r="C335" s="15"/>
      <c r="D335" s="15"/>
      <c r="E335" s="15"/>
      <c r="F335" s="15"/>
      <c r="G335" s="15"/>
      <c r="H335" s="15"/>
      <c r="I335" s="15"/>
      <c r="J335" s="15"/>
      <c r="K335" s="15"/>
      <c r="L335" s="15"/>
      <c r="M335" s="96"/>
      <c r="N335" s="15"/>
      <c r="O335" s="15"/>
      <c r="P335" s="15"/>
      <c r="Q335" s="15"/>
      <c r="R335" s="96"/>
      <c r="T335" s="350"/>
      <c r="U335" s="350"/>
      <c r="V335" s="350"/>
    </row>
    <row r="336">
      <c r="A336" s="15"/>
      <c r="B336" s="15"/>
      <c r="C336" s="15"/>
      <c r="D336" s="15"/>
      <c r="E336" s="15"/>
      <c r="F336" s="15"/>
      <c r="G336" s="15"/>
      <c r="H336" s="15"/>
      <c r="I336" s="15"/>
      <c r="J336" s="15"/>
      <c r="K336" s="15"/>
      <c r="L336" s="15"/>
      <c r="M336" s="96"/>
      <c r="N336" s="15"/>
      <c r="O336" s="15"/>
      <c r="P336" s="15"/>
      <c r="Q336" s="15"/>
      <c r="R336" s="96"/>
      <c r="T336" s="350"/>
      <c r="U336" s="350"/>
      <c r="V336" s="350"/>
    </row>
    <row r="337">
      <c r="A337" s="15"/>
      <c r="B337" s="15"/>
      <c r="C337" s="15"/>
      <c r="D337" s="15"/>
      <c r="E337" s="15"/>
      <c r="F337" s="15"/>
      <c r="G337" s="15"/>
      <c r="H337" s="15"/>
      <c r="I337" s="15"/>
      <c r="J337" s="15"/>
      <c r="K337" s="15"/>
      <c r="L337" s="15"/>
      <c r="M337" s="96"/>
      <c r="N337" s="15"/>
      <c r="O337" s="15"/>
      <c r="P337" s="15"/>
      <c r="Q337" s="15"/>
      <c r="R337" s="96"/>
      <c r="T337" s="350"/>
      <c r="U337" s="350"/>
      <c r="V337" s="350"/>
    </row>
    <row r="338">
      <c r="A338" s="15"/>
      <c r="B338" s="15"/>
      <c r="C338" s="15"/>
      <c r="D338" s="15"/>
      <c r="E338" s="15"/>
      <c r="F338" s="15"/>
      <c r="G338" s="15"/>
      <c r="H338" s="15"/>
      <c r="I338" s="15"/>
      <c r="J338" s="15"/>
      <c r="K338" s="15"/>
      <c r="L338" s="15"/>
      <c r="M338" s="96"/>
      <c r="N338" s="15"/>
      <c r="O338" s="15"/>
      <c r="P338" s="15"/>
      <c r="Q338" s="15"/>
      <c r="R338" s="96"/>
      <c r="T338" s="350"/>
      <c r="U338" s="350"/>
      <c r="V338" s="350"/>
    </row>
    <row r="339">
      <c r="A339" s="15"/>
      <c r="B339" s="15"/>
      <c r="C339" s="15"/>
      <c r="D339" s="15"/>
      <c r="E339" s="15"/>
      <c r="F339" s="15"/>
      <c r="G339" s="15"/>
      <c r="H339" s="15"/>
      <c r="I339" s="15"/>
      <c r="J339" s="15"/>
      <c r="K339" s="15"/>
      <c r="L339" s="15"/>
      <c r="M339" s="96"/>
      <c r="N339" s="15"/>
      <c r="O339" s="15"/>
      <c r="P339" s="15"/>
      <c r="Q339" s="15"/>
      <c r="R339" s="96"/>
      <c r="T339" s="350"/>
      <c r="U339" s="350"/>
      <c r="V339" s="350"/>
    </row>
    <row r="340">
      <c r="A340" s="15"/>
      <c r="B340" s="15"/>
      <c r="C340" s="15"/>
      <c r="D340" s="15"/>
      <c r="E340" s="15"/>
      <c r="F340" s="15"/>
      <c r="G340" s="15"/>
      <c r="H340" s="15"/>
      <c r="I340" s="15"/>
      <c r="J340" s="15"/>
      <c r="K340" s="15"/>
      <c r="L340" s="15"/>
      <c r="M340" s="96"/>
      <c r="N340" s="15"/>
      <c r="O340" s="15"/>
      <c r="P340" s="15"/>
      <c r="Q340" s="15"/>
      <c r="R340" s="96"/>
      <c r="T340" s="350"/>
      <c r="U340" s="350"/>
      <c r="V340" s="350"/>
    </row>
    <row r="341">
      <c r="A341" s="15"/>
      <c r="B341" s="15"/>
      <c r="C341" s="15"/>
      <c r="D341" s="15"/>
      <c r="E341" s="15"/>
      <c r="F341" s="15"/>
      <c r="G341" s="15"/>
      <c r="H341" s="15"/>
      <c r="I341" s="15"/>
      <c r="J341" s="15"/>
      <c r="K341" s="15"/>
      <c r="L341" s="15"/>
      <c r="M341" s="96"/>
      <c r="N341" s="15"/>
      <c r="O341" s="15"/>
      <c r="P341" s="15"/>
      <c r="Q341" s="15"/>
      <c r="R341" s="96"/>
      <c r="T341" s="350"/>
      <c r="U341" s="350"/>
      <c r="V341" s="350"/>
    </row>
    <row r="342">
      <c r="A342" s="15"/>
      <c r="B342" s="15"/>
      <c r="C342" s="15"/>
      <c r="D342" s="15"/>
      <c r="E342" s="15"/>
      <c r="F342" s="15"/>
      <c r="G342" s="15"/>
      <c r="H342" s="15"/>
      <c r="I342" s="15"/>
      <c r="J342" s="15"/>
      <c r="K342" s="15"/>
      <c r="L342" s="15"/>
      <c r="M342" s="96"/>
      <c r="N342" s="15"/>
      <c r="O342" s="15"/>
      <c r="P342" s="15"/>
      <c r="Q342" s="15"/>
      <c r="R342" s="96"/>
      <c r="T342" s="350"/>
      <c r="U342" s="350"/>
      <c r="V342" s="350"/>
    </row>
    <row r="343">
      <c r="A343" s="15"/>
      <c r="B343" s="15"/>
      <c r="C343" s="15"/>
      <c r="D343" s="15"/>
      <c r="E343" s="15"/>
      <c r="F343" s="15"/>
      <c r="G343" s="15"/>
      <c r="H343" s="15"/>
      <c r="I343" s="15"/>
      <c r="J343" s="15"/>
      <c r="K343" s="15"/>
      <c r="L343" s="15"/>
      <c r="M343" s="96"/>
      <c r="N343" s="15"/>
      <c r="O343" s="15"/>
      <c r="P343" s="15"/>
      <c r="Q343" s="15"/>
      <c r="R343" s="96"/>
      <c r="T343" s="350"/>
      <c r="U343" s="350"/>
      <c r="V343" s="350"/>
    </row>
    <row r="344">
      <c r="A344" s="15"/>
      <c r="B344" s="15"/>
      <c r="C344" s="15"/>
      <c r="D344" s="15"/>
      <c r="E344" s="15"/>
      <c r="F344" s="15"/>
      <c r="G344" s="15"/>
      <c r="H344" s="15"/>
      <c r="I344" s="15"/>
      <c r="J344" s="15"/>
      <c r="K344" s="15"/>
      <c r="L344" s="15"/>
      <c r="M344" s="96"/>
      <c r="N344" s="15"/>
      <c r="O344" s="15"/>
      <c r="P344" s="15"/>
      <c r="Q344" s="15"/>
      <c r="R344" s="96"/>
      <c r="T344" s="350"/>
      <c r="U344" s="350"/>
      <c r="V344" s="350"/>
    </row>
    <row r="345">
      <c r="A345" s="15"/>
      <c r="B345" s="15"/>
      <c r="C345" s="15"/>
      <c r="D345" s="15"/>
      <c r="E345" s="15"/>
      <c r="F345" s="15"/>
      <c r="G345" s="15"/>
      <c r="H345" s="15"/>
      <c r="I345" s="15"/>
      <c r="J345" s="15"/>
      <c r="K345" s="15"/>
      <c r="L345" s="15"/>
      <c r="M345" s="96"/>
      <c r="N345" s="15"/>
      <c r="O345" s="15"/>
      <c r="P345" s="15"/>
      <c r="Q345" s="15"/>
      <c r="R345" s="96"/>
      <c r="T345" s="350"/>
      <c r="U345" s="350"/>
      <c r="V345" s="350"/>
    </row>
    <row r="346">
      <c r="A346" s="15"/>
      <c r="B346" s="15"/>
      <c r="C346" s="15"/>
      <c r="D346" s="15"/>
      <c r="E346" s="15"/>
      <c r="F346" s="15"/>
      <c r="G346" s="15"/>
      <c r="H346" s="15"/>
      <c r="I346" s="15"/>
      <c r="J346" s="15"/>
      <c r="K346" s="15"/>
      <c r="L346" s="15"/>
      <c r="M346" s="96"/>
      <c r="N346" s="15"/>
      <c r="O346" s="15"/>
      <c r="P346" s="15"/>
      <c r="Q346" s="15"/>
      <c r="R346" s="96"/>
      <c r="T346" s="350"/>
      <c r="U346" s="350"/>
      <c r="V346" s="350"/>
    </row>
    <row r="347">
      <c r="A347" s="15"/>
      <c r="B347" s="15"/>
      <c r="C347" s="15"/>
      <c r="D347" s="15"/>
      <c r="E347" s="15"/>
      <c r="F347" s="15"/>
      <c r="G347" s="15"/>
      <c r="H347" s="15"/>
      <c r="I347" s="15"/>
      <c r="J347" s="15"/>
      <c r="K347" s="15"/>
      <c r="L347" s="15"/>
      <c r="M347" s="96"/>
      <c r="N347" s="15"/>
      <c r="O347" s="15"/>
      <c r="P347" s="15"/>
      <c r="Q347" s="15"/>
      <c r="R347" s="96"/>
      <c r="T347" s="350"/>
      <c r="U347" s="350"/>
      <c r="V347" s="350"/>
    </row>
    <row r="348">
      <c r="A348" s="15"/>
      <c r="B348" s="15"/>
      <c r="C348" s="15"/>
      <c r="D348" s="15"/>
      <c r="E348" s="15"/>
      <c r="F348" s="15"/>
      <c r="G348" s="15"/>
      <c r="H348" s="15"/>
      <c r="I348" s="15"/>
      <c r="J348" s="15"/>
      <c r="K348" s="15"/>
      <c r="L348" s="15"/>
      <c r="M348" s="96"/>
      <c r="N348" s="15"/>
      <c r="O348" s="15"/>
      <c r="P348" s="15"/>
      <c r="Q348" s="15"/>
      <c r="R348" s="96"/>
      <c r="T348" s="350"/>
      <c r="U348" s="350"/>
      <c r="V348" s="350"/>
    </row>
    <row r="349">
      <c r="A349" s="15"/>
      <c r="B349" s="15"/>
      <c r="C349" s="15"/>
      <c r="D349" s="15"/>
      <c r="E349" s="15"/>
      <c r="F349" s="15"/>
      <c r="G349" s="15"/>
      <c r="H349" s="15"/>
      <c r="I349" s="15"/>
      <c r="J349" s="15"/>
      <c r="K349" s="15"/>
      <c r="L349" s="15"/>
      <c r="M349" s="96"/>
      <c r="N349" s="15"/>
      <c r="O349" s="15"/>
      <c r="P349" s="15"/>
      <c r="Q349" s="15"/>
      <c r="R349" s="96"/>
      <c r="T349" s="350"/>
      <c r="U349" s="350"/>
      <c r="V349" s="350"/>
    </row>
    <row r="350">
      <c r="A350" s="15"/>
      <c r="B350" s="15"/>
      <c r="C350" s="15"/>
      <c r="D350" s="15"/>
      <c r="E350" s="15"/>
      <c r="F350" s="15"/>
      <c r="G350" s="15"/>
      <c r="H350" s="15"/>
      <c r="I350" s="15"/>
      <c r="J350" s="15"/>
      <c r="K350" s="15"/>
      <c r="L350" s="15"/>
      <c r="M350" s="96"/>
      <c r="N350" s="15"/>
      <c r="O350" s="15"/>
      <c r="P350" s="15"/>
      <c r="Q350" s="15"/>
      <c r="R350" s="96"/>
      <c r="T350" s="350"/>
      <c r="U350" s="350"/>
      <c r="V350" s="350"/>
    </row>
    <row r="351">
      <c r="A351" s="15"/>
      <c r="B351" s="15"/>
      <c r="C351" s="15"/>
      <c r="D351" s="15"/>
      <c r="E351" s="15"/>
      <c r="F351" s="15"/>
      <c r="G351" s="15"/>
      <c r="H351" s="15"/>
      <c r="I351" s="15"/>
      <c r="J351" s="15"/>
      <c r="K351" s="15"/>
      <c r="L351" s="15"/>
      <c r="M351" s="96"/>
      <c r="N351" s="15"/>
      <c r="O351" s="15"/>
      <c r="P351" s="15"/>
      <c r="Q351" s="15"/>
      <c r="R351" s="96"/>
      <c r="T351" s="350"/>
      <c r="U351" s="350"/>
      <c r="V351" s="350"/>
    </row>
    <row r="352">
      <c r="A352" s="15"/>
      <c r="B352" s="15"/>
      <c r="C352" s="15"/>
      <c r="D352" s="15"/>
      <c r="E352" s="15"/>
      <c r="F352" s="15"/>
      <c r="G352" s="15"/>
      <c r="H352" s="15"/>
      <c r="I352" s="15"/>
      <c r="J352" s="15"/>
      <c r="K352" s="15"/>
      <c r="L352" s="15"/>
      <c r="M352" s="96"/>
      <c r="N352" s="15"/>
      <c r="O352" s="15"/>
      <c r="P352" s="15"/>
      <c r="Q352" s="15"/>
      <c r="R352" s="96"/>
      <c r="T352" s="350"/>
      <c r="U352" s="350"/>
      <c r="V352" s="350"/>
    </row>
    <row r="353">
      <c r="A353" s="15"/>
      <c r="B353" s="15"/>
      <c r="C353" s="15"/>
      <c r="D353" s="15"/>
      <c r="E353" s="15"/>
      <c r="F353" s="15"/>
      <c r="G353" s="15"/>
      <c r="H353" s="15"/>
      <c r="I353" s="15"/>
      <c r="J353" s="15"/>
      <c r="K353" s="15"/>
      <c r="L353" s="15"/>
      <c r="M353" s="96"/>
      <c r="N353" s="15"/>
      <c r="O353" s="15"/>
      <c r="P353" s="15"/>
      <c r="Q353" s="15"/>
      <c r="R353" s="96"/>
      <c r="T353" s="350"/>
      <c r="U353" s="350"/>
      <c r="V353" s="350"/>
    </row>
    <row r="354">
      <c r="A354" s="15"/>
      <c r="B354" s="15"/>
      <c r="C354" s="15"/>
      <c r="D354" s="15"/>
      <c r="E354" s="15"/>
      <c r="F354" s="15"/>
      <c r="G354" s="15"/>
      <c r="H354" s="15"/>
      <c r="I354" s="15"/>
      <c r="J354" s="15"/>
      <c r="K354" s="15"/>
      <c r="L354" s="15"/>
      <c r="M354" s="96"/>
      <c r="N354" s="15"/>
      <c r="O354" s="15"/>
      <c r="P354" s="15"/>
      <c r="Q354" s="15"/>
      <c r="R354" s="96"/>
      <c r="T354" s="350"/>
      <c r="U354" s="350"/>
      <c r="V354" s="350"/>
    </row>
    <row r="355">
      <c r="A355" s="15"/>
      <c r="B355" s="15"/>
      <c r="C355" s="15"/>
      <c r="D355" s="15"/>
      <c r="E355" s="15"/>
      <c r="F355" s="15"/>
      <c r="G355" s="15"/>
      <c r="H355" s="15"/>
      <c r="I355" s="15"/>
      <c r="J355" s="15"/>
      <c r="K355" s="15"/>
      <c r="L355" s="15"/>
      <c r="M355" s="96"/>
      <c r="N355" s="15"/>
      <c r="O355" s="15"/>
      <c r="P355" s="15"/>
      <c r="Q355" s="15"/>
      <c r="R355" s="96"/>
      <c r="T355" s="350"/>
      <c r="U355" s="350"/>
      <c r="V355" s="350"/>
    </row>
    <row r="356">
      <c r="A356" s="15"/>
      <c r="B356" s="15"/>
      <c r="C356" s="15"/>
      <c r="D356" s="15"/>
      <c r="E356" s="15"/>
      <c r="F356" s="15"/>
      <c r="G356" s="15"/>
      <c r="H356" s="15"/>
      <c r="I356" s="15"/>
      <c r="J356" s="15"/>
      <c r="K356" s="15"/>
      <c r="L356" s="15"/>
      <c r="M356" s="96"/>
      <c r="N356" s="15"/>
      <c r="O356" s="15"/>
      <c r="P356" s="15"/>
      <c r="Q356" s="15"/>
      <c r="R356" s="96"/>
      <c r="T356" s="350"/>
      <c r="U356" s="350"/>
      <c r="V356" s="350"/>
    </row>
    <row r="357">
      <c r="A357" s="15"/>
      <c r="B357" s="15"/>
      <c r="C357" s="15"/>
      <c r="D357" s="15"/>
      <c r="E357" s="15"/>
      <c r="F357" s="15"/>
      <c r="G357" s="15"/>
      <c r="H357" s="15"/>
      <c r="I357" s="15"/>
      <c r="J357" s="15"/>
      <c r="K357" s="15"/>
      <c r="L357" s="15"/>
      <c r="M357" s="96"/>
      <c r="N357" s="15"/>
      <c r="O357" s="15"/>
      <c r="P357" s="15"/>
      <c r="Q357" s="15"/>
      <c r="R357" s="96"/>
      <c r="T357" s="350"/>
      <c r="U357" s="350"/>
      <c r="V357" s="350"/>
    </row>
    <row r="358">
      <c r="A358" s="15"/>
      <c r="B358" s="15"/>
      <c r="C358" s="15"/>
      <c r="D358" s="15"/>
      <c r="E358" s="15"/>
      <c r="F358" s="15"/>
      <c r="G358" s="15"/>
      <c r="H358" s="15"/>
      <c r="I358" s="15"/>
      <c r="J358" s="15"/>
      <c r="K358" s="15"/>
      <c r="L358" s="15"/>
      <c r="M358" s="96"/>
      <c r="N358" s="15"/>
      <c r="O358" s="15"/>
      <c r="P358" s="15"/>
      <c r="Q358" s="15"/>
      <c r="R358" s="96"/>
      <c r="T358" s="350"/>
      <c r="U358" s="350"/>
      <c r="V358" s="350"/>
    </row>
    <row r="359">
      <c r="A359" s="15"/>
      <c r="B359" s="15"/>
      <c r="C359" s="15"/>
      <c r="D359" s="15"/>
      <c r="E359" s="15"/>
      <c r="F359" s="15"/>
      <c r="G359" s="15"/>
      <c r="H359" s="15"/>
      <c r="I359" s="15"/>
      <c r="J359" s="15"/>
      <c r="K359" s="15"/>
      <c r="L359" s="15"/>
      <c r="M359" s="96"/>
      <c r="N359" s="15"/>
      <c r="O359" s="15"/>
      <c r="P359" s="15"/>
      <c r="Q359" s="15"/>
      <c r="R359" s="96"/>
      <c r="T359" s="350"/>
      <c r="U359" s="350"/>
      <c r="V359" s="350"/>
    </row>
    <row r="360">
      <c r="A360" s="15"/>
      <c r="B360" s="15"/>
      <c r="C360" s="15"/>
      <c r="D360" s="15"/>
      <c r="E360" s="15"/>
      <c r="F360" s="15"/>
      <c r="G360" s="15"/>
      <c r="H360" s="15"/>
      <c r="I360" s="15"/>
      <c r="J360" s="15"/>
      <c r="K360" s="15"/>
      <c r="L360" s="15"/>
      <c r="M360" s="96"/>
      <c r="N360" s="15"/>
      <c r="O360" s="15"/>
      <c r="P360" s="15"/>
      <c r="Q360" s="15"/>
      <c r="R360" s="96"/>
      <c r="T360" s="350"/>
      <c r="U360" s="350"/>
      <c r="V360" s="350"/>
    </row>
    <row r="361">
      <c r="A361" s="15"/>
      <c r="B361" s="15"/>
      <c r="C361" s="15"/>
      <c r="D361" s="15"/>
      <c r="E361" s="15"/>
      <c r="F361" s="15"/>
      <c r="G361" s="15"/>
      <c r="H361" s="15"/>
      <c r="I361" s="15"/>
      <c r="J361" s="15"/>
      <c r="K361" s="15"/>
      <c r="L361" s="15"/>
      <c r="M361" s="96"/>
      <c r="N361" s="15"/>
      <c r="O361" s="15"/>
      <c r="P361" s="15"/>
      <c r="Q361" s="15"/>
      <c r="R361" s="96"/>
      <c r="T361" s="350"/>
      <c r="U361" s="350"/>
      <c r="V361" s="350"/>
    </row>
    <row r="362">
      <c r="A362" s="15"/>
      <c r="B362" s="15"/>
      <c r="C362" s="15"/>
      <c r="D362" s="15"/>
      <c r="E362" s="15"/>
      <c r="F362" s="15"/>
      <c r="G362" s="15"/>
      <c r="H362" s="15"/>
      <c r="I362" s="15"/>
      <c r="J362" s="15"/>
      <c r="K362" s="15"/>
      <c r="L362" s="15"/>
      <c r="M362" s="96"/>
      <c r="N362" s="15"/>
      <c r="O362" s="15"/>
      <c r="P362" s="15"/>
      <c r="Q362" s="15"/>
      <c r="R362" s="96"/>
      <c r="T362" s="350"/>
      <c r="U362" s="350"/>
      <c r="V362" s="350"/>
    </row>
    <row r="363">
      <c r="A363" s="15"/>
      <c r="B363" s="15"/>
      <c r="C363" s="15"/>
      <c r="D363" s="15"/>
      <c r="E363" s="15"/>
      <c r="F363" s="15"/>
      <c r="G363" s="15"/>
      <c r="H363" s="15"/>
      <c r="I363" s="15"/>
      <c r="J363" s="15"/>
      <c r="K363" s="15"/>
      <c r="L363" s="15"/>
      <c r="M363" s="96"/>
      <c r="N363" s="15"/>
      <c r="O363" s="15"/>
      <c r="P363" s="15"/>
      <c r="Q363" s="15"/>
      <c r="R363" s="96"/>
      <c r="T363" s="350"/>
      <c r="U363" s="350"/>
      <c r="V363" s="350"/>
    </row>
    <row r="364">
      <c r="A364" s="15"/>
      <c r="B364" s="15"/>
      <c r="C364" s="15"/>
      <c r="D364" s="15"/>
      <c r="E364" s="15"/>
      <c r="F364" s="15"/>
      <c r="G364" s="15"/>
      <c r="H364" s="15"/>
      <c r="I364" s="15"/>
      <c r="J364" s="15"/>
      <c r="K364" s="15"/>
      <c r="L364" s="15"/>
      <c r="M364" s="96"/>
      <c r="N364" s="15"/>
      <c r="O364" s="15"/>
      <c r="P364" s="15"/>
      <c r="Q364" s="15"/>
      <c r="R364" s="96"/>
      <c r="T364" s="350"/>
      <c r="U364" s="350"/>
      <c r="V364" s="350"/>
    </row>
    <row r="365">
      <c r="A365" s="15"/>
      <c r="B365" s="15"/>
      <c r="C365" s="15"/>
      <c r="D365" s="15"/>
      <c r="E365" s="15"/>
      <c r="F365" s="15"/>
      <c r="G365" s="15"/>
      <c r="H365" s="15"/>
      <c r="I365" s="15"/>
      <c r="J365" s="15"/>
      <c r="K365" s="15"/>
      <c r="L365" s="15"/>
      <c r="M365" s="96"/>
      <c r="N365" s="15"/>
      <c r="O365" s="15"/>
      <c r="P365" s="15"/>
      <c r="Q365" s="15"/>
      <c r="R365" s="96"/>
      <c r="T365" s="350"/>
      <c r="U365" s="350"/>
      <c r="V365" s="350"/>
    </row>
    <row r="366">
      <c r="A366" s="15"/>
      <c r="B366" s="15"/>
      <c r="C366" s="15"/>
      <c r="D366" s="15"/>
      <c r="E366" s="15"/>
      <c r="F366" s="15"/>
      <c r="G366" s="15"/>
      <c r="H366" s="15"/>
      <c r="I366" s="15"/>
      <c r="J366" s="15"/>
      <c r="K366" s="15"/>
      <c r="L366" s="15"/>
      <c r="M366" s="96"/>
      <c r="N366" s="15"/>
      <c r="O366" s="15"/>
      <c r="P366" s="15"/>
      <c r="Q366" s="15"/>
      <c r="R366" s="96"/>
      <c r="T366" s="350"/>
      <c r="U366" s="350"/>
      <c r="V366" s="350"/>
    </row>
    <row r="367">
      <c r="A367" s="15"/>
      <c r="B367" s="15"/>
      <c r="C367" s="15"/>
      <c r="D367" s="15"/>
      <c r="E367" s="15"/>
      <c r="F367" s="15"/>
      <c r="G367" s="15"/>
      <c r="H367" s="15"/>
      <c r="I367" s="15"/>
      <c r="J367" s="15"/>
      <c r="K367" s="15"/>
      <c r="L367" s="15"/>
      <c r="M367" s="96"/>
      <c r="N367" s="15"/>
      <c r="O367" s="15"/>
      <c r="P367" s="15"/>
      <c r="Q367" s="15"/>
      <c r="R367" s="96"/>
      <c r="T367" s="350"/>
      <c r="U367" s="350"/>
      <c r="V367" s="350"/>
    </row>
    <row r="368">
      <c r="A368" s="15"/>
      <c r="B368" s="15"/>
      <c r="C368" s="15"/>
      <c r="D368" s="15"/>
      <c r="E368" s="15"/>
      <c r="F368" s="15"/>
      <c r="G368" s="15"/>
      <c r="H368" s="15"/>
      <c r="I368" s="15"/>
      <c r="J368" s="15"/>
      <c r="K368" s="15"/>
      <c r="L368" s="15"/>
      <c r="M368" s="96"/>
      <c r="N368" s="15"/>
      <c r="O368" s="15"/>
      <c r="P368" s="15"/>
      <c r="Q368" s="15"/>
      <c r="R368" s="96"/>
      <c r="T368" s="350"/>
      <c r="U368" s="350"/>
      <c r="V368" s="350"/>
    </row>
    <row r="369">
      <c r="A369" s="15"/>
      <c r="B369" s="15"/>
      <c r="C369" s="15"/>
      <c r="D369" s="15"/>
      <c r="E369" s="15"/>
      <c r="F369" s="15"/>
      <c r="G369" s="15"/>
      <c r="H369" s="15"/>
      <c r="I369" s="15"/>
      <c r="J369" s="15"/>
      <c r="K369" s="15"/>
      <c r="L369" s="15"/>
      <c r="M369" s="96"/>
      <c r="N369" s="15"/>
      <c r="O369" s="15"/>
      <c r="P369" s="15"/>
      <c r="Q369" s="15"/>
      <c r="R369" s="96"/>
      <c r="T369" s="350"/>
      <c r="U369" s="350"/>
      <c r="V369" s="350"/>
    </row>
    <row r="370">
      <c r="A370" s="15"/>
      <c r="B370" s="15"/>
      <c r="C370" s="15"/>
      <c r="D370" s="15"/>
      <c r="E370" s="15"/>
      <c r="F370" s="15"/>
      <c r="G370" s="15"/>
      <c r="H370" s="15"/>
      <c r="I370" s="15"/>
      <c r="J370" s="15"/>
      <c r="K370" s="15"/>
      <c r="L370" s="15"/>
      <c r="M370" s="96"/>
      <c r="N370" s="15"/>
      <c r="O370" s="15"/>
      <c r="P370" s="15"/>
      <c r="Q370" s="15"/>
      <c r="R370" s="96"/>
      <c r="T370" s="350"/>
      <c r="U370" s="350"/>
      <c r="V370" s="350"/>
    </row>
    <row r="371">
      <c r="A371" s="15"/>
      <c r="B371" s="15"/>
      <c r="C371" s="15"/>
      <c r="D371" s="15"/>
      <c r="E371" s="15"/>
      <c r="F371" s="15"/>
      <c r="G371" s="15"/>
      <c r="H371" s="15"/>
      <c r="I371" s="15"/>
      <c r="J371" s="15"/>
      <c r="K371" s="15"/>
      <c r="L371" s="15"/>
      <c r="M371" s="96"/>
      <c r="N371" s="15"/>
      <c r="O371" s="15"/>
      <c r="P371" s="15"/>
      <c r="Q371" s="15"/>
      <c r="R371" s="96"/>
      <c r="T371" s="350"/>
      <c r="U371" s="350"/>
      <c r="V371" s="350"/>
    </row>
    <row r="372">
      <c r="A372" s="15"/>
      <c r="B372" s="15"/>
      <c r="C372" s="15"/>
      <c r="D372" s="15"/>
      <c r="E372" s="15"/>
      <c r="F372" s="15"/>
      <c r="G372" s="15"/>
      <c r="H372" s="15"/>
      <c r="I372" s="15"/>
      <c r="J372" s="15"/>
      <c r="K372" s="15"/>
      <c r="L372" s="15"/>
      <c r="M372" s="96"/>
      <c r="N372" s="15"/>
      <c r="O372" s="15"/>
      <c r="P372" s="15"/>
      <c r="Q372" s="15"/>
      <c r="R372" s="96"/>
      <c r="T372" s="350"/>
      <c r="U372" s="350"/>
      <c r="V372" s="350"/>
    </row>
    <row r="373">
      <c r="A373" s="15"/>
      <c r="B373" s="15"/>
      <c r="C373" s="15"/>
      <c r="D373" s="15"/>
      <c r="E373" s="15"/>
      <c r="F373" s="15"/>
      <c r="G373" s="15"/>
      <c r="H373" s="15"/>
      <c r="I373" s="15"/>
      <c r="J373" s="15"/>
      <c r="K373" s="15"/>
      <c r="L373" s="15"/>
      <c r="M373" s="96"/>
      <c r="N373" s="15"/>
      <c r="O373" s="15"/>
      <c r="P373" s="15"/>
      <c r="Q373" s="15"/>
      <c r="R373" s="96"/>
      <c r="T373" s="350"/>
      <c r="U373" s="350"/>
      <c r="V373" s="350"/>
    </row>
    <row r="374">
      <c r="A374" s="15"/>
      <c r="B374" s="15"/>
      <c r="C374" s="15"/>
      <c r="D374" s="15"/>
      <c r="E374" s="15"/>
      <c r="F374" s="15"/>
      <c r="G374" s="15"/>
      <c r="H374" s="15"/>
      <c r="I374" s="15"/>
      <c r="J374" s="15"/>
      <c r="K374" s="15"/>
      <c r="L374" s="15"/>
      <c r="M374" s="96"/>
      <c r="N374" s="15"/>
      <c r="O374" s="15"/>
      <c r="P374" s="15"/>
      <c r="Q374" s="15"/>
      <c r="R374" s="96"/>
      <c r="T374" s="350"/>
      <c r="U374" s="350"/>
      <c r="V374" s="350"/>
    </row>
    <row r="375">
      <c r="A375" s="15"/>
      <c r="B375" s="15"/>
      <c r="C375" s="15"/>
      <c r="D375" s="15"/>
      <c r="E375" s="15"/>
      <c r="F375" s="15"/>
      <c r="G375" s="15"/>
      <c r="H375" s="15"/>
      <c r="I375" s="15"/>
      <c r="J375" s="15"/>
      <c r="K375" s="15"/>
      <c r="L375" s="15"/>
      <c r="M375" s="96"/>
      <c r="N375" s="15"/>
      <c r="O375" s="15"/>
      <c r="P375" s="15"/>
      <c r="Q375" s="15"/>
      <c r="R375" s="96"/>
      <c r="T375" s="350"/>
      <c r="U375" s="350"/>
      <c r="V375" s="350"/>
    </row>
    <row r="376">
      <c r="A376" s="15"/>
      <c r="B376" s="15"/>
      <c r="C376" s="15"/>
      <c r="D376" s="15"/>
      <c r="E376" s="15"/>
      <c r="F376" s="15"/>
      <c r="G376" s="15"/>
      <c r="H376" s="15"/>
      <c r="I376" s="15"/>
      <c r="J376" s="15"/>
      <c r="K376" s="15"/>
      <c r="L376" s="15"/>
      <c r="M376" s="96"/>
      <c r="N376" s="15"/>
      <c r="O376" s="15"/>
      <c r="P376" s="15"/>
      <c r="Q376" s="15"/>
      <c r="R376" s="96"/>
      <c r="T376" s="350"/>
      <c r="U376" s="350"/>
      <c r="V376" s="350"/>
    </row>
    <row r="377">
      <c r="A377" s="15"/>
      <c r="B377" s="15"/>
      <c r="C377" s="15"/>
      <c r="D377" s="15"/>
      <c r="E377" s="15"/>
      <c r="F377" s="15"/>
      <c r="G377" s="15"/>
      <c r="H377" s="15"/>
      <c r="I377" s="15"/>
      <c r="J377" s="15"/>
      <c r="K377" s="15"/>
      <c r="L377" s="15"/>
      <c r="M377" s="96"/>
      <c r="N377" s="15"/>
      <c r="O377" s="15"/>
      <c r="P377" s="15"/>
      <c r="Q377" s="15"/>
      <c r="R377" s="96"/>
      <c r="T377" s="350"/>
      <c r="U377" s="350"/>
      <c r="V377" s="350"/>
    </row>
    <row r="378">
      <c r="A378" s="15"/>
      <c r="B378" s="15"/>
      <c r="C378" s="15"/>
      <c r="D378" s="15"/>
      <c r="E378" s="15"/>
      <c r="F378" s="15"/>
      <c r="G378" s="15"/>
      <c r="H378" s="15"/>
      <c r="I378" s="15"/>
      <c r="J378" s="15"/>
      <c r="K378" s="15"/>
      <c r="L378" s="15"/>
      <c r="M378" s="96"/>
      <c r="N378" s="15"/>
      <c r="O378" s="15"/>
      <c r="P378" s="15"/>
      <c r="Q378" s="15"/>
      <c r="R378" s="96"/>
      <c r="T378" s="350"/>
      <c r="U378" s="350"/>
      <c r="V378" s="350"/>
    </row>
    <row r="379">
      <c r="A379" s="15"/>
      <c r="B379" s="15"/>
      <c r="C379" s="15"/>
      <c r="D379" s="15"/>
      <c r="E379" s="15"/>
      <c r="F379" s="15"/>
      <c r="G379" s="15"/>
      <c r="H379" s="15"/>
      <c r="I379" s="15"/>
      <c r="J379" s="15"/>
      <c r="K379" s="15"/>
      <c r="L379" s="15"/>
      <c r="M379" s="96"/>
      <c r="N379" s="15"/>
      <c r="O379" s="15"/>
      <c r="P379" s="15"/>
      <c r="Q379" s="15"/>
      <c r="R379" s="96"/>
      <c r="T379" s="350"/>
      <c r="U379" s="350"/>
      <c r="V379" s="350"/>
    </row>
    <row r="380">
      <c r="A380" s="15"/>
      <c r="B380" s="15"/>
      <c r="C380" s="15"/>
      <c r="D380" s="15"/>
      <c r="E380" s="15"/>
      <c r="F380" s="15"/>
      <c r="G380" s="15"/>
      <c r="H380" s="15"/>
      <c r="I380" s="15"/>
      <c r="J380" s="15"/>
      <c r="K380" s="15"/>
      <c r="L380" s="15"/>
      <c r="M380" s="96"/>
      <c r="N380" s="15"/>
      <c r="O380" s="15"/>
      <c r="P380" s="15"/>
      <c r="Q380" s="15"/>
      <c r="R380" s="96"/>
      <c r="T380" s="350"/>
      <c r="U380" s="350"/>
      <c r="V380" s="350"/>
    </row>
    <row r="381">
      <c r="A381" s="15"/>
      <c r="B381" s="15"/>
      <c r="C381" s="15"/>
      <c r="D381" s="15"/>
      <c r="E381" s="15"/>
      <c r="F381" s="15"/>
      <c r="G381" s="15"/>
      <c r="H381" s="15"/>
      <c r="I381" s="15"/>
      <c r="J381" s="15"/>
      <c r="K381" s="15"/>
      <c r="L381" s="15"/>
      <c r="M381" s="96"/>
      <c r="N381" s="15"/>
      <c r="O381" s="15"/>
      <c r="P381" s="15"/>
      <c r="Q381" s="15"/>
      <c r="R381" s="96"/>
      <c r="T381" s="350"/>
      <c r="U381" s="350"/>
      <c r="V381" s="350"/>
    </row>
    <row r="382">
      <c r="A382" s="15"/>
      <c r="B382" s="15"/>
      <c r="C382" s="15"/>
      <c r="D382" s="15"/>
      <c r="E382" s="15"/>
      <c r="F382" s="15"/>
      <c r="G382" s="15"/>
      <c r="H382" s="15"/>
      <c r="I382" s="15"/>
      <c r="J382" s="15"/>
      <c r="K382" s="15"/>
      <c r="L382" s="15"/>
      <c r="M382" s="96"/>
      <c r="N382" s="15"/>
      <c r="O382" s="15"/>
      <c r="P382" s="15"/>
      <c r="Q382" s="15"/>
      <c r="R382" s="96"/>
      <c r="T382" s="350"/>
      <c r="U382" s="350"/>
      <c r="V382" s="350"/>
    </row>
    <row r="383">
      <c r="A383" s="15"/>
      <c r="B383" s="15"/>
      <c r="C383" s="15"/>
      <c r="D383" s="15"/>
      <c r="E383" s="15"/>
      <c r="F383" s="15"/>
      <c r="G383" s="15"/>
      <c r="H383" s="15"/>
      <c r="I383" s="15"/>
      <c r="J383" s="15"/>
      <c r="K383" s="15"/>
      <c r="L383" s="15"/>
      <c r="M383" s="96"/>
      <c r="N383" s="15"/>
      <c r="O383" s="15"/>
      <c r="P383" s="15"/>
      <c r="Q383" s="15"/>
      <c r="R383" s="96"/>
      <c r="T383" s="350"/>
      <c r="U383" s="350"/>
      <c r="V383" s="350"/>
    </row>
    <row r="384">
      <c r="A384" s="15"/>
      <c r="B384" s="15"/>
      <c r="C384" s="15"/>
      <c r="D384" s="15"/>
      <c r="E384" s="15"/>
      <c r="F384" s="15"/>
      <c r="G384" s="15"/>
      <c r="H384" s="15"/>
      <c r="I384" s="15"/>
      <c r="J384" s="15"/>
      <c r="K384" s="15"/>
      <c r="L384" s="15"/>
      <c r="M384" s="96"/>
      <c r="N384" s="15"/>
      <c r="O384" s="15"/>
      <c r="P384" s="15"/>
      <c r="Q384" s="15"/>
      <c r="R384" s="96"/>
      <c r="T384" s="350"/>
      <c r="U384" s="350"/>
      <c r="V384" s="350"/>
    </row>
    <row r="385">
      <c r="A385" s="15"/>
      <c r="B385" s="15"/>
      <c r="C385" s="15"/>
      <c r="D385" s="15"/>
      <c r="E385" s="15"/>
      <c r="F385" s="15"/>
      <c r="G385" s="15"/>
      <c r="H385" s="15"/>
      <c r="I385" s="15"/>
      <c r="J385" s="15"/>
      <c r="K385" s="15"/>
      <c r="L385" s="15"/>
      <c r="M385" s="96"/>
      <c r="N385" s="15"/>
      <c r="O385" s="15"/>
      <c r="P385" s="15"/>
      <c r="Q385" s="15"/>
      <c r="R385" s="96"/>
      <c r="T385" s="350"/>
      <c r="U385" s="350"/>
      <c r="V385" s="350"/>
    </row>
    <row r="386">
      <c r="A386" s="15"/>
      <c r="B386" s="15"/>
      <c r="C386" s="15"/>
      <c r="D386" s="15"/>
      <c r="E386" s="15"/>
      <c r="F386" s="15"/>
      <c r="G386" s="15"/>
      <c r="H386" s="15"/>
      <c r="I386" s="15"/>
      <c r="J386" s="15"/>
      <c r="K386" s="15"/>
      <c r="L386" s="15"/>
      <c r="M386" s="96"/>
      <c r="N386" s="15"/>
      <c r="O386" s="15"/>
      <c r="P386" s="15"/>
      <c r="Q386" s="15"/>
      <c r="R386" s="96"/>
      <c r="T386" s="350"/>
      <c r="U386" s="350"/>
      <c r="V386" s="350"/>
    </row>
    <row r="387">
      <c r="A387" s="15"/>
      <c r="B387" s="15"/>
      <c r="C387" s="15"/>
      <c r="D387" s="15"/>
      <c r="E387" s="15"/>
      <c r="F387" s="15"/>
      <c r="G387" s="15"/>
      <c r="H387" s="15"/>
      <c r="I387" s="15"/>
      <c r="J387" s="15"/>
      <c r="K387" s="15"/>
      <c r="L387" s="15"/>
      <c r="M387" s="96"/>
      <c r="N387" s="15"/>
      <c r="O387" s="15"/>
      <c r="P387" s="15"/>
      <c r="Q387" s="15"/>
      <c r="R387" s="96"/>
      <c r="T387" s="350"/>
      <c r="U387" s="350"/>
      <c r="V387" s="350"/>
    </row>
    <row r="388">
      <c r="A388" s="15"/>
      <c r="B388" s="15"/>
      <c r="C388" s="15"/>
      <c r="D388" s="15"/>
      <c r="E388" s="15"/>
      <c r="F388" s="15"/>
      <c r="G388" s="15"/>
      <c r="H388" s="15"/>
      <c r="I388" s="15"/>
      <c r="J388" s="15"/>
      <c r="K388" s="15"/>
      <c r="L388" s="15"/>
      <c r="M388" s="96"/>
      <c r="N388" s="15"/>
      <c r="O388" s="15"/>
      <c r="P388" s="15"/>
      <c r="Q388" s="15"/>
      <c r="R388" s="96"/>
      <c r="T388" s="350"/>
      <c r="U388" s="350"/>
      <c r="V388" s="350"/>
    </row>
    <row r="389">
      <c r="A389" s="15"/>
      <c r="B389" s="15"/>
      <c r="C389" s="15"/>
      <c r="D389" s="15"/>
      <c r="E389" s="15"/>
      <c r="F389" s="15"/>
      <c r="G389" s="15"/>
      <c r="H389" s="15"/>
      <c r="I389" s="15"/>
      <c r="J389" s="15"/>
      <c r="K389" s="15"/>
      <c r="L389" s="15"/>
      <c r="M389" s="96"/>
      <c r="N389" s="15"/>
      <c r="O389" s="15"/>
      <c r="P389" s="15"/>
      <c r="Q389" s="15"/>
      <c r="R389" s="96"/>
      <c r="T389" s="350"/>
      <c r="U389" s="350"/>
      <c r="V389" s="350"/>
    </row>
    <row r="390">
      <c r="A390" s="15"/>
      <c r="B390" s="15"/>
      <c r="C390" s="15"/>
      <c r="D390" s="15"/>
      <c r="E390" s="15"/>
      <c r="F390" s="15"/>
      <c r="G390" s="15"/>
      <c r="H390" s="15"/>
      <c r="I390" s="15"/>
      <c r="J390" s="15"/>
      <c r="K390" s="15"/>
      <c r="L390" s="15"/>
      <c r="M390" s="96"/>
      <c r="N390" s="15"/>
      <c r="O390" s="15"/>
      <c r="P390" s="15"/>
      <c r="Q390" s="15"/>
      <c r="R390" s="96"/>
      <c r="T390" s="350"/>
      <c r="U390" s="350"/>
      <c r="V390" s="350"/>
    </row>
    <row r="391">
      <c r="A391" s="15"/>
      <c r="B391" s="15"/>
      <c r="C391" s="15"/>
      <c r="D391" s="15"/>
      <c r="E391" s="15"/>
      <c r="F391" s="15"/>
      <c r="G391" s="15"/>
      <c r="H391" s="15"/>
      <c r="I391" s="15"/>
      <c r="J391" s="15"/>
      <c r="K391" s="15"/>
      <c r="L391" s="15"/>
      <c r="M391" s="96"/>
      <c r="N391" s="15"/>
      <c r="O391" s="15"/>
      <c r="P391" s="15"/>
      <c r="Q391" s="15"/>
      <c r="R391" s="96"/>
      <c r="T391" s="350"/>
      <c r="U391" s="350"/>
      <c r="V391" s="350"/>
    </row>
    <row r="392">
      <c r="A392" s="15"/>
      <c r="B392" s="15"/>
      <c r="C392" s="15"/>
      <c r="D392" s="15"/>
      <c r="E392" s="15"/>
      <c r="F392" s="15"/>
      <c r="G392" s="15"/>
      <c r="H392" s="15"/>
      <c r="I392" s="15"/>
      <c r="J392" s="15"/>
      <c r="K392" s="15"/>
      <c r="L392" s="15"/>
      <c r="M392" s="96"/>
      <c r="N392" s="15"/>
      <c r="O392" s="15"/>
      <c r="P392" s="15"/>
      <c r="Q392" s="15"/>
      <c r="R392" s="96"/>
      <c r="T392" s="350"/>
      <c r="U392" s="350"/>
      <c r="V392" s="350"/>
    </row>
    <row r="393">
      <c r="A393" s="15"/>
      <c r="B393" s="15"/>
      <c r="C393" s="15"/>
      <c r="D393" s="15"/>
      <c r="E393" s="15"/>
      <c r="F393" s="15"/>
      <c r="G393" s="15"/>
      <c r="H393" s="15"/>
      <c r="I393" s="15"/>
      <c r="J393" s="15"/>
      <c r="K393" s="15"/>
      <c r="L393" s="15"/>
      <c r="M393" s="96"/>
      <c r="N393" s="15"/>
      <c r="O393" s="15"/>
      <c r="P393" s="15"/>
      <c r="Q393" s="15"/>
      <c r="R393" s="96"/>
      <c r="T393" s="350"/>
      <c r="U393" s="350"/>
      <c r="V393" s="350"/>
    </row>
    <row r="394">
      <c r="A394" s="15"/>
      <c r="B394" s="15"/>
      <c r="C394" s="15"/>
      <c r="D394" s="15"/>
      <c r="E394" s="15"/>
      <c r="F394" s="15"/>
      <c r="G394" s="15"/>
      <c r="H394" s="15"/>
      <c r="I394" s="15"/>
      <c r="J394" s="15"/>
      <c r="K394" s="15"/>
      <c r="L394" s="15"/>
      <c r="M394" s="96"/>
      <c r="N394" s="15"/>
      <c r="O394" s="15"/>
      <c r="P394" s="15"/>
      <c r="Q394" s="15"/>
      <c r="R394" s="96"/>
      <c r="T394" s="350"/>
      <c r="U394" s="350"/>
      <c r="V394" s="350"/>
    </row>
    <row r="395">
      <c r="A395" s="15"/>
      <c r="B395" s="15"/>
      <c r="C395" s="15"/>
      <c r="D395" s="15"/>
      <c r="E395" s="15"/>
      <c r="F395" s="15"/>
      <c r="G395" s="15"/>
      <c r="H395" s="15"/>
      <c r="I395" s="15"/>
      <c r="J395" s="15"/>
      <c r="K395" s="15"/>
      <c r="L395" s="15"/>
      <c r="M395" s="96"/>
      <c r="N395" s="15"/>
      <c r="O395" s="15"/>
      <c r="P395" s="15"/>
      <c r="Q395" s="15"/>
      <c r="R395" s="96"/>
      <c r="T395" s="350"/>
      <c r="U395" s="350"/>
      <c r="V395" s="350"/>
    </row>
    <row r="396">
      <c r="A396" s="15"/>
      <c r="B396" s="15"/>
      <c r="C396" s="15"/>
      <c r="D396" s="15"/>
      <c r="E396" s="15"/>
      <c r="F396" s="15"/>
      <c r="G396" s="15"/>
      <c r="H396" s="15"/>
      <c r="I396" s="15"/>
      <c r="J396" s="15"/>
      <c r="K396" s="15"/>
      <c r="L396" s="15"/>
      <c r="M396" s="96"/>
      <c r="N396" s="15"/>
      <c r="O396" s="15"/>
      <c r="P396" s="15"/>
      <c r="Q396" s="15"/>
      <c r="R396" s="96"/>
      <c r="T396" s="350"/>
      <c r="U396" s="350"/>
      <c r="V396" s="350"/>
    </row>
    <row r="397">
      <c r="A397" s="15"/>
      <c r="B397" s="15"/>
      <c r="C397" s="15"/>
      <c r="D397" s="15"/>
      <c r="E397" s="15"/>
      <c r="F397" s="15"/>
      <c r="G397" s="15"/>
      <c r="H397" s="15"/>
      <c r="I397" s="15"/>
      <c r="J397" s="15"/>
      <c r="K397" s="15"/>
      <c r="L397" s="15"/>
      <c r="M397" s="96"/>
      <c r="N397" s="15"/>
      <c r="O397" s="15"/>
      <c r="P397" s="15"/>
      <c r="Q397" s="15"/>
      <c r="R397" s="96"/>
      <c r="T397" s="350"/>
      <c r="U397" s="350"/>
      <c r="V397" s="350"/>
    </row>
    <row r="398">
      <c r="A398" s="15"/>
      <c r="B398" s="15"/>
      <c r="C398" s="15"/>
      <c r="D398" s="15"/>
      <c r="E398" s="15"/>
      <c r="F398" s="15"/>
      <c r="G398" s="15"/>
      <c r="H398" s="15"/>
      <c r="I398" s="15"/>
      <c r="J398" s="15"/>
      <c r="K398" s="15"/>
      <c r="L398" s="15"/>
      <c r="M398" s="96"/>
      <c r="N398" s="15"/>
      <c r="O398" s="15"/>
      <c r="P398" s="15"/>
      <c r="Q398" s="15"/>
      <c r="R398" s="96"/>
      <c r="T398" s="350"/>
      <c r="U398" s="350"/>
      <c r="V398" s="350"/>
    </row>
    <row r="399">
      <c r="A399" s="15"/>
      <c r="B399" s="15"/>
      <c r="C399" s="15"/>
      <c r="D399" s="15"/>
      <c r="E399" s="15"/>
      <c r="F399" s="15"/>
      <c r="G399" s="15"/>
      <c r="H399" s="15"/>
      <c r="I399" s="15"/>
      <c r="J399" s="15"/>
      <c r="K399" s="15"/>
      <c r="L399" s="15"/>
      <c r="M399" s="96"/>
      <c r="N399" s="15"/>
      <c r="O399" s="15"/>
      <c r="P399" s="15"/>
      <c r="Q399" s="15"/>
      <c r="R399" s="96"/>
      <c r="T399" s="350"/>
      <c r="U399" s="350"/>
      <c r="V399" s="350"/>
    </row>
    <row r="400">
      <c r="A400" s="15"/>
      <c r="B400" s="15"/>
      <c r="C400" s="15"/>
      <c r="D400" s="15"/>
      <c r="E400" s="15"/>
      <c r="F400" s="15"/>
      <c r="G400" s="15"/>
      <c r="H400" s="15"/>
      <c r="I400" s="15"/>
      <c r="J400" s="15"/>
      <c r="K400" s="15"/>
      <c r="L400" s="15"/>
      <c r="M400" s="96"/>
      <c r="N400" s="15"/>
      <c r="O400" s="15"/>
      <c r="P400" s="15"/>
      <c r="Q400" s="15"/>
      <c r="R400" s="96"/>
      <c r="T400" s="350"/>
      <c r="U400" s="350"/>
      <c r="V400" s="350"/>
    </row>
    <row r="401">
      <c r="A401" s="15"/>
      <c r="B401" s="15"/>
      <c r="C401" s="15"/>
      <c r="D401" s="15"/>
      <c r="E401" s="15"/>
      <c r="F401" s="15"/>
      <c r="G401" s="15"/>
      <c r="H401" s="15"/>
      <c r="I401" s="15"/>
      <c r="J401" s="15"/>
      <c r="K401" s="15"/>
      <c r="L401" s="15"/>
      <c r="M401" s="96"/>
      <c r="N401" s="15"/>
      <c r="O401" s="15"/>
      <c r="P401" s="15"/>
      <c r="Q401" s="15"/>
      <c r="R401" s="96"/>
      <c r="T401" s="350"/>
      <c r="U401" s="350"/>
      <c r="V401" s="350"/>
    </row>
    <row r="402">
      <c r="A402" s="15"/>
      <c r="B402" s="15"/>
      <c r="C402" s="15"/>
      <c r="D402" s="15"/>
      <c r="E402" s="15"/>
      <c r="F402" s="15"/>
      <c r="G402" s="15"/>
      <c r="H402" s="15"/>
      <c r="I402" s="15"/>
      <c r="J402" s="15"/>
      <c r="K402" s="15"/>
      <c r="L402" s="15"/>
      <c r="M402" s="96"/>
      <c r="N402" s="15"/>
      <c r="O402" s="15"/>
      <c r="P402" s="15"/>
      <c r="Q402" s="15"/>
      <c r="R402" s="96"/>
      <c r="T402" s="350"/>
      <c r="U402" s="350"/>
      <c r="V402" s="350"/>
    </row>
    <row r="403">
      <c r="A403" s="15"/>
      <c r="B403" s="15"/>
      <c r="C403" s="15"/>
      <c r="D403" s="15"/>
      <c r="E403" s="15"/>
      <c r="F403" s="15"/>
      <c r="G403" s="15"/>
      <c r="H403" s="15"/>
      <c r="I403" s="15"/>
      <c r="J403" s="15"/>
      <c r="K403" s="15"/>
      <c r="L403" s="15"/>
      <c r="M403" s="96"/>
      <c r="N403" s="15"/>
      <c r="O403" s="15"/>
      <c r="P403" s="15"/>
      <c r="Q403" s="15"/>
      <c r="R403" s="96"/>
      <c r="T403" s="350"/>
      <c r="U403" s="350"/>
      <c r="V403" s="350"/>
    </row>
    <row r="404">
      <c r="A404" s="15"/>
      <c r="B404" s="15"/>
      <c r="C404" s="15"/>
      <c r="D404" s="15"/>
      <c r="E404" s="15"/>
      <c r="F404" s="15"/>
      <c r="G404" s="15"/>
      <c r="H404" s="15"/>
      <c r="I404" s="15"/>
      <c r="J404" s="15"/>
      <c r="K404" s="15"/>
      <c r="L404" s="15"/>
      <c r="M404" s="96"/>
      <c r="N404" s="15"/>
      <c r="O404" s="15"/>
      <c r="P404" s="15"/>
      <c r="Q404" s="15"/>
      <c r="R404" s="96"/>
      <c r="T404" s="350"/>
      <c r="U404" s="350"/>
      <c r="V404" s="350"/>
    </row>
    <row r="405">
      <c r="A405" s="15"/>
      <c r="B405" s="15"/>
      <c r="C405" s="15"/>
      <c r="D405" s="15"/>
      <c r="E405" s="15"/>
      <c r="F405" s="15"/>
      <c r="G405" s="15"/>
      <c r="H405" s="15"/>
      <c r="I405" s="15"/>
      <c r="J405" s="15"/>
      <c r="K405" s="15"/>
      <c r="L405" s="15"/>
      <c r="M405" s="96"/>
      <c r="N405" s="15"/>
      <c r="O405" s="15"/>
      <c r="P405" s="15"/>
      <c r="Q405" s="15"/>
      <c r="R405" s="96"/>
      <c r="T405" s="350"/>
      <c r="U405" s="350"/>
      <c r="V405" s="350"/>
    </row>
    <row r="406">
      <c r="A406" s="15"/>
      <c r="B406" s="15"/>
      <c r="C406" s="15"/>
      <c r="D406" s="15"/>
      <c r="E406" s="15"/>
      <c r="F406" s="15"/>
      <c r="G406" s="15"/>
      <c r="H406" s="15"/>
      <c r="I406" s="15"/>
      <c r="J406" s="15"/>
      <c r="K406" s="15"/>
      <c r="L406" s="15"/>
      <c r="M406" s="96"/>
      <c r="N406" s="15"/>
      <c r="O406" s="15"/>
      <c r="P406" s="15"/>
      <c r="Q406" s="15"/>
      <c r="R406" s="96"/>
      <c r="T406" s="350"/>
      <c r="U406" s="350"/>
      <c r="V406" s="350"/>
    </row>
    <row r="407">
      <c r="A407" s="15"/>
      <c r="B407" s="15"/>
      <c r="C407" s="15"/>
      <c r="D407" s="15"/>
      <c r="E407" s="15"/>
      <c r="F407" s="15"/>
      <c r="G407" s="15"/>
      <c r="H407" s="15"/>
      <c r="I407" s="15"/>
      <c r="J407" s="15"/>
      <c r="K407" s="15"/>
      <c r="L407" s="15"/>
      <c r="M407" s="96"/>
      <c r="N407" s="15"/>
      <c r="O407" s="15"/>
      <c r="P407" s="15"/>
      <c r="Q407" s="15"/>
      <c r="R407" s="96"/>
      <c r="T407" s="350"/>
      <c r="U407" s="350"/>
      <c r="V407" s="350"/>
    </row>
    <row r="408">
      <c r="A408" s="15"/>
      <c r="B408" s="15"/>
      <c r="C408" s="15"/>
      <c r="D408" s="15"/>
      <c r="E408" s="15"/>
      <c r="F408" s="15"/>
      <c r="G408" s="15"/>
      <c r="H408" s="15"/>
      <c r="I408" s="15"/>
      <c r="J408" s="15"/>
      <c r="K408" s="15"/>
      <c r="L408" s="15"/>
      <c r="M408" s="96"/>
      <c r="N408" s="15"/>
      <c r="O408" s="15"/>
      <c r="P408" s="15"/>
      <c r="Q408" s="15"/>
      <c r="R408" s="96"/>
      <c r="T408" s="350"/>
      <c r="U408" s="350"/>
      <c r="V408" s="350"/>
    </row>
    <row r="409">
      <c r="A409" s="15"/>
      <c r="B409" s="15"/>
      <c r="C409" s="15"/>
      <c r="D409" s="15"/>
      <c r="E409" s="15"/>
      <c r="F409" s="15"/>
      <c r="G409" s="15"/>
      <c r="H409" s="15"/>
      <c r="I409" s="15"/>
      <c r="J409" s="15"/>
      <c r="K409" s="15"/>
      <c r="L409" s="15"/>
      <c r="M409" s="96"/>
      <c r="N409" s="15"/>
      <c r="O409" s="15"/>
      <c r="P409" s="15"/>
      <c r="Q409" s="15"/>
      <c r="R409" s="96"/>
      <c r="T409" s="350"/>
      <c r="U409" s="350"/>
      <c r="V409" s="350"/>
    </row>
    <row r="410">
      <c r="A410" s="15"/>
      <c r="B410" s="15"/>
      <c r="C410" s="15"/>
      <c r="D410" s="15"/>
      <c r="E410" s="15"/>
      <c r="F410" s="15"/>
      <c r="G410" s="15"/>
      <c r="H410" s="15"/>
      <c r="I410" s="15"/>
      <c r="J410" s="15"/>
      <c r="K410" s="15"/>
      <c r="L410" s="15"/>
      <c r="M410" s="96"/>
      <c r="N410" s="15"/>
      <c r="O410" s="15"/>
      <c r="P410" s="15"/>
      <c r="Q410" s="15"/>
      <c r="R410" s="96"/>
      <c r="T410" s="350"/>
      <c r="U410" s="350"/>
      <c r="V410" s="350"/>
    </row>
    <row r="411">
      <c r="A411" s="15"/>
      <c r="B411" s="15"/>
      <c r="C411" s="15"/>
      <c r="D411" s="15"/>
      <c r="E411" s="15"/>
      <c r="F411" s="15"/>
      <c r="G411" s="15"/>
      <c r="H411" s="15"/>
      <c r="I411" s="15"/>
      <c r="J411" s="15"/>
      <c r="K411" s="15"/>
      <c r="L411" s="15"/>
      <c r="M411" s="96"/>
      <c r="N411" s="15"/>
      <c r="O411" s="15"/>
      <c r="P411" s="15"/>
      <c r="Q411" s="15"/>
      <c r="R411" s="96"/>
      <c r="T411" s="350"/>
      <c r="U411" s="350"/>
      <c r="V411" s="350"/>
    </row>
    <row r="412">
      <c r="A412" s="15"/>
      <c r="B412" s="15"/>
      <c r="C412" s="15"/>
      <c r="D412" s="15"/>
      <c r="E412" s="15"/>
      <c r="F412" s="15"/>
      <c r="G412" s="15"/>
      <c r="H412" s="15"/>
      <c r="I412" s="15"/>
      <c r="J412" s="15"/>
      <c r="K412" s="15"/>
      <c r="L412" s="15"/>
      <c r="M412" s="96"/>
      <c r="N412" s="15"/>
      <c r="O412" s="15"/>
      <c r="P412" s="15"/>
      <c r="Q412" s="15"/>
      <c r="R412" s="96"/>
      <c r="T412" s="350"/>
      <c r="U412" s="350"/>
      <c r="V412" s="350"/>
    </row>
    <row r="413">
      <c r="A413" s="15"/>
      <c r="B413" s="15"/>
      <c r="C413" s="15"/>
      <c r="D413" s="15"/>
      <c r="E413" s="15"/>
      <c r="F413" s="15"/>
      <c r="G413" s="15"/>
      <c r="H413" s="15"/>
      <c r="I413" s="15"/>
      <c r="J413" s="15"/>
      <c r="K413" s="15"/>
      <c r="L413" s="15"/>
      <c r="M413" s="96"/>
      <c r="N413" s="15"/>
      <c r="O413" s="15"/>
      <c r="P413" s="15"/>
      <c r="Q413" s="15"/>
      <c r="R413" s="96"/>
      <c r="T413" s="350"/>
      <c r="U413" s="350"/>
      <c r="V413" s="350"/>
    </row>
    <row r="414">
      <c r="A414" s="15"/>
      <c r="B414" s="15"/>
      <c r="C414" s="15"/>
      <c r="D414" s="15"/>
      <c r="E414" s="15"/>
      <c r="F414" s="15"/>
      <c r="G414" s="15"/>
      <c r="H414" s="15"/>
      <c r="I414" s="15"/>
      <c r="J414" s="15"/>
      <c r="K414" s="15"/>
      <c r="L414" s="15"/>
      <c r="M414" s="96"/>
      <c r="N414" s="15"/>
      <c r="O414" s="15"/>
      <c r="P414" s="15"/>
      <c r="Q414" s="15"/>
      <c r="R414" s="96"/>
      <c r="T414" s="350"/>
      <c r="U414" s="350"/>
      <c r="V414" s="350"/>
    </row>
    <row r="415">
      <c r="A415" s="15"/>
      <c r="B415" s="15"/>
      <c r="C415" s="15"/>
      <c r="D415" s="15"/>
      <c r="E415" s="15"/>
      <c r="F415" s="15"/>
      <c r="G415" s="15"/>
      <c r="H415" s="15"/>
      <c r="I415" s="15"/>
      <c r="J415" s="15"/>
      <c r="K415" s="15"/>
      <c r="L415" s="15"/>
      <c r="M415" s="96"/>
      <c r="N415" s="15"/>
      <c r="O415" s="15"/>
      <c r="P415" s="15"/>
      <c r="Q415" s="15"/>
      <c r="R415" s="96"/>
      <c r="T415" s="350"/>
      <c r="U415" s="350"/>
      <c r="V415" s="350"/>
    </row>
    <row r="416">
      <c r="A416" s="15"/>
      <c r="B416" s="15"/>
      <c r="C416" s="15"/>
      <c r="D416" s="15"/>
      <c r="E416" s="15"/>
      <c r="F416" s="15"/>
      <c r="G416" s="15"/>
      <c r="H416" s="15"/>
      <c r="I416" s="15"/>
      <c r="J416" s="15"/>
      <c r="K416" s="15"/>
      <c r="L416" s="15"/>
      <c r="M416" s="96"/>
      <c r="N416" s="15"/>
      <c r="O416" s="15"/>
      <c r="P416" s="15"/>
      <c r="Q416" s="15"/>
      <c r="R416" s="96"/>
      <c r="T416" s="350"/>
      <c r="U416" s="350"/>
      <c r="V416" s="350"/>
    </row>
    <row r="417">
      <c r="A417" s="15"/>
      <c r="B417" s="15"/>
      <c r="C417" s="15"/>
      <c r="D417" s="15"/>
      <c r="E417" s="15"/>
      <c r="F417" s="15"/>
      <c r="G417" s="15"/>
      <c r="H417" s="15"/>
      <c r="I417" s="15"/>
      <c r="J417" s="15"/>
      <c r="K417" s="15"/>
      <c r="L417" s="15"/>
      <c r="M417" s="96"/>
      <c r="N417" s="15"/>
      <c r="O417" s="15"/>
      <c r="P417" s="15"/>
      <c r="Q417" s="15"/>
      <c r="R417" s="96"/>
      <c r="T417" s="350"/>
      <c r="U417" s="350"/>
      <c r="V417" s="350"/>
    </row>
    <row r="418">
      <c r="A418" s="15"/>
      <c r="B418" s="15"/>
      <c r="C418" s="15"/>
      <c r="D418" s="15"/>
      <c r="E418" s="15"/>
      <c r="F418" s="15"/>
      <c r="G418" s="15"/>
      <c r="H418" s="15"/>
      <c r="I418" s="15"/>
      <c r="J418" s="15"/>
      <c r="K418" s="15"/>
      <c r="L418" s="15"/>
      <c r="M418" s="96"/>
      <c r="N418" s="15"/>
      <c r="O418" s="15"/>
      <c r="P418" s="15"/>
      <c r="Q418" s="15"/>
      <c r="R418" s="96"/>
      <c r="T418" s="350"/>
      <c r="U418" s="350"/>
      <c r="V418" s="350"/>
    </row>
    <row r="419">
      <c r="A419" s="15"/>
      <c r="B419" s="15"/>
      <c r="C419" s="15"/>
      <c r="D419" s="15"/>
      <c r="E419" s="15"/>
      <c r="F419" s="15"/>
      <c r="G419" s="15"/>
      <c r="H419" s="15"/>
      <c r="I419" s="15"/>
      <c r="J419" s="15"/>
      <c r="K419" s="15"/>
      <c r="L419" s="15"/>
      <c r="M419" s="96"/>
      <c r="N419" s="15"/>
      <c r="O419" s="15"/>
      <c r="P419" s="15"/>
      <c r="Q419" s="15"/>
      <c r="R419" s="96"/>
      <c r="T419" s="350"/>
      <c r="U419" s="350"/>
      <c r="V419" s="350"/>
    </row>
    <row r="420">
      <c r="A420" s="15"/>
      <c r="B420" s="15"/>
      <c r="C420" s="15"/>
      <c r="D420" s="15"/>
      <c r="E420" s="15"/>
      <c r="F420" s="15"/>
      <c r="G420" s="15"/>
      <c r="H420" s="15"/>
      <c r="I420" s="15"/>
      <c r="J420" s="15"/>
      <c r="K420" s="15"/>
      <c r="L420" s="15"/>
      <c r="M420" s="96"/>
      <c r="N420" s="15"/>
      <c r="O420" s="15"/>
      <c r="P420" s="15"/>
      <c r="Q420" s="15"/>
      <c r="R420" s="96"/>
      <c r="T420" s="350"/>
      <c r="U420" s="350"/>
      <c r="V420" s="350"/>
    </row>
    <row r="421">
      <c r="A421" s="15"/>
      <c r="B421" s="15"/>
      <c r="C421" s="15"/>
      <c r="D421" s="15"/>
      <c r="E421" s="15"/>
      <c r="F421" s="15"/>
      <c r="G421" s="15"/>
      <c r="H421" s="15"/>
      <c r="I421" s="15"/>
      <c r="J421" s="15"/>
      <c r="K421" s="15"/>
      <c r="L421" s="15"/>
      <c r="M421" s="96"/>
      <c r="N421" s="15"/>
      <c r="O421" s="15"/>
      <c r="P421" s="15"/>
      <c r="Q421" s="15"/>
      <c r="R421" s="96"/>
      <c r="T421" s="350"/>
      <c r="U421" s="350"/>
      <c r="V421" s="350"/>
    </row>
    <row r="422">
      <c r="A422" s="15"/>
      <c r="B422" s="15"/>
      <c r="C422" s="15"/>
      <c r="D422" s="15"/>
      <c r="E422" s="15"/>
      <c r="F422" s="15"/>
      <c r="G422" s="15"/>
      <c r="H422" s="15"/>
      <c r="I422" s="15"/>
      <c r="J422" s="15"/>
      <c r="K422" s="15"/>
      <c r="L422" s="15"/>
      <c r="M422" s="96"/>
      <c r="N422" s="15"/>
      <c r="O422" s="15"/>
      <c r="P422" s="15"/>
      <c r="Q422" s="15"/>
      <c r="R422" s="96"/>
      <c r="T422" s="350"/>
      <c r="U422" s="350"/>
      <c r="V422" s="350"/>
    </row>
    <row r="423">
      <c r="A423" s="15"/>
      <c r="B423" s="15"/>
      <c r="C423" s="15"/>
      <c r="D423" s="15"/>
      <c r="E423" s="15"/>
      <c r="F423" s="15"/>
      <c r="G423" s="15"/>
      <c r="H423" s="15"/>
      <c r="I423" s="15"/>
      <c r="J423" s="15"/>
      <c r="K423" s="15"/>
      <c r="L423" s="15"/>
      <c r="M423" s="96"/>
      <c r="N423" s="15"/>
      <c r="O423" s="15"/>
      <c r="P423" s="15"/>
      <c r="Q423" s="15"/>
      <c r="R423" s="96"/>
      <c r="T423" s="350"/>
      <c r="U423" s="350"/>
      <c r="V423" s="350"/>
    </row>
    <row r="424">
      <c r="A424" s="15"/>
      <c r="B424" s="15"/>
      <c r="C424" s="15"/>
      <c r="D424" s="15"/>
      <c r="E424" s="15"/>
      <c r="F424" s="15"/>
      <c r="G424" s="15"/>
      <c r="H424" s="15"/>
      <c r="I424" s="15"/>
      <c r="J424" s="15"/>
      <c r="K424" s="15"/>
      <c r="L424" s="15"/>
      <c r="M424" s="96"/>
      <c r="N424" s="15"/>
      <c r="O424" s="15"/>
      <c r="P424" s="15"/>
      <c r="Q424" s="15"/>
      <c r="R424" s="96"/>
      <c r="T424" s="350"/>
      <c r="U424" s="350"/>
      <c r="V424" s="350"/>
    </row>
    <row r="425">
      <c r="A425" s="15"/>
      <c r="B425" s="15"/>
      <c r="C425" s="15"/>
      <c r="D425" s="15"/>
      <c r="E425" s="15"/>
      <c r="F425" s="15"/>
      <c r="G425" s="15"/>
      <c r="H425" s="15"/>
      <c r="I425" s="15"/>
      <c r="J425" s="15"/>
      <c r="K425" s="15"/>
      <c r="L425" s="15"/>
      <c r="M425" s="96"/>
      <c r="N425" s="15"/>
      <c r="O425" s="15"/>
      <c r="P425" s="15"/>
      <c r="Q425" s="15"/>
      <c r="R425" s="96"/>
      <c r="T425" s="350"/>
      <c r="U425" s="350"/>
      <c r="V425" s="350"/>
    </row>
    <row r="426">
      <c r="A426" s="15"/>
      <c r="B426" s="15"/>
      <c r="C426" s="15"/>
      <c r="D426" s="15"/>
      <c r="E426" s="15"/>
      <c r="F426" s="15"/>
      <c r="G426" s="15"/>
      <c r="H426" s="15"/>
      <c r="I426" s="15"/>
      <c r="J426" s="15"/>
      <c r="K426" s="15"/>
      <c r="L426" s="15"/>
      <c r="M426" s="96"/>
      <c r="N426" s="15"/>
      <c r="O426" s="15"/>
      <c r="P426" s="15"/>
      <c r="Q426" s="15"/>
      <c r="R426" s="96"/>
      <c r="T426" s="350"/>
      <c r="U426" s="350"/>
      <c r="V426" s="350"/>
    </row>
    <row r="427">
      <c r="A427" s="15"/>
      <c r="B427" s="15"/>
      <c r="C427" s="15"/>
      <c r="D427" s="15"/>
      <c r="E427" s="15"/>
      <c r="F427" s="15"/>
      <c r="G427" s="15"/>
      <c r="H427" s="15"/>
      <c r="I427" s="15"/>
      <c r="J427" s="15"/>
      <c r="K427" s="15"/>
      <c r="L427" s="15"/>
      <c r="M427" s="96"/>
      <c r="N427" s="15"/>
      <c r="O427" s="15"/>
      <c r="P427" s="15"/>
      <c r="Q427" s="15"/>
      <c r="R427" s="96"/>
      <c r="T427" s="350"/>
      <c r="U427" s="350"/>
      <c r="V427" s="350"/>
    </row>
    <row r="428">
      <c r="A428" s="15"/>
      <c r="B428" s="15"/>
      <c r="C428" s="15"/>
      <c r="D428" s="15"/>
      <c r="E428" s="15"/>
      <c r="F428" s="15"/>
      <c r="G428" s="15"/>
      <c r="H428" s="15"/>
      <c r="I428" s="15"/>
      <c r="J428" s="15"/>
      <c r="K428" s="15"/>
      <c r="L428" s="15"/>
      <c r="M428" s="96"/>
      <c r="N428" s="15"/>
      <c r="O428" s="15"/>
      <c r="P428" s="15"/>
      <c r="Q428" s="15"/>
      <c r="R428" s="96"/>
      <c r="T428" s="350"/>
      <c r="U428" s="350"/>
      <c r="V428" s="350"/>
    </row>
    <row r="429">
      <c r="A429" s="15"/>
      <c r="B429" s="15"/>
      <c r="C429" s="15"/>
      <c r="D429" s="15"/>
      <c r="E429" s="15"/>
      <c r="F429" s="15"/>
      <c r="G429" s="15"/>
      <c r="H429" s="15"/>
      <c r="I429" s="15"/>
      <c r="J429" s="15"/>
      <c r="K429" s="15"/>
      <c r="L429" s="15"/>
      <c r="M429" s="96"/>
      <c r="N429" s="15"/>
      <c r="O429" s="15"/>
      <c r="P429" s="15"/>
      <c r="Q429" s="15"/>
      <c r="R429" s="96"/>
      <c r="T429" s="350"/>
      <c r="U429" s="350"/>
      <c r="V429" s="350"/>
    </row>
    <row r="430">
      <c r="A430" s="15"/>
      <c r="B430" s="15"/>
      <c r="C430" s="15"/>
      <c r="D430" s="15"/>
      <c r="E430" s="15"/>
      <c r="F430" s="15"/>
      <c r="G430" s="15"/>
      <c r="H430" s="15"/>
      <c r="I430" s="15"/>
      <c r="J430" s="15"/>
      <c r="K430" s="15"/>
      <c r="L430" s="15"/>
      <c r="M430" s="96"/>
      <c r="N430" s="15"/>
      <c r="O430" s="15"/>
      <c r="P430" s="15"/>
      <c r="Q430" s="15"/>
      <c r="R430" s="96"/>
      <c r="T430" s="350"/>
      <c r="U430" s="350"/>
      <c r="V430" s="350"/>
    </row>
    <row r="431">
      <c r="A431" s="15"/>
      <c r="B431" s="15"/>
      <c r="C431" s="15"/>
      <c r="D431" s="15"/>
      <c r="E431" s="15"/>
      <c r="F431" s="15"/>
      <c r="G431" s="15"/>
      <c r="H431" s="15"/>
      <c r="I431" s="15"/>
      <c r="J431" s="15"/>
      <c r="K431" s="15"/>
      <c r="L431" s="15"/>
      <c r="M431" s="96"/>
      <c r="N431" s="15"/>
      <c r="O431" s="15"/>
      <c r="P431" s="15"/>
      <c r="Q431" s="15"/>
      <c r="R431" s="96"/>
      <c r="T431" s="350"/>
      <c r="U431" s="350"/>
      <c r="V431" s="350"/>
    </row>
    <row r="432">
      <c r="A432" s="15"/>
      <c r="B432" s="15"/>
      <c r="C432" s="15"/>
      <c r="D432" s="15"/>
      <c r="E432" s="15"/>
      <c r="F432" s="15"/>
      <c r="G432" s="15"/>
      <c r="H432" s="15"/>
      <c r="I432" s="15"/>
      <c r="J432" s="15"/>
      <c r="K432" s="15"/>
      <c r="L432" s="15"/>
      <c r="M432" s="96"/>
      <c r="N432" s="15"/>
      <c r="O432" s="15"/>
      <c r="P432" s="15"/>
      <c r="Q432" s="15"/>
      <c r="R432" s="96"/>
      <c r="T432" s="350"/>
      <c r="U432" s="350"/>
      <c r="V432" s="350"/>
    </row>
    <row r="433">
      <c r="A433" s="15"/>
      <c r="B433" s="15"/>
      <c r="C433" s="15"/>
      <c r="D433" s="15"/>
      <c r="E433" s="15"/>
      <c r="F433" s="15"/>
      <c r="G433" s="15"/>
      <c r="H433" s="15"/>
      <c r="I433" s="15"/>
      <c r="J433" s="15"/>
      <c r="K433" s="15"/>
      <c r="L433" s="15"/>
      <c r="M433" s="96"/>
      <c r="N433" s="15"/>
      <c r="O433" s="15"/>
      <c r="P433" s="15"/>
      <c r="Q433" s="15"/>
      <c r="R433" s="96"/>
      <c r="T433" s="350"/>
      <c r="U433" s="350"/>
      <c r="V433" s="350"/>
    </row>
    <row r="434">
      <c r="A434" s="15"/>
      <c r="B434" s="15"/>
      <c r="C434" s="15"/>
      <c r="D434" s="15"/>
      <c r="E434" s="15"/>
      <c r="F434" s="15"/>
      <c r="G434" s="15"/>
      <c r="H434" s="15"/>
      <c r="I434" s="15"/>
      <c r="J434" s="15"/>
      <c r="K434" s="15"/>
      <c r="L434" s="15"/>
      <c r="M434" s="96"/>
      <c r="N434" s="15"/>
      <c r="O434" s="15"/>
      <c r="P434" s="15"/>
      <c r="Q434" s="15"/>
      <c r="R434" s="96"/>
      <c r="T434" s="350"/>
      <c r="U434" s="350"/>
      <c r="V434" s="350"/>
    </row>
    <row r="435">
      <c r="A435" s="15"/>
      <c r="B435" s="15"/>
      <c r="C435" s="15"/>
      <c r="D435" s="15"/>
      <c r="E435" s="15"/>
      <c r="F435" s="15"/>
      <c r="G435" s="15"/>
      <c r="H435" s="15"/>
      <c r="I435" s="15"/>
      <c r="J435" s="15"/>
      <c r="K435" s="15"/>
      <c r="L435" s="15"/>
      <c r="M435" s="96"/>
      <c r="N435" s="15"/>
      <c r="O435" s="15"/>
      <c r="P435" s="15"/>
      <c r="Q435" s="15"/>
      <c r="R435" s="96"/>
      <c r="T435" s="350"/>
      <c r="U435" s="350"/>
      <c r="V435" s="350"/>
    </row>
    <row r="436">
      <c r="A436" s="15"/>
      <c r="B436" s="15"/>
      <c r="C436" s="15"/>
      <c r="D436" s="15"/>
      <c r="E436" s="15"/>
      <c r="F436" s="15"/>
      <c r="G436" s="15"/>
      <c r="H436" s="15"/>
      <c r="I436" s="15"/>
      <c r="J436" s="15"/>
      <c r="K436" s="15"/>
      <c r="L436" s="15"/>
      <c r="M436" s="96"/>
      <c r="N436" s="15"/>
      <c r="O436" s="15"/>
      <c r="P436" s="15"/>
      <c r="Q436" s="15"/>
      <c r="R436" s="96"/>
      <c r="T436" s="350"/>
      <c r="U436" s="350"/>
      <c r="V436" s="350"/>
    </row>
    <row r="437">
      <c r="A437" s="15"/>
      <c r="B437" s="15"/>
      <c r="C437" s="15"/>
      <c r="D437" s="15"/>
      <c r="E437" s="15"/>
      <c r="F437" s="15"/>
      <c r="G437" s="15"/>
      <c r="H437" s="15"/>
      <c r="I437" s="15"/>
      <c r="J437" s="15"/>
      <c r="K437" s="15"/>
      <c r="L437" s="15"/>
      <c r="M437" s="96"/>
      <c r="N437" s="15"/>
      <c r="O437" s="15"/>
      <c r="P437" s="15"/>
      <c r="Q437" s="15"/>
      <c r="R437" s="96"/>
      <c r="T437" s="350"/>
      <c r="U437" s="350"/>
      <c r="V437" s="350"/>
    </row>
    <row r="438">
      <c r="A438" s="15"/>
      <c r="B438" s="15"/>
      <c r="C438" s="15"/>
      <c r="D438" s="15"/>
      <c r="E438" s="15"/>
      <c r="F438" s="15"/>
      <c r="G438" s="15"/>
      <c r="H438" s="15"/>
      <c r="I438" s="15"/>
      <c r="J438" s="15"/>
      <c r="K438" s="15"/>
      <c r="L438" s="15"/>
      <c r="M438" s="96"/>
      <c r="N438" s="15"/>
      <c r="O438" s="15"/>
      <c r="P438" s="15"/>
      <c r="Q438" s="15"/>
      <c r="R438" s="96"/>
      <c r="T438" s="350"/>
      <c r="U438" s="350"/>
      <c r="V438" s="350"/>
    </row>
    <row r="439">
      <c r="A439" s="15"/>
      <c r="B439" s="15"/>
      <c r="C439" s="15"/>
      <c r="D439" s="15"/>
      <c r="E439" s="15"/>
      <c r="F439" s="15"/>
      <c r="G439" s="15"/>
      <c r="H439" s="15"/>
      <c r="I439" s="15"/>
      <c r="J439" s="15"/>
      <c r="K439" s="15"/>
      <c r="L439" s="15"/>
      <c r="M439" s="96"/>
      <c r="N439" s="15"/>
      <c r="O439" s="15"/>
      <c r="P439" s="15"/>
      <c r="Q439" s="15"/>
      <c r="R439" s="96"/>
      <c r="T439" s="350"/>
      <c r="U439" s="350"/>
      <c r="V439" s="350"/>
    </row>
    <row r="440">
      <c r="A440" s="15"/>
      <c r="B440" s="15"/>
      <c r="C440" s="15"/>
      <c r="D440" s="15"/>
      <c r="E440" s="15"/>
      <c r="F440" s="15"/>
      <c r="G440" s="15"/>
      <c r="H440" s="15"/>
      <c r="I440" s="15"/>
      <c r="J440" s="15"/>
      <c r="K440" s="15"/>
      <c r="L440" s="15"/>
      <c r="M440" s="96"/>
      <c r="N440" s="15"/>
      <c r="O440" s="15"/>
      <c r="P440" s="15"/>
      <c r="Q440" s="15"/>
      <c r="R440" s="96"/>
      <c r="T440" s="350"/>
      <c r="U440" s="350"/>
      <c r="V440" s="350"/>
    </row>
    <row r="441">
      <c r="A441" s="15"/>
      <c r="B441" s="15"/>
      <c r="C441" s="15"/>
      <c r="D441" s="15"/>
      <c r="E441" s="15"/>
      <c r="F441" s="15"/>
      <c r="G441" s="15"/>
      <c r="H441" s="15"/>
      <c r="I441" s="15"/>
      <c r="J441" s="15"/>
      <c r="K441" s="15"/>
      <c r="L441" s="15"/>
      <c r="M441" s="96"/>
      <c r="N441" s="15"/>
      <c r="O441" s="15"/>
      <c r="P441" s="15"/>
      <c r="Q441" s="15"/>
      <c r="R441" s="96"/>
      <c r="T441" s="350"/>
      <c r="U441" s="350"/>
      <c r="V441" s="350"/>
    </row>
    <row r="442">
      <c r="A442" s="15"/>
      <c r="B442" s="15"/>
      <c r="C442" s="15"/>
      <c r="D442" s="15"/>
      <c r="E442" s="15"/>
      <c r="F442" s="15"/>
      <c r="G442" s="15"/>
      <c r="H442" s="15"/>
      <c r="I442" s="15"/>
      <c r="J442" s="15"/>
      <c r="K442" s="15"/>
      <c r="L442" s="15"/>
      <c r="M442" s="96"/>
      <c r="N442" s="15"/>
      <c r="O442" s="15"/>
      <c r="P442" s="15"/>
      <c r="Q442" s="15"/>
      <c r="R442" s="96"/>
      <c r="T442" s="350"/>
      <c r="U442" s="350"/>
      <c r="V442" s="350"/>
    </row>
    <row r="443">
      <c r="A443" s="15"/>
      <c r="B443" s="15"/>
      <c r="C443" s="15"/>
      <c r="D443" s="15"/>
      <c r="E443" s="15"/>
      <c r="F443" s="15"/>
      <c r="G443" s="15"/>
      <c r="H443" s="15"/>
      <c r="I443" s="15"/>
      <c r="J443" s="15"/>
      <c r="K443" s="15"/>
      <c r="L443" s="15"/>
      <c r="M443" s="96"/>
      <c r="N443" s="15"/>
      <c r="O443" s="15"/>
      <c r="P443" s="15"/>
      <c r="Q443" s="15"/>
      <c r="R443" s="96"/>
      <c r="T443" s="350"/>
      <c r="U443" s="350"/>
      <c r="V443" s="350"/>
    </row>
    <row r="444">
      <c r="A444" s="15"/>
      <c r="B444" s="15"/>
      <c r="C444" s="15"/>
      <c r="D444" s="15"/>
      <c r="E444" s="15"/>
      <c r="F444" s="15"/>
      <c r="G444" s="15"/>
      <c r="H444" s="15"/>
      <c r="I444" s="15"/>
      <c r="J444" s="15"/>
      <c r="K444" s="15"/>
      <c r="L444" s="15"/>
      <c r="M444" s="96"/>
      <c r="N444" s="15"/>
      <c r="O444" s="15"/>
      <c r="P444" s="15"/>
      <c r="Q444" s="15"/>
      <c r="R444" s="96"/>
      <c r="T444" s="350"/>
      <c r="U444" s="350"/>
      <c r="V444" s="350"/>
    </row>
    <row r="445">
      <c r="A445" s="15"/>
      <c r="B445" s="15"/>
      <c r="C445" s="15"/>
      <c r="D445" s="15"/>
      <c r="E445" s="15"/>
      <c r="F445" s="15"/>
      <c r="G445" s="15"/>
      <c r="H445" s="15"/>
      <c r="I445" s="15"/>
      <c r="J445" s="15"/>
      <c r="K445" s="15"/>
      <c r="L445" s="15"/>
      <c r="M445" s="96"/>
      <c r="N445" s="15"/>
      <c r="O445" s="15"/>
      <c r="P445" s="15"/>
      <c r="Q445" s="15"/>
      <c r="R445" s="96"/>
      <c r="T445" s="350"/>
      <c r="U445" s="350"/>
      <c r="V445" s="350"/>
    </row>
    <row r="446">
      <c r="A446" s="15"/>
      <c r="B446" s="15"/>
      <c r="C446" s="15"/>
      <c r="D446" s="15"/>
      <c r="E446" s="15"/>
      <c r="F446" s="15"/>
      <c r="G446" s="15"/>
      <c r="H446" s="15"/>
      <c r="I446" s="15"/>
      <c r="J446" s="15"/>
      <c r="K446" s="15"/>
      <c r="L446" s="15"/>
      <c r="M446" s="96"/>
      <c r="N446" s="15"/>
      <c r="O446" s="15"/>
      <c r="P446" s="15"/>
      <c r="Q446" s="15"/>
      <c r="R446" s="96"/>
      <c r="T446" s="350"/>
      <c r="U446" s="350"/>
      <c r="V446" s="350"/>
    </row>
    <row r="447">
      <c r="A447" s="15"/>
      <c r="B447" s="15"/>
      <c r="C447" s="15"/>
      <c r="D447" s="15"/>
      <c r="E447" s="15"/>
      <c r="F447" s="15"/>
      <c r="G447" s="15"/>
      <c r="H447" s="15"/>
      <c r="I447" s="15"/>
      <c r="J447" s="15"/>
      <c r="K447" s="15"/>
      <c r="L447" s="15"/>
      <c r="M447" s="96"/>
      <c r="N447" s="15"/>
      <c r="O447" s="15"/>
      <c r="P447" s="15"/>
      <c r="Q447" s="15"/>
      <c r="R447" s="96"/>
      <c r="T447" s="350"/>
      <c r="U447" s="350"/>
      <c r="V447" s="350"/>
    </row>
    <row r="448">
      <c r="A448" s="15"/>
      <c r="B448" s="15"/>
      <c r="C448" s="15"/>
      <c r="D448" s="15"/>
      <c r="E448" s="15"/>
      <c r="F448" s="15"/>
      <c r="G448" s="15"/>
      <c r="H448" s="15"/>
      <c r="I448" s="15"/>
      <c r="J448" s="15"/>
      <c r="K448" s="15"/>
      <c r="L448" s="15"/>
      <c r="M448" s="96"/>
      <c r="N448" s="15"/>
      <c r="O448" s="15"/>
      <c r="P448" s="15"/>
      <c r="Q448" s="15"/>
      <c r="R448" s="96"/>
      <c r="T448" s="350"/>
      <c r="U448" s="350"/>
      <c r="V448" s="350"/>
    </row>
    <row r="449">
      <c r="A449" s="15"/>
      <c r="B449" s="15"/>
      <c r="C449" s="15"/>
      <c r="D449" s="15"/>
      <c r="E449" s="15"/>
      <c r="F449" s="15"/>
      <c r="G449" s="15"/>
      <c r="H449" s="15"/>
      <c r="I449" s="15"/>
      <c r="J449" s="15"/>
      <c r="K449" s="15"/>
      <c r="L449" s="15"/>
      <c r="M449" s="96"/>
      <c r="N449" s="15"/>
      <c r="O449" s="15"/>
      <c r="P449" s="15"/>
      <c r="Q449" s="15"/>
      <c r="R449" s="96"/>
      <c r="T449" s="350"/>
      <c r="U449" s="350"/>
      <c r="V449" s="350"/>
    </row>
    <row r="450">
      <c r="A450" s="15"/>
      <c r="B450" s="15"/>
      <c r="C450" s="15"/>
      <c r="D450" s="15"/>
      <c r="E450" s="15"/>
      <c r="F450" s="15"/>
      <c r="G450" s="15"/>
      <c r="H450" s="15"/>
      <c r="I450" s="15"/>
      <c r="J450" s="15"/>
      <c r="K450" s="15"/>
      <c r="L450" s="15"/>
      <c r="M450" s="96"/>
      <c r="N450" s="15"/>
      <c r="O450" s="15"/>
      <c r="P450" s="15"/>
      <c r="Q450" s="15"/>
      <c r="R450" s="96"/>
      <c r="T450" s="350"/>
      <c r="U450" s="350"/>
      <c r="V450" s="350"/>
    </row>
    <row r="451">
      <c r="A451" s="15"/>
      <c r="B451" s="15"/>
      <c r="C451" s="15"/>
      <c r="D451" s="15"/>
      <c r="E451" s="15"/>
      <c r="F451" s="15"/>
      <c r="G451" s="15"/>
      <c r="H451" s="15"/>
      <c r="I451" s="15"/>
      <c r="J451" s="15"/>
      <c r="K451" s="15"/>
      <c r="L451" s="15"/>
      <c r="M451" s="96"/>
      <c r="N451" s="15"/>
      <c r="O451" s="15"/>
      <c r="P451" s="15"/>
      <c r="Q451" s="15"/>
      <c r="R451" s="96"/>
      <c r="T451" s="350"/>
      <c r="U451" s="350"/>
      <c r="V451" s="350"/>
    </row>
    <row r="452">
      <c r="A452" s="15"/>
      <c r="B452" s="15"/>
      <c r="C452" s="15"/>
      <c r="D452" s="15"/>
      <c r="E452" s="15"/>
      <c r="F452" s="15"/>
      <c r="G452" s="15"/>
      <c r="H452" s="15"/>
      <c r="I452" s="15"/>
      <c r="J452" s="15"/>
      <c r="K452" s="15"/>
      <c r="L452" s="15"/>
      <c r="M452" s="96"/>
      <c r="N452" s="15"/>
      <c r="O452" s="15"/>
      <c r="P452" s="15"/>
      <c r="Q452" s="15"/>
      <c r="R452" s="96"/>
      <c r="T452" s="350"/>
      <c r="U452" s="350"/>
      <c r="V452" s="350"/>
    </row>
    <row r="453">
      <c r="A453" s="15"/>
      <c r="B453" s="15"/>
      <c r="C453" s="15"/>
      <c r="D453" s="15"/>
      <c r="E453" s="15"/>
      <c r="F453" s="15"/>
      <c r="G453" s="15"/>
      <c r="H453" s="15"/>
      <c r="I453" s="15"/>
      <c r="J453" s="15"/>
      <c r="K453" s="15"/>
      <c r="L453" s="15"/>
      <c r="M453" s="96"/>
      <c r="N453" s="15"/>
      <c r="O453" s="15"/>
      <c r="P453" s="15"/>
      <c r="Q453" s="15"/>
      <c r="R453" s="96"/>
      <c r="T453" s="350"/>
      <c r="U453" s="350"/>
      <c r="V453" s="350"/>
    </row>
    <row r="454">
      <c r="A454" s="15"/>
      <c r="B454" s="15"/>
      <c r="C454" s="15"/>
      <c r="D454" s="15"/>
      <c r="E454" s="15"/>
      <c r="F454" s="15"/>
      <c r="G454" s="15"/>
      <c r="H454" s="15"/>
      <c r="I454" s="15"/>
      <c r="J454" s="15"/>
      <c r="K454" s="15"/>
      <c r="L454" s="15"/>
      <c r="M454" s="96"/>
      <c r="N454" s="15"/>
      <c r="O454" s="15"/>
      <c r="P454" s="15"/>
      <c r="Q454" s="15"/>
      <c r="R454" s="96"/>
      <c r="T454" s="350"/>
      <c r="U454" s="350"/>
      <c r="V454" s="350"/>
    </row>
    <row r="455">
      <c r="A455" s="15"/>
      <c r="B455" s="15"/>
      <c r="C455" s="15"/>
      <c r="D455" s="15"/>
      <c r="E455" s="15"/>
      <c r="F455" s="15"/>
      <c r="G455" s="15"/>
      <c r="H455" s="15"/>
      <c r="I455" s="15"/>
      <c r="J455" s="15"/>
      <c r="K455" s="15"/>
      <c r="L455" s="15"/>
      <c r="M455" s="96"/>
      <c r="N455" s="15"/>
      <c r="O455" s="15"/>
      <c r="P455" s="15"/>
      <c r="Q455" s="15"/>
      <c r="R455" s="96"/>
      <c r="T455" s="350"/>
      <c r="U455" s="350"/>
      <c r="V455" s="350"/>
    </row>
    <row r="456">
      <c r="A456" s="15"/>
      <c r="B456" s="15"/>
      <c r="C456" s="15"/>
      <c r="D456" s="15"/>
      <c r="E456" s="15"/>
      <c r="F456" s="15"/>
      <c r="G456" s="15"/>
      <c r="H456" s="15"/>
      <c r="I456" s="15"/>
      <c r="J456" s="15"/>
      <c r="K456" s="15"/>
      <c r="L456" s="15"/>
      <c r="M456" s="96"/>
      <c r="N456" s="15"/>
      <c r="O456" s="15"/>
      <c r="P456" s="15"/>
      <c r="Q456" s="15"/>
      <c r="R456" s="96"/>
      <c r="T456" s="350"/>
      <c r="U456" s="350"/>
      <c r="V456" s="350"/>
    </row>
    <row r="457">
      <c r="A457" s="15"/>
      <c r="B457" s="15"/>
      <c r="C457" s="15"/>
      <c r="D457" s="15"/>
      <c r="E457" s="15"/>
      <c r="F457" s="15"/>
      <c r="G457" s="15"/>
      <c r="H457" s="15"/>
      <c r="I457" s="15"/>
      <c r="J457" s="15"/>
      <c r="K457" s="15"/>
      <c r="L457" s="15"/>
      <c r="M457" s="96"/>
      <c r="N457" s="15"/>
      <c r="O457" s="15"/>
      <c r="P457" s="15"/>
      <c r="Q457" s="15"/>
      <c r="R457" s="96"/>
      <c r="T457" s="350"/>
      <c r="U457" s="350"/>
      <c r="V457" s="350"/>
    </row>
    <row r="458">
      <c r="A458" s="15"/>
      <c r="B458" s="15"/>
      <c r="C458" s="15"/>
      <c r="D458" s="15"/>
      <c r="E458" s="15"/>
      <c r="F458" s="15"/>
      <c r="G458" s="15"/>
      <c r="H458" s="15"/>
      <c r="I458" s="15"/>
      <c r="J458" s="15"/>
      <c r="K458" s="15"/>
      <c r="L458" s="15"/>
      <c r="M458" s="96"/>
      <c r="N458" s="15"/>
      <c r="O458" s="15"/>
      <c r="P458" s="15"/>
      <c r="Q458" s="15"/>
      <c r="R458" s="96"/>
      <c r="T458" s="350"/>
      <c r="U458" s="350"/>
      <c r="V458" s="350"/>
    </row>
    <row r="459">
      <c r="A459" s="15"/>
      <c r="B459" s="15"/>
      <c r="C459" s="15"/>
      <c r="D459" s="15"/>
      <c r="E459" s="15"/>
      <c r="F459" s="15"/>
      <c r="G459" s="15"/>
      <c r="H459" s="15"/>
      <c r="I459" s="15"/>
      <c r="J459" s="15"/>
      <c r="K459" s="15"/>
      <c r="L459" s="15"/>
      <c r="M459" s="96"/>
      <c r="N459" s="15"/>
      <c r="O459" s="15"/>
      <c r="P459" s="15"/>
      <c r="Q459" s="15"/>
      <c r="R459" s="96"/>
      <c r="T459" s="350"/>
      <c r="U459" s="350"/>
      <c r="V459" s="350"/>
    </row>
    <row r="460">
      <c r="A460" s="15"/>
      <c r="B460" s="15"/>
      <c r="C460" s="15"/>
      <c r="D460" s="15"/>
      <c r="E460" s="15"/>
      <c r="F460" s="15"/>
      <c r="G460" s="15"/>
      <c r="H460" s="15"/>
      <c r="I460" s="15"/>
      <c r="J460" s="15"/>
      <c r="K460" s="15"/>
      <c r="L460" s="15"/>
      <c r="M460" s="96"/>
      <c r="N460" s="15"/>
      <c r="O460" s="15"/>
      <c r="P460" s="15"/>
      <c r="Q460" s="15"/>
      <c r="R460" s="96"/>
      <c r="T460" s="350"/>
      <c r="U460" s="350"/>
      <c r="V460" s="350"/>
    </row>
    <row r="461">
      <c r="A461" s="15"/>
      <c r="B461" s="15"/>
      <c r="C461" s="15"/>
      <c r="D461" s="15"/>
      <c r="E461" s="15"/>
      <c r="F461" s="15"/>
      <c r="G461" s="15"/>
      <c r="H461" s="15"/>
      <c r="I461" s="15"/>
      <c r="J461" s="15"/>
      <c r="K461" s="15"/>
      <c r="L461" s="15"/>
      <c r="M461" s="96"/>
      <c r="N461" s="15"/>
      <c r="O461" s="15"/>
      <c r="P461" s="15"/>
      <c r="Q461" s="15"/>
      <c r="R461" s="96"/>
      <c r="T461" s="350"/>
      <c r="U461" s="350"/>
      <c r="V461" s="350"/>
    </row>
    <row r="462">
      <c r="A462" s="15"/>
      <c r="B462" s="15"/>
      <c r="C462" s="15"/>
      <c r="D462" s="15"/>
      <c r="E462" s="15"/>
      <c r="F462" s="15"/>
      <c r="G462" s="15"/>
      <c r="H462" s="15"/>
      <c r="I462" s="15"/>
      <c r="J462" s="15"/>
      <c r="K462" s="15"/>
      <c r="L462" s="15"/>
      <c r="M462" s="96"/>
      <c r="N462" s="15"/>
      <c r="O462" s="15"/>
      <c r="P462" s="15"/>
      <c r="Q462" s="15"/>
      <c r="R462" s="96"/>
      <c r="T462" s="350"/>
      <c r="U462" s="350"/>
      <c r="V462" s="350"/>
    </row>
    <row r="463">
      <c r="A463" s="15"/>
      <c r="B463" s="15"/>
      <c r="C463" s="15"/>
      <c r="D463" s="15"/>
      <c r="E463" s="15"/>
      <c r="F463" s="15"/>
      <c r="G463" s="15"/>
      <c r="H463" s="15"/>
      <c r="I463" s="15"/>
      <c r="J463" s="15"/>
      <c r="K463" s="15"/>
      <c r="L463" s="15"/>
      <c r="M463" s="96"/>
      <c r="N463" s="15"/>
      <c r="O463" s="15"/>
      <c r="P463" s="15"/>
      <c r="Q463" s="15"/>
      <c r="R463" s="96"/>
      <c r="T463" s="350"/>
      <c r="U463" s="350"/>
      <c r="V463" s="350"/>
    </row>
    <row r="464">
      <c r="A464" s="15"/>
      <c r="B464" s="15"/>
      <c r="C464" s="15"/>
      <c r="D464" s="15"/>
      <c r="E464" s="15"/>
      <c r="F464" s="15"/>
      <c r="G464" s="15"/>
      <c r="H464" s="15"/>
      <c r="I464" s="15"/>
      <c r="J464" s="15"/>
      <c r="K464" s="15"/>
      <c r="L464" s="15"/>
      <c r="M464" s="96"/>
      <c r="N464" s="15"/>
      <c r="O464" s="15"/>
      <c r="P464" s="15"/>
      <c r="Q464" s="15"/>
      <c r="R464" s="96"/>
      <c r="T464" s="350"/>
      <c r="U464" s="350"/>
      <c r="V464" s="350"/>
    </row>
    <row r="465">
      <c r="A465" s="15"/>
      <c r="B465" s="15"/>
      <c r="C465" s="15"/>
      <c r="D465" s="15"/>
      <c r="E465" s="15"/>
      <c r="F465" s="15"/>
      <c r="G465" s="15"/>
      <c r="H465" s="15"/>
      <c r="I465" s="15"/>
      <c r="J465" s="15"/>
      <c r="K465" s="15"/>
      <c r="L465" s="15"/>
      <c r="M465" s="96"/>
      <c r="N465" s="15"/>
      <c r="O465" s="15"/>
      <c r="P465" s="15"/>
      <c r="Q465" s="15"/>
      <c r="R465" s="96"/>
      <c r="T465" s="350"/>
      <c r="U465" s="350"/>
      <c r="V465" s="350"/>
    </row>
    <row r="466">
      <c r="A466" s="15"/>
      <c r="B466" s="15"/>
      <c r="C466" s="15"/>
      <c r="D466" s="15"/>
      <c r="E466" s="15"/>
      <c r="F466" s="15"/>
      <c r="G466" s="15"/>
      <c r="H466" s="15"/>
      <c r="I466" s="15"/>
      <c r="J466" s="15"/>
      <c r="K466" s="15"/>
      <c r="L466" s="15"/>
      <c r="M466" s="96"/>
      <c r="N466" s="15"/>
      <c r="O466" s="15"/>
      <c r="P466" s="15"/>
      <c r="Q466" s="15"/>
      <c r="R466" s="96"/>
      <c r="T466" s="350"/>
      <c r="U466" s="350"/>
      <c r="V466" s="350"/>
    </row>
    <row r="467">
      <c r="A467" s="15"/>
      <c r="B467" s="15"/>
      <c r="C467" s="15"/>
      <c r="D467" s="15"/>
      <c r="E467" s="15"/>
      <c r="F467" s="15"/>
      <c r="G467" s="15"/>
      <c r="H467" s="15"/>
      <c r="I467" s="15"/>
      <c r="J467" s="15"/>
      <c r="K467" s="15"/>
      <c r="L467" s="15"/>
      <c r="M467" s="96"/>
      <c r="N467" s="15"/>
      <c r="O467" s="15"/>
      <c r="P467" s="15"/>
      <c r="Q467" s="15"/>
      <c r="R467" s="96"/>
      <c r="T467" s="350"/>
      <c r="U467" s="350"/>
      <c r="V467" s="350"/>
    </row>
    <row r="468">
      <c r="A468" s="15"/>
      <c r="B468" s="15"/>
      <c r="C468" s="15"/>
      <c r="D468" s="15"/>
      <c r="E468" s="15"/>
      <c r="F468" s="15"/>
      <c r="G468" s="15"/>
      <c r="H468" s="15"/>
      <c r="I468" s="15"/>
      <c r="J468" s="15"/>
      <c r="K468" s="15"/>
      <c r="L468" s="15"/>
      <c r="M468" s="96"/>
      <c r="N468" s="15"/>
      <c r="O468" s="15"/>
      <c r="P468" s="15"/>
      <c r="Q468" s="15"/>
      <c r="R468" s="96"/>
      <c r="T468" s="350"/>
      <c r="U468" s="350"/>
      <c r="V468" s="350"/>
    </row>
    <row r="469">
      <c r="A469" s="15"/>
      <c r="B469" s="15"/>
      <c r="C469" s="15"/>
      <c r="D469" s="15"/>
      <c r="E469" s="15"/>
      <c r="F469" s="15"/>
      <c r="G469" s="15"/>
      <c r="H469" s="15"/>
      <c r="I469" s="15"/>
      <c r="J469" s="15"/>
      <c r="K469" s="15"/>
      <c r="L469" s="15"/>
      <c r="M469" s="96"/>
      <c r="N469" s="15"/>
      <c r="O469" s="15"/>
      <c r="P469" s="15"/>
      <c r="Q469" s="15"/>
      <c r="R469" s="96"/>
      <c r="T469" s="350"/>
      <c r="U469" s="350"/>
      <c r="V469" s="350"/>
    </row>
    <row r="470">
      <c r="A470" s="15"/>
      <c r="B470" s="15"/>
      <c r="C470" s="15"/>
      <c r="D470" s="15"/>
      <c r="E470" s="15"/>
      <c r="F470" s="15"/>
      <c r="G470" s="15"/>
      <c r="H470" s="15"/>
      <c r="I470" s="15"/>
      <c r="J470" s="15"/>
      <c r="K470" s="15"/>
      <c r="L470" s="15"/>
      <c r="M470" s="96"/>
      <c r="N470" s="15"/>
      <c r="O470" s="15"/>
      <c r="P470" s="15"/>
      <c r="Q470" s="15"/>
      <c r="R470" s="96"/>
      <c r="T470" s="350"/>
      <c r="U470" s="350"/>
      <c r="V470" s="350"/>
    </row>
    <row r="471">
      <c r="A471" s="15"/>
      <c r="B471" s="15"/>
      <c r="C471" s="15"/>
      <c r="D471" s="15"/>
      <c r="E471" s="15"/>
      <c r="F471" s="15"/>
      <c r="G471" s="15"/>
      <c r="H471" s="15"/>
      <c r="I471" s="15"/>
      <c r="J471" s="15"/>
      <c r="K471" s="15"/>
      <c r="L471" s="15"/>
      <c r="M471" s="96"/>
      <c r="N471" s="15"/>
      <c r="O471" s="15"/>
      <c r="P471" s="15"/>
      <c r="Q471" s="15"/>
      <c r="R471" s="96"/>
      <c r="T471" s="350"/>
      <c r="U471" s="350"/>
      <c r="V471" s="350"/>
    </row>
    <row r="472">
      <c r="A472" s="15"/>
      <c r="B472" s="15"/>
      <c r="C472" s="15"/>
      <c r="D472" s="15"/>
      <c r="E472" s="15"/>
      <c r="F472" s="15"/>
      <c r="G472" s="15"/>
      <c r="H472" s="15"/>
      <c r="I472" s="15"/>
      <c r="J472" s="15"/>
      <c r="K472" s="15"/>
      <c r="L472" s="15"/>
      <c r="M472" s="96"/>
      <c r="N472" s="15"/>
      <c r="O472" s="15"/>
      <c r="P472" s="15"/>
      <c r="Q472" s="15"/>
      <c r="R472" s="96"/>
      <c r="T472" s="350"/>
      <c r="U472" s="350"/>
      <c r="V472" s="350"/>
    </row>
    <row r="473">
      <c r="A473" s="15"/>
      <c r="B473" s="15"/>
      <c r="C473" s="15"/>
      <c r="D473" s="15"/>
      <c r="E473" s="15"/>
      <c r="F473" s="15"/>
      <c r="G473" s="15"/>
      <c r="H473" s="15"/>
      <c r="I473" s="15"/>
      <c r="J473" s="15"/>
      <c r="K473" s="15"/>
      <c r="L473" s="15"/>
      <c r="M473" s="96"/>
      <c r="N473" s="15"/>
      <c r="O473" s="15"/>
      <c r="P473" s="15"/>
      <c r="Q473" s="15"/>
      <c r="R473" s="96"/>
      <c r="T473" s="350"/>
      <c r="U473" s="350"/>
      <c r="V473" s="350"/>
    </row>
    <row r="474">
      <c r="A474" s="15"/>
      <c r="B474" s="15"/>
      <c r="C474" s="15"/>
      <c r="D474" s="15"/>
      <c r="E474" s="15"/>
      <c r="F474" s="15"/>
      <c r="G474" s="15"/>
      <c r="H474" s="15"/>
      <c r="I474" s="15"/>
      <c r="J474" s="15"/>
      <c r="K474" s="15"/>
      <c r="L474" s="15"/>
      <c r="M474" s="96"/>
      <c r="N474" s="15"/>
      <c r="O474" s="15"/>
      <c r="P474" s="15"/>
      <c r="Q474" s="15"/>
      <c r="R474" s="96"/>
      <c r="T474" s="350"/>
      <c r="U474" s="350"/>
      <c r="V474" s="350"/>
    </row>
    <row r="475">
      <c r="A475" s="15"/>
      <c r="B475" s="15"/>
      <c r="C475" s="15"/>
      <c r="D475" s="15"/>
      <c r="E475" s="15"/>
      <c r="F475" s="15"/>
      <c r="G475" s="15"/>
      <c r="H475" s="15"/>
      <c r="I475" s="15"/>
      <c r="J475" s="15"/>
      <c r="K475" s="15"/>
      <c r="L475" s="15"/>
      <c r="M475" s="96"/>
      <c r="N475" s="15"/>
      <c r="O475" s="15"/>
      <c r="P475" s="15"/>
      <c r="Q475" s="15"/>
      <c r="R475" s="96"/>
      <c r="T475" s="350"/>
      <c r="U475" s="350"/>
      <c r="V475" s="350"/>
    </row>
    <row r="476">
      <c r="A476" s="15"/>
      <c r="B476" s="15"/>
      <c r="C476" s="15"/>
      <c r="D476" s="15"/>
      <c r="E476" s="15"/>
      <c r="F476" s="15"/>
      <c r="G476" s="15"/>
      <c r="H476" s="15"/>
      <c r="I476" s="15"/>
      <c r="J476" s="15"/>
      <c r="K476" s="15"/>
      <c r="L476" s="15"/>
      <c r="M476" s="96"/>
      <c r="N476" s="15"/>
      <c r="O476" s="15"/>
      <c r="P476" s="15"/>
      <c r="Q476" s="15"/>
      <c r="R476" s="96"/>
      <c r="T476" s="350"/>
      <c r="U476" s="350"/>
      <c r="V476" s="350"/>
    </row>
    <row r="477">
      <c r="A477" s="15"/>
      <c r="B477" s="15"/>
      <c r="C477" s="15"/>
      <c r="D477" s="15"/>
      <c r="E477" s="15"/>
      <c r="F477" s="15"/>
      <c r="G477" s="15"/>
      <c r="H477" s="15"/>
      <c r="I477" s="15"/>
      <c r="J477" s="15"/>
      <c r="K477" s="15"/>
      <c r="L477" s="15"/>
      <c r="M477" s="96"/>
      <c r="N477" s="15"/>
      <c r="O477" s="15"/>
      <c r="P477" s="15"/>
      <c r="Q477" s="15"/>
      <c r="R477" s="96"/>
      <c r="T477" s="350"/>
      <c r="U477" s="350"/>
      <c r="V477" s="350"/>
    </row>
    <row r="478">
      <c r="A478" s="15"/>
      <c r="B478" s="15"/>
      <c r="C478" s="15"/>
      <c r="D478" s="15"/>
      <c r="E478" s="15"/>
      <c r="F478" s="15"/>
      <c r="G478" s="15"/>
      <c r="H478" s="15"/>
      <c r="I478" s="15"/>
      <c r="J478" s="15"/>
      <c r="K478" s="15"/>
      <c r="L478" s="15"/>
      <c r="M478" s="96"/>
      <c r="N478" s="15"/>
      <c r="O478" s="15"/>
      <c r="P478" s="15"/>
      <c r="Q478" s="15"/>
      <c r="R478" s="96"/>
      <c r="T478" s="350"/>
      <c r="U478" s="350"/>
      <c r="V478" s="350"/>
    </row>
    <row r="479">
      <c r="A479" s="15"/>
      <c r="B479" s="15"/>
      <c r="C479" s="15"/>
      <c r="D479" s="15"/>
      <c r="E479" s="15"/>
      <c r="F479" s="15"/>
      <c r="G479" s="15"/>
      <c r="H479" s="15"/>
      <c r="I479" s="15"/>
      <c r="J479" s="15"/>
      <c r="K479" s="15"/>
      <c r="L479" s="15"/>
      <c r="M479" s="96"/>
      <c r="N479" s="15"/>
      <c r="O479" s="15"/>
      <c r="P479" s="15"/>
      <c r="Q479" s="15"/>
      <c r="R479" s="96"/>
      <c r="T479" s="350"/>
      <c r="U479" s="350"/>
      <c r="V479" s="350"/>
    </row>
    <row r="480">
      <c r="A480" s="15"/>
      <c r="B480" s="15"/>
      <c r="C480" s="15"/>
      <c r="D480" s="15"/>
      <c r="E480" s="15"/>
      <c r="F480" s="15"/>
      <c r="G480" s="15"/>
      <c r="H480" s="15"/>
      <c r="I480" s="15"/>
      <c r="J480" s="15"/>
      <c r="K480" s="15"/>
      <c r="L480" s="15"/>
      <c r="M480" s="96"/>
      <c r="N480" s="15"/>
      <c r="O480" s="15"/>
      <c r="P480" s="15"/>
      <c r="Q480" s="15"/>
      <c r="R480" s="96"/>
      <c r="T480" s="350"/>
      <c r="U480" s="350"/>
      <c r="V480" s="350"/>
    </row>
    <row r="481">
      <c r="A481" s="15"/>
      <c r="B481" s="15"/>
      <c r="C481" s="15"/>
      <c r="D481" s="15"/>
      <c r="E481" s="15"/>
      <c r="F481" s="15"/>
      <c r="G481" s="15"/>
      <c r="H481" s="15"/>
      <c r="I481" s="15"/>
      <c r="J481" s="15"/>
      <c r="K481" s="15"/>
      <c r="L481" s="15"/>
      <c r="M481" s="96"/>
      <c r="N481" s="15"/>
      <c r="O481" s="15"/>
      <c r="P481" s="15"/>
      <c r="Q481" s="15"/>
      <c r="R481" s="96"/>
      <c r="T481" s="350"/>
      <c r="U481" s="350"/>
      <c r="V481" s="350"/>
    </row>
    <row r="482">
      <c r="A482" s="15"/>
      <c r="B482" s="15"/>
      <c r="C482" s="15"/>
      <c r="D482" s="15"/>
      <c r="E482" s="15"/>
      <c r="F482" s="15"/>
      <c r="G482" s="15"/>
      <c r="H482" s="15"/>
      <c r="I482" s="15"/>
      <c r="J482" s="15"/>
      <c r="K482" s="15"/>
      <c r="L482" s="15"/>
      <c r="M482" s="96"/>
      <c r="N482" s="15"/>
      <c r="O482" s="15"/>
      <c r="P482" s="15"/>
      <c r="Q482" s="15"/>
      <c r="R482" s="96"/>
      <c r="T482" s="350"/>
      <c r="U482" s="350"/>
      <c r="V482" s="350"/>
    </row>
    <row r="483">
      <c r="A483" s="15"/>
      <c r="B483" s="15"/>
      <c r="C483" s="15"/>
      <c r="D483" s="15"/>
      <c r="E483" s="15"/>
      <c r="F483" s="15"/>
      <c r="G483" s="15"/>
      <c r="H483" s="15"/>
      <c r="I483" s="15"/>
      <c r="J483" s="15"/>
      <c r="K483" s="15"/>
      <c r="L483" s="15"/>
      <c r="M483" s="96"/>
      <c r="N483" s="15"/>
      <c r="O483" s="15"/>
      <c r="P483" s="15"/>
      <c r="Q483" s="15"/>
      <c r="R483" s="96"/>
      <c r="T483" s="350"/>
      <c r="U483" s="350"/>
      <c r="V483" s="350"/>
    </row>
    <row r="484">
      <c r="A484" s="15"/>
      <c r="B484" s="15"/>
      <c r="C484" s="15"/>
      <c r="D484" s="15"/>
      <c r="E484" s="15"/>
      <c r="F484" s="15"/>
      <c r="G484" s="15"/>
      <c r="H484" s="15"/>
      <c r="I484" s="15"/>
      <c r="J484" s="15"/>
      <c r="K484" s="15"/>
      <c r="L484" s="15"/>
      <c r="M484" s="96"/>
      <c r="N484" s="15"/>
      <c r="O484" s="15"/>
      <c r="P484" s="15"/>
      <c r="Q484" s="15"/>
      <c r="R484" s="96"/>
      <c r="T484" s="350"/>
      <c r="U484" s="350"/>
      <c r="V484" s="350"/>
    </row>
    <row r="485">
      <c r="A485" s="15"/>
      <c r="B485" s="15"/>
      <c r="C485" s="15"/>
      <c r="D485" s="15"/>
      <c r="E485" s="15"/>
      <c r="F485" s="15"/>
      <c r="G485" s="15"/>
      <c r="H485" s="15"/>
      <c r="I485" s="15"/>
      <c r="J485" s="15"/>
      <c r="K485" s="15"/>
      <c r="L485" s="15"/>
      <c r="M485" s="96"/>
      <c r="N485" s="15"/>
      <c r="O485" s="15"/>
      <c r="P485" s="15"/>
      <c r="Q485" s="15"/>
      <c r="R485" s="96"/>
      <c r="T485" s="350"/>
      <c r="U485" s="350"/>
      <c r="V485" s="350"/>
    </row>
    <row r="486">
      <c r="A486" s="15"/>
      <c r="B486" s="15"/>
      <c r="C486" s="15"/>
      <c r="D486" s="15"/>
      <c r="E486" s="15"/>
      <c r="F486" s="15"/>
      <c r="G486" s="15"/>
      <c r="H486" s="15"/>
      <c r="I486" s="15"/>
      <c r="J486" s="15"/>
      <c r="K486" s="15"/>
      <c r="L486" s="15"/>
      <c r="M486" s="96"/>
      <c r="N486" s="15"/>
      <c r="O486" s="15"/>
      <c r="P486" s="15"/>
      <c r="Q486" s="15"/>
      <c r="R486" s="96"/>
      <c r="T486" s="350"/>
      <c r="U486" s="350"/>
      <c r="V486" s="350"/>
    </row>
    <row r="487">
      <c r="A487" s="15"/>
      <c r="B487" s="15"/>
      <c r="C487" s="15"/>
      <c r="D487" s="15"/>
      <c r="E487" s="15"/>
      <c r="F487" s="15"/>
      <c r="G487" s="15"/>
      <c r="H487" s="15"/>
      <c r="I487" s="15"/>
      <c r="J487" s="15"/>
      <c r="K487" s="15"/>
      <c r="L487" s="15"/>
      <c r="M487" s="96"/>
      <c r="N487" s="15"/>
      <c r="O487" s="15"/>
      <c r="P487" s="15"/>
      <c r="Q487" s="15"/>
      <c r="R487" s="96"/>
      <c r="T487" s="350"/>
      <c r="U487" s="350"/>
      <c r="V487" s="350"/>
    </row>
    <row r="488">
      <c r="A488" s="15"/>
      <c r="B488" s="15"/>
      <c r="C488" s="15"/>
      <c r="D488" s="15"/>
      <c r="E488" s="15"/>
      <c r="F488" s="15"/>
      <c r="G488" s="15"/>
      <c r="H488" s="15"/>
      <c r="I488" s="15"/>
      <c r="J488" s="15"/>
      <c r="K488" s="15"/>
      <c r="L488" s="15"/>
      <c r="M488" s="96"/>
      <c r="N488" s="15"/>
      <c r="O488" s="15"/>
      <c r="P488" s="15"/>
      <c r="Q488" s="15"/>
      <c r="R488" s="96"/>
      <c r="T488" s="350"/>
      <c r="U488" s="350"/>
      <c r="V488" s="350"/>
    </row>
    <row r="489">
      <c r="A489" s="15"/>
      <c r="B489" s="15"/>
      <c r="C489" s="15"/>
      <c r="D489" s="15"/>
      <c r="E489" s="15"/>
      <c r="F489" s="15"/>
      <c r="G489" s="15"/>
      <c r="H489" s="15"/>
      <c r="I489" s="15"/>
      <c r="J489" s="15"/>
      <c r="K489" s="15"/>
      <c r="L489" s="15"/>
      <c r="M489" s="96"/>
      <c r="N489" s="15"/>
      <c r="O489" s="15"/>
      <c r="P489" s="15"/>
      <c r="Q489" s="15"/>
      <c r="R489" s="96"/>
      <c r="T489" s="350"/>
      <c r="U489" s="350"/>
      <c r="V489" s="350"/>
    </row>
    <row r="490">
      <c r="A490" s="15"/>
      <c r="B490" s="15"/>
      <c r="C490" s="15"/>
      <c r="D490" s="15"/>
      <c r="E490" s="15"/>
      <c r="F490" s="15"/>
      <c r="G490" s="15"/>
      <c r="H490" s="15"/>
      <c r="I490" s="15"/>
      <c r="J490" s="15"/>
      <c r="K490" s="15"/>
      <c r="L490" s="15"/>
      <c r="M490" s="96"/>
      <c r="N490" s="15"/>
      <c r="O490" s="15"/>
      <c r="P490" s="15"/>
      <c r="Q490" s="15"/>
      <c r="R490" s="96"/>
      <c r="T490" s="350"/>
      <c r="U490" s="350"/>
      <c r="V490" s="350"/>
    </row>
    <row r="491">
      <c r="A491" s="15"/>
      <c r="B491" s="15"/>
      <c r="C491" s="15"/>
      <c r="D491" s="15"/>
      <c r="E491" s="15"/>
      <c r="F491" s="15"/>
      <c r="G491" s="15"/>
      <c r="H491" s="15"/>
      <c r="I491" s="15"/>
      <c r="J491" s="15"/>
      <c r="K491" s="15"/>
      <c r="L491" s="15"/>
      <c r="M491" s="96"/>
      <c r="N491" s="15"/>
      <c r="O491" s="15"/>
      <c r="P491" s="15"/>
      <c r="Q491" s="15"/>
      <c r="R491" s="96"/>
      <c r="T491" s="350"/>
      <c r="U491" s="350"/>
      <c r="V491" s="350"/>
    </row>
    <row r="492">
      <c r="A492" s="15"/>
      <c r="B492" s="15"/>
      <c r="C492" s="15"/>
      <c r="D492" s="15"/>
      <c r="E492" s="15"/>
      <c r="F492" s="15"/>
      <c r="G492" s="15"/>
      <c r="H492" s="15"/>
      <c r="I492" s="15"/>
      <c r="J492" s="15"/>
      <c r="K492" s="15"/>
      <c r="L492" s="15"/>
      <c r="M492" s="96"/>
      <c r="N492" s="15"/>
      <c r="O492" s="15"/>
      <c r="P492" s="15"/>
      <c r="Q492" s="15"/>
      <c r="R492" s="96"/>
      <c r="T492" s="350"/>
      <c r="U492" s="350"/>
      <c r="V492" s="350"/>
    </row>
    <row r="493">
      <c r="A493" s="15"/>
      <c r="B493" s="15"/>
      <c r="C493" s="15"/>
      <c r="D493" s="15"/>
      <c r="E493" s="15"/>
      <c r="F493" s="15"/>
      <c r="G493" s="15"/>
      <c r="H493" s="15"/>
      <c r="I493" s="15"/>
      <c r="J493" s="15"/>
      <c r="K493" s="15"/>
      <c r="L493" s="15"/>
      <c r="M493" s="96"/>
      <c r="N493" s="15"/>
      <c r="O493" s="15"/>
      <c r="P493" s="15"/>
      <c r="Q493" s="15"/>
      <c r="R493" s="96"/>
      <c r="T493" s="350"/>
      <c r="U493" s="350"/>
      <c r="V493" s="350"/>
    </row>
    <row r="494">
      <c r="A494" s="15"/>
      <c r="B494" s="15"/>
      <c r="C494" s="15"/>
      <c r="D494" s="15"/>
      <c r="E494" s="15"/>
      <c r="F494" s="15"/>
      <c r="G494" s="15"/>
      <c r="H494" s="15"/>
      <c r="I494" s="15"/>
      <c r="J494" s="15"/>
      <c r="K494" s="15"/>
      <c r="L494" s="15"/>
      <c r="M494" s="96"/>
      <c r="N494" s="15"/>
      <c r="O494" s="15"/>
      <c r="P494" s="15"/>
      <c r="Q494" s="15"/>
      <c r="R494" s="96"/>
      <c r="T494" s="350"/>
      <c r="U494" s="350"/>
      <c r="V494" s="350"/>
    </row>
    <row r="495">
      <c r="A495" s="15"/>
      <c r="B495" s="15"/>
      <c r="C495" s="15"/>
      <c r="D495" s="15"/>
      <c r="E495" s="15"/>
      <c r="F495" s="15"/>
      <c r="G495" s="15"/>
      <c r="H495" s="15"/>
      <c r="I495" s="15"/>
      <c r="J495" s="15"/>
      <c r="K495" s="15"/>
      <c r="L495" s="15"/>
      <c r="M495" s="96"/>
      <c r="N495" s="15"/>
      <c r="O495" s="15"/>
      <c r="P495" s="15"/>
      <c r="Q495" s="15"/>
      <c r="R495" s="96"/>
      <c r="T495" s="350"/>
      <c r="U495" s="350"/>
      <c r="V495" s="350"/>
    </row>
    <row r="496">
      <c r="A496" s="15"/>
      <c r="B496" s="15"/>
      <c r="C496" s="15"/>
      <c r="D496" s="15"/>
      <c r="E496" s="15"/>
      <c r="F496" s="15"/>
      <c r="G496" s="15"/>
      <c r="H496" s="15"/>
      <c r="I496" s="15"/>
      <c r="J496" s="15"/>
      <c r="K496" s="15"/>
      <c r="L496" s="15"/>
      <c r="M496" s="96"/>
      <c r="N496" s="15"/>
      <c r="O496" s="15"/>
      <c r="P496" s="15"/>
      <c r="Q496" s="15"/>
      <c r="R496" s="96"/>
      <c r="T496" s="350"/>
      <c r="U496" s="350"/>
      <c r="V496" s="350"/>
    </row>
    <row r="497">
      <c r="A497" s="15"/>
      <c r="B497" s="15"/>
      <c r="C497" s="15"/>
      <c r="D497" s="15"/>
      <c r="E497" s="15"/>
      <c r="F497" s="15"/>
      <c r="G497" s="15"/>
      <c r="H497" s="15"/>
      <c r="I497" s="15"/>
      <c r="J497" s="15"/>
      <c r="K497" s="15"/>
      <c r="L497" s="15"/>
      <c r="M497" s="96"/>
      <c r="N497" s="15"/>
      <c r="O497" s="15"/>
      <c r="P497" s="15"/>
      <c r="Q497" s="15"/>
      <c r="R497" s="96"/>
      <c r="T497" s="350"/>
      <c r="U497" s="350"/>
      <c r="V497" s="350"/>
    </row>
    <row r="498">
      <c r="A498" s="15"/>
      <c r="B498" s="15"/>
      <c r="C498" s="15"/>
      <c r="D498" s="15"/>
      <c r="E498" s="15"/>
      <c r="F498" s="15"/>
      <c r="G498" s="15"/>
      <c r="H498" s="15"/>
      <c r="I498" s="15"/>
      <c r="J498" s="15"/>
      <c r="K498" s="15"/>
      <c r="L498" s="15"/>
      <c r="M498" s="96"/>
      <c r="N498" s="15"/>
      <c r="O498" s="15"/>
      <c r="P498" s="15"/>
      <c r="Q498" s="15"/>
      <c r="R498" s="96"/>
      <c r="T498" s="350"/>
      <c r="U498" s="350"/>
      <c r="V498" s="350"/>
    </row>
    <row r="499">
      <c r="A499" s="15"/>
      <c r="B499" s="15"/>
      <c r="C499" s="15"/>
      <c r="D499" s="15"/>
      <c r="E499" s="15"/>
      <c r="F499" s="15"/>
      <c r="G499" s="15"/>
      <c r="H499" s="15"/>
      <c r="I499" s="15"/>
      <c r="J499" s="15"/>
      <c r="K499" s="15"/>
      <c r="L499" s="15"/>
      <c r="M499" s="96"/>
      <c r="N499" s="15"/>
      <c r="O499" s="15"/>
      <c r="P499" s="15"/>
      <c r="Q499" s="15"/>
      <c r="R499" s="96"/>
      <c r="T499" s="350"/>
      <c r="U499" s="350"/>
      <c r="V499" s="350"/>
    </row>
    <row r="500">
      <c r="A500" s="15"/>
      <c r="B500" s="15"/>
      <c r="C500" s="15"/>
      <c r="D500" s="15"/>
      <c r="E500" s="15"/>
      <c r="F500" s="15"/>
      <c r="G500" s="15"/>
      <c r="H500" s="15"/>
      <c r="I500" s="15"/>
      <c r="J500" s="15"/>
      <c r="K500" s="15"/>
      <c r="L500" s="15"/>
      <c r="M500" s="96"/>
      <c r="N500" s="15"/>
      <c r="O500" s="15"/>
      <c r="P500" s="15"/>
      <c r="Q500" s="15"/>
      <c r="R500" s="96"/>
      <c r="T500" s="350"/>
      <c r="U500" s="350"/>
      <c r="V500" s="350"/>
    </row>
    <row r="501">
      <c r="A501" s="15"/>
      <c r="B501" s="15"/>
      <c r="C501" s="15"/>
      <c r="D501" s="15"/>
      <c r="E501" s="15"/>
      <c r="F501" s="15"/>
      <c r="G501" s="15"/>
      <c r="H501" s="15"/>
      <c r="I501" s="15"/>
      <c r="J501" s="15"/>
      <c r="K501" s="15"/>
      <c r="L501" s="15"/>
      <c r="M501" s="96"/>
      <c r="N501" s="15"/>
      <c r="O501" s="15"/>
      <c r="P501" s="15"/>
      <c r="Q501" s="15"/>
      <c r="R501" s="96"/>
      <c r="T501" s="350"/>
      <c r="U501" s="350"/>
      <c r="V501" s="350"/>
    </row>
    <row r="502">
      <c r="A502" s="15"/>
      <c r="B502" s="15"/>
      <c r="C502" s="15"/>
      <c r="D502" s="15"/>
      <c r="E502" s="15"/>
      <c r="F502" s="15"/>
      <c r="G502" s="15"/>
      <c r="H502" s="15"/>
      <c r="I502" s="15"/>
      <c r="J502" s="15"/>
      <c r="K502" s="15"/>
      <c r="L502" s="15"/>
      <c r="M502" s="96"/>
      <c r="N502" s="15"/>
      <c r="O502" s="15"/>
      <c r="P502" s="15"/>
      <c r="Q502" s="15"/>
      <c r="R502" s="96"/>
      <c r="T502" s="350"/>
      <c r="U502" s="350"/>
      <c r="V502" s="350"/>
    </row>
    <row r="503">
      <c r="A503" s="15"/>
      <c r="B503" s="15"/>
      <c r="C503" s="15"/>
      <c r="D503" s="15"/>
      <c r="E503" s="15"/>
      <c r="F503" s="15"/>
      <c r="G503" s="15"/>
      <c r="H503" s="15"/>
      <c r="I503" s="15"/>
      <c r="J503" s="15"/>
      <c r="K503" s="15"/>
      <c r="L503" s="15"/>
      <c r="M503" s="96"/>
      <c r="N503" s="15"/>
      <c r="O503" s="15"/>
      <c r="P503" s="15"/>
      <c r="Q503" s="15"/>
      <c r="R503" s="96"/>
      <c r="T503" s="350"/>
      <c r="U503" s="350"/>
      <c r="V503" s="350"/>
    </row>
    <row r="504">
      <c r="A504" s="15"/>
      <c r="B504" s="15"/>
      <c r="C504" s="15"/>
      <c r="D504" s="15"/>
      <c r="E504" s="15"/>
      <c r="F504" s="15"/>
      <c r="G504" s="15"/>
      <c r="H504" s="15"/>
      <c r="I504" s="15"/>
      <c r="J504" s="15"/>
      <c r="K504" s="15"/>
      <c r="L504" s="15"/>
      <c r="M504" s="96"/>
      <c r="N504" s="15"/>
      <c r="O504" s="15"/>
      <c r="P504" s="15"/>
      <c r="Q504" s="15"/>
      <c r="R504" s="96"/>
      <c r="T504" s="350"/>
      <c r="U504" s="350"/>
      <c r="V504" s="350"/>
    </row>
    <row r="505">
      <c r="A505" s="15"/>
      <c r="B505" s="15"/>
      <c r="C505" s="15"/>
      <c r="D505" s="15"/>
      <c r="E505" s="15"/>
      <c r="F505" s="15"/>
      <c r="G505" s="15"/>
      <c r="H505" s="15"/>
      <c r="I505" s="15"/>
      <c r="J505" s="15"/>
      <c r="K505" s="15"/>
      <c r="L505" s="15"/>
      <c r="M505" s="96"/>
      <c r="N505" s="15"/>
      <c r="O505" s="15"/>
      <c r="P505" s="15"/>
      <c r="Q505" s="15"/>
      <c r="R505" s="96"/>
      <c r="T505" s="350"/>
      <c r="U505" s="350"/>
      <c r="V505" s="350"/>
    </row>
    <row r="506">
      <c r="A506" s="15"/>
      <c r="B506" s="15"/>
      <c r="C506" s="15"/>
      <c r="D506" s="15"/>
      <c r="E506" s="15"/>
      <c r="F506" s="15"/>
      <c r="G506" s="15"/>
      <c r="H506" s="15"/>
      <c r="I506" s="15"/>
      <c r="J506" s="15"/>
      <c r="K506" s="15"/>
      <c r="L506" s="15"/>
      <c r="M506" s="96"/>
      <c r="N506" s="15"/>
      <c r="O506" s="15"/>
      <c r="P506" s="15"/>
      <c r="Q506" s="15"/>
      <c r="R506" s="96"/>
      <c r="T506" s="350"/>
      <c r="U506" s="350"/>
      <c r="V506" s="350"/>
    </row>
    <row r="507">
      <c r="A507" s="15"/>
      <c r="B507" s="15"/>
      <c r="C507" s="15"/>
      <c r="D507" s="15"/>
      <c r="E507" s="15"/>
      <c r="F507" s="15"/>
      <c r="G507" s="15"/>
      <c r="H507" s="15"/>
      <c r="I507" s="15"/>
      <c r="J507" s="15"/>
      <c r="K507" s="15"/>
      <c r="L507" s="15"/>
      <c r="M507" s="96"/>
      <c r="N507" s="15"/>
      <c r="O507" s="15"/>
      <c r="P507" s="15"/>
      <c r="Q507" s="15"/>
      <c r="R507" s="96"/>
      <c r="T507" s="350"/>
      <c r="U507" s="350"/>
      <c r="V507" s="350"/>
    </row>
    <row r="508">
      <c r="A508" s="15"/>
      <c r="B508" s="15"/>
      <c r="C508" s="15"/>
      <c r="D508" s="15"/>
      <c r="E508" s="15"/>
      <c r="F508" s="15"/>
      <c r="G508" s="15"/>
      <c r="H508" s="15"/>
      <c r="I508" s="15"/>
      <c r="J508" s="15"/>
      <c r="K508" s="15"/>
      <c r="L508" s="15"/>
      <c r="M508" s="96"/>
      <c r="N508" s="15"/>
      <c r="O508" s="15"/>
      <c r="P508" s="15"/>
      <c r="Q508" s="15"/>
      <c r="R508" s="96"/>
      <c r="T508" s="350"/>
      <c r="U508" s="350"/>
      <c r="V508" s="350"/>
    </row>
    <row r="509">
      <c r="A509" s="15"/>
      <c r="B509" s="15"/>
      <c r="C509" s="15"/>
      <c r="D509" s="15"/>
      <c r="E509" s="15"/>
      <c r="F509" s="15"/>
      <c r="G509" s="15"/>
      <c r="H509" s="15"/>
      <c r="I509" s="15"/>
      <c r="J509" s="15"/>
      <c r="K509" s="15"/>
      <c r="L509" s="15"/>
      <c r="M509" s="96"/>
      <c r="N509" s="15"/>
      <c r="O509" s="15"/>
      <c r="P509" s="15"/>
      <c r="Q509" s="15"/>
      <c r="R509" s="96"/>
      <c r="T509" s="350"/>
      <c r="U509" s="350"/>
      <c r="V509" s="350"/>
    </row>
    <row r="510">
      <c r="A510" s="15"/>
      <c r="B510" s="15"/>
      <c r="C510" s="15"/>
      <c r="D510" s="15"/>
      <c r="E510" s="15"/>
      <c r="F510" s="15"/>
      <c r="G510" s="15"/>
      <c r="H510" s="15"/>
      <c r="I510" s="15"/>
      <c r="J510" s="15"/>
      <c r="K510" s="15"/>
      <c r="L510" s="15"/>
      <c r="M510" s="96"/>
      <c r="N510" s="15"/>
      <c r="O510" s="15"/>
      <c r="P510" s="15"/>
      <c r="Q510" s="15"/>
      <c r="R510" s="96"/>
      <c r="T510" s="350"/>
      <c r="U510" s="350"/>
      <c r="V510" s="350"/>
    </row>
    <row r="511">
      <c r="A511" s="15"/>
      <c r="B511" s="15"/>
      <c r="C511" s="15"/>
      <c r="D511" s="15"/>
      <c r="E511" s="15"/>
      <c r="F511" s="15"/>
      <c r="G511" s="15"/>
      <c r="H511" s="15"/>
      <c r="I511" s="15"/>
      <c r="J511" s="15"/>
      <c r="K511" s="15"/>
      <c r="L511" s="15"/>
      <c r="M511" s="96"/>
      <c r="N511" s="15"/>
      <c r="O511" s="15"/>
      <c r="P511" s="15"/>
      <c r="Q511" s="15"/>
      <c r="R511" s="96"/>
      <c r="T511" s="350"/>
      <c r="U511" s="350"/>
      <c r="V511" s="350"/>
    </row>
    <row r="512">
      <c r="A512" s="15"/>
      <c r="B512" s="15"/>
      <c r="C512" s="15"/>
      <c r="D512" s="15"/>
      <c r="E512" s="15"/>
      <c r="F512" s="15"/>
      <c r="G512" s="15"/>
      <c r="H512" s="15"/>
      <c r="I512" s="15"/>
      <c r="J512" s="15"/>
      <c r="K512" s="15"/>
      <c r="L512" s="15"/>
      <c r="M512" s="96"/>
      <c r="N512" s="15"/>
      <c r="O512" s="15"/>
      <c r="P512" s="15"/>
      <c r="Q512" s="15"/>
      <c r="R512" s="96"/>
      <c r="T512" s="350"/>
      <c r="U512" s="350"/>
      <c r="V512" s="350"/>
    </row>
    <row r="513">
      <c r="A513" s="15"/>
      <c r="B513" s="15"/>
      <c r="C513" s="15"/>
      <c r="D513" s="15"/>
      <c r="E513" s="15"/>
      <c r="F513" s="15"/>
      <c r="G513" s="15"/>
      <c r="H513" s="15"/>
      <c r="I513" s="15"/>
      <c r="J513" s="15"/>
      <c r="K513" s="15"/>
      <c r="L513" s="15"/>
      <c r="M513" s="96"/>
      <c r="N513" s="15"/>
      <c r="O513" s="15"/>
      <c r="P513" s="15"/>
      <c r="Q513" s="15"/>
      <c r="R513" s="96"/>
      <c r="T513" s="350"/>
      <c r="U513" s="350"/>
      <c r="V513" s="350"/>
    </row>
    <row r="514">
      <c r="A514" s="15"/>
      <c r="B514" s="15"/>
      <c r="C514" s="15"/>
      <c r="D514" s="15"/>
      <c r="E514" s="15"/>
      <c r="F514" s="15"/>
      <c r="G514" s="15"/>
      <c r="H514" s="15"/>
      <c r="I514" s="15"/>
      <c r="J514" s="15"/>
      <c r="K514" s="15"/>
      <c r="L514" s="15"/>
      <c r="M514" s="96"/>
      <c r="N514" s="15"/>
      <c r="O514" s="15"/>
      <c r="P514" s="15"/>
      <c r="Q514" s="15"/>
      <c r="R514" s="96"/>
      <c r="T514" s="350"/>
      <c r="U514" s="350"/>
      <c r="V514" s="350"/>
    </row>
    <row r="515">
      <c r="A515" s="15"/>
      <c r="B515" s="15"/>
      <c r="C515" s="15"/>
      <c r="D515" s="15"/>
      <c r="E515" s="15"/>
      <c r="F515" s="15"/>
      <c r="G515" s="15"/>
      <c r="H515" s="15"/>
      <c r="I515" s="15"/>
      <c r="J515" s="15"/>
      <c r="K515" s="15"/>
      <c r="L515" s="15"/>
      <c r="M515" s="96"/>
      <c r="N515" s="15"/>
      <c r="O515" s="15"/>
      <c r="P515" s="15"/>
      <c r="Q515" s="15"/>
      <c r="R515" s="96"/>
      <c r="T515" s="350"/>
      <c r="U515" s="350"/>
      <c r="V515" s="350"/>
    </row>
    <row r="516">
      <c r="A516" s="15"/>
      <c r="B516" s="15"/>
      <c r="C516" s="15"/>
      <c r="D516" s="15"/>
      <c r="E516" s="15"/>
      <c r="F516" s="15"/>
      <c r="G516" s="15"/>
      <c r="H516" s="15"/>
      <c r="I516" s="15"/>
      <c r="J516" s="15"/>
      <c r="K516" s="15"/>
      <c r="L516" s="15"/>
      <c r="M516" s="96"/>
      <c r="N516" s="15"/>
      <c r="O516" s="15"/>
      <c r="P516" s="15"/>
      <c r="Q516" s="15"/>
      <c r="R516" s="96"/>
      <c r="T516" s="350"/>
      <c r="U516" s="350"/>
      <c r="V516" s="350"/>
    </row>
    <row r="517">
      <c r="A517" s="15"/>
      <c r="B517" s="15"/>
      <c r="C517" s="15"/>
      <c r="D517" s="15"/>
      <c r="E517" s="15"/>
      <c r="F517" s="15"/>
      <c r="G517" s="15"/>
      <c r="H517" s="15"/>
      <c r="I517" s="15"/>
      <c r="J517" s="15"/>
      <c r="K517" s="15"/>
      <c r="L517" s="15"/>
      <c r="M517" s="96"/>
      <c r="N517" s="15"/>
      <c r="O517" s="15"/>
      <c r="P517" s="15"/>
      <c r="Q517" s="15"/>
      <c r="R517" s="96"/>
      <c r="T517" s="350"/>
      <c r="U517" s="350"/>
      <c r="V517" s="350"/>
    </row>
    <row r="518">
      <c r="A518" s="15"/>
      <c r="B518" s="15"/>
      <c r="C518" s="15"/>
      <c r="D518" s="15"/>
      <c r="E518" s="15"/>
      <c r="F518" s="15"/>
      <c r="G518" s="15"/>
      <c r="H518" s="15"/>
      <c r="I518" s="15"/>
      <c r="J518" s="15"/>
      <c r="K518" s="15"/>
      <c r="L518" s="15"/>
      <c r="M518" s="96"/>
      <c r="N518" s="15"/>
      <c r="O518" s="15"/>
      <c r="P518" s="15"/>
      <c r="Q518" s="15"/>
      <c r="R518" s="96"/>
      <c r="T518" s="350"/>
      <c r="U518" s="350"/>
      <c r="V518" s="350"/>
    </row>
    <row r="519">
      <c r="A519" s="15"/>
      <c r="B519" s="15"/>
      <c r="C519" s="15"/>
      <c r="D519" s="15"/>
      <c r="E519" s="15"/>
      <c r="F519" s="15"/>
      <c r="G519" s="15"/>
      <c r="H519" s="15"/>
      <c r="I519" s="15"/>
      <c r="J519" s="15"/>
      <c r="K519" s="15"/>
      <c r="L519" s="15"/>
      <c r="M519" s="96"/>
      <c r="N519" s="15"/>
      <c r="O519" s="15"/>
      <c r="P519" s="15"/>
      <c r="Q519" s="15"/>
      <c r="R519" s="96"/>
      <c r="T519" s="350"/>
      <c r="U519" s="350"/>
      <c r="V519" s="350"/>
    </row>
    <row r="520">
      <c r="A520" s="15"/>
      <c r="B520" s="15"/>
      <c r="C520" s="15"/>
      <c r="D520" s="15"/>
      <c r="E520" s="15"/>
      <c r="F520" s="15"/>
      <c r="G520" s="15"/>
      <c r="H520" s="15"/>
      <c r="I520" s="15"/>
      <c r="J520" s="15"/>
      <c r="K520" s="15"/>
      <c r="L520" s="15"/>
      <c r="M520" s="96"/>
      <c r="N520" s="15"/>
      <c r="O520" s="15"/>
      <c r="P520" s="15"/>
      <c r="Q520" s="15"/>
      <c r="R520" s="96"/>
      <c r="T520" s="350"/>
      <c r="U520" s="350"/>
      <c r="V520" s="350"/>
    </row>
    <row r="521">
      <c r="A521" s="15"/>
      <c r="B521" s="15"/>
      <c r="C521" s="15"/>
      <c r="D521" s="15"/>
      <c r="E521" s="15"/>
      <c r="F521" s="15"/>
      <c r="G521" s="15"/>
      <c r="H521" s="15"/>
      <c r="I521" s="15"/>
      <c r="J521" s="15"/>
      <c r="K521" s="15"/>
      <c r="L521" s="15"/>
      <c r="M521" s="96"/>
      <c r="N521" s="15"/>
      <c r="O521" s="15"/>
      <c r="P521" s="15"/>
      <c r="Q521" s="15"/>
      <c r="R521" s="96"/>
      <c r="T521" s="350"/>
      <c r="U521" s="350"/>
      <c r="V521" s="350"/>
    </row>
    <row r="522">
      <c r="A522" s="15"/>
      <c r="B522" s="15"/>
      <c r="C522" s="15"/>
      <c r="D522" s="15"/>
      <c r="E522" s="15"/>
      <c r="F522" s="15"/>
      <c r="G522" s="15"/>
      <c r="H522" s="15"/>
      <c r="I522" s="15"/>
      <c r="J522" s="15"/>
      <c r="K522" s="15"/>
      <c r="L522" s="15"/>
      <c r="M522" s="96"/>
      <c r="N522" s="15"/>
      <c r="O522" s="15"/>
      <c r="P522" s="15"/>
      <c r="Q522" s="15"/>
      <c r="R522" s="96"/>
      <c r="T522" s="350"/>
      <c r="U522" s="350"/>
      <c r="V522" s="350"/>
    </row>
    <row r="523">
      <c r="A523" s="15"/>
      <c r="B523" s="15"/>
      <c r="C523" s="15"/>
      <c r="D523" s="15"/>
      <c r="E523" s="15"/>
      <c r="F523" s="15"/>
      <c r="G523" s="15"/>
      <c r="H523" s="15"/>
      <c r="I523" s="15"/>
      <c r="J523" s="15"/>
      <c r="K523" s="15"/>
      <c r="L523" s="15"/>
      <c r="M523" s="96"/>
      <c r="N523" s="15"/>
      <c r="O523" s="15"/>
      <c r="P523" s="15"/>
      <c r="Q523" s="15"/>
      <c r="R523" s="96"/>
      <c r="T523" s="350"/>
      <c r="U523" s="350"/>
      <c r="V523" s="350"/>
    </row>
    <row r="524">
      <c r="A524" s="15"/>
      <c r="B524" s="15"/>
      <c r="C524" s="15"/>
      <c r="D524" s="15"/>
      <c r="E524" s="15"/>
      <c r="F524" s="15"/>
      <c r="G524" s="15"/>
      <c r="H524" s="15"/>
      <c r="I524" s="15"/>
      <c r="J524" s="15"/>
      <c r="K524" s="15"/>
      <c r="L524" s="15"/>
      <c r="M524" s="96"/>
      <c r="N524" s="15"/>
      <c r="O524" s="15"/>
      <c r="P524" s="15"/>
      <c r="Q524" s="15"/>
      <c r="R524" s="96"/>
      <c r="T524" s="350"/>
      <c r="U524" s="350"/>
      <c r="V524" s="350"/>
    </row>
    <row r="525">
      <c r="A525" s="15"/>
      <c r="B525" s="15"/>
      <c r="C525" s="15"/>
      <c r="D525" s="15"/>
      <c r="E525" s="15"/>
      <c r="F525" s="15"/>
      <c r="G525" s="15"/>
      <c r="H525" s="15"/>
      <c r="I525" s="15"/>
      <c r="J525" s="15"/>
      <c r="K525" s="15"/>
      <c r="L525" s="15"/>
      <c r="M525" s="96"/>
      <c r="N525" s="15"/>
      <c r="O525" s="15"/>
      <c r="P525" s="15"/>
      <c r="Q525" s="15"/>
      <c r="R525" s="96"/>
      <c r="T525" s="350"/>
      <c r="U525" s="350"/>
      <c r="V525" s="350"/>
    </row>
    <row r="526">
      <c r="A526" s="15"/>
      <c r="B526" s="15"/>
      <c r="C526" s="15"/>
      <c r="D526" s="15"/>
      <c r="E526" s="15"/>
      <c r="F526" s="15"/>
      <c r="G526" s="15"/>
      <c r="H526" s="15"/>
      <c r="I526" s="15"/>
      <c r="J526" s="15"/>
      <c r="K526" s="15"/>
      <c r="L526" s="15"/>
      <c r="M526" s="96"/>
      <c r="N526" s="15"/>
      <c r="O526" s="15"/>
      <c r="P526" s="15"/>
      <c r="Q526" s="15"/>
      <c r="R526" s="96"/>
      <c r="T526" s="350"/>
      <c r="U526" s="350"/>
      <c r="V526" s="350"/>
    </row>
    <row r="527">
      <c r="A527" s="15"/>
      <c r="B527" s="15"/>
      <c r="C527" s="15"/>
      <c r="D527" s="15"/>
      <c r="E527" s="15"/>
      <c r="F527" s="15"/>
      <c r="G527" s="15"/>
      <c r="H527" s="15"/>
      <c r="I527" s="15"/>
      <c r="J527" s="15"/>
      <c r="K527" s="15"/>
      <c r="L527" s="15"/>
      <c r="M527" s="96"/>
      <c r="N527" s="15"/>
      <c r="O527" s="15"/>
      <c r="P527" s="15"/>
      <c r="Q527" s="15"/>
      <c r="R527" s="96"/>
      <c r="T527" s="350"/>
      <c r="U527" s="350"/>
      <c r="V527" s="350"/>
    </row>
    <row r="528">
      <c r="A528" s="15"/>
      <c r="B528" s="15"/>
      <c r="C528" s="15"/>
      <c r="D528" s="15"/>
      <c r="E528" s="15"/>
      <c r="F528" s="15"/>
      <c r="G528" s="15"/>
      <c r="H528" s="15"/>
      <c r="I528" s="15"/>
      <c r="J528" s="15"/>
      <c r="K528" s="15"/>
      <c r="L528" s="15"/>
      <c r="M528" s="96"/>
      <c r="N528" s="15"/>
      <c r="O528" s="15"/>
      <c r="P528" s="15"/>
      <c r="Q528" s="15"/>
      <c r="R528" s="96"/>
      <c r="T528" s="350"/>
      <c r="U528" s="350"/>
      <c r="V528" s="350"/>
    </row>
    <row r="529">
      <c r="A529" s="15"/>
      <c r="B529" s="15"/>
      <c r="C529" s="15"/>
      <c r="D529" s="15"/>
      <c r="E529" s="15"/>
      <c r="F529" s="15"/>
      <c r="G529" s="15"/>
      <c r="H529" s="15"/>
      <c r="I529" s="15"/>
      <c r="J529" s="15"/>
      <c r="K529" s="15"/>
      <c r="L529" s="15"/>
      <c r="M529" s="96"/>
      <c r="N529" s="15"/>
      <c r="O529" s="15"/>
      <c r="P529" s="15"/>
      <c r="Q529" s="15"/>
      <c r="R529" s="96"/>
      <c r="T529" s="350"/>
      <c r="U529" s="350"/>
      <c r="V529" s="350"/>
    </row>
    <row r="530">
      <c r="A530" s="15"/>
      <c r="B530" s="15"/>
      <c r="C530" s="15"/>
      <c r="D530" s="15"/>
      <c r="E530" s="15"/>
      <c r="F530" s="15"/>
      <c r="G530" s="15"/>
      <c r="H530" s="15"/>
      <c r="I530" s="15"/>
      <c r="J530" s="15"/>
      <c r="K530" s="15"/>
      <c r="L530" s="15"/>
      <c r="M530" s="96"/>
      <c r="N530" s="15"/>
      <c r="O530" s="15"/>
      <c r="P530" s="15"/>
      <c r="Q530" s="15"/>
      <c r="R530" s="96"/>
      <c r="T530" s="350"/>
      <c r="U530" s="350"/>
      <c r="V530" s="350"/>
    </row>
    <row r="531">
      <c r="A531" s="15"/>
      <c r="B531" s="15"/>
      <c r="C531" s="15"/>
      <c r="D531" s="15"/>
      <c r="E531" s="15"/>
      <c r="F531" s="15"/>
      <c r="G531" s="15"/>
      <c r="H531" s="15"/>
      <c r="I531" s="15"/>
      <c r="J531" s="15"/>
      <c r="K531" s="15"/>
      <c r="L531" s="15"/>
      <c r="M531" s="96"/>
      <c r="N531" s="15"/>
      <c r="O531" s="15"/>
      <c r="P531" s="15"/>
      <c r="Q531" s="15"/>
      <c r="R531" s="96"/>
      <c r="T531" s="350"/>
      <c r="U531" s="350"/>
      <c r="V531" s="350"/>
    </row>
    <row r="532">
      <c r="A532" s="15"/>
      <c r="B532" s="15"/>
      <c r="C532" s="15"/>
      <c r="D532" s="15"/>
      <c r="E532" s="15"/>
      <c r="F532" s="15"/>
      <c r="G532" s="15"/>
      <c r="H532" s="15"/>
      <c r="I532" s="15"/>
      <c r="J532" s="15"/>
      <c r="K532" s="15"/>
      <c r="L532" s="15"/>
      <c r="M532" s="96"/>
      <c r="N532" s="15"/>
      <c r="O532" s="15"/>
      <c r="P532" s="15"/>
      <c r="Q532" s="15"/>
      <c r="R532" s="96"/>
      <c r="T532" s="350"/>
      <c r="U532" s="350"/>
      <c r="V532" s="350"/>
    </row>
    <row r="533">
      <c r="A533" s="15"/>
      <c r="B533" s="15"/>
      <c r="C533" s="15"/>
      <c r="D533" s="15"/>
      <c r="E533" s="15"/>
      <c r="F533" s="15"/>
      <c r="G533" s="15"/>
      <c r="H533" s="15"/>
      <c r="I533" s="15"/>
      <c r="J533" s="15"/>
      <c r="K533" s="15"/>
      <c r="L533" s="15"/>
      <c r="M533" s="96"/>
      <c r="N533" s="15"/>
      <c r="O533" s="15"/>
      <c r="P533" s="15"/>
      <c r="Q533" s="15"/>
      <c r="R533" s="96"/>
      <c r="T533" s="350"/>
      <c r="U533" s="350"/>
      <c r="V533" s="350"/>
    </row>
    <row r="534">
      <c r="A534" s="15"/>
      <c r="B534" s="15"/>
      <c r="C534" s="15"/>
      <c r="D534" s="15"/>
      <c r="E534" s="15"/>
      <c r="F534" s="15"/>
      <c r="G534" s="15"/>
      <c r="H534" s="15"/>
      <c r="I534" s="15"/>
      <c r="J534" s="15"/>
      <c r="K534" s="15"/>
      <c r="L534" s="15"/>
      <c r="M534" s="96"/>
      <c r="N534" s="15"/>
      <c r="O534" s="15"/>
      <c r="P534" s="15"/>
      <c r="Q534" s="15"/>
      <c r="R534" s="96"/>
      <c r="T534" s="350"/>
      <c r="U534" s="350"/>
      <c r="V534" s="350"/>
    </row>
    <row r="535">
      <c r="A535" s="15"/>
      <c r="B535" s="15"/>
      <c r="C535" s="15"/>
      <c r="D535" s="15"/>
      <c r="E535" s="15"/>
      <c r="F535" s="15"/>
      <c r="G535" s="15"/>
      <c r="H535" s="15"/>
      <c r="I535" s="15"/>
      <c r="J535" s="15"/>
      <c r="K535" s="15"/>
      <c r="L535" s="15"/>
      <c r="M535" s="96"/>
      <c r="N535" s="15"/>
      <c r="O535" s="15"/>
      <c r="P535" s="15"/>
      <c r="Q535" s="15"/>
      <c r="R535" s="96"/>
      <c r="T535" s="350"/>
      <c r="U535" s="350"/>
      <c r="V535" s="350"/>
    </row>
    <row r="536">
      <c r="A536" s="15"/>
      <c r="B536" s="15"/>
      <c r="C536" s="15"/>
      <c r="D536" s="15"/>
      <c r="E536" s="15"/>
      <c r="F536" s="15"/>
      <c r="G536" s="15"/>
      <c r="H536" s="15"/>
      <c r="I536" s="15"/>
      <c r="J536" s="15"/>
      <c r="K536" s="15"/>
      <c r="L536" s="15"/>
      <c r="M536" s="96"/>
      <c r="N536" s="15"/>
      <c r="O536" s="15"/>
      <c r="P536" s="15"/>
      <c r="Q536" s="15"/>
      <c r="R536" s="96"/>
      <c r="T536" s="350"/>
      <c r="U536" s="350"/>
      <c r="V536" s="350"/>
    </row>
    <row r="537">
      <c r="A537" s="15"/>
      <c r="B537" s="15"/>
      <c r="C537" s="15"/>
      <c r="D537" s="15"/>
      <c r="E537" s="15"/>
      <c r="F537" s="15"/>
      <c r="G537" s="15"/>
      <c r="H537" s="15"/>
      <c r="I537" s="15"/>
      <c r="J537" s="15"/>
      <c r="K537" s="15"/>
      <c r="L537" s="15"/>
      <c r="M537" s="96"/>
      <c r="N537" s="15"/>
      <c r="O537" s="15"/>
      <c r="P537" s="15"/>
      <c r="Q537" s="15"/>
      <c r="R537" s="96"/>
      <c r="T537" s="350"/>
      <c r="U537" s="350"/>
      <c r="V537" s="350"/>
    </row>
    <row r="538">
      <c r="A538" s="15"/>
      <c r="B538" s="15"/>
      <c r="C538" s="15"/>
      <c r="D538" s="15"/>
      <c r="E538" s="15"/>
      <c r="F538" s="15"/>
      <c r="G538" s="15"/>
      <c r="H538" s="15"/>
      <c r="I538" s="15"/>
      <c r="J538" s="15"/>
      <c r="K538" s="15"/>
      <c r="L538" s="15"/>
      <c r="M538" s="96"/>
      <c r="N538" s="15"/>
      <c r="O538" s="15"/>
      <c r="P538" s="15"/>
      <c r="Q538" s="15"/>
      <c r="R538" s="96"/>
      <c r="T538" s="350"/>
      <c r="U538" s="350"/>
      <c r="V538" s="350"/>
    </row>
    <row r="539">
      <c r="A539" s="15"/>
      <c r="B539" s="15"/>
      <c r="C539" s="15"/>
      <c r="D539" s="15"/>
      <c r="E539" s="15"/>
      <c r="F539" s="15"/>
      <c r="G539" s="15"/>
      <c r="H539" s="15"/>
      <c r="I539" s="15"/>
      <c r="J539" s="15"/>
      <c r="K539" s="15"/>
      <c r="L539" s="15"/>
      <c r="M539" s="96"/>
      <c r="N539" s="15"/>
      <c r="O539" s="15"/>
      <c r="P539" s="15"/>
      <c r="Q539" s="15"/>
      <c r="R539" s="96"/>
      <c r="T539" s="350"/>
      <c r="U539" s="350"/>
      <c r="V539" s="350"/>
    </row>
    <row r="540">
      <c r="A540" s="15"/>
      <c r="B540" s="15"/>
      <c r="C540" s="15"/>
      <c r="D540" s="15"/>
      <c r="E540" s="15"/>
      <c r="F540" s="15"/>
      <c r="G540" s="15"/>
      <c r="H540" s="15"/>
      <c r="I540" s="15"/>
      <c r="J540" s="15"/>
      <c r="K540" s="15"/>
      <c r="L540" s="15"/>
      <c r="M540" s="96"/>
      <c r="N540" s="15"/>
      <c r="O540" s="15"/>
      <c r="P540" s="15"/>
      <c r="Q540" s="15"/>
      <c r="R540" s="96"/>
      <c r="T540" s="350"/>
      <c r="U540" s="350"/>
      <c r="V540" s="350"/>
    </row>
    <row r="541">
      <c r="A541" s="15"/>
      <c r="B541" s="15"/>
      <c r="C541" s="15"/>
      <c r="D541" s="15"/>
      <c r="E541" s="15"/>
      <c r="F541" s="15"/>
      <c r="G541" s="15"/>
      <c r="H541" s="15"/>
      <c r="I541" s="15"/>
      <c r="J541" s="15"/>
      <c r="K541" s="15"/>
      <c r="L541" s="15"/>
      <c r="M541" s="96"/>
      <c r="N541" s="15"/>
      <c r="O541" s="15"/>
      <c r="P541" s="15"/>
      <c r="Q541" s="15"/>
      <c r="R541" s="96"/>
      <c r="T541" s="350"/>
      <c r="U541" s="350"/>
      <c r="V541" s="350"/>
    </row>
    <row r="542">
      <c r="A542" s="15"/>
      <c r="B542" s="15"/>
      <c r="C542" s="15"/>
      <c r="D542" s="15"/>
      <c r="E542" s="15"/>
      <c r="F542" s="15"/>
      <c r="G542" s="15"/>
      <c r="H542" s="15"/>
      <c r="I542" s="15"/>
      <c r="J542" s="15"/>
      <c r="K542" s="15"/>
      <c r="L542" s="15"/>
      <c r="M542" s="96"/>
      <c r="N542" s="15"/>
      <c r="O542" s="15"/>
      <c r="P542" s="15"/>
      <c r="Q542" s="15"/>
      <c r="R542" s="96"/>
      <c r="T542" s="350"/>
      <c r="U542" s="350"/>
      <c r="V542" s="350"/>
    </row>
    <row r="543">
      <c r="A543" s="15"/>
      <c r="B543" s="15"/>
      <c r="C543" s="15"/>
      <c r="D543" s="15"/>
      <c r="E543" s="15"/>
      <c r="F543" s="15"/>
      <c r="G543" s="15"/>
      <c r="H543" s="15"/>
      <c r="I543" s="15"/>
      <c r="J543" s="15"/>
      <c r="K543" s="15"/>
      <c r="L543" s="15"/>
      <c r="M543" s="96"/>
      <c r="N543" s="15"/>
      <c r="O543" s="15"/>
      <c r="P543" s="15"/>
      <c r="Q543" s="15"/>
      <c r="R543" s="96"/>
      <c r="T543" s="350"/>
      <c r="U543" s="350"/>
      <c r="V543" s="350"/>
    </row>
    <row r="544">
      <c r="A544" s="15"/>
      <c r="B544" s="15"/>
      <c r="C544" s="15"/>
      <c r="D544" s="15"/>
      <c r="E544" s="15"/>
      <c r="F544" s="15"/>
      <c r="G544" s="15"/>
      <c r="H544" s="15"/>
      <c r="I544" s="15"/>
      <c r="J544" s="15"/>
      <c r="K544" s="15"/>
      <c r="L544" s="15"/>
      <c r="M544" s="96"/>
      <c r="N544" s="15"/>
      <c r="O544" s="15"/>
      <c r="P544" s="15"/>
      <c r="Q544" s="15"/>
      <c r="R544" s="96"/>
      <c r="T544" s="350"/>
      <c r="U544" s="350"/>
      <c r="V544" s="350"/>
    </row>
    <row r="545">
      <c r="A545" s="15"/>
      <c r="B545" s="15"/>
      <c r="C545" s="15"/>
      <c r="D545" s="15"/>
      <c r="E545" s="15"/>
      <c r="F545" s="15"/>
      <c r="G545" s="15"/>
      <c r="H545" s="15"/>
      <c r="I545" s="15"/>
      <c r="J545" s="15"/>
      <c r="K545" s="15"/>
      <c r="L545" s="15"/>
      <c r="M545" s="96"/>
      <c r="N545" s="15"/>
      <c r="O545" s="15"/>
      <c r="P545" s="15"/>
      <c r="Q545" s="15"/>
      <c r="R545" s="96"/>
      <c r="T545" s="350"/>
      <c r="U545" s="350"/>
      <c r="V545" s="350"/>
    </row>
    <row r="546">
      <c r="A546" s="15"/>
      <c r="B546" s="15"/>
      <c r="C546" s="15"/>
      <c r="D546" s="15"/>
      <c r="E546" s="15"/>
      <c r="F546" s="15"/>
      <c r="G546" s="15"/>
      <c r="H546" s="15"/>
      <c r="I546" s="15"/>
      <c r="J546" s="15"/>
      <c r="K546" s="15"/>
      <c r="L546" s="15"/>
      <c r="M546" s="96"/>
      <c r="N546" s="15"/>
      <c r="O546" s="15"/>
      <c r="P546" s="15"/>
      <c r="Q546" s="15"/>
      <c r="R546" s="96"/>
      <c r="T546" s="350"/>
      <c r="U546" s="350"/>
      <c r="V546" s="350"/>
    </row>
    <row r="547">
      <c r="A547" s="15"/>
      <c r="B547" s="15"/>
      <c r="C547" s="15"/>
      <c r="D547" s="15"/>
      <c r="E547" s="15"/>
      <c r="F547" s="15"/>
      <c r="G547" s="15"/>
      <c r="H547" s="15"/>
      <c r="I547" s="15"/>
      <c r="J547" s="15"/>
      <c r="K547" s="15"/>
      <c r="L547" s="15"/>
      <c r="M547" s="96"/>
      <c r="N547" s="15"/>
      <c r="O547" s="15"/>
      <c r="P547" s="15"/>
      <c r="Q547" s="15"/>
      <c r="R547" s="96"/>
      <c r="T547" s="350"/>
      <c r="U547" s="350"/>
      <c r="V547" s="350"/>
    </row>
    <row r="548">
      <c r="A548" s="15"/>
      <c r="B548" s="15"/>
      <c r="C548" s="15"/>
      <c r="D548" s="15"/>
      <c r="E548" s="15"/>
      <c r="F548" s="15"/>
      <c r="G548" s="15"/>
      <c r="H548" s="15"/>
      <c r="I548" s="15"/>
      <c r="J548" s="15"/>
      <c r="K548" s="15"/>
      <c r="L548" s="15"/>
      <c r="M548" s="96"/>
      <c r="N548" s="15"/>
      <c r="O548" s="15"/>
      <c r="P548" s="15"/>
      <c r="Q548" s="15"/>
      <c r="R548" s="96"/>
      <c r="T548" s="350"/>
      <c r="U548" s="350"/>
      <c r="V548" s="350"/>
    </row>
    <row r="549">
      <c r="A549" s="15"/>
      <c r="B549" s="15"/>
      <c r="C549" s="15"/>
      <c r="D549" s="15"/>
      <c r="E549" s="15"/>
      <c r="F549" s="15"/>
      <c r="G549" s="15"/>
      <c r="H549" s="15"/>
      <c r="I549" s="15"/>
      <c r="J549" s="15"/>
      <c r="K549" s="15"/>
      <c r="L549" s="15"/>
      <c r="M549" s="96"/>
      <c r="N549" s="15"/>
      <c r="O549" s="15"/>
      <c r="P549" s="15"/>
      <c r="Q549" s="15"/>
      <c r="R549" s="96"/>
      <c r="T549" s="350"/>
      <c r="U549" s="350"/>
      <c r="V549" s="350"/>
    </row>
    <row r="550">
      <c r="A550" s="15"/>
      <c r="B550" s="15"/>
      <c r="C550" s="15"/>
      <c r="D550" s="15"/>
      <c r="E550" s="15"/>
      <c r="F550" s="15"/>
      <c r="G550" s="15"/>
      <c r="H550" s="15"/>
      <c r="I550" s="15"/>
      <c r="J550" s="15"/>
      <c r="K550" s="15"/>
      <c r="L550" s="15"/>
      <c r="M550" s="96"/>
      <c r="N550" s="15"/>
      <c r="O550" s="15"/>
      <c r="P550" s="15"/>
      <c r="Q550" s="15"/>
      <c r="R550" s="96"/>
      <c r="T550" s="350"/>
      <c r="U550" s="350"/>
      <c r="V550" s="350"/>
    </row>
    <row r="551">
      <c r="A551" s="15"/>
      <c r="B551" s="15"/>
      <c r="C551" s="15"/>
      <c r="D551" s="15"/>
      <c r="E551" s="15"/>
      <c r="F551" s="15"/>
      <c r="G551" s="15"/>
      <c r="H551" s="15"/>
      <c r="I551" s="15"/>
      <c r="J551" s="15"/>
      <c r="K551" s="15"/>
      <c r="L551" s="15"/>
      <c r="M551" s="96"/>
      <c r="N551" s="15"/>
      <c r="O551" s="15"/>
      <c r="P551" s="15"/>
      <c r="Q551" s="15"/>
      <c r="R551" s="96"/>
      <c r="T551" s="350"/>
      <c r="U551" s="350"/>
      <c r="V551" s="350"/>
    </row>
    <row r="552">
      <c r="A552" s="15"/>
      <c r="B552" s="15"/>
      <c r="C552" s="15"/>
      <c r="D552" s="15"/>
      <c r="E552" s="15"/>
      <c r="F552" s="15"/>
      <c r="G552" s="15"/>
      <c r="H552" s="15"/>
      <c r="I552" s="15"/>
      <c r="J552" s="15"/>
      <c r="K552" s="15"/>
      <c r="L552" s="15"/>
      <c r="M552" s="96"/>
      <c r="N552" s="15"/>
      <c r="O552" s="15"/>
      <c r="P552" s="15"/>
      <c r="Q552" s="15"/>
      <c r="R552" s="96"/>
      <c r="T552" s="350"/>
      <c r="U552" s="350"/>
      <c r="V552" s="350"/>
    </row>
    <row r="553">
      <c r="A553" s="15"/>
      <c r="B553" s="15"/>
      <c r="C553" s="15"/>
      <c r="D553" s="15"/>
      <c r="E553" s="15"/>
      <c r="F553" s="15"/>
      <c r="G553" s="15"/>
      <c r="H553" s="15"/>
      <c r="I553" s="15"/>
      <c r="J553" s="15"/>
      <c r="K553" s="15"/>
      <c r="L553" s="15"/>
      <c r="M553" s="96"/>
      <c r="N553" s="15"/>
      <c r="O553" s="15"/>
      <c r="P553" s="15"/>
      <c r="Q553" s="15"/>
      <c r="R553" s="96"/>
      <c r="T553" s="350"/>
      <c r="U553" s="350"/>
      <c r="V553" s="350"/>
    </row>
    <row r="554">
      <c r="A554" s="15"/>
      <c r="B554" s="15"/>
      <c r="C554" s="15"/>
      <c r="D554" s="15"/>
      <c r="E554" s="15"/>
      <c r="F554" s="15"/>
      <c r="G554" s="15"/>
      <c r="H554" s="15"/>
      <c r="I554" s="15"/>
      <c r="J554" s="15"/>
      <c r="K554" s="15"/>
      <c r="L554" s="15"/>
      <c r="M554" s="96"/>
      <c r="N554" s="15"/>
      <c r="O554" s="15"/>
      <c r="P554" s="15"/>
      <c r="Q554" s="15"/>
      <c r="R554" s="96"/>
      <c r="T554" s="350"/>
      <c r="U554" s="350"/>
      <c r="V554" s="350"/>
    </row>
    <row r="555">
      <c r="A555" s="15"/>
      <c r="B555" s="15"/>
      <c r="C555" s="15"/>
      <c r="D555" s="15"/>
      <c r="E555" s="15"/>
      <c r="F555" s="15"/>
      <c r="G555" s="15"/>
      <c r="H555" s="15"/>
      <c r="I555" s="15"/>
      <c r="J555" s="15"/>
      <c r="K555" s="15"/>
      <c r="L555" s="15"/>
      <c r="M555" s="96"/>
      <c r="N555" s="15"/>
      <c r="O555" s="15"/>
      <c r="P555" s="15"/>
      <c r="Q555" s="15"/>
      <c r="R555" s="96"/>
      <c r="T555" s="350"/>
      <c r="U555" s="350"/>
      <c r="V555" s="350"/>
    </row>
    <row r="556">
      <c r="A556" s="15"/>
      <c r="B556" s="15"/>
      <c r="C556" s="15"/>
      <c r="D556" s="15"/>
      <c r="E556" s="15"/>
      <c r="F556" s="15"/>
      <c r="G556" s="15"/>
      <c r="H556" s="15"/>
      <c r="I556" s="15"/>
      <c r="J556" s="15"/>
      <c r="K556" s="15"/>
      <c r="L556" s="15"/>
      <c r="M556" s="96"/>
      <c r="N556" s="15"/>
      <c r="O556" s="15"/>
      <c r="P556" s="15"/>
      <c r="Q556" s="15"/>
      <c r="R556" s="96"/>
      <c r="T556" s="350"/>
      <c r="U556" s="350"/>
      <c r="V556" s="350"/>
    </row>
    <row r="557">
      <c r="A557" s="15"/>
      <c r="B557" s="15"/>
      <c r="C557" s="15"/>
      <c r="D557" s="15"/>
      <c r="E557" s="15"/>
      <c r="F557" s="15"/>
      <c r="G557" s="15"/>
      <c r="H557" s="15"/>
      <c r="I557" s="15"/>
      <c r="J557" s="15"/>
      <c r="K557" s="15"/>
      <c r="L557" s="15"/>
      <c r="M557" s="96"/>
      <c r="N557" s="15"/>
      <c r="O557" s="15"/>
      <c r="P557" s="15"/>
      <c r="Q557" s="15"/>
      <c r="R557" s="96"/>
      <c r="T557" s="350"/>
      <c r="U557" s="350"/>
      <c r="V557" s="350"/>
    </row>
    <row r="558">
      <c r="A558" s="15"/>
      <c r="B558" s="15"/>
      <c r="C558" s="15"/>
      <c r="D558" s="15"/>
      <c r="E558" s="15"/>
      <c r="F558" s="15"/>
      <c r="G558" s="15"/>
      <c r="H558" s="15"/>
      <c r="I558" s="15"/>
      <c r="J558" s="15"/>
      <c r="K558" s="15"/>
      <c r="L558" s="15"/>
      <c r="M558" s="96"/>
      <c r="N558" s="15"/>
      <c r="O558" s="15"/>
      <c r="P558" s="15"/>
      <c r="Q558" s="15"/>
      <c r="R558" s="96"/>
      <c r="T558" s="350"/>
      <c r="U558" s="350"/>
      <c r="V558" s="350"/>
    </row>
    <row r="559">
      <c r="A559" s="15"/>
      <c r="B559" s="15"/>
      <c r="C559" s="15"/>
      <c r="D559" s="15"/>
      <c r="E559" s="15"/>
      <c r="F559" s="15"/>
      <c r="G559" s="15"/>
      <c r="H559" s="15"/>
      <c r="I559" s="15"/>
      <c r="J559" s="15"/>
      <c r="K559" s="15"/>
      <c r="L559" s="15"/>
      <c r="M559" s="96"/>
      <c r="N559" s="15"/>
      <c r="O559" s="15"/>
      <c r="P559" s="15"/>
      <c r="Q559" s="15"/>
      <c r="R559" s="96"/>
      <c r="T559" s="350"/>
      <c r="U559" s="350"/>
      <c r="V559" s="350"/>
    </row>
    <row r="560">
      <c r="A560" s="15"/>
      <c r="B560" s="15"/>
      <c r="C560" s="15"/>
      <c r="D560" s="15"/>
      <c r="E560" s="15"/>
      <c r="F560" s="15"/>
      <c r="G560" s="15"/>
      <c r="H560" s="15"/>
      <c r="I560" s="15"/>
      <c r="J560" s="15"/>
      <c r="K560" s="15"/>
      <c r="L560" s="15"/>
      <c r="M560" s="96"/>
      <c r="N560" s="15"/>
      <c r="O560" s="15"/>
      <c r="P560" s="15"/>
      <c r="Q560" s="15"/>
      <c r="R560" s="96"/>
      <c r="T560" s="350"/>
      <c r="U560" s="350"/>
      <c r="V560" s="350"/>
    </row>
    <row r="561">
      <c r="A561" s="15"/>
      <c r="B561" s="15"/>
      <c r="C561" s="15"/>
      <c r="D561" s="15"/>
      <c r="E561" s="15"/>
      <c r="F561" s="15"/>
      <c r="G561" s="15"/>
      <c r="H561" s="15"/>
      <c r="I561" s="15"/>
      <c r="J561" s="15"/>
      <c r="K561" s="15"/>
      <c r="L561" s="15"/>
      <c r="M561" s="96"/>
      <c r="N561" s="15"/>
      <c r="O561" s="15"/>
      <c r="P561" s="15"/>
      <c r="Q561" s="15"/>
      <c r="R561" s="96"/>
      <c r="T561" s="350"/>
      <c r="U561" s="350"/>
      <c r="V561" s="350"/>
    </row>
    <row r="562">
      <c r="A562" s="15"/>
      <c r="B562" s="15"/>
      <c r="C562" s="15"/>
      <c r="D562" s="15"/>
      <c r="E562" s="15"/>
      <c r="F562" s="15"/>
      <c r="G562" s="15"/>
      <c r="H562" s="15"/>
      <c r="I562" s="15"/>
      <c r="J562" s="15"/>
      <c r="K562" s="15"/>
      <c r="L562" s="15"/>
      <c r="M562" s="96"/>
      <c r="N562" s="15"/>
      <c r="O562" s="15"/>
      <c r="P562" s="15"/>
      <c r="Q562" s="15"/>
      <c r="R562" s="96"/>
      <c r="T562" s="350"/>
      <c r="U562" s="350"/>
      <c r="V562" s="350"/>
    </row>
    <row r="563">
      <c r="A563" s="15"/>
      <c r="B563" s="15"/>
      <c r="C563" s="15"/>
      <c r="D563" s="15"/>
      <c r="E563" s="15"/>
      <c r="F563" s="15"/>
      <c r="G563" s="15"/>
      <c r="H563" s="15"/>
      <c r="I563" s="15"/>
      <c r="J563" s="15"/>
      <c r="K563" s="15"/>
      <c r="L563" s="15"/>
      <c r="M563" s="96"/>
      <c r="N563" s="15"/>
      <c r="O563" s="15"/>
      <c r="P563" s="15"/>
      <c r="Q563" s="15"/>
      <c r="R563" s="96"/>
      <c r="T563" s="350"/>
      <c r="U563" s="350"/>
      <c r="V563" s="350"/>
    </row>
    <row r="564">
      <c r="A564" s="15"/>
      <c r="B564" s="15"/>
      <c r="C564" s="15"/>
      <c r="D564" s="15"/>
      <c r="E564" s="15"/>
      <c r="F564" s="15"/>
      <c r="G564" s="15"/>
      <c r="H564" s="15"/>
      <c r="I564" s="15"/>
      <c r="J564" s="15"/>
      <c r="K564" s="15"/>
      <c r="L564" s="15"/>
      <c r="M564" s="96"/>
      <c r="N564" s="15"/>
      <c r="O564" s="15"/>
      <c r="P564" s="15"/>
      <c r="Q564" s="15"/>
      <c r="R564" s="96"/>
      <c r="T564" s="350"/>
      <c r="U564" s="350"/>
      <c r="V564" s="350"/>
    </row>
    <row r="565">
      <c r="A565" s="15"/>
      <c r="B565" s="15"/>
      <c r="C565" s="15"/>
      <c r="D565" s="15"/>
      <c r="E565" s="15"/>
      <c r="F565" s="15"/>
      <c r="G565" s="15"/>
      <c r="H565" s="15"/>
      <c r="I565" s="15"/>
      <c r="J565" s="15"/>
      <c r="K565" s="15"/>
      <c r="L565" s="15"/>
      <c r="M565" s="96"/>
      <c r="N565" s="15"/>
      <c r="O565" s="15"/>
      <c r="P565" s="15"/>
      <c r="Q565" s="15"/>
      <c r="R565" s="96"/>
      <c r="T565" s="350"/>
      <c r="U565" s="350"/>
      <c r="V565" s="350"/>
    </row>
    <row r="566">
      <c r="A566" s="15"/>
      <c r="B566" s="15"/>
      <c r="C566" s="15"/>
      <c r="D566" s="15"/>
      <c r="E566" s="15"/>
      <c r="F566" s="15"/>
      <c r="G566" s="15"/>
      <c r="H566" s="15"/>
      <c r="I566" s="15"/>
      <c r="J566" s="15"/>
      <c r="K566" s="15"/>
      <c r="L566" s="15"/>
      <c r="M566" s="96"/>
      <c r="N566" s="15"/>
      <c r="O566" s="15"/>
      <c r="P566" s="15"/>
      <c r="Q566" s="15"/>
      <c r="R566" s="96"/>
      <c r="T566" s="350"/>
      <c r="U566" s="350"/>
      <c r="V566" s="350"/>
    </row>
    <row r="567">
      <c r="A567" s="15"/>
      <c r="B567" s="15"/>
      <c r="C567" s="15"/>
      <c r="D567" s="15"/>
      <c r="E567" s="15"/>
      <c r="F567" s="15"/>
      <c r="G567" s="15"/>
      <c r="H567" s="15"/>
      <c r="I567" s="15"/>
      <c r="J567" s="15"/>
      <c r="K567" s="15"/>
      <c r="L567" s="15"/>
      <c r="M567" s="96"/>
      <c r="N567" s="15"/>
      <c r="O567" s="15"/>
      <c r="P567" s="15"/>
      <c r="Q567" s="15"/>
      <c r="R567" s="96"/>
      <c r="T567" s="350"/>
      <c r="U567" s="350"/>
      <c r="V567" s="350"/>
    </row>
    <row r="568">
      <c r="A568" s="15"/>
      <c r="B568" s="15"/>
      <c r="C568" s="15"/>
      <c r="D568" s="15"/>
      <c r="E568" s="15"/>
      <c r="F568" s="15"/>
      <c r="G568" s="15"/>
      <c r="H568" s="15"/>
      <c r="I568" s="15"/>
      <c r="J568" s="15"/>
      <c r="K568" s="15"/>
      <c r="L568" s="15"/>
      <c r="M568" s="96"/>
      <c r="N568" s="15"/>
      <c r="O568" s="15"/>
      <c r="P568" s="15"/>
      <c r="Q568" s="15"/>
      <c r="R568" s="96"/>
      <c r="T568" s="350"/>
      <c r="U568" s="350"/>
      <c r="V568" s="350"/>
    </row>
    <row r="569">
      <c r="A569" s="15"/>
      <c r="B569" s="15"/>
      <c r="C569" s="15"/>
      <c r="D569" s="15"/>
      <c r="E569" s="15"/>
      <c r="F569" s="15"/>
      <c r="G569" s="15"/>
      <c r="H569" s="15"/>
      <c r="I569" s="15"/>
      <c r="J569" s="15"/>
      <c r="K569" s="15"/>
      <c r="L569" s="15"/>
      <c r="M569" s="96"/>
      <c r="N569" s="15"/>
      <c r="O569" s="15"/>
      <c r="P569" s="15"/>
      <c r="Q569" s="15"/>
      <c r="R569" s="96"/>
      <c r="T569" s="350"/>
      <c r="U569" s="350"/>
      <c r="V569" s="350"/>
    </row>
    <row r="570">
      <c r="A570" s="15"/>
      <c r="B570" s="15"/>
      <c r="C570" s="15"/>
      <c r="D570" s="15"/>
      <c r="E570" s="15"/>
      <c r="F570" s="15"/>
      <c r="G570" s="15"/>
      <c r="H570" s="15"/>
      <c r="I570" s="15"/>
      <c r="J570" s="15"/>
      <c r="K570" s="15"/>
      <c r="L570" s="15"/>
      <c r="M570" s="96"/>
      <c r="N570" s="15"/>
      <c r="O570" s="15"/>
      <c r="P570" s="15"/>
      <c r="Q570" s="15"/>
      <c r="R570" s="96"/>
      <c r="T570" s="350"/>
      <c r="U570" s="350"/>
      <c r="V570" s="350"/>
    </row>
    <row r="571">
      <c r="A571" s="15"/>
      <c r="B571" s="15"/>
      <c r="C571" s="15"/>
      <c r="D571" s="15"/>
      <c r="E571" s="15"/>
      <c r="F571" s="15"/>
      <c r="G571" s="15"/>
      <c r="H571" s="15"/>
      <c r="I571" s="15"/>
      <c r="J571" s="15"/>
      <c r="K571" s="15"/>
      <c r="L571" s="15"/>
      <c r="M571" s="96"/>
      <c r="N571" s="15"/>
      <c r="O571" s="15"/>
      <c r="P571" s="15"/>
      <c r="Q571" s="15"/>
      <c r="R571" s="96"/>
      <c r="T571" s="350"/>
      <c r="U571" s="350"/>
      <c r="V571" s="350"/>
    </row>
    <row r="572">
      <c r="A572" s="15"/>
      <c r="B572" s="15"/>
      <c r="C572" s="15"/>
      <c r="D572" s="15"/>
      <c r="E572" s="15"/>
      <c r="F572" s="15"/>
      <c r="G572" s="15"/>
      <c r="H572" s="15"/>
      <c r="I572" s="15"/>
      <c r="J572" s="15"/>
      <c r="K572" s="15"/>
      <c r="L572" s="15"/>
      <c r="M572" s="96"/>
      <c r="N572" s="15"/>
      <c r="O572" s="15"/>
      <c r="P572" s="15"/>
      <c r="Q572" s="15"/>
      <c r="R572" s="96"/>
      <c r="T572" s="350"/>
      <c r="U572" s="350"/>
      <c r="V572" s="350"/>
    </row>
    <row r="573">
      <c r="A573" s="15"/>
      <c r="B573" s="15"/>
      <c r="C573" s="15"/>
      <c r="D573" s="15"/>
      <c r="E573" s="15"/>
      <c r="F573" s="15"/>
      <c r="G573" s="15"/>
      <c r="H573" s="15"/>
      <c r="I573" s="15"/>
      <c r="J573" s="15"/>
      <c r="K573" s="15"/>
      <c r="L573" s="15"/>
      <c r="M573" s="96"/>
      <c r="N573" s="15"/>
      <c r="O573" s="15"/>
      <c r="P573" s="15"/>
      <c r="Q573" s="15"/>
      <c r="R573" s="96"/>
      <c r="T573" s="350"/>
      <c r="U573" s="350"/>
      <c r="V573" s="350"/>
    </row>
    <row r="574">
      <c r="A574" s="15"/>
      <c r="B574" s="15"/>
      <c r="C574" s="15"/>
      <c r="D574" s="15"/>
      <c r="E574" s="15"/>
      <c r="F574" s="15"/>
      <c r="G574" s="15"/>
      <c r="H574" s="15"/>
      <c r="I574" s="15"/>
      <c r="J574" s="15"/>
      <c r="K574" s="15"/>
      <c r="L574" s="15"/>
      <c r="M574" s="96"/>
      <c r="N574" s="15"/>
      <c r="O574" s="15"/>
      <c r="P574" s="15"/>
      <c r="Q574" s="15"/>
      <c r="R574" s="96"/>
      <c r="T574" s="350"/>
      <c r="U574" s="350"/>
      <c r="V574" s="350"/>
    </row>
    <row r="575">
      <c r="A575" s="15"/>
      <c r="B575" s="15"/>
      <c r="C575" s="15"/>
      <c r="D575" s="15"/>
      <c r="E575" s="15"/>
      <c r="F575" s="15"/>
      <c r="G575" s="15"/>
      <c r="H575" s="15"/>
      <c r="I575" s="15"/>
      <c r="J575" s="15"/>
      <c r="K575" s="15"/>
      <c r="L575" s="15"/>
      <c r="M575" s="96"/>
      <c r="N575" s="15"/>
      <c r="O575" s="15"/>
      <c r="P575" s="15"/>
      <c r="Q575" s="15"/>
      <c r="R575" s="96"/>
      <c r="T575" s="350"/>
      <c r="U575" s="350"/>
      <c r="V575" s="350"/>
    </row>
    <row r="576">
      <c r="A576" s="15"/>
      <c r="B576" s="15"/>
      <c r="C576" s="15"/>
      <c r="D576" s="15"/>
      <c r="E576" s="15"/>
      <c r="F576" s="15"/>
      <c r="G576" s="15"/>
      <c r="H576" s="15"/>
      <c r="I576" s="15"/>
      <c r="J576" s="15"/>
      <c r="K576" s="15"/>
      <c r="L576" s="15"/>
      <c r="M576" s="96"/>
      <c r="N576" s="15"/>
      <c r="O576" s="15"/>
      <c r="P576" s="15"/>
      <c r="Q576" s="15"/>
      <c r="R576" s="96"/>
      <c r="T576" s="350"/>
      <c r="U576" s="350"/>
      <c r="V576" s="350"/>
    </row>
    <row r="577">
      <c r="A577" s="15"/>
      <c r="B577" s="15"/>
      <c r="C577" s="15"/>
      <c r="D577" s="15"/>
      <c r="E577" s="15"/>
      <c r="F577" s="15"/>
      <c r="G577" s="15"/>
      <c r="H577" s="15"/>
      <c r="I577" s="15"/>
      <c r="J577" s="15"/>
      <c r="K577" s="15"/>
      <c r="L577" s="15"/>
      <c r="M577" s="96"/>
      <c r="N577" s="15"/>
      <c r="O577" s="15"/>
      <c r="P577" s="15"/>
      <c r="Q577" s="15"/>
      <c r="R577" s="96"/>
      <c r="T577" s="350"/>
      <c r="U577" s="350"/>
      <c r="V577" s="350"/>
    </row>
    <row r="578">
      <c r="A578" s="15"/>
      <c r="B578" s="15"/>
      <c r="C578" s="15"/>
      <c r="D578" s="15"/>
      <c r="E578" s="15"/>
      <c r="F578" s="15"/>
      <c r="G578" s="15"/>
      <c r="H578" s="15"/>
      <c r="I578" s="15"/>
      <c r="J578" s="15"/>
      <c r="K578" s="15"/>
      <c r="L578" s="15"/>
      <c r="M578" s="96"/>
      <c r="N578" s="15"/>
      <c r="O578" s="15"/>
      <c r="P578" s="15"/>
      <c r="Q578" s="15"/>
      <c r="R578" s="96"/>
      <c r="T578" s="350"/>
      <c r="U578" s="350"/>
      <c r="V578" s="350"/>
    </row>
    <row r="579">
      <c r="A579" s="15"/>
      <c r="B579" s="15"/>
      <c r="C579" s="15"/>
      <c r="D579" s="15"/>
      <c r="E579" s="15"/>
      <c r="F579" s="15"/>
      <c r="G579" s="15"/>
      <c r="H579" s="15"/>
      <c r="I579" s="15"/>
      <c r="J579" s="15"/>
      <c r="K579" s="15"/>
      <c r="L579" s="15"/>
      <c r="M579" s="96"/>
      <c r="N579" s="15"/>
      <c r="O579" s="15"/>
      <c r="P579" s="15"/>
      <c r="Q579" s="15"/>
      <c r="R579" s="96"/>
      <c r="T579" s="350"/>
      <c r="U579" s="350"/>
      <c r="V579" s="350"/>
    </row>
    <row r="580">
      <c r="A580" s="15"/>
      <c r="B580" s="15"/>
      <c r="C580" s="15"/>
      <c r="D580" s="15"/>
      <c r="E580" s="15"/>
      <c r="F580" s="15"/>
      <c r="G580" s="15"/>
      <c r="H580" s="15"/>
      <c r="I580" s="15"/>
      <c r="J580" s="15"/>
      <c r="K580" s="15"/>
      <c r="L580" s="15"/>
      <c r="M580" s="96"/>
      <c r="N580" s="15"/>
      <c r="O580" s="15"/>
      <c r="P580" s="15"/>
      <c r="Q580" s="15"/>
      <c r="R580" s="96"/>
      <c r="T580" s="350"/>
      <c r="U580" s="350"/>
      <c r="V580" s="350"/>
    </row>
    <row r="581">
      <c r="A581" s="15"/>
      <c r="B581" s="15"/>
      <c r="C581" s="15"/>
      <c r="D581" s="15"/>
      <c r="E581" s="15"/>
      <c r="F581" s="15"/>
      <c r="G581" s="15"/>
      <c r="H581" s="15"/>
      <c r="I581" s="15"/>
      <c r="J581" s="15"/>
      <c r="K581" s="15"/>
      <c r="L581" s="15"/>
      <c r="M581" s="96"/>
      <c r="N581" s="15"/>
      <c r="O581" s="15"/>
      <c r="P581" s="15"/>
      <c r="Q581" s="15"/>
      <c r="R581" s="96"/>
      <c r="T581" s="350"/>
      <c r="U581" s="350"/>
      <c r="V581" s="350"/>
    </row>
    <row r="582">
      <c r="A582" s="15"/>
      <c r="B582" s="15"/>
      <c r="C582" s="15"/>
      <c r="D582" s="15"/>
      <c r="E582" s="15"/>
      <c r="F582" s="15"/>
      <c r="G582" s="15"/>
      <c r="H582" s="15"/>
      <c r="I582" s="15"/>
      <c r="J582" s="15"/>
      <c r="K582" s="15"/>
      <c r="L582" s="15"/>
      <c r="M582" s="96"/>
      <c r="N582" s="15"/>
      <c r="O582" s="15"/>
      <c r="P582" s="15"/>
      <c r="Q582" s="15"/>
      <c r="R582" s="96"/>
      <c r="T582" s="350"/>
      <c r="U582" s="350"/>
      <c r="V582" s="350"/>
    </row>
    <row r="583">
      <c r="A583" s="15"/>
      <c r="B583" s="15"/>
      <c r="C583" s="15"/>
      <c r="D583" s="15"/>
      <c r="E583" s="15"/>
      <c r="F583" s="15"/>
      <c r="G583" s="15"/>
      <c r="H583" s="15"/>
      <c r="I583" s="15"/>
      <c r="J583" s="15"/>
      <c r="K583" s="15"/>
      <c r="L583" s="15"/>
      <c r="M583" s="96"/>
      <c r="N583" s="15"/>
      <c r="O583" s="15"/>
      <c r="P583" s="15"/>
      <c r="Q583" s="15"/>
      <c r="R583" s="96"/>
      <c r="T583" s="350"/>
      <c r="U583" s="350"/>
      <c r="V583" s="350"/>
    </row>
    <row r="584">
      <c r="A584" s="15"/>
      <c r="B584" s="15"/>
      <c r="C584" s="15"/>
      <c r="D584" s="15"/>
      <c r="E584" s="15"/>
      <c r="F584" s="15"/>
      <c r="G584" s="15"/>
      <c r="H584" s="15"/>
      <c r="I584" s="15"/>
      <c r="J584" s="15"/>
      <c r="K584" s="15"/>
      <c r="L584" s="15"/>
      <c r="M584" s="96"/>
      <c r="N584" s="15"/>
      <c r="O584" s="15"/>
      <c r="P584" s="15"/>
      <c r="Q584" s="15"/>
      <c r="R584" s="96"/>
      <c r="T584" s="350"/>
      <c r="U584" s="350"/>
      <c r="V584" s="350"/>
    </row>
    <row r="585">
      <c r="A585" s="15"/>
      <c r="B585" s="15"/>
      <c r="C585" s="15"/>
      <c r="D585" s="15"/>
      <c r="E585" s="15"/>
      <c r="F585" s="15"/>
      <c r="G585" s="15"/>
      <c r="H585" s="15"/>
      <c r="I585" s="15"/>
      <c r="J585" s="15"/>
      <c r="K585" s="15"/>
      <c r="L585" s="15"/>
      <c r="M585" s="96"/>
      <c r="N585" s="15"/>
      <c r="O585" s="15"/>
      <c r="P585" s="15"/>
      <c r="Q585" s="15"/>
      <c r="R585" s="96"/>
      <c r="T585" s="350"/>
      <c r="U585" s="350"/>
      <c r="V585" s="350"/>
    </row>
    <row r="586">
      <c r="A586" s="15"/>
      <c r="B586" s="15"/>
      <c r="C586" s="15"/>
      <c r="D586" s="15"/>
      <c r="E586" s="15"/>
      <c r="F586" s="15"/>
      <c r="G586" s="15"/>
      <c r="H586" s="15"/>
      <c r="I586" s="15"/>
      <c r="J586" s="15"/>
      <c r="K586" s="15"/>
      <c r="L586" s="15"/>
      <c r="M586" s="96"/>
      <c r="N586" s="15"/>
      <c r="O586" s="15"/>
      <c r="P586" s="15"/>
      <c r="Q586" s="15"/>
      <c r="R586" s="96"/>
      <c r="T586" s="350"/>
      <c r="U586" s="350"/>
      <c r="V586" s="350"/>
    </row>
    <row r="587">
      <c r="A587" s="15"/>
      <c r="B587" s="15"/>
      <c r="C587" s="15"/>
      <c r="D587" s="15"/>
      <c r="E587" s="15"/>
      <c r="F587" s="15"/>
      <c r="G587" s="15"/>
      <c r="H587" s="15"/>
      <c r="I587" s="15"/>
      <c r="J587" s="15"/>
      <c r="K587" s="15"/>
      <c r="L587" s="15"/>
      <c r="M587" s="96"/>
      <c r="N587" s="15"/>
      <c r="O587" s="15"/>
      <c r="P587" s="15"/>
      <c r="Q587" s="15"/>
      <c r="R587" s="96"/>
      <c r="T587" s="350"/>
      <c r="U587" s="350"/>
      <c r="V587" s="350"/>
    </row>
    <row r="588">
      <c r="A588" s="15"/>
      <c r="B588" s="15"/>
      <c r="C588" s="15"/>
      <c r="D588" s="15"/>
      <c r="E588" s="15"/>
      <c r="F588" s="15"/>
      <c r="G588" s="15"/>
      <c r="H588" s="15"/>
      <c r="I588" s="15"/>
      <c r="J588" s="15"/>
      <c r="K588" s="15"/>
      <c r="L588" s="15"/>
      <c r="M588" s="96"/>
      <c r="N588" s="15"/>
      <c r="O588" s="15"/>
      <c r="P588" s="15"/>
      <c r="Q588" s="15"/>
      <c r="R588" s="96"/>
      <c r="T588" s="350"/>
      <c r="U588" s="350"/>
      <c r="V588" s="350"/>
    </row>
    <row r="589">
      <c r="A589" s="15"/>
      <c r="B589" s="15"/>
      <c r="C589" s="15"/>
      <c r="D589" s="15"/>
      <c r="E589" s="15"/>
      <c r="F589" s="15"/>
      <c r="G589" s="15"/>
      <c r="H589" s="15"/>
      <c r="I589" s="15"/>
      <c r="J589" s="15"/>
      <c r="K589" s="15"/>
      <c r="L589" s="15"/>
      <c r="M589" s="96"/>
      <c r="N589" s="15"/>
      <c r="O589" s="15"/>
      <c r="P589" s="15"/>
      <c r="Q589" s="15"/>
      <c r="R589" s="96"/>
      <c r="T589" s="350"/>
      <c r="U589" s="350"/>
      <c r="V589" s="350"/>
    </row>
    <row r="590">
      <c r="A590" s="15"/>
      <c r="B590" s="15"/>
      <c r="C590" s="15"/>
      <c r="D590" s="15"/>
      <c r="E590" s="15"/>
      <c r="F590" s="15"/>
      <c r="G590" s="15"/>
      <c r="H590" s="15"/>
      <c r="I590" s="15"/>
      <c r="J590" s="15"/>
      <c r="K590" s="15"/>
      <c r="L590" s="15"/>
      <c r="M590" s="96"/>
      <c r="N590" s="15"/>
      <c r="O590" s="15"/>
      <c r="P590" s="15"/>
      <c r="Q590" s="15"/>
      <c r="R590" s="96"/>
      <c r="T590" s="350"/>
      <c r="U590" s="350"/>
      <c r="V590" s="350"/>
    </row>
    <row r="591">
      <c r="A591" s="15"/>
      <c r="B591" s="15"/>
      <c r="C591" s="15"/>
      <c r="D591" s="15"/>
      <c r="E591" s="15"/>
      <c r="F591" s="15"/>
      <c r="G591" s="15"/>
      <c r="H591" s="15"/>
      <c r="I591" s="15"/>
      <c r="J591" s="15"/>
      <c r="K591" s="15"/>
      <c r="L591" s="15"/>
      <c r="M591" s="96"/>
      <c r="N591" s="15"/>
      <c r="O591" s="15"/>
      <c r="P591" s="15"/>
      <c r="Q591" s="15"/>
      <c r="R591" s="96"/>
      <c r="T591" s="350"/>
      <c r="U591" s="350"/>
      <c r="V591" s="350"/>
    </row>
    <row r="592">
      <c r="A592" s="15"/>
      <c r="B592" s="15"/>
      <c r="C592" s="15"/>
      <c r="D592" s="15"/>
      <c r="E592" s="15"/>
      <c r="F592" s="15"/>
      <c r="G592" s="15"/>
      <c r="H592" s="15"/>
      <c r="I592" s="15"/>
      <c r="J592" s="15"/>
      <c r="K592" s="15"/>
      <c r="L592" s="15"/>
      <c r="M592" s="96"/>
      <c r="N592" s="15"/>
      <c r="O592" s="15"/>
      <c r="P592" s="15"/>
      <c r="Q592" s="15"/>
      <c r="R592" s="96"/>
      <c r="T592" s="350"/>
      <c r="U592" s="350"/>
      <c r="V592" s="350"/>
    </row>
    <row r="593">
      <c r="A593" s="15"/>
      <c r="B593" s="15"/>
      <c r="C593" s="15"/>
      <c r="D593" s="15"/>
      <c r="E593" s="15"/>
      <c r="F593" s="15"/>
      <c r="G593" s="15"/>
      <c r="H593" s="15"/>
      <c r="I593" s="15"/>
      <c r="J593" s="15"/>
      <c r="K593" s="15"/>
      <c r="L593" s="15"/>
      <c r="M593" s="96"/>
      <c r="N593" s="15"/>
      <c r="O593" s="15"/>
      <c r="P593" s="15"/>
      <c r="Q593" s="15"/>
      <c r="R593" s="96"/>
      <c r="T593" s="350"/>
      <c r="U593" s="350"/>
      <c r="V593" s="350"/>
    </row>
    <row r="594">
      <c r="A594" s="15"/>
      <c r="B594" s="15"/>
      <c r="C594" s="15"/>
      <c r="D594" s="15"/>
      <c r="E594" s="15"/>
      <c r="F594" s="15"/>
      <c r="G594" s="15"/>
      <c r="H594" s="15"/>
      <c r="I594" s="15"/>
      <c r="J594" s="15"/>
      <c r="K594" s="15"/>
      <c r="L594" s="15"/>
      <c r="M594" s="96"/>
      <c r="N594" s="15"/>
      <c r="O594" s="15"/>
      <c r="P594" s="15"/>
      <c r="Q594" s="15"/>
      <c r="R594" s="96"/>
      <c r="T594" s="350"/>
      <c r="U594" s="350"/>
      <c r="V594" s="350"/>
    </row>
    <row r="595">
      <c r="A595" s="15"/>
      <c r="B595" s="15"/>
      <c r="C595" s="15"/>
      <c r="D595" s="15"/>
      <c r="E595" s="15"/>
      <c r="F595" s="15"/>
      <c r="G595" s="15"/>
      <c r="H595" s="15"/>
      <c r="I595" s="15"/>
      <c r="J595" s="15"/>
      <c r="K595" s="15"/>
      <c r="L595" s="15"/>
      <c r="M595" s="96"/>
      <c r="N595" s="15"/>
      <c r="O595" s="15"/>
      <c r="P595" s="15"/>
      <c r="Q595" s="15"/>
      <c r="R595" s="96"/>
      <c r="T595" s="350"/>
      <c r="U595" s="350"/>
      <c r="V595" s="350"/>
    </row>
    <row r="596">
      <c r="A596" s="15"/>
      <c r="B596" s="15"/>
      <c r="C596" s="15"/>
      <c r="D596" s="15"/>
      <c r="E596" s="15"/>
      <c r="F596" s="15"/>
      <c r="G596" s="15"/>
      <c r="H596" s="15"/>
      <c r="I596" s="15"/>
      <c r="J596" s="15"/>
      <c r="K596" s="15"/>
      <c r="L596" s="15"/>
      <c r="M596" s="96"/>
      <c r="N596" s="15"/>
      <c r="O596" s="15"/>
      <c r="P596" s="15"/>
      <c r="Q596" s="15"/>
      <c r="R596" s="96"/>
      <c r="T596" s="350"/>
      <c r="U596" s="350"/>
      <c r="V596" s="350"/>
    </row>
    <row r="597">
      <c r="A597" s="15"/>
      <c r="B597" s="15"/>
      <c r="C597" s="15"/>
      <c r="D597" s="15"/>
      <c r="E597" s="15"/>
      <c r="F597" s="15"/>
      <c r="G597" s="15"/>
      <c r="H597" s="15"/>
      <c r="I597" s="15"/>
      <c r="J597" s="15"/>
      <c r="K597" s="15"/>
      <c r="L597" s="15"/>
      <c r="M597" s="96"/>
      <c r="N597" s="15"/>
      <c r="O597" s="15"/>
      <c r="P597" s="15"/>
      <c r="Q597" s="15"/>
      <c r="R597" s="96"/>
      <c r="T597" s="350"/>
      <c r="U597" s="350"/>
      <c r="V597" s="350"/>
    </row>
    <row r="598">
      <c r="A598" s="15"/>
      <c r="B598" s="15"/>
      <c r="C598" s="15"/>
      <c r="D598" s="15"/>
      <c r="E598" s="15"/>
      <c r="F598" s="15"/>
      <c r="G598" s="15"/>
      <c r="H598" s="15"/>
      <c r="I598" s="15"/>
      <c r="J598" s="15"/>
      <c r="K598" s="15"/>
      <c r="L598" s="15"/>
      <c r="M598" s="96"/>
      <c r="N598" s="15"/>
      <c r="O598" s="15"/>
      <c r="P598" s="15"/>
      <c r="Q598" s="15"/>
      <c r="R598" s="96"/>
      <c r="T598" s="350"/>
      <c r="U598" s="350"/>
      <c r="V598" s="350"/>
    </row>
    <row r="599">
      <c r="A599" s="15"/>
      <c r="B599" s="15"/>
      <c r="C599" s="15"/>
      <c r="D599" s="15"/>
      <c r="E599" s="15"/>
      <c r="F599" s="15"/>
      <c r="G599" s="15"/>
      <c r="H599" s="15"/>
      <c r="I599" s="15"/>
      <c r="J599" s="15"/>
      <c r="K599" s="15"/>
      <c r="L599" s="15"/>
      <c r="M599" s="96"/>
      <c r="N599" s="15"/>
      <c r="O599" s="15"/>
      <c r="P599" s="15"/>
      <c r="Q599" s="15"/>
      <c r="R599" s="96"/>
      <c r="T599" s="350"/>
      <c r="U599" s="350"/>
      <c r="V599" s="350"/>
    </row>
    <row r="600">
      <c r="A600" s="15"/>
      <c r="B600" s="15"/>
      <c r="C600" s="15"/>
      <c r="D600" s="15"/>
      <c r="E600" s="15"/>
      <c r="F600" s="15"/>
      <c r="G600" s="15"/>
      <c r="H600" s="15"/>
      <c r="I600" s="15"/>
      <c r="J600" s="15"/>
      <c r="K600" s="15"/>
      <c r="L600" s="15"/>
      <c r="M600" s="96"/>
      <c r="N600" s="15"/>
      <c r="O600" s="15"/>
      <c r="P600" s="15"/>
      <c r="Q600" s="15"/>
      <c r="R600" s="96"/>
      <c r="T600" s="350"/>
      <c r="U600" s="350"/>
      <c r="V600" s="350"/>
    </row>
    <row r="601">
      <c r="A601" s="15"/>
      <c r="B601" s="15"/>
      <c r="C601" s="15"/>
      <c r="D601" s="15"/>
      <c r="E601" s="15"/>
      <c r="F601" s="15"/>
      <c r="G601" s="15"/>
      <c r="H601" s="15"/>
      <c r="I601" s="15"/>
      <c r="J601" s="15"/>
      <c r="K601" s="15"/>
      <c r="L601" s="15"/>
      <c r="M601" s="96"/>
      <c r="N601" s="15"/>
      <c r="O601" s="15"/>
      <c r="P601" s="15"/>
      <c r="Q601" s="15"/>
      <c r="R601" s="96"/>
      <c r="T601" s="350"/>
      <c r="U601" s="350"/>
      <c r="V601" s="350"/>
    </row>
    <row r="602">
      <c r="A602" s="15"/>
      <c r="B602" s="15"/>
      <c r="C602" s="15"/>
      <c r="D602" s="15"/>
      <c r="E602" s="15"/>
      <c r="F602" s="15"/>
      <c r="G602" s="15"/>
      <c r="H602" s="15"/>
      <c r="I602" s="15"/>
      <c r="J602" s="15"/>
      <c r="K602" s="15"/>
      <c r="L602" s="15"/>
      <c r="M602" s="96"/>
      <c r="N602" s="15"/>
      <c r="O602" s="15"/>
      <c r="P602" s="15"/>
      <c r="Q602" s="15"/>
      <c r="R602" s="96"/>
      <c r="T602" s="350"/>
      <c r="U602" s="350"/>
      <c r="V602" s="350"/>
    </row>
    <row r="603">
      <c r="A603" s="15"/>
      <c r="B603" s="15"/>
      <c r="C603" s="15"/>
      <c r="D603" s="15"/>
      <c r="E603" s="15"/>
      <c r="F603" s="15"/>
      <c r="G603" s="15"/>
      <c r="H603" s="15"/>
      <c r="I603" s="15"/>
      <c r="J603" s="15"/>
      <c r="K603" s="15"/>
      <c r="L603" s="15"/>
      <c r="M603" s="96"/>
      <c r="N603" s="15"/>
      <c r="O603" s="15"/>
      <c r="P603" s="15"/>
      <c r="Q603" s="15"/>
      <c r="R603" s="96"/>
      <c r="T603" s="350"/>
      <c r="U603" s="350"/>
      <c r="V603" s="350"/>
    </row>
    <row r="604">
      <c r="A604" s="15"/>
      <c r="B604" s="15"/>
      <c r="C604" s="15"/>
      <c r="D604" s="15"/>
      <c r="E604" s="15"/>
      <c r="F604" s="15"/>
      <c r="G604" s="15"/>
      <c r="H604" s="15"/>
      <c r="I604" s="15"/>
      <c r="J604" s="15"/>
      <c r="K604" s="15"/>
      <c r="L604" s="15"/>
      <c r="M604" s="96"/>
      <c r="N604" s="15"/>
      <c r="O604" s="15"/>
      <c r="P604" s="15"/>
      <c r="Q604" s="15"/>
      <c r="R604" s="96"/>
      <c r="T604" s="350"/>
      <c r="U604" s="350"/>
      <c r="V604" s="350"/>
    </row>
    <row r="605">
      <c r="A605" s="15"/>
      <c r="B605" s="15"/>
      <c r="C605" s="15"/>
      <c r="D605" s="15"/>
      <c r="E605" s="15"/>
      <c r="F605" s="15"/>
      <c r="G605" s="15"/>
      <c r="H605" s="15"/>
      <c r="I605" s="15"/>
      <c r="J605" s="15"/>
      <c r="K605" s="15"/>
      <c r="L605" s="15"/>
      <c r="M605" s="96"/>
      <c r="N605" s="15"/>
      <c r="O605" s="15"/>
      <c r="P605" s="15"/>
      <c r="Q605" s="15"/>
      <c r="R605" s="96"/>
      <c r="T605" s="350"/>
      <c r="U605" s="350"/>
      <c r="V605" s="350"/>
    </row>
    <row r="606">
      <c r="A606" s="15"/>
      <c r="B606" s="15"/>
      <c r="C606" s="15"/>
      <c r="D606" s="15"/>
      <c r="E606" s="15"/>
      <c r="F606" s="15"/>
      <c r="G606" s="15"/>
      <c r="H606" s="15"/>
      <c r="I606" s="15"/>
      <c r="J606" s="15"/>
      <c r="K606" s="15"/>
      <c r="L606" s="15"/>
      <c r="M606" s="96"/>
      <c r="N606" s="15"/>
      <c r="O606" s="15"/>
      <c r="P606" s="15"/>
      <c r="Q606" s="15"/>
      <c r="R606" s="96"/>
      <c r="T606" s="350"/>
      <c r="U606" s="350"/>
      <c r="V606" s="350"/>
    </row>
    <row r="607">
      <c r="A607" s="15"/>
      <c r="B607" s="15"/>
      <c r="C607" s="15"/>
      <c r="D607" s="15"/>
      <c r="E607" s="15"/>
      <c r="F607" s="15"/>
      <c r="G607" s="15"/>
      <c r="H607" s="15"/>
      <c r="I607" s="15"/>
      <c r="J607" s="15"/>
      <c r="K607" s="15"/>
      <c r="L607" s="15"/>
      <c r="M607" s="96"/>
      <c r="N607" s="15"/>
      <c r="O607" s="15"/>
      <c r="P607" s="15"/>
      <c r="Q607" s="15"/>
      <c r="R607" s="96"/>
      <c r="T607" s="350"/>
      <c r="U607" s="350"/>
      <c r="V607" s="350"/>
    </row>
    <row r="608">
      <c r="A608" s="15"/>
      <c r="B608" s="15"/>
      <c r="C608" s="15"/>
      <c r="D608" s="15"/>
      <c r="E608" s="15"/>
      <c r="F608" s="15"/>
      <c r="G608" s="15"/>
      <c r="H608" s="15"/>
      <c r="I608" s="15"/>
      <c r="J608" s="15"/>
      <c r="K608" s="15"/>
      <c r="L608" s="15"/>
      <c r="M608" s="96"/>
      <c r="N608" s="15"/>
      <c r="O608" s="15"/>
      <c r="P608" s="15"/>
      <c r="Q608" s="15"/>
      <c r="R608" s="96"/>
      <c r="T608" s="350"/>
      <c r="U608" s="350"/>
      <c r="V608" s="350"/>
    </row>
    <row r="609">
      <c r="A609" s="15"/>
      <c r="B609" s="15"/>
      <c r="C609" s="15"/>
      <c r="D609" s="15"/>
      <c r="E609" s="15"/>
      <c r="F609" s="15"/>
      <c r="G609" s="15"/>
      <c r="H609" s="15"/>
      <c r="I609" s="15"/>
      <c r="J609" s="15"/>
      <c r="K609" s="15"/>
      <c r="L609" s="15"/>
      <c r="M609" s="96"/>
      <c r="N609" s="15"/>
      <c r="O609" s="15"/>
      <c r="P609" s="15"/>
      <c r="Q609" s="15"/>
      <c r="R609" s="96"/>
      <c r="T609" s="350"/>
      <c r="U609" s="350"/>
      <c r="V609" s="350"/>
    </row>
    <row r="610">
      <c r="A610" s="15"/>
      <c r="B610" s="15"/>
      <c r="C610" s="15"/>
      <c r="D610" s="15"/>
      <c r="E610" s="15"/>
      <c r="F610" s="15"/>
      <c r="G610" s="15"/>
      <c r="H610" s="15"/>
      <c r="I610" s="15"/>
      <c r="J610" s="15"/>
      <c r="K610" s="15"/>
      <c r="L610" s="15"/>
      <c r="M610" s="96"/>
      <c r="N610" s="15"/>
      <c r="O610" s="15"/>
      <c r="P610" s="15"/>
      <c r="Q610" s="15"/>
      <c r="R610" s="96"/>
      <c r="T610" s="350"/>
      <c r="U610" s="350"/>
      <c r="V610" s="350"/>
    </row>
    <row r="611">
      <c r="A611" s="15"/>
      <c r="B611" s="15"/>
      <c r="C611" s="15"/>
      <c r="D611" s="15"/>
      <c r="E611" s="15"/>
      <c r="F611" s="15"/>
      <c r="G611" s="15"/>
      <c r="H611" s="15"/>
      <c r="I611" s="15"/>
      <c r="J611" s="15"/>
      <c r="K611" s="15"/>
      <c r="L611" s="15"/>
      <c r="M611" s="96"/>
      <c r="N611" s="15"/>
      <c r="O611" s="15"/>
      <c r="P611" s="15"/>
      <c r="Q611" s="15"/>
      <c r="R611" s="96"/>
      <c r="T611" s="350"/>
      <c r="U611" s="350"/>
      <c r="V611" s="350"/>
    </row>
    <row r="612">
      <c r="A612" s="15"/>
      <c r="B612" s="15"/>
      <c r="C612" s="15"/>
      <c r="D612" s="15"/>
      <c r="E612" s="15"/>
      <c r="F612" s="15"/>
      <c r="G612" s="15"/>
      <c r="H612" s="15"/>
      <c r="I612" s="15"/>
      <c r="J612" s="15"/>
      <c r="K612" s="15"/>
      <c r="L612" s="15"/>
      <c r="M612" s="96"/>
      <c r="N612" s="15"/>
      <c r="O612" s="15"/>
      <c r="P612" s="15"/>
      <c r="Q612" s="15"/>
      <c r="R612" s="96"/>
      <c r="T612" s="350"/>
      <c r="U612" s="350"/>
      <c r="V612" s="350"/>
    </row>
    <row r="613">
      <c r="A613" s="15"/>
      <c r="B613" s="15"/>
      <c r="C613" s="15"/>
      <c r="D613" s="15"/>
      <c r="E613" s="15"/>
      <c r="F613" s="15"/>
      <c r="G613" s="15"/>
      <c r="H613" s="15"/>
      <c r="I613" s="15"/>
      <c r="J613" s="15"/>
      <c r="K613" s="15"/>
      <c r="L613" s="15"/>
      <c r="M613" s="96"/>
      <c r="N613" s="15"/>
      <c r="O613" s="15"/>
      <c r="P613" s="15"/>
      <c r="Q613" s="15"/>
      <c r="R613" s="96"/>
      <c r="T613" s="350"/>
      <c r="U613" s="350"/>
      <c r="V613" s="350"/>
    </row>
    <row r="614">
      <c r="A614" s="15"/>
      <c r="B614" s="15"/>
      <c r="C614" s="15"/>
      <c r="D614" s="15"/>
      <c r="E614" s="15"/>
      <c r="F614" s="15"/>
      <c r="G614" s="15"/>
      <c r="H614" s="15"/>
      <c r="I614" s="15"/>
      <c r="J614" s="15"/>
      <c r="K614" s="15"/>
      <c r="L614" s="15"/>
      <c r="M614" s="96"/>
      <c r="N614" s="15"/>
      <c r="O614" s="15"/>
      <c r="P614" s="15"/>
      <c r="Q614" s="15"/>
      <c r="R614" s="96"/>
      <c r="T614" s="350"/>
      <c r="U614" s="350"/>
      <c r="V614" s="350"/>
    </row>
    <row r="615">
      <c r="A615" s="15"/>
      <c r="B615" s="15"/>
      <c r="C615" s="15"/>
      <c r="D615" s="15"/>
      <c r="E615" s="15"/>
      <c r="F615" s="15"/>
      <c r="G615" s="15"/>
      <c r="H615" s="15"/>
      <c r="I615" s="15"/>
      <c r="J615" s="15"/>
      <c r="K615" s="15"/>
      <c r="L615" s="15"/>
      <c r="M615" s="96"/>
      <c r="N615" s="15"/>
      <c r="O615" s="15"/>
      <c r="P615" s="15"/>
      <c r="Q615" s="15"/>
      <c r="R615" s="96"/>
      <c r="T615" s="350"/>
      <c r="U615" s="350"/>
      <c r="V615" s="350"/>
    </row>
    <row r="616">
      <c r="A616" s="15"/>
      <c r="B616" s="15"/>
      <c r="C616" s="15"/>
      <c r="D616" s="15"/>
      <c r="E616" s="15"/>
      <c r="F616" s="15"/>
      <c r="G616" s="15"/>
      <c r="H616" s="15"/>
      <c r="I616" s="15"/>
      <c r="J616" s="15"/>
      <c r="K616" s="15"/>
      <c r="L616" s="15"/>
      <c r="M616" s="96"/>
      <c r="N616" s="15"/>
      <c r="O616" s="15"/>
      <c r="P616" s="15"/>
      <c r="Q616" s="15"/>
      <c r="R616" s="96"/>
      <c r="T616" s="350"/>
      <c r="U616" s="350"/>
      <c r="V616" s="350"/>
    </row>
    <row r="617">
      <c r="A617" s="15"/>
      <c r="B617" s="15"/>
      <c r="C617" s="15"/>
      <c r="D617" s="15"/>
      <c r="E617" s="15"/>
      <c r="F617" s="15"/>
      <c r="G617" s="15"/>
      <c r="H617" s="15"/>
      <c r="I617" s="15"/>
      <c r="J617" s="15"/>
      <c r="K617" s="15"/>
      <c r="L617" s="15"/>
      <c r="M617" s="96"/>
      <c r="N617" s="15"/>
      <c r="O617" s="15"/>
      <c r="P617" s="15"/>
      <c r="Q617" s="15"/>
      <c r="R617" s="96"/>
      <c r="T617" s="350"/>
      <c r="U617" s="350"/>
      <c r="V617" s="350"/>
    </row>
    <row r="618">
      <c r="A618" s="15"/>
      <c r="B618" s="15"/>
      <c r="C618" s="15"/>
      <c r="D618" s="15"/>
      <c r="E618" s="15"/>
      <c r="F618" s="15"/>
      <c r="G618" s="15"/>
      <c r="H618" s="15"/>
      <c r="I618" s="15"/>
      <c r="J618" s="15"/>
      <c r="K618" s="15"/>
      <c r="L618" s="15"/>
      <c r="M618" s="96"/>
      <c r="N618" s="15"/>
      <c r="O618" s="15"/>
      <c r="P618" s="15"/>
      <c r="Q618" s="15"/>
      <c r="R618" s="96"/>
      <c r="T618" s="350"/>
      <c r="U618" s="350"/>
      <c r="V618" s="350"/>
    </row>
    <row r="619">
      <c r="A619" s="15"/>
      <c r="B619" s="15"/>
      <c r="C619" s="15"/>
      <c r="D619" s="15"/>
      <c r="E619" s="15"/>
      <c r="F619" s="15"/>
      <c r="G619" s="15"/>
      <c r="H619" s="15"/>
      <c r="I619" s="15"/>
      <c r="J619" s="15"/>
      <c r="K619" s="15"/>
      <c r="L619" s="15"/>
      <c r="M619" s="96"/>
      <c r="N619" s="15"/>
      <c r="O619" s="15"/>
      <c r="P619" s="15"/>
      <c r="Q619" s="15"/>
      <c r="R619" s="96"/>
      <c r="T619" s="350"/>
      <c r="U619" s="350"/>
      <c r="V619" s="350"/>
    </row>
    <row r="620">
      <c r="A620" s="15"/>
      <c r="B620" s="15"/>
      <c r="C620" s="15"/>
      <c r="D620" s="15"/>
      <c r="E620" s="15"/>
      <c r="F620" s="15"/>
      <c r="G620" s="15"/>
      <c r="H620" s="15"/>
      <c r="I620" s="15"/>
      <c r="J620" s="15"/>
      <c r="K620" s="15"/>
      <c r="L620" s="15"/>
      <c r="M620" s="96"/>
      <c r="N620" s="15"/>
      <c r="O620" s="15"/>
      <c r="P620" s="15"/>
      <c r="Q620" s="15"/>
      <c r="R620" s="96"/>
      <c r="T620" s="350"/>
      <c r="U620" s="350"/>
      <c r="V620" s="350"/>
    </row>
    <row r="621">
      <c r="A621" s="15"/>
      <c r="B621" s="15"/>
      <c r="C621" s="15"/>
      <c r="D621" s="15"/>
      <c r="E621" s="15"/>
      <c r="F621" s="15"/>
      <c r="G621" s="15"/>
      <c r="H621" s="15"/>
      <c r="I621" s="15"/>
      <c r="J621" s="15"/>
      <c r="K621" s="15"/>
      <c r="L621" s="15"/>
      <c r="M621" s="96"/>
      <c r="N621" s="15"/>
      <c r="O621" s="15"/>
      <c r="P621" s="15"/>
      <c r="Q621" s="15"/>
      <c r="R621" s="96"/>
      <c r="T621" s="350"/>
      <c r="U621" s="350"/>
      <c r="V621" s="350"/>
    </row>
    <row r="622">
      <c r="A622" s="15"/>
      <c r="B622" s="15"/>
      <c r="C622" s="15"/>
      <c r="D622" s="15"/>
      <c r="E622" s="15"/>
      <c r="F622" s="15"/>
      <c r="G622" s="15"/>
      <c r="H622" s="15"/>
      <c r="I622" s="15"/>
      <c r="J622" s="15"/>
      <c r="K622" s="15"/>
      <c r="L622" s="15"/>
      <c r="M622" s="96"/>
      <c r="N622" s="15"/>
      <c r="O622" s="15"/>
      <c r="P622" s="15"/>
      <c r="Q622" s="15"/>
      <c r="R622" s="96"/>
      <c r="T622" s="350"/>
      <c r="U622" s="350"/>
      <c r="V622" s="350"/>
    </row>
    <row r="623">
      <c r="A623" s="15"/>
      <c r="B623" s="15"/>
      <c r="C623" s="15"/>
      <c r="D623" s="15"/>
      <c r="E623" s="15"/>
      <c r="F623" s="15"/>
      <c r="G623" s="15"/>
      <c r="H623" s="15"/>
      <c r="I623" s="15"/>
      <c r="J623" s="15"/>
      <c r="K623" s="15"/>
      <c r="L623" s="15"/>
      <c r="M623" s="96"/>
      <c r="N623" s="15"/>
      <c r="O623" s="15"/>
      <c r="P623" s="15"/>
      <c r="Q623" s="15"/>
      <c r="R623" s="96"/>
      <c r="T623" s="350"/>
      <c r="U623" s="350"/>
      <c r="V623" s="350"/>
    </row>
    <row r="624">
      <c r="A624" s="15"/>
      <c r="B624" s="15"/>
      <c r="C624" s="15"/>
      <c r="D624" s="15"/>
      <c r="E624" s="15"/>
      <c r="F624" s="15"/>
      <c r="G624" s="15"/>
      <c r="H624" s="15"/>
      <c r="I624" s="15"/>
      <c r="J624" s="15"/>
      <c r="K624" s="15"/>
      <c r="L624" s="15"/>
      <c r="M624" s="96"/>
      <c r="N624" s="15"/>
      <c r="O624" s="15"/>
      <c r="P624" s="15"/>
      <c r="Q624" s="15"/>
      <c r="R624" s="96"/>
      <c r="T624" s="350"/>
      <c r="U624" s="350"/>
      <c r="V624" s="350"/>
    </row>
    <row r="625">
      <c r="A625" s="15"/>
      <c r="B625" s="15"/>
      <c r="C625" s="15"/>
      <c r="D625" s="15"/>
      <c r="E625" s="15"/>
      <c r="F625" s="15"/>
      <c r="G625" s="15"/>
      <c r="H625" s="15"/>
      <c r="I625" s="15"/>
      <c r="J625" s="15"/>
      <c r="K625" s="15"/>
      <c r="L625" s="15"/>
      <c r="M625" s="96"/>
      <c r="N625" s="15"/>
      <c r="O625" s="15"/>
      <c r="P625" s="15"/>
      <c r="Q625" s="15"/>
      <c r="R625" s="96"/>
      <c r="T625" s="350"/>
      <c r="U625" s="350"/>
      <c r="V625" s="350"/>
    </row>
    <row r="626">
      <c r="A626" s="15"/>
      <c r="B626" s="15"/>
      <c r="C626" s="15"/>
      <c r="D626" s="15"/>
      <c r="E626" s="15"/>
      <c r="F626" s="15"/>
      <c r="G626" s="15"/>
      <c r="H626" s="15"/>
      <c r="I626" s="15"/>
      <c r="J626" s="15"/>
      <c r="K626" s="15"/>
      <c r="L626" s="15"/>
      <c r="M626" s="96"/>
      <c r="N626" s="15"/>
      <c r="O626" s="15"/>
      <c r="P626" s="15"/>
      <c r="Q626" s="15"/>
      <c r="R626" s="96"/>
      <c r="T626" s="350"/>
      <c r="U626" s="350"/>
      <c r="V626" s="350"/>
    </row>
    <row r="627">
      <c r="A627" s="15"/>
      <c r="B627" s="15"/>
      <c r="C627" s="15"/>
      <c r="D627" s="15"/>
      <c r="E627" s="15"/>
      <c r="F627" s="15"/>
      <c r="G627" s="15"/>
      <c r="H627" s="15"/>
      <c r="I627" s="15"/>
      <c r="J627" s="15"/>
      <c r="K627" s="15"/>
      <c r="L627" s="15"/>
      <c r="M627" s="96"/>
      <c r="N627" s="15"/>
      <c r="O627" s="15"/>
      <c r="P627" s="15"/>
      <c r="Q627" s="15"/>
      <c r="R627" s="96"/>
      <c r="T627" s="350"/>
      <c r="U627" s="350"/>
      <c r="V627" s="350"/>
    </row>
    <row r="628">
      <c r="A628" s="15"/>
      <c r="B628" s="15"/>
      <c r="C628" s="15"/>
      <c r="D628" s="15"/>
      <c r="E628" s="15"/>
      <c r="F628" s="15"/>
      <c r="G628" s="15"/>
      <c r="H628" s="15"/>
      <c r="I628" s="15"/>
      <c r="J628" s="15"/>
      <c r="K628" s="15"/>
      <c r="L628" s="15"/>
      <c r="M628" s="96"/>
      <c r="N628" s="15"/>
      <c r="O628" s="15"/>
      <c r="P628" s="15"/>
      <c r="Q628" s="15"/>
      <c r="R628" s="96"/>
      <c r="T628" s="350"/>
      <c r="U628" s="350"/>
      <c r="V628" s="350"/>
    </row>
    <row r="629">
      <c r="A629" s="15"/>
      <c r="B629" s="15"/>
      <c r="C629" s="15"/>
      <c r="D629" s="15"/>
      <c r="E629" s="15"/>
      <c r="F629" s="15"/>
      <c r="G629" s="15"/>
      <c r="H629" s="15"/>
      <c r="I629" s="15"/>
      <c r="J629" s="15"/>
      <c r="K629" s="15"/>
      <c r="L629" s="15"/>
      <c r="M629" s="96"/>
      <c r="N629" s="15"/>
      <c r="O629" s="15"/>
      <c r="P629" s="15"/>
      <c r="Q629" s="15"/>
      <c r="R629" s="96"/>
      <c r="T629" s="350"/>
      <c r="U629" s="350"/>
      <c r="V629" s="350"/>
    </row>
    <row r="630">
      <c r="A630" s="15"/>
      <c r="B630" s="15"/>
      <c r="C630" s="15"/>
      <c r="D630" s="15"/>
      <c r="E630" s="15"/>
      <c r="F630" s="15"/>
      <c r="G630" s="15"/>
      <c r="H630" s="15"/>
      <c r="I630" s="15"/>
      <c r="J630" s="15"/>
      <c r="K630" s="15"/>
      <c r="L630" s="15"/>
      <c r="M630" s="96"/>
      <c r="N630" s="15"/>
      <c r="O630" s="15"/>
      <c r="P630" s="15"/>
      <c r="Q630" s="15"/>
      <c r="R630" s="96"/>
      <c r="T630" s="350"/>
      <c r="U630" s="350"/>
      <c r="V630" s="350"/>
    </row>
    <row r="631">
      <c r="A631" s="15"/>
      <c r="B631" s="15"/>
      <c r="C631" s="15"/>
      <c r="D631" s="15"/>
      <c r="E631" s="15"/>
      <c r="F631" s="15"/>
      <c r="G631" s="15"/>
      <c r="H631" s="15"/>
      <c r="I631" s="15"/>
      <c r="J631" s="15"/>
      <c r="K631" s="15"/>
      <c r="L631" s="15"/>
      <c r="M631" s="96"/>
      <c r="N631" s="15"/>
      <c r="O631" s="15"/>
      <c r="P631" s="15"/>
      <c r="Q631" s="15"/>
      <c r="R631" s="96"/>
      <c r="T631" s="350"/>
      <c r="U631" s="350"/>
      <c r="V631" s="350"/>
    </row>
    <row r="632">
      <c r="A632" s="15"/>
      <c r="B632" s="15"/>
      <c r="C632" s="15"/>
      <c r="D632" s="15"/>
      <c r="E632" s="15"/>
      <c r="F632" s="15"/>
      <c r="G632" s="15"/>
      <c r="H632" s="15"/>
      <c r="I632" s="15"/>
      <c r="J632" s="15"/>
      <c r="K632" s="15"/>
      <c r="L632" s="15"/>
      <c r="M632" s="96"/>
      <c r="N632" s="15"/>
      <c r="O632" s="15"/>
      <c r="P632" s="15"/>
      <c r="Q632" s="15"/>
      <c r="R632" s="96"/>
      <c r="T632" s="350"/>
      <c r="U632" s="350"/>
      <c r="V632" s="350"/>
    </row>
    <row r="633">
      <c r="A633" s="15"/>
      <c r="B633" s="15"/>
      <c r="C633" s="15"/>
      <c r="D633" s="15"/>
      <c r="E633" s="15"/>
      <c r="F633" s="15"/>
      <c r="G633" s="15"/>
      <c r="H633" s="15"/>
      <c r="I633" s="15"/>
      <c r="J633" s="15"/>
      <c r="K633" s="15"/>
      <c r="L633" s="15"/>
      <c r="M633" s="96"/>
      <c r="N633" s="15"/>
      <c r="O633" s="15"/>
      <c r="P633" s="15"/>
      <c r="Q633" s="15"/>
      <c r="R633" s="96"/>
      <c r="T633" s="350"/>
      <c r="U633" s="350"/>
      <c r="V633" s="350"/>
    </row>
    <row r="634">
      <c r="A634" s="15"/>
      <c r="B634" s="15"/>
      <c r="C634" s="15"/>
      <c r="D634" s="15"/>
      <c r="E634" s="15"/>
      <c r="F634" s="15"/>
      <c r="G634" s="15"/>
      <c r="H634" s="15"/>
      <c r="I634" s="15"/>
      <c r="J634" s="15"/>
      <c r="K634" s="15"/>
      <c r="L634" s="15"/>
      <c r="M634" s="96"/>
      <c r="N634" s="15"/>
      <c r="O634" s="15"/>
      <c r="P634" s="15"/>
      <c r="Q634" s="15"/>
      <c r="R634" s="96"/>
      <c r="T634" s="350"/>
      <c r="U634" s="350"/>
      <c r="V634" s="350"/>
    </row>
    <row r="635">
      <c r="A635" s="15"/>
      <c r="B635" s="15"/>
      <c r="C635" s="15"/>
      <c r="D635" s="15"/>
      <c r="E635" s="15"/>
      <c r="F635" s="15"/>
      <c r="G635" s="15"/>
      <c r="H635" s="15"/>
      <c r="I635" s="15"/>
      <c r="J635" s="15"/>
      <c r="K635" s="15"/>
      <c r="L635" s="15"/>
      <c r="M635" s="96"/>
      <c r="N635" s="15"/>
      <c r="O635" s="15"/>
      <c r="P635" s="15"/>
      <c r="Q635" s="15"/>
      <c r="R635" s="96"/>
      <c r="T635" s="350"/>
      <c r="U635" s="350"/>
      <c r="V635" s="350"/>
    </row>
    <row r="636">
      <c r="A636" s="15"/>
      <c r="B636" s="15"/>
      <c r="C636" s="15"/>
      <c r="D636" s="15"/>
      <c r="E636" s="15"/>
      <c r="F636" s="15"/>
      <c r="G636" s="15"/>
      <c r="H636" s="15"/>
      <c r="I636" s="15"/>
      <c r="J636" s="15"/>
      <c r="K636" s="15"/>
      <c r="L636" s="15"/>
      <c r="M636" s="96"/>
      <c r="N636" s="15"/>
      <c r="O636" s="15"/>
      <c r="P636" s="15"/>
      <c r="Q636" s="15"/>
      <c r="R636" s="96"/>
      <c r="T636" s="350"/>
      <c r="U636" s="350"/>
      <c r="V636" s="350"/>
    </row>
    <row r="637">
      <c r="A637" s="15"/>
      <c r="B637" s="15"/>
      <c r="C637" s="15"/>
      <c r="D637" s="15"/>
      <c r="E637" s="15"/>
      <c r="F637" s="15"/>
      <c r="G637" s="15"/>
      <c r="H637" s="15"/>
      <c r="I637" s="15"/>
      <c r="J637" s="15"/>
      <c r="K637" s="15"/>
      <c r="L637" s="15"/>
      <c r="M637" s="96"/>
      <c r="N637" s="15"/>
      <c r="O637" s="15"/>
      <c r="P637" s="15"/>
      <c r="Q637" s="15"/>
      <c r="R637" s="96"/>
      <c r="T637" s="350"/>
      <c r="U637" s="350"/>
      <c r="V637" s="350"/>
    </row>
    <row r="638">
      <c r="A638" s="15"/>
      <c r="B638" s="15"/>
      <c r="C638" s="15"/>
      <c r="D638" s="15"/>
      <c r="E638" s="15"/>
      <c r="F638" s="15"/>
      <c r="G638" s="15"/>
      <c r="H638" s="15"/>
      <c r="I638" s="15"/>
      <c r="J638" s="15"/>
      <c r="K638" s="15"/>
      <c r="L638" s="15"/>
      <c r="M638" s="96"/>
      <c r="N638" s="15"/>
      <c r="O638" s="15"/>
      <c r="P638" s="15"/>
      <c r="Q638" s="15"/>
      <c r="R638" s="96"/>
      <c r="T638" s="350"/>
      <c r="U638" s="350"/>
      <c r="V638" s="350"/>
    </row>
    <row r="639">
      <c r="A639" s="15"/>
      <c r="B639" s="15"/>
      <c r="C639" s="15"/>
      <c r="D639" s="15"/>
      <c r="E639" s="15"/>
      <c r="F639" s="15"/>
      <c r="G639" s="15"/>
      <c r="H639" s="15"/>
      <c r="I639" s="15"/>
      <c r="J639" s="15"/>
      <c r="K639" s="15"/>
      <c r="L639" s="15"/>
      <c r="M639" s="96"/>
      <c r="N639" s="15"/>
      <c r="O639" s="15"/>
      <c r="P639" s="15"/>
      <c r="Q639" s="15"/>
      <c r="R639" s="96"/>
      <c r="T639" s="350"/>
      <c r="U639" s="350"/>
      <c r="V639" s="350"/>
    </row>
    <row r="640">
      <c r="A640" s="15"/>
      <c r="B640" s="15"/>
      <c r="C640" s="15"/>
      <c r="D640" s="15"/>
      <c r="E640" s="15"/>
      <c r="F640" s="15"/>
      <c r="G640" s="15"/>
      <c r="H640" s="15"/>
      <c r="I640" s="15"/>
      <c r="J640" s="15"/>
      <c r="K640" s="15"/>
      <c r="L640" s="15"/>
      <c r="M640" s="96"/>
      <c r="N640" s="15"/>
      <c r="O640" s="15"/>
      <c r="P640" s="15"/>
      <c r="Q640" s="15"/>
      <c r="R640" s="96"/>
      <c r="T640" s="350"/>
      <c r="U640" s="350"/>
      <c r="V640" s="350"/>
    </row>
    <row r="641">
      <c r="A641" s="15"/>
      <c r="B641" s="15"/>
      <c r="C641" s="15"/>
      <c r="D641" s="15"/>
      <c r="E641" s="15"/>
      <c r="F641" s="15"/>
      <c r="G641" s="15"/>
      <c r="H641" s="15"/>
      <c r="I641" s="15"/>
      <c r="J641" s="15"/>
      <c r="K641" s="15"/>
      <c r="L641" s="15"/>
      <c r="M641" s="96"/>
      <c r="N641" s="15"/>
      <c r="O641" s="15"/>
      <c r="P641" s="15"/>
      <c r="Q641" s="15"/>
      <c r="R641" s="96"/>
      <c r="T641" s="350"/>
      <c r="U641" s="350"/>
      <c r="V641" s="350"/>
    </row>
    <row r="642">
      <c r="A642" s="15"/>
      <c r="B642" s="15"/>
      <c r="C642" s="15"/>
      <c r="D642" s="15"/>
      <c r="E642" s="15"/>
      <c r="F642" s="15"/>
      <c r="G642" s="15"/>
      <c r="H642" s="15"/>
      <c r="I642" s="15"/>
      <c r="J642" s="15"/>
      <c r="K642" s="15"/>
      <c r="L642" s="15"/>
      <c r="M642" s="96"/>
      <c r="N642" s="15"/>
      <c r="O642" s="15"/>
      <c r="P642" s="15"/>
      <c r="Q642" s="15"/>
      <c r="R642" s="96"/>
      <c r="T642" s="350"/>
      <c r="U642" s="350"/>
      <c r="V642" s="350"/>
    </row>
    <row r="643">
      <c r="A643" s="15"/>
      <c r="B643" s="15"/>
      <c r="C643" s="15"/>
      <c r="D643" s="15"/>
      <c r="E643" s="15"/>
      <c r="F643" s="15"/>
      <c r="G643" s="15"/>
      <c r="H643" s="15"/>
      <c r="I643" s="15"/>
      <c r="J643" s="15"/>
      <c r="K643" s="15"/>
      <c r="L643" s="15"/>
      <c r="M643" s="96"/>
      <c r="N643" s="15"/>
      <c r="O643" s="15"/>
      <c r="P643" s="15"/>
      <c r="Q643" s="15"/>
      <c r="R643" s="96"/>
      <c r="T643" s="350"/>
      <c r="U643" s="350"/>
      <c r="V643" s="350"/>
    </row>
    <row r="644">
      <c r="A644" s="15"/>
      <c r="B644" s="15"/>
      <c r="C644" s="15"/>
      <c r="D644" s="15"/>
      <c r="E644" s="15"/>
      <c r="F644" s="15"/>
      <c r="G644" s="15"/>
      <c r="H644" s="15"/>
      <c r="I644" s="15"/>
      <c r="J644" s="15"/>
      <c r="K644" s="15"/>
      <c r="L644" s="15"/>
      <c r="M644" s="96"/>
      <c r="N644" s="15"/>
      <c r="O644" s="15"/>
      <c r="P644" s="15"/>
      <c r="Q644" s="15"/>
      <c r="R644" s="96"/>
      <c r="T644" s="350"/>
      <c r="U644" s="350"/>
      <c r="V644" s="350"/>
    </row>
    <row r="645">
      <c r="A645" s="15"/>
      <c r="B645" s="15"/>
      <c r="C645" s="15"/>
      <c r="D645" s="15"/>
      <c r="E645" s="15"/>
      <c r="F645" s="15"/>
      <c r="G645" s="15"/>
      <c r="H645" s="15"/>
      <c r="I645" s="15"/>
      <c r="J645" s="15"/>
      <c r="K645" s="15"/>
      <c r="L645" s="15"/>
      <c r="M645" s="96"/>
      <c r="N645" s="15"/>
      <c r="O645" s="15"/>
      <c r="P645" s="15"/>
      <c r="Q645" s="15"/>
      <c r="R645" s="96"/>
      <c r="T645" s="350"/>
      <c r="U645" s="350"/>
      <c r="V645" s="350"/>
    </row>
    <row r="646">
      <c r="A646" s="15"/>
      <c r="B646" s="15"/>
      <c r="C646" s="15"/>
      <c r="D646" s="15"/>
      <c r="E646" s="15"/>
      <c r="F646" s="15"/>
      <c r="G646" s="15"/>
      <c r="H646" s="15"/>
      <c r="I646" s="15"/>
      <c r="J646" s="15"/>
      <c r="K646" s="15"/>
      <c r="L646" s="15"/>
      <c r="M646" s="96"/>
      <c r="N646" s="15"/>
      <c r="O646" s="15"/>
      <c r="P646" s="15"/>
      <c r="Q646" s="15"/>
      <c r="R646" s="96"/>
      <c r="T646" s="350"/>
      <c r="U646" s="350"/>
      <c r="V646" s="350"/>
    </row>
    <row r="647">
      <c r="A647" s="15"/>
      <c r="B647" s="15"/>
      <c r="C647" s="15"/>
      <c r="D647" s="15"/>
      <c r="E647" s="15"/>
      <c r="F647" s="15"/>
      <c r="G647" s="15"/>
      <c r="H647" s="15"/>
      <c r="I647" s="15"/>
      <c r="J647" s="15"/>
      <c r="K647" s="15"/>
      <c r="L647" s="15"/>
      <c r="M647" s="96"/>
      <c r="N647" s="15"/>
      <c r="O647" s="15"/>
      <c r="P647" s="15"/>
      <c r="Q647" s="15"/>
      <c r="R647" s="96"/>
      <c r="T647" s="350"/>
      <c r="U647" s="350"/>
      <c r="V647" s="350"/>
    </row>
    <row r="648">
      <c r="A648" s="15"/>
      <c r="B648" s="15"/>
      <c r="C648" s="15"/>
      <c r="D648" s="15"/>
      <c r="E648" s="15"/>
      <c r="F648" s="15"/>
      <c r="G648" s="15"/>
      <c r="H648" s="15"/>
      <c r="I648" s="15"/>
      <c r="J648" s="15"/>
      <c r="K648" s="15"/>
      <c r="L648" s="15"/>
      <c r="M648" s="96"/>
      <c r="N648" s="15"/>
      <c r="O648" s="15"/>
      <c r="P648" s="15"/>
      <c r="Q648" s="15"/>
      <c r="R648" s="96"/>
      <c r="T648" s="350"/>
      <c r="U648" s="350"/>
      <c r="V648" s="350"/>
    </row>
    <row r="649">
      <c r="A649" s="15"/>
      <c r="B649" s="15"/>
      <c r="C649" s="15"/>
      <c r="D649" s="15"/>
      <c r="E649" s="15"/>
      <c r="F649" s="15"/>
      <c r="G649" s="15"/>
      <c r="H649" s="15"/>
      <c r="I649" s="15"/>
      <c r="J649" s="15"/>
      <c r="K649" s="15"/>
      <c r="L649" s="15"/>
      <c r="M649" s="96"/>
      <c r="N649" s="15"/>
      <c r="O649" s="15"/>
      <c r="P649" s="15"/>
      <c r="Q649" s="15"/>
      <c r="R649" s="96"/>
      <c r="T649" s="350"/>
      <c r="U649" s="350"/>
      <c r="V649" s="350"/>
    </row>
    <row r="650">
      <c r="A650" s="15"/>
      <c r="B650" s="15"/>
      <c r="C650" s="15"/>
      <c r="D650" s="15"/>
      <c r="E650" s="15"/>
      <c r="F650" s="15"/>
      <c r="G650" s="15"/>
      <c r="H650" s="15"/>
      <c r="I650" s="15"/>
      <c r="J650" s="15"/>
      <c r="K650" s="15"/>
      <c r="L650" s="15"/>
      <c r="M650" s="96"/>
      <c r="N650" s="15"/>
      <c r="O650" s="15"/>
      <c r="P650" s="15"/>
      <c r="Q650" s="15"/>
      <c r="R650" s="96"/>
      <c r="T650" s="350"/>
      <c r="U650" s="350"/>
      <c r="V650" s="350"/>
    </row>
    <row r="651">
      <c r="A651" s="15"/>
      <c r="B651" s="15"/>
      <c r="C651" s="15"/>
      <c r="D651" s="15"/>
      <c r="E651" s="15"/>
      <c r="F651" s="15"/>
      <c r="G651" s="15"/>
      <c r="H651" s="15"/>
      <c r="I651" s="15"/>
      <c r="J651" s="15"/>
      <c r="K651" s="15"/>
      <c r="L651" s="15"/>
      <c r="M651" s="96"/>
      <c r="N651" s="15"/>
      <c r="O651" s="15"/>
      <c r="P651" s="15"/>
      <c r="Q651" s="15"/>
      <c r="R651" s="96"/>
      <c r="T651" s="350"/>
      <c r="U651" s="350"/>
      <c r="V651" s="350"/>
    </row>
    <row r="652">
      <c r="A652" s="15"/>
      <c r="B652" s="15"/>
      <c r="C652" s="15"/>
      <c r="D652" s="15"/>
      <c r="E652" s="15"/>
      <c r="F652" s="15"/>
      <c r="G652" s="15"/>
      <c r="H652" s="15"/>
      <c r="I652" s="15"/>
      <c r="J652" s="15"/>
      <c r="K652" s="15"/>
      <c r="L652" s="15"/>
      <c r="M652" s="96"/>
      <c r="N652" s="15"/>
      <c r="O652" s="15"/>
      <c r="P652" s="15"/>
      <c r="Q652" s="15"/>
      <c r="R652" s="96"/>
      <c r="T652" s="350"/>
      <c r="U652" s="350"/>
      <c r="V652" s="350"/>
    </row>
    <row r="653">
      <c r="A653" s="15"/>
      <c r="B653" s="15"/>
      <c r="C653" s="15"/>
      <c r="D653" s="15"/>
      <c r="E653" s="15"/>
      <c r="F653" s="15"/>
      <c r="G653" s="15"/>
      <c r="H653" s="15"/>
      <c r="I653" s="15"/>
      <c r="J653" s="15"/>
      <c r="K653" s="15"/>
      <c r="L653" s="15"/>
      <c r="M653" s="96"/>
      <c r="N653" s="15"/>
      <c r="O653" s="15"/>
      <c r="P653" s="15"/>
      <c r="Q653" s="15"/>
      <c r="R653" s="96"/>
      <c r="T653" s="350"/>
      <c r="U653" s="350"/>
      <c r="V653" s="350"/>
    </row>
    <row r="654">
      <c r="A654" s="15"/>
      <c r="B654" s="15"/>
      <c r="C654" s="15"/>
      <c r="D654" s="15"/>
      <c r="E654" s="15"/>
      <c r="F654" s="15"/>
      <c r="G654" s="15"/>
      <c r="H654" s="15"/>
      <c r="I654" s="15"/>
      <c r="J654" s="15"/>
      <c r="K654" s="15"/>
      <c r="L654" s="15"/>
      <c r="M654" s="96"/>
      <c r="N654" s="15"/>
      <c r="O654" s="15"/>
      <c r="P654" s="15"/>
      <c r="Q654" s="15"/>
      <c r="R654" s="96"/>
      <c r="T654" s="350"/>
      <c r="U654" s="350"/>
      <c r="V654" s="350"/>
    </row>
    <row r="655">
      <c r="A655" s="15"/>
      <c r="B655" s="15"/>
      <c r="C655" s="15"/>
      <c r="D655" s="15"/>
      <c r="E655" s="15"/>
      <c r="F655" s="15"/>
      <c r="G655" s="15"/>
      <c r="H655" s="15"/>
      <c r="I655" s="15"/>
      <c r="J655" s="15"/>
      <c r="K655" s="15"/>
      <c r="L655" s="15"/>
      <c r="M655" s="96"/>
      <c r="N655" s="15"/>
      <c r="O655" s="15"/>
      <c r="P655" s="15"/>
      <c r="Q655" s="15"/>
      <c r="R655" s="96"/>
      <c r="T655" s="350"/>
      <c r="U655" s="350"/>
      <c r="V655" s="350"/>
    </row>
    <row r="656">
      <c r="A656" s="15"/>
      <c r="B656" s="15"/>
      <c r="C656" s="15"/>
      <c r="D656" s="15"/>
      <c r="E656" s="15"/>
      <c r="F656" s="15"/>
      <c r="G656" s="15"/>
      <c r="H656" s="15"/>
      <c r="I656" s="15"/>
      <c r="J656" s="15"/>
      <c r="K656" s="15"/>
      <c r="L656" s="15"/>
      <c r="M656" s="96"/>
      <c r="N656" s="15"/>
      <c r="O656" s="15"/>
      <c r="P656" s="15"/>
      <c r="Q656" s="15"/>
      <c r="R656" s="96"/>
      <c r="T656" s="350"/>
      <c r="U656" s="350"/>
      <c r="V656" s="350"/>
    </row>
    <row r="657">
      <c r="A657" s="15"/>
      <c r="B657" s="15"/>
      <c r="C657" s="15"/>
      <c r="D657" s="15"/>
      <c r="E657" s="15"/>
      <c r="F657" s="15"/>
      <c r="G657" s="15"/>
      <c r="H657" s="15"/>
      <c r="I657" s="15"/>
      <c r="J657" s="15"/>
      <c r="K657" s="15"/>
      <c r="L657" s="15"/>
      <c r="M657" s="96"/>
      <c r="N657" s="15"/>
      <c r="O657" s="15"/>
      <c r="P657" s="15"/>
      <c r="Q657" s="15"/>
      <c r="R657" s="96"/>
      <c r="T657" s="350"/>
      <c r="U657" s="350"/>
      <c r="V657" s="350"/>
    </row>
    <row r="658">
      <c r="A658" s="15"/>
      <c r="B658" s="15"/>
      <c r="C658" s="15"/>
      <c r="D658" s="15"/>
      <c r="E658" s="15"/>
      <c r="F658" s="15"/>
      <c r="G658" s="15"/>
      <c r="H658" s="15"/>
      <c r="I658" s="15"/>
      <c r="J658" s="15"/>
      <c r="K658" s="15"/>
      <c r="L658" s="15"/>
      <c r="M658" s="96"/>
      <c r="N658" s="15"/>
      <c r="O658" s="15"/>
      <c r="P658" s="15"/>
      <c r="Q658" s="15"/>
      <c r="R658" s="96"/>
      <c r="T658" s="350"/>
      <c r="U658" s="350"/>
      <c r="V658" s="350"/>
    </row>
    <row r="659">
      <c r="A659" s="15"/>
      <c r="B659" s="15"/>
      <c r="C659" s="15"/>
      <c r="D659" s="15"/>
      <c r="E659" s="15"/>
      <c r="F659" s="15"/>
      <c r="G659" s="15"/>
      <c r="H659" s="15"/>
      <c r="I659" s="15"/>
      <c r="J659" s="15"/>
      <c r="K659" s="15"/>
      <c r="L659" s="15"/>
      <c r="M659" s="96"/>
      <c r="N659" s="15"/>
      <c r="O659" s="15"/>
      <c r="P659" s="15"/>
      <c r="Q659" s="15"/>
      <c r="R659" s="96"/>
      <c r="T659" s="350"/>
      <c r="U659" s="350"/>
      <c r="V659" s="350"/>
    </row>
    <row r="660">
      <c r="A660" s="15"/>
      <c r="B660" s="15"/>
      <c r="C660" s="15"/>
      <c r="D660" s="15"/>
      <c r="E660" s="15"/>
      <c r="F660" s="15"/>
      <c r="G660" s="15"/>
      <c r="H660" s="15"/>
      <c r="I660" s="15"/>
      <c r="J660" s="15"/>
      <c r="K660" s="15"/>
      <c r="L660" s="15"/>
      <c r="M660" s="96"/>
      <c r="N660" s="15"/>
      <c r="O660" s="15"/>
      <c r="P660" s="15"/>
      <c r="Q660" s="15"/>
      <c r="R660" s="96"/>
      <c r="T660" s="350"/>
      <c r="U660" s="350"/>
      <c r="V660" s="350"/>
    </row>
    <row r="661">
      <c r="A661" s="15"/>
      <c r="B661" s="15"/>
      <c r="C661" s="15"/>
      <c r="D661" s="15"/>
      <c r="E661" s="15"/>
      <c r="F661" s="15"/>
      <c r="G661" s="15"/>
      <c r="H661" s="15"/>
      <c r="I661" s="15"/>
      <c r="J661" s="15"/>
      <c r="K661" s="15"/>
      <c r="L661" s="15"/>
      <c r="M661" s="96"/>
      <c r="N661" s="15"/>
      <c r="O661" s="15"/>
      <c r="P661" s="15"/>
      <c r="Q661" s="15"/>
      <c r="R661" s="96"/>
      <c r="T661" s="350"/>
      <c r="U661" s="350"/>
      <c r="V661" s="350"/>
    </row>
    <row r="662">
      <c r="A662" s="15"/>
      <c r="B662" s="15"/>
      <c r="C662" s="15"/>
      <c r="D662" s="15"/>
      <c r="E662" s="15"/>
      <c r="F662" s="15"/>
      <c r="G662" s="15"/>
      <c r="H662" s="15"/>
      <c r="I662" s="15"/>
      <c r="J662" s="15"/>
      <c r="K662" s="15"/>
      <c r="L662" s="15"/>
      <c r="M662" s="96"/>
      <c r="N662" s="15"/>
      <c r="O662" s="15"/>
      <c r="P662" s="15"/>
      <c r="Q662" s="15"/>
      <c r="R662" s="96"/>
      <c r="T662" s="350"/>
      <c r="U662" s="350"/>
      <c r="V662" s="350"/>
    </row>
    <row r="663">
      <c r="A663" s="15"/>
      <c r="B663" s="15"/>
      <c r="C663" s="15"/>
      <c r="D663" s="15"/>
      <c r="E663" s="15"/>
      <c r="F663" s="15"/>
      <c r="G663" s="15"/>
      <c r="H663" s="15"/>
      <c r="I663" s="15"/>
      <c r="J663" s="15"/>
      <c r="K663" s="15"/>
      <c r="L663" s="15"/>
      <c r="M663" s="96"/>
      <c r="N663" s="15"/>
      <c r="O663" s="15"/>
      <c r="P663" s="15"/>
      <c r="Q663" s="15"/>
      <c r="R663" s="96"/>
      <c r="T663" s="350"/>
      <c r="U663" s="350"/>
      <c r="V663" s="350"/>
    </row>
    <row r="664">
      <c r="A664" s="15"/>
      <c r="B664" s="15"/>
      <c r="C664" s="15"/>
      <c r="D664" s="15"/>
      <c r="E664" s="15"/>
      <c r="F664" s="15"/>
      <c r="G664" s="15"/>
      <c r="H664" s="15"/>
      <c r="I664" s="15"/>
      <c r="J664" s="15"/>
      <c r="K664" s="15"/>
      <c r="L664" s="15"/>
      <c r="M664" s="96"/>
      <c r="N664" s="15"/>
      <c r="O664" s="15"/>
      <c r="P664" s="15"/>
      <c r="Q664" s="15"/>
      <c r="R664" s="96"/>
      <c r="T664" s="350"/>
      <c r="U664" s="350"/>
      <c r="V664" s="350"/>
    </row>
    <row r="665">
      <c r="A665" s="15"/>
      <c r="B665" s="15"/>
      <c r="C665" s="15"/>
      <c r="D665" s="15"/>
      <c r="E665" s="15"/>
      <c r="F665" s="15"/>
      <c r="G665" s="15"/>
      <c r="H665" s="15"/>
      <c r="I665" s="15"/>
      <c r="J665" s="15"/>
      <c r="K665" s="15"/>
      <c r="L665" s="15"/>
      <c r="M665" s="96"/>
      <c r="N665" s="15"/>
      <c r="O665" s="15"/>
      <c r="P665" s="15"/>
      <c r="Q665" s="15"/>
      <c r="R665" s="96"/>
      <c r="T665" s="350"/>
      <c r="U665" s="350"/>
      <c r="V665" s="350"/>
    </row>
    <row r="666">
      <c r="A666" s="15"/>
      <c r="B666" s="15"/>
      <c r="C666" s="15"/>
      <c r="D666" s="15"/>
      <c r="E666" s="15"/>
      <c r="F666" s="15"/>
      <c r="G666" s="15"/>
      <c r="H666" s="15"/>
      <c r="I666" s="15"/>
      <c r="J666" s="15"/>
      <c r="K666" s="15"/>
      <c r="L666" s="15"/>
      <c r="M666" s="96"/>
      <c r="N666" s="15"/>
      <c r="O666" s="15"/>
      <c r="P666" s="15"/>
      <c r="Q666" s="15"/>
      <c r="R666" s="96"/>
      <c r="T666" s="350"/>
      <c r="U666" s="350"/>
      <c r="V666" s="350"/>
    </row>
    <row r="667">
      <c r="A667" s="15"/>
      <c r="B667" s="15"/>
      <c r="C667" s="15"/>
      <c r="D667" s="15"/>
      <c r="E667" s="15"/>
      <c r="F667" s="15"/>
      <c r="G667" s="15"/>
      <c r="H667" s="15"/>
      <c r="I667" s="15"/>
      <c r="J667" s="15"/>
      <c r="K667" s="15"/>
      <c r="L667" s="15"/>
      <c r="M667" s="96"/>
      <c r="N667" s="15"/>
      <c r="O667" s="15"/>
      <c r="P667" s="15"/>
      <c r="Q667" s="15"/>
      <c r="R667" s="96"/>
      <c r="T667" s="350"/>
      <c r="U667" s="350"/>
      <c r="V667" s="350"/>
    </row>
    <row r="668">
      <c r="A668" s="15"/>
      <c r="B668" s="15"/>
      <c r="C668" s="15"/>
      <c r="D668" s="15"/>
      <c r="E668" s="15"/>
      <c r="F668" s="15"/>
      <c r="G668" s="15"/>
      <c r="H668" s="15"/>
      <c r="I668" s="15"/>
      <c r="J668" s="15"/>
      <c r="K668" s="15"/>
      <c r="L668" s="15"/>
      <c r="M668" s="96"/>
      <c r="N668" s="15"/>
      <c r="O668" s="15"/>
      <c r="P668" s="15"/>
      <c r="Q668" s="15"/>
      <c r="R668" s="96"/>
      <c r="T668" s="350"/>
      <c r="U668" s="350"/>
      <c r="V668" s="350"/>
    </row>
    <row r="669">
      <c r="A669" s="15"/>
      <c r="B669" s="15"/>
      <c r="C669" s="15"/>
      <c r="D669" s="15"/>
      <c r="E669" s="15"/>
      <c r="F669" s="15"/>
      <c r="G669" s="15"/>
      <c r="H669" s="15"/>
      <c r="I669" s="15"/>
      <c r="J669" s="15"/>
      <c r="K669" s="15"/>
      <c r="L669" s="15"/>
      <c r="M669" s="96"/>
      <c r="N669" s="15"/>
      <c r="O669" s="15"/>
      <c r="P669" s="15"/>
      <c r="Q669" s="15"/>
      <c r="R669" s="96"/>
      <c r="T669" s="350"/>
      <c r="U669" s="350"/>
      <c r="V669" s="350"/>
    </row>
    <row r="670">
      <c r="A670" s="15"/>
      <c r="B670" s="15"/>
      <c r="C670" s="15"/>
      <c r="D670" s="15"/>
      <c r="E670" s="15"/>
      <c r="F670" s="15"/>
      <c r="G670" s="15"/>
      <c r="H670" s="15"/>
      <c r="I670" s="15"/>
      <c r="J670" s="15"/>
      <c r="K670" s="15"/>
      <c r="L670" s="15"/>
      <c r="M670" s="96"/>
      <c r="N670" s="15"/>
      <c r="O670" s="15"/>
      <c r="P670" s="15"/>
      <c r="Q670" s="15"/>
      <c r="R670" s="96"/>
      <c r="T670" s="350"/>
      <c r="U670" s="350"/>
      <c r="V670" s="350"/>
    </row>
    <row r="671">
      <c r="A671" s="15"/>
      <c r="B671" s="15"/>
      <c r="C671" s="15"/>
      <c r="D671" s="15"/>
      <c r="E671" s="15"/>
      <c r="F671" s="15"/>
      <c r="G671" s="15"/>
      <c r="H671" s="15"/>
      <c r="I671" s="15"/>
      <c r="J671" s="15"/>
      <c r="K671" s="15"/>
      <c r="L671" s="15"/>
      <c r="M671" s="96"/>
      <c r="N671" s="15"/>
      <c r="O671" s="15"/>
      <c r="P671" s="15"/>
      <c r="Q671" s="15"/>
      <c r="R671" s="96"/>
      <c r="T671" s="350"/>
      <c r="U671" s="350"/>
      <c r="V671" s="350"/>
    </row>
    <row r="672">
      <c r="A672" s="15"/>
      <c r="B672" s="15"/>
      <c r="C672" s="15"/>
      <c r="D672" s="15"/>
      <c r="E672" s="15"/>
      <c r="F672" s="15"/>
      <c r="G672" s="15"/>
      <c r="H672" s="15"/>
      <c r="I672" s="15"/>
      <c r="J672" s="15"/>
      <c r="K672" s="15"/>
      <c r="L672" s="15"/>
      <c r="M672" s="96"/>
      <c r="N672" s="15"/>
      <c r="O672" s="15"/>
      <c r="P672" s="15"/>
      <c r="Q672" s="15"/>
      <c r="R672" s="96"/>
      <c r="T672" s="350"/>
      <c r="U672" s="350"/>
      <c r="V672" s="350"/>
    </row>
    <row r="673">
      <c r="A673" s="15"/>
      <c r="B673" s="15"/>
      <c r="C673" s="15"/>
      <c r="D673" s="15"/>
      <c r="E673" s="15"/>
      <c r="F673" s="15"/>
      <c r="G673" s="15"/>
      <c r="H673" s="15"/>
      <c r="I673" s="15"/>
      <c r="J673" s="15"/>
      <c r="K673" s="15"/>
      <c r="L673" s="15"/>
      <c r="M673" s="96"/>
      <c r="N673" s="15"/>
      <c r="O673" s="15"/>
      <c r="P673" s="15"/>
      <c r="Q673" s="15"/>
      <c r="R673" s="96"/>
      <c r="T673" s="350"/>
      <c r="U673" s="350"/>
      <c r="V673" s="350"/>
    </row>
    <row r="674">
      <c r="A674" s="15"/>
      <c r="B674" s="15"/>
      <c r="C674" s="15"/>
      <c r="D674" s="15"/>
      <c r="E674" s="15"/>
      <c r="F674" s="15"/>
      <c r="G674" s="15"/>
      <c r="H674" s="15"/>
      <c r="I674" s="15"/>
      <c r="J674" s="15"/>
      <c r="K674" s="15"/>
      <c r="L674" s="15"/>
      <c r="M674" s="96"/>
      <c r="N674" s="15"/>
      <c r="O674" s="15"/>
      <c r="P674" s="15"/>
      <c r="Q674" s="15"/>
      <c r="R674" s="96"/>
      <c r="T674" s="350"/>
      <c r="U674" s="350"/>
      <c r="V674" s="350"/>
    </row>
    <row r="675">
      <c r="A675" s="15"/>
      <c r="B675" s="15"/>
      <c r="C675" s="15"/>
      <c r="D675" s="15"/>
      <c r="E675" s="15"/>
      <c r="F675" s="15"/>
      <c r="G675" s="15"/>
      <c r="H675" s="15"/>
      <c r="I675" s="15"/>
      <c r="J675" s="15"/>
      <c r="K675" s="15"/>
      <c r="L675" s="15"/>
      <c r="M675" s="96"/>
      <c r="N675" s="15"/>
      <c r="O675" s="15"/>
      <c r="P675" s="15"/>
      <c r="Q675" s="15"/>
      <c r="R675" s="96"/>
      <c r="T675" s="350"/>
      <c r="U675" s="350"/>
      <c r="V675" s="350"/>
    </row>
    <row r="676">
      <c r="A676" s="15"/>
      <c r="B676" s="15"/>
      <c r="C676" s="15"/>
      <c r="D676" s="15"/>
      <c r="E676" s="15"/>
      <c r="F676" s="15"/>
      <c r="G676" s="15"/>
      <c r="H676" s="15"/>
      <c r="I676" s="15"/>
      <c r="J676" s="15"/>
      <c r="K676" s="15"/>
      <c r="L676" s="15"/>
      <c r="M676" s="96"/>
      <c r="N676" s="15"/>
      <c r="O676" s="15"/>
      <c r="P676" s="15"/>
      <c r="Q676" s="15"/>
      <c r="R676" s="96"/>
      <c r="T676" s="350"/>
      <c r="U676" s="350"/>
      <c r="V676" s="350"/>
    </row>
    <row r="677">
      <c r="A677" s="15"/>
      <c r="B677" s="15"/>
      <c r="C677" s="15"/>
      <c r="D677" s="15"/>
      <c r="E677" s="15"/>
      <c r="F677" s="15"/>
      <c r="G677" s="15"/>
      <c r="H677" s="15"/>
      <c r="I677" s="15"/>
      <c r="J677" s="15"/>
      <c r="K677" s="15"/>
      <c r="L677" s="15"/>
      <c r="M677" s="96"/>
      <c r="N677" s="15"/>
      <c r="O677" s="15"/>
      <c r="P677" s="15"/>
      <c r="Q677" s="15"/>
      <c r="R677" s="96"/>
      <c r="T677" s="350"/>
      <c r="U677" s="350"/>
      <c r="V677" s="350"/>
    </row>
    <row r="678">
      <c r="A678" s="15"/>
      <c r="B678" s="15"/>
      <c r="C678" s="15"/>
      <c r="D678" s="15"/>
      <c r="E678" s="15"/>
      <c r="F678" s="15"/>
      <c r="G678" s="15"/>
      <c r="H678" s="15"/>
      <c r="I678" s="15"/>
      <c r="J678" s="15"/>
      <c r="K678" s="15"/>
      <c r="L678" s="15"/>
      <c r="M678" s="96"/>
      <c r="N678" s="15"/>
      <c r="O678" s="15"/>
      <c r="P678" s="15"/>
      <c r="Q678" s="15"/>
      <c r="R678" s="96"/>
      <c r="T678" s="350"/>
      <c r="U678" s="350"/>
      <c r="V678" s="350"/>
    </row>
    <row r="679">
      <c r="A679" s="15"/>
      <c r="B679" s="15"/>
      <c r="C679" s="15"/>
      <c r="D679" s="15"/>
      <c r="E679" s="15"/>
      <c r="F679" s="15"/>
      <c r="G679" s="15"/>
      <c r="H679" s="15"/>
      <c r="I679" s="15"/>
      <c r="J679" s="15"/>
      <c r="K679" s="15"/>
      <c r="L679" s="15"/>
      <c r="M679" s="96"/>
      <c r="N679" s="15"/>
      <c r="O679" s="15"/>
      <c r="P679" s="15"/>
      <c r="Q679" s="15"/>
      <c r="R679" s="96"/>
      <c r="T679" s="350"/>
      <c r="U679" s="350"/>
      <c r="V679" s="350"/>
    </row>
    <row r="680">
      <c r="A680" s="15"/>
      <c r="B680" s="15"/>
      <c r="C680" s="15"/>
      <c r="D680" s="15"/>
      <c r="E680" s="15"/>
      <c r="F680" s="15"/>
      <c r="G680" s="15"/>
      <c r="H680" s="15"/>
      <c r="I680" s="15"/>
      <c r="J680" s="15"/>
      <c r="K680" s="15"/>
      <c r="L680" s="15"/>
      <c r="M680" s="96"/>
      <c r="N680" s="15"/>
      <c r="O680" s="15"/>
      <c r="P680" s="15"/>
      <c r="Q680" s="15"/>
      <c r="R680" s="96"/>
      <c r="T680" s="350"/>
      <c r="U680" s="350"/>
      <c r="V680" s="350"/>
    </row>
    <row r="681">
      <c r="A681" s="15"/>
      <c r="B681" s="15"/>
      <c r="C681" s="15"/>
      <c r="D681" s="15"/>
      <c r="E681" s="15"/>
      <c r="F681" s="15"/>
      <c r="G681" s="15"/>
      <c r="H681" s="15"/>
      <c r="I681" s="15"/>
      <c r="J681" s="15"/>
      <c r="K681" s="15"/>
      <c r="L681" s="15"/>
      <c r="M681" s="96"/>
      <c r="N681" s="15"/>
      <c r="O681" s="15"/>
      <c r="P681" s="15"/>
      <c r="Q681" s="15"/>
      <c r="R681" s="96"/>
      <c r="T681" s="350"/>
      <c r="U681" s="350"/>
      <c r="V681" s="350"/>
    </row>
    <row r="682">
      <c r="A682" s="15"/>
      <c r="B682" s="15"/>
      <c r="C682" s="15"/>
      <c r="D682" s="15"/>
      <c r="E682" s="15"/>
      <c r="F682" s="15"/>
      <c r="G682" s="15"/>
      <c r="H682" s="15"/>
      <c r="I682" s="15"/>
      <c r="J682" s="15"/>
      <c r="K682" s="15"/>
      <c r="L682" s="15"/>
      <c r="M682" s="96"/>
      <c r="N682" s="15"/>
      <c r="O682" s="15"/>
      <c r="P682" s="15"/>
      <c r="Q682" s="15"/>
      <c r="R682" s="96"/>
      <c r="T682" s="350"/>
      <c r="U682" s="350"/>
      <c r="V682" s="350"/>
    </row>
    <row r="683">
      <c r="A683" s="15"/>
      <c r="B683" s="15"/>
      <c r="C683" s="15"/>
      <c r="D683" s="15"/>
      <c r="E683" s="15"/>
      <c r="F683" s="15"/>
      <c r="G683" s="15"/>
      <c r="H683" s="15"/>
      <c r="I683" s="15"/>
      <c r="J683" s="15"/>
      <c r="K683" s="15"/>
      <c r="L683" s="15"/>
      <c r="M683" s="96"/>
      <c r="N683" s="15"/>
      <c r="O683" s="15"/>
      <c r="P683" s="15"/>
      <c r="Q683" s="15"/>
      <c r="R683" s="96"/>
      <c r="T683" s="350"/>
      <c r="U683" s="350"/>
      <c r="V683" s="350"/>
    </row>
    <row r="684">
      <c r="A684" s="15"/>
      <c r="B684" s="15"/>
      <c r="C684" s="15"/>
      <c r="D684" s="15"/>
      <c r="E684" s="15"/>
      <c r="F684" s="15"/>
      <c r="G684" s="15"/>
      <c r="H684" s="15"/>
      <c r="I684" s="15"/>
      <c r="J684" s="15"/>
      <c r="K684" s="15"/>
      <c r="L684" s="15"/>
      <c r="M684" s="96"/>
      <c r="N684" s="15"/>
      <c r="O684" s="15"/>
      <c r="P684" s="15"/>
      <c r="Q684" s="15"/>
      <c r="R684" s="96"/>
      <c r="T684" s="350"/>
      <c r="U684" s="350"/>
      <c r="V684" s="350"/>
    </row>
    <row r="685">
      <c r="A685" s="15"/>
      <c r="B685" s="15"/>
      <c r="C685" s="15"/>
      <c r="D685" s="15"/>
      <c r="E685" s="15"/>
      <c r="F685" s="15"/>
      <c r="G685" s="15"/>
      <c r="H685" s="15"/>
      <c r="I685" s="15"/>
      <c r="J685" s="15"/>
      <c r="K685" s="15"/>
      <c r="L685" s="15"/>
      <c r="M685" s="96"/>
      <c r="N685" s="15"/>
      <c r="O685" s="15"/>
      <c r="P685" s="15"/>
      <c r="Q685" s="15"/>
      <c r="R685" s="96"/>
      <c r="T685" s="350"/>
      <c r="U685" s="350"/>
      <c r="V685" s="350"/>
    </row>
    <row r="686">
      <c r="A686" s="15"/>
      <c r="B686" s="15"/>
      <c r="C686" s="15"/>
      <c r="D686" s="15"/>
      <c r="E686" s="15"/>
      <c r="F686" s="15"/>
      <c r="G686" s="15"/>
      <c r="H686" s="15"/>
      <c r="I686" s="15"/>
      <c r="J686" s="15"/>
      <c r="K686" s="15"/>
      <c r="L686" s="15"/>
      <c r="M686" s="96"/>
      <c r="N686" s="15"/>
      <c r="O686" s="15"/>
      <c r="P686" s="15"/>
      <c r="Q686" s="15"/>
      <c r="R686" s="96"/>
      <c r="T686" s="350"/>
      <c r="U686" s="350"/>
      <c r="V686" s="350"/>
    </row>
    <row r="687">
      <c r="A687" s="15"/>
      <c r="B687" s="15"/>
      <c r="C687" s="15"/>
      <c r="D687" s="15"/>
      <c r="E687" s="15"/>
      <c r="F687" s="15"/>
      <c r="G687" s="15"/>
      <c r="H687" s="15"/>
      <c r="I687" s="15"/>
      <c r="J687" s="15"/>
      <c r="K687" s="15"/>
      <c r="L687" s="15"/>
      <c r="M687" s="96"/>
      <c r="N687" s="15"/>
      <c r="O687" s="15"/>
      <c r="P687" s="15"/>
      <c r="Q687" s="15"/>
      <c r="R687" s="96"/>
      <c r="T687" s="350"/>
      <c r="U687" s="350"/>
      <c r="V687" s="350"/>
    </row>
    <row r="688">
      <c r="A688" s="15"/>
      <c r="B688" s="15"/>
      <c r="C688" s="15"/>
      <c r="D688" s="15"/>
      <c r="E688" s="15"/>
      <c r="F688" s="15"/>
      <c r="G688" s="15"/>
      <c r="H688" s="15"/>
      <c r="I688" s="15"/>
      <c r="J688" s="15"/>
      <c r="K688" s="15"/>
      <c r="L688" s="15"/>
      <c r="M688" s="96"/>
      <c r="N688" s="15"/>
      <c r="O688" s="15"/>
      <c r="P688" s="15"/>
      <c r="Q688" s="15"/>
      <c r="R688" s="96"/>
      <c r="T688" s="350"/>
      <c r="U688" s="350"/>
      <c r="V688" s="350"/>
    </row>
    <row r="689">
      <c r="A689" s="15"/>
      <c r="B689" s="15"/>
      <c r="C689" s="15"/>
      <c r="D689" s="15"/>
      <c r="E689" s="15"/>
      <c r="F689" s="15"/>
      <c r="G689" s="15"/>
      <c r="H689" s="15"/>
      <c r="I689" s="15"/>
      <c r="J689" s="15"/>
      <c r="K689" s="15"/>
      <c r="L689" s="15"/>
      <c r="M689" s="96"/>
      <c r="N689" s="15"/>
      <c r="O689" s="15"/>
      <c r="P689" s="15"/>
      <c r="Q689" s="15"/>
      <c r="R689" s="96"/>
      <c r="T689" s="350"/>
      <c r="U689" s="350"/>
      <c r="V689" s="350"/>
    </row>
    <row r="690">
      <c r="A690" s="15"/>
      <c r="B690" s="15"/>
      <c r="C690" s="15"/>
      <c r="D690" s="15"/>
      <c r="E690" s="15"/>
      <c r="F690" s="15"/>
      <c r="G690" s="15"/>
      <c r="H690" s="15"/>
      <c r="I690" s="15"/>
      <c r="J690" s="15"/>
      <c r="K690" s="15"/>
      <c r="L690" s="15"/>
      <c r="M690" s="96"/>
      <c r="N690" s="15"/>
      <c r="O690" s="15"/>
      <c r="P690" s="15"/>
      <c r="Q690" s="15"/>
      <c r="R690" s="96"/>
      <c r="T690" s="350"/>
      <c r="U690" s="350"/>
      <c r="V690" s="350"/>
    </row>
    <row r="691">
      <c r="A691" s="15"/>
      <c r="B691" s="15"/>
      <c r="C691" s="15"/>
      <c r="D691" s="15"/>
      <c r="E691" s="15"/>
      <c r="F691" s="15"/>
      <c r="G691" s="15"/>
      <c r="H691" s="15"/>
      <c r="I691" s="15"/>
      <c r="J691" s="15"/>
      <c r="K691" s="15"/>
      <c r="L691" s="15"/>
      <c r="M691" s="96"/>
      <c r="N691" s="15"/>
      <c r="O691" s="15"/>
      <c r="P691" s="15"/>
      <c r="Q691" s="15"/>
      <c r="R691" s="96"/>
      <c r="T691" s="350"/>
      <c r="U691" s="350"/>
      <c r="V691" s="350"/>
    </row>
    <row r="692">
      <c r="A692" s="15"/>
      <c r="B692" s="15"/>
      <c r="C692" s="15"/>
      <c r="D692" s="15"/>
      <c r="E692" s="15"/>
      <c r="F692" s="15"/>
      <c r="G692" s="15"/>
      <c r="H692" s="15"/>
      <c r="I692" s="15"/>
      <c r="J692" s="15"/>
      <c r="K692" s="15"/>
      <c r="L692" s="15"/>
      <c r="M692" s="96"/>
      <c r="N692" s="15"/>
      <c r="O692" s="15"/>
      <c r="P692" s="15"/>
      <c r="Q692" s="15"/>
      <c r="R692" s="96"/>
      <c r="T692" s="350"/>
      <c r="U692" s="350"/>
      <c r="V692" s="350"/>
    </row>
    <row r="693">
      <c r="A693" s="15"/>
      <c r="B693" s="15"/>
      <c r="C693" s="15"/>
      <c r="D693" s="15"/>
      <c r="E693" s="15"/>
      <c r="F693" s="15"/>
      <c r="G693" s="15"/>
      <c r="H693" s="15"/>
      <c r="I693" s="15"/>
      <c r="J693" s="15"/>
      <c r="K693" s="15"/>
      <c r="L693" s="15"/>
      <c r="M693" s="96"/>
      <c r="N693" s="15"/>
      <c r="O693" s="15"/>
      <c r="P693" s="15"/>
      <c r="Q693" s="15"/>
      <c r="R693" s="96"/>
      <c r="T693" s="350"/>
      <c r="U693" s="350"/>
      <c r="V693" s="350"/>
    </row>
    <row r="694">
      <c r="A694" s="15"/>
      <c r="B694" s="15"/>
      <c r="C694" s="15"/>
      <c r="D694" s="15"/>
      <c r="E694" s="15"/>
      <c r="F694" s="15"/>
      <c r="G694" s="15"/>
      <c r="H694" s="15"/>
      <c r="I694" s="15"/>
      <c r="J694" s="15"/>
      <c r="K694" s="15"/>
      <c r="L694" s="15"/>
      <c r="M694" s="96"/>
      <c r="N694" s="15"/>
      <c r="O694" s="15"/>
      <c r="P694" s="15"/>
      <c r="Q694" s="15"/>
      <c r="R694" s="96"/>
      <c r="T694" s="350"/>
      <c r="U694" s="350"/>
      <c r="V694" s="350"/>
    </row>
    <row r="695">
      <c r="A695" s="15"/>
      <c r="B695" s="15"/>
      <c r="C695" s="15"/>
      <c r="D695" s="15"/>
      <c r="E695" s="15"/>
      <c r="F695" s="15"/>
      <c r="G695" s="15"/>
      <c r="H695" s="15"/>
      <c r="I695" s="15"/>
      <c r="J695" s="15"/>
      <c r="K695" s="15"/>
      <c r="L695" s="15"/>
      <c r="M695" s="96"/>
      <c r="N695" s="15"/>
      <c r="O695" s="15"/>
      <c r="P695" s="15"/>
      <c r="Q695" s="15"/>
      <c r="R695" s="96"/>
      <c r="T695" s="350"/>
      <c r="U695" s="350"/>
      <c r="V695" s="350"/>
    </row>
    <row r="696">
      <c r="A696" s="15"/>
      <c r="B696" s="15"/>
      <c r="C696" s="15"/>
      <c r="D696" s="15"/>
      <c r="E696" s="15"/>
      <c r="F696" s="15"/>
      <c r="G696" s="15"/>
      <c r="H696" s="15"/>
      <c r="I696" s="15"/>
      <c r="J696" s="15"/>
      <c r="K696" s="15"/>
      <c r="L696" s="15"/>
      <c r="M696" s="96"/>
      <c r="N696" s="15"/>
      <c r="O696" s="15"/>
      <c r="P696" s="15"/>
      <c r="Q696" s="15"/>
      <c r="R696" s="96"/>
      <c r="T696" s="350"/>
      <c r="U696" s="350"/>
      <c r="V696" s="350"/>
    </row>
    <row r="697">
      <c r="A697" s="15"/>
      <c r="B697" s="15"/>
      <c r="C697" s="15"/>
      <c r="D697" s="15"/>
      <c r="E697" s="15"/>
      <c r="F697" s="15"/>
      <c r="G697" s="15"/>
      <c r="H697" s="15"/>
      <c r="I697" s="15"/>
      <c r="J697" s="15"/>
      <c r="K697" s="15"/>
      <c r="L697" s="15"/>
      <c r="M697" s="96"/>
      <c r="N697" s="15"/>
      <c r="O697" s="15"/>
      <c r="P697" s="15"/>
      <c r="Q697" s="15"/>
      <c r="R697" s="96"/>
      <c r="T697" s="350"/>
      <c r="U697" s="350"/>
      <c r="V697" s="350"/>
    </row>
    <row r="698">
      <c r="A698" s="15"/>
      <c r="B698" s="15"/>
      <c r="C698" s="15"/>
      <c r="D698" s="15"/>
      <c r="E698" s="15"/>
      <c r="F698" s="15"/>
      <c r="G698" s="15"/>
      <c r="H698" s="15"/>
      <c r="I698" s="15"/>
      <c r="J698" s="15"/>
      <c r="K698" s="15"/>
      <c r="L698" s="15"/>
      <c r="M698" s="96"/>
      <c r="N698" s="15"/>
      <c r="O698" s="15"/>
      <c r="P698" s="15"/>
      <c r="Q698" s="15"/>
      <c r="R698" s="96"/>
      <c r="T698" s="350"/>
      <c r="U698" s="350"/>
      <c r="V698" s="350"/>
    </row>
    <row r="699">
      <c r="A699" s="15"/>
      <c r="B699" s="15"/>
      <c r="C699" s="15"/>
      <c r="D699" s="15"/>
      <c r="E699" s="15"/>
      <c r="F699" s="15"/>
      <c r="G699" s="15"/>
      <c r="H699" s="15"/>
      <c r="I699" s="15"/>
      <c r="J699" s="15"/>
      <c r="K699" s="15"/>
      <c r="L699" s="15"/>
      <c r="M699" s="96"/>
      <c r="N699" s="15"/>
      <c r="O699" s="15"/>
      <c r="P699" s="15"/>
      <c r="Q699" s="15"/>
      <c r="R699" s="96"/>
      <c r="T699" s="350"/>
      <c r="U699" s="350"/>
      <c r="V699" s="350"/>
    </row>
    <row r="700">
      <c r="A700" s="15"/>
      <c r="B700" s="15"/>
      <c r="C700" s="15"/>
      <c r="D700" s="15"/>
      <c r="E700" s="15"/>
      <c r="F700" s="15"/>
      <c r="G700" s="15"/>
      <c r="H700" s="15"/>
      <c r="I700" s="15"/>
      <c r="J700" s="15"/>
      <c r="K700" s="15"/>
      <c r="L700" s="15"/>
      <c r="M700" s="96"/>
      <c r="N700" s="15"/>
      <c r="O700" s="15"/>
      <c r="P700" s="15"/>
      <c r="Q700" s="15"/>
      <c r="R700" s="96"/>
      <c r="T700" s="350"/>
      <c r="U700" s="350"/>
      <c r="V700" s="350"/>
    </row>
    <row r="701">
      <c r="A701" s="15"/>
      <c r="B701" s="15"/>
      <c r="C701" s="15"/>
      <c r="D701" s="15"/>
      <c r="E701" s="15"/>
      <c r="F701" s="15"/>
      <c r="G701" s="15"/>
      <c r="H701" s="15"/>
      <c r="I701" s="15"/>
      <c r="J701" s="15"/>
      <c r="K701" s="15"/>
      <c r="L701" s="15"/>
      <c r="M701" s="96"/>
      <c r="N701" s="15"/>
      <c r="O701" s="15"/>
      <c r="P701" s="15"/>
      <c r="Q701" s="15"/>
      <c r="R701" s="96"/>
      <c r="T701" s="350"/>
      <c r="U701" s="350"/>
      <c r="V701" s="350"/>
    </row>
    <row r="702">
      <c r="A702" s="15"/>
      <c r="B702" s="15"/>
      <c r="C702" s="15"/>
      <c r="D702" s="15"/>
      <c r="E702" s="15"/>
      <c r="F702" s="15"/>
      <c r="G702" s="15"/>
      <c r="H702" s="15"/>
      <c r="I702" s="15"/>
      <c r="J702" s="15"/>
      <c r="K702" s="15"/>
      <c r="L702" s="15"/>
      <c r="M702" s="96"/>
      <c r="N702" s="15"/>
      <c r="O702" s="15"/>
      <c r="P702" s="15"/>
      <c r="Q702" s="15"/>
      <c r="R702" s="96"/>
      <c r="T702" s="350"/>
      <c r="U702" s="350"/>
      <c r="V702" s="350"/>
    </row>
    <row r="703">
      <c r="A703" s="15"/>
      <c r="B703" s="15"/>
      <c r="C703" s="15"/>
      <c r="D703" s="15"/>
      <c r="E703" s="15"/>
      <c r="F703" s="15"/>
      <c r="G703" s="15"/>
      <c r="H703" s="15"/>
      <c r="I703" s="15"/>
      <c r="J703" s="15"/>
      <c r="K703" s="15"/>
      <c r="L703" s="15"/>
      <c r="M703" s="96"/>
      <c r="N703" s="15"/>
      <c r="O703" s="15"/>
      <c r="P703" s="15"/>
      <c r="Q703" s="15"/>
      <c r="R703" s="96"/>
      <c r="T703" s="350"/>
      <c r="U703" s="350"/>
      <c r="V703" s="350"/>
    </row>
    <row r="704">
      <c r="A704" s="15"/>
      <c r="B704" s="15"/>
      <c r="C704" s="15"/>
      <c r="D704" s="15"/>
      <c r="E704" s="15"/>
      <c r="F704" s="15"/>
      <c r="G704" s="15"/>
      <c r="H704" s="15"/>
      <c r="I704" s="15"/>
      <c r="J704" s="15"/>
      <c r="K704" s="15"/>
      <c r="L704" s="15"/>
      <c r="M704" s="96"/>
      <c r="N704" s="15"/>
      <c r="O704" s="15"/>
      <c r="P704" s="15"/>
      <c r="Q704" s="15"/>
      <c r="R704" s="96"/>
      <c r="T704" s="350"/>
      <c r="U704" s="350"/>
      <c r="V704" s="350"/>
    </row>
    <row r="705">
      <c r="A705" s="15"/>
      <c r="B705" s="15"/>
      <c r="C705" s="15"/>
      <c r="D705" s="15"/>
      <c r="E705" s="15"/>
      <c r="F705" s="15"/>
      <c r="G705" s="15"/>
      <c r="H705" s="15"/>
      <c r="I705" s="15"/>
      <c r="J705" s="15"/>
      <c r="K705" s="15"/>
      <c r="L705" s="15"/>
      <c r="M705" s="96"/>
      <c r="N705" s="15"/>
      <c r="O705" s="15"/>
      <c r="P705" s="15"/>
      <c r="Q705" s="15"/>
      <c r="R705" s="96"/>
      <c r="T705" s="350"/>
      <c r="U705" s="350"/>
      <c r="V705" s="350"/>
    </row>
    <row r="706">
      <c r="A706" s="15"/>
      <c r="B706" s="15"/>
      <c r="C706" s="15"/>
      <c r="D706" s="15"/>
      <c r="E706" s="15"/>
      <c r="F706" s="15"/>
      <c r="G706" s="15"/>
      <c r="H706" s="15"/>
      <c r="I706" s="15"/>
      <c r="J706" s="15"/>
      <c r="K706" s="15"/>
      <c r="L706" s="15"/>
      <c r="M706" s="96"/>
      <c r="N706" s="15"/>
      <c r="O706" s="15"/>
      <c r="P706" s="15"/>
      <c r="Q706" s="15"/>
      <c r="R706" s="96"/>
      <c r="T706" s="350"/>
      <c r="U706" s="350"/>
      <c r="V706" s="350"/>
    </row>
    <row r="707">
      <c r="A707" s="15"/>
      <c r="B707" s="15"/>
      <c r="C707" s="15"/>
      <c r="D707" s="15"/>
      <c r="E707" s="15"/>
      <c r="F707" s="15"/>
      <c r="G707" s="15"/>
      <c r="H707" s="15"/>
      <c r="I707" s="15"/>
      <c r="J707" s="15"/>
      <c r="K707" s="15"/>
      <c r="L707" s="15"/>
      <c r="M707" s="96"/>
      <c r="N707" s="15"/>
      <c r="O707" s="15"/>
      <c r="P707" s="15"/>
      <c r="Q707" s="15"/>
      <c r="R707" s="96"/>
      <c r="T707" s="350"/>
      <c r="U707" s="350"/>
      <c r="V707" s="350"/>
    </row>
    <row r="708">
      <c r="A708" s="15"/>
      <c r="B708" s="15"/>
      <c r="C708" s="15"/>
      <c r="D708" s="15"/>
      <c r="E708" s="15"/>
      <c r="F708" s="15"/>
      <c r="G708" s="15"/>
      <c r="H708" s="15"/>
      <c r="I708" s="15"/>
      <c r="J708" s="15"/>
      <c r="K708" s="15"/>
      <c r="L708" s="15"/>
      <c r="M708" s="96"/>
      <c r="N708" s="15"/>
      <c r="O708" s="15"/>
      <c r="P708" s="15"/>
      <c r="Q708" s="15"/>
      <c r="R708" s="96"/>
      <c r="T708" s="350"/>
      <c r="U708" s="350"/>
      <c r="V708" s="350"/>
    </row>
    <row r="709">
      <c r="A709" s="15"/>
      <c r="B709" s="15"/>
      <c r="C709" s="15"/>
      <c r="D709" s="15"/>
      <c r="E709" s="15"/>
      <c r="F709" s="15"/>
      <c r="G709" s="15"/>
      <c r="H709" s="15"/>
      <c r="I709" s="15"/>
      <c r="J709" s="15"/>
      <c r="K709" s="15"/>
      <c r="L709" s="15"/>
      <c r="M709" s="96"/>
      <c r="N709" s="15"/>
      <c r="O709" s="15"/>
      <c r="P709" s="15"/>
      <c r="Q709" s="15"/>
      <c r="R709" s="96"/>
      <c r="T709" s="350"/>
      <c r="U709" s="350"/>
      <c r="V709" s="350"/>
    </row>
    <row r="710">
      <c r="A710" s="15"/>
      <c r="B710" s="15"/>
      <c r="C710" s="15"/>
      <c r="D710" s="15"/>
      <c r="E710" s="15"/>
      <c r="F710" s="15"/>
      <c r="G710" s="15"/>
      <c r="H710" s="15"/>
      <c r="I710" s="15"/>
      <c r="J710" s="15"/>
      <c r="K710" s="15"/>
      <c r="L710" s="15"/>
      <c r="M710" s="96"/>
      <c r="N710" s="15"/>
      <c r="O710" s="15"/>
      <c r="P710" s="15"/>
      <c r="Q710" s="15"/>
      <c r="R710" s="96"/>
      <c r="T710" s="350"/>
      <c r="U710" s="350"/>
      <c r="V710" s="350"/>
    </row>
    <row r="711">
      <c r="A711" s="15"/>
      <c r="B711" s="15"/>
      <c r="C711" s="15"/>
      <c r="D711" s="15"/>
      <c r="E711" s="15"/>
      <c r="F711" s="15"/>
      <c r="G711" s="15"/>
      <c r="H711" s="15"/>
      <c r="I711" s="15"/>
      <c r="J711" s="15"/>
      <c r="K711" s="15"/>
      <c r="L711" s="15"/>
      <c r="M711" s="96"/>
      <c r="N711" s="15"/>
      <c r="O711" s="15"/>
      <c r="P711" s="15"/>
      <c r="Q711" s="15"/>
      <c r="R711" s="96"/>
      <c r="T711" s="350"/>
      <c r="U711" s="350"/>
      <c r="V711" s="350"/>
    </row>
    <row r="712">
      <c r="A712" s="15"/>
      <c r="B712" s="15"/>
      <c r="C712" s="15"/>
      <c r="D712" s="15"/>
      <c r="E712" s="15"/>
      <c r="F712" s="15"/>
      <c r="G712" s="15"/>
      <c r="H712" s="15"/>
      <c r="I712" s="15"/>
      <c r="J712" s="15"/>
      <c r="K712" s="15"/>
      <c r="L712" s="15"/>
      <c r="M712" s="96"/>
      <c r="N712" s="15"/>
      <c r="O712" s="15"/>
      <c r="P712" s="15"/>
      <c r="Q712" s="15"/>
      <c r="R712" s="96"/>
      <c r="T712" s="350"/>
      <c r="U712" s="350"/>
      <c r="V712" s="350"/>
    </row>
    <row r="713">
      <c r="A713" s="15"/>
      <c r="B713" s="15"/>
      <c r="C713" s="15"/>
      <c r="D713" s="15"/>
      <c r="E713" s="15"/>
      <c r="F713" s="15"/>
      <c r="G713" s="15"/>
      <c r="H713" s="15"/>
      <c r="I713" s="15"/>
      <c r="J713" s="15"/>
      <c r="K713" s="15"/>
      <c r="L713" s="15"/>
      <c r="M713" s="96"/>
      <c r="N713" s="15"/>
      <c r="O713" s="15"/>
      <c r="P713" s="15"/>
      <c r="Q713" s="15"/>
      <c r="R713" s="96"/>
      <c r="T713" s="350"/>
      <c r="U713" s="350"/>
      <c r="V713" s="350"/>
    </row>
    <row r="714">
      <c r="A714" s="15"/>
      <c r="B714" s="15"/>
      <c r="C714" s="15"/>
      <c r="D714" s="15"/>
      <c r="E714" s="15"/>
      <c r="F714" s="15"/>
      <c r="G714" s="15"/>
      <c r="H714" s="15"/>
      <c r="I714" s="15"/>
      <c r="J714" s="15"/>
      <c r="K714" s="15"/>
      <c r="L714" s="15"/>
      <c r="M714" s="96"/>
      <c r="N714" s="15"/>
      <c r="O714" s="15"/>
      <c r="P714" s="15"/>
      <c r="Q714" s="15"/>
      <c r="R714" s="96"/>
      <c r="T714" s="350"/>
      <c r="U714" s="350"/>
      <c r="V714" s="350"/>
    </row>
    <row r="715">
      <c r="A715" s="15"/>
      <c r="B715" s="15"/>
      <c r="C715" s="15"/>
      <c r="D715" s="15"/>
      <c r="E715" s="15"/>
      <c r="F715" s="15"/>
      <c r="G715" s="15"/>
      <c r="H715" s="15"/>
      <c r="I715" s="15"/>
      <c r="J715" s="15"/>
      <c r="K715" s="15"/>
      <c r="L715" s="15"/>
      <c r="M715" s="96"/>
      <c r="N715" s="15"/>
      <c r="O715" s="15"/>
      <c r="P715" s="15"/>
      <c r="Q715" s="15"/>
      <c r="R715" s="96"/>
      <c r="T715" s="350"/>
      <c r="U715" s="350"/>
      <c r="V715" s="350"/>
    </row>
    <row r="716">
      <c r="A716" s="15"/>
      <c r="B716" s="15"/>
      <c r="C716" s="15"/>
      <c r="D716" s="15"/>
      <c r="E716" s="15"/>
      <c r="F716" s="15"/>
      <c r="G716" s="15"/>
      <c r="H716" s="15"/>
      <c r="I716" s="15"/>
      <c r="J716" s="15"/>
      <c r="K716" s="15"/>
      <c r="L716" s="15"/>
      <c r="M716" s="96"/>
      <c r="N716" s="15"/>
      <c r="O716" s="15"/>
      <c r="P716" s="15"/>
      <c r="Q716" s="15"/>
      <c r="R716" s="96"/>
      <c r="T716" s="350"/>
      <c r="U716" s="350"/>
      <c r="V716" s="350"/>
    </row>
    <row r="717">
      <c r="A717" s="15"/>
      <c r="B717" s="15"/>
      <c r="C717" s="15"/>
      <c r="D717" s="15"/>
      <c r="E717" s="15"/>
      <c r="F717" s="15"/>
      <c r="G717" s="15"/>
      <c r="H717" s="15"/>
      <c r="I717" s="15"/>
      <c r="J717" s="15"/>
      <c r="K717" s="15"/>
      <c r="L717" s="15"/>
      <c r="M717" s="96"/>
      <c r="N717" s="15"/>
      <c r="O717" s="15"/>
      <c r="P717" s="15"/>
      <c r="Q717" s="15"/>
      <c r="R717" s="96"/>
      <c r="T717" s="350"/>
      <c r="U717" s="350"/>
      <c r="V717" s="350"/>
    </row>
    <row r="718">
      <c r="A718" s="15"/>
      <c r="B718" s="15"/>
      <c r="C718" s="15"/>
      <c r="D718" s="15"/>
      <c r="E718" s="15"/>
      <c r="F718" s="15"/>
      <c r="G718" s="15"/>
      <c r="H718" s="15"/>
      <c r="I718" s="15"/>
      <c r="J718" s="15"/>
      <c r="K718" s="15"/>
      <c r="L718" s="15"/>
      <c r="M718" s="96"/>
      <c r="N718" s="15"/>
      <c r="O718" s="15"/>
      <c r="P718" s="15"/>
      <c r="Q718" s="15"/>
      <c r="R718" s="96"/>
      <c r="T718" s="350"/>
      <c r="U718" s="350"/>
      <c r="V718" s="350"/>
    </row>
    <row r="719">
      <c r="A719" s="15"/>
      <c r="B719" s="15"/>
      <c r="C719" s="15"/>
      <c r="D719" s="15"/>
      <c r="E719" s="15"/>
      <c r="F719" s="15"/>
      <c r="G719" s="15"/>
      <c r="H719" s="15"/>
      <c r="I719" s="15"/>
      <c r="J719" s="15"/>
      <c r="K719" s="15"/>
      <c r="L719" s="15"/>
      <c r="M719" s="96"/>
      <c r="N719" s="15"/>
      <c r="O719" s="15"/>
      <c r="P719" s="15"/>
      <c r="Q719" s="15"/>
      <c r="R719" s="96"/>
      <c r="T719" s="350"/>
      <c r="U719" s="350"/>
      <c r="V719" s="350"/>
    </row>
    <row r="720">
      <c r="A720" s="15"/>
      <c r="B720" s="15"/>
      <c r="C720" s="15"/>
      <c r="D720" s="15"/>
      <c r="E720" s="15"/>
      <c r="F720" s="15"/>
      <c r="G720" s="15"/>
      <c r="H720" s="15"/>
      <c r="I720" s="15"/>
      <c r="J720" s="15"/>
      <c r="K720" s="15"/>
      <c r="L720" s="15"/>
      <c r="M720" s="96"/>
      <c r="N720" s="15"/>
      <c r="O720" s="15"/>
      <c r="P720" s="15"/>
      <c r="Q720" s="15"/>
      <c r="R720" s="96"/>
      <c r="T720" s="350"/>
      <c r="U720" s="350"/>
      <c r="V720" s="350"/>
    </row>
    <row r="721">
      <c r="A721" s="15"/>
      <c r="B721" s="15"/>
      <c r="C721" s="15"/>
      <c r="D721" s="15"/>
      <c r="E721" s="15"/>
      <c r="F721" s="15"/>
      <c r="G721" s="15"/>
      <c r="H721" s="15"/>
      <c r="I721" s="15"/>
      <c r="J721" s="15"/>
      <c r="K721" s="15"/>
      <c r="L721" s="15"/>
      <c r="M721" s="96"/>
      <c r="N721" s="15"/>
      <c r="O721" s="15"/>
      <c r="P721" s="15"/>
      <c r="Q721" s="15"/>
      <c r="R721" s="96"/>
      <c r="T721" s="350"/>
      <c r="U721" s="350"/>
      <c r="V721" s="350"/>
    </row>
    <row r="722">
      <c r="A722" s="15"/>
      <c r="B722" s="15"/>
      <c r="C722" s="15"/>
      <c r="D722" s="15"/>
      <c r="E722" s="15"/>
      <c r="F722" s="15"/>
      <c r="G722" s="15"/>
      <c r="H722" s="15"/>
      <c r="I722" s="15"/>
      <c r="J722" s="15"/>
      <c r="K722" s="15"/>
      <c r="L722" s="15"/>
      <c r="M722" s="96"/>
      <c r="N722" s="15"/>
      <c r="O722" s="15"/>
      <c r="P722" s="15"/>
      <c r="Q722" s="15"/>
      <c r="R722" s="96"/>
      <c r="T722" s="350"/>
      <c r="U722" s="350"/>
      <c r="V722" s="350"/>
    </row>
    <row r="723">
      <c r="A723" s="15"/>
      <c r="B723" s="15"/>
      <c r="C723" s="15"/>
      <c r="D723" s="15"/>
      <c r="E723" s="15"/>
      <c r="F723" s="15"/>
      <c r="G723" s="15"/>
      <c r="H723" s="15"/>
      <c r="I723" s="15"/>
      <c r="J723" s="15"/>
      <c r="K723" s="15"/>
      <c r="L723" s="15"/>
      <c r="M723" s="96"/>
      <c r="N723" s="15"/>
      <c r="O723" s="15"/>
      <c r="P723" s="15"/>
      <c r="Q723" s="15"/>
      <c r="R723" s="96"/>
      <c r="T723" s="350"/>
      <c r="U723" s="350"/>
      <c r="V723" s="350"/>
    </row>
    <row r="724">
      <c r="A724" s="15"/>
      <c r="B724" s="15"/>
      <c r="C724" s="15"/>
      <c r="D724" s="15"/>
      <c r="E724" s="15"/>
      <c r="F724" s="15"/>
      <c r="G724" s="15"/>
      <c r="H724" s="15"/>
      <c r="I724" s="15"/>
      <c r="J724" s="15"/>
      <c r="K724" s="15"/>
      <c r="L724" s="15"/>
      <c r="M724" s="96"/>
      <c r="N724" s="15"/>
      <c r="O724" s="15"/>
      <c r="P724" s="15"/>
      <c r="Q724" s="15"/>
      <c r="R724" s="96"/>
      <c r="T724" s="350"/>
      <c r="U724" s="350"/>
      <c r="V724" s="350"/>
    </row>
    <row r="725">
      <c r="A725" s="15"/>
      <c r="B725" s="15"/>
      <c r="C725" s="15"/>
      <c r="D725" s="15"/>
      <c r="E725" s="15"/>
      <c r="F725" s="15"/>
      <c r="G725" s="15"/>
      <c r="H725" s="15"/>
      <c r="I725" s="15"/>
      <c r="J725" s="15"/>
      <c r="K725" s="15"/>
      <c r="L725" s="15"/>
      <c r="M725" s="96"/>
      <c r="N725" s="15"/>
      <c r="O725" s="15"/>
      <c r="P725" s="15"/>
      <c r="Q725" s="15"/>
      <c r="R725" s="96"/>
      <c r="T725" s="350"/>
      <c r="U725" s="350"/>
      <c r="V725" s="350"/>
    </row>
    <row r="726">
      <c r="A726" s="15"/>
      <c r="B726" s="15"/>
      <c r="C726" s="15"/>
      <c r="D726" s="15"/>
      <c r="E726" s="15"/>
      <c r="F726" s="15"/>
      <c r="G726" s="15"/>
      <c r="H726" s="15"/>
      <c r="I726" s="15"/>
      <c r="J726" s="15"/>
      <c r="K726" s="15"/>
      <c r="L726" s="15"/>
      <c r="M726" s="96"/>
      <c r="N726" s="15"/>
      <c r="O726" s="15"/>
      <c r="P726" s="15"/>
      <c r="Q726" s="15"/>
      <c r="R726" s="96"/>
      <c r="T726" s="350"/>
      <c r="U726" s="350"/>
      <c r="V726" s="350"/>
    </row>
    <row r="727">
      <c r="A727" s="15"/>
      <c r="B727" s="15"/>
      <c r="C727" s="15"/>
      <c r="D727" s="15"/>
      <c r="E727" s="15"/>
      <c r="F727" s="15"/>
      <c r="G727" s="15"/>
      <c r="H727" s="15"/>
      <c r="I727" s="15"/>
      <c r="J727" s="15"/>
      <c r="K727" s="15"/>
      <c r="L727" s="15"/>
      <c r="M727" s="96"/>
      <c r="N727" s="15"/>
      <c r="O727" s="15"/>
      <c r="P727" s="15"/>
      <c r="Q727" s="15"/>
      <c r="R727" s="96"/>
      <c r="T727" s="350"/>
      <c r="U727" s="350"/>
      <c r="V727" s="350"/>
    </row>
    <row r="728">
      <c r="A728" s="15"/>
      <c r="B728" s="15"/>
      <c r="C728" s="15"/>
      <c r="D728" s="15"/>
      <c r="E728" s="15"/>
      <c r="F728" s="15"/>
      <c r="G728" s="15"/>
      <c r="H728" s="15"/>
      <c r="I728" s="15"/>
      <c r="J728" s="15"/>
      <c r="K728" s="15"/>
      <c r="L728" s="15"/>
      <c r="M728" s="96"/>
      <c r="N728" s="15"/>
      <c r="O728" s="15"/>
      <c r="P728" s="15"/>
      <c r="Q728" s="15"/>
      <c r="R728" s="96"/>
      <c r="T728" s="350"/>
      <c r="U728" s="350"/>
      <c r="V728" s="350"/>
    </row>
    <row r="729">
      <c r="A729" s="15"/>
      <c r="B729" s="15"/>
      <c r="C729" s="15"/>
      <c r="D729" s="15"/>
      <c r="E729" s="15"/>
      <c r="F729" s="15"/>
      <c r="G729" s="15"/>
      <c r="H729" s="15"/>
      <c r="I729" s="15"/>
      <c r="J729" s="15"/>
      <c r="K729" s="15"/>
      <c r="L729" s="15"/>
      <c r="M729" s="96"/>
      <c r="N729" s="15"/>
      <c r="O729" s="15"/>
      <c r="P729" s="15"/>
      <c r="Q729" s="15"/>
      <c r="R729" s="96"/>
      <c r="T729" s="350"/>
      <c r="U729" s="350"/>
      <c r="V729" s="350"/>
    </row>
    <row r="730">
      <c r="A730" s="15"/>
      <c r="B730" s="15"/>
      <c r="C730" s="15"/>
      <c r="D730" s="15"/>
      <c r="E730" s="15"/>
      <c r="F730" s="15"/>
      <c r="G730" s="15"/>
      <c r="H730" s="15"/>
      <c r="I730" s="15"/>
      <c r="J730" s="15"/>
      <c r="K730" s="15"/>
      <c r="L730" s="15"/>
      <c r="M730" s="96"/>
      <c r="N730" s="15"/>
      <c r="O730" s="15"/>
      <c r="P730" s="15"/>
      <c r="Q730" s="15"/>
      <c r="R730" s="96"/>
      <c r="T730" s="350"/>
      <c r="U730" s="350"/>
      <c r="V730" s="350"/>
    </row>
    <row r="731">
      <c r="A731" s="15"/>
      <c r="B731" s="15"/>
      <c r="C731" s="15"/>
      <c r="D731" s="15"/>
      <c r="E731" s="15"/>
      <c r="F731" s="15"/>
      <c r="G731" s="15"/>
      <c r="H731" s="15"/>
      <c r="I731" s="15"/>
      <c r="J731" s="15"/>
      <c r="K731" s="15"/>
      <c r="L731" s="15"/>
      <c r="M731" s="96"/>
      <c r="N731" s="15"/>
      <c r="O731" s="15"/>
      <c r="P731" s="15"/>
      <c r="Q731" s="15"/>
      <c r="R731" s="96"/>
      <c r="T731" s="350"/>
      <c r="U731" s="350"/>
      <c r="V731" s="350"/>
    </row>
    <row r="732">
      <c r="A732" s="15"/>
      <c r="B732" s="15"/>
      <c r="C732" s="15"/>
      <c r="D732" s="15"/>
      <c r="E732" s="15"/>
      <c r="F732" s="15"/>
      <c r="G732" s="15"/>
      <c r="H732" s="15"/>
      <c r="I732" s="15"/>
      <c r="J732" s="15"/>
      <c r="K732" s="15"/>
      <c r="L732" s="15"/>
      <c r="M732" s="96"/>
      <c r="N732" s="15"/>
      <c r="O732" s="15"/>
      <c r="P732" s="15"/>
      <c r="Q732" s="15"/>
      <c r="R732" s="96"/>
      <c r="T732" s="350"/>
      <c r="U732" s="350"/>
      <c r="V732" s="350"/>
    </row>
    <row r="733">
      <c r="A733" s="15"/>
      <c r="B733" s="15"/>
      <c r="C733" s="15"/>
      <c r="D733" s="15"/>
      <c r="E733" s="15"/>
      <c r="F733" s="15"/>
      <c r="G733" s="15"/>
      <c r="H733" s="15"/>
      <c r="I733" s="15"/>
      <c r="J733" s="15"/>
      <c r="K733" s="15"/>
      <c r="L733" s="15"/>
      <c r="M733" s="96"/>
      <c r="N733" s="15"/>
      <c r="O733" s="15"/>
      <c r="P733" s="15"/>
      <c r="Q733" s="15"/>
      <c r="R733" s="96"/>
      <c r="T733" s="350"/>
      <c r="U733" s="350"/>
      <c r="V733" s="350"/>
    </row>
    <row r="734">
      <c r="A734" s="15"/>
      <c r="B734" s="15"/>
      <c r="C734" s="15"/>
      <c r="D734" s="15"/>
      <c r="E734" s="15"/>
      <c r="F734" s="15"/>
      <c r="G734" s="15"/>
      <c r="H734" s="15"/>
      <c r="I734" s="15"/>
      <c r="J734" s="15"/>
      <c r="K734" s="15"/>
      <c r="L734" s="15"/>
      <c r="M734" s="96"/>
      <c r="N734" s="15"/>
      <c r="O734" s="15"/>
      <c r="P734" s="15"/>
      <c r="Q734" s="15"/>
      <c r="R734" s="96"/>
      <c r="T734" s="350"/>
      <c r="U734" s="350"/>
      <c r="V734" s="350"/>
    </row>
    <row r="735">
      <c r="A735" s="15"/>
      <c r="B735" s="15"/>
      <c r="C735" s="15"/>
      <c r="D735" s="15"/>
      <c r="E735" s="15"/>
      <c r="F735" s="15"/>
      <c r="G735" s="15"/>
      <c r="H735" s="15"/>
      <c r="I735" s="15"/>
      <c r="J735" s="15"/>
      <c r="K735" s="15"/>
      <c r="L735" s="15"/>
      <c r="M735" s="96"/>
      <c r="N735" s="15"/>
      <c r="O735" s="15"/>
      <c r="P735" s="15"/>
      <c r="Q735" s="15"/>
      <c r="R735" s="96"/>
      <c r="T735" s="350"/>
      <c r="U735" s="350"/>
      <c r="V735" s="350"/>
    </row>
    <row r="736">
      <c r="A736" s="15"/>
      <c r="B736" s="15"/>
      <c r="C736" s="15"/>
      <c r="D736" s="15"/>
      <c r="E736" s="15"/>
      <c r="F736" s="15"/>
      <c r="G736" s="15"/>
      <c r="H736" s="15"/>
      <c r="I736" s="15"/>
      <c r="J736" s="15"/>
      <c r="K736" s="15"/>
      <c r="L736" s="15"/>
      <c r="M736" s="96"/>
      <c r="N736" s="15"/>
      <c r="O736" s="15"/>
      <c r="P736" s="15"/>
      <c r="Q736" s="15"/>
      <c r="R736" s="96"/>
      <c r="T736" s="350"/>
      <c r="U736" s="350"/>
      <c r="V736" s="350"/>
    </row>
    <row r="737">
      <c r="A737" s="15"/>
      <c r="B737" s="15"/>
      <c r="C737" s="15"/>
      <c r="D737" s="15"/>
      <c r="E737" s="15"/>
      <c r="F737" s="15"/>
      <c r="G737" s="15"/>
      <c r="H737" s="15"/>
      <c r="I737" s="15"/>
      <c r="J737" s="15"/>
      <c r="K737" s="15"/>
      <c r="L737" s="15"/>
      <c r="M737" s="96"/>
      <c r="N737" s="15"/>
      <c r="O737" s="15"/>
      <c r="P737" s="15"/>
      <c r="Q737" s="15"/>
      <c r="R737" s="96"/>
      <c r="T737" s="350"/>
      <c r="U737" s="350"/>
      <c r="V737" s="350"/>
    </row>
    <row r="738">
      <c r="A738" s="15"/>
      <c r="B738" s="15"/>
      <c r="C738" s="15"/>
      <c r="D738" s="15"/>
      <c r="E738" s="15"/>
      <c r="F738" s="15"/>
      <c r="G738" s="15"/>
      <c r="H738" s="15"/>
      <c r="I738" s="15"/>
      <c r="J738" s="15"/>
      <c r="K738" s="15"/>
      <c r="L738" s="15"/>
      <c r="M738" s="96"/>
      <c r="N738" s="15"/>
      <c r="O738" s="15"/>
      <c r="P738" s="15"/>
      <c r="Q738" s="15"/>
      <c r="R738" s="96"/>
      <c r="T738" s="350"/>
      <c r="U738" s="350"/>
      <c r="V738" s="350"/>
    </row>
    <row r="739">
      <c r="A739" s="15"/>
      <c r="B739" s="15"/>
      <c r="C739" s="15"/>
      <c r="D739" s="15"/>
      <c r="E739" s="15"/>
      <c r="F739" s="15"/>
      <c r="G739" s="15"/>
      <c r="H739" s="15"/>
      <c r="I739" s="15"/>
      <c r="J739" s="15"/>
      <c r="K739" s="15"/>
      <c r="L739" s="15"/>
      <c r="M739" s="96"/>
      <c r="N739" s="15"/>
      <c r="O739" s="15"/>
      <c r="P739" s="15"/>
      <c r="Q739" s="15"/>
      <c r="R739" s="96"/>
      <c r="T739" s="350"/>
      <c r="U739" s="350"/>
      <c r="V739" s="350"/>
    </row>
    <row r="740">
      <c r="A740" s="15"/>
      <c r="B740" s="15"/>
      <c r="C740" s="15"/>
      <c r="D740" s="15"/>
      <c r="E740" s="15"/>
      <c r="F740" s="15"/>
      <c r="G740" s="15"/>
      <c r="H740" s="15"/>
      <c r="I740" s="15"/>
      <c r="J740" s="15"/>
      <c r="K740" s="15"/>
      <c r="L740" s="15"/>
      <c r="M740" s="96"/>
      <c r="N740" s="15"/>
      <c r="O740" s="15"/>
      <c r="P740" s="15"/>
      <c r="Q740" s="15"/>
      <c r="R740" s="96"/>
      <c r="T740" s="350"/>
      <c r="U740" s="350"/>
      <c r="V740" s="350"/>
    </row>
    <row r="741">
      <c r="A741" s="15"/>
      <c r="B741" s="15"/>
      <c r="C741" s="15"/>
      <c r="D741" s="15"/>
      <c r="E741" s="15"/>
      <c r="F741" s="15"/>
      <c r="G741" s="15"/>
      <c r="H741" s="15"/>
      <c r="I741" s="15"/>
      <c r="J741" s="15"/>
      <c r="K741" s="15"/>
      <c r="L741" s="15"/>
      <c r="M741" s="96"/>
      <c r="N741" s="15"/>
      <c r="O741" s="15"/>
      <c r="P741" s="15"/>
      <c r="Q741" s="15"/>
      <c r="R741" s="96"/>
      <c r="T741" s="350"/>
      <c r="U741" s="350"/>
      <c r="V741" s="350"/>
    </row>
    <row r="742">
      <c r="A742" s="15"/>
      <c r="B742" s="15"/>
      <c r="C742" s="15"/>
      <c r="D742" s="15"/>
      <c r="E742" s="15"/>
      <c r="F742" s="15"/>
      <c r="G742" s="15"/>
      <c r="H742" s="15"/>
      <c r="I742" s="15"/>
      <c r="J742" s="15"/>
      <c r="K742" s="15"/>
      <c r="L742" s="15"/>
      <c r="M742" s="96"/>
      <c r="N742" s="15"/>
      <c r="O742" s="15"/>
      <c r="P742" s="15"/>
      <c r="Q742" s="15"/>
      <c r="R742" s="96"/>
      <c r="T742" s="350"/>
      <c r="U742" s="350"/>
      <c r="V742" s="350"/>
    </row>
    <row r="743">
      <c r="A743" s="15"/>
      <c r="B743" s="15"/>
      <c r="C743" s="15"/>
      <c r="D743" s="15"/>
      <c r="E743" s="15"/>
      <c r="F743" s="15"/>
      <c r="G743" s="15"/>
      <c r="H743" s="15"/>
      <c r="I743" s="15"/>
      <c r="J743" s="15"/>
      <c r="K743" s="15"/>
      <c r="L743" s="15"/>
      <c r="M743" s="96"/>
      <c r="N743" s="15"/>
      <c r="O743" s="15"/>
      <c r="P743" s="15"/>
      <c r="Q743" s="15"/>
      <c r="R743" s="96"/>
      <c r="T743" s="350"/>
      <c r="U743" s="350"/>
      <c r="V743" s="350"/>
    </row>
    <row r="744">
      <c r="A744" s="15"/>
      <c r="B744" s="15"/>
      <c r="C744" s="15"/>
      <c r="D744" s="15"/>
      <c r="E744" s="15"/>
      <c r="F744" s="15"/>
      <c r="G744" s="15"/>
      <c r="H744" s="15"/>
      <c r="I744" s="15"/>
      <c r="J744" s="15"/>
      <c r="K744" s="15"/>
      <c r="L744" s="15"/>
      <c r="M744" s="96"/>
      <c r="N744" s="15"/>
      <c r="O744" s="15"/>
      <c r="P744" s="15"/>
      <c r="Q744" s="15"/>
      <c r="R744" s="96"/>
      <c r="T744" s="350"/>
      <c r="U744" s="350"/>
      <c r="V744" s="350"/>
    </row>
    <row r="745">
      <c r="A745" s="15"/>
      <c r="B745" s="15"/>
      <c r="C745" s="15"/>
      <c r="D745" s="15"/>
      <c r="E745" s="15"/>
      <c r="F745" s="15"/>
      <c r="G745" s="15"/>
      <c r="H745" s="15"/>
      <c r="I745" s="15"/>
      <c r="J745" s="15"/>
      <c r="K745" s="15"/>
      <c r="L745" s="15"/>
      <c r="M745" s="96"/>
      <c r="N745" s="15"/>
      <c r="O745" s="15"/>
      <c r="P745" s="15"/>
      <c r="Q745" s="15"/>
      <c r="R745" s="96"/>
      <c r="T745" s="350"/>
      <c r="U745" s="350"/>
      <c r="V745" s="350"/>
    </row>
    <row r="746">
      <c r="A746" s="15"/>
      <c r="B746" s="15"/>
      <c r="C746" s="15"/>
      <c r="D746" s="15"/>
      <c r="E746" s="15"/>
      <c r="F746" s="15"/>
      <c r="G746" s="15"/>
      <c r="H746" s="15"/>
      <c r="I746" s="15"/>
      <c r="J746" s="15"/>
      <c r="K746" s="15"/>
      <c r="L746" s="15"/>
      <c r="M746" s="96"/>
      <c r="N746" s="15"/>
      <c r="O746" s="15"/>
      <c r="P746" s="15"/>
      <c r="Q746" s="15"/>
      <c r="R746" s="96"/>
      <c r="T746" s="350"/>
      <c r="U746" s="350"/>
      <c r="V746" s="350"/>
    </row>
    <row r="747">
      <c r="A747" s="15"/>
      <c r="B747" s="15"/>
      <c r="C747" s="15"/>
      <c r="D747" s="15"/>
      <c r="E747" s="15"/>
      <c r="F747" s="15"/>
      <c r="G747" s="15"/>
      <c r="H747" s="15"/>
      <c r="I747" s="15"/>
      <c r="J747" s="15"/>
      <c r="K747" s="15"/>
      <c r="L747" s="15"/>
      <c r="M747" s="96"/>
      <c r="N747" s="15"/>
      <c r="O747" s="15"/>
      <c r="P747" s="15"/>
      <c r="Q747" s="15"/>
      <c r="R747" s="96"/>
      <c r="T747" s="350"/>
      <c r="U747" s="350"/>
      <c r="V747" s="350"/>
    </row>
    <row r="748">
      <c r="A748" s="15"/>
      <c r="B748" s="15"/>
      <c r="C748" s="15"/>
      <c r="D748" s="15"/>
      <c r="E748" s="15"/>
      <c r="F748" s="15"/>
      <c r="G748" s="15"/>
      <c r="H748" s="15"/>
      <c r="I748" s="15"/>
      <c r="J748" s="15"/>
      <c r="K748" s="15"/>
      <c r="L748" s="15"/>
      <c r="M748" s="96"/>
      <c r="N748" s="15"/>
      <c r="O748" s="15"/>
      <c r="P748" s="15"/>
      <c r="Q748" s="15"/>
      <c r="R748" s="96"/>
      <c r="T748" s="350"/>
      <c r="U748" s="350"/>
      <c r="V748" s="350"/>
    </row>
    <row r="749">
      <c r="A749" s="15"/>
      <c r="B749" s="15"/>
      <c r="C749" s="15"/>
      <c r="D749" s="15"/>
      <c r="E749" s="15"/>
      <c r="F749" s="15"/>
      <c r="G749" s="15"/>
      <c r="H749" s="15"/>
      <c r="I749" s="15"/>
      <c r="J749" s="15"/>
      <c r="K749" s="15"/>
      <c r="L749" s="15"/>
      <c r="M749" s="96"/>
      <c r="N749" s="15"/>
      <c r="O749" s="15"/>
      <c r="P749" s="15"/>
      <c r="Q749" s="15"/>
      <c r="R749" s="96"/>
      <c r="T749" s="350"/>
      <c r="U749" s="350"/>
      <c r="V749" s="350"/>
    </row>
    <row r="750">
      <c r="A750" s="15"/>
      <c r="B750" s="15"/>
      <c r="C750" s="15"/>
      <c r="D750" s="15"/>
      <c r="E750" s="15"/>
      <c r="F750" s="15"/>
      <c r="G750" s="15"/>
      <c r="H750" s="15"/>
      <c r="I750" s="15"/>
      <c r="J750" s="15"/>
      <c r="K750" s="15"/>
      <c r="L750" s="15"/>
      <c r="M750" s="96"/>
      <c r="N750" s="15"/>
      <c r="O750" s="15"/>
      <c r="P750" s="15"/>
      <c r="Q750" s="15"/>
      <c r="R750" s="96"/>
      <c r="T750" s="350"/>
      <c r="U750" s="350"/>
      <c r="V750" s="350"/>
    </row>
    <row r="751">
      <c r="A751" s="15"/>
      <c r="B751" s="15"/>
      <c r="C751" s="15"/>
      <c r="D751" s="15"/>
      <c r="E751" s="15"/>
      <c r="F751" s="15"/>
      <c r="G751" s="15"/>
      <c r="H751" s="15"/>
      <c r="I751" s="15"/>
      <c r="J751" s="15"/>
      <c r="K751" s="15"/>
      <c r="L751" s="15"/>
      <c r="M751" s="96"/>
      <c r="N751" s="15"/>
      <c r="O751" s="15"/>
      <c r="P751" s="15"/>
      <c r="Q751" s="15"/>
      <c r="R751" s="96"/>
      <c r="T751" s="350"/>
      <c r="U751" s="350"/>
      <c r="V751" s="350"/>
    </row>
    <row r="752">
      <c r="A752" s="15"/>
      <c r="B752" s="15"/>
      <c r="C752" s="15"/>
      <c r="D752" s="15"/>
      <c r="E752" s="15"/>
      <c r="F752" s="15"/>
      <c r="G752" s="15"/>
      <c r="H752" s="15"/>
      <c r="I752" s="15"/>
      <c r="J752" s="15"/>
      <c r="K752" s="15"/>
      <c r="L752" s="15"/>
      <c r="M752" s="96"/>
      <c r="N752" s="15"/>
      <c r="O752" s="15"/>
      <c r="P752" s="15"/>
      <c r="Q752" s="15"/>
      <c r="R752" s="96"/>
      <c r="T752" s="350"/>
      <c r="U752" s="350"/>
      <c r="V752" s="350"/>
    </row>
    <row r="753">
      <c r="A753" s="15"/>
      <c r="B753" s="15"/>
      <c r="C753" s="15"/>
      <c r="D753" s="15"/>
      <c r="E753" s="15"/>
      <c r="F753" s="15"/>
      <c r="G753" s="15"/>
      <c r="H753" s="15"/>
      <c r="I753" s="15"/>
      <c r="J753" s="15"/>
      <c r="K753" s="15"/>
      <c r="L753" s="15"/>
      <c r="M753" s="96"/>
      <c r="N753" s="15"/>
      <c r="O753" s="15"/>
      <c r="P753" s="15"/>
      <c r="Q753" s="15"/>
      <c r="R753" s="96"/>
      <c r="T753" s="350"/>
      <c r="U753" s="350"/>
      <c r="V753" s="350"/>
    </row>
    <row r="754">
      <c r="A754" s="15"/>
      <c r="B754" s="15"/>
      <c r="C754" s="15"/>
      <c r="D754" s="15"/>
      <c r="E754" s="15"/>
      <c r="F754" s="15"/>
      <c r="G754" s="15"/>
      <c r="H754" s="15"/>
      <c r="I754" s="15"/>
      <c r="J754" s="15"/>
      <c r="K754" s="15"/>
      <c r="L754" s="15"/>
      <c r="M754" s="96"/>
      <c r="N754" s="15"/>
      <c r="O754" s="15"/>
      <c r="P754" s="15"/>
      <c r="Q754" s="15"/>
      <c r="R754" s="96"/>
      <c r="T754" s="350"/>
      <c r="U754" s="350"/>
      <c r="V754" s="350"/>
    </row>
    <row r="755">
      <c r="A755" s="15"/>
      <c r="B755" s="15"/>
      <c r="C755" s="15"/>
      <c r="D755" s="15"/>
      <c r="E755" s="15"/>
      <c r="F755" s="15"/>
      <c r="G755" s="15"/>
      <c r="H755" s="15"/>
      <c r="I755" s="15"/>
      <c r="J755" s="15"/>
      <c r="K755" s="15"/>
      <c r="L755" s="15"/>
      <c r="M755" s="96"/>
      <c r="N755" s="15"/>
      <c r="O755" s="15"/>
      <c r="P755" s="15"/>
      <c r="Q755" s="15"/>
      <c r="R755" s="96"/>
      <c r="T755" s="350"/>
      <c r="U755" s="350"/>
      <c r="V755" s="350"/>
    </row>
    <row r="756">
      <c r="A756" s="15"/>
      <c r="B756" s="15"/>
      <c r="C756" s="15"/>
      <c r="D756" s="15"/>
      <c r="E756" s="15"/>
      <c r="F756" s="15"/>
      <c r="G756" s="15"/>
      <c r="H756" s="15"/>
      <c r="I756" s="15"/>
      <c r="J756" s="15"/>
      <c r="K756" s="15"/>
      <c r="L756" s="15"/>
      <c r="M756" s="96"/>
      <c r="N756" s="15"/>
      <c r="O756" s="15"/>
      <c r="P756" s="15"/>
      <c r="Q756" s="15"/>
      <c r="R756" s="96"/>
      <c r="T756" s="350"/>
      <c r="U756" s="350"/>
      <c r="V756" s="350"/>
    </row>
    <row r="757">
      <c r="A757" s="15"/>
      <c r="B757" s="15"/>
      <c r="C757" s="15"/>
      <c r="D757" s="15"/>
      <c r="E757" s="15"/>
      <c r="F757" s="15"/>
      <c r="G757" s="15"/>
      <c r="H757" s="15"/>
      <c r="I757" s="15"/>
      <c r="J757" s="15"/>
      <c r="K757" s="15"/>
      <c r="L757" s="15"/>
      <c r="M757" s="96"/>
      <c r="N757" s="15"/>
      <c r="O757" s="15"/>
      <c r="P757" s="15"/>
      <c r="Q757" s="15"/>
      <c r="R757" s="96"/>
      <c r="T757" s="350"/>
      <c r="U757" s="350"/>
      <c r="V757" s="350"/>
    </row>
    <row r="758">
      <c r="A758" s="15"/>
      <c r="B758" s="15"/>
      <c r="C758" s="15"/>
      <c r="D758" s="15"/>
      <c r="E758" s="15"/>
      <c r="F758" s="15"/>
      <c r="G758" s="15"/>
      <c r="H758" s="15"/>
      <c r="I758" s="15"/>
      <c r="J758" s="15"/>
      <c r="K758" s="15"/>
      <c r="L758" s="15"/>
      <c r="M758" s="96"/>
      <c r="N758" s="15"/>
      <c r="O758" s="15"/>
      <c r="P758" s="15"/>
      <c r="Q758" s="15"/>
      <c r="R758" s="96"/>
      <c r="T758" s="350"/>
      <c r="U758" s="350"/>
      <c r="V758" s="350"/>
    </row>
    <row r="759">
      <c r="A759" s="15"/>
      <c r="B759" s="15"/>
      <c r="C759" s="15"/>
      <c r="D759" s="15"/>
      <c r="E759" s="15"/>
      <c r="F759" s="15"/>
      <c r="G759" s="15"/>
      <c r="H759" s="15"/>
      <c r="I759" s="15"/>
      <c r="J759" s="15"/>
      <c r="K759" s="15"/>
      <c r="L759" s="15"/>
      <c r="M759" s="96"/>
      <c r="N759" s="15"/>
      <c r="O759" s="15"/>
      <c r="P759" s="15"/>
      <c r="Q759" s="15"/>
      <c r="R759" s="96"/>
      <c r="T759" s="350"/>
      <c r="U759" s="350"/>
      <c r="V759" s="350"/>
    </row>
    <row r="760">
      <c r="A760" s="15"/>
      <c r="B760" s="15"/>
      <c r="C760" s="15"/>
      <c r="D760" s="15"/>
      <c r="E760" s="15"/>
      <c r="F760" s="15"/>
      <c r="G760" s="15"/>
      <c r="H760" s="15"/>
      <c r="I760" s="15"/>
      <c r="J760" s="15"/>
      <c r="K760" s="15"/>
      <c r="L760" s="15"/>
      <c r="M760" s="96"/>
      <c r="N760" s="15"/>
      <c r="O760" s="15"/>
      <c r="P760" s="15"/>
      <c r="Q760" s="15"/>
      <c r="R760" s="96"/>
      <c r="T760" s="350"/>
      <c r="U760" s="350"/>
      <c r="V760" s="350"/>
    </row>
    <row r="761">
      <c r="A761" s="15"/>
      <c r="B761" s="15"/>
      <c r="C761" s="15"/>
      <c r="D761" s="15"/>
      <c r="E761" s="15"/>
      <c r="F761" s="15"/>
      <c r="G761" s="15"/>
      <c r="H761" s="15"/>
      <c r="I761" s="15"/>
      <c r="J761" s="15"/>
      <c r="K761" s="15"/>
      <c r="L761" s="15"/>
      <c r="M761" s="96"/>
      <c r="N761" s="15"/>
      <c r="O761" s="15"/>
      <c r="P761" s="15"/>
      <c r="Q761" s="15"/>
      <c r="R761" s="96"/>
      <c r="T761" s="350"/>
      <c r="U761" s="350"/>
      <c r="V761" s="350"/>
    </row>
    <row r="762">
      <c r="A762" s="15"/>
      <c r="B762" s="15"/>
      <c r="C762" s="15"/>
      <c r="D762" s="15"/>
      <c r="E762" s="15"/>
      <c r="F762" s="15"/>
      <c r="G762" s="15"/>
      <c r="H762" s="15"/>
      <c r="I762" s="15"/>
      <c r="J762" s="15"/>
      <c r="K762" s="15"/>
      <c r="L762" s="15"/>
      <c r="M762" s="96"/>
      <c r="N762" s="15"/>
      <c r="O762" s="15"/>
      <c r="P762" s="15"/>
      <c r="Q762" s="15"/>
      <c r="R762" s="96"/>
      <c r="T762" s="350"/>
      <c r="U762" s="350"/>
      <c r="V762" s="350"/>
    </row>
    <row r="763">
      <c r="A763" s="15"/>
      <c r="B763" s="15"/>
      <c r="C763" s="15"/>
      <c r="D763" s="15"/>
      <c r="E763" s="15"/>
      <c r="F763" s="15"/>
      <c r="G763" s="15"/>
      <c r="H763" s="15"/>
      <c r="I763" s="15"/>
      <c r="J763" s="15"/>
      <c r="K763" s="15"/>
      <c r="L763" s="15"/>
      <c r="M763" s="96"/>
      <c r="N763" s="15"/>
      <c r="O763" s="15"/>
      <c r="P763" s="15"/>
      <c r="Q763" s="15"/>
      <c r="R763" s="96"/>
      <c r="T763" s="350"/>
      <c r="U763" s="350"/>
      <c r="V763" s="350"/>
    </row>
    <row r="764">
      <c r="A764" s="15"/>
      <c r="B764" s="15"/>
      <c r="C764" s="15"/>
      <c r="D764" s="15"/>
      <c r="E764" s="15"/>
      <c r="F764" s="15"/>
      <c r="G764" s="15"/>
      <c r="H764" s="15"/>
      <c r="I764" s="15"/>
      <c r="J764" s="15"/>
      <c r="K764" s="15"/>
      <c r="L764" s="15"/>
      <c r="M764" s="96"/>
      <c r="N764" s="15"/>
      <c r="O764" s="15"/>
      <c r="P764" s="15"/>
      <c r="Q764" s="15"/>
      <c r="R764" s="96"/>
      <c r="T764" s="350"/>
      <c r="U764" s="350"/>
      <c r="V764" s="350"/>
    </row>
    <row r="765">
      <c r="A765" s="15"/>
      <c r="B765" s="15"/>
      <c r="C765" s="15"/>
      <c r="D765" s="15"/>
      <c r="E765" s="15"/>
      <c r="F765" s="15"/>
      <c r="G765" s="15"/>
      <c r="H765" s="15"/>
      <c r="I765" s="15"/>
      <c r="J765" s="15"/>
      <c r="K765" s="15"/>
      <c r="L765" s="15"/>
      <c r="M765" s="96"/>
      <c r="N765" s="15"/>
      <c r="O765" s="15"/>
      <c r="P765" s="15"/>
      <c r="Q765" s="15"/>
      <c r="R765" s="96"/>
      <c r="T765" s="350"/>
      <c r="U765" s="350"/>
      <c r="V765" s="350"/>
    </row>
    <row r="766">
      <c r="A766" s="15"/>
      <c r="B766" s="15"/>
      <c r="C766" s="15"/>
      <c r="D766" s="15"/>
      <c r="E766" s="15"/>
      <c r="F766" s="15"/>
      <c r="G766" s="15"/>
      <c r="H766" s="15"/>
      <c r="I766" s="15"/>
      <c r="J766" s="15"/>
      <c r="K766" s="15"/>
      <c r="L766" s="15"/>
      <c r="M766" s="96"/>
      <c r="N766" s="15"/>
      <c r="O766" s="15"/>
      <c r="P766" s="15"/>
      <c r="Q766" s="15"/>
      <c r="R766" s="96"/>
      <c r="T766" s="350"/>
      <c r="U766" s="350"/>
      <c r="V766" s="350"/>
    </row>
    <row r="767">
      <c r="A767" s="15"/>
      <c r="B767" s="15"/>
      <c r="C767" s="15"/>
      <c r="D767" s="15"/>
      <c r="E767" s="15"/>
      <c r="F767" s="15"/>
      <c r="G767" s="15"/>
      <c r="H767" s="15"/>
      <c r="I767" s="15"/>
      <c r="J767" s="15"/>
      <c r="K767" s="15"/>
      <c r="L767" s="15"/>
      <c r="M767" s="96"/>
      <c r="N767" s="15"/>
      <c r="O767" s="15"/>
      <c r="P767" s="15"/>
      <c r="Q767" s="15"/>
      <c r="R767" s="96"/>
      <c r="T767" s="350"/>
      <c r="U767" s="350"/>
      <c r="V767" s="350"/>
    </row>
    <row r="768">
      <c r="A768" s="15"/>
      <c r="B768" s="15"/>
      <c r="C768" s="15"/>
      <c r="D768" s="15"/>
      <c r="E768" s="15"/>
      <c r="F768" s="15"/>
      <c r="G768" s="15"/>
      <c r="H768" s="15"/>
      <c r="I768" s="15"/>
      <c r="J768" s="15"/>
      <c r="K768" s="15"/>
      <c r="L768" s="15"/>
      <c r="M768" s="96"/>
      <c r="N768" s="15"/>
      <c r="O768" s="15"/>
      <c r="P768" s="15"/>
      <c r="Q768" s="15"/>
      <c r="R768" s="96"/>
      <c r="T768" s="350"/>
      <c r="U768" s="350"/>
      <c r="V768" s="350"/>
    </row>
    <row r="769">
      <c r="A769" s="15"/>
      <c r="B769" s="15"/>
      <c r="C769" s="15"/>
      <c r="D769" s="15"/>
      <c r="E769" s="15"/>
      <c r="F769" s="15"/>
      <c r="G769" s="15"/>
      <c r="H769" s="15"/>
      <c r="I769" s="15"/>
      <c r="J769" s="15"/>
      <c r="K769" s="15"/>
      <c r="L769" s="15"/>
      <c r="M769" s="96"/>
      <c r="N769" s="15"/>
      <c r="O769" s="15"/>
      <c r="P769" s="15"/>
      <c r="Q769" s="15"/>
      <c r="R769" s="96"/>
      <c r="T769" s="350"/>
      <c r="U769" s="350"/>
      <c r="V769" s="350"/>
    </row>
    <row r="770">
      <c r="A770" s="15"/>
      <c r="B770" s="15"/>
      <c r="C770" s="15"/>
      <c r="D770" s="15"/>
      <c r="E770" s="15"/>
      <c r="F770" s="15"/>
      <c r="G770" s="15"/>
      <c r="H770" s="15"/>
      <c r="I770" s="15"/>
      <c r="J770" s="15"/>
      <c r="K770" s="15"/>
      <c r="L770" s="15"/>
      <c r="M770" s="96"/>
      <c r="N770" s="15"/>
      <c r="O770" s="15"/>
      <c r="P770" s="15"/>
      <c r="Q770" s="15"/>
      <c r="R770" s="96"/>
      <c r="T770" s="350"/>
      <c r="U770" s="350"/>
      <c r="V770" s="350"/>
    </row>
    <row r="771">
      <c r="A771" s="15"/>
      <c r="B771" s="15"/>
      <c r="C771" s="15"/>
      <c r="D771" s="15"/>
      <c r="E771" s="15"/>
      <c r="F771" s="15"/>
      <c r="G771" s="15"/>
      <c r="H771" s="15"/>
      <c r="I771" s="15"/>
      <c r="J771" s="15"/>
      <c r="K771" s="15"/>
      <c r="L771" s="15"/>
      <c r="M771" s="96"/>
      <c r="N771" s="15"/>
      <c r="O771" s="15"/>
      <c r="P771" s="15"/>
      <c r="Q771" s="15"/>
      <c r="R771" s="96"/>
      <c r="T771" s="350"/>
      <c r="U771" s="350"/>
      <c r="V771" s="350"/>
    </row>
    <row r="772">
      <c r="A772" s="15"/>
      <c r="B772" s="15"/>
      <c r="C772" s="15"/>
      <c r="D772" s="15"/>
      <c r="E772" s="15"/>
      <c r="F772" s="15"/>
      <c r="G772" s="15"/>
      <c r="H772" s="15"/>
      <c r="I772" s="15"/>
      <c r="J772" s="15"/>
      <c r="K772" s="15"/>
      <c r="L772" s="15"/>
      <c r="M772" s="96"/>
      <c r="N772" s="15"/>
      <c r="O772" s="15"/>
      <c r="P772" s="15"/>
      <c r="Q772" s="15"/>
      <c r="R772" s="96"/>
      <c r="T772" s="350"/>
      <c r="U772" s="350"/>
      <c r="V772" s="350"/>
    </row>
    <row r="773">
      <c r="A773" s="15"/>
      <c r="B773" s="15"/>
      <c r="C773" s="15"/>
      <c r="D773" s="15"/>
      <c r="E773" s="15"/>
      <c r="F773" s="15"/>
      <c r="G773" s="15"/>
      <c r="H773" s="15"/>
      <c r="I773" s="15"/>
      <c r="J773" s="15"/>
      <c r="K773" s="15"/>
      <c r="L773" s="15"/>
      <c r="M773" s="96"/>
      <c r="N773" s="15"/>
      <c r="O773" s="15"/>
      <c r="P773" s="15"/>
      <c r="Q773" s="15"/>
      <c r="R773" s="96"/>
      <c r="T773" s="350"/>
      <c r="U773" s="350"/>
      <c r="V773" s="350"/>
    </row>
    <row r="774">
      <c r="A774" s="15"/>
      <c r="B774" s="15"/>
      <c r="C774" s="15"/>
      <c r="D774" s="15"/>
      <c r="E774" s="15"/>
      <c r="F774" s="15"/>
      <c r="G774" s="15"/>
      <c r="H774" s="15"/>
      <c r="I774" s="15"/>
      <c r="J774" s="15"/>
      <c r="K774" s="15"/>
      <c r="L774" s="15"/>
      <c r="M774" s="96"/>
      <c r="N774" s="15"/>
      <c r="O774" s="15"/>
      <c r="P774" s="15"/>
      <c r="Q774" s="15"/>
      <c r="R774" s="96"/>
      <c r="T774" s="350"/>
      <c r="U774" s="350"/>
      <c r="V774" s="350"/>
    </row>
    <row r="775">
      <c r="A775" s="15"/>
      <c r="B775" s="15"/>
      <c r="C775" s="15"/>
      <c r="D775" s="15"/>
      <c r="E775" s="15"/>
      <c r="F775" s="15"/>
      <c r="G775" s="15"/>
      <c r="H775" s="15"/>
      <c r="I775" s="15"/>
      <c r="J775" s="15"/>
      <c r="K775" s="15"/>
      <c r="L775" s="15"/>
      <c r="M775" s="96"/>
      <c r="N775" s="15"/>
      <c r="O775" s="15"/>
      <c r="P775" s="15"/>
      <c r="Q775" s="15"/>
      <c r="R775" s="96"/>
      <c r="T775" s="350"/>
      <c r="U775" s="350"/>
      <c r="V775" s="350"/>
    </row>
    <row r="776">
      <c r="A776" s="15"/>
      <c r="B776" s="15"/>
      <c r="C776" s="15"/>
      <c r="D776" s="15"/>
      <c r="E776" s="15"/>
      <c r="F776" s="15"/>
      <c r="G776" s="15"/>
      <c r="H776" s="15"/>
      <c r="I776" s="15"/>
      <c r="J776" s="15"/>
      <c r="K776" s="15"/>
      <c r="L776" s="15"/>
      <c r="M776" s="96"/>
      <c r="N776" s="15"/>
      <c r="O776" s="15"/>
      <c r="P776" s="15"/>
      <c r="Q776" s="15"/>
      <c r="R776" s="96"/>
      <c r="T776" s="350"/>
      <c r="U776" s="350"/>
      <c r="V776" s="350"/>
    </row>
    <row r="777">
      <c r="A777" s="15"/>
      <c r="B777" s="15"/>
      <c r="C777" s="15"/>
      <c r="D777" s="15"/>
      <c r="E777" s="15"/>
      <c r="F777" s="15"/>
      <c r="G777" s="15"/>
      <c r="H777" s="15"/>
      <c r="I777" s="15"/>
      <c r="J777" s="15"/>
      <c r="K777" s="15"/>
      <c r="L777" s="15"/>
      <c r="M777" s="96"/>
      <c r="N777" s="15"/>
      <c r="O777" s="15"/>
      <c r="P777" s="15"/>
      <c r="Q777" s="15"/>
      <c r="R777" s="96"/>
      <c r="T777" s="350"/>
      <c r="U777" s="350"/>
      <c r="V777" s="350"/>
    </row>
    <row r="778">
      <c r="A778" s="15"/>
      <c r="B778" s="15"/>
      <c r="C778" s="15"/>
      <c r="D778" s="15"/>
      <c r="E778" s="15"/>
      <c r="F778" s="15"/>
      <c r="G778" s="15"/>
      <c r="H778" s="15"/>
      <c r="I778" s="15"/>
      <c r="J778" s="15"/>
      <c r="K778" s="15"/>
      <c r="L778" s="15"/>
      <c r="M778" s="96"/>
      <c r="N778" s="15"/>
      <c r="O778" s="15"/>
      <c r="P778" s="15"/>
      <c r="Q778" s="15"/>
      <c r="R778" s="96"/>
      <c r="T778" s="350"/>
      <c r="U778" s="350"/>
      <c r="V778" s="350"/>
    </row>
    <row r="779">
      <c r="A779" s="15"/>
      <c r="B779" s="15"/>
      <c r="C779" s="15"/>
      <c r="D779" s="15"/>
      <c r="E779" s="15"/>
      <c r="F779" s="15"/>
      <c r="G779" s="15"/>
      <c r="H779" s="15"/>
      <c r="I779" s="15"/>
      <c r="J779" s="15"/>
      <c r="K779" s="15"/>
      <c r="L779" s="15"/>
      <c r="M779" s="96"/>
      <c r="N779" s="15"/>
      <c r="O779" s="15"/>
      <c r="P779" s="15"/>
      <c r="Q779" s="15"/>
      <c r="R779" s="96"/>
      <c r="T779" s="350"/>
      <c r="U779" s="350"/>
      <c r="V779" s="350"/>
    </row>
    <row r="780">
      <c r="A780" s="15"/>
      <c r="B780" s="15"/>
      <c r="C780" s="15"/>
      <c r="D780" s="15"/>
      <c r="E780" s="15"/>
      <c r="F780" s="15"/>
      <c r="G780" s="15"/>
      <c r="H780" s="15"/>
      <c r="I780" s="15"/>
      <c r="J780" s="15"/>
      <c r="K780" s="15"/>
      <c r="L780" s="15"/>
      <c r="M780" s="96"/>
      <c r="N780" s="15"/>
      <c r="O780" s="15"/>
      <c r="P780" s="15"/>
      <c r="Q780" s="15"/>
      <c r="R780" s="96"/>
      <c r="T780" s="350"/>
      <c r="U780" s="350"/>
      <c r="V780" s="350"/>
    </row>
    <row r="781">
      <c r="A781" s="15"/>
      <c r="B781" s="15"/>
      <c r="C781" s="15"/>
      <c r="D781" s="15"/>
      <c r="E781" s="15"/>
      <c r="F781" s="15"/>
      <c r="G781" s="15"/>
      <c r="H781" s="15"/>
      <c r="I781" s="15"/>
      <c r="J781" s="15"/>
      <c r="K781" s="15"/>
      <c r="L781" s="15"/>
      <c r="M781" s="96"/>
      <c r="N781" s="15"/>
      <c r="O781" s="15"/>
      <c r="P781" s="15"/>
      <c r="Q781" s="15"/>
      <c r="R781" s="96"/>
      <c r="T781" s="350"/>
      <c r="U781" s="350"/>
      <c r="V781" s="350"/>
    </row>
    <row r="782">
      <c r="A782" s="15"/>
      <c r="B782" s="15"/>
      <c r="C782" s="15"/>
      <c r="D782" s="15"/>
      <c r="E782" s="15"/>
      <c r="F782" s="15"/>
      <c r="G782" s="15"/>
      <c r="H782" s="15"/>
      <c r="I782" s="15"/>
      <c r="J782" s="15"/>
      <c r="K782" s="15"/>
      <c r="L782" s="15"/>
      <c r="M782" s="96"/>
      <c r="N782" s="15"/>
      <c r="O782" s="15"/>
      <c r="P782" s="15"/>
      <c r="Q782" s="15"/>
      <c r="R782" s="96"/>
      <c r="T782" s="350"/>
      <c r="U782" s="350"/>
      <c r="V782" s="350"/>
    </row>
    <row r="783">
      <c r="A783" s="15"/>
      <c r="B783" s="15"/>
      <c r="C783" s="15"/>
      <c r="D783" s="15"/>
      <c r="E783" s="15"/>
      <c r="F783" s="15"/>
      <c r="G783" s="15"/>
      <c r="H783" s="15"/>
      <c r="I783" s="15"/>
      <c r="J783" s="15"/>
      <c r="K783" s="15"/>
      <c r="L783" s="15"/>
      <c r="M783" s="96"/>
      <c r="N783" s="15"/>
      <c r="O783" s="15"/>
      <c r="P783" s="15"/>
      <c r="Q783" s="15"/>
      <c r="R783" s="96"/>
      <c r="T783" s="350"/>
      <c r="U783" s="350"/>
      <c r="V783" s="350"/>
    </row>
    <row r="784">
      <c r="A784" s="15"/>
      <c r="B784" s="15"/>
      <c r="C784" s="15"/>
      <c r="D784" s="15"/>
      <c r="E784" s="15"/>
      <c r="F784" s="15"/>
      <c r="G784" s="15"/>
      <c r="H784" s="15"/>
      <c r="I784" s="15"/>
      <c r="J784" s="15"/>
      <c r="K784" s="15"/>
      <c r="L784" s="15"/>
      <c r="M784" s="96"/>
      <c r="N784" s="15"/>
      <c r="O784" s="15"/>
      <c r="P784" s="15"/>
      <c r="Q784" s="15"/>
      <c r="R784" s="96"/>
      <c r="T784" s="350"/>
      <c r="U784" s="350"/>
      <c r="V784" s="350"/>
    </row>
    <row r="785">
      <c r="A785" s="15"/>
      <c r="B785" s="15"/>
      <c r="C785" s="15"/>
      <c r="D785" s="15"/>
      <c r="E785" s="15"/>
      <c r="F785" s="15"/>
      <c r="G785" s="15"/>
      <c r="H785" s="15"/>
      <c r="I785" s="15"/>
      <c r="J785" s="15"/>
      <c r="K785" s="15"/>
      <c r="L785" s="15"/>
      <c r="M785" s="96"/>
      <c r="N785" s="15"/>
      <c r="O785" s="15"/>
      <c r="P785" s="15"/>
      <c r="Q785" s="15"/>
      <c r="R785" s="96"/>
      <c r="T785" s="350"/>
      <c r="U785" s="350"/>
      <c r="V785" s="350"/>
    </row>
    <row r="786">
      <c r="A786" s="15"/>
      <c r="B786" s="15"/>
      <c r="C786" s="15"/>
      <c r="D786" s="15"/>
      <c r="E786" s="15"/>
      <c r="F786" s="15"/>
      <c r="G786" s="15"/>
      <c r="H786" s="15"/>
      <c r="I786" s="15"/>
      <c r="J786" s="15"/>
      <c r="K786" s="15"/>
      <c r="L786" s="15"/>
      <c r="M786" s="96"/>
      <c r="N786" s="15"/>
      <c r="O786" s="15"/>
      <c r="P786" s="15"/>
      <c r="Q786" s="15"/>
      <c r="R786" s="96"/>
      <c r="T786" s="350"/>
      <c r="U786" s="350"/>
      <c r="V786" s="350"/>
    </row>
    <row r="787">
      <c r="A787" s="15"/>
      <c r="B787" s="15"/>
      <c r="C787" s="15"/>
      <c r="D787" s="15"/>
      <c r="E787" s="15"/>
      <c r="F787" s="15"/>
      <c r="G787" s="15"/>
      <c r="H787" s="15"/>
      <c r="I787" s="15"/>
      <c r="J787" s="15"/>
      <c r="K787" s="15"/>
      <c r="L787" s="15"/>
      <c r="M787" s="96"/>
      <c r="N787" s="15"/>
      <c r="O787" s="15"/>
      <c r="P787" s="15"/>
      <c r="Q787" s="15"/>
      <c r="R787" s="96"/>
      <c r="T787" s="350"/>
      <c r="U787" s="350"/>
      <c r="V787" s="350"/>
    </row>
    <row r="788">
      <c r="A788" s="15"/>
      <c r="B788" s="15"/>
      <c r="C788" s="15"/>
      <c r="D788" s="15"/>
      <c r="E788" s="15"/>
      <c r="F788" s="15"/>
      <c r="G788" s="15"/>
      <c r="H788" s="15"/>
      <c r="I788" s="15"/>
      <c r="J788" s="15"/>
      <c r="K788" s="15"/>
      <c r="L788" s="15"/>
      <c r="M788" s="96"/>
      <c r="N788" s="15"/>
      <c r="O788" s="15"/>
      <c r="P788" s="15"/>
      <c r="Q788" s="15"/>
      <c r="R788" s="96"/>
      <c r="T788" s="350"/>
      <c r="U788" s="350"/>
      <c r="V788" s="350"/>
    </row>
    <row r="789">
      <c r="A789" s="15"/>
      <c r="B789" s="15"/>
      <c r="C789" s="15"/>
      <c r="D789" s="15"/>
      <c r="E789" s="15"/>
      <c r="F789" s="15"/>
      <c r="G789" s="15"/>
      <c r="H789" s="15"/>
      <c r="I789" s="15"/>
      <c r="J789" s="15"/>
      <c r="K789" s="15"/>
      <c r="L789" s="15"/>
      <c r="M789" s="96"/>
      <c r="N789" s="15"/>
      <c r="O789" s="15"/>
      <c r="P789" s="15"/>
      <c r="Q789" s="15"/>
      <c r="R789" s="96"/>
      <c r="T789" s="350"/>
      <c r="U789" s="350"/>
      <c r="V789" s="350"/>
    </row>
    <row r="790">
      <c r="A790" s="15"/>
      <c r="B790" s="15"/>
      <c r="C790" s="15"/>
      <c r="D790" s="15"/>
      <c r="E790" s="15"/>
      <c r="F790" s="15"/>
      <c r="G790" s="15"/>
      <c r="H790" s="15"/>
      <c r="I790" s="15"/>
      <c r="J790" s="15"/>
      <c r="K790" s="15"/>
      <c r="L790" s="15"/>
      <c r="M790" s="96"/>
      <c r="N790" s="15"/>
      <c r="O790" s="15"/>
      <c r="P790" s="15"/>
      <c r="Q790" s="15"/>
      <c r="R790" s="96"/>
      <c r="T790" s="350"/>
      <c r="U790" s="350"/>
      <c r="V790" s="350"/>
    </row>
    <row r="791">
      <c r="A791" s="15"/>
      <c r="B791" s="15"/>
      <c r="C791" s="15"/>
      <c r="D791" s="15"/>
      <c r="E791" s="15"/>
      <c r="F791" s="15"/>
      <c r="G791" s="15"/>
      <c r="H791" s="15"/>
      <c r="I791" s="15"/>
      <c r="J791" s="15"/>
      <c r="K791" s="15"/>
      <c r="L791" s="15"/>
      <c r="M791" s="96"/>
      <c r="N791" s="15"/>
      <c r="O791" s="15"/>
      <c r="P791" s="15"/>
      <c r="Q791" s="15"/>
      <c r="R791" s="96"/>
      <c r="T791" s="350"/>
      <c r="U791" s="350"/>
      <c r="V791" s="350"/>
    </row>
    <row r="792">
      <c r="A792" s="15"/>
      <c r="B792" s="15"/>
      <c r="C792" s="15"/>
      <c r="D792" s="15"/>
      <c r="E792" s="15"/>
      <c r="F792" s="15"/>
      <c r="G792" s="15"/>
      <c r="H792" s="15"/>
      <c r="I792" s="15"/>
      <c r="J792" s="15"/>
      <c r="K792" s="15"/>
      <c r="L792" s="15"/>
      <c r="M792" s="96"/>
      <c r="N792" s="15"/>
      <c r="O792" s="15"/>
      <c r="P792" s="15"/>
      <c r="Q792" s="15"/>
      <c r="R792" s="96"/>
      <c r="T792" s="350"/>
      <c r="U792" s="350"/>
      <c r="V792" s="350"/>
    </row>
    <row r="793">
      <c r="A793" s="15"/>
      <c r="B793" s="15"/>
      <c r="C793" s="15"/>
      <c r="D793" s="15"/>
      <c r="E793" s="15"/>
      <c r="F793" s="15"/>
      <c r="G793" s="15"/>
      <c r="H793" s="15"/>
      <c r="I793" s="15"/>
      <c r="J793" s="15"/>
      <c r="K793" s="15"/>
      <c r="L793" s="15"/>
      <c r="M793" s="96"/>
      <c r="N793" s="15"/>
      <c r="O793" s="15"/>
      <c r="P793" s="15"/>
      <c r="Q793" s="15"/>
      <c r="R793" s="96"/>
      <c r="T793" s="350"/>
      <c r="U793" s="350"/>
      <c r="V793" s="350"/>
    </row>
    <row r="794">
      <c r="A794" s="15"/>
      <c r="B794" s="15"/>
      <c r="C794" s="15"/>
      <c r="D794" s="15"/>
      <c r="E794" s="15"/>
      <c r="F794" s="15"/>
      <c r="G794" s="15"/>
      <c r="H794" s="15"/>
      <c r="I794" s="15"/>
      <c r="J794" s="15"/>
      <c r="K794" s="15"/>
      <c r="L794" s="15"/>
      <c r="M794" s="96"/>
      <c r="N794" s="15"/>
      <c r="O794" s="15"/>
      <c r="P794" s="15"/>
      <c r="Q794" s="15"/>
      <c r="R794" s="96"/>
      <c r="T794" s="350"/>
      <c r="U794" s="350"/>
      <c r="V794" s="350"/>
    </row>
    <row r="795">
      <c r="A795" s="15"/>
      <c r="B795" s="15"/>
      <c r="C795" s="15"/>
      <c r="D795" s="15"/>
      <c r="E795" s="15"/>
      <c r="F795" s="15"/>
      <c r="G795" s="15"/>
      <c r="H795" s="15"/>
      <c r="I795" s="15"/>
      <c r="J795" s="15"/>
      <c r="K795" s="15"/>
      <c r="L795" s="15"/>
      <c r="M795" s="96"/>
      <c r="N795" s="15"/>
      <c r="O795" s="15"/>
      <c r="P795" s="15"/>
      <c r="Q795" s="15"/>
      <c r="R795" s="96"/>
      <c r="T795" s="350"/>
      <c r="U795" s="350"/>
      <c r="V795" s="350"/>
    </row>
    <row r="796">
      <c r="A796" s="15"/>
      <c r="B796" s="15"/>
      <c r="C796" s="15"/>
      <c r="D796" s="15"/>
      <c r="E796" s="15"/>
      <c r="F796" s="15"/>
      <c r="G796" s="15"/>
      <c r="H796" s="15"/>
      <c r="I796" s="15"/>
      <c r="J796" s="15"/>
      <c r="K796" s="15"/>
      <c r="L796" s="15"/>
      <c r="M796" s="96"/>
      <c r="N796" s="15"/>
      <c r="O796" s="15"/>
      <c r="P796" s="15"/>
      <c r="Q796" s="15"/>
      <c r="R796" s="96"/>
      <c r="T796" s="350"/>
      <c r="U796" s="350"/>
      <c r="V796" s="350"/>
    </row>
    <row r="797">
      <c r="A797" s="15"/>
      <c r="B797" s="15"/>
      <c r="C797" s="15"/>
      <c r="D797" s="15"/>
      <c r="E797" s="15"/>
      <c r="F797" s="15"/>
      <c r="G797" s="15"/>
      <c r="H797" s="15"/>
      <c r="I797" s="15"/>
      <c r="J797" s="15"/>
      <c r="K797" s="15"/>
      <c r="L797" s="15"/>
      <c r="M797" s="96"/>
      <c r="N797" s="15"/>
      <c r="O797" s="15"/>
      <c r="P797" s="15"/>
      <c r="Q797" s="15"/>
      <c r="R797" s="96"/>
      <c r="T797" s="350"/>
      <c r="U797" s="350"/>
      <c r="V797" s="350"/>
    </row>
    <row r="798">
      <c r="A798" s="15"/>
      <c r="B798" s="15"/>
      <c r="C798" s="15"/>
      <c r="D798" s="15"/>
      <c r="E798" s="15"/>
      <c r="F798" s="15"/>
      <c r="G798" s="15"/>
      <c r="H798" s="15"/>
      <c r="I798" s="15"/>
      <c r="J798" s="15"/>
      <c r="K798" s="15"/>
      <c r="L798" s="15"/>
      <c r="M798" s="96"/>
      <c r="N798" s="15"/>
      <c r="O798" s="15"/>
      <c r="P798" s="15"/>
      <c r="Q798" s="15"/>
      <c r="R798" s="96"/>
      <c r="T798" s="350"/>
      <c r="U798" s="350"/>
      <c r="V798" s="350"/>
    </row>
    <row r="799">
      <c r="A799" s="15"/>
      <c r="B799" s="15"/>
      <c r="C799" s="15"/>
      <c r="D799" s="15"/>
      <c r="E799" s="15"/>
      <c r="F799" s="15"/>
      <c r="G799" s="15"/>
      <c r="H799" s="15"/>
      <c r="I799" s="15"/>
      <c r="J799" s="15"/>
      <c r="K799" s="15"/>
      <c r="L799" s="15"/>
      <c r="M799" s="96"/>
      <c r="N799" s="15"/>
      <c r="O799" s="15"/>
      <c r="P799" s="15"/>
      <c r="Q799" s="15"/>
      <c r="R799" s="96"/>
      <c r="T799" s="350"/>
      <c r="U799" s="350"/>
      <c r="V799" s="350"/>
    </row>
    <row r="800">
      <c r="A800" s="15"/>
      <c r="B800" s="15"/>
      <c r="C800" s="15"/>
      <c r="D800" s="15"/>
      <c r="E800" s="15"/>
      <c r="F800" s="15"/>
      <c r="G800" s="15"/>
      <c r="H800" s="15"/>
      <c r="I800" s="15"/>
      <c r="J800" s="15"/>
      <c r="K800" s="15"/>
      <c r="L800" s="15"/>
      <c r="M800" s="96"/>
      <c r="N800" s="15"/>
      <c r="O800" s="15"/>
      <c r="P800" s="15"/>
      <c r="Q800" s="15"/>
      <c r="R800" s="96"/>
      <c r="T800" s="350"/>
      <c r="U800" s="350"/>
      <c r="V800" s="350"/>
    </row>
    <row r="801">
      <c r="A801" s="15"/>
      <c r="B801" s="15"/>
      <c r="C801" s="15"/>
      <c r="D801" s="15"/>
      <c r="E801" s="15"/>
      <c r="F801" s="15"/>
      <c r="G801" s="15"/>
      <c r="H801" s="15"/>
      <c r="I801" s="15"/>
      <c r="J801" s="15"/>
      <c r="K801" s="15"/>
      <c r="L801" s="15"/>
      <c r="M801" s="96"/>
      <c r="N801" s="15"/>
      <c r="O801" s="15"/>
      <c r="P801" s="15"/>
      <c r="Q801" s="15"/>
      <c r="R801" s="96"/>
      <c r="T801" s="350"/>
      <c r="U801" s="350"/>
      <c r="V801" s="350"/>
    </row>
    <row r="802">
      <c r="A802" s="15"/>
      <c r="B802" s="15"/>
      <c r="C802" s="15"/>
      <c r="D802" s="15"/>
      <c r="E802" s="15"/>
      <c r="F802" s="15"/>
      <c r="G802" s="15"/>
      <c r="H802" s="15"/>
      <c r="I802" s="15"/>
      <c r="J802" s="15"/>
      <c r="K802" s="15"/>
      <c r="L802" s="15"/>
      <c r="M802" s="96"/>
      <c r="N802" s="15"/>
      <c r="O802" s="15"/>
      <c r="P802" s="15"/>
      <c r="Q802" s="15"/>
      <c r="R802" s="96"/>
      <c r="T802" s="350"/>
      <c r="U802" s="350"/>
      <c r="V802" s="350"/>
    </row>
    <row r="803">
      <c r="A803" s="15"/>
      <c r="B803" s="15"/>
      <c r="C803" s="15"/>
      <c r="D803" s="15"/>
      <c r="E803" s="15"/>
      <c r="F803" s="15"/>
      <c r="G803" s="15"/>
      <c r="H803" s="15"/>
      <c r="I803" s="15"/>
      <c r="J803" s="15"/>
      <c r="K803" s="15"/>
      <c r="L803" s="15"/>
      <c r="M803" s="96"/>
      <c r="N803" s="15"/>
      <c r="O803" s="15"/>
      <c r="P803" s="15"/>
      <c r="Q803" s="15"/>
      <c r="R803" s="96"/>
      <c r="T803" s="350"/>
      <c r="U803" s="350"/>
      <c r="V803" s="350"/>
    </row>
    <row r="804">
      <c r="A804" s="15"/>
      <c r="B804" s="15"/>
      <c r="C804" s="15"/>
      <c r="D804" s="15"/>
      <c r="E804" s="15"/>
      <c r="F804" s="15"/>
      <c r="G804" s="15"/>
      <c r="H804" s="15"/>
      <c r="I804" s="15"/>
      <c r="J804" s="15"/>
      <c r="K804" s="15"/>
      <c r="L804" s="15"/>
      <c r="M804" s="96"/>
      <c r="N804" s="15"/>
      <c r="O804" s="15"/>
      <c r="P804" s="15"/>
      <c r="Q804" s="15"/>
      <c r="R804" s="96"/>
      <c r="T804" s="350"/>
      <c r="U804" s="350"/>
      <c r="V804" s="350"/>
    </row>
    <row r="805">
      <c r="A805" s="15"/>
      <c r="B805" s="15"/>
      <c r="C805" s="15"/>
      <c r="D805" s="15"/>
      <c r="E805" s="15"/>
      <c r="F805" s="15"/>
      <c r="G805" s="15"/>
      <c r="H805" s="15"/>
      <c r="I805" s="15"/>
      <c r="J805" s="15"/>
      <c r="K805" s="15"/>
      <c r="L805" s="15"/>
      <c r="M805" s="96"/>
      <c r="N805" s="15"/>
      <c r="O805" s="15"/>
      <c r="P805" s="15"/>
      <c r="Q805" s="15"/>
      <c r="R805" s="96"/>
      <c r="T805" s="350"/>
      <c r="U805" s="350"/>
      <c r="V805" s="350"/>
    </row>
    <row r="806">
      <c r="A806" s="15"/>
      <c r="B806" s="15"/>
      <c r="C806" s="15"/>
      <c r="D806" s="15"/>
      <c r="E806" s="15"/>
      <c r="F806" s="15"/>
      <c r="G806" s="15"/>
      <c r="H806" s="15"/>
      <c r="I806" s="15"/>
      <c r="J806" s="15"/>
      <c r="K806" s="15"/>
      <c r="L806" s="15"/>
      <c r="M806" s="96"/>
      <c r="N806" s="15"/>
      <c r="O806" s="15"/>
      <c r="P806" s="15"/>
      <c r="Q806" s="15"/>
      <c r="R806" s="96"/>
      <c r="T806" s="350"/>
      <c r="U806" s="350"/>
      <c r="V806" s="350"/>
    </row>
    <row r="807">
      <c r="A807" s="15"/>
      <c r="B807" s="15"/>
      <c r="C807" s="15"/>
      <c r="D807" s="15"/>
      <c r="E807" s="15"/>
      <c r="F807" s="15"/>
      <c r="G807" s="15"/>
      <c r="H807" s="15"/>
      <c r="I807" s="15"/>
      <c r="J807" s="15"/>
      <c r="K807" s="15"/>
      <c r="L807" s="15"/>
      <c r="M807" s="96"/>
      <c r="N807" s="15"/>
      <c r="O807" s="15"/>
      <c r="P807" s="15"/>
      <c r="Q807" s="15"/>
      <c r="R807" s="96"/>
      <c r="T807" s="350"/>
      <c r="U807" s="350"/>
      <c r="V807" s="350"/>
    </row>
    <row r="808">
      <c r="A808" s="15"/>
      <c r="B808" s="15"/>
      <c r="C808" s="15"/>
      <c r="D808" s="15"/>
      <c r="E808" s="15"/>
      <c r="F808" s="15"/>
      <c r="G808" s="15"/>
      <c r="H808" s="15"/>
      <c r="I808" s="15"/>
      <c r="J808" s="15"/>
      <c r="K808" s="15"/>
      <c r="L808" s="15"/>
      <c r="M808" s="96"/>
      <c r="N808" s="15"/>
      <c r="O808" s="15"/>
      <c r="P808" s="15"/>
      <c r="Q808" s="15"/>
      <c r="R808" s="96"/>
      <c r="T808" s="350"/>
      <c r="U808" s="350"/>
      <c r="V808" s="350"/>
    </row>
    <row r="809">
      <c r="A809" s="15"/>
      <c r="B809" s="15"/>
      <c r="C809" s="15"/>
      <c r="D809" s="15"/>
      <c r="E809" s="15"/>
      <c r="F809" s="15"/>
      <c r="G809" s="15"/>
      <c r="H809" s="15"/>
      <c r="I809" s="15"/>
      <c r="J809" s="15"/>
      <c r="K809" s="15"/>
      <c r="L809" s="15"/>
      <c r="M809" s="96"/>
      <c r="N809" s="15"/>
      <c r="O809" s="15"/>
      <c r="P809" s="15"/>
      <c r="Q809" s="15"/>
      <c r="R809" s="96"/>
      <c r="T809" s="350"/>
      <c r="U809" s="350"/>
      <c r="V809" s="350"/>
    </row>
    <row r="810">
      <c r="A810" s="15"/>
      <c r="B810" s="15"/>
      <c r="C810" s="15"/>
      <c r="D810" s="15"/>
      <c r="E810" s="15"/>
      <c r="F810" s="15"/>
      <c r="G810" s="15"/>
      <c r="H810" s="15"/>
      <c r="I810" s="15"/>
      <c r="J810" s="15"/>
      <c r="K810" s="15"/>
      <c r="L810" s="15"/>
      <c r="M810" s="96"/>
      <c r="N810" s="15"/>
      <c r="O810" s="15"/>
      <c r="P810" s="15"/>
      <c r="Q810" s="15"/>
      <c r="R810" s="96"/>
      <c r="T810" s="350"/>
      <c r="U810" s="350"/>
      <c r="V810" s="350"/>
    </row>
    <row r="811">
      <c r="A811" s="15"/>
      <c r="B811" s="15"/>
      <c r="C811" s="15"/>
      <c r="D811" s="15"/>
      <c r="E811" s="15"/>
      <c r="F811" s="15"/>
      <c r="G811" s="15"/>
      <c r="H811" s="15"/>
      <c r="I811" s="15"/>
      <c r="J811" s="15"/>
      <c r="K811" s="15"/>
      <c r="L811" s="15"/>
      <c r="M811" s="96"/>
      <c r="N811" s="15"/>
      <c r="O811" s="15"/>
      <c r="P811" s="15"/>
      <c r="Q811" s="15"/>
      <c r="R811" s="96"/>
      <c r="T811" s="350"/>
      <c r="U811" s="350"/>
      <c r="V811" s="350"/>
    </row>
    <row r="812">
      <c r="A812" s="15"/>
      <c r="B812" s="15"/>
      <c r="C812" s="15"/>
      <c r="D812" s="15"/>
      <c r="E812" s="15"/>
      <c r="F812" s="15"/>
      <c r="G812" s="15"/>
      <c r="H812" s="15"/>
      <c r="I812" s="15"/>
      <c r="J812" s="15"/>
      <c r="K812" s="15"/>
      <c r="L812" s="15"/>
      <c r="M812" s="96"/>
      <c r="N812" s="15"/>
      <c r="O812" s="15"/>
      <c r="P812" s="15"/>
      <c r="Q812" s="15"/>
      <c r="R812" s="96"/>
      <c r="T812" s="350"/>
      <c r="U812" s="350"/>
      <c r="V812" s="350"/>
    </row>
    <row r="813">
      <c r="A813" s="15"/>
      <c r="B813" s="15"/>
      <c r="C813" s="15"/>
      <c r="D813" s="15"/>
      <c r="E813" s="15"/>
      <c r="F813" s="15"/>
      <c r="G813" s="15"/>
      <c r="H813" s="15"/>
      <c r="I813" s="15"/>
      <c r="J813" s="15"/>
      <c r="K813" s="15"/>
      <c r="L813" s="15"/>
      <c r="M813" s="96"/>
      <c r="N813" s="15"/>
      <c r="O813" s="15"/>
      <c r="P813" s="15"/>
      <c r="Q813" s="15"/>
      <c r="R813" s="96"/>
      <c r="T813" s="350"/>
      <c r="U813" s="350"/>
      <c r="V813" s="350"/>
    </row>
    <row r="814">
      <c r="A814" s="15"/>
      <c r="B814" s="15"/>
      <c r="C814" s="15"/>
      <c r="D814" s="15"/>
      <c r="E814" s="15"/>
      <c r="F814" s="15"/>
      <c r="G814" s="15"/>
      <c r="H814" s="15"/>
      <c r="I814" s="15"/>
      <c r="J814" s="15"/>
      <c r="K814" s="15"/>
      <c r="L814" s="15"/>
      <c r="M814" s="96"/>
      <c r="N814" s="15"/>
      <c r="O814" s="15"/>
      <c r="P814" s="15"/>
      <c r="Q814" s="15"/>
      <c r="R814" s="96"/>
      <c r="T814" s="350"/>
      <c r="U814" s="350"/>
      <c r="V814" s="350"/>
    </row>
    <row r="815">
      <c r="A815" s="15"/>
      <c r="B815" s="15"/>
      <c r="C815" s="15"/>
      <c r="D815" s="15"/>
      <c r="E815" s="15"/>
      <c r="F815" s="15"/>
      <c r="G815" s="15"/>
      <c r="H815" s="15"/>
      <c r="I815" s="15"/>
      <c r="J815" s="15"/>
      <c r="K815" s="15"/>
      <c r="L815" s="15"/>
      <c r="M815" s="96"/>
      <c r="N815" s="15"/>
      <c r="O815" s="15"/>
      <c r="P815" s="15"/>
      <c r="Q815" s="15"/>
      <c r="R815" s="96"/>
      <c r="T815" s="350"/>
      <c r="U815" s="350"/>
      <c r="V815" s="350"/>
    </row>
    <row r="816">
      <c r="A816" s="15"/>
      <c r="B816" s="15"/>
      <c r="C816" s="15"/>
      <c r="D816" s="15"/>
      <c r="E816" s="15"/>
      <c r="F816" s="15"/>
      <c r="G816" s="15"/>
      <c r="H816" s="15"/>
      <c r="I816" s="15"/>
      <c r="J816" s="15"/>
      <c r="K816" s="15"/>
      <c r="L816" s="15"/>
      <c r="M816" s="96"/>
      <c r="N816" s="15"/>
      <c r="O816" s="15"/>
      <c r="P816" s="15"/>
      <c r="Q816" s="15"/>
      <c r="R816" s="96"/>
      <c r="T816" s="350"/>
      <c r="U816" s="350"/>
      <c r="V816" s="350"/>
    </row>
    <row r="817">
      <c r="A817" s="15"/>
      <c r="B817" s="15"/>
      <c r="C817" s="15"/>
      <c r="D817" s="15"/>
      <c r="E817" s="15"/>
      <c r="F817" s="15"/>
      <c r="G817" s="15"/>
      <c r="H817" s="15"/>
      <c r="I817" s="15"/>
      <c r="J817" s="15"/>
      <c r="K817" s="15"/>
      <c r="L817" s="15"/>
      <c r="M817" s="96"/>
      <c r="N817" s="15"/>
      <c r="O817" s="15"/>
      <c r="P817" s="15"/>
      <c r="Q817" s="15"/>
      <c r="R817" s="96"/>
      <c r="T817" s="350"/>
      <c r="U817" s="350"/>
      <c r="V817" s="350"/>
    </row>
    <row r="818">
      <c r="A818" s="15"/>
      <c r="B818" s="15"/>
      <c r="C818" s="15"/>
      <c r="D818" s="15"/>
      <c r="E818" s="15"/>
      <c r="F818" s="15"/>
      <c r="G818" s="15"/>
      <c r="H818" s="15"/>
      <c r="I818" s="15"/>
      <c r="J818" s="15"/>
      <c r="K818" s="15"/>
      <c r="L818" s="15"/>
      <c r="M818" s="96"/>
      <c r="N818" s="15"/>
      <c r="O818" s="15"/>
      <c r="P818" s="15"/>
      <c r="Q818" s="15"/>
      <c r="R818" s="96"/>
      <c r="T818" s="350"/>
      <c r="U818" s="350"/>
      <c r="V818" s="350"/>
    </row>
    <row r="819">
      <c r="A819" s="15"/>
      <c r="B819" s="15"/>
      <c r="C819" s="15"/>
      <c r="D819" s="15"/>
      <c r="E819" s="15"/>
      <c r="F819" s="15"/>
      <c r="G819" s="15"/>
      <c r="H819" s="15"/>
      <c r="I819" s="15"/>
      <c r="J819" s="15"/>
      <c r="K819" s="15"/>
      <c r="L819" s="15"/>
      <c r="M819" s="96"/>
      <c r="N819" s="15"/>
      <c r="O819" s="15"/>
      <c r="P819" s="15"/>
      <c r="Q819" s="15"/>
      <c r="R819" s="96"/>
      <c r="T819" s="350"/>
      <c r="U819" s="350"/>
      <c r="V819" s="350"/>
    </row>
    <row r="820">
      <c r="A820" s="15"/>
      <c r="B820" s="15"/>
      <c r="C820" s="15"/>
      <c r="D820" s="15"/>
      <c r="E820" s="15"/>
      <c r="F820" s="15"/>
      <c r="G820" s="15"/>
      <c r="H820" s="15"/>
      <c r="I820" s="15"/>
      <c r="J820" s="15"/>
      <c r="K820" s="15"/>
      <c r="L820" s="15"/>
      <c r="M820" s="96"/>
      <c r="N820" s="15"/>
      <c r="O820" s="15"/>
      <c r="P820" s="15"/>
      <c r="Q820" s="15"/>
      <c r="R820" s="96"/>
      <c r="T820" s="350"/>
      <c r="U820" s="350"/>
      <c r="V820" s="350"/>
    </row>
    <row r="821">
      <c r="A821" s="15"/>
      <c r="B821" s="15"/>
      <c r="C821" s="15"/>
      <c r="D821" s="15"/>
      <c r="E821" s="15"/>
      <c r="F821" s="15"/>
      <c r="G821" s="15"/>
      <c r="H821" s="15"/>
      <c r="I821" s="15"/>
      <c r="J821" s="15"/>
      <c r="K821" s="15"/>
      <c r="L821" s="15"/>
      <c r="M821" s="96"/>
      <c r="N821" s="15"/>
      <c r="O821" s="15"/>
      <c r="P821" s="15"/>
      <c r="Q821" s="15"/>
      <c r="R821" s="96"/>
      <c r="T821" s="350"/>
      <c r="U821" s="350"/>
      <c r="V821" s="350"/>
    </row>
    <row r="822">
      <c r="A822" s="15"/>
      <c r="B822" s="15"/>
      <c r="C822" s="15"/>
      <c r="D822" s="15"/>
      <c r="E822" s="15"/>
      <c r="F822" s="15"/>
      <c r="G822" s="15"/>
      <c r="H822" s="15"/>
      <c r="I822" s="15"/>
      <c r="J822" s="15"/>
      <c r="K822" s="15"/>
      <c r="L822" s="15"/>
      <c r="M822" s="96"/>
      <c r="N822" s="15"/>
      <c r="O822" s="15"/>
      <c r="P822" s="15"/>
      <c r="Q822" s="15"/>
      <c r="R822" s="96"/>
      <c r="T822" s="350"/>
      <c r="U822" s="350"/>
      <c r="V822" s="350"/>
    </row>
    <row r="823">
      <c r="A823" s="15"/>
      <c r="B823" s="15"/>
      <c r="C823" s="15"/>
      <c r="D823" s="15"/>
      <c r="E823" s="15"/>
      <c r="F823" s="15"/>
      <c r="G823" s="15"/>
      <c r="H823" s="15"/>
      <c r="I823" s="15"/>
      <c r="J823" s="15"/>
      <c r="K823" s="15"/>
      <c r="L823" s="15"/>
      <c r="M823" s="96"/>
      <c r="N823" s="15"/>
      <c r="O823" s="15"/>
      <c r="P823" s="15"/>
      <c r="Q823" s="15"/>
      <c r="R823" s="96"/>
      <c r="T823" s="350"/>
      <c r="U823" s="350"/>
      <c r="V823" s="350"/>
    </row>
    <row r="824">
      <c r="A824" s="15"/>
      <c r="B824" s="15"/>
      <c r="C824" s="15"/>
      <c r="D824" s="15"/>
      <c r="E824" s="15"/>
      <c r="F824" s="15"/>
      <c r="G824" s="15"/>
      <c r="H824" s="15"/>
      <c r="I824" s="15"/>
      <c r="J824" s="15"/>
      <c r="K824" s="15"/>
      <c r="L824" s="15"/>
      <c r="M824" s="96"/>
      <c r="N824" s="15"/>
      <c r="O824" s="15"/>
      <c r="P824" s="15"/>
      <c r="Q824" s="15"/>
      <c r="R824" s="96"/>
      <c r="T824" s="350"/>
      <c r="U824" s="350"/>
      <c r="V824" s="350"/>
    </row>
    <row r="825">
      <c r="A825" s="15"/>
      <c r="B825" s="15"/>
      <c r="C825" s="15"/>
      <c r="D825" s="15"/>
      <c r="E825" s="15"/>
      <c r="F825" s="15"/>
      <c r="G825" s="15"/>
      <c r="H825" s="15"/>
      <c r="I825" s="15"/>
      <c r="J825" s="15"/>
      <c r="K825" s="15"/>
      <c r="L825" s="15"/>
      <c r="M825" s="96"/>
      <c r="N825" s="15"/>
      <c r="O825" s="15"/>
      <c r="P825" s="15"/>
      <c r="Q825" s="15"/>
      <c r="R825" s="96"/>
      <c r="T825" s="350"/>
      <c r="U825" s="350"/>
      <c r="V825" s="350"/>
    </row>
    <row r="826">
      <c r="A826" s="15"/>
      <c r="B826" s="15"/>
      <c r="C826" s="15"/>
      <c r="D826" s="15"/>
      <c r="E826" s="15"/>
      <c r="F826" s="15"/>
      <c r="G826" s="15"/>
      <c r="H826" s="15"/>
      <c r="I826" s="15"/>
      <c r="J826" s="15"/>
      <c r="K826" s="15"/>
      <c r="L826" s="15"/>
      <c r="M826" s="96"/>
      <c r="N826" s="15"/>
      <c r="O826" s="15"/>
      <c r="P826" s="15"/>
      <c r="Q826" s="15"/>
      <c r="R826" s="96"/>
      <c r="T826" s="350"/>
      <c r="U826" s="350"/>
      <c r="V826" s="350"/>
    </row>
    <row r="827">
      <c r="A827" s="15"/>
      <c r="B827" s="15"/>
      <c r="C827" s="15"/>
      <c r="D827" s="15"/>
      <c r="E827" s="15"/>
      <c r="F827" s="15"/>
      <c r="G827" s="15"/>
      <c r="H827" s="15"/>
      <c r="I827" s="15"/>
      <c r="J827" s="15"/>
      <c r="K827" s="15"/>
      <c r="L827" s="15"/>
      <c r="M827" s="96"/>
      <c r="N827" s="15"/>
      <c r="O827" s="15"/>
      <c r="P827" s="15"/>
      <c r="Q827" s="15"/>
      <c r="R827" s="96"/>
      <c r="T827" s="350"/>
      <c r="U827" s="350"/>
      <c r="V827" s="350"/>
    </row>
    <row r="828">
      <c r="A828" s="15"/>
      <c r="B828" s="15"/>
      <c r="C828" s="15"/>
      <c r="D828" s="15"/>
      <c r="E828" s="15"/>
      <c r="F828" s="15"/>
      <c r="G828" s="15"/>
      <c r="H828" s="15"/>
      <c r="I828" s="15"/>
      <c r="J828" s="15"/>
      <c r="K828" s="15"/>
      <c r="L828" s="15"/>
      <c r="M828" s="96"/>
      <c r="N828" s="15"/>
      <c r="O828" s="15"/>
      <c r="P828" s="15"/>
      <c r="Q828" s="15"/>
      <c r="R828" s="96"/>
      <c r="T828" s="350"/>
      <c r="U828" s="350"/>
      <c r="V828" s="350"/>
    </row>
    <row r="829">
      <c r="A829" s="15"/>
      <c r="B829" s="15"/>
      <c r="C829" s="15"/>
      <c r="D829" s="15"/>
      <c r="E829" s="15"/>
      <c r="F829" s="15"/>
      <c r="G829" s="15"/>
      <c r="H829" s="15"/>
      <c r="I829" s="15"/>
      <c r="J829" s="15"/>
      <c r="K829" s="15"/>
      <c r="L829" s="15"/>
      <c r="M829" s="96"/>
      <c r="N829" s="15"/>
      <c r="O829" s="15"/>
      <c r="P829" s="15"/>
      <c r="Q829" s="15"/>
      <c r="R829" s="96"/>
      <c r="T829" s="350"/>
      <c r="U829" s="350"/>
      <c r="V829" s="350"/>
    </row>
    <row r="830">
      <c r="A830" s="15"/>
      <c r="B830" s="15"/>
      <c r="C830" s="15"/>
      <c r="D830" s="15"/>
      <c r="E830" s="15"/>
      <c r="F830" s="15"/>
      <c r="G830" s="15"/>
      <c r="H830" s="15"/>
      <c r="I830" s="15"/>
      <c r="J830" s="15"/>
      <c r="K830" s="15"/>
      <c r="L830" s="15"/>
      <c r="M830" s="96"/>
      <c r="N830" s="15"/>
      <c r="O830" s="15"/>
      <c r="P830" s="15"/>
      <c r="Q830" s="15"/>
      <c r="R830" s="96"/>
      <c r="T830" s="350"/>
      <c r="U830" s="350"/>
      <c r="V830" s="350"/>
    </row>
    <row r="831">
      <c r="A831" s="15"/>
      <c r="B831" s="15"/>
      <c r="C831" s="15"/>
      <c r="D831" s="15"/>
      <c r="E831" s="15"/>
      <c r="F831" s="15"/>
      <c r="G831" s="15"/>
      <c r="H831" s="15"/>
      <c r="I831" s="15"/>
      <c r="J831" s="15"/>
      <c r="K831" s="15"/>
      <c r="L831" s="15"/>
      <c r="M831" s="96"/>
      <c r="N831" s="15"/>
      <c r="O831" s="15"/>
      <c r="P831" s="15"/>
      <c r="Q831" s="15"/>
      <c r="R831" s="96"/>
      <c r="T831" s="350"/>
      <c r="U831" s="350"/>
      <c r="V831" s="350"/>
    </row>
    <row r="832">
      <c r="A832" s="15"/>
      <c r="B832" s="15"/>
      <c r="C832" s="15"/>
      <c r="D832" s="15"/>
      <c r="E832" s="15"/>
      <c r="F832" s="15"/>
      <c r="G832" s="15"/>
      <c r="H832" s="15"/>
      <c r="I832" s="15"/>
      <c r="J832" s="15"/>
      <c r="K832" s="15"/>
      <c r="L832" s="15"/>
      <c r="M832" s="96"/>
      <c r="N832" s="15"/>
      <c r="O832" s="15"/>
      <c r="P832" s="15"/>
      <c r="Q832" s="15"/>
      <c r="R832" s="96"/>
      <c r="T832" s="350"/>
      <c r="U832" s="350"/>
      <c r="V832" s="350"/>
    </row>
    <row r="833">
      <c r="A833" s="15"/>
      <c r="B833" s="15"/>
      <c r="C833" s="15"/>
      <c r="D833" s="15"/>
      <c r="E833" s="15"/>
      <c r="F833" s="15"/>
      <c r="G833" s="15"/>
      <c r="H833" s="15"/>
      <c r="I833" s="15"/>
      <c r="J833" s="15"/>
      <c r="K833" s="15"/>
      <c r="L833" s="15"/>
      <c r="M833" s="96"/>
      <c r="N833" s="15"/>
      <c r="O833" s="15"/>
      <c r="P833" s="15"/>
      <c r="Q833" s="15"/>
      <c r="R833" s="96"/>
      <c r="T833" s="350"/>
      <c r="U833" s="350"/>
      <c r="V833" s="350"/>
    </row>
    <row r="834">
      <c r="A834" s="15"/>
      <c r="B834" s="15"/>
      <c r="C834" s="15"/>
      <c r="D834" s="15"/>
      <c r="E834" s="15"/>
      <c r="F834" s="15"/>
      <c r="G834" s="15"/>
      <c r="H834" s="15"/>
      <c r="I834" s="15"/>
      <c r="J834" s="15"/>
      <c r="K834" s="15"/>
      <c r="L834" s="15"/>
      <c r="M834" s="96"/>
      <c r="N834" s="15"/>
      <c r="O834" s="15"/>
      <c r="P834" s="15"/>
      <c r="Q834" s="15"/>
      <c r="R834" s="96"/>
      <c r="T834" s="350"/>
      <c r="U834" s="350"/>
      <c r="V834" s="350"/>
    </row>
    <row r="835">
      <c r="A835" s="15"/>
      <c r="B835" s="15"/>
      <c r="C835" s="15"/>
      <c r="D835" s="15"/>
      <c r="E835" s="15"/>
      <c r="F835" s="15"/>
      <c r="G835" s="15"/>
      <c r="H835" s="15"/>
      <c r="I835" s="15"/>
      <c r="J835" s="15"/>
      <c r="K835" s="15"/>
      <c r="L835" s="15"/>
      <c r="M835" s="96"/>
      <c r="N835" s="15"/>
      <c r="O835" s="15"/>
      <c r="P835" s="15"/>
      <c r="Q835" s="15"/>
      <c r="R835" s="96"/>
      <c r="T835" s="350"/>
      <c r="U835" s="350"/>
      <c r="V835" s="350"/>
    </row>
    <row r="836">
      <c r="A836" s="15"/>
      <c r="B836" s="15"/>
      <c r="C836" s="15"/>
      <c r="D836" s="15"/>
      <c r="E836" s="15"/>
      <c r="F836" s="15"/>
      <c r="G836" s="15"/>
      <c r="H836" s="15"/>
      <c r="I836" s="15"/>
      <c r="J836" s="15"/>
      <c r="K836" s="15"/>
      <c r="L836" s="15"/>
      <c r="M836" s="96"/>
      <c r="N836" s="15"/>
      <c r="O836" s="15"/>
      <c r="P836" s="15"/>
      <c r="Q836" s="15"/>
      <c r="R836" s="96"/>
      <c r="T836" s="350"/>
      <c r="U836" s="350"/>
      <c r="V836" s="350"/>
    </row>
    <row r="837">
      <c r="A837" s="15"/>
      <c r="B837" s="15"/>
      <c r="C837" s="15"/>
      <c r="D837" s="15"/>
      <c r="E837" s="15"/>
      <c r="F837" s="15"/>
      <c r="G837" s="15"/>
      <c r="H837" s="15"/>
      <c r="I837" s="15"/>
      <c r="J837" s="15"/>
      <c r="K837" s="15"/>
      <c r="L837" s="15"/>
      <c r="M837" s="96"/>
      <c r="N837" s="15"/>
      <c r="O837" s="15"/>
      <c r="P837" s="15"/>
      <c r="Q837" s="15"/>
      <c r="R837" s="96"/>
      <c r="T837" s="350"/>
      <c r="U837" s="350"/>
      <c r="V837" s="350"/>
    </row>
    <row r="838">
      <c r="A838" s="15"/>
      <c r="B838" s="15"/>
      <c r="C838" s="15"/>
      <c r="D838" s="15"/>
      <c r="E838" s="15"/>
      <c r="F838" s="15"/>
      <c r="G838" s="15"/>
      <c r="H838" s="15"/>
      <c r="I838" s="15"/>
      <c r="J838" s="15"/>
      <c r="K838" s="15"/>
      <c r="L838" s="15"/>
      <c r="M838" s="96"/>
      <c r="N838" s="15"/>
      <c r="O838" s="15"/>
      <c r="P838" s="15"/>
      <c r="Q838" s="15"/>
      <c r="R838" s="96"/>
      <c r="T838" s="350"/>
      <c r="U838" s="350"/>
      <c r="V838" s="350"/>
    </row>
    <row r="839">
      <c r="A839" s="15"/>
      <c r="B839" s="15"/>
      <c r="C839" s="15"/>
      <c r="D839" s="15"/>
      <c r="E839" s="15"/>
      <c r="F839" s="15"/>
      <c r="G839" s="15"/>
      <c r="H839" s="15"/>
      <c r="I839" s="15"/>
      <c r="J839" s="15"/>
      <c r="K839" s="15"/>
      <c r="L839" s="15"/>
      <c r="M839" s="96"/>
      <c r="N839" s="15"/>
      <c r="O839" s="15"/>
      <c r="P839" s="15"/>
      <c r="Q839" s="15"/>
      <c r="R839" s="96"/>
      <c r="T839" s="350"/>
      <c r="U839" s="350"/>
      <c r="V839" s="350"/>
    </row>
    <row r="840">
      <c r="A840" s="15"/>
      <c r="B840" s="15"/>
      <c r="C840" s="15"/>
      <c r="D840" s="15"/>
      <c r="E840" s="15"/>
      <c r="F840" s="15"/>
      <c r="G840" s="15"/>
      <c r="H840" s="15"/>
      <c r="I840" s="15"/>
      <c r="J840" s="15"/>
      <c r="K840" s="15"/>
      <c r="L840" s="15"/>
      <c r="M840" s="96"/>
      <c r="N840" s="15"/>
      <c r="O840" s="15"/>
      <c r="P840" s="15"/>
      <c r="Q840" s="15"/>
      <c r="R840" s="96"/>
      <c r="T840" s="350"/>
      <c r="U840" s="350"/>
      <c r="V840" s="350"/>
    </row>
    <row r="841">
      <c r="A841" s="15"/>
      <c r="B841" s="15"/>
      <c r="C841" s="15"/>
      <c r="D841" s="15"/>
      <c r="E841" s="15"/>
      <c r="F841" s="15"/>
      <c r="G841" s="15"/>
      <c r="H841" s="15"/>
      <c r="I841" s="15"/>
      <c r="J841" s="15"/>
      <c r="K841" s="15"/>
      <c r="L841" s="15"/>
      <c r="M841" s="96"/>
      <c r="N841" s="15"/>
      <c r="O841" s="15"/>
      <c r="P841" s="15"/>
      <c r="Q841" s="15"/>
      <c r="R841" s="96"/>
      <c r="T841" s="350"/>
      <c r="U841" s="350"/>
      <c r="V841" s="350"/>
    </row>
    <row r="842">
      <c r="A842" s="15"/>
      <c r="B842" s="15"/>
      <c r="C842" s="15"/>
      <c r="D842" s="15"/>
      <c r="E842" s="15"/>
      <c r="F842" s="15"/>
      <c r="G842" s="15"/>
      <c r="H842" s="15"/>
      <c r="I842" s="15"/>
      <c r="J842" s="15"/>
      <c r="K842" s="15"/>
      <c r="L842" s="15"/>
      <c r="M842" s="96"/>
      <c r="N842" s="15"/>
      <c r="O842" s="15"/>
      <c r="P842" s="15"/>
      <c r="Q842" s="15"/>
      <c r="R842" s="96"/>
      <c r="T842" s="350"/>
      <c r="U842" s="350"/>
      <c r="V842" s="350"/>
    </row>
    <row r="843">
      <c r="A843" s="15"/>
      <c r="B843" s="15"/>
      <c r="C843" s="15"/>
      <c r="D843" s="15"/>
      <c r="E843" s="15"/>
      <c r="F843" s="15"/>
      <c r="G843" s="15"/>
      <c r="H843" s="15"/>
      <c r="I843" s="15"/>
      <c r="J843" s="15"/>
      <c r="K843" s="15"/>
      <c r="L843" s="15"/>
      <c r="M843" s="96"/>
      <c r="N843" s="15"/>
      <c r="O843" s="15"/>
      <c r="P843" s="15"/>
      <c r="Q843" s="15"/>
      <c r="R843" s="96"/>
      <c r="T843" s="350"/>
      <c r="U843" s="350"/>
      <c r="V843" s="350"/>
    </row>
    <row r="844">
      <c r="A844" s="15"/>
      <c r="B844" s="15"/>
      <c r="C844" s="15"/>
      <c r="D844" s="15"/>
      <c r="E844" s="15"/>
      <c r="F844" s="15"/>
      <c r="G844" s="15"/>
      <c r="H844" s="15"/>
      <c r="I844" s="15"/>
      <c r="J844" s="15"/>
      <c r="K844" s="15"/>
      <c r="L844" s="15"/>
      <c r="M844" s="96"/>
      <c r="N844" s="15"/>
      <c r="O844" s="15"/>
      <c r="P844" s="15"/>
      <c r="Q844" s="15"/>
      <c r="R844" s="96"/>
      <c r="T844" s="350"/>
      <c r="U844" s="350"/>
      <c r="V844" s="350"/>
    </row>
    <row r="845">
      <c r="A845" s="15"/>
      <c r="B845" s="15"/>
      <c r="C845" s="15"/>
      <c r="D845" s="15"/>
      <c r="E845" s="15"/>
      <c r="F845" s="15"/>
      <c r="G845" s="15"/>
      <c r="H845" s="15"/>
      <c r="I845" s="15"/>
      <c r="J845" s="15"/>
      <c r="K845" s="15"/>
      <c r="L845" s="15"/>
      <c r="M845" s="96"/>
      <c r="N845" s="15"/>
      <c r="O845" s="15"/>
      <c r="P845" s="15"/>
      <c r="Q845" s="15"/>
      <c r="R845" s="96"/>
      <c r="T845" s="350"/>
      <c r="U845" s="350"/>
      <c r="V845" s="350"/>
    </row>
    <row r="846">
      <c r="A846" s="15"/>
      <c r="B846" s="15"/>
      <c r="C846" s="15"/>
      <c r="D846" s="15"/>
      <c r="E846" s="15"/>
      <c r="F846" s="15"/>
      <c r="G846" s="15"/>
      <c r="H846" s="15"/>
      <c r="I846" s="15"/>
      <c r="J846" s="15"/>
      <c r="K846" s="15"/>
      <c r="L846" s="15"/>
      <c r="M846" s="96"/>
      <c r="N846" s="15"/>
      <c r="O846" s="15"/>
      <c r="P846" s="15"/>
      <c r="Q846" s="15"/>
      <c r="R846" s="96"/>
      <c r="T846" s="350"/>
      <c r="U846" s="350"/>
      <c r="V846" s="350"/>
    </row>
    <row r="847">
      <c r="A847" s="15"/>
      <c r="B847" s="15"/>
      <c r="C847" s="15"/>
      <c r="D847" s="15"/>
      <c r="E847" s="15"/>
      <c r="F847" s="15"/>
      <c r="G847" s="15"/>
      <c r="H847" s="15"/>
      <c r="I847" s="15"/>
      <c r="J847" s="15"/>
      <c r="K847" s="15"/>
      <c r="L847" s="15"/>
      <c r="M847" s="96"/>
      <c r="N847" s="15"/>
      <c r="O847" s="15"/>
      <c r="P847" s="15"/>
      <c r="Q847" s="15"/>
      <c r="R847" s="96"/>
      <c r="T847" s="350"/>
      <c r="U847" s="350"/>
      <c r="V847" s="350"/>
    </row>
    <row r="848">
      <c r="A848" s="15"/>
      <c r="B848" s="15"/>
      <c r="C848" s="15"/>
      <c r="D848" s="15"/>
      <c r="E848" s="15"/>
      <c r="F848" s="15"/>
      <c r="G848" s="15"/>
      <c r="H848" s="15"/>
      <c r="I848" s="15"/>
      <c r="J848" s="15"/>
      <c r="K848" s="15"/>
      <c r="L848" s="15"/>
      <c r="M848" s="96"/>
      <c r="N848" s="15"/>
      <c r="O848" s="15"/>
      <c r="P848" s="15"/>
      <c r="Q848" s="15"/>
      <c r="R848" s="96"/>
      <c r="T848" s="350"/>
      <c r="U848" s="350"/>
      <c r="V848" s="350"/>
    </row>
    <row r="849">
      <c r="A849" s="15"/>
      <c r="B849" s="15"/>
      <c r="C849" s="15"/>
      <c r="D849" s="15"/>
      <c r="E849" s="15"/>
      <c r="F849" s="15"/>
      <c r="G849" s="15"/>
      <c r="H849" s="15"/>
      <c r="I849" s="15"/>
      <c r="J849" s="15"/>
      <c r="K849" s="15"/>
      <c r="L849" s="15"/>
      <c r="M849" s="96"/>
      <c r="N849" s="15"/>
      <c r="O849" s="15"/>
      <c r="P849" s="15"/>
      <c r="Q849" s="15"/>
      <c r="R849" s="96"/>
      <c r="T849" s="350"/>
      <c r="U849" s="350"/>
      <c r="V849" s="350"/>
    </row>
    <row r="850">
      <c r="A850" s="15"/>
      <c r="B850" s="15"/>
      <c r="C850" s="15"/>
      <c r="D850" s="15"/>
      <c r="E850" s="15"/>
      <c r="F850" s="15"/>
      <c r="G850" s="15"/>
      <c r="H850" s="15"/>
      <c r="I850" s="15"/>
      <c r="J850" s="15"/>
      <c r="K850" s="15"/>
      <c r="L850" s="15"/>
      <c r="M850" s="96"/>
      <c r="N850" s="15"/>
      <c r="O850" s="15"/>
      <c r="P850" s="15"/>
      <c r="Q850" s="15"/>
      <c r="R850" s="96"/>
      <c r="T850" s="350"/>
      <c r="U850" s="350"/>
      <c r="V850" s="350"/>
    </row>
    <row r="851">
      <c r="A851" s="15"/>
      <c r="B851" s="15"/>
      <c r="C851" s="15"/>
      <c r="D851" s="15"/>
      <c r="E851" s="15"/>
      <c r="F851" s="15"/>
      <c r="G851" s="15"/>
      <c r="H851" s="15"/>
      <c r="I851" s="15"/>
      <c r="J851" s="15"/>
      <c r="K851" s="15"/>
      <c r="L851" s="15"/>
      <c r="M851" s="96"/>
      <c r="N851" s="15"/>
      <c r="O851" s="15"/>
      <c r="P851" s="15"/>
      <c r="Q851" s="15"/>
      <c r="R851" s="96"/>
      <c r="T851" s="350"/>
      <c r="U851" s="350"/>
      <c r="V851" s="350"/>
    </row>
    <row r="852">
      <c r="A852" s="15"/>
      <c r="B852" s="15"/>
      <c r="C852" s="15"/>
      <c r="D852" s="15"/>
      <c r="E852" s="15"/>
      <c r="F852" s="15"/>
      <c r="G852" s="15"/>
      <c r="H852" s="15"/>
      <c r="I852" s="15"/>
      <c r="J852" s="15"/>
      <c r="K852" s="15"/>
      <c r="L852" s="15"/>
      <c r="M852" s="96"/>
      <c r="N852" s="15"/>
      <c r="O852" s="15"/>
      <c r="P852" s="15"/>
      <c r="Q852" s="15"/>
      <c r="R852" s="96"/>
      <c r="T852" s="350"/>
      <c r="U852" s="350"/>
      <c r="V852" s="350"/>
    </row>
    <row r="853">
      <c r="A853" s="15"/>
      <c r="B853" s="15"/>
      <c r="C853" s="15"/>
      <c r="D853" s="15"/>
      <c r="E853" s="15"/>
      <c r="F853" s="15"/>
      <c r="G853" s="15"/>
      <c r="H853" s="15"/>
      <c r="I853" s="15"/>
      <c r="J853" s="15"/>
      <c r="K853" s="15"/>
      <c r="L853" s="15"/>
      <c r="M853" s="96"/>
      <c r="N853" s="15"/>
      <c r="O853" s="15"/>
      <c r="P853" s="15"/>
      <c r="Q853" s="15"/>
      <c r="R853" s="96"/>
      <c r="T853" s="350"/>
      <c r="U853" s="350"/>
      <c r="V853" s="350"/>
    </row>
    <row r="854">
      <c r="A854" s="15"/>
      <c r="B854" s="15"/>
      <c r="C854" s="15"/>
      <c r="D854" s="15"/>
      <c r="E854" s="15"/>
      <c r="F854" s="15"/>
      <c r="G854" s="15"/>
      <c r="H854" s="15"/>
      <c r="I854" s="15"/>
      <c r="J854" s="15"/>
      <c r="K854" s="15"/>
      <c r="L854" s="15"/>
      <c r="M854" s="96"/>
      <c r="N854" s="15"/>
      <c r="O854" s="15"/>
      <c r="P854" s="15"/>
      <c r="Q854" s="15"/>
      <c r="R854" s="96"/>
      <c r="T854" s="350"/>
      <c r="U854" s="350"/>
      <c r="V854" s="350"/>
    </row>
    <row r="855">
      <c r="A855" s="15"/>
      <c r="B855" s="15"/>
      <c r="C855" s="15"/>
      <c r="D855" s="15"/>
      <c r="E855" s="15"/>
      <c r="F855" s="15"/>
      <c r="G855" s="15"/>
      <c r="H855" s="15"/>
      <c r="I855" s="15"/>
      <c r="J855" s="15"/>
      <c r="K855" s="15"/>
      <c r="L855" s="15"/>
      <c r="M855" s="96"/>
      <c r="N855" s="15"/>
      <c r="O855" s="15"/>
      <c r="P855" s="15"/>
      <c r="Q855" s="15"/>
      <c r="R855" s="96"/>
      <c r="T855" s="350"/>
      <c r="U855" s="350"/>
      <c r="V855" s="350"/>
    </row>
    <row r="856">
      <c r="A856" s="15"/>
      <c r="B856" s="15"/>
      <c r="C856" s="15"/>
      <c r="D856" s="15"/>
      <c r="E856" s="15"/>
      <c r="F856" s="15"/>
      <c r="G856" s="15"/>
      <c r="H856" s="15"/>
      <c r="I856" s="15"/>
      <c r="J856" s="15"/>
      <c r="K856" s="15"/>
      <c r="L856" s="15"/>
      <c r="M856" s="96"/>
      <c r="N856" s="15"/>
      <c r="O856" s="15"/>
      <c r="P856" s="15"/>
      <c r="Q856" s="15"/>
      <c r="R856" s="96"/>
      <c r="T856" s="350"/>
      <c r="U856" s="350"/>
      <c r="V856" s="350"/>
    </row>
    <row r="857">
      <c r="A857" s="15"/>
      <c r="B857" s="15"/>
      <c r="C857" s="15"/>
      <c r="D857" s="15"/>
      <c r="E857" s="15"/>
      <c r="F857" s="15"/>
      <c r="G857" s="15"/>
      <c r="H857" s="15"/>
      <c r="I857" s="15"/>
      <c r="J857" s="15"/>
      <c r="K857" s="15"/>
      <c r="L857" s="15"/>
      <c r="M857" s="96"/>
      <c r="N857" s="15"/>
      <c r="O857" s="15"/>
      <c r="P857" s="15"/>
      <c r="Q857" s="15"/>
      <c r="R857" s="96"/>
      <c r="T857" s="350"/>
      <c r="U857" s="350"/>
      <c r="V857" s="350"/>
    </row>
    <row r="858">
      <c r="A858" s="15"/>
      <c r="B858" s="15"/>
      <c r="C858" s="15"/>
      <c r="D858" s="15"/>
      <c r="E858" s="15"/>
      <c r="F858" s="15"/>
      <c r="G858" s="15"/>
      <c r="H858" s="15"/>
      <c r="I858" s="15"/>
      <c r="J858" s="15"/>
      <c r="K858" s="15"/>
      <c r="L858" s="15"/>
      <c r="M858" s="96"/>
      <c r="N858" s="15"/>
      <c r="O858" s="15"/>
      <c r="P858" s="15"/>
      <c r="Q858" s="15"/>
      <c r="R858" s="96"/>
      <c r="T858" s="350"/>
      <c r="U858" s="350"/>
      <c r="V858" s="350"/>
    </row>
    <row r="859">
      <c r="A859" s="15"/>
      <c r="B859" s="15"/>
      <c r="C859" s="15"/>
      <c r="D859" s="15"/>
      <c r="E859" s="15"/>
      <c r="F859" s="15"/>
      <c r="G859" s="15"/>
      <c r="H859" s="15"/>
      <c r="I859" s="15"/>
      <c r="J859" s="15"/>
      <c r="K859" s="15"/>
      <c r="L859" s="15"/>
      <c r="M859" s="96"/>
      <c r="N859" s="15"/>
      <c r="O859" s="15"/>
      <c r="P859" s="15"/>
      <c r="Q859" s="15"/>
      <c r="R859" s="96"/>
      <c r="T859" s="350"/>
      <c r="U859" s="350"/>
      <c r="V859" s="350"/>
    </row>
    <row r="860">
      <c r="A860" s="15"/>
      <c r="B860" s="15"/>
      <c r="C860" s="15"/>
      <c r="D860" s="15"/>
      <c r="E860" s="15"/>
      <c r="F860" s="15"/>
      <c r="G860" s="15"/>
      <c r="H860" s="15"/>
      <c r="I860" s="15"/>
      <c r="J860" s="15"/>
      <c r="K860" s="15"/>
      <c r="L860" s="15"/>
      <c r="M860" s="96"/>
      <c r="N860" s="15"/>
      <c r="O860" s="15"/>
      <c r="P860" s="15"/>
      <c r="Q860" s="15"/>
      <c r="R860" s="96"/>
      <c r="T860" s="350"/>
      <c r="U860" s="350"/>
      <c r="V860" s="350"/>
    </row>
    <row r="861">
      <c r="A861" s="15"/>
      <c r="B861" s="15"/>
      <c r="C861" s="15"/>
      <c r="D861" s="15"/>
      <c r="E861" s="15"/>
      <c r="F861" s="15"/>
      <c r="G861" s="15"/>
      <c r="H861" s="15"/>
      <c r="I861" s="15"/>
      <c r="J861" s="15"/>
      <c r="K861" s="15"/>
      <c r="L861" s="15"/>
      <c r="M861" s="96"/>
      <c r="N861" s="15"/>
      <c r="O861" s="15"/>
      <c r="P861" s="15"/>
      <c r="Q861" s="15"/>
      <c r="R861" s="96"/>
      <c r="T861" s="350"/>
      <c r="U861" s="350"/>
      <c r="V861" s="350"/>
    </row>
    <row r="862">
      <c r="A862" s="15"/>
      <c r="B862" s="15"/>
      <c r="C862" s="15"/>
      <c r="D862" s="15"/>
      <c r="E862" s="15"/>
      <c r="F862" s="15"/>
      <c r="G862" s="15"/>
      <c r="H862" s="15"/>
      <c r="I862" s="15"/>
      <c r="J862" s="15"/>
      <c r="K862" s="15"/>
      <c r="L862" s="15"/>
      <c r="M862" s="96"/>
      <c r="N862" s="15"/>
      <c r="O862" s="15"/>
      <c r="P862" s="15"/>
      <c r="Q862" s="15"/>
      <c r="R862" s="96"/>
      <c r="T862" s="350"/>
      <c r="U862" s="350"/>
      <c r="V862" s="350"/>
    </row>
    <row r="863">
      <c r="A863" s="15"/>
      <c r="B863" s="15"/>
      <c r="C863" s="15"/>
      <c r="D863" s="15"/>
      <c r="E863" s="15"/>
      <c r="F863" s="15"/>
      <c r="G863" s="15"/>
      <c r="H863" s="15"/>
      <c r="I863" s="15"/>
      <c r="J863" s="15"/>
      <c r="K863" s="15"/>
      <c r="L863" s="15"/>
      <c r="M863" s="96"/>
      <c r="N863" s="15"/>
      <c r="O863" s="15"/>
      <c r="P863" s="15"/>
      <c r="Q863" s="15"/>
      <c r="R863" s="96"/>
      <c r="T863" s="350"/>
      <c r="U863" s="350"/>
      <c r="V863" s="350"/>
    </row>
    <row r="864">
      <c r="A864" s="15"/>
      <c r="B864" s="15"/>
      <c r="C864" s="15"/>
      <c r="D864" s="15"/>
      <c r="E864" s="15"/>
      <c r="F864" s="15"/>
      <c r="G864" s="15"/>
      <c r="H864" s="15"/>
      <c r="I864" s="15"/>
      <c r="J864" s="15"/>
      <c r="K864" s="15"/>
      <c r="L864" s="15"/>
      <c r="M864" s="96"/>
      <c r="N864" s="15"/>
      <c r="O864" s="15"/>
      <c r="P864" s="15"/>
      <c r="Q864" s="15"/>
      <c r="R864" s="96"/>
      <c r="T864" s="350"/>
      <c r="U864" s="350"/>
      <c r="V864" s="350"/>
    </row>
    <row r="865">
      <c r="A865" s="15"/>
      <c r="B865" s="15"/>
      <c r="C865" s="15"/>
      <c r="D865" s="15"/>
      <c r="E865" s="15"/>
      <c r="F865" s="15"/>
      <c r="G865" s="15"/>
      <c r="H865" s="15"/>
      <c r="I865" s="15"/>
      <c r="J865" s="15"/>
      <c r="K865" s="15"/>
      <c r="L865" s="15"/>
      <c r="M865" s="96"/>
      <c r="N865" s="15"/>
      <c r="O865" s="15"/>
      <c r="P865" s="15"/>
      <c r="Q865" s="15"/>
      <c r="R865" s="96"/>
      <c r="T865" s="350"/>
      <c r="U865" s="350"/>
      <c r="V865" s="350"/>
    </row>
    <row r="866">
      <c r="A866" s="15"/>
      <c r="B866" s="15"/>
      <c r="C866" s="15"/>
      <c r="D866" s="15"/>
      <c r="E866" s="15"/>
      <c r="F866" s="15"/>
      <c r="G866" s="15"/>
      <c r="H866" s="15"/>
      <c r="I866" s="15"/>
      <c r="J866" s="15"/>
      <c r="K866" s="15"/>
      <c r="L866" s="15"/>
      <c r="M866" s="96"/>
      <c r="N866" s="15"/>
      <c r="O866" s="15"/>
      <c r="P866" s="15"/>
      <c r="Q866" s="15"/>
      <c r="R866" s="96"/>
      <c r="T866" s="350"/>
      <c r="U866" s="350"/>
      <c r="V866" s="350"/>
    </row>
    <row r="867">
      <c r="A867" s="15"/>
      <c r="B867" s="15"/>
      <c r="C867" s="15"/>
      <c r="D867" s="15"/>
      <c r="E867" s="15"/>
      <c r="F867" s="15"/>
      <c r="G867" s="15"/>
      <c r="H867" s="15"/>
      <c r="I867" s="15"/>
      <c r="J867" s="15"/>
      <c r="K867" s="15"/>
      <c r="L867" s="15"/>
      <c r="M867" s="96"/>
      <c r="N867" s="15"/>
      <c r="O867" s="15"/>
      <c r="P867" s="15"/>
      <c r="Q867" s="15"/>
      <c r="R867" s="96"/>
      <c r="T867" s="350"/>
      <c r="U867" s="350"/>
      <c r="V867" s="350"/>
    </row>
    <row r="868">
      <c r="A868" s="15"/>
      <c r="B868" s="15"/>
      <c r="C868" s="15"/>
      <c r="D868" s="15"/>
      <c r="E868" s="15"/>
      <c r="F868" s="15"/>
      <c r="G868" s="15"/>
      <c r="H868" s="15"/>
      <c r="I868" s="15"/>
      <c r="J868" s="15"/>
      <c r="K868" s="15"/>
      <c r="L868" s="15"/>
      <c r="M868" s="96"/>
      <c r="N868" s="15"/>
      <c r="O868" s="15"/>
      <c r="P868" s="15"/>
      <c r="Q868" s="15"/>
      <c r="R868" s="96"/>
      <c r="T868" s="350"/>
      <c r="U868" s="350"/>
      <c r="V868" s="350"/>
    </row>
    <row r="869">
      <c r="A869" s="15"/>
      <c r="B869" s="15"/>
      <c r="C869" s="15"/>
      <c r="D869" s="15"/>
      <c r="E869" s="15"/>
      <c r="F869" s="15"/>
      <c r="G869" s="15"/>
      <c r="H869" s="15"/>
      <c r="I869" s="15"/>
      <c r="J869" s="15"/>
      <c r="K869" s="15"/>
      <c r="L869" s="15"/>
      <c r="M869" s="96"/>
      <c r="N869" s="15"/>
      <c r="O869" s="15"/>
      <c r="P869" s="15"/>
      <c r="Q869" s="15"/>
      <c r="R869" s="96"/>
      <c r="T869" s="350"/>
      <c r="U869" s="350"/>
      <c r="V869" s="350"/>
    </row>
    <row r="870">
      <c r="A870" s="15"/>
      <c r="B870" s="15"/>
      <c r="C870" s="15"/>
      <c r="D870" s="15"/>
      <c r="E870" s="15"/>
      <c r="F870" s="15"/>
      <c r="G870" s="15"/>
      <c r="H870" s="15"/>
      <c r="I870" s="15"/>
      <c r="J870" s="15"/>
      <c r="K870" s="15"/>
      <c r="L870" s="15"/>
      <c r="M870" s="96"/>
      <c r="N870" s="15"/>
      <c r="O870" s="15"/>
      <c r="P870" s="15"/>
      <c r="Q870" s="15"/>
      <c r="R870" s="96"/>
      <c r="T870" s="350"/>
      <c r="U870" s="350"/>
      <c r="V870" s="350"/>
    </row>
    <row r="871">
      <c r="A871" s="15"/>
      <c r="B871" s="15"/>
      <c r="C871" s="15"/>
      <c r="D871" s="15"/>
      <c r="E871" s="15"/>
      <c r="F871" s="15"/>
      <c r="G871" s="15"/>
      <c r="H871" s="15"/>
      <c r="I871" s="15"/>
      <c r="J871" s="15"/>
      <c r="K871" s="15"/>
      <c r="L871" s="15"/>
      <c r="M871" s="96"/>
      <c r="N871" s="15"/>
      <c r="O871" s="15"/>
      <c r="P871" s="15"/>
      <c r="Q871" s="15"/>
      <c r="R871" s="96"/>
      <c r="T871" s="350"/>
      <c r="U871" s="350"/>
      <c r="V871" s="350"/>
    </row>
    <row r="872">
      <c r="A872" s="15"/>
      <c r="B872" s="15"/>
      <c r="C872" s="15"/>
      <c r="D872" s="15"/>
      <c r="E872" s="15"/>
      <c r="F872" s="15"/>
      <c r="G872" s="15"/>
      <c r="H872" s="15"/>
      <c r="I872" s="15"/>
      <c r="J872" s="15"/>
      <c r="K872" s="15"/>
      <c r="L872" s="15"/>
      <c r="M872" s="96"/>
      <c r="N872" s="15"/>
      <c r="O872" s="15"/>
      <c r="P872" s="15"/>
      <c r="Q872" s="15"/>
      <c r="R872" s="96"/>
      <c r="T872" s="350"/>
      <c r="U872" s="350"/>
      <c r="V872" s="350"/>
    </row>
    <row r="873">
      <c r="A873" s="15"/>
      <c r="B873" s="15"/>
      <c r="C873" s="15"/>
      <c r="D873" s="15"/>
      <c r="E873" s="15"/>
      <c r="F873" s="15"/>
      <c r="G873" s="15"/>
      <c r="H873" s="15"/>
      <c r="I873" s="15"/>
      <c r="J873" s="15"/>
      <c r="K873" s="15"/>
      <c r="L873" s="15"/>
      <c r="M873" s="96"/>
      <c r="N873" s="15"/>
      <c r="O873" s="15"/>
      <c r="P873" s="15"/>
      <c r="Q873" s="15"/>
      <c r="R873" s="96"/>
      <c r="T873" s="350"/>
      <c r="U873" s="350"/>
      <c r="V873" s="350"/>
    </row>
    <row r="874">
      <c r="A874" s="15"/>
      <c r="B874" s="15"/>
      <c r="C874" s="15"/>
      <c r="D874" s="15"/>
      <c r="E874" s="15"/>
      <c r="F874" s="15"/>
      <c r="G874" s="15"/>
      <c r="H874" s="15"/>
      <c r="I874" s="15"/>
      <c r="J874" s="15"/>
      <c r="K874" s="15"/>
      <c r="L874" s="15"/>
      <c r="M874" s="96"/>
      <c r="N874" s="15"/>
      <c r="O874" s="15"/>
      <c r="P874" s="15"/>
      <c r="Q874" s="15"/>
      <c r="R874" s="96"/>
      <c r="T874" s="350"/>
      <c r="U874" s="350"/>
      <c r="V874" s="350"/>
    </row>
    <row r="875">
      <c r="A875" s="15"/>
      <c r="B875" s="15"/>
      <c r="C875" s="15"/>
      <c r="D875" s="15"/>
      <c r="E875" s="15"/>
      <c r="F875" s="15"/>
      <c r="G875" s="15"/>
      <c r="H875" s="15"/>
      <c r="I875" s="15"/>
      <c r="J875" s="15"/>
      <c r="K875" s="15"/>
      <c r="L875" s="15"/>
      <c r="M875" s="96"/>
      <c r="N875" s="15"/>
      <c r="O875" s="15"/>
      <c r="P875" s="15"/>
      <c r="Q875" s="15"/>
      <c r="R875" s="96"/>
      <c r="T875" s="350"/>
      <c r="U875" s="350"/>
      <c r="V875" s="350"/>
    </row>
    <row r="876">
      <c r="A876" s="15"/>
      <c r="B876" s="15"/>
      <c r="C876" s="15"/>
      <c r="D876" s="15"/>
      <c r="E876" s="15"/>
      <c r="F876" s="15"/>
      <c r="G876" s="15"/>
      <c r="H876" s="15"/>
      <c r="I876" s="15"/>
      <c r="J876" s="15"/>
      <c r="K876" s="15"/>
      <c r="L876" s="15"/>
      <c r="M876" s="96"/>
      <c r="N876" s="15"/>
      <c r="O876" s="15"/>
      <c r="P876" s="15"/>
      <c r="Q876" s="15"/>
      <c r="R876" s="96"/>
      <c r="T876" s="350"/>
      <c r="U876" s="350"/>
      <c r="V876" s="350"/>
    </row>
    <row r="877">
      <c r="A877" s="15"/>
      <c r="B877" s="15"/>
      <c r="C877" s="15"/>
      <c r="D877" s="15"/>
      <c r="E877" s="15"/>
      <c r="F877" s="15"/>
      <c r="G877" s="15"/>
      <c r="H877" s="15"/>
      <c r="I877" s="15"/>
      <c r="J877" s="15"/>
      <c r="K877" s="15"/>
      <c r="L877" s="15"/>
      <c r="M877" s="96"/>
      <c r="N877" s="15"/>
      <c r="O877" s="15"/>
      <c r="P877" s="15"/>
      <c r="Q877" s="15"/>
      <c r="R877" s="96"/>
      <c r="T877" s="350"/>
      <c r="U877" s="350"/>
      <c r="V877" s="350"/>
    </row>
    <row r="878">
      <c r="A878" s="15"/>
      <c r="B878" s="15"/>
      <c r="C878" s="15"/>
      <c r="D878" s="15"/>
      <c r="E878" s="15"/>
      <c r="F878" s="15"/>
      <c r="G878" s="15"/>
      <c r="H878" s="15"/>
      <c r="I878" s="15"/>
      <c r="J878" s="15"/>
      <c r="K878" s="15"/>
      <c r="L878" s="15"/>
      <c r="M878" s="96"/>
      <c r="N878" s="15"/>
      <c r="O878" s="15"/>
      <c r="P878" s="15"/>
      <c r="Q878" s="15"/>
      <c r="R878" s="96"/>
      <c r="T878" s="350"/>
      <c r="U878" s="350"/>
      <c r="V878" s="350"/>
    </row>
    <row r="879">
      <c r="A879" s="15"/>
      <c r="B879" s="15"/>
      <c r="C879" s="15"/>
      <c r="D879" s="15"/>
      <c r="E879" s="15"/>
      <c r="F879" s="15"/>
      <c r="G879" s="15"/>
      <c r="H879" s="15"/>
      <c r="I879" s="15"/>
      <c r="J879" s="15"/>
      <c r="K879" s="15"/>
      <c r="L879" s="15"/>
      <c r="M879" s="96"/>
      <c r="N879" s="15"/>
      <c r="O879" s="15"/>
      <c r="P879" s="15"/>
      <c r="Q879" s="15"/>
      <c r="R879" s="96"/>
      <c r="T879" s="350"/>
      <c r="U879" s="350"/>
      <c r="V879" s="350"/>
    </row>
    <row r="880">
      <c r="A880" s="15"/>
      <c r="B880" s="15"/>
      <c r="C880" s="15"/>
      <c r="D880" s="15"/>
      <c r="E880" s="15"/>
      <c r="F880" s="15"/>
      <c r="G880" s="15"/>
      <c r="H880" s="15"/>
      <c r="I880" s="15"/>
      <c r="J880" s="15"/>
      <c r="K880" s="15"/>
      <c r="L880" s="15"/>
      <c r="M880" s="96"/>
      <c r="N880" s="15"/>
      <c r="O880" s="15"/>
      <c r="P880" s="15"/>
      <c r="Q880" s="15"/>
      <c r="R880" s="96"/>
      <c r="T880" s="350"/>
      <c r="U880" s="350"/>
      <c r="V880" s="350"/>
    </row>
    <row r="881">
      <c r="A881" s="15"/>
      <c r="B881" s="15"/>
      <c r="C881" s="15"/>
      <c r="D881" s="15"/>
      <c r="E881" s="15"/>
      <c r="F881" s="15"/>
      <c r="G881" s="15"/>
      <c r="H881" s="15"/>
      <c r="I881" s="15"/>
      <c r="J881" s="15"/>
      <c r="K881" s="15"/>
      <c r="L881" s="15"/>
      <c r="M881" s="96"/>
      <c r="N881" s="15"/>
      <c r="O881" s="15"/>
      <c r="P881" s="15"/>
      <c r="Q881" s="15"/>
      <c r="R881" s="96"/>
      <c r="T881" s="350"/>
      <c r="U881" s="350"/>
      <c r="V881" s="350"/>
    </row>
    <row r="882">
      <c r="A882" s="15"/>
      <c r="B882" s="15"/>
      <c r="C882" s="15"/>
      <c r="D882" s="15"/>
      <c r="E882" s="15"/>
      <c r="F882" s="15"/>
      <c r="G882" s="15"/>
      <c r="H882" s="15"/>
      <c r="I882" s="15"/>
      <c r="J882" s="15"/>
      <c r="K882" s="15"/>
      <c r="L882" s="15"/>
      <c r="M882" s="96"/>
      <c r="N882" s="15"/>
      <c r="O882" s="15"/>
      <c r="P882" s="15"/>
      <c r="Q882" s="15"/>
      <c r="R882" s="96"/>
      <c r="T882" s="350"/>
      <c r="U882" s="350"/>
      <c r="V882" s="350"/>
    </row>
    <row r="883">
      <c r="A883" s="15"/>
      <c r="B883" s="15"/>
      <c r="C883" s="15"/>
      <c r="D883" s="15"/>
      <c r="E883" s="15"/>
      <c r="F883" s="15"/>
      <c r="G883" s="15"/>
      <c r="H883" s="15"/>
      <c r="I883" s="15"/>
      <c r="J883" s="15"/>
      <c r="K883" s="15"/>
      <c r="L883" s="15"/>
      <c r="M883" s="96"/>
      <c r="N883" s="15"/>
      <c r="O883" s="15"/>
      <c r="P883" s="15"/>
      <c r="Q883" s="15"/>
      <c r="R883" s="96"/>
      <c r="T883" s="350"/>
      <c r="U883" s="350"/>
      <c r="V883" s="350"/>
    </row>
    <row r="884">
      <c r="A884" s="15"/>
      <c r="B884" s="15"/>
      <c r="C884" s="15"/>
      <c r="D884" s="15"/>
      <c r="E884" s="15"/>
      <c r="F884" s="15"/>
      <c r="G884" s="15"/>
      <c r="H884" s="15"/>
      <c r="I884" s="15"/>
      <c r="J884" s="15"/>
      <c r="K884" s="15"/>
      <c r="L884" s="15"/>
      <c r="M884" s="96"/>
      <c r="N884" s="15"/>
      <c r="O884" s="15"/>
      <c r="P884" s="15"/>
      <c r="Q884" s="15"/>
      <c r="R884" s="96"/>
      <c r="T884" s="350"/>
      <c r="U884" s="350"/>
      <c r="V884" s="350"/>
    </row>
    <row r="885">
      <c r="A885" s="15"/>
      <c r="B885" s="15"/>
      <c r="C885" s="15"/>
      <c r="D885" s="15"/>
      <c r="E885" s="15"/>
      <c r="F885" s="15"/>
      <c r="G885" s="15"/>
      <c r="H885" s="15"/>
      <c r="I885" s="15"/>
      <c r="J885" s="15"/>
      <c r="K885" s="15"/>
      <c r="L885" s="15"/>
      <c r="M885" s="96"/>
      <c r="N885" s="15"/>
      <c r="O885" s="15"/>
      <c r="P885" s="15"/>
      <c r="Q885" s="15"/>
      <c r="R885" s="96"/>
      <c r="T885" s="350"/>
      <c r="U885" s="350"/>
      <c r="V885" s="350"/>
    </row>
    <row r="886">
      <c r="A886" s="15"/>
      <c r="B886" s="15"/>
      <c r="C886" s="15"/>
      <c r="D886" s="15"/>
      <c r="E886" s="15"/>
      <c r="F886" s="15"/>
      <c r="G886" s="15"/>
      <c r="H886" s="15"/>
      <c r="I886" s="15"/>
      <c r="J886" s="15"/>
      <c r="K886" s="15"/>
      <c r="L886" s="15"/>
      <c r="M886" s="96"/>
      <c r="N886" s="15"/>
      <c r="O886" s="15"/>
      <c r="P886" s="15"/>
      <c r="Q886" s="15"/>
      <c r="R886" s="96"/>
      <c r="T886" s="350"/>
      <c r="U886" s="350"/>
      <c r="V886" s="350"/>
    </row>
    <row r="887">
      <c r="A887" s="15"/>
      <c r="B887" s="15"/>
      <c r="C887" s="15"/>
      <c r="D887" s="15"/>
      <c r="E887" s="15"/>
      <c r="F887" s="15"/>
      <c r="G887" s="15"/>
      <c r="H887" s="15"/>
      <c r="I887" s="15"/>
      <c r="J887" s="15"/>
      <c r="K887" s="15"/>
      <c r="L887" s="15"/>
      <c r="M887" s="96"/>
      <c r="N887" s="15"/>
      <c r="O887" s="15"/>
      <c r="P887" s="15"/>
      <c r="Q887" s="15"/>
      <c r="R887" s="96"/>
      <c r="T887" s="350"/>
      <c r="U887" s="350"/>
      <c r="V887" s="350"/>
    </row>
    <row r="888">
      <c r="A888" s="15"/>
      <c r="B888" s="15"/>
      <c r="C888" s="15"/>
      <c r="D888" s="15"/>
      <c r="E888" s="15"/>
      <c r="F888" s="15"/>
      <c r="G888" s="15"/>
      <c r="H888" s="15"/>
      <c r="I888" s="15"/>
      <c r="J888" s="15"/>
      <c r="K888" s="15"/>
      <c r="L888" s="15"/>
      <c r="M888" s="96"/>
      <c r="N888" s="15"/>
      <c r="O888" s="15"/>
      <c r="P888" s="15"/>
      <c r="Q888" s="15"/>
      <c r="R888" s="96"/>
      <c r="T888" s="350"/>
      <c r="U888" s="350"/>
      <c r="V888" s="350"/>
    </row>
    <row r="889">
      <c r="A889" s="15"/>
      <c r="B889" s="15"/>
      <c r="C889" s="15"/>
      <c r="D889" s="15"/>
      <c r="E889" s="15"/>
      <c r="F889" s="15"/>
      <c r="G889" s="15"/>
      <c r="H889" s="15"/>
      <c r="I889" s="15"/>
      <c r="J889" s="15"/>
      <c r="K889" s="15"/>
      <c r="L889" s="15"/>
      <c r="M889" s="96"/>
      <c r="N889" s="15"/>
      <c r="O889" s="15"/>
      <c r="P889" s="15"/>
      <c r="Q889" s="15"/>
      <c r="R889" s="96"/>
      <c r="T889" s="350"/>
      <c r="U889" s="350"/>
      <c r="V889" s="350"/>
    </row>
    <row r="890">
      <c r="A890" s="15"/>
      <c r="B890" s="15"/>
      <c r="C890" s="15"/>
      <c r="D890" s="15"/>
      <c r="E890" s="15"/>
      <c r="F890" s="15"/>
      <c r="G890" s="15"/>
      <c r="H890" s="15"/>
      <c r="I890" s="15"/>
      <c r="J890" s="15"/>
      <c r="K890" s="15"/>
      <c r="L890" s="15"/>
      <c r="M890" s="96"/>
      <c r="N890" s="15"/>
      <c r="O890" s="15"/>
      <c r="P890" s="15"/>
      <c r="Q890" s="15"/>
      <c r="R890" s="96"/>
      <c r="T890" s="350"/>
      <c r="U890" s="350"/>
      <c r="V890" s="350"/>
    </row>
    <row r="891">
      <c r="A891" s="15"/>
      <c r="B891" s="15"/>
      <c r="C891" s="15"/>
      <c r="D891" s="15"/>
      <c r="E891" s="15"/>
      <c r="F891" s="15"/>
      <c r="G891" s="15"/>
      <c r="H891" s="15"/>
      <c r="I891" s="15"/>
      <c r="J891" s="15"/>
      <c r="K891" s="15"/>
      <c r="L891" s="15"/>
      <c r="M891" s="96"/>
      <c r="N891" s="15"/>
      <c r="O891" s="15"/>
      <c r="P891" s="15"/>
      <c r="Q891" s="15"/>
      <c r="R891" s="96"/>
      <c r="T891" s="350"/>
      <c r="U891" s="350"/>
      <c r="V891" s="350"/>
    </row>
    <row r="892">
      <c r="A892" s="15"/>
      <c r="B892" s="15"/>
      <c r="C892" s="15"/>
      <c r="D892" s="15"/>
      <c r="E892" s="15"/>
      <c r="F892" s="15"/>
      <c r="G892" s="15"/>
      <c r="H892" s="15"/>
      <c r="I892" s="15"/>
      <c r="J892" s="15"/>
      <c r="K892" s="15"/>
      <c r="L892" s="15"/>
      <c r="M892" s="96"/>
      <c r="N892" s="15"/>
      <c r="O892" s="15"/>
      <c r="P892" s="15"/>
      <c r="Q892" s="15"/>
      <c r="R892" s="96"/>
      <c r="T892" s="350"/>
      <c r="U892" s="350"/>
      <c r="V892" s="350"/>
    </row>
    <row r="893">
      <c r="A893" s="15"/>
      <c r="B893" s="15"/>
      <c r="C893" s="15"/>
      <c r="D893" s="15"/>
      <c r="E893" s="15"/>
      <c r="F893" s="15"/>
      <c r="G893" s="15"/>
      <c r="H893" s="15"/>
      <c r="I893" s="15"/>
      <c r="J893" s="15"/>
      <c r="K893" s="15"/>
      <c r="L893" s="15"/>
      <c r="M893" s="96"/>
      <c r="N893" s="15"/>
      <c r="O893" s="15"/>
      <c r="P893" s="15"/>
      <c r="Q893" s="15"/>
      <c r="R893" s="96"/>
      <c r="T893" s="350"/>
      <c r="U893" s="350"/>
      <c r="V893" s="350"/>
    </row>
    <row r="894">
      <c r="A894" s="15"/>
      <c r="B894" s="15"/>
      <c r="C894" s="15"/>
      <c r="D894" s="15"/>
      <c r="E894" s="15"/>
      <c r="F894" s="15"/>
      <c r="G894" s="15"/>
      <c r="H894" s="15"/>
      <c r="I894" s="15"/>
      <c r="J894" s="15"/>
      <c r="K894" s="15"/>
      <c r="L894" s="15"/>
      <c r="M894" s="96"/>
      <c r="N894" s="15"/>
      <c r="O894" s="15"/>
      <c r="P894" s="15"/>
      <c r="Q894" s="15"/>
      <c r="R894" s="96"/>
      <c r="T894" s="350"/>
      <c r="U894" s="350"/>
      <c r="V894" s="350"/>
    </row>
    <row r="895">
      <c r="A895" s="15"/>
      <c r="B895" s="15"/>
      <c r="C895" s="15"/>
      <c r="D895" s="15"/>
      <c r="E895" s="15"/>
      <c r="F895" s="15"/>
      <c r="G895" s="15"/>
      <c r="H895" s="15"/>
      <c r="I895" s="15"/>
      <c r="J895" s="15"/>
      <c r="K895" s="15"/>
      <c r="L895" s="15"/>
      <c r="M895" s="96"/>
      <c r="N895" s="15"/>
      <c r="O895" s="15"/>
      <c r="P895" s="15"/>
      <c r="Q895" s="15"/>
      <c r="R895" s="96"/>
      <c r="T895" s="350"/>
      <c r="U895" s="350"/>
      <c r="V895" s="350"/>
    </row>
    <row r="896">
      <c r="A896" s="15"/>
      <c r="B896" s="15"/>
      <c r="C896" s="15"/>
      <c r="D896" s="15"/>
      <c r="E896" s="15"/>
      <c r="F896" s="15"/>
      <c r="G896" s="15"/>
      <c r="H896" s="15"/>
      <c r="I896" s="15"/>
      <c r="J896" s="15"/>
      <c r="K896" s="15"/>
      <c r="L896" s="15"/>
      <c r="M896" s="96"/>
      <c r="N896" s="15"/>
      <c r="O896" s="15"/>
      <c r="P896" s="15"/>
      <c r="Q896" s="15"/>
      <c r="R896" s="96"/>
      <c r="T896" s="350"/>
      <c r="U896" s="350"/>
      <c r="V896" s="350"/>
    </row>
    <row r="897">
      <c r="A897" s="15"/>
      <c r="B897" s="15"/>
      <c r="C897" s="15"/>
      <c r="D897" s="15"/>
      <c r="E897" s="15"/>
      <c r="F897" s="15"/>
      <c r="G897" s="15"/>
      <c r="H897" s="15"/>
      <c r="I897" s="15"/>
      <c r="J897" s="15"/>
      <c r="K897" s="15"/>
      <c r="L897" s="15"/>
      <c r="M897" s="96"/>
      <c r="N897" s="15"/>
      <c r="O897" s="15"/>
      <c r="P897" s="15"/>
      <c r="Q897" s="15"/>
      <c r="R897" s="96"/>
      <c r="T897" s="350"/>
      <c r="U897" s="350"/>
      <c r="V897" s="350"/>
    </row>
    <row r="898">
      <c r="A898" s="15"/>
      <c r="B898" s="15"/>
      <c r="C898" s="15"/>
      <c r="D898" s="15"/>
      <c r="E898" s="15"/>
      <c r="F898" s="15"/>
      <c r="G898" s="15"/>
      <c r="H898" s="15"/>
      <c r="I898" s="15"/>
      <c r="J898" s="15"/>
      <c r="K898" s="15"/>
      <c r="L898" s="15"/>
      <c r="M898" s="96"/>
      <c r="N898" s="15"/>
      <c r="O898" s="15"/>
      <c r="P898" s="15"/>
      <c r="Q898" s="15"/>
      <c r="R898" s="96"/>
      <c r="T898" s="350"/>
      <c r="U898" s="350"/>
      <c r="V898" s="350"/>
    </row>
    <row r="899">
      <c r="A899" s="15"/>
      <c r="B899" s="15"/>
      <c r="C899" s="15"/>
      <c r="D899" s="15"/>
      <c r="E899" s="15"/>
      <c r="F899" s="15"/>
      <c r="G899" s="15"/>
      <c r="H899" s="15"/>
      <c r="I899" s="15"/>
      <c r="J899" s="15"/>
      <c r="K899" s="15"/>
      <c r="L899" s="15"/>
      <c r="M899" s="96"/>
      <c r="N899" s="15"/>
      <c r="O899" s="15"/>
      <c r="P899" s="15"/>
      <c r="Q899" s="15"/>
      <c r="R899" s="96"/>
      <c r="T899" s="350"/>
      <c r="U899" s="350"/>
      <c r="V899" s="350"/>
    </row>
    <row r="900">
      <c r="A900" s="15"/>
      <c r="B900" s="15"/>
      <c r="C900" s="15"/>
      <c r="D900" s="15"/>
      <c r="E900" s="15"/>
      <c r="F900" s="15"/>
      <c r="G900" s="15"/>
      <c r="H900" s="15"/>
      <c r="I900" s="15"/>
      <c r="J900" s="15"/>
      <c r="K900" s="15"/>
      <c r="L900" s="15"/>
      <c r="M900" s="96"/>
      <c r="N900" s="15"/>
      <c r="O900" s="15"/>
      <c r="P900" s="15"/>
      <c r="Q900" s="15"/>
      <c r="R900" s="96"/>
      <c r="T900" s="350"/>
      <c r="U900" s="350"/>
      <c r="V900" s="350"/>
    </row>
    <row r="901">
      <c r="A901" s="15"/>
      <c r="B901" s="15"/>
      <c r="C901" s="15"/>
      <c r="D901" s="15"/>
      <c r="E901" s="15"/>
      <c r="F901" s="15"/>
      <c r="G901" s="15"/>
      <c r="H901" s="15"/>
      <c r="I901" s="15"/>
      <c r="J901" s="15"/>
      <c r="K901" s="15"/>
      <c r="L901" s="15"/>
      <c r="M901" s="96"/>
      <c r="N901" s="15"/>
      <c r="O901" s="15"/>
      <c r="P901" s="15"/>
      <c r="Q901" s="15"/>
      <c r="R901" s="96"/>
      <c r="T901" s="350"/>
      <c r="U901" s="350"/>
      <c r="V901" s="350"/>
    </row>
    <row r="902">
      <c r="A902" s="15"/>
      <c r="B902" s="15"/>
      <c r="C902" s="15"/>
      <c r="D902" s="15"/>
      <c r="E902" s="15"/>
      <c r="F902" s="15"/>
      <c r="G902" s="15"/>
      <c r="H902" s="15"/>
      <c r="I902" s="15"/>
      <c r="J902" s="15"/>
      <c r="K902" s="15"/>
      <c r="L902" s="15"/>
      <c r="M902" s="96"/>
      <c r="N902" s="15"/>
      <c r="O902" s="15"/>
      <c r="P902" s="15"/>
      <c r="Q902" s="15"/>
      <c r="R902" s="96"/>
      <c r="T902" s="350"/>
      <c r="U902" s="350"/>
      <c r="V902" s="350"/>
    </row>
    <row r="903">
      <c r="A903" s="15"/>
      <c r="B903" s="15"/>
      <c r="C903" s="15"/>
      <c r="D903" s="15"/>
      <c r="E903" s="15"/>
      <c r="F903" s="15"/>
      <c r="G903" s="15"/>
      <c r="H903" s="15"/>
      <c r="I903" s="15"/>
      <c r="J903" s="15"/>
      <c r="K903" s="15"/>
      <c r="L903" s="15"/>
      <c r="M903" s="96"/>
      <c r="N903" s="15"/>
      <c r="O903" s="15"/>
      <c r="P903" s="15"/>
      <c r="Q903" s="15"/>
      <c r="R903" s="96"/>
      <c r="T903" s="350"/>
      <c r="U903" s="350"/>
      <c r="V903" s="350"/>
    </row>
    <row r="904">
      <c r="A904" s="15"/>
      <c r="B904" s="15"/>
      <c r="C904" s="15"/>
      <c r="D904" s="15"/>
      <c r="E904" s="15"/>
      <c r="F904" s="15"/>
      <c r="G904" s="15"/>
      <c r="H904" s="15"/>
      <c r="I904" s="15"/>
      <c r="J904" s="15"/>
      <c r="K904" s="15"/>
      <c r="L904" s="15"/>
      <c r="M904" s="96"/>
      <c r="N904" s="15"/>
      <c r="O904" s="15"/>
      <c r="P904" s="15"/>
      <c r="Q904" s="15"/>
      <c r="R904" s="96"/>
      <c r="T904" s="350"/>
      <c r="U904" s="350"/>
      <c r="V904" s="350"/>
    </row>
    <row r="905">
      <c r="A905" s="15"/>
      <c r="B905" s="15"/>
      <c r="C905" s="15"/>
      <c r="D905" s="15"/>
      <c r="E905" s="15"/>
      <c r="F905" s="15"/>
      <c r="G905" s="15"/>
      <c r="H905" s="15"/>
      <c r="I905" s="15"/>
      <c r="J905" s="15"/>
      <c r="K905" s="15"/>
      <c r="L905" s="15"/>
      <c r="M905" s="96"/>
      <c r="N905" s="15"/>
      <c r="O905" s="15"/>
      <c r="P905" s="15"/>
      <c r="Q905" s="15"/>
      <c r="R905" s="96"/>
      <c r="T905" s="350"/>
      <c r="U905" s="350"/>
      <c r="V905" s="350"/>
    </row>
    <row r="906">
      <c r="A906" s="15"/>
      <c r="B906" s="15"/>
      <c r="C906" s="15"/>
      <c r="D906" s="15"/>
      <c r="E906" s="15"/>
      <c r="F906" s="15"/>
      <c r="G906" s="15"/>
      <c r="H906" s="15"/>
      <c r="I906" s="15"/>
      <c r="J906" s="15"/>
      <c r="K906" s="15"/>
      <c r="L906" s="15"/>
      <c r="M906" s="96"/>
      <c r="N906" s="15"/>
      <c r="O906" s="15"/>
      <c r="P906" s="15"/>
      <c r="Q906" s="15"/>
      <c r="R906" s="96"/>
      <c r="T906" s="350"/>
      <c r="U906" s="350"/>
      <c r="V906" s="350"/>
    </row>
    <row r="907">
      <c r="A907" s="15"/>
      <c r="B907" s="15"/>
      <c r="C907" s="15"/>
      <c r="D907" s="15"/>
      <c r="E907" s="15"/>
      <c r="F907" s="15"/>
      <c r="G907" s="15"/>
      <c r="H907" s="15"/>
      <c r="I907" s="15"/>
      <c r="J907" s="15"/>
      <c r="K907" s="15"/>
      <c r="L907" s="15"/>
      <c r="M907" s="96"/>
      <c r="N907" s="15"/>
      <c r="O907" s="15"/>
      <c r="P907" s="15"/>
      <c r="Q907" s="15"/>
      <c r="R907" s="96"/>
      <c r="T907" s="350"/>
      <c r="U907" s="350"/>
      <c r="V907" s="350"/>
    </row>
    <row r="908">
      <c r="A908" s="15"/>
      <c r="B908" s="15"/>
      <c r="C908" s="15"/>
      <c r="D908" s="15"/>
      <c r="E908" s="15"/>
      <c r="F908" s="15"/>
      <c r="G908" s="15"/>
      <c r="H908" s="15"/>
      <c r="I908" s="15"/>
      <c r="J908" s="15"/>
      <c r="K908" s="15"/>
      <c r="L908" s="15"/>
      <c r="M908" s="96"/>
      <c r="N908" s="15"/>
      <c r="O908" s="15"/>
      <c r="P908" s="15"/>
      <c r="Q908" s="15"/>
      <c r="R908" s="96"/>
      <c r="T908" s="350"/>
      <c r="U908" s="350"/>
      <c r="V908" s="350"/>
    </row>
    <row r="909">
      <c r="A909" s="15"/>
      <c r="B909" s="15"/>
      <c r="C909" s="15"/>
      <c r="D909" s="15"/>
      <c r="E909" s="15"/>
      <c r="F909" s="15"/>
      <c r="G909" s="15"/>
      <c r="H909" s="15"/>
      <c r="I909" s="15"/>
      <c r="J909" s="15"/>
      <c r="K909" s="15"/>
      <c r="L909" s="15"/>
      <c r="M909" s="96"/>
      <c r="N909" s="15"/>
      <c r="O909" s="15"/>
      <c r="P909" s="15"/>
      <c r="Q909" s="15"/>
      <c r="R909" s="96"/>
      <c r="T909" s="350"/>
      <c r="U909" s="350"/>
      <c r="V909" s="350"/>
    </row>
    <row r="910">
      <c r="A910" s="15"/>
      <c r="B910" s="15"/>
      <c r="C910" s="15"/>
      <c r="D910" s="15"/>
      <c r="E910" s="15"/>
      <c r="F910" s="15"/>
      <c r="G910" s="15"/>
      <c r="H910" s="15"/>
      <c r="I910" s="15"/>
      <c r="J910" s="15"/>
      <c r="K910" s="15"/>
      <c r="L910" s="15"/>
      <c r="M910" s="96"/>
      <c r="N910" s="15"/>
      <c r="O910" s="15"/>
      <c r="P910" s="15"/>
      <c r="Q910" s="15"/>
      <c r="R910" s="96"/>
      <c r="T910" s="350"/>
      <c r="U910" s="350"/>
      <c r="V910" s="350"/>
    </row>
    <row r="911">
      <c r="A911" s="15"/>
      <c r="B911" s="15"/>
      <c r="C911" s="15"/>
      <c r="D911" s="15"/>
      <c r="E911" s="15"/>
      <c r="F911" s="15"/>
      <c r="G911" s="15"/>
      <c r="H911" s="15"/>
      <c r="I911" s="15"/>
      <c r="J911" s="15"/>
      <c r="K911" s="15"/>
      <c r="L911" s="15"/>
      <c r="M911" s="96"/>
      <c r="N911" s="15"/>
      <c r="O911" s="15"/>
      <c r="P911" s="15"/>
      <c r="Q911" s="15"/>
      <c r="R911" s="96"/>
      <c r="T911" s="350"/>
      <c r="U911" s="350"/>
      <c r="V911" s="350"/>
    </row>
    <row r="912">
      <c r="A912" s="15"/>
      <c r="B912" s="15"/>
      <c r="C912" s="15"/>
      <c r="D912" s="15"/>
      <c r="E912" s="15"/>
      <c r="F912" s="15"/>
      <c r="G912" s="15"/>
      <c r="H912" s="15"/>
      <c r="I912" s="15"/>
      <c r="J912" s="15"/>
      <c r="K912" s="15"/>
      <c r="L912" s="15"/>
      <c r="M912" s="96"/>
      <c r="N912" s="15"/>
      <c r="O912" s="15"/>
      <c r="P912" s="15"/>
      <c r="Q912" s="15"/>
      <c r="R912" s="96"/>
      <c r="T912" s="350"/>
      <c r="U912" s="350"/>
      <c r="V912" s="350"/>
    </row>
    <row r="913">
      <c r="A913" s="15"/>
      <c r="B913" s="15"/>
      <c r="C913" s="15"/>
      <c r="D913" s="15"/>
      <c r="E913" s="15"/>
      <c r="F913" s="15"/>
      <c r="G913" s="15"/>
      <c r="H913" s="15"/>
      <c r="I913" s="15"/>
      <c r="J913" s="15"/>
      <c r="K913" s="15"/>
      <c r="L913" s="15"/>
      <c r="M913" s="96"/>
      <c r="N913" s="15"/>
      <c r="O913" s="15"/>
      <c r="P913" s="15"/>
      <c r="Q913" s="15"/>
      <c r="R913" s="96"/>
      <c r="T913" s="350"/>
      <c r="U913" s="350"/>
      <c r="V913" s="350"/>
    </row>
    <row r="914">
      <c r="A914" s="15"/>
      <c r="B914" s="15"/>
      <c r="C914" s="15"/>
      <c r="D914" s="15"/>
      <c r="E914" s="15"/>
      <c r="F914" s="15"/>
      <c r="G914" s="15"/>
      <c r="H914" s="15"/>
      <c r="I914" s="15"/>
      <c r="J914" s="15"/>
      <c r="K914" s="15"/>
      <c r="L914" s="15"/>
      <c r="M914" s="96"/>
      <c r="N914" s="15"/>
      <c r="O914" s="15"/>
      <c r="P914" s="15"/>
      <c r="Q914" s="15"/>
      <c r="R914" s="96"/>
      <c r="T914" s="350"/>
      <c r="U914" s="350"/>
      <c r="V914" s="350"/>
    </row>
    <row r="915">
      <c r="A915" s="15"/>
      <c r="B915" s="15"/>
      <c r="C915" s="15"/>
      <c r="D915" s="15"/>
      <c r="E915" s="15"/>
      <c r="F915" s="15"/>
      <c r="G915" s="15"/>
      <c r="H915" s="15"/>
      <c r="I915" s="15"/>
      <c r="J915" s="15"/>
      <c r="K915" s="15"/>
      <c r="L915" s="15"/>
      <c r="M915" s="96"/>
      <c r="N915" s="15"/>
      <c r="O915" s="15"/>
      <c r="P915" s="15"/>
      <c r="Q915" s="15"/>
      <c r="R915" s="96"/>
      <c r="T915" s="350"/>
      <c r="U915" s="350"/>
      <c r="V915" s="350"/>
    </row>
    <row r="916">
      <c r="A916" s="15"/>
      <c r="B916" s="15"/>
      <c r="C916" s="15"/>
      <c r="D916" s="15"/>
      <c r="E916" s="15"/>
      <c r="F916" s="15"/>
      <c r="G916" s="15"/>
      <c r="H916" s="15"/>
      <c r="I916" s="15"/>
      <c r="J916" s="15"/>
      <c r="K916" s="15"/>
      <c r="L916" s="15"/>
      <c r="M916" s="96"/>
      <c r="N916" s="15"/>
      <c r="O916" s="15"/>
      <c r="P916" s="15"/>
      <c r="Q916" s="15"/>
      <c r="R916" s="96"/>
      <c r="T916" s="350"/>
      <c r="U916" s="350"/>
      <c r="V916" s="350"/>
    </row>
    <row r="917">
      <c r="A917" s="15"/>
      <c r="B917" s="15"/>
      <c r="C917" s="15"/>
      <c r="D917" s="15"/>
      <c r="E917" s="15"/>
      <c r="F917" s="15"/>
      <c r="G917" s="15"/>
      <c r="H917" s="15"/>
      <c r="I917" s="15"/>
      <c r="J917" s="15"/>
      <c r="K917" s="15"/>
      <c r="L917" s="15"/>
      <c r="M917" s="96"/>
      <c r="N917" s="15"/>
      <c r="O917" s="15"/>
      <c r="P917" s="15"/>
      <c r="Q917" s="15"/>
      <c r="R917" s="96"/>
      <c r="T917" s="350"/>
      <c r="U917" s="350"/>
      <c r="V917" s="350"/>
    </row>
    <row r="918">
      <c r="A918" s="15"/>
      <c r="B918" s="15"/>
      <c r="C918" s="15"/>
      <c r="D918" s="15"/>
      <c r="E918" s="15"/>
      <c r="F918" s="15"/>
      <c r="G918" s="15"/>
      <c r="H918" s="15"/>
      <c r="I918" s="15"/>
      <c r="J918" s="15"/>
      <c r="K918" s="15"/>
      <c r="L918" s="15"/>
      <c r="M918" s="96"/>
      <c r="N918" s="15"/>
      <c r="O918" s="15"/>
      <c r="P918" s="15"/>
      <c r="Q918" s="15"/>
      <c r="R918" s="96"/>
      <c r="T918" s="350"/>
      <c r="U918" s="350"/>
      <c r="V918" s="350"/>
    </row>
    <row r="919">
      <c r="A919" s="15"/>
      <c r="B919" s="15"/>
      <c r="C919" s="15"/>
      <c r="D919" s="15"/>
      <c r="E919" s="15"/>
      <c r="F919" s="15"/>
      <c r="G919" s="15"/>
      <c r="H919" s="15"/>
      <c r="I919" s="15"/>
      <c r="J919" s="15"/>
      <c r="K919" s="15"/>
      <c r="L919" s="15"/>
      <c r="M919" s="96"/>
      <c r="N919" s="15"/>
      <c r="O919" s="15"/>
      <c r="P919" s="15"/>
      <c r="Q919" s="15"/>
      <c r="R919" s="96"/>
      <c r="T919" s="350"/>
      <c r="U919" s="350"/>
      <c r="V919" s="350"/>
    </row>
    <row r="920">
      <c r="A920" s="15"/>
      <c r="B920" s="15"/>
      <c r="C920" s="15"/>
      <c r="D920" s="15"/>
      <c r="E920" s="15"/>
      <c r="F920" s="15"/>
      <c r="G920" s="15"/>
      <c r="H920" s="15"/>
      <c r="I920" s="15"/>
      <c r="J920" s="15"/>
      <c r="K920" s="15"/>
      <c r="L920" s="15"/>
      <c r="M920" s="96"/>
      <c r="N920" s="15"/>
      <c r="O920" s="15"/>
      <c r="P920" s="15"/>
      <c r="Q920" s="15"/>
      <c r="R920" s="96"/>
      <c r="T920" s="350"/>
      <c r="U920" s="350"/>
      <c r="V920" s="350"/>
    </row>
    <row r="921">
      <c r="A921" s="15"/>
      <c r="B921" s="15"/>
      <c r="C921" s="15"/>
      <c r="D921" s="15"/>
      <c r="E921" s="15"/>
      <c r="F921" s="15"/>
      <c r="G921" s="15"/>
      <c r="H921" s="15"/>
      <c r="I921" s="15"/>
      <c r="J921" s="15"/>
      <c r="K921" s="15"/>
      <c r="L921" s="15"/>
      <c r="M921" s="96"/>
      <c r="N921" s="15"/>
      <c r="O921" s="15"/>
      <c r="P921" s="15"/>
      <c r="Q921" s="15"/>
      <c r="R921" s="96"/>
      <c r="T921" s="350"/>
      <c r="U921" s="350"/>
      <c r="V921" s="350"/>
    </row>
    <row r="922">
      <c r="A922" s="15"/>
      <c r="B922" s="15"/>
      <c r="C922" s="15"/>
      <c r="D922" s="15"/>
      <c r="E922" s="15"/>
      <c r="F922" s="15"/>
      <c r="G922" s="15"/>
      <c r="H922" s="15"/>
      <c r="I922" s="15"/>
      <c r="J922" s="15"/>
      <c r="K922" s="15"/>
      <c r="L922" s="15"/>
      <c r="M922" s="96"/>
      <c r="N922" s="15"/>
      <c r="O922" s="15"/>
      <c r="P922" s="15"/>
      <c r="Q922" s="15"/>
      <c r="R922" s="96"/>
      <c r="T922" s="350"/>
      <c r="U922" s="350"/>
      <c r="V922" s="350"/>
    </row>
    <row r="923">
      <c r="A923" s="15"/>
      <c r="B923" s="15"/>
      <c r="C923" s="15"/>
      <c r="D923" s="15"/>
      <c r="E923" s="15"/>
      <c r="F923" s="15"/>
      <c r="G923" s="15"/>
      <c r="H923" s="15"/>
      <c r="I923" s="15"/>
      <c r="J923" s="15"/>
      <c r="K923" s="15"/>
      <c r="L923" s="15"/>
      <c r="M923" s="96"/>
      <c r="N923" s="15"/>
      <c r="O923" s="15"/>
      <c r="P923" s="15"/>
      <c r="Q923" s="15"/>
      <c r="R923" s="96"/>
      <c r="T923" s="350"/>
      <c r="U923" s="350"/>
      <c r="V923" s="350"/>
    </row>
    <row r="924">
      <c r="A924" s="15"/>
      <c r="B924" s="15"/>
      <c r="C924" s="15"/>
      <c r="D924" s="15"/>
      <c r="E924" s="15"/>
      <c r="F924" s="15"/>
      <c r="G924" s="15"/>
      <c r="H924" s="15"/>
      <c r="I924" s="15"/>
      <c r="J924" s="15"/>
      <c r="K924" s="15"/>
      <c r="L924" s="15"/>
      <c r="M924" s="96"/>
      <c r="N924" s="15"/>
      <c r="O924" s="15"/>
      <c r="P924" s="15"/>
      <c r="Q924" s="15"/>
      <c r="R924" s="96"/>
      <c r="T924" s="350"/>
      <c r="U924" s="350"/>
      <c r="V924" s="350"/>
    </row>
    <row r="925">
      <c r="A925" s="15"/>
      <c r="B925" s="15"/>
      <c r="C925" s="15"/>
      <c r="D925" s="15"/>
      <c r="E925" s="15"/>
      <c r="F925" s="15"/>
      <c r="G925" s="15"/>
      <c r="H925" s="15"/>
      <c r="I925" s="15"/>
      <c r="J925" s="15"/>
      <c r="K925" s="15"/>
      <c r="L925" s="15"/>
      <c r="M925" s="96"/>
      <c r="N925" s="15"/>
      <c r="O925" s="15"/>
      <c r="P925" s="15"/>
      <c r="Q925" s="15"/>
      <c r="R925" s="96"/>
      <c r="T925" s="350"/>
      <c r="U925" s="350"/>
      <c r="V925" s="350"/>
    </row>
    <row r="926">
      <c r="A926" s="15"/>
      <c r="B926" s="15"/>
      <c r="C926" s="15"/>
      <c r="D926" s="15"/>
      <c r="E926" s="15"/>
      <c r="F926" s="15"/>
      <c r="G926" s="15"/>
      <c r="H926" s="15"/>
      <c r="I926" s="15"/>
      <c r="J926" s="15"/>
      <c r="K926" s="15"/>
      <c r="L926" s="15"/>
      <c r="M926" s="96"/>
      <c r="N926" s="15"/>
      <c r="O926" s="15"/>
      <c r="P926" s="15"/>
      <c r="Q926" s="15"/>
      <c r="R926" s="96"/>
      <c r="T926" s="350"/>
      <c r="U926" s="350"/>
      <c r="V926" s="350"/>
    </row>
    <row r="927">
      <c r="A927" s="15"/>
      <c r="B927" s="15"/>
      <c r="C927" s="15"/>
      <c r="D927" s="15"/>
      <c r="E927" s="15"/>
      <c r="F927" s="15"/>
      <c r="G927" s="15"/>
      <c r="H927" s="15"/>
      <c r="I927" s="15"/>
      <c r="J927" s="15"/>
      <c r="K927" s="15"/>
      <c r="L927" s="15"/>
      <c r="M927" s="96"/>
      <c r="N927" s="15"/>
      <c r="O927" s="15"/>
      <c r="P927" s="15"/>
      <c r="Q927" s="15"/>
      <c r="R927" s="96"/>
      <c r="T927" s="350"/>
      <c r="U927" s="350"/>
      <c r="V927" s="350"/>
    </row>
    <row r="928">
      <c r="A928" s="15"/>
      <c r="B928" s="15"/>
      <c r="C928" s="15"/>
      <c r="D928" s="15"/>
      <c r="E928" s="15"/>
      <c r="F928" s="15"/>
      <c r="G928" s="15"/>
      <c r="H928" s="15"/>
      <c r="I928" s="15"/>
      <c r="J928" s="15"/>
      <c r="K928" s="15"/>
      <c r="L928" s="15"/>
      <c r="M928" s="96"/>
      <c r="N928" s="15"/>
      <c r="O928" s="15"/>
      <c r="P928" s="15"/>
      <c r="Q928" s="15"/>
      <c r="R928" s="96"/>
      <c r="T928" s="350"/>
      <c r="U928" s="350"/>
      <c r="V928" s="350"/>
    </row>
    <row r="929">
      <c r="A929" s="15"/>
      <c r="B929" s="15"/>
      <c r="C929" s="15"/>
      <c r="D929" s="15"/>
      <c r="E929" s="15"/>
      <c r="F929" s="15"/>
      <c r="G929" s="15"/>
      <c r="H929" s="15"/>
      <c r="I929" s="15"/>
      <c r="J929" s="15"/>
      <c r="K929" s="15"/>
      <c r="L929" s="15"/>
      <c r="M929" s="96"/>
      <c r="N929" s="15"/>
      <c r="O929" s="15"/>
      <c r="P929" s="15"/>
      <c r="Q929" s="15"/>
      <c r="R929" s="96"/>
      <c r="T929" s="350"/>
      <c r="U929" s="350"/>
      <c r="V929" s="350"/>
    </row>
    <row r="930">
      <c r="A930" s="15"/>
      <c r="B930" s="15"/>
      <c r="C930" s="15"/>
      <c r="D930" s="15"/>
      <c r="E930" s="15"/>
      <c r="F930" s="15"/>
      <c r="G930" s="15"/>
      <c r="H930" s="15"/>
      <c r="I930" s="15"/>
      <c r="J930" s="15"/>
      <c r="K930" s="15"/>
      <c r="L930" s="15"/>
      <c r="M930" s="96"/>
      <c r="N930" s="15"/>
      <c r="O930" s="15"/>
      <c r="P930" s="15"/>
      <c r="Q930" s="15"/>
      <c r="R930" s="96"/>
      <c r="T930" s="350"/>
      <c r="U930" s="350"/>
      <c r="V930" s="350"/>
    </row>
    <row r="931">
      <c r="A931" s="15"/>
      <c r="B931" s="15"/>
      <c r="C931" s="15"/>
      <c r="D931" s="15"/>
      <c r="E931" s="15"/>
      <c r="F931" s="15"/>
      <c r="G931" s="15"/>
      <c r="H931" s="15"/>
      <c r="I931" s="15"/>
      <c r="J931" s="15"/>
      <c r="K931" s="15"/>
      <c r="L931" s="15"/>
      <c r="M931" s="96"/>
      <c r="N931" s="15"/>
      <c r="O931" s="15"/>
      <c r="P931" s="15"/>
      <c r="Q931" s="15"/>
      <c r="R931" s="96"/>
      <c r="T931" s="350"/>
      <c r="U931" s="350"/>
      <c r="V931" s="350"/>
    </row>
    <row r="932">
      <c r="A932" s="15"/>
      <c r="B932" s="15"/>
      <c r="C932" s="15"/>
      <c r="D932" s="15"/>
      <c r="E932" s="15"/>
      <c r="F932" s="15"/>
      <c r="G932" s="15"/>
      <c r="H932" s="15"/>
      <c r="I932" s="15"/>
      <c r="J932" s="15"/>
      <c r="K932" s="15"/>
      <c r="L932" s="15"/>
      <c r="M932" s="96"/>
      <c r="N932" s="15"/>
      <c r="O932" s="15"/>
      <c r="P932" s="15"/>
      <c r="Q932" s="15"/>
      <c r="R932" s="96"/>
      <c r="T932" s="350"/>
      <c r="U932" s="350"/>
      <c r="V932" s="350"/>
    </row>
    <row r="933">
      <c r="A933" s="15"/>
      <c r="B933" s="15"/>
      <c r="C933" s="15"/>
      <c r="D933" s="15"/>
      <c r="E933" s="15"/>
      <c r="F933" s="15"/>
      <c r="G933" s="15"/>
      <c r="H933" s="15"/>
      <c r="I933" s="15"/>
      <c r="J933" s="15"/>
      <c r="K933" s="15"/>
      <c r="L933" s="15"/>
      <c r="M933" s="96"/>
      <c r="N933" s="15"/>
      <c r="O933" s="15"/>
      <c r="P933" s="15"/>
      <c r="Q933" s="15"/>
      <c r="R933" s="96"/>
      <c r="T933" s="350"/>
      <c r="U933" s="350"/>
      <c r="V933" s="350"/>
    </row>
    <row r="934">
      <c r="A934" s="15"/>
      <c r="B934" s="15"/>
      <c r="C934" s="15"/>
      <c r="D934" s="15"/>
      <c r="E934" s="15"/>
      <c r="F934" s="15"/>
      <c r="G934" s="15"/>
      <c r="H934" s="15"/>
      <c r="I934" s="15"/>
      <c r="J934" s="15"/>
      <c r="K934" s="15"/>
      <c r="L934" s="15"/>
      <c r="M934" s="96"/>
      <c r="N934" s="15"/>
      <c r="O934" s="15"/>
      <c r="P934" s="15"/>
      <c r="Q934" s="15"/>
      <c r="R934" s="96"/>
      <c r="T934" s="350"/>
      <c r="U934" s="350"/>
      <c r="V934" s="350"/>
    </row>
    <row r="935">
      <c r="A935" s="15"/>
      <c r="B935" s="15"/>
      <c r="C935" s="15"/>
      <c r="D935" s="15"/>
      <c r="E935" s="15"/>
      <c r="F935" s="15"/>
      <c r="G935" s="15"/>
      <c r="H935" s="15"/>
      <c r="I935" s="15"/>
      <c r="J935" s="15"/>
      <c r="K935" s="15"/>
      <c r="L935" s="15"/>
      <c r="M935" s="96"/>
      <c r="N935" s="15"/>
      <c r="O935" s="15"/>
      <c r="P935" s="15"/>
      <c r="Q935" s="15"/>
      <c r="R935" s="96"/>
      <c r="T935" s="350"/>
      <c r="U935" s="350"/>
      <c r="V935" s="350"/>
    </row>
    <row r="936">
      <c r="A936" s="15"/>
      <c r="B936" s="15"/>
      <c r="C936" s="15"/>
      <c r="D936" s="15"/>
      <c r="E936" s="15"/>
      <c r="F936" s="15"/>
      <c r="G936" s="15"/>
      <c r="H936" s="15"/>
      <c r="I936" s="15"/>
      <c r="J936" s="15"/>
      <c r="K936" s="15"/>
      <c r="L936" s="15"/>
      <c r="M936" s="96"/>
      <c r="N936" s="15"/>
      <c r="O936" s="15"/>
      <c r="P936" s="15"/>
      <c r="Q936" s="15"/>
      <c r="R936" s="96"/>
      <c r="T936" s="350"/>
      <c r="U936" s="350"/>
      <c r="V936" s="350"/>
    </row>
    <row r="937">
      <c r="A937" s="15"/>
      <c r="B937" s="15"/>
      <c r="C937" s="15"/>
      <c r="D937" s="15"/>
      <c r="E937" s="15"/>
      <c r="F937" s="15"/>
      <c r="G937" s="15"/>
      <c r="H937" s="15"/>
      <c r="I937" s="15"/>
      <c r="J937" s="15"/>
      <c r="K937" s="15"/>
      <c r="L937" s="15"/>
      <c r="M937" s="96"/>
      <c r="N937" s="15"/>
      <c r="O937" s="15"/>
      <c r="P937" s="15"/>
      <c r="Q937" s="15"/>
      <c r="R937" s="96"/>
      <c r="T937" s="350"/>
      <c r="U937" s="350"/>
      <c r="V937" s="350"/>
    </row>
    <row r="938">
      <c r="A938" s="15"/>
      <c r="B938" s="15"/>
      <c r="C938" s="15"/>
      <c r="D938" s="15"/>
      <c r="E938" s="15"/>
      <c r="F938" s="15"/>
      <c r="G938" s="15"/>
      <c r="H938" s="15"/>
      <c r="I938" s="15"/>
      <c r="J938" s="15"/>
      <c r="K938" s="15"/>
      <c r="L938" s="15"/>
      <c r="M938" s="96"/>
      <c r="N938" s="15"/>
      <c r="O938" s="15"/>
      <c r="P938" s="15"/>
      <c r="Q938" s="15"/>
      <c r="R938" s="96"/>
      <c r="T938" s="350"/>
      <c r="U938" s="350"/>
      <c r="V938" s="350"/>
    </row>
    <row r="939">
      <c r="A939" s="15"/>
      <c r="B939" s="15"/>
      <c r="C939" s="15"/>
      <c r="D939" s="15"/>
      <c r="E939" s="15"/>
      <c r="F939" s="15"/>
      <c r="G939" s="15"/>
      <c r="H939" s="15"/>
      <c r="I939" s="15"/>
      <c r="J939" s="15"/>
      <c r="K939" s="15"/>
      <c r="L939" s="15"/>
      <c r="M939" s="96"/>
      <c r="N939" s="15"/>
      <c r="O939" s="15"/>
      <c r="P939" s="15"/>
      <c r="Q939" s="15"/>
      <c r="R939" s="96"/>
      <c r="T939" s="350"/>
      <c r="U939" s="350"/>
      <c r="V939" s="350"/>
    </row>
    <row r="940">
      <c r="A940" s="15"/>
      <c r="B940" s="15"/>
      <c r="C940" s="15"/>
      <c r="D940" s="15"/>
      <c r="E940" s="15"/>
      <c r="F940" s="15"/>
      <c r="G940" s="15"/>
      <c r="H940" s="15"/>
      <c r="I940" s="15"/>
      <c r="J940" s="15"/>
      <c r="K940" s="15"/>
      <c r="L940" s="15"/>
      <c r="M940" s="96"/>
      <c r="N940" s="15"/>
      <c r="O940" s="15"/>
      <c r="P940" s="15"/>
      <c r="Q940" s="15"/>
      <c r="R940" s="96"/>
      <c r="T940" s="350"/>
      <c r="U940" s="350"/>
      <c r="V940" s="350"/>
    </row>
    <row r="941">
      <c r="A941" s="15"/>
      <c r="B941" s="15"/>
      <c r="C941" s="15"/>
      <c r="D941" s="15"/>
      <c r="E941" s="15"/>
      <c r="F941" s="15"/>
      <c r="G941" s="15"/>
      <c r="H941" s="15"/>
      <c r="I941" s="15"/>
      <c r="J941" s="15"/>
      <c r="K941" s="15"/>
      <c r="L941" s="15"/>
      <c r="M941" s="96"/>
      <c r="N941" s="15"/>
      <c r="O941" s="15"/>
      <c r="P941" s="15"/>
      <c r="Q941" s="15"/>
      <c r="R941" s="96"/>
      <c r="T941" s="350"/>
      <c r="U941" s="350"/>
      <c r="V941" s="350"/>
    </row>
    <row r="942">
      <c r="A942" s="15"/>
      <c r="B942" s="15"/>
      <c r="C942" s="15"/>
      <c r="D942" s="15"/>
      <c r="E942" s="15"/>
      <c r="F942" s="15"/>
      <c r="G942" s="15"/>
      <c r="H942" s="15"/>
      <c r="I942" s="15"/>
      <c r="J942" s="15"/>
      <c r="K942" s="15"/>
      <c r="L942" s="15"/>
      <c r="M942" s="96"/>
      <c r="N942" s="15"/>
      <c r="O942" s="15"/>
      <c r="P942" s="15"/>
      <c r="Q942" s="15"/>
      <c r="R942" s="96"/>
      <c r="T942" s="350"/>
      <c r="U942" s="350"/>
      <c r="V942" s="350"/>
    </row>
    <row r="943">
      <c r="A943" s="15"/>
      <c r="B943" s="15"/>
      <c r="C943" s="15"/>
      <c r="D943" s="15"/>
      <c r="E943" s="15"/>
      <c r="F943" s="15"/>
      <c r="G943" s="15"/>
      <c r="H943" s="15"/>
      <c r="I943" s="15"/>
      <c r="J943" s="15"/>
      <c r="K943" s="15"/>
      <c r="L943" s="15"/>
      <c r="M943" s="96"/>
      <c r="N943" s="15"/>
      <c r="O943" s="15"/>
      <c r="P943" s="15"/>
      <c r="Q943" s="15"/>
      <c r="R943" s="96"/>
      <c r="T943" s="350"/>
      <c r="U943" s="350"/>
      <c r="V943" s="350"/>
    </row>
    <row r="944">
      <c r="A944" s="15"/>
      <c r="B944" s="15"/>
      <c r="C944" s="15"/>
      <c r="D944" s="15"/>
      <c r="E944" s="15"/>
      <c r="F944" s="15"/>
      <c r="G944" s="15"/>
      <c r="H944" s="15"/>
      <c r="I944" s="15"/>
      <c r="J944" s="15"/>
      <c r="K944" s="15"/>
      <c r="L944" s="15"/>
      <c r="M944" s="96"/>
      <c r="N944" s="15"/>
      <c r="O944" s="15"/>
      <c r="P944" s="15"/>
      <c r="Q944" s="15"/>
      <c r="R944" s="96"/>
      <c r="T944" s="350"/>
      <c r="U944" s="350"/>
      <c r="V944" s="350"/>
    </row>
    <row r="945">
      <c r="A945" s="15"/>
      <c r="B945" s="15"/>
      <c r="C945" s="15"/>
      <c r="D945" s="15"/>
      <c r="E945" s="15"/>
      <c r="F945" s="15"/>
      <c r="G945" s="15"/>
      <c r="H945" s="15"/>
      <c r="I945" s="15"/>
      <c r="J945" s="15"/>
      <c r="K945" s="15"/>
      <c r="L945" s="15"/>
      <c r="M945" s="96"/>
      <c r="N945" s="15"/>
      <c r="O945" s="15"/>
      <c r="P945" s="15"/>
      <c r="Q945" s="15"/>
      <c r="R945" s="96"/>
      <c r="T945" s="350"/>
      <c r="U945" s="350"/>
      <c r="V945" s="350"/>
    </row>
    <row r="946">
      <c r="A946" s="15"/>
      <c r="B946" s="15"/>
      <c r="C946" s="15"/>
      <c r="D946" s="15"/>
      <c r="E946" s="15"/>
      <c r="F946" s="15"/>
      <c r="G946" s="15"/>
      <c r="H946" s="15"/>
      <c r="I946" s="15"/>
      <c r="J946" s="15"/>
      <c r="K946" s="15"/>
      <c r="L946" s="15"/>
      <c r="M946" s="96"/>
      <c r="N946" s="15"/>
      <c r="O946" s="15"/>
      <c r="P946" s="15"/>
      <c r="Q946" s="15"/>
      <c r="R946" s="96"/>
      <c r="T946" s="350"/>
      <c r="U946" s="350"/>
      <c r="V946" s="350"/>
    </row>
    <row r="947">
      <c r="A947" s="15"/>
      <c r="B947" s="15"/>
      <c r="C947" s="15"/>
      <c r="D947" s="15"/>
      <c r="E947" s="15"/>
      <c r="F947" s="15"/>
      <c r="G947" s="15"/>
      <c r="H947" s="15"/>
      <c r="I947" s="15"/>
      <c r="J947" s="15"/>
      <c r="K947" s="15"/>
      <c r="L947" s="15"/>
      <c r="M947" s="96"/>
      <c r="N947" s="15"/>
      <c r="O947" s="15"/>
      <c r="P947" s="15"/>
      <c r="Q947" s="15"/>
      <c r="R947" s="96"/>
      <c r="T947" s="350"/>
      <c r="U947" s="350"/>
      <c r="V947" s="350"/>
    </row>
    <row r="948">
      <c r="A948" s="15"/>
      <c r="B948" s="15"/>
      <c r="C948" s="15"/>
      <c r="D948" s="15"/>
      <c r="E948" s="15"/>
      <c r="F948" s="15"/>
      <c r="G948" s="15"/>
      <c r="H948" s="15"/>
      <c r="I948" s="15"/>
      <c r="J948" s="15"/>
      <c r="K948" s="15"/>
      <c r="L948" s="15"/>
      <c r="M948" s="96"/>
      <c r="N948" s="15"/>
      <c r="O948" s="15"/>
      <c r="P948" s="15"/>
      <c r="Q948" s="15"/>
      <c r="R948" s="96"/>
      <c r="T948" s="350"/>
      <c r="U948" s="350"/>
      <c r="V948" s="350"/>
    </row>
    <row r="949">
      <c r="A949" s="15"/>
      <c r="B949" s="15"/>
      <c r="C949" s="15"/>
      <c r="D949" s="15"/>
      <c r="E949" s="15"/>
      <c r="F949" s="15"/>
      <c r="G949" s="15"/>
      <c r="H949" s="15"/>
      <c r="I949" s="15"/>
      <c r="J949" s="15"/>
      <c r="K949" s="15"/>
      <c r="L949" s="15"/>
      <c r="M949" s="96"/>
      <c r="N949" s="15"/>
      <c r="O949" s="15"/>
      <c r="P949" s="15"/>
      <c r="Q949" s="15"/>
      <c r="R949" s="96"/>
      <c r="T949" s="350"/>
      <c r="U949" s="350"/>
      <c r="V949" s="350"/>
    </row>
    <row r="950">
      <c r="A950" s="15"/>
      <c r="B950" s="15"/>
      <c r="C950" s="15"/>
      <c r="D950" s="15"/>
      <c r="E950" s="15"/>
      <c r="F950" s="15"/>
      <c r="G950" s="15"/>
      <c r="H950" s="15"/>
      <c r="I950" s="15"/>
      <c r="J950" s="15"/>
      <c r="K950" s="15"/>
      <c r="L950" s="15"/>
      <c r="M950" s="96"/>
      <c r="N950" s="15"/>
      <c r="O950" s="15"/>
      <c r="P950" s="15"/>
      <c r="Q950" s="15"/>
      <c r="R950" s="96"/>
      <c r="T950" s="350"/>
      <c r="U950" s="350"/>
      <c r="V950" s="350"/>
    </row>
    <row r="951">
      <c r="A951" s="15"/>
      <c r="B951" s="15"/>
      <c r="C951" s="15"/>
      <c r="D951" s="15"/>
      <c r="E951" s="15"/>
      <c r="F951" s="15"/>
      <c r="G951" s="15"/>
      <c r="H951" s="15"/>
      <c r="I951" s="15"/>
      <c r="J951" s="15"/>
      <c r="K951" s="15"/>
      <c r="L951" s="15"/>
      <c r="M951" s="96"/>
      <c r="N951" s="15"/>
      <c r="O951" s="15"/>
      <c r="P951" s="15"/>
      <c r="Q951" s="15"/>
      <c r="R951" s="96"/>
      <c r="T951" s="350"/>
      <c r="U951" s="350"/>
      <c r="V951" s="350"/>
    </row>
    <row r="952">
      <c r="A952" s="15"/>
      <c r="B952" s="15"/>
      <c r="C952" s="15"/>
      <c r="D952" s="15"/>
      <c r="E952" s="15"/>
      <c r="F952" s="15"/>
      <c r="G952" s="15"/>
      <c r="H952" s="15"/>
      <c r="I952" s="15"/>
      <c r="J952" s="15"/>
      <c r="K952" s="15"/>
      <c r="L952" s="15"/>
      <c r="M952" s="96"/>
      <c r="N952" s="15"/>
      <c r="O952" s="15"/>
      <c r="P952" s="15"/>
      <c r="Q952" s="15"/>
      <c r="R952" s="96"/>
      <c r="T952" s="350"/>
      <c r="U952" s="350"/>
      <c r="V952" s="350"/>
    </row>
    <row r="953">
      <c r="A953" s="15"/>
      <c r="B953" s="15"/>
      <c r="C953" s="15"/>
      <c r="D953" s="15"/>
      <c r="E953" s="15"/>
      <c r="F953" s="15"/>
      <c r="G953" s="15"/>
      <c r="H953" s="15"/>
      <c r="I953" s="15"/>
      <c r="J953" s="15"/>
      <c r="K953" s="15"/>
      <c r="L953" s="15"/>
      <c r="M953" s="96"/>
      <c r="N953" s="15"/>
      <c r="O953" s="15"/>
      <c r="P953" s="15"/>
      <c r="Q953" s="15"/>
      <c r="R953" s="96"/>
      <c r="T953" s="350"/>
      <c r="U953" s="350"/>
      <c r="V953" s="350"/>
    </row>
    <row r="954">
      <c r="A954" s="15"/>
      <c r="B954" s="15"/>
      <c r="C954" s="15"/>
      <c r="D954" s="15"/>
      <c r="E954" s="15"/>
      <c r="F954" s="15"/>
      <c r="G954" s="15"/>
      <c r="H954" s="15"/>
      <c r="I954" s="15"/>
      <c r="J954" s="15"/>
      <c r="K954" s="15"/>
      <c r="L954" s="15"/>
      <c r="M954" s="96"/>
      <c r="N954" s="15"/>
      <c r="O954" s="15"/>
      <c r="P954" s="15"/>
      <c r="Q954" s="15"/>
      <c r="R954" s="96"/>
      <c r="T954" s="350"/>
      <c r="U954" s="350"/>
      <c r="V954" s="350"/>
    </row>
    <row r="955">
      <c r="A955" s="15"/>
      <c r="B955" s="15"/>
      <c r="C955" s="15"/>
      <c r="D955" s="15"/>
      <c r="E955" s="15"/>
      <c r="F955" s="15"/>
      <c r="G955" s="15"/>
      <c r="H955" s="15"/>
      <c r="I955" s="15"/>
      <c r="J955" s="15"/>
      <c r="K955" s="15"/>
      <c r="L955" s="15"/>
      <c r="M955" s="96"/>
      <c r="N955" s="15"/>
      <c r="O955" s="15"/>
      <c r="P955" s="15"/>
      <c r="Q955" s="15"/>
      <c r="R955" s="96"/>
      <c r="T955" s="350"/>
      <c r="U955" s="350"/>
      <c r="V955" s="350"/>
    </row>
    <row r="956">
      <c r="A956" s="15"/>
      <c r="B956" s="15"/>
      <c r="C956" s="15"/>
      <c r="D956" s="15"/>
      <c r="E956" s="15"/>
      <c r="F956" s="15"/>
      <c r="G956" s="15"/>
      <c r="H956" s="15"/>
      <c r="I956" s="15"/>
      <c r="J956" s="15"/>
      <c r="K956" s="15"/>
      <c r="L956" s="15"/>
      <c r="M956" s="96"/>
      <c r="N956" s="15"/>
      <c r="O956" s="15"/>
      <c r="P956" s="15"/>
      <c r="Q956" s="15"/>
      <c r="R956" s="96"/>
      <c r="T956" s="350"/>
      <c r="U956" s="350"/>
      <c r="V956" s="350"/>
    </row>
    <row r="957">
      <c r="A957" s="15"/>
      <c r="B957" s="15"/>
      <c r="C957" s="15"/>
      <c r="D957" s="15"/>
      <c r="E957" s="15"/>
      <c r="F957" s="15"/>
      <c r="G957" s="15"/>
      <c r="H957" s="15"/>
      <c r="I957" s="15"/>
      <c r="J957" s="15"/>
      <c r="K957" s="15"/>
      <c r="L957" s="15"/>
      <c r="M957" s="96"/>
      <c r="N957" s="15"/>
      <c r="O957" s="15"/>
      <c r="P957" s="15"/>
      <c r="Q957" s="15"/>
      <c r="R957" s="96"/>
      <c r="T957" s="350"/>
      <c r="U957" s="350"/>
      <c r="V957" s="350"/>
    </row>
    <row r="958">
      <c r="A958" s="15"/>
      <c r="B958" s="15"/>
      <c r="C958" s="15"/>
      <c r="D958" s="15"/>
      <c r="E958" s="15"/>
      <c r="F958" s="15"/>
      <c r="G958" s="15"/>
      <c r="H958" s="15"/>
      <c r="I958" s="15"/>
      <c r="J958" s="15"/>
      <c r="K958" s="15"/>
      <c r="L958" s="15"/>
      <c r="M958" s="96"/>
      <c r="N958" s="15"/>
      <c r="O958" s="15"/>
      <c r="P958" s="15"/>
      <c r="Q958" s="15"/>
      <c r="R958" s="96"/>
      <c r="T958" s="350"/>
      <c r="U958" s="350"/>
      <c r="V958" s="350"/>
    </row>
    <row r="959">
      <c r="A959" s="15"/>
      <c r="B959" s="15"/>
      <c r="C959" s="15"/>
      <c r="D959" s="15"/>
      <c r="E959" s="15"/>
      <c r="F959" s="15"/>
      <c r="G959" s="15"/>
      <c r="H959" s="15"/>
      <c r="I959" s="15"/>
      <c r="J959" s="15"/>
      <c r="K959" s="15"/>
      <c r="L959" s="15"/>
      <c r="M959" s="96"/>
      <c r="N959" s="15"/>
      <c r="O959" s="15"/>
      <c r="P959" s="15"/>
      <c r="Q959" s="15"/>
      <c r="R959" s="96"/>
      <c r="T959" s="350"/>
      <c r="U959" s="350"/>
      <c r="V959" s="350"/>
    </row>
    <row r="960">
      <c r="A960" s="15"/>
      <c r="B960" s="15"/>
      <c r="C960" s="15"/>
      <c r="D960" s="15"/>
      <c r="E960" s="15"/>
      <c r="F960" s="15"/>
      <c r="G960" s="15"/>
      <c r="H960" s="15"/>
      <c r="I960" s="15"/>
      <c r="J960" s="15"/>
      <c r="K960" s="15"/>
      <c r="L960" s="15"/>
      <c r="M960" s="96"/>
      <c r="N960" s="15"/>
      <c r="O960" s="15"/>
      <c r="P960" s="15"/>
      <c r="Q960" s="15"/>
      <c r="R960" s="96"/>
      <c r="T960" s="350"/>
      <c r="U960" s="350"/>
      <c r="V960" s="350"/>
    </row>
    <row r="961">
      <c r="A961" s="15"/>
      <c r="B961" s="15"/>
      <c r="C961" s="15"/>
      <c r="D961" s="15"/>
      <c r="E961" s="15"/>
      <c r="F961" s="15"/>
      <c r="G961" s="15"/>
      <c r="H961" s="15"/>
      <c r="I961" s="15"/>
      <c r="J961" s="15"/>
      <c r="K961" s="15"/>
      <c r="L961" s="15"/>
      <c r="M961" s="96"/>
      <c r="N961" s="15"/>
      <c r="O961" s="15"/>
      <c r="P961" s="15"/>
      <c r="Q961" s="15"/>
      <c r="R961" s="96"/>
      <c r="T961" s="350"/>
      <c r="U961" s="350"/>
      <c r="V961" s="350"/>
    </row>
    <row r="962">
      <c r="A962" s="15"/>
      <c r="B962" s="15"/>
      <c r="C962" s="15"/>
      <c r="D962" s="15"/>
      <c r="E962" s="15"/>
      <c r="F962" s="15"/>
      <c r="G962" s="15"/>
      <c r="H962" s="15"/>
      <c r="I962" s="15"/>
      <c r="J962" s="15"/>
      <c r="K962" s="15"/>
      <c r="L962" s="15"/>
      <c r="M962" s="96"/>
      <c r="N962" s="15"/>
      <c r="O962" s="15"/>
      <c r="P962" s="15"/>
      <c r="Q962" s="15"/>
      <c r="R962" s="96"/>
      <c r="T962" s="350"/>
      <c r="U962" s="350"/>
      <c r="V962" s="350"/>
    </row>
    <row r="963">
      <c r="A963" s="15"/>
      <c r="B963" s="15"/>
      <c r="C963" s="15"/>
      <c r="D963" s="15"/>
      <c r="E963" s="15"/>
      <c r="F963" s="15"/>
      <c r="G963" s="15"/>
      <c r="H963" s="15"/>
      <c r="I963" s="15"/>
      <c r="J963" s="15"/>
      <c r="K963" s="15"/>
      <c r="L963" s="15"/>
      <c r="M963" s="96"/>
      <c r="N963" s="15"/>
      <c r="O963" s="15"/>
      <c r="P963" s="15"/>
      <c r="Q963" s="15"/>
      <c r="R963" s="96"/>
      <c r="T963" s="350"/>
      <c r="U963" s="350"/>
      <c r="V963" s="350"/>
    </row>
    <row r="964">
      <c r="A964" s="15"/>
      <c r="B964" s="15"/>
      <c r="C964" s="15"/>
      <c r="D964" s="15"/>
      <c r="E964" s="15"/>
      <c r="F964" s="15"/>
      <c r="G964" s="15"/>
      <c r="H964" s="15"/>
      <c r="I964" s="15"/>
      <c r="J964" s="15"/>
      <c r="K964" s="15"/>
      <c r="L964" s="15"/>
      <c r="M964" s="96"/>
      <c r="N964" s="15"/>
      <c r="O964" s="15"/>
      <c r="P964" s="15"/>
      <c r="Q964" s="15"/>
      <c r="R964" s="96"/>
      <c r="T964" s="350"/>
      <c r="U964" s="350"/>
      <c r="V964" s="350"/>
    </row>
    <row r="965">
      <c r="A965" s="15"/>
      <c r="B965" s="15"/>
      <c r="C965" s="15"/>
      <c r="D965" s="15"/>
      <c r="E965" s="15"/>
      <c r="F965" s="15"/>
      <c r="G965" s="15"/>
      <c r="H965" s="15"/>
      <c r="I965" s="15"/>
      <c r="J965" s="15"/>
      <c r="K965" s="15"/>
      <c r="L965" s="15"/>
      <c r="M965" s="96"/>
      <c r="N965" s="15"/>
      <c r="O965" s="15"/>
      <c r="P965" s="15"/>
      <c r="Q965" s="15"/>
      <c r="R965" s="96"/>
      <c r="T965" s="350"/>
      <c r="U965" s="350"/>
      <c r="V965" s="350"/>
    </row>
    <row r="966">
      <c r="A966" s="15"/>
      <c r="B966" s="15"/>
      <c r="C966" s="15"/>
      <c r="D966" s="15"/>
      <c r="E966" s="15"/>
      <c r="F966" s="15"/>
      <c r="G966" s="15"/>
      <c r="H966" s="15"/>
      <c r="I966" s="15"/>
      <c r="J966" s="15"/>
      <c r="K966" s="15"/>
      <c r="L966" s="15"/>
      <c r="M966" s="96"/>
      <c r="N966" s="15"/>
      <c r="O966" s="15"/>
      <c r="P966" s="15"/>
      <c r="Q966" s="15"/>
      <c r="R966" s="96"/>
      <c r="T966" s="350"/>
      <c r="U966" s="350"/>
      <c r="V966" s="350"/>
    </row>
    <row r="967">
      <c r="A967" s="15"/>
      <c r="B967" s="15"/>
      <c r="C967" s="15"/>
      <c r="D967" s="15"/>
      <c r="E967" s="15"/>
      <c r="F967" s="15"/>
      <c r="G967" s="15"/>
      <c r="H967" s="15"/>
      <c r="I967" s="15"/>
      <c r="J967" s="15"/>
      <c r="K967" s="15"/>
      <c r="L967" s="15"/>
      <c r="M967" s="96"/>
      <c r="N967" s="15"/>
      <c r="O967" s="15"/>
      <c r="P967" s="15"/>
      <c r="Q967" s="15"/>
      <c r="R967" s="96"/>
      <c r="T967" s="350"/>
      <c r="U967" s="350"/>
      <c r="V967" s="350"/>
    </row>
    <row r="968">
      <c r="A968" s="15"/>
      <c r="B968" s="15"/>
      <c r="C968" s="15"/>
      <c r="D968" s="15"/>
      <c r="E968" s="15"/>
      <c r="F968" s="15"/>
      <c r="G968" s="15"/>
      <c r="H968" s="15"/>
      <c r="I968" s="15"/>
      <c r="J968" s="15"/>
      <c r="K968" s="15"/>
      <c r="L968" s="15"/>
      <c r="M968" s="96"/>
      <c r="N968" s="15"/>
      <c r="O968" s="15"/>
      <c r="P968" s="15"/>
      <c r="Q968" s="15"/>
      <c r="R968" s="96"/>
      <c r="T968" s="350"/>
      <c r="U968" s="350"/>
      <c r="V968" s="350"/>
    </row>
    <row r="969">
      <c r="A969" s="15"/>
      <c r="B969" s="15"/>
      <c r="C969" s="15"/>
      <c r="D969" s="15"/>
      <c r="E969" s="15"/>
      <c r="F969" s="15"/>
      <c r="G969" s="15"/>
      <c r="H969" s="15"/>
      <c r="I969" s="15"/>
      <c r="J969" s="15"/>
      <c r="K969" s="15"/>
      <c r="L969" s="15"/>
      <c r="M969" s="96"/>
      <c r="N969" s="15"/>
      <c r="O969" s="15"/>
      <c r="P969" s="15"/>
      <c r="Q969" s="15"/>
      <c r="R969" s="96"/>
      <c r="T969" s="350"/>
      <c r="U969" s="350"/>
      <c r="V969" s="350"/>
    </row>
    <row r="970">
      <c r="A970" s="15"/>
      <c r="B970" s="15"/>
      <c r="C970" s="15"/>
      <c r="D970" s="15"/>
      <c r="E970" s="15"/>
      <c r="F970" s="15"/>
      <c r="G970" s="15"/>
      <c r="H970" s="15"/>
      <c r="I970" s="15"/>
      <c r="J970" s="15"/>
      <c r="K970" s="15"/>
      <c r="L970" s="15"/>
      <c r="M970" s="96"/>
      <c r="N970" s="15"/>
      <c r="O970" s="15"/>
      <c r="P970" s="15"/>
      <c r="Q970" s="15"/>
      <c r="R970" s="96"/>
      <c r="T970" s="350"/>
      <c r="U970" s="350"/>
      <c r="V970" s="350"/>
    </row>
    <row r="971">
      <c r="A971" s="15"/>
      <c r="B971" s="15"/>
      <c r="C971" s="15"/>
      <c r="D971" s="15"/>
      <c r="E971" s="15"/>
      <c r="F971" s="15"/>
      <c r="G971" s="15"/>
      <c r="H971" s="15"/>
      <c r="I971" s="15"/>
      <c r="J971" s="15"/>
      <c r="K971" s="15"/>
      <c r="L971" s="15"/>
      <c r="M971" s="96"/>
      <c r="N971" s="15"/>
      <c r="O971" s="15"/>
      <c r="P971" s="15"/>
      <c r="Q971" s="15"/>
      <c r="R971" s="96"/>
      <c r="T971" s="350"/>
      <c r="U971" s="350"/>
      <c r="V971" s="350"/>
    </row>
    <row r="972">
      <c r="A972" s="15"/>
      <c r="B972" s="15"/>
      <c r="C972" s="15"/>
      <c r="D972" s="15"/>
      <c r="E972" s="15"/>
      <c r="F972" s="15"/>
      <c r="G972" s="15"/>
      <c r="H972" s="15"/>
      <c r="I972" s="15"/>
      <c r="J972" s="15"/>
      <c r="K972" s="15"/>
      <c r="L972" s="15"/>
      <c r="M972" s="96"/>
      <c r="N972" s="15"/>
      <c r="O972" s="15"/>
      <c r="P972" s="15"/>
      <c r="Q972" s="15"/>
      <c r="R972" s="96"/>
      <c r="T972" s="350"/>
      <c r="U972" s="350"/>
      <c r="V972" s="350"/>
    </row>
    <row r="973">
      <c r="A973" s="15"/>
      <c r="B973" s="15"/>
      <c r="C973" s="15"/>
      <c r="D973" s="15"/>
      <c r="E973" s="15"/>
      <c r="F973" s="15"/>
      <c r="G973" s="15"/>
      <c r="H973" s="15"/>
      <c r="I973" s="15"/>
      <c r="J973" s="15"/>
      <c r="K973" s="15"/>
      <c r="L973" s="15"/>
      <c r="M973" s="96"/>
      <c r="N973" s="15"/>
      <c r="O973" s="15"/>
      <c r="P973" s="15"/>
      <c r="Q973" s="15"/>
      <c r="R973" s="96"/>
      <c r="T973" s="350"/>
      <c r="U973" s="350"/>
      <c r="V973" s="350"/>
    </row>
    <row r="974">
      <c r="A974" s="15"/>
      <c r="B974" s="15"/>
      <c r="C974" s="15"/>
      <c r="D974" s="15"/>
      <c r="E974" s="15"/>
      <c r="F974" s="15"/>
      <c r="G974" s="15"/>
      <c r="H974" s="15"/>
      <c r="I974" s="15"/>
      <c r="J974" s="15"/>
      <c r="K974" s="15"/>
      <c r="L974" s="15"/>
      <c r="M974" s="96"/>
      <c r="N974" s="15"/>
      <c r="O974" s="15"/>
      <c r="P974" s="15"/>
      <c r="Q974" s="15"/>
      <c r="R974" s="96"/>
      <c r="T974" s="350"/>
      <c r="U974" s="350"/>
      <c r="V974" s="350"/>
    </row>
    <row r="975">
      <c r="A975" s="15"/>
      <c r="B975" s="15"/>
      <c r="C975" s="15"/>
      <c r="D975" s="15"/>
      <c r="E975" s="15"/>
      <c r="F975" s="15"/>
      <c r="G975" s="15"/>
      <c r="H975" s="15"/>
      <c r="I975" s="15"/>
      <c r="J975" s="15"/>
      <c r="K975" s="15"/>
      <c r="L975" s="15"/>
      <c r="M975" s="96"/>
      <c r="N975" s="15"/>
      <c r="O975" s="15"/>
      <c r="P975" s="15"/>
      <c r="Q975" s="15"/>
      <c r="R975" s="96"/>
      <c r="T975" s="350"/>
      <c r="U975" s="350"/>
      <c r="V975" s="350"/>
    </row>
    <row r="976">
      <c r="A976" s="15"/>
      <c r="B976" s="15"/>
      <c r="C976" s="15"/>
      <c r="D976" s="15"/>
      <c r="E976" s="15"/>
      <c r="F976" s="15"/>
      <c r="G976" s="15"/>
      <c r="H976" s="15"/>
      <c r="I976" s="15"/>
      <c r="J976" s="15"/>
      <c r="K976" s="15"/>
      <c r="L976" s="15"/>
      <c r="M976" s="96"/>
      <c r="N976" s="15"/>
      <c r="O976" s="15"/>
      <c r="P976" s="15"/>
      <c r="Q976" s="15"/>
      <c r="R976" s="96"/>
      <c r="T976" s="350"/>
      <c r="U976" s="350"/>
      <c r="V976" s="350"/>
    </row>
    <row r="977">
      <c r="A977" s="15"/>
      <c r="B977" s="15"/>
      <c r="C977" s="15"/>
      <c r="D977" s="15"/>
      <c r="E977" s="15"/>
      <c r="F977" s="15"/>
      <c r="G977" s="15"/>
      <c r="H977" s="15"/>
      <c r="I977" s="15"/>
      <c r="J977" s="15"/>
      <c r="K977" s="15"/>
      <c r="L977" s="15"/>
      <c r="M977" s="96"/>
      <c r="N977" s="15"/>
      <c r="O977" s="15"/>
      <c r="P977" s="15"/>
      <c r="Q977" s="15"/>
      <c r="R977" s="96"/>
      <c r="T977" s="350"/>
      <c r="U977" s="350"/>
      <c r="V977" s="350"/>
    </row>
    <row r="978">
      <c r="A978" s="15"/>
      <c r="B978" s="15"/>
      <c r="C978" s="15"/>
      <c r="D978" s="15"/>
      <c r="E978" s="15"/>
      <c r="F978" s="15"/>
      <c r="G978" s="15"/>
      <c r="H978" s="15"/>
      <c r="I978" s="15"/>
      <c r="J978" s="15"/>
      <c r="K978" s="15"/>
      <c r="L978" s="15"/>
      <c r="M978" s="96"/>
      <c r="N978" s="15"/>
      <c r="O978" s="15"/>
      <c r="P978" s="15"/>
      <c r="Q978" s="15"/>
      <c r="R978" s="96"/>
      <c r="T978" s="350"/>
      <c r="U978" s="350"/>
      <c r="V978" s="350"/>
    </row>
    <row r="979">
      <c r="A979" s="15"/>
      <c r="B979" s="15"/>
      <c r="C979" s="15"/>
      <c r="D979" s="15"/>
      <c r="E979" s="15"/>
      <c r="F979" s="15"/>
      <c r="G979" s="15"/>
      <c r="H979" s="15"/>
      <c r="I979" s="15"/>
      <c r="J979" s="15"/>
      <c r="K979" s="15"/>
      <c r="L979" s="15"/>
      <c r="M979" s="96"/>
      <c r="N979" s="15"/>
      <c r="O979" s="15"/>
      <c r="P979" s="15"/>
      <c r="Q979" s="15"/>
      <c r="R979" s="96"/>
      <c r="T979" s="350"/>
      <c r="U979" s="350"/>
      <c r="V979" s="350"/>
    </row>
    <row r="980">
      <c r="A980" s="15"/>
      <c r="B980" s="15"/>
      <c r="C980" s="15"/>
      <c r="D980" s="15"/>
      <c r="E980" s="15"/>
      <c r="F980" s="15"/>
      <c r="G980" s="15"/>
      <c r="H980" s="15"/>
      <c r="I980" s="15"/>
      <c r="J980" s="15"/>
      <c r="K980" s="15"/>
      <c r="L980" s="15"/>
      <c r="M980" s="96"/>
      <c r="N980" s="15"/>
      <c r="O980" s="15"/>
      <c r="P980" s="15"/>
      <c r="Q980" s="15"/>
      <c r="R980" s="96"/>
      <c r="T980" s="350"/>
      <c r="U980" s="350"/>
      <c r="V980" s="350"/>
    </row>
    <row r="981">
      <c r="A981" s="15"/>
      <c r="B981" s="15"/>
      <c r="C981" s="15"/>
      <c r="D981" s="15"/>
      <c r="E981" s="15"/>
      <c r="F981" s="15"/>
      <c r="G981" s="15"/>
      <c r="H981" s="15"/>
      <c r="I981" s="15"/>
      <c r="J981" s="15"/>
      <c r="K981" s="15"/>
      <c r="L981" s="15"/>
      <c r="M981" s="96"/>
      <c r="N981" s="15"/>
      <c r="O981" s="15"/>
      <c r="P981" s="15"/>
      <c r="Q981" s="15"/>
      <c r="R981" s="96"/>
      <c r="T981" s="350"/>
      <c r="U981" s="350"/>
      <c r="V981" s="350"/>
    </row>
    <row r="982">
      <c r="A982" s="15"/>
      <c r="B982" s="15"/>
      <c r="C982" s="15"/>
      <c r="D982" s="15"/>
      <c r="E982" s="15"/>
      <c r="F982" s="15"/>
      <c r="G982" s="15"/>
      <c r="H982" s="15"/>
      <c r="I982" s="15"/>
      <c r="J982" s="15"/>
      <c r="K982" s="15"/>
      <c r="L982" s="15"/>
      <c r="M982" s="96"/>
      <c r="N982" s="15"/>
      <c r="O982" s="15"/>
      <c r="P982" s="15"/>
      <c r="Q982" s="15"/>
      <c r="R982" s="96"/>
      <c r="T982" s="350"/>
      <c r="U982" s="350"/>
      <c r="V982" s="350"/>
    </row>
    <row r="983">
      <c r="A983" s="15"/>
      <c r="B983" s="15"/>
      <c r="C983" s="15"/>
      <c r="D983" s="15"/>
      <c r="E983" s="15"/>
      <c r="F983" s="15"/>
      <c r="G983" s="15"/>
      <c r="H983" s="15"/>
      <c r="I983" s="15"/>
      <c r="J983" s="15"/>
      <c r="K983" s="15"/>
      <c r="L983" s="15"/>
      <c r="M983" s="96"/>
      <c r="N983" s="15"/>
      <c r="O983" s="15"/>
      <c r="P983" s="15"/>
      <c r="Q983" s="15"/>
      <c r="R983" s="96"/>
      <c r="T983" s="350"/>
      <c r="U983" s="350"/>
      <c r="V983" s="350"/>
    </row>
    <row r="984">
      <c r="A984" s="15"/>
      <c r="B984" s="15"/>
      <c r="C984" s="15"/>
      <c r="D984" s="15"/>
      <c r="E984" s="15"/>
      <c r="F984" s="15"/>
      <c r="G984" s="15"/>
      <c r="H984" s="15"/>
      <c r="I984" s="15"/>
      <c r="J984" s="15"/>
      <c r="K984" s="15"/>
      <c r="L984" s="15"/>
      <c r="M984" s="96"/>
      <c r="N984" s="15"/>
      <c r="O984" s="15"/>
      <c r="P984" s="15"/>
      <c r="Q984" s="15"/>
      <c r="R984" s="96"/>
      <c r="T984" s="350"/>
      <c r="U984" s="350"/>
      <c r="V984" s="350"/>
    </row>
    <row r="985">
      <c r="A985" s="15"/>
      <c r="B985" s="15"/>
      <c r="C985" s="15"/>
      <c r="D985" s="15"/>
      <c r="E985" s="15"/>
      <c r="F985" s="15"/>
      <c r="G985" s="15"/>
      <c r="H985" s="15"/>
      <c r="I985" s="15"/>
      <c r="J985" s="15"/>
      <c r="K985" s="15"/>
      <c r="L985" s="15"/>
      <c r="M985" s="96"/>
      <c r="N985" s="15"/>
      <c r="O985" s="15"/>
      <c r="P985" s="15"/>
      <c r="Q985" s="15"/>
      <c r="R985" s="96"/>
      <c r="T985" s="350"/>
      <c r="U985" s="350"/>
      <c r="V985" s="350"/>
    </row>
    <row r="986">
      <c r="A986" s="15"/>
      <c r="B986" s="15"/>
      <c r="C986" s="15"/>
      <c r="D986" s="15"/>
      <c r="E986" s="15"/>
      <c r="F986" s="15"/>
      <c r="G986" s="15"/>
      <c r="H986" s="15"/>
      <c r="I986" s="15"/>
      <c r="J986" s="15"/>
      <c r="K986" s="15"/>
      <c r="L986" s="15"/>
      <c r="M986" s="96"/>
      <c r="N986" s="15"/>
      <c r="O986" s="15"/>
      <c r="P986" s="15"/>
      <c r="Q986" s="15"/>
      <c r="R986" s="96"/>
      <c r="T986" s="350"/>
      <c r="U986" s="350"/>
      <c r="V986" s="350"/>
    </row>
    <row r="987">
      <c r="A987" s="15"/>
      <c r="B987" s="15"/>
      <c r="C987" s="15"/>
      <c r="D987" s="15"/>
      <c r="E987" s="15"/>
      <c r="F987" s="15"/>
      <c r="G987" s="15"/>
      <c r="H987" s="15"/>
      <c r="I987" s="15"/>
      <c r="J987" s="15"/>
      <c r="K987" s="15"/>
      <c r="L987" s="15"/>
      <c r="M987" s="96"/>
      <c r="N987" s="15"/>
      <c r="O987" s="15"/>
      <c r="P987" s="15"/>
      <c r="Q987" s="15"/>
      <c r="R987" s="96"/>
      <c r="T987" s="350"/>
      <c r="U987" s="350"/>
      <c r="V987" s="350"/>
    </row>
    <row r="988">
      <c r="A988" s="15"/>
      <c r="B988" s="15"/>
      <c r="C988" s="15"/>
      <c r="D988" s="15"/>
      <c r="E988" s="15"/>
      <c r="F988" s="15"/>
      <c r="G988" s="15"/>
      <c r="H988" s="15"/>
      <c r="I988" s="15"/>
      <c r="J988" s="15"/>
      <c r="K988" s="15"/>
      <c r="L988" s="15"/>
      <c r="M988" s="96"/>
      <c r="N988" s="15"/>
      <c r="O988" s="15"/>
      <c r="P988" s="15"/>
      <c r="Q988" s="15"/>
      <c r="R988" s="96"/>
      <c r="T988" s="350"/>
      <c r="U988" s="350"/>
      <c r="V988" s="350"/>
    </row>
    <row r="989">
      <c r="A989" s="15"/>
      <c r="B989" s="15"/>
      <c r="C989" s="15"/>
      <c r="D989" s="15"/>
      <c r="E989" s="15"/>
      <c r="F989" s="15"/>
      <c r="G989" s="15"/>
      <c r="H989" s="15"/>
      <c r="I989" s="15"/>
      <c r="J989" s="15"/>
      <c r="K989" s="15"/>
      <c r="L989" s="15"/>
      <c r="M989" s="96"/>
      <c r="N989" s="15"/>
      <c r="O989" s="15"/>
      <c r="P989" s="15"/>
      <c r="Q989" s="15"/>
      <c r="R989" s="96"/>
      <c r="T989" s="350"/>
      <c r="U989" s="350"/>
      <c r="V989" s="350"/>
    </row>
    <row r="990">
      <c r="A990" s="15"/>
      <c r="B990" s="15"/>
      <c r="C990" s="15"/>
      <c r="D990" s="15"/>
      <c r="E990" s="15"/>
      <c r="F990" s="15"/>
      <c r="G990" s="15"/>
      <c r="H990" s="15"/>
      <c r="I990" s="15"/>
      <c r="J990" s="15"/>
      <c r="K990" s="15"/>
      <c r="L990" s="15"/>
      <c r="M990" s="96"/>
      <c r="N990" s="15"/>
      <c r="O990" s="15"/>
      <c r="P990" s="15"/>
      <c r="Q990" s="15"/>
      <c r="R990" s="96"/>
      <c r="T990" s="350"/>
      <c r="U990" s="350"/>
      <c r="V990" s="350"/>
    </row>
    <row r="991">
      <c r="A991" s="15"/>
      <c r="B991" s="15"/>
      <c r="C991" s="15"/>
      <c r="D991" s="15"/>
      <c r="E991" s="15"/>
      <c r="F991" s="15"/>
      <c r="G991" s="15"/>
      <c r="H991" s="15"/>
      <c r="I991" s="15"/>
      <c r="J991" s="15"/>
      <c r="K991" s="15"/>
      <c r="L991" s="15"/>
      <c r="M991" s="96"/>
      <c r="N991" s="15"/>
      <c r="O991" s="15"/>
      <c r="P991" s="15"/>
      <c r="Q991" s="15"/>
      <c r="R991" s="96"/>
      <c r="T991" s="350"/>
      <c r="U991" s="350"/>
      <c r="V991" s="350"/>
    </row>
    <row r="992">
      <c r="A992" s="15"/>
      <c r="B992" s="15"/>
      <c r="C992" s="15"/>
      <c r="D992" s="15"/>
      <c r="E992" s="15"/>
      <c r="F992" s="15"/>
      <c r="G992" s="15"/>
      <c r="H992" s="15"/>
      <c r="I992" s="15"/>
      <c r="J992" s="15"/>
      <c r="K992" s="15"/>
      <c r="L992" s="15"/>
      <c r="M992" s="96"/>
      <c r="N992" s="15"/>
      <c r="O992" s="15"/>
      <c r="P992" s="15"/>
      <c r="Q992" s="15"/>
      <c r="R992" s="96"/>
      <c r="T992" s="350"/>
      <c r="U992" s="350"/>
      <c r="V992" s="350"/>
    </row>
    <row r="993">
      <c r="A993" s="15"/>
      <c r="B993" s="15"/>
      <c r="C993" s="15"/>
      <c r="D993" s="15"/>
      <c r="E993" s="15"/>
      <c r="F993" s="15"/>
      <c r="G993" s="15"/>
      <c r="H993" s="15"/>
      <c r="I993" s="15"/>
      <c r="J993" s="15"/>
      <c r="K993" s="15"/>
      <c r="L993" s="15"/>
      <c r="M993" s="96"/>
      <c r="N993" s="15"/>
      <c r="O993" s="15"/>
      <c r="P993" s="15"/>
      <c r="Q993" s="15"/>
      <c r="R993" s="96"/>
      <c r="T993" s="350"/>
      <c r="U993" s="350"/>
      <c r="V993" s="350"/>
    </row>
    <row r="994">
      <c r="A994" s="15"/>
      <c r="B994" s="15"/>
      <c r="C994" s="15"/>
      <c r="D994" s="15"/>
      <c r="E994" s="15"/>
      <c r="F994" s="15"/>
      <c r="G994" s="15"/>
      <c r="H994" s="15"/>
      <c r="I994" s="15"/>
      <c r="J994" s="15"/>
      <c r="K994" s="15"/>
      <c r="L994" s="15"/>
      <c r="M994" s="96"/>
      <c r="N994" s="15"/>
      <c r="O994" s="15"/>
      <c r="P994" s="15"/>
      <c r="Q994" s="15"/>
      <c r="R994" s="96"/>
      <c r="T994" s="350"/>
      <c r="U994" s="350"/>
      <c r="V994" s="350"/>
    </row>
    <row r="995">
      <c r="A995" s="15"/>
      <c r="B995" s="15"/>
      <c r="C995" s="15"/>
      <c r="D995" s="15"/>
      <c r="E995" s="15"/>
      <c r="F995" s="15"/>
      <c r="G995" s="15"/>
      <c r="H995" s="15"/>
      <c r="I995" s="15"/>
      <c r="J995" s="15"/>
      <c r="K995" s="15"/>
      <c r="L995" s="15"/>
      <c r="M995" s="96"/>
      <c r="N995" s="15"/>
      <c r="O995" s="15"/>
      <c r="P995" s="15"/>
      <c r="Q995" s="15"/>
      <c r="R995" s="96"/>
      <c r="T995" s="350"/>
      <c r="U995" s="350"/>
      <c r="V995" s="350"/>
    </row>
    <row r="996">
      <c r="A996" s="15"/>
      <c r="B996" s="15"/>
      <c r="C996" s="15"/>
      <c r="D996" s="15"/>
      <c r="E996" s="15"/>
      <c r="F996" s="15"/>
      <c r="G996" s="15"/>
      <c r="H996" s="15"/>
      <c r="I996" s="15"/>
      <c r="J996" s="15"/>
      <c r="K996" s="15"/>
      <c r="L996" s="15"/>
      <c r="M996" s="96"/>
      <c r="N996" s="15"/>
      <c r="O996" s="15"/>
      <c r="P996" s="15"/>
      <c r="Q996" s="15"/>
      <c r="R996" s="96"/>
      <c r="T996" s="350"/>
      <c r="U996" s="350"/>
      <c r="V996" s="350"/>
    </row>
    <row r="997">
      <c r="A997" s="15"/>
      <c r="B997" s="15"/>
      <c r="C997" s="15"/>
      <c r="D997" s="15"/>
      <c r="E997" s="15"/>
      <c r="F997" s="15"/>
      <c r="G997" s="15"/>
      <c r="H997" s="15"/>
      <c r="I997" s="15"/>
      <c r="J997" s="15"/>
      <c r="K997" s="15"/>
      <c r="L997" s="15"/>
      <c r="M997" s="96"/>
      <c r="N997" s="15"/>
      <c r="O997" s="15"/>
      <c r="P997" s="15"/>
      <c r="Q997" s="15"/>
      <c r="R997" s="96"/>
      <c r="T997" s="350"/>
      <c r="U997" s="350"/>
      <c r="V997" s="350"/>
    </row>
    <row r="998">
      <c r="A998" s="15"/>
      <c r="B998" s="15"/>
      <c r="C998" s="15"/>
      <c r="D998" s="15"/>
      <c r="E998" s="15"/>
      <c r="F998" s="15"/>
      <c r="G998" s="15"/>
      <c r="H998" s="15"/>
      <c r="I998" s="15"/>
      <c r="J998" s="15"/>
      <c r="K998" s="15"/>
      <c r="L998" s="15"/>
      <c r="M998" s="96"/>
      <c r="N998" s="15"/>
      <c r="O998" s="15"/>
      <c r="P998" s="15"/>
      <c r="Q998" s="15"/>
      <c r="R998" s="96"/>
      <c r="T998" s="350"/>
      <c r="U998" s="350"/>
      <c r="V998" s="350"/>
    </row>
    <row r="999">
      <c r="A999" s="15"/>
      <c r="B999" s="15"/>
      <c r="C999" s="15"/>
      <c r="D999" s="15"/>
      <c r="E999" s="15"/>
      <c r="F999" s="15"/>
      <c r="G999" s="15"/>
      <c r="H999" s="15"/>
      <c r="I999" s="15"/>
      <c r="J999" s="15"/>
      <c r="K999" s="15"/>
      <c r="L999" s="15"/>
      <c r="M999" s="96"/>
      <c r="N999" s="15"/>
      <c r="O999" s="15"/>
      <c r="P999" s="15"/>
      <c r="Q999" s="15"/>
      <c r="R999" s="96"/>
      <c r="T999" s="350"/>
      <c r="U999" s="350"/>
      <c r="V999" s="350"/>
    </row>
    <row r="1000">
      <c r="A1000" s="15"/>
      <c r="B1000" s="15"/>
      <c r="C1000" s="15"/>
      <c r="D1000" s="15"/>
      <c r="E1000" s="15"/>
      <c r="F1000" s="15"/>
      <c r="G1000" s="15"/>
      <c r="H1000" s="15"/>
      <c r="I1000" s="15"/>
      <c r="J1000" s="15"/>
      <c r="K1000" s="15"/>
      <c r="L1000" s="15"/>
      <c r="M1000" s="96"/>
      <c r="N1000" s="15"/>
      <c r="O1000" s="15"/>
      <c r="P1000" s="15"/>
      <c r="Q1000" s="15"/>
      <c r="R1000" s="96"/>
      <c r="T1000" s="350"/>
      <c r="U1000" s="350"/>
      <c r="V1000" s="350"/>
    </row>
    <row r="1001">
      <c r="A1001" s="15"/>
      <c r="B1001" s="15"/>
      <c r="C1001" s="15"/>
      <c r="D1001" s="15"/>
      <c r="E1001" s="15"/>
      <c r="F1001" s="15"/>
      <c r="G1001" s="15"/>
      <c r="H1001" s="15"/>
      <c r="I1001" s="15"/>
      <c r="J1001" s="15"/>
      <c r="K1001" s="15"/>
      <c r="L1001" s="15"/>
      <c r="M1001" s="96"/>
      <c r="N1001" s="15"/>
      <c r="O1001" s="15"/>
      <c r="P1001" s="15"/>
      <c r="Q1001" s="15"/>
      <c r="R1001" s="96"/>
      <c r="T1001" s="350"/>
      <c r="U1001" s="350"/>
      <c r="V1001" s="350"/>
    </row>
    <row r="1002">
      <c r="A1002" s="15"/>
      <c r="B1002" s="15"/>
      <c r="C1002" s="15"/>
      <c r="D1002" s="15"/>
      <c r="E1002" s="15"/>
      <c r="F1002" s="15"/>
      <c r="G1002" s="15"/>
      <c r="H1002" s="15"/>
      <c r="I1002" s="15"/>
      <c r="J1002" s="15"/>
      <c r="K1002" s="15"/>
      <c r="L1002" s="15"/>
      <c r="M1002" s="96"/>
      <c r="N1002" s="15"/>
      <c r="O1002" s="15"/>
      <c r="P1002" s="15"/>
      <c r="Q1002" s="15"/>
      <c r="R1002" s="96"/>
      <c r="T1002" s="350"/>
      <c r="U1002" s="350"/>
      <c r="V1002" s="350"/>
    </row>
    <row r="1003">
      <c r="A1003" s="15"/>
      <c r="B1003" s="15"/>
      <c r="C1003" s="15"/>
      <c r="D1003" s="15"/>
      <c r="E1003" s="15"/>
      <c r="F1003" s="15"/>
      <c r="G1003" s="15"/>
      <c r="H1003" s="15"/>
      <c r="I1003" s="15"/>
      <c r="J1003" s="15"/>
      <c r="K1003" s="15"/>
      <c r="L1003" s="15"/>
      <c r="M1003" s="96"/>
      <c r="N1003" s="15"/>
      <c r="O1003" s="15"/>
      <c r="P1003" s="15"/>
      <c r="Q1003" s="15"/>
      <c r="R1003" s="96"/>
      <c r="T1003" s="350"/>
      <c r="U1003" s="350"/>
      <c r="V1003" s="350"/>
    </row>
    <row r="1004">
      <c r="A1004" s="15"/>
      <c r="B1004" s="15"/>
      <c r="C1004" s="15"/>
      <c r="D1004" s="15"/>
      <c r="E1004" s="15"/>
      <c r="F1004" s="15"/>
      <c r="G1004" s="15"/>
      <c r="H1004" s="15"/>
      <c r="I1004" s="15"/>
      <c r="J1004" s="15"/>
      <c r="K1004" s="15"/>
      <c r="L1004" s="15"/>
      <c r="M1004" s="96"/>
      <c r="N1004" s="15"/>
      <c r="O1004" s="15"/>
      <c r="P1004" s="15"/>
      <c r="Q1004" s="15"/>
      <c r="R1004" s="96"/>
      <c r="T1004" s="350"/>
      <c r="U1004" s="350"/>
      <c r="V1004" s="350"/>
    </row>
    <row r="1005">
      <c r="A1005" s="15"/>
      <c r="B1005" s="15"/>
      <c r="C1005" s="15"/>
      <c r="D1005" s="15"/>
      <c r="E1005" s="15"/>
      <c r="F1005" s="15"/>
      <c r="G1005" s="15"/>
      <c r="H1005" s="15"/>
      <c r="I1005" s="15"/>
      <c r="J1005" s="15"/>
      <c r="K1005" s="15"/>
      <c r="L1005" s="15"/>
      <c r="M1005" s="96"/>
      <c r="N1005" s="15"/>
      <c r="O1005" s="15"/>
      <c r="P1005" s="15"/>
      <c r="Q1005" s="15"/>
      <c r="R1005" s="96"/>
      <c r="T1005" s="350"/>
      <c r="U1005" s="350"/>
      <c r="V1005" s="350"/>
    </row>
    <row r="1006">
      <c r="A1006" s="15"/>
      <c r="B1006" s="15"/>
      <c r="C1006" s="15"/>
      <c r="D1006" s="15"/>
      <c r="E1006" s="15"/>
      <c r="F1006" s="15"/>
      <c r="G1006" s="15"/>
      <c r="H1006" s="15"/>
      <c r="I1006" s="15"/>
      <c r="J1006" s="15"/>
      <c r="K1006" s="15"/>
      <c r="L1006" s="15"/>
      <c r="M1006" s="96"/>
      <c r="N1006" s="15"/>
      <c r="O1006" s="15"/>
      <c r="P1006" s="15"/>
      <c r="Q1006" s="15"/>
      <c r="R1006" s="96"/>
      <c r="T1006" s="350"/>
      <c r="U1006" s="350"/>
      <c r="V1006" s="350"/>
    </row>
    <row r="1007">
      <c r="A1007" s="15"/>
      <c r="B1007" s="15"/>
      <c r="C1007" s="15"/>
      <c r="D1007" s="15"/>
      <c r="E1007" s="15"/>
      <c r="F1007" s="15"/>
      <c r="G1007" s="15"/>
      <c r="H1007" s="15"/>
      <c r="I1007" s="15"/>
      <c r="J1007" s="15"/>
      <c r="K1007" s="15"/>
      <c r="L1007" s="15"/>
      <c r="M1007" s="96"/>
      <c r="N1007" s="15"/>
      <c r="O1007" s="15"/>
      <c r="P1007" s="15"/>
      <c r="Q1007" s="15"/>
      <c r="R1007" s="96"/>
      <c r="T1007" s="350"/>
      <c r="U1007" s="350"/>
      <c r="V1007" s="350"/>
    </row>
    <row r="1008">
      <c r="A1008" s="15"/>
      <c r="B1008" s="15"/>
      <c r="C1008" s="15"/>
      <c r="D1008" s="15"/>
      <c r="E1008" s="15"/>
      <c r="F1008" s="15"/>
      <c r="G1008" s="15"/>
      <c r="H1008" s="15"/>
      <c r="I1008" s="15"/>
      <c r="J1008" s="15"/>
      <c r="K1008" s="15"/>
      <c r="L1008" s="15"/>
      <c r="M1008" s="96"/>
      <c r="N1008" s="15"/>
      <c r="O1008" s="15"/>
      <c r="P1008" s="15"/>
      <c r="Q1008" s="15"/>
      <c r="R1008" s="96"/>
      <c r="T1008" s="350"/>
      <c r="U1008" s="350"/>
      <c r="V1008" s="350"/>
    </row>
    <row r="1009">
      <c r="A1009" s="15"/>
      <c r="B1009" s="15"/>
      <c r="C1009" s="15"/>
      <c r="D1009" s="15"/>
      <c r="E1009" s="15"/>
      <c r="F1009" s="15"/>
      <c r="G1009" s="15"/>
      <c r="H1009" s="15"/>
      <c r="I1009" s="15"/>
      <c r="J1009" s="15"/>
      <c r="K1009" s="15"/>
      <c r="L1009" s="15"/>
      <c r="M1009" s="96"/>
      <c r="N1009" s="15"/>
      <c r="O1009" s="15"/>
      <c r="P1009" s="15"/>
      <c r="Q1009" s="15"/>
      <c r="R1009" s="96"/>
      <c r="T1009" s="350"/>
      <c r="U1009" s="350"/>
      <c r="V1009" s="350"/>
    </row>
    <row r="1010">
      <c r="A1010" s="15"/>
      <c r="B1010" s="15"/>
      <c r="C1010" s="15"/>
      <c r="D1010" s="15"/>
      <c r="E1010" s="15"/>
      <c r="F1010" s="15"/>
      <c r="G1010" s="15"/>
      <c r="H1010" s="15"/>
      <c r="I1010" s="15"/>
      <c r="J1010" s="15"/>
      <c r="K1010" s="15"/>
      <c r="L1010" s="15"/>
      <c r="M1010" s="96"/>
      <c r="N1010" s="15"/>
      <c r="O1010" s="15"/>
      <c r="P1010" s="15"/>
      <c r="Q1010" s="15"/>
      <c r="R1010" s="96"/>
      <c r="T1010" s="350"/>
      <c r="U1010" s="350"/>
      <c r="V1010" s="350"/>
    </row>
    <row r="1011">
      <c r="A1011" s="15"/>
      <c r="B1011" s="15"/>
      <c r="C1011" s="15"/>
      <c r="D1011" s="15"/>
      <c r="E1011" s="15"/>
      <c r="F1011" s="15"/>
      <c r="G1011" s="15"/>
      <c r="H1011" s="15"/>
      <c r="I1011" s="15"/>
      <c r="J1011" s="15"/>
      <c r="K1011" s="15"/>
      <c r="L1011" s="15"/>
      <c r="M1011" s="96"/>
      <c r="N1011" s="15"/>
      <c r="O1011" s="15"/>
      <c r="P1011" s="15"/>
      <c r="Q1011" s="15"/>
      <c r="R1011" s="96"/>
      <c r="T1011" s="350"/>
      <c r="U1011" s="350"/>
      <c r="V1011" s="350"/>
    </row>
    <row r="1012">
      <c r="A1012" s="15"/>
      <c r="B1012" s="15"/>
      <c r="C1012" s="15"/>
      <c r="D1012" s="15"/>
      <c r="E1012" s="15"/>
      <c r="F1012" s="15"/>
      <c r="G1012" s="15"/>
      <c r="H1012" s="15"/>
      <c r="I1012" s="15"/>
      <c r="J1012" s="15"/>
      <c r="K1012" s="15"/>
      <c r="L1012" s="15"/>
      <c r="M1012" s="96"/>
      <c r="N1012" s="15"/>
      <c r="O1012" s="15"/>
      <c r="P1012" s="15"/>
      <c r="Q1012" s="15"/>
      <c r="R1012" s="96"/>
      <c r="T1012" s="350"/>
      <c r="U1012" s="350"/>
      <c r="V1012" s="350"/>
    </row>
    <row r="1013">
      <c r="A1013" s="15"/>
      <c r="B1013" s="15"/>
      <c r="C1013" s="15"/>
      <c r="D1013" s="15"/>
      <c r="E1013" s="15"/>
      <c r="F1013" s="15"/>
      <c r="G1013" s="15"/>
      <c r="H1013" s="15"/>
      <c r="I1013" s="15"/>
      <c r="J1013" s="15"/>
      <c r="K1013" s="15"/>
      <c r="L1013" s="15"/>
      <c r="M1013" s="96"/>
      <c r="N1013" s="15"/>
      <c r="O1013" s="15"/>
      <c r="P1013" s="15"/>
      <c r="Q1013" s="15"/>
      <c r="R1013" s="96"/>
      <c r="T1013" s="350"/>
      <c r="U1013" s="350"/>
      <c r="V1013" s="350"/>
    </row>
    <row r="1014">
      <c r="A1014" s="15"/>
      <c r="B1014" s="15"/>
      <c r="C1014" s="15"/>
      <c r="D1014" s="15"/>
      <c r="E1014" s="15"/>
      <c r="F1014" s="15"/>
      <c r="G1014" s="15"/>
      <c r="H1014" s="15"/>
      <c r="I1014" s="15"/>
      <c r="J1014" s="15"/>
      <c r="K1014" s="15"/>
      <c r="L1014" s="15"/>
      <c r="M1014" s="96"/>
      <c r="N1014" s="15"/>
      <c r="O1014" s="15"/>
      <c r="P1014" s="15"/>
      <c r="Q1014" s="15"/>
      <c r="R1014" s="96"/>
      <c r="T1014" s="350"/>
      <c r="U1014" s="350"/>
      <c r="V1014" s="350"/>
    </row>
    <row r="1015">
      <c r="A1015" s="15"/>
      <c r="B1015" s="15"/>
      <c r="C1015" s="15"/>
      <c r="D1015" s="15"/>
      <c r="E1015" s="15"/>
      <c r="F1015" s="15"/>
      <c r="G1015" s="15"/>
      <c r="H1015" s="15"/>
      <c r="I1015" s="15"/>
      <c r="J1015" s="15"/>
      <c r="K1015" s="15"/>
      <c r="L1015" s="15"/>
      <c r="M1015" s="96"/>
      <c r="N1015" s="15"/>
      <c r="O1015" s="15"/>
      <c r="P1015" s="15"/>
      <c r="Q1015" s="15"/>
      <c r="R1015" s="96"/>
      <c r="T1015" s="350"/>
      <c r="U1015" s="350"/>
      <c r="V1015" s="350"/>
    </row>
    <row r="1016">
      <c r="A1016" s="15"/>
      <c r="B1016" s="15"/>
      <c r="C1016" s="15"/>
      <c r="D1016" s="15"/>
      <c r="E1016" s="15"/>
      <c r="F1016" s="15"/>
      <c r="G1016" s="15"/>
      <c r="H1016" s="15"/>
      <c r="I1016" s="15"/>
      <c r="J1016" s="15"/>
      <c r="K1016" s="15"/>
      <c r="L1016" s="15"/>
      <c r="M1016" s="96"/>
      <c r="N1016" s="15"/>
      <c r="O1016" s="15"/>
      <c r="P1016" s="15"/>
      <c r="Q1016" s="15"/>
      <c r="R1016" s="96"/>
      <c r="T1016" s="350"/>
      <c r="U1016" s="350"/>
      <c r="V1016" s="350"/>
    </row>
    <row r="1017">
      <c r="A1017" s="15"/>
      <c r="B1017" s="15"/>
      <c r="C1017" s="15"/>
      <c r="D1017" s="15"/>
      <c r="E1017" s="15"/>
      <c r="F1017" s="15"/>
      <c r="G1017" s="15"/>
      <c r="H1017" s="15"/>
      <c r="I1017" s="15"/>
      <c r="J1017" s="15"/>
      <c r="K1017" s="15"/>
      <c r="L1017" s="15"/>
      <c r="M1017" s="96"/>
      <c r="N1017" s="15"/>
      <c r="O1017" s="15"/>
      <c r="P1017" s="15"/>
      <c r="Q1017" s="15"/>
      <c r="R1017" s="96"/>
      <c r="T1017" s="350"/>
      <c r="U1017" s="350"/>
      <c r="V1017" s="350"/>
    </row>
    <row r="1018">
      <c r="A1018" s="15"/>
      <c r="B1018" s="15"/>
      <c r="C1018" s="15"/>
      <c r="D1018" s="15"/>
      <c r="E1018" s="15"/>
      <c r="F1018" s="15"/>
      <c r="G1018" s="15"/>
      <c r="H1018" s="15"/>
      <c r="I1018" s="15"/>
      <c r="J1018" s="15"/>
      <c r="K1018" s="15"/>
      <c r="L1018" s="15"/>
      <c r="M1018" s="96"/>
      <c r="N1018" s="15"/>
      <c r="O1018" s="15"/>
      <c r="P1018" s="15"/>
      <c r="Q1018" s="15"/>
      <c r="R1018" s="96"/>
      <c r="T1018" s="350"/>
      <c r="U1018" s="350"/>
      <c r="V1018" s="350"/>
    </row>
    <row r="1019">
      <c r="A1019" s="15"/>
      <c r="B1019" s="15"/>
      <c r="C1019" s="15"/>
      <c r="D1019" s="15"/>
      <c r="E1019" s="15"/>
      <c r="F1019" s="15"/>
      <c r="G1019" s="15"/>
      <c r="H1019" s="15"/>
      <c r="I1019" s="15"/>
      <c r="J1019" s="15"/>
      <c r="K1019" s="15"/>
      <c r="L1019" s="15"/>
      <c r="M1019" s="96"/>
      <c r="N1019" s="15"/>
      <c r="O1019" s="15"/>
      <c r="P1019" s="15"/>
      <c r="Q1019" s="15"/>
      <c r="R1019" s="96"/>
      <c r="T1019" s="350"/>
      <c r="U1019" s="350"/>
      <c r="V1019" s="350"/>
    </row>
    <row r="1020">
      <c r="A1020" s="15"/>
      <c r="B1020" s="15"/>
      <c r="C1020" s="15"/>
      <c r="D1020" s="15"/>
      <c r="E1020" s="15"/>
      <c r="F1020" s="15"/>
      <c r="G1020" s="15"/>
      <c r="H1020" s="15"/>
      <c r="I1020" s="15"/>
      <c r="J1020" s="15"/>
      <c r="K1020" s="15"/>
      <c r="L1020" s="15"/>
      <c r="M1020" s="96"/>
      <c r="N1020" s="15"/>
      <c r="O1020" s="15"/>
      <c r="P1020" s="15"/>
      <c r="Q1020" s="15"/>
      <c r="R1020" s="96"/>
      <c r="T1020" s="350"/>
      <c r="U1020" s="350"/>
      <c r="V1020" s="350"/>
    </row>
    <row r="1021">
      <c r="A1021" s="15"/>
      <c r="B1021" s="15"/>
      <c r="C1021" s="15"/>
      <c r="D1021" s="15"/>
      <c r="E1021" s="15"/>
      <c r="F1021" s="15"/>
      <c r="G1021" s="15"/>
      <c r="H1021" s="15"/>
      <c r="I1021" s="15"/>
      <c r="J1021" s="15"/>
      <c r="K1021" s="15"/>
      <c r="L1021" s="15"/>
      <c r="M1021" s="96"/>
      <c r="N1021" s="15"/>
      <c r="O1021" s="15"/>
      <c r="P1021" s="15"/>
      <c r="Q1021" s="15"/>
      <c r="R1021" s="96"/>
      <c r="T1021" s="350"/>
      <c r="U1021" s="350"/>
      <c r="V1021" s="350"/>
    </row>
    <row r="1022">
      <c r="A1022" s="15"/>
      <c r="B1022" s="15"/>
      <c r="C1022" s="15"/>
      <c r="D1022" s="15"/>
      <c r="E1022" s="15"/>
      <c r="F1022" s="15"/>
      <c r="G1022" s="15"/>
      <c r="H1022" s="15"/>
      <c r="I1022" s="15"/>
      <c r="J1022" s="15"/>
      <c r="K1022" s="15"/>
      <c r="L1022" s="15"/>
      <c r="M1022" s="96"/>
      <c r="N1022" s="15"/>
      <c r="O1022" s="15"/>
      <c r="P1022" s="15"/>
      <c r="Q1022" s="15"/>
      <c r="R1022" s="96"/>
      <c r="T1022" s="350"/>
      <c r="U1022" s="350"/>
      <c r="V1022" s="350"/>
    </row>
    <row r="1023">
      <c r="A1023" s="15"/>
      <c r="B1023" s="15"/>
      <c r="C1023" s="15"/>
      <c r="D1023" s="15"/>
      <c r="E1023" s="15"/>
      <c r="F1023" s="15"/>
      <c r="G1023" s="15"/>
      <c r="H1023" s="15"/>
      <c r="I1023" s="15"/>
      <c r="J1023" s="15"/>
      <c r="K1023" s="15"/>
      <c r="L1023" s="15"/>
      <c r="M1023" s="96"/>
      <c r="N1023" s="15"/>
      <c r="O1023" s="15"/>
      <c r="P1023" s="15"/>
      <c r="Q1023" s="15"/>
      <c r="R1023" s="96"/>
      <c r="T1023" s="350"/>
      <c r="U1023" s="350"/>
      <c r="V1023" s="350"/>
    </row>
    <row r="1024">
      <c r="A1024" s="15"/>
      <c r="B1024" s="15"/>
      <c r="C1024" s="15"/>
      <c r="D1024" s="15"/>
      <c r="E1024" s="15"/>
      <c r="F1024" s="15"/>
      <c r="G1024" s="15"/>
      <c r="H1024" s="15"/>
      <c r="I1024" s="15"/>
      <c r="J1024" s="15"/>
      <c r="K1024" s="15"/>
      <c r="L1024" s="15"/>
      <c r="M1024" s="96"/>
      <c r="N1024" s="15"/>
      <c r="O1024" s="15"/>
      <c r="P1024" s="15"/>
      <c r="Q1024" s="15"/>
      <c r="R1024" s="96"/>
      <c r="T1024" s="350"/>
      <c r="U1024" s="350"/>
      <c r="V1024" s="350"/>
    </row>
    <row r="1025">
      <c r="A1025" s="15"/>
      <c r="B1025" s="15"/>
      <c r="C1025" s="15"/>
      <c r="D1025" s="15"/>
      <c r="E1025" s="15"/>
      <c r="F1025" s="15"/>
      <c r="G1025" s="15"/>
      <c r="H1025" s="15"/>
      <c r="I1025" s="15"/>
      <c r="J1025" s="15"/>
      <c r="K1025" s="15"/>
      <c r="L1025" s="15"/>
      <c r="M1025" s="96"/>
      <c r="N1025" s="15"/>
      <c r="O1025" s="15"/>
      <c r="P1025" s="15"/>
      <c r="Q1025" s="15"/>
      <c r="R1025" s="96"/>
      <c r="T1025" s="350"/>
      <c r="U1025" s="350"/>
      <c r="V1025" s="350"/>
    </row>
    <row r="1026">
      <c r="A1026" s="15"/>
      <c r="B1026" s="15"/>
      <c r="C1026" s="15"/>
      <c r="D1026" s="15"/>
      <c r="E1026" s="15"/>
      <c r="F1026" s="15"/>
      <c r="G1026" s="15"/>
      <c r="H1026" s="15"/>
      <c r="I1026" s="15"/>
      <c r="J1026" s="15"/>
      <c r="K1026" s="15"/>
      <c r="L1026" s="15"/>
      <c r="M1026" s="96"/>
      <c r="N1026" s="15"/>
      <c r="O1026" s="15"/>
      <c r="P1026" s="15"/>
      <c r="Q1026" s="15"/>
      <c r="R1026" s="96"/>
      <c r="T1026" s="350"/>
      <c r="U1026" s="350"/>
      <c r="V1026" s="350"/>
    </row>
    <row r="1027">
      <c r="A1027" s="15"/>
      <c r="B1027" s="15"/>
      <c r="C1027" s="15"/>
      <c r="D1027" s="15"/>
      <c r="E1027" s="15"/>
      <c r="F1027" s="15"/>
      <c r="G1027" s="15"/>
      <c r="H1027" s="15"/>
      <c r="I1027" s="15"/>
      <c r="J1027" s="15"/>
      <c r="K1027" s="15"/>
      <c r="L1027" s="15"/>
      <c r="M1027" s="96"/>
      <c r="N1027" s="15"/>
      <c r="O1027" s="15"/>
      <c r="P1027" s="15"/>
      <c r="Q1027" s="15"/>
      <c r="R1027" s="96"/>
      <c r="T1027" s="350"/>
      <c r="U1027" s="350"/>
      <c r="V1027" s="350"/>
    </row>
    <row r="1028">
      <c r="A1028" s="15"/>
      <c r="B1028" s="15"/>
      <c r="C1028" s="15"/>
      <c r="D1028" s="15"/>
      <c r="E1028" s="15"/>
      <c r="F1028" s="15"/>
      <c r="G1028" s="15"/>
      <c r="H1028" s="15"/>
      <c r="I1028" s="15"/>
      <c r="J1028" s="15"/>
      <c r="K1028" s="15"/>
      <c r="L1028" s="15"/>
      <c r="M1028" s="96"/>
      <c r="N1028" s="15"/>
      <c r="O1028" s="15"/>
      <c r="P1028" s="15"/>
      <c r="Q1028" s="15"/>
      <c r="R1028" s="96"/>
      <c r="T1028" s="350"/>
      <c r="U1028" s="350"/>
      <c r="V1028" s="350"/>
    </row>
    <row r="1029">
      <c r="A1029" s="15"/>
      <c r="B1029" s="15"/>
      <c r="C1029" s="15"/>
      <c r="D1029" s="15"/>
      <c r="E1029" s="15"/>
      <c r="F1029" s="15"/>
      <c r="G1029" s="15"/>
      <c r="H1029" s="15"/>
      <c r="I1029" s="15"/>
      <c r="J1029" s="15"/>
      <c r="K1029" s="15"/>
      <c r="L1029" s="15"/>
      <c r="M1029" s="96"/>
      <c r="N1029" s="15"/>
      <c r="O1029" s="15"/>
      <c r="P1029" s="15"/>
      <c r="Q1029" s="15"/>
      <c r="R1029" s="96"/>
      <c r="T1029" s="350"/>
      <c r="U1029" s="350"/>
      <c r="V1029" s="350"/>
    </row>
    <row r="1030">
      <c r="A1030" s="15"/>
      <c r="B1030" s="15"/>
      <c r="C1030" s="15"/>
      <c r="D1030" s="15"/>
      <c r="E1030" s="15"/>
      <c r="F1030" s="15"/>
      <c r="G1030" s="15"/>
      <c r="H1030" s="15"/>
      <c r="I1030" s="15"/>
      <c r="J1030" s="15"/>
      <c r="K1030" s="15"/>
      <c r="L1030" s="15"/>
      <c r="M1030" s="96"/>
      <c r="N1030" s="15"/>
      <c r="O1030" s="15"/>
      <c r="P1030" s="15"/>
      <c r="Q1030" s="15"/>
      <c r="R1030" s="96"/>
      <c r="T1030" s="350"/>
      <c r="U1030" s="350"/>
      <c r="V1030" s="350"/>
    </row>
    <row r="1031">
      <c r="A1031" s="15"/>
      <c r="B1031" s="15"/>
      <c r="C1031" s="15"/>
      <c r="D1031" s="15"/>
      <c r="E1031" s="15"/>
      <c r="F1031" s="15"/>
      <c r="G1031" s="15"/>
      <c r="H1031" s="15"/>
      <c r="I1031" s="15"/>
      <c r="J1031" s="15"/>
      <c r="K1031" s="15"/>
      <c r="L1031" s="15"/>
      <c r="M1031" s="96"/>
      <c r="N1031" s="15"/>
      <c r="O1031" s="15"/>
      <c r="P1031" s="15"/>
      <c r="Q1031" s="15"/>
      <c r="R1031" s="96"/>
      <c r="T1031" s="350"/>
      <c r="U1031" s="350"/>
      <c r="V1031" s="350"/>
    </row>
    <row r="1032">
      <c r="A1032" s="15"/>
      <c r="B1032" s="15"/>
      <c r="C1032" s="15"/>
      <c r="D1032" s="15"/>
      <c r="E1032" s="15"/>
      <c r="F1032" s="15"/>
      <c r="G1032" s="15"/>
      <c r="H1032" s="15"/>
      <c r="I1032" s="15"/>
      <c r="J1032" s="15"/>
      <c r="K1032" s="15"/>
      <c r="L1032" s="15"/>
      <c r="M1032" s="96"/>
      <c r="N1032" s="15"/>
      <c r="O1032" s="15"/>
      <c r="P1032" s="15"/>
      <c r="Q1032" s="15"/>
      <c r="R1032" s="96"/>
      <c r="T1032" s="350"/>
      <c r="U1032" s="350"/>
      <c r="V1032" s="350"/>
    </row>
    <row r="1033">
      <c r="A1033" s="15"/>
      <c r="B1033" s="15"/>
      <c r="C1033" s="15"/>
      <c r="D1033" s="15"/>
      <c r="E1033" s="15"/>
      <c r="F1033" s="15"/>
      <c r="G1033" s="15"/>
      <c r="H1033" s="15"/>
      <c r="I1033" s="15"/>
      <c r="J1033" s="15"/>
      <c r="K1033" s="15"/>
      <c r="L1033" s="15"/>
      <c r="M1033" s="96"/>
      <c r="N1033" s="15"/>
      <c r="O1033" s="15"/>
      <c r="P1033" s="15"/>
      <c r="Q1033" s="15"/>
      <c r="R1033" s="96"/>
      <c r="T1033" s="350"/>
      <c r="U1033" s="350"/>
      <c r="V1033" s="350"/>
    </row>
    <row r="1034">
      <c r="A1034" s="15"/>
      <c r="B1034" s="15"/>
      <c r="C1034" s="15"/>
      <c r="D1034" s="15"/>
      <c r="E1034" s="15"/>
      <c r="F1034" s="15"/>
      <c r="G1034" s="15"/>
      <c r="H1034" s="15"/>
      <c r="I1034" s="15"/>
      <c r="J1034" s="15"/>
      <c r="K1034" s="15"/>
      <c r="L1034" s="15"/>
      <c r="M1034" s="96"/>
      <c r="N1034" s="15"/>
      <c r="O1034" s="15"/>
      <c r="P1034" s="15"/>
      <c r="Q1034" s="15"/>
      <c r="R1034" s="96"/>
      <c r="T1034" s="350"/>
      <c r="U1034" s="350"/>
      <c r="V1034" s="350"/>
    </row>
    <row r="1035">
      <c r="A1035" s="15"/>
      <c r="B1035" s="15"/>
      <c r="C1035" s="15"/>
      <c r="D1035" s="15"/>
      <c r="E1035" s="15"/>
      <c r="F1035" s="15"/>
      <c r="G1035" s="15"/>
      <c r="H1035" s="15"/>
      <c r="I1035" s="15"/>
      <c r="J1035" s="15"/>
      <c r="K1035" s="15"/>
      <c r="L1035" s="15"/>
      <c r="M1035" s="96"/>
      <c r="N1035" s="15"/>
      <c r="O1035" s="15"/>
      <c r="P1035" s="15"/>
      <c r="Q1035" s="15"/>
      <c r="R1035" s="96"/>
      <c r="T1035" s="350"/>
      <c r="U1035" s="350"/>
      <c r="V1035" s="350"/>
    </row>
    <row r="1036">
      <c r="A1036" s="15"/>
      <c r="B1036" s="15"/>
      <c r="C1036" s="15"/>
      <c r="D1036" s="15"/>
      <c r="E1036" s="15"/>
      <c r="F1036" s="15"/>
      <c r="G1036" s="15"/>
      <c r="H1036" s="15"/>
      <c r="I1036" s="15"/>
      <c r="J1036" s="15"/>
      <c r="K1036" s="15"/>
      <c r="L1036" s="15"/>
      <c r="M1036" s="96"/>
      <c r="N1036" s="15"/>
      <c r="O1036" s="15"/>
      <c r="P1036" s="15"/>
      <c r="Q1036" s="15"/>
      <c r="R1036" s="96"/>
      <c r="T1036" s="350"/>
      <c r="U1036" s="350"/>
      <c r="V1036" s="350"/>
    </row>
    <row r="1037">
      <c r="A1037" s="15"/>
      <c r="B1037" s="15"/>
      <c r="C1037" s="15"/>
      <c r="D1037" s="15"/>
      <c r="E1037" s="15"/>
      <c r="F1037" s="15"/>
      <c r="G1037" s="15"/>
      <c r="H1037" s="15"/>
      <c r="I1037" s="15"/>
      <c r="J1037" s="15"/>
      <c r="K1037" s="15"/>
      <c r="L1037" s="15"/>
      <c r="M1037" s="96"/>
      <c r="N1037" s="15"/>
      <c r="O1037" s="15"/>
      <c r="P1037" s="15"/>
      <c r="Q1037" s="15"/>
      <c r="R1037" s="96"/>
      <c r="T1037" s="350"/>
      <c r="U1037" s="350"/>
      <c r="V1037" s="350"/>
    </row>
    <row r="1038">
      <c r="A1038" s="15"/>
      <c r="B1038" s="15"/>
      <c r="C1038" s="15"/>
      <c r="D1038" s="15"/>
      <c r="E1038" s="15"/>
      <c r="F1038" s="15"/>
      <c r="G1038" s="15"/>
      <c r="H1038" s="15"/>
      <c r="I1038" s="15"/>
      <c r="J1038" s="15"/>
      <c r="K1038" s="15"/>
      <c r="L1038" s="15"/>
      <c r="M1038" s="96"/>
      <c r="N1038" s="15"/>
      <c r="O1038" s="15"/>
      <c r="P1038" s="15"/>
      <c r="Q1038" s="15"/>
      <c r="R1038" s="96"/>
      <c r="T1038" s="350"/>
      <c r="U1038" s="350"/>
      <c r="V1038" s="350"/>
    </row>
    <row r="1039">
      <c r="A1039" s="15"/>
      <c r="B1039" s="15"/>
      <c r="C1039" s="15"/>
      <c r="D1039" s="15"/>
      <c r="E1039" s="15"/>
      <c r="F1039" s="15"/>
      <c r="G1039" s="15"/>
      <c r="H1039" s="15"/>
      <c r="I1039" s="15"/>
      <c r="J1039" s="15"/>
      <c r="K1039" s="15"/>
      <c r="L1039" s="15"/>
      <c r="M1039" s="96"/>
      <c r="N1039" s="15"/>
      <c r="O1039" s="15"/>
      <c r="P1039" s="15"/>
      <c r="Q1039" s="15"/>
      <c r="R1039" s="96"/>
      <c r="T1039" s="350"/>
      <c r="U1039" s="350"/>
      <c r="V1039" s="350"/>
    </row>
    <row r="1040">
      <c r="A1040" s="15"/>
      <c r="B1040" s="15"/>
      <c r="C1040" s="15"/>
      <c r="D1040" s="15"/>
      <c r="E1040" s="15"/>
      <c r="F1040" s="15"/>
      <c r="G1040" s="15"/>
      <c r="H1040" s="15"/>
      <c r="I1040" s="15"/>
      <c r="J1040" s="15"/>
      <c r="K1040" s="15"/>
      <c r="L1040" s="15"/>
      <c r="M1040" s="96"/>
      <c r="N1040" s="15"/>
      <c r="O1040" s="15"/>
      <c r="P1040" s="15"/>
      <c r="Q1040" s="15"/>
      <c r="R1040" s="96"/>
      <c r="T1040" s="350"/>
      <c r="U1040" s="350"/>
      <c r="V1040" s="350"/>
    </row>
    <row r="1041">
      <c r="A1041" s="15"/>
      <c r="B1041" s="15"/>
      <c r="C1041" s="15"/>
      <c r="D1041" s="15"/>
      <c r="E1041" s="15"/>
      <c r="F1041" s="15"/>
      <c r="G1041" s="15"/>
      <c r="H1041" s="15"/>
      <c r="I1041" s="15"/>
      <c r="J1041" s="15"/>
      <c r="K1041" s="15"/>
      <c r="L1041" s="15"/>
      <c r="M1041" s="96"/>
      <c r="N1041" s="15"/>
      <c r="O1041" s="15"/>
      <c r="P1041" s="15"/>
      <c r="Q1041" s="15"/>
      <c r="R1041" s="96"/>
      <c r="T1041" s="350"/>
      <c r="U1041" s="350"/>
      <c r="V1041" s="350"/>
    </row>
    <row r="1042">
      <c r="A1042" s="15"/>
      <c r="B1042" s="15"/>
      <c r="C1042" s="15"/>
      <c r="D1042" s="15"/>
      <c r="E1042" s="15"/>
      <c r="F1042" s="15"/>
      <c r="G1042" s="15"/>
      <c r="H1042" s="15"/>
      <c r="I1042" s="15"/>
      <c r="J1042" s="15"/>
      <c r="K1042" s="15"/>
      <c r="L1042" s="15"/>
      <c r="M1042" s="96"/>
      <c r="N1042" s="15"/>
      <c r="O1042" s="15"/>
      <c r="P1042" s="15"/>
      <c r="Q1042" s="15"/>
      <c r="R1042" s="96"/>
      <c r="T1042" s="350"/>
      <c r="U1042" s="350"/>
      <c r="V1042" s="350"/>
    </row>
    <row r="1043">
      <c r="A1043" s="15"/>
      <c r="B1043" s="15"/>
      <c r="C1043" s="15"/>
      <c r="D1043" s="15"/>
      <c r="E1043" s="15"/>
      <c r="F1043" s="15"/>
      <c r="G1043" s="15"/>
      <c r="H1043" s="15"/>
      <c r="I1043" s="15"/>
      <c r="J1043" s="15"/>
      <c r="K1043" s="15"/>
      <c r="L1043" s="15"/>
      <c r="M1043" s="96"/>
      <c r="N1043" s="15"/>
      <c r="O1043" s="15"/>
      <c r="P1043" s="15"/>
      <c r="Q1043" s="15"/>
      <c r="R1043" s="96"/>
      <c r="T1043" s="350"/>
      <c r="U1043" s="350"/>
      <c r="V1043" s="350"/>
    </row>
    <row r="1044">
      <c r="A1044" s="15"/>
      <c r="B1044" s="15"/>
      <c r="C1044" s="15"/>
      <c r="D1044" s="15"/>
      <c r="E1044" s="15"/>
      <c r="F1044" s="15"/>
      <c r="G1044" s="15"/>
      <c r="H1044" s="15"/>
      <c r="I1044" s="15"/>
      <c r="J1044" s="15"/>
      <c r="K1044" s="15"/>
      <c r="L1044" s="15"/>
      <c r="M1044" s="96"/>
      <c r="N1044" s="15"/>
      <c r="O1044" s="15"/>
      <c r="P1044" s="15"/>
      <c r="Q1044" s="15"/>
      <c r="R1044" s="96"/>
      <c r="T1044" s="350"/>
      <c r="U1044" s="350"/>
      <c r="V1044" s="350"/>
    </row>
    <row r="1045">
      <c r="A1045" s="15"/>
      <c r="B1045" s="15"/>
      <c r="C1045" s="15"/>
      <c r="D1045" s="15"/>
      <c r="E1045" s="15"/>
      <c r="F1045" s="15"/>
      <c r="G1045" s="15"/>
      <c r="H1045" s="15"/>
      <c r="I1045" s="15"/>
      <c r="J1045" s="15"/>
      <c r="K1045" s="15"/>
      <c r="L1045" s="15"/>
      <c r="M1045" s="96"/>
      <c r="N1045" s="15"/>
      <c r="O1045" s="15"/>
      <c r="P1045" s="15"/>
      <c r="Q1045" s="15"/>
      <c r="R1045" s="96"/>
      <c r="T1045" s="350"/>
      <c r="U1045" s="350"/>
      <c r="V1045" s="350"/>
    </row>
    <row r="1046">
      <c r="A1046" s="15"/>
      <c r="B1046" s="15"/>
      <c r="C1046" s="15"/>
      <c r="D1046" s="15"/>
      <c r="E1046" s="15"/>
      <c r="F1046" s="15"/>
      <c r="G1046" s="15"/>
      <c r="H1046" s="15"/>
      <c r="I1046" s="15"/>
      <c r="J1046" s="15"/>
      <c r="K1046" s="15"/>
      <c r="L1046" s="15"/>
      <c r="M1046" s="96"/>
      <c r="N1046" s="15"/>
      <c r="O1046" s="15"/>
      <c r="P1046" s="15"/>
      <c r="Q1046" s="15"/>
      <c r="R1046" s="96"/>
      <c r="T1046" s="350"/>
      <c r="U1046" s="350"/>
      <c r="V1046" s="350"/>
    </row>
    <row r="1047">
      <c r="A1047" s="15"/>
      <c r="B1047" s="15"/>
      <c r="C1047" s="15"/>
      <c r="D1047" s="15"/>
      <c r="E1047" s="15"/>
      <c r="F1047" s="15"/>
      <c r="G1047" s="15"/>
      <c r="H1047" s="15"/>
      <c r="I1047" s="15"/>
      <c r="J1047" s="15"/>
      <c r="K1047" s="15"/>
      <c r="L1047" s="15"/>
      <c r="M1047" s="96"/>
      <c r="N1047" s="15"/>
      <c r="O1047" s="15"/>
      <c r="P1047" s="15"/>
      <c r="Q1047" s="15"/>
      <c r="R1047" s="96"/>
      <c r="T1047" s="350"/>
      <c r="U1047" s="350"/>
      <c r="V1047" s="350"/>
    </row>
    <row r="1048">
      <c r="A1048" s="15"/>
      <c r="B1048" s="15"/>
      <c r="C1048" s="15"/>
      <c r="D1048" s="15"/>
      <c r="E1048" s="15"/>
      <c r="F1048" s="15"/>
      <c r="G1048" s="15"/>
      <c r="H1048" s="15"/>
      <c r="I1048" s="15"/>
      <c r="J1048" s="15"/>
      <c r="K1048" s="15"/>
      <c r="L1048" s="15"/>
      <c r="M1048" s="96"/>
      <c r="N1048" s="15"/>
      <c r="O1048" s="15"/>
      <c r="P1048" s="15"/>
      <c r="Q1048" s="15"/>
      <c r="R1048" s="96"/>
      <c r="T1048" s="350"/>
      <c r="U1048" s="350"/>
      <c r="V1048" s="350"/>
    </row>
    <row r="1049">
      <c r="A1049" s="15"/>
      <c r="B1049" s="15"/>
      <c r="C1049" s="15"/>
      <c r="D1049" s="15"/>
      <c r="E1049" s="15"/>
      <c r="F1049" s="15"/>
      <c r="G1049" s="15"/>
      <c r="H1049" s="15"/>
      <c r="I1049" s="15"/>
      <c r="J1049" s="15"/>
      <c r="K1049" s="15"/>
      <c r="L1049" s="15"/>
      <c r="M1049" s="96"/>
      <c r="N1049" s="15"/>
      <c r="O1049" s="15"/>
      <c r="P1049" s="15"/>
      <c r="Q1049" s="15"/>
      <c r="R1049" s="96"/>
      <c r="T1049" s="350"/>
      <c r="U1049" s="350"/>
      <c r="V1049" s="350"/>
    </row>
    <row r="1050">
      <c r="A1050" s="15"/>
      <c r="B1050" s="15"/>
      <c r="C1050" s="15"/>
      <c r="D1050" s="15"/>
      <c r="E1050" s="15"/>
      <c r="F1050" s="15"/>
      <c r="G1050" s="15"/>
      <c r="H1050" s="15"/>
      <c r="I1050" s="15"/>
      <c r="J1050" s="15"/>
      <c r="K1050" s="15"/>
      <c r="L1050" s="15"/>
      <c r="M1050" s="96"/>
      <c r="N1050" s="15"/>
      <c r="O1050" s="15"/>
      <c r="P1050" s="15"/>
      <c r="Q1050" s="15"/>
      <c r="R1050" s="96"/>
      <c r="T1050" s="350"/>
      <c r="U1050" s="350"/>
      <c r="V1050" s="350"/>
    </row>
    <row r="1051">
      <c r="A1051" s="15"/>
      <c r="B1051" s="15"/>
      <c r="C1051" s="15"/>
      <c r="D1051" s="15"/>
      <c r="E1051" s="15"/>
      <c r="F1051" s="15"/>
      <c r="G1051" s="15"/>
      <c r="H1051" s="15"/>
      <c r="I1051" s="15"/>
      <c r="J1051" s="15"/>
      <c r="K1051" s="15"/>
      <c r="L1051" s="15"/>
      <c r="M1051" s="96"/>
      <c r="N1051" s="15"/>
      <c r="O1051" s="15"/>
      <c r="P1051" s="15"/>
      <c r="Q1051" s="15"/>
      <c r="R1051" s="96"/>
      <c r="T1051" s="350"/>
      <c r="U1051" s="350"/>
      <c r="V1051" s="350"/>
    </row>
    <row r="1052">
      <c r="A1052" s="15"/>
      <c r="B1052" s="15"/>
      <c r="C1052" s="15"/>
      <c r="D1052" s="15"/>
      <c r="E1052" s="15"/>
      <c r="F1052" s="15"/>
      <c r="G1052" s="15"/>
      <c r="H1052" s="15"/>
      <c r="I1052" s="15"/>
      <c r="J1052" s="15"/>
      <c r="K1052" s="15"/>
      <c r="L1052" s="15"/>
      <c r="M1052" s="96"/>
      <c r="N1052" s="15"/>
      <c r="O1052" s="15"/>
      <c r="P1052" s="15"/>
      <c r="Q1052" s="15"/>
      <c r="R1052" s="96"/>
      <c r="T1052" s="350"/>
      <c r="U1052" s="350"/>
      <c r="V1052" s="350"/>
    </row>
    <row r="1053">
      <c r="A1053" s="15"/>
      <c r="B1053" s="15"/>
      <c r="C1053" s="15"/>
      <c r="D1053" s="15"/>
      <c r="E1053" s="15"/>
      <c r="F1053" s="15"/>
      <c r="G1053" s="15"/>
      <c r="H1053" s="15"/>
      <c r="I1053" s="15"/>
      <c r="J1053" s="15"/>
      <c r="K1053" s="15"/>
      <c r="L1053" s="15"/>
      <c r="M1053" s="96"/>
      <c r="N1053" s="15"/>
      <c r="O1053" s="15"/>
      <c r="P1053" s="15"/>
      <c r="Q1053" s="15"/>
      <c r="R1053" s="96"/>
      <c r="T1053" s="350"/>
      <c r="U1053" s="350"/>
      <c r="V1053" s="350"/>
    </row>
    <row r="1054">
      <c r="A1054" s="15"/>
      <c r="B1054" s="15"/>
      <c r="C1054" s="15"/>
      <c r="D1054" s="15"/>
      <c r="E1054" s="15"/>
      <c r="F1054" s="15"/>
      <c r="G1054" s="15"/>
      <c r="H1054" s="15"/>
      <c r="I1054" s="15"/>
      <c r="J1054" s="15"/>
      <c r="K1054" s="15"/>
      <c r="L1054" s="15"/>
      <c r="M1054" s="96"/>
      <c r="N1054" s="15"/>
      <c r="O1054" s="15"/>
      <c r="P1054" s="15"/>
      <c r="Q1054" s="15"/>
      <c r="R1054" s="96"/>
      <c r="T1054" s="350"/>
      <c r="U1054" s="350"/>
      <c r="V1054" s="350"/>
    </row>
    <row r="1055">
      <c r="A1055" s="15"/>
      <c r="B1055" s="15"/>
      <c r="C1055" s="15"/>
      <c r="D1055" s="15"/>
      <c r="E1055" s="15"/>
      <c r="F1055" s="15"/>
      <c r="G1055" s="15"/>
      <c r="H1055" s="15"/>
      <c r="I1055" s="15"/>
      <c r="J1055" s="15"/>
      <c r="K1055" s="15"/>
      <c r="L1055" s="15"/>
      <c r="M1055" s="96"/>
      <c r="N1055" s="15"/>
      <c r="O1055" s="15"/>
      <c r="P1055" s="15"/>
      <c r="Q1055" s="15"/>
      <c r="R1055" s="96"/>
      <c r="T1055" s="350"/>
      <c r="U1055" s="350"/>
      <c r="V1055" s="350"/>
    </row>
    <row r="1056">
      <c r="A1056" s="15"/>
      <c r="B1056" s="15"/>
      <c r="C1056" s="15"/>
      <c r="D1056" s="15"/>
      <c r="E1056" s="15"/>
      <c r="F1056" s="15"/>
      <c r="G1056" s="15"/>
      <c r="H1056" s="15"/>
      <c r="I1056" s="15"/>
      <c r="J1056" s="15"/>
      <c r="K1056" s="15"/>
      <c r="L1056" s="15"/>
      <c r="M1056" s="96"/>
      <c r="N1056" s="15"/>
      <c r="O1056" s="15"/>
      <c r="P1056" s="15"/>
      <c r="Q1056" s="15"/>
      <c r="R1056" s="96"/>
      <c r="T1056" s="350"/>
      <c r="U1056" s="350"/>
      <c r="V1056" s="350"/>
    </row>
    <row r="1057">
      <c r="A1057" s="15"/>
      <c r="B1057" s="15"/>
      <c r="C1057" s="15"/>
      <c r="D1057" s="15"/>
      <c r="E1057" s="15"/>
      <c r="F1057" s="15"/>
      <c r="G1057" s="15"/>
      <c r="H1057" s="15"/>
      <c r="I1057" s="15"/>
      <c r="J1057" s="15"/>
      <c r="K1057" s="15"/>
      <c r="L1057" s="15"/>
      <c r="M1057" s="96"/>
      <c r="N1057" s="15"/>
      <c r="O1057" s="15"/>
      <c r="P1057" s="15"/>
      <c r="Q1057" s="15"/>
      <c r="R1057" s="96"/>
      <c r="T1057" s="350"/>
      <c r="U1057" s="350"/>
      <c r="V1057" s="350"/>
    </row>
    <row r="1058">
      <c r="A1058" s="15"/>
      <c r="B1058" s="15"/>
      <c r="C1058" s="15"/>
      <c r="D1058" s="15"/>
      <c r="E1058" s="15"/>
      <c r="F1058" s="15"/>
      <c r="G1058" s="15"/>
      <c r="H1058" s="15"/>
      <c r="I1058" s="15"/>
      <c r="J1058" s="15"/>
      <c r="K1058" s="15"/>
      <c r="L1058" s="15"/>
      <c r="M1058" s="96"/>
      <c r="N1058" s="15"/>
      <c r="O1058" s="15"/>
      <c r="P1058" s="15"/>
      <c r="Q1058" s="15"/>
      <c r="R1058" s="96"/>
      <c r="T1058" s="350"/>
      <c r="U1058" s="350"/>
      <c r="V1058" s="350"/>
    </row>
    <row r="1059">
      <c r="A1059" s="15"/>
      <c r="B1059" s="15"/>
      <c r="C1059" s="15"/>
      <c r="D1059" s="15"/>
      <c r="E1059" s="15"/>
      <c r="F1059" s="15"/>
      <c r="G1059" s="15"/>
      <c r="H1059" s="15"/>
      <c r="I1059" s="15"/>
      <c r="J1059" s="15"/>
      <c r="K1059" s="15"/>
      <c r="L1059" s="15"/>
      <c r="M1059" s="96"/>
      <c r="N1059" s="15"/>
      <c r="O1059" s="15"/>
      <c r="P1059" s="15"/>
      <c r="Q1059" s="15"/>
      <c r="R1059" s="96"/>
      <c r="T1059" s="350"/>
      <c r="U1059" s="350"/>
      <c r="V1059" s="350"/>
    </row>
    <row r="1060">
      <c r="A1060" s="15"/>
      <c r="B1060" s="15"/>
      <c r="C1060" s="15"/>
      <c r="D1060" s="15"/>
      <c r="E1060" s="15"/>
      <c r="F1060" s="15"/>
      <c r="G1060" s="15"/>
      <c r="H1060" s="15"/>
      <c r="I1060" s="15"/>
      <c r="J1060" s="15"/>
      <c r="K1060" s="15"/>
      <c r="L1060" s="15"/>
      <c r="M1060" s="96"/>
      <c r="N1060" s="15"/>
      <c r="O1060" s="15"/>
      <c r="P1060" s="15"/>
      <c r="Q1060" s="15"/>
      <c r="R1060" s="96"/>
      <c r="T1060" s="350"/>
      <c r="U1060" s="350"/>
      <c r="V1060" s="350"/>
    </row>
    <row r="1061">
      <c r="A1061" s="15"/>
      <c r="B1061" s="15"/>
      <c r="C1061" s="15"/>
      <c r="D1061" s="15"/>
      <c r="E1061" s="15"/>
      <c r="F1061" s="15"/>
      <c r="G1061" s="15"/>
      <c r="H1061" s="15"/>
      <c r="I1061" s="15"/>
      <c r="J1061" s="15"/>
      <c r="K1061" s="15"/>
      <c r="L1061" s="15"/>
      <c r="M1061" s="96"/>
      <c r="N1061" s="15"/>
      <c r="O1061" s="15"/>
      <c r="P1061" s="15"/>
      <c r="Q1061" s="15"/>
      <c r="R1061" s="96"/>
      <c r="T1061" s="350"/>
      <c r="U1061" s="350"/>
      <c r="V1061" s="350"/>
    </row>
    <row r="1062">
      <c r="A1062" s="15"/>
      <c r="B1062" s="15"/>
      <c r="C1062" s="15"/>
      <c r="D1062" s="15"/>
      <c r="E1062" s="15"/>
      <c r="F1062" s="15"/>
      <c r="G1062" s="15"/>
      <c r="H1062" s="15"/>
      <c r="I1062" s="15"/>
      <c r="J1062" s="15"/>
      <c r="K1062" s="15"/>
      <c r="L1062" s="15"/>
      <c r="M1062" s="96"/>
      <c r="N1062" s="15"/>
      <c r="O1062" s="15"/>
      <c r="P1062" s="15"/>
      <c r="Q1062" s="15"/>
      <c r="R1062" s="96"/>
      <c r="T1062" s="350"/>
      <c r="U1062" s="350"/>
      <c r="V1062" s="350"/>
    </row>
    <row r="1063">
      <c r="A1063" s="15"/>
      <c r="B1063" s="15"/>
      <c r="C1063" s="15"/>
      <c r="D1063" s="15"/>
      <c r="E1063" s="15"/>
      <c r="F1063" s="15"/>
      <c r="G1063" s="15"/>
      <c r="H1063" s="15"/>
      <c r="I1063" s="15"/>
      <c r="J1063" s="15"/>
      <c r="K1063" s="15"/>
      <c r="L1063" s="15"/>
      <c r="M1063" s="96"/>
      <c r="N1063" s="15"/>
      <c r="O1063" s="15"/>
      <c r="P1063" s="15"/>
      <c r="Q1063" s="15"/>
      <c r="R1063" s="96"/>
      <c r="T1063" s="350"/>
      <c r="U1063" s="350"/>
      <c r="V1063" s="350"/>
    </row>
    <row r="1064">
      <c r="A1064" s="15"/>
      <c r="B1064" s="15"/>
      <c r="C1064" s="15"/>
      <c r="D1064" s="15"/>
      <c r="E1064" s="15"/>
      <c r="F1064" s="15"/>
      <c r="G1064" s="15"/>
      <c r="H1064" s="15"/>
      <c r="I1064" s="15"/>
      <c r="J1064" s="15"/>
      <c r="K1064" s="15"/>
      <c r="L1064" s="15"/>
      <c r="M1064" s="96"/>
      <c r="N1064" s="15"/>
      <c r="O1064" s="15"/>
      <c r="P1064" s="15"/>
      <c r="Q1064" s="15"/>
      <c r="R1064" s="96"/>
      <c r="T1064" s="350"/>
      <c r="U1064" s="350"/>
      <c r="V1064" s="350"/>
    </row>
    <row r="1065">
      <c r="A1065" s="15"/>
      <c r="B1065" s="15"/>
      <c r="C1065" s="15"/>
      <c r="D1065" s="15"/>
      <c r="E1065" s="15"/>
      <c r="F1065" s="15"/>
      <c r="G1065" s="15"/>
      <c r="H1065" s="15"/>
      <c r="I1065" s="15"/>
      <c r="J1065" s="15"/>
      <c r="K1065" s="15"/>
      <c r="L1065" s="15"/>
      <c r="M1065" s="96"/>
      <c r="N1065" s="15"/>
      <c r="O1065" s="15"/>
      <c r="P1065" s="15"/>
      <c r="Q1065" s="15"/>
      <c r="R1065" s="96"/>
      <c r="T1065" s="350"/>
      <c r="U1065" s="350"/>
      <c r="V1065" s="350"/>
    </row>
    <row r="1066">
      <c r="A1066" s="15"/>
      <c r="B1066" s="15"/>
      <c r="C1066" s="15"/>
      <c r="D1066" s="15"/>
      <c r="E1066" s="15"/>
      <c r="F1066" s="15"/>
      <c r="G1066" s="15"/>
      <c r="H1066" s="15"/>
      <c r="I1066" s="15"/>
      <c r="J1066" s="15"/>
      <c r="K1066" s="15"/>
      <c r="L1066" s="15"/>
      <c r="M1066" s="96"/>
      <c r="N1066" s="15"/>
      <c r="O1066" s="15"/>
      <c r="P1066" s="15"/>
      <c r="Q1066" s="15"/>
      <c r="R1066" s="96"/>
      <c r="T1066" s="350"/>
      <c r="U1066" s="350"/>
      <c r="V1066" s="350"/>
    </row>
    <row r="1067">
      <c r="A1067" s="15"/>
      <c r="B1067" s="15"/>
      <c r="C1067" s="15"/>
      <c r="D1067" s="15"/>
      <c r="E1067" s="15"/>
      <c r="F1067" s="15"/>
      <c r="G1067" s="15"/>
      <c r="H1067" s="15"/>
      <c r="I1067" s="15"/>
      <c r="J1067" s="15"/>
      <c r="K1067" s="15"/>
      <c r="L1067" s="15"/>
      <c r="M1067" s="96"/>
      <c r="N1067" s="15"/>
      <c r="O1067" s="15"/>
      <c r="P1067" s="15"/>
      <c r="Q1067" s="15"/>
      <c r="R1067" s="96"/>
      <c r="T1067" s="350"/>
      <c r="U1067" s="350"/>
      <c r="V1067" s="350"/>
    </row>
    <row r="1068">
      <c r="A1068" s="15"/>
      <c r="B1068" s="15"/>
      <c r="C1068" s="15"/>
      <c r="D1068" s="15"/>
      <c r="E1068" s="15"/>
      <c r="F1068" s="15"/>
      <c r="G1068" s="15"/>
      <c r="H1068" s="15"/>
      <c r="I1068" s="15"/>
      <c r="J1068" s="15"/>
      <c r="K1068" s="15"/>
      <c r="L1068" s="15"/>
      <c r="M1068" s="96"/>
      <c r="N1068" s="15"/>
      <c r="O1068" s="15"/>
      <c r="P1068" s="15"/>
      <c r="Q1068" s="15"/>
      <c r="R1068" s="96"/>
      <c r="T1068" s="350"/>
      <c r="U1068" s="350"/>
      <c r="V1068" s="350"/>
    </row>
    <row r="1069">
      <c r="A1069" s="15"/>
      <c r="B1069" s="15"/>
      <c r="C1069" s="15"/>
      <c r="D1069" s="15"/>
      <c r="E1069" s="15"/>
      <c r="F1069" s="15"/>
      <c r="G1069" s="15"/>
      <c r="H1069" s="15"/>
      <c r="I1069" s="15"/>
      <c r="J1069" s="15"/>
      <c r="K1069" s="15"/>
      <c r="L1069" s="15"/>
      <c r="M1069" s="96"/>
      <c r="N1069" s="15"/>
      <c r="O1069" s="15"/>
      <c r="P1069" s="15"/>
      <c r="Q1069" s="15"/>
      <c r="R1069" s="96"/>
      <c r="T1069" s="350"/>
      <c r="U1069" s="350"/>
      <c r="V1069" s="350"/>
    </row>
    <row r="1070">
      <c r="A1070" s="15"/>
      <c r="B1070" s="15"/>
      <c r="C1070" s="15"/>
      <c r="D1070" s="15"/>
      <c r="E1070" s="15"/>
      <c r="F1070" s="15"/>
      <c r="G1070" s="15"/>
      <c r="H1070" s="15"/>
      <c r="I1070" s="15"/>
      <c r="J1070" s="15"/>
      <c r="K1070" s="15"/>
      <c r="L1070" s="15"/>
      <c r="M1070" s="96"/>
      <c r="N1070" s="15"/>
      <c r="O1070" s="15"/>
      <c r="P1070" s="15"/>
      <c r="Q1070" s="15"/>
      <c r="R1070" s="96"/>
      <c r="T1070" s="350"/>
      <c r="U1070" s="350"/>
      <c r="V1070" s="350"/>
    </row>
    <row r="1071">
      <c r="A1071" s="15"/>
      <c r="B1071" s="15"/>
      <c r="C1071" s="15"/>
      <c r="D1071" s="15"/>
      <c r="E1071" s="15"/>
      <c r="F1071" s="15"/>
      <c r="G1071" s="15"/>
      <c r="H1071" s="15"/>
      <c r="I1071" s="15"/>
      <c r="J1071" s="15"/>
      <c r="K1071" s="15"/>
      <c r="L1071" s="15"/>
      <c r="M1071" s="96"/>
      <c r="N1071" s="15"/>
      <c r="O1071" s="15"/>
      <c r="P1071" s="15"/>
      <c r="Q1071" s="15"/>
      <c r="R1071" s="96"/>
      <c r="T1071" s="350"/>
      <c r="U1071" s="350"/>
      <c r="V1071" s="350"/>
    </row>
    <row r="1072">
      <c r="A1072" s="15"/>
      <c r="B1072" s="15"/>
      <c r="C1072" s="15"/>
      <c r="D1072" s="15"/>
      <c r="E1072" s="15"/>
      <c r="F1072" s="15"/>
      <c r="G1072" s="15"/>
      <c r="H1072" s="15"/>
      <c r="I1072" s="15"/>
      <c r="J1072" s="15"/>
      <c r="K1072" s="15"/>
      <c r="L1072" s="15"/>
      <c r="M1072" s="96"/>
      <c r="N1072" s="15"/>
      <c r="O1072" s="15"/>
      <c r="P1072" s="15"/>
      <c r="Q1072" s="15"/>
      <c r="R1072" s="96"/>
      <c r="T1072" s="350"/>
      <c r="U1072" s="350"/>
      <c r="V1072" s="350"/>
    </row>
    <row r="1073">
      <c r="A1073" s="15"/>
      <c r="B1073" s="15"/>
      <c r="C1073" s="15"/>
      <c r="D1073" s="15"/>
      <c r="E1073" s="15"/>
      <c r="F1073" s="15"/>
      <c r="G1073" s="15"/>
      <c r="H1073" s="15"/>
      <c r="I1073" s="15"/>
      <c r="J1073" s="15"/>
      <c r="K1073" s="15"/>
      <c r="L1073" s="15"/>
      <c r="M1073" s="96"/>
      <c r="N1073" s="15"/>
      <c r="O1073" s="15"/>
      <c r="P1073" s="15"/>
      <c r="Q1073" s="15"/>
      <c r="R1073" s="96"/>
      <c r="T1073" s="350"/>
      <c r="U1073" s="350"/>
      <c r="V1073" s="350"/>
    </row>
    <row r="1074">
      <c r="A1074" s="15"/>
      <c r="B1074" s="15"/>
      <c r="C1074" s="15"/>
      <c r="D1074" s="15"/>
      <c r="E1074" s="15"/>
      <c r="F1074" s="15"/>
      <c r="G1074" s="15"/>
      <c r="H1074" s="15"/>
      <c r="I1074" s="15"/>
      <c r="J1074" s="15"/>
      <c r="K1074" s="15"/>
      <c r="L1074" s="15"/>
      <c r="M1074" s="96"/>
      <c r="N1074" s="15"/>
      <c r="O1074" s="15"/>
      <c r="P1074" s="15"/>
      <c r="Q1074" s="15"/>
      <c r="R1074" s="96"/>
      <c r="T1074" s="350"/>
      <c r="U1074" s="350"/>
      <c r="V1074" s="350"/>
    </row>
    <row r="1075">
      <c r="A1075" s="15"/>
      <c r="B1075" s="15"/>
      <c r="C1075" s="15"/>
      <c r="D1075" s="15"/>
      <c r="E1075" s="15"/>
      <c r="F1075" s="15"/>
      <c r="G1075" s="15"/>
      <c r="H1075" s="15"/>
      <c r="I1075" s="15"/>
      <c r="J1075" s="15"/>
      <c r="K1075" s="15"/>
      <c r="L1075" s="15"/>
      <c r="M1075" s="96"/>
      <c r="N1075" s="15"/>
      <c r="O1075" s="15"/>
      <c r="P1075" s="15"/>
      <c r="Q1075" s="15"/>
      <c r="R1075" s="96"/>
      <c r="T1075" s="350"/>
      <c r="U1075" s="350"/>
      <c r="V1075" s="350"/>
    </row>
    <row r="1076">
      <c r="A1076" s="15"/>
      <c r="B1076" s="15"/>
      <c r="C1076" s="15"/>
      <c r="D1076" s="15"/>
      <c r="E1076" s="15"/>
      <c r="F1076" s="15"/>
      <c r="G1076" s="15"/>
      <c r="H1076" s="15"/>
      <c r="I1076" s="15"/>
      <c r="J1076" s="15"/>
      <c r="K1076" s="15"/>
      <c r="L1076" s="15"/>
      <c r="M1076" s="96"/>
      <c r="N1076" s="15"/>
      <c r="O1076" s="15"/>
      <c r="P1076" s="15"/>
      <c r="Q1076" s="15"/>
      <c r="R1076" s="96"/>
      <c r="T1076" s="350"/>
      <c r="U1076" s="350"/>
      <c r="V1076" s="350"/>
    </row>
    <row r="1077">
      <c r="A1077" s="15"/>
      <c r="B1077" s="15"/>
      <c r="C1077" s="15"/>
      <c r="D1077" s="15"/>
      <c r="E1077" s="15"/>
      <c r="F1077" s="15"/>
      <c r="G1077" s="15"/>
      <c r="H1077" s="15"/>
      <c r="I1077" s="15"/>
      <c r="J1077" s="15"/>
      <c r="K1077" s="15"/>
      <c r="L1077" s="15"/>
      <c r="M1077" s="96"/>
      <c r="N1077" s="15"/>
      <c r="O1077" s="15"/>
      <c r="P1077" s="15"/>
      <c r="Q1077" s="15"/>
      <c r="R1077" s="96"/>
      <c r="T1077" s="350"/>
      <c r="U1077" s="350"/>
      <c r="V1077" s="350"/>
    </row>
    <row r="1078">
      <c r="A1078" s="15"/>
      <c r="B1078" s="15"/>
      <c r="C1078" s="15"/>
      <c r="D1078" s="15"/>
      <c r="E1078" s="15"/>
      <c r="F1078" s="15"/>
      <c r="G1078" s="15"/>
      <c r="H1078" s="15"/>
      <c r="I1078" s="15"/>
      <c r="J1078" s="15"/>
      <c r="K1078" s="15"/>
      <c r="L1078" s="15"/>
      <c r="M1078" s="96"/>
      <c r="N1078" s="15"/>
      <c r="O1078" s="15"/>
      <c r="P1078" s="15"/>
      <c r="Q1078" s="15"/>
      <c r="R1078" s="96"/>
      <c r="T1078" s="350"/>
      <c r="U1078" s="350"/>
      <c r="V1078" s="350"/>
    </row>
    <row r="1079">
      <c r="A1079" s="15"/>
      <c r="B1079" s="15"/>
      <c r="C1079" s="15"/>
      <c r="D1079" s="15"/>
      <c r="E1079" s="15"/>
      <c r="F1079" s="15"/>
      <c r="G1079" s="15"/>
      <c r="H1079" s="15"/>
      <c r="I1079" s="15"/>
      <c r="J1079" s="15"/>
      <c r="K1079" s="15"/>
      <c r="L1079" s="15"/>
      <c r="M1079" s="96"/>
      <c r="N1079" s="15"/>
      <c r="O1079" s="15"/>
      <c r="P1079" s="15"/>
      <c r="Q1079" s="15"/>
      <c r="R1079" s="96"/>
      <c r="T1079" s="350"/>
      <c r="U1079" s="350"/>
      <c r="V1079" s="350"/>
    </row>
    <row r="1080">
      <c r="A1080" s="15"/>
      <c r="B1080" s="15"/>
      <c r="C1080" s="15"/>
      <c r="D1080" s="15"/>
      <c r="E1080" s="15"/>
      <c r="F1080" s="15"/>
      <c r="G1080" s="15"/>
      <c r="H1080" s="15"/>
      <c r="I1080" s="15"/>
      <c r="J1080" s="15"/>
      <c r="K1080" s="15"/>
      <c r="L1080" s="15"/>
      <c r="M1080" s="96"/>
      <c r="N1080" s="15"/>
      <c r="O1080" s="15"/>
      <c r="P1080" s="15"/>
      <c r="Q1080" s="15"/>
      <c r="R1080" s="96"/>
      <c r="T1080" s="350"/>
      <c r="U1080" s="350"/>
      <c r="V1080" s="350"/>
    </row>
    <row r="1081">
      <c r="A1081" s="15"/>
      <c r="B1081" s="15"/>
      <c r="C1081" s="15"/>
      <c r="D1081" s="15"/>
      <c r="E1081" s="15"/>
      <c r="F1081" s="15"/>
      <c r="G1081" s="15"/>
      <c r="H1081" s="15"/>
      <c r="I1081" s="15"/>
      <c r="J1081" s="15"/>
      <c r="K1081" s="15"/>
      <c r="L1081" s="15"/>
      <c r="M1081" s="96"/>
      <c r="N1081" s="15"/>
      <c r="O1081" s="15"/>
      <c r="P1081" s="15"/>
      <c r="Q1081" s="15"/>
      <c r="R1081" s="96"/>
      <c r="T1081" s="350"/>
      <c r="U1081" s="350"/>
      <c r="V1081" s="350"/>
    </row>
    <row r="1082">
      <c r="A1082" s="15"/>
      <c r="B1082" s="15"/>
      <c r="C1082" s="15"/>
      <c r="D1082" s="15"/>
      <c r="E1082" s="15"/>
      <c r="F1082" s="15"/>
      <c r="G1082" s="15"/>
      <c r="H1082" s="15"/>
      <c r="I1082" s="15"/>
      <c r="J1082" s="15"/>
      <c r="K1082" s="15"/>
      <c r="L1082" s="15"/>
      <c r="M1082" s="96"/>
      <c r="N1082" s="15"/>
      <c r="O1082" s="15"/>
      <c r="P1082" s="15"/>
      <c r="Q1082" s="15"/>
      <c r="R1082" s="96"/>
      <c r="T1082" s="350"/>
      <c r="U1082" s="350"/>
      <c r="V1082" s="350"/>
    </row>
    <row r="1083">
      <c r="A1083" s="15"/>
      <c r="B1083" s="15"/>
      <c r="C1083" s="15"/>
      <c r="D1083" s="15"/>
      <c r="E1083" s="15"/>
      <c r="F1083" s="15"/>
      <c r="G1083" s="15"/>
      <c r="H1083" s="15"/>
      <c r="I1083" s="15"/>
      <c r="J1083" s="15"/>
      <c r="K1083" s="15"/>
      <c r="L1083" s="15"/>
      <c r="M1083" s="96"/>
      <c r="N1083" s="15"/>
      <c r="O1083" s="15"/>
      <c r="P1083" s="15"/>
      <c r="Q1083" s="15"/>
      <c r="R1083" s="96"/>
      <c r="T1083" s="350"/>
      <c r="U1083" s="350"/>
      <c r="V1083" s="350"/>
    </row>
    <row r="1084">
      <c r="A1084" s="15"/>
      <c r="B1084" s="15"/>
      <c r="C1084" s="15"/>
      <c r="D1084" s="15"/>
      <c r="E1084" s="15"/>
      <c r="F1084" s="15"/>
      <c r="G1084" s="15"/>
      <c r="H1084" s="15"/>
      <c r="I1084" s="15"/>
      <c r="J1084" s="15"/>
      <c r="K1084" s="15"/>
      <c r="L1084" s="15"/>
      <c r="M1084" s="96"/>
      <c r="N1084" s="15"/>
      <c r="O1084" s="15"/>
      <c r="P1084" s="15"/>
      <c r="Q1084" s="15"/>
      <c r="R1084" s="96"/>
      <c r="T1084" s="350"/>
      <c r="U1084" s="350"/>
      <c r="V1084" s="350"/>
    </row>
    <row r="1085">
      <c r="A1085" s="15"/>
      <c r="B1085" s="15"/>
      <c r="C1085" s="15"/>
      <c r="D1085" s="15"/>
      <c r="E1085" s="15"/>
      <c r="F1085" s="15"/>
      <c r="G1085" s="15"/>
      <c r="H1085" s="15"/>
      <c r="I1085" s="15"/>
      <c r="J1085" s="15"/>
      <c r="K1085" s="15"/>
      <c r="L1085" s="15"/>
      <c r="M1085" s="96"/>
      <c r="N1085" s="15"/>
      <c r="O1085" s="15"/>
      <c r="P1085" s="15"/>
      <c r="Q1085" s="15"/>
      <c r="R1085" s="96"/>
      <c r="T1085" s="350"/>
      <c r="U1085" s="350"/>
      <c r="V1085" s="350"/>
    </row>
    <row r="1086">
      <c r="A1086" s="15"/>
      <c r="B1086" s="15"/>
      <c r="C1086" s="15"/>
      <c r="D1086" s="15"/>
      <c r="E1086" s="15"/>
      <c r="F1086" s="15"/>
      <c r="G1086" s="15"/>
      <c r="H1086" s="15"/>
      <c r="I1086" s="15"/>
      <c r="J1086" s="15"/>
      <c r="K1086" s="15"/>
      <c r="L1086" s="15"/>
      <c r="M1086" s="96"/>
      <c r="N1086" s="15"/>
      <c r="O1086" s="15"/>
      <c r="P1086" s="15"/>
      <c r="Q1086" s="15"/>
      <c r="R1086" s="96"/>
      <c r="T1086" s="350"/>
      <c r="U1086" s="350"/>
      <c r="V1086" s="350"/>
    </row>
    <row r="1087">
      <c r="A1087" s="15"/>
      <c r="B1087" s="15"/>
      <c r="C1087" s="15"/>
      <c r="D1087" s="15"/>
      <c r="E1087" s="15"/>
      <c r="F1087" s="15"/>
      <c r="G1087" s="15"/>
      <c r="H1087" s="15"/>
      <c r="I1087" s="15"/>
      <c r="J1087" s="15"/>
      <c r="K1087" s="15"/>
      <c r="L1087" s="15"/>
      <c r="M1087" s="96"/>
      <c r="N1087" s="15"/>
      <c r="O1087" s="15"/>
      <c r="P1087" s="15"/>
      <c r="Q1087" s="15"/>
      <c r="R1087" s="96"/>
      <c r="T1087" s="350"/>
      <c r="U1087" s="350"/>
      <c r="V1087" s="350"/>
    </row>
    <row r="1088">
      <c r="A1088" s="15"/>
      <c r="B1088" s="15"/>
      <c r="C1088" s="15"/>
      <c r="D1088" s="15"/>
      <c r="E1088" s="15"/>
      <c r="F1088" s="15"/>
      <c r="G1088" s="15"/>
      <c r="H1088" s="15"/>
      <c r="I1088" s="15"/>
      <c r="J1088" s="15"/>
      <c r="K1088" s="15"/>
      <c r="L1088" s="15"/>
      <c r="M1088" s="96"/>
      <c r="N1088" s="15"/>
      <c r="O1088" s="15"/>
      <c r="P1088" s="15"/>
      <c r="Q1088" s="15"/>
      <c r="R1088" s="96"/>
      <c r="T1088" s="350"/>
      <c r="U1088" s="350"/>
      <c r="V1088" s="350"/>
    </row>
    <row r="1089">
      <c r="A1089" s="15"/>
      <c r="B1089" s="15"/>
      <c r="C1089" s="15"/>
      <c r="D1089" s="15"/>
      <c r="E1089" s="15"/>
      <c r="F1089" s="15"/>
      <c r="G1089" s="15"/>
      <c r="H1089" s="15"/>
      <c r="I1089" s="15"/>
      <c r="J1089" s="15"/>
      <c r="K1089" s="15"/>
      <c r="L1089" s="15"/>
      <c r="M1089" s="96"/>
      <c r="N1089" s="15"/>
      <c r="O1089" s="15"/>
      <c r="P1089" s="15"/>
      <c r="Q1089" s="15"/>
      <c r="R1089" s="96"/>
      <c r="T1089" s="350"/>
      <c r="U1089" s="350"/>
      <c r="V1089" s="350"/>
    </row>
    <row r="1090">
      <c r="A1090" s="15"/>
      <c r="B1090" s="15"/>
      <c r="C1090" s="15"/>
      <c r="D1090" s="15"/>
      <c r="E1090" s="15"/>
      <c r="F1090" s="15"/>
      <c r="G1090" s="15"/>
      <c r="H1090" s="15"/>
      <c r="I1090" s="15"/>
      <c r="J1090" s="15"/>
      <c r="K1090" s="15"/>
      <c r="L1090" s="15"/>
      <c r="M1090" s="96"/>
      <c r="N1090" s="15"/>
      <c r="O1090" s="15"/>
      <c r="P1090" s="15"/>
      <c r="Q1090" s="15"/>
      <c r="R1090" s="96"/>
      <c r="T1090" s="350"/>
      <c r="U1090" s="350"/>
      <c r="V1090" s="350"/>
    </row>
    <row r="1091">
      <c r="A1091" s="15"/>
      <c r="B1091" s="15"/>
      <c r="C1091" s="15"/>
      <c r="D1091" s="15"/>
      <c r="E1091" s="15"/>
      <c r="F1091" s="15"/>
      <c r="G1091" s="15"/>
      <c r="H1091" s="15"/>
      <c r="I1091" s="15"/>
      <c r="J1091" s="15"/>
      <c r="K1091" s="15"/>
      <c r="L1091" s="15"/>
      <c r="M1091" s="96"/>
      <c r="N1091" s="15"/>
      <c r="O1091" s="15"/>
      <c r="P1091" s="15"/>
      <c r="Q1091" s="15"/>
      <c r="R1091" s="96"/>
      <c r="T1091" s="350"/>
      <c r="U1091" s="350"/>
      <c r="V1091" s="350"/>
    </row>
    <row r="1092">
      <c r="A1092" s="15"/>
      <c r="B1092" s="15"/>
      <c r="C1092" s="15"/>
      <c r="D1092" s="15"/>
      <c r="E1092" s="15"/>
      <c r="F1092" s="15"/>
      <c r="G1092" s="15"/>
      <c r="H1092" s="15"/>
      <c r="I1092" s="15"/>
      <c r="J1092" s="15"/>
      <c r="K1092" s="15"/>
      <c r="L1092" s="15"/>
      <c r="M1092" s="96"/>
      <c r="N1092" s="15"/>
      <c r="O1092" s="15"/>
      <c r="P1092" s="15"/>
      <c r="Q1092" s="15"/>
      <c r="R1092" s="96"/>
      <c r="T1092" s="350"/>
      <c r="U1092" s="350"/>
      <c r="V1092" s="350"/>
    </row>
    <row r="1093">
      <c r="A1093" s="15"/>
      <c r="B1093" s="15"/>
      <c r="C1093" s="15"/>
      <c r="D1093" s="15"/>
      <c r="E1093" s="15"/>
      <c r="F1093" s="15"/>
      <c r="G1093" s="15"/>
      <c r="H1093" s="15"/>
      <c r="I1093" s="15"/>
      <c r="J1093" s="15"/>
      <c r="K1093" s="15"/>
      <c r="L1093" s="15"/>
      <c r="M1093" s="96"/>
      <c r="N1093" s="15"/>
      <c r="O1093" s="15"/>
      <c r="P1093" s="15"/>
      <c r="Q1093" s="15"/>
      <c r="R1093" s="96"/>
      <c r="T1093" s="350"/>
      <c r="U1093" s="350"/>
      <c r="V1093" s="350"/>
    </row>
    <row r="1094">
      <c r="A1094" s="15"/>
      <c r="B1094" s="15"/>
      <c r="C1094" s="15"/>
      <c r="D1094" s="15"/>
      <c r="E1094" s="15"/>
      <c r="F1094" s="15"/>
      <c r="G1094" s="15"/>
      <c r="H1094" s="15"/>
      <c r="I1094" s="15"/>
      <c r="J1094" s="15"/>
      <c r="K1094" s="15"/>
      <c r="L1094" s="15"/>
      <c r="M1094" s="96"/>
      <c r="N1094" s="15"/>
      <c r="O1094" s="15"/>
      <c r="P1094" s="15"/>
      <c r="Q1094" s="15"/>
      <c r="R1094" s="96"/>
      <c r="T1094" s="350"/>
      <c r="U1094" s="350"/>
      <c r="V1094" s="350"/>
    </row>
    <row r="1095">
      <c r="A1095" s="15"/>
      <c r="B1095" s="15"/>
      <c r="C1095" s="15"/>
      <c r="D1095" s="15"/>
      <c r="E1095" s="15"/>
      <c r="F1095" s="15"/>
      <c r="G1095" s="15"/>
      <c r="H1095" s="15"/>
      <c r="I1095" s="15"/>
      <c r="J1095" s="15"/>
      <c r="K1095" s="15"/>
      <c r="L1095" s="15"/>
      <c r="M1095" s="96"/>
      <c r="N1095" s="15"/>
      <c r="O1095" s="15"/>
      <c r="P1095" s="15"/>
      <c r="Q1095" s="15"/>
      <c r="R1095" s="96"/>
      <c r="T1095" s="350"/>
      <c r="U1095" s="350"/>
      <c r="V1095" s="350"/>
    </row>
    <row r="1096">
      <c r="A1096" s="15"/>
      <c r="B1096" s="15"/>
      <c r="C1096" s="15"/>
      <c r="D1096" s="15"/>
      <c r="E1096" s="15"/>
      <c r="F1096" s="15"/>
      <c r="G1096" s="15"/>
      <c r="H1096" s="15"/>
      <c r="I1096" s="15"/>
      <c r="J1096" s="15"/>
      <c r="K1096" s="15"/>
      <c r="L1096" s="15"/>
      <c r="M1096" s="96"/>
      <c r="N1096" s="15"/>
      <c r="O1096" s="15"/>
      <c r="P1096" s="15"/>
      <c r="Q1096" s="15"/>
      <c r="R1096" s="96"/>
      <c r="T1096" s="350"/>
      <c r="U1096" s="350"/>
      <c r="V1096" s="350"/>
    </row>
    <row r="1097">
      <c r="A1097" s="15"/>
      <c r="B1097" s="15"/>
      <c r="C1097" s="15"/>
      <c r="D1097" s="15"/>
      <c r="E1097" s="15"/>
      <c r="F1097" s="15"/>
      <c r="G1097" s="15"/>
      <c r="H1097" s="15"/>
      <c r="I1097" s="15"/>
      <c r="J1097" s="15"/>
      <c r="K1097" s="15"/>
      <c r="L1097" s="15"/>
      <c r="M1097" s="96"/>
      <c r="N1097" s="15"/>
      <c r="O1097" s="15"/>
      <c r="P1097" s="15"/>
      <c r="Q1097" s="15"/>
      <c r="R1097" s="96"/>
      <c r="T1097" s="350"/>
      <c r="U1097" s="350"/>
      <c r="V1097" s="350"/>
    </row>
    <row r="1098">
      <c r="A1098" s="15"/>
      <c r="B1098" s="15"/>
      <c r="C1098" s="15"/>
      <c r="D1098" s="15"/>
      <c r="E1098" s="15"/>
      <c r="F1098" s="15"/>
      <c r="G1098" s="15"/>
      <c r="H1098" s="15"/>
      <c r="I1098" s="15"/>
      <c r="J1098" s="15"/>
      <c r="K1098" s="15"/>
      <c r="L1098" s="15"/>
      <c r="M1098" s="96"/>
      <c r="N1098" s="15"/>
      <c r="O1098" s="15"/>
      <c r="P1098" s="15"/>
      <c r="Q1098" s="15"/>
      <c r="R1098" s="96"/>
      <c r="T1098" s="350"/>
      <c r="U1098" s="350"/>
      <c r="V1098" s="350"/>
    </row>
    <row r="1099">
      <c r="A1099" s="15"/>
      <c r="B1099" s="15"/>
      <c r="C1099" s="15"/>
      <c r="D1099" s="15"/>
      <c r="E1099" s="15"/>
      <c r="F1099" s="15"/>
      <c r="G1099" s="15"/>
      <c r="H1099" s="15"/>
      <c r="I1099" s="15"/>
      <c r="J1099" s="15"/>
      <c r="K1099" s="15"/>
      <c r="L1099" s="15"/>
      <c r="M1099" s="96"/>
      <c r="N1099" s="15"/>
      <c r="O1099" s="15"/>
      <c r="P1099" s="15"/>
      <c r="Q1099" s="15"/>
      <c r="R1099" s="96"/>
      <c r="T1099" s="350"/>
      <c r="U1099" s="350"/>
      <c r="V1099" s="350"/>
    </row>
    <row r="1100">
      <c r="A1100" s="15"/>
      <c r="B1100" s="15"/>
      <c r="C1100" s="15"/>
      <c r="D1100" s="15"/>
      <c r="E1100" s="15"/>
      <c r="F1100" s="15"/>
      <c r="G1100" s="15"/>
      <c r="H1100" s="15"/>
      <c r="I1100" s="15"/>
      <c r="J1100" s="15"/>
      <c r="K1100" s="15"/>
      <c r="L1100" s="15"/>
      <c r="M1100" s="96"/>
      <c r="N1100" s="15"/>
      <c r="O1100" s="15"/>
      <c r="P1100" s="15"/>
      <c r="Q1100" s="15"/>
      <c r="R1100" s="96"/>
      <c r="T1100" s="350"/>
      <c r="U1100" s="350"/>
      <c r="V1100" s="350"/>
    </row>
    <row r="1101">
      <c r="A1101" s="15"/>
      <c r="B1101" s="15"/>
      <c r="C1101" s="15"/>
      <c r="D1101" s="15"/>
      <c r="E1101" s="15"/>
      <c r="F1101" s="15"/>
      <c r="G1101" s="15"/>
      <c r="H1101" s="15"/>
      <c r="I1101" s="15"/>
      <c r="J1101" s="15"/>
      <c r="K1101" s="15"/>
      <c r="L1101" s="15"/>
      <c r="M1101" s="96"/>
      <c r="N1101" s="15"/>
      <c r="O1101" s="15"/>
      <c r="P1101" s="15"/>
      <c r="Q1101" s="15"/>
      <c r="R1101" s="96"/>
      <c r="T1101" s="350"/>
      <c r="U1101" s="350"/>
      <c r="V1101" s="350"/>
    </row>
    <row r="1102">
      <c r="A1102" s="15"/>
      <c r="B1102" s="15"/>
      <c r="C1102" s="15"/>
      <c r="D1102" s="15"/>
      <c r="E1102" s="15"/>
      <c r="F1102" s="15"/>
      <c r="G1102" s="15"/>
      <c r="H1102" s="15"/>
      <c r="I1102" s="15"/>
      <c r="J1102" s="15"/>
      <c r="K1102" s="15"/>
      <c r="L1102" s="15"/>
      <c r="M1102" s="96"/>
      <c r="N1102" s="15"/>
      <c r="O1102" s="15"/>
      <c r="P1102" s="15"/>
      <c r="Q1102" s="15"/>
      <c r="R1102" s="96"/>
      <c r="T1102" s="350"/>
      <c r="U1102" s="350"/>
      <c r="V1102" s="350"/>
    </row>
    <row r="1103">
      <c r="A1103" s="15"/>
      <c r="B1103" s="15"/>
      <c r="C1103" s="15"/>
      <c r="D1103" s="15"/>
      <c r="E1103" s="15"/>
      <c r="F1103" s="15"/>
      <c r="G1103" s="15"/>
      <c r="H1103" s="15"/>
      <c r="I1103" s="15"/>
      <c r="J1103" s="15"/>
      <c r="K1103" s="15"/>
      <c r="L1103" s="15"/>
      <c r="M1103" s="96"/>
      <c r="N1103" s="15"/>
      <c r="O1103" s="15"/>
      <c r="P1103" s="15"/>
      <c r="Q1103" s="15"/>
      <c r="R1103" s="96"/>
      <c r="T1103" s="350"/>
      <c r="U1103" s="350"/>
      <c r="V1103" s="350"/>
    </row>
    <row r="1104">
      <c r="A1104" s="15"/>
      <c r="B1104" s="15"/>
      <c r="C1104" s="15"/>
      <c r="D1104" s="15"/>
      <c r="E1104" s="15"/>
      <c r="F1104" s="15"/>
      <c r="G1104" s="15"/>
      <c r="H1104" s="15"/>
      <c r="I1104" s="15"/>
      <c r="J1104" s="15"/>
      <c r="K1104" s="15"/>
      <c r="L1104" s="15"/>
      <c r="M1104" s="96"/>
      <c r="N1104" s="15"/>
      <c r="O1104" s="15"/>
      <c r="P1104" s="15"/>
      <c r="Q1104" s="15"/>
      <c r="R1104" s="96"/>
      <c r="T1104" s="350"/>
      <c r="U1104" s="350"/>
      <c r="V1104" s="350"/>
    </row>
    <row r="1105">
      <c r="A1105" s="15"/>
      <c r="B1105" s="15"/>
      <c r="C1105" s="15"/>
      <c r="D1105" s="15"/>
      <c r="E1105" s="15"/>
      <c r="F1105" s="15"/>
      <c r="G1105" s="15"/>
      <c r="H1105" s="15"/>
      <c r="I1105" s="15"/>
      <c r="J1105" s="15"/>
      <c r="K1105" s="15"/>
      <c r="L1105" s="15"/>
      <c r="M1105" s="96"/>
      <c r="N1105" s="15"/>
      <c r="O1105" s="15"/>
      <c r="P1105" s="15"/>
      <c r="Q1105" s="15"/>
      <c r="R1105" s="96"/>
      <c r="T1105" s="350"/>
      <c r="U1105" s="350"/>
      <c r="V1105" s="350"/>
    </row>
    <row r="1106">
      <c r="A1106" s="15"/>
      <c r="B1106" s="15"/>
      <c r="C1106" s="15"/>
      <c r="D1106" s="15"/>
      <c r="E1106" s="15"/>
      <c r="F1106" s="15"/>
      <c r="G1106" s="15"/>
      <c r="H1106" s="15"/>
      <c r="I1106" s="15"/>
      <c r="J1106" s="15"/>
      <c r="K1106" s="15"/>
      <c r="L1106" s="15"/>
      <c r="M1106" s="96"/>
      <c r="N1106" s="15"/>
      <c r="O1106" s="15"/>
      <c r="P1106" s="15"/>
      <c r="Q1106" s="15"/>
      <c r="R1106" s="96"/>
      <c r="T1106" s="350"/>
      <c r="U1106" s="350"/>
      <c r="V1106" s="350"/>
    </row>
    <row r="1107">
      <c r="A1107" s="15"/>
      <c r="B1107" s="15"/>
      <c r="C1107" s="15"/>
      <c r="D1107" s="15"/>
      <c r="E1107" s="15"/>
      <c r="F1107" s="15"/>
      <c r="G1107" s="15"/>
      <c r="H1107" s="15"/>
      <c r="I1107" s="15"/>
      <c r="J1107" s="15"/>
      <c r="K1107" s="15"/>
      <c r="L1107" s="15"/>
      <c r="M1107" s="96"/>
      <c r="N1107" s="15"/>
      <c r="O1107" s="15"/>
      <c r="P1107" s="15"/>
      <c r="Q1107" s="15"/>
      <c r="R1107" s="96"/>
      <c r="T1107" s="350"/>
      <c r="U1107" s="350"/>
      <c r="V1107" s="350"/>
    </row>
    <row r="1108">
      <c r="A1108" s="15"/>
      <c r="B1108" s="15"/>
      <c r="C1108" s="15"/>
      <c r="D1108" s="15"/>
      <c r="E1108" s="15"/>
      <c r="F1108" s="15"/>
      <c r="G1108" s="15"/>
      <c r="H1108" s="15"/>
      <c r="I1108" s="15"/>
      <c r="J1108" s="15"/>
      <c r="K1108" s="15"/>
      <c r="L1108" s="15"/>
      <c r="M1108" s="96"/>
      <c r="N1108" s="15"/>
      <c r="O1108" s="15"/>
      <c r="P1108" s="15"/>
      <c r="Q1108" s="15"/>
      <c r="R1108" s="96"/>
      <c r="T1108" s="350"/>
      <c r="U1108" s="350"/>
      <c r="V1108" s="350"/>
    </row>
    <row r="1109">
      <c r="A1109" s="15"/>
      <c r="B1109" s="15"/>
      <c r="C1109" s="15"/>
      <c r="D1109" s="15"/>
      <c r="E1109" s="15"/>
      <c r="F1109" s="15"/>
      <c r="G1109" s="15"/>
      <c r="H1109" s="15"/>
      <c r="I1109" s="15"/>
      <c r="J1109" s="15"/>
      <c r="K1109" s="15"/>
      <c r="L1109" s="15"/>
      <c r="M1109" s="96"/>
      <c r="N1109" s="15"/>
      <c r="O1109" s="15"/>
      <c r="P1109" s="15"/>
      <c r="Q1109" s="15"/>
      <c r="R1109" s="96"/>
      <c r="T1109" s="350"/>
      <c r="U1109" s="350"/>
      <c r="V1109" s="350"/>
    </row>
    <row r="1110">
      <c r="A1110" s="15"/>
      <c r="B1110" s="15"/>
      <c r="C1110" s="15"/>
      <c r="D1110" s="15"/>
      <c r="E1110" s="15"/>
      <c r="F1110" s="15"/>
      <c r="G1110" s="15"/>
      <c r="H1110" s="15"/>
      <c r="I1110" s="15"/>
      <c r="J1110" s="15"/>
      <c r="K1110" s="15"/>
      <c r="L1110" s="15"/>
      <c r="M1110" s="96"/>
      <c r="N1110" s="15"/>
      <c r="O1110" s="15"/>
      <c r="P1110" s="15"/>
      <c r="Q1110" s="15"/>
      <c r="R1110" s="96"/>
      <c r="T1110" s="350"/>
      <c r="U1110" s="350"/>
      <c r="V1110" s="350"/>
    </row>
  </sheetData>
  <autoFilter ref="$A$2:$R$123"/>
  <mergeCells count="5">
    <mergeCell ref="M1:P1"/>
    <mergeCell ref="H122:L122"/>
    <mergeCell ref="L123:M123"/>
    <mergeCell ref="D149:F149"/>
    <mergeCell ref="D166:E166"/>
  </mergeCells>
  <conditionalFormatting sqref="S1:S121 S123:S1110">
    <cfRule type="cellIs" dxfId="0" priority="1" operator="greaterThan">
      <formula>0</formula>
    </cfRule>
  </conditionalFormatting>
  <dataValidations>
    <dataValidation type="list" allowBlank="1" showErrorMessage="1" sqref="Q3:Q121">
      <formula1>"MARI - NICOLE,DANA -NICOLE,NICOLE,SANTY - NICOLE,MARI - DANA- NICK,MARI - SANTY - NICK,TODOS"</formula1>
    </dataValidation>
    <dataValidation type="list" allowBlank="1" showErrorMessage="1" sqref="K3:K34 J35:L35 K36:K121">
      <formula1>LISTA!$B$2:$B$41</formula1>
    </dataValidation>
    <dataValidation type="list" allowBlank="1" showErrorMessage="1" sqref="L3:L34 L36:L121">
      <formula1>LISTA!$A$2:$A$10</formula1>
    </dataValidation>
    <dataValidation type="list" allowBlank="1" showErrorMessage="1" sqref="P3:P121">
      <formula1>LISTA!$C$8:$C$14</formula1>
    </dataValidation>
    <dataValidation type="custom" allowBlank="1" showDropDown="1" sqref="C130:E130 C131">
      <formula1>OR(NOT(ISERROR(DATEVALUE(C130))), AND(ISNUMBER(C130), LEFT(CELL("format", C130))="D"))</formula1>
    </dataValidation>
    <dataValidation type="custom" allowBlank="1" showDropDown="1" showErrorMessage="1" sqref="B3:C17 B18 B19:C121">
      <formula1>OR(NOT(ISERROR(DATEVALUE(B3))), AND(ISNUMBER(B3), LEFT(CELL("format", B3))="D"))</formula1>
    </dataValidation>
  </dataValidations>
  <hyperlinks>
    <hyperlink r:id="rId1" ref="J21"/>
    <hyperlink r:id="rId2" ref="J40"/>
    <hyperlink r:id="rId3" ref="J42"/>
    <hyperlink r:id="rId4" ref="J45"/>
    <hyperlink r:id="rId5" ref="J46"/>
    <hyperlink r:id="rId6" ref="J48"/>
    <hyperlink r:id="rId7" ref="J49"/>
    <hyperlink r:id="rId8" ref="J68"/>
  </hyperlinks>
  <drawing r:id="rId9"/>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2" width="14.38"/>
    <col customWidth="1" min="3" max="3" width="18.63"/>
    <col customWidth="1" min="4" max="4" width="19.5"/>
    <col customWidth="1" min="5" max="5" width="15.5"/>
    <col customWidth="1" min="6" max="6" width="14.75"/>
    <col customWidth="1" min="7" max="7" width="28.13"/>
    <col customWidth="1" min="8" max="8" width="26.75"/>
    <col customWidth="1" min="9" max="9" width="19.75"/>
    <col customWidth="1" min="10" max="11" width="21.25"/>
    <col customWidth="1" min="12" max="13" width="15.63"/>
    <col customWidth="1" min="16" max="16" width="24.38"/>
    <col customWidth="1" min="17" max="17" width="27.25"/>
    <col customWidth="1" min="18" max="18" width="15.63"/>
    <col customWidth="1" min="19" max="19" width="54.25"/>
    <col customWidth="1" min="20" max="20" width="36.38"/>
  </cols>
  <sheetData>
    <row r="1">
      <c r="A1" s="1"/>
      <c r="B1" s="3"/>
      <c r="C1" s="3"/>
      <c r="D1" s="3"/>
      <c r="E1" s="3"/>
      <c r="F1" s="4"/>
      <c r="G1" s="4"/>
      <c r="H1" s="4"/>
      <c r="I1" s="4"/>
      <c r="J1" s="4"/>
      <c r="K1" s="422"/>
      <c r="L1" s="4"/>
      <c r="M1" s="4"/>
      <c r="N1" s="5" t="s">
        <v>0</v>
      </c>
      <c r="O1" s="6"/>
      <c r="P1" s="6"/>
      <c r="Q1" s="7"/>
      <c r="R1" s="8"/>
      <c r="S1" s="8"/>
    </row>
    <row r="2">
      <c r="A2" s="3" t="s">
        <v>1</v>
      </c>
      <c r="B2" s="3" t="s">
        <v>2</v>
      </c>
      <c r="C2" s="3" t="s">
        <v>3</v>
      </c>
      <c r="D2" s="3" t="s">
        <v>4</v>
      </c>
      <c r="E2" s="3" t="s">
        <v>5</v>
      </c>
      <c r="F2" s="4" t="s">
        <v>6</v>
      </c>
      <c r="G2" s="4" t="s">
        <v>7</v>
      </c>
      <c r="H2" s="9" t="s">
        <v>8</v>
      </c>
      <c r="I2" s="9" t="s">
        <v>9</v>
      </c>
      <c r="J2" s="9" t="s">
        <v>10</v>
      </c>
      <c r="K2" s="423" t="s">
        <v>2097</v>
      </c>
      <c r="L2" s="9" t="s">
        <v>11</v>
      </c>
      <c r="M2" s="9" t="s">
        <v>12</v>
      </c>
      <c r="N2" s="10" t="s">
        <v>13</v>
      </c>
      <c r="O2" s="10" t="s">
        <v>14</v>
      </c>
      <c r="P2" s="10" t="s">
        <v>15</v>
      </c>
      <c r="Q2" s="10" t="s">
        <v>16</v>
      </c>
      <c r="R2" s="11" t="s">
        <v>17</v>
      </c>
      <c r="S2" s="11" t="s">
        <v>18</v>
      </c>
      <c r="T2" s="124"/>
      <c r="U2" s="124"/>
      <c r="V2" s="124"/>
      <c r="W2" s="424"/>
    </row>
    <row r="3">
      <c r="A3" s="333">
        <v>1.0</v>
      </c>
      <c r="B3" s="334">
        <v>45292.0</v>
      </c>
      <c r="C3" s="334">
        <v>45292.0</v>
      </c>
      <c r="D3" s="333">
        <v>3.81401100124583E14</v>
      </c>
      <c r="E3" s="333">
        <v>3652.0</v>
      </c>
      <c r="F3" s="336">
        <v>8955585.0</v>
      </c>
      <c r="G3" s="336" t="s">
        <v>2098</v>
      </c>
      <c r="H3" s="336" t="s">
        <v>2098</v>
      </c>
      <c r="I3" s="333">
        <v>7.6606959E7</v>
      </c>
      <c r="J3" s="342"/>
      <c r="K3" s="425"/>
      <c r="L3" s="333" t="s">
        <v>418</v>
      </c>
      <c r="M3" s="333"/>
      <c r="N3" s="333">
        <v>250.0</v>
      </c>
      <c r="O3" s="333">
        <f t="shared" ref="O3:O8" si="1">N3</f>
        <v>250</v>
      </c>
      <c r="P3" s="387"/>
      <c r="Q3" s="333" t="s">
        <v>854</v>
      </c>
      <c r="R3" s="340" t="s">
        <v>1885</v>
      </c>
      <c r="S3" s="333" t="s">
        <v>2099</v>
      </c>
      <c r="T3" s="426">
        <f t="shared" ref="T3:T4" si="2">(N3*5%)/2</f>
        <v>6.25</v>
      </c>
      <c r="U3" s="427"/>
      <c r="V3" s="427"/>
      <c r="W3" s="426">
        <v>6.25</v>
      </c>
      <c r="X3" s="341"/>
      <c r="Y3" s="341"/>
      <c r="Z3" s="341"/>
      <c r="AA3" s="341"/>
      <c r="AB3" s="341"/>
      <c r="AC3" s="341"/>
      <c r="AD3" s="341"/>
      <c r="AE3" s="341"/>
      <c r="AF3" s="341"/>
    </row>
    <row r="4">
      <c r="A4" s="333">
        <v>2.0</v>
      </c>
      <c r="B4" s="334">
        <v>45292.0</v>
      </c>
      <c r="C4" s="334">
        <v>45292.0</v>
      </c>
      <c r="D4" s="333">
        <v>3.81401100124583E14</v>
      </c>
      <c r="E4" s="333">
        <v>3653.0</v>
      </c>
      <c r="F4" s="428">
        <v>6490831.0</v>
      </c>
      <c r="G4" s="429" t="s">
        <v>2081</v>
      </c>
      <c r="H4" s="429" t="s">
        <v>2082</v>
      </c>
      <c r="I4" s="333">
        <v>7.3769078E7</v>
      </c>
      <c r="J4" s="333"/>
      <c r="K4" s="430"/>
      <c r="L4" s="333" t="s">
        <v>1127</v>
      </c>
      <c r="M4" s="333"/>
      <c r="N4" s="333">
        <v>1010.0</v>
      </c>
      <c r="O4" s="333">
        <f t="shared" si="1"/>
        <v>1010</v>
      </c>
      <c r="P4" s="431" t="s">
        <v>1628</v>
      </c>
      <c r="Q4" s="333" t="s">
        <v>854</v>
      </c>
      <c r="R4" s="340" t="s">
        <v>1885</v>
      </c>
      <c r="S4" s="333"/>
      <c r="T4" s="426">
        <f t="shared" si="2"/>
        <v>25.25</v>
      </c>
      <c r="U4" s="427"/>
      <c r="V4" s="427"/>
      <c r="W4" s="426">
        <v>25.25</v>
      </c>
      <c r="X4" s="341"/>
      <c r="Y4" s="341"/>
      <c r="Z4" s="341"/>
      <c r="AA4" s="341"/>
      <c r="AB4" s="341"/>
      <c r="AC4" s="341"/>
      <c r="AD4" s="341"/>
      <c r="AE4" s="341"/>
      <c r="AF4" s="341"/>
    </row>
    <row r="5">
      <c r="A5" s="29">
        <v>3.0</v>
      </c>
      <c r="B5" s="174">
        <v>45291.0</v>
      </c>
      <c r="C5" s="174">
        <v>45292.0</v>
      </c>
      <c r="D5" s="29">
        <v>3.81401100124583E14</v>
      </c>
      <c r="E5" s="29">
        <v>3654.0</v>
      </c>
      <c r="F5" s="184">
        <v>0.0</v>
      </c>
      <c r="G5" s="184" t="s">
        <v>2100</v>
      </c>
      <c r="H5" s="184" t="s">
        <v>2100</v>
      </c>
      <c r="I5" s="184">
        <v>7.7357592E7</v>
      </c>
      <c r="J5" s="184"/>
      <c r="K5" s="432"/>
      <c r="L5" s="29" t="s">
        <v>701</v>
      </c>
      <c r="M5" s="29"/>
      <c r="N5" s="29">
        <v>175.0</v>
      </c>
      <c r="O5" s="29">
        <f t="shared" si="1"/>
        <v>175</v>
      </c>
      <c r="P5" s="216"/>
      <c r="Q5" s="29" t="s">
        <v>854</v>
      </c>
      <c r="R5" s="177" t="s">
        <v>988</v>
      </c>
      <c r="S5" s="29" t="s">
        <v>2101</v>
      </c>
      <c r="T5" s="433">
        <f>(N5*5%)</f>
        <v>8.75</v>
      </c>
      <c r="U5" s="309"/>
      <c r="V5" s="309"/>
      <c r="W5" s="309"/>
      <c r="X5" s="178"/>
      <c r="Y5" s="178"/>
      <c r="Z5" s="178"/>
      <c r="AA5" s="178"/>
      <c r="AB5" s="178"/>
      <c r="AC5" s="178"/>
      <c r="AD5" s="178"/>
      <c r="AE5" s="178"/>
      <c r="AF5" s="178"/>
    </row>
    <row r="6">
      <c r="A6" s="105">
        <v>4.0</v>
      </c>
      <c r="B6" s="104">
        <v>45290.0</v>
      </c>
      <c r="C6" s="104">
        <v>45292.0</v>
      </c>
      <c r="D6" s="105">
        <v>3.81401100124583E14</v>
      </c>
      <c r="E6" s="105">
        <v>3655.0</v>
      </c>
      <c r="F6" s="434">
        <v>6.28732001E9</v>
      </c>
      <c r="G6" s="434" t="s">
        <v>1975</v>
      </c>
      <c r="H6" s="434" t="s">
        <v>1975</v>
      </c>
      <c r="I6" s="434"/>
      <c r="J6" s="434"/>
      <c r="K6" s="435"/>
      <c r="L6" s="105" t="s">
        <v>845</v>
      </c>
      <c r="M6" s="105" t="s">
        <v>44</v>
      </c>
      <c r="N6" s="105">
        <v>637.0</v>
      </c>
      <c r="O6" s="105">
        <f t="shared" si="1"/>
        <v>637</v>
      </c>
      <c r="P6" s="379" t="s">
        <v>1628</v>
      </c>
      <c r="Q6" s="105" t="s">
        <v>1203</v>
      </c>
      <c r="R6" s="107" t="s">
        <v>1663</v>
      </c>
      <c r="S6" s="105" t="s">
        <v>2102</v>
      </c>
      <c r="T6" s="436">
        <f>(N6*5%)/2</f>
        <v>15.925</v>
      </c>
      <c r="U6" s="437"/>
      <c r="V6" s="436">
        <v>15.93</v>
      </c>
      <c r="W6" s="437"/>
      <c r="X6" s="398"/>
      <c r="Y6" s="398"/>
      <c r="Z6" s="398"/>
      <c r="AA6" s="398"/>
      <c r="AB6" s="398"/>
      <c r="AC6" s="398"/>
      <c r="AD6" s="398"/>
      <c r="AE6" s="398"/>
      <c r="AF6" s="398"/>
    </row>
    <row r="7" ht="23.25" customHeight="1">
      <c r="A7" s="371">
        <v>6.0</v>
      </c>
      <c r="B7" s="372">
        <v>45292.0</v>
      </c>
      <c r="C7" s="372">
        <v>45293.0</v>
      </c>
      <c r="D7" s="371">
        <v>3.81401100124583E14</v>
      </c>
      <c r="E7" s="371">
        <v>3656.0</v>
      </c>
      <c r="F7" s="373">
        <v>3.118137013E9</v>
      </c>
      <c r="G7" s="373" t="s">
        <v>2103</v>
      </c>
      <c r="H7" s="373" t="s">
        <v>2104</v>
      </c>
      <c r="I7" s="373">
        <v>6.5774167E7</v>
      </c>
      <c r="J7" s="438" t="s">
        <v>2105</v>
      </c>
      <c r="K7" s="439"/>
      <c r="L7" s="371" t="s">
        <v>141</v>
      </c>
      <c r="M7" s="374" t="s">
        <v>27</v>
      </c>
      <c r="N7" s="440">
        <v>500.0</v>
      </c>
      <c r="O7" s="371">
        <f t="shared" si="1"/>
        <v>500</v>
      </c>
      <c r="P7" s="441"/>
      <c r="Q7" s="374" t="s">
        <v>854</v>
      </c>
      <c r="R7" s="376" t="s">
        <v>2029</v>
      </c>
      <c r="S7" s="371" t="s">
        <v>2106</v>
      </c>
      <c r="T7" s="442">
        <f t="shared" ref="T7:T8" si="3">(N7*5%)/3</f>
        <v>8.333333333</v>
      </c>
      <c r="U7" s="443"/>
      <c r="V7" s="442">
        <v>8.33</v>
      </c>
      <c r="W7" s="442">
        <v>8.33</v>
      </c>
      <c r="X7" s="377"/>
      <c r="Y7" s="377"/>
      <c r="Z7" s="377"/>
      <c r="AA7" s="377"/>
      <c r="AB7" s="377"/>
      <c r="AC7" s="377"/>
      <c r="AD7" s="377"/>
      <c r="AE7" s="377"/>
      <c r="AF7" s="377"/>
    </row>
    <row r="8">
      <c r="A8" s="371">
        <v>7.0</v>
      </c>
      <c r="B8" s="372">
        <v>45293.0</v>
      </c>
      <c r="C8" s="372">
        <v>45294.0</v>
      </c>
      <c r="D8" s="371">
        <v>3.81401100124583E14</v>
      </c>
      <c r="E8" s="371">
        <v>3657.0</v>
      </c>
      <c r="F8" s="373">
        <v>3.118137013E9</v>
      </c>
      <c r="G8" s="373" t="s">
        <v>2103</v>
      </c>
      <c r="H8" s="373" t="s">
        <v>2104</v>
      </c>
      <c r="I8" s="373">
        <v>6.5774167E7</v>
      </c>
      <c r="J8" s="438" t="s">
        <v>2105</v>
      </c>
      <c r="K8" s="439"/>
      <c r="L8" s="371" t="s">
        <v>305</v>
      </c>
      <c r="M8" s="371" t="s">
        <v>27</v>
      </c>
      <c r="N8" s="371">
        <v>1180.0</v>
      </c>
      <c r="O8" s="371">
        <f t="shared" si="1"/>
        <v>1180</v>
      </c>
      <c r="P8" s="371"/>
      <c r="Q8" s="371" t="s">
        <v>854</v>
      </c>
      <c r="R8" s="376" t="s">
        <v>2029</v>
      </c>
      <c r="S8" s="371" t="s">
        <v>2107</v>
      </c>
      <c r="T8" s="442">
        <f t="shared" si="3"/>
        <v>19.66666667</v>
      </c>
      <c r="U8" s="443"/>
      <c r="V8" s="442">
        <v>19.67</v>
      </c>
      <c r="W8" s="442">
        <v>19.67</v>
      </c>
      <c r="X8" s="377"/>
      <c r="Y8" s="377"/>
      <c r="Z8" s="377"/>
      <c r="AA8" s="377"/>
      <c r="AB8" s="377"/>
      <c r="AC8" s="377"/>
      <c r="AD8" s="377"/>
      <c r="AE8" s="377"/>
      <c r="AF8" s="377"/>
    </row>
    <row r="9">
      <c r="A9" s="333">
        <v>8.0</v>
      </c>
      <c r="B9" s="334">
        <v>45293.0</v>
      </c>
      <c r="C9" s="334">
        <v>45292.0</v>
      </c>
      <c r="D9" s="333">
        <v>3.81401100124583E14</v>
      </c>
      <c r="E9" s="333">
        <v>3694.0</v>
      </c>
      <c r="F9" s="444">
        <v>5363396.0</v>
      </c>
      <c r="G9" s="333" t="s">
        <v>2015</v>
      </c>
      <c r="H9" s="333" t="s">
        <v>2016</v>
      </c>
      <c r="I9" s="333">
        <v>7.669051E7</v>
      </c>
      <c r="J9" s="333" t="s">
        <v>2017</v>
      </c>
      <c r="K9" s="430"/>
      <c r="L9" s="333" t="s">
        <v>374</v>
      </c>
      <c r="M9" s="333" t="s">
        <v>44</v>
      </c>
      <c r="N9" s="333">
        <v>1615.0</v>
      </c>
      <c r="O9" s="333">
        <v>1615.0</v>
      </c>
      <c r="P9" s="431" t="s">
        <v>1628</v>
      </c>
      <c r="Q9" s="333" t="s">
        <v>854</v>
      </c>
      <c r="R9" s="340" t="s">
        <v>1885</v>
      </c>
      <c r="S9" s="333"/>
      <c r="T9" s="426">
        <f t="shared" ref="T9:T10" si="4">(N9*5%)/2</f>
        <v>40.375</v>
      </c>
      <c r="U9" s="427"/>
      <c r="V9" s="426"/>
      <c r="W9" s="426">
        <v>40.38</v>
      </c>
      <c r="X9" s="341"/>
      <c r="Y9" s="341"/>
      <c r="Z9" s="341"/>
      <c r="AA9" s="341"/>
      <c r="AB9" s="341"/>
      <c r="AC9" s="341"/>
      <c r="AD9" s="341"/>
      <c r="AE9" s="341"/>
      <c r="AF9" s="341"/>
    </row>
    <row r="10">
      <c r="A10" s="333">
        <v>9.0</v>
      </c>
      <c r="B10" s="334">
        <v>45293.0</v>
      </c>
      <c r="C10" s="334">
        <v>45296.0</v>
      </c>
      <c r="D10" s="333">
        <v>3.81401100124583E14</v>
      </c>
      <c r="E10" s="333">
        <v>3716.0</v>
      </c>
      <c r="F10" s="336">
        <v>8744843.0</v>
      </c>
      <c r="G10" s="333" t="s">
        <v>2108</v>
      </c>
      <c r="H10" s="333" t="s">
        <v>2109</v>
      </c>
      <c r="I10" s="333">
        <v>6.8483974E7</v>
      </c>
      <c r="J10" s="333" t="s">
        <v>2110</v>
      </c>
      <c r="K10" s="430"/>
      <c r="L10" s="333" t="s">
        <v>701</v>
      </c>
      <c r="M10" s="333"/>
      <c r="N10" s="333">
        <v>300.0</v>
      </c>
      <c r="O10" s="333">
        <f t="shared" ref="O10:O20" si="5">N10</f>
        <v>300</v>
      </c>
      <c r="P10" s="333"/>
      <c r="Q10" s="333" t="s">
        <v>854</v>
      </c>
      <c r="R10" s="340" t="s">
        <v>1885</v>
      </c>
      <c r="S10" s="333" t="s">
        <v>2111</v>
      </c>
      <c r="T10" s="426">
        <f t="shared" si="4"/>
        <v>7.5</v>
      </c>
      <c r="U10" s="427"/>
      <c r="V10" s="426"/>
      <c r="W10" s="426">
        <v>7.5</v>
      </c>
      <c r="X10" s="341"/>
      <c r="Y10" s="341"/>
      <c r="Z10" s="341"/>
      <c r="AA10" s="341"/>
      <c r="AB10" s="341"/>
      <c r="AC10" s="341"/>
      <c r="AD10" s="341"/>
      <c r="AE10" s="341"/>
      <c r="AF10" s="341"/>
    </row>
    <row r="11" ht="30.75" customHeight="1">
      <c r="A11" s="29">
        <v>10.0</v>
      </c>
      <c r="B11" s="445">
        <v>45294.0</v>
      </c>
      <c r="C11" s="174">
        <v>45297.0</v>
      </c>
      <c r="D11" s="29">
        <v>3.81401100124583E14</v>
      </c>
      <c r="E11" s="29">
        <v>3715.0</v>
      </c>
      <c r="F11" s="446">
        <v>3272772.0</v>
      </c>
      <c r="G11" s="447" t="s">
        <v>2112</v>
      </c>
      <c r="H11" s="447" t="s">
        <v>2113</v>
      </c>
      <c r="I11" s="446">
        <v>7.6329233E7</v>
      </c>
      <c r="J11" s="448" t="s">
        <v>2114</v>
      </c>
      <c r="K11" s="449"/>
      <c r="L11" s="450" t="s">
        <v>418</v>
      </c>
      <c r="M11" s="29">
        <v>0.0</v>
      </c>
      <c r="N11" s="451">
        <v>300.0</v>
      </c>
      <c r="O11" s="29">
        <f t="shared" si="5"/>
        <v>300</v>
      </c>
      <c r="P11" s="452"/>
      <c r="Q11" s="453" t="s">
        <v>854</v>
      </c>
      <c r="R11" s="454" t="s">
        <v>988</v>
      </c>
      <c r="S11" s="175" t="s">
        <v>2115</v>
      </c>
      <c r="T11" s="433">
        <f>(N11*5%)</f>
        <v>15</v>
      </c>
      <c r="U11" s="455"/>
      <c r="V11" s="456"/>
      <c r="W11" s="455"/>
      <c r="X11" s="457"/>
      <c r="Y11" s="457"/>
      <c r="Z11" s="457"/>
      <c r="AA11" s="457"/>
      <c r="AB11" s="457"/>
      <c r="AC11" s="457"/>
      <c r="AD11" s="457"/>
      <c r="AE11" s="457"/>
      <c r="AF11" s="457"/>
    </row>
    <row r="12">
      <c r="A12" s="333">
        <v>12.0</v>
      </c>
      <c r="B12" s="361">
        <v>45294.0</v>
      </c>
      <c r="C12" s="334">
        <v>45293.0</v>
      </c>
      <c r="D12" s="333">
        <v>3.81401100124583E14</v>
      </c>
      <c r="E12" s="333">
        <v>3717.0</v>
      </c>
      <c r="F12" s="336">
        <v>2.29918028E8</v>
      </c>
      <c r="G12" s="336" t="s">
        <v>2091</v>
      </c>
      <c r="H12" s="336" t="s">
        <v>2092</v>
      </c>
      <c r="I12" s="336">
        <v>7.8343253E7</v>
      </c>
      <c r="J12" s="342"/>
      <c r="K12" s="425"/>
      <c r="L12" s="333" t="s">
        <v>119</v>
      </c>
      <c r="M12" s="333"/>
      <c r="N12" s="458">
        <v>2110.0</v>
      </c>
      <c r="O12" s="333">
        <f t="shared" si="5"/>
        <v>2110</v>
      </c>
      <c r="P12" s="431" t="s">
        <v>1628</v>
      </c>
      <c r="Q12" s="357" t="s">
        <v>1203</v>
      </c>
      <c r="R12" s="340" t="s">
        <v>1885</v>
      </c>
      <c r="S12" s="357" t="s">
        <v>2094</v>
      </c>
      <c r="T12" s="426">
        <f t="shared" ref="T12:T14" si="6">(N12*5%)/2</f>
        <v>52.75</v>
      </c>
      <c r="U12" s="426"/>
      <c r="V12" s="426"/>
      <c r="W12" s="426">
        <v>52.75</v>
      </c>
      <c r="X12" s="341"/>
      <c r="Y12" s="341"/>
      <c r="Z12" s="341"/>
      <c r="AA12" s="341"/>
      <c r="AB12" s="341"/>
      <c r="AC12" s="341"/>
      <c r="AD12" s="341"/>
      <c r="AE12" s="341"/>
      <c r="AF12" s="341"/>
    </row>
    <row r="13">
      <c r="A13" s="25">
        <v>11.0</v>
      </c>
      <c r="B13" s="246">
        <v>45294.0</v>
      </c>
      <c r="C13" s="26">
        <v>45295.0</v>
      </c>
      <c r="D13" s="25">
        <v>3.81401100124583E14</v>
      </c>
      <c r="E13" s="25">
        <v>3720.0</v>
      </c>
      <c r="F13" s="146">
        <v>6400261.0</v>
      </c>
      <c r="G13" s="146" t="s">
        <v>2116</v>
      </c>
      <c r="H13" s="146" t="s">
        <v>2117</v>
      </c>
      <c r="I13" s="146">
        <v>7.6980051E7</v>
      </c>
      <c r="J13" s="155" t="s">
        <v>2118</v>
      </c>
      <c r="K13" s="459"/>
      <c r="L13" s="105" t="s">
        <v>98</v>
      </c>
      <c r="M13" s="105" t="s">
        <v>27</v>
      </c>
      <c r="N13" s="103">
        <v>550.0</v>
      </c>
      <c r="O13" s="25">
        <f t="shared" si="5"/>
        <v>550</v>
      </c>
      <c r="P13" s="105"/>
      <c r="Q13" s="105" t="s">
        <v>854</v>
      </c>
      <c r="R13" s="107" t="s">
        <v>1663</v>
      </c>
      <c r="S13" s="105" t="s">
        <v>2119</v>
      </c>
      <c r="T13" s="284">
        <f t="shared" si="6"/>
        <v>13.75</v>
      </c>
      <c r="U13" s="460"/>
      <c r="V13" s="284">
        <v>13.75</v>
      </c>
      <c r="W13" s="460"/>
      <c r="X13" s="24"/>
      <c r="Y13" s="24"/>
      <c r="Z13" s="24"/>
      <c r="AA13" s="24"/>
      <c r="AB13" s="24"/>
      <c r="AC13" s="24"/>
      <c r="AD13" s="24"/>
      <c r="AE13" s="24"/>
      <c r="AF13" s="24"/>
    </row>
    <row r="14">
      <c r="A14" s="25">
        <v>13.0</v>
      </c>
      <c r="B14" s="246">
        <v>45294.0</v>
      </c>
      <c r="C14" s="26">
        <v>45296.0</v>
      </c>
      <c r="D14" s="25">
        <v>3.81401100124583E14</v>
      </c>
      <c r="E14" s="25">
        <v>3720.0</v>
      </c>
      <c r="F14" s="146">
        <v>6400261.0</v>
      </c>
      <c r="G14" s="146" t="s">
        <v>2116</v>
      </c>
      <c r="H14" s="146" t="s">
        <v>2117</v>
      </c>
      <c r="I14" s="146">
        <v>7.6980051E7</v>
      </c>
      <c r="J14" s="155" t="s">
        <v>2118</v>
      </c>
      <c r="K14" s="459"/>
      <c r="L14" s="105" t="s">
        <v>98</v>
      </c>
      <c r="M14" s="25" t="s">
        <v>44</v>
      </c>
      <c r="N14" s="25">
        <f>1300-550</f>
        <v>750</v>
      </c>
      <c r="O14" s="25">
        <f t="shared" si="5"/>
        <v>750</v>
      </c>
      <c r="P14" s="180" t="s">
        <v>2120</v>
      </c>
      <c r="Q14" s="25" t="s">
        <v>854</v>
      </c>
      <c r="R14" s="107" t="s">
        <v>1663</v>
      </c>
      <c r="S14" s="105" t="s">
        <v>2121</v>
      </c>
      <c r="T14" s="284">
        <f t="shared" si="6"/>
        <v>18.75</v>
      </c>
      <c r="U14" s="460"/>
      <c r="V14" s="284">
        <v>18.75</v>
      </c>
      <c r="W14" s="460"/>
      <c r="X14" s="24"/>
      <c r="Y14" s="24"/>
      <c r="Z14" s="24"/>
      <c r="AA14" s="24"/>
      <c r="AB14" s="24"/>
      <c r="AC14" s="24"/>
      <c r="AD14" s="24"/>
      <c r="AE14" s="24"/>
      <c r="AF14" s="24"/>
    </row>
    <row r="15">
      <c r="A15" s="29">
        <v>14.0</v>
      </c>
      <c r="B15" s="461">
        <v>45294.0</v>
      </c>
      <c r="C15" s="174">
        <v>45307.0</v>
      </c>
      <c r="D15" s="29">
        <v>3.81401100124583E14</v>
      </c>
      <c r="E15" s="29">
        <v>3722.0</v>
      </c>
      <c r="F15" s="184">
        <v>1149976.0</v>
      </c>
      <c r="G15" s="184" t="s">
        <v>2122</v>
      </c>
      <c r="H15" s="184" t="s">
        <v>2123</v>
      </c>
      <c r="I15" s="184">
        <v>7.2877553E7</v>
      </c>
      <c r="J15" s="462" t="s">
        <v>2124</v>
      </c>
      <c r="K15" s="463"/>
      <c r="L15" s="29" t="s">
        <v>89</v>
      </c>
      <c r="M15" s="29" t="s">
        <v>2125</v>
      </c>
      <c r="N15" s="29">
        <v>7620.0</v>
      </c>
      <c r="O15" s="29">
        <f t="shared" si="5"/>
        <v>7620</v>
      </c>
      <c r="P15" s="29"/>
      <c r="Q15" s="29" t="s">
        <v>854</v>
      </c>
      <c r="R15" s="177" t="s">
        <v>988</v>
      </c>
      <c r="S15" s="29" t="s">
        <v>2126</v>
      </c>
      <c r="T15" s="433">
        <f>(N15*5%)</f>
        <v>381</v>
      </c>
      <c r="U15" s="309"/>
      <c r="V15" s="309"/>
      <c r="W15" s="309"/>
      <c r="X15" s="178"/>
      <c r="Y15" s="178"/>
      <c r="Z15" s="178"/>
      <c r="AA15" s="178"/>
      <c r="AB15" s="178"/>
      <c r="AC15" s="178"/>
      <c r="AD15" s="178"/>
      <c r="AE15" s="178"/>
      <c r="AF15" s="178"/>
    </row>
    <row r="16">
      <c r="A16" s="333">
        <v>15.0</v>
      </c>
      <c r="B16" s="334">
        <v>45294.0</v>
      </c>
      <c r="C16" s="334">
        <v>45297.0</v>
      </c>
      <c r="D16" s="333">
        <v>3.81401100124583E14</v>
      </c>
      <c r="E16" s="333">
        <v>3723.0</v>
      </c>
      <c r="F16" s="336">
        <v>6268688.0</v>
      </c>
      <c r="G16" s="336" t="s">
        <v>2127</v>
      </c>
      <c r="H16" s="336" t="s">
        <v>2127</v>
      </c>
      <c r="I16" s="336">
        <v>6.770588E7</v>
      </c>
      <c r="J16" s="333"/>
      <c r="K16" s="430"/>
      <c r="L16" s="333" t="s">
        <v>418</v>
      </c>
      <c r="M16" s="333"/>
      <c r="N16" s="333">
        <v>910.0</v>
      </c>
      <c r="O16" s="333">
        <f t="shared" si="5"/>
        <v>910</v>
      </c>
      <c r="P16" s="333"/>
      <c r="Q16" s="333" t="s">
        <v>854</v>
      </c>
      <c r="R16" s="340" t="s">
        <v>1885</v>
      </c>
      <c r="S16" s="333" t="s">
        <v>2128</v>
      </c>
      <c r="T16" s="426">
        <f t="shared" ref="T16:T19" si="7">(N16*5%)/2</f>
        <v>22.75</v>
      </c>
      <c r="U16" s="427"/>
      <c r="V16" s="426"/>
      <c r="W16" s="426">
        <v>22.75</v>
      </c>
      <c r="X16" s="341"/>
      <c r="Y16" s="341"/>
      <c r="Z16" s="341"/>
      <c r="AA16" s="341"/>
      <c r="AB16" s="341"/>
      <c r="AC16" s="341"/>
      <c r="AD16" s="341"/>
      <c r="AE16" s="341"/>
      <c r="AF16" s="341"/>
    </row>
    <row r="17">
      <c r="A17" s="25">
        <v>18.0</v>
      </c>
      <c r="B17" s="26">
        <v>45295.0</v>
      </c>
      <c r="C17" s="26">
        <v>45295.0</v>
      </c>
      <c r="D17" s="25">
        <v>3.81401100124583E14</v>
      </c>
      <c r="E17" s="25">
        <v>3738.0</v>
      </c>
      <c r="F17" s="146">
        <v>5417537.0</v>
      </c>
      <c r="G17" s="146" t="s">
        <v>2129</v>
      </c>
      <c r="H17" s="146" t="s">
        <v>2130</v>
      </c>
      <c r="I17" s="146">
        <v>7.5580609E7</v>
      </c>
      <c r="J17" s="208" t="s">
        <v>2131</v>
      </c>
      <c r="K17" s="459"/>
      <c r="L17" s="25" t="s">
        <v>98</v>
      </c>
      <c r="M17" s="25"/>
      <c r="N17" s="25">
        <v>550.0</v>
      </c>
      <c r="O17" s="25">
        <f t="shared" si="5"/>
        <v>550</v>
      </c>
      <c r="P17" s="25"/>
      <c r="Q17" s="25" t="s">
        <v>854</v>
      </c>
      <c r="R17" s="107" t="s">
        <v>1663</v>
      </c>
      <c r="S17" s="25" t="s">
        <v>2132</v>
      </c>
      <c r="T17" s="284">
        <f t="shared" si="7"/>
        <v>13.75</v>
      </c>
      <c r="U17" s="284"/>
      <c r="V17" s="284">
        <v>13.75</v>
      </c>
      <c r="W17" s="460"/>
      <c r="X17" s="24"/>
      <c r="Y17" s="24"/>
      <c r="Z17" s="24"/>
      <c r="AA17" s="24"/>
      <c r="AB17" s="24"/>
      <c r="AC17" s="24"/>
      <c r="AD17" s="24"/>
      <c r="AE17" s="24"/>
      <c r="AF17" s="24"/>
    </row>
    <row r="18">
      <c r="A18" s="333">
        <v>22.0</v>
      </c>
      <c r="B18" s="334">
        <v>45295.0</v>
      </c>
      <c r="C18" s="334">
        <v>45298.0</v>
      </c>
      <c r="D18" s="333">
        <v>3.81401100124583E14</v>
      </c>
      <c r="E18" s="333">
        <v>3739.0</v>
      </c>
      <c r="F18" s="336">
        <v>6230507.0</v>
      </c>
      <c r="G18" s="336" t="s">
        <v>2133</v>
      </c>
      <c r="H18" s="336" t="s">
        <v>2134</v>
      </c>
      <c r="I18" s="336">
        <v>7.0932463E7</v>
      </c>
      <c r="J18" s="342" t="s">
        <v>2135</v>
      </c>
      <c r="K18" s="425"/>
      <c r="L18" s="333" t="s">
        <v>418</v>
      </c>
      <c r="M18" s="333"/>
      <c r="N18" s="333">
        <v>350.0</v>
      </c>
      <c r="O18" s="333">
        <f t="shared" si="5"/>
        <v>350</v>
      </c>
      <c r="P18" s="333"/>
      <c r="Q18" s="333" t="s">
        <v>854</v>
      </c>
      <c r="R18" s="340" t="s">
        <v>1885</v>
      </c>
      <c r="S18" s="333" t="s">
        <v>2136</v>
      </c>
      <c r="T18" s="426">
        <f t="shared" si="7"/>
        <v>8.75</v>
      </c>
      <c r="U18" s="427"/>
      <c r="V18" s="426"/>
      <c r="W18" s="426">
        <v>8.75</v>
      </c>
      <c r="X18" s="341"/>
      <c r="Y18" s="341"/>
      <c r="Z18" s="341"/>
      <c r="AA18" s="341"/>
      <c r="AB18" s="341"/>
      <c r="AC18" s="341"/>
      <c r="AD18" s="341"/>
      <c r="AE18" s="341"/>
      <c r="AF18" s="341"/>
    </row>
    <row r="19">
      <c r="A19" s="333">
        <v>16.0</v>
      </c>
      <c r="B19" s="334">
        <v>45295.0</v>
      </c>
      <c r="C19" s="334">
        <v>45296.0</v>
      </c>
      <c r="D19" s="333">
        <v>3.81401100124583E14</v>
      </c>
      <c r="E19" s="333">
        <v>3729.0</v>
      </c>
      <c r="F19" s="333">
        <v>4709984.0</v>
      </c>
      <c r="G19" s="333" t="s">
        <v>2137</v>
      </c>
      <c r="H19" s="336" t="s">
        <v>2138</v>
      </c>
      <c r="I19" s="336">
        <v>7.0205137E7</v>
      </c>
      <c r="J19" s="386" t="s">
        <v>2139</v>
      </c>
      <c r="K19" s="464"/>
      <c r="L19" s="333" t="s">
        <v>119</v>
      </c>
      <c r="M19" s="333"/>
      <c r="N19" s="333">
        <v>1050.0</v>
      </c>
      <c r="O19" s="333">
        <f t="shared" si="5"/>
        <v>1050</v>
      </c>
      <c r="P19" s="339" t="s">
        <v>2140</v>
      </c>
      <c r="Q19" s="333" t="s">
        <v>854</v>
      </c>
      <c r="R19" s="340" t="s">
        <v>1885</v>
      </c>
      <c r="S19" s="333" t="s">
        <v>2141</v>
      </c>
      <c r="T19" s="426">
        <f t="shared" si="7"/>
        <v>26.25</v>
      </c>
      <c r="U19" s="427"/>
      <c r="V19" s="426"/>
      <c r="W19" s="426">
        <v>26.25</v>
      </c>
      <c r="X19" s="341"/>
      <c r="Y19" s="341"/>
      <c r="Z19" s="341"/>
      <c r="AA19" s="341"/>
      <c r="AB19" s="341"/>
      <c r="AC19" s="341"/>
      <c r="AD19" s="341"/>
      <c r="AE19" s="341"/>
      <c r="AF19" s="341"/>
    </row>
    <row r="20">
      <c r="A20" s="29">
        <v>19.0</v>
      </c>
      <c r="B20" s="174">
        <v>45295.0</v>
      </c>
      <c r="C20" s="174">
        <v>45297.0</v>
      </c>
      <c r="D20" s="29">
        <v>3.81401100124583E14</v>
      </c>
      <c r="E20" s="29">
        <v>3730.0</v>
      </c>
      <c r="F20" s="184">
        <v>7749687.0</v>
      </c>
      <c r="G20" s="184" t="s">
        <v>2142</v>
      </c>
      <c r="H20" s="184" t="s">
        <v>2143</v>
      </c>
      <c r="I20" s="184">
        <v>6.2144254E7</v>
      </c>
      <c r="J20" s="29" t="s">
        <v>2144</v>
      </c>
      <c r="K20" s="465"/>
      <c r="L20" s="29" t="s">
        <v>418</v>
      </c>
      <c r="M20" s="29"/>
      <c r="N20" s="29">
        <v>650.0</v>
      </c>
      <c r="O20" s="29">
        <f t="shared" si="5"/>
        <v>650</v>
      </c>
      <c r="P20" s="29"/>
      <c r="Q20" s="29" t="s">
        <v>854</v>
      </c>
      <c r="R20" s="177" t="s">
        <v>988</v>
      </c>
      <c r="S20" s="29" t="s">
        <v>2145</v>
      </c>
      <c r="T20" s="433">
        <f>(N20*5%)</f>
        <v>32.5</v>
      </c>
      <c r="U20" s="309"/>
      <c r="V20" s="433"/>
      <c r="W20" s="309"/>
      <c r="X20" s="178"/>
      <c r="Y20" s="178"/>
      <c r="Z20" s="178"/>
      <c r="AA20" s="178"/>
      <c r="AB20" s="178"/>
      <c r="AC20" s="178"/>
      <c r="AD20" s="178"/>
      <c r="AE20" s="178"/>
      <c r="AF20" s="178"/>
    </row>
    <row r="21">
      <c r="A21" s="371">
        <v>20.0</v>
      </c>
      <c r="B21" s="372">
        <v>45295.0</v>
      </c>
      <c r="C21" s="372">
        <v>45297.0</v>
      </c>
      <c r="D21" s="371">
        <v>3.81401100124583E14</v>
      </c>
      <c r="E21" s="371">
        <v>3731.0</v>
      </c>
      <c r="F21" s="371">
        <v>6315832.0</v>
      </c>
      <c r="G21" s="371" t="s">
        <v>2146</v>
      </c>
      <c r="H21" s="371" t="s">
        <v>2147</v>
      </c>
      <c r="I21" s="371">
        <v>7.7306087E7</v>
      </c>
      <c r="J21" s="371" t="s">
        <v>2148</v>
      </c>
      <c r="K21" s="466"/>
      <c r="L21" s="371" t="s">
        <v>1127</v>
      </c>
      <c r="M21" s="371"/>
      <c r="N21" s="371">
        <v>600.0</v>
      </c>
      <c r="O21" s="371">
        <v>600.0</v>
      </c>
      <c r="P21" s="467" t="s">
        <v>2149</v>
      </c>
      <c r="Q21" s="371" t="s">
        <v>854</v>
      </c>
      <c r="R21" s="376" t="s">
        <v>2029</v>
      </c>
      <c r="S21" s="371" t="s">
        <v>2150</v>
      </c>
      <c r="T21" s="442">
        <f>(N21*5%)/3</f>
        <v>10</v>
      </c>
      <c r="U21" s="443"/>
      <c r="V21" s="442">
        <v>10.0</v>
      </c>
      <c r="W21" s="442">
        <v>10.0</v>
      </c>
      <c r="X21" s="377"/>
      <c r="Y21" s="377"/>
      <c r="Z21" s="377"/>
      <c r="AA21" s="377"/>
      <c r="AB21" s="377"/>
      <c r="AC21" s="377"/>
      <c r="AD21" s="377"/>
      <c r="AE21" s="377"/>
      <c r="AF21" s="377"/>
    </row>
    <row r="22">
      <c r="A22" s="25">
        <v>17.0</v>
      </c>
      <c r="B22" s="26">
        <v>45295.0</v>
      </c>
      <c r="C22" s="26">
        <v>45295.0</v>
      </c>
      <c r="D22" s="25">
        <v>3.81401100124583E14</v>
      </c>
      <c r="E22" s="25">
        <v>3735.0</v>
      </c>
      <c r="F22" s="146">
        <v>3864510.0</v>
      </c>
      <c r="G22" s="146" t="s">
        <v>2151</v>
      </c>
      <c r="H22" s="146" t="s">
        <v>2151</v>
      </c>
      <c r="I22" s="146">
        <v>7.7393358E7</v>
      </c>
      <c r="J22" s="208" t="s">
        <v>2152</v>
      </c>
      <c r="K22" s="459"/>
      <c r="L22" s="25" t="s">
        <v>98</v>
      </c>
      <c r="M22" s="25"/>
      <c r="N22" s="25">
        <v>1100.0</v>
      </c>
      <c r="O22" s="25">
        <f t="shared" ref="O22:O50" si="8">N22</f>
        <v>1100</v>
      </c>
      <c r="P22" s="25" t="s">
        <v>2153</v>
      </c>
      <c r="Q22" s="25" t="s">
        <v>1203</v>
      </c>
      <c r="R22" s="107" t="s">
        <v>1663</v>
      </c>
      <c r="S22" s="25" t="s">
        <v>2154</v>
      </c>
      <c r="T22" s="284">
        <f t="shared" ref="T22:T23" si="9">(N22*5%)/2</f>
        <v>27.5</v>
      </c>
      <c r="U22" s="460"/>
      <c r="V22" s="284">
        <v>27.5</v>
      </c>
      <c r="W22" s="460"/>
      <c r="X22" s="24"/>
      <c r="Y22" s="24"/>
      <c r="Z22" s="24"/>
      <c r="AA22" s="24"/>
      <c r="AB22" s="24"/>
      <c r="AC22" s="24"/>
      <c r="AD22" s="24"/>
      <c r="AE22" s="24"/>
      <c r="AF22" s="24"/>
    </row>
    <row r="23">
      <c r="A23" s="333">
        <v>21.0</v>
      </c>
      <c r="B23" s="334">
        <v>45295.0</v>
      </c>
      <c r="C23" s="334">
        <v>45296.0</v>
      </c>
      <c r="D23" s="333">
        <v>3.81401100124583E14</v>
      </c>
      <c r="E23" s="333">
        <v>3740.0</v>
      </c>
      <c r="F23" s="333"/>
      <c r="G23" s="333" t="s">
        <v>2155</v>
      </c>
      <c r="H23" s="333" t="s">
        <v>2109</v>
      </c>
      <c r="I23" s="333">
        <v>6.5310917E7</v>
      </c>
      <c r="J23" s="333" t="s">
        <v>2156</v>
      </c>
      <c r="K23" s="430"/>
      <c r="L23" s="333" t="s">
        <v>701</v>
      </c>
      <c r="M23" s="333"/>
      <c r="N23" s="333">
        <v>100.0</v>
      </c>
      <c r="O23" s="333">
        <f t="shared" si="8"/>
        <v>100</v>
      </c>
      <c r="P23" s="333"/>
      <c r="Q23" s="333" t="s">
        <v>854</v>
      </c>
      <c r="R23" s="340" t="s">
        <v>1885</v>
      </c>
      <c r="S23" s="333" t="s">
        <v>2157</v>
      </c>
      <c r="T23" s="426">
        <f t="shared" si="9"/>
        <v>2.5</v>
      </c>
      <c r="U23" s="427"/>
      <c r="V23" s="427"/>
      <c r="W23" s="426">
        <v>2.5</v>
      </c>
      <c r="X23" s="341"/>
      <c r="Y23" s="341"/>
      <c r="Z23" s="341"/>
      <c r="AA23" s="341"/>
      <c r="AB23" s="341"/>
      <c r="AC23" s="341"/>
      <c r="AD23" s="341"/>
      <c r="AE23" s="341"/>
      <c r="AF23" s="341"/>
    </row>
    <row r="24">
      <c r="A24" s="29">
        <v>23.0</v>
      </c>
      <c r="B24" s="174">
        <v>45296.0</v>
      </c>
      <c r="C24" s="174">
        <v>45297.0</v>
      </c>
      <c r="D24" s="29">
        <v>3.81401100124583E14</v>
      </c>
      <c r="E24" s="29">
        <v>3758.0</v>
      </c>
      <c r="F24" s="184">
        <v>7749687.0</v>
      </c>
      <c r="G24" s="184" t="s">
        <v>2158</v>
      </c>
      <c r="H24" s="184" t="s">
        <v>2158</v>
      </c>
      <c r="I24" s="184">
        <v>7.097117E7</v>
      </c>
      <c r="J24" s="184"/>
      <c r="K24" s="432"/>
      <c r="L24" s="29" t="s">
        <v>418</v>
      </c>
      <c r="M24" s="29"/>
      <c r="N24" s="29">
        <f>390+440</f>
        <v>830</v>
      </c>
      <c r="O24" s="29">
        <f t="shared" si="8"/>
        <v>830</v>
      </c>
      <c r="P24" s="468"/>
      <c r="Q24" s="29" t="s">
        <v>854</v>
      </c>
      <c r="R24" s="177" t="s">
        <v>988</v>
      </c>
      <c r="S24" s="29" t="s">
        <v>2159</v>
      </c>
      <c r="T24" s="433">
        <f>(N24*5%)</f>
        <v>41.5</v>
      </c>
      <c r="U24" s="433"/>
      <c r="V24" s="309"/>
      <c r="W24" s="309"/>
      <c r="X24" s="178"/>
      <c r="Y24" s="178"/>
      <c r="Z24" s="178"/>
      <c r="AA24" s="178"/>
      <c r="AB24" s="178"/>
      <c r="AC24" s="178"/>
      <c r="AD24" s="178"/>
      <c r="AE24" s="178"/>
      <c r="AF24" s="178"/>
    </row>
    <row r="25">
      <c r="A25" s="333">
        <v>24.0</v>
      </c>
      <c r="B25" s="334">
        <v>45296.0</v>
      </c>
      <c r="C25" s="334">
        <v>45296.0</v>
      </c>
      <c r="D25" s="333">
        <v>3.81401100124583E14</v>
      </c>
      <c r="E25" s="333">
        <v>3741.0</v>
      </c>
      <c r="F25" s="333">
        <v>4709984.0</v>
      </c>
      <c r="G25" s="333" t="s">
        <v>2137</v>
      </c>
      <c r="H25" s="336" t="s">
        <v>2138</v>
      </c>
      <c r="I25" s="336">
        <v>7.0205137E7</v>
      </c>
      <c r="J25" s="386" t="s">
        <v>2139</v>
      </c>
      <c r="K25" s="464"/>
      <c r="L25" s="333" t="s">
        <v>119</v>
      </c>
      <c r="M25" s="333"/>
      <c r="N25" s="333">
        <v>1030.0</v>
      </c>
      <c r="O25" s="333">
        <f t="shared" si="8"/>
        <v>1030</v>
      </c>
      <c r="P25" s="431" t="s">
        <v>2160</v>
      </c>
      <c r="Q25" s="333" t="s">
        <v>827</v>
      </c>
      <c r="R25" s="340" t="s">
        <v>1885</v>
      </c>
      <c r="S25" s="333"/>
      <c r="T25" s="426">
        <f t="shared" ref="T25:T26" si="10">(N25*5%)/2</f>
        <v>25.75</v>
      </c>
      <c r="U25" s="426"/>
      <c r="V25" s="427"/>
      <c r="W25" s="426">
        <v>25.75</v>
      </c>
      <c r="X25" s="341"/>
      <c r="Y25" s="341"/>
      <c r="Z25" s="341"/>
      <c r="AA25" s="341"/>
      <c r="AB25" s="341"/>
      <c r="AC25" s="341"/>
      <c r="AD25" s="341"/>
      <c r="AE25" s="341"/>
      <c r="AF25" s="341"/>
    </row>
    <row r="26">
      <c r="A26" s="333">
        <v>25.0</v>
      </c>
      <c r="B26" s="334">
        <v>45296.0</v>
      </c>
      <c r="C26" s="334">
        <v>45297.0</v>
      </c>
      <c r="D26" s="333">
        <v>3.81401100124583E14</v>
      </c>
      <c r="E26" s="333">
        <v>3761.0</v>
      </c>
      <c r="F26" s="333">
        <v>1.3364611E7</v>
      </c>
      <c r="G26" s="333" t="s">
        <v>2161</v>
      </c>
      <c r="H26" s="336" t="s">
        <v>2161</v>
      </c>
      <c r="I26" s="333">
        <v>7.0888225E7</v>
      </c>
      <c r="J26" s="333"/>
      <c r="K26" s="430"/>
      <c r="L26" s="333" t="s">
        <v>418</v>
      </c>
      <c r="M26" s="333"/>
      <c r="N26" s="333">
        <v>260.0</v>
      </c>
      <c r="O26" s="333">
        <f t="shared" si="8"/>
        <v>260</v>
      </c>
      <c r="P26" s="333"/>
      <c r="Q26" s="333" t="s">
        <v>854</v>
      </c>
      <c r="R26" s="340" t="s">
        <v>1885</v>
      </c>
      <c r="S26" s="333" t="s">
        <v>1559</v>
      </c>
      <c r="T26" s="426">
        <f t="shared" si="10"/>
        <v>6.5</v>
      </c>
      <c r="U26" s="427"/>
      <c r="V26" s="426"/>
      <c r="W26" s="426">
        <v>6.5</v>
      </c>
      <c r="X26" s="341"/>
      <c r="Y26" s="341"/>
      <c r="Z26" s="341"/>
      <c r="AA26" s="341"/>
      <c r="AB26" s="341"/>
      <c r="AC26" s="341"/>
      <c r="AD26" s="341"/>
      <c r="AE26" s="341"/>
      <c r="AF26" s="341"/>
    </row>
    <row r="27">
      <c r="A27" s="371">
        <v>26.0</v>
      </c>
      <c r="B27" s="372">
        <v>45296.0</v>
      </c>
      <c r="C27" s="372">
        <v>45297.0</v>
      </c>
      <c r="D27" s="371">
        <v>3.81401100124583E14</v>
      </c>
      <c r="E27" s="371">
        <v>3762.0</v>
      </c>
      <c r="F27" s="371">
        <v>1.80260024E8</v>
      </c>
      <c r="G27" s="371" t="s">
        <v>2162</v>
      </c>
      <c r="H27" s="371" t="s">
        <v>2163</v>
      </c>
      <c r="I27" s="371">
        <v>7.4600922E7</v>
      </c>
      <c r="J27" s="371" t="s">
        <v>2164</v>
      </c>
      <c r="K27" s="466"/>
      <c r="L27" s="371" t="s">
        <v>418</v>
      </c>
      <c r="M27" s="371"/>
      <c r="N27" s="371">
        <v>480.0</v>
      </c>
      <c r="O27" s="371">
        <f t="shared" si="8"/>
        <v>480</v>
      </c>
      <c r="P27" s="375"/>
      <c r="Q27" s="371" t="s">
        <v>854</v>
      </c>
      <c r="R27" s="376" t="s">
        <v>2029</v>
      </c>
      <c r="S27" s="371" t="s">
        <v>2165</v>
      </c>
      <c r="T27" s="442">
        <f>(N27*5%)/3</f>
        <v>8</v>
      </c>
      <c r="U27" s="443"/>
      <c r="V27" s="442">
        <v>8.0</v>
      </c>
      <c r="W27" s="442">
        <v>8.0</v>
      </c>
      <c r="X27" s="377"/>
      <c r="Y27" s="377"/>
      <c r="Z27" s="377"/>
      <c r="AA27" s="377"/>
      <c r="AB27" s="377"/>
      <c r="AC27" s="377"/>
      <c r="AD27" s="377"/>
      <c r="AE27" s="377"/>
      <c r="AF27" s="377"/>
    </row>
    <row r="28">
      <c r="A28" s="333">
        <v>27.0</v>
      </c>
      <c r="B28" s="334">
        <v>45296.0</v>
      </c>
      <c r="C28" s="334">
        <v>45312.0</v>
      </c>
      <c r="D28" s="333">
        <v>3.81401100124583E14</v>
      </c>
      <c r="E28" s="333">
        <v>3760.0</v>
      </c>
      <c r="F28" s="336">
        <v>7786626.0</v>
      </c>
      <c r="G28" s="336" t="s">
        <v>2166</v>
      </c>
      <c r="H28" s="336" t="s">
        <v>2167</v>
      </c>
      <c r="I28" s="336">
        <v>7.9486562E7</v>
      </c>
      <c r="J28" s="336" t="s">
        <v>2168</v>
      </c>
      <c r="K28" s="464"/>
      <c r="L28" s="333" t="s">
        <v>98</v>
      </c>
      <c r="M28" s="333"/>
      <c r="N28" s="333">
        <v>550.0</v>
      </c>
      <c r="O28" s="333">
        <f t="shared" si="8"/>
        <v>550</v>
      </c>
      <c r="P28" s="339" t="s">
        <v>2169</v>
      </c>
      <c r="Q28" s="333" t="s">
        <v>854</v>
      </c>
      <c r="R28" s="340" t="s">
        <v>1885</v>
      </c>
      <c r="S28" s="333" t="s">
        <v>1869</v>
      </c>
      <c r="T28" s="426">
        <f>(N28*5%)/2</f>
        <v>13.75</v>
      </c>
      <c r="U28" s="426"/>
      <c r="V28" s="427"/>
      <c r="W28" s="426">
        <v>13.75</v>
      </c>
      <c r="X28" s="341"/>
      <c r="Y28" s="341"/>
      <c r="Z28" s="341"/>
      <c r="AA28" s="341"/>
      <c r="AB28" s="341"/>
      <c r="AC28" s="341"/>
      <c r="AD28" s="341"/>
      <c r="AE28" s="341"/>
      <c r="AF28" s="341"/>
    </row>
    <row r="29">
      <c r="A29" s="371">
        <v>28.0</v>
      </c>
      <c r="B29" s="372">
        <v>45296.0</v>
      </c>
      <c r="C29" s="372">
        <v>45298.0</v>
      </c>
      <c r="D29" s="371">
        <v>3.81401100124583E14</v>
      </c>
      <c r="E29" s="371">
        <v>3763.0</v>
      </c>
      <c r="F29" s="373">
        <v>1085628.0</v>
      </c>
      <c r="G29" s="373" t="s">
        <v>2170</v>
      </c>
      <c r="H29" s="373" t="s">
        <v>2171</v>
      </c>
      <c r="I29" s="373">
        <v>7.7729666E7</v>
      </c>
      <c r="J29" s="373" t="s">
        <v>2172</v>
      </c>
      <c r="K29" s="469"/>
      <c r="L29" s="371" t="s">
        <v>418</v>
      </c>
      <c r="M29" s="371"/>
      <c r="N29" s="371">
        <v>260.0</v>
      </c>
      <c r="O29" s="371">
        <f t="shared" si="8"/>
        <v>260</v>
      </c>
      <c r="P29" s="371"/>
      <c r="Q29" s="371" t="s">
        <v>854</v>
      </c>
      <c r="R29" s="376" t="s">
        <v>2029</v>
      </c>
      <c r="S29" s="371" t="s">
        <v>2173</v>
      </c>
      <c r="T29" s="442">
        <f>(N29*5%)/3</f>
        <v>4.333333333</v>
      </c>
      <c r="U29" s="442">
        <v>4.33</v>
      </c>
      <c r="V29" s="442">
        <v>4.33</v>
      </c>
      <c r="W29" s="443"/>
      <c r="X29" s="377"/>
      <c r="Y29" s="377"/>
      <c r="Z29" s="377"/>
      <c r="AA29" s="377"/>
      <c r="AB29" s="377"/>
      <c r="AC29" s="377"/>
      <c r="AD29" s="377"/>
      <c r="AE29" s="377"/>
      <c r="AF29" s="377"/>
    </row>
    <row r="30">
      <c r="A30" s="59">
        <v>29.0</v>
      </c>
      <c r="B30" s="60">
        <v>45296.0</v>
      </c>
      <c r="C30" s="60">
        <v>45297.0</v>
      </c>
      <c r="D30" s="59">
        <v>3.81401100124583E14</v>
      </c>
      <c r="E30" s="59">
        <v>3764.0</v>
      </c>
      <c r="F30" s="59">
        <v>7666990.0</v>
      </c>
      <c r="G30" s="59" t="s">
        <v>2174</v>
      </c>
      <c r="H30" s="166" t="s">
        <v>2175</v>
      </c>
      <c r="I30" s="59">
        <v>6.7895277E7</v>
      </c>
      <c r="J30" s="59" t="s">
        <v>2176</v>
      </c>
      <c r="K30" s="470"/>
      <c r="L30" s="59" t="s">
        <v>418</v>
      </c>
      <c r="M30" s="59"/>
      <c r="N30" s="59">
        <v>350.0</v>
      </c>
      <c r="O30" s="59">
        <f t="shared" si="8"/>
        <v>350</v>
      </c>
      <c r="P30" s="59"/>
      <c r="Q30" s="59" t="s">
        <v>854</v>
      </c>
      <c r="R30" s="132" t="s">
        <v>1766</v>
      </c>
      <c r="S30" s="59" t="s">
        <v>2177</v>
      </c>
      <c r="T30" s="292">
        <f t="shared" ref="T30:T31" si="11">(N30*5%)/2</f>
        <v>8.75</v>
      </c>
      <c r="U30" s="292">
        <v>8.75</v>
      </c>
      <c r="V30" s="471"/>
      <c r="W30" s="471"/>
      <c r="X30" s="167"/>
      <c r="Y30" s="167"/>
      <c r="Z30" s="167"/>
      <c r="AA30" s="167"/>
      <c r="AB30" s="167"/>
      <c r="AC30" s="167"/>
      <c r="AD30" s="167"/>
      <c r="AE30" s="167"/>
      <c r="AF30" s="167"/>
    </row>
    <row r="31">
      <c r="A31" s="25">
        <v>30.0</v>
      </c>
      <c r="B31" s="26">
        <v>45296.0</v>
      </c>
      <c r="C31" s="26">
        <v>45297.0</v>
      </c>
      <c r="D31" s="25">
        <v>3.81401100124583E14</v>
      </c>
      <c r="E31" s="25">
        <v>3759.0</v>
      </c>
      <c r="F31" s="25">
        <v>7.804038018E9</v>
      </c>
      <c r="G31" s="25" t="s">
        <v>2178</v>
      </c>
      <c r="H31" s="25" t="s">
        <v>2178</v>
      </c>
      <c r="I31" s="25">
        <v>7.991669E7</v>
      </c>
      <c r="J31" s="25" t="s">
        <v>2179</v>
      </c>
      <c r="K31" s="472"/>
      <c r="L31" s="25" t="s">
        <v>89</v>
      </c>
      <c r="M31" s="25"/>
      <c r="N31" s="25">
        <v>1820.0</v>
      </c>
      <c r="O31" s="25">
        <f t="shared" si="8"/>
        <v>1820</v>
      </c>
      <c r="P31" s="180" t="s">
        <v>2180</v>
      </c>
      <c r="Q31" s="25" t="s">
        <v>854</v>
      </c>
      <c r="R31" s="107" t="s">
        <v>1663</v>
      </c>
      <c r="S31" s="25" t="s">
        <v>2181</v>
      </c>
      <c r="T31" s="284">
        <f t="shared" si="11"/>
        <v>45.5</v>
      </c>
      <c r="U31" s="460"/>
      <c r="V31" s="284">
        <v>45.5</v>
      </c>
      <c r="W31" s="460"/>
      <c r="X31" s="24"/>
      <c r="Y31" s="24"/>
      <c r="Z31" s="24"/>
      <c r="AA31" s="24"/>
      <c r="AB31" s="24"/>
      <c r="AC31" s="24"/>
      <c r="AD31" s="24"/>
      <c r="AE31" s="24"/>
      <c r="AF31" s="24"/>
    </row>
    <row r="32">
      <c r="A32" s="29">
        <v>31.0</v>
      </c>
      <c r="B32" s="174">
        <v>45296.0</v>
      </c>
      <c r="C32" s="174">
        <v>45297.0</v>
      </c>
      <c r="D32" s="29">
        <v>3.81401100124583E14</v>
      </c>
      <c r="E32" s="29">
        <v>3766.0</v>
      </c>
      <c r="F32" s="184">
        <v>6268688.0</v>
      </c>
      <c r="G32" s="184" t="s">
        <v>2127</v>
      </c>
      <c r="H32" s="184" t="s">
        <v>2127</v>
      </c>
      <c r="I32" s="184">
        <v>6.770588E7</v>
      </c>
      <c r="J32" s="29"/>
      <c r="K32" s="465"/>
      <c r="L32" s="29" t="s">
        <v>418</v>
      </c>
      <c r="M32" s="29"/>
      <c r="N32" s="29">
        <v>130.0</v>
      </c>
      <c r="O32" s="29">
        <f t="shared" si="8"/>
        <v>130</v>
      </c>
      <c r="P32" s="29"/>
      <c r="Q32" s="29" t="s">
        <v>854</v>
      </c>
      <c r="R32" s="177" t="s">
        <v>988</v>
      </c>
      <c r="S32" s="29" t="s">
        <v>2182</v>
      </c>
      <c r="T32" s="433">
        <f>(N32*5%)</f>
        <v>6.5</v>
      </c>
      <c r="U32" s="309"/>
      <c r="V32" s="433"/>
      <c r="W32" s="309"/>
      <c r="X32" s="178"/>
      <c r="Y32" s="178"/>
      <c r="Z32" s="178"/>
      <c r="AA32" s="178"/>
      <c r="AB32" s="178"/>
      <c r="AC32" s="178"/>
      <c r="AD32" s="178"/>
      <c r="AE32" s="178"/>
      <c r="AF32" s="178"/>
    </row>
    <row r="33">
      <c r="A33" s="333">
        <v>32.0</v>
      </c>
      <c r="B33" s="334">
        <v>45296.0</v>
      </c>
      <c r="C33" s="334">
        <v>45297.0</v>
      </c>
      <c r="D33" s="333">
        <v>3.81401100124583E14</v>
      </c>
      <c r="E33" s="333">
        <v>3767.0</v>
      </c>
      <c r="F33" s="336">
        <v>1.134460901E10</v>
      </c>
      <c r="G33" s="336" t="s">
        <v>2183</v>
      </c>
      <c r="H33" s="336" t="s">
        <v>2184</v>
      </c>
      <c r="I33" s="336">
        <v>7.501962E7</v>
      </c>
      <c r="J33" s="342"/>
      <c r="K33" s="425"/>
      <c r="L33" s="333" t="s">
        <v>305</v>
      </c>
      <c r="M33" s="333"/>
      <c r="N33" s="333">
        <v>610.0</v>
      </c>
      <c r="O33" s="357">
        <f t="shared" si="8"/>
        <v>610</v>
      </c>
      <c r="P33" s="343"/>
      <c r="Q33" s="333" t="s">
        <v>854</v>
      </c>
      <c r="R33" s="340" t="s">
        <v>1885</v>
      </c>
      <c r="S33" s="333" t="s">
        <v>2185</v>
      </c>
      <c r="T33" s="426">
        <f t="shared" ref="T33:T34" si="12">(N33*5%)/2</f>
        <v>15.25</v>
      </c>
      <c r="U33" s="473"/>
      <c r="V33" s="474"/>
      <c r="W33" s="473">
        <v>15.25</v>
      </c>
      <c r="X33" s="341"/>
      <c r="Y33" s="341"/>
      <c r="Z33" s="341"/>
      <c r="AA33" s="341"/>
      <c r="AB33" s="341"/>
      <c r="AC33" s="341"/>
      <c r="AD33" s="341"/>
      <c r="AE33" s="341"/>
      <c r="AF33" s="341"/>
    </row>
    <row r="34">
      <c r="A34" s="333">
        <v>33.0</v>
      </c>
      <c r="B34" s="334">
        <v>45296.0</v>
      </c>
      <c r="C34" s="334">
        <v>45298.0</v>
      </c>
      <c r="D34" s="333">
        <v>3.81401100124583E14</v>
      </c>
      <c r="E34" s="333">
        <v>3768.0</v>
      </c>
      <c r="F34" s="336">
        <v>3.172719011E9</v>
      </c>
      <c r="G34" s="336" t="s">
        <v>2186</v>
      </c>
      <c r="H34" s="336" t="s">
        <v>2187</v>
      </c>
      <c r="I34" s="333">
        <v>7.8018984E7</v>
      </c>
      <c r="J34" s="333"/>
      <c r="K34" s="430"/>
      <c r="L34" s="333" t="s">
        <v>1740</v>
      </c>
      <c r="M34" s="333"/>
      <c r="N34" s="333">
        <v>1400.0</v>
      </c>
      <c r="O34" s="357">
        <f t="shared" si="8"/>
        <v>1400</v>
      </c>
      <c r="P34" s="339" t="s">
        <v>2188</v>
      </c>
      <c r="Q34" s="333" t="s">
        <v>854</v>
      </c>
      <c r="R34" s="340" t="s">
        <v>1885</v>
      </c>
      <c r="S34" s="333" t="s">
        <v>2189</v>
      </c>
      <c r="T34" s="426">
        <f t="shared" si="12"/>
        <v>35</v>
      </c>
      <c r="U34" s="426"/>
      <c r="V34" s="426"/>
      <c r="W34" s="426">
        <v>35.0</v>
      </c>
      <c r="X34" s="341"/>
      <c r="Y34" s="341"/>
      <c r="Z34" s="341"/>
      <c r="AA34" s="341"/>
      <c r="AB34" s="341"/>
      <c r="AC34" s="341"/>
      <c r="AD34" s="341"/>
      <c r="AE34" s="341"/>
      <c r="AF34" s="341"/>
    </row>
    <row r="35">
      <c r="A35" s="29">
        <v>34.0</v>
      </c>
      <c r="B35" s="174">
        <v>45296.0</v>
      </c>
      <c r="C35" s="174">
        <v>45298.0</v>
      </c>
      <c r="D35" s="29">
        <v>3.81401100124583E14</v>
      </c>
      <c r="E35" s="29">
        <v>3769.0</v>
      </c>
      <c r="F35" s="184">
        <v>7953738.0</v>
      </c>
      <c r="G35" s="29" t="s">
        <v>2190</v>
      </c>
      <c r="H35" s="29" t="s">
        <v>2191</v>
      </c>
      <c r="I35" s="29">
        <v>7.2683006E7</v>
      </c>
      <c r="J35" s="29" t="s">
        <v>2192</v>
      </c>
      <c r="K35" s="465"/>
      <c r="L35" s="29" t="s">
        <v>418</v>
      </c>
      <c r="M35" s="29"/>
      <c r="N35" s="29">
        <v>260.0</v>
      </c>
      <c r="O35" s="175">
        <f t="shared" si="8"/>
        <v>260</v>
      </c>
      <c r="P35" s="29"/>
      <c r="Q35" s="29" t="s">
        <v>854</v>
      </c>
      <c r="R35" s="177" t="s">
        <v>988</v>
      </c>
      <c r="S35" s="29" t="s">
        <v>2193</v>
      </c>
      <c r="T35" s="433">
        <f>(N35*5%)</f>
        <v>13</v>
      </c>
      <c r="U35" s="309"/>
      <c r="V35" s="433"/>
      <c r="W35" s="309"/>
      <c r="X35" s="178"/>
      <c r="Y35" s="178"/>
      <c r="Z35" s="178"/>
      <c r="AA35" s="178"/>
      <c r="AB35" s="178"/>
      <c r="AC35" s="178"/>
      <c r="AD35" s="178"/>
      <c r="AE35" s="178"/>
      <c r="AF35" s="178"/>
    </row>
    <row r="36">
      <c r="A36" s="59">
        <v>35.0</v>
      </c>
      <c r="B36" s="60">
        <v>45296.0</v>
      </c>
      <c r="C36" s="60">
        <v>45297.0</v>
      </c>
      <c r="D36" s="59">
        <v>3.81401100124583E14</v>
      </c>
      <c r="E36" s="59">
        <v>3771.0</v>
      </c>
      <c r="F36" s="166">
        <v>4575165.0</v>
      </c>
      <c r="G36" s="166" t="s">
        <v>2194</v>
      </c>
      <c r="H36" s="166" t="s">
        <v>2194</v>
      </c>
      <c r="I36" s="166">
        <v>7.5305744E7</v>
      </c>
      <c r="J36" s="166" t="s">
        <v>2195</v>
      </c>
      <c r="K36" s="475"/>
      <c r="L36" s="59" t="s">
        <v>418</v>
      </c>
      <c r="M36" s="59"/>
      <c r="N36" s="59">
        <v>260.0</v>
      </c>
      <c r="O36" s="165">
        <f t="shared" si="8"/>
        <v>260</v>
      </c>
      <c r="P36" s="59"/>
      <c r="Q36" s="59" t="s">
        <v>854</v>
      </c>
      <c r="R36" s="132" t="s">
        <v>1766</v>
      </c>
      <c r="S36" s="59" t="s">
        <v>1559</v>
      </c>
      <c r="T36" s="292">
        <f t="shared" ref="T36:T42" si="13">(N36*5%)/2</f>
        <v>6.5</v>
      </c>
      <c r="U36" s="292">
        <v>6.5</v>
      </c>
      <c r="V36" s="471"/>
      <c r="W36" s="471"/>
      <c r="X36" s="167"/>
      <c r="Y36" s="167"/>
      <c r="Z36" s="167"/>
      <c r="AA36" s="167"/>
      <c r="AB36" s="167"/>
      <c r="AC36" s="167"/>
      <c r="AD36" s="167"/>
      <c r="AE36" s="167"/>
      <c r="AF36" s="167"/>
    </row>
    <row r="37">
      <c r="A37" s="59">
        <v>36.0</v>
      </c>
      <c r="B37" s="60">
        <v>45296.0</v>
      </c>
      <c r="C37" s="60">
        <v>45297.0</v>
      </c>
      <c r="D37" s="59">
        <v>3.81401100124583E14</v>
      </c>
      <c r="E37" s="59">
        <v>3772.0</v>
      </c>
      <c r="F37" s="166">
        <v>5.829069016E9</v>
      </c>
      <c r="G37" s="166" t="s">
        <v>2196</v>
      </c>
      <c r="H37" s="166" t="s">
        <v>2196</v>
      </c>
      <c r="I37" s="166"/>
      <c r="J37" s="345"/>
      <c r="K37" s="476"/>
      <c r="L37" s="59" t="s">
        <v>418</v>
      </c>
      <c r="M37" s="59"/>
      <c r="N37" s="59">
        <v>260.0</v>
      </c>
      <c r="O37" s="165">
        <f t="shared" si="8"/>
        <v>260</v>
      </c>
      <c r="P37" s="59"/>
      <c r="Q37" s="59" t="s">
        <v>854</v>
      </c>
      <c r="R37" s="132" t="s">
        <v>1766</v>
      </c>
      <c r="S37" s="59" t="s">
        <v>2197</v>
      </c>
      <c r="T37" s="292">
        <f t="shared" si="13"/>
        <v>6.5</v>
      </c>
      <c r="U37" s="292">
        <v>6.5</v>
      </c>
      <c r="V37" s="471"/>
      <c r="W37" s="471"/>
      <c r="X37" s="167"/>
      <c r="Y37" s="167"/>
      <c r="Z37" s="167"/>
      <c r="AA37" s="167"/>
      <c r="AB37" s="167"/>
      <c r="AC37" s="167"/>
      <c r="AD37" s="167"/>
      <c r="AE37" s="167"/>
      <c r="AF37" s="167"/>
    </row>
    <row r="38">
      <c r="A38" s="25">
        <v>37.0</v>
      </c>
      <c r="B38" s="26">
        <v>45296.0</v>
      </c>
      <c r="C38" s="26">
        <v>45297.0</v>
      </c>
      <c r="D38" s="25">
        <v>3.81401100124583E14</v>
      </c>
      <c r="E38" s="25">
        <v>3773.0</v>
      </c>
      <c r="F38" s="25">
        <v>5000782.0</v>
      </c>
      <c r="G38" s="25" t="s">
        <v>2198</v>
      </c>
      <c r="H38" s="25" t="s">
        <v>2198</v>
      </c>
      <c r="I38" s="25">
        <v>7.5066001E7</v>
      </c>
      <c r="J38" s="25"/>
      <c r="K38" s="472"/>
      <c r="L38" s="25" t="s">
        <v>418</v>
      </c>
      <c r="M38" s="27"/>
      <c r="N38" s="25">
        <v>1000.0</v>
      </c>
      <c r="O38" s="105">
        <f t="shared" si="8"/>
        <v>1000</v>
      </c>
      <c r="P38" s="27"/>
      <c r="Q38" s="25" t="s">
        <v>854</v>
      </c>
      <c r="R38" s="107" t="s">
        <v>1663</v>
      </c>
      <c r="S38" s="135" t="s">
        <v>2199</v>
      </c>
      <c r="T38" s="284">
        <f t="shared" si="13"/>
        <v>25</v>
      </c>
      <c r="U38" s="284"/>
      <c r="V38" s="284">
        <v>25.0</v>
      </c>
      <c r="W38" s="460"/>
      <c r="X38" s="24"/>
      <c r="Y38" s="24"/>
      <c r="Z38" s="24"/>
      <c r="AA38" s="24"/>
      <c r="AB38" s="24"/>
      <c r="AC38" s="24"/>
      <c r="AD38" s="24"/>
      <c r="AE38" s="24"/>
      <c r="AF38" s="24"/>
    </row>
    <row r="39">
      <c r="A39" s="59">
        <v>38.0</v>
      </c>
      <c r="B39" s="60">
        <v>45297.0</v>
      </c>
      <c r="C39" s="60">
        <v>45297.0</v>
      </c>
      <c r="D39" s="59">
        <v>3.81401100124583E14</v>
      </c>
      <c r="E39" s="59">
        <v>3785.0</v>
      </c>
      <c r="F39" s="59">
        <v>4.463117017E9</v>
      </c>
      <c r="G39" s="59" t="s">
        <v>2200</v>
      </c>
      <c r="H39" s="59" t="s">
        <v>2201</v>
      </c>
      <c r="I39" s="59">
        <v>6.7425243E7</v>
      </c>
      <c r="J39" s="59"/>
      <c r="K39" s="470"/>
      <c r="L39" s="59" t="s">
        <v>374</v>
      </c>
      <c r="M39" s="59"/>
      <c r="N39" s="59">
        <v>960.0</v>
      </c>
      <c r="O39" s="165">
        <f t="shared" si="8"/>
        <v>960</v>
      </c>
      <c r="P39" s="173" t="s">
        <v>2202</v>
      </c>
      <c r="Q39" s="59" t="s">
        <v>854</v>
      </c>
      <c r="R39" s="132" t="s">
        <v>1766</v>
      </c>
      <c r="S39" s="59" t="s">
        <v>2203</v>
      </c>
      <c r="T39" s="292">
        <f t="shared" si="13"/>
        <v>24</v>
      </c>
      <c r="U39" s="292">
        <v>24.0</v>
      </c>
      <c r="V39" s="292"/>
      <c r="W39" s="471"/>
      <c r="X39" s="167"/>
      <c r="Y39" s="167"/>
      <c r="Z39" s="167"/>
      <c r="AA39" s="167"/>
      <c r="AB39" s="167"/>
      <c r="AC39" s="167"/>
      <c r="AD39" s="167"/>
      <c r="AE39" s="167"/>
      <c r="AF39" s="167"/>
    </row>
    <row r="40">
      <c r="A40" s="59">
        <v>39.0</v>
      </c>
      <c r="B40" s="60">
        <v>45297.0</v>
      </c>
      <c r="C40" s="59" t="s">
        <v>1653</v>
      </c>
      <c r="D40" s="59">
        <v>3.81401100124583E14</v>
      </c>
      <c r="E40" s="59">
        <v>3787.0</v>
      </c>
      <c r="F40" s="166">
        <v>6203399.0</v>
      </c>
      <c r="G40" s="166" t="s">
        <v>2204</v>
      </c>
      <c r="H40" s="166" t="s">
        <v>2204</v>
      </c>
      <c r="I40" s="59">
        <v>7.1373311E7</v>
      </c>
      <c r="J40" s="59"/>
      <c r="K40" s="470"/>
      <c r="L40" s="59" t="s">
        <v>779</v>
      </c>
      <c r="M40" s="59"/>
      <c r="N40" s="59">
        <v>1050.0</v>
      </c>
      <c r="O40" s="165">
        <f t="shared" si="8"/>
        <v>1050</v>
      </c>
      <c r="P40" s="61"/>
      <c r="Q40" s="59" t="s">
        <v>854</v>
      </c>
      <c r="R40" s="132" t="s">
        <v>1766</v>
      </c>
      <c r="S40" s="59" t="s">
        <v>2205</v>
      </c>
      <c r="T40" s="292">
        <f t="shared" si="13"/>
        <v>26.25</v>
      </c>
      <c r="U40" s="292">
        <v>26.25</v>
      </c>
      <c r="V40" s="292"/>
      <c r="W40" s="471"/>
      <c r="X40" s="167"/>
      <c r="Y40" s="167"/>
      <c r="Z40" s="167"/>
      <c r="AA40" s="167"/>
      <c r="AB40" s="167"/>
      <c r="AC40" s="167"/>
      <c r="AD40" s="167"/>
      <c r="AE40" s="167"/>
      <c r="AF40" s="167"/>
    </row>
    <row r="41">
      <c r="A41" s="333">
        <v>40.0</v>
      </c>
      <c r="B41" s="334">
        <v>45297.0</v>
      </c>
      <c r="C41" s="334">
        <v>45298.0</v>
      </c>
      <c r="D41" s="333">
        <v>3.81401100124583E14</v>
      </c>
      <c r="E41" s="333">
        <v>3789.0</v>
      </c>
      <c r="F41" s="336">
        <v>5413195.0</v>
      </c>
      <c r="G41" s="336" t="s">
        <v>1637</v>
      </c>
      <c r="H41" s="336" t="s">
        <v>2206</v>
      </c>
      <c r="I41" s="336">
        <v>7.0286108E7</v>
      </c>
      <c r="J41" s="333" t="s">
        <v>2207</v>
      </c>
      <c r="K41" s="430"/>
      <c r="L41" s="333" t="s">
        <v>418</v>
      </c>
      <c r="M41" s="333"/>
      <c r="N41" s="333">
        <v>1170.0</v>
      </c>
      <c r="O41" s="357">
        <f t="shared" si="8"/>
        <v>1170</v>
      </c>
      <c r="P41" s="333"/>
      <c r="Q41" s="333" t="s">
        <v>854</v>
      </c>
      <c r="R41" s="340" t="s">
        <v>1885</v>
      </c>
      <c r="S41" s="333" t="s">
        <v>2208</v>
      </c>
      <c r="T41" s="426">
        <f t="shared" si="13"/>
        <v>29.25</v>
      </c>
      <c r="U41" s="426"/>
      <c r="V41" s="427"/>
      <c r="W41" s="426">
        <v>29.25</v>
      </c>
      <c r="X41" s="341"/>
      <c r="Y41" s="341"/>
      <c r="Z41" s="341"/>
      <c r="AA41" s="341"/>
      <c r="AB41" s="341"/>
      <c r="AC41" s="341"/>
      <c r="AD41" s="341"/>
      <c r="AE41" s="341"/>
      <c r="AF41" s="341"/>
    </row>
    <row r="42">
      <c r="A42" s="333">
        <v>41.0</v>
      </c>
      <c r="B42" s="334">
        <v>45297.0</v>
      </c>
      <c r="C42" s="334">
        <v>45298.0</v>
      </c>
      <c r="D42" s="333">
        <v>3.81401100124583E14</v>
      </c>
      <c r="E42" s="333">
        <v>3793.0</v>
      </c>
      <c r="F42" s="336">
        <v>6226672.0</v>
      </c>
      <c r="G42" s="336" t="s">
        <v>2209</v>
      </c>
      <c r="H42" s="336" t="s">
        <v>2209</v>
      </c>
      <c r="I42" s="333">
        <v>7.9809878E7</v>
      </c>
      <c r="J42" s="477" t="s">
        <v>2210</v>
      </c>
      <c r="K42" s="478"/>
      <c r="L42" s="333" t="s">
        <v>418</v>
      </c>
      <c r="M42" s="333"/>
      <c r="N42" s="333">
        <v>1610.0</v>
      </c>
      <c r="O42" s="357">
        <f t="shared" si="8"/>
        <v>1610</v>
      </c>
      <c r="P42" s="333"/>
      <c r="Q42" s="333" t="s">
        <v>854</v>
      </c>
      <c r="R42" s="340" t="s">
        <v>1885</v>
      </c>
      <c r="S42" s="333" t="s">
        <v>2211</v>
      </c>
      <c r="T42" s="426">
        <f t="shared" si="13"/>
        <v>40.25</v>
      </c>
      <c r="U42" s="426"/>
      <c r="V42" s="427"/>
      <c r="W42" s="426">
        <v>40.25</v>
      </c>
      <c r="X42" s="341"/>
      <c r="Y42" s="341"/>
      <c r="Z42" s="341"/>
      <c r="AA42" s="341"/>
      <c r="AB42" s="341"/>
      <c r="AC42" s="341"/>
      <c r="AD42" s="341"/>
      <c r="AE42" s="341"/>
      <c r="AF42" s="341"/>
    </row>
    <row r="43">
      <c r="A43" s="371">
        <v>42.0</v>
      </c>
      <c r="B43" s="372">
        <v>45297.0</v>
      </c>
      <c r="C43" s="372">
        <v>45297.0</v>
      </c>
      <c r="D43" s="371">
        <v>3.81401100124583E14</v>
      </c>
      <c r="E43" s="371">
        <v>3799.0</v>
      </c>
      <c r="F43" s="373">
        <v>7952488.0</v>
      </c>
      <c r="G43" s="371" t="s">
        <v>2059</v>
      </c>
      <c r="H43" s="371" t="s">
        <v>2060</v>
      </c>
      <c r="I43" s="371">
        <v>7.9960698E7</v>
      </c>
      <c r="J43" s="479"/>
      <c r="K43" s="479"/>
      <c r="L43" s="371" t="s">
        <v>119</v>
      </c>
      <c r="M43" s="371"/>
      <c r="N43" s="371">
        <v>3520.0</v>
      </c>
      <c r="O43" s="374">
        <f t="shared" si="8"/>
        <v>3520</v>
      </c>
      <c r="P43" s="480" t="s">
        <v>1628</v>
      </c>
      <c r="Q43" s="371" t="s">
        <v>854</v>
      </c>
      <c r="R43" s="376" t="s">
        <v>2029</v>
      </c>
      <c r="S43" s="374" t="s">
        <v>2062</v>
      </c>
      <c r="T43" s="442">
        <f>(N43*5%)/4</f>
        <v>44</v>
      </c>
      <c r="U43" s="442">
        <v>44.0</v>
      </c>
      <c r="V43" s="442">
        <v>44.0</v>
      </c>
      <c r="W43" s="442">
        <v>44.0</v>
      </c>
      <c r="X43" s="377"/>
      <c r="Y43" s="377"/>
      <c r="Z43" s="377"/>
      <c r="AA43" s="377"/>
      <c r="AB43" s="377"/>
      <c r="AC43" s="377"/>
      <c r="AD43" s="377"/>
      <c r="AE43" s="377"/>
      <c r="AF43" s="377"/>
    </row>
    <row r="44">
      <c r="A44" s="59">
        <v>43.0</v>
      </c>
      <c r="B44" s="60">
        <v>45297.0</v>
      </c>
      <c r="C44" s="60">
        <v>45298.0</v>
      </c>
      <c r="D44" s="59">
        <v>3.81401100124583E14</v>
      </c>
      <c r="E44" s="59">
        <v>3800.0</v>
      </c>
      <c r="F44" s="166">
        <v>9633174.0</v>
      </c>
      <c r="G44" s="166" t="s">
        <v>2212</v>
      </c>
      <c r="H44" s="166" t="s">
        <v>2212</v>
      </c>
      <c r="I44" s="166">
        <v>6.2142175E7</v>
      </c>
      <c r="J44" s="166"/>
      <c r="K44" s="475"/>
      <c r="L44" s="59" t="s">
        <v>418</v>
      </c>
      <c r="M44" s="59"/>
      <c r="N44" s="59">
        <v>350.0</v>
      </c>
      <c r="O44" s="165">
        <f t="shared" si="8"/>
        <v>350</v>
      </c>
      <c r="P44" s="61"/>
      <c r="Q44" s="59" t="s">
        <v>854</v>
      </c>
      <c r="R44" s="132" t="s">
        <v>1766</v>
      </c>
      <c r="S44" s="59" t="s">
        <v>1622</v>
      </c>
      <c r="T44" s="292">
        <f t="shared" ref="T44:T53" si="14">(N44*5%)/2</f>
        <v>8.75</v>
      </c>
      <c r="U44" s="292">
        <v>8.75</v>
      </c>
      <c r="V44" s="292"/>
      <c r="W44" s="471"/>
      <c r="X44" s="167"/>
      <c r="Y44" s="167"/>
      <c r="Z44" s="167"/>
      <c r="AA44" s="167"/>
      <c r="AB44" s="167"/>
      <c r="AC44" s="167"/>
      <c r="AD44" s="167"/>
      <c r="AE44" s="167"/>
      <c r="AF44" s="167"/>
    </row>
    <row r="45">
      <c r="A45" s="59">
        <v>44.0</v>
      </c>
      <c r="B45" s="60">
        <v>45297.0</v>
      </c>
      <c r="C45" s="60">
        <v>45298.0</v>
      </c>
      <c r="D45" s="59">
        <v>3.81401100124583E14</v>
      </c>
      <c r="E45" s="59">
        <v>3801.0</v>
      </c>
      <c r="F45" s="59">
        <v>5398963.0</v>
      </c>
      <c r="G45" s="59" t="s">
        <v>2213</v>
      </c>
      <c r="H45" s="59" t="s">
        <v>2214</v>
      </c>
      <c r="I45" s="59">
        <v>7.5398963E7</v>
      </c>
      <c r="J45" s="59"/>
      <c r="K45" s="470"/>
      <c r="L45" s="59" t="s">
        <v>418</v>
      </c>
      <c r="M45" s="59"/>
      <c r="N45" s="193">
        <v>390.0</v>
      </c>
      <c r="O45" s="165">
        <f t="shared" si="8"/>
        <v>390</v>
      </c>
      <c r="P45" s="248"/>
      <c r="Q45" s="59" t="s">
        <v>854</v>
      </c>
      <c r="R45" s="132" t="s">
        <v>1766</v>
      </c>
      <c r="S45" s="59" t="s">
        <v>2215</v>
      </c>
      <c r="T45" s="292">
        <f t="shared" si="14"/>
        <v>9.75</v>
      </c>
      <c r="U45" s="292">
        <v>9.75</v>
      </c>
      <c r="V45" s="292"/>
      <c r="W45" s="471"/>
      <c r="X45" s="167"/>
      <c r="Y45" s="167"/>
      <c r="Z45" s="167"/>
      <c r="AA45" s="167"/>
      <c r="AB45" s="167"/>
      <c r="AC45" s="167"/>
      <c r="AD45" s="167"/>
      <c r="AE45" s="167"/>
      <c r="AF45" s="167"/>
    </row>
    <row r="46">
      <c r="A46" s="59">
        <v>45.0</v>
      </c>
      <c r="B46" s="60">
        <v>45297.0</v>
      </c>
      <c r="C46" s="60">
        <v>45298.0</v>
      </c>
      <c r="D46" s="59">
        <v>3.81401100124583E14</v>
      </c>
      <c r="E46" s="59">
        <v>3802.0</v>
      </c>
      <c r="F46" s="59">
        <v>1.3579434E7</v>
      </c>
      <c r="G46" s="59" t="s">
        <v>2216</v>
      </c>
      <c r="H46" s="59" t="s">
        <v>2216</v>
      </c>
      <c r="I46" s="59">
        <v>6.2059546E7</v>
      </c>
      <c r="J46" s="59" t="s">
        <v>2217</v>
      </c>
      <c r="K46" s="470"/>
      <c r="L46" s="59" t="s">
        <v>141</v>
      </c>
      <c r="M46" s="61"/>
      <c r="N46" s="59">
        <v>490.0</v>
      </c>
      <c r="O46" s="165">
        <f t="shared" si="8"/>
        <v>490</v>
      </c>
      <c r="P46" s="61"/>
      <c r="Q46" s="59" t="s">
        <v>854</v>
      </c>
      <c r="R46" s="132" t="s">
        <v>1766</v>
      </c>
      <c r="S46" s="59" t="s">
        <v>2218</v>
      </c>
      <c r="T46" s="292">
        <f t="shared" si="14"/>
        <v>12.25</v>
      </c>
      <c r="U46" s="292">
        <v>12.25</v>
      </c>
      <c r="V46" s="292"/>
      <c r="W46" s="471"/>
      <c r="X46" s="167"/>
      <c r="Y46" s="167"/>
      <c r="Z46" s="167"/>
      <c r="AA46" s="167"/>
      <c r="AB46" s="167"/>
      <c r="AC46" s="167"/>
      <c r="AD46" s="167"/>
      <c r="AE46" s="167"/>
      <c r="AF46" s="167"/>
    </row>
    <row r="47">
      <c r="A47" s="333">
        <v>46.0</v>
      </c>
      <c r="B47" s="334">
        <v>45297.0</v>
      </c>
      <c r="C47" s="334">
        <v>45298.0</v>
      </c>
      <c r="D47" s="333">
        <v>3.81401100124583E14</v>
      </c>
      <c r="E47" s="333">
        <v>3803.0</v>
      </c>
      <c r="F47" s="333">
        <v>6.318452016E9</v>
      </c>
      <c r="G47" s="333" t="s">
        <v>2219</v>
      </c>
      <c r="H47" s="333" t="s">
        <v>2220</v>
      </c>
      <c r="I47" s="333">
        <v>7.0031402E7</v>
      </c>
      <c r="J47" s="333" t="s">
        <v>2221</v>
      </c>
      <c r="K47" s="430"/>
      <c r="L47" s="333" t="s">
        <v>418</v>
      </c>
      <c r="M47" s="387"/>
      <c r="N47" s="333">
        <v>610.0</v>
      </c>
      <c r="O47" s="357">
        <f t="shared" si="8"/>
        <v>610</v>
      </c>
      <c r="P47" s="387"/>
      <c r="Q47" s="333" t="s">
        <v>854</v>
      </c>
      <c r="R47" s="340" t="s">
        <v>1885</v>
      </c>
      <c r="S47" s="333" t="s">
        <v>2222</v>
      </c>
      <c r="T47" s="426">
        <f t="shared" si="14"/>
        <v>15.25</v>
      </c>
      <c r="U47" s="426"/>
      <c r="V47" s="426"/>
      <c r="W47" s="426">
        <v>15.25</v>
      </c>
      <c r="X47" s="341"/>
      <c r="Y47" s="341"/>
      <c r="Z47" s="341"/>
      <c r="AA47" s="341"/>
      <c r="AB47" s="341"/>
      <c r="AC47" s="341"/>
      <c r="AD47" s="341"/>
      <c r="AE47" s="341"/>
      <c r="AF47" s="341"/>
    </row>
    <row r="48">
      <c r="A48" s="333">
        <v>47.0</v>
      </c>
      <c r="B48" s="334">
        <v>45298.0</v>
      </c>
      <c r="C48" s="334">
        <v>45298.0</v>
      </c>
      <c r="D48" s="333">
        <v>3.81401100124583E14</v>
      </c>
      <c r="E48" s="333">
        <v>3805.0</v>
      </c>
      <c r="F48" s="333">
        <v>5869104.0</v>
      </c>
      <c r="G48" s="336" t="s">
        <v>2223</v>
      </c>
      <c r="H48" s="333" t="s">
        <v>2224</v>
      </c>
      <c r="I48" s="333">
        <v>7.507364E7</v>
      </c>
      <c r="J48" s="333" t="s">
        <v>2225</v>
      </c>
      <c r="K48" s="430"/>
      <c r="L48" s="333" t="s">
        <v>418</v>
      </c>
      <c r="M48" s="387"/>
      <c r="N48" s="333">
        <v>610.0</v>
      </c>
      <c r="O48" s="357">
        <f t="shared" si="8"/>
        <v>610</v>
      </c>
      <c r="P48" s="387"/>
      <c r="Q48" s="333" t="s">
        <v>854</v>
      </c>
      <c r="R48" s="340" t="s">
        <v>1885</v>
      </c>
      <c r="S48" s="333" t="s">
        <v>2222</v>
      </c>
      <c r="T48" s="426">
        <f t="shared" si="14"/>
        <v>15.25</v>
      </c>
      <c r="U48" s="426"/>
      <c r="V48" s="426"/>
      <c r="W48" s="426">
        <v>15.25</v>
      </c>
      <c r="X48" s="341"/>
      <c r="Y48" s="341"/>
      <c r="Z48" s="341"/>
      <c r="AA48" s="341"/>
      <c r="AB48" s="341"/>
      <c r="AC48" s="341"/>
      <c r="AD48" s="341"/>
      <c r="AE48" s="341"/>
      <c r="AF48" s="341"/>
    </row>
    <row r="49">
      <c r="A49" s="481">
        <v>48.0</v>
      </c>
      <c r="B49" s="482">
        <v>45298.0</v>
      </c>
      <c r="C49" s="482">
        <v>45298.0</v>
      </c>
      <c r="D49" s="481">
        <v>3.81401100124583E14</v>
      </c>
      <c r="E49" s="481">
        <v>3879.0</v>
      </c>
      <c r="F49" s="483">
        <v>4844871.0</v>
      </c>
      <c r="G49" s="481" t="s">
        <v>2226</v>
      </c>
      <c r="H49" s="481" t="s">
        <v>2227</v>
      </c>
      <c r="I49" s="481">
        <v>7.7611754E7</v>
      </c>
      <c r="J49" s="481"/>
      <c r="K49" s="484"/>
      <c r="L49" s="481" t="s">
        <v>418</v>
      </c>
      <c r="M49" s="485"/>
      <c r="N49" s="481">
        <v>260.0</v>
      </c>
      <c r="O49" s="486">
        <f t="shared" si="8"/>
        <v>260</v>
      </c>
      <c r="P49" s="485"/>
      <c r="Q49" s="481" t="s">
        <v>854</v>
      </c>
      <c r="R49" s="487" t="s">
        <v>1766</v>
      </c>
      <c r="S49" s="481" t="s">
        <v>1559</v>
      </c>
      <c r="T49" s="488">
        <f t="shared" si="14"/>
        <v>6.5</v>
      </c>
      <c r="U49" s="488">
        <v>6.5</v>
      </c>
      <c r="V49" s="488"/>
      <c r="W49" s="489"/>
      <c r="X49" s="490"/>
      <c r="Y49" s="490"/>
      <c r="Z49" s="490"/>
      <c r="AA49" s="490"/>
      <c r="AB49" s="490"/>
      <c r="AC49" s="490"/>
      <c r="AD49" s="490"/>
      <c r="AE49" s="490"/>
      <c r="AF49" s="490"/>
    </row>
    <row r="50">
      <c r="A50" s="481">
        <v>49.0</v>
      </c>
      <c r="B50" s="482">
        <v>45298.0</v>
      </c>
      <c r="C50" s="482">
        <v>45298.0</v>
      </c>
      <c r="D50" s="481">
        <v>3.81401100124583E14</v>
      </c>
      <c r="E50" s="481">
        <v>3878.0</v>
      </c>
      <c r="F50" s="481">
        <v>3103974.0</v>
      </c>
      <c r="G50" s="481" t="s">
        <v>2228</v>
      </c>
      <c r="H50" s="481" t="s">
        <v>2229</v>
      </c>
      <c r="I50" s="481">
        <v>6.5938422E7</v>
      </c>
      <c r="J50" s="481" t="s">
        <v>2230</v>
      </c>
      <c r="K50" s="484"/>
      <c r="L50" s="481" t="s">
        <v>418</v>
      </c>
      <c r="M50" s="485"/>
      <c r="N50" s="481">
        <f>520+130</f>
        <v>650</v>
      </c>
      <c r="O50" s="486">
        <f t="shared" si="8"/>
        <v>650</v>
      </c>
      <c r="P50" s="485"/>
      <c r="Q50" s="481" t="s">
        <v>854</v>
      </c>
      <c r="R50" s="487" t="s">
        <v>1766</v>
      </c>
      <c r="S50" s="481" t="s">
        <v>1615</v>
      </c>
      <c r="T50" s="488">
        <f t="shared" si="14"/>
        <v>16.25</v>
      </c>
      <c r="U50" s="488">
        <v>16.25</v>
      </c>
      <c r="V50" s="488"/>
      <c r="W50" s="489"/>
      <c r="X50" s="490"/>
      <c r="Y50" s="490"/>
      <c r="Z50" s="490"/>
      <c r="AA50" s="490"/>
      <c r="AB50" s="490"/>
      <c r="AC50" s="490"/>
      <c r="AD50" s="490"/>
      <c r="AE50" s="490"/>
      <c r="AF50" s="490"/>
    </row>
    <row r="51">
      <c r="A51" s="491">
        <v>54.0</v>
      </c>
      <c r="B51" s="492">
        <v>45298.0</v>
      </c>
      <c r="C51" s="492">
        <v>45298.0</v>
      </c>
      <c r="D51" s="491">
        <v>3.81401100124583E14</v>
      </c>
      <c r="E51" s="491">
        <v>3877.0</v>
      </c>
      <c r="F51" s="493">
        <v>3819658.0</v>
      </c>
      <c r="G51" s="493" t="s">
        <v>2231</v>
      </c>
      <c r="H51" s="493" t="s">
        <v>2232</v>
      </c>
      <c r="I51" s="493">
        <v>7.0828414E7</v>
      </c>
      <c r="J51" s="494" t="s">
        <v>2233</v>
      </c>
      <c r="K51" s="495"/>
      <c r="L51" s="491" t="s">
        <v>418</v>
      </c>
      <c r="M51" s="496"/>
      <c r="N51" s="491">
        <v>650.0</v>
      </c>
      <c r="O51" s="497">
        <v>650.0</v>
      </c>
      <c r="P51" s="496"/>
      <c r="Q51" s="491" t="s">
        <v>854</v>
      </c>
      <c r="R51" s="498" t="s">
        <v>1885</v>
      </c>
      <c r="S51" s="491" t="s">
        <v>1615</v>
      </c>
      <c r="T51" s="499">
        <f t="shared" si="14"/>
        <v>16.25</v>
      </c>
      <c r="U51" s="499"/>
      <c r="V51" s="500"/>
      <c r="W51" s="499">
        <v>16.25</v>
      </c>
      <c r="X51" s="501"/>
      <c r="Y51" s="501"/>
      <c r="Z51" s="501"/>
      <c r="AA51" s="501"/>
      <c r="AB51" s="501"/>
      <c r="AC51" s="501"/>
      <c r="AD51" s="501"/>
      <c r="AE51" s="501"/>
      <c r="AF51" s="501"/>
    </row>
    <row r="52">
      <c r="A52" s="491">
        <v>51.0</v>
      </c>
      <c r="B52" s="492">
        <v>45298.0</v>
      </c>
      <c r="C52" s="492">
        <v>45298.0</v>
      </c>
      <c r="D52" s="491">
        <v>3.81401100124583E14</v>
      </c>
      <c r="E52" s="491">
        <v>3876.0</v>
      </c>
      <c r="F52" s="491">
        <v>6.318452016E9</v>
      </c>
      <c r="G52" s="491" t="s">
        <v>2219</v>
      </c>
      <c r="H52" s="491" t="s">
        <v>2220</v>
      </c>
      <c r="I52" s="491">
        <v>7.0031402E7</v>
      </c>
      <c r="J52" s="491" t="s">
        <v>2221</v>
      </c>
      <c r="K52" s="502"/>
      <c r="L52" s="491" t="s">
        <v>418</v>
      </c>
      <c r="M52" s="496"/>
      <c r="N52" s="491">
        <f>130+260+90</f>
        <v>480</v>
      </c>
      <c r="O52" s="497">
        <v>480.0</v>
      </c>
      <c r="P52" s="496"/>
      <c r="Q52" s="491" t="s">
        <v>854</v>
      </c>
      <c r="R52" s="498" t="s">
        <v>1885</v>
      </c>
      <c r="S52" s="491" t="s">
        <v>2234</v>
      </c>
      <c r="T52" s="499">
        <f t="shared" si="14"/>
        <v>12</v>
      </c>
      <c r="U52" s="499"/>
      <c r="V52" s="500"/>
      <c r="W52" s="499">
        <v>12.0</v>
      </c>
      <c r="X52" s="501"/>
      <c r="Y52" s="501"/>
      <c r="Z52" s="501"/>
      <c r="AA52" s="501"/>
      <c r="AB52" s="501"/>
      <c r="AC52" s="501"/>
      <c r="AD52" s="501"/>
      <c r="AE52" s="501"/>
      <c r="AF52" s="501"/>
    </row>
    <row r="53">
      <c r="A53" s="481">
        <v>50.0</v>
      </c>
      <c r="B53" s="482">
        <v>45298.0</v>
      </c>
      <c r="C53" s="482">
        <v>45298.0</v>
      </c>
      <c r="D53" s="481">
        <v>3.81401100124583E14</v>
      </c>
      <c r="E53" s="481">
        <v>3875.0</v>
      </c>
      <c r="F53" s="483">
        <v>3652793.0</v>
      </c>
      <c r="G53" s="483" t="s">
        <v>2235</v>
      </c>
      <c r="H53" s="483" t="s">
        <v>2235</v>
      </c>
      <c r="I53" s="483" t="s">
        <v>2236</v>
      </c>
      <c r="J53" s="503" t="s">
        <v>2237</v>
      </c>
      <c r="K53" s="504"/>
      <c r="L53" s="481" t="s">
        <v>418</v>
      </c>
      <c r="M53" s="485"/>
      <c r="N53" s="481">
        <v>530.0</v>
      </c>
      <c r="O53" s="486">
        <f t="shared" ref="O53:O59" si="15">N53</f>
        <v>530</v>
      </c>
      <c r="P53" s="485"/>
      <c r="Q53" s="481" t="s">
        <v>854</v>
      </c>
      <c r="R53" s="487" t="s">
        <v>1766</v>
      </c>
      <c r="S53" s="481" t="s">
        <v>2238</v>
      </c>
      <c r="T53" s="488">
        <f t="shared" si="14"/>
        <v>13.25</v>
      </c>
      <c r="U53" s="488">
        <v>13.25</v>
      </c>
      <c r="V53" s="489"/>
      <c r="W53" s="488"/>
      <c r="X53" s="490"/>
      <c r="Y53" s="490"/>
      <c r="Z53" s="490"/>
      <c r="AA53" s="490"/>
      <c r="AB53" s="490"/>
      <c r="AC53" s="490"/>
      <c r="AD53" s="490"/>
      <c r="AE53" s="490"/>
      <c r="AF53" s="490"/>
    </row>
    <row r="54">
      <c r="A54" s="187">
        <v>52.0</v>
      </c>
      <c r="B54" s="505">
        <v>45298.0</v>
      </c>
      <c r="C54" s="505">
        <v>45298.0</v>
      </c>
      <c r="D54" s="187">
        <v>3.81401100124583E14</v>
      </c>
      <c r="E54" s="506">
        <v>3935.0</v>
      </c>
      <c r="F54" s="187">
        <v>0.0</v>
      </c>
      <c r="G54" s="507" t="s">
        <v>2239</v>
      </c>
      <c r="H54" s="507" t="s">
        <v>2239</v>
      </c>
      <c r="I54" s="187">
        <v>7.5021952E7</v>
      </c>
      <c r="J54" s="508" t="s">
        <v>2240</v>
      </c>
      <c r="K54" s="509"/>
      <c r="L54" s="187" t="s">
        <v>418</v>
      </c>
      <c r="M54" s="510"/>
      <c r="N54" s="187">
        <v>790.0</v>
      </c>
      <c r="O54" s="511">
        <f t="shared" si="15"/>
        <v>790</v>
      </c>
      <c r="P54" s="510"/>
      <c r="Q54" s="187" t="s">
        <v>854</v>
      </c>
      <c r="R54" s="512" t="s">
        <v>988</v>
      </c>
      <c r="S54" s="187" t="s">
        <v>2241</v>
      </c>
      <c r="T54" s="513">
        <f t="shared" ref="T54:T55" si="16">(N54*5%)</f>
        <v>39.5</v>
      </c>
      <c r="U54" s="514"/>
      <c r="V54" s="514"/>
      <c r="W54" s="514"/>
      <c r="X54" s="515"/>
      <c r="Y54" s="515"/>
      <c r="Z54" s="515"/>
      <c r="AA54" s="515"/>
      <c r="AB54" s="515"/>
      <c r="AC54" s="515"/>
      <c r="AD54" s="515"/>
      <c r="AE54" s="515"/>
      <c r="AF54" s="515"/>
    </row>
    <row r="55">
      <c r="A55" s="187">
        <v>53.0</v>
      </c>
      <c r="B55" s="505">
        <v>45298.0</v>
      </c>
      <c r="C55" s="29" t="s">
        <v>1653</v>
      </c>
      <c r="D55" s="187">
        <v>3.81401100124583E14</v>
      </c>
      <c r="E55" s="187">
        <v>3874.0</v>
      </c>
      <c r="F55" s="187">
        <v>6.28732001E9</v>
      </c>
      <c r="G55" s="187" t="s">
        <v>1975</v>
      </c>
      <c r="H55" s="187" t="s">
        <v>1975</v>
      </c>
      <c r="I55" s="187">
        <v>7.8031023E7</v>
      </c>
      <c r="J55" s="187"/>
      <c r="K55" s="516"/>
      <c r="L55" s="187" t="s">
        <v>779</v>
      </c>
      <c r="M55" s="510"/>
      <c r="N55" s="187">
        <v>1050.0</v>
      </c>
      <c r="O55" s="511">
        <f t="shared" si="15"/>
        <v>1050</v>
      </c>
      <c r="P55" s="510"/>
      <c r="Q55" s="187" t="s">
        <v>854</v>
      </c>
      <c r="R55" s="512" t="s">
        <v>988</v>
      </c>
      <c r="S55" s="187" t="s">
        <v>2242</v>
      </c>
      <c r="T55" s="513">
        <f t="shared" si="16"/>
        <v>52.5</v>
      </c>
      <c r="U55" s="514"/>
      <c r="V55" s="514"/>
      <c r="W55" s="514"/>
      <c r="X55" s="515"/>
      <c r="Y55" s="515"/>
      <c r="Z55" s="515"/>
      <c r="AA55" s="515"/>
      <c r="AB55" s="515"/>
      <c r="AC55" s="515"/>
      <c r="AD55" s="515"/>
      <c r="AE55" s="515"/>
      <c r="AF55" s="515"/>
    </row>
    <row r="56">
      <c r="A56" s="517">
        <v>56.0</v>
      </c>
      <c r="B56" s="518">
        <v>45298.0</v>
      </c>
      <c r="C56" s="518">
        <v>45298.0</v>
      </c>
      <c r="D56" s="517">
        <v>3.81401100124583E14</v>
      </c>
      <c r="E56" s="517">
        <v>3873.0</v>
      </c>
      <c r="F56" s="519">
        <v>6400261.0</v>
      </c>
      <c r="G56" s="517" t="s">
        <v>2117</v>
      </c>
      <c r="H56" s="517" t="s">
        <v>2117</v>
      </c>
      <c r="I56" s="517">
        <v>7.6980051E7</v>
      </c>
      <c r="J56" s="517" t="s">
        <v>2118</v>
      </c>
      <c r="K56" s="520"/>
      <c r="L56" s="517" t="s">
        <v>98</v>
      </c>
      <c r="M56" s="517" t="s">
        <v>44</v>
      </c>
      <c r="N56" s="517">
        <v>1130.0</v>
      </c>
      <c r="O56" s="521">
        <f t="shared" si="15"/>
        <v>1130</v>
      </c>
      <c r="P56" s="522" t="s">
        <v>1828</v>
      </c>
      <c r="Q56" s="517" t="s">
        <v>854</v>
      </c>
      <c r="R56" s="523" t="s">
        <v>1663</v>
      </c>
      <c r="S56" s="517"/>
      <c r="T56" s="524">
        <f t="shared" ref="T56:T58" si="17">(N56*5%)/2</f>
        <v>28.25</v>
      </c>
      <c r="U56" s="524"/>
      <c r="V56" s="524">
        <v>28.25</v>
      </c>
      <c r="W56" s="525"/>
      <c r="X56" s="526"/>
      <c r="Y56" s="526"/>
      <c r="Z56" s="526"/>
      <c r="AA56" s="526"/>
      <c r="AB56" s="526"/>
      <c r="AC56" s="526"/>
      <c r="AD56" s="526"/>
      <c r="AE56" s="526"/>
      <c r="AF56" s="526"/>
    </row>
    <row r="57">
      <c r="A57" s="517">
        <v>57.0</v>
      </c>
      <c r="B57" s="518">
        <v>45298.0</v>
      </c>
      <c r="C57" s="518">
        <v>45298.0</v>
      </c>
      <c r="D57" s="517">
        <v>3.81401100124583E14</v>
      </c>
      <c r="E57" s="517">
        <v>3872.0</v>
      </c>
      <c r="F57" s="517">
        <v>7.804038018E9</v>
      </c>
      <c r="G57" s="517" t="s">
        <v>2178</v>
      </c>
      <c r="H57" s="517" t="s">
        <v>2178</v>
      </c>
      <c r="I57" s="517">
        <v>7.991669E7</v>
      </c>
      <c r="J57" s="517" t="s">
        <v>2179</v>
      </c>
      <c r="K57" s="520"/>
      <c r="L57" s="517" t="s">
        <v>89</v>
      </c>
      <c r="M57" s="517" t="s">
        <v>27</v>
      </c>
      <c r="N57" s="517">
        <v>2340.0</v>
      </c>
      <c r="O57" s="521">
        <f t="shared" si="15"/>
        <v>2340</v>
      </c>
      <c r="P57" s="522" t="s">
        <v>1828</v>
      </c>
      <c r="Q57" s="517" t="s">
        <v>827</v>
      </c>
      <c r="R57" s="523" t="s">
        <v>1663</v>
      </c>
      <c r="S57" s="517"/>
      <c r="T57" s="524">
        <f t="shared" si="17"/>
        <v>58.5</v>
      </c>
      <c r="U57" s="525"/>
      <c r="V57" s="524">
        <v>58.5</v>
      </c>
      <c r="W57" s="525"/>
      <c r="X57" s="526"/>
      <c r="Y57" s="526"/>
      <c r="Z57" s="526"/>
      <c r="AA57" s="526"/>
      <c r="AB57" s="526"/>
      <c r="AC57" s="526"/>
      <c r="AD57" s="526"/>
      <c r="AE57" s="526"/>
      <c r="AF57" s="526"/>
    </row>
    <row r="58">
      <c r="A58" s="481">
        <v>58.0</v>
      </c>
      <c r="B58" s="482">
        <v>45298.0</v>
      </c>
      <c r="C58" s="482">
        <v>45298.0</v>
      </c>
      <c r="D58" s="481">
        <v>3.81401100124583E14</v>
      </c>
      <c r="E58" s="481">
        <v>3871.0</v>
      </c>
      <c r="F58" s="481">
        <v>4.463117017E9</v>
      </c>
      <c r="G58" s="481" t="s">
        <v>2200</v>
      </c>
      <c r="H58" s="481" t="s">
        <v>2201</v>
      </c>
      <c r="I58" s="481">
        <v>6.7425243E7</v>
      </c>
      <c r="J58" s="481"/>
      <c r="K58" s="484"/>
      <c r="L58" s="481" t="s">
        <v>374</v>
      </c>
      <c r="M58" s="481" t="s">
        <v>27</v>
      </c>
      <c r="N58" s="481">
        <v>960.0</v>
      </c>
      <c r="O58" s="486">
        <f t="shared" si="15"/>
        <v>960</v>
      </c>
      <c r="P58" s="527" t="s">
        <v>1828</v>
      </c>
      <c r="Q58" s="481" t="s">
        <v>854</v>
      </c>
      <c r="R58" s="487" t="s">
        <v>1766</v>
      </c>
      <c r="S58" s="481" t="s">
        <v>2243</v>
      </c>
      <c r="T58" s="488">
        <f t="shared" si="17"/>
        <v>24</v>
      </c>
      <c r="U58" s="488">
        <v>24.0</v>
      </c>
      <c r="V58" s="489"/>
      <c r="W58" s="489"/>
      <c r="X58" s="490"/>
      <c r="Y58" s="490"/>
      <c r="Z58" s="490"/>
      <c r="AA58" s="490"/>
      <c r="AB58" s="490"/>
      <c r="AC58" s="490"/>
      <c r="AD58" s="490"/>
      <c r="AE58" s="490"/>
      <c r="AF58" s="490"/>
    </row>
    <row r="59">
      <c r="A59" s="528">
        <v>59.0</v>
      </c>
      <c r="B59" s="529">
        <v>45298.0</v>
      </c>
      <c r="C59" s="529">
        <v>45298.0</v>
      </c>
      <c r="D59" s="528">
        <v>3.81401100124583E14</v>
      </c>
      <c r="E59" s="528">
        <v>3870.0</v>
      </c>
      <c r="F59" s="528">
        <v>6315832.0</v>
      </c>
      <c r="G59" s="530" t="s">
        <v>2146</v>
      </c>
      <c r="H59" s="528" t="s">
        <v>2147</v>
      </c>
      <c r="I59" s="528">
        <v>7.7306087E7</v>
      </c>
      <c r="J59" s="528" t="s">
        <v>2148</v>
      </c>
      <c r="K59" s="531"/>
      <c r="L59" s="528" t="s">
        <v>1127</v>
      </c>
      <c r="M59" s="532"/>
      <c r="N59" s="528">
        <v>790.0</v>
      </c>
      <c r="O59" s="533">
        <f t="shared" si="15"/>
        <v>790</v>
      </c>
      <c r="P59" s="534" t="s">
        <v>1828</v>
      </c>
      <c r="Q59" s="528" t="s">
        <v>854</v>
      </c>
      <c r="R59" s="535" t="s">
        <v>2029</v>
      </c>
      <c r="S59" s="528"/>
      <c r="T59" s="536">
        <f t="shared" ref="T59:T61" si="18">(N59*5%)/3</f>
        <v>13.16666667</v>
      </c>
      <c r="U59" s="537"/>
      <c r="V59" s="536">
        <v>13.17</v>
      </c>
      <c r="W59" s="536">
        <v>13.17</v>
      </c>
      <c r="X59" s="538"/>
      <c r="Y59" s="538"/>
      <c r="Z59" s="538"/>
      <c r="AA59" s="538"/>
      <c r="AB59" s="538"/>
      <c r="AC59" s="538"/>
      <c r="AD59" s="538"/>
      <c r="AE59" s="538"/>
      <c r="AF59" s="538"/>
    </row>
    <row r="60">
      <c r="A60" s="528">
        <v>55.0</v>
      </c>
      <c r="B60" s="529">
        <v>45298.0</v>
      </c>
      <c r="C60" s="529">
        <v>45300.0</v>
      </c>
      <c r="D60" s="528">
        <v>3.81401100124583E14</v>
      </c>
      <c r="E60" s="528">
        <v>3968.0</v>
      </c>
      <c r="F60" s="528">
        <v>4735443.0</v>
      </c>
      <c r="G60" s="528" t="s">
        <v>2244</v>
      </c>
      <c r="H60" s="528" t="s">
        <v>2245</v>
      </c>
      <c r="I60" s="528">
        <v>7.0880807E7</v>
      </c>
      <c r="J60" s="438" t="s">
        <v>2246</v>
      </c>
      <c r="K60" s="439"/>
      <c r="L60" s="528" t="s">
        <v>1127</v>
      </c>
      <c r="M60" s="528" t="s">
        <v>44</v>
      </c>
      <c r="N60" s="528">
        <v>1175.0</v>
      </c>
      <c r="O60" s="533">
        <v>1175.0</v>
      </c>
      <c r="P60" s="539" t="s">
        <v>2247</v>
      </c>
      <c r="Q60" s="528" t="s">
        <v>854</v>
      </c>
      <c r="R60" s="535" t="s">
        <v>2029</v>
      </c>
      <c r="S60" s="528" t="s">
        <v>2248</v>
      </c>
      <c r="T60" s="536">
        <f t="shared" si="18"/>
        <v>19.58333333</v>
      </c>
      <c r="U60" s="536">
        <v>19.58</v>
      </c>
      <c r="V60" s="536">
        <v>19.58</v>
      </c>
      <c r="W60" s="537"/>
      <c r="X60" s="538"/>
      <c r="Y60" s="538"/>
      <c r="Z60" s="538"/>
      <c r="AA60" s="538"/>
      <c r="AB60" s="538"/>
      <c r="AC60" s="538"/>
      <c r="AD60" s="538"/>
      <c r="AE60" s="538"/>
      <c r="AF60" s="538"/>
    </row>
    <row r="61">
      <c r="A61" s="371">
        <v>60.0</v>
      </c>
      <c r="B61" s="372">
        <v>45299.0</v>
      </c>
      <c r="C61" s="372">
        <v>45309.0</v>
      </c>
      <c r="D61" s="371">
        <v>3.81401100124583E14</v>
      </c>
      <c r="E61" s="371">
        <v>3934.0</v>
      </c>
      <c r="F61" s="373">
        <v>1036459.0</v>
      </c>
      <c r="G61" s="371" t="s">
        <v>2249</v>
      </c>
      <c r="H61" s="371" t="s">
        <v>2250</v>
      </c>
      <c r="I61" s="371">
        <v>7.2630666E7</v>
      </c>
      <c r="J61" s="371" t="s">
        <v>2251</v>
      </c>
      <c r="K61" s="466"/>
      <c r="L61" s="371" t="s">
        <v>305</v>
      </c>
      <c r="M61" s="540"/>
      <c r="N61" s="371">
        <v>1160.0</v>
      </c>
      <c r="O61" s="374">
        <f>N61</f>
        <v>1160</v>
      </c>
      <c r="P61" s="540"/>
      <c r="Q61" s="371" t="s">
        <v>854</v>
      </c>
      <c r="R61" s="376" t="s">
        <v>2029</v>
      </c>
      <c r="S61" s="371" t="s">
        <v>2252</v>
      </c>
      <c r="T61" s="442">
        <f t="shared" si="18"/>
        <v>19.33333333</v>
      </c>
      <c r="U61" s="443"/>
      <c r="V61" s="442">
        <v>19.33</v>
      </c>
      <c r="W61" s="442">
        <v>19.33</v>
      </c>
      <c r="X61" s="377"/>
      <c r="Y61" s="377"/>
      <c r="Z61" s="377"/>
      <c r="AA61" s="377"/>
      <c r="AB61" s="377"/>
      <c r="AC61" s="377"/>
      <c r="AD61" s="377"/>
      <c r="AE61" s="377"/>
      <c r="AF61" s="377"/>
    </row>
    <row r="62">
      <c r="A62" s="29">
        <v>61.0</v>
      </c>
      <c r="B62" s="174">
        <v>45299.0</v>
      </c>
      <c r="C62" s="174">
        <v>45304.0</v>
      </c>
      <c r="D62" s="29">
        <v>3.81401100124583E14</v>
      </c>
      <c r="E62" s="29">
        <v>3955.0</v>
      </c>
      <c r="F62" s="29">
        <v>3.876349017E9</v>
      </c>
      <c r="G62" s="29" t="s">
        <v>2253</v>
      </c>
      <c r="H62" s="29" t="s">
        <v>2254</v>
      </c>
      <c r="I62" s="29">
        <v>7.0845037E7</v>
      </c>
      <c r="J62" s="29" t="s">
        <v>2255</v>
      </c>
      <c r="K62" s="465"/>
      <c r="L62" s="29"/>
      <c r="M62" s="216"/>
      <c r="N62" s="29">
        <v>1160.0</v>
      </c>
      <c r="O62" s="175">
        <v>1160.0</v>
      </c>
      <c r="P62" s="176" t="s">
        <v>2256</v>
      </c>
      <c r="Q62" s="29" t="s">
        <v>854</v>
      </c>
      <c r="R62" s="177" t="s">
        <v>988</v>
      </c>
      <c r="S62" s="29" t="s">
        <v>2257</v>
      </c>
      <c r="T62" s="433">
        <f>(N62*5%)</f>
        <v>58</v>
      </c>
      <c r="U62" s="309"/>
      <c r="V62" s="309"/>
      <c r="W62" s="309"/>
      <c r="X62" s="178"/>
      <c r="Y62" s="178"/>
      <c r="Z62" s="178"/>
      <c r="AA62" s="178"/>
      <c r="AB62" s="178"/>
      <c r="AC62" s="178"/>
      <c r="AD62" s="178"/>
      <c r="AE62" s="178"/>
      <c r="AF62" s="178"/>
    </row>
    <row r="63">
      <c r="A63" s="371">
        <v>62.0</v>
      </c>
      <c r="B63" s="372">
        <v>45300.0</v>
      </c>
      <c r="C63" s="372">
        <v>45301.0</v>
      </c>
      <c r="D63" s="371">
        <v>3.81401100124583E14</v>
      </c>
      <c r="E63" s="371">
        <v>3954.0</v>
      </c>
      <c r="F63" s="373">
        <v>8234895.0</v>
      </c>
      <c r="G63" s="373" t="s">
        <v>2258</v>
      </c>
      <c r="H63" s="371" t="s">
        <v>2258</v>
      </c>
      <c r="I63" s="371">
        <v>7.000912E7</v>
      </c>
      <c r="J63" s="371" t="s">
        <v>2259</v>
      </c>
      <c r="K63" s="466"/>
      <c r="L63" s="371" t="s">
        <v>2260</v>
      </c>
      <c r="M63" s="540"/>
      <c r="N63" s="371">
        <v>285.0</v>
      </c>
      <c r="O63" s="374">
        <v>285.0</v>
      </c>
      <c r="P63" s="371"/>
      <c r="Q63" s="371" t="s">
        <v>854</v>
      </c>
      <c r="R63" s="376" t="s">
        <v>2029</v>
      </c>
      <c r="S63" s="371" t="s">
        <v>2261</v>
      </c>
      <c r="T63" s="442">
        <f>(N63*5%)/3</f>
        <v>4.75</v>
      </c>
      <c r="U63" s="442">
        <v>4.75</v>
      </c>
      <c r="V63" s="443"/>
      <c r="W63" s="442">
        <v>4.75</v>
      </c>
      <c r="X63" s="377"/>
      <c r="Y63" s="377"/>
      <c r="Z63" s="377"/>
      <c r="AA63" s="377"/>
      <c r="AB63" s="377"/>
      <c r="AC63" s="377"/>
      <c r="AD63" s="377"/>
      <c r="AE63" s="377"/>
      <c r="AF63" s="377"/>
    </row>
    <row r="64">
      <c r="A64" s="29">
        <v>63.0</v>
      </c>
      <c r="B64" s="174">
        <v>45301.0</v>
      </c>
      <c r="C64" s="174">
        <v>45300.0</v>
      </c>
      <c r="D64" s="29">
        <v>3.81401100124583E14</v>
      </c>
      <c r="E64" s="29">
        <v>3956.0</v>
      </c>
      <c r="F64" s="29">
        <v>5160733.0</v>
      </c>
      <c r="G64" s="29" t="s">
        <v>2076</v>
      </c>
      <c r="H64" s="29" t="s">
        <v>2077</v>
      </c>
      <c r="I64" s="29" t="s">
        <v>2078</v>
      </c>
      <c r="J64" s="29"/>
      <c r="K64" s="465"/>
      <c r="L64" s="29" t="s">
        <v>89</v>
      </c>
      <c r="M64" s="29" t="s">
        <v>44</v>
      </c>
      <c r="N64" s="29">
        <v>3280.0</v>
      </c>
      <c r="O64" s="175">
        <f t="shared" ref="O64:O66" si="19">N64</f>
        <v>3280</v>
      </c>
      <c r="P64" s="541" t="s">
        <v>2262</v>
      </c>
      <c r="Q64" s="29" t="s">
        <v>827</v>
      </c>
      <c r="R64" s="177" t="s">
        <v>988</v>
      </c>
      <c r="S64" s="29" t="s">
        <v>2263</v>
      </c>
      <c r="T64" s="433">
        <f>(N64*5%)</f>
        <v>164</v>
      </c>
      <c r="U64" s="309"/>
      <c r="V64" s="309"/>
      <c r="W64" s="309"/>
      <c r="X64" s="178"/>
      <c r="Y64" s="178"/>
      <c r="Z64" s="178"/>
      <c r="AA64" s="178"/>
      <c r="AB64" s="178"/>
      <c r="AC64" s="178"/>
      <c r="AD64" s="178"/>
      <c r="AE64" s="178"/>
      <c r="AF64" s="178"/>
    </row>
    <row r="65">
      <c r="A65" s="371">
        <v>64.0</v>
      </c>
      <c r="B65" s="372">
        <v>45301.0</v>
      </c>
      <c r="C65" s="372">
        <v>45300.0</v>
      </c>
      <c r="D65" s="371">
        <v>3.81401100124583E14</v>
      </c>
      <c r="E65" s="371">
        <v>3957.0</v>
      </c>
      <c r="F65" s="371">
        <v>4735443.0</v>
      </c>
      <c r="G65" s="371" t="s">
        <v>2244</v>
      </c>
      <c r="H65" s="371" t="s">
        <v>2245</v>
      </c>
      <c r="I65" s="371">
        <v>7.0880807E7</v>
      </c>
      <c r="J65" s="371" t="s">
        <v>2246</v>
      </c>
      <c r="K65" s="466"/>
      <c r="L65" s="371" t="s">
        <v>1127</v>
      </c>
      <c r="M65" s="540"/>
      <c r="N65" s="371">
        <v>1175.0</v>
      </c>
      <c r="O65" s="374">
        <f t="shared" si="19"/>
        <v>1175</v>
      </c>
      <c r="P65" s="542" t="s">
        <v>2264</v>
      </c>
      <c r="Q65" s="371" t="s">
        <v>1203</v>
      </c>
      <c r="R65" s="376" t="s">
        <v>2029</v>
      </c>
      <c r="S65" s="371" t="s">
        <v>2265</v>
      </c>
      <c r="T65" s="442">
        <f>(N65*5%)/3</f>
        <v>19.58333333</v>
      </c>
      <c r="U65" s="442">
        <v>19.58</v>
      </c>
      <c r="V65" s="442">
        <v>19.58</v>
      </c>
      <c r="W65" s="443"/>
      <c r="X65" s="377"/>
      <c r="Y65" s="377"/>
      <c r="Z65" s="377"/>
      <c r="AA65" s="377"/>
      <c r="AB65" s="377"/>
      <c r="AC65" s="377"/>
      <c r="AD65" s="377"/>
      <c r="AE65" s="377"/>
      <c r="AF65" s="377"/>
    </row>
    <row r="66">
      <c r="A66" s="333">
        <v>65.0</v>
      </c>
      <c r="B66" s="334">
        <v>45301.0</v>
      </c>
      <c r="C66" s="334">
        <v>45298.0</v>
      </c>
      <c r="D66" s="333">
        <v>3.81401100124583E14</v>
      </c>
      <c r="E66" s="333">
        <v>3958.0</v>
      </c>
      <c r="F66" s="333">
        <v>3.172719011E9</v>
      </c>
      <c r="G66" s="333" t="s">
        <v>2186</v>
      </c>
      <c r="H66" s="333" t="s">
        <v>2187</v>
      </c>
      <c r="I66" s="333">
        <v>7.8018984E7</v>
      </c>
      <c r="J66" s="333"/>
      <c r="K66" s="430"/>
      <c r="L66" s="333" t="s">
        <v>1740</v>
      </c>
      <c r="M66" s="387"/>
      <c r="N66" s="333">
        <v>1400.0</v>
      </c>
      <c r="O66" s="357">
        <f t="shared" si="19"/>
        <v>1400</v>
      </c>
      <c r="P66" s="543" t="s">
        <v>2266</v>
      </c>
      <c r="Q66" s="333" t="s">
        <v>827</v>
      </c>
      <c r="R66" s="340" t="s">
        <v>1885</v>
      </c>
      <c r="S66" s="333" t="s">
        <v>2267</v>
      </c>
      <c r="T66" s="426">
        <f t="shared" ref="T66:T67" si="20">(N66*5%)/2</f>
        <v>35</v>
      </c>
      <c r="U66" s="427"/>
      <c r="V66" s="427"/>
      <c r="W66" s="426">
        <v>35.0</v>
      </c>
      <c r="X66" s="341"/>
      <c r="Y66" s="341"/>
      <c r="Z66" s="341"/>
      <c r="AA66" s="341"/>
      <c r="AB66" s="341"/>
      <c r="AC66" s="341"/>
      <c r="AD66" s="341"/>
      <c r="AE66" s="341"/>
      <c r="AF66" s="341"/>
    </row>
    <row r="67">
      <c r="A67" s="333">
        <v>66.0</v>
      </c>
      <c r="B67" s="334">
        <v>45302.0</v>
      </c>
      <c r="C67" s="334">
        <v>45305.0</v>
      </c>
      <c r="D67" s="333">
        <v>3.81401100124583E14</v>
      </c>
      <c r="E67" s="333">
        <v>3989.0</v>
      </c>
      <c r="F67" s="333">
        <v>6086871.0</v>
      </c>
      <c r="G67" s="336" t="s">
        <v>2268</v>
      </c>
      <c r="H67" s="336" t="s">
        <v>2268</v>
      </c>
      <c r="I67" s="336">
        <v>7.8804388E7</v>
      </c>
      <c r="J67" s="333"/>
      <c r="K67" s="430"/>
      <c r="L67" s="333" t="s">
        <v>418</v>
      </c>
      <c r="M67" s="387"/>
      <c r="N67" s="333">
        <v>285.0</v>
      </c>
      <c r="O67" s="357">
        <v>285.0</v>
      </c>
      <c r="P67" s="387"/>
      <c r="Q67" s="333" t="s">
        <v>854</v>
      </c>
      <c r="R67" s="340" t="s">
        <v>1885</v>
      </c>
      <c r="S67" s="333" t="s">
        <v>2269</v>
      </c>
      <c r="T67" s="426">
        <f t="shared" si="20"/>
        <v>7.125</v>
      </c>
      <c r="U67" s="427"/>
      <c r="V67" s="427"/>
      <c r="W67" s="426">
        <v>7.13</v>
      </c>
      <c r="X67" s="341"/>
      <c r="Y67" s="341"/>
      <c r="Z67" s="341"/>
      <c r="AA67" s="341"/>
      <c r="AB67" s="341"/>
      <c r="AC67" s="341"/>
      <c r="AD67" s="341"/>
      <c r="AE67" s="341"/>
      <c r="AF67" s="341"/>
    </row>
    <row r="68">
      <c r="A68" s="371">
        <v>67.0</v>
      </c>
      <c r="B68" s="372">
        <v>45303.0</v>
      </c>
      <c r="C68" s="372">
        <v>45313.0</v>
      </c>
      <c r="D68" s="371">
        <v>3.81401100124583E14</v>
      </c>
      <c r="E68" s="371">
        <v>4004.0</v>
      </c>
      <c r="F68" s="371">
        <v>1.3001784014E10</v>
      </c>
      <c r="G68" s="371" t="s">
        <v>2270</v>
      </c>
      <c r="H68" s="371" t="s">
        <v>2270</v>
      </c>
      <c r="I68" s="371" t="s">
        <v>2271</v>
      </c>
      <c r="J68" s="371" t="s">
        <v>2272</v>
      </c>
      <c r="K68" s="466"/>
      <c r="L68" s="371" t="s">
        <v>305</v>
      </c>
      <c r="M68" s="371" t="s">
        <v>44</v>
      </c>
      <c r="N68" s="371">
        <v>1000.0</v>
      </c>
      <c r="O68" s="374">
        <f t="shared" ref="O68:O73" si="21">N68</f>
        <v>1000</v>
      </c>
      <c r="P68" s="467" t="s">
        <v>2273</v>
      </c>
      <c r="Q68" s="371" t="s">
        <v>854</v>
      </c>
      <c r="R68" s="376" t="s">
        <v>2029</v>
      </c>
      <c r="S68" s="371" t="s">
        <v>2274</v>
      </c>
      <c r="T68" s="442">
        <f>(N68*5%)/4</f>
        <v>12.5</v>
      </c>
      <c r="U68" s="442">
        <v>12.5</v>
      </c>
      <c r="V68" s="442">
        <v>12.5</v>
      </c>
      <c r="W68" s="442">
        <v>12.5</v>
      </c>
      <c r="X68" s="377"/>
      <c r="Y68" s="377"/>
      <c r="Z68" s="377"/>
      <c r="AA68" s="377"/>
      <c r="AB68" s="377"/>
      <c r="AC68" s="377"/>
      <c r="AD68" s="377"/>
      <c r="AE68" s="377"/>
      <c r="AF68" s="377"/>
    </row>
    <row r="69">
      <c r="A69" s="371">
        <v>68.0</v>
      </c>
      <c r="B69" s="372">
        <v>45303.0</v>
      </c>
      <c r="C69" s="371" t="s">
        <v>1653</v>
      </c>
      <c r="D69" s="371">
        <v>3.81401100124583E14</v>
      </c>
      <c r="E69" s="371">
        <v>4005.0</v>
      </c>
      <c r="F69" s="371">
        <v>8963695.0</v>
      </c>
      <c r="G69" s="371" t="s">
        <v>2275</v>
      </c>
      <c r="H69" s="371" t="s">
        <v>2275</v>
      </c>
      <c r="I69" s="371">
        <v>7.7021989E7</v>
      </c>
      <c r="J69" s="371" t="s">
        <v>2276</v>
      </c>
      <c r="K69" s="466"/>
      <c r="L69" s="371" t="s">
        <v>418</v>
      </c>
      <c r="M69" s="540"/>
      <c r="N69" s="371">
        <f>350+855</f>
        <v>1205</v>
      </c>
      <c r="O69" s="374">
        <f t="shared" si="21"/>
        <v>1205</v>
      </c>
      <c r="P69" s="544" t="s">
        <v>2277</v>
      </c>
      <c r="Q69" s="371" t="s">
        <v>854</v>
      </c>
      <c r="R69" s="376" t="s">
        <v>2029</v>
      </c>
      <c r="S69" s="371" t="s">
        <v>2278</v>
      </c>
      <c r="T69" s="92"/>
      <c r="U69" s="240"/>
      <c r="V69" s="92"/>
      <c r="W69" s="92"/>
      <c r="Y69" s="377"/>
      <c r="Z69" s="377"/>
      <c r="AA69" s="377"/>
      <c r="AB69" s="377"/>
      <c r="AC69" s="377"/>
      <c r="AD69" s="377"/>
      <c r="AE69" s="377"/>
      <c r="AF69" s="377"/>
    </row>
    <row r="70">
      <c r="A70" s="371">
        <v>69.0</v>
      </c>
      <c r="B70" s="372">
        <v>45303.0</v>
      </c>
      <c r="C70" s="372">
        <v>45305.0</v>
      </c>
      <c r="D70" s="371">
        <v>3.81401100124583E14</v>
      </c>
      <c r="E70" s="371">
        <v>4017.0</v>
      </c>
      <c r="F70" s="373">
        <v>5391238.0</v>
      </c>
      <c r="G70" s="371" t="s">
        <v>2279</v>
      </c>
      <c r="H70" s="371" t="s">
        <v>2279</v>
      </c>
      <c r="I70" s="371">
        <v>7.1350252E7</v>
      </c>
      <c r="J70" s="371" t="s">
        <v>2280</v>
      </c>
      <c r="K70" s="466"/>
      <c r="L70" s="371" t="s">
        <v>418</v>
      </c>
      <c r="M70" s="540"/>
      <c r="N70" s="371">
        <f>1370+70</f>
        <v>1440</v>
      </c>
      <c r="O70" s="374">
        <f t="shared" si="21"/>
        <v>1440</v>
      </c>
      <c r="P70" s="540"/>
      <c r="Q70" s="371" t="s">
        <v>854</v>
      </c>
      <c r="R70" s="376" t="s">
        <v>2029</v>
      </c>
      <c r="S70" s="371" t="s">
        <v>2281</v>
      </c>
      <c r="T70" s="442">
        <f>(N70*5%)/3</f>
        <v>24</v>
      </c>
      <c r="U70" s="442">
        <v>24.0</v>
      </c>
      <c r="V70" s="443"/>
      <c r="W70" s="442">
        <v>24.0</v>
      </c>
      <c r="X70" s="377"/>
      <c r="Y70" s="377"/>
      <c r="Z70" s="377"/>
      <c r="AA70" s="377"/>
      <c r="AB70" s="377"/>
      <c r="AC70" s="377"/>
      <c r="AD70" s="377"/>
      <c r="AE70" s="377"/>
      <c r="AF70" s="377"/>
    </row>
    <row r="71">
      <c r="A71" s="333">
        <v>70.0</v>
      </c>
      <c r="B71" s="334">
        <v>45304.0</v>
      </c>
      <c r="C71" s="334">
        <v>45304.0</v>
      </c>
      <c r="D71" s="333">
        <v>3.81401100124583E14</v>
      </c>
      <c r="E71" s="333">
        <v>4018.0</v>
      </c>
      <c r="F71" s="333">
        <v>5337520.0</v>
      </c>
      <c r="G71" s="333" t="s">
        <v>2282</v>
      </c>
      <c r="H71" s="333" t="s">
        <v>2283</v>
      </c>
      <c r="I71" s="333">
        <v>7.0938399E7</v>
      </c>
      <c r="J71" s="333" t="s">
        <v>2284</v>
      </c>
      <c r="K71" s="430"/>
      <c r="L71" s="333" t="s">
        <v>418</v>
      </c>
      <c r="M71" s="387"/>
      <c r="N71" s="333">
        <v>190.0</v>
      </c>
      <c r="O71" s="357">
        <f t="shared" si="21"/>
        <v>190</v>
      </c>
      <c r="P71" s="387"/>
      <c r="Q71" s="333" t="s">
        <v>854</v>
      </c>
      <c r="R71" s="340" t="s">
        <v>1885</v>
      </c>
      <c r="S71" s="333" t="s">
        <v>2285</v>
      </c>
      <c r="T71" s="426">
        <f t="shared" ref="T71:T76" si="22">(N71*5%)/2</f>
        <v>4.75</v>
      </c>
      <c r="U71" s="427"/>
      <c r="V71" s="427"/>
      <c r="W71" s="426">
        <v>4.75</v>
      </c>
      <c r="X71" s="341"/>
      <c r="Y71" s="341"/>
      <c r="Z71" s="341"/>
      <c r="AA71" s="341"/>
      <c r="AB71" s="341"/>
      <c r="AC71" s="341"/>
      <c r="AD71" s="341"/>
      <c r="AE71" s="341"/>
      <c r="AF71" s="341"/>
    </row>
    <row r="72">
      <c r="A72" s="25">
        <v>71.0</v>
      </c>
      <c r="B72" s="26">
        <v>45304.0</v>
      </c>
      <c r="C72" s="26">
        <v>45304.0</v>
      </c>
      <c r="D72" s="25">
        <v>3.81401100124583E14</v>
      </c>
      <c r="E72" s="25">
        <v>4019.0</v>
      </c>
      <c r="F72" s="25">
        <v>7763407.0</v>
      </c>
      <c r="G72" s="25" t="s">
        <v>2286</v>
      </c>
      <c r="H72" s="25" t="s">
        <v>2286</v>
      </c>
      <c r="I72" s="25">
        <v>7.9942242E7</v>
      </c>
      <c r="J72" s="25"/>
      <c r="K72" s="472"/>
      <c r="L72" s="25" t="s">
        <v>418</v>
      </c>
      <c r="M72" s="25"/>
      <c r="N72" s="25">
        <v>95.0</v>
      </c>
      <c r="O72" s="105">
        <f t="shared" si="21"/>
        <v>95</v>
      </c>
      <c r="P72" s="27"/>
      <c r="Q72" s="25" t="s">
        <v>854</v>
      </c>
      <c r="R72" s="107" t="s">
        <v>1663</v>
      </c>
      <c r="S72" s="25" t="s">
        <v>2287</v>
      </c>
      <c r="T72" s="284">
        <f t="shared" si="22"/>
        <v>2.375</v>
      </c>
      <c r="U72" s="460"/>
      <c r="V72" s="284">
        <v>2.38</v>
      </c>
      <c r="W72" s="460"/>
      <c r="X72" s="24"/>
      <c r="Y72" s="24"/>
      <c r="Z72" s="24"/>
      <c r="AA72" s="24"/>
      <c r="AB72" s="24"/>
      <c r="AC72" s="24"/>
      <c r="AD72" s="24"/>
      <c r="AE72" s="24"/>
      <c r="AF72" s="24"/>
    </row>
    <row r="73">
      <c r="A73" s="25">
        <v>72.0</v>
      </c>
      <c r="B73" s="26">
        <v>45304.0</v>
      </c>
      <c r="C73" s="26">
        <v>45305.0</v>
      </c>
      <c r="D73" s="25">
        <v>3.81401100124583E14</v>
      </c>
      <c r="E73" s="25">
        <v>4020.0</v>
      </c>
      <c r="F73" s="25">
        <v>5859324.0</v>
      </c>
      <c r="G73" s="146" t="s">
        <v>2288</v>
      </c>
      <c r="H73" s="146" t="s">
        <v>2288</v>
      </c>
      <c r="I73" s="25">
        <v>7.467376E7</v>
      </c>
      <c r="J73" s="25"/>
      <c r="K73" s="472"/>
      <c r="L73" s="25" t="s">
        <v>418</v>
      </c>
      <c r="M73" s="27"/>
      <c r="N73" s="25">
        <f>(95*4)+70</f>
        <v>450</v>
      </c>
      <c r="O73" s="105">
        <f t="shared" si="21"/>
        <v>450</v>
      </c>
      <c r="P73" s="27"/>
      <c r="Q73" s="25" t="s">
        <v>854</v>
      </c>
      <c r="R73" s="107" t="s">
        <v>1663</v>
      </c>
      <c r="S73" s="25" t="s">
        <v>2289</v>
      </c>
      <c r="T73" s="284">
        <f t="shared" si="22"/>
        <v>11.25</v>
      </c>
      <c r="U73" s="460"/>
      <c r="V73" s="284">
        <v>11.25</v>
      </c>
      <c r="W73" s="460"/>
      <c r="X73" s="24"/>
      <c r="Y73" s="24"/>
      <c r="Z73" s="24"/>
      <c r="AA73" s="24"/>
      <c r="AB73" s="24"/>
      <c r="AC73" s="24"/>
      <c r="AD73" s="24"/>
      <c r="AE73" s="24"/>
      <c r="AF73" s="24"/>
    </row>
    <row r="74">
      <c r="A74" s="341"/>
      <c r="B74" s="334">
        <v>45304.0</v>
      </c>
      <c r="C74" s="334">
        <v>45306.0</v>
      </c>
      <c r="D74" s="333">
        <v>3.81401100124583E14</v>
      </c>
      <c r="E74" s="444">
        <v>4039.0</v>
      </c>
      <c r="F74" s="444">
        <v>2212780.0</v>
      </c>
      <c r="G74" s="444" t="s">
        <v>2290</v>
      </c>
      <c r="H74" s="444" t="s">
        <v>2290</v>
      </c>
      <c r="I74" s="444">
        <v>7.726719E7</v>
      </c>
      <c r="J74" s="444" t="s">
        <v>2291</v>
      </c>
      <c r="K74" s="545"/>
      <c r="L74" s="333" t="s">
        <v>305</v>
      </c>
      <c r="M74" s="333" t="s">
        <v>44</v>
      </c>
      <c r="N74" s="444">
        <v>2000.0</v>
      </c>
      <c r="O74" s="444">
        <v>2000.0</v>
      </c>
      <c r="P74" s="341"/>
      <c r="Q74" s="333" t="s">
        <v>854</v>
      </c>
      <c r="R74" s="340" t="s">
        <v>1885</v>
      </c>
      <c r="S74" s="444" t="s">
        <v>2292</v>
      </c>
      <c r="T74" s="426">
        <f t="shared" si="22"/>
        <v>50</v>
      </c>
      <c r="U74" s="426"/>
      <c r="V74" s="427"/>
      <c r="W74" s="426">
        <v>50.0</v>
      </c>
      <c r="X74" s="341"/>
      <c r="Y74" s="341"/>
      <c r="Z74" s="341"/>
      <c r="AA74" s="341"/>
      <c r="AB74" s="341"/>
      <c r="AC74" s="341"/>
      <c r="AD74" s="341"/>
      <c r="AE74" s="341"/>
      <c r="AF74" s="341"/>
    </row>
    <row r="75">
      <c r="A75" s="333">
        <v>80.0</v>
      </c>
      <c r="B75" s="334">
        <v>45304.0</v>
      </c>
      <c r="C75" s="334">
        <v>45305.0</v>
      </c>
      <c r="D75" s="333">
        <v>3.81401100124583E14</v>
      </c>
      <c r="E75" s="333">
        <v>4040.0</v>
      </c>
      <c r="F75" s="333">
        <v>6.345938019E9</v>
      </c>
      <c r="G75" s="333" t="s">
        <v>2293</v>
      </c>
      <c r="H75" s="333" t="s">
        <v>2294</v>
      </c>
      <c r="I75" s="333" t="s">
        <v>2295</v>
      </c>
      <c r="J75" s="333" t="s">
        <v>2296</v>
      </c>
      <c r="K75" s="430"/>
      <c r="L75" s="333" t="s">
        <v>1449</v>
      </c>
      <c r="M75" s="333" t="s">
        <v>27</v>
      </c>
      <c r="N75" s="333">
        <v>930.0</v>
      </c>
      <c r="O75" s="357">
        <f t="shared" ref="O75:O92" si="23">N75</f>
        <v>930</v>
      </c>
      <c r="P75" s="387"/>
      <c r="Q75" s="333" t="s">
        <v>854</v>
      </c>
      <c r="R75" s="340" t="s">
        <v>1885</v>
      </c>
      <c r="S75" s="333" t="s">
        <v>2297</v>
      </c>
      <c r="T75" s="426">
        <f t="shared" si="22"/>
        <v>23.25</v>
      </c>
      <c r="U75" s="426"/>
      <c r="V75" s="427"/>
      <c r="W75" s="426">
        <v>23.25</v>
      </c>
      <c r="X75" s="341"/>
      <c r="Y75" s="341"/>
      <c r="Z75" s="341"/>
      <c r="AA75" s="341"/>
      <c r="AB75" s="341"/>
      <c r="AC75" s="341"/>
      <c r="AD75" s="341"/>
      <c r="AE75" s="341"/>
      <c r="AF75" s="341"/>
    </row>
    <row r="76">
      <c r="A76" s="25">
        <v>73.0</v>
      </c>
      <c r="B76" s="26">
        <v>45304.0</v>
      </c>
      <c r="C76" s="26">
        <v>45304.0</v>
      </c>
      <c r="D76" s="25">
        <v>3.81401100124583E14</v>
      </c>
      <c r="E76" s="25">
        <v>4041.0</v>
      </c>
      <c r="F76" s="25">
        <v>5.197149016E9</v>
      </c>
      <c r="G76" s="25" t="s">
        <v>2298</v>
      </c>
      <c r="H76" s="25" t="s">
        <v>2299</v>
      </c>
      <c r="I76" s="25">
        <v>6.8451244E7</v>
      </c>
      <c r="J76" s="25"/>
      <c r="K76" s="472"/>
      <c r="L76" s="25" t="s">
        <v>701</v>
      </c>
      <c r="M76" s="27"/>
      <c r="N76" s="25">
        <v>385.0</v>
      </c>
      <c r="O76" s="105">
        <f t="shared" si="23"/>
        <v>385</v>
      </c>
      <c r="P76" s="25" t="s">
        <v>1828</v>
      </c>
      <c r="Q76" s="25" t="s">
        <v>827</v>
      </c>
      <c r="R76" s="107" t="s">
        <v>1663</v>
      </c>
      <c r="S76" s="25" t="s">
        <v>2300</v>
      </c>
      <c r="T76" s="284">
        <f t="shared" si="22"/>
        <v>9.625</v>
      </c>
      <c r="U76" s="460"/>
      <c r="V76" s="284">
        <v>9.63</v>
      </c>
      <c r="W76" s="460"/>
      <c r="X76" s="24"/>
      <c r="Y76" s="24"/>
      <c r="Z76" s="24"/>
      <c r="AA76" s="24"/>
      <c r="AB76" s="24"/>
      <c r="AC76" s="24"/>
      <c r="AD76" s="24"/>
      <c r="AE76" s="24"/>
      <c r="AF76" s="24"/>
    </row>
    <row r="77">
      <c r="A77" s="371">
        <v>74.0</v>
      </c>
      <c r="B77" s="372">
        <v>45304.0</v>
      </c>
      <c r="C77" s="371" t="s">
        <v>1653</v>
      </c>
      <c r="D77" s="371">
        <v>3.81401100124583E14</v>
      </c>
      <c r="E77" s="371">
        <v>4042.0</v>
      </c>
      <c r="F77" s="371">
        <v>1.3635190018E10</v>
      </c>
      <c r="G77" s="371" t="s">
        <v>2301</v>
      </c>
      <c r="H77" s="371" t="s">
        <v>2302</v>
      </c>
      <c r="I77" s="371">
        <v>7.9933033E7</v>
      </c>
      <c r="J77" s="371"/>
      <c r="K77" s="466"/>
      <c r="L77" s="371" t="s">
        <v>418</v>
      </c>
      <c r="M77" s="540"/>
      <c r="N77" s="371">
        <v>190.0</v>
      </c>
      <c r="O77" s="374">
        <f t="shared" si="23"/>
        <v>190</v>
      </c>
      <c r="P77" s="540"/>
      <c r="Q77" s="371" t="s">
        <v>854</v>
      </c>
      <c r="R77" s="376" t="s">
        <v>2029</v>
      </c>
      <c r="S77" s="371" t="s">
        <v>2303</v>
      </c>
      <c r="T77" s="92"/>
      <c r="U77" s="92"/>
      <c r="V77" s="240"/>
      <c r="W77" s="92"/>
      <c r="Y77" s="377"/>
      <c r="Z77" s="377"/>
      <c r="AA77" s="377"/>
      <c r="AB77" s="377"/>
      <c r="AC77" s="377"/>
      <c r="AD77" s="377"/>
      <c r="AE77" s="377"/>
      <c r="AF77" s="377"/>
    </row>
    <row r="78">
      <c r="A78" s="59">
        <v>75.0</v>
      </c>
      <c r="B78" s="60">
        <v>45304.0</v>
      </c>
      <c r="C78" s="59" t="s">
        <v>1653</v>
      </c>
      <c r="D78" s="59">
        <v>3.81401100124583E14</v>
      </c>
      <c r="E78" s="59">
        <v>4043.0</v>
      </c>
      <c r="F78" s="59">
        <v>7668332.0</v>
      </c>
      <c r="G78" s="59" t="s">
        <v>2304</v>
      </c>
      <c r="H78" s="59" t="s">
        <v>2305</v>
      </c>
      <c r="I78" s="59">
        <v>7.1369311E7</v>
      </c>
      <c r="J78" s="59"/>
      <c r="K78" s="470"/>
      <c r="L78" s="59" t="s">
        <v>418</v>
      </c>
      <c r="M78" s="61"/>
      <c r="N78" s="59">
        <v>190.0</v>
      </c>
      <c r="O78" s="165">
        <f t="shared" si="23"/>
        <v>190</v>
      </c>
      <c r="P78" s="173" t="s">
        <v>2306</v>
      </c>
      <c r="Q78" s="59" t="s">
        <v>854</v>
      </c>
      <c r="R78" s="132" t="s">
        <v>1766</v>
      </c>
      <c r="S78" s="59" t="s">
        <v>2303</v>
      </c>
      <c r="T78" s="92"/>
      <c r="U78" s="92"/>
      <c r="V78" s="240"/>
      <c r="W78" s="240"/>
      <c r="Y78" s="167"/>
      <c r="Z78" s="167"/>
      <c r="AA78" s="167"/>
      <c r="AB78" s="167"/>
      <c r="AC78" s="167"/>
      <c r="AD78" s="167"/>
      <c r="AE78" s="167"/>
      <c r="AF78" s="167"/>
    </row>
    <row r="79">
      <c r="A79" s="371">
        <v>76.0</v>
      </c>
      <c r="B79" s="372">
        <v>45304.0</v>
      </c>
      <c r="C79" s="372">
        <v>45305.0</v>
      </c>
      <c r="D79" s="371">
        <v>3.81401100124583E14</v>
      </c>
      <c r="E79" s="371">
        <v>4044.0</v>
      </c>
      <c r="F79" s="371">
        <v>6300106.0</v>
      </c>
      <c r="G79" s="371" t="s">
        <v>2307</v>
      </c>
      <c r="H79" s="371" t="s">
        <v>2308</v>
      </c>
      <c r="I79" s="371">
        <v>7.1043182E7</v>
      </c>
      <c r="J79" s="371" t="s">
        <v>2309</v>
      </c>
      <c r="K79" s="466"/>
      <c r="L79" s="371" t="s">
        <v>418</v>
      </c>
      <c r="M79" s="540"/>
      <c r="N79" s="371">
        <f>995+425</f>
        <v>1420</v>
      </c>
      <c r="O79" s="374">
        <f t="shared" si="23"/>
        <v>1420</v>
      </c>
      <c r="P79" s="540"/>
      <c r="Q79" s="371" t="s">
        <v>854</v>
      </c>
      <c r="R79" s="376" t="s">
        <v>2029</v>
      </c>
      <c r="S79" s="371" t="s">
        <v>2310</v>
      </c>
      <c r="T79" s="442">
        <f>(N79*5%)/3</f>
        <v>23.66666667</v>
      </c>
      <c r="U79" s="442">
        <v>23.67</v>
      </c>
      <c r="V79" s="443"/>
      <c r="W79" s="442">
        <v>23.67</v>
      </c>
      <c r="X79" s="377"/>
      <c r="Y79" s="377"/>
      <c r="Z79" s="377"/>
      <c r="AA79" s="377"/>
      <c r="AB79" s="377"/>
      <c r="AC79" s="377"/>
      <c r="AD79" s="377"/>
      <c r="AE79" s="377"/>
      <c r="AF79" s="377"/>
    </row>
    <row r="80">
      <c r="A80" s="59">
        <v>77.0</v>
      </c>
      <c r="B80" s="60">
        <v>45304.0</v>
      </c>
      <c r="C80" s="60">
        <v>45305.0</v>
      </c>
      <c r="D80" s="59">
        <v>3.81401100124583E14</v>
      </c>
      <c r="E80" s="59">
        <v>4045.0</v>
      </c>
      <c r="F80" s="59">
        <v>6478844.0</v>
      </c>
      <c r="G80" s="59" t="s">
        <v>2311</v>
      </c>
      <c r="H80" s="59" t="s">
        <v>2312</v>
      </c>
      <c r="I80" s="59" t="s">
        <v>2313</v>
      </c>
      <c r="J80" s="59"/>
      <c r="K80" s="470"/>
      <c r="L80" s="59" t="s">
        <v>418</v>
      </c>
      <c r="M80" s="61"/>
      <c r="N80" s="59">
        <v>355.0</v>
      </c>
      <c r="O80" s="165">
        <f t="shared" si="23"/>
        <v>355</v>
      </c>
      <c r="P80" s="61"/>
      <c r="Q80" s="59" t="s">
        <v>854</v>
      </c>
      <c r="R80" s="132" t="s">
        <v>1766</v>
      </c>
      <c r="S80" s="59" t="s">
        <v>2314</v>
      </c>
      <c r="T80" s="292">
        <f t="shared" ref="T80:T82" si="24">(N80*5%)/2</f>
        <v>8.875</v>
      </c>
      <c r="U80" s="292">
        <v>8.88</v>
      </c>
      <c r="V80" s="471"/>
      <c r="W80" s="471"/>
      <c r="X80" s="167"/>
      <c r="Y80" s="167"/>
      <c r="Z80" s="167"/>
      <c r="AA80" s="167"/>
      <c r="AB80" s="167"/>
      <c r="AC80" s="167"/>
      <c r="AD80" s="167"/>
      <c r="AE80" s="167"/>
      <c r="AF80" s="167"/>
    </row>
    <row r="81">
      <c r="A81" s="59">
        <v>78.0</v>
      </c>
      <c r="B81" s="60">
        <v>45304.0</v>
      </c>
      <c r="C81" s="60">
        <v>45305.0</v>
      </c>
      <c r="D81" s="59">
        <v>3.81401100124583E14</v>
      </c>
      <c r="E81" s="59">
        <v>4046.0</v>
      </c>
      <c r="F81" s="59">
        <v>9786399.0</v>
      </c>
      <c r="G81" s="59" t="s">
        <v>2315</v>
      </c>
      <c r="H81" s="59" t="s">
        <v>2315</v>
      </c>
      <c r="I81" s="59">
        <v>6.0825662E7</v>
      </c>
      <c r="J81" s="59" t="s">
        <v>2316</v>
      </c>
      <c r="K81" s="470"/>
      <c r="L81" s="59" t="s">
        <v>418</v>
      </c>
      <c r="M81" s="61"/>
      <c r="N81" s="59">
        <v>780.0</v>
      </c>
      <c r="O81" s="165">
        <f t="shared" si="23"/>
        <v>780</v>
      </c>
      <c r="P81" s="61"/>
      <c r="Q81" s="59" t="s">
        <v>854</v>
      </c>
      <c r="R81" s="132" t="s">
        <v>1766</v>
      </c>
      <c r="S81" s="59" t="s">
        <v>2317</v>
      </c>
      <c r="T81" s="292">
        <f t="shared" si="24"/>
        <v>19.5</v>
      </c>
      <c r="U81" s="292">
        <v>19.5</v>
      </c>
      <c r="V81" s="471"/>
      <c r="W81" s="471"/>
      <c r="X81" s="167"/>
      <c r="Y81" s="167"/>
      <c r="Z81" s="167"/>
      <c r="AA81" s="167"/>
      <c r="AB81" s="167"/>
      <c r="AC81" s="167"/>
      <c r="AD81" s="167"/>
      <c r="AE81" s="167"/>
      <c r="AF81" s="167"/>
    </row>
    <row r="82">
      <c r="A82" s="59">
        <v>79.0</v>
      </c>
      <c r="B82" s="60">
        <v>45304.0</v>
      </c>
      <c r="C82" s="60">
        <v>45305.0</v>
      </c>
      <c r="D82" s="59">
        <v>3.81401100124583E14</v>
      </c>
      <c r="E82" s="59">
        <v>4047.0</v>
      </c>
      <c r="F82" s="166">
        <v>5391238.0</v>
      </c>
      <c r="G82" s="59" t="s">
        <v>2279</v>
      </c>
      <c r="H82" s="59" t="s">
        <v>2279</v>
      </c>
      <c r="I82" s="59">
        <v>7.1350252E7</v>
      </c>
      <c r="J82" s="59" t="s">
        <v>2280</v>
      </c>
      <c r="K82" s="470"/>
      <c r="L82" s="59" t="s">
        <v>418</v>
      </c>
      <c r="M82" s="61"/>
      <c r="N82" s="59">
        <v>190.0</v>
      </c>
      <c r="O82" s="165">
        <f t="shared" si="23"/>
        <v>190</v>
      </c>
      <c r="P82" s="61"/>
      <c r="Q82" s="59" t="s">
        <v>854</v>
      </c>
      <c r="R82" s="132" t="s">
        <v>1766</v>
      </c>
      <c r="S82" s="59" t="s">
        <v>2318</v>
      </c>
      <c r="T82" s="292">
        <f t="shared" si="24"/>
        <v>4.75</v>
      </c>
      <c r="U82" s="292">
        <v>4.75</v>
      </c>
      <c r="V82" s="471"/>
      <c r="W82" s="471"/>
      <c r="X82" s="167"/>
      <c r="Y82" s="167"/>
      <c r="Z82" s="167"/>
      <c r="AA82" s="167"/>
      <c r="AB82" s="167"/>
      <c r="AC82" s="167"/>
      <c r="AD82" s="167"/>
      <c r="AE82" s="167"/>
      <c r="AF82" s="167"/>
    </row>
    <row r="83">
      <c r="A83" s="333">
        <v>82.0</v>
      </c>
      <c r="B83" s="334">
        <v>45304.0</v>
      </c>
      <c r="C83" s="333" t="s">
        <v>1653</v>
      </c>
      <c r="D83" s="333">
        <v>3.81401100124583E14</v>
      </c>
      <c r="E83" s="333">
        <v>4048.0</v>
      </c>
      <c r="F83" s="333">
        <v>2961152.0</v>
      </c>
      <c r="G83" s="333" t="s">
        <v>2319</v>
      </c>
      <c r="H83" s="333" t="s">
        <v>2320</v>
      </c>
      <c r="I83" s="333">
        <v>7.8157401E7</v>
      </c>
      <c r="J83" s="333" t="s">
        <v>2321</v>
      </c>
      <c r="K83" s="430"/>
      <c r="L83" s="333" t="s">
        <v>418</v>
      </c>
      <c r="M83" s="387"/>
      <c r="N83" s="333">
        <v>665.0</v>
      </c>
      <c r="O83" s="357">
        <f t="shared" si="23"/>
        <v>665</v>
      </c>
      <c r="P83" s="546" t="s">
        <v>2322</v>
      </c>
      <c r="Q83" s="333" t="s">
        <v>854</v>
      </c>
      <c r="R83" s="340" t="s">
        <v>1885</v>
      </c>
      <c r="S83" s="333" t="s">
        <v>2323</v>
      </c>
      <c r="T83" s="92"/>
      <c r="U83" s="240"/>
      <c r="V83" s="240"/>
      <c r="W83" s="92"/>
      <c r="Y83" s="341"/>
      <c r="Z83" s="341"/>
      <c r="AA83" s="341"/>
      <c r="AB83" s="341"/>
      <c r="AC83" s="341"/>
      <c r="AD83" s="341"/>
      <c r="AE83" s="341"/>
      <c r="AF83" s="341"/>
    </row>
    <row r="84">
      <c r="A84" s="59">
        <v>83.0</v>
      </c>
      <c r="B84" s="60">
        <v>45305.0</v>
      </c>
      <c r="C84" s="60">
        <v>45310.0</v>
      </c>
      <c r="D84" s="59">
        <v>3.81401100124583E14</v>
      </c>
      <c r="E84" s="59">
        <v>4085.0</v>
      </c>
      <c r="F84" s="59">
        <v>7727213.0</v>
      </c>
      <c r="G84" s="59" t="s">
        <v>2324</v>
      </c>
      <c r="H84" s="59" t="s">
        <v>2324</v>
      </c>
      <c r="I84" s="59">
        <v>7.8546123E7</v>
      </c>
      <c r="J84" s="59" t="s">
        <v>2325</v>
      </c>
      <c r="K84" s="470"/>
      <c r="L84" s="59" t="s">
        <v>418</v>
      </c>
      <c r="M84" s="61"/>
      <c r="N84" s="59">
        <v>495.0</v>
      </c>
      <c r="O84" s="165">
        <f t="shared" si="23"/>
        <v>495</v>
      </c>
      <c r="P84" s="61"/>
      <c r="Q84" s="59" t="s">
        <v>854</v>
      </c>
      <c r="R84" s="132" t="s">
        <v>1766</v>
      </c>
      <c r="S84" s="59" t="s">
        <v>2326</v>
      </c>
      <c r="T84" s="292">
        <f t="shared" ref="T84:T86" si="25">(N84*5%)/2</f>
        <v>12.375</v>
      </c>
      <c r="U84" s="279">
        <v>12.38</v>
      </c>
      <c r="V84" s="167"/>
      <c r="W84" s="279"/>
      <c r="X84" s="167"/>
      <c r="Y84" s="167"/>
      <c r="Z84" s="167"/>
      <c r="AA84" s="167"/>
      <c r="AB84" s="167"/>
      <c r="AC84" s="167"/>
      <c r="AD84" s="167"/>
      <c r="AE84" s="167"/>
      <c r="AF84" s="167"/>
    </row>
    <row r="85">
      <c r="A85" s="333">
        <v>84.0</v>
      </c>
      <c r="B85" s="334">
        <v>45305.0</v>
      </c>
      <c r="C85" s="334">
        <v>45305.0</v>
      </c>
      <c r="D85" s="333">
        <v>3.81401100124583E14</v>
      </c>
      <c r="E85" s="333">
        <v>4086.0</v>
      </c>
      <c r="F85" s="333">
        <v>3889539.0</v>
      </c>
      <c r="G85" s="333" t="s">
        <v>2327</v>
      </c>
      <c r="H85" s="333" t="s">
        <v>2327</v>
      </c>
      <c r="I85" s="333">
        <v>7.6074707E7</v>
      </c>
      <c r="J85" s="333"/>
      <c r="K85" s="430"/>
      <c r="L85" s="333" t="s">
        <v>418</v>
      </c>
      <c r="M85" s="387"/>
      <c r="N85" s="333">
        <v>380.0</v>
      </c>
      <c r="O85" s="357">
        <f t="shared" si="23"/>
        <v>380</v>
      </c>
      <c r="P85" s="387"/>
      <c r="Q85" s="333" t="s">
        <v>854</v>
      </c>
      <c r="R85" s="340" t="s">
        <v>1885</v>
      </c>
      <c r="S85" s="333" t="s">
        <v>1618</v>
      </c>
      <c r="T85" s="426">
        <f t="shared" si="25"/>
        <v>9.5</v>
      </c>
      <c r="U85" s="547"/>
      <c r="V85" s="341"/>
      <c r="W85" s="444">
        <v>9.5</v>
      </c>
      <c r="X85" s="341"/>
      <c r="Y85" s="341"/>
      <c r="Z85" s="341"/>
      <c r="AA85" s="341"/>
      <c r="AB85" s="341"/>
      <c r="AC85" s="341"/>
      <c r="AD85" s="341"/>
      <c r="AE85" s="341"/>
      <c r="AF85" s="341"/>
    </row>
    <row r="86">
      <c r="A86" s="333">
        <v>85.0</v>
      </c>
      <c r="B86" s="334">
        <v>45305.0</v>
      </c>
      <c r="C86" s="334">
        <v>45305.0</v>
      </c>
      <c r="D86" s="333">
        <v>3.81401100124583E14</v>
      </c>
      <c r="E86" s="333">
        <v>4087.0</v>
      </c>
      <c r="F86" s="333">
        <v>7955568.0</v>
      </c>
      <c r="G86" s="333" t="s">
        <v>2328</v>
      </c>
      <c r="H86" s="333" t="s">
        <v>2328</v>
      </c>
      <c r="I86" s="333">
        <v>7.3394554E7</v>
      </c>
      <c r="J86" s="333" t="s">
        <v>2329</v>
      </c>
      <c r="K86" s="430"/>
      <c r="L86" s="333" t="s">
        <v>418</v>
      </c>
      <c r="M86" s="387"/>
      <c r="N86" s="333">
        <v>190.0</v>
      </c>
      <c r="O86" s="357">
        <f t="shared" si="23"/>
        <v>190</v>
      </c>
      <c r="P86" s="387"/>
      <c r="Q86" s="333" t="s">
        <v>854</v>
      </c>
      <c r="R86" s="340" t="s">
        <v>1885</v>
      </c>
      <c r="S86" s="333" t="s">
        <v>1559</v>
      </c>
      <c r="T86" s="426">
        <f t="shared" si="25"/>
        <v>4.75</v>
      </c>
      <c r="U86" s="547"/>
      <c r="V86" s="341"/>
      <c r="W86" s="444">
        <v>4.75</v>
      </c>
      <c r="X86" s="341"/>
      <c r="Y86" s="341"/>
      <c r="Z86" s="341"/>
      <c r="AA86" s="341"/>
      <c r="AB86" s="341"/>
      <c r="AC86" s="341"/>
      <c r="AD86" s="341"/>
      <c r="AE86" s="341"/>
      <c r="AF86" s="341"/>
    </row>
    <row r="87">
      <c r="A87" s="371">
        <v>86.0</v>
      </c>
      <c r="B87" s="372">
        <v>45305.0</v>
      </c>
      <c r="C87" s="371" t="s">
        <v>1653</v>
      </c>
      <c r="D87" s="371">
        <v>3.81401100124583E14</v>
      </c>
      <c r="E87" s="371">
        <v>4155.0</v>
      </c>
      <c r="F87" s="371">
        <v>0.0</v>
      </c>
      <c r="G87" s="371" t="s">
        <v>2330</v>
      </c>
      <c r="H87" s="371" t="s">
        <v>2330</v>
      </c>
      <c r="I87" s="371">
        <v>7.7858573E7</v>
      </c>
      <c r="J87" s="371" t="s">
        <v>2331</v>
      </c>
      <c r="K87" s="466"/>
      <c r="L87" s="371" t="s">
        <v>418</v>
      </c>
      <c r="M87" s="540"/>
      <c r="N87" s="371">
        <v>380.0</v>
      </c>
      <c r="O87" s="374">
        <f t="shared" si="23"/>
        <v>380</v>
      </c>
      <c r="P87" s="467" t="s">
        <v>2332</v>
      </c>
      <c r="Q87" s="371" t="s">
        <v>854</v>
      </c>
      <c r="R87" s="376" t="s">
        <v>2029</v>
      </c>
      <c r="S87" s="371" t="s">
        <v>2333</v>
      </c>
      <c r="T87" s="92"/>
      <c r="U87" s="92"/>
      <c r="W87" s="12"/>
      <c r="Y87" s="377"/>
      <c r="Z87" s="377"/>
      <c r="AA87" s="377"/>
      <c r="AB87" s="377"/>
      <c r="AC87" s="377"/>
      <c r="AD87" s="377"/>
      <c r="AE87" s="377"/>
      <c r="AF87" s="377"/>
    </row>
    <row r="88">
      <c r="A88" s="333">
        <v>87.0</v>
      </c>
      <c r="B88" s="334">
        <v>45305.0</v>
      </c>
      <c r="C88" s="334">
        <v>45305.0</v>
      </c>
      <c r="D88" s="333">
        <v>3.81401100124583E14</v>
      </c>
      <c r="E88" s="333">
        <v>4088.0</v>
      </c>
      <c r="F88" s="336">
        <v>6326117.0</v>
      </c>
      <c r="G88" s="333" t="s">
        <v>2334</v>
      </c>
      <c r="H88" s="333" t="s">
        <v>2334</v>
      </c>
      <c r="I88" s="333">
        <v>7.5696539E7</v>
      </c>
      <c r="J88" s="333" t="s">
        <v>2335</v>
      </c>
      <c r="K88" s="430"/>
      <c r="L88" s="333" t="s">
        <v>418</v>
      </c>
      <c r="M88" s="387"/>
      <c r="N88" s="333">
        <v>260.0</v>
      </c>
      <c r="O88" s="357">
        <f t="shared" si="23"/>
        <v>260</v>
      </c>
      <c r="P88" s="387"/>
      <c r="Q88" s="333" t="s">
        <v>854</v>
      </c>
      <c r="R88" s="340" t="s">
        <v>1885</v>
      </c>
      <c r="S88" s="333" t="s">
        <v>2136</v>
      </c>
      <c r="T88" s="426">
        <f>(N88*5%)/2</f>
        <v>6.5</v>
      </c>
      <c r="U88" s="547"/>
      <c r="V88" s="341"/>
      <c r="W88" s="426">
        <v>6.5</v>
      </c>
      <c r="X88" s="341"/>
      <c r="Y88" s="341"/>
      <c r="Z88" s="341"/>
      <c r="AA88" s="341"/>
      <c r="AB88" s="341"/>
      <c r="AC88" s="341"/>
      <c r="AD88" s="341"/>
      <c r="AE88" s="341"/>
      <c r="AF88" s="341"/>
    </row>
    <row r="89">
      <c r="A89" s="29">
        <v>88.0</v>
      </c>
      <c r="B89" s="174">
        <v>45305.0</v>
      </c>
      <c r="C89" s="29" t="s">
        <v>1653</v>
      </c>
      <c r="D89" s="29">
        <v>3.81401100124583E14</v>
      </c>
      <c r="E89" s="29">
        <v>4089.0</v>
      </c>
      <c r="F89" s="29">
        <v>3.87510001E9</v>
      </c>
      <c r="G89" s="29" t="s">
        <v>2336</v>
      </c>
      <c r="H89" s="29" t="s">
        <v>2337</v>
      </c>
      <c r="I89" s="29">
        <v>7.0818944E7</v>
      </c>
      <c r="J89" s="29"/>
      <c r="K89" s="465"/>
      <c r="L89" s="29" t="s">
        <v>418</v>
      </c>
      <c r="M89" s="216"/>
      <c r="N89" s="29">
        <v>380.0</v>
      </c>
      <c r="O89" s="175">
        <f t="shared" si="23"/>
        <v>380</v>
      </c>
      <c r="P89" s="176" t="s">
        <v>2338</v>
      </c>
      <c r="Q89" s="29" t="s">
        <v>854</v>
      </c>
      <c r="R89" s="177" t="s">
        <v>988</v>
      </c>
      <c r="S89" s="29" t="s">
        <v>2339</v>
      </c>
      <c r="T89" s="92"/>
      <c r="U89" s="108"/>
      <c r="Y89" s="178"/>
      <c r="Z89" s="178"/>
      <c r="AA89" s="178"/>
      <c r="AB89" s="178"/>
      <c r="AC89" s="178"/>
      <c r="AD89" s="178"/>
      <c r="AE89" s="178"/>
      <c r="AF89" s="178"/>
    </row>
    <row r="90">
      <c r="A90" s="333">
        <v>89.0</v>
      </c>
      <c r="B90" s="334">
        <v>45305.0</v>
      </c>
      <c r="C90" s="333" t="s">
        <v>1653</v>
      </c>
      <c r="D90" s="333">
        <v>3.81401100124583E14</v>
      </c>
      <c r="E90" s="333">
        <v>4090.0</v>
      </c>
      <c r="F90" s="333">
        <v>5408871.0</v>
      </c>
      <c r="G90" s="333" t="s">
        <v>2340</v>
      </c>
      <c r="H90" s="333" t="s">
        <v>2340</v>
      </c>
      <c r="I90" s="333">
        <v>7.5674697E7</v>
      </c>
      <c r="J90" s="333" t="s">
        <v>2341</v>
      </c>
      <c r="K90" s="430"/>
      <c r="L90" s="333" t="s">
        <v>418</v>
      </c>
      <c r="M90" s="387"/>
      <c r="N90" s="333">
        <f>95*5</f>
        <v>475</v>
      </c>
      <c r="O90" s="357">
        <f t="shared" si="23"/>
        <v>475</v>
      </c>
      <c r="P90" s="339" t="s">
        <v>2342</v>
      </c>
      <c r="Q90" s="333" t="s">
        <v>854</v>
      </c>
      <c r="R90" s="340" t="s">
        <v>1885</v>
      </c>
      <c r="S90" s="333" t="s">
        <v>2343</v>
      </c>
      <c r="T90" s="92"/>
      <c r="U90" s="108"/>
      <c r="W90" s="12"/>
      <c r="Y90" s="341"/>
      <c r="Z90" s="341"/>
      <c r="AA90" s="341"/>
      <c r="AB90" s="341"/>
      <c r="AC90" s="341"/>
      <c r="AD90" s="341"/>
      <c r="AE90" s="341"/>
      <c r="AF90" s="341"/>
    </row>
    <row r="91">
      <c r="A91" s="29">
        <v>90.0</v>
      </c>
      <c r="B91" s="174">
        <v>45305.0</v>
      </c>
      <c r="C91" s="548">
        <v>45312.0</v>
      </c>
      <c r="D91" s="29">
        <v>3.81401100124583E14</v>
      </c>
      <c r="E91" s="29">
        <v>4091.0</v>
      </c>
      <c r="F91" s="184">
        <v>7.940813015E9</v>
      </c>
      <c r="G91" s="184" t="s">
        <v>2344</v>
      </c>
      <c r="H91" s="184" t="s">
        <v>2345</v>
      </c>
      <c r="I91" s="462">
        <v>6.5396105E7</v>
      </c>
      <c r="J91" s="186" t="s">
        <v>2346</v>
      </c>
      <c r="K91" s="463"/>
      <c r="L91" s="29" t="s">
        <v>418</v>
      </c>
      <c r="M91" s="216"/>
      <c r="N91" s="29">
        <v>450.0</v>
      </c>
      <c r="O91" s="175">
        <f t="shared" si="23"/>
        <v>450</v>
      </c>
      <c r="P91" s="216"/>
      <c r="Q91" s="29" t="s">
        <v>854</v>
      </c>
      <c r="R91" s="177" t="s">
        <v>988</v>
      </c>
      <c r="S91" s="29" t="s">
        <v>2289</v>
      </c>
      <c r="T91" s="433">
        <f>(N91*5%)</f>
        <v>22.5</v>
      </c>
      <c r="U91" s="549"/>
      <c r="V91" s="178"/>
      <c r="W91" s="178"/>
      <c r="X91" s="178"/>
      <c r="Y91" s="178"/>
      <c r="Z91" s="178"/>
      <c r="AA91" s="178"/>
      <c r="AB91" s="178"/>
      <c r="AC91" s="178"/>
      <c r="AD91" s="178"/>
      <c r="AE91" s="178"/>
      <c r="AF91" s="178"/>
    </row>
    <row r="92">
      <c r="A92" s="29">
        <v>91.0</v>
      </c>
      <c r="B92" s="174">
        <v>45312.0</v>
      </c>
      <c r="C92" s="29" t="s">
        <v>1653</v>
      </c>
      <c r="D92" s="29">
        <v>3.81401100124583E14</v>
      </c>
      <c r="E92" s="29">
        <v>4092.0</v>
      </c>
      <c r="F92" s="29">
        <v>3864510.0</v>
      </c>
      <c r="G92" s="29" t="s">
        <v>2347</v>
      </c>
      <c r="H92" s="29" t="s">
        <v>2347</v>
      </c>
      <c r="I92" s="29">
        <v>7.7393358E7</v>
      </c>
      <c r="J92" s="29"/>
      <c r="K92" s="465"/>
      <c r="L92" s="29" t="s">
        <v>418</v>
      </c>
      <c r="M92" s="216"/>
      <c r="N92" s="29">
        <v>1045.0</v>
      </c>
      <c r="O92" s="175">
        <f t="shared" si="23"/>
        <v>1045</v>
      </c>
      <c r="P92" s="176" t="s">
        <v>2348</v>
      </c>
      <c r="Q92" s="29" t="s">
        <v>854</v>
      </c>
      <c r="R92" s="177" t="s">
        <v>988</v>
      </c>
      <c r="S92" s="29" t="s">
        <v>2349</v>
      </c>
      <c r="T92" s="92"/>
      <c r="U92" s="108"/>
      <c r="Y92" s="178"/>
      <c r="Z92" s="178"/>
      <c r="AA92" s="178"/>
      <c r="AB92" s="178"/>
      <c r="AC92" s="178"/>
      <c r="AD92" s="178"/>
      <c r="AE92" s="178"/>
      <c r="AF92" s="178"/>
    </row>
    <row r="93">
      <c r="A93" s="357">
        <v>92.0</v>
      </c>
      <c r="B93" s="550">
        <v>45305.0</v>
      </c>
      <c r="C93" s="357" t="s">
        <v>1653</v>
      </c>
      <c r="D93" s="357">
        <v>3.81401100124583E14</v>
      </c>
      <c r="E93" s="357">
        <v>4093.0</v>
      </c>
      <c r="F93" s="357">
        <v>8963695.0</v>
      </c>
      <c r="G93" s="357" t="s">
        <v>2275</v>
      </c>
      <c r="H93" s="357" t="s">
        <v>2275</v>
      </c>
      <c r="I93" s="357">
        <v>7.7021989E7</v>
      </c>
      <c r="J93" s="357" t="s">
        <v>2276</v>
      </c>
      <c r="K93" s="551"/>
      <c r="L93" s="357" t="s">
        <v>418</v>
      </c>
      <c r="M93" s="362"/>
      <c r="N93" s="357">
        <v>285.0</v>
      </c>
      <c r="O93" s="357">
        <v>285.0</v>
      </c>
      <c r="P93" s="552" t="s">
        <v>2277</v>
      </c>
      <c r="Q93" s="357" t="s">
        <v>854</v>
      </c>
      <c r="R93" s="340" t="s">
        <v>1885</v>
      </c>
      <c r="S93" s="357" t="s">
        <v>2350</v>
      </c>
      <c r="T93" s="384"/>
      <c r="U93" s="389"/>
      <c r="V93" s="350"/>
      <c r="W93" s="356"/>
      <c r="X93" s="350"/>
      <c r="Y93" s="553"/>
      <c r="Z93" s="553"/>
      <c r="AA93" s="553"/>
      <c r="AB93" s="553"/>
      <c r="AC93" s="553"/>
      <c r="AD93" s="553"/>
      <c r="AE93" s="553"/>
      <c r="AF93" s="553"/>
    </row>
    <row r="94">
      <c r="A94" s="59">
        <v>93.0</v>
      </c>
      <c r="B94" s="60">
        <v>45309.0</v>
      </c>
      <c r="C94" s="60">
        <v>45311.0</v>
      </c>
      <c r="D94" s="59">
        <v>3.81401100124583E14</v>
      </c>
      <c r="E94" s="59">
        <v>4167.0</v>
      </c>
      <c r="F94" s="59">
        <v>7840799.0</v>
      </c>
      <c r="G94" s="59" t="s">
        <v>2351</v>
      </c>
      <c r="H94" s="59" t="s">
        <v>2352</v>
      </c>
      <c r="I94" s="59">
        <v>7.5532184E7</v>
      </c>
      <c r="J94" s="59" t="s">
        <v>2353</v>
      </c>
      <c r="K94" s="554">
        <v>36712.0</v>
      </c>
      <c r="L94" s="59"/>
      <c r="M94" s="61"/>
      <c r="N94" s="59">
        <v>390.0</v>
      </c>
      <c r="O94" s="165">
        <f>N94</f>
        <v>390</v>
      </c>
      <c r="P94" s="61"/>
      <c r="Q94" s="59" t="s">
        <v>854</v>
      </c>
      <c r="R94" s="132" t="s">
        <v>1766</v>
      </c>
      <c r="S94" s="59" t="s">
        <v>2354</v>
      </c>
      <c r="T94" s="292">
        <f t="shared" ref="T94:T95" si="26">(N94*5%)/2</f>
        <v>9.75</v>
      </c>
      <c r="U94" s="292">
        <v>9.75</v>
      </c>
      <c r="V94" s="167"/>
      <c r="W94" s="167"/>
      <c r="X94" s="167"/>
      <c r="Y94" s="167"/>
      <c r="Z94" s="167"/>
      <c r="AA94" s="167"/>
      <c r="AB94" s="167"/>
      <c r="AC94" s="167"/>
      <c r="AD94" s="167"/>
      <c r="AE94" s="167"/>
      <c r="AF94" s="167"/>
    </row>
    <row r="95">
      <c r="A95" s="25">
        <v>94.0</v>
      </c>
      <c r="B95" s="26">
        <v>45309.0</v>
      </c>
      <c r="C95" s="26">
        <v>45311.0</v>
      </c>
      <c r="D95" s="25">
        <v>3.81401100124583E14</v>
      </c>
      <c r="E95" s="25">
        <v>4169.0</v>
      </c>
      <c r="F95" s="25">
        <v>8963695.0</v>
      </c>
      <c r="G95" s="25" t="s">
        <v>2275</v>
      </c>
      <c r="H95" s="25" t="s">
        <v>2275</v>
      </c>
      <c r="I95" s="25">
        <v>7.7021989E7</v>
      </c>
      <c r="J95" s="25" t="s">
        <v>2276</v>
      </c>
      <c r="K95" s="472"/>
      <c r="L95" s="25" t="s">
        <v>418</v>
      </c>
      <c r="M95" s="27"/>
      <c r="N95" s="25">
        <v>260.0</v>
      </c>
      <c r="O95" s="105">
        <v>260.0</v>
      </c>
      <c r="P95" s="27"/>
      <c r="Q95" s="25" t="s">
        <v>854</v>
      </c>
      <c r="R95" s="107" t="s">
        <v>1663</v>
      </c>
      <c r="S95" s="25" t="s">
        <v>2355</v>
      </c>
      <c r="T95" s="284">
        <f t="shared" si="26"/>
        <v>6.5</v>
      </c>
      <c r="U95" s="555"/>
      <c r="V95" s="196">
        <v>6.5</v>
      </c>
      <c r="W95" s="24"/>
      <c r="X95" s="24"/>
      <c r="Y95" s="24"/>
      <c r="Z95" s="24"/>
      <c r="AA95" s="24"/>
      <c r="AB95" s="24"/>
      <c r="AC95" s="24"/>
      <c r="AD95" s="24"/>
      <c r="AE95" s="24"/>
      <c r="AF95" s="24"/>
    </row>
    <row r="96">
      <c r="A96" s="371">
        <v>95.0</v>
      </c>
      <c r="B96" s="372">
        <v>45309.0</v>
      </c>
      <c r="C96" s="372">
        <v>45311.0</v>
      </c>
      <c r="D96" s="371">
        <v>3.81401100124583E14</v>
      </c>
      <c r="E96" s="371">
        <v>4179.0</v>
      </c>
      <c r="F96" s="371">
        <v>4056953.0</v>
      </c>
      <c r="G96" s="371" t="s">
        <v>2356</v>
      </c>
      <c r="H96" s="371" t="s">
        <v>2357</v>
      </c>
      <c r="I96" s="371">
        <v>7.0942583E7</v>
      </c>
      <c r="J96" s="371" t="s">
        <v>2358</v>
      </c>
      <c r="K96" s="556">
        <v>32278.0</v>
      </c>
      <c r="L96" s="371" t="s">
        <v>418</v>
      </c>
      <c r="M96" s="540"/>
      <c r="N96" s="371">
        <v>650.0</v>
      </c>
      <c r="O96" s="374">
        <f t="shared" ref="O96:O98" si="27">N96</f>
        <v>650</v>
      </c>
      <c r="P96" s="540"/>
      <c r="Q96" s="371" t="s">
        <v>854</v>
      </c>
      <c r="R96" s="376" t="s">
        <v>2029</v>
      </c>
      <c r="S96" s="371" t="s">
        <v>2359</v>
      </c>
      <c r="T96" s="442">
        <f>(N96*5%)/3</f>
        <v>10.83333333</v>
      </c>
      <c r="U96" s="557"/>
      <c r="V96" s="558">
        <v>10.83</v>
      </c>
      <c r="W96" s="558">
        <v>10.83</v>
      </c>
      <c r="X96" s="377"/>
      <c r="Y96" s="377"/>
      <c r="Z96" s="377"/>
      <c r="AA96" s="377"/>
      <c r="AB96" s="377"/>
      <c r="AC96" s="377"/>
      <c r="AD96" s="377"/>
      <c r="AE96" s="377"/>
      <c r="AF96" s="377"/>
    </row>
    <row r="97">
      <c r="A97" s="29">
        <v>96.0</v>
      </c>
      <c r="B97" s="174">
        <v>45310.0</v>
      </c>
      <c r="C97" s="174">
        <v>45310.0</v>
      </c>
      <c r="D97" s="29">
        <v>3.81401100124583E14</v>
      </c>
      <c r="E97" s="29">
        <v>4177.0</v>
      </c>
      <c r="F97" s="29">
        <v>7727213.0</v>
      </c>
      <c r="G97" s="29" t="s">
        <v>2324</v>
      </c>
      <c r="H97" s="29" t="s">
        <v>2324</v>
      </c>
      <c r="I97" s="29">
        <v>7.8546123E7</v>
      </c>
      <c r="J97" s="29" t="s">
        <v>2325</v>
      </c>
      <c r="K97" s="465"/>
      <c r="L97" s="29" t="s">
        <v>418</v>
      </c>
      <c r="M97" s="216"/>
      <c r="N97" s="29">
        <v>425.0</v>
      </c>
      <c r="O97" s="175">
        <f t="shared" si="27"/>
        <v>425</v>
      </c>
      <c r="P97" s="29" t="s">
        <v>1628</v>
      </c>
      <c r="Q97" s="29" t="s">
        <v>854</v>
      </c>
      <c r="R97" s="177" t="s">
        <v>988</v>
      </c>
      <c r="S97" s="29" t="s">
        <v>2360</v>
      </c>
      <c r="T97" s="433">
        <f t="shared" ref="T97:T98" si="28">(N97*5%)</f>
        <v>21.25</v>
      </c>
      <c r="U97" s="549"/>
      <c r="V97" s="178"/>
      <c r="W97" s="178"/>
      <c r="X97" s="178"/>
      <c r="Y97" s="178"/>
      <c r="Z97" s="178"/>
      <c r="AA97" s="178"/>
      <c r="AB97" s="178"/>
      <c r="AC97" s="178"/>
      <c r="AD97" s="178"/>
      <c r="AE97" s="178"/>
      <c r="AF97" s="178"/>
    </row>
    <row r="98">
      <c r="A98" s="29">
        <v>97.0</v>
      </c>
      <c r="B98" s="174">
        <v>45310.0</v>
      </c>
      <c r="C98" s="174">
        <v>45312.0</v>
      </c>
      <c r="D98" s="29">
        <v>3.81401100124583E14</v>
      </c>
      <c r="E98" s="29"/>
      <c r="F98" s="184">
        <v>5866865.0</v>
      </c>
      <c r="G98" s="184" t="s">
        <v>2361</v>
      </c>
      <c r="H98" s="184" t="s">
        <v>2362</v>
      </c>
      <c r="I98" s="184">
        <v>7.6381116E7</v>
      </c>
      <c r="J98" s="184" t="s">
        <v>2363</v>
      </c>
      <c r="K98" s="465"/>
      <c r="L98" s="29" t="s">
        <v>418</v>
      </c>
      <c r="M98" s="216"/>
      <c r="N98" s="29">
        <v>350.0</v>
      </c>
      <c r="O98" s="175">
        <f t="shared" si="27"/>
        <v>350</v>
      </c>
      <c r="P98" s="216"/>
      <c r="Q98" s="29" t="s">
        <v>854</v>
      </c>
      <c r="R98" s="177" t="s">
        <v>988</v>
      </c>
      <c r="S98" s="29" t="s">
        <v>2364</v>
      </c>
      <c r="T98" s="433">
        <f t="shared" si="28"/>
        <v>17.5</v>
      </c>
      <c r="U98" s="549"/>
      <c r="V98" s="178"/>
      <c r="W98" s="178"/>
      <c r="X98" s="178"/>
      <c r="Y98" s="178"/>
      <c r="Z98" s="178"/>
      <c r="AA98" s="178"/>
      <c r="AB98" s="178"/>
      <c r="AC98" s="178"/>
      <c r="AD98" s="178"/>
      <c r="AE98" s="178"/>
      <c r="AF98" s="178"/>
    </row>
    <row r="99">
      <c r="A99" s="25">
        <v>98.0</v>
      </c>
      <c r="B99" s="26">
        <v>45311.0</v>
      </c>
      <c r="C99" s="26">
        <v>45311.0</v>
      </c>
      <c r="D99" s="25">
        <v>3.81401100124583E14</v>
      </c>
      <c r="E99" s="25">
        <v>4216.0</v>
      </c>
      <c r="F99" s="25">
        <v>8963695.0</v>
      </c>
      <c r="G99" s="25" t="s">
        <v>2275</v>
      </c>
      <c r="H99" s="25" t="s">
        <v>2275</v>
      </c>
      <c r="I99" s="25">
        <v>7.7021989E7</v>
      </c>
      <c r="J99" s="25" t="s">
        <v>2276</v>
      </c>
      <c r="K99" s="472"/>
      <c r="L99" s="25" t="s">
        <v>418</v>
      </c>
      <c r="M99" s="27"/>
      <c r="N99" s="25">
        <v>130.0</v>
      </c>
      <c r="O99" s="105">
        <v>130.0</v>
      </c>
      <c r="P99" s="27"/>
      <c r="Q99" s="25" t="s">
        <v>854</v>
      </c>
      <c r="R99" s="107" t="s">
        <v>1663</v>
      </c>
      <c r="S99" s="25" t="s">
        <v>2365</v>
      </c>
      <c r="T99" s="284">
        <f>(N99*5%)/2</f>
        <v>3.25</v>
      </c>
      <c r="U99" s="555"/>
      <c r="V99" s="196">
        <v>3.25</v>
      </c>
      <c r="W99" s="24"/>
      <c r="X99" s="24"/>
      <c r="Y99" s="24"/>
      <c r="Z99" s="24"/>
      <c r="AA99" s="24"/>
      <c r="AB99" s="24"/>
      <c r="AC99" s="24"/>
      <c r="AD99" s="24"/>
      <c r="AE99" s="24"/>
      <c r="AF99" s="24"/>
    </row>
    <row r="100">
      <c r="A100" s="371">
        <v>99.0</v>
      </c>
      <c r="B100" s="372">
        <v>45311.0</v>
      </c>
      <c r="C100" s="372">
        <v>45311.0</v>
      </c>
      <c r="D100" s="371">
        <v>3.81401100124583E14</v>
      </c>
      <c r="E100" s="371">
        <v>4217.0</v>
      </c>
      <c r="F100" s="371">
        <v>6483455.0</v>
      </c>
      <c r="G100" s="371" t="s">
        <v>2025</v>
      </c>
      <c r="H100" s="371" t="s">
        <v>2026</v>
      </c>
      <c r="I100" s="371">
        <v>7.6487254E7</v>
      </c>
      <c r="J100" s="371" t="s">
        <v>2027</v>
      </c>
      <c r="K100" s="466"/>
      <c r="L100" s="371" t="s">
        <v>305</v>
      </c>
      <c r="M100" s="371" t="s">
        <v>27</v>
      </c>
      <c r="N100" s="371">
        <v>305.0</v>
      </c>
      <c r="O100" s="374">
        <v>305.0</v>
      </c>
      <c r="P100" s="371" t="s">
        <v>1628</v>
      </c>
      <c r="Q100" s="371" t="s">
        <v>854</v>
      </c>
      <c r="R100" s="376" t="s">
        <v>2029</v>
      </c>
      <c r="S100" s="374" t="s">
        <v>2366</v>
      </c>
      <c r="T100" s="442">
        <f>(N100*5%)/3</f>
        <v>5.083333333</v>
      </c>
      <c r="U100" s="442">
        <v>5.08</v>
      </c>
      <c r="V100" s="377"/>
      <c r="W100" s="558">
        <v>5.08</v>
      </c>
      <c r="X100" s="377"/>
      <c r="Y100" s="377"/>
      <c r="Z100" s="377"/>
      <c r="AA100" s="377"/>
      <c r="AB100" s="377"/>
      <c r="AC100" s="377"/>
      <c r="AD100" s="377"/>
      <c r="AE100" s="377"/>
      <c r="AF100" s="377"/>
    </row>
    <row r="101">
      <c r="A101" s="333">
        <v>100.0</v>
      </c>
      <c r="B101" s="334">
        <v>45311.0</v>
      </c>
      <c r="C101" s="334">
        <v>45312.0</v>
      </c>
      <c r="D101" s="333">
        <v>3.81401100124583E14</v>
      </c>
      <c r="E101" s="333">
        <v>4218.0</v>
      </c>
      <c r="F101" s="333">
        <v>6170419.0</v>
      </c>
      <c r="G101" s="333" t="s">
        <v>2367</v>
      </c>
      <c r="H101" s="333" t="s">
        <v>2368</v>
      </c>
      <c r="I101" s="333" t="s">
        <v>2369</v>
      </c>
      <c r="J101" s="333" t="s">
        <v>2370</v>
      </c>
      <c r="K101" s="559">
        <v>32978.0</v>
      </c>
      <c r="L101" s="333" t="s">
        <v>418</v>
      </c>
      <c r="M101" s="387"/>
      <c r="N101" s="333">
        <v>390.0</v>
      </c>
      <c r="O101" s="357">
        <f t="shared" ref="O101:O111" si="29">N101</f>
        <v>390</v>
      </c>
      <c r="P101" s="387"/>
      <c r="Q101" s="333" t="s">
        <v>854</v>
      </c>
      <c r="R101" s="340" t="s">
        <v>1885</v>
      </c>
      <c r="S101" s="333" t="s">
        <v>2371</v>
      </c>
      <c r="T101" s="426">
        <f t="shared" ref="T101:T104" si="30">(N101*5%)/2</f>
        <v>9.75</v>
      </c>
      <c r="U101" s="560"/>
      <c r="V101" s="341"/>
      <c r="W101" s="560">
        <v>9.75</v>
      </c>
      <c r="X101" s="341"/>
      <c r="Y101" s="341"/>
      <c r="Z101" s="341"/>
      <c r="AA101" s="341"/>
      <c r="AB101" s="341"/>
      <c r="AC101" s="341"/>
      <c r="AD101" s="341"/>
      <c r="AE101" s="341"/>
      <c r="AF101" s="341"/>
    </row>
    <row r="102">
      <c r="A102" s="333">
        <v>101.0</v>
      </c>
      <c r="B102" s="334">
        <v>45311.0</v>
      </c>
      <c r="C102" s="334">
        <v>45313.0</v>
      </c>
      <c r="D102" s="333">
        <v>3.81401100124583E14</v>
      </c>
      <c r="E102" s="333">
        <v>4219.0</v>
      </c>
      <c r="F102" s="333">
        <v>6367408.0</v>
      </c>
      <c r="G102" s="333" t="s">
        <v>2372</v>
      </c>
      <c r="H102" s="333" t="s">
        <v>2372</v>
      </c>
      <c r="I102" s="333">
        <v>7.2610076E7</v>
      </c>
      <c r="J102" s="333" t="s">
        <v>2373</v>
      </c>
      <c r="K102" s="559">
        <v>32306.0</v>
      </c>
      <c r="L102" s="333" t="s">
        <v>418</v>
      </c>
      <c r="M102" s="387"/>
      <c r="N102" s="333">
        <v>1090.0</v>
      </c>
      <c r="O102" s="357">
        <f t="shared" si="29"/>
        <v>1090</v>
      </c>
      <c r="P102" s="387"/>
      <c r="Q102" s="333" t="s">
        <v>854</v>
      </c>
      <c r="R102" s="340" t="s">
        <v>1885</v>
      </c>
      <c r="S102" s="333" t="s">
        <v>2374</v>
      </c>
      <c r="T102" s="426">
        <f t="shared" si="30"/>
        <v>27.25</v>
      </c>
      <c r="U102" s="560"/>
      <c r="V102" s="341"/>
      <c r="W102" s="560">
        <v>27.25</v>
      </c>
      <c r="X102" s="341"/>
      <c r="Y102" s="341"/>
      <c r="Z102" s="341"/>
      <c r="AA102" s="341"/>
      <c r="AB102" s="341"/>
      <c r="AC102" s="341"/>
      <c r="AD102" s="341"/>
      <c r="AE102" s="341"/>
      <c r="AF102" s="341"/>
    </row>
    <row r="103">
      <c r="A103" s="59">
        <v>102.0</v>
      </c>
      <c r="B103" s="60">
        <v>45311.0</v>
      </c>
      <c r="C103" s="60">
        <v>45312.0</v>
      </c>
      <c r="D103" s="59">
        <v>3.81401100124583E14</v>
      </c>
      <c r="E103" s="59">
        <v>4220.0</v>
      </c>
      <c r="F103" s="59">
        <v>962101.0</v>
      </c>
      <c r="G103" s="59" t="s">
        <v>2375</v>
      </c>
      <c r="H103" s="59" t="s">
        <v>2376</v>
      </c>
      <c r="I103" s="59">
        <v>6.7198412E7</v>
      </c>
      <c r="J103" s="59" t="s">
        <v>2377</v>
      </c>
      <c r="K103" s="554">
        <v>33619.0</v>
      </c>
      <c r="L103" s="59" t="s">
        <v>418</v>
      </c>
      <c r="M103" s="61"/>
      <c r="N103" s="59">
        <v>650.0</v>
      </c>
      <c r="O103" s="165">
        <f t="shared" si="29"/>
        <v>650</v>
      </c>
      <c r="P103" s="61"/>
      <c r="Q103" s="59" t="s">
        <v>854</v>
      </c>
      <c r="R103" s="132" t="s">
        <v>1766</v>
      </c>
      <c r="S103" s="59" t="s">
        <v>2378</v>
      </c>
      <c r="T103" s="292">
        <f t="shared" si="30"/>
        <v>16.25</v>
      </c>
      <c r="U103" s="561">
        <v>16.25</v>
      </c>
      <c r="V103" s="167"/>
      <c r="W103" s="167"/>
      <c r="X103" s="167"/>
      <c r="Y103" s="167"/>
      <c r="Z103" s="167"/>
      <c r="AA103" s="167"/>
      <c r="AB103" s="167"/>
      <c r="AC103" s="167"/>
      <c r="AD103" s="167"/>
      <c r="AE103" s="167"/>
      <c r="AF103" s="167"/>
    </row>
    <row r="104">
      <c r="A104" s="59">
        <v>103.0</v>
      </c>
      <c r="B104" s="60">
        <v>45311.0</v>
      </c>
      <c r="C104" s="60">
        <v>45313.0</v>
      </c>
      <c r="D104" s="59">
        <v>3.81401100124583E14</v>
      </c>
      <c r="E104" s="59">
        <v>4221.0</v>
      </c>
      <c r="F104" s="59">
        <v>5377317.0</v>
      </c>
      <c r="G104" s="59" t="s">
        <v>2379</v>
      </c>
      <c r="H104" s="59" t="s">
        <v>2379</v>
      </c>
      <c r="I104" s="59">
        <v>7.8105901E7</v>
      </c>
      <c r="J104" s="59" t="s">
        <v>2380</v>
      </c>
      <c r="K104" s="562">
        <v>29869.0</v>
      </c>
      <c r="L104" s="59" t="s">
        <v>418</v>
      </c>
      <c r="M104" s="61"/>
      <c r="N104" s="59">
        <v>480.0</v>
      </c>
      <c r="O104" s="165">
        <f t="shared" si="29"/>
        <v>480</v>
      </c>
      <c r="P104" s="61"/>
      <c r="Q104" s="59" t="s">
        <v>854</v>
      </c>
      <c r="R104" s="132" t="s">
        <v>1766</v>
      </c>
      <c r="S104" s="59" t="s">
        <v>2381</v>
      </c>
      <c r="T104" s="292">
        <f t="shared" si="30"/>
        <v>12</v>
      </c>
      <c r="U104" s="561">
        <v>12.0</v>
      </c>
      <c r="V104" s="167"/>
      <c r="W104" s="167"/>
      <c r="X104" s="167"/>
      <c r="Y104" s="167"/>
      <c r="Z104" s="167"/>
      <c r="AA104" s="167"/>
      <c r="AB104" s="167"/>
      <c r="AC104" s="167"/>
      <c r="AD104" s="167"/>
      <c r="AE104" s="167"/>
      <c r="AF104" s="167"/>
    </row>
    <row r="105">
      <c r="A105" s="371">
        <v>104.0</v>
      </c>
      <c r="B105" s="372">
        <v>45311.0</v>
      </c>
      <c r="C105" s="372">
        <v>45312.0</v>
      </c>
      <c r="D105" s="371">
        <v>3.81401100124583E14</v>
      </c>
      <c r="E105" s="371">
        <v>4222.0</v>
      </c>
      <c r="F105" s="371">
        <v>6203375.0</v>
      </c>
      <c r="G105" s="371" t="s">
        <v>2382</v>
      </c>
      <c r="H105" s="371" t="s">
        <v>2383</v>
      </c>
      <c r="I105" s="371">
        <v>7.8440239E7</v>
      </c>
      <c r="J105" s="540"/>
      <c r="K105" s="563"/>
      <c r="L105" s="371" t="s">
        <v>418</v>
      </c>
      <c r="M105" s="540"/>
      <c r="N105" s="371">
        <v>1560.0</v>
      </c>
      <c r="O105" s="374">
        <f t="shared" si="29"/>
        <v>1560</v>
      </c>
      <c r="P105" s="540"/>
      <c r="Q105" s="371" t="s">
        <v>854</v>
      </c>
      <c r="R105" s="376" t="s">
        <v>2029</v>
      </c>
      <c r="S105" s="371" t="s">
        <v>2384</v>
      </c>
      <c r="T105" s="442">
        <f>(N105*5%)/4</f>
        <v>19.5</v>
      </c>
      <c r="U105" s="564">
        <v>19.5</v>
      </c>
      <c r="V105" s="564">
        <v>19.5</v>
      </c>
      <c r="W105" s="564">
        <v>19.5</v>
      </c>
      <c r="X105" s="377"/>
      <c r="Y105" s="377"/>
      <c r="Z105" s="377"/>
      <c r="AA105" s="377"/>
      <c r="AB105" s="377"/>
      <c r="AC105" s="377"/>
      <c r="AD105" s="377"/>
      <c r="AE105" s="377"/>
      <c r="AF105" s="377"/>
    </row>
    <row r="106">
      <c r="A106" s="29">
        <v>105.0</v>
      </c>
      <c r="B106" s="174">
        <v>45312.0</v>
      </c>
      <c r="C106" s="174">
        <v>45312.0</v>
      </c>
      <c r="D106" s="29">
        <v>3.81401100124583E14</v>
      </c>
      <c r="E106" s="29">
        <v>4253.0</v>
      </c>
      <c r="F106" s="29">
        <v>2854162.0</v>
      </c>
      <c r="G106" s="29" t="s">
        <v>2385</v>
      </c>
      <c r="H106" s="29" t="s">
        <v>2386</v>
      </c>
      <c r="I106" s="29">
        <v>7.2159589E7</v>
      </c>
      <c r="J106" s="29" t="s">
        <v>2387</v>
      </c>
      <c r="K106" s="565">
        <v>33089.0</v>
      </c>
      <c r="L106" s="29" t="s">
        <v>701</v>
      </c>
      <c r="M106" s="216"/>
      <c r="N106" s="29">
        <v>175.0</v>
      </c>
      <c r="O106" s="175">
        <f t="shared" si="29"/>
        <v>175</v>
      </c>
      <c r="P106" s="216"/>
      <c r="Q106" s="29" t="s">
        <v>854</v>
      </c>
      <c r="R106" s="177" t="s">
        <v>988</v>
      </c>
      <c r="S106" s="29" t="s">
        <v>2388</v>
      </c>
      <c r="T106" s="433">
        <f>(N106*5%)</f>
        <v>8.75</v>
      </c>
      <c r="U106" s="549"/>
      <c r="V106" s="178"/>
      <c r="W106" s="178"/>
      <c r="X106" s="178"/>
      <c r="Y106" s="178"/>
      <c r="Z106" s="178"/>
      <c r="AA106" s="178"/>
      <c r="AB106" s="178"/>
      <c r="AC106" s="178"/>
      <c r="AD106" s="178"/>
      <c r="AE106" s="178"/>
      <c r="AF106" s="178"/>
    </row>
    <row r="107">
      <c r="A107" s="25">
        <v>106.0</v>
      </c>
      <c r="B107" s="26">
        <v>45312.0</v>
      </c>
      <c r="C107" s="26">
        <v>45312.0</v>
      </c>
      <c r="D107" s="25">
        <v>3.81401100124583E14</v>
      </c>
      <c r="E107" s="25">
        <v>4255.0</v>
      </c>
      <c r="F107" s="25">
        <v>4740737.0</v>
      </c>
      <c r="G107" s="25" t="s">
        <v>2389</v>
      </c>
      <c r="H107" s="25" t="s">
        <v>2389</v>
      </c>
      <c r="I107" s="25">
        <v>7.0661342E7</v>
      </c>
      <c r="J107" s="25"/>
      <c r="K107" s="472"/>
      <c r="L107" s="25" t="s">
        <v>701</v>
      </c>
      <c r="M107" s="27"/>
      <c r="N107" s="25">
        <v>420.0</v>
      </c>
      <c r="O107" s="105">
        <f t="shared" si="29"/>
        <v>420</v>
      </c>
      <c r="P107" s="25" t="s">
        <v>2390</v>
      </c>
      <c r="Q107" s="25" t="s">
        <v>1203</v>
      </c>
      <c r="R107" s="107" t="s">
        <v>1663</v>
      </c>
      <c r="S107" s="25" t="s">
        <v>2391</v>
      </c>
      <c r="T107" s="284">
        <f>(N107*5%)/2</f>
        <v>10.5</v>
      </c>
      <c r="U107" s="555"/>
      <c r="V107" s="196">
        <v>10.5</v>
      </c>
      <c r="W107" s="24"/>
      <c r="X107" s="24"/>
      <c r="Y107" s="24"/>
      <c r="Z107" s="24"/>
      <c r="AA107" s="24"/>
      <c r="AB107" s="24"/>
      <c r="AC107" s="24"/>
      <c r="AD107" s="24"/>
      <c r="AE107" s="24"/>
      <c r="AF107" s="24"/>
    </row>
    <row r="108">
      <c r="A108" s="371">
        <v>107.0</v>
      </c>
      <c r="B108" s="372">
        <v>45312.0</v>
      </c>
      <c r="C108" s="372">
        <v>45312.0</v>
      </c>
      <c r="D108" s="371">
        <v>3.81401100124583E14</v>
      </c>
      <c r="E108" s="371">
        <v>4260.0</v>
      </c>
      <c r="F108" s="373">
        <v>6478389.0</v>
      </c>
      <c r="G108" s="371" t="s">
        <v>2392</v>
      </c>
      <c r="H108" s="371" t="s">
        <v>2393</v>
      </c>
      <c r="I108" s="371">
        <v>6.0788398E7</v>
      </c>
      <c r="J108" s="438" t="s">
        <v>2394</v>
      </c>
      <c r="K108" s="566">
        <v>32642.0</v>
      </c>
      <c r="L108" s="371" t="s">
        <v>418</v>
      </c>
      <c r="M108" s="540"/>
      <c r="N108" s="371">
        <v>260.0</v>
      </c>
      <c r="O108" s="374">
        <f t="shared" si="29"/>
        <v>260</v>
      </c>
      <c r="P108" s="540"/>
      <c r="Q108" s="371" t="s">
        <v>854</v>
      </c>
      <c r="R108" s="376" t="s">
        <v>2029</v>
      </c>
      <c r="S108" s="371" t="s">
        <v>2395</v>
      </c>
      <c r="T108" s="442">
        <f>(N108*5%)/3</f>
        <v>4.333333333</v>
      </c>
      <c r="U108" s="557"/>
      <c r="V108" s="558">
        <v>4.33</v>
      </c>
      <c r="W108" s="558">
        <v>4.33</v>
      </c>
      <c r="X108" s="377"/>
      <c r="Y108" s="377"/>
      <c r="Z108" s="377"/>
      <c r="AA108" s="377"/>
      <c r="AB108" s="377"/>
      <c r="AC108" s="377"/>
      <c r="AD108" s="377"/>
      <c r="AE108" s="377"/>
      <c r="AF108" s="377"/>
    </row>
    <row r="109">
      <c r="A109" s="25">
        <v>108.0</v>
      </c>
      <c r="B109" s="26">
        <v>45312.0</v>
      </c>
      <c r="C109" s="26">
        <v>45312.0</v>
      </c>
      <c r="D109" s="25">
        <v>3.81401100124583E14</v>
      </c>
      <c r="E109" s="25">
        <v>4262.0</v>
      </c>
      <c r="F109" s="567">
        <v>4.09346025E8</v>
      </c>
      <c r="G109" s="568" t="s">
        <v>2396</v>
      </c>
      <c r="H109" s="568" t="s">
        <v>2397</v>
      </c>
      <c r="I109" s="567">
        <v>6.0856666E7</v>
      </c>
      <c r="J109" s="331"/>
      <c r="K109" s="569">
        <v>34810.0</v>
      </c>
      <c r="L109" s="568" t="s">
        <v>418</v>
      </c>
      <c r="M109" s="331"/>
      <c r="N109" s="105">
        <v>480.0</v>
      </c>
      <c r="O109" s="105">
        <f t="shared" si="29"/>
        <v>480</v>
      </c>
      <c r="P109" s="568"/>
      <c r="Q109" s="323" t="s">
        <v>854</v>
      </c>
      <c r="R109" s="107" t="s">
        <v>1663</v>
      </c>
      <c r="S109" s="25" t="s">
        <v>2398</v>
      </c>
      <c r="T109" s="284">
        <f t="shared" ref="T109:T121" si="31">(N109*5%)/2</f>
        <v>12</v>
      </c>
      <c r="U109" s="555"/>
      <c r="V109" s="196">
        <v>12.0</v>
      </c>
      <c r="W109" s="24"/>
      <c r="X109" s="24"/>
      <c r="Y109" s="24"/>
      <c r="Z109" s="24"/>
      <c r="AA109" s="24"/>
      <c r="AB109" s="24"/>
      <c r="AC109" s="24"/>
      <c r="AD109" s="24"/>
      <c r="AE109" s="24"/>
      <c r="AF109" s="24"/>
    </row>
    <row r="110">
      <c r="A110" s="333">
        <v>109.0</v>
      </c>
      <c r="B110" s="334">
        <v>45312.0</v>
      </c>
      <c r="C110" s="334">
        <v>45312.0</v>
      </c>
      <c r="D110" s="333">
        <v>3.81401100124583E14</v>
      </c>
      <c r="E110" s="333">
        <v>4266.0</v>
      </c>
      <c r="F110" s="570">
        <v>5340193.0</v>
      </c>
      <c r="G110" s="336" t="s">
        <v>2399</v>
      </c>
      <c r="H110" s="336" t="s">
        <v>2399</v>
      </c>
      <c r="I110" s="333">
        <v>7.7676078E7</v>
      </c>
      <c r="J110" s="338" t="s">
        <v>2400</v>
      </c>
      <c r="K110" s="571">
        <v>28901.0</v>
      </c>
      <c r="L110" s="333" t="s">
        <v>418</v>
      </c>
      <c r="M110" s="333"/>
      <c r="N110" s="333">
        <v>520.0</v>
      </c>
      <c r="O110" s="357">
        <f t="shared" si="29"/>
        <v>520</v>
      </c>
      <c r="P110" s="333"/>
      <c r="Q110" s="333" t="s">
        <v>854</v>
      </c>
      <c r="R110" s="340" t="s">
        <v>1885</v>
      </c>
      <c r="S110" s="333" t="s">
        <v>1618</v>
      </c>
      <c r="T110" s="426">
        <f t="shared" si="31"/>
        <v>13</v>
      </c>
      <c r="U110" s="547"/>
      <c r="V110" s="444"/>
      <c r="W110" s="444">
        <v>13.0</v>
      </c>
      <c r="X110" s="341"/>
      <c r="Y110" s="341"/>
      <c r="Z110" s="341"/>
      <c r="AA110" s="341"/>
      <c r="AB110" s="341"/>
      <c r="AC110" s="341"/>
      <c r="AD110" s="341"/>
      <c r="AE110" s="341"/>
      <c r="AF110" s="341"/>
    </row>
    <row r="111">
      <c r="A111" s="333">
        <v>110.0</v>
      </c>
      <c r="B111" s="334">
        <v>45312.0</v>
      </c>
      <c r="C111" s="334">
        <v>45313.0</v>
      </c>
      <c r="D111" s="333">
        <v>3.81401100124583E14</v>
      </c>
      <c r="E111" s="333">
        <v>4270.0</v>
      </c>
      <c r="F111" s="570">
        <v>5427649.0</v>
      </c>
      <c r="G111" s="333" t="s">
        <v>2401</v>
      </c>
      <c r="H111" s="333" t="s">
        <v>2402</v>
      </c>
      <c r="I111" s="333">
        <v>7.31305E7</v>
      </c>
      <c r="J111" s="333" t="s">
        <v>2403</v>
      </c>
      <c r="K111" s="430"/>
      <c r="L111" s="333" t="s">
        <v>418</v>
      </c>
      <c r="M111" s="333"/>
      <c r="N111" s="333">
        <v>520.0</v>
      </c>
      <c r="O111" s="357">
        <f t="shared" si="29"/>
        <v>520</v>
      </c>
      <c r="P111" s="333"/>
      <c r="Q111" s="333" t="s">
        <v>854</v>
      </c>
      <c r="R111" s="340" t="s">
        <v>1885</v>
      </c>
      <c r="S111" s="333" t="s">
        <v>2404</v>
      </c>
      <c r="T111" s="426">
        <f t="shared" si="31"/>
        <v>13</v>
      </c>
      <c r="U111" s="547"/>
      <c r="V111" s="341"/>
      <c r="W111" s="444">
        <v>13.0</v>
      </c>
      <c r="X111" s="341"/>
      <c r="Y111" s="341"/>
      <c r="Z111" s="341"/>
      <c r="AA111" s="341"/>
      <c r="AB111" s="341"/>
      <c r="AC111" s="341"/>
      <c r="AD111" s="341"/>
      <c r="AE111" s="341"/>
      <c r="AF111" s="341"/>
    </row>
    <row r="112">
      <c r="A112" s="333">
        <v>111.0</v>
      </c>
      <c r="B112" s="334">
        <v>45312.0</v>
      </c>
      <c r="C112" s="334">
        <v>45313.0</v>
      </c>
      <c r="D112" s="333">
        <v>3.81401100124583E14</v>
      </c>
      <c r="E112" s="333">
        <v>4273.0</v>
      </c>
      <c r="F112" s="570">
        <v>6367408.0</v>
      </c>
      <c r="G112" s="333" t="s">
        <v>2372</v>
      </c>
      <c r="H112" s="333" t="s">
        <v>2372</v>
      </c>
      <c r="I112" s="333">
        <v>7.2610076E7</v>
      </c>
      <c r="J112" s="333" t="s">
        <v>2373</v>
      </c>
      <c r="K112" s="559">
        <v>32306.0</v>
      </c>
      <c r="L112" s="333" t="s">
        <v>418</v>
      </c>
      <c r="M112" s="333"/>
      <c r="N112" s="333">
        <v>650.0</v>
      </c>
      <c r="O112" s="357">
        <v>650.0</v>
      </c>
      <c r="P112" s="333"/>
      <c r="Q112" s="333" t="s">
        <v>854</v>
      </c>
      <c r="R112" s="340" t="s">
        <v>1885</v>
      </c>
      <c r="S112" s="333" t="s">
        <v>2405</v>
      </c>
      <c r="T112" s="426">
        <f t="shared" si="31"/>
        <v>16.25</v>
      </c>
      <c r="U112" s="547"/>
      <c r="V112" s="444"/>
      <c r="W112" s="444">
        <v>16.25</v>
      </c>
      <c r="X112" s="341"/>
      <c r="Y112" s="341"/>
      <c r="Z112" s="341"/>
      <c r="AA112" s="341"/>
      <c r="AB112" s="341"/>
      <c r="AC112" s="341"/>
      <c r="AD112" s="341"/>
      <c r="AE112" s="341"/>
      <c r="AF112" s="341"/>
    </row>
    <row r="113">
      <c r="A113" s="333">
        <v>112.0</v>
      </c>
      <c r="B113" s="334">
        <v>45312.0</v>
      </c>
      <c r="C113" s="334">
        <v>45312.0</v>
      </c>
      <c r="D113" s="333">
        <v>3.81401100124583E14</v>
      </c>
      <c r="E113" s="333">
        <v>4275.0</v>
      </c>
      <c r="F113" s="333">
        <v>8115492.0</v>
      </c>
      <c r="G113" s="333" t="s">
        <v>2406</v>
      </c>
      <c r="H113" s="333" t="s">
        <v>2407</v>
      </c>
      <c r="I113" s="333">
        <v>7.2128328E7</v>
      </c>
      <c r="J113" s="333" t="s">
        <v>2408</v>
      </c>
      <c r="K113" s="572"/>
      <c r="L113" s="333" t="s">
        <v>418</v>
      </c>
      <c r="M113" s="333"/>
      <c r="N113" s="333">
        <v>650.0</v>
      </c>
      <c r="O113" s="357">
        <f>N113</f>
        <v>650</v>
      </c>
      <c r="P113" s="387"/>
      <c r="Q113" s="333" t="s">
        <v>854</v>
      </c>
      <c r="R113" s="340" t="s">
        <v>1885</v>
      </c>
      <c r="S113" s="333" t="s">
        <v>2359</v>
      </c>
      <c r="T113" s="426">
        <f t="shared" si="31"/>
        <v>16.25</v>
      </c>
      <c r="U113" s="560"/>
      <c r="V113" s="341"/>
      <c r="W113" s="444">
        <v>16.25</v>
      </c>
      <c r="X113" s="341"/>
      <c r="Y113" s="341"/>
      <c r="Z113" s="341"/>
      <c r="AA113" s="341"/>
      <c r="AB113" s="341"/>
      <c r="AC113" s="341"/>
      <c r="AD113" s="341"/>
      <c r="AE113" s="341"/>
      <c r="AF113" s="341"/>
    </row>
    <row r="114">
      <c r="A114" s="333">
        <v>113.0</v>
      </c>
      <c r="B114" s="334">
        <v>45312.0</v>
      </c>
      <c r="C114" s="334">
        <v>45312.0</v>
      </c>
      <c r="D114" s="333">
        <v>3.81401100124583E14</v>
      </c>
      <c r="E114" s="333">
        <v>4278.0</v>
      </c>
      <c r="F114" s="333">
        <v>8794526.0</v>
      </c>
      <c r="G114" s="333" t="s">
        <v>2409</v>
      </c>
      <c r="H114" s="333" t="s">
        <v>2410</v>
      </c>
      <c r="I114" s="333">
        <v>6.0720184E7</v>
      </c>
      <c r="J114" s="333" t="s">
        <v>2411</v>
      </c>
      <c r="K114" s="559">
        <v>33723.0</v>
      </c>
      <c r="L114" s="333" t="s">
        <v>418</v>
      </c>
      <c r="M114" s="387"/>
      <c r="N114" s="333">
        <v>130.0</v>
      </c>
      <c r="O114" s="357">
        <v>130.0</v>
      </c>
      <c r="P114" s="387"/>
      <c r="Q114" s="333" t="s">
        <v>854</v>
      </c>
      <c r="R114" s="340" t="s">
        <v>1885</v>
      </c>
      <c r="S114" s="333" t="s">
        <v>2412</v>
      </c>
      <c r="T114" s="426">
        <f t="shared" si="31"/>
        <v>3.25</v>
      </c>
      <c r="U114" s="547"/>
      <c r="V114" s="444"/>
      <c r="W114" s="444">
        <v>3.25</v>
      </c>
      <c r="X114" s="341"/>
      <c r="Y114" s="341"/>
      <c r="Z114" s="341"/>
      <c r="AA114" s="341"/>
      <c r="AB114" s="341"/>
      <c r="AC114" s="341"/>
      <c r="AD114" s="341"/>
      <c r="AE114" s="341"/>
      <c r="AF114" s="341"/>
    </row>
    <row r="115">
      <c r="A115" s="333">
        <v>114.0</v>
      </c>
      <c r="B115" s="334">
        <v>45312.0</v>
      </c>
      <c r="C115" s="334">
        <v>45312.0</v>
      </c>
      <c r="D115" s="333">
        <v>3.81401100124583E14</v>
      </c>
      <c r="E115" s="333">
        <v>4279.0</v>
      </c>
      <c r="F115" s="333">
        <v>7723713.0</v>
      </c>
      <c r="G115" s="333" t="s">
        <v>2413</v>
      </c>
      <c r="H115" s="333" t="s">
        <v>2413</v>
      </c>
      <c r="I115" s="333">
        <v>7.8465587E7</v>
      </c>
      <c r="J115" s="333" t="s">
        <v>2414</v>
      </c>
      <c r="K115" s="573">
        <v>32477.0</v>
      </c>
      <c r="L115" s="333" t="s">
        <v>418</v>
      </c>
      <c r="M115" s="387"/>
      <c r="N115" s="333">
        <v>350.0</v>
      </c>
      <c r="O115" s="357">
        <f t="shared" ref="O115:O125" si="32">N115</f>
        <v>350</v>
      </c>
      <c r="P115" s="387"/>
      <c r="Q115" s="333" t="s">
        <v>854</v>
      </c>
      <c r="R115" s="340" t="s">
        <v>1885</v>
      </c>
      <c r="S115" s="333" t="s">
        <v>2415</v>
      </c>
      <c r="T115" s="426">
        <f t="shared" si="31"/>
        <v>8.75</v>
      </c>
      <c r="U115" s="547"/>
      <c r="V115" s="341"/>
      <c r="W115" s="444">
        <v>8.75</v>
      </c>
      <c r="X115" s="341"/>
      <c r="Y115" s="341"/>
      <c r="Z115" s="341"/>
      <c r="AA115" s="341"/>
      <c r="AB115" s="341"/>
      <c r="AC115" s="341"/>
      <c r="AD115" s="341"/>
      <c r="AE115" s="341"/>
      <c r="AF115" s="341"/>
    </row>
    <row r="116">
      <c r="A116" s="333">
        <v>115.0</v>
      </c>
      <c r="B116" s="334">
        <v>45312.0</v>
      </c>
      <c r="C116" s="334">
        <v>45313.0</v>
      </c>
      <c r="D116" s="333">
        <v>3.81401100124583E14</v>
      </c>
      <c r="E116" s="333">
        <v>4288.0</v>
      </c>
      <c r="F116" s="336">
        <v>6386171.0</v>
      </c>
      <c r="G116" s="336" t="s">
        <v>2416</v>
      </c>
      <c r="H116" s="336" t="s">
        <v>2416</v>
      </c>
      <c r="I116" s="336">
        <v>7.5634773E7</v>
      </c>
      <c r="J116" s="342"/>
      <c r="K116" s="425"/>
      <c r="L116" s="333" t="s">
        <v>418</v>
      </c>
      <c r="M116" s="387"/>
      <c r="N116" s="333">
        <v>260.0</v>
      </c>
      <c r="O116" s="357">
        <f t="shared" si="32"/>
        <v>260</v>
      </c>
      <c r="P116" s="387"/>
      <c r="Q116" s="333" t="s">
        <v>854</v>
      </c>
      <c r="R116" s="340" t="s">
        <v>1885</v>
      </c>
      <c r="S116" s="333" t="s">
        <v>2417</v>
      </c>
      <c r="T116" s="426">
        <f t="shared" si="31"/>
        <v>6.5</v>
      </c>
      <c r="U116" s="547"/>
      <c r="V116" s="341"/>
      <c r="W116" s="444">
        <v>6.5</v>
      </c>
      <c r="X116" s="341"/>
      <c r="Y116" s="341"/>
      <c r="Z116" s="341"/>
      <c r="AA116" s="341"/>
      <c r="AB116" s="341"/>
      <c r="AC116" s="341"/>
      <c r="AD116" s="341"/>
      <c r="AE116" s="341"/>
      <c r="AF116" s="341"/>
    </row>
    <row r="117">
      <c r="A117" s="333">
        <v>116.0</v>
      </c>
      <c r="B117" s="334">
        <v>45312.0</v>
      </c>
      <c r="C117" s="334">
        <v>45313.0</v>
      </c>
      <c r="D117" s="333">
        <v>3.81401100124583E14</v>
      </c>
      <c r="E117" s="333">
        <v>4289.0</v>
      </c>
      <c r="F117" s="333">
        <v>6297193.0</v>
      </c>
      <c r="G117" s="333" t="s">
        <v>2418</v>
      </c>
      <c r="H117" s="333" t="s">
        <v>2419</v>
      </c>
      <c r="I117" s="333">
        <v>6.3464177E7</v>
      </c>
      <c r="J117" s="387"/>
      <c r="K117" s="572"/>
      <c r="L117" s="333" t="s">
        <v>418</v>
      </c>
      <c r="M117" s="387"/>
      <c r="N117" s="333">
        <v>390.0</v>
      </c>
      <c r="O117" s="357">
        <f t="shared" si="32"/>
        <v>390</v>
      </c>
      <c r="P117" s="387"/>
      <c r="Q117" s="333" t="s">
        <v>854</v>
      </c>
      <c r="R117" s="340" t="s">
        <v>1885</v>
      </c>
      <c r="S117" s="333" t="s">
        <v>2420</v>
      </c>
      <c r="T117" s="426">
        <f t="shared" si="31"/>
        <v>9.75</v>
      </c>
      <c r="U117" s="547"/>
      <c r="V117" s="341"/>
      <c r="W117" s="444">
        <v>9.75</v>
      </c>
      <c r="X117" s="341"/>
      <c r="Y117" s="341"/>
      <c r="Z117" s="341"/>
      <c r="AA117" s="341"/>
      <c r="AB117" s="341"/>
      <c r="AC117" s="341"/>
      <c r="AD117" s="341"/>
      <c r="AE117" s="341"/>
      <c r="AF117" s="341"/>
    </row>
    <row r="118">
      <c r="A118" s="25">
        <v>117.0</v>
      </c>
      <c r="B118" s="26">
        <v>45313.0</v>
      </c>
      <c r="C118" s="26">
        <v>45313.0</v>
      </c>
      <c r="D118" s="25">
        <v>3.81401100124583E14</v>
      </c>
      <c r="E118" s="25">
        <v>4321.0</v>
      </c>
      <c r="F118" s="25">
        <v>5419489.0</v>
      </c>
      <c r="G118" s="25" t="s">
        <v>2421</v>
      </c>
      <c r="H118" s="25" t="s">
        <v>2421</v>
      </c>
      <c r="I118" s="25">
        <v>7.1344681E7</v>
      </c>
      <c r="J118" s="27"/>
      <c r="K118" s="574"/>
      <c r="L118" s="25" t="s">
        <v>418</v>
      </c>
      <c r="M118" s="27"/>
      <c r="N118" s="25">
        <v>440.0</v>
      </c>
      <c r="O118" s="105">
        <f t="shared" si="32"/>
        <v>440</v>
      </c>
      <c r="P118" s="27"/>
      <c r="Q118" s="25" t="s">
        <v>827</v>
      </c>
      <c r="R118" s="107" t="s">
        <v>1663</v>
      </c>
      <c r="S118" s="25" t="s">
        <v>2422</v>
      </c>
      <c r="T118" s="284">
        <f t="shared" si="31"/>
        <v>11</v>
      </c>
      <c r="U118" s="555"/>
      <c r="V118" s="196">
        <v>11.0</v>
      </c>
      <c r="W118" s="24"/>
      <c r="X118" s="24"/>
      <c r="Y118" s="24"/>
      <c r="Z118" s="24"/>
      <c r="AA118" s="24"/>
      <c r="AB118" s="24"/>
      <c r="AC118" s="24"/>
      <c r="AD118" s="24"/>
      <c r="AE118" s="24"/>
      <c r="AF118" s="24"/>
    </row>
    <row r="119">
      <c r="A119" s="333">
        <v>118.0</v>
      </c>
      <c r="B119" s="334">
        <v>45313.0</v>
      </c>
      <c r="C119" s="334">
        <v>45313.0</v>
      </c>
      <c r="D119" s="333">
        <v>3.81401100124583E14</v>
      </c>
      <c r="E119" s="333">
        <v>4317.0</v>
      </c>
      <c r="F119" s="333">
        <v>7683737.0</v>
      </c>
      <c r="G119" s="333" t="s">
        <v>2423</v>
      </c>
      <c r="H119" s="333" t="s">
        <v>2424</v>
      </c>
      <c r="I119" s="333">
        <v>7.7064043E7</v>
      </c>
      <c r="J119" s="333" t="s">
        <v>2425</v>
      </c>
      <c r="K119" s="559">
        <v>32256.0</v>
      </c>
      <c r="L119" s="333" t="s">
        <v>418</v>
      </c>
      <c r="M119" s="387"/>
      <c r="N119" s="333">
        <v>1430.0</v>
      </c>
      <c r="O119" s="357">
        <f t="shared" si="32"/>
        <v>1430</v>
      </c>
      <c r="P119" s="387"/>
      <c r="Q119" s="333" t="s">
        <v>854</v>
      </c>
      <c r="R119" s="340" t="s">
        <v>1885</v>
      </c>
      <c r="S119" s="333" t="s">
        <v>2426</v>
      </c>
      <c r="T119" s="426">
        <f t="shared" si="31"/>
        <v>35.75</v>
      </c>
      <c r="U119" s="547"/>
      <c r="V119" s="444"/>
      <c r="W119" s="444">
        <v>35.75</v>
      </c>
      <c r="X119" s="341"/>
      <c r="Y119" s="341"/>
      <c r="Z119" s="341"/>
      <c r="AA119" s="341"/>
      <c r="AB119" s="341"/>
      <c r="AC119" s="341"/>
      <c r="AD119" s="341"/>
      <c r="AE119" s="341"/>
      <c r="AF119" s="341"/>
    </row>
    <row r="120">
      <c r="A120" s="25">
        <v>119.0</v>
      </c>
      <c r="B120" s="26">
        <v>45313.0</v>
      </c>
      <c r="C120" s="26">
        <v>45313.0</v>
      </c>
      <c r="D120" s="25">
        <v>3.81401100124583E14</v>
      </c>
      <c r="E120" s="25">
        <v>4316.0</v>
      </c>
      <c r="F120" s="25">
        <v>7685588.0</v>
      </c>
      <c r="G120" s="25" t="s">
        <v>2427</v>
      </c>
      <c r="H120" s="25" t="s">
        <v>2427</v>
      </c>
      <c r="I120" s="25">
        <v>7.0833579E7</v>
      </c>
      <c r="J120" s="25" t="s">
        <v>2428</v>
      </c>
      <c r="K120" s="575">
        <v>35346.0</v>
      </c>
      <c r="L120" s="25" t="s">
        <v>418</v>
      </c>
      <c r="M120" s="27"/>
      <c r="N120" s="25">
        <v>780.0</v>
      </c>
      <c r="O120" s="105">
        <f t="shared" si="32"/>
        <v>780</v>
      </c>
      <c r="P120" s="27"/>
      <c r="Q120" s="25" t="s">
        <v>854</v>
      </c>
      <c r="R120" s="107" t="s">
        <v>1663</v>
      </c>
      <c r="S120" s="25" t="s">
        <v>2429</v>
      </c>
      <c r="T120" s="284">
        <f t="shared" si="31"/>
        <v>19.5</v>
      </c>
      <c r="U120" s="555"/>
      <c r="V120" s="196">
        <v>19.5</v>
      </c>
      <c r="W120" s="24"/>
      <c r="X120" s="24"/>
      <c r="Y120" s="24"/>
      <c r="Z120" s="24"/>
      <c r="AA120" s="24"/>
      <c r="AB120" s="24"/>
      <c r="AC120" s="24"/>
      <c r="AD120" s="24"/>
      <c r="AE120" s="24"/>
      <c r="AF120" s="24"/>
    </row>
    <row r="121">
      <c r="A121" s="333">
        <v>120.0</v>
      </c>
      <c r="B121" s="334">
        <v>45313.0</v>
      </c>
      <c r="C121" s="334">
        <v>45313.0</v>
      </c>
      <c r="D121" s="333">
        <v>3.81401100124583E14</v>
      </c>
      <c r="E121" s="333">
        <v>4315.0</v>
      </c>
      <c r="F121" s="333">
        <v>7786626.0</v>
      </c>
      <c r="G121" s="333" t="s">
        <v>2166</v>
      </c>
      <c r="H121" s="333" t="s">
        <v>2167</v>
      </c>
      <c r="I121" s="333">
        <v>7.9486562E7</v>
      </c>
      <c r="J121" s="333" t="s">
        <v>2168</v>
      </c>
      <c r="K121" s="430"/>
      <c r="L121" s="333" t="s">
        <v>98</v>
      </c>
      <c r="M121" s="333" t="s">
        <v>27</v>
      </c>
      <c r="N121" s="333">
        <v>550.0</v>
      </c>
      <c r="O121" s="357">
        <f t="shared" si="32"/>
        <v>550</v>
      </c>
      <c r="P121" s="333" t="s">
        <v>1628</v>
      </c>
      <c r="Q121" s="333" t="s">
        <v>854</v>
      </c>
      <c r="R121" s="340" t="s">
        <v>1885</v>
      </c>
      <c r="S121" s="333" t="s">
        <v>2430</v>
      </c>
      <c r="T121" s="426">
        <f t="shared" si="31"/>
        <v>13.75</v>
      </c>
      <c r="U121" s="547"/>
      <c r="V121" s="341"/>
      <c r="W121" s="444">
        <v>13.75</v>
      </c>
      <c r="X121" s="341"/>
      <c r="Y121" s="341"/>
      <c r="Z121" s="341"/>
      <c r="AA121" s="341"/>
      <c r="AB121" s="341"/>
      <c r="AC121" s="341"/>
      <c r="AD121" s="341"/>
      <c r="AE121" s="341"/>
      <c r="AF121" s="341"/>
    </row>
    <row r="122">
      <c r="A122" s="29">
        <v>121.0</v>
      </c>
      <c r="B122" s="174">
        <v>45313.0</v>
      </c>
      <c r="C122" s="174">
        <v>45313.0</v>
      </c>
      <c r="D122" s="29">
        <v>3.81401100124583E14</v>
      </c>
      <c r="E122" s="29">
        <v>4313.0</v>
      </c>
      <c r="F122" s="29">
        <v>3556245.0</v>
      </c>
      <c r="G122" s="29" t="s">
        <v>2431</v>
      </c>
      <c r="H122" s="29" t="s">
        <v>2431</v>
      </c>
      <c r="I122" s="29">
        <v>7.7417339E7</v>
      </c>
      <c r="J122" s="29" t="s">
        <v>869</v>
      </c>
      <c r="K122" s="576"/>
      <c r="L122" s="29" t="s">
        <v>119</v>
      </c>
      <c r="M122" s="29" t="s">
        <v>44</v>
      </c>
      <c r="N122" s="29">
        <v>755.0</v>
      </c>
      <c r="O122" s="175">
        <f t="shared" si="32"/>
        <v>755</v>
      </c>
      <c r="P122" s="29" t="s">
        <v>2432</v>
      </c>
      <c r="Q122" s="29" t="s">
        <v>1203</v>
      </c>
      <c r="R122" s="177" t="s">
        <v>988</v>
      </c>
      <c r="S122" s="29" t="s">
        <v>2433</v>
      </c>
      <c r="T122" s="433">
        <f>(N122*5%)</f>
        <v>37.75</v>
      </c>
      <c r="U122" s="549"/>
      <c r="V122" s="178"/>
      <c r="W122" s="178"/>
      <c r="X122" s="178"/>
      <c r="Y122" s="178"/>
      <c r="Z122" s="178"/>
      <c r="AA122" s="178"/>
      <c r="AB122" s="178"/>
      <c r="AC122" s="178"/>
      <c r="AD122" s="178"/>
      <c r="AE122" s="178"/>
      <c r="AF122" s="178"/>
    </row>
    <row r="123">
      <c r="A123" s="371">
        <v>122.0</v>
      </c>
      <c r="B123" s="372">
        <v>45313.0</v>
      </c>
      <c r="C123" s="372">
        <v>45313.0</v>
      </c>
      <c r="D123" s="371">
        <v>3.81401100124583E14</v>
      </c>
      <c r="E123" s="371">
        <v>4312.0</v>
      </c>
      <c r="F123" s="371">
        <v>1.3001784014E10</v>
      </c>
      <c r="G123" s="371" t="s">
        <v>2270</v>
      </c>
      <c r="H123" s="371" t="s">
        <v>2270</v>
      </c>
      <c r="I123" s="371" t="s">
        <v>2271</v>
      </c>
      <c r="J123" s="371" t="s">
        <v>2272</v>
      </c>
      <c r="K123" s="466"/>
      <c r="L123" s="371" t="s">
        <v>305</v>
      </c>
      <c r="M123" s="371" t="s">
        <v>44</v>
      </c>
      <c r="N123" s="371">
        <v>1000.0</v>
      </c>
      <c r="O123" s="374">
        <f t="shared" si="32"/>
        <v>1000</v>
      </c>
      <c r="P123" s="371" t="s">
        <v>1628</v>
      </c>
      <c r="Q123" s="371" t="s">
        <v>854</v>
      </c>
      <c r="R123" s="376" t="s">
        <v>2029</v>
      </c>
      <c r="S123" s="371" t="s">
        <v>2434</v>
      </c>
      <c r="T123" s="442">
        <f t="shared" ref="T123:T124" si="33">(N123*5%)/4</f>
        <v>12.5</v>
      </c>
      <c r="U123" s="564">
        <v>12.5</v>
      </c>
      <c r="V123" s="564">
        <v>12.5</v>
      </c>
      <c r="W123" s="564">
        <v>12.5</v>
      </c>
      <c r="X123" s="377"/>
      <c r="Y123" s="377"/>
      <c r="Z123" s="377"/>
      <c r="AA123" s="377"/>
      <c r="AB123" s="377"/>
      <c r="AC123" s="377"/>
      <c r="AD123" s="377"/>
      <c r="AE123" s="377"/>
      <c r="AF123" s="377"/>
    </row>
    <row r="124">
      <c r="A124" s="25">
        <v>123.0</v>
      </c>
      <c r="B124" s="26">
        <v>45313.0</v>
      </c>
      <c r="C124" s="26">
        <v>45313.0</v>
      </c>
      <c r="D124" s="25">
        <v>3.81401100124583E14</v>
      </c>
      <c r="E124" s="25">
        <v>4324.0</v>
      </c>
      <c r="F124" s="25">
        <v>7683737.0</v>
      </c>
      <c r="G124" s="25" t="s">
        <v>2423</v>
      </c>
      <c r="H124" s="25" t="s">
        <v>2424</v>
      </c>
      <c r="I124" s="25">
        <v>7.7064043E7</v>
      </c>
      <c r="J124" s="25" t="s">
        <v>2425</v>
      </c>
      <c r="K124" s="577">
        <v>32256.0</v>
      </c>
      <c r="L124" s="25" t="s">
        <v>418</v>
      </c>
      <c r="M124" s="25"/>
      <c r="N124" s="25">
        <v>260.0</v>
      </c>
      <c r="O124" s="105">
        <f t="shared" si="32"/>
        <v>260</v>
      </c>
      <c r="P124" s="25" t="s">
        <v>1628</v>
      </c>
      <c r="Q124" s="25" t="s">
        <v>854</v>
      </c>
      <c r="R124" s="107" t="s">
        <v>1663</v>
      </c>
      <c r="S124" s="25" t="s">
        <v>2435</v>
      </c>
      <c r="T124" s="284">
        <f t="shared" si="33"/>
        <v>3.25</v>
      </c>
      <c r="U124" s="578"/>
      <c r="V124" s="578">
        <v>3.25</v>
      </c>
      <c r="W124" s="578"/>
      <c r="X124" s="24"/>
      <c r="Y124" s="24"/>
      <c r="Z124" s="24"/>
      <c r="AA124" s="24"/>
      <c r="AB124" s="24"/>
      <c r="AC124" s="24"/>
      <c r="AD124" s="24"/>
      <c r="AE124" s="24"/>
      <c r="AF124" s="24"/>
    </row>
    <row r="125">
      <c r="A125" s="29">
        <v>124.0</v>
      </c>
      <c r="B125" s="174">
        <v>45314.0</v>
      </c>
      <c r="C125" s="174">
        <v>45310.0</v>
      </c>
      <c r="D125" s="29">
        <v>3.81401100124583E14</v>
      </c>
      <c r="E125" s="29">
        <v>4406.0</v>
      </c>
      <c r="F125" s="223">
        <v>3.79435901E9</v>
      </c>
      <c r="G125" s="29" t="s">
        <v>871</v>
      </c>
      <c r="H125" s="29" t="s">
        <v>2436</v>
      </c>
      <c r="I125" s="579">
        <v>7.0306946E7</v>
      </c>
      <c r="J125" s="580" t="s">
        <v>873</v>
      </c>
      <c r="K125" s="465"/>
      <c r="L125" s="29" t="s">
        <v>119</v>
      </c>
      <c r="M125" s="29"/>
      <c r="N125" s="29">
        <v>560.0</v>
      </c>
      <c r="O125" s="175">
        <f t="shared" si="32"/>
        <v>560</v>
      </c>
      <c r="P125" s="29" t="s">
        <v>2437</v>
      </c>
      <c r="Q125" s="29" t="s">
        <v>1203</v>
      </c>
      <c r="R125" s="177" t="s">
        <v>988</v>
      </c>
      <c r="S125" s="29" t="s">
        <v>2438</v>
      </c>
      <c r="T125" s="284">
        <f>(N125*5%)</f>
        <v>28</v>
      </c>
      <c r="U125" s="581"/>
      <c r="V125" s="581"/>
      <c r="W125" s="581"/>
      <c r="X125" s="178"/>
      <c r="Y125" s="178"/>
      <c r="Z125" s="178"/>
      <c r="AA125" s="178"/>
      <c r="AB125" s="178"/>
      <c r="AC125" s="178"/>
      <c r="AD125" s="178"/>
      <c r="AE125" s="178"/>
      <c r="AF125" s="178"/>
    </row>
    <row r="126">
      <c r="A126" s="333">
        <v>125.0</v>
      </c>
      <c r="B126" s="334">
        <v>45315.0</v>
      </c>
      <c r="C126" s="334">
        <v>45315.0</v>
      </c>
      <c r="D126" s="333">
        <v>3.81401100124583E14</v>
      </c>
      <c r="E126" s="333">
        <v>4415.0</v>
      </c>
      <c r="F126" s="333">
        <v>4455996.0</v>
      </c>
      <c r="G126" s="333" t="s">
        <v>2439</v>
      </c>
      <c r="H126" s="333" t="s">
        <v>2440</v>
      </c>
      <c r="I126" s="333">
        <v>7.1407053E7</v>
      </c>
      <c r="J126" s="333"/>
      <c r="K126" s="430"/>
      <c r="L126" s="333" t="s">
        <v>1127</v>
      </c>
      <c r="M126" s="333" t="s">
        <v>27</v>
      </c>
      <c r="N126" s="333">
        <v>650.0</v>
      </c>
      <c r="O126" s="357">
        <f>650</f>
        <v>650</v>
      </c>
      <c r="P126" s="333" t="s">
        <v>2441</v>
      </c>
      <c r="Q126" s="333" t="s">
        <v>854</v>
      </c>
      <c r="R126" s="340" t="s">
        <v>1885</v>
      </c>
      <c r="S126" s="333" t="s">
        <v>2442</v>
      </c>
      <c r="T126" s="284">
        <f t="shared" ref="T126:T131" si="34">(N126*5%)/2</f>
        <v>16.25</v>
      </c>
      <c r="U126" s="560"/>
      <c r="V126" s="560"/>
      <c r="W126" s="560">
        <v>16.25</v>
      </c>
      <c r="X126" s="341"/>
      <c r="Y126" s="341"/>
      <c r="Z126" s="341"/>
      <c r="AA126" s="341"/>
      <c r="AB126" s="341"/>
      <c r="AC126" s="341"/>
      <c r="AD126" s="341"/>
      <c r="AE126" s="341"/>
      <c r="AF126" s="341"/>
    </row>
    <row r="127">
      <c r="A127" s="333">
        <v>126.0</v>
      </c>
      <c r="B127" s="334">
        <v>45318.0</v>
      </c>
      <c r="C127" s="334">
        <v>45319.0</v>
      </c>
      <c r="D127" s="333">
        <v>3.81401100124583E14</v>
      </c>
      <c r="E127" s="333">
        <v>4463.0</v>
      </c>
      <c r="F127" s="582">
        <v>5402607.0</v>
      </c>
      <c r="G127" s="583" t="s">
        <v>2443</v>
      </c>
      <c r="H127" s="583" t="s">
        <v>2444</v>
      </c>
      <c r="I127" s="582">
        <v>7.0299199E7</v>
      </c>
      <c r="J127" s="584"/>
      <c r="K127" s="584"/>
      <c r="L127" s="583" t="s">
        <v>418</v>
      </c>
      <c r="M127" s="582"/>
      <c r="N127" s="582">
        <v>1690.0</v>
      </c>
      <c r="O127" s="582">
        <v>1690.0</v>
      </c>
      <c r="P127" s="333"/>
      <c r="Q127" s="333" t="s">
        <v>854</v>
      </c>
      <c r="R127" s="340" t="s">
        <v>1885</v>
      </c>
      <c r="S127" s="585" t="s">
        <v>2445</v>
      </c>
      <c r="T127" s="426">
        <f t="shared" si="34"/>
        <v>42.25</v>
      </c>
      <c r="U127" s="560"/>
      <c r="V127" s="560"/>
      <c r="W127" s="560">
        <v>42.25</v>
      </c>
      <c r="X127" s="341"/>
      <c r="Y127" s="341"/>
      <c r="Z127" s="341"/>
      <c r="AA127" s="341"/>
      <c r="AB127" s="341"/>
      <c r="AC127" s="341"/>
      <c r="AD127" s="341"/>
      <c r="AE127" s="341"/>
      <c r="AF127" s="341"/>
    </row>
    <row r="128">
      <c r="A128" s="333">
        <v>127.0</v>
      </c>
      <c r="B128" s="334">
        <v>45318.0</v>
      </c>
      <c r="C128" s="334">
        <v>45318.0</v>
      </c>
      <c r="D128" s="333">
        <v>3.81401100124583E14</v>
      </c>
      <c r="E128" s="333">
        <v>4464.0</v>
      </c>
      <c r="F128" s="586">
        <v>2781926.0</v>
      </c>
      <c r="G128" s="587" t="s">
        <v>2446</v>
      </c>
      <c r="H128" s="587" t="s">
        <v>2447</v>
      </c>
      <c r="I128" s="586">
        <v>7.606805E7</v>
      </c>
      <c r="J128" s="584"/>
      <c r="K128" s="584"/>
      <c r="L128" s="583" t="s">
        <v>305</v>
      </c>
      <c r="M128" s="583" t="s">
        <v>27</v>
      </c>
      <c r="N128" s="582">
        <v>610.0</v>
      </c>
      <c r="O128" s="582">
        <v>610.0</v>
      </c>
      <c r="P128" s="333"/>
      <c r="Q128" s="333" t="s">
        <v>854</v>
      </c>
      <c r="R128" s="340" t="s">
        <v>1885</v>
      </c>
      <c r="S128" s="585" t="s">
        <v>2448</v>
      </c>
      <c r="T128" s="426">
        <f t="shared" si="34"/>
        <v>15.25</v>
      </c>
      <c r="U128" s="560"/>
      <c r="V128" s="560"/>
      <c r="W128" s="560">
        <v>15.25</v>
      </c>
      <c r="X128" s="341"/>
      <c r="Y128" s="341"/>
      <c r="Z128" s="341"/>
      <c r="AA128" s="341"/>
      <c r="AB128" s="341"/>
      <c r="AC128" s="341"/>
      <c r="AD128" s="341"/>
      <c r="AE128" s="341"/>
      <c r="AF128" s="341"/>
    </row>
    <row r="129">
      <c r="A129" s="333">
        <v>128.0</v>
      </c>
      <c r="B129" s="334">
        <v>45319.0</v>
      </c>
      <c r="C129" s="334">
        <v>45319.0</v>
      </c>
      <c r="D129" s="333">
        <v>3.81401100124583E14</v>
      </c>
      <c r="E129" s="333">
        <v>4526.0</v>
      </c>
      <c r="F129" s="336">
        <v>5846153.0</v>
      </c>
      <c r="G129" s="336" t="s">
        <v>2449</v>
      </c>
      <c r="H129" s="336" t="s">
        <v>2449</v>
      </c>
      <c r="I129" s="333">
        <v>7.0958271E7</v>
      </c>
      <c r="J129" s="333"/>
      <c r="K129" s="430"/>
      <c r="L129" s="333" t="s">
        <v>418</v>
      </c>
      <c r="M129" s="333"/>
      <c r="N129" s="333">
        <v>390.0</v>
      </c>
      <c r="O129" s="357">
        <f t="shared" ref="O129:O139" si="35">N129</f>
        <v>390</v>
      </c>
      <c r="P129" s="333"/>
      <c r="Q129" s="333" t="s">
        <v>854</v>
      </c>
      <c r="R129" s="340" t="s">
        <v>1885</v>
      </c>
      <c r="S129" s="333" t="s">
        <v>2450</v>
      </c>
      <c r="T129" s="426">
        <f t="shared" si="34"/>
        <v>9.75</v>
      </c>
      <c r="U129" s="560"/>
      <c r="V129" s="560"/>
      <c r="W129" s="426">
        <v>9.75</v>
      </c>
      <c r="X129" s="341"/>
      <c r="Y129" s="341"/>
      <c r="Z129" s="341"/>
      <c r="AA129" s="341"/>
      <c r="AB129" s="341"/>
      <c r="AC129" s="341"/>
      <c r="AD129" s="341"/>
      <c r="AE129" s="341"/>
      <c r="AF129" s="341"/>
    </row>
    <row r="130">
      <c r="A130" s="333">
        <v>129.0</v>
      </c>
      <c r="B130" s="334">
        <v>45319.0</v>
      </c>
      <c r="C130" s="334">
        <v>45319.0</v>
      </c>
      <c r="D130" s="333">
        <v>3.81401100124583E14</v>
      </c>
      <c r="E130" s="333">
        <v>4535.0</v>
      </c>
      <c r="F130" s="333">
        <v>0.0</v>
      </c>
      <c r="G130" s="336" t="s">
        <v>2451</v>
      </c>
      <c r="H130" s="336" t="s">
        <v>2451</v>
      </c>
      <c r="I130" s="336">
        <v>6.770878E7</v>
      </c>
      <c r="J130" s="333"/>
      <c r="K130" s="430"/>
      <c r="L130" s="333" t="s">
        <v>418</v>
      </c>
      <c r="M130" s="333"/>
      <c r="N130" s="333">
        <v>260.0</v>
      </c>
      <c r="O130" s="357">
        <f t="shared" si="35"/>
        <v>260</v>
      </c>
      <c r="P130" s="333"/>
      <c r="Q130" s="333" t="s">
        <v>854</v>
      </c>
      <c r="R130" s="340" t="s">
        <v>1885</v>
      </c>
      <c r="S130" s="333" t="s">
        <v>2452</v>
      </c>
      <c r="T130" s="426">
        <f t="shared" si="34"/>
        <v>6.5</v>
      </c>
      <c r="U130" s="560"/>
      <c r="V130" s="560"/>
      <c r="W130" s="426">
        <v>6.5</v>
      </c>
      <c r="X130" s="341"/>
      <c r="Y130" s="341"/>
      <c r="Z130" s="341"/>
      <c r="AA130" s="341"/>
      <c r="AB130" s="341"/>
      <c r="AC130" s="341"/>
      <c r="AD130" s="341"/>
      <c r="AE130" s="341"/>
      <c r="AF130" s="341"/>
    </row>
    <row r="131">
      <c r="A131" s="59">
        <v>130.0</v>
      </c>
      <c r="B131" s="60">
        <v>45319.0</v>
      </c>
      <c r="C131" s="60">
        <v>45319.0</v>
      </c>
      <c r="D131" s="59">
        <v>3.81401100124583E14</v>
      </c>
      <c r="E131" s="59">
        <v>4594.0</v>
      </c>
      <c r="F131" s="59">
        <v>0.0</v>
      </c>
      <c r="G131" s="59" t="s">
        <v>2453</v>
      </c>
      <c r="H131" s="59" t="s">
        <v>2453</v>
      </c>
      <c r="I131" s="59"/>
      <c r="J131" s="59"/>
      <c r="K131" s="470"/>
      <c r="L131" s="59" t="s">
        <v>701</v>
      </c>
      <c r="M131" s="59"/>
      <c r="N131" s="59">
        <v>350.0</v>
      </c>
      <c r="O131" s="165">
        <f t="shared" si="35"/>
        <v>350</v>
      </c>
      <c r="P131" s="59"/>
      <c r="Q131" s="59" t="s">
        <v>827</v>
      </c>
      <c r="R131" s="132" t="s">
        <v>1766</v>
      </c>
      <c r="S131" s="59" t="s">
        <v>2454</v>
      </c>
      <c r="T131" s="426">
        <f t="shared" si="34"/>
        <v>8.75</v>
      </c>
      <c r="U131" s="292">
        <v>8.75</v>
      </c>
      <c r="V131" s="561"/>
      <c r="W131" s="561"/>
      <c r="X131" s="167"/>
      <c r="Y131" s="167"/>
      <c r="Z131" s="167"/>
      <c r="AA131" s="167"/>
      <c r="AB131" s="167"/>
      <c r="AC131" s="167"/>
      <c r="AD131" s="167"/>
      <c r="AE131" s="167"/>
      <c r="AF131" s="167"/>
    </row>
    <row r="132">
      <c r="A132" s="13">
        <v>131.0</v>
      </c>
      <c r="B132" s="14"/>
      <c r="C132" s="14"/>
      <c r="D132" s="13"/>
      <c r="E132" s="13"/>
      <c r="F132" s="13"/>
      <c r="G132" s="13"/>
      <c r="H132" s="13"/>
      <c r="I132" s="13"/>
      <c r="J132" s="13"/>
      <c r="K132" s="588"/>
      <c r="L132" s="13"/>
      <c r="M132" s="13"/>
      <c r="N132" s="13"/>
      <c r="O132" s="95" t="str">
        <f t="shared" si="35"/>
        <v/>
      </c>
      <c r="P132" s="13"/>
      <c r="Q132" s="13"/>
      <c r="R132" s="97"/>
      <c r="S132" s="13"/>
      <c r="T132" s="92"/>
      <c r="U132" s="154"/>
      <c r="V132" s="154"/>
      <c r="W132" s="154"/>
    </row>
    <row r="133">
      <c r="A133" s="13">
        <v>132.0</v>
      </c>
      <c r="B133" s="14"/>
      <c r="C133" s="14"/>
      <c r="D133" s="13"/>
      <c r="E133" s="13"/>
      <c r="F133" s="13"/>
      <c r="G133" s="13"/>
      <c r="H133" s="13"/>
      <c r="I133" s="13"/>
      <c r="J133" s="13"/>
      <c r="K133" s="588"/>
      <c r="L133" s="13"/>
      <c r="M133" s="13"/>
      <c r="N133" s="13"/>
      <c r="O133" s="95" t="str">
        <f t="shared" si="35"/>
        <v/>
      </c>
      <c r="P133" s="13"/>
      <c r="Q133" s="13"/>
      <c r="R133" s="97"/>
      <c r="S133" s="13"/>
      <c r="T133" s="92"/>
      <c r="U133" s="154"/>
      <c r="V133" s="154"/>
      <c r="W133" s="154"/>
    </row>
    <row r="134">
      <c r="A134" s="13">
        <v>133.0</v>
      </c>
      <c r="B134" s="14"/>
      <c r="C134" s="14"/>
      <c r="D134" s="13"/>
      <c r="E134" s="13"/>
      <c r="F134" s="13"/>
      <c r="G134" s="13"/>
      <c r="H134" s="13"/>
      <c r="I134" s="13"/>
      <c r="J134" s="13"/>
      <c r="K134" s="588"/>
      <c r="L134" s="13"/>
      <c r="M134" s="13"/>
      <c r="N134" s="13"/>
      <c r="O134" s="95" t="str">
        <f t="shared" si="35"/>
        <v/>
      </c>
      <c r="P134" s="13"/>
      <c r="Q134" s="13"/>
      <c r="R134" s="97"/>
      <c r="S134" s="13"/>
      <c r="T134" s="92"/>
      <c r="U134" s="154"/>
      <c r="V134" s="154"/>
      <c r="W134" s="154"/>
    </row>
    <row r="135">
      <c r="A135" s="13">
        <v>134.0</v>
      </c>
      <c r="B135" s="14"/>
      <c r="C135" s="14"/>
      <c r="D135" s="13"/>
      <c r="E135" s="13"/>
      <c r="F135" s="13"/>
      <c r="G135" s="13"/>
      <c r="H135" s="13"/>
      <c r="I135" s="13"/>
      <c r="J135" s="13"/>
      <c r="K135" s="588"/>
      <c r="L135" s="13"/>
      <c r="M135" s="13"/>
      <c r="N135" s="13"/>
      <c r="O135" s="95" t="str">
        <f t="shared" si="35"/>
        <v/>
      </c>
      <c r="P135" s="13"/>
      <c r="Q135" s="13"/>
      <c r="R135" s="97"/>
      <c r="S135" s="13"/>
      <c r="T135" s="92"/>
      <c r="U135" s="154"/>
      <c r="V135" s="154"/>
      <c r="W135" s="154"/>
    </row>
    <row r="136">
      <c r="A136" s="13">
        <v>135.0</v>
      </c>
      <c r="B136" s="14"/>
      <c r="C136" s="14"/>
      <c r="D136" s="13"/>
      <c r="E136" s="13"/>
      <c r="F136" s="13"/>
      <c r="G136" s="13"/>
      <c r="H136" s="13"/>
      <c r="I136" s="13"/>
      <c r="J136" s="13"/>
      <c r="K136" s="588"/>
      <c r="L136" s="13"/>
      <c r="M136" s="13"/>
      <c r="N136" s="13"/>
      <c r="O136" s="95" t="str">
        <f t="shared" si="35"/>
        <v/>
      </c>
      <c r="P136" s="13"/>
      <c r="Q136" s="13"/>
      <c r="R136" s="97"/>
      <c r="S136" s="13"/>
      <c r="T136" s="92"/>
      <c r="U136" s="154"/>
      <c r="V136" s="154"/>
      <c r="W136" s="154"/>
    </row>
    <row r="137">
      <c r="A137" s="13">
        <v>136.0</v>
      </c>
      <c r="B137" s="14"/>
      <c r="C137" s="14"/>
      <c r="D137" s="13"/>
      <c r="E137" s="13"/>
      <c r="F137" s="13"/>
      <c r="G137" s="13"/>
      <c r="H137" s="13"/>
      <c r="I137" s="13"/>
      <c r="J137" s="13"/>
      <c r="K137" s="588"/>
      <c r="L137" s="13"/>
      <c r="M137" s="13"/>
      <c r="N137" s="13"/>
      <c r="O137" s="95" t="str">
        <f t="shared" si="35"/>
        <v/>
      </c>
      <c r="P137" s="13"/>
      <c r="Q137" s="13"/>
      <c r="R137" s="97"/>
      <c r="S137" s="13"/>
      <c r="T137" s="92"/>
      <c r="U137" s="154"/>
      <c r="V137" s="154"/>
      <c r="W137" s="154"/>
    </row>
    <row r="138">
      <c r="A138" s="13">
        <v>137.0</v>
      </c>
      <c r="B138" s="14"/>
      <c r="C138" s="14"/>
      <c r="D138" s="13"/>
      <c r="E138" s="13"/>
      <c r="F138" s="13"/>
      <c r="G138" s="13"/>
      <c r="H138" s="13"/>
      <c r="I138" s="13"/>
      <c r="J138" s="13"/>
      <c r="K138" s="588"/>
      <c r="L138" s="13"/>
      <c r="M138" s="13"/>
      <c r="N138" s="13"/>
      <c r="O138" s="95" t="str">
        <f t="shared" si="35"/>
        <v/>
      </c>
      <c r="P138" s="13"/>
      <c r="Q138" s="13"/>
      <c r="R138" s="97"/>
      <c r="S138" s="13"/>
      <c r="T138" s="92"/>
      <c r="U138" s="154"/>
      <c r="V138" s="154"/>
      <c r="W138" s="154"/>
    </row>
    <row r="139">
      <c r="A139" s="13">
        <v>138.0</v>
      </c>
      <c r="B139" s="14"/>
      <c r="C139" s="14"/>
      <c r="D139" s="13"/>
      <c r="E139" s="13"/>
      <c r="F139" s="13"/>
      <c r="G139" s="13"/>
      <c r="H139" s="13"/>
      <c r="I139" s="13"/>
      <c r="J139" s="13"/>
      <c r="K139" s="588"/>
      <c r="L139" s="13"/>
      <c r="M139" s="13"/>
      <c r="N139" s="13"/>
      <c r="O139" s="95" t="str">
        <f t="shared" si="35"/>
        <v/>
      </c>
      <c r="P139" s="13"/>
      <c r="Q139" s="13"/>
      <c r="R139" s="97"/>
      <c r="S139" s="13"/>
      <c r="T139" s="92"/>
      <c r="U139" s="154"/>
      <c r="V139" s="154"/>
      <c r="W139" s="154"/>
    </row>
    <row r="140">
      <c r="A140" s="40"/>
      <c r="B140" s="42"/>
      <c r="C140" s="42"/>
      <c r="D140" s="42"/>
      <c r="E140" s="42"/>
      <c r="F140" s="42"/>
      <c r="G140" s="110"/>
      <c r="H140" s="63" t="s">
        <v>560</v>
      </c>
      <c r="I140" s="44"/>
      <c r="J140" s="44"/>
      <c r="K140" s="44"/>
      <c r="L140" s="44"/>
      <c r="M140" s="44"/>
      <c r="N140" s="45">
        <f t="shared" ref="N140:O140" si="36">SUM(N3:N139)</f>
        <v>99152</v>
      </c>
      <c r="O140" s="45">
        <f t="shared" si="36"/>
        <v>99152</v>
      </c>
      <c r="P140" s="110">
        <f>(N140*1)/N142</f>
        <v>3.305066667</v>
      </c>
      <c r="Q140" s="42"/>
      <c r="R140" s="42"/>
      <c r="S140" s="42"/>
      <c r="T140" s="309">
        <f t="shared" ref="T140:W140" si="37">SUM(T3:T139)</f>
        <v>2643.341667</v>
      </c>
      <c r="U140" s="471">
        <f t="shared" si="37"/>
        <v>444.5</v>
      </c>
      <c r="V140" s="460">
        <f t="shared" si="37"/>
        <v>561.84</v>
      </c>
      <c r="W140" s="427">
        <f t="shared" si="37"/>
        <v>1060.67</v>
      </c>
    </row>
    <row r="141">
      <c r="A141" s="13"/>
      <c r="B141" s="15"/>
      <c r="C141" s="15"/>
      <c r="D141" s="15"/>
      <c r="E141" s="15"/>
      <c r="F141" s="15"/>
      <c r="G141" s="15"/>
      <c r="H141" s="15"/>
      <c r="I141" s="15"/>
      <c r="J141" s="15"/>
      <c r="K141" s="82"/>
      <c r="L141" s="15"/>
      <c r="M141" s="64" t="s">
        <v>563</v>
      </c>
      <c r="O141" s="65" t="str">
        <f>O140/D142</f>
        <v>#DIV/0!</v>
      </c>
      <c r="P141" s="15"/>
      <c r="Q141" s="15"/>
      <c r="R141" s="15"/>
      <c r="S141" s="15"/>
    </row>
    <row r="142">
      <c r="A142" s="13"/>
      <c r="B142" s="1"/>
      <c r="C142" s="1"/>
      <c r="D142" s="13"/>
      <c r="E142" s="80"/>
      <c r="F142" s="81"/>
      <c r="G142" s="13"/>
      <c r="H142" s="15"/>
      <c r="I142" s="15"/>
      <c r="J142" s="15"/>
      <c r="K142" s="82"/>
      <c r="L142" s="15"/>
      <c r="M142" s="13" t="s">
        <v>1047</v>
      </c>
      <c r="N142" s="72">
        <v>30000.0</v>
      </c>
      <c r="O142" s="73">
        <f>N142/6.96</f>
        <v>4310.344828</v>
      </c>
      <c r="P142" s="15"/>
      <c r="Q142" s="15"/>
      <c r="R142" s="15"/>
      <c r="S142" s="15"/>
    </row>
    <row r="143">
      <c r="A143" s="13"/>
      <c r="B143" s="13"/>
      <c r="C143" s="13"/>
      <c r="D143" s="15"/>
      <c r="E143" s="15"/>
      <c r="F143" s="15"/>
      <c r="G143" s="51" t="s">
        <v>377</v>
      </c>
      <c r="H143" s="51" t="s">
        <v>378</v>
      </c>
      <c r="I143" s="51" t="s">
        <v>378</v>
      </c>
      <c r="J143" s="15"/>
      <c r="K143" s="82"/>
      <c r="L143" s="15"/>
      <c r="M143" s="13" t="s">
        <v>1403</v>
      </c>
      <c r="N143" s="72">
        <f t="shared" ref="N143:O143" si="38">N142*5%</f>
        <v>1500</v>
      </c>
      <c r="O143" s="233">
        <f t="shared" si="38"/>
        <v>215.5172414</v>
      </c>
      <c r="P143" s="15"/>
      <c r="Q143" s="15"/>
      <c r="R143" s="15"/>
      <c r="S143" s="15"/>
    </row>
    <row r="144">
      <c r="A144" s="13"/>
      <c r="B144" s="13"/>
      <c r="C144" s="13"/>
      <c r="D144" s="49"/>
      <c r="E144" s="49"/>
      <c r="F144" s="15"/>
      <c r="G144" s="52" t="s">
        <v>23</v>
      </c>
      <c r="H144" s="52" t="s">
        <v>1647</v>
      </c>
      <c r="I144" s="52" t="s">
        <v>671</v>
      </c>
      <c r="J144" s="15"/>
      <c r="K144" s="82"/>
      <c r="L144" s="15"/>
      <c r="M144" s="83" t="s">
        <v>1405</v>
      </c>
      <c r="N144" s="235">
        <f>N142-N140</f>
        <v>-69152</v>
      </c>
      <c r="O144" s="15"/>
      <c r="P144" s="15"/>
      <c r="Q144" s="15"/>
      <c r="R144" s="15"/>
      <c r="S144" s="15"/>
    </row>
    <row r="145">
      <c r="A145" s="15"/>
      <c r="B145" s="13"/>
      <c r="C145" s="13"/>
      <c r="D145" s="15"/>
      <c r="E145" s="15"/>
      <c r="F145" s="15"/>
      <c r="G145" s="51" t="s">
        <v>1648</v>
      </c>
      <c r="H145" s="51" t="s">
        <v>1649</v>
      </c>
      <c r="I145" s="51" t="s">
        <v>383</v>
      </c>
      <c r="J145" s="15"/>
      <c r="K145" s="82"/>
      <c r="L145" s="15"/>
      <c r="M145" s="85" t="s">
        <v>1407</v>
      </c>
      <c r="N145" s="236">
        <f>-1*(N144)</f>
        <v>69152</v>
      </c>
      <c r="O145" s="15"/>
      <c r="P145" s="15"/>
      <c r="Q145" s="15"/>
      <c r="R145" s="15"/>
      <c r="S145" s="15"/>
    </row>
    <row r="146">
      <c r="A146" s="15"/>
      <c r="B146" s="15"/>
      <c r="C146" s="15"/>
      <c r="D146" s="15"/>
      <c r="E146" s="15"/>
      <c r="F146" s="15"/>
      <c r="G146" s="15"/>
      <c r="H146" s="15"/>
      <c r="I146" s="15"/>
      <c r="J146" s="15"/>
      <c r="K146" s="82"/>
      <c r="L146" s="15"/>
      <c r="M146" s="15"/>
      <c r="N146" s="15"/>
      <c r="O146" s="15"/>
      <c r="P146" s="15"/>
      <c r="Q146" s="15"/>
      <c r="R146" s="15"/>
      <c r="S146" s="15"/>
    </row>
    <row r="147">
      <c r="A147" s="15"/>
      <c r="B147" s="15"/>
      <c r="C147" s="15"/>
      <c r="D147" s="15"/>
      <c r="E147" s="15"/>
      <c r="F147" s="15"/>
      <c r="G147" s="15"/>
      <c r="H147" s="15"/>
      <c r="I147" s="15"/>
      <c r="J147" s="15"/>
      <c r="K147" s="82"/>
      <c r="L147" s="15"/>
      <c r="M147" s="15"/>
      <c r="N147" s="15"/>
      <c r="O147" s="15"/>
      <c r="P147" s="15"/>
      <c r="Q147" s="15"/>
      <c r="R147" s="15"/>
      <c r="S147" s="15"/>
    </row>
    <row r="148">
      <c r="A148" s="15"/>
      <c r="B148" s="55"/>
      <c r="C148" s="54"/>
      <c r="D148" s="55"/>
      <c r="E148" s="53"/>
      <c r="F148" s="55"/>
      <c r="G148" s="55"/>
      <c r="H148" s="55"/>
      <c r="I148" s="55"/>
      <c r="J148" s="15"/>
      <c r="K148" s="82"/>
      <c r="L148" s="15"/>
      <c r="M148" s="15"/>
      <c r="N148" s="15"/>
      <c r="O148" s="15"/>
      <c r="P148" s="15"/>
      <c r="Q148" s="15"/>
      <c r="R148" s="15"/>
      <c r="S148" s="15"/>
    </row>
    <row r="149">
      <c r="A149" s="15"/>
      <c r="B149" s="66"/>
      <c r="C149" s="13"/>
      <c r="D149" s="49"/>
      <c r="E149" s="13"/>
      <c r="F149" s="15"/>
      <c r="G149" s="15"/>
      <c r="H149" s="15"/>
      <c r="I149" s="15"/>
      <c r="J149" s="15"/>
      <c r="K149" s="82"/>
      <c r="L149" s="15"/>
      <c r="M149" s="15"/>
      <c r="N149" s="15"/>
      <c r="O149" s="15"/>
      <c r="P149" s="15"/>
      <c r="Q149" s="15"/>
      <c r="R149" s="15"/>
      <c r="S149" s="15"/>
    </row>
    <row r="150">
      <c r="A150" s="15"/>
      <c r="B150" s="66"/>
      <c r="C150" s="13"/>
      <c r="D150" s="49"/>
      <c r="E150" s="13"/>
      <c r="F150" s="15"/>
      <c r="G150" s="15"/>
      <c r="H150" s="15"/>
      <c r="I150" s="15"/>
      <c r="J150" s="15"/>
      <c r="K150" s="82"/>
      <c r="L150" s="15"/>
      <c r="M150" s="15"/>
      <c r="N150" s="15"/>
      <c r="O150" s="15"/>
      <c r="P150" s="15"/>
      <c r="Q150" s="15"/>
      <c r="R150" s="15"/>
      <c r="S150" s="15"/>
    </row>
    <row r="151">
      <c r="A151" s="15"/>
      <c r="B151" s="15"/>
      <c r="C151" s="15"/>
      <c r="D151" s="15"/>
      <c r="E151" s="15"/>
      <c r="F151" s="15"/>
      <c r="G151" s="15"/>
      <c r="H151" s="13"/>
      <c r="I151" s="13"/>
      <c r="J151" s="13"/>
      <c r="K151" s="588"/>
      <c r="L151" s="15"/>
      <c r="M151" s="13" t="s">
        <v>2455</v>
      </c>
      <c r="N151" s="13">
        <v>99552.0</v>
      </c>
      <c r="O151" s="589">
        <v>45322.0</v>
      </c>
      <c r="P151" s="15"/>
      <c r="Q151" s="15"/>
      <c r="R151" s="15"/>
      <c r="S151" s="15"/>
    </row>
    <row r="152" hidden="1">
      <c r="A152" s="15"/>
      <c r="B152" s="15"/>
      <c r="C152" s="15"/>
      <c r="D152" s="15"/>
      <c r="E152" s="15"/>
      <c r="F152" s="15"/>
      <c r="G152" s="13"/>
      <c r="H152" s="13"/>
      <c r="I152" s="13"/>
      <c r="J152" s="13"/>
      <c r="K152" s="588"/>
      <c r="L152" s="15"/>
      <c r="M152" s="15"/>
      <c r="N152" s="15"/>
      <c r="O152" s="15"/>
      <c r="P152" s="15"/>
      <c r="Q152" s="15"/>
      <c r="R152" s="15"/>
      <c r="S152" s="15"/>
    </row>
    <row r="153" hidden="1">
      <c r="A153" s="15"/>
      <c r="B153" s="15"/>
      <c r="C153" s="15"/>
      <c r="D153" s="15"/>
      <c r="E153" s="15"/>
      <c r="F153" s="15"/>
      <c r="I153" s="15"/>
      <c r="J153" s="15"/>
      <c r="K153" s="82"/>
      <c r="L153" s="15"/>
      <c r="M153" s="15"/>
      <c r="N153" s="15"/>
      <c r="O153" s="15"/>
      <c r="P153" s="15"/>
      <c r="Q153" s="15"/>
      <c r="R153" s="15"/>
      <c r="S153" s="15"/>
    </row>
    <row r="154" hidden="1">
      <c r="A154" s="15"/>
      <c r="B154" s="15"/>
      <c r="C154" s="15"/>
      <c r="D154" s="15"/>
      <c r="E154" s="15"/>
      <c r="F154" s="15"/>
      <c r="I154" s="15"/>
      <c r="J154" s="15"/>
      <c r="K154" s="82"/>
      <c r="L154" s="15"/>
      <c r="M154" s="15"/>
      <c r="N154" s="15"/>
      <c r="O154" s="15"/>
      <c r="P154" s="15"/>
      <c r="Q154" s="15"/>
      <c r="R154" s="15"/>
      <c r="S154" s="15"/>
    </row>
    <row r="155" hidden="1">
      <c r="A155" s="15"/>
      <c r="B155" s="15"/>
      <c r="C155" s="15"/>
      <c r="D155" s="15"/>
      <c r="E155" s="15"/>
      <c r="F155" s="15"/>
      <c r="G155" s="15"/>
      <c r="H155" s="15"/>
      <c r="I155" s="15"/>
      <c r="J155" s="15"/>
      <c r="K155" s="82"/>
      <c r="L155" s="15"/>
      <c r="M155" s="15"/>
      <c r="N155" s="15"/>
      <c r="O155" s="15"/>
      <c r="P155" s="15"/>
      <c r="Q155" s="15"/>
      <c r="R155" s="15"/>
      <c r="S155" s="15"/>
    </row>
    <row r="156" hidden="1">
      <c r="A156" s="15"/>
      <c r="B156" s="15"/>
      <c r="C156" s="15"/>
      <c r="D156" s="15"/>
      <c r="E156" s="15"/>
      <c r="F156" s="15"/>
      <c r="G156" s="15"/>
      <c r="H156" s="15"/>
      <c r="I156" s="15"/>
      <c r="J156" s="15"/>
      <c r="K156" s="82"/>
      <c r="L156" s="15"/>
      <c r="M156" s="15"/>
      <c r="N156" s="15"/>
      <c r="O156" s="15"/>
      <c r="P156" s="15"/>
      <c r="Q156" s="15"/>
      <c r="R156" s="15"/>
      <c r="S156" s="15"/>
    </row>
    <row r="157" hidden="1">
      <c r="A157" s="15"/>
      <c r="B157" s="15"/>
      <c r="C157" s="15"/>
      <c r="D157" s="15"/>
      <c r="E157" s="15"/>
      <c r="F157" s="15"/>
      <c r="G157" s="15"/>
      <c r="H157" s="15"/>
      <c r="I157" s="15"/>
      <c r="J157" s="15"/>
      <c r="K157" s="82"/>
      <c r="L157" s="15"/>
      <c r="M157" s="15"/>
      <c r="N157" s="15"/>
      <c r="O157" s="15"/>
      <c r="P157" s="15"/>
      <c r="Q157" s="15"/>
      <c r="R157" s="15"/>
      <c r="S157" s="15"/>
    </row>
    <row r="158" hidden="1">
      <c r="A158" s="15"/>
      <c r="B158" s="15"/>
      <c r="C158" s="15"/>
      <c r="D158" s="15"/>
      <c r="E158" s="15"/>
      <c r="F158" s="15"/>
      <c r="G158" s="15"/>
      <c r="H158" s="15"/>
      <c r="I158" s="15"/>
      <c r="J158" s="15"/>
      <c r="K158" s="82"/>
      <c r="L158" s="15"/>
      <c r="M158" s="15"/>
      <c r="N158" s="15"/>
      <c r="O158" s="15"/>
      <c r="P158" s="15"/>
      <c r="Q158" s="15"/>
      <c r="R158" s="15"/>
      <c r="S158" s="15"/>
    </row>
    <row r="159" hidden="1">
      <c r="A159" s="15"/>
      <c r="B159" s="15"/>
      <c r="C159" s="15"/>
      <c r="D159" s="15"/>
      <c r="E159" s="15"/>
      <c r="F159" s="15"/>
      <c r="G159" s="15"/>
      <c r="H159" s="15"/>
      <c r="I159" s="15"/>
      <c r="J159" s="15"/>
      <c r="K159" s="82"/>
      <c r="L159" s="15"/>
      <c r="M159" s="15"/>
      <c r="N159" s="15"/>
      <c r="O159" s="15"/>
      <c r="P159" s="15"/>
      <c r="Q159" s="15"/>
      <c r="R159" s="15"/>
      <c r="S159" s="15"/>
    </row>
    <row r="160" hidden="1">
      <c r="A160" s="15"/>
      <c r="B160" s="15"/>
      <c r="C160" s="15"/>
      <c r="D160" s="15"/>
      <c r="E160" s="15"/>
      <c r="F160" s="15"/>
      <c r="G160" s="15"/>
      <c r="H160" s="15"/>
      <c r="I160" s="15"/>
      <c r="J160" s="15"/>
      <c r="K160" s="82"/>
      <c r="L160" s="15"/>
      <c r="M160" s="15"/>
      <c r="N160" s="15"/>
      <c r="O160" s="15"/>
      <c r="P160" s="15"/>
      <c r="Q160" s="15"/>
      <c r="R160" s="15"/>
      <c r="S160" s="15"/>
    </row>
    <row r="161" hidden="1">
      <c r="A161" s="15"/>
      <c r="B161" s="15"/>
      <c r="C161" s="15"/>
      <c r="D161" s="15"/>
      <c r="E161" s="15"/>
      <c r="F161" s="15"/>
      <c r="G161" s="15"/>
      <c r="H161" s="15"/>
      <c r="I161" s="15"/>
      <c r="J161" s="15"/>
      <c r="K161" s="82"/>
      <c r="L161" s="15"/>
      <c r="M161" s="15"/>
      <c r="N161" s="15"/>
      <c r="O161" s="15"/>
      <c r="P161" s="15"/>
      <c r="Q161" s="15"/>
      <c r="R161" s="15"/>
      <c r="S161" s="15"/>
    </row>
    <row r="162" hidden="1">
      <c r="A162" s="15"/>
      <c r="B162" s="15"/>
      <c r="C162" s="15"/>
      <c r="D162" s="15"/>
      <c r="E162" s="15"/>
      <c r="F162" s="15"/>
      <c r="G162" s="15"/>
      <c r="H162" s="15"/>
      <c r="I162" s="15"/>
      <c r="J162" s="15"/>
      <c r="K162" s="82"/>
      <c r="L162" s="15"/>
      <c r="M162" s="15"/>
      <c r="N162" s="15"/>
      <c r="O162" s="15"/>
      <c r="P162" s="15"/>
      <c r="Q162" s="15"/>
      <c r="R162" s="15"/>
      <c r="S162" s="15"/>
    </row>
    <row r="163" hidden="1">
      <c r="A163" s="15"/>
      <c r="B163" s="15"/>
      <c r="C163" s="15"/>
      <c r="D163" s="15"/>
      <c r="E163" s="15"/>
      <c r="F163" s="15"/>
      <c r="G163" s="15"/>
      <c r="H163" s="15"/>
      <c r="I163" s="15"/>
      <c r="J163" s="15"/>
      <c r="K163" s="82"/>
      <c r="L163" s="15"/>
      <c r="M163" s="15"/>
      <c r="N163" s="15"/>
      <c r="O163" s="15"/>
      <c r="P163" s="15"/>
      <c r="Q163" s="15"/>
      <c r="R163" s="15"/>
      <c r="S163" s="15"/>
    </row>
    <row r="164" hidden="1">
      <c r="A164" s="15"/>
      <c r="B164" s="15"/>
      <c r="C164" s="15"/>
      <c r="D164" s="15"/>
      <c r="E164" s="15"/>
      <c r="F164" s="15"/>
      <c r="G164" s="15"/>
      <c r="H164" s="15"/>
      <c r="I164" s="15"/>
      <c r="J164" s="15"/>
      <c r="K164" s="82"/>
      <c r="L164" s="15"/>
      <c r="M164" s="15"/>
      <c r="N164" s="15"/>
      <c r="O164" s="15"/>
      <c r="P164" s="15"/>
      <c r="Q164" s="15"/>
      <c r="R164" s="15"/>
      <c r="S164" s="15"/>
    </row>
    <row r="165" hidden="1">
      <c r="A165" s="15"/>
      <c r="B165" s="15"/>
      <c r="C165" s="15"/>
      <c r="D165" s="15"/>
      <c r="E165" s="15"/>
      <c r="F165" s="15"/>
      <c r="G165" s="15"/>
      <c r="H165" s="15"/>
      <c r="I165" s="15"/>
      <c r="J165" s="15"/>
      <c r="K165" s="82"/>
      <c r="L165" s="15"/>
      <c r="M165" s="15"/>
      <c r="N165" s="15"/>
      <c r="O165" s="15"/>
      <c r="P165" s="15"/>
      <c r="Q165" s="15"/>
      <c r="R165" s="15"/>
      <c r="S165" s="15"/>
    </row>
    <row r="166">
      <c r="A166" s="15"/>
      <c r="B166" s="15"/>
      <c r="C166" s="15"/>
      <c r="D166" s="15"/>
      <c r="E166" s="15"/>
      <c r="F166" s="15"/>
      <c r="G166" s="15"/>
      <c r="H166" s="15"/>
      <c r="I166" s="15"/>
      <c r="J166" s="15"/>
      <c r="K166" s="82"/>
      <c r="L166" s="15"/>
      <c r="M166" s="15"/>
      <c r="N166" s="15"/>
      <c r="O166" s="15"/>
      <c r="P166" s="15"/>
      <c r="Q166" s="15"/>
      <c r="R166" s="15"/>
      <c r="S166" s="15"/>
    </row>
    <row r="167">
      <c r="A167" s="15"/>
      <c r="B167" s="15"/>
      <c r="C167" s="15"/>
      <c r="D167" s="258"/>
      <c r="G167" s="13"/>
      <c r="H167" s="13"/>
      <c r="I167" s="15"/>
      <c r="J167" s="15"/>
      <c r="K167" s="82"/>
      <c r="L167" s="15"/>
      <c r="M167" s="15"/>
      <c r="N167" s="15"/>
      <c r="O167" s="15"/>
      <c r="P167" s="15"/>
      <c r="Q167" s="15"/>
      <c r="R167" s="15"/>
      <c r="S167" s="15"/>
    </row>
    <row r="168">
      <c r="A168" s="15"/>
      <c r="B168" s="15"/>
      <c r="C168" s="15"/>
      <c r="D168" s="258"/>
      <c r="E168" s="258"/>
      <c r="F168" s="259"/>
      <c r="G168" s="13"/>
      <c r="H168" s="13"/>
      <c r="I168" s="15"/>
      <c r="J168" s="15"/>
      <c r="K168" s="82"/>
      <c r="L168" s="15"/>
      <c r="M168" s="15"/>
      <c r="N168" s="15"/>
      <c r="O168" s="15"/>
      <c r="P168" s="15"/>
      <c r="Q168" s="15"/>
      <c r="R168" s="15"/>
      <c r="S168" s="15"/>
    </row>
    <row r="169">
      <c r="A169" s="15"/>
      <c r="B169" s="15"/>
      <c r="C169" s="15"/>
      <c r="D169" s="260"/>
      <c r="E169" s="15"/>
      <c r="F169" s="13"/>
      <c r="G169" s="15"/>
      <c r="H169" s="13"/>
      <c r="I169" s="15"/>
      <c r="J169" s="15"/>
      <c r="K169" s="82"/>
      <c r="L169" s="15"/>
      <c r="M169" s="15"/>
      <c r="N169" s="15"/>
      <c r="O169" s="15"/>
      <c r="P169" s="15"/>
      <c r="Q169" s="15"/>
      <c r="R169" s="15"/>
      <c r="S169" s="15"/>
    </row>
    <row r="170">
      <c r="A170" s="15"/>
      <c r="B170" s="15"/>
      <c r="C170" s="15"/>
      <c r="D170" s="260"/>
      <c r="E170" s="15"/>
      <c r="F170" s="13"/>
      <c r="G170" s="15"/>
      <c r="H170" s="15"/>
      <c r="I170" s="15"/>
      <c r="J170" s="15"/>
      <c r="K170" s="82"/>
      <c r="L170" s="15"/>
      <c r="M170" s="15"/>
      <c r="N170" s="15"/>
      <c r="O170" s="15"/>
      <c r="P170" s="15"/>
      <c r="Q170" s="15"/>
      <c r="R170" s="15"/>
      <c r="S170" s="15"/>
    </row>
    <row r="171">
      <c r="A171" s="15"/>
      <c r="B171" s="15"/>
      <c r="C171" s="15"/>
      <c r="D171" s="260"/>
      <c r="E171" s="15"/>
      <c r="F171" s="13"/>
      <c r="G171" s="15"/>
      <c r="H171" s="15"/>
      <c r="I171" s="15"/>
      <c r="J171" s="15"/>
      <c r="K171" s="82"/>
      <c r="L171" s="15"/>
      <c r="M171" s="15"/>
      <c r="N171" s="15"/>
      <c r="O171" s="15"/>
      <c r="P171" s="15"/>
      <c r="Q171" s="15"/>
      <c r="R171" s="15"/>
      <c r="S171" s="15"/>
    </row>
    <row r="172">
      <c r="A172" s="15"/>
      <c r="B172" s="15"/>
      <c r="C172" s="15"/>
      <c r="D172" s="260"/>
      <c r="E172" s="15"/>
      <c r="F172" s="13"/>
      <c r="G172" s="15"/>
      <c r="H172" s="15"/>
      <c r="I172" s="15"/>
      <c r="J172" s="15"/>
      <c r="K172" s="82"/>
      <c r="L172" s="15"/>
      <c r="M172" s="15"/>
      <c r="N172" s="15"/>
      <c r="O172" s="15"/>
      <c r="P172" s="15"/>
      <c r="Q172" s="15"/>
      <c r="R172" s="15"/>
      <c r="S172" s="15"/>
    </row>
    <row r="173">
      <c r="A173" s="15"/>
      <c r="B173" s="15"/>
      <c r="C173" s="15"/>
      <c r="D173" s="260"/>
      <c r="E173" s="15"/>
      <c r="F173" s="13"/>
      <c r="G173" s="15"/>
      <c r="H173" s="15"/>
      <c r="I173" s="15"/>
      <c r="J173" s="15"/>
      <c r="K173" s="82"/>
      <c r="L173" s="15"/>
      <c r="M173" s="15"/>
      <c r="N173" s="15"/>
      <c r="O173" s="15"/>
      <c r="P173" s="15"/>
      <c r="Q173" s="15"/>
      <c r="R173" s="15"/>
      <c r="S173" s="15"/>
    </row>
    <row r="174">
      <c r="A174" s="15"/>
      <c r="B174" s="15"/>
      <c r="C174" s="15"/>
      <c r="D174" s="260"/>
      <c r="E174" s="15"/>
      <c r="F174" s="13"/>
      <c r="G174" s="15"/>
      <c r="H174" s="15"/>
      <c r="I174" s="15"/>
      <c r="J174" s="15"/>
      <c r="K174" s="82"/>
      <c r="L174" s="15"/>
      <c r="M174" s="15"/>
      <c r="N174" s="15"/>
      <c r="O174" s="15"/>
      <c r="P174" s="15"/>
      <c r="Q174" s="15"/>
      <c r="R174" s="15"/>
      <c r="S174" s="15"/>
    </row>
    <row r="175">
      <c r="A175" s="15"/>
      <c r="B175" s="15"/>
      <c r="C175" s="15"/>
      <c r="D175" s="260"/>
      <c r="E175" s="15"/>
      <c r="F175" s="13"/>
      <c r="G175" s="15"/>
      <c r="H175" s="13"/>
      <c r="I175" s="15"/>
      <c r="J175" s="15"/>
      <c r="K175" s="82"/>
      <c r="L175" s="15"/>
      <c r="M175" s="15"/>
      <c r="N175" s="15"/>
      <c r="O175" s="15"/>
      <c r="P175" s="15"/>
      <c r="Q175" s="15"/>
      <c r="R175" s="15"/>
      <c r="S175" s="15"/>
    </row>
    <row r="176">
      <c r="A176" s="15"/>
      <c r="B176" s="15"/>
      <c r="C176" s="15"/>
      <c r="D176" s="15"/>
      <c r="E176" s="15"/>
      <c r="F176" s="15"/>
      <c r="G176" s="15"/>
      <c r="H176" s="15"/>
      <c r="I176" s="15"/>
      <c r="J176" s="15"/>
      <c r="K176" s="82"/>
      <c r="L176" s="15"/>
      <c r="M176" s="15"/>
      <c r="N176" s="15"/>
      <c r="O176" s="15"/>
      <c r="P176" s="15"/>
      <c r="Q176" s="15"/>
      <c r="R176" s="15"/>
      <c r="S176" s="15"/>
    </row>
    <row r="177">
      <c r="A177" s="15"/>
      <c r="B177" s="15"/>
      <c r="C177" s="15"/>
      <c r="D177" s="261"/>
      <c r="E177" s="262"/>
      <c r="F177" s="15"/>
      <c r="G177" s="15"/>
      <c r="H177" s="15"/>
      <c r="I177" s="15"/>
      <c r="J177" s="15"/>
      <c r="K177" s="82"/>
      <c r="L177" s="15"/>
      <c r="M177" s="15"/>
      <c r="N177" s="15"/>
      <c r="O177" s="15"/>
      <c r="P177" s="15"/>
      <c r="Q177" s="15"/>
      <c r="R177" s="15"/>
      <c r="S177" s="15"/>
    </row>
    <row r="178">
      <c r="A178" s="15"/>
      <c r="B178" s="15"/>
      <c r="C178" s="15"/>
      <c r="D178" s="261"/>
      <c r="E178" s="262"/>
      <c r="F178" s="15"/>
      <c r="G178" s="15"/>
      <c r="H178" s="15"/>
      <c r="I178" s="15"/>
      <c r="J178" s="15"/>
      <c r="K178" s="82"/>
      <c r="L178" s="15"/>
      <c r="M178" s="15"/>
      <c r="N178" s="15"/>
      <c r="O178" s="15"/>
      <c r="P178" s="15"/>
      <c r="Q178" s="15"/>
      <c r="R178" s="15"/>
      <c r="S178" s="15"/>
    </row>
    <row r="179">
      <c r="A179" s="15"/>
      <c r="B179" s="15"/>
      <c r="C179" s="15"/>
      <c r="D179" s="15"/>
      <c r="E179" s="15"/>
      <c r="F179" s="15"/>
      <c r="G179" s="15"/>
      <c r="H179" s="15"/>
      <c r="I179" s="15"/>
      <c r="J179" s="15"/>
      <c r="K179" s="82"/>
      <c r="L179" s="15"/>
      <c r="M179" s="15"/>
      <c r="N179" s="15"/>
      <c r="O179" s="15"/>
      <c r="P179" s="15"/>
      <c r="Q179" s="15"/>
      <c r="R179" s="15"/>
      <c r="S179" s="15"/>
    </row>
    <row r="180">
      <c r="A180" s="15"/>
      <c r="B180" s="15"/>
      <c r="C180" s="15"/>
      <c r="D180" s="258"/>
      <c r="E180" s="258"/>
      <c r="F180" s="263"/>
      <c r="G180" s="15"/>
      <c r="H180" s="15"/>
      <c r="I180" s="15"/>
      <c r="J180" s="15"/>
      <c r="K180" s="82"/>
      <c r="L180" s="15"/>
      <c r="M180" s="15"/>
      <c r="N180" s="15"/>
      <c r="O180" s="15"/>
      <c r="P180" s="15"/>
      <c r="Q180" s="15"/>
      <c r="R180" s="15"/>
      <c r="S180" s="15"/>
    </row>
    <row r="181">
      <c r="A181" s="15"/>
      <c r="B181" s="264"/>
      <c r="C181" s="265"/>
      <c r="D181" s="266"/>
      <c r="E181" s="13"/>
      <c r="F181" s="15"/>
      <c r="G181" s="15"/>
      <c r="H181" s="15"/>
      <c r="I181" s="15"/>
      <c r="J181" s="15"/>
      <c r="K181" s="82"/>
      <c r="L181" s="15"/>
      <c r="M181" s="15"/>
      <c r="N181" s="15"/>
      <c r="O181" s="15"/>
      <c r="P181" s="15"/>
      <c r="Q181" s="15"/>
      <c r="R181" s="15"/>
      <c r="S181" s="15"/>
    </row>
    <row r="182">
      <c r="A182" s="15"/>
      <c r="B182" s="264"/>
      <c r="C182" s="265"/>
      <c r="D182" s="267"/>
      <c r="E182" s="13"/>
      <c r="F182" s="15"/>
      <c r="G182" s="15"/>
      <c r="H182" s="15"/>
      <c r="I182" s="15"/>
      <c r="J182" s="15"/>
      <c r="K182" s="82"/>
      <c r="L182" s="15"/>
      <c r="M182" s="15"/>
      <c r="N182" s="15"/>
      <c r="O182" s="15"/>
      <c r="P182" s="15"/>
      <c r="Q182" s="15"/>
      <c r="R182" s="15"/>
      <c r="S182" s="15"/>
    </row>
    <row r="183">
      <c r="A183" s="15"/>
      <c r="B183" s="13"/>
      <c r="C183" s="419"/>
      <c r="D183" s="267"/>
      <c r="E183" s="13"/>
      <c r="F183" s="15"/>
      <c r="G183" s="15"/>
      <c r="H183" s="15"/>
      <c r="I183" s="15"/>
      <c r="J183" s="15"/>
      <c r="K183" s="82"/>
      <c r="L183" s="15"/>
      <c r="M183" s="15"/>
      <c r="N183" s="15"/>
      <c r="O183" s="15"/>
      <c r="P183" s="15"/>
      <c r="Q183" s="15"/>
      <c r="R183" s="15"/>
      <c r="S183" s="15"/>
    </row>
    <row r="184">
      <c r="A184" s="15"/>
      <c r="B184" s="15"/>
      <c r="C184" s="15"/>
      <c r="D184" s="260"/>
      <c r="F184" s="268"/>
      <c r="G184" s="15"/>
      <c r="H184" s="15"/>
      <c r="I184" s="15"/>
      <c r="J184" s="15"/>
      <c r="K184" s="82"/>
      <c r="L184" s="15"/>
      <c r="M184" s="15"/>
      <c r="N184" s="15"/>
      <c r="O184" s="15"/>
      <c r="P184" s="15"/>
      <c r="Q184" s="15"/>
      <c r="R184" s="15"/>
      <c r="S184" s="15"/>
    </row>
    <row r="185">
      <c r="A185" s="15"/>
      <c r="B185" s="15"/>
      <c r="C185" s="15"/>
      <c r="D185" s="99"/>
      <c r="E185" s="99"/>
      <c r="F185" s="420"/>
      <c r="G185" s="15"/>
      <c r="H185" s="15"/>
      <c r="I185" s="15"/>
      <c r="J185" s="15"/>
      <c r="K185" s="82"/>
      <c r="L185" s="15"/>
      <c r="M185" s="15"/>
      <c r="N185" s="15"/>
      <c r="O185" s="15"/>
      <c r="P185" s="15"/>
      <c r="Q185" s="15"/>
      <c r="R185" s="15"/>
      <c r="S185" s="15"/>
    </row>
    <row r="186">
      <c r="A186" s="15"/>
      <c r="B186" s="15"/>
      <c r="C186" s="15"/>
      <c r="D186" s="421"/>
      <c r="E186" s="421"/>
      <c r="F186" s="99"/>
      <c r="G186" s="15"/>
      <c r="H186" s="15"/>
      <c r="I186" s="15"/>
      <c r="J186" s="15"/>
      <c r="K186" s="82"/>
      <c r="L186" s="15"/>
      <c r="M186" s="15"/>
      <c r="N186" s="15"/>
      <c r="O186" s="15"/>
      <c r="P186" s="15"/>
      <c r="Q186" s="15"/>
      <c r="R186" s="15"/>
      <c r="S186" s="15"/>
    </row>
    <row r="187">
      <c r="A187" s="15"/>
      <c r="B187" s="15"/>
      <c r="C187" s="15"/>
      <c r="D187" s="99"/>
      <c r="E187" s="99"/>
      <c r="F187" s="15"/>
      <c r="G187" s="15"/>
      <c r="H187" s="15"/>
      <c r="I187" s="15"/>
      <c r="J187" s="15"/>
      <c r="K187" s="82"/>
      <c r="L187" s="15"/>
      <c r="M187" s="15"/>
      <c r="N187" s="15"/>
      <c r="O187" s="15"/>
      <c r="P187" s="15"/>
      <c r="Q187" s="15"/>
      <c r="R187" s="15"/>
      <c r="S187" s="15"/>
    </row>
    <row r="188">
      <c r="A188" s="15"/>
      <c r="B188" s="15"/>
      <c r="C188" s="15"/>
      <c r="D188" s="15"/>
      <c r="E188" s="15"/>
      <c r="F188" s="15"/>
      <c r="G188" s="15"/>
      <c r="H188" s="15"/>
      <c r="I188" s="15"/>
      <c r="J188" s="15"/>
      <c r="K188" s="82"/>
      <c r="L188" s="15"/>
      <c r="M188" s="15"/>
      <c r="N188" s="15"/>
      <c r="O188" s="15"/>
      <c r="P188" s="15"/>
      <c r="Q188" s="15"/>
      <c r="R188" s="15"/>
      <c r="S188" s="15"/>
    </row>
    <row r="189">
      <c r="A189" s="15"/>
      <c r="B189" s="15"/>
      <c r="C189" s="15"/>
      <c r="D189" s="15"/>
      <c r="E189" s="15"/>
      <c r="F189" s="15"/>
      <c r="G189" s="15"/>
      <c r="H189" s="15"/>
      <c r="I189" s="15"/>
      <c r="J189" s="15"/>
      <c r="K189" s="82"/>
      <c r="L189" s="15"/>
      <c r="M189" s="15"/>
      <c r="N189" s="15"/>
      <c r="O189" s="15"/>
      <c r="P189" s="15"/>
      <c r="Q189" s="15"/>
      <c r="R189" s="15"/>
      <c r="S189" s="15"/>
    </row>
    <row r="190">
      <c r="A190" s="15"/>
      <c r="B190" s="15"/>
      <c r="C190" s="15"/>
      <c r="D190" s="15"/>
      <c r="E190" s="15"/>
      <c r="F190" s="15"/>
      <c r="G190" s="15"/>
      <c r="H190" s="15"/>
      <c r="I190" s="15"/>
      <c r="J190" s="15"/>
      <c r="K190" s="82"/>
      <c r="L190" s="15"/>
      <c r="M190" s="15"/>
      <c r="N190" s="15"/>
      <c r="O190" s="15"/>
      <c r="P190" s="15"/>
      <c r="Q190" s="15"/>
      <c r="R190" s="15"/>
      <c r="S190" s="15"/>
    </row>
    <row r="191">
      <c r="A191" s="15"/>
      <c r="B191" s="15"/>
      <c r="C191" s="15"/>
      <c r="D191" s="15"/>
      <c r="E191" s="15"/>
      <c r="F191" s="15"/>
      <c r="G191" s="15"/>
      <c r="H191" s="15"/>
      <c r="I191" s="15"/>
      <c r="J191" s="15"/>
      <c r="K191" s="82"/>
      <c r="L191" s="15"/>
      <c r="M191" s="15"/>
      <c r="N191" s="15"/>
      <c r="O191" s="15"/>
      <c r="P191" s="15"/>
      <c r="Q191" s="15"/>
      <c r="R191" s="15"/>
      <c r="S191" s="15"/>
    </row>
    <row r="192">
      <c r="A192" s="15"/>
      <c r="B192" s="15"/>
      <c r="C192" s="15"/>
      <c r="D192" s="15"/>
      <c r="E192" s="15"/>
      <c r="F192" s="15"/>
      <c r="G192" s="15"/>
      <c r="H192" s="15"/>
      <c r="I192" s="15"/>
      <c r="J192" s="15"/>
      <c r="K192" s="82"/>
      <c r="L192" s="15"/>
      <c r="M192" s="15"/>
      <c r="N192" s="15"/>
      <c r="O192" s="15"/>
      <c r="P192" s="15"/>
      <c r="Q192" s="15"/>
      <c r="R192" s="15"/>
      <c r="S192" s="15"/>
    </row>
    <row r="193">
      <c r="A193" s="15"/>
      <c r="B193" s="15"/>
      <c r="C193" s="15"/>
      <c r="D193" s="15"/>
      <c r="E193" s="15"/>
      <c r="F193" s="15"/>
      <c r="G193" s="15"/>
      <c r="H193" s="15"/>
      <c r="I193" s="15"/>
      <c r="J193" s="15"/>
      <c r="K193" s="82"/>
      <c r="L193" s="15"/>
      <c r="M193" s="15"/>
      <c r="N193" s="15"/>
      <c r="O193" s="15"/>
      <c r="P193" s="15"/>
      <c r="Q193" s="15"/>
      <c r="R193" s="15"/>
      <c r="S193" s="15"/>
    </row>
    <row r="194">
      <c r="A194" s="15"/>
      <c r="B194" s="15"/>
      <c r="C194" s="15"/>
      <c r="D194" s="15"/>
      <c r="E194" s="15"/>
      <c r="F194" s="15"/>
      <c r="G194" s="15"/>
      <c r="H194" s="15"/>
      <c r="I194" s="15"/>
      <c r="J194" s="15"/>
      <c r="K194" s="82"/>
      <c r="L194" s="15"/>
      <c r="M194" s="15"/>
      <c r="N194" s="15"/>
      <c r="O194" s="15"/>
      <c r="P194" s="15"/>
      <c r="Q194" s="15"/>
      <c r="R194" s="15"/>
      <c r="S194" s="15"/>
    </row>
    <row r="195">
      <c r="A195" s="15"/>
      <c r="B195" s="15"/>
      <c r="C195" s="15"/>
      <c r="D195" s="15"/>
      <c r="E195" s="15"/>
      <c r="F195" s="15"/>
      <c r="G195" s="15"/>
      <c r="H195" s="15"/>
      <c r="I195" s="15"/>
      <c r="J195" s="15"/>
      <c r="K195" s="82"/>
      <c r="L195" s="15"/>
      <c r="M195" s="15"/>
      <c r="N195" s="15"/>
      <c r="O195" s="15"/>
      <c r="P195" s="15"/>
      <c r="Q195" s="15"/>
      <c r="R195" s="15"/>
      <c r="S195" s="15"/>
    </row>
    <row r="196">
      <c r="A196" s="15"/>
      <c r="B196" s="15"/>
      <c r="C196" s="15"/>
      <c r="D196" s="15"/>
      <c r="E196" s="15"/>
      <c r="F196" s="15"/>
      <c r="G196" s="15"/>
      <c r="H196" s="15"/>
      <c r="I196" s="15"/>
      <c r="J196" s="15"/>
      <c r="K196" s="82"/>
      <c r="L196" s="15"/>
      <c r="M196" s="15"/>
      <c r="N196" s="15"/>
      <c r="O196" s="15"/>
      <c r="P196" s="15"/>
      <c r="Q196" s="15"/>
      <c r="R196" s="15"/>
      <c r="S196" s="15"/>
    </row>
    <row r="197">
      <c r="A197" s="15"/>
      <c r="B197" s="15"/>
      <c r="C197" s="15"/>
      <c r="D197" s="15"/>
      <c r="E197" s="15"/>
      <c r="F197" s="15"/>
      <c r="G197" s="15"/>
      <c r="H197" s="15"/>
      <c r="I197" s="15"/>
      <c r="J197" s="15"/>
      <c r="K197" s="82"/>
      <c r="L197" s="15"/>
      <c r="M197" s="15"/>
      <c r="N197" s="15"/>
      <c r="O197" s="15"/>
      <c r="P197" s="15"/>
      <c r="Q197" s="15"/>
      <c r="R197" s="15"/>
      <c r="S197" s="15"/>
    </row>
    <row r="198">
      <c r="A198" s="15"/>
      <c r="B198" s="15"/>
      <c r="C198" s="15"/>
      <c r="D198" s="15"/>
      <c r="E198" s="15"/>
      <c r="F198" s="15"/>
      <c r="G198" s="15"/>
      <c r="H198" s="15"/>
      <c r="I198" s="15"/>
      <c r="J198" s="15"/>
      <c r="K198" s="82"/>
      <c r="L198" s="15"/>
      <c r="M198" s="15"/>
      <c r="N198" s="15"/>
      <c r="O198" s="15"/>
      <c r="P198" s="15"/>
      <c r="Q198" s="15"/>
      <c r="R198" s="15"/>
      <c r="S198" s="15"/>
    </row>
    <row r="199">
      <c r="A199" s="15"/>
      <c r="B199" s="15"/>
      <c r="C199" s="15"/>
      <c r="D199" s="15"/>
      <c r="E199" s="15"/>
      <c r="F199" s="15"/>
      <c r="G199" s="15"/>
      <c r="H199" s="15"/>
      <c r="I199" s="15"/>
      <c r="J199" s="15"/>
      <c r="K199" s="82"/>
      <c r="L199" s="15"/>
      <c r="M199" s="15"/>
      <c r="N199" s="15"/>
      <c r="O199" s="15"/>
      <c r="P199" s="15"/>
      <c r="Q199" s="15"/>
      <c r="R199" s="15"/>
      <c r="S199" s="15"/>
    </row>
    <row r="200">
      <c r="A200" s="15"/>
      <c r="B200" s="15"/>
      <c r="C200" s="15"/>
      <c r="D200" s="15"/>
      <c r="E200" s="15"/>
      <c r="F200" s="15"/>
      <c r="G200" s="15"/>
      <c r="H200" s="15"/>
      <c r="I200" s="15"/>
      <c r="J200" s="15"/>
      <c r="K200" s="82"/>
      <c r="L200" s="15"/>
      <c r="M200" s="15"/>
      <c r="N200" s="15"/>
      <c r="O200" s="15"/>
      <c r="P200" s="15"/>
      <c r="Q200" s="15"/>
      <c r="R200" s="15"/>
      <c r="S200" s="15"/>
    </row>
    <row r="201">
      <c r="A201" s="15"/>
      <c r="B201" s="15"/>
      <c r="C201" s="15"/>
      <c r="D201" s="15"/>
      <c r="E201" s="15"/>
      <c r="F201" s="15"/>
      <c r="G201" s="15"/>
      <c r="H201" s="15"/>
      <c r="I201" s="15"/>
      <c r="J201" s="15"/>
      <c r="K201" s="82"/>
      <c r="L201" s="15"/>
      <c r="M201" s="15"/>
      <c r="N201" s="15"/>
      <c r="O201" s="15"/>
      <c r="P201" s="15"/>
      <c r="Q201" s="15"/>
      <c r="R201" s="15"/>
      <c r="S201" s="15"/>
    </row>
    <row r="202">
      <c r="A202" s="15"/>
      <c r="B202" s="15"/>
      <c r="C202" s="15"/>
      <c r="D202" s="15"/>
      <c r="E202" s="15"/>
      <c r="F202" s="15"/>
      <c r="G202" s="15"/>
      <c r="H202" s="15"/>
      <c r="I202" s="15"/>
      <c r="J202" s="15"/>
      <c r="K202" s="82"/>
      <c r="L202" s="15"/>
      <c r="M202" s="15"/>
      <c r="N202" s="15"/>
      <c r="O202" s="15"/>
      <c r="P202" s="15"/>
      <c r="Q202" s="15"/>
      <c r="R202" s="15"/>
      <c r="S202" s="15"/>
    </row>
    <row r="203">
      <c r="A203" s="15"/>
      <c r="B203" s="15"/>
      <c r="C203" s="15"/>
      <c r="D203" s="15"/>
      <c r="E203" s="15"/>
      <c r="F203" s="15"/>
      <c r="G203" s="15"/>
      <c r="H203" s="15"/>
      <c r="I203" s="15"/>
      <c r="J203" s="15"/>
      <c r="K203" s="82"/>
      <c r="L203" s="15"/>
      <c r="M203" s="15"/>
      <c r="N203" s="15"/>
      <c r="O203" s="15"/>
      <c r="P203" s="15"/>
      <c r="Q203" s="15"/>
      <c r="R203" s="15"/>
      <c r="S203" s="15"/>
    </row>
    <row r="204">
      <c r="A204" s="15"/>
      <c r="B204" s="15"/>
      <c r="C204" s="15"/>
      <c r="D204" s="15"/>
      <c r="E204" s="15"/>
      <c r="F204" s="15"/>
      <c r="G204" s="15"/>
      <c r="H204" s="15"/>
      <c r="I204" s="15"/>
      <c r="J204" s="15"/>
      <c r="K204" s="82"/>
      <c r="L204" s="15"/>
      <c r="M204" s="15"/>
      <c r="N204" s="15"/>
      <c r="O204" s="15"/>
      <c r="P204" s="15"/>
      <c r="Q204" s="15"/>
      <c r="R204" s="15"/>
      <c r="S204" s="15"/>
    </row>
    <row r="205">
      <c r="A205" s="15"/>
      <c r="B205" s="15"/>
      <c r="C205" s="15"/>
      <c r="D205" s="15"/>
      <c r="E205" s="15"/>
      <c r="F205" s="15"/>
      <c r="G205" s="15"/>
      <c r="H205" s="15"/>
      <c r="I205" s="15"/>
      <c r="J205" s="15"/>
      <c r="K205" s="82"/>
      <c r="L205" s="15"/>
      <c r="M205" s="15"/>
      <c r="N205" s="15"/>
      <c r="O205" s="15"/>
      <c r="P205" s="15"/>
      <c r="Q205" s="15"/>
      <c r="R205" s="15"/>
      <c r="S205" s="15"/>
    </row>
    <row r="206">
      <c r="A206" s="15"/>
      <c r="B206" s="15"/>
      <c r="C206" s="15"/>
      <c r="D206" s="15"/>
      <c r="E206" s="15"/>
      <c r="F206" s="15"/>
      <c r="G206" s="15"/>
      <c r="H206" s="15"/>
      <c r="I206" s="15"/>
      <c r="J206" s="15"/>
      <c r="K206" s="82"/>
      <c r="L206" s="15"/>
      <c r="M206" s="15"/>
      <c r="N206" s="15"/>
      <c r="O206" s="15"/>
      <c r="P206" s="15"/>
      <c r="Q206" s="15"/>
      <c r="R206" s="15"/>
      <c r="S206" s="15"/>
    </row>
    <row r="207">
      <c r="A207" s="15"/>
      <c r="B207" s="15"/>
      <c r="C207" s="15"/>
      <c r="D207" s="15"/>
      <c r="E207" s="15"/>
      <c r="F207" s="15"/>
      <c r="G207" s="15"/>
      <c r="H207" s="15"/>
      <c r="I207" s="15"/>
      <c r="J207" s="15"/>
      <c r="K207" s="82"/>
      <c r="L207" s="15"/>
      <c r="M207" s="15"/>
      <c r="N207" s="15"/>
      <c r="O207" s="15"/>
      <c r="P207" s="15"/>
      <c r="Q207" s="15"/>
      <c r="R207" s="15"/>
      <c r="S207" s="15"/>
    </row>
    <row r="208">
      <c r="A208" s="15"/>
      <c r="B208" s="15"/>
      <c r="C208" s="15"/>
      <c r="D208" s="15"/>
      <c r="E208" s="15"/>
      <c r="F208" s="15"/>
      <c r="G208" s="15"/>
      <c r="H208" s="15"/>
      <c r="I208" s="15"/>
      <c r="J208" s="15"/>
      <c r="K208" s="82"/>
      <c r="L208" s="15"/>
      <c r="M208" s="15"/>
      <c r="N208" s="15"/>
      <c r="O208" s="15"/>
      <c r="P208" s="15"/>
      <c r="Q208" s="15"/>
      <c r="R208" s="15"/>
      <c r="S208" s="15"/>
    </row>
    <row r="209">
      <c r="A209" s="15"/>
      <c r="B209" s="15"/>
      <c r="C209" s="15"/>
      <c r="D209" s="15"/>
      <c r="E209" s="15"/>
      <c r="F209" s="15"/>
      <c r="G209" s="15"/>
      <c r="H209" s="15"/>
      <c r="I209" s="15"/>
      <c r="J209" s="15"/>
      <c r="K209" s="82"/>
      <c r="L209" s="15"/>
      <c r="M209" s="15"/>
      <c r="N209" s="15"/>
      <c r="O209" s="15"/>
      <c r="P209" s="15"/>
      <c r="Q209" s="15"/>
      <c r="R209" s="15"/>
      <c r="S209" s="15"/>
    </row>
    <row r="210">
      <c r="A210" s="15"/>
      <c r="B210" s="15"/>
      <c r="C210" s="15"/>
      <c r="D210" s="15"/>
      <c r="E210" s="15"/>
      <c r="F210" s="15"/>
      <c r="G210" s="15"/>
      <c r="H210" s="15"/>
      <c r="I210" s="15"/>
      <c r="J210" s="15"/>
      <c r="K210" s="82"/>
      <c r="L210" s="15"/>
      <c r="M210" s="15"/>
      <c r="N210" s="15"/>
      <c r="O210" s="15"/>
      <c r="P210" s="15"/>
      <c r="Q210" s="15"/>
      <c r="R210" s="15"/>
      <c r="S210" s="15"/>
    </row>
    <row r="211">
      <c r="A211" s="15"/>
      <c r="B211" s="15"/>
      <c r="C211" s="15"/>
      <c r="D211" s="15"/>
      <c r="E211" s="15"/>
      <c r="F211" s="15"/>
      <c r="G211" s="15"/>
      <c r="H211" s="15"/>
      <c r="I211" s="15"/>
      <c r="J211" s="15"/>
      <c r="K211" s="82"/>
      <c r="L211" s="15"/>
      <c r="M211" s="15"/>
      <c r="N211" s="15"/>
      <c r="O211" s="15"/>
      <c r="P211" s="15"/>
      <c r="Q211" s="15"/>
      <c r="R211" s="15"/>
      <c r="S211" s="15"/>
    </row>
    <row r="212">
      <c r="A212" s="15"/>
      <c r="B212" s="15"/>
      <c r="C212" s="15"/>
      <c r="D212" s="15"/>
      <c r="E212" s="15"/>
      <c r="F212" s="15"/>
      <c r="G212" s="15"/>
      <c r="H212" s="15"/>
      <c r="I212" s="15"/>
      <c r="J212" s="15"/>
      <c r="K212" s="82"/>
      <c r="L212" s="15"/>
      <c r="M212" s="15"/>
      <c r="N212" s="15"/>
      <c r="O212" s="15"/>
      <c r="P212" s="15"/>
      <c r="Q212" s="15"/>
      <c r="R212" s="15"/>
      <c r="S212" s="15"/>
    </row>
    <row r="213">
      <c r="A213" s="15"/>
      <c r="B213" s="15"/>
      <c r="C213" s="15"/>
      <c r="D213" s="15"/>
      <c r="E213" s="15"/>
      <c r="F213" s="15"/>
      <c r="G213" s="15"/>
      <c r="H213" s="15"/>
      <c r="I213" s="15"/>
      <c r="J213" s="15"/>
      <c r="K213" s="82"/>
      <c r="L213" s="15"/>
      <c r="M213" s="15"/>
      <c r="N213" s="15"/>
      <c r="O213" s="15"/>
      <c r="P213" s="15"/>
      <c r="Q213" s="15"/>
      <c r="R213" s="15"/>
      <c r="S213" s="15"/>
    </row>
    <row r="214">
      <c r="A214" s="15"/>
      <c r="B214" s="15"/>
      <c r="C214" s="15"/>
      <c r="D214" s="15"/>
      <c r="E214" s="15"/>
      <c r="F214" s="15"/>
      <c r="G214" s="15"/>
      <c r="H214" s="15"/>
      <c r="I214" s="15"/>
      <c r="J214" s="15"/>
      <c r="K214" s="82"/>
      <c r="L214" s="15"/>
      <c r="M214" s="15"/>
      <c r="N214" s="15"/>
      <c r="O214" s="15"/>
      <c r="P214" s="15"/>
      <c r="Q214" s="15"/>
      <c r="R214" s="15"/>
      <c r="S214" s="15"/>
    </row>
    <row r="215">
      <c r="A215" s="15"/>
      <c r="B215" s="15"/>
      <c r="C215" s="15"/>
      <c r="D215" s="15"/>
      <c r="E215" s="15"/>
      <c r="F215" s="15"/>
      <c r="G215" s="15"/>
      <c r="H215" s="15"/>
      <c r="I215" s="15"/>
      <c r="J215" s="15"/>
      <c r="K215" s="82"/>
      <c r="L215" s="15"/>
      <c r="M215" s="15"/>
      <c r="N215" s="15"/>
      <c r="O215" s="15"/>
      <c r="P215" s="15"/>
      <c r="Q215" s="15"/>
      <c r="R215" s="15"/>
      <c r="S215" s="15"/>
    </row>
    <row r="216">
      <c r="A216" s="15"/>
      <c r="B216" s="15"/>
      <c r="C216" s="15"/>
      <c r="D216" s="15"/>
      <c r="E216" s="15"/>
      <c r="F216" s="15"/>
      <c r="G216" s="15"/>
      <c r="H216" s="15"/>
      <c r="I216" s="15"/>
      <c r="J216" s="15"/>
      <c r="K216" s="82"/>
      <c r="L216" s="15"/>
      <c r="M216" s="15"/>
      <c r="N216" s="15"/>
      <c r="O216" s="15"/>
      <c r="P216" s="15"/>
      <c r="Q216" s="15"/>
      <c r="R216" s="15"/>
      <c r="S216" s="15"/>
    </row>
    <row r="217">
      <c r="A217" s="15"/>
      <c r="B217" s="15"/>
      <c r="C217" s="15"/>
      <c r="D217" s="15"/>
      <c r="E217" s="15"/>
      <c r="F217" s="15"/>
      <c r="G217" s="15"/>
      <c r="H217" s="15"/>
      <c r="I217" s="15"/>
      <c r="J217" s="15"/>
      <c r="K217" s="82"/>
      <c r="L217" s="15"/>
      <c r="M217" s="15"/>
      <c r="N217" s="15"/>
      <c r="O217" s="15"/>
      <c r="P217" s="15"/>
      <c r="Q217" s="15"/>
      <c r="R217" s="15"/>
      <c r="S217" s="15"/>
    </row>
    <row r="218">
      <c r="A218" s="15"/>
      <c r="B218" s="15"/>
      <c r="C218" s="15"/>
      <c r="D218" s="15"/>
      <c r="E218" s="15"/>
      <c r="F218" s="15"/>
      <c r="G218" s="15"/>
      <c r="H218" s="15"/>
      <c r="I218" s="15"/>
      <c r="J218" s="15"/>
      <c r="K218" s="82"/>
      <c r="L218" s="15"/>
      <c r="M218" s="15"/>
      <c r="N218" s="15"/>
      <c r="O218" s="15"/>
      <c r="P218" s="15"/>
      <c r="Q218" s="15"/>
      <c r="R218" s="15"/>
      <c r="S218" s="15"/>
    </row>
    <row r="219">
      <c r="A219" s="15"/>
      <c r="B219" s="15"/>
      <c r="C219" s="15"/>
      <c r="D219" s="15"/>
      <c r="E219" s="15"/>
      <c r="F219" s="15"/>
      <c r="G219" s="15"/>
      <c r="H219" s="15"/>
      <c r="I219" s="15"/>
      <c r="J219" s="15"/>
      <c r="K219" s="82"/>
      <c r="L219" s="15"/>
      <c r="M219" s="15"/>
      <c r="N219" s="15"/>
      <c r="O219" s="15"/>
      <c r="P219" s="15"/>
      <c r="Q219" s="15"/>
      <c r="R219" s="15"/>
      <c r="S219" s="15"/>
    </row>
    <row r="220">
      <c r="A220" s="15"/>
      <c r="B220" s="15"/>
      <c r="C220" s="15"/>
      <c r="D220" s="15"/>
      <c r="E220" s="15"/>
      <c r="F220" s="15"/>
      <c r="G220" s="15"/>
      <c r="H220" s="15"/>
      <c r="I220" s="15"/>
      <c r="J220" s="15"/>
      <c r="K220" s="82"/>
      <c r="L220" s="15"/>
      <c r="M220" s="15"/>
      <c r="N220" s="15"/>
      <c r="O220" s="15"/>
      <c r="P220" s="15"/>
      <c r="Q220" s="15"/>
      <c r="R220" s="15"/>
      <c r="S220" s="15"/>
    </row>
    <row r="221">
      <c r="A221" s="15"/>
      <c r="B221" s="15"/>
      <c r="C221" s="15"/>
      <c r="D221" s="15"/>
      <c r="E221" s="15"/>
      <c r="F221" s="15"/>
      <c r="G221" s="15"/>
      <c r="H221" s="15"/>
      <c r="I221" s="15"/>
      <c r="J221" s="15"/>
      <c r="K221" s="82"/>
      <c r="L221" s="15"/>
      <c r="M221" s="15"/>
      <c r="N221" s="15"/>
      <c r="O221" s="15"/>
      <c r="P221" s="15"/>
      <c r="Q221" s="15"/>
      <c r="R221" s="15"/>
      <c r="S221" s="15"/>
    </row>
    <row r="222">
      <c r="A222" s="15"/>
      <c r="B222" s="15"/>
      <c r="C222" s="15"/>
      <c r="D222" s="15"/>
      <c r="E222" s="15"/>
      <c r="F222" s="15"/>
      <c r="G222" s="15"/>
      <c r="H222" s="15"/>
      <c r="I222" s="15"/>
      <c r="J222" s="15"/>
      <c r="K222" s="82"/>
      <c r="L222" s="15"/>
      <c r="M222" s="15"/>
      <c r="N222" s="15"/>
      <c r="O222" s="15"/>
      <c r="P222" s="15"/>
      <c r="Q222" s="15"/>
      <c r="R222" s="15"/>
      <c r="S222" s="15"/>
    </row>
    <row r="223">
      <c r="A223" s="15"/>
      <c r="B223" s="15"/>
      <c r="C223" s="15"/>
      <c r="D223" s="15"/>
      <c r="E223" s="15"/>
      <c r="F223" s="15"/>
      <c r="G223" s="15"/>
      <c r="H223" s="15"/>
      <c r="I223" s="15"/>
      <c r="J223" s="15"/>
      <c r="K223" s="82"/>
      <c r="L223" s="15"/>
      <c r="M223" s="15"/>
      <c r="N223" s="15"/>
      <c r="O223" s="15"/>
      <c r="P223" s="15"/>
      <c r="Q223" s="15"/>
      <c r="R223" s="15"/>
      <c r="S223" s="15"/>
    </row>
    <row r="224">
      <c r="A224" s="15"/>
      <c r="B224" s="15"/>
      <c r="C224" s="15"/>
      <c r="D224" s="15"/>
      <c r="E224" s="15"/>
      <c r="F224" s="15"/>
      <c r="G224" s="15"/>
      <c r="H224" s="15"/>
      <c r="I224" s="15"/>
      <c r="J224" s="15"/>
      <c r="K224" s="82"/>
      <c r="L224" s="15"/>
      <c r="M224" s="15"/>
      <c r="N224" s="15"/>
      <c r="O224" s="15"/>
      <c r="P224" s="15"/>
      <c r="Q224" s="15"/>
      <c r="R224" s="15"/>
      <c r="S224" s="15"/>
    </row>
    <row r="225">
      <c r="A225" s="15"/>
      <c r="B225" s="15"/>
      <c r="C225" s="15"/>
      <c r="D225" s="15"/>
      <c r="E225" s="15"/>
      <c r="F225" s="15"/>
      <c r="G225" s="15"/>
      <c r="H225" s="15"/>
      <c r="I225" s="15"/>
      <c r="J225" s="15"/>
      <c r="K225" s="82"/>
      <c r="L225" s="15"/>
      <c r="M225" s="15"/>
      <c r="N225" s="15"/>
      <c r="O225" s="15"/>
      <c r="P225" s="15"/>
      <c r="Q225" s="15"/>
      <c r="R225" s="15"/>
      <c r="S225" s="15"/>
    </row>
    <row r="226">
      <c r="A226" s="15"/>
      <c r="B226" s="15"/>
      <c r="C226" s="15"/>
      <c r="D226" s="15"/>
      <c r="E226" s="15"/>
      <c r="F226" s="15"/>
      <c r="G226" s="15"/>
      <c r="H226" s="15"/>
      <c r="I226" s="15"/>
      <c r="J226" s="15"/>
      <c r="K226" s="82"/>
      <c r="L226" s="15"/>
      <c r="M226" s="15"/>
      <c r="N226" s="15"/>
      <c r="O226" s="15"/>
      <c r="P226" s="15"/>
      <c r="Q226" s="15"/>
      <c r="R226" s="15"/>
      <c r="S226" s="15"/>
    </row>
    <row r="227">
      <c r="A227" s="15"/>
      <c r="B227" s="15"/>
      <c r="C227" s="15"/>
      <c r="D227" s="15"/>
      <c r="E227" s="15"/>
      <c r="F227" s="15"/>
      <c r="G227" s="15"/>
      <c r="H227" s="15"/>
      <c r="I227" s="15"/>
      <c r="J227" s="15"/>
      <c r="K227" s="82"/>
      <c r="L227" s="15"/>
      <c r="M227" s="15"/>
      <c r="N227" s="15"/>
      <c r="O227" s="15"/>
      <c r="P227" s="15"/>
      <c r="Q227" s="15"/>
      <c r="R227" s="15"/>
      <c r="S227" s="15"/>
    </row>
    <row r="228">
      <c r="A228" s="15"/>
      <c r="B228" s="15"/>
      <c r="C228" s="15"/>
      <c r="D228" s="15"/>
      <c r="E228" s="15"/>
      <c r="F228" s="15"/>
      <c r="G228" s="15"/>
      <c r="H228" s="15"/>
      <c r="I228" s="15"/>
      <c r="J228" s="15"/>
      <c r="K228" s="82"/>
      <c r="L228" s="15"/>
      <c r="M228" s="15"/>
      <c r="N228" s="15"/>
      <c r="O228" s="15"/>
      <c r="P228" s="15"/>
      <c r="Q228" s="15"/>
      <c r="R228" s="15"/>
      <c r="S228" s="15"/>
    </row>
    <row r="229">
      <c r="A229" s="15"/>
      <c r="B229" s="15"/>
      <c r="C229" s="15"/>
      <c r="D229" s="15"/>
      <c r="E229" s="15"/>
      <c r="F229" s="15"/>
      <c r="G229" s="15"/>
      <c r="H229" s="15"/>
      <c r="I229" s="15"/>
      <c r="J229" s="15"/>
      <c r="K229" s="82"/>
      <c r="L229" s="15"/>
      <c r="M229" s="15"/>
      <c r="N229" s="15"/>
      <c r="O229" s="15"/>
      <c r="P229" s="15"/>
      <c r="Q229" s="15"/>
      <c r="R229" s="15"/>
      <c r="S229" s="15"/>
    </row>
    <row r="230">
      <c r="A230" s="15"/>
      <c r="B230" s="15"/>
      <c r="C230" s="15"/>
      <c r="D230" s="15"/>
      <c r="E230" s="15"/>
      <c r="F230" s="15"/>
      <c r="G230" s="15"/>
      <c r="H230" s="15"/>
      <c r="I230" s="15"/>
      <c r="J230" s="15"/>
      <c r="K230" s="82"/>
      <c r="L230" s="15"/>
      <c r="M230" s="15"/>
      <c r="N230" s="15"/>
      <c r="O230" s="15"/>
      <c r="P230" s="15"/>
      <c r="Q230" s="15"/>
      <c r="R230" s="15"/>
      <c r="S230" s="15"/>
    </row>
    <row r="231">
      <c r="A231" s="15"/>
      <c r="B231" s="15"/>
      <c r="C231" s="15"/>
      <c r="D231" s="15"/>
      <c r="E231" s="15"/>
      <c r="F231" s="15"/>
      <c r="G231" s="15"/>
      <c r="H231" s="15"/>
      <c r="I231" s="15"/>
      <c r="J231" s="15"/>
      <c r="K231" s="82"/>
      <c r="L231" s="15"/>
      <c r="M231" s="15"/>
      <c r="N231" s="15"/>
      <c r="O231" s="15"/>
      <c r="P231" s="15"/>
      <c r="Q231" s="15"/>
      <c r="R231" s="15"/>
      <c r="S231" s="15"/>
    </row>
    <row r="232">
      <c r="A232" s="15"/>
      <c r="B232" s="15"/>
      <c r="C232" s="15"/>
      <c r="D232" s="15"/>
      <c r="E232" s="15"/>
      <c r="F232" s="15"/>
      <c r="G232" s="15"/>
      <c r="H232" s="15"/>
      <c r="I232" s="15"/>
      <c r="J232" s="15"/>
      <c r="K232" s="82"/>
      <c r="L232" s="15"/>
      <c r="M232" s="15"/>
      <c r="N232" s="15"/>
      <c r="O232" s="15"/>
      <c r="P232" s="15"/>
      <c r="Q232" s="15"/>
      <c r="R232" s="15"/>
      <c r="S232" s="15"/>
    </row>
    <row r="233">
      <c r="A233" s="15"/>
      <c r="B233" s="15"/>
      <c r="C233" s="15"/>
      <c r="D233" s="15"/>
      <c r="E233" s="15"/>
      <c r="F233" s="15"/>
      <c r="G233" s="15"/>
      <c r="H233" s="15"/>
      <c r="I233" s="15"/>
      <c r="J233" s="15"/>
      <c r="K233" s="82"/>
      <c r="L233" s="15"/>
      <c r="M233" s="15"/>
      <c r="N233" s="15"/>
      <c r="O233" s="15"/>
      <c r="P233" s="15"/>
      <c r="Q233" s="15"/>
      <c r="R233" s="15"/>
      <c r="S233" s="15"/>
    </row>
    <row r="234">
      <c r="A234" s="15"/>
      <c r="B234" s="15"/>
      <c r="C234" s="15"/>
      <c r="D234" s="15"/>
      <c r="E234" s="15"/>
      <c r="F234" s="15"/>
      <c r="G234" s="15"/>
      <c r="H234" s="15"/>
      <c r="I234" s="15"/>
      <c r="J234" s="15"/>
      <c r="K234" s="82"/>
      <c r="L234" s="15"/>
      <c r="M234" s="15"/>
      <c r="N234" s="15"/>
      <c r="O234" s="15"/>
      <c r="P234" s="15"/>
      <c r="Q234" s="15"/>
      <c r="R234" s="15"/>
      <c r="S234" s="15"/>
    </row>
    <row r="235">
      <c r="A235" s="15"/>
      <c r="B235" s="15"/>
      <c r="C235" s="15"/>
      <c r="D235" s="15"/>
      <c r="E235" s="15"/>
      <c r="F235" s="15"/>
      <c r="G235" s="15"/>
      <c r="H235" s="15"/>
      <c r="I235" s="15"/>
      <c r="J235" s="15"/>
      <c r="K235" s="82"/>
      <c r="L235" s="15"/>
      <c r="M235" s="15"/>
      <c r="N235" s="15"/>
      <c r="O235" s="15"/>
      <c r="P235" s="15"/>
      <c r="Q235" s="15"/>
      <c r="R235" s="15"/>
      <c r="S235" s="15"/>
    </row>
    <row r="236">
      <c r="A236" s="15"/>
      <c r="B236" s="15"/>
      <c r="C236" s="15"/>
      <c r="D236" s="15"/>
      <c r="E236" s="15"/>
      <c r="F236" s="15"/>
      <c r="G236" s="15"/>
      <c r="H236" s="15"/>
      <c r="I236" s="15"/>
      <c r="J236" s="15"/>
      <c r="K236" s="82"/>
      <c r="L236" s="15"/>
      <c r="M236" s="15"/>
      <c r="N236" s="15"/>
      <c r="O236" s="15"/>
      <c r="P236" s="15"/>
      <c r="Q236" s="15"/>
      <c r="R236" s="15"/>
      <c r="S236" s="15"/>
    </row>
    <row r="237">
      <c r="A237" s="15"/>
      <c r="B237" s="15"/>
      <c r="C237" s="15"/>
      <c r="D237" s="15"/>
      <c r="E237" s="15"/>
      <c r="F237" s="15"/>
      <c r="G237" s="15"/>
      <c r="H237" s="15"/>
      <c r="I237" s="15"/>
      <c r="J237" s="15"/>
      <c r="K237" s="82"/>
      <c r="L237" s="15"/>
      <c r="M237" s="15"/>
      <c r="N237" s="15"/>
      <c r="O237" s="15"/>
      <c r="P237" s="15"/>
      <c r="Q237" s="15"/>
      <c r="R237" s="15"/>
      <c r="S237" s="15"/>
    </row>
    <row r="238">
      <c r="A238" s="15"/>
      <c r="B238" s="15"/>
      <c r="C238" s="15"/>
      <c r="D238" s="15"/>
      <c r="E238" s="15"/>
      <c r="F238" s="15"/>
      <c r="G238" s="15"/>
      <c r="H238" s="15"/>
      <c r="I238" s="15"/>
      <c r="J238" s="15"/>
      <c r="K238" s="82"/>
      <c r="L238" s="15"/>
      <c r="M238" s="15"/>
      <c r="N238" s="15"/>
      <c r="O238" s="15"/>
      <c r="P238" s="15"/>
      <c r="Q238" s="15"/>
      <c r="R238" s="15"/>
      <c r="S238" s="15"/>
    </row>
    <row r="239">
      <c r="A239" s="15"/>
      <c r="B239" s="15"/>
      <c r="C239" s="15"/>
      <c r="D239" s="15"/>
      <c r="E239" s="15"/>
      <c r="F239" s="15"/>
      <c r="G239" s="15"/>
      <c r="H239" s="15"/>
      <c r="I239" s="15"/>
      <c r="J239" s="15"/>
      <c r="K239" s="82"/>
      <c r="L239" s="15"/>
      <c r="M239" s="15"/>
      <c r="N239" s="15"/>
      <c r="O239" s="15"/>
      <c r="P239" s="15"/>
      <c r="Q239" s="15"/>
      <c r="R239" s="15"/>
      <c r="S239" s="15"/>
    </row>
    <row r="240">
      <c r="A240" s="15"/>
      <c r="B240" s="15"/>
      <c r="C240" s="15"/>
      <c r="D240" s="15"/>
      <c r="E240" s="15"/>
      <c r="F240" s="15"/>
      <c r="G240" s="15"/>
      <c r="H240" s="15"/>
      <c r="I240" s="15"/>
      <c r="J240" s="15"/>
      <c r="K240" s="82"/>
      <c r="L240" s="15"/>
      <c r="M240" s="15"/>
      <c r="N240" s="15"/>
      <c r="O240" s="15"/>
      <c r="P240" s="15"/>
      <c r="Q240" s="15"/>
      <c r="R240" s="15"/>
      <c r="S240" s="15"/>
    </row>
    <row r="241">
      <c r="A241" s="15"/>
      <c r="B241" s="15"/>
      <c r="C241" s="15"/>
      <c r="D241" s="15"/>
      <c r="E241" s="15"/>
      <c r="F241" s="15"/>
      <c r="G241" s="15"/>
      <c r="H241" s="15"/>
      <c r="I241" s="15"/>
      <c r="J241" s="15"/>
      <c r="K241" s="82"/>
      <c r="L241" s="15"/>
      <c r="M241" s="15"/>
      <c r="N241" s="15"/>
      <c r="O241" s="15"/>
      <c r="P241" s="15"/>
      <c r="Q241" s="15"/>
      <c r="R241" s="15"/>
      <c r="S241" s="15"/>
    </row>
    <row r="242">
      <c r="A242" s="15"/>
      <c r="B242" s="15"/>
      <c r="C242" s="15"/>
      <c r="D242" s="15"/>
      <c r="E242" s="15"/>
      <c r="F242" s="15"/>
      <c r="G242" s="15"/>
      <c r="H242" s="15"/>
      <c r="I242" s="15"/>
      <c r="J242" s="15"/>
      <c r="K242" s="82"/>
      <c r="L242" s="15"/>
      <c r="M242" s="15"/>
      <c r="N242" s="15"/>
      <c r="O242" s="15"/>
      <c r="P242" s="15"/>
      <c r="Q242" s="15"/>
      <c r="R242" s="15"/>
      <c r="S242" s="15"/>
    </row>
    <row r="243">
      <c r="A243" s="15"/>
      <c r="B243" s="15"/>
      <c r="C243" s="15"/>
      <c r="D243" s="15"/>
      <c r="E243" s="15"/>
      <c r="F243" s="15"/>
      <c r="G243" s="15"/>
      <c r="H243" s="15"/>
      <c r="I243" s="15"/>
      <c r="J243" s="15"/>
      <c r="K243" s="82"/>
      <c r="L243" s="15"/>
      <c r="M243" s="15"/>
      <c r="N243" s="15"/>
      <c r="O243" s="15"/>
      <c r="P243" s="15"/>
      <c r="Q243" s="15"/>
      <c r="R243" s="15"/>
      <c r="S243" s="15"/>
    </row>
    <row r="244">
      <c r="A244" s="15"/>
      <c r="B244" s="15"/>
      <c r="C244" s="15"/>
      <c r="D244" s="15"/>
      <c r="E244" s="15"/>
      <c r="F244" s="15"/>
      <c r="G244" s="15"/>
      <c r="H244" s="15"/>
      <c r="I244" s="15"/>
      <c r="J244" s="15"/>
      <c r="K244" s="82"/>
      <c r="L244" s="15"/>
      <c r="M244" s="15"/>
      <c r="N244" s="15"/>
      <c r="O244" s="15"/>
      <c r="P244" s="15"/>
      <c r="Q244" s="15"/>
      <c r="R244" s="15"/>
      <c r="S244" s="15"/>
    </row>
    <row r="245">
      <c r="A245" s="15"/>
      <c r="B245" s="15"/>
      <c r="C245" s="15"/>
      <c r="D245" s="15"/>
      <c r="E245" s="15"/>
      <c r="F245" s="15"/>
      <c r="G245" s="15"/>
      <c r="H245" s="15"/>
      <c r="I245" s="15"/>
      <c r="J245" s="15"/>
      <c r="K245" s="82"/>
      <c r="L245" s="15"/>
      <c r="M245" s="15"/>
      <c r="N245" s="15"/>
      <c r="O245" s="15"/>
      <c r="P245" s="15"/>
      <c r="Q245" s="15"/>
      <c r="R245" s="15"/>
      <c r="S245" s="15"/>
    </row>
    <row r="246">
      <c r="A246" s="15"/>
      <c r="B246" s="15"/>
      <c r="C246" s="15"/>
      <c r="D246" s="15"/>
      <c r="E246" s="15"/>
      <c r="F246" s="15"/>
      <c r="G246" s="15"/>
      <c r="H246" s="15"/>
      <c r="I246" s="15"/>
      <c r="J246" s="15"/>
      <c r="K246" s="82"/>
      <c r="L246" s="15"/>
      <c r="M246" s="15"/>
      <c r="N246" s="15"/>
      <c r="O246" s="15"/>
      <c r="P246" s="15"/>
      <c r="Q246" s="15"/>
      <c r="R246" s="15"/>
      <c r="S246" s="15"/>
    </row>
    <row r="247">
      <c r="A247" s="15"/>
      <c r="B247" s="15"/>
      <c r="C247" s="15"/>
      <c r="D247" s="15"/>
      <c r="E247" s="15"/>
      <c r="F247" s="15"/>
      <c r="G247" s="15"/>
      <c r="H247" s="15"/>
      <c r="I247" s="15"/>
      <c r="J247" s="15"/>
      <c r="K247" s="82"/>
      <c r="L247" s="15"/>
      <c r="M247" s="15"/>
      <c r="N247" s="15"/>
      <c r="O247" s="15"/>
      <c r="P247" s="15"/>
      <c r="Q247" s="15"/>
      <c r="R247" s="15"/>
      <c r="S247" s="15"/>
    </row>
    <row r="248">
      <c r="A248" s="15"/>
      <c r="B248" s="15"/>
      <c r="C248" s="15"/>
      <c r="D248" s="15"/>
      <c r="E248" s="15"/>
      <c r="F248" s="15"/>
      <c r="G248" s="15"/>
      <c r="H248" s="15"/>
      <c r="I248" s="15"/>
      <c r="J248" s="15"/>
      <c r="K248" s="82"/>
      <c r="L248" s="15"/>
      <c r="M248" s="15"/>
      <c r="N248" s="15"/>
      <c r="O248" s="15"/>
      <c r="P248" s="15"/>
      <c r="Q248" s="15"/>
      <c r="R248" s="15"/>
      <c r="S248" s="15"/>
    </row>
    <row r="249">
      <c r="A249" s="15"/>
      <c r="B249" s="15"/>
      <c r="C249" s="15"/>
      <c r="D249" s="15"/>
      <c r="E249" s="15"/>
      <c r="F249" s="15"/>
      <c r="G249" s="15"/>
      <c r="H249" s="15"/>
      <c r="I249" s="15"/>
      <c r="J249" s="15"/>
      <c r="K249" s="82"/>
      <c r="L249" s="15"/>
      <c r="M249" s="15"/>
      <c r="N249" s="15"/>
      <c r="O249" s="15"/>
      <c r="P249" s="15"/>
      <c r="Q249" s="15"/>
      <c r="R249" s="15"/>
      <c r="S249" s="15"/>
    </row>
    <row r="250">
      <c r="A250" s="15"/>
      <c r="B250" s="15"/>
      <c r="C250" s="15"/>
      <c r="D250" s="15"/>
      <c r="E250" s="15"/>
      <c r="F250" s="15"/>
      <c r="G250" s="15"/>
      <c r="H250" s="15"/>
      <c r="I250" s="15"/>
      <c r="J250" s="15"/>
      <c r="K250" s="82"/>
      <c r="L250" s="15"/>
      <c r="M250" s="15"/>
      <c r="N250" s="15"/>
      <c r="O250" s="15"/>
      <c r="P250" s="15"/>
      <c r="Q250" s="15"/>
      <c r="R250" s="15"/>
      <c r="S250" s="15"/>
    </row>
    <row r="251">
      <c r="A251" s="15"/>
      <c r="B251" s="15"/>
      <c r="C251" s="15"/>
      <c r="D251" s="15"/>
      <c r="E251" s="15"/>
      <c r="F251" s="15"/>
      <c r="G251" s="15"/>
      <c r="H251" s="15"/>
      <c r="I251" s="15"/>
      <c r="J251" s="15"/>
      <c r="K251" s="82"/>
      <c r="L251" s="15"/>
      <c r="M251" s="15"/>
      <c r="N251" s="15"/>
      <c r="O251" s="15"/>
      <c r="P251" s="15"/>
      <c r="Q251" s="15"/>
      <c r="R251" s="15"/>
      <c r="S251" s="15"/>
    </row>
    <row r="252">
      <c r="A252" s="15"/>
      <c r="B252" s="15"/>
      <c r="C252" s="15"/>
      <c r="D252" s="15"/>
      <c r="E252" s="15"/>
      <c r="F252" s="15"/>
      <c r="G252" s="15"/>
      <c r="H252" s="15"/>
      <c r="I252" s="15"/>
      <c r="J252" s="15"/>
      <c r="K252" s="82"/>
      <c r="L252" s="15"/>
      <c r="M252" s="15"/>
      <c r="N252" s="15"/>
      <c r="O252" s="15"/>
      <c r="P252" s="15"/>
      <c r="Q252" s="15"/>
      <c r="R252" s="15"/>
      <c r="S252" s="15"/>
    </row>
    <row r="253">
      <c r="A253" s="15"/>
      <c r="B253" s="15"/>
      <c r="C253" s="15"/>
      <c r="D253" s="15"/>
      <c r="E253" s="15"/>
      <c r="F253" s="15"/>
      <c r="G253" s="15"/>
      <c r="H253" s="15"/>
      <c r="I253" s="15"/>
      <c r="J253" s="15"/>
      <c r="K253" s="82"/>
      <c r="L253" s="15"/>
      <c r="M253" s="15"/>
      <c r="N253" s="15"/>
      <c r="O253" s="15"/>
      <c r="P253" s="15"/>
      <c r="Q253" s="15"/>
      <c r="R253" s="15"/>
      <c r="S253" s="15"/>
    </row>
    <row r="254">
      <c r="A254" s="15"/>
      <c r="B254" s="15"/>
      <c r="C254" s="15"/>
      <c r="D254" s="15"/>
      <c r="E254" s="15"/>
      <c r="F254" s="15"/>
      <c r="G254" s="15"/>
      <c r="H254" s="15"/>
      <c r="I254" s="15"/>
      <c r="J254" s="15"/>
      <c r="K254" s="82"/>
      <c r="L254" s="15"/>
      <c r="M254" s="15"/>
      <c r="N254" s="15"/>
      <c r="O254" s="15"/>
      <c r="P254" s="15"/>
      <c r="Q254" s="15"/>
      <c r="R254" s="15"/>
      <c r="S254" s="15"/>
    </row>
    <row r="255">
      <c r="A255" s="15"/>
      <c r="B255" s="15"/>
      <c r="C255" s="15"/>
      <c r="D255" s="15"/>
      <c r="E255" s="15"/>
      <c r="F255" s="15"/>
      <c r="G255" s="15"/>
      <c r="H255" s="15"/>
      <c r="I255" s="15"/>
      <c r="J255" s="15"/>
      <c r="K255" s="82"/>
      <c r="L255" s="15"/>
      <c r="M255" s="15"/>
      <c r="N255" s="15"/>
      <c r="O255" s="15"/>
      <c r="P255" s="15"/>
      <c r="Q255" s="15"/>
      <c r="R255" s="15"/>
      <c r="S255" s="15"/>
    </row>
    <row r="256">
      <c r="A256" s="15"/>
      <c r="B256" s="15"/>
      <c r="C256" s="15"/>
      <c r="D256" s="15"/>
      <c r="E256" s="15"/>
      <c r="F256" s="15"/>
      <c r="G256" s="15"/>
      <c r="H256" s="15"/>
      <c r="I256" s="15"/>
      <c r="J256" s="15"/>
      <c r="K256" s="82"/>
      <c r="L256" s="15"/>
      <c r="M256" s="15"/>
      <c r="N256" s="15"/>
      <c r="O256" s="15"/>
      <c r="P256" s="15"/>
      <c r="Q256" s="15"/>
      <c r="R256" s="15"/>
      <c r="S256" s="15"/>
    </row>
    <row r="257">
      <c r="A257" s="15"/>
      <c r="B257" s="15"/>
      <c r="C257" s="15"/>
      <c r="D257" s="15"/>
      <c r="E257" s="15"/>
      <c r="F257" s="15"/>
      <c r="G257" s="15"/>
      <c r="H257" s="15"/>
      <c r="I257" s="15"/>
      <c r="J257" s="15"/>
      <c r="K257" s="82"/>
      <c r="L257" s="15"/>
      <c r="M257" s="15"/>
      <c r="N257" s="15"/>
      <c r="O257" s="15"/>
      <c r="P257" s="15"/>
      <c r="Q257" s="15"/>
      <c r="R257" s="15"/>
      <c r="S257" s="15"/>
    </row>
    <row r="258">
      <c r="A258" s="15"/>
      <c r="B258" s="15"/>
      <c r="C258" s="15"/>
      <c r="D258" s="15"/>
      <c r="E258" s="15"/>
      <c r="F258" s="15"/>
      <c r="G258" s="15"/>
      <c r="H258" s="15"/>
      <c r="I258" s="15"/>
      <c r="J258" s="15"/>
      <c r="K258" s="82"/>
      <c r="L258" s="15"/>
      <c r="M258" s="15"/>
      <c r="N258" s="15"/>
      <c r="O258" s="15"/>
      <c r="P258" s="15"/>
      <c r="Q258" s="15"/>
      <c r="R258" s="15"/>
      <c r="S258" s="15"/>
    </row>
    <row r="259">
      <c r="A259" s="15"/>
      <c r="B259" s="15"/>
      <c r="C259" s="15"/>
      <c r="D259" s="15"/>
      <c r="E259" s="15"/>
      <c r="F259" s="15"/>
      <c r="G259" s="15"/>
      <c r="H259" s="15"/>
      <c r="I259" s="15"/>
      <c r="J259" s="15"/>
      <c r="K259" s="82"/>
      <c r="L259" s="15"/>
      <c r="M259" s="15"/>
      <c r="N259" s="15"/>
      <c r="O259" s="15"/>
      <c r="P259" s="15"/>
      <c r="Q259" s="15"/>
      <c r="R259" s="15"/>
      <c r="S259" s="15"/>
    </row>
    <row r="260">
      <c r="A260" s="15"/>
      <c r="B260" s="15"/>
      <c r="C260" s="15"/>
      <c r="D260" s="15"/>
      <c r="E260" s="15"/>
      <c r="F260" s="15"/>
      <c r="G260" s="15"/>
      <c r="H260" s="15"/>
      <c r="I260" s="15"/>
      <c r="J260" s="15"/>
      <c r="K260" s="82"/>
      <c r="L260" s="15"/>
      <c r="M260" s="15"/>
      <c r="N260" s="15"/>
      <c r="O260" s="15"/>
      <c r="P260" s="15"/>
      <c r="Q260" s="15"/>
      <c r="R260" s="15"/>
      <c r="S260" s="15"/>
    </row>
    <row r="261">
      <c r="A261" s="15"/>
      <c r="B261" s="15"/>
      <c r="C261" s="15"/>
      <c r="D261" s="15"/>
      <c r="E261" s="15"/>
      <c r="F261" s="15"/>
      <c r="G261" s="15"/>
      <c r="H261" s="15"/>
      <c r="I261" s="15"/>
      <c r="J261" s="15"/>
      <c r="K261" s="82"/>
      <c r="L261" s="15"/>
      <c r="M261" s="15"/>
      <c r="N261" s="15"/>
      <c r="O261" s="15"/>
      <c r="P261" s="15"/>
      <c r="Q261" s="15"/>
      <c r="R261" s="15"/>
      <c r="S261" s="15"/>
    </row>
    <row r="262">
      <c r="A262" s="15"/>
      <c r="B262" s="15"/>
      <c r="C262" s="15"/>
      <c r="D262" s="15"/>
      <c r="E262" s="15"/>
      <c r="F262" s="15"/>
      <c r="G262" s="15"/>
      <c r="H262" s="15"/>
      <c r="I262" s="15"/>
      <c r="J262" s="15"/>
      <c r="K262" s="82"/>
      <c r="L262" s="15"/>
      <c r="M262" s="15"/>
      <c r="N262" s="15"/>
      <c r="O262" s="15"/>
      <c r="P262" s="15"/>
      <c r="Q262" s="15"/>
      <c r="R262" s="15"/>
      <c r="S262" s="15"/>
    </row>
    <row r="263">
      <c r="A263" s="15"/>
      <c r="B263" s="15"/>
      <c r="C263" s="15"/>
      <c r="D263" s="15"/>
      <c r="E263" s="15"/>
      <c r="F263" s="15"/>
      <c r="G263" s="15"/>
      <c r="H263" s="15"/>
      <c r="I263" s="15"/>
      <c r="J263" s="15"/>
      <c r="K263" s="82"/>
      <c r="L263" s="15"/>
      <c r="M263" s="15"/>
      <c r="N263" s="15"/>
      <c r="O263" s="15"/>
      <c r="P263" s="15"/>
      <c r="Q263" s="15"/>
      <c r="R263" s="15"/>
      <c r="S263" s="15"/>
    </row>
    <row r="264">
      <c r="A264" s="15"/>
      <c r="B264" s="15"/>
      <c r="C264" s="15"/>
      <c r="D264" s="15"/>
      <c r="E264" s="15"/>
      <c r="F264" s="15"/>
      <c r="G264" s="15"/>
      <c r="H264" s="15"/>
      <c r="I264" s="15"/>
      <c r="J264" s="15"/>
      <c r="K264" s="82"/>
      <c r="L264" s="15"/>
      <c r="M264" s="15"/>
      <c r="N264" s="15"/>
      <c r="O264" s="15"/>
      <c r="P264" s="15"/>
      <c r="Q264" s="15"/>
      <c r="R264" s="15"/>
      <c r="S264" s="15"/>
    </row>
    <row r="265">
      <c r="A265" s="15"/>
      <c r="B265" s="15"/>
      <c r="C265" s="15"/>
      <c r="D265" s="15"/>
      <c r="E265" s="15"/>
      <c r="F265" s="15"/>
      <c r="G265" s="15"/>
      <c r="H265" s="15"/>
      <c r="I265" s="15"/>
      <c r="J265" s="15"/>
      <c r="K265" s="82"/>
      <c r="L265" s="15"/>
      <c r="M265" s="15"/>
      <c r="N265" s="15"/>
      <c r="O265" s="15"/>
      <c r="P265" s="15"/>
      <c r="Q265" s="15"/>
      <c r="R265" s="15"/>
      <c r="S265" s="15"/>
    </row>
    <row r="266">
      <c r="A266" s="15"/>
      <c r="B266" s="15"/>
      <c r="C266" s="15"/>
      <c r="D266" s="15"/>
      <c r="E266" s="15"/>
      <c r="F266" s="15"/>
      <c r="G266" s="15"/>
      <c r="H266" s="15"/>
      <c r="I266" s="15"/>
      <c r="J266" s="15"/>
      <c r="K266" s="82"/>
      <c r="L266" s="15"/>
      <c r="M266" s="15"/>
      <c r="N266" s="15"/>
      <c r="O266" s="15"/>
      <c r="P266" s="15"/>
      <c r="Q266" s="15"/>
      <c r="R266" s="15"/>
      <c r="S266" s="15"/>
    </row>
    <row r="267">
      <c r="A267" s="15"/>
      <c r="B267" s="15"/>
      <c r="C267" s="15"/>
      <c r="D267" s="15"/>
      <c r="E267" s="15"/>
      <c r="F267" s="15"/>
      <c r="G267" s="15"/>
      <c r="H267" s="15"/>
      <c r="I267" s="15"/>
      <c r="J267" s="15"/>
      <c r="K267" s="82"/>
      <c r="L267" s="15"/>
      <c r="M267" s="15"/>
      <c r="N267" s="15"/>
      <c r="O267" s="15"/>
      <c r="P267" s="15"/>
      <c r="Q267" s="15"/>
      <c r="R267" s="15"/>
      <c r="S267" s="15"/>
    </row>
    <row r="268">
      <c r="A268" s="15"/>
      <c r="B268" s="15"/>
      <c r="C268" s="15"/>
      <c r="D268" s="15"/>
      <c r="E268" s="15"/>
      <c r="F268" s="15"/>
      <c r="G268" s="15"/>
      <c r="H268" s="15"/>
      <c r="I268" s="15"/>
      <c r="J268" s="15"/>
      <c r="K268" s="82"/>
      <c r="L268" s="15"/>
      <c r="M268" s="15"/>
      <c r="N268" s="15"/>
      <c r="O268" s="15"/>
      <c r="P268" s="15"/>
      <c r="Q268" s="15"/>
      <c r="R268" s="15"/>
      <c r="S268" s="15"/>
    </row>
    <row r="269">
      <c r="A269" s="15"/>
      <c r="B269" s="15"/>
      <c r="C269" s="15"/>
      <c r="D269" s="15"/>
      <c r="E269" s="15"/>
      <c r="F269" s="15"/>
      <c r="G269" s="15"/>
      <c r="H269" s="15"/>
      <c r="I269" s="15"/>
      <c r="J269" s="15"/>
      <c r="K269" s="82"/>
      <c r="L269" s="15"/>
      <c r="M269" s="15"/>
      <c r="N269" s="15"/>
      <c r="O269" s="15"/>
      <c r="P269" s="15"/>
      <c r="Q269" s="15"/>
      <c r="R269" s="15"/>
      <c r="S269" s="15"/>
    </row>
    <row r="270">
      <c r="A270" s="15"/>
      <c r="B270" s="15"/>
      <c r="C270" s="15"/>
      <c r="D270" s="15"/>
      <c r="E270" s="15"/>
      <c r="F270" s="15"/>
      <c r="G270" s="15"/>
      <c r="H270" s="15"/>
      <c r="I270" s="15"/>
      <c r="J270" s="15"/>
      <c r="K270" s="82"/>
      <c r="L270" s="15"/>
      <c r="M270" s="15"/>
      <c r="N270" s="15"/>
      <c r="O270" s="15"/>
      <c r="P270" s="15"/>
      <c r="Q270" s="15"/>
      <c r="R270" s="15"/>
      <c r="S270" s="15"/>
    </row>
    <row r="271">
      <c r="A271" s="15"/>
      <c r="B271" s="15"/>
      <c r="C271" s="15"/>
      <c r="D271" s="15"/>
      <c r="E271" s="15"/>
      <c r="F271" s="15"/>
      <c r="G271" s="15"/>
      <c r="H271" s="15"/>
      <c r="I271" s="15"/>
      <c r="J271" s="15"/>
      <c r="K271" s="82"/>
      <c r="L271" s="15"/>
      <c r="M271" s="15"/>
      <c r="N271" s="15"/>
      <c r="O271" s="15"/>
      <c r="P271" s="15"/>
      <c r="Q271" s="15"/>
      <c r="R271" s="15"/>
      <c r="S271" s="15"/>
    </row>
    <row r="272">
      <c r="A272" s="15"/>
      <c r="B272" s="15"/>
      <c r="C272" s="15"/>
      <c r="D272" s="15"/>
      <c r="E272" s="15"/>
      <c r="F272" s="15"/>
      <c r="G272" s="15"/>
      <c r="H272" s="15"/>
      <c r="I272" s="15"/>
      <c r="J272" s="15"/>
      <c r="K272" s="82"/>
      <c r="L272" s="15"/>
      <c r="M272" s="15"/>
      <c r="N272" s="15"/>
      <c r="O272" s="15"/>
      <c r="P272" s="15"/>
      <c r="Q272" s="15"/>
      <c r="R272" s="15"/>
      <c r="S272" s="15"/>
    </row>
    <row r="273">
      <c r="A273" s="15"/>
      <c r="B273" s="15"/>
      <c r="C273" s="15"/>
      <c r="D273" s="15"/>
      <c r="E273" s="15"/>
      <c r="F273" s="15"/>
      <c r="G273" s="15"/>
      <c r="H273" s="15"/>
      <c r="I273" s="15"/>
      <c r="J273" s="15"/>
      <c r="K273" s="82"/>
      <c r="L273" s="15"/>
      <c r="M273" s="15"/>
      <c r="N273" s="15"/>
      <c r="O273" s="15"/>
      <c r="P273" s="15"/>
      <c r="Q273" s="15"/>
      <c r="R273" s="15"/>
      <c r="S273" s="15"/>
    </row>
    <row r="274">
      <c r="A274" s="15"/>
      <c r="B274" s="15"/>
      <c r="C274" s="15"/>
      <c r="D274" s="15"/>
      <c r="E274" s="15"/>
      <c r="F274" s="15"/>
      <c r="G274" s="15"/>
      <c r="H274" s="15"/>
      <c r="I274" s="15"/>
      <c r="J274" s="15"/>
      <c r="K274" s="82"/>
      <c r="L274" s="15"/>
      <c r="M274" s="15"/>
      <c r="N274" s="15"/>
      <c r="O274" s="15"/>
      <c r="P274" s="15"/>
      <c r="Q274" s="15"/>
      <c r="R274" s="15"/>
      <c r="S274" s="15"/>
    </row>
    <row r="275">
      <c r="A275" s="15"/>
      <c r="B275" s="15"/>
      <c r="C275" s="15"/>
      <c r="D275" s="15"/>
      <c r="E275" s="15"/>
      <c r="F275" s="15"/>
      <c r="G275" s="15"/>
      <c r="H275" s="15"/>
      <c r="I275" s="15"/>
      <c r="J275" s="15"/>
      <c r="K275" s="82"/>
      <c r="L275" s="15"/>
      <c r="M275" s="15"/>
      <c r="N275" s="15"/>
      <c r="O275" s="15"/>
      <c r="P275" s="15"/>
      <c r="Q275" s="15"/>
      <c r="R275" s="15"/>
      <c r="S275" s="15"/>
    </row>
    <row r="276">
      <c r="A276" s="15"/>
      <c r="B276" s="15"/>
      <c r="C276" s="15"/>
      <c r="D276" s="15"/>
      <c r="E276" s="15"/>
      <c r="F276" s="15"/>
      <c r="G276" s="15"/>
      <c r="H276" s="15"/>
      <c r="I276" s="15"/>
      <c r="J276" s="15"/>
      <c r="K276" s="82"/>
      <c r="L276" s="15"/>
      <c r="M276" s="15"/>
      <c r="N276" s="15"/>
      <c r="O276" s="15"/>
      <c r="P276" s="15"/>
      <c r="Q276" s="15"/>
      <c r="R276" s="15"/>
      <c r="S276" s="15"/>
    </row>
    <row r="277">
      <c r="A277" s="15"/>
      <c r="B277" s="15"/>
      <c r="C277" s="15"/>
      <c r="D277" s="15"/>
      <c r="E277" s="15"/>
      <c r="F277" s="15"/>
      <c r="G277" s="15"/>
      <c r="H277" s="15"/>
      <c r="I277" s="15"/>
      <c r="J277" s="15"/>
      <c r="K277" s="82"/>
      <c r="L277" s="15"/>
      <c r="M277" s="15"/>
      <c r="N277" s="15"/>
      <c r="O277" s="15"/>
      <c r="P277" s="15"/>
      <c r="Q277" s="15"/>
      <c r="R277" s="15"/>
      <c r="S277" s="15"/>
    </row>
    <row r="278">
      <c r="A278" s="15"/>
      <c r="B278" s="15"/>
      <c r="C278" s="15"/>
      <c r="D278" s="15"/>
      <c r="E278" s="15"/>
      <c r="F278" s="15"/>
      <c r="G278" s="15"/>
      <c r="H278" s="15"/>
      <c r="I278" s="15"/>
      <c r="J278" s="15"/>
      <c r="K278" s="82"/>
      <c r="L278" s="15"/>
      <c r="M278" s="15"/>
      <c r="N278" s="15"/>
      <c r="O278" s="15"/>
      <c r="P278" s="15"/>
      <c r="Q278" s="15"/>
      <c r="R278" s="15"/>
      <c r="S278" s="15"/>
    </row>
    <row r="279">
      <c r="A279" s="15"/>
      <c r="B279" s="15"/>
      <c r="C279" s="15"/>
      <c r="D279" s="15"/>
      <c r="E279" s="15"/>
      <c r="F279" s="15"/>
      <c r="G279" s="15"/>
      <c r="H279" s="15"/>
      <c r="I279" s="15"/>
      <c r="J279" s="15"/>
      <c r="K279" s="82"/>
      <c r="L279" s="15"/>
      <c r="M279" s="15"/>
      <c r="N279" s="15"/>
      <c r="O279" s="15"/>
      <c r="P279" s="15"/>
      <c r="Q279" s="15"/>
      <c r="R279" s="15"/>
      <c r="S279" s="15"/>
    </row>
    <row r="280">
      <c r="A280" s="15"/>
      <c r="B280" s="15"/>
      <c r="C280" s="15"/>
      <c r="D280" s="15"/>
      <c r="E280" s="15"/>
      <c r="F280" s="15"/>
      <c r="G280" s="15"/>
      <c r="H280" s="15"/>
      <c r="I280" s="15"/>
      <c r="J280" s="15"/>
      <c r="K280" s="82"/>
      <c r="L280" s="15"/>
      <c r="M280" s="15"/>
      <c r="N280" s="15"/>
      <c r="O280" s="15"/>
      <c r="P280" s="15"/>
      <c r="Q280" s="15"/>
      <c r="R280" s="15"/>
      <c r="S280" s="15"/>
    </row>
    <row r="281">
      <c r="A281" s="15"/>
      <c r="B281" s="15"/>
      <c r="C281" s="15"/>
      <c r="D281" s="15"/>
      <c r="E281" s="15"/>
      <c r="F281" s="15"/>
      <c r="G281" s="15"/>
      <c r="H281" s="15"/>
      <c r="I281" s="15"/>
      <c r="J281" s="15"/>
      <c r="K281" s="82"/>
      <c r="L281" s="15"/>
      <c r="M281" s="15"/>
      <c r="N281" s="15"/>
      <c r="O281" s="15"/>
      <c r="P281" s="15"/>
      <c r="Q281" s="15"/>
      <c r="R281" s="15"/>
      <c r="S281" s="15"/>
    </row>
    <row r="282">
      <c r="A282" s="15"/>
      <c r="B282" s="15"/>
      <c r="C282" s="15"/>
      <c r="D282" s="15"/>
      <c r="E282" s="15"/>
      <c r="F282" s="15"/>
      <c r="G282" s="15"/>
      <c r="H282" s="15"/>
      <c r="I282" s="15"/>
      <c r="J282" s="15"/>
      <c r="K282" s="82"/>
      <c r="L282" s="15"/>
      <c r="M282" s="15"/>
      <c r="N282" s="15"/>
      <c r="O282" s="15"/>
      <c r="P282" s="15"/>
      <c r="Q282" s="15"/>
      <c r="R282" s="15"/>
      <c r="S282" s="15"/>
    </row>
    <row r="283">
      <c r="A283" s="15"/>
      <c r="B283" s="15"/>
      <c r="C283" s="15"/>
      <c r="D283" s="15"/>
      <c r="E283" s="15"/>
      <c r="F283" s="15"/>
      <c r="G283" s="15"/>
      <c r="H283" s="15"/>
      <c r="I283" s="15"/>
      <c r="J283" s="15"/>
      <c r="K283" s="82"/>
      <c r="L283" s="15"/>
      <c r="M283" s="15"/>
      <c r="N283" s="15"/>
      <c r="O283" s="15"/>
      <c r="P283" s="15"/>
      <c r="Q283" s="15"/>
      <c r="R283" s="15"/>
      <c r="S283" s="15"/>
    </row>
    <row r="284">
      <c r="A284" s="15"/>
      <c r="B284" s="15"/>
      <c r="C284" s="15"/>
      <c r="D284" s="15"/>
      <c r="E284" s="15"/>
      <c r="F284" s="15"/>
      <c r="G284" s="15"/>
      <c r="H284" s="15"/>
      <c r="I284" s="15"/>
      <c r="J284" s="15"/>
      <c r="K284" s="82"/>
      <c r="L284" s="15"/>
      <c r="M284" s="15"/>
      <c r="N284" s="15"/>
      <c r="O284" s="15"/>
      <c r="P284" s="15"/>
      <c r="Q284" s="15"/>
      <c r="R284" s="15"/>
      <c r="S284" s="15"/>
    </row>
    <row r="285">
      <c r="A285" s="15"/>
      <c r="B285" s="15"/>
      <c r="C285" s="15"/>
      <c r="D285" s="15"/>
      <c r="E285" s="15"/>
      <c r="F285" s="15"/>
      <c r="G285" s="15"/>
      <c r="H285" s="15"/>
      <c r="I285" s="15"/>
      <c r="J285" s="15"/>
      <c r="K285" s="82"/>
      <c r="L285" s="15"/>
      <c r="M285" s="15"/>
      <c r="N285" s="15"/>
      <c r="O285" s="15"/>
      <c r="P285" s="15"/>
      <c r="Q285" s="15"/>
      <c r="R285" s="15"/>
      <c r="S285" s="15"/>
    </row>
    <row r="286">
      <c r="A286" s="15"/>
      <c r="B286" s="15"/>
      <c r="C286" s="15"/>
      <c r="D286" s="15"/>
      <c r="E286" s="15"/>
      <c r="F286" s="15"/>
      <c r="G286" s="15"/>
      <c r="H286" s="15"/>
      <c r="I286" s="15"/>
      <c r="J286" s="15"/>
      <c r="K286" s="82"/>
      <c r="L286" s="15"/>
      <c r="M286" s="15"/>
      <c r="N286" s="15"/>
      <c r="O286" s="15"/>
      <c r="P286" s="15"/>
      <c r="Q286" s="15"/>
      <c r="R286" s="15"/>
      <c r="S286" s="15"/>
    </row>
    <row r="287">
      <c r="A287" s="15"/>
      <c r="B287" s="15"/>
      <c r="C287" s="15"/>
      <c r="D287" s="15"/>
      <c r="E287" s="15"/>
      <c r="F287" s="15"/>
      <c r="G287" s="15"/>
      <c r="H287" s="15"/>
      <c r="I287" s="15"/>
      <c r="J287" s="15"/>
      <c r="K287" s="82"/>
      <c r="L287" s="15"/>
      <c r="M287" s="15"/>
      <c r="N287" s="15"/>
      <c r="O287" s="15"/>
      <c r="P287" s="15"/>
      <c r="Q287" s="15"/>
      <c r="R287" s="15"/>
      <c r="S287" s="15"/>
    </row>
    <row r="288">
      <c r="A288" s="15"/>
      <c r="B288" s="15"/>
      <c r="C288" s="15"/>
      <c r="D288" s="15"/>
      <c r="E288" s="15"/>
      <c r="F288" s="15"/>
      <c r="G288" s="15"/>
      <c r="H288" s="15"/>
      <c r="I288" s="15"/>
      <c r="J288" s="15"/>
      <c r="K288" s="82"/>
      <c r="L288" s="15"/>
      <c r="M288" s="15"/>
      <c r="N288" s="15"/>
      <c r="O288" s="15"/>
      <c r="P288" s="15"/>
      <c r="Q288" s="15"/>
      <c r="R288" s="15"/>
      <c r="S288" s="15"/>
    </row>
    <row r="289">
      <c r="A289" s="15"/>
      <c r="B289" s="15"/>
      <c r="C289" s="15"/>
      <c r="D289" s="15"/>
      <c r="E289" s="15"/>
      <c r="F289" s="15"/>
      <c r="G289" s="15"/>
      <c r="H289" s="15"/>
      <c r="I289" s="15"/>
      <c r="J289" s="15"/>
      <c r="K289" s="82"/>
      <c r="L289" s="15"/>
      <c r="M289" s="15"/>
      <c r="N289" s="15"/>
      <c r="O289" s="15"/>
      <c r="P289" s="15"/>
      <c r="Q289" s="15"/>
      <c r="R289" s="15"/>
      <c r="S289" s="15"/>
    </row>
    <row r="290">
      <c r="A290" s="15"/>
      <c r="B290" s="15"/>
      <c r="C290" s="15"/>
      <c r="D290" s="15"/>
      <c r="E290" s="15"/>
      <c r="F290" s="15"/>
      <c r="G290" s="15"/>
      <c r="H290" s="15"/>
      <c r="I290" s="15"/>
      <c r="J290" s="15"/>
      <c r="K290" s="82"/>
      <c r="L290" s="15"/>
      <c r="M290" s="15"/>
      <c r="N290" s="15"/>
      <c r="O290" s="15"/>
      <c r="P290" s="15"/>
      <c r="Q290" s="15"/>
      <c r="R290" s="15"/>
      <c r="S290" s="15"/>
    </row>
    <row r="291">
      <c r="A291" s="15"/>
      <c r="B291" s="15"/>
      <c r="C291" s="15"/>
      <c r="D291" s="15"/>
      <c r="E291" s="15"/>
      <c r="F291" s="15"/>
      <c r="G291" s="15"/>
      <c r="H291" s="15"/>
      <c r="I291" s="15"/>
      <c r="J291" s="15"/>
      <c r="K291" s="82"/>
      <c r="L291" s="15"/>
      <c r="M291" s="15"/>
      <c r="N291" s="15"/>
      <c r="O291" s="15"/>
      <c r="P291" s="15"/>
      <c r="Q291" s="15"/>
      <c r="R291" s="15"/>
      <c r="S291" s="15"/>
    </row>
    <row r="292">
      <c r="A292" s="15"/>
      <c r="B292" s="15"/>
      <c r="C292" s="15"/>
      <c r="D292" s="15"/>
      <c r="E292" s="15"/>
      <c r="F292" s="15"/>
      <c r="G292" s="15"/>
      <c r="H292" s="15"/>
      <c r="I292" s="15"/>
      <c r="J292" s="15"/>
      <c r="K292" s="82"/>
      <c r="L292" s="15"/>
      <c r="M292" s="15"/>
      <c r="N292" s="15"/>
      <c r="O292" s="15"/>
      <c r="P292" s="15"/>
      <c r="Q292" s="15"/>
      <c r="R292" s="15"/>
      <c r="S292" s="15"/>
    </row>
    <row r="293">
      <c r="A293" s="15"/>
      <c r="B293" s="15"/>
      <c r="C293" s="15"/>
      <c r="D293" s="15"/>
      <c r="E293" s="15"/>
      <c r="F293" s="15"/>
      <c r="G293" s="15"/>
      <c r="H293" s="15"/>
      <c r="I293" s="15"/>
      <c r="J293" s="15"/>
      <c r="K293" s="82"/>
      <c r="L293" s="15"/>
      <c r="M293" s="15"/>
      <c r="N293" s="15"/>
      <c r="O293" s="15"/>
      <c r="P293" s="15"/>
      <c r="Q293" s="15"/>
      <c r="R293" s="15"/>
      <c r="S293" s="15"/>
    </row>
    <row r="294">
      <c r="A294" s="15"/>
      <c r="B294" s="15"/>
      <c r="C294" s="15"/>
      <c r="D294" s="15"/>
      <c r="E294" s="15"/>
      <c r="F294" s="15"/>
      <c r="G294" s="15"/>
      <c r="H294" s="15"/>
      <c r="I294" s="15"/>
      <c r="J294" s="15"/>
      <c r="K294" s="82"/>
      <c r="L294" s="15"/>
      <c r="M294" s="15"/>
      <c r="N294" s="15"/>
      <c r="O294" s="15"/>
      <c r="P294" s="15"/>
      <c r="Q294" s="15"/>
      <c r="R294" s="15"/>
      <c r="S294" s="15"/>
    </row>
    <row r="295">
      <c r="A295" s="15"/>
      <c r="B295" s="15"/>
      <c r="C295" s="15"/>
      <c r="D295" s="15"/>
      <c r="E295" s="15"/>
      <c r="F295" s="15"/>
      <c r="G295" s="15"/>
      <c r="H295" s="15"/>
      <c r="I295" s="15"/>
      <c r="J295" s="15"/>
      <c r="K295" s="82"/>
      <c r="L295" s="15"/>
      <c r="M295" s="15"/>
      <c r="N295" s="15"/>
      <c r="O295" s="15"/>
      <c r="P295" s="15"/>
      <c r="Q295" s="15"/>
      <c r="R295" s="15"/>
      <c r="S295" s="15"/>
    </row>
    <row r="296">
      <c r="A296" s="15"/>
      <c r="B296" s="15"/>
      <c r="C296" s="15"/>
      <c r="D296" s="15"/>
      <c r="E296" s="15"/>
      <c r="F296" s="15"/>
      <c r="G296" s="15"/>
      <c r="H296" s="15"/>
      <c r="I296" s="15"/>
      <c r="J296" s="15"/>
      <c r="K296" s="82"/>
      <c r="L296" s="15"/>
      <c r="M296" s="15"/>
      <c r="N296" s="15"/>
      <c r="O296" s="15"/>
      <c r="P296" s="15"/>
      <c r="Q296" s="15"/>
      <c r="R296" s="15"/>
      <c r="S296" s="15"/>
    </row>
    <row r="297">
      <c r="A297" s="15"/>
      <c r="B297" s="15"/>
      <c r="C297" s="15"/>
      <c r="D297" s="15"/>
      <c r="E297" s="15"/>
      <c r="F297" s="15"/>
      <c r="G297" s="15"/>
      <c r="H297" s="15"/>
      <c r="I297" s="15"/>
      <c r="J297" s="15"/>
      <c r="K297" s="82"/>
      <c r="L297" s="15"/>
      <c r="M297" s="15"/>
      <c r="N297" s="15"/>
      <c r="O297" s="15"/>
      <c r="P297" s="15"/>
      <c r="Q297" s="15"/>
      <c r="R297" s="15"/>
      <c r="S297" s="15"/>
    </row>
    <row r="298">
      <c r="A298" s="15"/>
      <c r="B298" s="15"/>
      <c r="C298" s="15"/>
      <c r="D298" s="15"/>
      <c r="E298" s="15"/>
      <c r="F298" s="15"/>
      <c r="G298" s="15"/>
      <c r="H298" s="15"/>
      <c r="I298" s="15"/>
      <c r="J298" s="15"/>
      <c r="K298" s="82"/>
      <c r="L298" s="15"/>
      <c r="M298" s="15"/>
      <c r="N298" s="15"/>
      <c r="O298" s="15"/>
      <c r="P298" s="15"/>
      <c r="Q298" s="15"/>
      <c r="R298" s="15"/>
      <c r="S298" s="15"/>
    </row>
    <row r="299">
      <c r="A299" s="15"/>
      <c r="B299" s="15"/>
      <c r="C299" s="15"/>
      <c r="D299" s="15"/>
      <c r="E299" s="15"/>
      <c r="F299" s="15"/>
      <c r="G299" s="15"/>
      <c r="H299" s="15"/>
      <c r="I299" s="15"/>
      <c r="J299" s="15"/>
      <c r="K299" s="82"/>
      <c r="L299" s="15"/>
      <c r="M299" s="15"/>
      <c r="N299" s="15"/>
      <c r="O299" s="15"/>
      <c r="P299" s="15"/>
      <c r="Q299" s="15"/>
      <c r="R299" s="15"/>
      <c r="S299" s="15"/>
    </row>
    <row r="300">
      <c r="A300" s="15"/>
      <c r="B300" s="15"/>
      <c r="C300" s="15"/>
      <c r="D300" s="15"/>
      <c r="E300" s="15"/>
      <c r="F300" s="15"/>
      <c r="G300" s="15"/>
      <c r="H300" s="15"/>
      <c r="I300" s="15"/>
      <c r="J300" s="15"/>
      <c r="K300" s="82"/>
      <c r="L300" s="15"/>
      <c r="M300" s="15"/>
      <c r="N300" s="15"/>
      <c r="O300" s="15"/>
      <c r="P300" s="15"/>
      <c r="Q300" s="15"/>
      <c r="R300" s="15"/>
      <c r="S300" s="15"/>
    </row>
    <row r="301">
      <c r="A301" s="15"/>
      <c r="B301" s="15"/>
      <c r="C301" s="15"/>
      <c r="D301" s="15"/>
      <c r="E301" s="15"/>
      <c r="F301" s="15"/>
      <c r="G301" s="15"/>
      <c r="H301" s="15"/>
      <c r="I301" s="15"/>
      <c r="J301" s="15"/>
      <c r="K301" s="82"/>
      <c r="L301" s="15"/>
      <c r="M301" s="15"/>
      <c r="N301" s="15"/>
      <c r="O301" s="15"/>
      <c r="P301" s="15"/>
      <c r="Q301" s="15"/>
      <c r="R301" s="15"/>
      <c r="S301" s="15"/>
    </row>
    <row r="302">
      <c r="A302" s="15"/>
      <c r="B302" s="15"/>
      <c r="C302" s="15"/>
      <c r="D302" s="15"/>
      <c r="E302" s="15"/>
      <c r="F302" s="15"/>
      <c r="G302" s="15"/>
      <c r="H302" s="15"/>
      <c r="I302" s="15"/>
      <c r="J302" s="15"/>
      <c r="K302" s="82"/>
      <c r="L302" s="15"/>
      <c r="M302" s="15"/>
      <c r="N302" s="15"/>
      <c r="O302" s="15"/>
      <c r="P302" s="15"/>
      <c r="Q302" s="15"/>
      <c r="R302" s="15"/>
      <c r="S302" s="15"/>
    </row>
    <row r="303">
      <c r="A303" s="15"/>
      <c r="B303" s="15"/>
      <c r="C303" s="15"/>
      <c r="D303" s="15"/>
      <c r="E303" s="15"/>
      <c r="F303" s="15"/>
      <c r="G303" s="15"/>
      <c r="H303" s="15"/>
      <c r="I303" s="15"/>
      <c r="J303" s="15"/>
      <c r="K303" s="82"/>
      <c r="L303" s="15"/>
      <c r="M303" s="15"/>
      <c r="N303" s="15"/>
      <c r="O303" s="15"/>
      <c r="P303" s="15"/>
      <c r="Q303" s="15"/>
      <c r="R303" s="15"/>
      <c r="S303" s="15"/>
    </row>
    <row r="304">
      <c r="A304" s="15"/>
      <c r="B304" s="15"/>
      <c r="C304" s="15"/>
      <c r="D304" s="15"/>
      <c r="E304" s="15"/>
      <c r="F304" s="15"/>
      <c r="G304" s="15"/>
      <c r="H304" s="15"/>
      <c r="I304" s="15"/>
      <c r="J304" s="15"/>
      <c r="K304" s="82"/>
      <c r="L304" s="15"/>
      <c r="M304" s="15"/>
      <c r="N304" s="15"/>
      <c r="O304" s="15"/>
      <c r="P304" s="15"/>
      <c r="Q304" s="15"/>
      <c r="R304" s="15"/>
      <c r="S304" s="15"/>
    </row>
    <row r="305">
      <c r="A305" s="15"/>
      <c r="B305" s="15"/>
      <c r="C305" s="15"/>
      <c r="D305" s="15"/>
      <c r="E305" s="15"/>
      <c r="F305" s="15"/>
      <c r="G305" s="15"/>
      <c r="H305" s="15"/>
      <c r="I305" s="15"/>
      <c r="J305" s="15"/>
      <c r="K305" s="82"/>
      <c r="L305" s="15"/>
      <c r="M305" s="15"/>
      <c r="N305" s="15"/>
      <c r="O305" s="15"/>
      <c r="P305" s="15"/>
      <c r="Q305" s="15"/>
      <c r="R305" s="15"/>
      <c r="S305" s="15"/>
    </row>
    <row r="306">
      <c r="A306" s="15"/>
      <c r="B306" s="15"/>
      <c r="C306" s="15"/>
      <c r="D306" s="15"/>
      <c r="E306" s="15"/>
      <c r="F306" s="15"/>
      <c r="G306" s="15"/>
      <c r="H306" s="15"/>
      <c r="I306" s="15"/>
      <c r="J306" s="15"/>
      <c r="K306" s="82"/>
      <c r="L306" s="15"/>
      <c r="M306" s="15"/>
      <c r="N306" s="15"/>
      <c r="O306" s="15"/>
      <c r="P306" s="15"/>
      <c r="Q306" s="15"/>
      <c r="R306" s="15"/>
      <c r="S306" s="15"/>
    </row>
    <row r="307">
      <c r="A307" s="15"/>
      <c r="B307" s="15"/>
      <c r="C307" s="15"/>
      <c r="D307" s="15"/>
      <c r="E307" s="15"/>
      <c r="F307" s="15"/>
      <c r="G307" s="15"/>
      <c r="H307" s="15"/>
      <c r="I307" s="15"/>
      <c r="J307" s="15"/>
      <c r="K307" s="82"/>
      <c r="L307" s="15"/>
      <c r="M307" s="15"/>
      <c r="N307" s="15"/>
      <c r="O307" s="15"/>
      <c r="P307" s="15"/>
      <c r="Q307" s="15"/>
      <c r="R307" s="15"/>
      <c r="S307" s="15"/>
    </row>
    <row r="308">
      <c r="A308" s="15"/>
      <c r="B308" s="15"/>
      <c r="C308" s="15"/>
      <c r="D308" s="15"/>
      <c r="E308" s="15"/>
      <c r="F308" s="15"/>
      <c r="G308" s="15"/>
      <c r="H308" s="15"/>
      <c r="I308" s="15"/>
      <c r="J308" s="15"/>
      <c r="K308" s="82"/>
      <c r="L308" s="15"/>
      <c r="M308" s="15"/>
      <c r="N308" s="15"/>
      <c r="O308" s="15"/>
      <c r="P308" s="15"/>
      <c r="Q308" s="15"/>
      <c r="R308" s="15"/>
      <c r="S308" s="15"/>
    </row>
    <row r="309">
      <c r="A309" s="15"/>
      <c r="B309" s="15"/>
      <c r="C309" s="15"/>
      <c r="D309" s="15"/>
      <c r="E309" s="15"/>
      <c r="F309" s="15"/>
      <c r="G309" s="15"/>
      <c r="H309" s="15"/>
      <c r="I309" s="15"/>
      <c r="J309" s="15"/>
      <c r="K309" s="82"/>
      <c r="L309" s="15"/>
      <c r="M309" s="15"/>
      <c r="N309" s="15"/>
      <c r="O309" s="15"/>
      <c r="P309" s="15"/>
      <c r="Q309" s="15"/>
      <c r="R309" s="15"/>
      <c r="S309" s="15"/>
    </row>
    <row r="310">
      <c r="A310" s="15"/>
      <c r="B310" s="15"/>
      <c r="C310" s="15"/>
      <c r="D310" s="15"/>
      <c r="E310" s="15"/>
      <c r="F310" s="15"/>
      <c r="G310" s="15"/>
      <c r="H310" s="15"/>
      <c r="I310" s="15"/>
      <c r="J310" s="15"/>
      <c r="K310" s="82"/>
      <c r="L310" s="15"/>
      <c r="M310" s="15"/>
      <c r="N310" s="15"/>
      <c r="O310" s="15"/>
      <c r="P310" s="15"/>
      <c r="Q310" s="15"/>
      <c r="R310" s="15"/>
      <c r="S310" s="15"/>
    </row>
    <row r="311">
      <c r="A311" s="15"/>
      <c r="B311" s="15"/>
      <c r="C311" s="15"/>
      <c r="D311" s="15"/>
      <c r="E311" s="15"/>
      <c r="F311" s="15"/>
      <c r="G311" s="15"/>
      <c r="H311" s="15"/>
      <c r="I311" s="15"/>
      <c r="J311" s="15"/>
      <c r="K311" s="82"/>
      <c r="L311" s="15"/>
      <c r="M311" s="15"/>
      <c r="N311" s="15"/>
      <c r="O311" s="15"/>
      <c r="P311" s="15"/>
      <c r="Q311" s="15"/>
      <c r="R311" s="15"/>
      <c r="S311" s="15"/>
    </row>
    <row r="312">
      <c r="A312" s="15"/>
      <c r="B312" s="15"/>
      <c r="C312" s="15"/>
      <c r="D312" s="15"/>
      <c r="E312" s="15"/>
      <c r="F312" s="15"/>
      <c r="G312" s="15"/>
      <c r="H312" s="15"/>
      <c r="I312" s="15"/>
      <c r="J312" s="15"/>
      <c r="K312" s="82"/>
      <c r="L312" s="15"/>
      <c r="M312" s="15"/>
      <c r="N312" s="15"/>
      <c r="O312" s="15"/>
      <c r="P312" s="15"/>
      <c r="Q312" s="15"/>
      <c r="R312" s="15"/>
      <c r="S312" s="15"/>
    </row>
    <row r="313">
      <c r="A313" s="15"/>
      <c r="B313" s="15"/>
      <c r="C313" s="15"/>
      <c r="D313" s="15"/>
      <c r="E313" s="15"/>
      <c r="F313" s="15"/>
      <c r="G313" s="15"/>
      <c r="H313" s="15"/>
      <c r="I313" s="15"/>
      <c r="J313" s="15"/>
      <c r="K313" s="82"/>
      <c r="L313" s="15"/>
      <c r="M313" s="15"/>
      <c r="N313" s="15"/>
      <c r="O313" s="15"/>
      <c r="P313" s="15"/>
      <c r="Q313" s="15"/>
      <c r="R313" s="15"/>
      <c r="S313" s="15"/>
    </row>
    <row r="314">
      <c r="A314" s="15"/>
      <c r="B314" s="15"/>
      <c r="C314" s="15"/>
      <c r="D314" s="15"/>
      <c r="E314" s="15"/>
      <c r="F314" s="15"/>
      <c r="G314" s="15"/>
      <c r="H314" s="15"/>
      <c r="I314" s="15"/>
      <c r="J314" s="15"/>
      <c r="K314" s="82"/>
      <c r="L314" s="15"/>
      <c r="M314" s="15"/>
      <c r="N314" s="15"/>
      <c r="O314" s="15"/>
      <c r="P314" s="15"/>
      <c r="Q314" s="15"/>
      <c r="R314" s="15"/>
      <c r="S314" s="15"/>
    </row>
    <row r="315">
      <c r="A315" s="15"/>
      <c r="B315" s="15"/>
      <c r="C315" s="15"/>
      <c r="D315" s="15"/>
      <c r="E315" s="15"/>
      <c r="F315" s="15"/>
      <c r="G315" s="15"/>
      <c r="H315" s="15"/>
      <c r="I315" s="15"/>
      <c r="J315" s="15"/>
      <c r="K315" s="82"/>
      <c r="L315" s="15"/>
      <c r="M315" s="15"/>
      <c r="N315" s="15"/>
      <c r="O315" s="15"/>
      <c r="P315" s="15"/>
      <c r="Q315" s="15"/>
      <c r="R315" s="15"/>
      <c r="S315" s="15"/>
    </row>
    <row r="316">
      <c r="A316" s="15"/>
      <c r="B316" s="15"/>
      <c r="C316" s="15"/>
      <c r="D316" s="15"/>
      <c r="E316" s="15"/>
      <c r="F316" s="15"/>
      <c r="G316" s="15"/>
      <c r="H316" s="15"/>
      <c r="I316" s="15"/>
      <c r="J316" s="15"/>
      <c r="K316" s="82"/>
      <c r="L316" s="15"/>
      <c r="M316" s="15"/>
      <c r="N316" s="15"/>
      <c r="O316" s="15"/>
      <c r="P316" s="15"/>
      <c r="Q316" s="15"/>
      <c r="R316" s="15"/>
      <c r="S316" s="15"/>
    </row>
    <row r="317">
      <c r="A317" s="15"/>
      <c r="B317" s="15"/>
      <c r="C317" s="15"/>
      <c r="D317" s="15"/>
      <c r="E317" s="15"/>
      <c r="F317" s="15"/>
      <c r="G317" s="15"/>
      <c r="H317" s="15"/>
      <c r="I317" s="15"/>
      <c r="J317" s="15"/>
      <c r="K317" s="82"/>
      <c r="L317" s="15"/>
      <c r="M317" s="15"/>
      <c r="N317" s="15"/>
      <c r="O317" s="15"/>
      <c r="P317" s="15"/>
      <c r="Q317" s="15"/>
      <c r="R317" s="15"/>
      <c r="S317" s="15"/>
    </row>
    <row r="318">
      <c r="A318" s="15"/>
      <c r="B318" s="15"/>
      <c r="C318" s="15"/>
      <c r="D318" s="15"/>
      <c r="E318" s="15"/>
      <c r="F318" s="15"/>
      <c r="G318" s="15"/>
      <c r="H318" s="15"/>
      <c r="I318" s="15"/>
      <c r="J318" s="15"/>
      <c r="K318" s="82"/>
      <c r="L318" s="15"/>
      <c r="M318" s="15"/>
      <c r="N318" s="15"/>
      <c r="O318" s="15"/>
      <c r="P318" s="15"/>
      <c r="Q318" s="15"/>
      <c r="R318" s="15"/>
      <c r="S318" s="15"/>
    </row>
    <row r="319">
      <c r="A319" s="15"/>
      <c r="B319" s="15"/>
      <c r="C319" s="15"/>
      <c r="D319" s="15"/>
      <c r="E319" s="15"/>
      <c r="F319" s="15"/>
      <c r="G319" s="15"/>
      <c r="H319" s="15"/>
      <c r="I319" s="15"/>
      <c r="J319" s="15"/>
      <c r="K319" s="82"/>
      <c r="L319" s="15"/>
      <c r="M319" s="15"/>
      <c r="N319" s="15"/>
      <c r="O319" s="15"/>
      <c r="P319" s="15"/>
      <c r="Q319" s="15"/>
      <c r="R319" s="15"/>
      <c r="S319" s="15"/>
    </row>
    <row r="320">
      <c r="A320" s="15"/>
      <c r="B320" s="15"/>
      <c r="C320" s="15"/>
      <c r="D320" s="15"/>
      <c r="E320" s="15"/>
      <c r="F320" s="15"/>
      <c r="G320" s="15"/>
      <c r="H320" s="15"/>
      <c r="I320" s="15"/>
      <c r="J320" s="15"/>
      <c r="K320" s="82"/>
      <c r="L320" s="15"/>
      <c r="M320" s="15"/>
      <c r="N320" s="15"/>
      <c r="O320" s="15"/>
      <c r="P320" s="15"/>
      <c r="Q320" s="15"/>
      <c r="R320" s="15"/>
      <c r="S320" s="15"/>
    </row>
    <row r="321">
      <c r="A321" s="15"/>
      <c r="B321" s="15"/>
      <c r="C321" s="15"/>
      <c r="D321" s="15"/>
      <c r="E321" s="15"/>
      <c r="F321" s="15"/>
      <c r="G321" s="15"/>
      <c r="H321" s="15"/>
      <c r="I321" s="15"/>
      <c r="J321" s="15"/>
      <c r="K321" s="82"/>
      <c r="L321" s="15"/>
      <c r="M321" s="15"/>
      <c r="N321" s="15"/>
      <c r="O321" s="15"/>
      <c r="P321" s="15"/>
      <c r="Q321" s="15"/>
      <c r="R321" s="15"/>
      <c r="S321" s="15"/>
    </row>
    <row r="322">
      <c r="A322" s="15"/>
      <c r="B322" s="15"/>
      <c r="C322" s="15"/>
      <c r="D322" s="15"/>
      <c r="E322" s="15"/>
      <c r="F322" s="15"/>
      <c r="G322" s="15"/>
      <c r="H322" s="15"/>
      <c r="I322" s="15"/>
      <c r="J322" s="15"/>
      <c r="K322" s="82"/>
      <c r="L322" s="15"/>
      <c r="M322" s="15"/>
      <c r="N322" s="15"/>
      <c r="O322" s="15"/>
      <c r="P322" s="15"/>
      <c r="Q322" s="15"/>
      <c r="R322" s="15"/>
      <c r="S322" s="15"/>
    </row>
    <row r="323">
      <c r="A323" s="15"/>
      <c r="B323" s="15"/>
      <c r="C323" s="15"/>
      <c r="D323" s="15"/>
      <c r="E323" s="15"/>
      <c r="F323" s="15"/>
      <c r="G323" s="15"/>
      <c r="H323" s="15"/>
      <c r="I323" s="15"/>
      <c r="J323" s="15"/>
      <c r="K323" s="82"/>
      <c r="L323" s="15"/>
      <c r="M323" s="15"/>
      <c r="N323" s="15"/>
      <c r="O323" s="15"/>
      <c r="P323" s="15"/>
      <c r="Q323" s="15"/>
      <c r="R323" s="15"/>
      <c r="S323" s="15"/>
    </row>
    <row r="324">
      <c r="A324" s="15"/>
      <c r="B324" s="15"/>
      <c r="C324" s="15"/>
      <c r="D324" s="15"/>
      <c r="E324" s="15"/>
      <c r="F324" s="15"/>
      <c r="G324" s="15"/>
      <c r="H324" s="15"/>
      <c r="I324" s="15"/>
      <c r="J324" s="15"/>
      <c r="K324" s="82"/>
      <c r="L324" s="15"/>
      <c r="M324" s="15"/>
      <c r="N324" s="15"/>
      <c r="O324" s="15"/>
      <c r="P324" s="15"/>
      <c r="Q324" s="15"/>
      <c r="R324" s="15"/>
      <c r="S324" s="15"/>
    </row>
    <row r="325">
      <c r="A325" s="15"/>
      <c r="B325" s="15"/>
      <c r="C325" s="15"/>
      <c r="D325" s="15"/>
      <c r="E325" s="15"/>
      <c r="F325" s="15"/>
      <c r="G325" s="15"/>
      <c r="H325" s="15"/>
      <c r="I325" s="15"/>
      <c r="J325" s="15"/>
      <c r="K325" s="82"/>
      <c r="L325" s="15"/>
      <c r="M325" s="15"/>
      <c r="N325" s="15"/>
      <c r="O325" s="15"/>
      <c r="P325" s="15"/>
      <c r="Q325" s="15"/>
      <c r="R325" s="15"/>
      <c r="S325" s="15"/>
    </row>
    <row r="326">
      <c r="A326" s="15"/>
      <c r="B326" s="15"/>
      <c r="C326" s="15"/>
      <c r="D326" s="15"/>
      <c r="E326" s="15"/>
      <c r="F326" s="15"/>
      <c r="G326" s="15"/>
      <c r="H326" s="15"/>
      <c r="I326" s="15"/>
      <c r="J326" s="15"/>
      <c r="K326" s="82"/>
      <c r="L326" s="15"/>
      <c r="M326" s="15"/>
      <c r="N326" s="15"/>
      <c r="O326" s="15"/>
      <c r="P326" s="15"/>
      <c r="Q326" s="15"/>
      <c r="R326" s="15"/>
      <c r="S326" s="15"/>
    </row>
    <row r="327">
      <c r="A327" s="15"/>
      <c r="B327" s="15"/>
      <c r="C327" s="15"/>
      <c r="D327" s="15"/>
      <c r="E327" s="15"/>
      <c r="F327" s="15"/>
      <c r="G327" s="15"/>
      <c r="H327" s="15"/>
      <c r="I327" s="15"/>
      <c r="J327" s="15"/>
      <c r="K327" s="82"/>
      <c r="L327" s="15"/>
      <c r="M327" s="15"/>
      <c r="N327" s="15"/>
      <c r="O327" s="15"/>
      <c r="P327" s="15"/>
      <c r="Q327" s="15"/>
      <c r="R327" s="15"/>
      <c r="S327" s="15"/>
    </row>
    <row r="328">
      <c r="A328" s="15"/>
      <c r="B328" s="15"/>
      <c r="C328" s="15"/>
      <c r="D328" s="15"/>
      <c r="E328" s="15"/>
      <c r="F328" s="15"/>
      <c r="G328" s="15"/>
      <c r="H328" s="15"/>
      <c r="I328" s="15"/>
      <c r="J328" s="15"/>
      <c r="K328" s="82"/>
      <c r="L328" s="15"/>
      <c r="M328" s="15"/>
      <c r="N328" s="15"/>
      <c r="O328" s="15"/>
      <c r="P328" s="15"/>
      <c r="Q328" s="15"/>
      <c r="R328" s="15"/>
      <c r="S328" s="15"/>
    </row>
    <row r="329">
      <c r="A329" s="15"/>
      <c r="B329" s="15"/>
      <c r="C329" s="15"/>
      <c r="D329" s="15"/>
      <c r="E329" s="15"/>
      <c r="F329" s="15"/>
      <c r="G329" s="15"/>
      <c r="H329" s="15"/>
      <c r="I329" s="15"/>
      <c r="J329" s="15"/>
      <c r="K329" s="82"/>
      <c r="L329" s="15"/>
      <c r="M329" s="15"/>
      <c r="N329" s="15"/>
      <c r="O329" s="15"/>
      <c r="P329" s="15"/>
      <c r="Q329" s="15"/>
      <c r="R329" s="15"/>
      <c r="S329" s="15"/>
    </row>
    <row r="330">
      <c r="A330" s="15"/>
      <c r="B330" s="15"/>
      <c r="C330" s="15"/>
      <c r="D330" s="15"/>
      <c r="E330" s="15"/>
      <c r="F330" s="15"/>
      <c r="G330" s="15"/>
      <c r="H330" s="15"/>
      <c r="I330" s="15"/>
      <c r="J330" s="15"/>
      <c r="K330" s="82"/>
      <c r="L330" s="15"/>
      <c r="M330" s="15"/>
      <c r="N330" s="15"/>
      <c r="O330" s="15"/>
      <c r="P330" s="15"/>
      <c r="Q330" s="15"/>
      <c r="R330" s="15"/>
      <c r="S330" s="15"/>
    </row>
    <row r="331">
      <c r="A331" s="15"/>
      <c r="B331" s="15"/>
      <c r="C331" s="15"/>
      <c r="D331" s="15"/>
      <c r="E331" s="15"/>
      <c r="F331" s="15"/>
      <c r="G331" s="15"/>
      <c r="H331" s="15"/>
      <c r="I331" s="15"/>
      <c r="J331" s="15"/>
      <c r="K331" s="82"/>
      <c r="L331" s="15"/>
      <c r="M331" s="15"/>
      <c r="N331" s="15"/>
      <c r="O331" s="15"/>
      <c r="P331" s="15"/>
      <c r="Q331" s="15"/>
      <c r="R331" s="15"/>
      <c r="S331" s="15"/>
    </row>
    <row r="332">
      <c r="A332" s="15"/>
      <c r="B332" s="15"/>
      <c r="C332" s="15"/>
      <c r="D332" s="15"/>
      <c r="E332" s="15"/>
      <c r="F332" s="15"/>
      <c r="G332" s="15"/>
      <c r="H332" s="15"/>
      <c r="I332" s="15"/>
      <c r="J332" s="15"/>
      <c r="K332" s="82"/>
      <c r="L332" s="15"/>
      <c r="M332" s="15"/>
      <c r="N332" s="15"/>
      <c r="O332" s="15"/>
      <c r="P332" s="15"/>
      <c r="Q332" s="15"/>
      <c r="R332" s="15"/>
      <c r="S332" s="15"/>
    </row>
    <row r="333">
      <c r="A333" s="15"/>
      <c r="B333" s="15"/>
      <c r="C333" s="15"/>
      <c r="D333" s="15"/>
      <c r="E333" s="15"/>
      <c r="F333" s="15"/>
      <c r="G333" s="15"/>
      <c r="H333" s="15"/>
      <c r="I333" s="15"/>
      <c r="J333" s="15"/>
      <c r="K333" s="82"/>
      <c r="L333" s="15"/>
      <c r="M333" s="15"/>
      <c r="N333" s="15"/>
      <c r="O333" s="15"/>
      <c r="P333" s="15"/>
      <c r="Q333" s="15"/>
      <c r="R333" s="15"/>
      <c r="S333" s="15"/>
    </row>
    <row r="334">
      <c r="A334" s="15"/>
      <c r="B334" s="15"/>
      <c r="C334" s="15"/>
      <c r="D334" s="15"/>
      <c r="E334" s="15"/>
      <c r="F334" s="15"/>
      <c r="G334" s="15"/>
      <c r="H334" s="15"/>
      <c r="I334" s="15"/>
      <c r="J334" s="15"/>
      <c r="K334" s="82"/>
      <c r="L334" s="15"/>
      <c r="M334" s="15"/>
      <c r="N334" s="15"/>
      <c r="O334" s="15"/>
      <c r="P334" s="15"/>
      <c r="Q334" s="15"/>
      <c r="R334" s="15"/>
      <c r="S334" s="15"/>
    </row>
    <row r="335">
      <c r="A335" s="15"/>
      <c r="B335" s="15"/>
      <c r="C335" s="15"/>
      <c r="D335" s="15"/>
      <c r="E335" s="15"/>
      <c r="F335" s="15"/>
      <c r="G335" s="15"/>
      <c r="H335" s="15"/>
      <c r="I335" s="15"/>
      <c r="J335" s="15"/>
      <c r="K335" s="82"/>
      <c r="L335" s="15"/>
      <c r="M335" s="15"/>
      <c r="N335" s="15"/>
      <c r="O335" s="15"/>
      <c r="P335" s="15"/>
      <c r="Q335" s="15"/>
      <c r="R335" s="15"/>
      <c r="S335" s="15"/>
    </row>
    <row r="336">
      <c r="A336" s="15"/>
      <c r="B336" s="15"/>
      <c r="C336" s="15"/>
      <c r="D336" s="15"/>
      <c r="E336" s="15"/>
      <c r="F336" s="15"/>
      <c r="G336" s="15"/>
      <c r="H336" s="15"/>
      <c r="I336" s="15"/>
      <c r="J336" s="15"/>
      <c r="K336" s="82"/>
      <c r="L336" s="15"/>
      <c r="M336" s="15"/>
      <c r="N336" s="15"/>
      <c r="O336" s="15"/>
      <c r="P336" s="15"/>
      <c r="Q336" s="15"/>
      <c r="R336" s="15"/>
      <c r="S336" s="15"/>
    </row>
    <row r="337">
      <c r="A337" s="15"/>
      <c r="B337" s="15"/>
      <c r="C337" s="15"/>
      <c r="D337" s="15"/>
      <c r="E337" s="15"/>
      <c r="F337" s="15"/>
      <c r="G337" s="15"/>
      <c r="H337" s="15"/>
      <c r="I337" s="15"/>
      <c r="J337" s="15"/>
      <c r="K337" s="82"/>
      <c r="L337" s="15"/>
      <c r="M337" s="15"/>
      <c r="N337" s="15"/>
      <c r="O337" s="15"/>
      <c r="P337" s="15"/>
      <c r="Q337" s="15"/>
      <c r="R337" s="15"/>
      <c r="S337" s="15"/>
    </row>
    <row r="338">
      <c r="A338" s="15"/>
      <c r="B338" s="15"/>
      <c r="C338" s="15"/>
      <c r="D338" s="15"/>
      <c r="E338" s="15"/>
      <c r="F338" s="15"/>
      <c r="G338" s="15"/>
      <c r="H338" s="15"/>
      <c r="I338" s="15"/>
      <c r="J338" s="15"/>
      <c r="K338" s="82"/>
      <c r="L338" s="15"/>
      <c r="M338" s="15"/>
      <c r="N338" s="15"/>
      <c r="O338" s="15"/>
      <c r="P338" s="15"/>
      <c r="Q338" s="15"/>
      <c r="R338" s="15"/>
      <c r="S338" s="15"/>
    </row>
    <row r="339">
      <c r="A339" s="15"/>
      <c r="B339" s="15"/>
      <c r="C339" s="15"/>
      <c r="D339" s="15"/>
      <c r="E339" s="15"/>
      <c r="F339" s="15"/>
      <c r="G339" s="15"/>
      <c r="H339" s="15"/>
      <c r="I339" s="15"/>
      <c r="J339" s="15"/>
      <c r="K339" s="82"/>
      <c r="L339" s="15"/>
      <c r="M339" s="15"/>
      <c r="N339" s="15"/>
      <c r="O339" s="15"/>
      <c r="P339" s="15"/>
      <c r="Q339" s="15"/>
      <c r="R339" s="15"/>
      <c r="S339" s="15"/>
    </row>
    <row r="340">
      <c r="A340" s="15"/>
      <c r="B340" s="15"/>
      <c r="C340" s="15"/>
      <c r="D340" s="15"/>
      <c r="E340" s="15"/>
      <c r="F340" s="15"/>
      <c r="G340" s="15"/>
      <c r="H340" s="15"/>
      <c r="I340" s="15"/>
      <c r="J340" s="15"/>
      <c r="K340" s="82"/>
      <c r="L340" s="15"/>
      <c r="M340" s="15"/>
      <c r="N340" s="15"/>
      <c r="O340" s="15"/>
      <c r="P340" s="15"/>
      <c r="Q340" s="15"/>
      <c r="R340" s="15"/>
      <c r="S340" s="15"/>
    </row>
    <row r="341">
      <c r="A341" s="15"/>
      <c r="B341" s="15"/>
      <c r="C341" s="15"/>
      <c r="D341" s="15"/>
      <c r="E341" s="15"/>
      <c r="F341" s="15"/>
      <c r="G341" s="15"/>
      <c r="H341" s="15"/>
      <c r="I341" s="15"/>
      <c r="J341" s="15"/>
      <c r="K341" s="82"/>
      <c r="L341" s="15"/>
      <c r="M341" s="15"/>
      <c r="N341" s="15"/>
      <c r="O341" s="15"/>
      <c r="P341" s="15"/>
      <c r="Q341" s="15"/>
      <c r="R341" s="15"/>
      <c r="S341" s="15"/>
    </row>
    <row r="342">
      <c r="A342" s="15"/>
      <c r="B342" s="15"/>
      <c r="C342" s="15"/>
      <c r="D342" s="15"/>
      <c r="E342" s="15"/>
      <c r="F342" s="15"/>
      <c r="G342" s="15"/>
      <c r="H342" s="15"/>
      <c r="I342" s="15"/>
      <c r="J342" s="15"/>
      <c r="K342" s="82"/>
      <c r="L342" s="15"/>
      <c r="M342" s="15"/>
      <c r="N342" s="15"/>
      <c r="O342" s="15"/>
      <c r="P342" s="15"/>
      <c r="Q342" s="15"/>
      <c r="R342" s="15"/>
      <c r="S342" s="15"/>
    </row>
    <row r="343">
      <c r="A343" s="15"/>
      <c r="B343" s="15"/>
      <c r="C343" s="15"/>
      <c r="D343" s="15"/>
      <c r="E343" s="15"/>
      <c r="F343" s="15"/>
      <c r="G343" s="15"/>
      <c r="H343" s="15"/>
      <c r="I343" s="15"/>
      <c r="J343" s="15"/>
      <c r="K343" s="82"/>
      <c r="L343" s="15"/>
      <c r="M343" s="15"/>
      <c r="N343" s="15"/>
      <c r="O343" s="15"/>
      <c r="P343" s="15"/>
      <c r="Q343" s="15"/>
      <c r="R343" s="15"/>
      <c r="S343" s="15"/>
    </row>
    <row r="344">
      <c r="A344" s="15"/>
      <c r="B344" s="15"/>
      <c r="C344" s="15"/>
      <c r="D344" s="15"/>
      <c r="E344" s="15"/>
      <c r="F344" s="15"/>
      <c r="G344" s="15"/>
      <c r="H344" s="15"/>
      <c r="I344" s="15"/>
      <c r="J344" s="15"/>
      <c r="K344" s="82"/>
      <c r="L344" s="15"/>
      <c r="M344" s="15"/>
      <c r="N344" s="15"/>
      <c r="O344" s="15"/>
      <c r="P344" s="15"/>
      <c r="Q344" s="15"/>
      <c r="R344" s="15"/>
      <c r="S344" s="15"/>
    </row>
    <row r="345">
      <c r="A345" s="15"/>
      <c r="B345" s="15"/>
      <c r="C345" s="15"/>
      <c r="D345" s="15"/>
      <c r="E345" s="15"/>
      <c r="F345" s="15"/>
      <c r="G345" s="15"/>
      <c r="H345" s="15"/>
      <c r="I345" s="15"/>
      <c r="J345" s="15"/>
      <c r="K345" s="82"/>
      <c r="L345" s="15"/>
      <c r="M345" s="15"/>
      <c r="N345" s="15"/>
      <c r="O345" s="15"/>
      <c r="P345" s="15"/>
      <c r="Q345" s="15"/>
      <c r="R345" s="15"/>
      <c r="S345" s="15"/>
    </row>
    <row r="346">
      <c r="A346" s="15"/>
      <c r="B346" s="15"/>
      <c r="C346" s="15"/>
      <c r="D346" s="15"/>
      <c r="E346" s="15"/>
      <c r="F346" s="15"/>
      <c r="G346" s="15"/>
      <c r="H346" s="15"/>
      <c r="I346" s="15"/>
      <c r="J346" s="15"/>
      <c r="K346" s="82"/>
      <c r="L346" s="15"/>
      <c r="M346" s="15"/>
      <c r="N346" s="15"/>
      <c r="O346" s="15"/>
      <c r="P346" s="15"/>
      <c r="Q346" s="15"/>
      <c r="R346" s="15"/>
      <c r="S346" s="15"/>
    </row>
    <row r="347">
      <c r="A347" s="15"/>
      <c r="B347" s="15"/>
      <c r="C347" s="15"/>
      <c r="D347" s="15"/>
      <c r="E347" s="15"/>
      <c r="F347" s="15"/>
      <c r="G347" s="15"/>
      <c r="H347" s="15"/>
      <c r="I347" s="15"/>
      <c r="J347" s="15"/>
      <c r="K347" s="82"/>
      <c r="L347" s="15"/>
      <c r="M347" s="15"/>
      <c r="N347" s="15"/>
      <c r="O347" s="15"/>
      <c r="P347" s="15"/>
      <c r="Q347" s="15"/>
      <c r="R347" s="15"/>
      <c r="S347" s="15"/>
    </row>
    <row r="348">
      <c r="A348" s="15"/>
      <c r="B348" s="15"/>
      <c r="C348" s="15"/>
      <c r="D348" s="15"/>
      <c r="E348" s="15"/>
      <c r="F348" s="15"/>
      <c r="G348" s="15"/>
      <c r="H348" s="15"/>
      <c r="I348" s="15"/>
      <c r="J348" s="15"/>
      <c r="K348" s="82"/>
      <c r="L348" s="15"/>
      <c r="M348" s="15"/>
      <c r="N348" s="15"/>
      <c r="O348" s="15"/>
      <c r="P348" s="15"/>
      <c r="Q348" s="15"/>
      <c r="R348" s="15"/>
      <c r="S348" s="15"/>
    </row>
    <row r="349">
      <c r="A349" s="15"/>
      <c r="B349" s="15"/>
      <c r="C349" s="15"/>
      <c r="D349" s="15"/>
      <c r="E349" s="15"/>
      <c r="F349" s="15"/>
      <c r="G349" s="15"/>
      <c r="H349" s="15"/>
      <c r="I349" s="15"/>
      <c r="J349" s="15"/>
      <c r="K349" s="82"/>
      <c r="L349" s="15"/>
      <c r="M349" s="15"/>
      <c r="N349" s="15"/>
      <c r="O349" s="15"/>
      <c r="P349" s="15"/>
      <c r="Q349" s="15"/>
      <c r="R349" s="15"/>
      <c r="S349" s="15"/>
    </row>
    <row r="350">
      <c r="A350" s="15"/>
      <c r="B350" s="15"/>
      <c r="C350" s="15"/>
      <c r="D350" s="15"/>
      <c r="E350" s="15"/>
      <c r="F350" s="15"/>
      <c r="G350" s="15"/>
      <c r="H350" s="15"/>
      <c r="I350" s="15"/>
      <c r="J350" s="15"/>
      <c r="K350" s="82"/>
      <c r="L350" s="15"/>
      <c r="M350" s="15"/>
      <c r="N350" s="15"/>
      <c r="O350" s="15"/>
      <c r="P350" s="15"/>
      <c r="Q350" s="15"/>
      <c r="R350" s="15"/>
      <c r="S350" s="15"/>
    </row>
    <row r="351">
      <c r="A351" s="15"/>
      <c r="B351" s="15"/>
      <c r="C351" s="15"/>
      <c r="D351" s="15"/>
      <c r="E351" s="15"/>
      <c r="F351" s="15"/>
      <c r="G351" s="15"/>
      <c r="H351" s="15"/>
      <c r="I351" s="15"/>
      <c r="J351" s="15"/>
      <c r="K351" s="82"/>
      <c r="L351" s="15"/>
      <c r="M351" s="15"/>
      <c r="N351" s="15"/>
      <c r="O351" s="15"/>
      <c r="P351" s="15"/>
      <c r="Q351" s="15"/>
      <c r="R351" s="15"/>
      <c r="S351" s="15"/>
    </row>
    <row r="352">
      <c r="A352" s="15"/>
      <c r="B352" s="15"/>
      <c r="C352" s="15"/>
      <c r="D352" s="15"/>
      <c r="E352" s="15"/>
      <c r="F352" s="15"/>
      <c r="G352" s="15"/>
      <c r="H352" s="15"/>
      <c r="I352" s="15"/>
      <c r="J352" s="15"/>
      <c r="K352" s="82"/>
      <c r="L352" s="15"/>
      <c r="M352" s="15"/>
      <c r="N352" s="15"/>
      <c r="O352" s="15"/>
      <c r="P352" s="15"/>
      <c r="Q352" s="15"/>
      <c r="R352" s="15"/>
      <c r="S352" s="15"/>
    </row>
    <row r="353">
      <c r="A353" s="15"/>
      <c r="B353" s="15"/>
      <c r="C353" s="15"/>
      <c r="D353" s="15"/>
      <c r="E353" s="15"/>
      <c r="F353" s="15"/>
      <c r="G353" s="15"/>
      <c r="H353" s="15"/>
      <c r="I353" s="15"/>
      <c r="J353" s="15"/>
      <c r="K353" s="82"/>
      <c r="L353" s="15"/>
      <c r="M353" s="15"/>
      <c r="N353" s="15"/>
      <c r="O353" s="15"/>
      <c r="P353" s="15"/>
      <c r="Q353" s="15"/>
      <c r="R353" s="15"/>
      <c r="S353" s="15"/>
    </row>
    <row r="354">
      <c r="A354" s="15"/>
      <c r="B354" s="15"/>
      <c r="C354" s="15"/>
      <c r="D354" s="15"/>
      <c r="E354" s="15"/>
      <c r="F354" s="15"/>
      <c r="G354" s="15"/>
      <c r="H354" s="15"/>
      <c r="I354" s="15"/>
      <c r="J354" s="15"/>
      <c r="K354" s="82"/>
      <c r="L354" s="15"/>
      <c r="M354" s="15"/>
      <c r="N354" s="15"/>
      <c r="O354" s="15"/>
      <c r="P354" s="15"/>
      <c r="Q354" s="15"/>
      <c r="R354" s="15"/>
      <c r="S354" s="15"/>
    </row>
    <row r="355">
      <c r="A355" s="15"/>
      <c r="B355" s="15"/>
      <c r="C355" s="15"/>
      <c r="D355" s="15"/>
      <c r="E355" s="15"/>
      <c r="F355" s="15"/>
      <c r="G355" s="15"/>
      <c r="H355" s="15"/>
      <c r="I355" s="15"/>
      <c r="J355" s="15"/>
      <c r="K355" s="82"/>
      <c r="L355" s="15"/>
      <c r="M355" s="15"/>
      <c r="N355" s="15"/>
      <c r="O355" s="15"/>
      <c r="P355" s="15"/>
      <c r="Q355" s="15"/>
      <c r="R355" s="15"/>
      <c r="S355" s="15"/>
    </row>
    <row r="356">
      <c r="A356" s="15"/>
      <c r="B356" s="15"/>
      <c r="C356" s="15"/>
      <c r="D356" s="15"/>
      <c r="E356" s="15"/>
      <c r="F356" s="15"/>
      <c r="G356" s="15"/>
      <c r="H356" s="15"/>
      <c r="I356" s="15"/>
      <c r="J356" s="15"/>
      <c r="K356" s="82"/>
      <c r="L356" s="15"/>
      <c r="M356" s="15"/>
      <c r="N356" s="15"/>
      <c r="O356" s="15"/>
      <c r="P356" s="15"/>
      <c r="Q356" s="15"/>
      <c r="R356" s="15"/>
      <c r="S356" s="15"/>
    </row>
    <row r="357">
      <c r="A357" s="15"/>
      <c r="B357" s="15"/>
      <c r="C357" s="15"/>
      <c r="D357" s="15"/>
      <c r="E357" s="15"/>
      <c r="F357" s="15"/>
      <c r="G357" s="15"/>
      <c r="H357" s="15"/>
      <c r="I357" s="15"/>
      <c r="J357" s="15"/>
      <c r="K357" s="82"/>
      <c r="L357" s="15"/>
      <c r="M357" s="15"/>
      <c r="N357" s="15"/>
      <c r="O357" s="15"/>
      <c r="P357" s="15"/>
      <c r="Q357" s="15"/>
      <c r="R357" s="15"/>
      <c r="S357" s="15"/>
    </row>
    <row r="358">
      <c r="A358" s="15"/>
      <c r="B358" s="15"/>
      <c r="C358" s="15"/>
      <c r="D358" s="15"/>
      <c r="E358" s="15"/>
      <c r="F358" s="15"/>
      <c r="G358" s="15"/>
      <c r="H358" s="15"/>
      <c r="I358" s="15"/>
      <c r="J358" s="15"/>
      <c r="K358" s="82"/>
      <c r="L358" s="15"/>
      <c r="M358" s="15"/>
      <c r="N358" s="15"/>
      <c r="O358" s="15"/>
      <c r="P358" s="15"/>
      <c r="Q358" s="15"/>
      <c r="R358" s="15"/>
      <c r="S358" s="15"/>
    </row>
    <row r="359">
      <c r="A359" s="15"/>
      <c r="B359" s="15"/>
      <c r="C359" s="15"/>
      <c r="D359" s="15"/>
      <c r="E359" s="15"/>
      <c r="F359" s="15"/>
      <c r="G359" s="15"/>
      <c r="H359" s="15"/>
      <c r="I359" s="15"/>
      <c r="J359" s="15"/>
      <c r="K359" s="82"/>
      <c r="L359" s="15"/>
      <c r="M359" s="15"/>
      <c r="N359" s="15"/>
      <c r="O359" s="15"/>
      <c r="P359" s="15"/>
      <c r="Q359" s="15"/>
      <c r="R359" s="15"/>
      <c r="S359" s="15"/>
    </row>
    <row r="360">
      <c r="A360" s="15"/>
      <c r="B360" s="15"/>
      <c r="C360" s="15"/>
      <c r="D360" s="15"/>
      <c r="E360" s="15"/>
      <c r="F360" s="15"/>
      <c r="G360" s="15"/>
      <c r="H360" s="15"/>
      <c r="I360" s="15"/>
      <c r="J360" s="15"/>
      <c r="K360" s="82"/>
      <c r="L360" s="15"/>
      <c r="M360" s="15"/>
      <c r="N360" s="15"/>
      <c r="O360" s="15"/>
      <c r="P360" s="15"/>
      <c r="Q360" s="15"/>
      <c r="R360" s="15"/>
      <c r="S360" s="15"/>
    </row>
    <row r="361">
      <c r="A361" s="15"/>
      <c r="B361" s="15"/>
      <c r="C361" s="15"/>
      <c r="D361" s="15"/>
      <c r="E361" s="15"/>
      <c r="F361" s="15"/>
      <c r="G361" s="15"/>
      <c r="H361" s="15"/>
      <c r="I361" s="15"/>
      <c r="J361" s="15"/>
      <c r="K361" s="82"/>
      <c r="L361" s="15"/>
      <c r="M361" s="15"/>
      <c r="N361" s="15"/>
      <c r="O361" s="15"/>
      <c r="P361" s="15"/>
      <c r="Q361" s="15"/>
      <c r="R361" s="15"/>
      <c r="S361" s="15"/>
    </row>
    <row r="362">
      <c r="A362" s="15"/>
      <c r="B362" s="15"/>
      <c r="C362" s="15"/>
      <c r="D362" s="15"/>
      <c r="E362" s="15"/>
      <c r="F362" s="15"/>
      <c r="G362" s="15"/>
      <c r="H362" s="15"/>
      <c r="I362" s="15"/>
      <c r="J362" s="15"/>
      <c r="K362" s="82"/>
      <c r="L362" s="15"/>
      <c r="M362" s="15"/>
      <c r="N362" s="15"/>
      <c r="O362" s="15"/>
      <c r="P362" s="15"/>
      <c r="Q362" s="15"/>
      <c r="R362" s="15"/>
      <c r="S362" s="15"/>
    </row>
    <row r="363">
      <c r="A363" s="15"/>
      <c r="B363" s="15"/>
      <c r="C363" s="15"/>
      <c r="D363" s="15"/>
      <c r="E363" s="15"/>
      <c r="F363" s="15"/>
      <c r="G363" s="15"/>
      <c r="H363" s="15"/>
      <c r="I363" s="15"/>
      <c r="J363" s="15"/>
      <c r="K363" s="82"/>
      <c r="L363" s="15"/>
      <c r="M363" s="15"/>
      <c r="N363" s="15"/>
      <c r="O363" s="15"/>
      <c r="P363" s="15"/>
      <c r="Q363" s="15"/>
      <c r="R363" s="15"/>
      <c r="S363" s="15"/>
    </row>
    <row r="364">
      <c r="A364" s="15"/>
      <c r="B364" s="15"/>
      <c r="C364" s="15"/>
      <c r="D364" s="15"/>
      <c r="E364" s="15"/>
      <c r="F364" s="15"/>
      <c r="G364" s="15"/>
      <c r="H364" s="15"/>
      <c r="I364" s="15"/>
      <c r="J364" s="15"/>
      <c r="K364" s="82"/>
      <c r="L364" s="15"/>
      <c r="M364" s="15"/>
      <c r="N364" s="15"/>
      <c r="O364" s="15"/>
      <c r="P364" s="15"/>
      <c r="Q364" s="15"/>
      <c r="R364" s="15"/>
      <c r="S364" s="15"/>
    </row>
    <row r="365">
      <c r="A365" s="15"/>
      <c r="B365" s="15"/>
      <c r="C365" s="15"/>
      <c r="D365" s="15"/>
      <c r="E365" s="15"/>
      <c r="F365" s="15"/>
      <c r="G365" s="15"/>
      <c r="H365" s="15"/>
      <c r="I365" s="15"/>
      <c r="J365" s="15"/>
      <c r="K365" s="82"/>
      <c r="L365" s="15"/>
      <c r="M365" s="15"/>
      <c r="N365" s="15"/>
      <c r="O365" s="15"/>
      <c r="P365" s="15"/>
      <c r="Q365" s="15"/>
      <c r="R365" s="15"/>
      <c r="S365" s="15"/>
    </row>
    <row r="366">
      <c r="A366" s="15"/>
      <c r="B366" s="15"/>
      <c r="C366" s="15"/>
      <c r="D366" s="15"/>
      <c r="E366" s="15"/>
      <c r="F366" s="15"/>
      <c r="G366" s="15"/>
      <c r="H366" s="15"/>
      <c r="I366" s="15"/>
      <c r="J366" s="15"/>
      <c r="K366" s="82"/>
      <c r="L366" s="15"/>
      <c r="M366" s="15"/>
      <c r="N366" s="15"/>
      <c r="O366" s="15"/>
      <c r="P366" s="15"/>
      <c r="Q366" s="15"/>
      <c r="R366" s="15"/>
      <c r="S366" s="15"/>
    </row>
    <row r="367">
      <c r="A367" s="15"/>
      <c r="B367" s="15"/>
      <c r="C367" s="15"/>
      <c r="D367" s="15"/>
      <c r="E367" s="15"/>
      <c r="F367" s="15"/>
      <c r="G367" s="15"/>
      <c r="H367" s="15"/>
      <c r="I367" s="15"/>
      <c r="J367" s="15"/>
      <c r="K367" s="82"/>
      <c r="L367" s="15"/>
      <c r="M367" s="15"/>
      <c r="N367" s="15"/>
      <c r="O367" s="15"/>
      <c r="P367" s="15"/>
      <c r="Q367" s="15"/>
      <c r="R367" s="15"/>
      <c r="S367" s="15"/>
    </row>
    <row r="368">
      <c r="A368" s="15"/>
      <c r="B368" s="15"/>
      <c r="C368" s="15"/>
      <c r="D368" s="15"/>
      <c r="E368" s="15"/>
      <c r="F368" s="15"/>
      <c r="G368" s="15"/>
      <c r="H368" s="15"/>
      <c r="I368" s="15"/>
      <c r="J368" s="15"/>
      <c r="K368" s="82"/>
      <c r="L368" s="15"/>
      <c r="M368" s="15"/>
      <c r="N368" s="15"/>
      <c r="O368" s="15"/>
      <c r="P368" s="15"/>
      <c r="Q368" s="15"/>
      <c r="R368" s="15"/>
      <c r="S368" s="15"/>
    </row>
    <row r="369">
      <c r="A369" s="15"/>
      <c r="B369" s="15"/>
      <c r="C369" s="15"/>
      <c r="D369" s="15"/>
      <c r="E369" s="15"/>
      <c r="F369" s="15"/>
      <c r="G369" s="15"/>
      <c r="H369" s="15"/>
      <c r="I369" s="15"/>
      <c r="J369" s="15"/>
      <c r="K369" s="82"/>
      <c r="L369" s="15"/>
      <c r="M369" s="15"/>
      <c r="N369" s="15"/>
      <c r="O369" s="15"/>
      <c r="P369" s="15"/>
      <c r="Q369" s="15"/>
      <c r="R369" s="15"/>
      <c r="S369" s="15"/>
    </row>
    <row r="370">
      <c r="A370" s="15"/>
      <c r="B370" s="15"/>
      <c r="C370" s="15"/>
      <c r="D370" s="15"/>
      <c r="E370" s="15"/>
      <c r="F370" s="15"/>
      <c r="G370" s="15"/>
      <c r="H370" s="15"/>
      <c r="I370" s="15"/>
      <c r="J370" s="15"/>
      <c r="K370" s="82"/>
      <c r="L370" s="15"/>
      <c r="M370" s="15"/>
      <c r="N370" s="15"/>
      <c r="O370" s="15"/>
      <c r="P370" s="15"/>
      <c r="Q370" s="15"/>
      <c r="R370" s="15"/>
      <c r="S370" s="15"/>
    </row>
    <row r="371">
      <c r="A371" s="15"/>
      <c r="B371" s="15"/>
      <c r="C371" s="15"/>
      <c r="D371" s="15"/>
      <c r="E371" s="15"/>
      <c r="F371" s="15"/>
      <c r="G371" s="15"/>
      <c r="H371" s="15"/>
      <c r="I371" s="15"/>
      <c r="J371" s="15"/>
      <c r="K371" s="82"/>
      <c r="L371" s="15"/>
      <c r="M371" s="15"/>
      <c r="N371" s="15"/>
      <c r="O371" s="15"/>
      <c r="P371" s="15"/>
      <c r="Q371" s="15"/>
      <c r="R371" s="15"/>
      <c r="S371" s="15"/>
    </row>
    <row r="372">
      <c r="A372" s="15"/>
      <c r="B372" s="15"/>
      <c r="C372" s="15"/>
      <c r="D372" s="15"/>
      <c r="E372" s="15"/>
      <c r="F372" s="15"/>
      <c r="G372" s="15"/>
      <c r="H372" s="15"/>
      <c r="I372" s="15"/>
      <c r="J372" s="15"/>
      <c r="K372" s="82"/>
      <c r="L372" s="15"/>
      <c r="M372" s="15"/>
      <c r="N372" s="15"/>
      <c r="O372" s="15"/>
      <c r="P372" s="15"/>
      <c r="Q372" s="15"/>
      <c r="R372" s="15"/>
      <c r="S372" s="15"/>
    </row>
    <row r="373">
      <c r="A373" s="15"/>
      <c r="B373" s="15"/>
      <c r="C373" s="15"/>
      <c r="D373" s="15"/>
      <c r="E373" s="15"/>
      <c r="F373" s="15"/>
      <c r="G373" s="15"/>
      <c r="H373" s="15"/>
      <c r="I373" s="15"/>
      <c r="J373" s="15"/>
      <c r="K373" s="82"/>
      <c r="L373" s="15"/>
      <c r="M373" s="15"/>
      <c r="N373" s="15"/>
      <c r="O373" s="15"/>
      <c r="P373" s="15"/>
      <c r="Q373" s="15"/>
      <c r="R373" s="15"/>
      <c r="S373" s="15"/>
    </row>
    <row r="374">
      <c r="A374" s="15"/>
      <c r="B374" s="15"/>
      <c r="C374" s="15"/>
      <c r="D374" s="15"/>
      <c r="E374" s="15"/>
      <c r="F374" s="15"/>
      <c r="G374" s="15"/>
      <c r="H374" s="15"/>
      <c r="I374" s="15"/>
      <c r="J374" s="15"/>
      <c r="K374" s="82"/>
      <c r="L374" s="15"/>
      <c r="M374" s="15"/>
      <c r="N374" s="15"/>
      <c r="O374" s="15"/>
      <c r="P374" s="15"/>
      <c r="Q374" s="15"/>
      <c r="R374" s="15"/>
      <c r="S374" s="15"/>
    </row>
    <row r="375">
      <c r="A375" s="15"/>
      <c r="B375" s="15"/>
      <c r="C375" s="15"/>
      <c r="D375" s="15"/>
      <c r="E375" s="15"/>
      <c r="F375" s="15"/>
      <c r="G375" s="15"/>
      <c r="H375" s="15"/>
      <c r="I375" s="15"/>
      <c r="J375" s="15"/>
      <c r="K375" s="82"/>
      <c r="L375" s="15"/>
      <c r="M375" s="15"/>
      <c r="N375" s="15"/>
      <c r="O375" s="15"/>
      <c r="P375" s="15"/>
      <c r="Q375" s="15"/>
      <c r="R375" s="15"/>
      <c r="S375" s="15"/>
    </row>
    <row r="376">
      <c r="A376" s="15"/>
      <c r="B376" s="15"/>
      <c r="C376" s="15"/>
      <c r="D376" s="15"/>
      <c r="E376" s="15"/>
      <c r="F376" s="15"/>
      <c r="G376" s="15"/>
      <c r="H376" s="15"/>
      <c r="I376" s="15"/>
      <c r="J376" s="15"/>
      <c r="K376" s="82"/>
      <c r="L376" s="15"/>
      <c r="M376" s="15"/>
      <c r="N376" s="15"/>
      <c r="O376" s="15"/>
      <c r="P376" s="15"/>
      <c r="Q376" s="15"/>
      <c r="R376" s="15"/>
      <c r="S376" s="15"/>
    </row>
    <row r="377">
      <c r="A377" s="15"/>
      <c r="B377" s="15"/>
      <c r="C377" s="15"/>
      <c r="D377" s="15"/>
      <c r="E377" s="15"/>
      <c r="F377" s="15"/>
      <c r="G377" s="15"/>
      <c r="H377" s="15"/>
      <c r="I377" s="15"/>
      <c r="J377" s="15"/>
      <c r="K377" s="82"/>
      <c r="L377" s="15"/>
      <c r="M377" s="15"/>
      <c r="N377" s="15"/>
      <c r="O377" s="15"/>
      <c r="P377" s="15"/>
      <c r="Q377" s="15"/>
      <c r="R377" s="15"/>
      <c r="S377" s="15"/>
    </row>
    <row r="378">
      <c r="A378" s="15"/>
      <c r="B378" s="15"/>
      <c r="C378" s="15"/>
      <c r="D378" s="15"/>
      <c r="E378" s="15"/>
      <c r="F378" s="15"/>
      <c r="G378" s="15"/>
      <c r="H378" s="15"/>
      <c r="I378" s="15"/>
      <c r="J378" s="15"/>
      <c r="K378" s="82"/>
      <c r="L378" s="15"/>
      <c r="M378" s="15"/>
      <c r="N378" s="15"/>
      <c r="O378" s="15"/>
      <c r="P378" s="15"/>
      <c r="Q378" s="15"/>
      <c r="R378" s="15"/>
      <c r="S378" s="15"/>
    </row>
    <row r="379">
      <c r="A379" s="15"/>
      <c r="B379" s="15"/>
      <c r="C379" s="15"/>
      <c r="D379" s="15"/>
      <c r="E379" s="15"/>
      <c r="F379" s="15"/>
      <c r="G379" s="15"/>
      <c r="H379" s="15"/>
      <c r="I379" s="15"/>
      <c r="J379" s="15"/>
      <c r="K379" s="82"/>
      <c r="L379" s="15"/>
      <c r="M379" s="15"/>
      <c r="N379" s="15"/>
      <c r="O379" s="15"/>
      <c r="P379" s="15"/>
      <c r="Q379" s="15"/>
      <c r="R379" s="15"/>
      <c r="S379" s="15"/>
    </row>
    <row r="380">
      <c r="A380" s="15"/>
      <c r="B380" s="15"/>
      <c r="C380" s="15"/>
      <c r="D380" s="15"/>
      <c r="E380" s="15"/>
      <c r="F380" s="15"/>
      <c r="G380" s="15"/>
      <c r="H380" s="15"/>
      <c r="I380" s="15"/>
      <c r="J380" s="15"/>
      <c r="K380" s="82"/>
      <c r="L380" s="15"/>
      <c r="M380" s="15"/>
      <c r="N380" s="15"/>
      <c r="O380" s="15"/>
      <c r="P380" s="15"/>
      <c r="Q380" s="15"/>
      <c r="R380" s="15"/>
      <c r="S380" s="15"/>
    </row>
    <row r="381">
      <c r="A381" s="15"/>
      <c r="B381" s="15"/>
      <c r="C381" s="15"/>
      <c r="D381" s="15"/>
      <c r="E381" s="15"/>
      <c r="F381" s="15"/>
      <c r="G381" s="15"/>
      <c r="H381" s="15"/>
      <c r="I381" s="15"/>
      <c r="J381" s="15"/>
      <c r="K381" s="82"/>
      <c r="L381" s="15"/>
      <c r="M381" s="15"/>
      <c r="N381" s="15"/>
      <c r="O381" s="15"/>
      <c r="P381" s="15"/>
      <c r="Q381" s="15"/>
      <c r="R381" s="15"/>
      <c r="S381" s="15"/>
    </row>
    <row r="382">
      <c r="A382" s="15"/>
      <c r="B382" s="15"/>
      <c r="C382" s="15"/>
      <c r="D382" s="15"/>
      <c r="E382" s="15"/>
      <c r="F382" s="15"/>
      <c r="G382" s="15"/>
      <c r="H382" s="15"/>
      <c r="I382" s="15"/>
      <c r="J382" s="15"/>
      <c r="K382" s="82"/>
      <c r="L382" s="15"/>
      <c r="M382" s="15"/>
      <c r="N382" s="15"/>
      <c r="O382" s="15"/>
      <c r="P382" s="15"/>
      <c r="Q382" s="15"/>
      <c r="R382" s="15"/>
      <c r="S382" s="15"/>
    </row>
    <row r="383">
      <c r="A383" s="15"/>
      <c r="B383" s="15"/>
      <c r="C383" s="15"/>
      <c r="D383" s="15"/>
      <c r="E383" s="15"/>
      <c r="F383" s="15"/>
      <c r="G383" s="15"/>
      <c r="H383" s="15"/>
      <c r="I383" s="15"/>
      <c r="J383" s="15"/>
      <c r="K383" s="82"/>
      <c r="L383" s="15"/>
      <c r="M383" s="15"/>
      <c r="N383" s="15"/>
      <c r="O383" s="15"/>
      <c r="P383" s="15"/>
      <c r="Q383" s="15"/>
      <c r="R383" s="15"/>
      <c r="S383" s="15"/>
    </row>
    <row r="384">
      <c r="A384" s="15"/>
      <c r="B384" s="15"/>
      <c r="C384" s="15"/>
      <c r="D384" s="15"/>
      <c r="E384" s="15"/>
      <c r="F384" s="15"/>
      <c r="G384" s="15"/>
      <c r="H384" s="15"/>
      <c r="I384" s="15"/>
      <c r="J384" s="15"/>
      <c r="K384" s="82"/>
      <c r="L384" s="15"/>
      <c r="M384" s="15"/>
      <c r="N384" s="15"/>
      <c r="O384" s="15"/>
      <c r="P384" s="15"/>
      <c r="Q384" s="15"/>
      <c r="R384" s="15"/>
      <c r="S384" s="15"/>
    </row>
    <row r="385">
      <c r="A385" s="15"/>
      <c r="B385" s="15"/>
      <c r="C385" s="15"/>
      <c r="D385" s="15"/>
      <c r="E385" s="15"/>
      <c r="F385" s="15"/>
      <c r="G385" s="15"/>
      <c r="H385" s="15"/>
      <c r="I385" s="15"/>
      <c r="J385" s="15"/>
      <c r="K385" s="82"/>
      <c r="L385" s="15"/>
      <c r="M385" s="15"/>
      <c r="N385" s="15"/>
      <c r="O385" s="15"/>
      <c r="P385" s="15"/>
      <c r="Q385" s="15"/>
      <c r="R385" s="15"/>
      <c r="S385" s="15"/>
    </row>
    <row r="386">
      <c r="A386" s="15"/>
      <c r="B386" s="15"/>
      <c r="C386" s="15"/>
      <c r="D386" s="15"/>
      <c r="E386" s="15"/>
      <c r="F386" s="15"/>
      <c r="G386" s="15"/>
      <c r="H386" s="15"/>
      <c r="I386" s="15"/>
      <c r="J386" s="15"/>
      <c r="K386" s="82"/>
      <c r="L386" s="15"/>
      <c r="M386" s="15"/>
      <c r="N386" s="15"/>
      <c r="O386" s="15"/>
      <c r="P386" s="15"/>
      <c r="Q386" s="15"/>
      <c r="R386" s="15"/>
      <c r="S386" s="15"/>
    </row>
    <row r="387">
      <c r="A387" s="15"/>
      <c r="B387" s="15"/>
      <c r="C387" s="15"/>
      <c r="D387" s="15"/>
      <c r="E387" s="15"/>
      <c r="F387" s="15"/>
      <c r="G387" s="15"/>
      <c r="H387" s="15"/>
      <c r="I387" s="15"/>
      <c r="J387" s="15"/>
      <c r="K387" s="82"/>
      <c r="L387" s="15"/>
      <c r="M387" s="15"/>
      <c r="N387" s="15"/>
      <c r="O387" s="15"/>
      <c r="P387" s="15"/>
      <c r="Q387" s="15"/>
      <c r="R387" s="15"/>
      <c r="S387" s="15"/>
    </row>
    <row r="388">
      <c r="A388" s="15"/>
      <c r="B388" s="15"/>
      <c r="C388" s="15"/>
      <c r="D388" s="15"/>
      <c r="E388" s="15"/>
      <c r="F388" s="15"/>
      <c r="G388" s="15"/>
      <c r="H388" s="15"/>
      <c r="I388" s="15"/>
      <c r="J388" s="15"/>
      <c r="K388" s="82"/>
      <c r="L388" s="15"/>
      <c r="M388" s="15"/>
      <c r="N388" s="15"/>
      <c r="O388" s="15"/>
      <c r="P388" s="15"/>
      <c r="Q388" s="15"/>
      <c r="R388" s="15"/>
      <c r="S388" s="15"/>
    </row>
    <row r="389">
      <c r="A389" s="15"/>
      <c r="B389" s="15"/>
      <c r="C389" s="15"/>
      <c r="D389" s="15"/>
      <c r="E389" s="15"/>
      <c r="F389" s="15"/>
      <c r="G389" s="15"/>
      <c r="H389" s="15"/>
      <c r="I389" s="15"/>
      <c r="J389" s="15"/>
      <c r="K389" s="82"/>
      <c r="L389" s="15"/>
      <c r="M389" s="15"/>
      <c r="N389" s="15"/>
      <c r="O389" s="15"/>
      <c r="P389" s="15"/>
      <c r="Q389" s="15"/>
      <c r="R389" s="15"/>
      <c r="S389" s="15"/>
    </row>
    <row r="390">
      <c r="A390" s="15"/>
      <c r="B390" s="15"/>
      <c r="C390" s="15"/>
      <c r="D390" s="15"/>
      <c r="E390" s="15"/>
      <c r="F390" s="15"/>
      <c r="G390" s="15"/>
      <c r="H390" s="15"/>
      <c r="I390" s="15"/>
      <c r="J390" s="15"/>
      <c r="K390" s="82"/>
      <c r="L390" s="15"/>
      <c r="M390" s="15"/>
      <c r="N390" s="15"/>
      <c r="O390" s="15"/>
      <c r="P390" s="15"/>
      <c r="Q390" s="15"/>
      <c r="R390" s="15"/>
      <c r="S390" s="15"/>
    </row>
    <row r="391">
      <c r="A391" s="15"/>
      <c r="B391" s="15"/>
      <c r="C391" s="15"/>
      <c r="D391" s="15"/>
      <c r="E391" s="15"/>
      <c r="F391" s="15"/>
      <c r="G391" s="15"/>
      <c r="H391" s="15"/>
      <c r="I391" s="15"/>
      <c r="J391" s="15"/>
      <c r="K391" s="82"/>
      <c r="L391" s="15"/>
      <c r="M391" s="15"/>
      <c r="N391" s="15"/>
      <c r="O391" s="15"/>
      <c r="P391" s="15"/>
      <c r="Q391" s="15"/>
      <c r="R391" s="15"/>
      <c r="S391" s="15"/>
    </row>
    <row r="392">
      <c r="A392" s="15"/>
      <c r="B392" s="15"/>
      <c r="C392" s="15"/>
      <c r="D392" s="15"/>
      <c r="E392" s="15"/>
      <c r="F392" s="15"/>
      <c r="G392" s="15"/>
      <c r="H392" s="15"/>
      <c r="I392" s="15"/>
      <c r="J392" s="15"/>
      <c r="K392" s="82"/>
      <c r="L392" s="15"/>
      <c r="M392" s="15"/>
      <c r="N392" s="15"/>
      <c r="O392" s="15"/>
      <c r="P392" s="15"/>
      <c r="Q392" s="15"/>
      <c r="R392" s="15"/>
      <c r="S392" s="15"/>
    </row>
    <row r="393">
      <c r="A393" s="15"/>
      <c r="B393" s="15"/>
      <c r="C393" s="15"/>
      <c r="D393" s="15"/>
      <c r="E393" s="15"/>
      <c r="F393" s="15"/>
      <c r="G393" s="15"/>
      <c r="H393" s="15"/>
      <c r="I393" s="15"/>
      <c r="J393" s="15"/>
      <c r="K393" s="82"/>
      <c r="L393" s="15"/>
      <c r="M393" s="15"/>
      <c r="N393" s="15"/>
      <c r="O393" s="15"/>
      <c r="P393" s="15"/>
      <c r="Q393" s="15"/>
      <c r="R393" s="15"/>
      <c r="S393" s="15"/>
    </row>
    <row r="394">
      <c r="A394" s="15"/>
      <c r="B394" s="15"/>
      <c r="C394" s="15"/>
      <c r="D394" s="15"/>
      <c r="E394" s="15"/>
      <c r="F394" s="15"/>
      <c r="G394" s="15"/>
      <c r="H394" s="15"/>
      <c r="I394" s="15"/>
      <c r="J394" s="15"/>
      <c r="K394" s="82"/>
      <c r="L394" s="15"/>
      <c r="M394" s="15"/>
      <c r="N394" s="15"/>
      <c r="O394" s="15"/>
      <c r="P394" s="15"/>
      <c r="Q394" s="15"/>
      <c r="R394" s="15"/>
      <c r="S394" s="15"/>
    </row>
    <row r="395">
      <c r="A395" s="15"/>
      <c r="B395" s="15"/>
      <c r="C395" s="15"/>
      <c r="D395" s="15"/>
      <c r="E395" s="15"/>
      <c r="F395" s="15"/>
      <c r="G395" s="15"/>
      <c r="H395" s="15"/>
      <c r="I395" s="15"/>
      <c r="J395" s="15"/>
      <c r="K395" s="82"/>
      <c r="L395" s="15"/>
      <c r="M395" s="15"/>
      <c r="N395" s="15"/>
      <c r="O395" s="15"/>
      <c r="P395" s="15"/>
      <c r="Q395" s="15"/>
      <c r="R395" s="15"/>
      <c r="S395" s="15"/>
    </row>
    <row r="396">
      <c r="A396" s="15"/>
      <c r="B396" s="15"/>
      <c r="C396" s="15"/>
      <c r="D396" s="15"/>
      <c r="E396" s="15"/>
      <c r="F396" s="15"/>
      <c r="G396" s="15"/>
      <c r="H396" s="15"/>
      <c r="I396" s="15"/>
      <c r="J396" s="15"/>
      <c r="K396" s="82"/>
      <c r="L396" s="15"/>
      <c r="M396" s="15"/>
      <c r="N396" s="15"/>
      <c r="O396" s="15"/>
      <c r="P396" s="15"/>
      <c r="Q396" s="15"/>
      <c r="R396" s="15"/>
      <c r="S396" s="15"/>
    </row>
    <row r="397">
      <c r="A397" s="15"/>
      <c r="B397" s="15"/>
      <c r="C397" s="15"/>
      <c r="D397" s="15"/>
      <c r="E397" s="15"/>
      <c r="F397" s="15"/>
      <c r="G397" s="15"/>
      <c r="H397" s="15"/>
      <c r="I397" s="15"/>
      <c r="J397" s="15"/>
      <c r="K397" s="82"/>
      <c r="L397" s="15"/>
      <c r="M397" s="15"/>
      <c r="N397" s="15"/>
      <c r="O397" s="15"/>
      <c r="P397" s="15"/>
      <c r="Q397" s="15"/>
      <c r="R397" s="15"/>
      <c r="S397" s="15"/>
    </row>
    <row r="398">
      <c r="A398" s="15"/>
      <c r="B398" s="15"/>
      <c r="C398" s="15"/>
      <c r="D398" s="15"/>
      <c r="E398" s="15"/>
      <c r="F398" s="15"/>
      <c r="G398" s="15"/>
      <c r="H398" s="15"/>
      <c r="I398" s="15"/>
      <c r="J398" s="15"/>
      <c r="K398" s="82"/>
      <c r="L398" s="15"/>
      <c r="M398" s="15"/>
      <c r="N398" s="15"/>
      <c r="O398" s="15"/>
      <c r="P398" s="15"/>
      <c r="Q398" s="15"/>
      <c r="R398" s="15"/>
      <c r="S398" s="15"/>
    </row>
    <row r="399">
      <c r="A399" s="15"/>
      <c r="B399" s="15"/>
      <c r="C399" s="15"/>
      <c r="D399" s="15"/>
      <c r="E399" s="15"/>
      <c r="F399" s="15"/>
      <c r="G399" s="15"/>
      <c r="H399" s="15"/>
      <c r="I399" s="15"/>
      <c r="J399" s="15"/>
      <c r="K399" s="82"/>
      <c r="L399" s="15"/>
      <c r="M399" s="15"/>
      <c r="N399" s="15"/>
      <c r="O399" s="15"/>
      <c r="P399" s="15"/>
      <c r="Q399" s="15"/>
      <c r="R399" s="15"/>
      <c r="S399" s="15"/>
    </row>
    <row r="400">
      <c r="A400" s="15"/>
      <c r="B400" s="15"/>
      <c r="C400" s="15"/>
      <c r="D400" s="15"/>
      <c r="E400" s="15"/>
      <c r="F400" s="15"/>
      <c r="G400" s="15"/>
      <c r="H400" s="15"/>
      <c r="I400" s="15"/>
      <c r="J400" s="15"/>
      <c r="K400" s="82"/>
      <c r="L400" s="15"/>
      <c r="M400" s="15"/>
      <c r="N400" s="15"/>
      <c r="O400" s="15"/>
      <c r="P400" s="15"/>
      <c r="Q400" s="15"/>
      <c r="R400" s="15"/>
      <c r="S400" s="15"/>
    </row>
    <row r="401">
      <c r="A401" s="15"/>
      <c r="B401" s="15"/>
      <c r="C401" s="15"/>
      <c r="D401" s="15"/>
      <c r="E401" s="15"/>
      <c r="F401" s="15"/>
      <c r="G401" s="15"/>
      <c r="H401" s="15"/>
      <c r="I401" s="15"/>
      <c r="J401" s="15"/>
      <c r="K401" s="82"/>
      <c r="L401" s="15"/>
      <c r="M401" s="15"/>
      <c r="N401" s="15"/>
      <c r="O401" s="15"/>
      <c r="P401" s="15"/>
      <c r="Q401" s="15"/>
      <c r="R401" s="15"/>
      <c r="S401" s="15"/>
    </row>
    <row r="402">
      <c r="A402" s="15"/>
      <c r="B402" s="15"/>
      <c r="C402" s="15"/>
      <c r="D402" s="15"/>
      <c r="E402" s="15"/>
      <c r="F402" s="15"/>
      <c r="G402" s="15"/>
      <c r="H402" s="15"/>
      <c r="I402" s="15"/>
      <c r="J402" s="15"/>
      <c r="K402" s="82"/>
      <c r="L402" s="15"/>
      <c r="M402" s="15"/>
      <c r="N402" s="15"/>
      <c r="O402" s="15"/>
      <c r="P402" s="15"/>
      <c r="Q402" s="15"/>
      <c r="R402" s="15"/>
      <c r="S402" s="15"/>
    </row>
    <row r="403">
      <c r="A403" s="15"/>
      <c r="B403" s="15"/>
      <c r="C403" s="15"/>
      <c r="D403" s="15"/>
      <c r="E403" s="15"/>
      <c r="F403" s="15"/>
      <c r="G403" s="15"/>
      <c r="H403" s="15"/>
      <c r="I403" s="15"/>
      <c r="J403" s="15"/>
      <c r="K403" s="82"/>
      <c r="L403" s="15"/>
      <c r="M403" s="15"/>
      <c r="N403" s="15"/>
      <c r="O403" s="15"/>
      <c r="P403" s="15"/>
      <c r="Q403" s="15"/>
      <c r="R403" s="15"/>
      <c r="S403" s="15"/>
    </row>
    <row r="404">
      <c r="A404" s="15"/>
      <c r="B404" s="15"/>
      <c r="C404" s="15"/>
      <c r="D404" s="15"/>
      <c r="E404" s="15"/>
      <c r="F404" s="15"/>
      <c r="G404" s="15"/>
      <c r="H404" s="15"/>
      <c r="I404" s="15"/>
      <c r="J404" s="15"/>
      <c r="K404" s="82"/>
      <c r="L404" s="15"/>
      <c r="M404" s="15"/>
      <c r="N404" s="15"/>
      <c r="O404" s="15"/>
      <c r="P404" s="15"/>
      <c r="Q404" s="15"/>
      <c r="R404" s="15"/>
      <c r="S404" s="15"/>
    </row>
    <row r="405">
      <c r="A405" s="15"/>
      <c r="B405" s="15"/>
      <c r="C405" s="15"/>
      <c r="D405" s="15"/>
      <c r="E405" s="15"/>
      <c r="F405" s="15"/>
      <c r="G405" s="15"/>
      <c r="H405" s="15"/>
      <c r="I405" s="15"/>
      <c r="J405" s="15"/>
      <c r="K405" s="82"/>
      <c r="L405" s="15"/>
      <c r="M405" s="15"/>
      <c r="N405" s="15"/>
      <c r="O405" s="15"/>
      <c r="P405" s="15"/>
      <c r="Q405" s="15"/>
      <c r="R405" s="15"/>
      <c r="S405" s="15"/>
    </row>
    <row r="406">
      <c r="A406" s="15"/>
      <c r="B406" s="15"/>
      <c r="C406" s="15"/>
      <c r="D406" s="15"/>
      <c r="E406" s="15"/>
      <c r="F406" s="15"/>
      <c r="G406" s="15"/>
      <c r="H406" s="15"/>
      <c r="I406" s="15"/>
      <c r="J406" s="15"/>
      <c r="K406" s="82"/>
      <c r="L406" s="15"/>
      <c r="M406" s="15"/>
      <c r="N406" s="15"/>
      <c r="O406" s="15"/>
      <c r="P406" s="15"/>
      <c r="Q406" s="15"/>
      <c r="R406" s="15"/>
      <c r="S406" s="15"/>
    </row>
    <row r="407">
      <c r="A407" s="15"/>
      <c r="B407" s="15"/>
      <c r="C407" s="15"/>
      <c r="D407" s="15"/>
      <c r="E407" s="15"/>
      <c r="F407" s="15"/>
      <c r="G407" s="15"/>
      <c r="H407" s="15"/>
      <c r="I407" s="15"/>
      <c r="J407" s="15"/>
      <c r="K407" s="82"/>
      <c r="L407" s="15"/>
      <c r="M407" s="15"/>
      <c r="N407" s="15"/>
      <c r="O407" s="15"/>
      <c r="P407" s="15"/>
      <c r="Q407" s="15"/>
      <c r="R407" s="15"/>
      <c r="S407" s="15"/>
    </row>
    <row r="408">
      <c r="A408" s="15"/>
      <c r="B408" s="15"/>
      <c r="C408" s="15"/>
      <c r="D408" s="15"/>
      <c r="E408" s="15"/>
      <c r="F408" s="15"/>
      <c r="G408" s="15"/>
      <c r="H408" s="15"/>
      <c r="I408" s="15"/>
      <c r="J408" s="15"/>
      <c r="K408" s="82"/>
      <c r="L408" s="15"/>
      <c r="M408" s="15"/>
      <c r="N408" s="15"/>
      <c r="O408" s="15"/>
      <c r="P408" s="15"/>
      <c r="Q408" s="15"/>
      <c r="R408" s="15"/>
      <c r="S408" s="15"/>
    </row>
    <row r="409">
      <c r="A409" s="15"/>
      <c r="B409" s="15"/>
      <c r="C409" s="15"/>
      <c r="D409" s="15"/>
      <c r="E409" s="15"/>
      <c r="F409" s="15"/>
      <c r="G409" s="15"/>
      <c r="H409" s="15"/>
      <c r="I409" s="15"/>
      <c r="J409" s="15"/>
      <c r="K409" s="82"/>
      <c r="L409" s="15"/>
      <c r="M409" s="15"/>
      <c r="N409" s="15"/>
      <c r="O409" s="15"/>
      <c r="P409" s="15"/>
      <c r="Q409" s="15"/>
      <c r="R409" s="15"/>
      <c r="S409" s="15"/>
    </row>
    <row r="410">
      <c r="A410" s="15"/>
      <c r="B410" s="15"/>
      <c r="C410" s="15"/>
      <c r="D410" s="15"/>
      <c r="E410" s="15"/>
      <c r="F410" s="15"/>
      <c r="G410" s="15"/>
      <c r="H410" s="15"/>
      <c r="I410" s="15"/>
      <c r="J410" s="15"/>
      <c r="K410" s="82"/>
      <c r="L410" s="15"/>
      <c r="M410" s="15"/>
      <c r="N410" s="15"/>
      <c r="O410" s="15"/>
      <c r="P410" s="15"/>
      <c r="Q410" s="15"/>
      <c r="R410" s="15"/>
      <c r="S410" s="15"/>
    </row>
    <row r="411">
      <c r="A411" s="15"/>
      <c r="B411" s="15"/>
      <c r="C411" s="15"/>
      <c r="D411" s="15"/>
      <c r="E411" s="15"/>
      <c r="F411" s="15"/>
      <c r="G411" s="15"/>
      <c r="H411" s="15"/>
      <c r="I411" s="15"/>
      <c r="J411" s="15"/>
      <c r="K411" s="82"/>
      <c r="L411" s="15"/>
      <c r="M411" s="15"/>
      <c r="N411" s="15"/>
      <c r="O411" s="15"/>
      <c r="P411" s="15"/>
      <c r="Q411" s="15"/>
      <c r="R411" s="15"/>
      <c r="S411" s="15"/>
    </row>
    <row r="412">
      <c r="A412" s="15"/>
      <c r="B412" s="15"/>
      <c r="C412" s="15"/>
      <c r="D412" s="15"/>
      <c r="E412" s="15"/>
      <c r="F412" s="15"/>
      <c r="G412" s="15"/>
      <c r="H412" s="15"/>
      <c r="I412" s="15"/>
      <c r="J412" s="15"/>
      <c r="K412" s="82"/>
      <c r="L412" s="15"/>
      <c r="M412" s="15"/>
      <c r="N412" s="15"/>
      <c r="O412" s="15"/>
      <c r="P412" s="15"/>
      <c r="Q412" s="15"/>
      <c r="R412" s="15"/>
      <c r="S412" s="15"/>
    </row>
    <row r="413">
      <c r="A413" s="15"/>
      <c r="B413" s="15"/>
      <c r="C413" s="15"/>
      <c r="D413" s="15"/>
      <c r="E413" s="15"/>
      <c r="F413" s="15"/>
      <c r="G413" s="15"/>
      <c r="H413" s="15"/>
      <c r="I413" s="15"/>
      <c r="J413" s="15"/>
      <c r="K413" s="82"/>
      <c r="L413" s="15"/>
      <c r="M413" s="15"/>
      <c r="N413" s="15"/>
      <c r="O413" s="15"/>
      <c r="P413" s="15"/>
      <c r="Q413" s="15"/>
      <c r="R413" s="15"/>
      <c r="S413" s="15"/>
    </row>
    <row r="414">
      <c r="A414" s="15"/>
      <c r="B414" s="15"/>
      <c r="C414" s="15"/>
      <c r="D414" s="15"/>
      <c r="E414" s="15"/>
      <c r="F414" s="15"/>
      <c r="G414" s="15"/>
      <c r="H414" s="15"/>
      <c r="I414" s="15"/>
      <c r="J414" s="15"/>
      <c r="K414" s="82"/>
      <c r="L414" s="15"/>
      <c r="M414" s="15"/>
      <c r="N414" s="15"/>
      <c r="O414" s="15"/>
      <c r="P414" s="15"/>
      <c r="Q414" s="15"/>
      <c r="R414" s="15"/>
      <c r="S414" s="15"/>
    </row>
    <row r="415">
      <c r="A415" s="15"/>
      <c r="B415" s="15"/>
      <c r="C415" s="15"/>
      <c r="D415" s="15"/>
      <c r="E415" s="15"/>
      <c r="F415" s="15"/>
      <c r="G415" s="15"/>
      <c r="H415" s="15"/>
      <c r="I415" s="15"/>
      <c r="J415" s="15"/>
      <c r="K415" s="82"/>
      <c r="L415" s="15"/>
      <c r="M415" s="15"/>
      <c r="N415" s="15"/>
      <c r="O415" s="15"/>
      <c r="P415" s="15"/>
      <c r="Q415" s="15"/>
      <c r="R415" s="15"/>
      <c r="S415" s="15"/>
    </row>
    <row r="416">
      <c r="A416" s="15"/>
      <c r="B416" s="15"/>
      <c r="C416" s="15"/>
      <c r="D416" s="15"/>
      <c r="E416" s="15"/>
      <c r="F416" s="15"/>
      <c r="G416" s="15"/>
      <c r="H416" s="15"/>
      <c r="I416" s="15"/>
      <c r="J416" s="15"/>
      <c r="K416" s="82"/>
      <c r="L416" s="15"/>
      <c r="M416" s="15"/>
      <c r="N416" s="15"/>
      <c r="O416" s="15"/>
      <c r="P416" s="15"/>
      <c r="Q416" s="15"/>
      <c r="R416" s="15"/>
      <c r="S416" s="15"/>
    </row>
    <row r="417">
      <c r="A417" s="15"/>
      <c r="B417" s="15"/>
      <c r="C417" s="15"/>
      <c r="D417" s="15"/>
      <c r="E417" s="15"/>
      <c r="F417" s="15"/>
      <c r="G417" s="15"/>
      <c r="H417" s="15"/>
      <c r="I417" s="15"/>
      <c r="J417" s="15"/>
      <c r="K417" s="82"/>
      <c r="L417" s="15"/>
      <c r="M417" s="15"/>
      <c r="N417" s="15"/>
      <c r="O417" s="15"/>
      <c r="P417" s="15"/>
      <c r="Q417" s="15"/>
      <c r="R417" s="15"/>
      <c r="S417" s="15"/>
    </row>
    <row r="418">
      <c r="A418" s="15"/>
      <c r="B418" s="15"/>
      <c r="C418" s="15"/>
      <c r="D418" s="15"/>
      <c r="E418" s="15"/>
      <c r="F418" s="15"/>
      <c r="G418" s="15"/>
      <c r="H418" s="15"/>
      <c r="I418" s="15"/>
      <c r="J418" s="15"/>
      <c r="K418" s="82"/>
      <c r="L418" s="15"/>
      <c r="M418" s="15"/>
      <c r="N418" s="15"/>
      <c r="O418" s="15"/>
      <c r="P418" s="15"/>
      <c r="Q418" s="15"/>
      <c r="R418" s="15"/>
      <c r="S418" s="15"/>
    </row>
    <row r="419">
      <c r="A419" s="15"/>
      <c r="B419" s="15"/>
      <c r="C419" s="15"/>
      <c r="D419" s="15"/>
      <c r="E419" s="15"/>
      <c r="F419" s="15"/>
      <c r="G419" s="15"/>
      <c r="H419" s="15"/>
      <c r="I419" s="15"/>
      <c r="J419" s="15"/>
      <c r="K419" s="82"/>
      <c r="L419" s="15"/>
      <c r="M419" s="15"/>
      <c r="N419" s="15"/>
      <c r="O419" s="15"/>
      <c r="P419" s="15"/>
      <c r="Q419" s="15"/>
      <c r="R419" s="15"/>
      <c r="S419" s="15"/>
    </row>
    <row r="420">
      <c r="A420" s="15"/>
      <c r="B420" s="15"/>
      <c r="C420" s="15"/>
      <c r="D420" s="15"/>
      <c r="E420" s="15"/>
      <c r="F420" s="15"/>
      <c r="G420" s="15"/>
      <c r="H420" s="15"/>
      <c r="I420" s="15"/>
      <c r="J420" s="15"/>
      <c r="K420" s="82"/>
      <c r="L420" s="15"/>
      <c r="M420" s="15"/>
      <c r="N420" s="15"/>
      <c r="O420" s="15"/>
      <c r="P420" s="15"/>
      <c r="Q420" s="15"/>
      <c r="R420" s="15"/>
      <c r="S420" s="15"/>
    </row>
    <row r="421">
      <c r="A421" s="15"/>
      <c r="B421" s="15"/>
      <c r="C421" s="15"/>
      <c r="D421" s="15"/>
      <c r="E421" s="15"/>
      <c r="F421" s="15"/>
      <c r="G421" s="15"/>
      <c r="H421" s="15"/>
      <c r="I421" s="15"/>
      <c r="J421" s="15"/>
      <c r="K421" s="82"/>
      <c r="L421" s="15"/>
      <c r="M421" s="15"/>
      <c r="N421" s="15"/>
      <c r="O421" s="15"/>
      <c r="P421" s="15"/>
      <c r="Q421" s="15"/>
      <c r="R421" s="15"/>
      <c r="S421" s="15"/>
    </row>
    <row r="422">
      <c r="A422" s="15"/>
      <c r="B422" s="15"/>
      <c r="C422" s="15"/>
      <c r="D422" s="15"/>
      <c r="E422" s="15"/>
      <c r="F422" s="15"/>
      <c r="G422" s="15"/>
      <c r="H422" s="15"/>
      <c r="I422" s="15"/>
      <c r="J422" s="15"/>
      <c r="K422" s="82"/>
      <c r="L422" s="15"/>
      <c r="M422" s="15"/>
      <c r="N422" s="15"/>
      <c r="O422" s="15"/>
      <c r="P422" s="15"/>
      <c r="Q422" s="15"/>
      <c r="R422" s="15"/>
      <c r="S422" s="15"/>
    </row>
    <row r="423">
      <c r="A423" s="15"/>
      <c r="B423" s="15"/>
      <c r="C423" s="15"/>
      <c r="D423" s="15"/>
      <c r="E423" s="15"/>
      <c r="F423" s="15"/>
      <c r="G423" s="15"/>
      <c r="H423" s="15"/>
      <c r="I423" s="15"/>
      <c r="J423" s="15"/>
      <c r="K423" s="82"/>
      <c r="L423" s="15"/>
      <c r="M423" s="15"/>
      <c r="N423" s="15"/>
      <c r="O423" s="15"/>
      <c r="P423" s="15"/>
      <c r="Q423" s="15"/>
      <c r="R423" s="15"/>
      <c r="S423" s="15"/>
    </row>
    <row r="424">
      <c r="A424" s="15"/>
      <c r="B424" s="15"/>
      <c r="C424" s="15"/>
      <c r="D424" s="15"/>
      <c r="E424" s="15"/>
      <c r="F424" s="15"/>
      <c r="G424" s="15"/>
      <c r="H424" s="15"/>
      <c r="I424" s="15"/>
      <c r="J424" s="15"/>
      <c r="K424" s="82"/>
      <c r="L424" s="15"/>
      <c r="M424" s="15"/>
      <c r="N424" s="15"/>
      <c r="O424" s="15"/>
      <c r="P424" s="15"/>
      <c r="Q424" s="15"/>
      <c r="R424" s="15"/>
      <c r="S424" s="15"/>
    </row>
    <row r="425">
      <c r="A425" s="15"/>
      <c r="B425" s="15"/>
      <c r="C425" s="15"/>
      <c r="D425" s="15"/>
      <c r="E425" s="15"/>
      <c r="F425" s="15"/>
      <c r="G425" s="15"/>
      <c r="H425" s="15"/>
      <c r="I425" s="15"/>
      <c r="J425" s="15"/>
      <c r="K425" s="82"/>
      <c r="L425" s="15"/>
      <c r="M425" s="15"/>
      <c r="N425" s="15"/>
      <c r="O425" s="15"/>
      <c r="P425" s="15"/>
      <c r="Q425" s="15"/>
      <c r="R425" s="15"/>
      <c r="S425" s="15"/>
    </row>
    <row r="426">
      <c r="A426" s="15"/>
      <c r="B426" s="15"/>
      <c r="C426" s="15"/>
      <c r="D426" s="15"/>
      <c r="E426" s="15"/>
      <c r="F426" s="15"/>
      <c r="G426" s="15"/>
      <c r="H426" s="15"/>
      <c r="I426" s="15"/>
      <c r="J426" s="15"/>
      <c r="K426" s="82"/>
      <c r="L426" s="15"/>
      <c r="M426" s="15"/>
      <c r="N426" s="15"/>
      <c r="O426" s="15"/>
      <c r="P426" s="15"/>
      <c r="Q426" s="15"/>
      <c r="R426" s="15"/>
      <c r="S426" s="15"/>
    </row>
    <row r="427">
      <c r="A427" s="15"/>
      <c r="B427" s="15"/>
      <c r="C427" s="15"/>
      <c r="D427" s="15"/>
      <c r="E427" s="15"/>
      <c r="F427" s="15"/>
      <c r="G427" s="15"/>
      <c r="H427" s="15"/>
      <c r="I427" s="15"/>
      <c r="J427" s="15"/>
      <c r="K427" s="82"/>
      <c r="L427" s="15"/>
      <c r="M427" s="15"/>
      <c r="N427" s="15"/>
      <c r="O427" s="15"/>
      <c r="P427" s="15"/>
      <c r="Q427" s="15"/>
      <c r="R427" s="15"/>
      <c r="S427" s="15"/>
    </row>
    <row r="428">
      <c r="A428" s="15"/>
      <c r="B428" s="15"/>
      <c r="C428" s="15"/>
      <c r="D428" s="15"/>
      <c r="E428" s="15"/>
      <c r="F428" s="15"/>
      <c r="G428" s="15"/>
      <c r="H428" s="15"/>
      <c r="I428" s="15"/>
      <c r="J428" s="15"/>
      <c r="K428" s="82"/>
      <c r="L428" s="15"/>
      <c r="M428" s="15"/>
      <c r="N428" s="15"/>
      <c r="O428" s="15"/>
      <c r="P428" s="15"/>
      <c r="Q428" s="15"/>
      <c r="R428" s="15"/>
      <c r="S428" s="15"/>
    </row>
    <row r="429">
      <c r="A429" s="15"/>
      <c r="B429" s="15"/>
      <c r="C429" s="15"/>
      <c r="D429" s="15"/>
      <c r="E429" s="15"/>
      <c r="F429" s="15"/>
      <c r="G429" s="15"/>
      <c r="H429" s="15"/>
      <c r="I429" s="15"/>
      <c r="J429" s="15"/>
      <c r="K429" s="82"/>
      <c r="L429" s="15"/>
      <c r="M429" s="15"/>
      <c r="N429" s="15"/>
      <c r="O429" s="15"/>
      <c r="P429" s="15"/>
      <c r="Q429" s="15"/>
      <c r="R429" s="15"/>
      <c r="S429" s="15"/>
    </row>
    <row r="430">
      <c r="A430" s="15"/>
      <c r="B430" s="15"/>
      <c r="C430" s="15"/>
      <c r="D430" s="15"/>
      <c r="E430" s="15"/>
      <c r="F430" s="15"/>
      <c r="G430" s="15"/>
      <c r="H430" s="15"/>
      <c r="I430" s="15"/>
      <c r="J430" s="15"/>
      <c r="K430" s="82"/>
      <c r="L430" s="15"/>
      <c r="M430" s="15"/>
      <c r="N430" s="15"/>
      <c r="O430" s="15"/>
      <c r="P430" s="15"/>
      <c r="Q430" s="15"/>
      <c r="R430" s="15"/>
      <c r="S430" s="15"/>
    </row>
    <row r="431">
      <c r="A431" s="15"/>
      <c r="B431" s="15"/>
      <c r="C431" s="15"/>
      <c r="D431" s="15"/>
      <c r="E431" s="15"/>
      <c r="F431" s="15"/>
      <c r="G431" s="15"/>
      <c r="H431" s="15"/>
      <c r="I431" s="15"/>
      <c r="J431" s="15"/>
      <c r="K431" s="82"/>
      <c r="L431" s="15"/>
      <c r="M431" s="15"/>
      <c r="N431" s="15"/>
      <c r="O431" s="15"/>
      <c r="P431" s="15"/>
      <c r="Q431" s="15"/>
      <c r="R431" s="15"/>
      <c r="S431" s="15"/>
    </row>
    <row r="432">
      <c r="A432" s="15"/>
      <c r="B432" s="15"/>
      <c r="C432" s="15"/>
      <c r="D432" s="15"/>
      <c r="E432" s="15"/>
      <c r="F432" s="15"/>
      <c r="G432" s="15"/>
      <c r="H432" s="15"/>
      <c r="I432" s="15"/>
      <c r="J432" s="15"/>
      <c r="K432" s="82"/>
      <c r="L432" s="15"/>
      <c r="M432" s="15"/>
      <c r="N432" s="15"/>
      <c r="O432" s="15"/>
      <c r="P432" s="15"/>
      <c r="Q432" s="15"/>
      <c r="R432" s="15"/>
      <c r="S432" s="15"/>
    </row>
    <row r="433">
      <c r="A433" s="15"/>
      <c r="B433" s="15"/>
      <c r="C433" s="15"/>
      <c r="D433" s="15"/>
      <c r="E433" s="15"/>
      <c r="F433" s="15"/>
      <c r="G433" s="15"/>
      <c r="H433" s="15"/>
      <c r="I433" s="15"/>
      <c r="J433" s="15"/>
      <c r="K433" s="82"/>
      <c r="L433" s="15"/>
      <c r="M433" s="15"/>
      <c r="N433" s="15"/>
      <c r="O433" s="15"/>
      <c r="P433" s="15"/>
      <c r="Q433" s="15"/>
      <c r="R433" s="15"/>
      <c r="S433" s="15"/>
    </row>
    <row r="434">
      <c r="A434" s="15"/>
      <c r="B434" s="15"/>
      <c r="C434" s="15"/>
      <c r="D434" s="15"/>
      <c r="E434" s="15"/>
      <c r="F434" s="15"/>
      <c r="G434" s="15"/>
      <c r="H434" s="15"/>
      <c r="I434" s="15"/>
      <c r="J434" s="15"/>
      <c r="K434" s="82"/>
      <c r="L434" s="15"/>
      <c r="M434" s="15"/>
      <c r="N434" s="15"/>
      <c r="O434" s="15"/>
      <c r="P434" s="15"/>
      <c r="Q434" s="15"/>
      <c r="R434" s="15"/>
      <c r="S434" s="15"/>
    </row>
    <row r="435">
      <c r="A435" s="15"/>
      <c r="B435" s="15"/>
      <c r="C435" s="15"/>
      <c r="D435" s="15"/>
      <c r="E435" s="15"/>
      <c r="F435" s="15"/>
      <c r="G435" s="15"/>
      <c r="H435" s="15"/>
      <c r="I435" s="15"/>
      <c r="J435" s="15"/>
      <c r="K435" s="82"/>
      <c r="L435" s="15"/>
      <c r="M435" s="15"/>
      <c r="N435" s="15"/>
      <c r="O435" s="15"/>
      <c r="P435" s="15"/>
      <c r="Q435" s="15"/>
      <c r="R435" s="15"/>
      <c r="S435" s="15"/>
    </row>
    <row r="436">
      <c r="A436" s="15"/>
      <c r="B436" s="15"/>
      <c r="C436" s="15"/>
      <c r="D436" s="15"/>
      <c r="E436" s="15"/>
      <c r="F436" s="15"/>
      <c r="G436" s="15"/>
      <c r="H436" s="15"/>
      <c r="I436" s="15"/>
      <c r="J436" s="15"/>
      <c r="K436" s="82"/>
      <c r="L436" s="15"/>
      <c r="M436" s="15"/>
      <c r="N436" s="15"/>
      <c r="O436" s="15"/>
      <c r="P436" s="15"/>
      <c r="Q436" s="15"/>
      <c r="R436" s="15"/>
      <c r="S436" s="15"/>
    </row>
    <row r="437">
      <c r="A437" s="15"/>
      <c r="B437" s="15"/>
      <c r="C437" s="15"/>
      <c r="D437" s="15"/>
      <c r="E437" s="15"/>
      <c r="F437" s="15"/>
      <c r="G437" s="15"/>
      <c r="H437" s="15"/>
      <c r="I437" s="15"/>
      <c r="J437" s="15"/>
      <c r="K437" s="82"/>
      <c r="L437" s="15"/>
      <c r="M437" s="15"/>
      <c r="N437" s="15"/>
      <c r="O437" s="15"/>
      <c r="P437" s="15"/>
      <c r="Q437" s="15"/>
      <c r="R437" s="15"/>
      <c r="S437" s="15"/>
    </row>
    <row r="438">
      <c r="A438" s="15"/>
      <c r="B438" s="15"/>
      <c r="C438" s="15"/>
      <c r="D438" s="15"/>
      <c r="E438" s="15"/>
      <c r="F438" s="15"/>
      <c r="G438" s="15"/>
      <c r="H438" s="15"/>
      <c r="I438" s="15"/>
      <c r="J438" s="15"/>
      <c r="K438" s="82"/>
      <c r="L438" s="15"/>
      <c r="M438" s="15"/>
      <c r="N438" s="15"/>
      <c r="O438" s="15"/>
      <c r="P438" s="15"/>
      <c r="Q438" s="15"/>
      <c r="R438" s="15"/>
      <c r="S438" s="15"/>
    </row>
    <row r="439">
      <c r="A439" s="15"/>
      <c r="B439" s="15"/>
      <c r="C439" s="15"/>
      <c r="D439" s="15"/>
      <c r="E439" s="15"/>
      <c r="F439" s="15"/>
      <c r="G439" s="15"/>
      <c r="H439" s="15"/>
      <c r="I439" s="15"/>
      <c r="J439" s="15"/>
      <c r="K439" s="82"/>
      <c r="L439" s="15"/>
      <c r="M439" s="15"/>
      <c r="N439" s="15"/>
      <c r="O439" s="15"/>
      <c r="P439" s="15"/>
      <c r="Q439" s="15"/>
      <c r="R439" s="15"/>
      <c r="S439" s="15"/>
    </row>
    <row r="440">
      <c r="A440" s="15"/>
      <c r="B440" s="15"/>
      <c r="C440" s="15"/>
      <c r="D440" s="15"/>
      <c r="E440" s="15"/>
      <c r="F440" s="15"/>
      <c r="G440" s="15"/>
      <c r="H440" s="15"/>
      <c r="I440" s="15"/>
      <c r="J440" s="15"/>
      <c r="K440" s="82"/>
      <c r="L440" s="15"/>
      <c r="M440" s="15"/>
      <c r="N440" s="15"/>
      <c r="O440" s="15"/>
      <c r="P440" s="15"/>
      <c r="Q440" s="15"/>
      <c r="R440" s="15"/>
      <c r="S440" s="15"/>
    </row>
    <row r="441">
      <c r="A441" s="15"/>
      <c r="B441" s="15"/>
      <c r="C441" s="15"/>
      <c r="D441" s="15"/>
      <c r="E441" s="15"/>
      <c r="F441" s="15"/>
      <c r="G441" s="15"/>
      <c r="H441" s="15"/>
      <c r="I441" s="15"/>
      <c r="J441" s="15"/>
      <c r="K441" s="82"/>
      <c r="L441" s="15"/>
      <c r="M441" s="15"/>
      <c r="N441" s="15"/>
      <c r="O441" s="15"/>
      <c r="P441" s="15"/>
      <c r="Q441" s="15"/>
      <c r="R441" s="15"/>
      <c r="S441" s="15"/>
    </row>
    <row r="442">
      <c r="A442" s="15"/>
      <c r="B442" s="15"/>
      <c r="C442" s="15"/>
      <c r="D442" s="15"/>
      <c r="E442" s="15"/>
      <c r="F442" s="15"/>
      <c r="G442" s="15"/>
      <c r="H442" s="15"/>
      <c r="I442" s="15"/>
      <c r="J442" s="15"/>
      <c r="K442" s="82"/>
      <c r="L442" s="15"/>
      <c r="M442" s="15"/>
      <c r="N442" s="15"/>
      <c r="O442" s="15"/>
      <c r="P442" s="15"/>
      <c r="Q442" s="15"/>
      <c r="R442" s="15"/>
      <c r="S442" s="15"/>
    </row>
    <row r="443">
      <c r="A443" s="15"/>
      <c r="B443" s="15"/>
      <c r="C443" s="15"/>
      <c r="D443" s="15"/>
      <c r="E443" s="15"/>
      <c r="F443" s="15"/>
      <c r="G443" s="15"/>
      <c r="H443" s="15"/>
      <c r="I443" s="15"/>
      <c r="J443" s="15"/>
      <c r="K443" s="82"/>
      <c r="L443" s="15"/>
      <c r="M443" s="15"/>
      <c r="N443" s="15"/>
      <c r="O443" s="15"/>
      <c r="P443" s="15"/>
      <c r="Q443" s="15"/>
      <c r="R443" s="15"/>
      <c r="S443" s="15"/>
    </row>
    <row r="444">
      <c r="A444" s="15"/>
      <c r="B444" s="15"/>
      <c r="C444" s="15"/>
      <c r="D444" s="15"/>
      <c r="E444" s="15"/>
      <c r="F444" s="15"/>
      <c r="G444" s="15"/>
      <c r="H444" s="15"/>
      <c r="I444" s="15"/>
      <c r="J444" s="15"/>
      <c r="K444" s="82"/>
      <c r="L444" s="15"/>
      <c r="M444" s="15"/>
      <c r="N444" s="15"/>
      <c r="O444" s="15"/>
      <c r="P444" s="15"/>
      <c r="Q444" s="15"/>
      <c r="R444" s="15"/>
      <c r="S444" s="15"/>
    </row>
    <row r="445">
      <c r="A445" s="15"/>
      <c r="B445" s="15"/>
      <c r="C445" s="15"/>
      <c r="D445" s="15"/>
      <c r="E445" s="15"/>
      <c r="F445" s="15"/>
      <c r="G445" s="15"/>
      <c r="H445" s="15"/>
      <c r="I445" s="15"/>
      <c r="J445" s="15"/>
      <c r="K445" s="82"/>
      <c r="L445" s="15"/>
      <c r="M445" s="15"/>
      <c r="N445" s="15"/>
      <c r="O445" s="15"/>
      <c r="P445" s="15"/>
      <c r="Q445" s="15"/>
      <c r="R445" s="15"/>
      <c r="S445" s="15"/>
    </row>
    <row r="446">
      <c r="A446" s="15"/>
      <c r="B446" s="15"/>
      <c r="C446" s="15"/>
      <c r="D446" s="15"/>
      <c r="E446" s="15"/>
      <c r="F446" s="15"/>
      <c r="G446" s="15"/>
      <c r="H446" s="15"/>
      <c r="I446" s="15"/>
      <c r="J446" s="15"/>
      <c r="K446" s="82"/>
      <c r="L446" s="15"/>
      <c r="M446" s="15"/>
      <c r="N446" s="15"/>
      <c r="O446" s="15"/>
      <c r="P446" s="15"/>
      <c r="Q446" s="15"/>
      <c r="R446" s="15"/>
      <c r="S446" s="15"/>
    </row>
    <row r="447">
      <c r="A447" s="15"/>
      <c r="B447" s="15"/>
      <c r="C447" s="15"/>
      <c r="D447" s="15"/>
      <c r="E447" s="15"/>
      <c r="F447" s="15"/>
      <c r="G447" s="15"/>
      <c r="H447" s="15"/>
      <c r="I447" s="15"/>
      <c r="J447" s="15"/>
      <c r="K447" s="82"/>
      <c r="L447" s="15"/>
      <c r="M447" s="15"/>
      <c r="N447" s="15"/>
      <c r="O447" s="15"/>
      <c r="P447" s="15"/>
      <c r="Q447" s="15"/>
      <c r="R447" s="15"/>
      <c r="S447" s="15"/>
    </row>
    <row r="448">
      <c r="A448" s="15"/>
      <c r="B448" s="15"/>
      <c r="C448" s="15"/>
      <c r="D448" s="15"/>
      <c r="E448" s="15"/>
      <c r="F448" s="15"/>
      <c r="G448" s="15"/>
      <c r="H448" s="15"/>
      <c r="I448" s="15"/>
      <c r="J448" s="15"/>
      <c r="K448" s="82"/>
      <c r="L448" s="15"/>
      <c r="M448" s="15"/>
      <c r="N448" s="15"/>
      <c r="O448" s="15"/>
      <c r="P448" s="15"/>
      <c r="Q448" s="15"/>
      <c r="R448" s="15"/>
      <c r="S448" s="15"/>
    </row>
    <row r="449">
      <c r="A449" s="15"/>
      <c r="B449" s="15"/>
      <c r="C449" s="15"/>
      <c r="D449" s="15"/>
      <c r="E449" s="15"/>
      <c r="F449" s="15"/>
      <c r="G449" s="15"/>
      <c r="H449" s="15"/>
      <c r="I449" s="15"/>
      <c r="J449" s="15"/>
      <c r="K449" s="82"/>
      <c r="L449" s="15"/>
      <c r="M449" s="15"/>
      <c r="N449" s="15"/>
      <c r="O449" s="15"/>
      <c r="P449" s="15"/>
      <c r="Q449" s="15"/>
      <c r="R449" s="15"/>
      <c r="S449" s="15"/>
    </row>
    <row r="450">
      <c r="A450" s="15"/>
      <c r="B450" s="15"/>
      <c r="C450" s="15"/>
      <c r="D450" s="15"/>
      <c r="E450" s="15"/>
      <c r="F450" s="15"/>
      <c r="G450" s="15"/>
      <c r="H450" s="15"/>
      <c r="I450" s="15"/>
      <c r="J450" s="15"/>
      <c r="K450" s="82"/>
      <c r="L450" s="15"/>
      <c r="M450" s="15"/>
      <c r="N450" s="15"/>
      <c r="O450" s="15"/>
      <c r="P450" s="15"/>
      <c r="Q450" s="15"/>
      <c r="R450" s="15"/>
      <c r="S450" s="15"/>
    </row>
    <row r="451">
      <c r="A451" s="15"/>
      <c r="B451" s="15"/>
      <c r="C451" s="15"/>
      <c r="D451" s="15"/>
      <c r="E451" s="15"/>
      <c r="F451" s="15"/>
      <c r="G451" s="15"/>
      <c r="H451" s="15"/>
      <c r="I451" s="15"/>
      <c r="J451" s="15"/>
      <c r="K451" s="82"/>
      <c r="L451" s="15"/>
      <c r="M451" s="15"/>
      <c r="N451" s="15"/>
      <c r="O451" s="15"/>
      <c r="P451" s="15"/>
      <c r="Q451" s="15"/>
      <c r="R451" s="15"/>
      <c r="S451" s="15"/>
    </row>
    <row r="452">
      <c r="A452" s="15"/>
      <c r="B452" s="15"/>
      <c r="C452" s="15"/>
      <c r="D452" s="15"/>
      <c r="E452" s="15"/>
      <c r="F452" s="15"/>
      <c r="G452" s="15"/>
      <c r="H452" s="15"/>
      <c r="I452" s="15"/>
      <c r="J452" s="15"/>
      <c r="K452" s="82"/>
      <c r="L452" s="15"/>
      <c r="M452" s="15"/>
      <c r="N452" s="15"/>
      <c r="O452" s="15"/>
      <c r="P452" s="15"/>
      <c r="Q452" s="15"/>
      <c r="R452" s="15"/>
      <c r="S452" s="15"/>
    </row>
    <row r="453">
      <c r="A453" s="15"/>
      <c r="B453" s="15"/>
      <c r="C453" s="15"/>
      <c r="D453" s="15"/>
      <c r="E453" s="15"/>
      <c r="F453" s="15"/>
      <c r="G453" s="15"/>
      <c r="H453" s="15"/>
      <c r="I453" s="15"/>
      <c r="J453" s="15"/>
      <c r="K453" s="82"/>
      <c r="L453" s="15"/>
      <c r="M453" s="15"/>
      <c r="N453" s="15"/>
      <c r="O453" s="15"/>
      <c r="P453" s="15"/>
      <c r="Q453" s="15"/>
      <c r="R453" s="15"/>
      <c r="S453" s="15"/>
    </row>
    <row r="454">
      <c r="A454" s="15"/>
      <c r="B454" s="15"/>
      <c r="C454" s="15"/>
      <c r="D454" s="15"/>
      <c r="E454" s="15"/>
      <c r="F454" s="15"/>
      <c r="G454" s="15"/>
      <c r="H454" s="15"/>
      <c r="I454" s="15"/>
      <c r="J454" s="15"/>
      <c r="K454" s="82"/>
      <c r="L454" s="15"/>
      <c r="M454" s="15"/>
      <c r="N454" s="15"/>
      <c r="O454" s="15"/>
      <c r="P454" s="15"/>
      <c r="Q454" s="15"/>
      <c r="R454" s="15"/>
      <c r="S454" s="15"/>
    </row>
    <row r="455">
      <c r="A455" s="15"/>
      <c r="B455" s="15"/>
      <c r="C455" s="15"/>
      <c r="D455" s="15"/>
      <c r="E455" s="15"/>
      <c r="F455" s="15"/>
      <c r="G455" s="15"/>
      <c r="H455" s="15"/>
      <c r="I455" s="15"/>
      <c r="J455" s="15"/>
      <c r="K455" s="82"/>
      <c r="L455" s="15"/>
      <c r="M455" s="15"/>
      <c r="N455" s="15"/>
      <c r="O455" s="15"/>
      <c r="P455" s="15"/>
      <c r="Q455" s="15"/>
      <c r="R455" s="15"/>
      <c r="S455" s="15"/>
    </row>
    <row r="456">
      <c r="A456" s="15"/>
      <c r="B456" s="15"/>
      <c r="C456" s="15"/>
      <c r="D456" s="15"/>
      <c r="E456" s="15"/>
      <c r="F456" s="15"/>
      <c r="G456" s="15"/>
      <c r="H456" s="15"/>
      <c r="I456" s="15"/>
      <c r="J456" s="15"/>
      <c r="K456" s="82"/>
      <c r="L456" s="15"/>
      <c r="M456" s="15"/>
      <c r="N456" s="15"/>
      <c r="O456" s="15"/>
      <c r="P456" s="15"/>
      <c r="Q456" s="15"/>
      <c r="R456" s="15"/>
      <c r="S456" s="15"/>
    </row>
    <row r="457">
      <c r="A457" s="15"/>
      <c r="B457" s="15"/>
      <c r="C457" s="15"/>
      <c r="D457" s="15"/>
      <c r="E457" s="15"/>
      <c r="F457" s="15"/>
      <c r="G457" s="15"/>
      <c r="H457" s="15"/>
      <c r="I457" s="15"/>
      <c r="J457" s="15"/>
      <c r="K457" s="82"/>
      <c r="L457" s="15"/>
      <c r="M457" s="15"/>
      <c r="N457" s="15"/>
      <c r="O457" s="15"/>
      <c r="P457" s="15"/>
      <c r="Q457" s="15"/>
      <c r="R457" s="15"/>
      <c r="S457" s="15"/>
    </row>
    <row r="458">
      <c r="A458" s="15"/>
      <c r="B458" s="15"/>
      <c r="C458" s="15"/>
      <c r="D458" s="15"/>
      <c r="E458" s="15"/>
      <c r="F458" s="15"/>
      <c r="G458" s="15"/>
      <c r="H458" s="15"/>
      <c r="I458" s="15"/>
      <c r="J458" s="15"/>
      <c r="K458" s="82"/>
      <c r="L458" s="15"/>
      <c r="M458" s="15"/>
      <c r="N458" s="15"/>
      <c r="O458" s="15"/>
      <c r="P458" s="15"/>
      <c r="Q458" s="15"/>
      <c r="R458" s="15"/>
      <c r="S458" s="15"/>
    </row>
    <row r="459">
      <c r="A459" s="15"/>
      <c r="B459" s="15"/>
      <c r="C459" s="15"/>
      <c r="D459" s="15"/>
      <c r="E459" s="15"/>
      <c r="F459" s="15"/>
      <c r="G459" s="15"/>
      <c r="H459" s="15"/>
      <c r="I459" s="15"/>
      <c r="J459" s="15"/>
      <c r="K459" s="82"/>
      <c r="L459" s="15"/>
      <c r="M459" s="15"/>
      <c r="N459" s="15"/>
      <c r="O459" s="15"/>
      <c r="P459" s="15"/>
      <c r="Q459" s="15"/>
      <c r="R459" s="15"/>
      <c r="S459" s="15"/>
    </row>
    <row r="460">
      <c r="A460" s="15"/>
      <c r="B460" s="15"/>
      <c r="C460" s="15"/>
      <c r="D460" s="15"/>
      <c r="E460" s="15"/>
      <c r="F460" s="15"/>
      <c r="G460" s="15"/>
      <c r="H460" s="15"/>
      <c r="I460" s="15"/>
      <c r="J460" s="15"/>
      <c r="K460" s="82"/>
      <c r="L460" s="15"/>
      <c r="M460" s="15"/>
      <c r="N460" s="15"/>
      <c r="O460" s="15"/>
      <c r="P460" s="15"/>
      <c r="Q460" s="15"/>
      <c r="R460" s="15"/>
      <c r="S460" s="15"/>
    </row>
    <row r="461">
      <c r="A461" s="15"/>
      <c r="B461" s="15"/>
      <c r="C461" s="15"/>
      <c r="D461" s="15"/>
      <c r="E461" s="15"/>
      <c r="F461" s="15"/>
      <c r="G461" s="15"/>
      <c r="H461" s="15"/>
      <c r="I461" s="15"/>
      <c r="J461" s="15"/>
      <c r="K461" s="82"/>
      <c r="L461" s="15"/>
      <c r="M461" s="15"/>
      <c r="N461" s="15"/>
      <c r="O461" s="15"/>
      <c r="P461" s="15"/>
      <c r="Q461" s="15"/>
      <c r="R461" s="15"/>
      <c r="S461" s="15"/>
    </row>
    <row r="462">
      <c r="A462" s="15"/>
      <c r="B462" s="15"/>
      <c r="C462" s="15"/>
      <c r="D462" s="15"/>
      <c r="E462" s="15"/>
      <c r="F462" s="15"/>
      <c r="G462" s="15"/>
      <c r="H462" s="15"/>
      <c r="I462" s="15"/>
      <c r="J462" s="15"/>
      <c r="K462" s="82"/>
      <c r="L462" s="15"/>
      <c r="M462" s="15"/>
      <c r="N462" s="15"/>
      <c r="O462" s="15"/>
      <c r="P462" s="15"/>
      <c r="Q462" s="15"/>
      <c r="R462" s="15"/>
      <c r="S462" s="15"/>
    </row>
    <row r="463">
      <c r="A463" s="15"/>
      <c r="B463" s="15"/>
      <c r="C463" s="15"/>
      <c r="D463" s="15"/>
      <c r="E463" s="15"/>
      <c r="F463" s="15"/>
      <c r="G463" s="15"/>
      <c r="H463" s="15"/>
      <c r="I463" s="15"/>
      <c r="J463" s="15"/>
      <c r="K463" s="82"/>
      <c r="L463" s="15"/>
      <c r="M463" s="15"/>
      <c r="N463" s="15"/>
      <c r="O463" s="15"/>
      <c r="P463" s="15"/>
      <c r="Q463" s="15"/>
      <c r="R463" s="15"/>
      <c r="S463" s="15"/>
    </row>
    <row r="464">
      <c r="A464" s="15"/>
      <c r="B464" s="15"/>
      <c r="C464" s="15"/>
      <c r="D464" s="15"/>
      <c r="E464" s="15"/>
      <c r="F464" s="15"/>
      <c r="G464" s="15"/>
      <c r="H464" s="15"/>
      <c r="I464" s="15"/>
      <c r="J464" s="15"/>
      <c r="K464" s="82"/>
      <c r="L464" s="15"/>
      <c r="M464" s="15"/>
      <c r="N464" s="15"/>
      <c r="O464" s="15"/>
      <c r="P464" s="15"/>
      <c r="Q464" s="15"/>
      <c r="R464" s="15"/>
      <c r="S464" s="15"/>
    </row>
    <row r="465">
      <c r="A465" s="15"/>
      <c r="B465" s="15"/>
      <c r="C465" s="15"/>
      <c r="D465" s="15"/>
      <c r="E465" s="15"/>
      <c r="F465" s="15"/>
      <c r="G465" s="15"/>
      <c r="H465" s="15"/>
      <c r="I465" s="15"/>
      <c r="J465" s="15"/>
      <c r="K465" s="82"/>
      <c r="L465" s="15"/>
      <c r="M465" s="15"/>
      <c r="N465" s="15"/>
      <c r="O465" s="15"/>
      <c r="P465" s="15"/>
      <c r="Q465" s="15"/>
      <c r="R465" s="15"/>
      <c r="S465" s="15"/>
    </row>
    <row r="466">
      <c r="A466" s="15"/>
      <c r="B466" s="15"/>
      <c r="C466" s="15"/>
      <c r="D466" s="15"/>
      <c r="E466" s="15"/>
      <c r="F466" s="15"/>
      <c r="G466" s="15"/>
      <c r="H466" s="15"/>
      <c r="I466" s="15"/>
      <c r="J466" s="15"/>
      <c r="K466" s="82"/>
      <c r="L466" s="15"/>
      <c r="M466" s="15"/>
      <c r="N466" s="15"/>
      <c r="O466" s="15"/>
      <c r="P466" s="15"/>
      <c r="Q466" s="15"/>
      <c r="R466" s="15"/>
      <c r="S466" s="15"/>
    </row>
    <row r="467">
      <c r="A467" s="15"/>
      <c r="B467" s="15"/>
      <c r="C467" s="15"/>
      <c r="D467" s="15"/>
      <c r="E467" s="15"/>
      <c r="F467" s="15"/>
      <c r="G467" s="15"/>
      <c r="H467" s="15"/>
      <c r="I467" s="15"/>
      <c r="J467" s="15"/>
      <c r="K467" s="82"/>
      <c r="L467" s="15"/>
      <c r="M467" s="15"/>
      <c r="N467" s="15"/>
      <c r="O467" s="15"/>
      <c r="P467" s="15"/>
      <c r="Q467" s="15"/>
      <c r="R467" s="15"/>
      <c r="S467" s="15"/>
    </row>
    <row r="468">
      <c r="A468" s="15"/>
      <c r="B468" s="15"/>
      <c r="C468" s="15"/>
      <c r="D468" s="15"/>
      <c r="E468" s="15"/>
      <c r="F468" s="15"/>
      <c r="G468" s="15"/>
      <c r="H468" s="15"/>
      <c r="I468" s="15"/>
      <c r="J468" s="15"/>
      <c r="K468" s="82"/>
      <c r="L468" s="15"/>
      <c r="M468" s="15"/>
      <c r="N468" s="15"/>
      <c r="O468" s="15"/>
      <c r="P468" s="15"/>
      <c r="Q468" s="15"/>
      <c r="R468" s="15"/>
      <c r="S468" s="15"/>
    </row>
    <row r="469">
      <c r="A469" s="15"/>
      <c r="B469" s="15"/>
      <c r="C469" s="15"/>
      <c r="D469" s="15"/>
      <c r="E469" s="15"/>
      <c r="F469" s="15"/>
      <c r="G469" s="15"/>
      <c r="H469" s="15"/>
      <c r="I469" s="15"/>
      <c r="J469" s="15"/>
      <c r="K469" s="82"/>
      <c r="L469" s="15"/>
      <c r="M469" s="15"/>
      <c r="N469" s="15"/>
      <c r="O469" s="15"/>
      <c r="P469" s="15"/>
      <c r="Q469" s="15"/>
      <c r="R469" s="15"/>
      <c r="S469" s="15"/>
    </row>
    <row r="470">
      <c r="A470" s="15"/>
      <c r="B470" s="15"/>
      <c r="C470" s="15"/>
      <c r="D470" s="15"/>
      <c r="E470" s="15"/>
      <c r="F470" s="15"/>
      <c r="G470" s="15"/>
      <c r="H470" s="15"/>
      <c r="I470" s="15"/>
      <c r="J470" s="15"/>
      <c r="K470" s="82"/>
      <c r="L470" s="15"/>
      <c r="M470" s="15"/>
      <c r="N470" s="15"/>
      <c r="O470" s="15"/>
      <c r="P470" s="15"/>
      <c r="Q470" s="15"/>
      <c r="R470" s="15"/>
      <c r="S470" s="15"/>
    </row>
    <row r="471">
      <c r="A471" s="15"/>
      <c r="B471" s="15"/>
      <c r="C471" s="15"/>
      <c r="D471" s="15"/>
      <c r="E471" s="15"/>
      <c r="F471" s="15"/>
      <c r="G471" s="15"/>
      <c r="H471" s="15"/>
      <c r="I471" s="15"/>
      <c r="J471" s="15"/>
      <c r="K471" s="82"/>
      <c r="L471" s="15"/>
      <c r="M471" s="15"/>
      <c r="N471" s="15"/>
      <c r="O471" s="15"/>
      <c r="P471" s="15"/>
      <c r="Q471" s="15"/>
      <c r="R471" s="15"/>
      <c r="S471" s="15"/>
    </row>
    <row r="472">
      <c r="A472" s="15"/>
      <c r="B472" s="15"/>
      <c r="C472" s="15"/>
      <c r="D472" s="15"/>
      <c r="E472" s="15"/>
      <c r="F472" s="15"/>
      <c r="G472" s="15"/>
      <c r="H472" s="15"/>
      <c r="I472" s="15"/>
      <c r="J472" s="15"/>
      <c r="K472" s="82"/>
      <c r="L472" s="15"/>
      <c r="M472" s="15"/>
      <c r="N472" s="15"/>
      <c r="O472" s="15"/>
      <c r="P472" s="15"/>
      <c r="Q472" s="15"/>
      <c r="R472" s="15"/>
      <c r="S472" s="15"/>
    </row>
    <row r="473">
      <c r="A473" s="15"/>
      <c r="B473" s="15"/>
      <c r="C473" s="15"/>
      <c r="D473" s="15"/>
      <c r="E473" s="15"/>
      <c r="F473" s="15"/>
      <c r="G473" s="15"/>
      <c r="H473" s="15"/>
      <c r="I473" s="15"/>
      <c r="J473" s="15"/>
      <c r="K473" s="82"/>
      <c r="L473" s="15"/>
      <c r="M473" s="15"/>
      <c r="N473" s="15"/>
      <c r="O473" s="15"/>
      <c r="P473" s="15"/>
      <c r="Q473" s="15"/>
      <c r="R473" s="15"/>
      <c r="S473" s="15"/>
    </row>
    <row r="474">
      <c r="A474" s="15"/>
      <c r="B474" s="15"/>
      <c r="C474" s="15"/>
      <c r="D474" s="15"/>
      <c r="E474" s="15"/>
      <c r="F474" s="15"/>
      <c r="G474" s="15"/>
      <c r="H474" s="15"/>
      <c r="I474" s="15"/>
      <c r="J474" s="15"/>
      <c r="K474" s="82"/>
      <c r="L474" s="15"/>
      <c r="M474" s="15"/>
      <c r="N474" s="15"/>
      <c r="O474" s="15"/>
      <c r="P474" s="15"/>
      <c r="Q474" s="15"/>
      <c r="R474" s="15"/>
      <c r="S474" s="15"/>
    </row>
    <row r="475">
      <c r="A475" s="15"/>
      <c r="B475" s="15"/>
      <c r="C475" s="15"/>
      <c r="D475" s="15"/>
      <c r="E475" s="15"/>
      <c r="F475" s="15"/>
      <c r="G475" s="15"/>
      <c r="H475" s="15"/>
      <c r="I475" s="15"/>
      <c r="J475" s="15"/>
      <c r="K475" s="82"/>
      <c r="L475" s="15"/>
      <c r="M475" s="15"/>
      <c r="N475" s="15"/>
      <c r="O475" s="15"/>
      <c r="P475" s="15"/>
      <c r="Q475" s="15"/>
      <c r="R475" s="15"/>
      <c r="S475" s="15"/>
    </row>
    <row r="476">
      <c r="A476" s="15"/>
      <c r="B476" s="15"/>
      <c r="C476" s="15"/>
      <c r="D476" s="15"/>
      <c r="E476" s="15"/>
      <c r="F476" s="15"/>
      <c r="G476" s="15"/>
      <c r="H476" s="15"/>
      <c r="I476" s="15"/>
      <c r="J476" s="15"/>
      <c r="K476" s="82"/>
      <c r="L476" s="15"/>
      <c r="M476" s="15"/>
      <c r="N476" s="15"/>
      <c r="O476" s="15"/>
      <c r="P476" s="15"/>
      <c r="Q476" s="15"/>
      <c r="R476" s="15"/>
      <c r="S476" s="15"/>
    </row>
    <row r="477">
      <c r="A477" s="15"/>
      <c r="B477" s="15"/>
      <c r="C477" s="15"/>
      <c r="D477" s="15"/>
      <c r="E477" s="15"/>
      <c r="F477" s="15"/>
      <c r="G477" s="15"/>
      <c r="H477" s="15"/>
      <c r="I477" s="15"/>
      <c r="J477" s="15"/>
      <c r="K477" s="82"/>
      <c r="L477" s="15"/>
      <c r="M477" s="15"/>
      <c r="N477" s="15"/>
      <c r="O477" s="15"/>
      <c r="P477" s="15"/>
      <c r="Q477" s="15"/>
      <c r="R477" s="15"/>
      <c r="S477" s="15"/>
    </row>
    <row r="478">
      <c r="A478" s="15"/>
      <c r="B478" s="15"/>
      <c r="C478" s="15"/>
      <c r="D478" s="15"/>
      <c r="E478" s="15"/>
      <c r="F478" s="15"/>
      <c r="G478" s="15"/>
      <c r="H478" s="15"/>
      <c r="I478" s="15"/>
      <c r="J478" s="15"/>
      <c r="K478" s="82"/>
      <c r="L478" s="15"/>
      <c r="M478" s="15"/>
      <c r="N478" s="15"/>
      <c r="O478" s="15"/>
      <c r="P478" s="15"/>
      <c r="Q478" s="15"/>
      <c r="R478" s="15"/>
      <c r="S478" s="15"/>
    </row>
    <row r="479">
      <c r="A479" s="15"/>
      <c r="B479" s="15"/>
      <c r="C479" s="15"/>
      <c r="D479" s="15"/>
      <c r="E479" s="15"/>
      <c r="F479" s="15"/>
      <c r="G479" s="15"/>
      <c r="H479" s="15"/>
      <c r="I479" s="15"/>
      <c r="J479" s="15"/>
      <c r="K479" s="82"/>
      <c r="L479" s="15"/>
      <c r="M479" s="15"/>
      <c r="N479" s="15"/>
      <c r="O479" s="15"/>
      <c r="P479" s="15"/>
      <c r="Q479" s="15"/>
      <c r="R479" s="15"/>
      <c r="S479" s="15"/>
    </row>
    <row r="480">
      <c r="A480" s="15"/>
      <c r="B480" s="15"/>
      <c r="C480" s="15"/>
      <c r="D480" s="15"/>
      <c r="E480" s="15"/>
      <c r="F480" s="15"/>
      <c r="G480" s="15"/>
      <c r="H480" s="15"/>
      <c r="I480" s="15"/>
      <c r="J480" s="15"/>
      <c r="K480" s="82"/>
      <c r="L480" s="15"/>
      <c r="M480" s="15"/>
      <c r="N480" s="15"/>
      <c r="O480" s="15"/>
      <c r="P480" s="15"/>
      <c r="Q480" s="15"/>
      <c r="R480" s="15"/>
      <c r="S480" s="15"/>
    </row>
    <row r="481">
      <c r="A481" s="15"/>
      <c r="B481" s="15"/>
      <c r="C481" s="15"/>
      <c r="D481" s="15"/>
      <c r="E481" s="15"/>
      <c r="F481" s="15"/>
      <c r="G481" s="15"/>
      <c r="H481" s="15"/>
      <c r="I481" s="15"/>
      <c r="J481" s="15"/>
      <c r="K481" s="82"/>
      <c r="L481" s="15"/>
      <c r="M481" s="15"/>
      <c r="N481" s="15"/>
      <c r="O481" s="15"/>
      <c r="P481" s="15"/>
      <c r="Q481" s="15"/>
      <c r="R481" s="15"/>
      <c r="S481" s="15"/>
    </row>
    <row r="482">
      <c r="A482" s="15"/>
      <c r="B482" s="15"/>
      <c r="C482" s="15"/>
      <c r="D482" s="15"/>
      <c r="E482" s="15"/>
      <c r="F482" s="15"/>
      <c r="G482" s="15"/>
      <c r="H482" s="15"/>
      <c r="I482" s="15"/>
      <c r="J482" s="15"/>
      <c r="K482" s="82"/>
      <c r="L482" s="15"/>
      <c r="M482" s="15"/>
      <c r="N482" s="15"/>
      <c r="O482" s="15"/>
      <c r="P482" s="15"/>
      <c r="Q482" s="15"/>
      <c r="R482" s="15"/>
      <c r="S482" s="15"/>
    </row>
    <row r="483">
      <c r="A483" s="15"/>
      <c r="B483" s="15"/>
      <c r="C483" s="15"/>
      <c r="D483" s="15"/>
      <c r="E483" s="15"/>
      <c r="F483" s="15"/>
      <c r="G483" s="15"/>
      <c r="H483" s="15"/>
      <c r="I483" s="15"/>
      <c r="J483" s="15"/>
      <c r="K483" s="82"/>
      <c r="L483" s="15"/>
      <c r="M483" s="15"/>
      <c r="N483" s="15"/>
      <c r="O483" s="15"/>
      <c r="P483" s="15"/>
      <c r="Q483" s="15"/>
      <c r="R483" s="15"/>
      <c r="S483" s="15"/>
    </row>
    <row r="484">
      <c r="A484" s="15"/>
      <c r="B484" s="15"/>
      <c r="C484" s="15"/>
      <c r="D484" s="15"/>
      <c r="E484" s="15"/>
      <c r="F484" s="15"/>
      <c r="G484" s="15"/>
      <c r="H484" s="15"/>
      <c r="I484" s="15"/>
      <c r="J484" s="15"/>
      <c r="K484" s="82"/>
      <c r="L484" s="15"/>
      <c r="M484" s="15"/>
      <c r="N484" s="15"/>
      <c r="O484" s="15"/>
      <c r="P484" s="15"/>
      <c r="Q484" s="15"/>
      <c r="R484" s="15"/>
      <c r="S484" s="15"/>
    </row>
    <row r="485">
      <c r="A485" s="15"/>
      <c r="B485" s="15"/>
      <c r="C485" s="15"/>
      <c r="D485" s="15"/>
      <c r="E485" s="15"/>
      <c r="F485" s="15"/>
      <c r="G485" s="15"/>
      <c r="H485" s="15"/>
      <c r="I485" s="15"/>
      <c r="J485" s="15"/>
      <c r="K485" s="82"/>
      <c r="L485" s="15"/>
      <c r="M485" s="15"/>
      <c r="N485" s="15"/>
      <c r="O485" s="15"/>
      <c r="P485" s="15"/>
      <c r="Q485" s="15"/>
      <c r="R485" s="15"/>
      <c r="S485" s="15"/>
    </row>
    <row r="486">
      <c r="A486" s="15"/>
      <c r="B486" s="15"/>
      <c r="C486" s="15"/>
      <c r="D486" s="15"/>
      <c r="E486" s="15"/>
      <c r="F486" s="15"/>
      <c r="G486" s="15"/>
      <c r="H486" s="15"/>
      <c r="I486" s="15"/>
      <c r="J486" s="15"/>
      <c r="K486" s="82"/>
      <c r="L486" s="15"/>
      <c r="M486" s="15"/>
      <c r="N486" s="15"/>
      <c r="O486" s="15"/>
      <c r="P486" s="15"/>
      <c r="Q486" s="15"/>
      <c r="R486" s="15"/>
      <c r="S486" s="15"/>
    </row>
    <row r="487">
      <c r="A487" s="15"/>
      <c r="B487" s="15"/>
      <c r="C487" s="15"/>
      <c r="D487" s="15"/>
      <c r="E487" s="15"/>
      <c r="F487" s="15"/>
      <c r="G487" s="15"/>
      <c r="H487" s="15"/>
      <c r="I487" s="15"/>
      <c r="J487" s="15"/>
      <c r="K487" s="82"/>
      <c r="L487" s="15"/>
      <c r="M487" s="15"/>
      <c r="N487" s="15"/>
      <c r="O487" s="15"/>
      <c r="P487" s="15"/>
      <c r="Q487" s="15"/>
      <c r="R487" s="15"/>
      <c r="S487" s="15"/>
    </row>
    <row r="488">
      <c r="A488" s="15"/>
      <c r="B488" s="15"/>
      <c r="C488" s="15"/>
      <c r="D488" s="15"/>
      <c r="E488" s="15"/>
      <c r="F488" s="15"/>
      <c r="G488" s="15"/>
      <c r="H488" s="15"/>
      <c r="I488" s="15"/>
      <c r="J488" s="15"/>
      <c r="K488" s="82"/>
      <c r="L488" s="15"/>
      <c r="M488" s="15"/>
      <c r="N488" s="15"/>
      <c r="O488" s="15"/>
      <c r="P488" s="15"/>
      <c r="Q488" s="15"/>
      <c r="R488" s="15"/>
      <c r="S488" s="15"/>
    </row>
    <row r="489">
      <c r="A489" s="15"/>
      <c r="B489" s="15"/>
      <c r="C489" s="15"/>
      <c r="D489" s="15"/>
      <c r="E489" s="15"/>
      <c r="F489" s="15"/>
      <c r="G489" s="15"/>
      <c r="H489" s="15"/>
      <c r="I489" s="15"/>
      <c r="J489" s="15"/>
      <c r="K489" s="82"/>
      <c r="L489" s="15"/>
      <c r="M489" s="15"/>
      <c r="N489" s="15"/>
      <c r="O489" s="15"/>
      <c r="P489" s="15"/>
      <c r="Q489" s="15"/>
      <c r="R489" s="15"/>
      <c r="S489" s="15"/>
    </row>
    <row r="490">
      <c r="A490" s="15"/>
      <c r="B490" s="15"/>
      <c r="C490" s="15"/>
      <c r="D490" s="15"/>
      <c r="E490" s="15"/>
      <c r="F490" s="15"/>
      <c r="G490" s="15"/>
      <c r="H490" s="15"/>
      <c r="I490" s="15"/>
      <c r="J490" s="15"/>
      <c r="K490" s="82"/>
      <c r="L490" s="15"/>
      <c r="M490" s="15"/>
      <c r="N490" s="15"/>
      <c r="O490" s="15"/>
      <c r="P490" s="15"/>
      <c r="Q490" s="15"/>
      <c r="R490" s="15"/>
      <c r="S490" s="15"/>
    </row>
    <row r="491">
      <c r="A491" s="15"/>
      <c r="B491" s="15"/>
      <c r="C491" s="15"/>
      <c r="D491" s="15"/>
      <c r="E491" s="15"/>
      <c r="F491" s="15"/>
      <c r="G491" s="15"/>
      <c r="H491" s="15"/>
      <c r="I491" s="15"/>
      <c r="J491" s="15"/>
      <c r="K491" s="82"/>
      <c r="L491" s="15"/>
      <c r="M491" s="15"/>
      <c r="N491" s="15"/>
      <c r="O491" s="15"/>
      <c r="P491" s="15"/>
      <c r="Q491" s="15"/>
      <c r="R491" s="15"/>
      <c r="S491" s="15"/>
    </row>
    <row r="492">
      <c r="A492" s="15"/>
      <c r="B492" s="15"/>
      <c r="C492" s="15"/>
      <c r="D492" s="15"/>
      <c r="E492" s="15"/>
      <c r="F492" s="15"/>
      <c r="G492" s="15"/>
      <c r="H492" s="15"/>
      <c r="I492" s="15"/>
      <c r="J492" s="15"/>
      <c r="K492" s="82"/>
      <c r="L492" s="15"/>
      <c r="M492" s="15"/>
      <c r="N492" s="15"/>
      <c r="O492" s="15"/>
      <c r="P492" s="15"/>
      <c r="Q492" s="15"/>
      <c r="R492" s="15"/>
      <c r="S492" s="15"/>
    </row>
    <row r="493">
      <c r="A493" s="15"/>
      <c r="B493" s="15"/>
      <c r="C493" s="15"/>
      <c r="D493" s="15"/>
      <c r="E493" s="15"/>
      <c r="F493" s="15"/>
      <c r="G493" s="15"/>
      <c r="H493" s="15"/>
      <c r="I493" s="15"/>
      <c r="J493" s="15"/>
      <c r="K493" s="82"/>
      <c r="L493" s="15"/>
      <c r="M493" s="15"/>
      <c r="N493" s="15"/>
      <c r="O493" s="15"/>
      <c r="P493" s="15"/>
      <c r="Q493" s="15"/>
      <c r="R493" s="15"/>
      <c r="S493" s="15"/>
    </row>
    <row r="494">
      <c r="A494" s="15"/>
      <c r="B494" s="15"/>
      <c r="C494" s="15"/>
      <c r="D494" s="15"/>
      <c r="E494" s="15"/>
      <c r="F494" s="15"/>
      <c r="G494" s="15"/>
      <c r="H494" s="15"/>
      <c r="I494" s="15"/>
      <c r="J494" s="15"/>
      <c r="K494" s="82"/>
      <c r="L494" s="15"/>
      <c r="M494" s="15"/>
      <c r="N494" s="15"/>
      <c r="O494" s="15"/>
      <c r="P494" s="15"/>
      <c r="Q494" s="15"/>
      <c r="R494" s="15"/>
      <c r="S494" s="15"/>
    </row>
    <row r="495">
      <c r="A495" s="15"/>
      <c r="B495" s="15"/>
      <c r="C495" s="15"/>
      <c r="D495" s="15"/>
      <c r="E495" s="15"/>
      <c r="F495" s="15"/>
      <c r="G495" s="15"/>
      <c r="H495" s="15"/>
      <c r="I495" s="15"/>
      <c r="J495" s="15"/>
      <c r="K495" s="82"/>
      <c r="L495" s="15"/>
      <c r="M495" s="15"/>
      <c r="N495" s="15"/>
      <c r="O495" s="15"/>
      <c r="P495" s="15"/>
      <c r="Q495" s="15"/>
      <c r="R495" s="15"/>
      <c r="S495" s="15"/>
    </row>
    <row r="496">
      <c r="A496" s="15"/>
      <c r="B496" s="15"/>
      <c r="C496" s="15"/>
      <c r="D496" s="15"/>
      <c r="E496" s="15"/>
      <c r="F496" s="15"/>
      <c r="G496" s="15"/>
      <c r="H496" s="15"/>
      <c r="I496" s="15"/>
      <c r="J496" s="15"/>
      <c r="K496" s="82"/>
      <c r="L496" s="15"/>
      <c r="M496" s="15"/>
      <c r="N496" s="15"/>
      <c r="O496" s="15"/>
      <c r="P496" s="15"/>
      <c r="Q496" s="15"/>
      <c r="R496" s="15"/>
      <c r="S496" s="15"/>
    </row>
    <row r="497">
      <c r="A497" s="15"/>
      <c r="B497" s="15"/>
      <c r="C497" s="15"/>
      <c r="D497" s="15"/>
      <c r="E497" s="15"/>
      <c r="F497" s="15"/>
      <c r="G497" s="15"/>
      <c r="H497" s="15"/>
      <c r="I497" s="15"/>
      <c r="J497" s="15"/>
      <c r="K497" s="82"/>
      <c r="L497" s="15"/>
      <c r="M497" s="15"/>
      <c r="N497" s="15"/>
      <c r="O497" s="15"/>
      <c r="P497" s="15"/>
      <c r="Q497" s="15"/>
      <c r="R497" s="15"/>
      <c r="S497" s="15"/>
    </row>
    <row r="498">
      <c r="A498" s="15"/>
      <c r="B498" s="15"/>
      <c r="C498" s="15"/>
      <c r="D498" s="15"/>
      <c r="E498" s="15"/>
      <c r="F498" s="15"/>
      <c r="G498" s="15"/>
      <c r="H498" s="15"/>
      <c r="I498" s="15"/>
      <c r="J498" s="15"/>
      <c r="K498" s="82"/>
      <c r="L498" s="15"/>
      <c r="M498" s="15"/>
      <c r="N498" s="15"/>
      <c r="O498" s="15"/>
      <c r="P498" s="15"/>
      <c r="Q498" s="15"/>
      <c r="R498" s="15"/>
      <c r="S498" s="15"/>
    </row>
    <row r="499">
      <c r="A499" s="15"/>
      <c r="B499" s="15"/>
      <c r="C499" s="15"/>
      <c r="D499" s="15"/>
      <c r="E499" s="15"/>
      <c r="F499" s="15"/>
      <c r="G499" s="15"/>
      <c r="H499" s="15"/>
      <c r="I499" s="15"/>
      <c r="J499" s="15"/>
      <c r="K499" s="82"/>
      <c r="L499" s="15"/>
      <c r="M499" s="15"/>
      <c r="N499" s="15"/>
      <c r="O499" s="15"/>
      <c r="P499" s="15"/>
      <c r="Q499" s="15"/>
      <c r="R499" s="15"/>
      <c r="S499" s="15"/>
    </row>
    <row r="500">
      <c r="A500" s="15"/>
      <c r="B500" s="15"/>
      <c r="C500" s="15"/>
      <c r="D500" s="15"/>
      <c r="E500" s="15"/>
      <c r="F500" s="15"/>
      <c r="G500" s="15"/>
      <c r="H500" s="15"/>
      <c r="I500" s="15"/>
      <c r="J500" s="15"/>
      <c r="K500" s="82"/>
      <c r="L500" s="15"/>
      <c r="M500" s="15"/>
      <c r="N500" s="15"/>
      <c r="O500" s="15"/>
      <c r="P500" s="15"/>
      <c r="Q500" s="15"/>
      <c r="R500" s="15"/>
      <c r="S500" s="15"/>
    </row>
    <row r="501">
      <c r="A501" s="15"/>
      <c r="B501" s="15"/>
      <c r="C501" s="15"/>
      <c r="D501" s="15"/>
      <c r="E501" s="15"/>
      <c r="F501" s="15"/>
      <c r="G501" s="15"/>
      <c r="H501" s="15"/>
      <c r="I501" s="15"/>
      <c r="J501" s="15"/>
      <c r="K501" s="82"/>
      <c r="L501" s="15"/>
      <c r="M501" s="15"/>
      <c r="N501" s="15"/>
      <c r="O501" s="15"/>
      <c r="P501" s="15"/>
      <c r="Q501" s="15"/>
      <c r="R501" s="15"/>
      <c r="S501" s="15"/>
    </row>
    <row r="502">
      <c r="A502" s="15"/>
      <c r="B502" s="15"/>
      <c r="C502" s="15"/>
      <c r="D502" s="15"/>
      <c r="E502" s="15"/>
      <c r="F502" s="15"/>
      <c r="G502" s="15"/>
      <c r="H502" s="15"/>
      <c r="I502" s="15"/>
      <c r="J502" s="15"/>
      <c r="K502" s="82"/>
      <c r="L502" s="15"/>
      <c r="M502" s="15"/>
      <c r="N502" s="15"/>
      <c r="O502" s="15"/>
      <c r="P502" s="15"/>
      <c r="Q502" s="15"/>
      <c r="R502" s="15"/>
      <c r="S502" s="15"/>
    </row>
    <row r="503">
      <c r="A503" s="15"/>
      <c r="B503" s="15"/>
      <c r="C503" s="15"/>
      <c r="D503" s="15"/>
      <c r="E503" s="15"/>
      <c r="F503" s="15"/>
      <c r="G503" s="15"/>
      <c r="H503" s="15"/>
      <c r="I503" s="15"/>
      <c r="J503" s="15"/>
      <c r="K503" s="82"/>
      <c r="L503" s="15"/>
      <c r="M503" s="15"/>
      <c r="N503" s="15"/>
      <c r="O503" s="15"/>
      <c r="P503" s="15"/>
      <c r="Q503" s="15"/>
      <c r="R503" s="15"/>
      <c r="S503" s="15"/>
    </row>
    <row r="504">
      <c r="A504" s="15"/>
      <c r="B504" s="15"/>
      <c r="C504" s="15"/>
      <c r="D504" s="15"/>
      <c r="E504" s="15"/>
      <c r="F504" s="15"/>
      <c r="G504" s="15"/>
      <c r="H504" s="15"/>
      <c r="I504" s="15"/>
      <c r="J504" s="15"/>
      <c r="K504" s="82"/>
      <c r="L504" s="15"/>
      <c r="M504" s="15"/>
      <c r="N504" s="15"/>
      <c r="O504" s="15"/>
      <c r="P504" s="15"/>
      <c r="Q504" s="15"/>
      <c r="R504" s="15"/>
      <c r="S504" s="15"/>
    </row>
    <row r="505">
      <c r="A505" s="15"/>
      <c r="B505" s="15"/>
      <c r="C505" s="15"/>
      <c r="D505" s="15"/>
      <c r="E505" s="15"/>
      <c r="F505" s="15"/>
      <c r="G505" s="15"/>
      <c r="H505" s="15"/>
      <c r="I505" s="15"/>
      <c r="J505" s="15"/>
      <c r="K505" s="82"/>
      <c r="L505" s="15"/>
      <c r="M505" s="15"/>
      <c r="N505" s="15"/>
      <c r="O505" s="15"/>
      <c r="P505" s="15"/>
      <c r="Q505" s="15"/>
      <c r="R505" s="15"/>
      <c r="S505" s="15"/>
    </row>
    <row r="506">
      <c r="A506" s="15"/>
      <c r="B506" s="15"/>
      <c r="C506" s="15"/>
      <c r="D506" s="15"/>
      <c r="E506" s="15"/>
      <c r="F506" s="15"/>
      <c r="G506" s="15"/>
      <c r="H506" s="15"/>
      <c r="I506" s="15"/>
      <c r="J506" s="15"/>
      <c r="K506" s="82"/>
      <c r="L506" s="15"/>
      <c r="M506" s="15"/>
      <c r="N506" s="15"/>
      <c r="O506" s="15"/>
      <c r="P506" s="15"/>
      <c r="Q506" s="15"/>
      <c r="R506" s="15"/>
      <c r="S506" s="15"/>
    </row>
    <row r="507">
      <c r="A507" s="15"/>
      <c r="B507" s="15"/>
      <c r="C507" s="15"/>
      <c r="D507" s="15"/>
      <c r="E507" s="15"/>
      <c r="F507" s="15"/>
      <c r="G507" s="15"/>
      <c r="H507" s="15"/>
      <c r="I507" s="15"/>
      <c r="J507" s="15"/>
      <c r="K507" s="82"/>
      <c r="L507" s="15"/>
      <c r="M507" s="15"/>
      <c r="N507" s="15"/>
      <c r="O507" s="15"/>
      <c r="P507" s="15"/>
      <c r="Q507" s="15"/>
      <c r="R507" s="15"/>
      <c r="S507" s="15"/>
    </row>
    <row r="508">
      <c r="A508" s="15"/>
      <c r="B508" s="15"/>
      <c r="C508" s="15"/>
      <c r="D508" s="15"/>
      <c r="E508" s="15"/>
      <c r="F508" s="15"/>
      <c r="G508" s="15"/>
      <c r="H508" s="15"/>
      <c r="I508" s="15"/>
      <c r="J508" s="15"/>
      <c r="K508" s="82"/>
      <c r="L508" s="15"/>
      <c r="M508" s="15"/>
      <c r="N508" s="15"/>
      <c r="O508" s="15"/>
      <c r="P508" s="15"/>
      <c r="Q508" s="15"/>
      <c r="R508" s="15"/>
      <c r="S508" s="15"/>
    </row>
    <row r="509">
      <c r="A509" s="15"/>
      <c r="B509" s="15"/>
      <c r="C509" s="15"/>
      <c r="D509" s="15"/>
      <c r="E509" s="15"/>
      <c r="F509" s="15"/>
      <c r="G509" s="15"/>
      <c r="H509" s="15"/>
      <c r="I509" s="15"/>
      <c r="J509" s="15"/>
      <c r="K509" s="82"/>
      <c r="L509" s="15"/>
      <c r="M509" s="15"/>
      <c r="N509" s="15"/>
      <c r="O509" s="15"/>
      <c r="P509" s="15"/>
      <c r="Q509" s="15"/>
      <c r="R509" s="15"/>
      <c r="S509" s="15"/>
    </row>
    <row r="510">
      <c r="A510" s="15"/>
      <c r="B510" s="15"/>
      <c r="C510" s="15"/>
      <c r="D510" s="15"/>
      <c r="E510" s="15"/>
      <c r="F510" s="15"/>
      <c r="G510" s="15"/>
      <c r="H510" s="15"/>
      <c r="I510" s="15"/>
      <c r="J510" s="15"/>
      <c r="K510" s="82"/>
      <c r="L510" s="15"/>
      <c r="M510" s="15"/>
      <c r="N510" s="15"/>
      <c r="O510" s="15"/>
      <c r="P510" s="15"/>
      <c r="Q510" s="15"/>
      <c r="R510" s="15"/>
      <c r="S510" s="15"/>
    </row>
    <row r="511">
      <c r="A511" s="15"/>
      <c r="B511" s="15"/>
      <c r="C511" s="15"/>
      <c r="D511" s="15"/>
      <c r="E511" s="15"/>
      <c r="F511" s="15"/>
      <c r="G511" s="15"/>
      <c r="H511" s="15"/>
      <c r="I511" s="15"/>
      <c r="J511" s="15"/>
      <c r="K511" s="82"/>
      <c r="L511" s="15"/>
      <c r="M511" s="15"/>
      <c r="N511" s="15"/>
      <c r="O511" s="15"/>
      <c r="P511" s="15"/>
      <c r="Q511" s="15"/>
      <c r="R511" s="15"/>
      <c r="S511" s="15"/>
    </row>
    <row r="512">
      <c r="A512" s="15"/>
      <c r="B512" s="15"/>
      <c r="C512" s="15"/>
      <c r="D512" s="15"/>
      <c r="E512" s="15"/>
      <c r="F512" s="15"/>
      <c r="G512" s="15"/>
      <c r="H512" s="15"/>
      <c r="I512" s="15"/>
      <c r="J512" s="15"/>
      <c r="K512" s="82"/>
      <c r="L512" s="15"/>
      <c r="M512" s="15"/>
      <c r="N512" s="15"/>
      <c r="O512" s="15"/>
      <c r="P512" s="15"/>
      <c r="Q512" s="15"/>
      <c r="R512" s="15"/>
      <c r="S512" s="15"/>
    </row>
    <row r="513">
      <c r="A513" s="15"/>
      <c r="B513" s="15"/>
      <c r="C513" s="15"/>
      <c r="D513" s="15"/>
      <c r="E513" s="15"/>
      <c r="F513" s="15"/>
      <c r="G513" s="15"/>
      <c r="H513" s="15"/>
      <c r="I513" s="15"/>
      <c r="J513" s="15"/>
      <c r="K513" s="82"/>
      <c r="L513" s="15"/>
      <c r="M513" s="15"/>
      <c r="N513" s="15"/>
      <c r="O513" s="15"/>
      <c r="P513" s="15"/>
      <c r="Q513" s="15"/>
      <c r="R513" s="15"/>
      <c r="S513" s="15"/>
    </row>
    <row r="514">
      <c r="A514" s="15"/>
      <c r="B514" s="15"/>
      <c r="C514" s="15"/>
      <c r="D514" s="15"/>
      <c r="E514" s="15"/>
      <c r="F514" s="15"/>
      <c r="G514" s="15"/>
      <c r="H514" s="15"/>
      <c r="I514" s="15"/>
      <c r="J514" s="15"/>
      <c r="K514" s="82"/>
      <c r="L514" s="15"/>
      <c r="M514" s="15"/>
      <c r="N514" s="15"/>
      <c r="O514" s="15"/>
      <c r="P514" s="15"/>
      <c r="Q514" s="15"/>
      <c r="R514" s="15"/>
      <c r="S514" s="15"/>
    </row>
    <row r="515">
      <c r="A515" s="15"/>
      <c r="B515" s="15"/>
      <c r="C515" s="15"/>
      <c r="D515" s="15"/>
      <c r="E515" s="15"/>
      <c r="F515" s="15"/>
      <c r="G515" s="15"/>
      <c r="H515" s="15"/>
      <c r="I515" s="15"/>
      <c r="J515" s="15"/>
      <c r="K515" s="82"/>
      <c r="L515" s="15"/>
      <c r="M515" s="15"/>
      <c r="N515" s="15"/>
      <c r="O515" s="15"/>
      <c r="P515" s="15"/>
      <c r="Q515" s="15"/>
      <c r="R515" s="15"/>
      <c r="S515" s="15"/>
    </row>
    <row r="516">
      <c r="A516" s="15"/>
      <c r="B516" s="15"/>
      <c r="C516" s="15"/>
      <c r="D516" s="15"/>
      <c r="E516" s="15"/>
      <c r="F516" s="15"/>
      <c r="G516" s="15"/>
      <c r="H516" s="15"/>
      <c r="I516" s="15"/>
      <c r="J516" s="15"/>
      <c r="K516" s="82"/>
      <c r="L516" s="15"/>
      <c r="M516" s="15"/>
      <c r="N516" s="15"/>
      <c r="O516" s="15"/>
      <c r="P516" s="15"/>
      <c r="Q516" s="15"/>
      <c r="R516" s="15"/>
      <c r="S516" s="15"/>
    </row>
    <row r="517">
      <c r="A517" s="15"/>
      <c r="B517" s="15"/>
      <c r="C517" s="15"/>
      <c r="D517" s="15"/>
      <c r="E517" s="15"/>
      <c r="F517" s="15"/>
      <c r="G517" s="15"/>
      <c r="H517" s="15"/>
      <c r="I517" s="15"/>
      <c r="J517" s="15"/>
      <c r="K517" s="82"/>
      <c r="L517" s="15"/>
      <c r="M517" s="15"/>
      <c r="N517" s="15"/>
      <c r="O517" s="15"/>
      <c r="P517" s="15"/>
      <c r="Q517" s="15"/>
      <c r="R517" s="15"/>
      <c r="S517" s="15"/>
    </row>
    <row r="518">
      <c r="A518" s="15"/>
      <c r="B518" s="15"/>
      <c r="C518" s="15"/>
      <c r="D518" s="15"/>
      <c r="E518" s="15"/>
      <c r="F518" s="15"/>
      <c r="G518" s="15"/>
      <c r="H518" s="15"/>
      <c r="I518" s="15"/>
      <c r="J518" s="15"/>
      <c r="K518" s="82"/>
      <c r="L518" s="15"/>
      <c r="M518" s="15"/>
      <c r="N518" s="15"/>
      <c r="O518" s="15"/>
      <c r="P518" s="15"/>
      <c r="Q518" s="15"/>
      <c r="R518" s="15"/>
      <c r="S518" s="15"/>
    </row>
    <row r="519">
      <c r="A519" s="15"/>
      <c r="B519" s="15"/>
      <c r="C519" s="15"/>
      <c r="D519" s="15"/>
      <c r="E519" s="15"/>
      <c r="F519" s="15"/>
      <c r="G519" s="15"/>
      <c r="H519" s="15"/>
      <c r="I519" s="15"/>
      <c r="J519" s="15"/>
      <c r="K519" s="82"/>
      <c r="L519" s="15"/>
      <c r="M519" s="15"/>
      <c r="N519" s="15"/>
      <c r="O519" s="15"/>
      <c r="P519" s="15"/>
      <c r="Q519" s="15"/>
      <c r="R519" s="15"/>
      <c r="S519" s="15"/>
    </row>
    <row r="520">
      <c r="A520" s="15"/>
      <c r="B520" s="15"/>
      <c r="C520" s="15"/>
      <c r="D520" s="15"/>
      <c r="E520" s="15"/>
      <c r="F520" s="15"/>
      <c r="G520" s="15"/>
      <c r="H520" s="15"/>
      <c r="I520" s="15"/>
      <c r="J520" s="15"/>
      <c r="K520" s="82"/>
      <c r="L520" s="15"/>
      <c r="M520" s="15"/>
      <c r="N520" s="15"/>
      <c r="O520" s="15"/>
      <c r="P520" s="15"/>
      <c r="Q520" s="15"/>
      <c r="R520" s="15"/>
      <c r="S520" s="15"/>
    </row>
    <row r="521">
      <c r="A521" s="15"/>
      <c r="B521" s="15"/>
      <c r="C521" s="15"/>
      <c r="D521" s="15"/>
      <c r="E521" s="15"/>
      <c r="F521" s="15"/>
      <c r="G521" s="15"/>
      <c r="H521" s="15"/>
      <c r="I521" s="15"/>
      <c r="J521" s="15"/>
      <c r="K521" s="82"/>
      <c r="L521" s="15"/>
      <c r="M521" s="15"/>
      <c r="N521" s="15"/>
      <c r="O521" s="15"/>
      <c r="P521" s="15"/>
      <c r="Q521" s="15"/>
      <c r="R521" s="15"/>
      <c r="S521" s="15"/>
    </row>
    <row r="522">
      <c r="A522" s="15"/>
      <c r="B522" s="15"/>
      <c r="C522" s="15"/>
      <c r="D522" s="15"/>
      <c r="E522" s="15"/>
      <c r="F522" s="15"/>
      <c r="G522" s="15"/>
      <c r="H522" s="15"/>
      <c r="I522" s="15"/>
      <c r="J522" s="15"/>
      <c r="K522" s="82"/>
      <c r="L522" s="15"/>
      <c r="M522" s="15"/>
      <c r="N522" s="15"/>
      <c r="O522" s="15"/>
      <c r="P522" s="15"/>
      <c r="Q522" s="15"/>
      <c r="R522" s="15"/>
      <c r="S522" s="15"/>
    </row>
    <row r="523">
      <c r="A523" s="15"/>
      <c r="B523" s="15"/>
      <c r="C523" s="15"/>
      <c r="D523" s="15"/>
      <c r="E523" s="15"/>
      <c r="F523" s="15"/>
      <c r="G523" s="15"/>
      <c r="H523" s="15"/>
      <c r="I523" s="15"/>
      <c r="J523" s="15"/>
      <c r="K523" s="82"/>
      <c r="L523" s="15"/>
      <c r="M523" s="15"/>
      <c r="N523" s="15"/>
      <c r="O523" s="15"/>
      <c r="P523" s="15"/>
      <c r="Q523" s="15"/>
      <c r="R523" s="15"/>
      <c r="S523" s="15"/>
    </row>
    <row r="524">
      <c r="A524" s="15"/>
      <c r="B524" s="15"/>
      <c r="C524" s="15"/>
      <c r="D524" s="15"/>
      <c r="E524" s="15"/>
      <c r="F524" s="15"/>
      <c r="G524" s="15"/>
      <c r="H524" s="15"/>
      <c r="I524" s="15"/>
      <c r="J524" s="15"/>
      <c r="K524" s="82"/>
      <c r="L524" s="15"/>
      <c r="M524" s="15"/>
      <c r="N524" s="15"/>
      <c r="O524" s="15"/>
      <c r="P524" s="15"/>
      <c r="Q524" s="15"/>
      <c r="R524" s="15"/>
      <c r="S524" s="15"/>
    </row>
    <row r="525">
      <c r="A525" s="15"/>
      <c r="B525" s="15"/>
      <c r="C525" s="15"/>
      <c r="D525" s="15"/>
      <c r="E525" s="15"/>
      <c r="F525" s="15"/>
      <c r="G525" s="15"/>
      <c r="H525" s="15"/>
      <c r="I525" s="15"/>
      <c r="J525" s="15"/>
      <c r="K525" s="82"/>
      <c r="L525" s="15"/>
      <c r="M525" s="15"/>
      <c r="N525" s="15"/>
      <c r="O525" s="15"/>
      <c r="P525" s="15"/>
      <c r="Q525" s="15"/>
      <c r="R525" s="15"/>
      <c r="S525" s="15"/>
    </row>
    <row r="526">
      <c r="A526" s="15"/>
      <c r="B526" s="15"/>
      <c r="C526" s="15"/>
      <c r="D526" s="15"/>
      <c r="E526" s="15"/>
      <c r="F526" s="15"/>
      <c r="G526" s="15"/>
      <c r="H526" s="15"/>
      <c r="I526" s="15"/>
      <c r="J526" s="15"/>
      <c r="K526" s="82"/>
      <c r="L526" s="15"/>
      <c r="M526" s="15"/>
      <c r="N526" s="15"/>
      <c r="O526" s="15"/>
      <c r="P526" s="15"/>
      <c r="Q526" s="15"/>
      <c r="R526" s="15"/>
      <c r="S526" s="15"/>
    </row>
    <row r="527">
      <c r="A527" s="15"/>
      <c r="B527" s="15"/>
      <c r="C527" s="15"/>
      <c r="D527" s="15"/>
      <c r="E527" s="15"/>
      <c r="F527" s="15"/>
      <c r="G527" s="15"/>
      <c r="H527" s="15"/>
      <c r="I527" s="15"/>
      <c r="J527" s="15"/>
      <c r="K527" s="82"/>
      <c r="L527" s="15"/>
      <c r="M527" s="15"/>
      <c r="N527" s="15"/>
      <c r="O527" s="15"/>
      <c r="P527" s="15"/>
      <c r="Q527" s="15"/>
      <c r="R527" s="15"/>
      <c r="S527" s="15"/>
    </row>
    <row r="528">
      <c r="A528" s="15"/>
      <c r="B528" s="15"/>
      <c r="C528" s="15"/>
      <c r="D528" s="15"/>
      <c r="E528" s="15"/>
      <c r="F528" s="15"/>
      <c r="G528" s="15"/>
      <c r="H528" s="15"/>
      <c r="I528" s="15"/>
      <c r="J528" s="15"/>
      <c r="K528" s="82"/>
      <c r="L528" s="15"/>
      <c r="M528" s="15"/>
      <c r="N528" s="15"/>
      <c r="O528" s="15"/>
      <c r="P528" s="15"/>
      <c r="Q528" s="15"/>
      <c r="R528" s="15"/>
      <c r="S528" s="15"/>
    </row>
    <row r="529">
      <c r="A529" s="15"/>
      <c r="B529" s="15"/>
      <c r="C529" s="15"/>
      <c r="D529" s="15"/>
      <c r="E529" s="15"/>
      <c r="F529" s="15"/>
      <c r="G529" s="15"/>
      <c r="H529" s="15"/>
      <c r="I529" s="15"/>
      <c r="J529" s="15"/>
      <c r="K529" s="82"/>
      <c r="L529" s="15"/>
      <c r="M529" s="15"/>
      <c r="N529" s="15"/>
      <c r="O529" s="15"/>
      <c r="P529" s="15"/>
      <c r="Q529" s="15"/>
      <c r="R529" s="15"/>
      <c r="S529" s="15"/>
    </row>
    <row r="530">
      <c r="A530" s="15"/>
      <c r="B530" s="15"/>
      <c r="C530" s="15"/>
      <c r="D530" s="15"/>
      <c r="E530" s="15"/>
      <c r="F530" s="15"/>
      <c r="G530" s="15"/>
      <c r="H530" s="15"/>
      <c r="I530" s="15"/>
      <c r="J530" s="15"/>
      <c r="K530" s="82"/>
      <c r="L530" s="15"/>
      <c r="M530" s="15"/>
      <c r="N530" s="15"/>
      <c r="O530" s="15"/>
      <c r="P530" s="15"/>
      <c r="Q530" s="15"/>
      <c r="R530" s="15"/>
      <c r="S530" s="15"/>
    </row>
    <row r="531">
      <c r="A531" s="15"/>
      <c r="B531" s="15"/>
      <c r="C531" s="15"/>
      <c r="D531" s="15"/>
      <c r="E531" s="15"/>
      <c r="F531" s="15"/>
      <c r="G531" s="15"/>
      <c r="H531" s="15"/>
      <c r="I531" s="15"/>
      <c r="J531" s="15"/>
      <c r="K531" s="82"/>
      <c r="L531" s="15"/>
      <c r="M531" s="15"/>
      <c r="N531" s="15"/>
      <c r="O531" s="15"/>
      <c r="P531" s="15"/>
      <c r="Q531" s="15"/>
      <c r="R531" s="15"/>
      <c r="S531" s="15"/>
    </row>
    <row r="532">
      <c r="A532" s="15"/>
      <c r="B532" s="15"/>
      <c r="C532" s="15"/>
      <c r="D532" s="15"/>
      <c r="E532" s="15"/>
      <c r="F532" s="15"/>
      <c r="G532" s="15"/>
      <c r="H532" s="15"/>
      <c r="I532" s="15"/>
      <c r="J532" s="15"/>
      <c r="K532" s="82"/>
      <c r="L532" s="15"/>
      <c r="M532" s="15"/>
      <c r="N532" s="15"/>
      <c r="O532" s="15"/>
      <c r="P532" s="15"/>
      <c r="Q532" s="15"/>
      <c r="R532" s="15"/>
      <c r="S532" s="15"/>
    </row>
    <row r="533">
      <c r="A533" s="15"/>
      <c r="B533" s="15"/>
      <c r="C533" s="15"/>
      <c r="D533" s="15"/>
      <c r="E533" s="15"/>
      <c r="F533" s="15"/>
      <c r="G533" s="15"/>
      <c r="H533" s="15"/>
      <c r="I533" s="15"/>
      <c r="J533" s="15"/>
      <c r="K533" s="82"/>
      <c r="L533" s="15"/>
      <c r="M533" s="15"/>
      <c r="N533" s="15"/>
      <c r="O533" s="15"/>
      <c r="P533" s="15"/>
      <c r="Q533" s="15"/>
      <c r="R533" s="15"/>
      <c r="S533" s="15"/>
    </row>
    <row r="534">
      <c r="A534" s="15"/>
      <c r="B534" s="15"/>
      <c r="C534" s="15"/>
      <c r="D534" s="15"/>
      <c r="E534" s="15"/>
      <c r="F534" s="15"/>
      <c r="G534" s="15"/>
      <c r="H534" s="15"/>
      <c r="I534" s="15"/>
      <c r="J534" s="15"/>
      <c r="K534" s="82"/>
      <c r="L534" s="15"/>
      <c r="M534" s="15"/>
      <c r="N534" s="15"/>
      <c r="O534" s="15"/>
      <c r="P534" s="15"/>
      <c r="Q534" s="15"/>
      <c r="R534" s="15"/>
      <c r="S534" s="15"/>
    </row>
    <row r="535">
      <c r="A535" s="15"/>
      <c r="B535" s="15"/>
      <c r="C535" s="15"/>
      <c r="D535" s="15"/>
      <c r="E535" s="15"/>
      <c r="F535" s="15"/>
      <c r="G535" s="15"/>
      <c r="H535" s="15"/>
      <c r="I535" s="15"/>
      <c r="J535" s="15"/>
      <c r="K535" s="82"/>
      <c r="L535" s="15"/>
      <c r="M535" s="15"/>
      <c r="N535" s="15"/>
      <c r="O535" s="15"/>
      <c r="P535" s="15"/>
      <c r="Q535" s="15"/>
      <c r="R535" s="15"/>
      <c r="S535" s="15"/>
    </row>
    <row r="536">
      <c r="A536" s="15"/>
      <c r="B536" s="15"/>
      <c r="C536" s="15"/>
      <c r="D536" s="15"/>
      <c r="E536" s="15"/>
      <c r="F536" s="15"/>
      <c r="G536" s="15"/>
      <c r="H536" s="15"/>
      <c r="I536" s="15"/>
      <c r="J536" s="15"/>
      <c r="K536" s="82"/>
      <c r="L536" s="15"/>
      <c r="M536" s="15"/>
      <c r="N536" s="15"/>
      <c r="O536" s="15"/>
      <c r="P536" s="15"/>
      <c r="Q536" s="15"/>
      <c r="R536" s="15"/>
      <c r="S536" s="15"/>
    </row>
    <row r="537">
      <c r="A537" s="15"/>
      <c r="B537" s="15"/>
      <c r="C537" s="15"/>
      <c r="D537" s="15"/>
      <c r="E537" s="15"/>
      <c r="F537" s="15"/>
      <c r="G537" s="15"/>
      <c r="H537" s="15"/>
      <c r="I537" s="15"/>
      <c r="J537" s="15"/>
      <c r="K537" s="82"/>
      <c r="L537" s="15"/>
      <c r="M537" s="15"/>
      <c r="N537" s="15"/>
      <c r="O537" s="15"/>
      <c r="P537" s="15"/>
      <c r="Q537" s="15"/>
      <c r="R537" s="15"/>
      <c r="S537" s="15"/>
    </row>
    <row r="538">
      <c r="A538" s="15"/>
      <c r="B538" s="15"/>
      <c r="C538" s="15"/>
      <c r="D538" s="15"/>
      <c r="E538" s="15"/>
      <c r="F538" s="15"/>
      <c r="G538" s="15"/>
      <c r="H538" s="15"/>
      <c r="I538" s="15"/>
      <c r="J538" s="15"/>
      <c r="K538" s="82"/>
      <c r="L538" s="15"/>
      <c r="M538" s="15"/>
      <c r="N538" s="15"/>
      <c r="O538" s="15"/>
      <c r="P538" s="15"/>
      <c r="Q538" s="15"/>
      <c r="R538" s="15"/>
      <c r="S538" s="15"/>
    </row>
    <row r="539">
      <c r="A539" s="15"/>
      <c r="B539" s="15"/>
      <c r="C539" s="15"/>
      <c r="D539" s="15"/>
      <c r="E539" s="15"/>
      <c r="F539" s="15"/>
      <c r="G539" s="15"/>
      <c r="H539" s="15"/>
      <c r="I539" s="15"/>
      <c r="J539" s="15"/>
      <c r="K539" s="82"/>
      <c r="L539" s="15"/>
      <c r="M539" s="15"/>
      <c r="N539" s="15"/>
      <c r="O539" s="15"/>
      <c r="P539" s="15"/>
      <c r="Q539" s="15"/>
      <c r="R539" s="15"/>
      <c r="S539" s="15"/>
    </row>
    <row r="540">
      <c r="A540" s="15"/>
      <c r="B540" s="15"/>
      <c r="C540" s="15"/>
      <c r="D540" s="15"/>
      <c r="E540" s="15"/>
      <c r="F540" s="15"/>
      <c r="G540" s="15"/>
      <c r="H540" s="15"/>
      <c r="I540" s="15"/>
      <c r="J540" s="15"/>
      <c r="K540" s="82"/>
      <c r="L540" s="15"/>
      <c r="M540" s="15"/>
      <c r="N540" s="15"/>
      <c r="O540" s="15"/>
      <c r="P540" s="15"/>
      <c r="Q540" s="15"/>
      <c r="R540" s="15"/>
      <c r="S540" s="15"/>
    </row>
    <row r="541">
      <c r="A541" s="15"/>
      <c r="B541" s="15"/>
      <c r="C541" s="15"/>
      <c r="D541" s="15"/>
      <c r="E541" s="15"/>
      <c r="F541" s="15"/>
      <c r="G541" s="15"/>
      <c r="H541" s="15"/>
      <c r="I541" s="15"/>
      <c r="J541" s="15"/>
      <c r="K541" s="82"/>
      <c r="L541" s="15"/>
      <c r="M541" s="15"/>
      <c r="N541" s="15"/>
      <c r="O541" s="15"/>
      <c r="P541" s="15"/>
      <c r="Q541" s="15"/>
      <c r="R541" s="15"/>
      <c r="S541" s="15"/>
    </row>
    <row r="542">
      <c r="A542" s="15"/>
      <c r="B542" s="15"/>
      <c r="C542" s="15"/>
      <c r="D542" s="15"/>
      <c r="E542" s="15"/>
      <c r="F542" s="15"/>
      <c r="G542" s="15"/>
      <c r="H542" s="15"/>
      <c r="I542" s="15"/>
      <c r="J542" s="15"/>
      <c r="K542" s="82"/>
      <c r="L542" s="15"/>
      <c r="M542" s="15"/>
      <c r="N542" s="15"/>
      <c r="O542" s="15"/>
      <c r="P542" s="15"/>
      <c r="Q542" s="15"/>
      <c r="R542" s="15"/>
      <c r="S542" s="15"/>
    </row>
    <row r="543">
      <c r="A543" s="15"/>
      <c r="B543" s="15"/>
      <c r="C543" s="15"/>
      <c r="D543" s="15"/>
      <c r="E543" s="15"/>
      <c r="F543" s="15"/>
      <c r="G543" s="15"/>
      <c r="H543" s="15"/>
      <c r="I543" s="15"/>
      <c r="J543" s="15"/>
      <c r="K543" s="82"/>
      <c r="L543" s="15"/>
      <c r="M543" s="15"/>
      <c r="N543" s="15"/>
      <c r="O543" s="15"/>
      <c r="P543" s="15"/>
      <c r="Q543" s="15"/>
      <c r="R543" s="15"/>
      <c r="S543" s="15"/>
    </row>
    <row r="544">
      <c r="A544" s="15"/>
      <c r="B544" s="15"/>
      <c r="C544" s="15"/>
      <c r="D544" s="15"/>
      <c r="E544" s="15"/>
      <c r="F544" s="15"/>
      <c r="G544" s="15"/>
      <c r="H544" s="15"/>
      <c r="I544" s="15"/>
      <c r="J544" s="15"/>
      <c r="K544" s="82"/>
      <c r="L544" s="15"/>
      <c r="M544" s="15"/>
      <c r="N544" s="15"/>
      <c r="O544" s="15"/>
      <c r="P544" s="15"/>
      <c r="Q544" s="15"/>
      <c r="R544" s="15"/>
      <c r="S544" s="15"/>
    </row>
    <row r="545">
      <c r="A545" s="15"/>
      <c r="B545" s="15"/>
      <c r="C545" s="15"/>
      <c r="D545" s="15"/>
      <c r="E545" s="15"/>
      <c r="F545" s="15"/>
      <c r="G545" s="15"/>
      <c r="H545" s="15"/>
      <c r="I545" s="15"/>
      <c r="J545" s="15"/>
      <c r="K545" s="82"/>
      <c r="L545" s="15"/>
      <c r="M545" s="15"/>
      <c r="N545" s="15"/>
      <c r="O545" s="15"/>
      <c r="P545" s="15"/>
      <c r="Q545" s="15"/>
      <c r="R545" s="15"/>
      <c r="S545" s="15"/>
    </row>
    <row r="546">
      <c r="A546" s="15"/>
      <c r="B546" s="15"/>
      <c r="C546" s="15"/>
      <c r="D546" s="15"/>
      <c r="E546" s="15"/>
      <c r="F546" s="15"/>
      <c r="G546" s="15"/>
      <c r="H546" s="15"/>
      <c r="I546" s="15"/>
      <c r="J546" s="15"/>
      <c r="K546" s="82"/>
      <c r="L546" s="15"/>
      <c r="M546" s="15"/>
      <c r="N546" s="15"/>
      <c r="O546" s="15"/>
      <c r="P546" s="15"/>
      <c r="Q546" s="15"/>
      <c r="R546" s="15"/>
      <c r="S546" s="15"/>
    </row>
    <row r="547">
      <c r="A547" s="15"/>
      <c r="B547" s="15"/>
      <c r="C547" s="15"/>
      <c r="D547" s="15"/>
      <c r="E547" s="15"/>
      <c r="F547" s="15"/>
      <c r="G547" s="15"/>
      <c r="H547" s="15"/>
      <c r="I547" s="15"/>
      <c r="J547" s="15"/>
      <c r="K547" s="82"/>
      <c r="L547" s="15"/>
      <c r="M547" s="15"/>
      <c r="N547" s="15"/>
      <c r="O547" s="15"/>
      <c r="P547" s="15"/>
      <c r="Q547" s="15"/>
      <c r="R547" s="15"/>
      <c r="S547" s="15"/>
    </row>
    <row r="548">
      <c r="A548" s="15"/>
      <c r="B548" s="15"/>
      <c r="C548" s="15"/>
      <c r="D548" s="15"/>
      <c r="E548" s="15"/>
      <c r="F548" s="15"/>
      <c r="G548" s="15"/>
      <c r="H548" s="15"/>
      <c r="I548" s="15"/>
      <c r="J548" s="15"/>
      <c r="K548" s="82"/>
      <c r="L548" s="15"/>
      <c r="M548" s="15"/>
      <c r="N548" s="15"/>
      <c r="O548" s="15"/>
      <c r="P548" s="15"/>
      <c r="Q548" s="15"/>
      <c r="R548" s="15"/>
      <c r="S548" s="15"/>
    </row>
    <row r="549">
      <c r="A549" s="15"/>
      <c r="B549" s="15"/>
      <c r="C549" s="15"/>
      <c r="D549" s="15"/>
      <c r="E549" s="15"/>
      <c r="F549" s="15"/>
      <c r="G549" s="15"/>
      <c r="H549" s="15"/>
      <c r="I549" s="15"/>
      <c r="J549" s="15"/>
      <c r="K549" s="82"/>
      <c r="L549" s="15"/>
      <c r="M549" s="15"/>
      <c r="N549" s="15"/>
      <c r="O549" s="15"/>
      <c r="P549" s="15"/>
      <c r="Q549" s="15"/>
      <c r="R549" s="15"/>
      <c r="S549" s="15"/>
    </row>
    <row r="550">
      <c r="A550" s="15"/>
      <c r="B550" s="15"/>
      <c r="C550" s="15"/>
      <c r="D550" s="15"/>
      <c r="E550" s="15"/>
      <c r="F550" s="15"/>
      <c r="G550" s="15"/>
      <c r="H550" s="15"/>
      <c r="I550" s="15"/>
      <c r="J550" s="15"/>
      <c r="K550" s="82"/>
      <c r="L550" s="15"/>
      <c r="M550" s="15"/>
      <c r="N550" s="15"/>
      <c r="O550" s="15"/>
      <c r="P550" s="15"/>
      <c r="Q550" s="15"/>
      <c r="R550" s="15"/>
      <c r="S550" s="15"/>
    </row>
    <row r="551">
      <c r="A551" s="15"/>
      <c r="B551" s="15"/>
      <c r="C551" s="15"/>
      <c r="D551" s="15"/>
      <c r="E551" s="15"/>
      <c r="F551" s="15"/>
      <c r="G551" s="15"/>
      <c r="H551" s="15"/>
      <c r="I551" s="15"/>
      <c r="J551" s="15"/>
      <c r="K551" s="82"/>
      <c r="L551" s="15"/>
      <c r="M551" s="15"/>
      <c r="N551" s="15"/>
      <c r="O551" s="15"/>
      <c r="P551" s="15"/>
      <c r="Q551" s="15"/>
      <c r="R551" s="15"/>
      <c r="S551" s="15"/>
    </row>
    <row r="552">
      <c r="A552" s="15"/>
      <c r="B552" s="15"/>
      <c r="C552" s="15"/>
      <c r="D552" s="15"/>
      <c r="E552" s="15"/>
      <c r="F552" s="15"/>
      <c r="G552" s="15"/>
      <c r="H552" s="15"/>
      <c r="I552" s="15"/>
      <c r="J552" s="15"/>
      <c r="K552" s="82"/>
      <c r="L552" s="15"/>
      <c r="M552" s="15"/>
      <c r="N552" s="15"/>
      <c r="O552" s="15"/>
      <c r="P552" s="15"/>
      <c r="Q552" s="15"/>
      <c r="R552" s="15"/>
      <c r="S552" s="15"/>
    </row>
    <row r="553">
      <c r="A553" s="15"/>
      <c r="B553" s="15"/>
      <c r="C553" s="15"/>
      <c r="D553" s="15"/>
      <c r="E553" s="15"/>
      <c r="F553" s="15"/>
      <c r="G553" s="15"/>
      <c r="H553" s="15"/>
      <c r="I553" s="15"/>
      <c r="J553" s="15"/>
      <c r="K553" s="82"/>
      <c r="L553" s="15"/>
      <c r="M553" s="15"/>
      <c r="N553" s="15"/>
      <c r="O553" s="15"/>
      <c r="P553" s="15"/>
      <c r="Q553" s="15"/>
      <c r="R553" s="15"/>
      <c r="S553" s="15"/>
    </row>
    <row r="554">
      <c r="A554" s="15"/>
      <c r="B554" s="15"/>
      <c r="C554" s="15"/>
      <c r="D554" s="15"/>
      <c r="E554" s="15"/>
      <c r="F554" s="15"/>
      <c r="G554" s="15"/>
      <c r="H554" s="15"/>
      <c r="I554" s="15"/>
      <c r="J554" s="15"/>
      <c r="K554" s="82"/>
      <c r="L554" s="15"/>
      <c r="M554" s="15"/>
      <c r="N554" s="15"/>
      <c r="O554" s="15"/>
      <c r="P554" s="15"/>
      <c r="Q554" s="15"/>
      <c r="R554" s="15"/>
      <c r="S554" s="15"/>
    </row>
    <row r="555">
      <c r="A555" s="15"/>
      <c r="B555" s="15"/>
      <c r="C555" s="15"/>
      <c r="D555" s="15"/>
      <c r="E555" s="15"/>
      <c r="F555" s="15"/>
      <c r="G555" s="15"/>
      <c r="H555" s="15"/>
      <c r="I555" s="15"/>
      <c r="J555" s="15"/>
      <c r="K555" s="82"/>
      <c r="L555" s="15"/>
      <c r="M555" s="15"/>
      <c r="N555" s="15"/>
      <c r="O555" s="15"/>
      <c r="P555" s="15"/>
      <c r="Q555" s="15"/>
      <c r="R555" s="15"/>
      <c r="S555" s="15"/>
    </row>
    <row r="556">
      <c r="A556" s="15"/>
      <c r="B556" s="15"/>
      <c r="C556" s="15"/>
      <c r="D556" s="15"/>
      <c r="E556" s="15"/>
      <c r="F556" s="15"/>
      <c r="G556" s="15"/>
      <c r="H556" s="15"/>
      <c r="I556" s="15"/>
      <c r="J556" s="15"/>
      <c r="K556" s="82"/>
      <c r="L556" s="15"/>
      <c r="M556" s="15"/>
      <c r="N556" s="15"/>
      <c r="O556" s="15"/>
      <c r="P556" s="15"/>
      <c r="Q556" s="15"/>
      <c r="R556" s="15"/>
      <c r="S556" s="15"/>
    </row>
    <row r="557">
      <c r="A557" s="15"/>
      <c r="B557" s="15"/>
      <c r="C557" s="15"/>
      <c r="D557" s="15"/>
      <c r="E557" s="15"/>
      <c r="F557" s="15"/>
      <c r="G557" s="15"/>
      <c r="H557" s="15"/>
      <c r="I557" s="15"/>
      <c r="J557" s="15"/>
      <c r="K557" s="82"/>
      <c r="L557" s="15"/>
      <c r="M557" s="15"/>
      <c r="N557" s="15"/>
      <c r="O557" s="15"/>
      <c r="P557" s="15"/>
      <c r="Q557" s="15"/>
      <c r="R557" s="15"/>
      <c r="S557" s="15"/>
    </row>
    <row r="558">
      <c r="A558" s="15"/>
      <c r="B558" s="15"/>
      <c r="C558" s="15"/>
      <c r="D558" s="15"/>
      <c r="E558" s="15"/>
      <c r="F558" s="15"/>
      <c r="G558" s="15"/>
      <c r="H558" s="15"/>
      <c r="I558" s="15"/>
      <c r="J558" s="15"/>
      <c r="K558" s="82"/>
      <c r="L558" s="15"/>
      <c r="M558" s="15"/>
      <c r="N558" s="15"/>
      <c r="O558" s="15"/>
      <c r="P558" s="15"/>
      <c r="Q558" s="15"/>
      <c r="R558" s="15"/>
      <c r="S558" s="15"/>
    </row>
    <row r="559">
      <c r="A559" s="15"/>
      <c r="B559" s="15"/>
      <c r="C559" s="15"/>
      <c r="D559" s="15"/>
      <c r="E559" s="15"/>
      <c r="F559" s="15"/>
      <c r="G559" s="15"/>
      <c r="H559" s="15"/>
      <c r="I559" s="15"/>
      <c r="J559" s="15"/>
      <c r="K559" s="82"/>
      <c r="L559" s="15"/>
      <c r="M559" s="15"/>
      <c r="N559" s="15"/>
      <c r="O559" s="15"/>
      <c r="P559" s="15"/>
      <c r="Q559" s="15"/>
      <c r="R559" s="15"/>
      <c r="S559" s="15"/>
    </row>
    <row r="560">
      <c r="A560" s="15"/>
      <c r="B560" s="15"/>
      <c r="C560" s="15"/>
      <c r="D560" s="15"/>
      <c r="E560" s="15"/>
      <c r="F560" s="15"/>
      <c r="G560" s="15"/>
      <c r="H560" s="15"/>
      <c r="I560" s="15"/>
      <c r="J560" s="15"/>
      <c r="K560" s="82"/>
      <c r="L560" s="15"/>
      <c r="M560" s="15"/>
      <c r="N560" s="15"/>
      <c r="O560" s="15"/>
      <c r="P560" s="15"/>
      <c r="Q560" s="15"/>
      <c r="R560" s="15"/>
      <c r="S560" s="15"/>
    </row>
    <row r="561">
      <c r="A561" s="15"/>
      <c r="B561" s="15"/>
      <c r="C561" s="15"/>
      <c r="D561" s="15"/>
      <c r="E561" s="15"/>
      <c r="F561" s="15"/>
      <c r="G561" s="15"/>
      <c r="H561" s="15"/>
      <c r="I561" s="15"/>
      <c r="J561" s="15"/>
      <c r="K561" s="82"/>
      <c r="L561" s="15"/>
      <c r="M561" s="15"/>
      <c r="N561" s="15"/>
      <c r="O561" s="15"/>
      <c r="P561" s="15"/>
      <c r="Q561" s="15"/>
      <c r="R561" s="15"/>
      <c r="S561" s="15"/>
    </row>
    <row r="562">
      <c r="A562" s="15"/>
      <c r="B562" s="15"/>
      <c r="C562" s="15"/>
      <c r="D562" s="15"/>
      <c r="E562" s="15"/>
      <c r="F562" s="15"/>
      <c r="G562" s="15"/>
      <c r="H562" s="15"/>
      <c r="I562" s="15"/>
      <c r="J562" s="15"/>
      <c r="K562" s="82"/>
      <c r="L562" s="15"/>
      <c r="M562" s="15"/>
      <c r="N562" s="15"/>
      <c r="O562" s="15"/>
      <c r="P562" s="15"/>
      <c r="Q562" s="15"/>
      <c r="R562" s="15"/>
      <c r="S562" s="15"/>
    </row>
    <row r="563">
      <c r="A563" s="15"/>
      <c r="B563" s="15"/>
      <c r="C563" s="15"/>
      <c r="D563" s="15"/>
      <c r="E563" s="15"/>
      <c r="F563" s="15"/>
      <c r="G563" s="15"/>
      <c r="H563" s="15"/>
      <c r="I563" s="15"/>
      <c r="J563" s="15"/>
      <c r="K563" s="82"/>
      <c r="L563" s="15"/>
      <c r="M563" s="15"/>
      <c r="N563" s="15"/>
      <c r="O563" s="15"/>
      <c r="P563" s="15"/>
      <c r="Q563" s="15"/>
      <c r="R563" s="15"/>
      <c r="S563" s="15"/>
    </row>
    <row r="564">
      <c r="A564" s="15"/>
      <c r="B564" s="15"/>
      <c r="C564" s="15"/>
      <c r="D564" s="15"/>
      <c r="E564" s="15"/>
      <c r="F564" s="15"/>
      <c r="G564" s="15"/>
      <c r="H564" s="15"/>
      <c r="I564" s="15"/>
      <c r="J564" s="15"/>
      <c r="K564" s="82"/>
      <c r="L564" s="15"/>
      <c r="M564" s="15"/>
      <c r="N564" s="15"/>
      <c r="O564" s="15"/>
      <c r="P564" s="15"/>
      <c r="Q564" s="15"/>
      <c r="R564" s="15"/>
      <c r="S564" s="15"/>
    </row>
    <row r="565">
      <c r="A565" s="15"/>
      <c r="B565" s="15"/>
      <c r="C565" s="15"/>
      <c r="D565" s="15"/>
      <c r="E565" s="15"/>
      <c r="F565" s="15"/>
      <c r="G565" s="15"/>
      <c r="H565" s="15"/>
      <c r="I565" s="15"/>
      <c r="J565" s="15"/>
      <c r="K565" s="82"/>
      <c r="L565" s="15"/>
      <c r="M565" s="15"/>
      <c r="N565" s="15"/>
      <c r="O565" s="15"/>
      <c r="P565" s="15"/>
      <c r="Q565" s="15"/>
      <c r="R565" s="15"/>
      <c r="S565" s="15"/>
    </row>
    <row r="566">
      <c r="A566" s="15"/>
      <c r="B566" s="15"/>
      <c r="C566" s="15"/>
      <c r="D566" s="15"/>
      <c r="E566" s="15"/>
      <c r="F566" s="15"/>
      <c r="G566" s="15"/>
      <c r="H566" s="15"/>
      <c r="I566" s="15"/>
      <c r="J566" s="15"/>
      <c r="K566" s="82"/>
      <c r="L566" s="15"/>
      <c r="M566" s="15"/>
      <c r="N566" s="15"/>
      <c r="O566" s="15"/>
      <c r="P566" s="15"/>
      <c r="Q566" s="15"/>
      <c r="R566" s="15"/>
      <c r="S566" s="15"/>
    </row>
    <row r="567">
      <c r="A567" s="15"/>
      <c r="B567" s="15"/>
      <c r="C567" s="15"/>
      <c r="D567" s="15"/>
      <c r="E567" s="15"/>
      <c r="F567" s="15"/>
      <c r="G567" s="15"/>
      <c r="H567" s="15"/>
      <c r="I567" s="15"/>
      <c r="J567" s="15"/>
      <c r="K567" s="82"/>
      <c r="L567" s="15"/>
      <c r="M567" s="15"/>
      <c r="N567" s="15"/>
      <c r="O567" s="15"/>
      <c r="P567" s="15"/>
      <c r="Q567" s="15"/>
      <c r="R567" s="15"/>
      <c r="S567" s="15"/>
    </row>
    <row r="568">
      <c r="A568" s="15"/>
      <c r="B568" s="15"/>
      <c r="C568" s="15"/>
      <c r="D568" s="15"/>
      <c r="E568" s="15"/>
      <c r="F568" s="15"/>
      <c r="G568" s="15"/>
      <c r="H568" s="15"/>
      <c r="I568" s="15"/>
      <c r="J568" s="15"/>
      <c r="K568" s="82"/>
      <c r="L568" s="15"/>
      <c r="M568" s="15"/>
      <c r="N568" s="15"/>
      <c r="O568" s="15"/>
      <c r="P568" s="15"/>
      <c r="Q568" s="15"/>
      <c r="R568" s="15"/>
      <c r="S568" s="15"/>
    </row>
    <row r="569">
      <c r="A569" s="15"/>
      <c r="B569" s="15"/>
      <c r="C569" s="15"/>
      <c r="D569" s="15"/>
      <c r="E569" s="15"/>
      <c r="F569" s="15"/>
      <c r="G569" s="15"/>
      <c r="H569" s="15"/>
      <c r="I569" s="15"/>
      <c r="J569" s="15"/>
      <c r="K569" s="82"/>
      <c r="L569" s="15"/>
      <c r="M569" s="15"/>
      <c r="N569" s="15"/>
      <c r="O569" s="15"/>
      <c r="P569" s="15"/>
      <c r="Q569" s="15"/>
      <c r="R569" s="15"/>
      <c r="S569" s="15"/>
    </row>
    <row r="570">
      <c r="A570" s="15"/>
      <c r="B570" s="15"/>
      <c r="C570" s="15"/>
      <c r="D570" s="15"/>
      <c r="E570" s="15"/>
      <c r="F570" s="15"/>
      <c r="G570" s="15"/>
      <c r="H570" s="15"/>
      <c r="I570" s="15"/>
      <c r="J570" s="15"/>
      <c r="K570" s="82"/>
      <c r="L570" s="15"/>
      <c r="M570" s="15"/>
      <c r="N570" s="15"/>
      <c r="O570" s="15"/>
      <c r="P570" s="15"/>
      <c r="Q570" s="15"/>
      <c r="R570" s="15"/>
      <c r="S570" s="15"/>
    </row>
    <row r="571">
      <c r="A571" s="15"/>
      <c r="B571" s="15"/>
      <c r="C571" s="15"/>
      <c r="D571" s="15"/>
      <c r="E571" s="15"/>
      <c r="F571" s="15"/>
      <c r="G571" s="15"/>
      <c r="H571" s="15"/>
      <c r="I571" s="15"/>
      <c r="J571" s="15"/>
      <c r="K571" s="82"/>
      <c r="L571" s="15"/>
      <c r="M571" s="15"/>
      <c r="N571" s="15"/>
      <c r="O571" s="15"/>
      <c r="P571" s="15"/>
      <c r="Q571" s="15"/>
      <c r="R571" s="15"/>
      <c r="S571" s="15"/>
    </row>
    <row r="572">
      <c r="A572" s="15"/>
      <c r="B572" s="15"/>
      <c r="C572" s="15"/>
      <c r="D572" s="15"/>
      <c r="E572" s="15"/>
      <c r="F572" s="15"/>
      <c r="G572" s="15"/>
      <c r="H572" s="15"/>
      <c r="I572" s="15"/>
      <c r="J572" s="15"/>
      <c r="K572" s="82"/>
      <c r="L572" s="15"/>
      <c r="M572" s="15"/>
      <c r="N572" s="15"/>
      <c r="O572" s="15"/>
      <c r="P572" s="15"/>
      <c r="Q572" s="15"/>
      <c r="R572" s="15"/>
      <c r="S572" s="15"/>
    </row>
    <row r="573">
      <c r="A573" s="15"/>
      <c r="B573" s="15"/>
      <c r="C573" s="15"/>
      <c r="D573" s="15"/>
      <c r="E573" s="15"/>
      <c r="F573" s="15"/>
      <c r="G573" s="15"/>
      <c r="H573" s="15"/>
      <c r="I573" s="15"/>
      <c r="J573" s="15"/>
      <c r="K573" s="82"/>
      <c r="L573" s="15"/>
      <c r="M573" s="15"/>
      <c r="N573" s="15"/>
      <c r="O573" s="15"/>
      <c r="P573" s="15"/>
      <c r="Q573" s="15"/>
      <c r="R573" s="15"/>
      <c r="S573" s="15"/>
    </row>
    <row r="574">
      <c r="A574" s="15"/>
      <c r="B574" s="15"/>
      <c r="C574" s="15"/>
      <c r="D574" s="15"/>
      <c r="E574" s="15"/>
      <c r="F574" s="15"/>
      <c r="G574" s="15"/>
      <c r="H574" s="15"/>
      <c r="I574" s="15"/>
      <c r="J574" s="15"/>
      <c r="K574" s="82"/>
      <c r="L574" s="15"/>
      <c r="M574" s="15"/>
      <c r="N574" s="15"/>
      <c r="O574" s="15"/>
      <c r="P574" s="15"/>
      <c r="Q574" s="15"/>
      <c r="R574" s="15"/>
      <c r="S574" s="15"/>
    </row>
    <row r="575">
      <c r="A575" s="15"/>
      <c r="B575" s="15"/>
      <c r="C575" s="15"/>
      <c r="D575" s="15"/>
      <c r="E575" s="15"/>
      <c r="F575" s="15"/>
      <c r="G575" s="15"/>
      <c r="H575" s="15"/>
      <c r="I575" s="15"/>
      <c r="J575" s="15"/>
      <c r="K575" s="82"/>
      <c r="L575" s="15"/>
      <c r="M575" s="15"/>
      <c r="N575" s="15"/>
      <c r="O575" s="15"/>
      <c r="P575" s="15"/>
      <c r="Q575" s="15"/>
      <c r="R575" s="15"/>
      <c r="S575" s="15"/>
    </row>
    <row r="576">
      <c r="A576" s="15"/>
      <c r="B576" s="15"/>
      <c r="C576" s="15"/>
      <c r="D576" s="15"/>
      <c r="E576" s="15"/>
      <c r="F576" s="15"/>
      <c r="G576" s="15"/>
      <c r="H576" s="15"/>
      <c r="I576" s="15"/>
      <c r="J576" s="15"/>
      <c r="K576" s="82"/>
      <c r="L576" s="15"/>
      <c r="M576" s="15"/>
      <c r="N576" s="15"/>
      <c r="O576" s="15"/>
      <c r="P576" s="15"/>
      <c r="Q576" s="15"/>
      <c r="R576" s="15"/>
      <c r="S576" s="15"/>
    </row>
    <row r="577">
      <c r="A577" s="15"/>
      <c r="B577" s="15"/>
      <c r="C577" s="15"/>
      <c r="D577" s="15"/>
      <c r="E577" s="15"/>
      <c r="F577" s="15"/>
      <c r="G577" s="15"/>
      <c r="H577" s="15"/>
      <c r="I577" s="15"/>
      <c r="J577" s="15"/>
      <c r="K577" s="82"/>
      <c r="L577" s="15"/>
      <c r="M577" s="15"/>
      <c r="N577" s="15"/>
      <c r="O577" s="15"/>
      <c r="P577" s="15"/>
      <c r="Q577" s="15"/>
      <c r="R577" s="15"/>
      <c r="S577" s="15"/>
    </row>
    <row r="578">
      <c r="A578" s="15"/>
      <c r="B578" s="15"/>
      <c r="C578" s="15"/>
      <c r="D578" s="15"/>
      <c r="E578" s="15"/>
      <c r="F578" s="15"/>
      <c r="G578" s="15"/>
      <c r="H578" s="15"/>
      <c r="I578" s="15"/>
      <c r="J578" s="15"/>
      <c r="K578" s="82"/>
      <c r="L578" s="15"/>
      <c r="M578" s="15"/>
      <c r="N578" s="15"/>
      <c r="O578" s="15"/>
      <c r="P578" s="15"/>
      <c r="Q578" s="15"/>
      <c r="R578" s="15"/>
      <c r="S578" s="15"/>
    </row>
    <row r="579">
      <c r="A579" s="15"/>
      <c r="B579" s="15"/>
      <c r="C579" s="15"/>
      <c r="D579" s="15"/>
      <c r="E579" s="15"/>
      <c r="F579" s="15"/>
      <c r="G579" s="15"/>
      <c r="H579" s="15"/>
      <c r="I579" s="15"/>
      <c r="J579" s="15"/>
      <c r="K579" s="82"/>
      <c r="L579" s="15"/>
      <c r="M579" s="15"/>
      <c r="N579" s="15"/>
      <c r="O579" s="15"/>
      <c r="P579" s="15"/>
      <c r="Q579" s="15"/>
      <c r="R579" s="15"/>
      <c r="S579" s="15"/>
    </row>
    <row r="580">
      <c r="A580" s="15"/>
      <c r="B580" s="15"/>
      <c r="C580" s="15"/>
      <c r="D580" s="15"/>
      <c r="E580" s="15"/>
      <c r="F580" s="15"/>
      <c r="G580" s="15"/>
      <c r="H580" s="15"/>
      <c r="I580" s="15"/>
      <c r="J580" s="15"/>
      <c r="K580" s="82"/>
      <c r="L580" s="15"/>
      <c r="M580" s="15"/>
      <c r="N580" s="15"/>
      <c r="O580" s="15"/>
      <c r="P580" s="15"/>
      <c r="Q580" s="15"/>
      <c r="R580" s="15"/>
      <c r="S580" s="15"/>
    </row>
    <row r="581">
      <c r="A581" s="15"/>
      <c r="B581" s="15"/>
      <c r="C581" s="15"/>
      <c r="D581" s="15"/>
      <c r="E581" s="15"/>
      <c r="F581" s="15"/>
      <c r="G581" s="15"/>
      <c r="H581" s="15"/>
      <c r="I581" s="15"/>
      <c r="J581" s="15"/>
      <c r="K581" s="82"/>
      <c r="L581" s="15"/>
      <c r="M581" s="15"/>
      <c r="N581" s="15"/>
      <c r="O581" s="15"/>
      <c r="P581" s="15"/>
      <c r="Q581" s="15"/>
      <c r="R581" s="15"/>
      <c r="S581" s="15"/>
    </row>
    <row r="582">
      <c r="A582" s="15"/>
      <c r="B582" s="15"/>
      <c r="C582" s="15"/>
      <c r="D582" s="15"/>
      <c r="E582" s="15"/>
      <c r="F582" s="15"/>
      <c r="G582" s="15"/>
      <c r="H582" s="15"/>
      <c r="I582" s="15"/>
      <c r="J582" s="15"/>
      <c r="K582" s="82"/>
      <c r="L582" s="15"/>
      <c r="M582" s="15"/>
      <c r="N582" s="15"/>
      <c r="O582" s="15"/>
      <c r="P582" s="15"/>
      <c r="Q582" s="15"/>
      <c r="R582" s="15"/>
      <c r="S582" s="15"/>
    </row>
    <row r="583">
      <c r="A583" s="15"/>
      <c r="B583" s="15"/>
      <c r="C583" s="15"/>
      <c r="D583" s="15"/>
      <c r="E583" s="15"/>
      <c r="F583" s="15"/>
      <c r="G583" s="15"/>
      <c r="H583" s="15"/>
      <c r="I583" s="15"/>
      <c r="J583" s="15"/>
      <c r="K583" s="82"/>
      <c r="L583" s="15"/>
      <c r="M583" s="15"/>
      <c r="N583" s="15"/>
      <c r="O583" s="15"/>
      <c r="P583" s="15"/>
      <c r="Q583" s="15"/>
      <c r="R583" s="15"/>
      <c r="S583" s="15"/>
    </row>
    <row r="584">
      <c r="A584" s="15"/>
      <c r="B584" s="15"/>
      <c r="C584" s="15"/>
      <c r="D584" s="15"/>
      <c r="E584" s="15"/>
      <c r="F584" s="15"/>
      <c r="G584" s="15"/>
      <c r="H584" s="15"/>
      <c r="I584" s="15"/>
      <c r="J584" s="15"/>
      <c r="K584" s="82"/>
      <c r="L584" s="15"/>
      <c r="M584" s="15"/>
      <c r="N584" s="15"/>
      <c r="O584" s="15"/>
      <c r="P584" s="15"/>
      <c r="Q584" s="15"/>
      <c r="R584" s="15"/>
      <c r="S584" s="15"/>
    </row>
    <row r="585">
      <c r="A585" s="15"/>
      <c r="B585" s="15"/>
      <c r="C585" s="15"/>
      <c r="D585" s="15"/>
      <c r="E585" s="15"/>
      <c r="F585" s="15"/>
      <c r="G585" s="15"/>
      <c r="H585" s="15"/>
      <c r="I585" s="15"/>
      <c r="J585" s="15"/>
      <c r="K585" s="82"/>
      <c r="L585" s="15"/>
      <c r="M585" s="15"/>
      <c r="N585" s="15"/>
      <c r="O585" s="15"/>
      <c r="P585" s="15"/>
      <c r="Q585" s="15"/>
      <c r="R585" s="15"/>
      <c r="S585" s="15"/>
    </row>
    <row r="586">
      <c r="A586" s="15"/>
      <c r="B586" s="15"/>
      <c r="C586" s="15"/>
      <c r="D586" s="15"/>
      <c r="E586" s="15"/>
      <c r="F586" s="15"/>
      <c r="G586" s="15"/>
      <c r="H586" s="15"/>
      <c r="I586" s="15"/>
      <c r="J586" s="15"/>
      <c r="K586" s="82"/>
      <c r="L586" s="15"/>
      <c r="M586" s="15"/>
      <c r="N586" s="15"/>
      <c r="O586" s="15"/>
      <c r="P586" s="15"/>
      <c r="Q586" s="15"/>
      <c r="R586" s="15"/>
      <c r="S586" s="15"/>
    </row>
    <row r="587">
      <c r="A587" s="15"/>
      <c r="B587" s="15"/>
      <c r="C587" s="15"/>
      <c r="D587" s="15"/>
      <c r="E587" s="15"/>
      <c r="F587" s="15"/>
      <c r="G587" s="15"/>
      <c r="H587" s="15"/>
      <c r="I587" s="15"/>
      <c r="J587" s="15"/>
      <c r="K587" s="82"/>
      <c r="L587" s="15"/>
      <c r="M587" s="15"/>
      <c r="N587" s="15"/>
      <c r="O587" s="15"/>
      <c r="P587" s="15"/>
      <c r="Q587" s="15"/>
      <c r="R587" s="15"/>
      <c r="S587" s="15"/>
    </row>
    <row r="588">
      <c r="A588" s="15"/>
      <c r="B588" s="15"/>
      <c r="C588" s="15"/>
      <c r="D588" s="15"/>
      <c r="E588" s="15"/>
      <c r="F588" s="15"/>
      <c r="G588" s="15"/>
      <c r="H588" s="15"/>
      <c r="I588" s="15"/>
      <c r="J588" s="15"/>
      <c r="K588" s="82"/>
      <c r="L588" s="15"/>
      <c r="M588" s="15"/>
      <c r="N588" s="15"/>
      <c r="O588" s="15"/>
      <c r="P588" s="15"/>
      <c r="Q588" s="15"/>
      <c r="R588" s="15"/>
      <c r="S588" s="15"/>
    </row>
    <row r="589">
      <c r="A589" s="15"/>
      <c r="B589" s="15"/>
      <c r="C589" s="15"/>
      <c r="D589" s="15"/>
      <c r="E589" s="15"/>
      <c r="F589" s="15"/>
      <c r="G589" s="15"/>
      <c r="H589" s="15"/>
      <c r="I589" s="15"/>
      <c r="J589" s="15"/>
      <c r="K589" s="82"/>
      <c r="L589" s="15"/>
      <c r="M589" s="15"/>
      <c r="N589" s="15"/>
      <c r="O589" s="15"/>
      <c r="P589" s="15"/>
      <c r="Q589" s="15"/>
      <c r="R589" s="15"/>
      <c r="S589" s="15"/>
    </row>
    <row r="590">
      <c r="A590" s="15"/>
      <c r="B590" s="15"/>
      <c r="C590" s="15"/>
      <c r="D590" s="15"/>
      <c r="E590" s="15"/>
      <c r="F590" s="15"/>
      <c r="G590" s="15"/>
      <c r="H590" s="15"/>
      <c r="I590" s="15"/>
      <c r="J590" s="15"/>
      <c r="K590" s="82"/>
      <c r="L590" s="15"/>
      <c r="M590" s="15"/>
      <c r="N590" s="15"/>
      <c r="O590" s="15"/>
      <c r="P590" s="15"/>
      <c r="Q590" s="15"/>
      <c r="R590" s="15"/>
      <c r="S590" s="15"/>
    </row>
    <row r="591">
      <c r="A591" s="15"/>
      <c r="B591" s="15"/>
      <c r="C591" s="15"/>
      <c r="D591" s="15"/>
      <c r="E591" s="15"/>
      <c r="F591" s="15"/>
      <c r="G591" s="15"/>
      <c r="H591" s="15"/>
      <c r="I591" s="15"/>
      <c r="J591" s="15"/>
      <c r="K591" s="82"/>
      <c r="L591" s="15"/>
      <c r="M591" s="15"/>
      <c r="N591" s="15"/>
      <c r="O591" s="15"/>
      <c r="P591" s="15"/>
      <c r="Q591" s="15"/>
      <c r="R591" s="15"/>
      <c r="S591" s="15"/>
    </row>
    <row r="592">
      <c r="A592" s="15"/>
      <c r="B592" s="15"/>
      <c r="C592" s="15"/>
      <c r="D592" s="15"/>
      <c r="E592" s="15"/>
      <c r="F592" s="15"/>
      <c r="G592" s="15"/>
      <c r="H592" s="15"/>
      <c r="I592" s="15"/>
      <c r="J592" s="15"/>
      <c r="K592" s="82"/>
      <c r="L592" s="15"/>
      <c r="M592" s="15"/>
      <c r="N592" s="15"/>
      <c r="O592" s="15"/>
      <c r="P592" s="15"/>
      <c r="Q592" s="15"/>
      <c r="R592" s="15"/>
      <c r="S592" s="15"/>
    </row>
    <row r="593">
      <c r="A593" s="15"/>
      <c r="B593" s="15"/>
      <c r="C593" s="15"/>
      <c r="D593" s="15"/>
      <c r="E593" s="15"/>
      <c r="F593" s="15"/>
      <c r="G593" s="15"/>
      <c r="H593" s="15"/>
      <c r="I593" s="15"/>
      <c r="J593" s="15"/>
      <c r="K593" s="82"/>
      <c r="L593" s="15"/>
      <c r="M593" s="15"/>
      <c r="N593" s="15"/>
      <c r="O593" s="15"/>
      <c r="P593" s="15"/>
      <c r="Q593" s="15"/>
      <c r="R593" s="15"/>
      <c r="S593" s="15"/>
    </row>
    <row r="594">
      <c r="A594" s="15"/>
      <c r="B594" s="15"/>
      <c r="C594" s="15"/>
      <c r="D594" s="15"/>
      <c r="E594" s="15"/>
      <c r="F594" s="15"/>
      <c r="G594" s="15"/>
      <c r="H594" s="15"/>
      <c r="I594" s="15"/>
      <c r="J594" s="15"/>
      <c r="K594" s="82"/>
      <c r="L594" s="15"/>
      <c r="M594" s="15"/>
      <c r="N594" s="15"/>
      <c r="O594" s="15"/>
      <c r="P594" s="15"/>
      <c r="Q594" s="15"/>
      <c r="R594" s="15"/>
      <c r="S594" s="15"/>
    </row>
    <row r="595">
      <c r="A595" s="15"/>
      <c r="B595" s="15"/>
      <c r="C595" s="15"/>
      <c r="D595" s="15"/>
      <c r="E595" s="15"/>
      <c r="F595" s="15"/>
      <c r="G595" s="15"/>
      <c r="H595" s="15"/>
      <c r="I595" s="15"/>
      <c r="J595" s="15"/>
      <c r="K595" s="82"/>
      <c r="L595" s="15"/>
      <c r="M595" s="15"/>
      <c r="N595" s="15"/>
      <c r="O595" s="15"/>
      <c r="P595" s="15"/>
      <c r="Q595" s="15"/>
      <c r="R595" s="15"/>
      <c r="S595" s="15"/>
    </row>
    <row r="596">
      <c r="A596" s="15"/>
      <c r="B596" s="15"/>
      <c r="C596" s="15"/>
      <c r="D596" s="15"/>
      <c r="E596" s="15"/>
      <c r="F596" s="15"/>
      <c r="G596" s="15"/>
      <c r="H596" s="15"/>
      <c r="I596" s="15"/>
      <c r="J596" s="15"/>
      <c r="K596" s="82"/>
      <c r="L596" s="15"/>
      <c r="M596" s="15"/>
      <c r="N596" s="15"/>
      <c r="O596" s="15"/>
      <c r="P596" s="15"/>
      <c r="Q596" s="15"/>
      <c r="R596" s="15"/>
      <c r="S596" s="15"/>
    </row>
    <row r="597">
      <c r="A597" s="15"/>
      <c r="B597" s="15"/>
      <c r="C597" s="15"/>
      <c r="D597" s="15"/>
      <c r="E597" s="15"/>
      <c r="F597" s="15"/>
      <c r="G597" s="15"/>
      <c r="H597" s="15"/>
      <c r="I597" s="15"/>
      <c r="J597" s="15"/>
      <c r="K597" s="82"/>
      <c r="L597" s="15"/>
      <c r="M597" s="15"/>
      <c r="N597" s="15"/>
      <c r="O597" s="15"/>
      <c r="P597" s="15"/>
      <c r="Q597" s="15"/>
      <c r="R597" s="15"/>
      <c r="S597" s="15"/>
    </row>
    <row r="598">
      <c r="A598" s="15"/>
      <c r="B598" s="15"/>
      <c r="C598" s="15"/>
      <c r="D598" s="15"/>
      <c r="E598" s="15"/>
      <c r="F598" s="15"/>
      <c r="G598" s="15"/>
      <c r="H598" s="15"/>
      <c r="I598" s="15"/>
      <c r="J598" s="15"/>
      <c r="K598" s="82"/>
      <c r="L598" s="15"/>
      <c r="M598" s="15"/>
      <c r="N598" s="15"/>
      <c r="O598" s="15"/>
      <c r="P598" s="15"/>
      <c r="Q598" s="15"/>
      <c r="R598" s="15"/>
      <c r="S598" s="15"/>
    </row>
    <row r="599">
      <c r="A599" s="15"/>
      <c r="B599" s="15"/>
      <c r="C599" s="15"/>
      <c r="D599" s="15"/>
      <c r="E599" s="15"/>
      <c r="F599" s="15"/>
      <c r="G599" s="15"/>
      <c r="H599" s="15"/>
      <c r="I599" s="15"/>
      <c r="J599" s="15"/>
      <c r="K599" s="82"/>
      <c r="L599" s="15"/>
      <c r="M599" s="15"/>
      <c r="N599" s="15"/>
      <c r="O599" s="15"/>
      <c r="P599" s="15"/>
      <c r="Q599" s="15"/>
      <c r="R599" s="15"/>
      <c r="S599" s="15"/>
    </row>
    <row r="600">
      <c r="A600" s="15"/>
      <c r="B600" s="15"/>
      <c r="C600" s="15"/>
      <c r="D600" s="15"/>
      <c r="E600" s="15"/>
      <c r="F600" s="15"/>
      <c r="G600" s="15"/>
      <c r="H600" s="15"/>
      <c r="I600" s="15"/>
      <c r="J600" s="15"/>
      <c r="K600" s="82"/>
      <c r="L600" s="15"/>
      <c r="M600" s="15"/>
      <c r="N600" s="15"/>
      <c r="O600" s="15"/>
      <c r="P600" s="15"/>
      <c r="Q600" s="15"/>
      <c r="R600" s="15"/>
      <c r="S600" s="15"/>
    </row>
    <row r="601">
      <c r="A601" s="15"/>
      <c r="B601" s="15"/>
      <c r="C601" s="15"/>
      <c r="D601" s="15"/>
      <c r="E601" s="15"/>
      <c r="F601" s="15"/>
      <c r="G601" s="15"/>
      <c r="H601" s="15"/>
      <c r="I601" s="15"/>
      <c r="J601" s="15"/>
      <c r="K601" s="82"/>
      <c r="L601" s="15"/>
      <c r="M601" s="15"/>
      <c r="N601" s="15"/>
      <c r="O601" s="15"/>
      <c r="P601" s="15"/>
      <c r="Q601" s="15"/>
      <c r="R601" s="15"/>
      <c r="S601" s="15"/>
    </row>
    <row r="602">
      <c r="A602" s="15"/>
      <c r="B602" s="15"/>
      <c r="C602" s="15"/>
      <c r="D602" s="15"/>
      <c r="E602" s="15"/>
      <c r="F602" s="15"/>
      <c r="G602" s="15"/>
      <c r="H602" s="15"/>
      <c r="I602" s="15"/>
      <c r="J602" s="15"/>
      <c r="K602" s="82"/>
      <c r="L602" s="15"/>
      <c r="M602" s="15"/>
      <c r="N602" s="15"/>
      <c r="O602" s="15"/>
      <c r="P602" s="15"/>
      <c r="Q602" s="15"/>
      <c r="R602" s="15"/>
      <c r="S602" s="15"/>
    </row>
    <row r="603">
      <c r="A603" s="15"/>
      <c r="B603" s="15"/>
      <c r="C603" s="15"/>
      <c r="D603" s="15"/>
      <c r="E603" s="15"/>
      <c r="F603" s="15"/>
      <c r="G603" s="15"/>
      <c r="H603" s="15"/>
      <c r="I603" s="15"/>
      <c r="J603" s="15"/>
      <c r="K603" s="82"/>
      <c r="L603" s="15"/>
      <c r="M603" s="15"/>
      <c r="N603" s="15"/>
      <c r="O603" s="15"/>
      <c r="P603" s="15"/>
      <c r="Q603" s="15"/>
      <c r="R603" s="15"/>
      <c r="S603" s="15"/>
    </row>
    <row r="604">
      <c r="A604" s="15"/>
      <c r="B604" s="15"/>
      <c r="C604" s="15"/>
      <c r="D604" s="15"/>
      <c r="E604" s="15"/>
      <c r="F604" s="15"/>
      <c r="G604" s="15"/>
      <c r="H604" s="15"/>
      <c r="I604" s="15"/>
      <c r="J604" s="15"/>
      <c r="K604" s="82"/>
      <c r="L604" s="15"/>
      <c r="M604" s="15"/>
      <c r="N604" s="15"/>
      <c r="O604" s="15"/>
      <c r="P604" s="15"/>
      <c r="Q604" s="15"/>
      <c r="R604" s="15"/>
      <c r="S604" s="15"/>
    </row>
    <row r="605">
      <c r="A605" s="15"/>
      <c r="B605" s="15"/>
      <c r="C605" s="15"/>
      <c r="D605" s="15"/>
      <c r="E605" s="15"/>
      <c r="F605" s="15"/>
      <c r="G605" s="15"/>
      <c r="H605" s="15"/>
      <c r="I605" s="15"/>
      <c r="J605" s="15"/>
      <c r="K605" s="82"/>
      <c r="L605" s="15"/>
      <c r="M605" s="15"/>
      <c r="N605" s="15"/>
      <c r="O605" s="15"/>
      <c r="P605" s="15"/>
      <c r="Q605" s="15"/>
      <c r="R605" s="15"/>
      <c r="S605" s="15"/>
    </row>
    <row r="606">
      <c r="A606" s="15"/>
      <c r="B606" s="15"/>
      <c r="C606" s="15"/>
      <c r="D606" s="15"/>
      <c r="E606" s="15"/>
      <c r="F606" s="15"/>
      <c r="G606" s="15"/>
      <c r="H606" s="15"/>
      <c r="I606" s="15"/>
      <c r="J606" s="15"/>
      <c r="K606" s="82"/>
      <c r="L606" s="15"/>
      <c r="M606" s="15"/>
      <c r="N606" s="15"/>
      <c r="O606" s="15"/>
      <c r="P606" s="15"/>
      <c r="Q606" s="15"/>
      <c r="R606" s="15"/>
      <c r="S606" s="15"/>
    </row>
    <row r="607">
      <c r="A607" s="15"/>
      <c r="B607" s="15"/>
      <c r="C607" s="15"/>
      <c r="D607" s="15"/>
      <c r="E607" s="15"/>
      <c r="F607" s="15"/>
      <c r="G607" s="15"/>
      <c r="H607" s="15"/>
      <c r="I607" s="15"/>
      <c r="J607" s="15"/>
      <c r="K607" s="82"/>
      <c r="L607" s="15"/>
      <c r="M607" s="15"/>
      <c r="N607" s="15"/>
      <c r="O607" s="15"/>
      <c r="P607" s="15"/>
      <c r="Q607" s="15"/>
      <c r="R607" s="15"/>
      <c r="S607" s="15"/>
    </row>
    <row r="608">
      <c r="A608" s="15"/>
      <c r="B608" s="15"/>
      <c r="C608" s="15"/>
      <c r="D608" s="15"/>
      <c r="E608" s="15"/>
      <c r="F608" s="15"/>
      <c r="G608" s="15"/>
      <c r="H608" s="15"/>
      <c r="I608" s="15"/>
      <c r="J608" s="15"/>
      <c r="K608" s="82"/>
      <c r="L608" s="15"/>
      <c r="M608" s="15"/>
      <c r="N608" s="15"/>
      <c r="O608" s="15"/>
      <c r="P608" s="15"/>
      <c r="Q608" s="15"/>
      <c r="R608" s="15"/>
      <c r="S608" s="15"/>
    </row>
    <row r="609">
      <c r="A609" s="15"/>
      <c r="B609" s="15"/>
      <c r="C609" s="15"/>
      <c r="D609" s="15"/>
      <c r="E609" s="15"/>
      <c r="F609" s="15"/>
      <c r="G609" s="15"/>
      <c r="H609" s="15"/>
      <c r="I609" s="15"/>
      <c r="J609" s="15"/>
      <c r="K609" s="82"/>
      <c r="L609" s="15"/>
      <c r="M609" s="15"/>
      <c r="N609" s="15"/>
      <c r="O609" s="15"/>
      <c r="P609" s="15"/>
      <c r="Q609" s="15"/>
      <c r="R609" s="15"/>
      <c r="S609" s="15"/>
    </row>
    <row r="610">
      <c r="A610" s="15"/>
      <c r="B610" s="15"/>
      <c r="C610" s="15"/>
      <c r="D610" s="15"/>
      <c r="E610" s="15"/>
      <c r="F610" s="15"/>
      <c r="G610" s="15"/>
      <c r="H610" s="15"/>
      <c r="I610" s="15"/>
      <c r="J610" s="15"/>
      <c r="K610" s="82"/>
      <c r="L610" s="15"/>
      <c r="M610" s="15"/>
      <c r="N610" s="15"/>
      <c r="O610" s="15"/>
      <c r="P610" s="15"/>
      <c r="Q610" s="15"/>
      <c r="R610" s="15"/>
      <c r="S610" s="15"/>
    </row>
    <row r="611">
      <c r="A611" s="15"/>
      <c r="B611" s="15"/>
      <c r="C611" s="15"/>
      <c r="D611" s="15"/>
      <c r="E611" s="15"/>
      <c r="F611" s="15"/>
      <c r="G611" s="15"/>
      <c r="H611" s="15"/>
      <c r="I611" s="15"/>
      <c r="J611" s="15"/>
      <c r="K611" s="82"/>
      <c r="L611" s="15"/>
      <c r="M611" s="15"/>
      <c r="N611" s="15"/>
      <c r="O611" s="15"/>
      <c r="P611" s="15"/>
      <c r="Q611" s="15"/>
      <c r="R611" s="15"/>
      <c r="S611" s="15"/>
    </row>
    <row r="612">
      <c r="A612" s="15"/>
      <c r="B612" s="15"/>
      <c r="C612" s="15"/>
      <c r="D612" s="15"/>
      <c r="E612" s="15"/>
      <c r="F612" s="15"/>
      <c r="G612" s="15"/>
      <c r="H612" s="15"/>
      <c r="I612" s="15"/>
      <c r="J612" s="15"/>
      <c r="K612" s="82"/>
      <c r="L612" s="15"/>
      <c r="M612" s="15"/>
      <c r="N612" s="15"/>
      <c r="O612" s="15"/>
      <c r="P612" s="15"/>
      <c r="Q612" s="15"/>
      <c r="R612" s="15"/>
      <c r="S612" s="15"/>
    </row>
    <row r="613">
      <c r="A613" s="15"/>
      <c r="B613" s="15"/>
      <c r="C613" s="15"/>
      <c r="D613" s="15"/>
      <c r="E613" s="15"/>
      <c r="F613" s="15"/>
      <c r="G613" s="15"/>
      <c r="H613" s="15"/>
      <c r="I613" s="15"/>
      <c r="J613" s="15"/>
      <c r="K613" s="82"/>
      <c r="L613" s="15"/>
      <c r="M613" s="15"/>
      <c r="N613" s="15"/>
      <c r="O613" s="15"/>
      <c r="P613" s="15"/>
      <c r="Q613" s="15"/>
      <c r="R613" s="15"/>
      <c r="S613" s="15"/>
    </row>
    <row r="614">
      <c r="A614" s="15"/>
      <c r="B614" s="15"/>
      <c r="C614" s="15"/>
      <c r="D614" s="15"/>
      <c r="E614" s="15"/>
      <c r="F614" s="15"/>
      <c r="G614" s="15"/>
      <c r="H614" s="15"/>
      <c r="I614" s="15"/>
      <c r="J614" s="15"/>
      <c r="K614" s="82"/>
      <c r="L614" s="15"/>
      <c r="M614" s="15"/>
      <c r="N614" s="15"/>
      <c r="O614" s="15"/>
      <c r="P614" s="15"/>
      <c r="Q614" s="15"/>
      <c r="R614" s="15"/>
      <c r="S614" s="15"/>
    </row>
    <row r="615">
      <c r="A615" s="15"/>
      <c r="B615" s="15"/>
      <c r="C615" s="15"/>
      <c r="D615" s="15"/>
      <c r="E615" s="15"/>
      <c r="F615" s="15"/>
      <c r="G615" s="15"/>
      <c r="H615" s="15"/>
      <c r="I615" s="15"/>
      <c r="J615" s="15"/>
      <c r="K615" s="82"/>
      <c r="L615" s="15"/>
      <c r="M615" s="15"/>
      <c r="N615" s="15"/>
      <c r="O615" s="15"/>
      <c r="P615" s="15"/>
      <c r="Q615" s="15"/>
      <c r="R615" s="15"/>
      <c r="S615" s="15"/>
    </row>
    <row r="616">
      <c r="A616" s="15"/>
      <c r="B616" s="15"/>
      <c r="C616" s="15"/>
      <c r="D616" s="15"/>
      <c r="E616" s="15"/>
      <c r="F616" s="15"/>
      <c r="G616" s="15"/>
      <c r="H616" s="15"/>
      <c r="I616" s="15"/>
      <c r="J616" s="15"/>
      <c r="K616" s="82"/>
      <c r="L616" s="15"/>
      <c r="M616" s="15"/>
      <c r="N616" s="15"/>
      <c r="O616" s="15"/>
      <c r="P616" s="15"/>
      <c r="Q616" s="15"/>
      <c r="R616" s="15"/>
      <c r="S616" s="15"/>
    </row>
    <row r="617">
      <c r="A617" s="15"/>
      <c r="B617" s="15"/>
      <c r="C617" s="15"/>
      <c r="D617" s="15"/>
      <c r="E617" s="15"/>
      <c r="F617" s="15"/>
      <c r="G617" s="15"/>
      <c r="H617" s="15"/>
      <c r="I617" s="15"/>
      <c r="J617" s="15"/>
      <c r="K617" s="82"/>
      <c r="L617" s="15"/>
      <c r="M617" s="15"/>
      <c r="N617" s="15"/>
      <c r="O617" s="15"/>
      <c r="P617" s="15"/>
      <c r="Q617" s="15"/>
      <c r="R617" s="15"/>
      <c r="S617" s="15"/>
    </row>
    <row r="618">
      <c r="A618" s="15"/>
      <c r="B618" s="15"/>
      <c r="C618" s="15"/>
      <c r="D618" s="15"/>
      <c r="E618" s="15"/>
      <c r="F618" s="15"/>
      <c r="G618" s="15"/>
      <c r="H618" s="15"/>
      <c r="I618" s="15"/>
      <c r="J618" s="15"/>
      <c r="K618" s="82"/>
      <c r="L618" s="15"/>
      <c r="M618" s="15"/>
      <c r="N618" s="15"/>
      <c r="O618" s="15"/>
      <c r="P618" s="15"/>
      <c r="Q618" s="15"/>
      <c r="R618" s="15"/>
      <c r="S618" s="15"/>
    </row>
    <row r="619">
      <c r="A619" s="15"/>
      <c r="B619" s="15"/>
      <c r="C619" s="15"/>
      <c r="D619" s="15"/>
      <c r="E619" s="15"/>
      <c r="F619" s="15"/>
      <c r="G619" s="15"/>
      <c r="H619" s="15"/>
      <c r="I619" s="15"/>
      <c r="J619" s="15"/>
      <c r="K619" s="82"/>
      <c r="L619" s="15"/>
      <c r="M619" s="15"/>
      <c r="N619" s="15"/>
      <c r="O619" s="15"/>
      <c r="P619" s="15"/>
      <c r="Q619" s="15"/>
      <c r="R619" s="15"/>
      <c r="S619" s="15"/>
    </row>
    <row r="620">
      <c r="A620" s="15"/>
      <c r="B620" s="15"/>
      <c r="C620" s="15"/>
      <c r="D620" s="15"/>
      <c r="E620" s="15"/>
      <c r="F620" s="15"/>
      <c r="G620" s="15"/>
      <c r="H620" s="15"/>
      <c r="I620" s="15"/>
      <c r="J620" s="15"/>
      <c r="K620" s="82"/>
      <c r="L620" s="15"/>
      <c r="M620" s="15"/>
      <c r="N620" s="15"/>
      <c r="O620" s="15"/>
      <c r="P620" s="15"/>
      <c r="Q620" s="15"/>
      <c r="R620" s="15"/>
      <c r="S620" s="15"/>
    </row>
    <row r="621">
      <c r="A621" s="15"/>
      <c r="B621" s="15"/>
      <c r="C621" s="15"/>
      <c r="D621" s="15"/>
      <c r="E621" s="15"/>
      <c r="F621" s="15"/>
      <c r="G621" s="15"/>
      <c r="H621" s="15"/>
      <c r="I621" s="15"/>
      <c r="J621" s="15"/>
      <c r="K621" s="82"/>
      <c r="L621" s="15"/>
      <c r="M621" s="15"/>
      <c r="N621" s="15"/>
      <c r="O621" s="15"/>
      <c r="P621" s="15"/>
      <c r="Q621" s="15"/>
      <c r="R621" s="15"/>
      <c r="S621" s="15"/>
    </row>
    <row r="622">
      <c r="A622" s="15"/>
      <c r="B622" s="15"/>
      <c r="C622" s="15"/>
      <c r="D622" s="15"/>
      <c r="E622" s="15"/>
      <c r="F622" s="15"/>
      <c r="G622" s="15"/>
      <c r="H622" s="15"/>
      <c r="I622" s="15"/>
      <c r="J622" s="15"/>
      <c r="K622" s="82"/>
      <c r="L622" s="15"/>
      <c r="M622" s="15"/>
      <c r="N622" s="15"/>
      <c r="O622" s="15"/>
      <c r="P622" s="15"/>
      <c r="Q622" s="15"/>
      <c r="R622" s="15"/>
      <c r="S622" s="15"/>
    </row>
    <row r="623">
      <c r="A623" s="15"/>
      <c r="B623" s="15"/>
      <c r="C623" s="15"/>
      <c r="D623" s="15"/>
      <c r="E623" s="15"/>
      <c r="F623" s="15"/>
      <c r="G623" s="15"/>
      <c r="H623" s="15"/>
      <c r="I623" s="15"/>
      <c r="J623" s="15"/>
      <c r="K623" s="82"/>
      <c r="L623" s="15"/>
      <c r="M623" s="15"/>
      <c r="N623" s="15"/>
      <c r="O623" s="15"/>
      <c r="P623" s="15"/>
      <c r="Q623" s="15"/>
      <c r="R623" s="15"/>
      <c r="S623" s="15"/>
    </row>
    <row r="624">
      <c r="A624" s="15"/>
      <c r="B624" s="15"/>
      <c r="C624" s="15"/>
      <c r="D624" s="15"/>
      <c r="E624" s="15"/>
      <c r="F624" s="15"/>
      <c r="G624" s="15"/>
      <c r="H624" s="15"/>
      <c r="I624" s="15"/>
      <c r="J624" s="15"/>
      <c r="K624" s="82"/>
      <c r="L624" s="15"/>
      <c r="M624" s="15"/>
      <c r="N624" s="15"/>
      <c r="O624" s="15"/>
      <c r="P624" s="15"/>
      <c r="Q624" s="15"/>
      <c r="R624" s="15"/>
      <c r="S624" s="15"/>
    </row>
    <row r="625">
      <c r="A625" s="15"/>
      <c r="B625" s="15"/>
      <c r="C625" s="15"/>
      <c r="D625" s="15"/>
      <c r="E625" s="15"/>
      <c r="F625" s="15"/>
      <c r="G625" s="15"/>
      <c r="H625" s="15"/>
      <c r="I625" s="15"/>
      <c r="J625" s="15"/>
      <c r="K625" s="82"/>
      <c r="L625" s="15"/>
      <c r="M625" s="15"/>
      <c r="N625" s="15"/>
      <c r="O625" s="15"/>
      <c r="P625" s="15"/>
      <c r="Q625" s="15"/>
      <c r="R625" s="15"/>
      <c r="S625" s="15"/>
    </row>
    <row r="626">
      <c r="A626" s="15"/>
      <c r="B626" s="15"/>
      <c r="C626" s="15"/>
      <c r="D626" s="15"/>
      <c r="E626" s="15"/>
      <c r="F626" s="15"/>
      <c r="G626" s="15"/>
      <c r="H626" s="15"/>
      <c r="I626" s="15"/>
      <c r="J626" s="15"/>
      <c r="K626" s="82"/>
      <c r="L626" s="15"/>
      <c r="M626" s="15"/>
      <c r="N626" s="15"/>
      <c r="O626" s="15"/>
      <c r="P626" s="15"/>
      <c r="Q626" s="15"/>
      <c r="R626" s="15"/>
      <c r="S626" s="15"/>
    </row>
    <row r="627">
      <c r="A627" s="15"/>
      <c r="B627" s="15"/>
      <c r="C627" s="15"/>
      <c r="D627" s="15"/>
      <c r="E627" s="15"/>
      <c r="F627" s="15"/>
      <c r="G627" s="15"/>
      <c r="H627" s="15"/>
      <c r="I627" s="15"/>
      <c r="J627" s="15"/>
      <c r="K627" s="82"/>
      <c r="L627" s="15"/>
      <c r="M627" s="15"/>
      <c r="N627" s="15"/>
      <c r="O627" s="15"/>
      <c r="P627" s="15"/>
      <c r="Q627" s="15"/>
      <c r="R627" s="15"/>
      <c r="S627" s="15"/>
    </row>
    <row r="628">
      <c r="A628" s="15"/>
      <c r="B628" s="15"/>
      <c r="C628" s="15"/>
      <c r="D628" s="15"/>
      <c r="E628" s="15"/>
      <c r="F628" s="15"/>
      <c r="G628" s="15"/>
      <c r="H628" s="15"/>
      <c r="I628" s="15"/>
      <c r="J628" s="15"/>
      <c r="K628" s="82"/>
      <c r="L628" s="15"/>
      <c r="M628" s="15"/>
      <c r="N628" s="15"/>
      <c r="O628" s="15"/>
      <c r="P628" s="15"/>
      <c r="Q628" s="15"/>
      <c r="R628" s="15"/>
      <c r="S628" s="15"/>
    </row>
    <row r="629">
      <c r="A629" s="15"/>
      <c r="B629" s="15"/>
      <c r="C629" s="15"/>
      <c r="D629" s="15"/>
      <c r="E629" s="15"/>
      <c r="F629" s="15"/>
      <c r="G629" s="15"/>
      <c r="H629" s="15"/>
      <c r="I629" s="15"/>
      <c r="J629" s="15"/>
      <c r="K629" s="82"/>
      <c r="L629" s="15"/>
      <c r="M629" s="15"/>
      <c r="N629" s="15"/>
      <c r="O629" s="15"/>
      <c r="P629" s="15"/>
      <c r="Q629" s="15"/>
      <c r="R629" s="15"/>
      <c r="S629" s="15"/>
    </row>
    <row r="630">
      <c r="A630" s="15"/>
      <c r="B630" s="15"/>
      <c r="C630" s="15"/>
      <c r="D630" s="15"/>
      <c r="E630" s="15"/>
      <c r="F630" s="15"/>
      <c r="G630" s="15"/>
      <c r="H630" s="15"/>
      <c r="I630" s="15"/>
      <c r="J630" s="15"/>
      <c r="K630" s="82"/>
      <c r="L630" s="15"/>
      <c r="M630" s="15"/>
      <c r="N630" s="15"/>
      <c r="O630" s="15"/>
      <c r="P630" s="15"/>
      <c r="Q630" s="15"/>
      <c r="R630" s="15"/>
      <c r="S630" s="15"/>
    </row>
    <row r="631">
      <c r="A631" s="15"/>
      <c r="B631" s="15"/>
      <c r="C631" s="15"/>
      <c r="D631" s="15"/>
      <c r="E631" s="15"/>
      <c r="F631" s="15"/>
      <c r="G631" s="15"/>
      <c r="H631" s="15"/>
      <c r="I631" s="15"/>
      <c r="J631" s="15"/>
      <c r="K631" s="82"/>
      <c r="L631" s="15"/>
      <c r="M631" s="15"/>
      <c r="N631" s="15"/>
      <c r="O631" s="15"/>
      <c r="P631" s="15"/>
      <c r="Q631" s="15"/>
      <c r="R631" s="15"/>
      <c r="S631" s="15"/>
    </row>
    <row r="632">
      <c r="A632" s="15"/>
      <c r="B632" s="15"/>
      <c r="C632" s="15"/>
      <c r="D632" s="15"/>
      <c r="E632" s="15"/>
      <c r="F632" s="15"/>
      <c r="G632" s="15"/>
      <c r="H632" s="15"/>
      <c r="I632" s="15"/>
      <c r="J632" s="15"/>
      <c r="K632" s="82"/>
      <c r="L632" s="15"/>
      <c r="M632" s="15"/>
      <c r="N632" s="15"/>
      <c r="O632" s="15"/>
      <c r="P632" s="15"/>
      <c r="Q632" s="15"/>
      <c r="R632" s="15"/>
      <c r="S632" s="15"/>
    </row>
    <row r="633">
      <c r="A633" s="15"/>
      <c r="B633" s="15"/>
      <c r="C633" s="15"/>
      <c r="D633" s="15"/>
      <c r="E633" s="15"/>
      <c r="F633" s="15"/>
      <c r="G633" s="15"/>
      <c r="H633" s="15"/>
      <c r="I633" s="15"/>
      <c r="J633" s="15"/>
      <c r="K633" s="82"/>
      <c r="L633" s="15"/>
      <c r="M633" s="15"/>
      <c r="N633" s="15"/>
      <c r="O633" s="15"/>
      <c r="P633" s="15"/>
      <c r="Q633" s="15"/>
      <c r="R633" s="15"/>
      <c r="S633" s="15"/>
    </row>
    <row r="634">
      <c r="A634" s="15"/>
      <c r="B634" s="15"/>
      <c r="C634" s="15"/>
      <c r="D634" s="15"/>
      <c r="E634" s="15"/>
      <c r="F634" s="15"/>
      <c r="G634" s="15"/>
      <c r="H634" s="15"/>
      <c r="I634" s="15"/>
      <c r="J634" s="15"/>
      <c r="K634" s="82"/>
      <c r="L634" s="15"/>
      <c r="M634" s="15"/>
      <c r="N634" s="15"/>
      <c r="O634" s="15"/>
      <c r="P634" s="15"/>
      <c r="Q634" s="15"/>
      <c r="R634" s="15"/>
      <c r="S634" s="15"/>
    </row>
    <row r="635">
      <c r="A635" s="15"/>
      <c r="B635" s="15"/>
      <c r="C635" s="15"/>
      <c r="D635" s="15"/>
      <c r="E635" s="15"/>
      <c r="F635" s="15"/>
      <c r="G635" s="15"/>
      <c r="H635" s="15"/>
      <c r="I635" s="15"/>
      <c r="J635" s="15"/>
      <c r="K635" s="82"/>
      <c r="L635" s="15"/>
      <c r="M635" s="15"/>
      <c r="N635" s="15"/>
      <c r="O635" s="15"/>
      <c r="P635" s="15"/>
      <c r="Q635" s="15"/>
      <c r="R635" s="15"/>
      <c r="S635" s="15"/>
    </row>
    <row r="636">
      <c r="A636" s="15"/>
      <c r="B636" s="15"/>
      <c r="C636" s="15"/>
      <c r="D636" s="15"/>
      <c r="E636" s="15"/>
      <c r="F636" s="15"/>
      <c r="G636" s="15"/>
      <c r="H636" s="15"/>
      <c r="I636" s="15"/>
      <c r="J636" s="15"/>
      <c r="K636" s="82"/>
      <c r="L636" s="15"/>
      <c r="M636" s="15"/>
      <c r="N636" s="15"/>
      <c r="O636" s="15"/>
      <c r="P636" s="15"/>
      <c r="Q636" s="15"/>
      <c r="R636" s="15"/>
      <c r="S636" s="15"/>
    </row>
    <row r="637">
      <c r="A637" s="15"/>
      <c r="B637" s="15"/>
      <c r="C637" s="15"/>
      <c r="D637" s="15"/>
      <c r="E637" s="15"/>
      <c r="F637" s="15"/>
      <c r="G637" s="15"/>
      <c r="H637" s="15"/>
      <c r="I637" s="15"/>
      <c r="J637" s="15"/>
      <c r="K637" s="82"/>
      <c r="L637" s="15"/>
      <c r="M637" s="15"/>
      <c r="N637" s="15"/>
      <c r="O637" s="15"/>
      <c r="P637" s="15"/>
      <c r="Q637" s="15"/>
      <c r="R637" s="15"/>
      <c r="S637" s="15"/>
    </row>
    <row r="638">
      <c r="A638" s="15"/>
      <c r="B638" s="15"/>
      <c r="C638" s="15"/>
      <c r="D638" s="15"/>
      <c r="E638" s="15"/>
      <c r="F638" s="15"/>
      <c r="G638" s="15"/>
      <c r="H638" s="15"/>
      <c r="I638" s="15"/>
      <c r="J638" s="15"/>
      <c r="K638" s="82"/>
      <c r="L638" s="15"/>
      <c r="M638" s="15"/>
      <c r="N638" s="15"/>
      <c r="O638" s="15"/>
      <c r="P638" s="15"/>
      <c r="Q638" s="15"/>
      <c r="R638" s="15"/>
      <c r="S638" s="15"/>
    </row>
    <row r="639">
      <c r="A639" s="15"/>
      <c r="B639" s="15"/>
      <c r="C639" s="15"/>
      <c r="D639" s="15"/>
      <c r="E639" s="15"/>
      <c r="F639" s="15"/>
      <c r="G639" s="15"/>
      <c r="H639" s="15"/>
      <c r="I639" s="15"/>
      <c r="J639" s="15"/>
      <c r="K639" s="82"/>
      <c r="L639" s="15"/>
      <c r="M639" s="15"/>
      <c r="N639" s="15"/>
      <c r="O639" s="15"/>
      <c r="P639" s="15"/>
      <c r="Q639" s="15"/>
      <c r="R639" s="15"/>
      <c r="S639" s="15"/>
    </row>
    <row r="640">
      <c r="A640" s="15"/>
      <c r="B640" s="15"/>
      <c r="C640" s="15"/>
      <c r="D640" s="15"/>
      <c r="E640" s="15"/>
      <c r="F640" s="15"/>
      <c r="G640" s="15"/>
      <c r="H640" s="15"/>
      <c r="I640" s="15"/>
      <c r="J640" s="15"/>
      <c r="K640" s="82"/>
      <c r="L640" s="15"/>
      <c r="M640" s="15"/>
      <c r="N640" s="15"/>
      <c r="O640" s="15"/>
      <c r="P640" s="15"/>
      <c r="Q640" s="15"/>
      <c r="R640" s="15"/>
      <c r="S640" s="15"/>
    </row>
    <row r="641">
      <c r="A641" s="15"/>
      <c r="B641" s="15"/>
      <c r="C641" s="15"/>
      <c r="D641" s="15"/>
      <c r="E641" s="15"/>
      <c r="F641" s="15"/>
      <c r="G641" s="15"/>
      <c r="H641" s="15"/>
      <c r="I641" s="15"/>
      <c r="J641" s="15"/>
      <c r="K641" s="82"/>
      <c r="L641" s="15"/>
      <c r="M641" s="15"/>
      <c r="N641" s="15"/>
      <c r="O641" s="15"/>
      <c r="P641" s="15"/>
      <c r="Q641" s="15"/>
      <c r="R641" s="15"/>
      <c r="S641" s="15"/>
    </row>
    <row r="642">
      <c r="A642" s="15"/>
      <c r="B642" s="15"/>
      <c r="C642" s="15"/>
      <c r="D642" s="15"/>
      <c r="E642" s="15"/>
      <c r="F642" s="15"/>
      <c r="G642" s="15"/>
      <c r="H642" s="15"/>
      <c r="I642" s="15"/>
      <c r="J642" s="15"/>
      <c r="K642" s="82"/>
      <c r="L642" s="15"/>
      <c r="M642" s="15"/>
      <c r="N642" s="15"/>
      <c r="O642" s="15"/>
      <c r="P642" s="15"/>
      <c r="Q642" s="15"/>
      <c r="R642" s="15"/>
      <c r="S642" s="15"/>
    </row>
    <row r="643">
      <c r="A643" s="15"/>
      <c r="B643" s="15"/>
      <c r="C643" s="15"/>
      <c r="D643" s="15"/>
      <c r="E643" s="15"/>
      <c r="F643" s="15"/>
      <c r="G643" s="15"/>
      <c r="H643" s="15"/>
      <c r="I643" s="15"/>
      <c r="J643" s="15"/>
      <c r="K643" s="82"/>
      <c r="L643" s="15"/>
      <c r="M643" s="15"/>
      <c r="N643" s="15"/>
      <c r="O643" s="15"/>
      <c r="P643" s="15"/>
      <c r="Q643" s="15"/>
      <c r="R643" s="15"/>
      <c r="S643" s="15"/>
    </row>
    <row r="644">
      <c r="A644" s="15"/>
      <c r="B644" s="15"/>
      <c r="C644" s="15"/>
      <c r="D644" s="15"/>
      <c r="E644" s="15"/>
      <c r="F644" s="15"/>
      <c r="G644" s="15"/>
      <c r="H644" s="15"/>
      <c r="I644" s="15"/>
      <c r="J644" s="15"/>
      <c r="K644" s="82"/>
      <c r="L644" s="15"/>
      <c r="M644" s="15"/>
      <c r="N644" s="15"/>
      <c r="O644" s="15"/>
      <c r="P644" s="15"/>
      <c r="Q644" s="15"/>
      <c r="R644" s="15"/>
      <c r="S644" s="15"/>
    </row>
    <row r="645">
      <c r="A645" s="15"/>
      <c r="B645" s="15"/>
      <c r="C645" s="15"/>
      <c r="D645" s="15"/>
      <c r="E645" s="15"/>
      <c r="F645" s="15"/>
      <c r="G645" s="15"/>
      <c r="H645" s="15"/>
      <c r="I645" s="15"/>
      <c r="J645" s="15"/>
      <c r="K645" s="82"/>
      <c r="L645" s="15"/>
      <c r="M645" s="15"/>
      <c r="N645" s="15"/>
      <c r="O645" s="15"/>
      <c r="P645" s="15"/>
      <c r="Q645" s="15"/>
      <c r="R645" s="15"/>
      <c r="S645" s="15"/>
    </row>
    <row r="646">
      <c r="A646" s="15"/>
      <c r="B646" s="15"/>
      <c r="C646" s="15"/>
      <c r="D646" s="15"/>
      <c r="E646" s="15"/>
      <c r="F646" s="15"/>
      <c r="G646" s="15"/>
      <c r="H646" s="15"/>
      <c r="I646" s="15"/>
      <c r="J646" s="15"/>
      <c r="K646" s="82"/>
      <c r="L646" s="15"/>
      <c r="M646" s="15"/>
      <c r="N646" s="15"/>
      <c r="O646" s="15"/>
      <c r="P646" s="15"/>
      <c r="Q646" s="15"/>
      <c r="R646" s="15"/>
      <c r="S646" s="15"/>
    </row>
    <row r="647">
      <c r="A647" s="15"/>
      <c r="B647" s="15"/>
      <c r="C647" s="15"/>
      <c r="D647" s="15"/>
      <c r="E647" s="15"/>
      <c r="F647" s="15"/>
      <c r="G647" s="15"/>
      <c r="H647" s="15"/>
      <c r="I647" s="15"/>
      <c r="J647" s="15"/>
      <c r="K647" s="82"/>
      <c r="L647" s="15"/>
      <c r="M647" s="15"/>
      <c r="N647" s="15"/>
      <c r="O647" s="15"/>
      <c r="P647" s="15"/>
      <c r="Q647" s="15"/>
      <c r="R647" s="15"/>
      <c r="S647" s="15"/>
    </row>
    <row r="648">
      <c r="A648" s="15"/>
      <c r="B648" s="15"/>
      <c r="C648" s="15"/>
      <c r="D648" s="15"/>
      <c r="E648" s="15"/>
      <c r="F648" s="15"/>
      <c r="G648" s="15"/>
      <c r="H648" s="15"/>
      <c r="I648" s="15"/>
      <c r="J648" s="15"/>
      <c r="K648" s="82"/>
      <c r="L648" s="15"/>
      <c r="M648" s="15"/>
      <c r="N648" s="15"/>
      <c r="O648" s="15"/>
      <c r="P648" s="15"/>
      <c r="Q648" s="15"/>
      <c r="R648" s="15"/>
      <c r="S648" s="15"/>
    </row>
    <row r="649">
      <c r="A649" s="15"/>
      <c r="B649" s="15"/>
      <c r="C649" s="15"/>
      <c r="D649" s="15"/>
      <c r="E649" s="15"/>
      <c r="F649" s="15"/>
      <c r="G649" s="15"/>
      <c r="H649" s="15"/>
      <c r="I649" s="15"/>
      <c r="J649" s="15"/>
      <c r="K649" s="82"/>
      <c r="L649" s="15"/>
      <c r="M649" s="15"/>
      <c r="N649" s="15"/>
      <c r="O649" s="15"/>
      <c r="P649" s="15"/>
      <c r="Q649" s="15"/>
      <c r="R649" s="15"/>
      <c r="S649" s="15"/>
    </row>
    <row r="650">
      <c r="A650" s="15"/>
      <c r="B650" s="15"/>
      <c r="C650" s="15"/>
      <c r="D650" s="15"/>
      <c r="E650" s="15"/>
      <c r="F650" s="15"/>
      <c r="G650" s="15"/>
      <c r="H650" s="15"/>
      <c r="I650" s="15"/>
      <c r="J650" s="15"/>
      <c r="K650" s="82"/>
      <c r="L650" s="15"/>
      <c r="M650" s="15"/>
      <c r="N650" s="15"/>
      <c r="O650" s="15"/>
      <c r="P650" s="15"/>
      <c r="Q650" s="15"/>
      <c r="R650" s="15"/>
      <c r="S650" s="15"/>
    </row>
    <row r="651">
      <c r="A651" s="15"/>
      <c r="B651" s="15"/>
      <c r="C651" s="15"/>
      <c r="D651" s="15"/>
      <c r="E651" s="15"/>
      <c r="F651" s="15"/>
      <c r="G651" s="15"/>
      <c r="H651" s="15"/>
      <c r="I651" s="15"/>
      <c r="J651" s="15"/>
      <c r="K651" s="82"/>
      <c r="L651" s="15"/>
      <c r="M651" s="15"/>
      <c r="N651" s="15"/>
      <c r="O651" s="15"/>
      <c r="P651" s="15"/>
      <c r="Q651" s="15"/>
      <c r="R651" s="15"/>
      <c r="S651" s="15"/>
    </row>
    <row r="652">
      <c r="A652" s="15"/>
      <c r="B652" s="15"/>
      <c r="C652" s="15"/>
      <c r="D652" s="15"/>
      <c r="E652" s="15"/>
      <c r="F652" s="15"/>
      <c r="G652" s="15"/>
      <c r="H652" s="15"/>
      <c r="I652" s="15"/>
      <c r="J652" s="15"/>
      <c r="K652" s="82"/>
      <c r="L652" s="15"/>
      <c r="M652" s="15"/>
      <c r="N652" s="15"/>
      <c r="O652" s="15"/>
      <c r="P652" s="15"/>
      <c r="Q652" s="15"/>
      <c r="R652" s="15"/>
      <c r="S652" s="15"/>
    </row>
    <row r="653">
      <c r="A653" s="15"/>
      <c r="B653" s="15"/>
      <c r="C653" s="15"/>
      <c r="D653" s="15"/>
      <c r="E653" s="15"/>
      <c r="F653" s="15"/>
      <c r="G653" s="15"/>
      <c r="H653" s="15"/>
      <c r="I653" s="15"/>
      <c r="J653" s="15"/>
      <c r="K653" s="82"/>
      <c r="L653" s="15"/>
      <c r="M653" s="15"/>
      <c r="N653" s="15"/>
      <c r="O653" s="15"/>
      <c r="P653" s="15"/>
      <c r="Q653" s="15"/>
      <c r="R653" s="15"/>
      <c r="S653" s="15"/>
    </row>
    <row r="654">
      <c r="A654" s="15"/>
      <c r="B654" s="15"/>
      <c r="C654" s="15"/>
      <c r="D654" s="15"/>
      <c r="E654" s="15"/>
      <c r="F654" s="15"/>
      <c r="G654" s="15"/>
      <c r="H654" s="15"/>
      <c r="I654" s="15"/>
      <c r="J654" s="15"/>
      <c r="K654" s="82"/>
      <c r="L654" s="15"/>
      <c r="M654" s="15"/>
      <c r="N654" s="15"/>
      <c r="O654" s="15"/>
      <c r="P654" s="15"/>
      <c r="Q654" s="15"/>
      <c r="R654" s="15"/>
      <c r="S654" s="15"/>
    </row>
    <row r="655">
      <c r="A655" s="15"/>
      <c r="B655" s="15"/>
      <c r="C655" s="15"/>
      <c r="D655" s="15"/>
      <c r="E655" s="15"/>
      <c r="F655" s="15"/>
      <c r="G655" s="15"/>
      <c r="H655" s="15"/>
      <c r="I655" s="15"/>
      <c r="J655" s="15"/>
      <c r="K655" s="82"/>
      <c r="L655" s="15"/>
      <c r="M655" s="15"/>
      <c r="N655" s="15"/>
      <c r="O655" s="15"/>
      <c r="P655" s="15"/>
      <c r="Q655" s="15"/>
      <c r="R655" s="15"/>
      <c r="S655" s="15"/>
    </row>
    <row r="656">
      <c r="A656" s="15"/>
      <c r="B656" s="15"/>
      <c r="C656" s="15"/>
      <c r="D656" s="15"/>
      <c r="E656" s="15"/>
      <c r="F656" s="15"/>
      <c r="G656" s="15"/>
      <c r="H656" s="15"/>
      <c r="I656" s="15"/>
      <c r="J656" s="15"/>
      <c r="K656" s="82"/>
      <c r="L656" s="15"/>
      <c r="M656" s="15"/>
      <c r="N656" s="15"/>
      <c r="O656" s="15"/>
      <c r="P656" s="15"/>
      <c r="Q656" s="15"/>
      <c r="R656" s="15"/>
      <c r="S656" s="15"/>
    </row>
    <row r="657">
      <c r="A657" s="15"/>
      <c r="B657" s="15"/>
      <c r="C657" s="15"/>
      <c r="D657" s="15"/>
      <c r="E657" s="15"/>
      <c r="F657" s="15"/>
      <c r="G657" s="15"/>
      <c r="H657" s="15"/>
      <c r="I657" s="15"/>
      <c r="J657" s="15"/>
      <c r="K657" s="82"/>
      <c r="L657" s="15"/>
      <c r="M657" s="15"/>
      <c r="N657" s="15"/>
      <c r="O657" s="15"/>
      <c r="P657" s="15"/>
      <c r="Q657" s="15"/>
      <c r="R657" s="15"/>
      <c r="S657" s="15"/>
    </row>
    <row r="658">
      <c r="A658" s="15"/>
      <c r="B658" s="15"/>
      <c r="C658" s="15"/>
      <c r="D658" s="15"/>
      <c r="E658" s="15"/>
      <c r="F658" s="15"/>
      <c r="G658" s="15"/>
      <c r="H658" s="15"/>
      <c r="I658" s="15"/>
      <c r="J658" s="15"/>
      <c r="K658" s="82"/>
      <c r="L658" s="15"/>
      <c r="M658" s="15"/>
      <c r="N658" s="15"/>
      <c r="O658" s="15"/>
      <c r="P658" s="15"/>
      <c r="Q658" s="15"/>
      <c r="R658" s="15"/>
      <c r="S658" s="15"/>
    </row>
    <row r="659">
      <c r="A659" s="15"/>
      <c r="B659" s="15"/>
      <c r="C659" s="15"/>
      <c r="D659" s="15"/>
      <c r="E659" s="15"/>
      <c r="F659" s="15"/>
      <c r="G659" s="15"/>
      <c r="H659" s="15"/>
      <c r="I659" s="15"/>
      <c r="J659" s="15"/>
      <c r="K659" s="82"/>
      <c r="L659" s="15"/>
      <c r="M659" s="15"/>
      <c r="N659" s="15"/>
      <c r="O659" s="15"/>
      <c r="P659" s="15"/>
      <c r="Q659" s="15"/>
      <c r="R659" s="15"/>
      <c r="S659" s="15"/>
    </row>
    <row r="660">
      <c r="A660" s="15"/>
      <c r="B660" s="15"/>
      <c r="C660" s="15"/>
      <c r="D660" s="15"/>
      <c r="E660" s="15"/>
      <c r="F660" s="15"/>
      <c r="G660" s="15"/>
      <c r="H660" s="15"/>
      <c r="I660" s="15"/>
      <c r="J660" s="15"/>
      <c r="K660" s="82"/>
      <c r="L660" s="15"/>
      <c r="M660" s="15"/>
      <c r="N660" s="15"/>
      <c r="O660" s="15"/>
      <c r="P660" s="15"/>
      <c r="Q660" s="15"/>
      <c r="R660" s="15"/>
      <c r="S660" s="15"/>
    </row>
    <row r="661">
      <c r="A661" s="15"/>
      <c r="B661" s="15"/>
      <c r="C661" s="15"/>
      <c r="D661" s="15"/>
      <c r="E661" s="15"/>
      <c r="F661" s="15"/>
      <c r="G661" s="15"/>
      <c r="H661" s="15"/>
      <c r="I661" s="15"/>
      <c r="J661" s="15"/>
      <c r="K661" s="82"/>
      <c r="L661" s="15"/>
      <c r="M661" s="15"/>
      <c r="N661" s="15"/>
      <c r="O661" s="15"/>
      <c r="P661" s="15"/>
      <c r="Q661" s="15"/>
      <c r="R661" s="15"/>
      <c r="S661" s="15"/>
    </row>
    <row r="662">
      <c r="A662" s="15"/>
      <c r="B662" s="15"/>
      <c r="C662" s="15"/>
      <c r="D662" s="15"/>
      <c r="E662" s="15"/>
      <c r="F662" s="15"/>
      <c r="G662" s="15"/>
      <c r="H662" s="15"/>
      <c r="I662" s="15"/>
      <c r="J662" s="15"/>
      <c r="K662" s="82"/>
      <c r="L662" s="15"/>
      <c r="M662" s="15"/>
      <c r="N662" s="15"/>
      <c r="O662" s="15"/>
      <c r="P662" s="15"/>
      <c r="Q662" s="15"/>
      <c r="R662" s="15"/>
      <c r="S662" s="15"/>
    </row>
    <row r="663">
      <c r="A663" s="15"/>
      <c r="B663" s="15"/>
      <c r="C663" s="15"/>
      <c r="D663" s="15"/>
      <c r="E663" s="15"/>
      <c r="F663" s="15"/>
      <c r="G663" s="15"/>
      <c r="H663" s="15"/>
      <c r="I663" s="15"/>
      <c r="J663" s="15"/>
      <c r="K663" s="82"/>
      <c r="L663" s="15"/>
      <c r="M663" s="15"/>
      <c r="N663" s="15"/>
      <c r="O663" s="15"/>
      <c r="P663" s="15"/>
      <c r="Q663" s="15"/>
      <c r="R663" s="15"/>
      <c r="S663" s="15"/>
    </row>
    <row r="664">
      <c r="A664" s="15"/>
      <c r="B664" s="15"/>
      <c r="C664" s="15"/>
      <c r="D664" s="15"/>
      <c r="E664" s="15"/>
      <c r="F664" s="15"/>
      <c r="G664" s="15"/>
      <c r="H664" s="15"/>
      <c r="I664" s="15"/>
      <c r="J664" s="15"/>
      <c r="K664" s="82"/>
      <c r="L664" s="15"/>
      <c r="M664" s="15"/>
      <c r="N664" s="15"/>
      <c r="O664" s="15"/>
      <c r="P664" s="15"/>
      <c r="Q664" s="15"/>
      <c r="R664" s="15"/>
      <c r="S664" s="15"/>
    </row>
    <row r="665">
      <c r="A665" s="15"/>
      <c r="B665" s="15"/>
      <c r="C665" s="15"/>
      <c r="D665" s="15"/>
      <c r="E665" s="15"/>
      <c r="F665" s="15"/>
      <c r="G665" s="15"/>
      <c r="H665" s="15"/>
      <c r="I665" s="15"/>
      <c r="J665" s="15"/>
      <c r="K665" s="82"/>
      <c r="L665" s="15"/>
      <c r="M665" s="15"/>
      <c r="N665" s="15"/>
      <c r="O665" s="15"/>
      <c r="P665" s="15"/>
      <c r="Q665" s="15"/>
      <c r="R665" s="15"/>
      <c r="S665" s="15"/>
    </row>
    <row r="666">
      <c r="A666" s="15"/>
      <c r="B666" s="15"/>
      <c r="C666" s="15"/>
      <c r="D666" s="15"/>
      <c r="E666" s="15"/>
      <c r="F666" s="15"/>
      <c r="G666" s="15"/>
      <c r="H666" s="15"/>
      <c r="I666" s="15"/>
      <c r="J666" s="15"/>
      <c r="K666" s="82"/>
      <c r="L666" s="15"/>
      <c r="M666" s="15"/>
      <c r="N666" s="15"/>
      <c r="O666" s="15"/>
      <c r="P666" s="15"/>
      <c r="Q666" s="15"/>
      <c r="R666" s="15"/>
      <c r="S666" s="15"/>
    </row>
    <row r="667">
      <c r="A667" s="15"/>
      <c r="B667" s="15"/>
      <c r="C667" s="15"/>
      <c r="D667" s="15"/>
      <c r="E667" s="15"/>
      <c r="F667" s="15"/>
      <c r="G667" s="15"/>
      <c r="H667" s="15"/>
      <c r="I667" s="15"/>
      <c r="J667" s="15"/>
      <c r="K667" s="82"/>
      <c r="L667" s="15"/>
      <c r="M667" s="15"/>
      <c r="N667" s="15"/>
      <c r="O667" s="15"/>
      <c r="P667" s="15"/>
      <c r="Q667" s="15"/>
      <c r="R667" s="15"/>
      <c r="S667" s="15"/>
    </row>
    <row r="668">
      <c r="A668" s="15"/>
      <c r="B668" s="15"/>
      <c r="C668" s="15"/>
      <c r="D668" s="15"/>
      <c r="E668" s="15"/>
      <c r="F668" s="15"/>
      <c r="G668" s="15"/>
      <c r="H668" s="15"/>
      <c r="I668" s="15"/>
      <c r="J668" s="15"/>
      <c r="K668" s="82"/>
      <c r="L668" s="15"/>
      <c r="M668" s="15"/>
      <c r="N668" s="15"/>
      <c r="O668" s="15"/>
      <c r="P668" s="15"/>
      <c r="Q668" s="15"/>
      <c r="R668" s="15"/>
      <c r="S668" s="15"/>
    </row>
    <row r="669">
      <c r="A669" s="15"/>
      <c r="B669" s="15"/>
      <c r="C669" s="15"/>
      <c r="D669" s="15"/>
      <c r="E669" s="15"/>
      <c r="F669" s="15"/>
      <c r="G669" s="15"/>
      <c r="H669" s="15"/>
      <c r="I669" s="15"/>
      <c r="J669" s="15"/>
      <c r="K669" s="82"/>
      <c r="L669" s="15"/>
      <c r="M669" s="15"/>
      <c r="N669" s="15"/>
      <c r="O669" s="15"/>
      <c r="P669" s="15"/>
      <c r="Q669" s="15"/>
      <c r="R669" s="15"/>
      <c r="S669" s="15"/>
    </row>
    <row r="670">
      <c r="A670" s="15"/>
      <c r="B670" s="15"/>
      <c r="C670" s="15"/>
      <c r="D670" s="15"/>
      <c r="E670" s="15"/>
      <c r="F670" s="15"/>
      <c r="G670" s="15"/>
      <c r="H670" s="15"/>
      <c r="I670" s="15"/>
      <c r="J670" s="15"/>
      <c r="K670" s="82"/>
      <c r="L670" s="15"/>
      <c r="M670" s="15"/>
      <c r="N670" s="15"/>
      <c r="O670" s="15"/>
      <c r="P670" s="15"/>
      <c r="Q670" s="15"/>
      <c r="R670" s="15"/>
      <c r="S670" s="15"/>
    </row>
    <row r="671">
      <c r="A671" s="15"/>
      <c r="B671" s="15"/>
      <c r="C671" s="15"/>
      <c r="D671" s="15"/>
      <c r="E671" s="15"/>
      <c r="F671" s="15"/>
      <c r="G671" s="15"/>
      <c r="H671" s="15"/>
      <c r="I671" s="15"/>
      <c r="J671" s="15"/>
      <c r="K671" s="82"/>
      <c r="L671" s="15"/>
      <c r="M671" s="15"/>
      <c r="N671" s="15"/>
      <c r="O671" s="15"/>
      <c r="P671" s="15"/>
      <c r="Q671" s="15"/>
      <c r="R671" s="15"/>
      <c r="S671" s="15"/>
    </row>
    <row r="672">
      <c r="A672" s="15"/>
      <c r="B672" s="15"/>
      <c r="C672" s="15"/>
      <c r="D672" s="15"/>
      <c r="E672" s="15"/>
      <c r="F672" s="15"/>
      <c r="G672" s="15"/>
      <c r="H672" s="15"/>
      <c r="I672" s="15"/>
      <c r="J672" s="15"/>
      <c r="K672" s="82"/>
      <c r="L672" s="15"/>
      <c r="M672" s="15"/>
      <c r="N672" s="15"/>
      <c r="O672" s="15"/>
      <c r="P672" s="15"/>
      <c r="Q672" s="15"/>
      <c r="R672" s="15"/>
      <c r="S672" s="15"/>
    </row>
    <row r="673">
      <c r="A673" s="15"/>
      <c r="B673" s="15"/>
      <c r="C673" s="15"/>
      <c r="D673" s="15"/>
      <c r="E673" s="15"/>
      <c r="F673" s="15"/>
      <c r="G673" s="15"/>
      <c r="H673" s="15"/>
      <c r="I673" s="15"/>
      <c r="J673" s="15"/>
      <c r="K673" s="82"/>
      <c r="L673" s="15"/>
      <c r="M673" s="15"/>
      <c r="N673" s="15"/>
      <c r="O673" s="15"/>
      <c r="P673" s="15"/>
      <c r="Q673" s="15"/>
      <c r="R673" s="15"/>
      <c r="S673" s="15"/>
    </row>
    <row r="674">
      <c r="A674" s="15"/>
      <c r="B674" s="15"/>
      <c r="C674" s="15"/>
      <c r="D674" s="15"/>
      <c r="E674" s="15"/>
      <c r="F674" s="15"/>
      <c r="G674" s="15"/>
      <c r="H674" s="15"/>
      <c r="I674" s="15"/>
      <c r="J674" s="15"/>
      <c r="K674" s="82"/>
      <c r="L674" s="15"/>
      <c r="M674" s="15"/>
      <c r="N674" s="15"/>
      <c r="O674" s="15"/>
      <c r="P674" s="15"/>
      <c r="Q674" s="15"/>
      <c r="R674" s="15"/>
      <c r="S674" s="15"/>
    </row>
    <row r="675">
      <c r="A675" s="15"/>
      <c r="B675" s="15"/>
      <c r="C675" s="15"/>
      <c r="D675" s="15"/>
      <c r="E675" s="15"/>
      <c r="F675" s="15"/>
      <c r="G675" s="15"/>
      <c r="H675" s="15"/>
      <c r="I675" s="15"/>
      <c r="J675" s="15"/>
      <c r="K675" s="82"/>
      <c r="L675" s="15"/>
      <c r="M675" s="15"/>
      <c r="N675" s="15"/>
      <c r="O675" s="15"/>
      <c r="P675" s="15"/>
      <c r="Q675" s="15"/>
      <c r="R675" s="15"/>
      <c r="S675" s="15"/>
    </row>
    <row r="676">
      <c r="A676" s="15"/>
      <c r="B676" s="15"/>
      <c r="C676" s="15"/>
      <c r="D676" s="15"/>
      <c r="E676" s="15"/>
      <c r="F676" s="15"/>
      <c r="G676" s="15"/>
      <c r="H676" s="15"/>
      <c r="I676" s="15"/>
      <c r="J676" s="15"/>
      <c r="K676" s="82"/>
      <c r="L676" s="15"/>
      <c r="M676" s="15"/>
      <c r="N676" s="15"/>
      <c r="O676" s="15"/>
      <c r="P676" s="15"/>
      <c r="Q676" s="15"/>
      <c r="R676" s="15"/>
      <c r="S676" s="15"/>
    </row>
    <row r="677">
      <c r="A677" s="15"/>
      <c r="B677" s="15"/>
      <c r="C677" s="15"/>
      <c r="D677" s="15"/>
      <c r="E677" s="15"/>
      <c r="F677" s="15"/>
      <c r="G677" s="15"/>
      <c r="H677" s="15"/>
      <c r="I677" s="15"/>
      <c r="J677" s="15"/>
      <c r="K677" s="82"/>
      <c r="L677" s="15"/>
      <c r="M677" s="15"/>
      <c r="N677" s="15"/>
      <c r="O677" s="15"/>
      <c r="P677" s="15"/>
      <c r="Q677" s="15"/>
      <c r="R677" s="15"/>
      <c r="S677" s="15"/>
    </row>
    <row r="678">
      <c r="A678" s="15"/>
      <c r="B678" s="15"/>
      <c r="C678" s="15"/>
      <c r="D678" s="15"/>
      <c r="E678" s="15"/>
      <c r="F678" s="15"/>
      <c r="G678" s="15"/>
      <c r="H678" s="15"/>
      <c r="I678" s="15"/>
      <c r="J678" s="15"/>
      <c r="K678" s="82"/>
      <c r="L678" s="15"/>
      <c r="M678" s="15"/>
      <c r="N678" s="15"/>
      <c r="O678" s="15"/>
      <c r="P678" s="15"/>
      <c r="Q678" s="15"/>
      <c r="R678" s="15"/>
      <c r="S678" s="15"/>
    </row>
    <row r="679">
      <c r="A679" s="15"/>
      <c r="B679" s="15"/>
      <c r="C679" s="15"/>
      <c r="D679" s="15"/>
      <c r="E679" s="15"/>
      <c r="F679" s="15"/>
      <c r="G679" s="15"/>
      <c r="H679" s="15"/>
      <c r="I679" s="15"/>
      <c r="J679" s="15"/>
      <c r="K679" s="82"/>
      <c r="L679" s="15"/>
      <c r="M679" s="15"/>
      <c r="N679" s="15"/>
      <c r="O679" s="15"/>
      <c r="P679" s="15"/>
      <c r="Q679" s="15"/>
      <c r="R679" s="15"/>
      <c r="S679" s="15"/>
    </row>
    <row r="680">
      <c r="A680" s="15"/>
      <c r="B680" s="15"/>
      <c r="C680" s="15"/>
      <c r="D680" s="15"/>
      <c r="E680" s="15"/>
      <c r="F680" s="15"/>
      <c r="G680" s="15"/>
      <c r="H680" s="15"/>
      <c r="I680" s="15"/>
      <c r="J680" s="15"/>
      <c r="K680" s="82"/>
      <c r="L680" s="15"/>
      <c r="M680" s="15"/>
      <c r="N680" s="15"/>
      <c r="O680" s="15"/>
      <c r="P680" s="15"/>
      <c r="Q680" s="15"/>
      <c r="R680" s="15"/>
      <c r="S680" s="15"/>
    </row>
    <row r="681">
      <c r="A681" s="15"/>
      <c r="B681" s="15"/>
      <c r="C681" s="15"/>
      <c r="D681" s="15"/>
      <c r="E681" s="15"/>
      <c r="F681" s="15"/>
      <c r="G681" s="15"/>
      <c r="H681" s="15"/>
      <c r="I681" s="15"/>
      <c r="J681" s="15"/>
      <c r="K681" s="82"/>
      <c r="L681" s="15"/>
      <c r="M681" s="15"/>
      <c r="N681" s="15"/>
      <c r="O681" s="15"/>
      <c r="P681" s="15"/>
      <c r="Q681" s="15"/>
      <c r="R681" s="15"/>
      <c r="S681" s="15"/>
    </row>
    <row r="682">
      <c r="A682" s="15"/>
      <c r="B682" s="15"/>
      <c r="C682" s="15"/>
      <c r="D682" s="15"/>
      <c r="E682" s="15"/>
      <c r="F682" s="15"/>
      <c r="G682" s="15"/>
      <c r="H682" s="15"/>
      <c r="I682" s="15"/>
      <c r="J682" s="15"/>
      <c r="K682" s="82"/>
      <c r="L682" s="15"/>
      <c r="M682" s="15"/>
      <c r="N682" s="15"/>
      <c r="O682" s="15"/>
      <c r="P682" s="15"/>
      <c r="Q682" s="15"/>
      <c r="R682" s="15"/>
      <c r="S682" s="15"/>
    </row>
    <row r="683">
      <c r="A683" s="15"/>
      <c r="B683" s="15"/>
      <c r="C683" s="15"/>
      <c r="D683" s="15"/>
      <c r="E683" s="15"/>
      <c r="F683" s="15"/>
      <c r="G683" s="15"/>
      <c r="H683" s="15"/>
      <c r="I683" s="15"/>
      <c r="J683" s="15"/>
      <c r="K683" s="82"/>
      <c r="L683" s="15"/>
      <c r="M683" s="15"/>
      <c r="N683" s="15"/>
      <c r="O683" s="15"/>
      <c r="P683" s="15"/>
      <c r="Q683" s="15"/>
      <c r="R683" s="15"/>
      <c r="S683" s="15"/>
    </row>
    <row r="684">
      <c r="A684" s="15"/>
      <c r="B684" s="15"/>
      <c r="C684" s="15"/>
      <c r="D684" s="15"/>
      <c r="E684" s="15"/>
      <c r="F684" s="15"/>
      <c r="G684" s="15"/>
      <c r="H684" s="15"/>
      <c r="I684" s="15"/>
      <c r="J684" s="15"/>
      <c r="K684" s="82"/>
      <c r="L684" s="15"/>
      <c r="M684" s="15"/>
      <c r="N684" s="15"/>
      <c r="O684" s="15"/>
      <c r="P684" s="15"/>
      <c r="Q684" s="15"/>
      <c r="R684" s="15"/>
      <c r="S684" s="15"/>
    </row>
    <row r="685">
      <c r="A685" s="15"/>
      <c r="B685" s="15"/>
      <c r="C685" s="15"/>
      <c r="D685" s="15"/>
      <c r="E685" s="15"/>
      <c r="F685" s="15"/>
      <c r="G685" s="15"/>
      <c r="H685" s="15"/>
      <c r="I685" s="15"/>
      <c r="J685" s="15"/>
      <c r="K685" s="82"/>
      <c r="L685" s="15"/>
      <c r="M685" s="15"/>
      <c r="N685" s="15"/>
      <c r="O685" s="15"/>
      <c r="P685" s="15"/>
      <c r="Q685" s="15"/>
      <c r="R685" s="15"/>
      <c r="S685" s="15"/>
    </row>
    <row r="686">
      <c r="A686" s="15"/>
      <c r="B686" s="15"/>
      <c r="C686" s="15"/>
      <c r="D686" s="15"/>
      <c r="E686" s="15"/>
      <c r="F686" s="15"/>
      <c r="G686" s="15"/>
      <c r="H686" s="15"/>
      <c r="I686" s="15"/>
      <c r="J686" s="15"/>
      <c r="K686" s="82"/>
      <c r="L686" s="15"/>
      <c r="M686" s="15"/>
      <c r="N686" s="15"/>
      <c r="O686" s="15"/>
      <c r="P686" s="15"/>
      <c r="Q686" s="15"/>
      <c r="R686" s="15"/>
      <c r="S686" s="15"/>
    </row>
    <row r="687">
      <c r="A687" s="15"/>
      <c r="B687" s="15"/>
      <c r="C687" s="15"/>
      <c r="D687" s="15"/>
      <c r="E687" s="15"/>
      <c r="F687" s="15"/>
      <c r="G687" s="15"/>
      <c r="H687" s="15"/>
      <c r="I687" s="15"/>
      <c r="J687" s="15"/>
      <c r="K687" s="82"/>
      <c r="L687" s="15"/>
      <c r="M687" s="15"/>
      <c r="N687" s="15"/>
      <c r="O687" s="15"/>
      <c r="P687" s="15"/>
      <c r="Q687" s="15"/>
      <c r="R687" s="15"/>
      <c r="S687" s="15"/>
    </row>
    <row r="688">
      <c r="A688" s="15"/>
      <c r="B688" s="15"/>
      <c r="C688" s="15"/>
      <c r="D688" s="15"/>
      <c r="E688" s="15"/>
      <c r="F688" s="15"/>
      <c r="G688" s="15"/>
      <c r="H688" s="15"/>
      <c r="I688" s="15"/>
      <c r="J688" s="15"/>
      <c r="K688" s="82"/>
      <c r="L688" s="15"/>
      <c r="M688" s="15"/>
      <c r="N688" s="15"/>
      <c r="O688" s="15"/>
      <c r="P688" s="15"/>
      <c r="Q688" s="15"/>
      <c r="R688" s="15"/>
      <c r="S688" s="15"/>
    </row>
    <row r="689">
      <c r="A689" s="15"/>
      <c r="B689" s="15"/>
      <c r="C689" s="15"/>
      <c r="D689" s="15"/>
      <c r="E689" s="15"/>
      <c r="F689" s="15"/>
      <c r="G689" s="15"/>
      <c r="H689" s="15"/>
      <c r="I689" s="15"/>
      <c r="J689" s="15"/>
      <c r="K689" s="82"/>
      <c r="L689" s="15"/>
      <c r="M689" s="15"/>
      <c r="N689" s="15"/>
      <c r="O689" s="15"/>
      <c r="P689" s="15"/>
      <c r="Q689" s="15"/>
      <c r="R689" s="15"/>
      <c r="S689" s="15"/>
    </row>
    <row r="690">
      <c r="A690" s="15"/>
      <c r="B690" s="15"/>
      <c r="C690" s="15"/>
      <c r="D690" s="15"/>
      <c r="E690" s="15"/>
      <c r="F690" s="15"/>
      <c r="G690" s="15"/>
      <c r="H690" s="15"/>
      <c r="I690" s="15"/>
      <c r="J690" s="15"/>
      <c r="K690" s="82"/>
      <c r="L690" s="15"/>
      <c r="M690" s="15"/>
      <c r="N690" s="15"/>
      <c r="O690" s="15"/>
      <c r="P690" s="15"/>
      <c r="Q690" s="15"/>
      <c r="R690" s="15"/>
      <c r="S690" s="15"/>
    </row>
    <row r="691">
      <c r="A691" s="15"/>
      <c r="B691" s="15"/>
      <c r="C691" s="15"/>
      <c r="D691" s="15"/>
      <c r="E691" s="15"/>
      <c r="F691" s="15"/>
      <c r="G691" s="15"/>
      <c r="H691" s="15"/>
      <c r="I691" s="15"/>
      <c r="J691" s="15"/>
      <c r="K691" s="82"/>
      <c r="L691" s="15"/>
      <c r="M691" s="15"/>
      <c r="N691" s="15"/>
      <c r="O691" s="15"/>
      <c r="P691" s="15"/>
      <c r="Q691" s="15"/>
      <c r="R691" s="15"/>
      <c r="S691" s="15"/>
    </row>
    <row r="692">
      <c r="A692" s="15"/>
      <c r="B692" s="15"/>
      <c r="C692" s="15"/>
      <c r="D692" s="15"/>
      <c r="E692" s="15"/>
      <c r="F692" s="15"/>
      <c r="G692" s="15"/>
      <c r="H692" s="15"/>
      <c r="I692" s="15"/>
      <c r="J692" s="15"/>
      <c r="K692" s="82"/>
      <c r="L692" s="15"/>
      <c r="M692" s="15"/>
      <c r="N692" s="15"/>
      <c r="O692" s="15"/>
      <c r="P692" s="15"/>
      <c r="Q692" s="15"/>
      <c r="R692" s="15"/>
      <c r="S692" s="15"/>
    </row>
    <row r="693">
      <c r="A693" s="15"/>
      <c r="B693" s="15"/>
      <c r="C693" s="15"/>
      <c r="D693" s="15"/>
      <c r="E693" s="15"/>
      <c r="F693" s="15"/>
      <c r="G693" s="15"/>
      <c r="H693" s="15"/>
      <c r="I693" s="15"/>
      <c r="J693" s="15"/>
      <c r="K693" s="82"/>
      <c r="L693" s="15"/>
      <c r="M693" s="15"/>
      <c r="N693" s="15"/>
      <c r="O693" s="15"/>
      <c r="P693" s="15"/>
      <c r="Q693" s="15"/>
      <c r="R693" s="15"/>
      <c r="S693" s="15"/>
    </row>
    <row r="694">
      <c r="A694" s="15"/>
      <c r="B694" s="15"/>
      <c r="C694" s="15"/>
      <c r="D694" s="15"/>
      <c r="E694" s="15"/>
      <c r="F694" s="15"/>
      <c r="G694" s="15"/>
      <c r="H694" s="15"/>
      <c r="I694" s="15"/>
      <c r="J694" s="15"/>
      <c r="K694" s="82"/>
      <c r="L694" s="15"/>
      <c r="M694" s="15"/>
      <c r="N694" s="15"/>
      <c r="O694" s="15"/>
      <c r="P694" s="15"/>
      <c r="Q694" s="15"/>
      <c r="R694" s="15"/>
      <c r="S694" s="15"/>
    </row>
    <row r="695">
      <c r="A695" s="15"/>
      <c r="B695" s="15"/>
      <c r="C695" s="15"/>
      <c r="D695" s="15"/>
      <c r="E695" s="15"/>
      <c r="F695" s="15"/>
      <c r="G695" s="15"/>
      <c r="H695" s="15"/>
      <c r="I695" s="15"/>
      <c r="J695" s="15"/>
      <c r="K695" s="82"/>
      <c r="L695" s="15"/>
      <c r="M695" s="15"/>
      <c r="N695" s="15"/>
      <c r="O695" s="15"/>
      <c r="P695" s="15"/>
      <c r="Q695" s="15"/>
      <c r="R695" s="15"/>
      <c r="S695" s="15"/>
    </row>
    <row r="696">
      <c r="A696" s="15"/>
      <c r="B696" s="15"/>
      <c r="C696" s="15"/>
      <c r="D696" s="15"/>
      <c r="E696" s="15"/>
      <c r="F696" s="15"/>
      <c r="G696" s="15"/>
      <c r="H696" s="15"/>
      <c r="I696" s="15"/>
      <c r="J696" s="15"/>
      <c r="K696" s="82"/>
      <c r="L696" s="15"/>
      <c r="M696" s="15"/>
      <c r="N696" s="15"/>
      <c r="O696" s="15"/>
      <c r="P696" s="15"/>
      <c r="Q696" s="15"/>
      <c r="R696" s="15"/>
      <c r="S696" s="15"/>
    </row>
    <row r="697">
      <c r="A697" s="15"/>
      <c r="B697" s="15"/>
      <c r="C697" s="15"/>
      <c r="D697" s="15"/>
      <c r="E697" s="15"/>
      <c r="F697" s="15"/>
      <c r="G697" s="15"/>
      <c r="H697" s="15"/>
      <c r="I697" s="15"/>
      <c r="J697" s="15"/>
      <c r="K697" s="82"/>
      <c r="L697" s="15"/>
      <c r="M697" s="15"/>
      <c r="N697" s="15"/>
      <c r="O697" s="15"/>
      <c r="P697" s="15"/>
      <c r="Q697" s="15"/>
      <c r="R697" s="15"/>
      <c r="S697" s="15"/>
    </row>
    <row r="698">
      <c r="A698" s="15"/>
      <c r="B698" s="15"/>
      <c r="C698" s="15"/>
      <c r="D698" s="15"/>
      <c r="E698" s="15"/>
      <c r="F698" s="15"/>
      <c r="G698" s="15"/>
      <c r="H698" s="15"/>
      <c r="I698" s="15"/>
      <c r="J698" s="15"/>
      <c r="K698" s="82"/>
      <c r="L698" s="15"/>
      <c r="M698" s="15"/>
      <c r="N698" s="15"/>
      <c r="O698" s="15"/>
      <c r="P698" s="15"/>
      <c r="Q698" s="15"/>
      <c r="R698" s="15"/>
      <c r="S698" s="15"/>
    </row>
    <row r="699">
      <c r="A699" s="15"/>
      <c r="B699" s="15"/>
      <c r="C699" s="15"/>
      <c r="D699" s="15"/>
      <c r="E699" s="15"/>
      <c r="F699" s="15"/>
      <c r="G699" s="15"/>
      <c r="H699" s="15"/>
      <c r="I699" s="15"/>
      <c r="J699" s="15"/>
      <c r="K699" s="82"/>
      <c r="L699" s="15"/>
      <c r="M699" s="15"/>
      <c r="N699" s="15"/>
      <c r="O699" s="15"/>
      <c r="P699" s="15"/>
      <c r="Q699" s="15"/>
      <c r="R699" s="15"/>
      <c r="S699" s="15"/>
    </row>
    <row r="700">
      <c r="A700" s="15"/>
      <c r="B700" s="15"/>
      <c r="C700" s="15"/>
      <c r="D700" s="15"/>
      <c r="E700" s="15"/>
      <c r="F700" s="15"/>
      <c r="G700" s="15"/>
      <c r="H700" s="15"/>
      <c r="I700" s="15"/>
      <c r="J700" s="15"/>
      <c r="K700" s="82"/>
      <c r="L700" s="15"/>
      <c r="M700" s="15"/>
      <c r="N700" s="15"/>
      <c r="O700" s="15"/>
      <c r="P700" s="15"/>
      <c r="Q700" s="15"/>
      <c r="R700" s="15"/>
      <c r="S700" s="15"/>
    </row>
    <row r="701">
      <c r="A701" s="15"/>
      <c r="B701" s="15"/>
      <c r="C701" s="15"/>
      <c r="D701" s="15"/>
      <c r="E701" s="15"/>
      <c r="F701" s="15"/>
      <c r="G701" s="15"/>
      <c r="H701" s="15"/>
      <c r="I701" s="15"/>
      <c r="J701" s="15"/>
      <c r="K701" s="82"/>
      <c r="L701" s="15"/>
      <c r="M701" s="15"/>
      <c r="N701" s="15"/>
      <c r="O701" s="15"/>
      <c r="P701" s="15"/>
      <c r="Q701" s="15"/>
      <c r="R701" s="15"/>
      <c r="S701" s="15"/>
    </row>
    <row r="702">
      <c r="A702" s="15"/>
      <c r="B702" s="15"/>
      <c r="C702" s="15"/>
      <c r="D702" s="15"/>
      <c r="E702" s="15"/>
      <c r="F702" s="15"/>
      <c r="G702" s="15"/>
      <c r="H702" s="15"/>
      <c r="I702" s="15"/>
      <c r="J702" s="15"/>
      <c r="K702" s="82"/>
      <c r="L702" s="15"/>
      <c r="M702" s="15"/>
      <c r="N702" s="15"/>
      <c r="O702" s="15"/>
      <c r="P702" s="15"/>
      <c r="Q702" s="15"/>
      <c r="R702" s="15"/>
      <c r="S702" s="15"/>
    </row>
    <row r="703">
      <c r="A703" s="15"/>
      <c r="B703" s="15"/>
      <c r="C703" s="15"/>
      <c r="D703" s="15"/>
      <c r="E703" s="15"/>
      <c r="F703" s="15"/>
      <c r="G703" s="15"/>
      <c r="H703" s="15"/>
      <c r="I703" s="15"/>
      <c r="J703" s="15"/>
      <c r="K703" s="82"/>
      <c r="L703" s="15"/>
      <c r="M703" s="15"/>
      <c r="N703" s="15"/>
      <c r="O703" s="15"/>
      <c r="P703" s="15"/>
      <c r="Q703" s="15"/>
      <c r="R703" s="15"/>
      <c r="S703" s="15"/>
    </row>
    <row r="704">
      <c r="A704" s="15"/>
      <c r="B704" s="15"/>
      <c r="C704" s="15"/>
      <c r="D704" s="15"/>
      <c r="E704" s="15"/>
      <c r="F704" s="15"/>
      <c r="G704" s="15"/>
      <c r="H704" s="15"/>
      <c r="I704" s="15"/>
      <c r="J704" s="15"/>
      <c r="K704" s="82"/>
      <c r="L704" s="15"/>
      <c r="M704" s="15"/>
      <c r="N704" s="15"/>
      <c r="O704" s="15"/>
      <c r="P704" s="15"/>
      <c r="Q704" s="15"/>
      <c r="R704" s="15"/>
      <c r="S704" s="15"/>
    </row>
    <row r="705">
      <c r="A705" s="15"/>
      <c r="B705" s="15"/>
      <c r="C705" s="15"/>
      <c r="D705" s="15"/>
      <c r="E705" s="15"/>
      <c r="F705" s="15"/>
      <c r="G705" s="15"/>
      <c r="H705" s="15"/>
      <c r="I705" s="15"/>
      <c r="J705" s="15"/>
      <c r="K705" s="82"/>
      <c r="L705" s="15"/>
      <c r="M705" s="15"/>
      <c r="N705" s="15"/>
      <c r="O705" s="15"/>
      <c r="P705" s="15"/>
      <c r="Q705" s="15"/>
      <c r="R705" s="15"/>
      <c r="S705" s="15"/>
    </row>
    <row r="706">
      <c r="A706" s="15"/>
      <c r="B706" s="15"/>
      <c r="C706" s="15"/>
      <c r="D706" s="15"/>
      <c r="E706" s="15"/>
      <c r="F706" s="15"/>
      <c r="G706" s="15"/>
      <c r="H706" s="15"/>
      <c r="I706" s="15"/>
      <c r="J706" s="15"/>
      <c r="K706" s="82"/>
      <c r="L706" s="15"/>
      <c r="M706" s="15"/>
      <c r="N706" s="15"/>
      <c r="O706" s="15"/>
      <c r="P706" s="15"/>
      <c r="Q706" s="15"/>
      <c r="R706" s="15"/>
      <c r="S706" s="15"/>
    </row>
    <row r="707">
      <c r="A707" s="15"/>
      <c r="B707" s="15"/>
      <c r="C707" s="15"/>
      <c r="D707" s="15"/>
      <c r="E707" s="15"/>
      <c r="F707" s="15"/>
      <c r="G707" s="15"/>
      <c r="H707" s="15"/>
      <c r="I707" s="15"/>
      <c r="J707" s="15"/>
      <c r="K707" s="82"/>
      <c r="L707" s="15"/>
      <c r="M707" s="15"/>
      <c r="N707" s="15"/>
      <c r="O707" s="15"/>
      <c r="P707" s="15"/>
      <c r="Q707" s="15"/>
      <c r="R707" s="15"/>
      <c r="S707" s="15"/>
    </row>
    <row r="708">
      <c r="A708" s="15"/>
      <c r="B708" s="15"/>
      <c r="C708" s="15"/>
      <c r="D708" s="15"/>
      <c r="E708" s="15"/>
      <c r="F708" s="15"/>
      <c r="G708" s="15"/>
      <c r="H708" s="15"/>
      <c r="I708" s="15"/>
      <c r="J708" s="15"/>
      <c r="K708" s="82"/>
      <c r="L708" s="15"/>
      <c r="M708" s="15"/>
      <c r="N708" s="15"/>
      <c r="O708" s="15"/>
      <c r="P708" s="15"/>
      <c r="Q708" s="15"/>
      <c r="R708" s="15"/>
      <c r="S708" s="15"/>
    </row>
    <row r="709">
      <c r="A709" s="15"/>
      <c r="B709" s="15"/>
      <c r="C709" s="15"/>
      <c r="D709" s="15"/>
      <c r="E709" s="15"/>
      <c r="F709" s="15"/>
      <c r="G709" s="15"/>
      <c r="H709" s="15"/>
      <c r="I709" s="15"/>
      <c r="J709" s="15"/>
      <c r="K709" s="82"/>
      <c r="L709" s="15"/>
      <c r="M709" s="15"/>
      <c r="N709" s="15"/>
      <c r="O709" s="15"/>
      <c r="P709" s="15"/>
      <c r="Q709" s="15"/>
      <c r="R709" s="15"/>
      <c r="S709" s="15"/>
    </row>
    <row r="710">
      <c r="A710" s="15"/>
      <c r="B710" s="15"/>
      <c r="C710" s="15"/>
      <c r="D710" s="15"/>
      <c r="E710" s="15"/>
      <c r="F710" s="15"/>
      <c r="G710" s="15"/>
      <c r="H710" s="15"/>
      <c r="I710" s="15"/>
      <c r="J710" s="15"/>
      <c r="K710" s="82"/>
      <c r="L710" s="15"/>
      <c r="M710" s="15"/>
      <c r="N710" s="15"/>
      <c r="O710" s="15"/>
      <c r="P710" s="15"/>
      <c r="Q710" s="15"/>
      <c r="R710" s="15"/>
      <c r="S710" s="15"/>
    </row>
    <row r="711">
      <c r="A711" s="15"/>
      <c r="B711" s="15"/>
      <c r="C711" s="15"/>
      <c r="D711" s="15"/>
      <c r="E711" s="15"/>
      <c r="F711" s="15"/>
      <c r="G711" s="15"/>
      <c r="H711" s="15"/>
      <c r="I711" s="15"/>
      <c r="J711" s="15"/>
      <c r="K711" s="82"/>
      <c r="L711" s="15"/>
      <c r="M711" s="15"/>
      <c r="N711" s="15"/>
      <c r="O711" s="15"/>
      <c r="P711" s="15"/>
      <c r="Q711" s="15"/>
      <c r="R711" s="15"/>
      <c r="S711" s="15"/>
    </row>
    <row r="712">
      <c r="A712" s="15"/>
      <c r="B712" s="15"/>
      <c r="C712" s="15"/>
      <c r="D712" s="15"/>
      <c r="E712" s="15"/>
      <c r="F712" s="15"/>
      <c r="G712" s="15"/>
      <c r="H712" s="15"/>
      <c r="I712" s="15"/>
      <c r="J712" s="15"/>
      <c r="K712" s="82"/>
      <c r="L712" s="15"/>
      <c r="M712" s="15"/>
      <c r="N712" s="15"/>
      <c r="O712" s="15"/>
      <c r="P712" s="15"/>
      <c r="Q712" s="15"/>
      <c r="R712" s="15"/>
      <c r="S712" s="15"/>
    </row>
    <row r="713">
      <c r="A713" s="15"/>
      <c r="B713" s="15"/>
      <c r="C713" s="15"/>
      <c r="D713" s="15"/>
      <c r="E713" s="15"/>
      <c r="F713" s="15"/>
      <c r="G713" s="15"/>
      <c r="H713" s="15"/>
      <c r="I713" s="15"/>
      <c r="J713" s="15"/>
      <c r="K713" s="82"/>
      <c r="L713" s="15"/>
      <c r="M713" s="15"/>
      <c r="N713" s="15"/>
      <c r="O713" s="15"/>
      <c r="P713" s="15"/>
      <c r="Q713" s="15"/>
      <c r="R713" s="15"/>
      <c r="S713" s="15"/>
    </row>
    <row r="714">
      <c r="A714" s="15"/>
      <c r="B714" s="15"/>
      <c r="C714" s="15"/>
      <c r="D714" s="15"/>
      <c r="E714" s="15"/>
      <c r="F714" s="15"/>
      <c r="G714" s="15"/>
      <c r="H714" s="15"/>
      <c r="I714" s="15"/>
      <c r="J714" s="15"/>
      <c r="K714" s="82"/>
      <c r="L714" s="15"/>
      <c r="M714" s="15"/>
      <c r="N714" s="15"/>
      <c r="O714" s="15"/>
      <c r="P714" s="15"/>
      <c r="Q714" s="15"/>
      <c r="R714" s="15"/>
      <c r="S714" s="15"/>
    </row>
    <row r="715">
      <c r="A715" s="15"/>
      <c r="B715" s="15"/>
      <c r="C715" s="15"/>
      <c r="D715" s="15"/>
      <c r="E715" s="15"/>
      <c r="F715" s="15"/>
      <c r="G715" s="15"/>
      <c r="H715" s="15"/>
      <c r="I715" s="15"/>
      <c r="J715" s="15"/>
      <c r="K715" s="82"/>
      <c r="L715" s="15"/>
      <c r="M715" s="15"/>
      <c r="N715" s="15"/>
      <c r="O715" s="15"/>
      <c r="P715" s="15"/>
      <c r="Q715" s="15"/>
      <c r="R715" s="15"/>
      <c r="S715" s="15"/>
    </row>
    <row r="716">
      <c r="A716" s="15"/>
      <c r="B716" s="15"/>
      <c r="C716" s="15"/>
      <c r="D716" s="15"/>
      <c r="E716" s="15"/>
      <c r="F716" s="15"/>
      <c r="G716" s="15"/>
      <c r="H716" s="15"/>
      <c r="I716" s="15"/>
      <c r="J716" s="15"/>
      <c r="K716" s="82"/>
      <c r="L716" s="15"/>
      <c r="M716" s="15"/>
      <c r="N716" s="15"/>
      <c r="O716" s="15"/>
      <c r="P716" s="15"/>
      <c r="Q716" s="15"/>
      <c r="R716" s="15"/>
      <c r="S716" s="15"/>
    </row>
    <row r="717">
      <c r="A717" s="15"/>
      <c r="B717" s="15"/>
      <c r="C717" s="15"/>
      <c r="D717" s="15"/>
      <c r="E717" s="15"/>
      <c r="F717" s="15"/>
      <c r="G717" s="15"/>
      <c r="H717" s="15"/>
      <c r="I717" s="15"/>
      <c r="J717" s="15"/>
      <c r="K717" s="82"/>
      <c r="L717" s="15"/>
      <c r="M717" s="15"/>
      <c r="N717" s="15"/>
      <c r="O717" s="15"/>
      <c r="P717" s="15"/>
      <c r="Q717" s="15"/>
      <c r="R717" s="15"/>
      <c r="S717" s="15"/>
    </row>
    <row r="718">
      <c r="A718" s="15"/>
      <c r="B718" s="15"/>
      <c r="C718" s="15"/>
      <c r="D718" s="15"/>
      <c r="E718" s="15"/>
      <c r="F718" s="15"/>
      <c r="G718" s="15"/>
      <c r="H718" s="15"/>
      <c r="I718" s="15"/>
      <c r="J718" s="15"/>
      <c r="K718" s="82"/>
      <c r="L718" s="15"/>
      <c r="M718" s="15"/>
      <c r="N718" s="15"/>
      <c r="O718" s="15"/>
      <c r="P718" s="15"/>
      <c r="Q718" s="15"/>
      <c r="R718" s="15"/>
      <c r="S718" s="15"/>
    </row>
    <row r="719">
      <c r="A719" s="15"/>
      <c r="B719" s="15"/>
      <c r="C719" s="15"/>
      <c r="D719" s="15"/>
      <c r="E719" s="15"/>
      <c r="F719" s="15"/>
      <c r="G719" s="15"/>
      <c r="H719" s="15"/>
      <c r="I719" s="15"/>
      <c r="J719" s="15"/>
      <c r="K719" s="82"/>
      <c r="L719" s="15"/>
      <c r="M719" s="15"/>
      <c r="N719" s="15"/>
      <c r="O719" s="15"/>
      <c r="P719" s="15"/>
      <c r="Q719" s="15"/>
      <c r="R719" s="15"/>
      <c r="S719" s="15"/>
    </row>
    <row r="720">
      <c r="A720" s="15"/>
      <c r="B720" s="15"/>
      <c r="C720" s="15"/>
      <c r="D720" s="15"/>
      <c r="E720" s="15"/>
      <c r="F720" s="15"/>
      <c r="G720" s="15"/>
      <c r="H720" s="15"/>
      <c r="I720" s="15"/>
      <c r="J720" s="15"/>
      <c r="K720" s="82"/>
      <c r="L720" s="15"/>
      <c r="M720" s="15"/>
      <c r="N720" s="15"/>
      <c r="O720" s="15"/>
      <c r="P720" s="15"/>
      <c r="Q720" s="15"/>
      <c r="R720" s="15"/>
      <c r="S720" s="15"/>
    </row>
    <row r="721">
      <c r="A721" s="15"/>
      <c r="B721" s="15"/>
      <c r="C721" s="15"/>
      <c r="D721" s="15"/>
      <c r="E721" s="15"/>
      <c r="F721" s="15"/>
      <c r="G721" s="15"/>
      <c r="H721" s="15"/>
      <c r="I721" s="15"/>
      <c r="J721" s="15"/>
      <c r="K721" s="82"/>
      <c r="L721" s="15"/>
      <c r="M721" s="15"/>
      <c r="N721" s="15"/>
      <c r="O721" s="15"/>
      <c r="P721" s="15"/>
      <c r="Q721" s="15"/>
      <c r="R721" s="15"/>
      <c r="S721" s="15"/>
    </row>
    <row r="722">
      <c r="A722" s="15"/>
      <c r="B722" s="15"/>
      <c r="C722" s="15"/>
      <c r="D722" s="15"/>
      <c r="E722" s="15"/>
      <c r="F722" s="15"/>
      <c r="G722" s="15"/>
      <c r="H722" s="15"/>
      <c r="I722" s="15"/>
      <c r="J722" s="15"/>
      <c r="K722" s="82"/>
      <c r="L722" s="15"/>
      <c r="M722" s="15"/>
      <c r="N722" s="15"/>
      <c r="O722" s="15"/>
      <c r="P722" s="15"/>
      <c r="Q722" s="15"/>
      <c r="R722" s="15"/>
      <c r="S722" s="15"/>
    </row>
    <row r="723">
      <c r="A723" s="15"/>
      <c r="B723" s="15"/>
      <c r="C723" s="15"/>
      <c r="D723" s="15"/>
      <c r="E723" s="15"/>
      <c r="F723" s="15"/>
      <c r="G723" s="15"/>
      <c r="H723" s="15"/>
      <c r="I723" s="15"/>
      <c r="J723" s="15"/>
      <c r="K723" s="82"/>
      <c r="L723" s="15"/>
      <c r="M723" s="15"/>
      <c r="N723" s="15"/>
      <c r="O723" s="15"/>
      <c r="P723" s="15"/>
      <c r="Q723" s="15"/>
      <c r="R723" s="15"/>
      <c r="S723" s="15"/>
    </row>
    <row r="724">
      <c r="A724" s="15"/>
      <c r="B724" s="15"/>
      <c r="C724" s="15"/>
      <c r="D724" s="15"/>
      <c r="E724" s="15"/>
      <c r="F724" s="15"/>
      <c r="G724" s="15"/>
      <c r="H724" s="15"/>
      <c r="I724" s="15"/>
      <c r="J724" s="15"/>
      <c r="K724" s="82"/>
      <c r="L724" s="15"/>
      <c r="M724" s="15"/>
      <c r="N724" s="15"/>
      <c r="O724" s="15"/>
      <c r="P724" s="15"/>
      <c r="Q724" s="15"/>
      <c r="R724" s="15"/>
      <c r="S724" s="15"/>
    </row>
    <row r="725">
      <c r="A725" s="15"/>
      <c r="B725" s="15"/>
      <c r="C725" s="15"/>
      <c r="D725" s="15"/>
      <c r="E725" s="15"/>
      <c r="F725" s="15"/>
      <c r="G725" s="15"/>
      <c r="H725" s="15"/>
      <c r="I725" s="15"/>
      <c r="J725" s="15"/>
      <c r="K725" s="82"/>
      <c r="L725" s="15"/>
      <c r="M725" s="15"/>
      <c r="N725" s="15"/>
      <c r="O725" s="15"/>
      <c r="P725" s="15"/>
      <c r="Q725" s="15"/>
      <c r="R725" s="15"/>
      <c r="S725" s="15"/>
    </row>
    <row r="726">
      <c r="A726" s="15"/>
      <c r="B726" s="15"/>
      <c r="C726" s="15"/>
      <c r="D726" s="15"/>
      <c r="E726" s="15"/>
      <c r="F726" s="15"/>
      <c r="G726" s="15"/>
      <c r="H726" s="15"/>
      <c r="I726" s="15"/>
      <c r="J726" s="15"/>
      <c r="K726" s="82"/>
      <c r="L726" s="15"/>
      <c r="M726" s="15"/>
      <c r="N726" s="15"/>
      <c r="O726" s="15"/>
      <c r="P726" s="15"/>
      <c r="Q726" s="15"/>
      <c r="R726" s="15"/>
      <c r="S726" s="15"/>
    </row>
    <row r="727">
      <c r="A727" s="15"/>
      <c r="B727" s="15"/>
      <c r="C727" s="15"/>
      <c r="D727" s="15"/>
      <c r="E727" s="15"/>
      <c r="F727" s="15"/>
      <c r="G727" s="15"/>
      <c r="H727" s="15"/>
      <c r="I727" s="15"/>
      <c r="J727" s="15"/>
      <c r="K727" s="82"/>
      <c r="L727" s="15"/>
      <c r="M727" s="15"/>
      <c r="N727" s="15"/>
      <c r="O727" s="15"/>
      <c r="P727" s="15"/>
      <c r="Q727" s="15"/>
      <c r="R727" s="15"/>
      <c r="S727" s="15"/>
    </row>
    <row r="728">
      <c r="A728" s="15"/>
      <c r="B728" s="15"/>
      <c r="C728" s="15"/>
      <c r="D728" s="15"/>
      <c r="E728" s="15"/>
      <c r="F728" s="15"/>
      <c r="G728" s="15"/>
      <c r="H728" s="15"/>
      <c r="I728" s="15"/>
      <c r="J728" s="15"/>
      <c r="K728" s="82"/>
      <c r="L728" s="15"/>
      <c r="M728" s="15"/>
      <c r="N728" s="15"/>
      <c r="O728" s="15"/>
      <c r="P728" s="15"/>
      <c r="Q728" s="15"/>
      <c r="R728" s="15"/>
      <c r="S728" s="15"/>
    </row>
    <row r="729">
      <c r="A729" s="15"/>
      <c r="B729" s="15"/>
      <c r="C729" s="15"/>
      <c r="D729" s="15"/>
      <c r="E729" s="15"/>
      <c r="F729" s="15"/>
      <c r="G729" s="15"/>
      <c r="H729" s="15"/>
      <c r="I729" s="15"/>
      <c r="J729" s="15"/>
      <c r="K729" s="82"/>
      <c r="L729" s="15"/>
      <c r="M729" s="15"/>
      <c r="N729" s="15"/>
      <c r="O729" s="15"/>
      <c r="P729" s="15"/>
      <c r="Q729" s="15"/>
      <c r="R729" s="15"/>
      <c r="S729" s="15"/>
    </row>
    <row r="730">
      <c r="A730" s="15"/>
      <c r="B730" s="15"/>
      <c r="C730" s="15"/>
      <c r="D730" s="15"/>
      <c r="E730" s="15"/>
      <c r="F730" s="15"/>
      <c r="G730" s="15"/>
      <c r="H730" s="15"/>
      <c r="I730" s="15"/>
      <c r="J730" s="15"/>
      <c r="K730" s="82"/>
      <c r="L730" s="15"/>
      <c r="M730" s="15"/>
      <c r="N730" s="15"/>
      <c r="O730" s="15"/>
      <c r="P730" s="15"/>
      <c r="Q730" s="15"/>
      <c r="R730" s="15"/>
      <c r="S730" s="15"/>
    </row>
    <row r="731">
      <c r="A731" s="15"/>
      <c r="B731" s="15"/>
      <c r="C731" s="15"/>
      <c r="D731" s="15"/>
      <c r="E731" s="15"/>
      <c r="F731" s="15"/>
      <c r="G731" s="15"/>
      <c r="H731" s="15"/>
      <c r="I731" s="15"/>
      <c r="J731" s="15"/>
      <c r="K731" s="82"/>
      <c r="L731" s="15"/>
      <c r="M731" s="15"/>
      <c r="N731" s="15"/>
      <c r="O731" s="15"/>
      <c r="P731" s="15"/>
      <c r="Q731" s="15"/>
      <c r="R731" s="15"/>
      <c r="S731" s="15"/>
    </row>
    <row r="732">
      <c r="A732" s="15"/>
      <c r="B732" s="15"/>
      <c r="C732" s="15"/>
      <c r="D732" s="15"/>
      <c r="E732" s="15"/>
      <c r="F732" s="15"/>
      <c r="G732" s="15"/>
      <c r="H732" s="15"/>
      <c r="I732" s="15"/>
      <c r="J732" s="15"/>
      <c r="K732" s="82"/>
      <c r="L732" s="15"/>
      <c r="M732" s="15"/>
      <c r="N732" s="15"/>
      <c r="O732" s="15"/>
      <c r="P732" s="15"/>
      <c r="Q732" s="15"/>
      <c r="R732" s="15"/>
      <c r="S732" s="15"/>
    </row>
    <row r="733">
      <c r="A733" s="15"/>
      <c r="B733" s="15"/>
      <c r="C733" s="15"/>
      <c r="D733" s="15"/>
      <c r="E733" s="15"/>
      <c r="F733" s="15"/>
      <c r="G733" s="15"/>
      <c r="H733" s="15"/>
      <c r="I733" s="15"/>
      <c r="J733" s="15"/>
      <c r="K733" s="82"/>
      <c r="L733" s="15"/>
      <c r="M733" s="15"/>
      <c r="N733" s="15"/>
      <c r="O733" s="15"/>
      <c r="P733" s="15"/>
      <c r="Q733" s="15"/>
      <c r="R733" s="15"/>
      <c r="S733" s="15"/>
    </row>
    <row r="734">
      <c r="A734" s="15"/>
      <c r="B734" s="15"/>
      <c r="C734" s="15"/>
      <c r="D734" s="15"/>
      <c r="E734" s="15"/>
      <c r="F734" s="15"/>
      <c r="G734" s="15"/>
      <c r="H734" s="15"/>
      <c r="I734" s="15"/>
      <c r="J734" s="15"/>
      <c r="K734" s="82"/>
      <c r="L734" s="15"/>
      <c r="M734" s="15"/>
      <c r="N734" s="15"/>
      <c r="O734" s="15"/>
      <c r="P734" s="15"/>
      <c r="Q734" s="15"/>
      <c r="R734" s="15"/>
      <c r="S734" s="15"/>
    </row>
    <row r="735">
      <c r="A735" s="15"/>
      <c r="B735" s="15"/>
      <c r="C735" s="15"/>
      <c r="D735" s="15"/>
      <c r="E735" s="15"/>
      <c r="F735" s="15"/>
      <c r="G735" s="15"/>
      <c r="H735" s="15"/>
      <c r="I735" s="15"/>
      <c r="J735" s="15"/>
      <c r="K735" s="82"/>
      <c r="L735" s="15"/>
      <c r="M735" s="15"/>
      <c r="N735" s="15"/>
      <c r="O735" s="15"/>
      <c r="P735" s="15"/>
      <c r="Q735" s="15"/>
      <c r="R735" s="15"/>
      <c r="S735" s="15"/>
    </row>
    <row r="736">
      <c r="A736" s="15"/>
      <c r="B736" s="15"/>
      <c r="C736" s="15"/>
      <c r="D736" s="15"/>
      <c r="E736" s="15"/>
      <c r="F736" s="15"/>
      <c r="G736" s="15"/>
      <c r="H736" s="15"/>
      <c r="I736" s="15"/>
      <c r="J736" s="15"/>
      <c r="K736" s="82"/>
      <c r="L736" s="15"/>
      <c r="M736" s="15"/>
      <c r="N736" s="15"/>
      <c r="O736" s="15"/>
      <c r="P736" s="15"/>
      <c r="Q736" s="15"/>
      <c r="R736" s="15"/>
      <c r="S736" s="15"/>
    </row>
    <row r="737">
      <c r="A737" s="15"/>
      <c r="B737" s="15"/>
      <c r="C737" s="15"/>
      <c r="D737" s="15"/>
      <c r="E737" s="15"/>
      <c r="F737" s="15"/>
      <c r="G737" s="15"/>
      <c r="H737" s="15"/>
      <c r="I737" s="15"/>
      <c r="J737" s="15"/>
      <c r="K737" s="82"/>
      <c r="L737" s="15"/>
      <c r="M737" s="15"/>
      <c r="N737" s="15"/>
      <c r="O737" s="15"/>
      <c r="P737" s="15"/>
      <c r="Q737" s="15"/>
      <c r="R737" s="15"/>
      <c r="S737" s="15"/>
    </row>
    <row r="738">
      <c r="A738" s="15"/>
      <c r="B738" s="15"/>
      <c r="C738" s="15"/>
      <c r="D738" s="15"/>
      <c r="E738" s="15"/>
      <c r="F738" s="15"/>
      <c r="G738" s="15"/>
      <c r="H738" s="15"/>
      <c r="I738" s="15"/>
      <c r="J738" s="15"/>
      <c r="K738" s="82"/>
      <c r="L738" s="15"/>
      <c r="M738" s="15"/>
      <c r="N738" s="15"/>
      <c r="O738" s="15"/>
      <c r="P738" s="15"/>
      <c r="Q738" s="15"/>
      <c r="R738" s="15"/>
      <c r="S738" s="15"/>
    </row>
    <row r="739">
      <c r="A739" s="15"/>
      <c r="B739" s="15"/>
      <c r="C739" s="15"/>
      <c r="D739" s="15"/>
      <c r="E739" s="15"/>
      <c r="F739" s="15"/>
      <c r="G739" s="15"/>
      <c r="H739" s="15"/>
      <c r="I739" s="15"/>
      <c r="J739" s="15"/>
      <c r="K739" s="82"/>
      <c r="L739" s="15"/>
      <c r="M739" s="15"/>
      <c r="N739" s="15"/>
      <c r="O739" s="15"/>
      <c r="P739" s="15"/>
      <c r="Q739" s="15"/>
      <c r="R739" s="15"/>
      <c r="S739" s="15"/>
    </row>
    <row r="740">
      <c r="A740" s="15"/>
      <c r="B740" s="15"/>
      <c r="C740" s="15"/>
      <c r="D740" s="15"/>
      <c r="E740" s="15"/>
      <c r="F740" s="15"/>
      <c r="G740" s="15"/>
      <c r="H740" s="15"/>
      <c r="I740" s="15"/>
      <c r="J740" s="15"/>
      <c r="K740" s="82"/>
      <c r="L740" s="15"/>
      <c r="M740" s="15"/>
      <c r="N740" s="15"/>
      <c r="O740" s="15"/>
      <c r="P740" s="15"/>
      <c r="Q740" s="15"/>
      <c r="R740" s="15"/>
      <c r="S740" s="15"/>
    </row>
    <row r="741">
      <c r="A741" s="15"/>
      <c r="B741" s="15"/>
      <c r="C741" s="15"/>
      <c r="D741" s="15"/>
      <c r="E741" s="15"/>
      <c r="F741" s="15"/>
      <c r="G741" s="15"/>
      <c r="H741" s="15"/>
      <c r="I741" s="15"/>
      <c r="J741" s="15"/>
      <c r="K741" s="82"/>
      <c r="L741" s="15"/>
      <c r="M741" s="15"/>
      <c r="N741" s="15"/>
      <c r="O741" s="15"/>
      <c r="P741" s="15"/>
      <c r="Q741" s="15"/>
      <c r="R741" s="15"/>
      <c r="S741" s="15"/>
    </row>
    <row r="742">
      <c r="A742" s="15"/>
      <c r="B742" s="15"/>
      <c r="C742" s="15"/>
      <c r="D742" s="15"/>
      <c r="E742" s="15"/>
      <c r="F742" s="15"/>
      <c r="G742" s="15"/>
      <c r="H742" s="15"/>
      <c r="I742" s="15"/>
      <c r="J742" s="15"/>
      <c r="K742" s="82"/>
      <c r="L742" s="15"/>
      <c r="M742" s="15"/>
      <c r="N742" s="15"/>
      <c r="O742" s="15"/>
      <c r="P742" s="15"/>
      <c r="Q742" s="15"/>
      <c r="R742" s="15"/>
      <c r="S742" s="15"/>
    </row>
    <row r="743">
      <c r="A743" s="15"/>
      <c r="B743" s="15"/>
      <c r="C743" s="15"/>
      <c r="D743" s="15"/>
      <c r="E743" s="15"/>
      <c r="F743" s="15"/>
      <c r="G743" s="15"/>
      <c r="H743" s="15"/>
      <c r="I743" s="15"/>
      <c r="J743" s="15"/>
      <c r="K743" s="82"/>
      <c r="L743" s="15"/>
      <c r="M743" s="15"/>
      <c r="N743" s="15"/>
      <c r="O743" s="15"/>
      <c r="P743" s="15"/>
      <c r="Q743" s="15"/>
      <c r="R743" s="15"/>
      <c r="S743" s="15"/>
    </row>
    <row r="744">
      <c r="A744" s="15"/>
      <c r="B744" s="15"/>
      <c r="C744" s="15"/>
      <c r="D744" s="15"/>
      <c r="E744" s="15"/>
      <c r="F744" s="15"/>
      <c r="G744" s="15"/>
      <c r="H744" s="15"/>
      <c r="I744" s="15"/>
      <c r="J744" s="15"/>
      <c r="K744" s="82"/>
      <c r="L744" s="15"/>
      <c r="M744" s="15"/>
      <c r="N744" s="15"/>
      <c r="O744" s="15"/>
      <c r="P744" s="15"/>
      <c r="Q744" s="15"/>
      <c r="R744" s="15"/>
      <c r="S744" s="15"/>
    </row>
    <row r="745">
      <c r="A745" s="15"/>
      <c r="B745" s="15"/>
      <c r="C745" s="15"/>
      <c r="D745" s="15"/>
      <c r="E745" s="15"/>
      <c r="F745" s="15"/>
      <c r="G745" s="15"/>
      <c r="H745" s="15"/>
      <c r="I745" s="15"/>
      <c r="J745" s="15"/>
      <c r="K745" s="82"/>
      <c r="L745" s="15"/>
      <c r="M745" s="15"/>
      <c r="N745" s="15"/>
      <c r="O745" s="15"/>
      <c r="P745" s="15"/>
      <c r="Q745" s="15"/>
      <c r="R745" s="15"/>
      <c r="S745" s="15"/>
    </row>
    <row r="746">
      <c r="A746" s="15"/>
      <c r="B746" s="15"/>
      <c r="C746" s="15"/>
      <c r="D746" s="15"/>
      <c r="E746" s="15"/>
      <c r="F746" s="15"/>
      <c r="G746" s="15"/>
      <c r="H746" s="15"/>
      <c r="I746" s="15"/>
      <c r="J746" s="15"/>
      <c r="K746" s="82"/>
      <c r="L746" s="15"/>
      <c r="M746" s="15"/>
      <c r="N746" s="15"/>
      <c r="O746" s="15"/>
      <c r="P746" s="15"/>
      <c r="Q746" s="15"/>
      <c r="R746" s="15"/>
      <c r="S746" s="15"/>
    </row>
    <row r="747">
      <c r="A747" s="15"/>
      <c r="B747" s="15"/>
      <c r="C747" s="15"/>
      <c r="D747" s="15"/>
      <c r="E747" s="15"/>
      <c r="F747" s="15"/>
      <c r="G747" s="15"/>
      <c r="H747" s="15"/>
      <c r="I747" s="15"/>
      <c r="J747" s="15"/>
      <c r="K747" s="82"/>
      <c r="L747" s="15"/>
      <c r="M747" s="15"/>
      <c r="N747" s="15"/>
      <c r="O747" s="15"/>
      <c r="P747" s="15"/>
      <c r="Q747" s="15"/>
      <c r="R747" s="15"/>
      <c r="S747" s="15"/>
    </row>
    <row r="748">
      <c r="A748" s="15"/>
      <c r="B748" s="15"/>
      <c r="C748" s="15"/>
      <c r="D748" s="15"/>
      <c r="E748" s="15"/>
      <c r="F748" s="15"/>
      <c r="G748" s="15"/>
      <c r="H748" s="15"/>
      <c r="I748" s="15"/>
      <c r="J748" s="15"/>
      <c r="K748" s="82"/>
      <c r="L748" s="15"/>
      <c r="M748" s="15"/>
      <c r="N748" s="15"/>
      <c r="O748" s="15"/>
      <c r="P748" s="15"/>
      <c r="Q748" s="15"/>
      <c r="R748" s="15"/>
      <c r="S748" s="15"/>
    </row>
    <row r="749">
      <c r="A749" s="15"/>
      <c r="B749" s="15"/>
      <c r="C749" s="15"/>
      <c r="D749" s="15"/>
      <c r="E749" s="15"/>
      <c r="F749" s="15"/>
      <c r="G749" s="15"/>
      <c r="H749" s="15"/>
      <c r="I749" s="15"/>
      <c r="J749" s="15"/>
      <c r="K749" s="82"/>
      <c r="L749" s="15"/>
      <c r="M749" s="15"/>
      <c r="N749" s="15"/>
      <c r="O749" s="15"/>
      <c r="P749" s="15"/>
      <c r="Q749" s="15"/>
      <c r="R749" s="15"/>
      <c r="S749" s="15"/>
    </row>
    <row r="750">
      <c r="A750" s="15"/>
      <c r="B750" s="15"/>
      <c r="C750" s="15"/>
      <c r="D750" s="15"/>
      <c r="E750" s="15"/>
      <c r="F750" s="15"/>
      <c r="G750" s="15"/>
      <c r="H750" s="15"/>
      <c r="I750" s="15"/>
      <c r="J750" s="15"/>
      <c r="K750" s="82"/>
      <c r="L750" s="15"/>
      <c r="M750" s="15"/>
      <c r="N750" s="15"/>
      <c r="O750" s="15"/>
      <c r="P750" s="15"/>
      <c r="Q750" s="15"/>
      <c r="R750" s="15"/>
      <c r="S750" s="15"/>
    </row>
    <row r="751">
      <c r="A751" s="15"/>
      <c r="B751" s="15"/>
      <c r="C751" s="15"/>
      <c r="D751" s="15"/>
      <c r="E751" s="15"/>
      <c r="F751" s="15"/>
      <c r="G751" s="15"/>
      <c r="H751" s="15"/>
      <c r="I751" s="15"/>
      <c r="J751" s="15"/>
      <c r="K751" s="82"/>
      <c r="L751" s="15"/>
      <c r="M751" s="15"/>
      <c r="N751" s="15"/>
      <c r="O751" s="15"/>
      <c r="P751" s="15"/>
      <c r="Q751" s="15"/>
      <c r="R751" s="15"/>
      <c r="S751" s="15"/>
    </row>
    <row r="752">
      <c r="A752" s="15"/>
      <c r="B752" s="15"/>
      <c r="C752" s="15"/>
      <c r="D752" s="15"/>
      <c r="E752" s="15"/>
      <c r="F752" s="15"/>
      <c r="G752" s="15"/>
      <c r="H752" s="15"/>
      <c r="I752" s="15"/>
      <c r="J752" s="15"/>
      <c r="K752" s="82"/>
      <c r="L752" s="15"/>
      <c r="M752" s="15"/>
      <c r="N752" s="15"/>
      <c r="O752" s="15"/>
      <c r="P752" s="15"/>
      <c r="Q752" s="15"/>
      <c r="R752" s="15"/>
      <c r="S752" s="15"/>
    </row>
    <row r="753">
      <c r="A753" s="15"/>
      <c r="B753" s="15"/>
      <c r="C753" s="15"/>
      <c r="D753" s="15"/>
      <c r="E753" s="15"/>
      <c r="F753" s="15"/>
      <c r="G753" s="15"/>
      <c r="H753" s="15"/>
      <c r="I753" s="15"/>
      <c r="J753" s="15"/>
      <c r="K753" s="82"/>
      <c r="L753" s="15"/>
      <c r="M753" s="15"/>
      <c r="N753" s="15"/>
      <c r="O753" s="15"/>
      <c r="P753" s="15"/>
      <c r="Q753" s="15"/>
      <c r="R753" s="15"/>
      <c r="S753" s="15"/>
    </row>
    <row r="754">
      <c r="A754" s="15"/>
      <c r="B754" s="15"/>
      <c r="C754" s="15"/>
      <c r="D754" s="15"/>
      <c r="E754" s="15"/>
      <c r="F754" s="15"/>
      <c r="G754" s="15"/>
      <c r="H754" s="15"/>
      <c r="I754" s="15"/>
      <c r="J754" s="15"/>
      <c r="K754" s="82"/>
      <c r="L754" s="15"/>
      <c r="M754" s="15"/>
      <c r="N754" s="15"/>
      <c r="O754" s="15"/>
      <c r="P754" s="15"/>
      <c r="Q754" s="15"/>
      <c r="R754" s="15"/>
      <c r="S754" s="15"/>
    </row>
    <row r="755">
      <c r="A755" s="15"/>
      <c r="B755" s="15"/>
      <c r="C755" s="15"/>
      <c r="D755" s="15"/>
      <c r="E755" s="15"/>
      <c r="F755" s="15"/>
      <c r="G755" s="15"/>
      <c r="H755" s="15"/>
      <c r="I755" s="15"/>
      <c r="J755" s="15"/>
      <c r="K755" s="82"/>
      <c r="L755" s="15"/>
      <c r="M755" s="15"/>
      <c r="N755" s="15"/>
      <c r="O755" s="15"/>
      <c r="P755" s="15"/>
      <c r="Q755" s="15"/>
      <c r="R755" s="15"/>
      <c r="S755" s="15"/>
    </row>
    <row r="756">
      <c r="A756" s="15"/>
      <c r="B756" s="15"/>
      <c r="C756" s="15"/>
      <c r="D756" s="15"/>
      <c r="E756" s="15"/>
      <c r="F756" s="15"/>
      <c r="G756" s="15"/>
      <c r="H756" s="15"/>
      <c r="I756" s="15"/>
      <c r="J756" s="15"/>
      <c r="K756" s="82"/>
      <c r="L756" s="15"/>
      <c r="M756" s="15"/>
      <c r="N756" s="15"/>
      <c r="O756" s="15"/>
      <c r="P756" s="15"/>
      <c r="Q756" s="15"/>
      <c r="R756" s="15"/>
      <c r="S756" s="15"/>
    </row>
    <row r="757">
      <c r="A757" s="15"/>
      <c r="B757" s="15"/>
      <c r="C757" s="15"/>
      <c r="D757" s="15"/>
      <c r="E757" s="15"/>
      <c r="F757" s="15"/>
      <c r="G757" s="15"/>
      <c r="H757" s="15"/>
      <c r="I757" s="15"/>
      <c r="J757" s="15"/>
      <c r="K757" s="82"/>
      <c r="L757" s="15"/>
      <c r="M757" s="15"/>
      <c r="N757" s="15"/>
      <c r="O757" s="15"/>
      <c r="P757" s="15"/>
      <c r="Q757" s="15"/>
      <c r="R757" s="15"/>
      <c r="S757" s="15"/>
    </row>
    <row r="758">
      <c r="A758" s="15"/>
      <c r="B758" s="15"/>
      <c r="C758" s="15"/>
      <c r="D758" s="15"/>
      <c r="E758" s="15"/>
      <c r="F758" s="15"/>
      <c r="G758" s="15"/>
      <c r="H758" s="15"/>
      <c r="I758" s="15"/>
      <c r="J758" s="15"/>
      <c r="K758" s="82"/>
      <c r="L758" s="15"/>
      <c r="M758" s="15"/>
      <c r="N758" s="15"/>
      <c r="O758" s="15"/>
      <c r="P758" s="15"/>
      <c r="Q758" s="15"/>
      <c r="R758" s="15"/>
      <c r="S758" s="15"/>
    </row>
    <row r="759">
      <c r="A759" s="15"/>
      <c r="B759" s="15"/>
      <c r="C759" s="15"/>
      <c r="D759" s="15"/>
      <c r="E759" s="15"/>
      <c r="F759" s="15"/>
      <c r="G759" s="15"/>
      <c r="H759" s="15"/>
      <c r="I759" s="15"/>
      <c r="J759" s="15"/>
      <c r="K759" s="82"/>
      <c r="L759" s="15"/>
      <c r="M759" s="15"/>
      <c r="N759" s="15"/>
      <c r="O759" s="15"/>
      <c r="P759" s="15"/>
      <c r="Q759" s="15"/>
      <c r="R759" s="15"/>
      <c r="S759" s="15"/>
    </row>
    <row r="760">
      <c r="A760" s="15"/>
      <c r="B760" s="15"/>
      <c r="C760" s="15"/>
      <c r="D760" s="15"/>
      <c r="E760" s="15"/>
      <c r="F760" s="15"/>
      <c r="G760" s="15"/>
      <c r="H760" s="15"/>
      <c r="I760" s="15"/>
      <c r="J760" s="15"/>
      <c r="K760" s="82"/>
      <c r="L760" s="15"/>
      <c r="M760" s="15"/>
      <c r="N760" s="15"/>
      <c r="O760" s="15"/>
      <c r="P760" s="15"/>
      <c r="Q760" s="15"/>
      <c r="R760" s="15"/>
      <c r="S760" s="15"/>
    </row>
    <row r="761">
      <c r="A761" s="15"/>
      <c r="B761" s="15"/>
      <c r="C761" s="15"/>
      <c r="D761" s="15"/>
      <c r="E761" s="15"/>
      <c r="F761" s="15"/>
      <c r="G761" s="15"/>
      <c r="H761" s="15"/>
      <c r="I761" s="15"/>
      <c r="J761" s="15"/>
      <c r="K761" s="82"/>
      <c r="L761" s="15"/>
      <c r="M761" s="15"/>
      <c r="N761" s="15"/>
      <c r="O761" s="15"/>
      <c r="P761" s="15"/>
      <c r="Q761" s="15"/>
      <c r="R761" s="15"/>
      <c r="S761" s="15"/>
    </row>
    <row r="762">
      <c r="A762" s="15"/>
      <c r="B762" s="15"/>
      <c r="C762" s="15"/>
      <c r="D762" s="15"/>
      <c r="E762" s="15"/>
      <c r="F762" s="15"/>
      <c r="G762" s="15"/>
      <c r="H762" s="15"/>
      <c r="I762" s="15"/>
      <c r="J762" s="15"/>
      <c r="K762" s="82"/>
      <c r="L762" s="15"/>
      <c r="M762" s="15"/>
      <c r="N762" s="15"/>
      <c r="O762" s="15"/>
      <c r="P762" s="15"/>
      <c r="Q762" s="15"/>
      <c r="R762" s="15"/>
      <c r="S762" s="15"/>
    </row>
    <row r="763">
      <c r="A763" s="15"/>
      <c r="B763" s="15"/>
      <c r="C763" s="15"/>
      <c r="D763" s="15"/>
      <c r="E763" s="15"/>
      <c r="F763" s="15"/>
      <c r="G763" s="15"/>
      <c r="H763" s="15"/>
      <c r="I763" s="15"/>
      <c r="J763" s="15"/>
      <c r="K763" s="82"/>
      <c r="L763" s="15"/>
      <c r="M763" s="15"/>
      <c r="N763" s="15"/>
      <c r="O763" s="15"/>
      <c r="P763" s="15"/>
      <c r="Q763" s="15"/>
      <c r="R763" s="15"/>
      <c r="S763" s="15"/>
    </row>
    <row r="764">
      <c r="A764" s="15"/>
      <c r="B764" s="15"/>
      <c r="C764" s="15"/>
      <c r="D764" s="15"/>
      <c r="E764" s="15"/>
      <c r="F764" s="15"/>
      <c r="G764" s="15"/>
      <c r="H764" s="15"/>
      <c r="I764" s="15"/>
      <c r="J764" s="15"/>
      <c r="K764" s="82"/>
      <c r="L764" s="15"/>
      <c r="M764" s="15"/>
      <c r="N764" s="15"/>
      <c r="O764" s="15"/>
      <c r="P764" s="15"/>
      <c r="Q764" s="15"/>
      <c r="R764" s="15"/>
      <c r="S764" s="15"/>
    </row>
    <row r="765">
      <c r="A765" s="15"/>
      <c r="B765" s="15"/>
      <c r="C765" s="15"/>
      <c r="D765" s="15"/>
      <c r="E765" s="15"/>
      <c r="F765" s="15"/>
      <c r="G765" s="15"/>
      <c r="H765" s="15"/>
      <c r="I765" s="15"/>
      <c r="J765" s="15"/>
      <c r="K765" s="82"/>
      <c r="L765" s="15"/>
      <c r="M765" s="15"/>
      <c r="N765" s="15"/>
      <c r="O765" s="15"/>
      <c r="P765" s="15"/>
      <c r="Q765" s="15"/>
      <c r="R765" s="15"/>
      <c r="S765" s="15"/>
    </row>
    <row r="766">
      <c r="A766" s="15"/>
      <c r="B766" s="15"/>
      <c r="C766" s="15"/>
      <c r="D766" s="15"/>
      <c r="E766" s="15"/>
      <c r="F766" s="15"/>
      <c r="G766" s="15"/>
      <c r="H766" s="15"/>
      <c r="I766" s="15"/>
      <c r="J766" s="15"/>
      <c r="K766" s="82"/>
      <c r="L766" s="15"/>
      <c r="M766" s="15"/>
      <c r="N766" s="15"/>
      <c r="O766" s="15"/>
      <c r="P766" s="15"/>
      <c r="Q766" s="15"/>
      <c r="R766" s="15"/>
      <c r="S766" s="15"/>
    </row>
    <row r="767">
      <c r="A767" s="15"/>
      <c r="B767" s="15"/>
      <c r="C767" s="15"/>
      <c r="D767" s="15"/>
      <c r="E767" s="15"/>
      <c r="F767" s="15"/>
      <c r="G767" s="15"/>
      <c r="H767" s="15"/>
      <c r="I767" s="15"/>
      <c r="J767" s="15"/>
      <c r="K767" s="82"/>
      <c r="L767" s="15"/>
      <c r="M767" s="15"/>
      <c r="N767" s="15"/>
      <c r="O767" s="15"/>
      <c r="P767" s="15"/>
      <c r="Q767" s="15"/>
      <c r="R767" s="15"/>
      <c r="S767" s="15"/>
    </row>
    <row r="768">
      <c r="A768" s="15"/>
      <c r="B768" s="15"/>
      <c r="C768" s="15"/>
      <c r="D768" s="15"/>
      <c r="E768" s="15"/>
      <c r="F768" s="15"/>
      <c r="G768" s="15"/>
      <c r="H768" s="15"/>
      <c r="I768" s="15"/>
      <c r="J768" s="15"/>
      <c r="K768" s="82"/>
      <c r="L768" s="15"/>
      <c r="M768" s="15"/>
      <c r="N768" s="15"/>
      <c r="O768" s="15"/>
      <c r="P768" s="15"/>
      <c r="Q768" s="15"/>
      <c r="R768" s="15"/>
      <c r="S768" s="15"/>
    </row>
    <row r="769">
      <c r="A769" s="15"/>
      <c r="B769" s="15"/>
      <c r="C769" s="15"/>
      <c r="D769" s="15"/>
      <c r="E769" s="15"/>
      <c r="F769" s="15"/>
      <c r="G769" s="15"/>
      <c r="H769" s="15"/>
      <c r="I769" s="15"/>
      <c r="J769" s="15"/>
      <c r="K769" s="82"/>
      <c r="L769" s="15"/>
      <c r="M769" s="15"/>
      <c r="N769" s="15"/>
      <c r="O769" s="15"/>
      <c r="P769" s="15"/>
      <c r="Q769" s="15"/>
      <c r="R769" s="15"/>
      <c r="S769" s="15"/>
    </row>
    <row r="770">
      <c r="A770" s="15"/>
      <c r="B770" s="15"/>
      <c r="C770" s="15"/>
      <c r="D770" s="15"/>
      <c r="E770" s="15"/>
      <c r="F770" s="15"/>
      <c r="G770" s="15"/>
      <c r="H770" s="15"/>
      <c r="I770" s="15"/>
      <c r="J770" s="15"/>
      <c r="K770" s="82"/>
      <c r="L770" s="15"/>
      <c r="M770" s="15"/>
      <c r="N770" s="15"/>
      <c r="O770" s="15"/>
      <c r="P770" s="15"/>
      <c r="Q770" s="15"/>
      <c r="R770" s="15"/>
      <c r="S770" s="15"/>
    </row>
    <row r="771">
      <c r="A771" s="15"/>
      <c r="B771" s="15"/>
      <c r="C771" s="15"/>
      <c r="D771" s="15"/>
      <c r="E771" s="15"/>
      <c r="F771" s="15"/>
      <c r="G771" s="15"/>
      <c r="H771" s="15"/>
      <c r="I771" s="15"/>
      <c r="J771" s="15"/>
      <c r="K771" s="82"/>
      <c r="L771" s="15"/>
      <c r="M771" s="15"/>
      <c r="N771" s="15"/>
      <c r="O771" s="15"/>
      <c r="P771" s="15"/>
      <c r="Q771" s="15"/>
      <c r="R771" s="15"/>
      <c r="S771" s="15"/>
    </row>
    <row r="772">
      <c r="A772" s="15"/>
      <c r="B772" s="15"/>
      <c r="C772" s="15"/>
      <c r="D772" s="15"/>
      <c r="E772" s="15"/>
      <c r="F772" s="15"/>
      <c r="G772" s="15"/>
      <c r="H772" s="15"/>
      <c r="I772" s="15"/>
      <c r="J772" s="15"/>
      <c r="K772" s="82"/>
      <c r="L772" s="15"/>
      <c r="M772" s="15"/>
      <c r="N772" s="15"/>
      <c r="O772" s="15"/>
      <c r="P772" s="15"/>
      <c r="Q772" s="15"/>
      <c r="R772" s="15"/>
      <c r="S772" s="15"/>
    </row>
    <row r="773">
      <c r="A773" s="15"/>
      <c r="B773" s="15"/>
      <c r="C773" s="15"/>
      <c r="D773" s="15"/>
      <c r="E773" s="15"/>
      <c r="F773" s="15"/>
      <c r="G773" s="15"/>
      <c r="H773" s="15"/>
      <c r="I773" s="15"/>
      <c r="J773" s="15"/>
      <c r="K773" s="82"/>
      <c r="L773" s="15"/>
      <c r="M773" s="15"/>
      <c r="N773" s="15"/>
      <c r="O773" s="15"/>
      <c r="P773" s="15"/>
      <c r="Q773" s="15"/>
      <c r="R773" s="15"/>
      <c r="S773" s="15"/>
    </row>
    <row r="774">
      <c r="A774" s="15"/>
      <c r="B774" s="15"/>
      <c r="C774" s="15"/>
      <c r="D774" s="15"/>
      <c r="E774" s="15"/>
      <c r="F774" s="15"/>
      <c r="G774" s="15"/>
      <c r="H774" s="15"/>
      <c r="I774" s="15"/>
      <c r="J774" s="15"/>
      <c r="K774" s="82"/>
      <c r="L774" s="15"/>
      <c r="M774" s="15"/>
      <c r="N774" s="15"/>
      <c r="O774" s="15"/>
      <c r="P774" s="15"/>
      <c r="Q774" s="15"/>
      <c r="R774" s="15"/>
      <c r="S774" s="15"/>
    </row>
    <row r="775">
      <c r="A775" s="15"/>
      <c r="B775" s="15"/>
      <c r="C775" s="15"/>
      <c r="D775" s="15"/>
      <c r="E775" s="15"/>
      <c r="F775" s="15"/>
      <c r="G775" s="15"/>
      <c r="H775" s="15"/>
      <c r="I775" s="15"/>
      <c r="J775" s="15"/>
      <c r="K775" s="82"/>
      <c r="L775" s="15"/>
      <c r="M775" s="15"/>
      <c r="N775" s="15"/>
      <c r="O775" s="15"/>
      <c r="P775" s="15"/>
      <c r="Q775" s="15"/>
      <c r="R775" s="15"/>
      <c r="S775" s="15"/>
    </row>
    <row r="776">
      <c r="A776" s="15"/>
      <c r="B776" s="15"/>
      <c r="C776" s="15"/>
      <c r="D776" s="15"/>
      <c r="E776" s="15"/>
      <c r="F776" s="15"/>
      <c r="G776" s="15"/>
      <c r="H776" s="15"/>
      <c r="I776" s="15"/>
      <c r="J776" s="15"/>
      <c r="K776" s="82"/>
      <c r="L776" s="15"/>
      <c r="M776" s="15"/>
      <c r="N776" s="15"/>
      <c r="O776" s="15"/>
      <c r="P776" s="15"/>
      <c r="Q776" s="15"/>
      <c r="R776" s="15"/>
      <c r="S776" s="15"/>
    </row>
    <row r="777">
      <c r="A777" s="15"/>
      <c r="B777" s="15"/>
      <c r="C777" s="15"/>
      <c r="D777" s="15"/>
      <c r="E777" s="15"/>
      <c r="F777" s="15"/>
      <c r="G777" s="15"/>
      <c r="H777" s="15"/>
      <c r="I777" s="15"/>
      <c r="J777" s="15"/>
      <c r="K777" s="82"/>
      <c r="L777" s="15"/>
      <c r="M777" s="15"/>
      <c r="N777" s="15"/>
      <c r="O777" s="15"/>
      <c r="P777" s="15"/>
      <c r="Q777" s="15"/>
      <c r="R777" s="15"/>
      <c r="S777" s="15"/>
    </row>
    <row r="778">
      <c r="A778" s="15"/>
      <c r="B778" s="15"/>
      <c r="C778" s="15"/>
      <c r="D778" s="15"/>
      <c r="E778" s="15"/>
      <c r="F778" s="15"/>
      <c r="G778" s="15"/>
      <c r="H778" s="15"/>
      <c r="I778" s="15"/>
      <c r="J778" s="15"/>
      <c r="K778" s="82"/>
      <c r="L778" s="15"/>
      <c r="M778" s="15"/>
      <c r="N778" s="15"/>
      <c r="O778" s="15"/>
      <c r="P778" s="15"/>
      <c r="Q778" s="15"/>
      <c r="R778" s="15"/>
      <c r="S778" s="15"/>
    </row>
    <row r="779">
      <c r="A779" s="15"/>
      <c r="B779" s="15"/>
      <c r="C779" s="15"/>
      <c r="D779" s="15"/>
      <c r="E779" s="15"/>
      <c r="F779" s="15"/>
      <c r="G779" s="15"/>
      <c r="H779" s="15"/>
      <c r="I779" s="15"/>
      <c r="J779" s="15"/>
      <c r="K779" s="82"/>
      <c r="L779" s="15"/>
      <c r="M779" s="15"/>
      <c r="N779" s="15"/>
      <c r="O779" s="15"/>
      <c r="P779" s="15"/>
      <c r="Q779" s="15"/>
      <c r="R779" s="15"/>
      <c r="S779" s="15"/>
    </row>
    <row r="780">
      <c r="A780" s="15"/>
      <c r="B780" s="15"/>
      <c r="C780" s="15"/>
      <c r="D780" s="15"/>
      <c r="E780" s="15"/>
      <c r="F780" s="15"/>
      <c r="G780" s="15"/>
      <c r="H780" s="15"/>
      <c r="I780" s="15"/>
      <c r="J780" s="15"/>
      <c r="K780" s="82"/>
      <c r="L780" s="15"/>
      <c r="M780" s="15"/>
      <c r="N780" s="15"/>
      <c r="O780" s="15"/>
      <c r="P780" s="15"/>
      <c r="Q780" s="15"/>
      <c r="R780" s="15"/>
      <c r="S780" s="15"/>
    </row>
    <row r="781">
      <c r="A781" s="15"/>
      <c r="B781" s="15"/>
      <c r="C781" s="15"/>
      <c r="D781" s="15"/>
      <c r="E781" s="15"/>
      <c r="F781" s="15"/>
      <c r="G781" s="15"/>
      <c r="H781" s="15"/>
      <c r="I781" s="15"/>
      <c r="J781" s="15"/>
      <c r="K781" s="82"/>
      <c r="L781" s="15"/>
      <c r="M781" s="15"/>
      <c r="N781" s="15"/>
      <c r="O781" s="15"/>
      <c r="P781" s="15"/>
      <c r="Q781" s="15"/>
      <c r="R781" s="15"/>
      <c r="S781" s="15"/>
    </row>
    <row r="782">
      <c r="A782" s="15"/>
      <c r="B782" s="15"/>
      <c r="C782" s="15"/>
      <c r="D782" s="15"/>
      <c r="E782" s="15"/>
      <c r="F782" s="15"/>
      <c r="G782" s="15"/>
      <c r="H782" s="15"/>
      <c r="I782" s="15"/>
      <c r="J782" s="15"/>
      <c r="K782" s="82"/>
      <c r="L782" s="15"/>
      <c r="M782" s="15"/>
      <c r="N782" s="15"/>
      <c r="O782" s="15"/>
      <c r="P782" s="15"/>
      <c r="Q782" s="15"/>
      <c r="R782" s="15"/>
      <c r="S782" s="15"/>
    </row>
    <row r="783">
      <c r="A783" s="15"/>
      <c r="B783" s="15"/>
      <c r="C783" s="15"/>
      <c r="D783" s="15"/>
      <c r="E783" s="15"/>
      <c r="F783" s="15"/>
      <c r="G783" s="15"/>
      <c r="H783" s="15"/>
      <c r="I783" s="15"/>
      <c r="J783" s="15"/>
      <c r="K783" s="82"/>
      <c r="L783" s="15"/>
      <c r="M783" s="15"/>
      <c r="N783" s="15"/>
      <c r="O783" s="15"/>
      <c r="P783" s="15"/>
      <c r="Q783" s="15"/>
      <c r="R783" s="15"/>
      <c r="S783" s="15"/>
    </row>
    <row r="784">
      <c r="A784" s="15"/>
      <c r="B784" s="15"/>
      <c r="C784" s="15"/>
      <c r="D784" s="15"/>
      <c r="E784" s="15"/>
      <c r="F784" s="15"/>
      <c r="G784" s="15"/>
      <c r="H784" s="15"/>
      <c r="I784" s="15"/>
      <c r="J784" s="15"/>
      <c r="K784" s="82"/>
      <c r="L784" s="15"/>
      <c r="M784" s="15"/>
      <c r="N784" s="15"/>
      <c r="O784" s="15"/>
      <c r="P784" s="15"/>
      <c r="Q784" s="15"/>
      <c r="R784" s="15"/>
      <c r="S784" s="15"/>
    </row>
    <row r="785">
      <c r="A785" s="15"/>
      <c r="B785" s="15"/>
      <c r="C785" s="15"/>
      <c r="D785" s="15"/>
      <c r="E785" s="15"/>
      <c r="F785" s="15"/>
      <c r="G785" s="15"/>
      <c r="H785" s="15"/>
      <c r="I785" s="15"/>
      <c r="J785" s="15"/>
      <c r="K785" s="82"/>
      <c r="L785" s="15"/>
      <c r="M785" s="15"/>
      <c r="N785" s="15"/>
      <c r="O785" s="15"/>
      <c r="P785" s="15"/>
      <c r="Q785" s="15"/>
      <c r="R785" s="15"/>
      <c r="S785" s="15"/>
    </row>
    <row r="786">
      <c r="A786" s="15"/>
      <c r="B786" s="15"/>
      <c r="C786" s="15"/>
      <c r="D786" s="15"/>
      <c r="E786" s="15"/>
      <c r="F786" s="15"/>
      <c r="G786" s="15"/>
      <c r="H786" s="15"/>
      <c r="I786" s="15"/>
      <c r="J786" s="15"/>
      <c r="K786" s="82"/>
      <c r="L786" s="15"/>
      <c r="M786" s="15"/>
      <c r="N786" s="15"/>
      <c r="O786" s="15"/>
      <c r="P786" s="15"/>
      <c r="Q786" s="15"/>
      <c r="R786" s="15"/>
      <c r="S786" s="15"/>
    </row>
    <row r="787">
      <c r="A787" s="15"/>
      <c r="B787" s="15"/>
      <c r="C787" s="15"/>
      <c r="D787" s="15"/>
      <c r="E787" s="15"/>
      <c r="F787" s="15"/>
      <c r="G787" s="15"/>
      <c r="H787" s="15"/>
      <c r="I787" s="15"/>
      <c r="J787" s="15"/>
      <c r="K787" s="82"/>
      <c r="L787" s="15"/>
      <c r="M787" s="15"/>
      <c r="N787" s="15"/>
      <c r="O787" s="15"/>
      <c r="P787" s="15"/>
      <c r="Q787" s="15"/>
      <c r="R787" s="15"/>
      <c r="S787" s="15"/>
    </row>
    <row r="788">
      <c r="A788" s="15"/>
      <c r="B788" s="15"/>
      <c r="C788" s="15"/>
      <c r="D788" s="15"/>
      <c r="E788" s="15"/>
      <c r="F788" s="15"/>
      <c r="G788" s="15"/>
      <c r="H788" s="15"/>
      <c r="I788" s="15"/>
      <c r="J788" s="15"/>
      <c r="K788" s="82"/>
      <c r="L788" s="15"/>
      <c r="M788" s="15"/>
      <c r="N788" s="15"/>
      <c r="O788" s="15"/>
      <c r="P788" s="15"/>
      <c r="Q788" s="15"/>
      <c r="R788" s="15"/>
      <c r="S788" s="15"/>
    </row>
    <row r="789">
      <c r="A789" s="15"/>
      <c r="B789" s="15"/>
      <c r="C789" s="15"/>
      <c r="D789" s="15"/>
      <c r="E789" s="15"/>
      <c r="F789" s="15"/>
      <c r="G789" s="15"/>
      <c r="H789" s="15"/>
      <c r="I789" s="15"/>
      <c r="J789" s="15"/>
      <c r="K789" s="82"/>
      <c r="L789" s="15"/>
      <c r="M789" s="15"/>
      <c r="N789" s="15"/>
      <c r="O789" s="15"/>
      <c r="P789" s="15"/>
      <c r="Q789" s="15"/>
      <c r="R789" s="15"/>
      <c r="S789" s="15"/>
    </row>
    <row r="790">
      <c r="A790" s="15"/>
      <c r="B790" s="15"/>
      <c r="C790" s="15"/>
      <c r="D790" s="15"/>
      <c r="E790" s="15"/>
      <c r="F790" s="15"/>
      <c r="G790" s="15"/>
      <c r="H790" s="15"/>
      <c r="I790" s="15"/>
      <c r="J790" s="15"/>
      <c r="K790" s="82"/>
      <c r="L790" s="15"/>
      <c r="M790" s="15"/>
      <c r="N790" s="15"/>
      <c r="O790" s="15"/>
      <c r="P790" s="15"/>
      <c r="Q790" s="15"/>
      <c r="R790" s="15"/>
      <c r="S790" s="15"/>
    </row>
    <row r="791">
      <c r="A791" s="15"/>
      <c r="B791" s="15"/>
      <c r="C791" s="15"/>
      <c r="D791" s="15"/>
      <c r="E791" s="15"/>
      <c r="F791" s="15"/>
      <c r="G791" s="15"/>
      <c r="H791" s="15"/>
      <c r="I791" s="15"/>
      <c r="J791" s="15"/>
      <c r="K791" s="82"/>
      <c r="L791" s="15"/>
      <c r="M791" s="15"/>
      <c r="N791" s="15"/>
      <c r="O791" s="15"/>
      <c r="P791" s="15"/>
      <c r="Q791" s="15"/>
      <c r="R791" s="15"/>
      <c r="S791" s="15"/>
    </row>
    <row r="792">
      <c r="A792" s="15"/>
      <c r="B792" s="15"/>
      <c r="C792" s="15"/>
      <c r="D792" s="15"/>
      <c r="E792" s="15"/>
      <c r="F792" s="15"/>
      <c r="G792" s="15"/>
      <c r="H792" s="15"/>
      <c r="I792" s="15"/>
      <c r="J792" s="15"/>
      <c r="K792" s="82"/>
      <c r="L792" s="15"/>
      <c r="M792" s="15"/>
      <c r="N792" s="15"/>
      <c r="O792" s="15"/>
      <c r="P792" s="15"/>
      <c r="Q792" s="15"/>
      <c r="R792" s="15"/>
      <c r="S792" s="15"/>
    </row>
    <row r="793">
      <c r="A793" s="15"/>
      <c r="B793" s="15"/>
      <c r="C793" s="15"/>
      <c r="D793" s="15"/>
      <c r="E793" s="15"/>
      <c r="F793" s="15"/>
      <c r="G793" s="15"/>
      <c r="H793" s="15"/>
      <c r="I793" s="15"/>
      <c r="J793" s="15"/>
      <c r="K793" s="82"/>
      <c r="L793" s="15"/>
      <c r="M793" s="15"/>
      <c r="N793" s="15"/>
      <c r="O793" s="15"/>
      <c r="P793" s="15"/>
      <c r="Q793" s="15"/>
      <c r="R793" s="15"/>
      <c r="S793" s="15"/>
    </row>
    <row r="794">
      <c r="A794" s="15"/>
      <c r="B794" s="15"/>
      <c r="C794" s="15"/>
      <c r="D794" s="15"/>
      <c r="E794" s="15"/>
      <c r="F794" s="15"/>
      <c r="G794" s="15"/>
      <c r="H794" s="15"/>
      <c r="I794" s="15"/>
      <c r="J794" s="15"/>
      <c r="K794" s="82"/>
      <c r="L794" s="15"/>
      <c r="M794" s="15"/>
      <c r="N794" s="15"/>
      <c r="O794" s="15"/>
      <c r="P794" s="15"/>
      <c r="Q794" s="15"/>
      <c r="R794" s="15"/>
      <c r="S794" s="15"/>
    </row>
    <row r="795">
      <c r="A795" s="15"/>
      <c r="B795" s="15"/>
      <c r="C795" s="15"/>
      <c r="D795" s="15"/>
      <c r="E795" s="15"/>
      <c r="F795" s="15"/>
      <c r="G795" s="15"/>
      <c r="H795" s="15"/>
      <c r="I795" s="15"/>
      <c r="J795" s="15"/>
      <c r="K795" s="82"/>
      <c r="L795" s="15"/>
      <c r="M795" s="15"/>
      <c r="N795" s="15"/>
      <c r="O795" s="15"/>
      <c r="P795" s="15"/>
      <c r="Q795" s="15"/>
      <c r="R795" s="15"/>
      <c r="S795" s="15"/>
    </row>
    <row r="796">
      <c r="A796" s="15"/>
      <c r="B796" s="15"/>
      <c r="C796" s="15"/>
      <c r="D796" s="15"/>
      <c r="E796" s="15"/>
      <c r="F796" s="15"/>
      <c r="G796" s="15"/>
      <c r="H796" s="15"/>
      <c r="I796" s="15"/>
      <c r="J796" s="15"/>
      <c r="K796" s="82"/>
      <c r="L796" s="15"/>
      <c r="M796" s="15"/>
      <c r="N796" s="15"/>
      <c r="O796" s="15"/>
      <c r="P796" s="15"/>
      <c r="Q796" s="15"/>
      <c r="R796" s="15"/>
      <c r="S796" s="15"/>
    </row>
    <row r="797">
      <c r="A797" s="15"/>
      <c r="B797" s="15"/>
      <c r="C797" s="15"/>
      <c r="D797" s="15"/>
      <c r="E797" s="15"/>
      <c r="F797" s="15"/>
      <c r="G797" s="15"/>
      <c r="H797" s="15"/>
      <c r="I797" s="15"/>
      <c r="J797" s="15"/>
      <c r="K797" s="82"/>
      <c r="L797" s="15"/>
      <c r="M797" s="15"/>
      <c r="N797" s="15"/>
      <c r="O797" s="15"/>
      <c r="P797" s="15"/>
      <c r="Q797" s="15"/>
      <c r="R797" s="15"/>
      <c r="S797" s="15"/>
    </row>
    <row r="798">
      <c r="A798" s="15"/>
      <c r="B798" s="15"/>
      <c r="C798" s="15"/>
      <c r="D798" s="15"/>
      <c r="E798" s="15"/>
      <c r="F798" s="15"/>
      <c r="G798" s="15"/>
      <c r="H798" s="15"/>
      <c r="I798" s="15"/>
      <c r="J798" s="15"/>
      <c r="K798" s="82"/>
      <c r="L798" s="15"/>
      <c r="M798" s="15"/>
      <c r="N798" s="15"/>
      <c r="O798" s="15"/>
      <c r="P798" s="15"/>
      <c r="Q798" s="15"/>
      <c r="R798" s="15"/>
      <c r="S798" s="15"/>
    </row>
    <row r="799">
      <c r="A799" s="15"/>
      <c r="B799" s="15"/>
      <c r="C799" s="15"/>
      <c r="D799" s="15"/>
      <c r="E799" s="15"/>
      <c r="F799" s="15"/>
      <c r="G799" s="15"/>
      <c r="H799" s="15"/>
      <c r="I799" s="15"/>
      <c r="J799" s="15"/>
      <c r="K799" s="82"/>
      <c r="L799" s="15"/>
      <c r="M799" s="15"/>
      <c r="N799" s="15"/>
      <c r="O799" s="15"/>
      <c r="P799" s="15"/>
      <c r="Q799" s="15"/>
      <c r="R799" s="15"/>
      <c r="S799" s="15"/>
    </row>
    <row r="800">
      <c r="A800" s="15"/>
      <c r="B800" s="15"/>
      <c r="C800" s="15"/>
      <c r="D800" s="15"/>
      <c r="E800" s="15"/>
      <c r="F800" s="15"/>
      <c r="G800" s="15"/>
      <c r="H800" s="15"/>
      <c r="I800" s="15"/>
      <c r="J800" s="15"/>
      <c r="K800" s="82"/>
      <c r="L800" s="15"/>
      <c r="M800" s="15"/>
      <c r="N800" s="15"/>
      <c r="O800" s="15"/>
      <c r="P800" s="15"/>
      <c r="Q800" s="15"/>
      <c r="R800" s="15"/>
      <c r="S800" s="15"/>
    </row>
    <row r="801">
      <c r="A801" s="15"/>
      <c r="B801" s="15"/>
      <c r="C801" s="15"/>
      <c r="D801" s="15"/>
      <c r="E801" s="15"/>
      <c r="F801" s="15"/>
      <c r="G801" s="15"/>
      <c r="H801" s="15"/>
      <c r="I801" s="15"/>
      <c r="J801" s="15"/>
      <c r="K801" s="82"/>
      <c r="L801" s="15"/>
      <c r="M801" s="15"/>
      <c r="N801" s="15"/>
      <c r="O801" s="15"/>
      <c r="P801" s="15"/>
      <c r="Q801" s="15"/>
      <c r="R801" s="15"/>
      <c r="S801" s="15"/>
    </row>
    <row r="802">
      <c r="A802" s="15"/>
      <c r="B802" s="15"/>
      <c r="C802" s="15"/>
      <c r="D802" s="15"/>
      <c r="E802" s="15"/>
      <c r="F802" s="15"/>
      <c r="G802" s="15"/>
      <c r="H802" s="15"/>
      <c r="I802" s="15"/>
      <c r="J802" s="15"/>
      <c r="K802" s="82"/>
      <c r="L802" s="15"/>
      <c r="M802" s="15"/>
      <c r="N802" s="15"/>
      <c r="O802" s="15"/>
      <c r="P802" s="15"/>
      <c r="Q802" s="15"/>
      <c r="R802" s="15"/>
      <c r="S802" s="15"/>
    </row>
    <row r="803">
      <c r="A803" s="15"/>
      <c r="B803" s="15"/>
      <c r="C803" s="15"/>
      <c r="D803" s="15"/>
      <c r="E803" s="15"/>
      <c r="F803" s="15"/>
      <c r="G803" s="15"/>
      <c r="H803" s="15"/>
      <c r="I803" s="15"/>
      <c r="J803" s="15"/>
      <c r="K803" s="82"/>
      <c r="L803" s="15"/>
      <c r="M803" s="15"/>
      <c r="N803" s="15"/>
      <c r="O803" s="15"/>
      <c r="P803" s="15"/>
      <c r="Q803" s="15"/>
      <c r="R803" s="15"/>
      <c r="S803" s="15"/>
    </row>
    <row r="804">
      <c r="A804" s="15"/>
      <c r="B804" s="15"/>
      <c r="C804" s="15"/>
      <c r="D804" s="15"/>
      <c r="E804" s="15"/>
      <c r="F804" s="15"/>
      <c r="G804" s="15"/>
      <c r="H804" s="15"/>
      <c r="I804" s="15"/>
      <c r="J804" s="15"/>
      <c r="K804" s="82"/>
      <c r="L804" s="15"/>
      <c r="M804" s="15"/>
      <c r="N804" s="15"/>
      <c r="O804" s="15"/>
      <c r="P804" s="15"/>
      <c r="Q804" s="15"/>
      <c r="R804" s="15"/>
      <c r="S804" s="15"/>
    </row>
    <row r="805">
      <c r="A805" s="15"/>
      <c r="B805" s="15"/>
      <c r="C805" s="15"/>
      <c r="D805" s="15"/>
      <c r="E805" s="15"/>
      <c r="F805" s="15"/>
      <c r="G805" s="15"/>
      <c r="H805" s="15"/>
      <c r="I805" s="15"/>
      <c r="J805" s="15"/>
      <c r="K805" s="82"/>
      <c r="L805" s="15"/>
      <c r="M805" s="15"/>
      <c r="N805" s="15"/>
      <c r="O805" s="15"/>
      <c r="P805" s="15"/>
      <c r="Q805" s="15"/>
      <c r="R805" s="15"/>
      <c r="S805" s="15"/>
    </row>
    <row r="806">
      <c r="A806" s="15"/>
      <c r="B806" s="15"/>
      <c r="C806" s="15"/>
      <c r="D806" s="15"/>
      <c r="E806" s="15"/>
      <c r="F806" s="15"/>
      <c r="G806" s="15"/>
      <c r="H806" s="15"/>
      <c r="I806" s="15"/>
      <c r="J806" s="15"/>
      <c r="K806" s="82"/>
      <c r="L806" s="15"/>
      <c r="M806" s="15"/>
      <c r="N806" s="15"/>
      <c r="O806" s="15"/>
      <c r="P806" s="15"/>
      <c r="Q806" s="15"/>
      <c r="R806" s="15"/>
      <c r="S806" s="15"/>
    </row>
    <row r="807">
      <c r="A807" s="15"/>
      <c r="B807" s="15"/>
      <c r="C807" s="15"/>
      <c r="D807" s="15"/>
      <c r="E807" s="15"/>
      <c r="F807" s="15"/>
      <c r="G807" s="15"/>
      <c r="H807" s="15"/>
      <c r="I807" s="15"/>
      <c r="J807" s="15"/>
      <c r="K807" s="82"/>
      <c r="L807" s="15"/>
      <c r="M807" s="15"/>
      <c r="N807" s="15"/>
      <c r="O807" s="15"/>
      <c r="P807" s="15"/>
      <c r="Q807" s="15"/>
      <c r="R807" s="15"/>
      <c r="S807" s="15"/>
    </row>
    <row r="808">
      <c r="A808" s="15"/>
      <c r="B808" s="15"/>
      <c r="C808" s="15"/>
      <c r="D808" s="15"/>
      <c r="E808" s="15"/>
      <c r="F808" s="15"/>
      <c r="G808" s="15"/>
      <c r="H808" s="15"/>
      <c r="I808" s="15"/>
      <c r="J808" s="15"/>
      <c r="K808" s="82"/>
      <c r="L808" s="15"/>
      <c r="M808" s="15"/>
      <c r="N808" s="15"/>
      <c r="O808" s="15"/>
      <c r="P808" s="15"/>
      <c r="Q808" s="15"/>
      <c r="R808" s="15"/>
      <c r="S808" s="15"/>
    </row>
    <row r="809">
      <c r="A809" s="15"/>
      <c r="B809" s="15"/>
      <c r="C809" s="15"/>
      <c r="D809" s="15"/>
      <c r="E809" s="15"/>
      <c r="F809" s="15"/>
      <c r="G809" s="15"/>
      <c r="H809" s="15"/>
      <c r="I809" s="15"/>
      <c r="J809" s="15"/>
      <c r="K809" s="82"/>
      <c r="L809" s="15"/>
      <c r="M809" s="15"/>
      <c r="N809" s="15"/>
      <c r="O809" s="15"/>
      <c r="P809" s="15"/>
      <c r="Q809" s="15"/>
      <c r="R809" s="15"/>
      <c r="S809" s="15"/>
    </row>
    <row r="810">
      <c r="A810" s="15"/>
      <c r="B810" s="15"/>
      <c r="C810" s="15"/>
      <c r="D810" s="15"/>
      <c r="E810" s="15"/>
      <c r="F810" s="15"/>
      <c r="G810" s="15"/>
      <c r="H810" s="15"/>
      <c r="I810" s="15"/>
      <c r="J810" s="15"/>
      <c r="K810" s="82"/>
      <c r="L810" s="15"/>
      <c r="M810" s="15"/>
      <c r="N810" s="15"/>
      <c r="O810" s="15"/>
      <c r="P810" s="15"/>
      <c r="Q810" s="15"/>
      <c r="R810" s="15"/>
      <c r="S810" s="15"/>
    </row>
    <row r="811">
      <c r="A811" s="15"/>
      <c r="B811" s="15"/>
      <c r="C811" s="15"/>
      <c r="D811" s="15"/>
      <c r="E811" s="15"/>
      <c r="F811" s="15"/>
      <c r="G811" s="15"/>
      <c r="H811" s="15"/>
      <c r="I811" s="15"/>
      <c r="J811" s="15"/>
      <c r="K811" s="82"/>
      <c r="L811" s="15"/>
      <c r="M811" s="15"/>
      <c r="N811" s="15"/>
      <c r="O811" s="15"/>
      <c r="P811" s="15"/>
      <c r="Q811" s="15"/>
      <c r="R811" s="15"/>
      <c r="S811" s="15"/>
    </row>
    <row r="812">
      <c r="A812" s="15"/>
      <c r="B812" s="15"/>
      <c r="C812" s="15"/>
      <c r="D812" s="15"/>
      <c r="E812" s="15"/>
      <c r="F812" s="15"/>
      <c r="G812" s="15"/>
      <c r="H812" s="15"/>
      <c r="I812" s="15"/>
      <c r="J812" s="15"/>
      <c r="K812" s="82"/>
      <c r="L812" s="15"/>
      <c r="M812" s="15"/>
      <c r="N812" s="15"/>
      <c r="O812" s="15"/>
      <c r="P812" s="15"/>
      <c r="Q812" s="15"/>
      <c r="R812" s="15"/>
      <c r="S812" s="15"/>
    </row>
    <row r="813">
      <c r="A813" s="15"/>
      <c r="B813" s="15"/>
      <c r="C813" s="15"/>
      <c r="D813" s="15"/>
      <c r="E813" s="15"/>
      <c r="F813" s="15"/>
      <c r="G813" s="15"/>
      <c r="H813" s="15"/>
      <c r="I813" s="15"/>
      <c r="J813" s="15"/>
      <c r="K813" s="82"/>
      <c r="L813" s="15"/>
      <c r="M813" s="15"/>
      <c r="N813" s="15"/>
      <c r="O813" s="15"/>
      <c r="P813" s="15"/>
      <c r="Q813" s="15"/>
      <c r="R813" s="15"/>
      <c r="S813" s="15"/>
    </row>
    <row r="814">
      <c r="A814" s="15"/>
      <c r="B814" s="15"/>
      <c r="C814" s="15"/>
      <c r="D814" s="15"/>
      <c r="E814" s="15"/>
      <c r="F814" s="15"/>
      <c r="G814" s="15"/>
      <c r="H814" s="15"/>
      <c r="I814" s="15"/>
      <c r="J814" s="15"/>
      <c r="K814" s="82"/>
      <c r="L814" s="15"/>
      <c r="M814" s="15"/>
      <c r="N814" s="15"/>
      <c r="O814" s="15"/>
      <c r="P814" s="15"/>
      <c r="Q814" s="15"/>
      <c r="R814" s="15"/>
      <c r="S814" s="15"/>
    </row>
    <row r="815">
      <c r="A815" s="15"/>
      <c r="B815" s="15"/>
      <c r="C815" s="15"/>
      <c r="D815" s="15"/>
      <c r="E815" s="15"/>
      <c r="F815" s="15"/>
      <c r="G815" s="15"/>
      <c r="H815" s="15"/>
      <c r="I815" s="15"/>
      <c r="J815" s="15"/>
      <c r="K815" s="82"/>
      <c r="L815" s="15"/>
      <c r="M815" s="15"/>
      <c r="N815" s="15"/>
      <c r="O815" s="15"/>
      <c r="P815" s="15"/>
      <c r="Q815" s="15"/>
      <c r="R815" s="15"/>
      <c r="S815" s="15"/>
    </row>
    <row r="816">
      <c r="A816" s="15"/>
      <c r="B816" s="15"/>
      <c r="C816" s="15"/>
      <c r="D816" s="15"/>
      <c r="E816" s="15"/>
      <c r="F816" s="15"/>
      <c r="G816" s="15"/>
      <c r="H816" s="15"/>
      <c r="I816" s="15"/>
      <c r="J816" s="15"/>
      <c r="K816" s="82"/>
      <c r="L816" s="15"/>
      <c r="M816" s="15"/>
      <c r="N816" s="15"/>
      <c r="O816" s="15"/>
      <c r="P816" s="15"/>
      <c r="Q816" s="15"/>
      <c r="R816" s="15"/>
      <c r="S816" s="15"/>
    </row>
    <row r="817">
      <c r="A817" s="15"/>
      <c r="B817" s="15"/>
      <c r="C817" s="15"/>
      <c r="D817" s="15"/>
      <c r="E817" s="15"/>
      <c r="F817" s="15"/>
      <c r="G817" s="15"/>
      <c r="H817" s="15"/>
      <c r="I817" s="15"/>
      <c r="J817" s="15"/>
      <c r="K817" s="82"/>
      <c r="L817" s="15"/>
      <c r="M817" s="15"/>
      <c r="N817" s="15"/>
      <c r="O817" s="15"/>
      <c r="P817" s="15"/>
      <c r="Q817" s="15"/>
      <c r="R817" s="15"/>
      <c r="S817" s="15"/>
    </row>
    <row r="818">
      <c r="A818" s="15"/>
      <c r="B818" s="15"/>
      <c r="C818" s="15"/>
      <c r="D818" s="15"/>
      <c r="E818" s="15"/>
      <c r="F818" s="15"/>
      <c r="G818" s="15"/>
      <c r="H818" s="15"/>
      <c r="I818" s="15"/>
      <c r="J818" s="15"/>
      <c r="K818" s="82"/>
      <c r="L818" s="15"/>
      <c r="M818" s="15"/>
      <c r="N818" s="15"/>
      <c r="O818" s="15"/>
      <c r="P818" s="15"/>
      <c r="Q818" s="15"/>
      <c r="R818" s="15"/>
      <c r="S818" s="15"/>
    </row>
    <row r="819">
      <c r="A819" s="15"/>
      <c r="B819" s="15"/>
      <c r="C819" s="15"/>
      <c r="D819" s="15"/>
      <c r="E819" s="15"/>
      <c r="F819" s="15"/>
      <c r="G819" s="15"/>
      <c r="H819" s="15"/>
      <c r="I819" s="15"/>
      <c r="J819" s="15"/>
      <c r="K819" s="82"/>
      <c r="L819" s="15"/>
      <c r="M819" s="15"/>
      <c r="N819" s="15"/>
      <c r="O819" s="15"/>
      <c r="P819" s="15"/>
      <c r="Q819" s="15"/>
      <c r="R819" s="15"/>
      <c r="S819" s="15"/>
    </row>
    <row r="820">
      <c r="A820" s="15"/>
      <c r="B820" s="15"/>
      <c r="C820" s="15"/>
      <c r="D820" s="15"/>
      <c r="E820" s="15"/>
      <c r="F820" s="15"/>
      <c r="G820" s="15"/>
      <c r="H820" s="15"/>
      <c r="I820" s="15"/>
      <c r="J820" s="15"/>
      <c r="K820" s="82"/>
      <c r="L820" s="15"/>
      <c r="M820" s="15"/>
      <c r="N820" s="15"/>
      <c r="O820" s="15"/>
      <c r="P820" s="15"/>
      <c r="Q820" s="15"/>
      <c r="R820" s="15"/>
      <c r="S820" s="15"/>
    </row>
    <row r="821">
      <c r="A821" s="15"/>
      <c r="B821" s="15"/>
      <c r="C821" s="15"/>
      <c r="D821" s="15"/>
      <c r="E821" s="15"/>
      <c r="F821" s="15"/>
      <c r="G821" s="15"/>
      <c r="H821" s="15"/>
      <c r="I821" s="15"/>
      <c r="J821" s="15"/>
      <c r="K821" s="82"/>
      <c r="L821" s="15"/>
      <c r="M821" s="15"/>
      <c r="N821" s="15"/>
      <c r="O821" s="15"/>
      <c r="P821" s="15"/>
      <c r="Q821" s="15"/>
      <c r="R821" s="15"/>
      <c r="S821" s="15"/>
    </row>
    <row r="822">
      <c r="A822" s="15"/>
      <c r="B822" s="15"/>
      <c r="C822" s="15"/>
      <c r="D822" s="15"/>
      <c r="E822" s="15"/>
      <c r="F822" s="15"/>
      <c r="G822" s="15"/>
      <c r="H822" s="15"/>
      <c r="I822" s="15"/>
      <c r="J822" s="15"/>
      <c r="K822" s="82"/>
      <c r="L822" s="15"/>
      <c r="M822" s="15"/>
      <c r="N822" s="15"/>
      <c r="O822" s="15"/>
      <c r="P822" s="15"/>
      <c r="Q822" s="15"/>
      <c r="R822" s="15"/>
      <c r="S822" s="15"/>
    </row>
    <row r="823">
      <c r="A823" s="15"/>
      <c r="B823" s="15"/>
      <c r="C823" s="15"/>
      <c r="D823" s="15"/>
      <c r="E823" s="15"/>
      <c r="F823" s="15"/>
      <c r="G823" s="15"/>
      <c r="H823" s="15"/>
      <c r="I823" s="15"/>
      <c r="J823" s="15"/>
      <c r="K823" s="82"/>
      <c r="L823" s="15"/>
      <c r="M823" s="15"/>
      <c r="N823" s="15"/>
      <c r="O823" s="15"/>
      <c r="P823" s="15"/>
      <c r="Q823" s="15"/>
      <c r="R823" s="15"/>
      <c r="S823" s="15"/>
    </row>
    <row r="824">
      <c r="A824" s="15"/>
      <c r="B824" s="15"/>
      <c r="C824" s="15"/>
      <c r="D824" s="15"/>
      <c r="E824" s="15"/>
      <c r="F824" s="15"/>
      <c r="G824" s="15"/>
      <c r="H824" s="15"/>
      <c r="I824" s="15"/>
      <c r="J824" s="15"/>
      <c r="K824" s="82"/>
      <c r="L824" s="15"/>
      <c r="M824" s="15"/>
      <c r="N824" s="15"/>
      <c r="O824" s="15"/>
      <c r="P824" s="15"/>
      <c r="Q824" s="15"/>
      <c r="R824" s="15"/>
      <c r="S824" s="15"/>
    </row>
    <row r="825">
      <c r="A825" s="15"/>
      <c r="B825" s="15"/>
      <c r="C825" s="15"/>
      <c r="D825" s="15"/>
      <c r="E825" s="15"/>
      <c r="F825" s="15"/>
      <c r="G825" s="15"/>
      <c r="H825" s="15"/>
      <c r="I825" s="15"/>
      <c r="J825" s="15"/>
      <c r="K825" s="82"/>
      <c r="L825" s="15"/>
      <c r="M825" s="15"/>
      <c r="N825" s="15"/>
      <c r="O825" s="15"/>
      <c r="P825" s="15"/>
      <c r="Q825" s="15"/>
      <c r="R825" s="15"/>
      <c r="S825" s="15"/>
    </row>
    <row r="826">
      <c r="A826" s="15"/>
      <c r="B826" s="15"/>
      <c r="C826" s="15"/>
      <c r="D826" s="15"/>
      <c r="E826" s="15"/>
      <c r="F826" s="15"/>
      <c r="G826" s="15"/>
      <c r="H826" s="15"/>
      <c r="I826" s="15"/>
      <c r="J826" s="15"/>
      <c r="K826" s="82"/>
      <c r="L826" s="15"/>
      <c r="M826" s="15"/>
      <c r="N826" s="15"/>
      <c r="O826" s="15"/>
      <c r="P826" s="15"/>
      <c r="Q826" s="15"/>
      <c r="R826" s="15"/>
      <c r="S826" s="15"/>
    </row>
    <row r="827">
      <c r="A827" s="15"/>
      <c r="B827" s="15"/>
      <c r="C827" s="15"/>
      <c r="D827" s="15"/>
      <c r="E827" s="15"/>
      <c r="F827" s="15"/>
      <c r="G827" s="15"/>
      <c r="H827" s="15"/>
      <c r="I827" s="15"/>
      <c r="J827" s="15"/>
      <c r="K827" s="82"/>
      <c r="L827" s="15"/>
      <c r="M827" s="15"/>
      <c r="N827" s="15"/>
      <c r="O827" s="15"/>
      <c r="P827" s="15"/>
      <c r="Q827" s="15"/>
      <c r="R827" s="15"/>
      <c r="S827" s="15"/>
    </row>
    <row r="828">
      <c r="A828" s="15"/>
      <c r="B828" s="15"/>
      <c r="C828" s="15"/>
      <c r="D828" s="15"/>
      <c r="E828" s="15"/>
      <c r="F828" s="15"/>
      <c r="G828" s="15"/>
      <c r="H828" s="15"/>
      <c r="I828" s="15"/>
      <c r="J828" s="15"/>
      <c r="K828" s="82"/>
      <c r="L828" s="15"/>
      <c r="M828" s="15"/>
      <c r="N828" s="15"/>
      <c r="O828" s="15"/>
      <c r="P828" s="15"/>
      <c r="Q828" s="15"/>
      <c r="R828" s="15"/>
      <c r="S828" s="15"/>
    </row>
    <row r="829">
      <c r="A829" s="15"/>
      <c r="B829" s="15"/>
      <c r="C829" s="15"/>
      <c r="D829" s="15"/>
      <c r="E829" s="15"/>
      <c r="F829" s="15"/>
      <c r="G829" s="15"/>
      <c r="H829" s="15"/>
      <c r="I829" s="15"/>
      <c r="J829" s="15"/>
      <c r="K829" s="82"/>
      <c r="L829" s="15"/>
      <c r="M829" s="15"/>
      <c r="N829" s="15"/>
      <c r="O829" s="15"/>
      <c r="P829" s="15"/>
      <c r="Q829" s="15"/>
      <c r="R829" s="15"/>
      <c r="S829" s="15"/>
    </row>
    <row r="830">
      <c r="A830" s="15"/>
      <c r="B830" s="15"/>
      <c r="C830" s="15"/>
      <c r="D830" s="15"/>
      <c r="E830" s="15"/>
      <c r="F830" s="15"/>
      <c r="G830" s="15"/>
      <c r="H830" s="15"/>
      <c r="I830" s="15"/>
      <c r="J830" s="15"/>
      <c r="K830" s="82"/>
      <c r="L830" s="15"/>
      <c r="M830" s="15"/>
      <c r="N830" s="15"/>
      <c r="O830" s="15"/>
      <c r="P830" s="15"/>
      <c r="Q830" s="15"/>
      <c r="R830" s="15"/>
      <c r="S830" s="15"/>
    </row>
    <row r="831">
      <c r="A831" s="15"/>
      <c r="B831" s="15"/>
      <c r="C831" s="15"/>
      <c r="D831" s="15"/>
      <c r="E831" s="15"/>
      <c r="F831" s="15"/>
      <c r="G831" s="15"/>
      <c r="H831" s="15"/>
      <c r="I831" s="15"/>
      <c r="J831" s="15"/>
      <c r="K831" s="82"/>
      <c r="L831" s="15"/>
      <c r="M831" s="15"/>
      <c r="N831" s="15"/>
      <c r="O831" s="15"/>
      <c r="P831" s="15"/>
      <c r="Q831" s="15"/>
      <c r="R831" s="15"/>
      <c r="S831" s="15"/>
    </row>
    <row r="832">
      <c r="A832" s="15"/>
      <c r="B832" s="15"/>
      <c r="C832" s="15"/>
      <c r="D832" s="15"/>
      <c r="E832" s="15"/>
      <c r="F832" s="15"/>
      <c r="G832" s="15"/>
      <c r="H832" s="15"/>
      <c r="I832" s="15"/>
      <c r="J832" s="15"/>
      <c r="K832" s="82"/>
      <c r="L832" s="15"/>
      <c r="M832" s="15"/>
      <c r="N832" s="15"/>
      <c r="O832" s="15"/>
      <c r="P832" s="15"/>
      <c r="Q832" s="15"/>
      <c r="R832" s="15"/>
      <c r="S832" s="15"/>
    </row>
    <row r="833">
      <c r="A833" s="15"/>
      <c r="B833" s="15"/>
      <c r="C833" s="15"/>
      <c r="D833" s="15"/>
      <c r="E833" s="15"/>
      <c r="F833" s="15"/>
      <c r="G833" s="15"/>
      <c r="H833" s="15"/>
      <c r="I833" s="15"/>
      <c r="J833" s="15"/>
      <c r="K833" s="82"/>
      <c r="L833" s="15"/>
      <c r="M833" s="15"/>
      <c r="N833" s="15"/>
      <c r="O833" s="15"/>
      <c r="P833" s="15"/>
      <c r="Q833" s="15"/>
      <c r="R833" s="15"/>
      <c r="S833" s="15"/>
    </row>
    <row r="834">
      <c r="A834" s="15"/>
      <c r="B834" s="15"/>
      <c r="C834" s="15"/>
      <c r="D834" s="15"/>
      <c r="E834" s="15"/>
      <c r="F834" s="15"/>
      <c r="G834" s="15"/>
      <c r="H834" s="15"/>
      <c r="I834" s="15"/>
      <c r="J834" s="15"/>
      <c r="K834" s="82"/>
      <c r="L834" s="15"/>
      <c r="M834" s="15"/>
      <c r="N834" s="15"/>
      <c r="O834" s="15"/>
      <c r="P834" s="15"/>
      <c r="Q834" s="15"/>
      <c r="R834" s="15"/>
      <c r="S834" s="15"/>
    </row>
    <row r="835">
      <c r="A835" s="15"/>
      <c r="B835" s="15"/>
      <c r="C835" s="15"/>
      <c r="D835" s="15"/>
      <c r="E835" s="15"/>
      <c r="F835" s="15"/>
      <c r="G835" s="15"/>
      <c r="H835" s="15"/>
      <c r="I835" s="15"/>
      <c r="J835" s="15"/>
      <c r="K835" s="82"/>
      <c r="L835" s="15"/>
      <c r="M835" s="15"/>
      <c r="N835" s="15"/>
      <c r="O835" s="15"/>
      <c r="P835" s="15"/>
      <c r="Q835" s="15"/>
      <c r="R835" s="15"/>
      <c r="S835" s="15"/>
    </row>
    <row r="836">
      <c r="A836" s="15"/>
      <c r="B836" s="15"/>
      <c r="C836" s="15"/>
      <c r="D836" s="15"/>
      <c r="E836" s="15"/>
      <c r="F836" s="15"/>
      <c r="G836" s="15"/>
      <c r="H836" s="15"/>
      <c r="I836" s="15"/>
      <c r="J836" s="15"/>
      <c r="K836" s="82"/>
      <c r="L836" s="15"/>
      <c r="M836" s="15"/>
      <c r="N836" s="15"/>
      <c r="O836" s="15"/>
      <c r="P836" s="15"/>
      <c r="Q836" s="15"/>
      <c r="R836" s="15"/>
      <c r="S836" s="15"/>
    </row>
    <row r="837">
      <c r="A837" s="15"/>
      <c r="B837" s="15"/>
      <c r="C837" s="15"/>
      <c r="D837" s="15"/>
      <c r="E837" s="15"/>
      <c r="F837" s="15"/>
      <c r="G837" s="15"/>
      <c r="H837" s="15"/>
      <c r="I837" s="15"/>
      <c r="J837" s="15"/>
      <c r="K837" s="82"/>
      <c r="L837" s="15"/>
      <c r="M837" s="15"/>
      <c r="N837" s="15"/>
      <c r="O837" s="15"/>
      <c r="P837" s="15"/>
      <c r="Q837" s="15"/>
      <c r="R837" s="15"/>
      <c r="S837" s="15"/>
    </row>
    <row r="838">
      <c r="A838" s="15"/>
      <c r="B838" s="15"/>
      <c r="C838" s="15"/>
      <c r="D838" s="15"/>
      <c r="E838" s="15"/>
      <c r="F838" s="15"/>
      <c r="G838" s="15"/>
      <c r="H838" s="15"/>
      <c r="I838" s="15"/>
      <c r="J838" s="15"/>
      <c r="K838" s="82"/>
      <c r="L838" s="15"/>
      <c r="M838" s="15"/>
      <c r="N838" s="15"/>
      <c r="O838" s="15"/>
      <c r="P838" s="15"/>
      <c r="Q838" s="15"/>
      <c r="R838" s="15"/>
      <c r="S838" s="15"/>
    </row>
    <row r="839">
      <c r="A839" s="15"/>
      <c r="B839" s="15"/>
      <c r="C839" s="15"/>
      <c r="D839" s="15"/>
      <c r="E839" s="15"/>
      <c r="F839" s="15"/>
      <c r="G839" s="15"/>
      <c r="H839" s="15"/>
      <c r="I839" s="15"/>
      <c r="J839" s="15"/>
      <c r="K839" s="82"/>
      <c r="L839" s="15"/>
      <c r="M839" s="15"/>
      <c r="N839" s="15"/>
      <c r="O839" s="15"/>
      <c r="P839" s="15"/>
      <c r="Q839" s="15"/>
      <c r="R839" s="15"/>
      <c r="S839" s="15"/>
    </row>
    <row r="840">
      <c r="A840" s="15"/>
      <c r="B840" s="15"/>
      <c r="C840" s="15"/>
      <c r="D840" s="15"/>
      <c r="E840" s="15"/>
      <c r="F840" s="15"/>
      <c r="G840" s="15"/>
      <c r="H840" s="15"/>
      <c r="I840" s="15"/>
      <c r="J840" s="15"/>
      <c r="K840" s="82"/>
      <c r="L840" s="15"/>
      <c r="M840" s="15"/>
      <c r="N840" s="15"/>
      <c r="O840" s="15"/>
      <c r="P840" s="15"/>
      <c r="Q840" s="15"/>
      <c r="R840" s="15"/>
      <c r="S840" s="15"/>
    </row>
    <row r="841">
      <c r="A841" s="15"/>
      <c r="B841" s="15"/>
      <c r="C841" s="15"/>
      <c r="D841" s="15"/>
      <c r="E841" s="15"/>
      <c r="F841" s="15"/>
      <c r="G841" s="15"/>
      <c r="H841" s="15"/>
      <c r="I841" s="15"/>
      <c r="J841" s="15"/>
      <c r="K841" s="82"/>
      <c r="L841" s="15"/>
      <c r="M841" s="15"/>
      <c r="N841" s="15"/>
      <c r="O841" s="15"/>
      <c r="P841" s="15"/>
      <c r="Q841" s="15"/>
      <c r="R841" s="15"/>
      <c r="S841" s="15"/>
    </row>
    <row r="842">
      <c r="A842" s="15"/>
      <c r="B842" s="15"/>
      <c r="C842" s="15"/>
      <c r="D842" s="15"/>
      <c r="E842" s="15"/>
      <c r="F842" s="15"/>
      <c r="G842" s="15"/>
      <c r="H842" s="15"/>
      <c r="I842" s="15"/>
      <c r="J842" s="15"/>
      <c r="K842" s="82"/>
      <c r="L842" s="15"/>
      <c r="M842" s="15"/>
      <c r="N842" s="15"/>
      <c r="O842" s="15"/>
      <c r="P842" s="15"/>
      <c r="Q842" s="15"/>
      <c r="R842" s="15"/>
      <c r="S842" s="15"/>
    </row>
    <row r="843">
      <c r="A843" s="15"/>
      <c r="B843" s="15"/>
      <c r="C843" s="15"/>
      <c r="D843" s="15"/>
      <c r="E843" s="15"/>
      <c r="F843" s="15"/>
      <c r="G843" s="15"/>
      <c r="H843" s="15"/>
      <c r="I843" s="15"/>
      <c r="J843" s="15"/>
      <c r="K843" s="82"/>
      <c r="L843" s="15"/>
      <c r="M843" s="15"/>
      <c r="N843" s="15"/>
      <c r="O843" s="15"/>
      <c r="P843" s="15"/>
      <c r="Q843" s="15"/>
      <c r="R843" s="15"/>
      <c r="S843" s="15"/>
    </row>
    <row r="844">
      <c r="A844" s="15"/>
      <c r="B844" s="15"/>
      <c r="C844" s="15"/>
      <c r="D844" s="15"/>
      <c r="E844" s="15"/>
      <c r="F844" s="15"/>
      <c r="G844" s="15"/>
      <c r="H844" s="15"/>
      <c r="I844" s="15"/>
      <c r="J844" s="15"/>
      <c r="K844" s="82"/>
      <c r="L844" s="15"/>
      <c r="M844" s="15"/>
      <c r="N844" s="15"/>
      <c r="O844" s="15"/>
      <c r="P844" s="15"/>
      <c r="Q844" s="15"/>
      <c r="R844" s="15"/>
      <c r="S844" s="15"/>
    </row>
    <row r="845">
      <c r="A845" s="15"/>
      <c r="B845" s="15"/>
      <c r="C845" s="15"/>
      <c r="D845" s="15"/>
      <c r="E845" s="15"/>
      <c r="F845" s="15"/>
      <c r="G845" s="15"/>
      <c r="H845" s="15"/>
      <c r="I845" s="15"/>
      <c r="J845" s="15"/>
      <c r="K845" s="82"/>
      <c r="L845" s="15"/>
      <c r="M845" s="15"/>
      <c r="N845" s="15"/>
      <c r="O845" s="15"/>
      <c r="P845" s="15"/>
      <c r="Q845" s="15"/>
      <c r="R845" s="15"/>
      <c r="S845" s="15"/>
    </row>
    <row r="846">
      <c r="A846" s="15"/>
      <c r="B846" s="15"/>
      <c r="C846" s="15"/>
      <c r="D846" s="15"/>
      <c r="E846" s="15"/>
      <c r="F846" s="15"/>
      <c r="G846" s="15"/>
      <c r="H846" s="15"/>
      <c r="I846" s="15"/>
      <c r="J846" s="15"/>
      <c r="K846" s="82"/>
      <c r="L846" s="15"/>
      <c r="M846" s="15"/>
      <c r="N846" s="15"/>
      <c r="O846" s="15"/>
      <c r="P846" s="15"/>
      <c r="Q846" s="15"/>
      <c r="R846" s="15"/>
      <c r="S846" s="15"/>
    </row>
    <row r="847">
      <c r="A847" s="15"/>
      <c r="B847" s="15"/>
      <c r="C847" s="15"/>
      <c r="D847" s="15"/>
      <c r="E847" s="15"/>
      <c r="F847" s="15"/>
      <c r="G847" s="15"/>
      <c r="H847" s="15"/>
      <c r="I847" s="15"/>
      <c r="J847" s="15"/>
      <c r="K847" s="82"/>
      <c r="L847" s="15"/>
      <c r="M847" s="15"/>
      <c r="N847" s="15"/>
      <c r="O847" s="15"/>
      <c r="P847" s="15"/>
      <c r="Q847" s="15"/>
      <c r="R847" s="15"/>
      <c r="S847" s="15"/>
    </row>
    <row r="848">
      <c r="A848" s="15"/>
      <c r="B848" s="15"/>
      <c r="C848" s="15"/>
      <c r="D848" s="15"/>
      <c r="E848" s="15"/>
      <c r="F848" s="15"/>
      <c r="G848" s="15"/>
      <c r="H848" s="15"/>
      <c r="I848" s="15"/>
      <c r="J848" s="15"/>
      <c r="K848" s="82"/>
      <c r="L848" s="15"/>
      <c r="M848" s="15"/>
      <c r="N848" s="15"/>
      <c r="O848" s="15"/>
      <c r="P848" s="15"/>
      <c r="Q848" s="15"/>
      <c r="R848" s="15"/>
      <c r="S848" s="15"/>
    </row>
    <row r="849">
      <c r="A849" s="15"/>
      <c r="B849" s="15"/>
      <c r="C849" s="15"/>
      <c r="D849" s="15"/>
      <c r="E849" s="15"/>
      <c r="F849" s="15"/>
      <c r="G849" s="15"/>
      <c r="H849" s="15"/>
      <c r="I849" s="15"/>
      <c r="J849" s="15"/>
      <c r="K849" s="82"/>
      <c r="L849" s="15"/>
      <c r="M849" s="15"/>
      <c r="N849" s="15"/>
      <c r="O849" s="15"/>
      <c r="P849" s="15"/>
      <c r="Q849" s="15"/>
      <c r="R849" s="15"/>
      <c r="S849" s="15"/>
    </row>
    <row r="850">
      <c r="A850" s="15"/>
      <c r="B850" s="15"/>
      <c r="C850" s="15"/>
      <c r="D850" s="15"/>
      <c r="E850" s="15"/>
      <c r="F850" s="15"/>
      <c r="G850" s="15"/>
      <c r="H850" s="15"/>
      <c r="I850" s="15"/>
      <c r="J850" s="15"/>
      <c r="K850" s="82"/>
      <c r="L850" s="15"/>
      <c r="M850" s="15"/>
      <c r="N850" s="15"/>
      <c r="O850" s="15"/>
      <c r="P850" s="15"/>
      <c r="Q850" s="15"/>
      <c r="R850" s="15"/>
      <c r="S850" s="15"/>
    </row>
    <row r="851">
      <c r="A851" s="15"/>
      <c r="B851" s="15"/>
      <c r="C851" s="15"/>
      <c r="D851" s="15"/>
      <c r="E851" s="15"/>
      <c r="F851" s="15"/>
      <c r="G851" s="15"/>
      <c r="H851" s="15"/>
      <c r="I851" s="15"/>
      <c r="J851" s="15"/>
      <c r="K851" s="82"/>
      <c r="L851" s="15"/>
      <c r="M851" s="15"/>
      <c r="N851" s="15"/>
      <c r="O851" s="15"/>
      <c r="P851" s="15"/>
      <c r="Q851" s="15"/>
      <c r="R851" s="15"/>
      <c r="S851" s="15"/>
    </row>
    <row r="852">
      <c r="A852" s="15"/>
      <c r="B852" s="15"/>
      <c r="C852" s="15"/>
      <c r="D852" s="15"/>
      <c r="E852" s="15"/>
      <c r="F852" s="15"/>
      <c r="G852" s="15"/>
      <c r="H852" s="15"/>
      <c r="I852" s="15"/>
      <c r="J852" s="15"/>
      <c r="K852" s="82"/>
      <c r="L852" s="15"/>
      <c r="M852" s="15"/>
      <c r="N852" s="15"/>
      <c r="O852" s="15"/>
      <c r="P852" s="15"/>
      <c r="Q852" s="15"/>
      <c r="R852" s="15"/>
      <c r="S852" s="15"/>
    </row>
    <row r="853">
      <c r="A853" s="15"/>
      <c r="B853" s="15"/>
      <c r="C853" s="15"/>
      <c r="D853" s="15"/>
      <c r="E853" s="15"/>
      <c r="F853" s="15"/>
      <c r="G853" s="15"/>
      <c r="H853" s="15"/>
      <c r="I853" s="15"/>
      <c r="J853" s="15"/>
      <c r="K853" s="82"/>
      <c r="L853" s="15"/>
      <c r="M853" s="15"/>
      <c r="N853" s="15"/>
      <c r="O853" s="15"/>
      <c r="P853" s="15"/>
      <c r="Q853" s="15"/>
      <c r="R853" s="15"/>
      <c r="S853" s="15"/>
    </row>
    <row r="854">
      <c r="A854" s="15"/>
      <c r="B854" s="15"/>
      <c r="C854" s="15"/>
      <c r="D854" s="15"/>
      <c r="E854" s="15"/>
      <c r="F854" s="15"/>
      <c r="G854" s="15"/>
      <c r="H854" s="15"/>
      <c r="I854" s="15"/>
      <c r="J854" s="15"/>
      <c r="K854" s="82"/>
      <c r="L854" s="15"/>
      <c r="M854" s="15"/>
      <c r="N854" s="15"/>
      <c r="O854" s="15"/>
      <c r="P854" s="15"/>
      <c r="Q854" s="15"/>
      <c r="R854" s="15"/>
      <c r="S854" s="15"/>
    </row>
    <row r="855">
      <c r="A855" s="15"/>
      <c r="B855" s="15"/>
      <c r="C855" s="15"/>
      <c r="D855" s="15"/>
      <c r="E855" s="15"/>
      <c r="F855" s="15"/>
      <c r="G855" s="15"/>
      <c r="H855" s="15"/>
      <c r="I855" s="15"/>
      <c r="J855" s="15"/>
      <c r="K855" s="82"/>
      <c r="L855" s="15"/>
      <c r="M855" s="15"/>
      <c r="N855" s="15"/>
      <c r="O855" s="15"/>
      <c r="P855" s="15"/>
      <c r="Q855" s="15"/>
      <c r="R855" s="15"/>
      <c r="S855" s="15"/>
    </row>
    <row r="856">
      <c r="A856" s="15"/>
      <c r="B856" s="15"/>
      <c r="C856" s="15"/>
      <c r="D856" s="15"/>
      <c r="E856" s="15"/>
      <c r="F856" s="15"/>
      <c r="G856" s="15"/>
      <c r="H856" s="15"/>
      <c r="I856" s="15"/>
      <c r="J856" s="15"/>
      <c r="K856" s="82"/>
      <c r="L856" s="15"/>
      <c r="M856" s="15"/>
      <c r="N856" s="15"/>
      <c r="O856" s="15"/>
      <c r="P856" s="15"/>
      <c r="Q856" s="15"/>
      <c r="R856" s="15"/>
      <c r="S856" s="15"/>
    </row>
    <row r="857">
      <c r="A857" s="15"/>
      <c r="B857" s="15"/>
      <c r="C857" s="15"/>
      <c r="D857" s="15"/>
      <c r="E857" s="15"/>
      <c r="F857" s="15"/>
      <c r="G857" s="15"/>
      <c r="H857" s="15"/>
      <c r="I857" s="15"/>
      <c r="J857" s="15"/>
      <c r="K857" s="82"/>
      <c r="L857" s="15"/>
      <c r="M857" s="15"/>
      <c r="N857" s="15"/>
      <c r="O857" s="15"/>
      <c r="P857" s="15"/>
      <c r="Q857" s="15"/>
      <c r="R857" s="15"/>
      <c r="S857" s="15"/>
    </row>
    <row r="858">
      <c r="A858" s="15"/>
      <c r="B858" s="15"/>
      <c r="C858" s="15"/>
      <c r="D858" s="15"/>
      <c r="E858" s="15"/>
      <c r="F858" s="15"/>
      <c r="G858" s="15"/>
      <c r="H858" s="15"/>
      <c r="I858" s="15"/>
      <c r="J858" s="15"/>
      <c r="K858" s="82"/>
      <c r="L858" s="15"/>
      <c r="M858" s="15"/>
      <c r="N858" s="15"/>
      <c r="O858" s="15"/>
      <c r="P858" s="15"/>
      <c r="Q858" s="15"/>
      <c r="R858" s="15"/>
      <c r="S858" s="15"/>
    </row>
    <row r="859">
      <c r="A859" s="15"/>
      <c r="B859" s="15"/>
      <c r="C859" s="15"/>
      <c r="D859" s="15"/>
      <c r="E859" s="15"/>
      <c r="F859" s="15"/>
      <c r="G859" s="15"/>
      <c r="H859" s="15"/>
      <c r="I859" s="15"/>
      <c r="J859" s="15"/>
      <c r="K859" s="82"/>
      <c r="L859" s="15"/>
      <c r="M859" s="15"/>
      <c r="N859" s="15"/>
      <c r="O859" s="15"/>
      <c r="P859" s="15"/>
      <c r="Q859" s="15"/>
      <c r="R859" s="15"/>
      <c r="S859" s="15"/>
    </row>
    <row r="860">
      <c r="A860" s="15"/>
      <c r="B860" s="15"/>
      <c r="C860" s="15"/>
      <c r="D860" s="15"/>
      <c r="E860" s="15"/>
      <c r="F860" s="15"/>
      <c r="G860" s="15"/>
      <c r="H860" s="15"/>
      <c r="I860" s="15"/>
      <c r="J860" s="15"/>
      <c r="K860" s="82"/>
      <c r="L860" s="15"/>
      <c r="M860" s="15"/>
      <c r="N860" s="15"/>
      <c r="O860" s="15"/>
      <c r="P860" s="15"/>
      <c r="Q860" s="15"/>
      <c r="R860" s="15"/>
      <c r="S860" s="15"/>
    </row>
    <row r="861">
      <c r="A861" s="15"/>
      <c r="B861" s="15"/>
      <c r="C861" s="15"/>
      <c r="D861" s="15"/>
      <c r="E861" s="15"/>
      <c r="F861" s="15"/>
      <c r="G861" s="15"/>
      <c r="H861" s="15"/>
      <c r="I861" s="15"/>
      <c r="J861" s="15"/>
      <c r="K861" s="82"/>
      <c r="L861" s="15"/>
      <c r="M861" s="15"/>
      <c r="N861" s="15"/>
      <c r="O861" s="15"/>
      <c r="P861" s="15"/>
      <c r="Q861" s="15"/>
      <c r="R861" s="15"/>
      <c r="S861" s="15"/>
    </row>
    <row r="862">
      <c r="A862" s="15"/>
      <c r="B862" s="15"/>
      <c r="C862" s="15"/>
      <c r="D862" s="15"/>
      <c r="E862" s="15"/>
      <c r="F862" s="15"/>
      <c r="G862" s="15"/>
      <c r="H862" s="15"/>
      <c r="I862" s="15"/>
      <c r="J862" s="15"/>
      <c r="K862" s="82"/>
      <c r="L862" s="15"/>
      <c r="M862" s="15"/>
      <c r="N862" s="15"/>
      <c r="O862" s="15"/>
      <c r="P862" s="15"/>
      <c r="Q862" s="15"/>
      <c r="R862" s="15"/>
      <c r="S862" s="15"/>
    </row>
    <row r="863">
      <c r="A863" s="15"/>
      <c r="B863" s="15"/>
      <c r="C863" s="15"/>
      <c r="D863" s="15"/>
      <c r="E863" s="15"/>
      <c r="F863" s="15"/>
      <c r="G863" s="15"/>
      <c r="H863" s="15"/>
      <c r="I863" s="15"/>
      <c r="J863" s="15"/>
      <c r="K863" s="82"/>
      <c r="L863" s="15"/>
      <c r="M863" s="15"/>
      <c r="N863" s="15"/>
      <c r="O863" s="15"/>
      <c r="P863" s="15"/>
      <c r="Q863" s="15"/>
      <c r="R863" s="15"/>
      <c r="S863" s="15"/>
    </row>
    <row r="864">
      <c r="A864" s="15"/>
      <c r="B864" s="15"/>
      <c r="C864" s="15"/>
      <c r="D864" s="15"/>
      <c r="E864" s="15"/>
      <c r="F864" s="15"/>
      <c r="G864" s="15"/>
      <c r="H864" s="15"/>
      <c r="I864" s="15"/>
      <c r="J864" s="15"/>
      <c r="K864" s="82"/>
      <c r="L864" s="15"/>
      <c r="M864" s="15"/>
      <c r="N864" s="15"/>
      <c r="O864" s="15"/>
      <c r="P864" s="15"/>
      <c r="Q864" s="15"/>
      <c r="R864" s="15"/>
      <c r="S864" s="15"/>
    </row>
    <row r="865">
      <c r="A865" s="15"/>
      <c r="B865" s="15"/>
      <c r="C865" s="15"/>
      <c r="D865" s="15"/>
      <c r="E865" s="15"/>
      <c r="F865" s="15"/>
      <c r="G865" s="15"/>
      <c r="H865" s="15"/>
      <c r="I865" s="15"/>
      <c r="J865" s="15"/>
      <c r="K865" s="82"/>
      <c r="L865" s="15"/>
      <c r="M865" s="15"/>
      <c r="N865" s="15"/>
      <c r="O865" s="15"/>
      <c r="P865" s="15"/>
      <c r="Q865" s="15"/>
      <c r="R865" s="15"/>
      <c r="S865" s="15"/>
    </row>
    <row r="866">
      <c r="A866" s="15"/>
      <c r="B866" s="15"/>
      <c r="C866" s="15"/>
      <c r="D866" s="15"/>
      <c r="E866" s="15"/>
      <c r="F866" s="15"/>
      <c r="G866" s="15"/>
      <c r="H866" s="15"/>
      <c r="I866" s="15"/>
      <c r="J866" s="15"/>
      <c r="K866" s="82"/>
      <c r="L866" s="15"/>
      <c r="M866" s="15"/>
      <c r="N866" s="15"/>
      <c r="O866" s="15"/>
      <c r="P866" s="15"/>
      <c r="Q866" s="15"/>
      <c r="R866" s="15"/>
      <c r="S866" s="15"/>
    </row>
    <row r="867">
      <c r="A867" s="15"/>
      <c r="B867" s="15"/>
      <c r="C867" s="15"/>
      <c r="D867" s="15"/>
      <c r="E867" s="15"/>
      <c r="F867" s="15"/>
      <c r="G867" s="15"/>
      <c r="H867" s="15"/>
      <c r="I867" s="15"/>
      <c r="J867" s="15"/>
      <c r="K867" s="82"/>
      <c r="L867" s="15"/>
      <c r="M867" s="15"/>
      <c r="N867" s="15"/>
      <c r="O867" s="15"/>
      <c r="P867" s="15"/>
      <c r="Q867" s="15"/>
      <c r="R867" s="15"/>
      <c r="S867" s="15"/>
    </row>
    <row r="868">
      <c r="A868" s="15"/>
      <c r="B868" s="15"/>
      <c r="C868" s="15"/>
      <c r="D868" s="15"/>
      <c r="E868" s="15"/>
      <c r="F868" s="15"/>
      <c r="G868" s="15"/>
      <c r="H868" s="15"/>
      <c r="I868" s="15"/>
      <c r="J868" s="15"/>
      <c r="K868" s="82"/>
      <c r="L868" s="15"/>
      <c r="M868" s="15"/>
      <c r="N868" s="15"/>
      <c r="O868" s="15"/>
      <c r="P868" s="15"/>
      <c r="Q868" s="15"/>
      <c r="R868" s="15"/>
      <c r="S868" s="15"/>
    </row>
    <row r="869">
      <c r="A869" s="15"/>
      <c r="B869" s="15"/>
      <c r="C869" s="15"/>
      <c r="D869" s="15"/>
      <c r="E869" s="15"/>
      <c r="F869" s="15"/>
      <c r="G869" s="15"/>
      <c r="H869" s="15"/>
      <c r="I869" s="15"/>
      <c r="J869" s="15"/>
      <c r="K869" s="82"/>
      <c r="L869" s="15"/>
      <c r="M869" s="15"/>
      <c r="N869" s="15"/>
      <c r="O869" s="15"/>
      <c r="P869" s="15"/>
      <c r="Q869" s="15"/>
      <c r="R869" s="15"/>
      <c r="S869" s="15"/>
    </row>
    <row r="870">
      <c r="A870" s="15"/>
      <c r="B870" s="15"/>
      <c r="C870" s="15"/>
      <c r="D870" s="15"/>
      <c r="E870" s="15"/>
      <c r="F870" s="15"/>
      <c r="G870" s="15"/>
      <c r="H870" s="15"/>
      <c r="I870" s="15"/>
      <c r="J870" s="15"/>
      <c r="K870" s="82"/>
      <c r="L870" s="15"/>
      <c r="M870" s="15"/>
      <c r="N870" s="15"/>
      <c r="O870" s="15"/>
      <c r="P870" s="15"/>
      <c r="Q870" s="15"/>
      <c r="R870" s="15"/>
      <c r="S870" s="15"/>
    </row>
    <row r="871">
      <c r="A871" s="15"/>
      <c r="B871" s="15"/>
      <c r="C871" s="15"/>
      <c r="D871" s="15"/>
      <c r="E871" s="15"/>
      <c r="F871" s="15"/>
      <c r="G871" s="15"/>
      <c r="H871" s="15"/>
      <c r="I871" s="15"/>
      <c r="J871" s="15"/>
      <c r="K871" s="82"/>
      <c r="L871" s="15"/>
      <c r="M871" s="15"/>
      <c r="N871" s="15"/>
      <c r="O871" s="15"/>
      <c r="P871" s="15"/>
      <c r="Q871" s="15"/>
      <c r="R871" s="15"/>
      <c r="S871" s="15"/>
    </row>
    <row r="872">
      <c r="A872" s="15"/>
      <c r="B872" s="15"/>
      <c r="C872" s="15"/>
      <c r="D872" s="15"/>
      <c r="E872" s="15"/>
      <c r="F872" s="15"/>
      <c r="G872" s="15"/>
      <c r="H872" s="15"/>
      <c r="I872" s="15"/>
      <c r="J872" s="15"/>
      <c r="K872" s="82"/>
      <c r="L872" s="15"/>
      <c r="M872" s="15"/>
      <c r="N872" s="15"/>
      <c r="O872" s="15"/>
      <c r="P872" s="15"/>
      <c r="Q872" s="15"/>
      <c r="R872" s="15"/>
      <c r="S872" s="15"/>
    </row>
    <row r="873">
      <c r="A873" s="15"/>
      <c r="B873" s="15"/>
      <c r="C873" s="15"/>
      <c r="D873" s="15"/>
      <c r="E873" s="15"/>
      <c r="F873" s="15"/>
      <c r="G873" s="15"/>
      <c r="H873" s="15"/>
      <c r="I873" s="15"/>
      <c r="J873" s="15"/>
      <c r="K873" s="82"/>
      <c r="L873" s="15"/>
      <c r="M873" s="15"/>
      <c r="N873" s="15"/>
      <c r="O873" s="15"/>
      <c r="P873" s="15"/>
      <c r="Q873" s="15"/>
      <c r="R873" s="15"/>
      <c r="S873" s="15"/>
    </row>
    <row r="874">
      <c r="A874" s="15"/>
      <c r="B874" s="15"/>
      <c r="C874" s="15"/>
      <c r="D874" s="15"/>
      <c r="E874" s="15"/>
      <c r="F874" s="15"/>
      <c r="G874" s="15"/>
      <c r="H874" s="15"/>
      <c r="I874" s="15"/>
      <c r="J874" s="15"/>
      <c r="K874" s="82"/>
      <c r="L874" s="15"/>
      <c r="M874" s="15"/>
      <c r="N874" s="15"/>
      <c r="O874" s="15"/>
      <c r="P874" s="15"/>
      <c r="Q874" s="15"/>
      <c r="R874" s="15"/>
      <c r="S874" s="15"/>
    </row>
    <row r="875">
      <c r="A875" s="15"/>
      <c r="B875" s="15"/>
      <c r="C875" s="15"/>
      <c r="D875" s="15"/>
      <c r="E875" s="15"/>
      <c r="F875" s="15"/>
      <c r="G875" s="15"/>
      <c r="H875" s="15"/>
      <c r="I875" s="15"/>
      <c r="J875" s="15"/>
      <c r="K875" s="82"/>
      <c r="L875" s="15"/>
      <c r="M875" s="15"/>
      <c r="N875" s="15"/>
      <c r="O875" s="15"/>
      <c r="P875" s="15"/>
      <c r="Q875" s="15"/>
      <c r="R875" s="15"/>
      <c r="S875" s="15"/>
    </row>
    <row r="876">
      <c r="A876" s="15"/>
      <c r="B876" s="15"/>
      <c r="C876" s="15"/>
      <c r="D876" s="15"/>
      <c r="E876" s="15"/>
      <c r="F876" s="15"/>
      <c r="G876" s="15"/>
      <c r="H876" s="15"/>
      <c r="I876" s="15"/>
      <c r="J876" s="15"/>
      <c r="K876" s="82"/>
      <c r="L876" s="15"/>
      <c r="M876" s="15"/>
      <c r="N876" s="15"/>
      <c r="O876" s="15"/>
      <c r="P876" s="15"/>
      <c r="Q876" s="15"/>
      <c r="R876" s="15"/>
      <c r="S876" s="15"/>
    </row>
    <row r="877">
      <c r="A877" s="15"/>
      <c r="B877" s="15"/>
      <c r="C877" s="15"/>
      <c r="D877" s="15"/>
      <c r="E877" s="15"/>
      <c r="F877" s="15"/>
      <c r="G877" s="15"/>
      <c r="H877" s="15"/>
      <c r="I877" s="15"/>
      <c r="J877" s="15"/>
      <c r="K877" s="82"/>
      <c r="L877" s="15"/>
      <c r="M877" s="15"/>
      <c r="N877" s="15"/>
      <c r="O877" s="15"/>
      <c r="P877" s="15"/>
      <c r="Q877" s="15"/>
      <c r="R877" s="15"/>
      <c r="S877" s="15"/>
    </row>
    <row r="878">
      <c r="A878" s="15"/>
      <c r="B878" s="15"/>
      <c r="C878" s="15"/>
      <c r="D878" s="15"/>
      <c r="E878" s="15"/>
      <c r="F878" s="15"/>
      <c r="G878" s="15"/>
      <c r="H878" s="15"/>
      <c r="I878" s="15"/>
      <c r="J878" s="15"/>
      <c r="K878" s="82"/>
      <c r="L878" s="15"/>
      <c r="M878" s="15"/>
      <c r="N878" s="15"/>
      <c r="O878" s="15"/>
      <c r="P878" s="15"/>
      <c r="Q878" s="15"/>
      <c r="R878" s="15"/>
      <c r="S878" s="15"/>
    </row>
    <row r="879">
      <c r="A879" s="15"/>
      <c r="B879" s="15"/>
      <c r="C879" s="15"/>
      <c r="D879" s="15"/>
      <c r="E879" s="15"/>
      <c r="F879" s="15"/>
      <c r="G879" s="15"/>
      <c r="H879" s="15"/>
      <c r="I879" s="15"/>
      <c r="J879" s="15"/>
      <c r="K879" s="82"/>
      <c r="L879" s="15"/>
      <c r="M879" s="15"/>
      <c r="N879" s="15"/>
      <c r="O879" s="15"/>
      <c r="P879" s="15"/>
      <c r="Q879" s="15"/>
      <c r="R879" s="15"/>
      <c r="S879" s="15"/>
    </row>
    <row r="880">
      <c r="A880" s="15"/>
      <c r="B880" s="15"/>
      <c r="C880" s="15"/>
      <c r="D880" s="15"/>
      <c r="E880" s="15"/>
      <c r="F880" s="15"/>
      <c r="G880" s="15"/>
      <c r="H880" s="15"/>
      <c r="I880" s="15"/>
      <c r="J880" s="15"/>
      <c r="K880" s="82"/>
      <c r="L880" s="15"/>
      <c r="M880" s="15"/>
      <c r="N880" s="15"/>
      <c r="O880" s="15"/>
      <c r="P880" s="15"/>
      <c r="Q880" s="15"/>
      <c r="R880" s="15"/>
      <c r="S880" s="15"/>
    </row>
    <row r="881">
      <c r="A881" s="15"/>
      <c r="B881" s="15"/>
      <c r="C881" s="15"/>
      <c r="D881" s="15"/>
      <c r="E881" s="15"/>
      <c r="F881" s="15"/>
      <c r="G881" s="15"/>
      <c r="H881" s="15"/>
      <c r="I881" s="15"/>
      <c r="J881" s="15"/>
      <c r="K881" s="82"/>
      <c r="L881" s="15"/>
      <c r="M881" s="15"/>
      <c r="N881" s="15"/>
      <c r="O881" s="15"/>
      <c r="P881" s="15"/>
      <c r="Q881" s="15"/>
      <c r="R881" s="15"/>
      <c r="S881" s="15"/>
    </row>
    <row r="882">
      <c r="A882" s="15"/>
      <c r="B882" s="15"/>
      <c r="C882" s="15"/>
      <c r="D882" s="15"/>
      <c r="E882" s="15"/>
      <c r="F882" s="15"/>
      <c r="G882" s="15"/>
      <c r="H882" s="15"/>
      <c r="I882" s="15"/>
      <c r="J882" s="15"/>
      <c r="K882" s="82"/>
      <c r="L882" s="15"/>
      <c r="M882" s="15"/>
      <c r="N882" s="15"/>
      <c r="O882" s="15"/>
      <c r="P882" s="15"/>
      <c r="Q882" s="15"/>
      <c r="R882" s="15"/>
      <c r="S882" s="15"/>
    </row>
    <row r="883">
      <c r="A883" s="15"/>
      <c r="B883" s="15"/>
      <c r="C883" s="15"/>
      <c r="D883" s="15"/>
      <c r="E883" s="15"/>
      <c r="F883" s="15"/>
      <c r="G883" s="15"/>
      <c r="H883" s="15"/>
      <c r="I883" s="15"/>
      <c r="J883" s="15"/>
      <c r="K883" s="82"/>
      <c r="L883" s="15"/>
      <c r="M883" s="15"/>
      <c r="N883" s="15"/>
      <c r="O883" s="15"/>
      <c r="P883" s="15"/>
      <c r="Q883" s="15"/>
      <c r="R883" s="15"/>
      <c r="S883" s="15"/>
    </row>
    <row r="884">
      <c r="A884" s="15"/>
      <c r="B884" s="15"/>
      <c r="C884" s="15"/>
      <c r="D884" s="15"/>
      <c r="E884" s="15"/>
      <c r="F884" s="15"/>
      <c r="G884" s="15"/>
      <c r="H884" s="15"/>
      <c r="I884" s="15"/>
      <c r="J884" s="15"/>
      <c r="K884" s="82"/>
      <c r="L884" s="15"/>
      <c r="M884" s="15"/>
      <c r="N884" s="15"/>
      <c r="O884" s="15"/>
      <c r="P884" s="15"/>
      <c r="Q884" s="15"/>
      <c r="R884" s="15"/>
      <c r="S884" s="15"/>
    </row>
    <row r="885">
      <c r="A885" s="15"/>
      <c r="B885" s="15"/>
      <c r="C885" s="15"/>
      <c r="D885" s="15"/>
      <c r="E885" s="15"/>
      <c r="F885" s="15"/>
      <c r="G885" s="15"/>
      <c r="H885" s="15"/>
      <c r="I885" s="15"/>
      <c r="J885" s="15"/>
      <c r="K885" s="82"/>
      <c r="L885" s="15"/>
      <c r="M885" s="15"/>
      <c r="N885" s="15"/>
      <c r="O885" s="15"/>
      <c r="P885" s="15"/>
      <c r="Q885" s="15"/>
      <c r="R885" s="15"/>
      <c r="S885" s="15"/>
    </row>
    <row r="886">
      <c r="A886" s="15"/>
      <c r="B886" s="15"/>
      <c r="C886" s="15"/>
      <c r="D886" s="15"/>
      <c r="E886" s="15"/>
      <c r="F886" s="15"/>
      <c r="G886" s="15"/>
      <c r="H886" s="15"/>
      <c r="I886" s="15"/>
      <c r="J886" s="15"/>
      <c r="K886" s="82"/>
      <c r="L886" s="15"/>
      <c r="M886" s="15"/>
      <c r="N886" s="15"/>
      <c r="O886" s="15"/>
      <c r="P886" s="15"/>
      <c r="Q886" s="15"/>
      <c r="R886" s="15"/>
      <c r="S886" s="15"/>
    </row>
    <row r="887">
      <c r="A887" s="15"/>
      <c r="B887" s="15"/>
      <c r="C887" s="15"/>
      <c r="D887" s="15"/>
      <c r="E887" s="15"/>
      <c r="F887" s="15"/>
      <c r="G887" s="15"/>
      <c r="H887" s="15"/>
      <c r="I887" s="15"/>
      <c r="J887" s="15"/>
      <c r="K887" s="82"/>
      <c r="L887" s="15"/>
      <c r="M887" s="15"/>
      <c r="N887" s="15"/>
      <c r="O887" s="15"/>
      <c r="P887" s="15"/>
      <c r="Q887" s="15"/>
      <c r="R887" s="15"/>
      <c r="S887" s="15"/>
    </row>
    <row r="888">
      <c r="A888" s="15"/>
      <c r="B888" s="15"/>
      <c r="C888" s="15"/>
      <c r="D888" s="15"/>
      <c r="E888" s="15"/>
      <c r="F888" s="15"/>
      <c r="G888" s="15"/>
      <c r="H888" s="15"/>
      <c r="I888" s="15"/>
      <c r="J888" s="15"/>
      <c r="K888" s="82"/>
      <c r="L888" s="15"/>
      <c r="M888" s="15"/>
      <c r="N888" s="15"/>
      <c r="O888" s="15"/>
      <c r="P888" s="15"/>
      <c r="Q888" s="15"/>
      <c r="R888" s="15"/>
      <c r="S888" s="15"/>
    </row>
    <row r="889">
      <c r="A889" s="15"/>
      <c r="B889" s="15"/>
      <c r="C889" s="15"/>
      <c r="D889" s="15"/>
      <c r="E889" s="15"/>
      <c r="F889" s="15"/>
      <c r="G889" s="15"/>
      <c r="H889" s="15"/>
      <c r="I889" s="15"/>
      <c r="J889" s="15"/>
      <c r="K889" s="82"/>
      <c r="L889" s="15"/>
      <c r="M889" s="15"/>
      <c r="N889" s="15"/>
      <c r="O889" s="15"/>
      <c r="P889" s="15"/>
      <c r="Q889" s="15"/>
      <c r="R889" s="15"/>
      <c r="S889" s="15"/>
    </row>
    <row r="890">
      <c r="A890" s="15"/>
      <c r="B890" s="15"/>
      <c r="C890" s="15"/>
      <c r="D890" s="15"/>
      <c r="E890" s="15"/>
      <c r="F890" s="15"/>
      <c r="G890" s="15"/>
      <c r="H890" s="15"/>
      <c r="I890" s="15"/>
      <c r="J890" s="15"/>
      <c r="K890" s="82"/>
      <c r="L890" s="15"/>
      <c r="M890" s="15"/>
      <c r="N890" s="15"/>
      <c r="O890" s="15"/>
      <c r="P890" s="15"/>
      <c r="Q890" s="15"/>
      <c r="R890" s="15"/>
      <c r="S890" s="15"/>
    </row>
    <row r="891">
      <c r="A891" s="15"/>
      <c r="B891" s="15"/>
      <c r="C891" s="15"/>
      <c r="D891" s="15"/>
      <c r="E891" s="15"/>
      <c r="F891" s="15"/>
      <c r="G891" s="15"/>
      <c r="H891" s="15"/>
      <c r="I891" s="15"/>
      <c r="J891" s="15"/>
      <c r="K891" s="82"/>
      <c r="L891" s="15"/>
      <c r="M891" s="15"/>
      <c r="N891" s="15"/>
      <c r="O891" s="15"/>
      <c r="P891" s="15"/>
      <c r="Q891" s="15"/>
      <c r="R891" s="15"/>
      <c r="S891" s="15"/>
    </row>
    <row r="892">
      <c r="A892" s="15"/>
      <c r="B892" s="15"/>
      <c r="C892" s="15"/>
      <c r="D892" s="15"/>
      <c r="E892" s="15"/>
      <c r="F892" s="15"/>
      <c r="G892" s="15"/>
      <c r="H892" s="15"/>
      <c r="I892" s="15"/>
      <c r="J892" s="15"/>
      <c r="K892" s="82"/>
      <c r="L892" s="15"/>
      <c r="M892" s="15"/>
      <c r="N892" s="15"/>
      <c r="O892" s="15"/>
      <c r="P892" s="15"/>
      <c r="Q892" s="15"/>
      <c r="R892" s="15"/>
      <c r="S892" s="15"/>
    </row>
    <row r="893">
      <c r="A893" s="15"/>
      <c r="B893" s="15"/>
      <c r="C893" s="15"/>
      <c r="D893" s="15"/>
      <c r="E893" s="15"/>
      <c r="F893" s="15"/>
      <c r="G893" s="15"/>
      <c r="H893" s="15"/>
      <c r="I893" s="15"/>
      <c r="J893" s="15"/>
      <c r="K893" s="82"/>
      <c r="L893" s="15"/>
      <c r="M893" s="15"/>
      <c r="N893" s="15"/>
      <c r="O893" s="15"/>
      <c r="P893" s="15"/>
      <c r="Q893" s="15"/>
      <c r="R893" s="15"/>
      <c r="S893" s="15"/>
    </row>
    <row r="894">
      <c r="A894" s="15"/>
      <c r="B894" s="15"/>
      <c r="C894" s="15"/>
      <c r="D894" s="15"/>
      <c r="E894" s="15"/>
      <c r="F894" s="15"/>
      <c r="G894" s="15"/>
      <c r="H894" s="15"/>
      <c r="I894" s="15"/>
      <c r="J894" s="15"/>
      <c r="K894" s="82"/>
      <c r="L894" s="15"/>
      <c r="M894" s="15"/>
      <c r="N894" s="15"/>
      <c r="O894" s="15"/>
      <c r="P894" s="15"/>
      <c r="Q894" s="15"/>
      <c r="R894" s="15"/>
      <c r="S894" s="15"/>
    </row>
    <row r="895">
      <c r="A895" s="15"/>
      <c r="B895" s="15"/>
      <c r="C895" s="15"/>
      <c r="D895" s="15"/>
      <c r="E895" s="15"/>
      <c r="F895" s="15"/>
      <c r="G895" s="15"/>
      <c r="H895" s="15"/>
      <c r="I895" s="15"/>
      <c r="J895" s="15"/>
      <c r="K895" s="82"/>
      <c r="L895" s="15"/>
      <c r="M895" s="15"/>
      <c r="N895" s="15"/>
      <c r="O895" s="15"/>
      <c r="P895" s="15"/>
      <c r="Q895" s="15"/>
      <c r="R895" s="15"/>
      <c r="S895" s="15"/>
    </row>
    <row r="896">
      <c r="A896" s="15"/>
      <c r="B896" s="15"/>
      <c r="C896" s="15"/>
      <c r="D896" s="15"/>
      <c r="E896" s="15"/>
      <c r="F896" s="15"/>
      <c r="G896" s="15"/>
      <c r="H896" s="15"/>
      <c r="I896" s="15"/>
      <c r="J896" s="15"/>
      <c r="K896" s="82"/>
      <c r="L896" s="15"/>
      <c r="M896" s="15"/>
      <c r="N896" s="15"/>
      <c r="O896" s="15"/>
      <c r="P896" s="15"/>
      <c r="Q896" s="15"/>
      <c r="R896" s="15"/>
      <c r="S896" s="15"/>
    </row>
    <row r="897">
      <c r="A897" s="15"/>
      <c r="B897" s="15"/>
      <c r="C897" s="15"/>
      <c r="D897" s="15"/>
      <c r="E897" s="15"/>
      <c r="F897" s="15"/>
      <c r="G897" s="15"/>
      <c r="H897" s="15"/>
      <c r="I897" s="15"/>
      <c r="J897" s="15"/>
      <c r="K897" s="82"/>
      <c r="L897" s="15"/>
      <c r="M897" s="15"/>
      <c r="N897" s="15"/>
      <c r="O897" s="15"/>
      <c r="P897" s="15"/>
      <c r="Q897" s="15"/>
      <c r="R897" s="15"/>
      <c r="S897" s="15"/>
    </row>
    <row r="898">
      <c r="A898" s="15"/>
      <c r="B898" s="15"/>
      <c r="C898" s="15"/>
      <c r="D898" s="15"/>
      <c r="E898" s="15"/>
      <c r="F898" s="15"/>
      <c r="G898" s="15"/>
      <c r="H898" s="15"/>
      <c r="I898" s="15"/>
      <c r="J898" s="15"/>
      <c r="K898" s="82"/>
      <c r="L898" s="15"/>
      <c r="M898" s="15"/>
      <c r="N898" s="15"/>
      <c r="O898" s="15"/>
      <c r="P898" s="15"/>
      <c r="Q898" s="15"/>
      <c r="R898" s="15"/>
      <c r="S898" s="15"/>
    </row>
    <row r="899">
      <c r="A899" s="15"/>
      <c r="B899" s="15"/>
      <c r="C899" s="15"/>
      <c r="D899" s="15"/>
      <c r="E899" s="15"/>
      <c r="F899" s="15"/>
      <c r="G899" s="15"/>
      <c r="H899" s="15"/>
      <c r="I899" s="15"/>
      <c r="J899" s="15"/>
      <c r="K899" s="82"/>
      <c r="L899" s="15"/>
      <c r="M899" s="15"/>
      <c r="N899" s="15"/>
      <c r="O899" s="15"/>
      <c r="P899" s="15"/>
      <c r="Q899" s="15"/>
      <c r="R899" s="15"/>
      <c r="S899" s="15"/>
    </row>
    <row r="900">
      <c r="A900" s="15"/>
      <c r="B900" s="15"/>
      <c r="C900" s="15"/>
      <c r="D900" s="15"/>
      <c r="E900" s="15"/>
      <c r="F900" s="15"/>
      <c r="G900" s="15"/>
      <c r="H900" s="15"/>
      <c r="I900" s="15"/>
      <c r="J900" s="15"/>
      <c r="K900" s="82"/>
      <c r="L900" s="15"/>
      <c r="M900" s="15"/>
      <c r="N900" s="15"/>
      <c r="O900" s="15"/>
      <c r="P900" s="15"/>
      <c r="Q900" s="15"/>
      <c r="R900" s="15"/>
      <c r="S900" s="15"/>
    </row>
    <row r="901">
      <c r="A901" s="15"/>
      <c r="B901" s="15"/>
      <c r="C901" s="15"/>
      <c r="D901" s="15"/>
      <c r="E901" s="15"/>
      <c r="F901" s="15"/>
      <c r="G901" s="15"/>
      <c r="H901" s="15"/>
      <c r="I901" s="15"/>
      <c r="J901" s="15"/>
      <c r="K901" s="82"/>
      <c r="L901" s="15"/>
      <c r="M901" s="15"/>
      <c r="N901" s="15"/>
      <c r="O901" s="15"/>
      <c r="P901" s="15"/>
      <c r="Q901" s="15"/>
      <c r="R901" s="15"/>
      <c r="S901" s="15"/>
    </row>
    <row r="902">
      <c r="A902" s="15"/>
      <c r="B902" s="15"/>
      <c r="C902" s="15"/>
      <c r="D902" s="15"/>
      <c r="E902" s="15"/>
      <c r="F902" s="15"/>
      <c r="G902" s="15"/>
      <c r="H902" s="15"/>
      <c r="I902" s="15"/>
      <c r="J902" s="15"/>
      <c r="K902" s="82"/>
      <c r="L902" s="15"/>
      <c r="M902" s="15"/>
      <c r="N902" s="15"/>
      <c r="O902" s="15"/>
      <c r="P902" s="15"/>
      <c r="Q902" s="15"/>
      <c r="R902" s="15"/>
      <c r="S902" s="15"/>
    </row>
    <row r="903">
      <c r="A903" s="15"/>
      <c r="B903" s="15"/>
      <c r="C903" s="15"/>
      <c r="D903" s="15"/>
      <c r="E903" s="15"/>
      <c r="F903" s="15"/>
      <c r="G903" s="15"/>
      <c r="H903" s="15"/>
      <c r="I903" s="15"/>
      <c r="J903" s="15"/>
      <c r="K903" s="82"/>
      <c r="L903" s="15"/>
      <c r="M903" s="15"/>
      <c r="N903" s="15"/>
      <c r="O903" s="15"/>
      <c r="P903" s="15"/>
      <c r="Q903" s="15"/>
      <c r="R903" s="15"/>
      <c r="S903" s="15"/>
    </row>
    <row r="904">
      <c r="A904" s="15"/>
      <c r="B904" s="15"/>
      <c r="C904" s="15"/>
      <c r="D904" s="15"/>
      <c r="E904" s="15"/>
      <c r="F904" s="15"/>
      <c r="G904" s="15"/>
      <c r="H904" s="15"/>
      <c r="I904" s="15"/>
      <c r="J904" s="15"/>
      <c r="K904" s="82"/>
      <c r="L904" s="15"/>
      <c r="M904" s="15"/>
      <c r="N904" s="15"/>
      <c r="O904" s="15"/>
      <c r="P904" s="15"/>
      <c r="Q904" s="15"/>
      <c r="R904" s="15"/>
      <c r="S904" s="15"/>
    </row>
    <row r="905">
      <c r="A905" s="15"/>
      <c r="B905" s="15"/>
      <c r="C905" s="15"/>
      <c r="D905" s="15"/>
      <c r="E905" s="15"/>
      <c r="F905" s="15"/>
      <c r="G905" s="15"/>
      <c r="H905" s="15"/>
      <c r="I905" s="15"/>
      <c r="J905" s="15"/>
      <c r="K905" s="82"/>
      <c r="L905" s="15"/>
      <c r="M905" s="15"/>
      <c r="N905" s="15"/>
      <c r="O905" s="15"/>
      <c r="P905" s="15"/>
      <c r="Q905" s="15"/>
      <c r="R905" s="15"/>
      <c r="S905" s="15"/>
    </row>
    <row r="906">
      <c r="A906" s="15"/>
      <c r="B906" s="15"/>
      <c r="C906" s="15"/>
      <c r="D906" s="15"/>
      <c r="E906" s="15"/>
      <c r="F906" s="15"/>
      <c r="G906" s="15"/>
      <c r="H906" s="15"/>
      <c r="I906" s="15"/>
      <c r="J906" s="15"/>
      <c r="K906" s="82"/>
      <c r="L906" s="15"/>
      <c r="M906" s="15"/>
      <c r="N906" s="15"/>
      <c r="O906" s="15"/>
      <c r="P906" s="15"/>
      <c r="Q906" s="15"/>
      <c r="R906" s="15"/>
      <c r="S906" s="15"/>
    </row>
    <row r="907">
      <c r="A907" s="15"/>
      <c r="B907" s="15"/>
      <c r="C907" s="15"/>
      <c r="D907" s="15"/>
      <c r="E907" s="15"/>
      <c r="F907" s="15"/>
      <c r="G907" s="15"/>
      <c r="H907" s="15"/>
      <c r="I907" s="15"/>
      <c r="J907" s="15"/>
      <c r="K907" s="82"/>
      <c r="L907" s="15"/>
      <c r="M907" s="15"/>
      <c r="N907" s="15"/>
      <c r="O907" s="15"/>
      <c r="P907" s="15"/>
      <c r="Q907" s="15"/>
      <c r="R907" s="15"/>
      <c r="S907" s="15"/>
    </row>
    <row r="908">
      <c r="A908" s="15"/>
      <c r="B908" s="15"/>
      <c r="C908" s="15"/>
      <c r="D908" s="15"/>
      <c r="E908" s="15"/>
      <c r="F908" s="15"/>
      <c r="G908" s="15"/>
      <c r="H908" s="15"/>
      <c r="I908" s="15"/>
      <c r="J908" s="15"/>
      <c r="K908" s="82"/>
      <c r="L908" s="15"/>
      <c r="M908" s="15"/>
      <c r="N908" s="15"/>
      <c r="O908" s="15"/>
      <c r="P908" s="15"/>
      <c r="Q908" s="15"/>
      <c r="R908" s="15"/>
      <c r="S908" s="15"/>
    </row>
    <row r="909">
      <c r="A909" s="15"/>
      <c r="B909" s="15"/>
      <c r="C909" s="15"/>
      <c r="D909" s="15"/>
      <c r="E909" s="15"/>
      <c r="F909" s="15"/>
      <c r="G909" s="15"/>
      <c r="H909" s="15"/>
      <c r="I909" s="15"/>
      <c r="J909" s="15"/>
      <c r="K909" s="82"/>
      <c r="L909" s="15"/>
      <c r="M909" s="15"/>
      <c r="N909" s="15"/>
      <c r="O909" s="15"/>
      <c r="P909" s="15"/>
      <c r="Q909" s="15"/>
      <c r="R909" s="15"/>
      <c r="S909" s="15"/>
    </row>
    <row r="910">
      <c r="A910" s="15"/>
      <c r="B910" s="15"/>
      <c r="C910" s="15"/>
      <c r="D910" s="15"/>
      <c r="E910" s="15"/>
      <c r="F910" s="15"/>
      <c r="G910" s="15"/>
      <c r="H910" s="15"/>
      <c r="I910" s="15"/>
      <c r="J910" s="15"/>
      <c r="K910" s="82"/>
      <c r="L910" s="15"/>
      <c r="M910" s="15"/>
      <c r="N910" s="15"/>
      <c r="O910" s="15"/>
      <c r="P910" s="15"/>
      <c r="Q910" s="15"/>
      <c r="R910" s="15"/>
      <c r="S910" s="15"/>
    </row>
    <row r="911">
      <c r="A911" s="15"/>
      <c r="B911" s="15"/>
      <c r="C911" s="15"/>
      <c r="D911" s="15"/>
      <c r="E911" s="15"/>
      <c r="F911" s="15"/>
      <c r="G911" s="15"/>
      <c r="H911" s="15"/>
      <c r="I911" s="15"/>
      <c r="J911" s="15"/>
      <c r="K911" s="82"/>
      <c r="L911" s="15"/>
      <c r="M911" s="15"/>
      <c r="N911" s="15"/>
      <c r="O911" s="15"/>
      <c r="P911" s="15"/>
      <c r="Q911" s="15"/>
      <c r="R911" s="15"/>
      <c r="S911" s="15"/>
    </row>
    <row r="912">
      <c r="A912" s="15"/>
      <c r="B912" s="15"/>
      <c r="C912" s="15"/>
      <c r="D912" s="15"/>
      <c r="E912" s="15"/>
      <c r="F912" s="15"/>
      <c r="G912" s="15"/>
      <c r="H912" s="15"/>
      <c r="I912" s="15"/>
      <c r="J912" s="15"/>
      <c r="K912" s="82"/>
      <c r="L912" s="15"/>
      <c r="M912" s="15"/>
      <c r="N912" s="15"/>
      <c r="O912" s="15"/>
      <c r="P912" s="15"/>
      <c r="Q912" s="15"/>
      <c r="R912" s="15"/>
      <c r="S912" s="15"/>
    </row>
    <row r="913">
      <c r="A913" s="15"/>
      <c r="B913" s="15"/>
      <c r="C913" s="15"/>
      <c r="D913" s="15"/>
      <c r="E913" s="15"/>
      <c r="F913" s="15"/>
      <c r="G913" s="15"/>
      <c r="H913" s="15"/>
      <c r="I913" s="15"/>
      <c r="J913" s="15"/>
      <c r="K913" s="82"/>
      <c r="L913" s="15"/>
      <c r="M913" s="15"/>
      <c r="N913" s="15"/>
      <c r="O913" s="15"/>
      <c r="P913" s="15"/>
      <c r="Q913" s="15"/>
      <c r="R913" s="15"/>
      <c r="S913" s="15"/>
    </row>
    <row r="914">
      <c r="A914" s="15"/>
      <c r="B914" s="15"/>
      <c r="C914" s="15"/>
      <c r="D914" s="15"/>
      <c r="E914" s="15"/>
      <c r="F914" s="15"/>
      <c r="G914" s="15"/>
      <c r="H914" s="15"/>
      <c r="I914" s="15"/>
      <c r="J914" s="15"/>
      <c r="K914" s="82"/>
      <c r="L914" s="15"/>
      <c r="M914" s="15"/>
      <c r="N914" s="15"/>
      <c r="O914" s="15"/>
      <c r="P914" s="15"/>
      <c r="Q914" s="15"/>
      <c r="R914" s="15"/>
      <c r="S914" s="15"/>
    </row>
    <row r="915">
      <c r="A915" s="15"/>
      <c r="B915" s="15"/>
      <c r="C915" s="15"/>
      <c r="D915" s="15"/>
      <c r="E915" s="15"/>
      <c r="F915" s="15"/>
      <c r="G915" s="15"/>
      <c r="H915" s="15"/>
      <c r="I915" s="15"/>
      <c r="J915" s="15"/>
      <c r="K915" s="82"/>
      <c r="L915" s="15"/>
      <c r="M915" s="15"/>
      <c r="N915" s="15"/>
      <c r="O915" s="15"/>
      <c r="P915" s="15"/>
      <c r="Q915" s="15"/>
      <c r="R915" s="15"/>
      <c r="S915" s="15"/>
    </row>
    <row r="916">
      <c r="A916" s="15"/>
      <c r="B916" s="15"/>
      <c r="C916" s="15"/>
      <c r="D916" s="15"/>
      <c r="E916" s="15"/>
      <c r="F916" s="15"/>
      <c r="G916" s="15"/>
      <c r="H916" s="15"/>
      <c r="I916" s="15"/>
      <c r="J916" s="15"/>
      <c r="K916" s="82"/>
      <c r="L916" s="15"/>
      <c r="M916" s="15"/>
      <c r="N916" s="15"/>
      <c r="O916" s="15"/>
      <c r="P916" s="15"/>
      <c r="Q916" s="15"/>
      <c r="R916" s="15"/>
      <c r="S916" s="15"/>
    </row>
    <row r="917">
      <c r="A917" s="15"/>
      <c r="B917" s="15"/>
      <c r="C917" s="15"/>
      <c r="D917" s="15"/>
      <c r="E917" s="15"/>
      <c r="F917" s="15"/>
      <c r="G917" s="15"/>
      <c r="H917" s="15"/>
      <c r="I917" s="15"/>
      <c r="J917" s="15"/>
      <c r="K917" s="82"/>
      <c r="L917" s="15"/>
      <c r="M917" s="15"/>
      <c r="N917" s="15"/>
      <c r="O917" s="15"/>
      <c r="P917" s="15"/>
      <c r="Q917" s="15"/>
      <c r="R917" s="15"/>
      <c r="S917" s="15"/>
    </row>
    <row r="918">
      <c r="A918" s="15"/>
      <c r="B918" s="15"/>
      <c r="C918" s="15"/>
      <c r="D918" s="15"/>
      <c r="E918" s="15"/>
      <c r="F918" s="15"/>
      <c r="G918" s="15"/>
      <c r="H918" s="15"/>
      <c r="I918" s="15"/>
      <c r="J918" s="15"/>
      <c r="K918" s="82"/>
      <c r="L918" s="15"/>
      <c r="M918" s="15"/>
      <c r="N918" s="15"/>
      <c r="O918" s="15"/>
      <c r="P918" s="15"/>
      <c r="Q918" s="15"/>
      <c r="R918" s="15"/>
      <c r="S918" s="15"/>
    </row>
    <row r="919">
      <c r="A919" s="15"/>
      <c r="B919" s="15"/>
      <c r="C919" s="15"/>
      <c r="D919" s="15"/>
      <c r="E919" s="15"/>
      <c r="F919" s="15"/>
      <c r="G919" s="15"/>
      <c r="H919" s="15"/>
      <c r="I919" s="15"/>
      <c r="J919" s="15"/>
      <c r="K919" s="82"/>
      <c r="L919" s="15"/>
      <c r="M919" s="15"/>
      <c r="N919" s="15"/>
      <c r="O919" s="15"/>
      <c r="P919" s="15"/>
      <c r="Q919" s="15"/>
      <c r="R919" s="15"/>
      <c r="S919" s="15"/>
    </row>
    <row r="920">
      <c r="A920" s="15"/>
      <c r="B920" s="15"/>
      <c r="C920" s="15"/>
      <c r="D920" s="15"/>
      <c r="E920" s="15"/>
      <c r="F920" s="15"/>
      <c r="G920" s="15"/>
      <c r="H920" s="15"/>
      <c r="I920" s="15"/>
      <c r="J920" s="15"/>
      <c r="K920" s="82"/>
      <c r="L920" s="15"/>
      <c r="M920" s="15"/>
      <c r="N920" s="15"/>
      <c r="O920" s="15"/>
      <c r="P920" s="15"/>
      <c r="Q920" s="15"/>
      <c r="R920" s="15"/>
      <c r="S920" s="15"/>
    </row>
    <row r="921">
      <c r="A921" s="15"/>
      <c r="B921" s="15"/>
      <c r="C921" s="15"/>
      <c r="D921" s="15"/>
      <c r="E921" s="15"/>
      <c r="F921" s="15"/>
      <c r="G921" s="15"/>
      <c r="H921" s="15"/>
      <c r="I921" s="15"/>
      <c r="J921" s="15"/>
      <c r="K921" s="82"/>
      <c r="L921" s="15"/>
      <c r="M921" s="15"/>
      <c r="N921" s="15"/>
      <c r="O921" s="15"/>
      <c r="P921" s="15"/>
      <c r="Q921" s="15"/>
      <c r="R921" s="15"/>
      <c r="S921" s="15"/>
    </row>
    <row r="922">
      <c r="A922" s="15"/>
      <c r="B922" s="15"/>
      <c r="C922" s="15"/>
      <c r="D922" s="15"/>
      <c r="E922" s="15"/>
      <c r="F922" s="15"/>
      <c r="G922" s="15"/>
      <c r="H922" s="15"/>
      <c r="I922" s="15"/>
      <c r="J922" s="15"/>
      <c r="K922" s="82"/>
      <c r="L922" s="15"/>
      <c r="M922" s="15"/>
      <c r="N922" s="15"/>
      <c r="O922" s="15"/>
      <c r="P922" s="15"/>
      <c r="Q922" s="15"/>
      <c r="R922" s="15"/>
      <c r="S922" s="15"/>
    </row>
    <row r="923">
      <c r="A923" s="15"/>
      <c r="B923" s="15"/>
      <c r="C923" s="15"/>
      <c r="D923" s="15"/>
      <c r="E923" s="15"/>
      <c r="F923" s="15"/>
      <c r="G923" s="15"/>
      <c r="H923" s="15"/>
      <c r="I923" s="15"/>
      <c r="J923" s="15"/>
      <c r="K923" s="82"/>
      <c r="L923" s="15"/>
      <c r="M923" s="15"/>
      <c r="N923" s="15"/>
      <c r="O923" s="15"/>
      <c r="P923" s="15"/>
      <c r="Q923" s="15"/>
      <c r="R923" s="15"/>
      <c r="S923" s="15"/>
    </row>
    <row r="924">
      <c r="A924" s="15"/>
      <c r="B924" s="15"/>
      <c r="C924" s="15"/>
      <c r="D924" s="15"/>
      <c r="E924" s="15"/>
      <c r="F924" s="15"/>
      <c r="G924" s="15"/>
      <c r="H924" s="15"/>
      <c r="I924" s="15"/>
      <c r="J924" s="15"/>
      <c r="K924" s="82"/>
      <c r="L924" s="15"/>
      <c r="M924" s="15"/>
      <c r="N924" s="15"/>
      <c r="O924" s="15"/>
      <c r="P924" s="15"/>
      <c r="Q924" s="15"/>
      <c r="R924" s="15"/>
      <c r="S924" s="15"/>
    </row>
    <row r="925">
      <c r="A925" s="15"/>
      <c r="B925" s="15"/>
      <c r="C925" s="15"/>
      <c r="D925" s="15"/>
      <c r="E925" s="15"/>
      <c r="F925" s="15"/>
      <c r="G925" s="15"/>
      <c r="H925" s="15"/>
      <c r="I925" s="15"/>
      <c r="J925" s="15"/>
      <c r="K925" s="82"/>
      <c r="L925" s="15"/>
      <c r="M925" s="15"/>
      <c r="N925" s="15"/>
      <c r="O925" s="15"/>
      <c r="P925" s="15"/>
      <c r="Q925" s="15"/>
      <c r="R925" s="15"/>
      <c r="S925" s="15"/>
    </row>
    <row r="926">
      <c r="A926" s="15"/>
      <c r="B926" s="15"/>
      <c r="C926" s="15"/>
      <c r="D926" s="15"/>
      <c r="E926" s="15"/>
      <c r="F926" s="15"/>
      <c r="G926" s="15"/>
      <c r="H926" s="15"/>
      <c r="I926" s="15"/>
      <c r="J926" s="15"/>
      <c r="K926" s="82"/>
      <c r="L926" s="15"/>
      <c r="M926" s="15"/>
      <c r="N926" s="15"/>
      <c r="O926" s="15"/>
      <c r="P926" s="15"/>
      <c r="Q926" s="15"/>
      <c r="R926" s="15"/>
      <c r="S926" s="15"/>
    </row>
    <row r="927">
      <c r="A927" s="15"/>
      <c r="B927" s="15"/>
      <c r="C927" s="15"/>
      <c r="D927" s="15"/>
      <c r="E927" s="15"/>
      <c r="F927" s="15"/>
      <c r="G927" s="15"/>
      <c r="H927" s="15"/>
      <c r="I927" s="15"/>
      <c r="J927" s="15"/>
      <c r="K927" s="82"/>
      <c r="L927" s="15"/>
      <c r="M927" s="15"/>
      <c r="N927" s="15"/>
      <c r="O927" s="15"/>
      <c r="P927" s="15"/>
      <c r="Q927" s="15"/>
      <c r="R927" s="15"/>
      <c r="S927" s="15"/>
    </row>
    <row r="928">
      <c r="A928" s="15"/>
      <c r="B928" s="15"/>
      <c r="C928" s="15"/>
      <c r="D928" s="15"/>
      <c r="E928" s="15"/>
      <c r="F928" s="15"/>
      <c r="G928" s="15"/>
      <c r="H928" s="15"/>
      <c r="I928" s="15"/>
      <c r="J928" s="15"/>
      <c r="K928" s="82"/>
      <c r="L928" s="15"/>
      <c r="M928" s="15"/>
      <c r="N928" s="15"/>
      <c r="O928" s="15"/>
      <c r="P928" s="15"/>
      <c r="Q928" s="15"/>
      <c r="R928" s="15"/>
      <c r="S928" s="15"/>
    </row>
    <row r="929">
      <c r="A929" s="15"/>
      <c r="B929" s="15"/>
      <c r="C929" s="15"/>
      <c r="D929" s="15"/>
      <c r="E929" s="15"/>
      <c r="F929" s="15"/>
      <c r="G929" s="15"/>
      <c r="H929" s="15"/>
      <c r="I929" s="15"/>
      <c r="J929" s="15"/>
      <c r="K929" s="82"/>
      <c r="L929" s="15"/>
      <c r="M929" s="15"/>
      <c r="N929" s="15"/>
      <c r="O929" s="15"/>
      <c r="P929" s="15"/>
      <c r="Q929" s="15"/>
      <c r="R929" s="15"/>
      <c r="S929" s="15"/>
    </row>
    <row r="930">
      <c r="A930" s="15"/>
      <c r="B930" s="15"/>
      <c r="C930" s="15"/>
      <c r="D930" s="15"/>
      <c r="E930" s="15"/>
      <c r="F930" s="15"/>
      <c r="G930" s="15"/>
      <c r="H930" s="15"/>
      <c r="I930" s="15"/>
      <c r="J930" s="15"/>
      <c r="K930" s="82"/>
      <c r="L930" s="15"/>
      <c r="M930" s="15"/>
      <c r="N930" s="15"/>
      <c r="O930" s="15"/>
      <c r="P930" s="15"/>
      <c r="Q930" s="15"/>
      <c r="R930" s="15"/>
      <c r="S930" s="15"/>
    </row>
    <row r="931">
      <c r="A931" s="15"/>
      <c r="B931" s="15"/>
      <c r="C931" s="15"/>
      <c r="D931" s="15"/>
      <c r="E931" s="15"/>
      <c r="F931" s="15"/>
      <c r="G931" s="15"/>
      <c r="H931" s="15"/>
      <c r="I931" s="15"/>
      <c r="J931" s="15"/>
      <c r="K931" s="82"/>
      <c r="L931" s="15"/>
      <c r="M931" s="15"/>
      <c r="N931" s="15"/>
      <c r="O931" s="15"/>
      <c r="P931" s="15"/>
      <c r="Q931" s="15"/>
      <c r="R931" s="15"/>
      <c r="S931" s="15"/>
    </row>
    <row r="932">
      <c r="A932" s="15"/>
      <c r="B932" s="15"/>
      <c r="C932" s="15"/>
      <c r="D932" s="15"/>
      <c r="E932" s="15"/>
      <c r="F932" s="15"/>
      <c r="G932" s="15"/>
      <c r="H932" s="15"/>
      <c r="I932" s="15"/>
      <c r="J932" s="15"/>
      <c r="K932" s="82"/>
      <c r="L932" s="15"/>
      <c r="M932" s="15"/>
      <c r="N932" s="15"/>
      <c r="O932" s="15"/>
      <c r="P932" s="15"/>
      <c r="Q932" s="15"/>
      <c r="R932" s="15"/>
      <c r="S932" s="15"/>
    </row>
    <row r="933">
      <c r="A933" s="15"/>
      <c r="B933" s="15"/>
      <c r="C933" s="15"/>
      <c r="D933" s="15"/>
      <c r="E933" s="15"/>
      <c r="F933" s="15"/>
      <c r="G933" s="15"/>
      <c r="H933" s="15"/>
      <c r="I933" s="15"/>
      <c r="J933" s="15"/>
      <c r="K933" s="82"/>
      <c r="L933" s="15"/>
      <c r="M933" s="15"/>
      <c r="N933" s="15"/>
      <c r="O933" s="15"/>
      <c r="P933" s="15"/>
      <c r="Q933" s="15"/>
      <c r="R933" s="15"/>
      <c r="S933" s="15"/>
    </row>
    <row r="934">
      <c r="A934" s="15"/>
      <c r="B934" s="15"/>
      <c r="C934" s="15"/>
      <c r="D934" s="15"/>
      <c r="E934" s="15"/>
      <c r="F934" s="15"/>
      <c r="G934" s="15"/>
      <c r="H934" s="15"/>
      <c r="I934" s="15"/>
      <c r="J934" s="15"/>
      <c r="K934" s="82"/>
      <c r="L934" s="15"/>
      <c r="M934" s="15"/>
      <c r="N934" s="15"/>
      <c r="O934" s="15"/>
      <c r="P934" s="15"/>
      <c r="Q934" s="15"/>
      <c r="R934" s="15"/>
      <c r="S934" s="15"/>
    </row>
    <row r="935">
      <c r="A935" s="15"/>
      <c r="B935" s="15"/>
      <c r="C935" s="15"/>
      <c r="D935" s="15"/>
      <c r="E935" s="15"/>
      <c r="F935" s="15"/>
      <c r="G935" s="15"/>
      <c r="H935" s="15"/>
      <c r="I935" s="15"/>
      <c r="J935" s="15"/>
      <c r="K935" s="82"/>
      <c r="L935" s="15"/>
      <c r="M935" s="15"/>
      <c r="N935" s="15"/>
      <c r="O935" s="15"/>
      <c r="P935" s="15"/>
      <c r="Q935" s="15"/>
      <c r="R935" s="15"/>
      <c r="S935" s="15"/>
    </row>
    <row r="936">
      <c r="A936" s="15"/>
      <c r="B936" s="15"/>
      <c r="C936" s="15"/>
      <c r="D936" s="15"/>
      <c r="E936" s="15"/>
      <c r="F936" s="15"/>
      <c r="G936" s="15"/>
      <c r="H936" s="15"/>
      <c r="I936" s="15"/>
      <c r="J936" s="15"/>
      <c r="K936" s="82"/>
      <c r="L936" s="15"/>
      <c r="M936" s="15"/>
      <c r="N936" s="15"/>
      <c r="O936" s="15"/>
      <c r="P936" s="15"/>
      <c r="Q936" s="15"/>
      <c r="R936" s="15"/>
      <c r="S936" s="15"/>
    </row>
    <row r="937">
      <c r="A937" s="15"/>
      <c r="B937" s="15"/>
      <c r="C937" s="15"/>
      <c r="D937" s="15"/>
      <c r="E937" s="15"/>
      <c r="F937" s="15"/>
      <c r="G937" s="15"/>
      <c r="H937" s="15"/>
      <c r="I937" s="15"/>
      <c r="J937" s="15"/>
      <c r="K937" s="82"/>
      <c r="L937" s="15"/>
      <c r="M937" s="15"/>
      <c r="N937" s="15"/>
      <c r="O937" s="15"/>
      <c r="P937" s="15"/>
      <c r="Q937" s="15"/>
      <c r="R937" s="15"/>
      <c r="S937" s="15"/>
    </row>
    <row r="938">
      <c r="A938" s="15"/>
      <c r="B938" s="15"/>
      <c r="C938" s="15"/>
      <c r="D938" s="15"/>
      <c r="E938" s="15"/>
      <c r="F938" s="15"/>
      <c r="G938" s="15"/>
      <c r="H938" s="15"/>
      <c r="I938" s="15"/>
      <c r="J938" s="15"/>
      <c r="K938" s="82"/>
      <c r="L938" s="15"/>
      <c r="M938" s="15"/>
      <c r="N938" s="15"/>
      <c r="O938" s="15"/>
      <c r="P938" s="15"/>
      <c r="Q938" s="15"/>
      <c r="R938" s="15"/>
      <c r="S938" s="15"/>
    </row>
    <row r="939">
      <c r="A939" s="15"/>
      <c r="B939" s="15"/>
      <c r="C939" s="15"/>
      <c r="D939" s="15"/>
      <c r="E939" s="15"/>
      <c r="F939" s="15"/>
      <c r="G939" s="15"/>
      <c r="H939" s="15"/>
      <c r="I939" s="15"/>
      <c r="J939" s="15"/>
      <c r="K939" s="82"/>
      <c r="L939" s="15"/>
      <c r="M939" s="15"/>
      <c r="N939" s="15"/>
      <c r="O939" s="15"/>
      <c r="P939" s="15"/>
      <c r="Q939" s="15"/>
      <c r="R939" s="15"/>
      <c r="S939" s="15"/>
    </row>
    <row r="940">
      <c r="A940" s="15"/>
      <c r="B940" s="15"/>
      <c r="C940" s="15"/>
      <c r="D940" s="15"/>
      <c r="E940" s="15"/>
      <c r="F940" s="15"/>
      <c r="G940" s="15"/>
      <c r="H940" s="15"/>
      <c r="I940" s="15"/>
      <c r="J940" s="15"/>
      <c r="K940" s="82"/>
      <c r="L940" s="15"/>
      <c r="M940" s="15"/>
      <c r="N940" s="15"/>
      <c r="O940" s="15"/>
      <c r="P940" s="15"/>
      <c r="Q940" s="15"/>
      <c r="R940" s="15"/>
      <c r="S940" s="15"/>
    </row>
    <row r="941">
      <c r="A941" s="15"/>
      <c r="B941" s="15"/>
      <c r="C941" s="15"/>
      <c r="D941" s="15"/>
      <c r="E941" s="15"/>
      <c r="F941" s="15"/>
      <c r="G941" s="15"/>
      <c r="H941" s="15"/>
      <c r="I941" s="15"/>
      <c r="J941" s="15"/>
      <c r="K941" s="82"/>
      <c r="L941" s="15"/>
      <c r="M941" s="15"/>
      <c r="N941" s="15"/>
      <c r="O941" s="15"/>
      <c r="P941" s="15"/>
      <c r="Q941" s="15"/>
      <c r="R941" s="15"/>
      <c r="S941" s="15"/>
    </row>
    <row r="942">
      <c r="A942" s="15"/>
      <c r="B942" s="15"/>
      <c r="C942" s="15"/>
      <c r="D942" s="15"/>
      <c r="E942" s="15"/>
      <c r="F942" s="15"/>
      <c r="G942" s="15"/>
      <c r="H942" s="15"/>
      <c r="I942" s="15"/>
      <c r="J942" s="15"/>
      <c r="K942" s="82"/>
      <c r="L942" s="15"/>
      <c r="M942" s="15"/>
      <c r="N942" s="15"/>
      <c r="O942" s="15"/>
      <c r="P942" s="15"/>
      <c r="Q942" s="15"/>
      <c r="R942" s="15"/>
      <c r="S942" s="15"/>
    </row>
    <row r="943">
      <c r="A943" s="15"/>
      <c r="B943" s="15"/>
      <c r="C943" s="15"/>
      <c r="D943" s="15"/>
      <c r="E943" s="15"/>
      <c r="F943" s="15"/>
      <c r="G943" s="15"/>
      <c r="H943" s="15"/>
      <c r="I943" s="15"/>
      <c r="J943" s="15"/>
      <c r="K943" s="82"/>
      <c r="L943" s="15"/>
      <c r="M943" s="15"/>
      <c r="N943" s="15"/>
      <c r="O943" s="15"/>
      <c r="P943" s="15"/>
      <c r="Q943" s="15"/>
      <c r="R943" s="15"/>
      <c r="S943" s="15"/>
    </row>
    <row r="944">
      <c r="A944" s="15"/>
      <c r="B944" s="15"/>
      <c r="C944" s="15"/>
      <c r="D944" s="15"/>
      <c r="E944" s="15"/>
      <c r="F944" s="15"/>
      <c r="G944" s="15"/>
      <c r="H944" s="15"/>
      <c r="I944" s="15"/>
      <c r="J944" s="15"/>
      <c r="K944" s="82"/>
      <c r="L944" s="15"/>
      <c r="M944" s="15"/>
      <c r="N944" s="15"/>
      <c r="O944" s="15"/>
      <c r="P944" s="15"/>
      <c r="Q944" s="15"/>
      <c r="R944" s="15"/>
      <c r="S944" s="15"/>
    </row>
    <row r="945">
      <c r="A945" s="15"/>
      <c r="B945" s="15"/>
      <c r="C945" s="15"/>
      <c r="D945" s="15"/>
      <c r="E945" s="15"/>
      <c r="F945" s="15"/>
      <c r="G945" s="15"/>
      <c r="H945" s="15"/>
      <c r="I945" s="15"/>
      <c r="J945" s="15"/>
      <c r="K945" s="82"/>
      <c r="L945" s="15"/>
      <c r="M945" s="15"/>
      <c r="N945" s="15"/>
      <c r="O945" s="15"/>
      <c r="P945" s="15"/>
      <c r="Q945" s="15"/>
      <c r="R945" s="15"/>
      <c r="S945" s="15"/>
    </row>
    <row r="946">
      <c r="A946" s="15"/>
      <c r="B946" s="15"/>
      <c r="C946" s="15"/>
      <c r="D946" s="15"/>
      <c r="E946" s="15"/>
      <c r="F946" s="15"/>
      <c r="G946" s="15"/>
      <c r="H946" s="15"/>
      <c r="I946" s="15"/>
      <c r="J946" s="15"/>
      <c r="K946" s="82"/>
      <c r="L946" s="15"/>
      <c r="M946" s="15"/>
      <c r="N946" s="15"/>
      <c r="O946" s="15"/>
      <c r="P946" s="15"/>
      <c r="Q946" s="15"/>
      <c r="R946" s="15"/>
      <c r="S946" s="15"/>
    </row>
    <row r="947">
      <c r="A947" s="15"/>
      <c r="B947" s="15"/>
      <c r="C947" s="15"/>
      <c r="D947" s="15"/>
      <c r="E947" s="15"/>
      <c r="F947" s="15"/>
      <c r="G947" s="15"/>
      <c r="H947" s="15"/>
      <c r="I947" s="15"/>
      <c r="J947" s="15"/>
      <c r="K947" s="82"/>
      <c r="L947" s="15"/>
      <c r="M947" s="15"/>
      <c r="N947" s="15"/>
      <c r="O947" s="15"/>
      <c r="P947" s="15"/>
      <c r="Q947" s="15"/>
      <c r="R947" s="15"/>
      <c r="S947" s="15"/>
    </row>
    <row r="948">
      <c r="A948" s="15"/>
      <c r="B948" s="15"/>
      <c r="C948" s="15"/>
      <c r="D948" s="15"/>
      <c r="E948" s="15"/>
      <c r="F948" s="15"/>
      <c r="G948" s="15"/>
      <c r="H948" s="15"/>
      <c r="I948" s="15"/>
      <c r="J948" s="15"/>
      <c r="K948" s="82"/>
      <c r="L948" s="15"/>
      <c r="M948" s="15"/>
      <c r="N948" s="15"/>
      <c r="O948" s="15"/>
      <c r="P948" s="15"/>
      <c r="Q948" s="15"/>
      <c r="R948" s="15"/>
      <c r="S948" s="15"/>
    </row>
    <row r="949">
      <c r="A949" s="15"/>
      <c r="B949" s="15"/>
      <c r="C949" s="15"/>
      <c r="D949" s="15"/>
      <c r="E949" s="15"/>
      <c r="F949" s="15"/>
      <c r="G949" s="15"/>
      <c r="H949" s="15"/>
      <c r="I949" s="15"/>
      <c r="J949" s="15"/>
      <c r="K949" s="82"/>
      <c r="L949" s="15"/>
      <c r="M949" s="15"/>
      <c r="N949" s="15"/>
      <c r="O949" s="15"/>
      <c r="P949" s="15"/>
      <c r="Q949" s="15"/>
      <c r="R949" s="15"/>
      <c r="S949" s="15"/>
    </row>
    <row r="950">
      <c r="A950" s="15"/>
      <c r="B950" s="15"/>
      <c r="C950" s="15"/>
      <c r="D950" s="15"/>
      <c r="E950" s="15"/>
      <c r="F950" s="15"/>
      <c r="G950" s="15"/>
      <c r="H950" s="15"/>
      <c r="I950" s="15"/>
      <c r="J950" s="15"/>
      <c r="K950" s="82"/>
      <c r="L950" s="15"/>
      <c r="M950" s="15"/>
      <c r="N950" s="15"/>
      <c r="O950" s="15"/>
      <c r="P950" s="15"/>
      <c r="Q950" s="15"/>
      <c r="R950" s="15"/>
      <c r="S950" s="15"/>
    </row>
    <row r="951">
      <c r="A951" s="15"/>
      <c r="B951" s="15"/>
      <c r="C951" s="15"/>
      <c r="D951" s="15"/>
      <c r="E951" s="15"/>
      <c r="F951" s="15"/>
      <c r="G951" s="15"/>
      <c r="H951" s="15"/>
      <c r="I951" s="15"/>
      <c r="J951" s="15"/>
      <c r="K951" s="82"/>
      <c r="L951" s="15"/>
      <c r="M951" s="15"/>
      <c r="N951" s="15"/>
      <c r="O951" s="15"/>
      <c r="P951" s="15"/>
      <c r="Q951" s="15"/>
      <c r="R951" s="15"/>
      <c r="S951" s="15"/>
    </row>
    <row r="952">
      <c r="A952" s="15"/>
      <c r="B952" s="15"/>
      <c r="C952" s="15"/>
      <c r="D952" s="15"/>
      <c r="E952" s="15"/>
      <c r="F952" s="15"/>
      <c r="G952" s="15"/>
      <c r="H952" s="15"/>
      <c r="I952" s="15"/>
      <c r="J952" s="15"/>
      <c r="K952" s="82"/>
      <c r="L952" s="15"/>
      <c r="M952" s="15"/>
      <c r="N952" s="15"/>
      <c r="O952" s="15"/>
      <c r="P952" s="15"/>
      <c r="Q952" s="15"/>
      <c r="R952" s="15"/>
      <c r="S952" s="15"/>
    </row>
    <row r="953">
      <c r="A953" s="15"/>
      <c r="B953" s="15"/>
      <c r="C953" s="15"/>
      <c r="D953" s="15"/>
      <c r="E953" s="15"/>
      <c r="F953" s="15"/>
      <c r="G953" s="15"/>
      <c r="H953" s="15"/>
      <c r="I953" s="15"/>
      <c r="J953" s="15"/>
      <c r="K953" s="82"/>
      <c r="L953" s="15"/>
      <c r="M953" s="15"/>
      <c r="N953" s="15"/>
      <c r="O953" s="15"/>
      <c r="P953" s="15"/>
      <c r="Q953" s="15"/>
      <c r="R953" s="15"/>
      <c r="S953" s="15"/>
    </row>
    <row r="954">
      <c r="A954" s="15"/>
      <c r="B954" s="15"/>
      <c r="C954" s="15"/>
      <c r="D954" s="15"/>
      <c r="E954" s="15"/>
      <c r="F954" s="15"/>
      <c r="G954" s="15"/>
      <c r="H954" s="15"/>
      <c r="I954" s="15"/>
      <c r="J954" s="15"/>
      <c r="K954" s="82"/>
      <c r="L954" s="15"/>
      <c r="M954" s="15"/>
      <c r="N954" s="15"/>
      <c r="O954" s="15"/>
      <c r="P954" s="15"/>
      <c r="Q954" s="15"/>
      <c r="R954" s="15"/>
      <c r="S954" s="15"/>
    </row>
    <row r="955">
      <c r="A955" s="15"/>
      <c r="B955" s="15"/>
      <c r="C955" s="15"/>
      <c r="D955" s="15"/>
      <c r="E955" s="15"/>
      <c r="F955" s="15"/>
      <c r="G955" s="15"/>
      <c r="H955" s="15"/>
      <c r="I955" s="15"/>
      <c r="J955" s="15"/>
      <c r="K955" s="82"/>
      <c r="L955" s="15"/>
      <c r="M955" s="15"/>
      <c r="N955" s="15"/>
      <c r="O955" s="15"/>
      <c r="P955" s="15"/>
      <c r="Q955" s="15"/>
      <c r="R955" s="15"/>
      <c r="S955" s="15"/>
    </row>
    <row r="956">
      <c r="A956" s="15"/>
      <c r="B956" s="15"/>
      <c r="C956" s="15"/>
      <c r="D956" s="15"/>
      <c r="E956" s="15"/>
      <c r="F956" s="15"/>
      <c r="G956" s="15"/>
      <c r="H956" s="15"/>
      <c r="I956" s="15"/>
      <c r="J956" s="15"/>
      <c r="K956" s="82"/>
      <c r="L956" s="15"/>
      <c r="M956" s="15"/>
      <c r="N956" s="15"/>
      <c r="O956" s="15"/>
      <c r="P956" s="15"/>
      <c r="Q956" s="15"/>
      <c r="R956" s="15"/>
      <c r="S956" s="15"/>
    </row>
    <row r="957">
      <c r="A957" s="15"/>
      <c r="B957" s="15"/>
      <c r="C957" s="15"/>
      <c r="D957" s="15"/>
      <c r="E957" s="15"/>
      <c r="F957" s="15"/>
      <c r="G957" s="15"/>
      <c r="H957" s="15"/>
      <c r="I957" s="15"/>
      <c r="J957" s="15"/>
      <c r="K957" s="82"/>
      <c r="L957" s="15"/>
      <c r="M957" s="15"/>
      <c r="N957" s="15"/>
      <c r="O957" s="15"/>
      <c r="P957" s="15"/>
      <c r="Q957" s="15"/>
      <c r="R957" s="15"/>
      <c r="S957" s="15"/>
    </row>
    <row r="958">
      <c r="A958" s="15"/>
      <c r="B958" s="15"/>
      <c r="C958" s="15"/>
      <c r="D958" s="15"/>
      <c r="E958" s="15"/>
      <c r="F958" s="15"/>
      <c r="G958" s="15"/>
      <c r="H958" s="15"/>
      <c r="I958" s="15"/>
      <c r="J958" s="15"/>
      <c r="K958" s="82"/>
      <c r="L958" s="15"/>
      <c r="M958" s="15"/>
      <c r="N958" s="15"/>
      <c r="O958" s="15"/>
      <c r="P958" s="15"/>
      <c r="Q958" s="15"/>
      <c r="R958" s="15"/>
      <c r="S958" s="15"/>
    </row>
    <row r="959">
      <c r="A959" s="15"/>
      <c r="B959" s="15"/>
      <c r="C959" s="15"/>
      <c r="D959" s="15"/>
      <c r="E959" s="15"/>
      <c r="F959" s="15"/>
      <c r="G959" s="15"/>
      <c r="H959" s="15"/>
      <c r="I959" s="15"/>
      <c r="J959" s="15"/>
      <c r="K959" s="82"/>
      <c r="L959" s="15"/>
      <c r="M959" s="15"/>
      <c r="N959" s="15"/>
      <c r="O959" s="15"/>
      <c r="P959" s="15"/>
      <c r="Q959" s="15"/>
      <c r="R959" s="15"/>
      <c r="S959" s="15"/>
    </row>
    <row r="960">
      <c r="A960" s="15"/>
      <c r="B960" s="15"/>
      <c r="C960" s="15"/>
      <c r="D960" s="15"/>
      <c r="E960" s="15"/>
      <c r="F960" s="15"/>
      <c r="G960" s="15"/>
      <c r="H960" s="15"/>
      <c r="I960" s="15"/>
      <c r="J960" s="15"/>
      <c r="K960" s="82"/>
      <c r="L960" s="15"/>
      <c r="M960" s="15"/>
      <c r="N960" s="15"/>
      <c r="O960" s="15"/>
      <c r="P960" s="15"/>
      <c r="Q960" s="15"/>
      <c r="R960" s="15"/>
      <c r="S960" s="15"/>
    </row>
    <row r="961">
      <c r="A961" s="15"/>
      <c r="B961" s="15"/>
      <c r="C961" s="15"/>
      <c r="D961" s="15"/>
      <c r="E961" s="15"/>
      <c r="F961" s="15"/>
      <c r="G961" s="15"/>
      <c r="H961" s="15"/>
      <c r="I961" s="15"/>
      <c r="J961" s="15"/>
      <c r="K961" s="82"/>
      <c r="L961" s="15"/>
      <c r="M961" s="15"/>
      <c r="N961" s="15"/>
      <c r="O961" s="15"/>
      <c r="P961" s="15"/>
      <c r="Q961" s="15"/>
      <c r="R961" s="15"/>
      <c r="S961" s="15"/>
    </row>
    <row r="962">
      <c r="A962" s="15"/>
      <c r="B962" s="15"/>
      <c r="C962" s="15"/>
      <c r="D962" s="15"/>
      <c r="E962" s="15"/>
      <c r="F962" s="15"/>
      <c r="G962" s="15"/>
      <c r="H962" s="15"/>
      <c r="I962" s="15"/>
      <c r="J962" s="15"/>
      <c r="K962" s="82"/>
      <c r="L962" s="15"/>
      <c r="M962" s="15"/>
      <c r="N962" s="15"/>
      <c r="O962" s="15"/>
      <c r="P962" s="15"/>
      <c r="Q962" s="15"/>
      <c r="R962" s="15"/>
      <c r="S962" s="15"/>
    </row>
    <row r="963">
      <c r="A963" s="15"/>
      <c r="B963" s="15"/>
      <c r="C963" s="15"/>
      <c r="D963" s="15"/>
      <c r="E963" s="15"/>
      <c r="F963" s="15"/>
      <c r="G963" s="15"/>
      <c r="H963" s="15"/>
      <c r="I963" s="15"/>
      <c r="J963" s="15"/>
      <c r="K963" s="82"/>
      <c r="L963" s="15"/>
      <c r="M963" s="15"/>
      <c r="N963" s="15"/>
      <c r="O963" s="15"/>
      <c r="P963" s="15"/>
      <c r="Q963" s="15"/>
      <c r="R963" s="15"/>
      <c r="S963" s="15"/>
    </row>
    <row r="964">
      <c r="A964" s="15"/>
      <c r="B964" s="15"/>
      <c r="C964" s="15"/>
      <c r="D964" s="15"/>
      <c r="E964" s="15"/>
      <c r="F964" s="15"/>
      <c r="G964" s="15"/>
      <c r="H964" s="15"/>
      <c r="I964" s="15"/>
      <c r="J964" s="15"/>
      <c r="K964" s="82"/>
      <c r="L964" s="15"/>
      <c r="M964" s="15"/>
      <c r="N964" s="15"/>
      <c r="O964" s="15"/>
      <c r="P964" s="15"/>
      <c r="Q964" s="15"/>
      <c r="R964" s="15"/>
      <c r="S964" s="15"/>
    </row>
    <row r="965">
      <c r="A965" s="15"/>
      <c r="B965" s="15"/>
      <c r="C965" s="15"/>
      <c r="D965" s="15"/>
      <c r="E965" s="15"/>
      <c r="F965" s="15"/>
      <c r="G965" s="15"/>
      <c r="H965" s="15"/>
      <c r="I965" s="15"/>
      <c r="J965" s="15"/>
      <c r="K965" s="82"/>
      <c r="L965" s="15"/>
      <c r="M965" s="15"/>
      <c r="N965" s="15"/>
      <c r="O965" s="15"/>
      <c r="P965" s="15"/>
      <c r="Q965" s="15"/>
      <c r="R965" s="15"/>
      <c r="S965" s="15"/>
    </row>
    <row r="966">
      <c r="A966" s="15"/>
      <c r="B966" s="15"/>
      <c r="C966" s="15"/>
      <c r="D966" s="15"/>
      <c r="E966" s="15"/>
      <c r="F966" s="15"/>
      <c r="G966" s="15"/>
      <c r="H966" s="15"/>
      <c r="I966" s="15"/>
      <c r="J966" s="15"/>
      <c r="K966" s="82"/>
      <c r="L966" s="15"/>
      <c r="M966" s="15"/>
      <c r="N966" s="15"/>
      <c r="O966" s="15"/>
      <c r="P966" s="15"/>
      <c r="Q966" s="15"/>
      <c r="R966" s="15"/>
      <c r="S966" s="15"/>
    </row>
    <row r="967">
      <c r="A967" s="15"/>
      <c r="B967" s="15"/>
      <c r="C967" s="15"/>
      <c r="D967" s="15"/>
      <c r="E967" s="15"/>
      <c r="F967" s="15"/>
      <c r="G967" s="15"/>
      <c r="H967" s="15"/>
      <c r="I967" s="15"/>
      <c r="J967" s="15"/>
      <c r="K967" s="82"/>
      <c r="L967" s="15"/>
      <c r="M967" s="15"/>
      <c r="N967" s="15"/>
      <c r="O967" s="15"/>
      <c r="P967" s="15"/>
      <c r="Q967" s="15"/>
      <c r="R967" s="15"/>
      <c r="S967" s="15"/>
    </row>
    <row r="968">
      <c r="A968" s="15"/>
      <c r="B968" s="15"/>
      <c r="C968" s="15"/>
      <c r="D968" s="15"/>
      <c r="E968" s="15"/>
      <c r="F968" s="15"/>
      <c r="G968" s="15"/>
      <c r="H968" s="15"/>
      <c r="I968" s="15"/>
      <c r="J968" s="15"/>
      <c r="K968" s="82"/>
      <c r="L968" s="15"/>
      <c r="M968" s="15"/>
      <c r="N968" s="15"/>
      <c r="O968" s="15"/>
      <c r="P968" s="15"/>
      <c r="Q968" s="15"/>
      <c r="R968" s="15"/>
      <c r="S968" s="15"/>
    </row>
    <row r="969">
      <c r="A969" s="15"/>
      <c r="B969" s="15"/>
      <c r="C969" s="15"/>
      <c r="D969" s="15"/>
      <c r="E969" s="15"/>
      <c r="F969" s="15"/>
      <c r="G969" s="15"/>
      <c r="H969" s="15"/>
      <c r="I969" s="15"/>
      <c r="J969" s="15"/>
      <c r="K969" s="82"/>
      <c r="L969" s="15"/>
      <c r="M969" s="15"/>
      <c r="N969" s="15"/>
      <c r="O969" s="15"/>
      <c r="P969" s="15"/>
      <c r="Q969" s="15"/>
      <c r="R969" s="15"/>
      <c r="S969" s="15"/>
    </row>
    <row r="970">
      <c r="A970" s="15"/>
      <c r="B970" s="15"/>
      <c r="C970" s="15"/>
      <c r="D970" s="15"/>
      <c r="E970" s="15"/>
      <c r="F970" s="15"/>
      <c r="G970" s="15"/>
      <c r="H970" s="15"/>
      <c r="I970" s="15"/>
      <c r="J970" s="15"/>
      <c r="K970" s="82"/>
      <c r="L970" s="15"/>
      <c r="M970" s="15"/>
      <c r="N970" s="15"/>
      <c r="O970" s="15"/>
      <c r="P970" s="15"/>
      <c r="Q970" s="15"/>
      <c r="R970" s="15"/>
      <c r="S970" s="15"/>
    </row>
    <row r="971">
      <c r="A971" s="15"/>
      <c r="B971" s="15"/>
      <c r="C971" s="15"/>
      <c r="D971" s="15"/>
      <c r="E971" s="15"/>
      <c r="F971" s="15"/>
      <c r="G971" s="15"/>
      <c r="H971" s="15"/>
      <c r="I971" s="15"/>
      <c r="J971" s="15"/>
      <c r="K971" s="82"/>
      <c r="L971" s="15"/>
      <c r="M971" s="15"/>
      <c r="N971" s="15"/>
      <c r="O971" s="15"/>
      <c r="P971" s="15"/>
      <c r="Q971" s="15"/>
      <c r="R971" s="15"/>
      <c r="S971" s="15"/>
    </row>
    <row r="972">
      <c r="A972" s="15"/>
      <c r="B972" s="15"/>
      <c r="C972" s="15"/>
      <c r="D972" s="15"/>
      <c r="E972" s="15"/>
      <c r="F972" s="15"/>
      <c r="G972" s="15"/>
      <c r="H972" s="15"/>
      <c r="I972" s="15"/>
      <c r="J972" s="15"/>
      <c r="K972" s="82"/>
      <c r="L972" s="15"/>
      <c r="M972" s="15"/>
      <c r="N972" s="15"/>
      <c r="O972" s="15"/>
      <c r="P972" s="15"/>
      <c r="Q972" s="15"/>
      <c r="R972" s="15"/>
      <c r="S972" s="15"/>
    </row>
    <row r="973">
      <c r="A973" s="15"/>
      <c r="B973" s="15"/>
      <c r="C973" s="15"/>
      <c r="D973" s="15"/>
      <c r="E973" s="15"/>
      <c r="F973" s="15"/>
      <c r="G973" s="15"/>
      <c r="H973" s="15"/>
      <c r="I973" s="15"/>
      <c r="J973" s="15"/>
      <c r="K973" s="82"/>
      <c r="L973" s="15"/>
      <c r="M973" s="15"/>
      <c r="N973" s="15"/>
      <c r="O973" s="15"/>
      <c r="P973" s="15"/>
      <c r="Q973" s="15"/>
      <c r="R973" s="15"/>
      <c r="S973" s="15"/>
    </row>
    <row r="974">
      <c r="A974" s="15"/>
      <c r="B974" s="15"/>
      <c r="C974" s="15"/>
      <c r="D974" s="15"/>
      <c r="E974" s="15"/>
      <c r="F974" s="15"/>
      <c r="G974" s="15"/>
      <c r="H974" s="15"/>
      <c r="I974" s="15"/>
      <c r="J974" s="15"/>
      <c r="K974" s="82"/>
      <c r="L974" s="15"/>
      <c r="M974" s="15"/>
      <c r="N974" s="15"/>
      <c r="O974" s="15"/>
      <c r="P974" s="15"/>
      <c r="Q974" s="15"/>
      <c r="R974" s="15"/>
      <c r="S974" s="15"/>
    </row>
    <row r="975">
      <c r="A975" s="15"/>
      <c r="B975" s="15"/>
      <c r="C975" s="15"/>
      <c r="D975" s="15"/>
      <c r="E975" s="15"/>
      <c r="F975" s="15"/>
      <c r="G975" s="15"/>
      <c r="H975" s="15"/>
      <c r="I975" s="15"/>
      <c r="J975" s="15"/>
      <c r="K975" s="82"/>
      <c r="L975" s="15"/>
      <c r="M975" s="15"/>
      <c r="N975" s="15"/>
      <c r="O975" s="15"/>
      <c r="P975" s="15"/>
      <c r="Q975" s="15"/>
      <c r="R975" s="15"/>
      <c r="S975" s="15"/>
    </row>
    <row r="976">
      <c r="A976" s="15"/>
      <c r="B976" s="15"/>
      <c r="C976" s="15"/>
      <c r="D976" s="15"/>
      <c r="E976" s="15"/>
      <c r="F976" s="15"/>
      <c r="G976" s="15"/>
      <c r="H976" s="15"/>
      <c r="I976" s="15"/>
      <c r="J976" s="15"/>
      <c r="K976" s="82"/>
      <c r="L976" s="15"/>
      <c r="M976" s="15"/>
      <c r="N976" s="15"/>
      <c r="O976" s="15"/>
      <c r="P976" s="15"/>
      <c r="Q976" s="15"/>
      <c r="R976" s="15"/>
      <c r="S976" s="15"/>
    </row>
    <row r="977">
      <c r="A977" s="15"/>
      <c r="B977" s="15"/>
      <c r="C977" s="15"/>
      <c r="D977" s="15"/>
      <c r="E977" s="15"/>
      <c r="F977" s="15"/>
      <c r="G977" s="15"/>
      <c r="H977" s="15"/>
      <c r="I977" s="15"/>
      <c r="J977" s="15"/>
      <c r="K977" s="82"/>
      <c r="L977" s="15"/>
      <c r="M977" s="15"/>
      <c r="N977" s="15"/>
      <c r="O977" s="15"/>
      <c r="P977" s="15"/>
      <c r="Q977" s="15"/>
      <c r="R977" s="15"/>
      <c r="S977" s="15"/>
    </row>
    <row r="978">
      <c r="A978" s="15"/>
      <c r="B978" s="15"/>
      <c r="C978" s="15"/>
      <c r="D978" s="15"/>
      <c r="E978" s="15"/>
      <c r="F978" s="15"/>
      <c r="G978" s="15"/>
      <c r="H978" s="15"/>
      <c r="I978" s="15"/>
      <c r="J978" s="15"/>
      <c r="K978" s="82"/>
      <c r="L978" s="15"/>
      <c r="M978" s="15"/>
      <c r="N978" s="15"/>
      <c r="O978" s="15"/>
      <c r="P978" s="15"/>
      <c r="Q978" s="15"/>
      <c r="R978" s="15"/>
      <c r="S978" s="15"/>
    </row>
    <row r="979">
      <c r="A979" s="15"/>
      <c r="B979" s="15"/>
      <c r="C979" s="15"/>
      <c r="D979" s="15"/>
      <c r="E979" s="15"/>
      <c r="F979" s="15"/>
      <c r="G979" s="15"/>
      <c r="H979" s="15"/>
      <c r="I979" s="15"/>
      <c r="J979" s="15"/>
      <c r="K979" s="82"/>
      <c r="L979" s="15"/>
      <c r="M979" s="15"/>
      <c r="N979" s="15"/>
      <c r="O979" s="15"/>
      <c r="P979" s="15"/>
      <c r="Q979" s="15"/>
      <c r="R979" s="15"/>
      <c r="S979" s="15"/>
    </row>
    <row r="980">
      <c r="A980" s="15"/>
      <c r="B980" s="15"/>
      <c r="C980" s="15"/>
      <c r="D980" s="15"/>
      <c r="E980" s="15"/>
      <c r="F980" s="15"/>
      <c r="G980" s="15"/>
      <c r="H980" s="15"/>
      <c r="I980" s="15"/>
      <c r="J980" s="15"/>
      <c r="K980" s="82"/>
      <c r="L980" s="15"/>
      <c r="M980" s="15"/>
      <c r="N980" s="15"/>
      <c r="O980" s="15"/>
      <c r="P980" s="15"/>
      <c r="Q980" s="15"/>
      <c r="R980" s="15"/>
      <c r="S980" s="15"/>
    </row>
    <row r="981">
      <c r="A981" s="15"/>
      <c r="B981" s="15"/>
      <c r="C981" s="15"/>
      <c r="D981" s="15"/>
      <c r="E981" s="15"/>
      <c r="F981" s="15"/>
      <c r="G981" s="15"/>
      <c r="H981" s="15"/>
      <c r="I981" s="15"/>
      <c r="J981" s="15"/>
      <c r="K981" s="82"/>
      <c r="L981" s="15"/>
      <c r="M981" s="15"/>
      <c r="N981" s="15"/>
      <c r="O981" s="15"/>
      <c r="P981" s="15"/>
      <c r="Q981" s="15"/>
      <c r="R981" s="15"/>
      <c r="S981" s="15"/>
    </row>
    <row r="982">
      <c r="A982" s="15"/>
      <c r="B982" s="15"/>
      <c r="C982" s="15"/>
      <c r="D982" s="15"/>
      <c r="E982" s="15"/>
      <c r="F982" s="15"/>
      <c r="G982" s="15"/>
      <c r="H982" s="15"/>
      <c r="I982" s="15"/>
      <c r="J982" s="15"/>
      <c r="K982" s="82"/>
      <c r="L982" s="15"/>
      <c r="M982" s="15"/>
      <c r="N982" s="15"/>
      <c r="O982" s="15"/>
      <c r="P982" s="15"/>
      <c r="Q982" s="15"/>
      <c r="R982" s="15"/>
      <c r="S982" s="15"/>
    </row>
    <row r="983">
      <c r="A983" s="15"/>
      <c r="B983" s="15"/>
      <c r="C983" s="15"/>
      <c r="D983" s="15"/>
      <c r="E983" s="15"/>
      <c r="F983" s="15"/>
      <c r="G983" s="15"/>
      <c r="H983" s="15"/>
      <c r="I983" s="15"/>
      <c r="J983" s="15"/>
      <c r="K983" s="82"/>
      <c r="L983" s="15"/>
      <c r="M983" s="15"/>
      <c r="N983" s="15"/>
      <c r="O983" s="15"/>
      <c r="P983" s="15"/>
      <c r="Q983" s="15"/>
      <c r="R983" s="15"/>
      <c r="S983" s="15"/>
    </row>
    <row r="984">
      <c r="A984" s="15"/>
      <c r="B984" s="15"/>
      <c r="C984" s="15"/>
      <c r="D984" s="15"/>
      <c r="E984" s="15"/>
      <c r="F984" s="15"/>
      <c r="G984" s="15"/>
      <c r="H984" s="15"/>
      <c r="I984" s="15"/>
      <c r="J984" s="15"/>
      <c r="K984" s="82"/>
      <c r="L984" s="15"/>
      <c r="M984" s="15"/>
      <c r="N984" s="15"/>
      <c r="O984" s="15"/>
      <c r="P984" s="15"/>
      <c r="Q984" s="15"/>
      <c r="R984" s="15"/>
      <c r="S984" s="15"/>
    </row>
    <row r="985">
      <c r="A985" s="15"/>
      <c r="B985" s="15"/>
      <c r="C985" s="15"/>
      <c r="D985" s="15"/>
      <c r="E985" s="15"/>
      <c r="F985" s="15"/>
      <c r="G985" s="15"/>
      <c r="H985" s="15"/>
      <c r="I985" s="15"/>
      <c r="J985" s="15"/>
      <c r="K985" s="82"/>
      <c r="L985" s="15"/>
      <c r="M985" s="15"/>
      <c r="N985" s="15"/>
      <c r="O985" s="15"/>
      <c r="P985" s="15"/>
      <c r="Q985" s="15"/>
      <c r="R985" s="15"/>
      <c r="S985" s="15"/>
    </row>
    <row r="986">
      <c r="A986" s="15"/>
      <c r="B986" s="15"/>
      <c r="C986" s="15"/>
      <c r="D986" s="15"/>
      <c r="E986" s="15"/>
      <c r="F986" s="15"/>
      <c r="G986" s="15"/>
      <c r="H986" s="15"/>
      <c r="I986" s="15"/>
      <c r="J986" s="15"/>
      <c r="K986" s="82"/>
      <c r="L986" s="15"/>
      <c r="M986" s="15"/>
      <c r="N986" s="15"/>
      <c r="O986" s="15"/>
      <c r="P986" s="15"/>
      <c r="Q986" s="15"/>
      <c r="R986" s="15"/>
      <c r="S986" s="15"/>
    </row>
    <row r="987">
      <c r="A987" s="15"/>
      <c r="B987" s="15"/>
      <c r="C987" s="15"/>
      <c r="D987" s="15"/>
      <c r="E987" s="15"/>
      <c r="F987" s="15"/>
      <c r="G987" s="15"/>
      <c r="H987" s="15"/>
      <c r="I987" s="15"/>
      <c r="J987" s="15"/>
      <c r="K987" s="82"/>
      <c r="L987" s="15"/>
      <c r="M987" s="15"/>
      <c r="N987" s="15"/>
      <c r="O987" s="15"/>
      <c r="P987" s="15"/>
      <c r="Q987" s="15"/>
      <c r="R987" s="15"/>
      <c r="S987" s="15"/>
    </row>
    <row r="988">
      <c r="A988" s="15"/>
      <c r="B988" s="15"/>
      <c r="C988" s="15"/>
      <c r="D988" s="15"/>
      <c r="E988" s="15"/>
      <c r="F988" s="15"/>
      <c r="G988" s="15"/>
      <c r="H988" s="15"/>
      <c r="I988" s="15"/>
      <c r="J988" s="15"/>
      <c r="K988" s="82"/>
      <c r="L988" s="15"/>
      <c r="M988" s="15"/>
      <c r="N988" s="15"/>
      <c r="O988" s="15"/>
      <c r="P988" s="15"/>
      <c r="Q988" s="15"/>
      <c r="R988" s="15"/>
      <c r="S988" s="15"/>
    </row>
    <row r="989">
      <c r="A989" s="15"/>
      <c r="B989" s="15"/>
      <c r="C989" s="15"/>
      <c r="D989" s="15"/>
      <c r="E989" s="15"/>
      <c r="F989" s="15"/>
      <c r="G989" s="15"/>
      <c r="H989" s="15"/>
      <c r="I989" s="15"/>
      <c r="J989" s="15"/>
      <c r="K989" s="82"/>
      <c r="L989" s="15"/>
      <c r="M989" s="15"/>
      <c r="N989" s="15"/>
      <c r="O989" s="15"/>
      <c r="P989" s="15"/>
      <c r="Q989" s="15"/>
      <c r="R989" s="15"/>
      <c r="S989" s="15"/>
    </row>
    <row r="990">
      <c r="A990" s="15"/>
      <c r="B990" s="15"/>
      <c r="C990" s="15"/>
      <c r="D990" s="15"/>
      <c r="E990" s="15"/>
      <c r="F990" s="15"/>
      <c r="G990" s="15"/>
      <c r="H990" s="15"/>
      <c r="I990" s="15"/>
      <c r="J990" s="15"/>
      <c r="K990" s="82"/>
      <c r="L990" s="15"/>
      <c r="M990" s="15"/>
      <c r="N990" s="15"/>
      <c r="O990" s="15"/>
      <c r="P990" s="15"/>
      <c r="Q990" s="15"/>
      <c r="R990" s="15"/>
      <c r="S990" s="15"/>
    </row>
    <row r="991">
      <c r="A991" s="15"/>
      <c r="B991" s="15"/>
      <c r="C991" s="15"/>
      <c r="D991" s="15"/>
      <c r="E991" s="15"/>
      <c r="F991" s="15"/>
      <c r="G991" s="15"/>
      <c r="H991" s="15"/>
      <c r="I991" s="15"/>
      <c r="J991" s="15"/>
      <c r="K991" s="82"/>
      <c r="L991" s="15"/>
      <c r="M991" s="15"/>
      <c r="N991" s="15"/>
      <c r="O991" s="15"/>
      <c r="P991" s="15"/>
      <c r="Q991" s="15"/>
      <c r="R991" s="15"/>
      <c r="S991" s="15"/>
    </row>
    <row r="992">
      <c r="A992" s="15"/>
      <c r="B992" s="15"/>
      <c r="C992" s="15"/>
      <c r="D992" s="15"/>
      <c r="E992" s="15"/>
      <c r="F992" s="15"/>
      <c r="G992" s="15"/>
      <c r="H992" s="15"/>
      <c r="I992" s="15"/>
      <c r="J992" s="15"/>
      <c r="K992" s="82"/>
      <c r="L992" s="15"/>
      <c r="M992" s="15"/>
      <c r="N992" s="15"/>
      <c r="O992" s="15"/>
      <c r="P992" s="15"/>
      <c r="Q992" s="15"/>
      <c r="R992" s="15"/>
      <c r="S992" s="15"/>
    </row>
    <row r="993">
      <c r="A993" s="15"/>
      <c r="B993" s="15"/>
      <c r="C993" s="15"/>
      <c r="D993" s="15"/>
      <c r="E993" s="15"/>
      <c r="F993" s="15"/>
      <c r="G993" s="15"/>
      <c r="H993" s="15"/>
      <c r="I993" s="15"/>
      <c r="J993" s="15"/>
      <c r="K993" s="82"/>
      <c r="L993" s="15"/>
      <c r="M993" s="15"/>
      <c r="N993" s="15"/>
      <c r="O993" s="15"/>
      <c r="P993" s="15"/>
      <c r="Q993" s="15"/>
      <c r="R993" s="15"/>
      <c r="S993" s="15"/>
    </row>
    <row r="994">
      <c r="A994" s="15"/>
      <c r="B994" s="15"/>
      <c r="C994" s="15"/>
      <c r="D994" s="15"/>
      <c r="E994" s="15"/>
      <c r="F994" s="15"/>
      <c r="G994" s="15"/>
      <c r="H994" s="15"/>
      <c r="I994" s="15"/>
      <c r="J994" s="15"/>
      <c r="K994" s="82"/>
      <c r="L994" s="15"/>
      <c r="M994" s="15"/>
      <c r="N994" s="15"/>
      <c r="O994" s="15"/>
      <c r="P994" s="15"/>
      <c r="Q994" s="15"/>
      <c r="R994" s="15"/>
      <c r="S994" s="15"/>
    </row>
    <row r="995">
      <c r="A995" s="15"/>
      <c r="B995" s="15"/>
      <c r="C995" s="15"/>
      <c r="D995" s="15"/>
      <c r="E995" s="15"/>
      <c r="F995" s="15"/>
      <c r="G995" s="15"/>
      <c r="H995" s="15"/>
      <c r="I995" s="15"/>
      <c r="J995" s="15"/>
      <c r="K995" s="82"/>
      <c r="L995" s="15"/>
      <c r="M995" s="15"/>
      <c r="N995" s="15"/>
      <c r="O995" s="15"/>
      <c r="P995" s="15"/>
      <c r="Q995" s="15"/>
      <c r="R995" s="15"/>
      <c r="S995" s="15"/>
    </row>
    <row r="996">
      <c r="A996" s="15"/>
      <c r="B996" s="15"/>
      <c r="C996" s="15"/>
      <c r="D996" s="15"/>
      <c r="E996" s="15"/>
      <c r="F996" s="15"/>
      <c r="G996" s="15"/>
      <c r="H996" s="15"/>
      <c r="I996" s="15"/>
      <c r="J996" s="15"/>
      <c r="K996" s="82"/>
      <c r="L996" s="15"/>
      <c r="M996" s="15"/>
      <c r="N996" s="15"/>
      <c r="O996" s="15"/>
      <c r="P996" s="15"/>
      <c r="Q996" s="15"/>
      <c r="R996" s="15"/>
      <c r="S996" s="15"/>
    </row>
    <row r="997">
      <c r="A997" s="15"/>
      <c r="B997" s="15"/>
      <c r="C997" s="15"/>
      <c r="D997" s="15"/>
      <c r="E997" s="15"/>
      <c r="F997" s="15"/>
      <c r="G997" s="15"/>
      <c r="H997" s="15"/>
      <c r="I997" s="15"/>
      <c r="J997" s="15"/>
      <c r="K997" s="82"/>
      <c r="L997" s="15"/>
      <c r="M997" s="15"/>
      <c r="N997" s="15"/>
      <c r="O997" s="15"/>
      <c r="P997" s="15"/>
      <c r="Q997" s="15"/>
      <c r="R997" s="15"/>
      <c r="S997" s="15"/>
    </row>
    <row r="998">
      <c r="A998" s="15"/>
      <c r="B998" s="15"/>
      <c r="C998" s="15"/>
      <c r="D998" s="15"/>
      <c r="E998" s="15"/>
      <c r="F998" s="15"/>
      <c r="G998" s="15"/>
      <c r="H998" s="15"/>
      <c r="I998" s="15"/>
      <c r="J998" s="15"/>
      <c r="K998" s="82"/>
      <c r="L998" s="15"/>
      <c r="M998" s="15"/>
      <c r="N998" s="15"/>
      <c r="O998" s="15"/>
      <c r="P998" s="15"/>
      <c r="Q998" s="15"/>
      <c r="R998" s="15"/>
      <c r="S998" s="15"/>
    </row>
    <row r="999">
      <c r="A999" s="15"/>
      <c r="B999" s="15"/>
      <c r="C999" s="15"/>
      <c r="D999" s="15"/>
      <c r="E999" s="15"/>
      <c r="F999" s="15"/>
      <c r="G999" s="15"/>
      <c r="H999" s="15"/>
      <c r="I999" s="15"/>
      <c r="J999" s="15"/>
      <c r="K999" s="82"/>
      <c r="L999" s="15"/>
      <c r="M999" s="15"/>
      <c r="N999" s="15"/>
      <c r="O999" s="15"/>
      <c r="P999" s="15"/>
      <c r="Q999" s="15"/>
      <c r="R999" s="15"/>
      <c r="S999" s="15"/>
    </row>
    <row r="1000">
      <c r="A1000" s="15"/>
      <c r="B1000" s="15"/>
      <c r="C1000" s="15"/>
      <c r="D1000" s="15"/>
      <c r="E1000" s="15"/>
      <c r="F1000" s="15"/>
      <c r="G1000" s="15"/>
      <c r="H1000" s="15"/>
      <c r="I1000" s="15"/>
      <c r="J1000" s="15"/>
      <c r="K1000" s="82"/>
      <c r="L1000" s="15"/>
      <c r="M1000" s="15"/>
      <c r="N1000" s="15"/>
      <c r="O1000" s="15"/>
      <c r="P1000" s="15"/>
      <c r="Q1000" s="15"/>
      <c r="R1000" s="15"/>
      <c r="S1000" s="15"/>
    </row>
    <row r="1001">
      <c r="A1001" s="15"/>
      <c r="B1001" s="15"/>
      <c r="C1001" s="15"/>
      <c r="D1001" s="15"/>
      <c r="E1001" s="15"/>
      <c r="F1001" s="15"/>
      <c r="G1001" s="15"/>
      <c r="H1001" s="15"/>
      <c r="I1001" s="15"/>
      <c r="J1001" s="15"/>
      <c r="K1001" s="82"/>
      <c r="L1001" s="15"/>
      <c r="M1001" s="15"/>
      <c r="N1001" s="15"/>
      <c r="O1001" s="15"/>
      <c r="P1001" s="15"/>
      <c r="Q1001" s="15"/>
      <c r="R1001" s="15"/>
      <c r="S1001" s="15"/>
    </row>
    <row r="1002">
      <c r="A1002" s="15"/>
      <c r="B1002" s="15"/>
      <c r="C1002" s="15"/>
      <c r="D1002" s="15"/>
      <c r="E1002" s="15"/>
      <c r="F1002" s="15"/>
      <c r="G1002" s="15"/>
      <c r="H1002" s="15"/>
      <c r="I1002" s="15"/>
      <c r="J1002" s="15"/>
      <c r="K1002" s="82"/>
      <c r="L1002" s="15"/>
      <c r="M1002" s="15"/>
      <c r="N1002" s="15"/>
      <c r="O1002" s="15"/>
      <c r="P1002" s="15"/>
      <c r="Q1002" s="15"/>
      <c r="R1002" s="15"/>
      <c r="S1002" s="15"/>
    </row>
    <row r="1003">
      <c r="A1003" s="15"/>
      <c r="B1003" s="15"/>
      <c r="C1003" s="15"/>
      <c r="D1003" s="15"/>
      <c r="E1003" s="15"/>
      <c r="F1003" s="15"/>
      <c r="G1003" s="15"/>
      <c r="H1003" s="15"/>
      <c r="I1003" s="15"/>
      <c r="J1003" s="15"/>
      <c r="K1003" s="82"/>
      <c r="L1003" s="15"/>
      <c r="M1003" s="15"/>
      <c r="N1003" s="15"/>
      <c r="O1003" s="15"/>
      <c r="P1003" s="15"/>
      <c r="Q1003" s="15"/>
      <c r="R1003" s="15"/>
      <c r="S1003" s="15"/>
    </row>
    <row r="1004">
      <c r="A1004" s="15"/>
      <c r="B1004" s="15"/>
      <c r="C1004" s="15"/>
      <c r="D1004" s="15"/>
      <c r="E1004" s="15"/>
      <c r="F1004" s="15"/>
      <c r="G1004" s="15"/>
      <c r="H1004" s="15"/>
      <c r="I1004" s="15"/>
      <c r="J1004" s="15"/>
      <c r="K1004" s="82"/>
      <c r="L1004" s="15"/>
      <c r="M1004" s="15"/>
      <c r="N1004" s="15"/>
      <c r="O1004" s="15"/>
      <c r="P1004" s="15"/>
      <c r="Q1004" s="15"/>
      <c r="R1004" s="15"/>
      <c r="S1004" s="15"/>
    </row>
    <row r="1005">
      <c r="A1005" s="15"/>
      <c r="B1005" s="15"/>
      <c r="C1005" s="15"/>
      <c r="D1005" s="15"/>
      <c r="E1005" s="15"/>
      <c r="F1005" s="15"/>
      <c r="G1005" s="15"/>
      <c r="H1005" s="15"/>
      <c r="I1005" s="15"/>
      <c r="J1005" s="15"/>
      <c r="K1005" s="82"/>
      <c r="L1005" s="15"/>
      <c r="M1005" s="15"/>
      <c r="N1005" s="15"/>
      <c r="O1005" s="15"/>
      <c r="P1005" s="15"/>
      <c r="Q1005" s="15"/>
      <c r="R1005" s="15"/>
      <c r="S1005" s="15"/>
    </row>
    <row r="1006">
      <c r="A1006" s="15"/>
      <c r="B1006" s="15"/>
      <c r="C1006" s="15"/>
      <c r="D1006" s="15"/>
      <c r="E1006" s="15"/>
      <c r="F1006" s="15"/>
      <c r="G1006" s="15"/>
      <c r="H1006" s="15"/>
      <c r="I1006" s="15"/>
      <c r="J1006" s="15"/>
      <c r="K1006" s="82"/>
      <c r="L1006" s="15"/>
      <c r="M1006" s="15"/>
      <c r="N1006" s="15"/>
      <c r="O1006" s="15"/>
      <c r="P1006" s="15"/>
      <c r="Q1006" s="15"/>
      <c r="R1006" s="15"/>
      <c r="S1006" s="15"/>
    </row>
    <row r="1007">
      <c r="A1007" s="15"/>
      <c r="B1007" s="15"/>
      <c r="C1007" s="15"/>
      <c r="D1007" s="15"/>
      <c r="E1007" s="15"/>
      <c r="F1007" s="15"/>
      <c r="G1007" s="15"/>
      <c r="H1007" s="15"/>
      <c r="I1007" s="15"/>
      <c r="J1007" s="15"/>
      <c r="K1007" s="82"/>
      <c r="L1007" s="15"/>
      <c r="M1007" s="15"/>
      <c r="N1007" s="15"/>
      <c r="O1007" s="15"/>
      <c r="P1007" s="15"/>
      <c r="Q1007" s="15"/>
      <c r="R1007" s="15"/>
      <c r="S1007" s="15"/>
    </row>
    <row r="1008">
      <c r="A1008" s="15"/>
      <c r="B1008" s="15"/>
      <c r="C1008" s="15"/>
      <c r="D1008" s="15"/>
      <c r="E1008" s="15"/>
      <c r="F1008" s="15"/>
      <c r="G1008" s="15"/>
      <c r="H1008" s="15"/>
      <c r="I1008" s="15"/>
      <c r="J1008" s="15"/>
      <c r="K1008" s="82"/>
      <c r="L1008" s="15"/>
      <c r="M1008" s="15"/>
      <c r="N1008" s="15"/>
      <c r="O1008" s="15"/>
      <c r="P1008" s="15"/>
      <c r="Q1008" s="15"/>
      <c r="R1008" s="15"/>
      <c r="S1008" s="15"/>
    </row>
    <row r="1009">
      <c r="A1009" s="15"/>
      <c r="B1009" s="15"/>
      <c r="C1009" s="15"/>
      <c r="D1009" s="15"/>
      <c r="E1009" s="15"/>
      <c r="F1009" s="15"/>
      <c r="G1009" s="15"/>
      <c r="H1009" s="15"/>
      <c r="I1009" s="15"/>
      <c r="J1009" s="15"/>
      <c r="K1009" s="82"/>
      <c r="L1009" s="15"/>
      <c r="M1009" s="15"/>
      <c r="N1009" s="15"/>
      <c r="O1009" s="15"/>
      <c r="P1009" s="15"/>
      <c r="Q1009" s="15"/>
      <c r="R1009" s="15"/>
      <c r="S1009" s="15"/>
    </row>
    <row r="1010">
      <c r="A1010" s="15"/>
      <c r="B1010" s="15"/>
      <c r="C1010" s="15"/>
      <c r="D1010" s="15"/>
      <c r="E1010" s="15"/>
      <c r="F1010" s="15"/>
      <c r="G1010" s="15"/>
      <c r="H1010" s="15"/>
      <c r="I1010" s="15"/>
      <c r="J1010" s="15"/>
      <c r="K1010" s="82"/>
      <c r="L1010" s="15"/>
      <c r="M1010" s="15"/>
      <c r="N1010" s="15"/>
      <c r="O1010" s="15"/>
      <c r="P1010" s="15"/>
      <c r="Q1010" s="15"/>
      <c r="R1010" s="15"/>
      <c r="S1010" s="15"/>
    </row>
    <row r="1011">
      <c r="A1011" s="15"/>
      <c r="B1011" s="15"/>
      <c r="C1011" s="15"/>
      <c r="D1011" s="15"/>
      <c r="E1011" s="15"/>
      <c r="F1011" s="15"/>
      <c r="G1011" s="15"/>
      <c r="H1011" s="15"/>
      <c r="I1011" s="15"/>
      <c r="J1011" s="15"/>
      <c r="K1011" s="82"/>
      <c r="L1011" s="15"/>
      <c r="M1011" s="15"/>
      <c r="N1011" s="15"/>
      <c r="O1011" s="15"/>
      <c r="P1011" s="15"/>
      <c r="Q1011" s="15"/>
      <c r="R1011" s="15"/>
      <c r="S1011" s="15"/>
    </row>
    <row r="1012">
      <c r="A1012" s="15"/>
      <c r="B1012" s="15"/>
      <c r="C1012" s="15"/>
      <c r="D1012" s="15"/>
      <c r="E1012" s="15"/>
      <c r="F1012" s="15"/>
      <c r="G1012" s="15"/>
      <c r="H1012" s="15"/>
      <c r="I1012" s="15"/>
      <c r="J1012" s="15"/>
      <c r="K1012" s="82"/>
      <c r="L1012" s="15"/>
      <c r="M1012" s="15"/>
      <c r="N1012" s="15"/>
      <c r="O1012" s="15"/>
      <c r="P1012" s="15"/>
      <c r="Q1012" s="15"/>
      <c r="R1012" s="15"/>
      <c r="S1012" s="15"/>
    </row>
    <row r="1013">
      <c r="A1013" s="15"/>
      <c r="B1013" s="15"/>
      <c r="C1013" s="15"/>
      <c r="D1013" s="15"/>
      <c r="E1013" s="15"/>
      <c r="F1013" s="15"/>
      <c r="G1013" s="15"/>
      <c r="H1013" s="15"/>
      <c r="I1013" s="15"/>
      <c r="J1013" s="15"/>
      <c r="K1013" s="82"/>
      <c r="L1013" s="15"/>
      <c r="M1013" s="15"/>
      <c r="N1013" s="15"/>
      <c r="O1013" s="15"/>
      <c r="P1013" s="15"/>
      <c r="Q1013" s="15"/>
      <c r="R1013" s="15"/>
      <c r="S1013" s="15"/>
    </row>
    <row r="1014">
      <c r="A1014" s="15"/>
      <c r="B1014" s="15"/>
      <c r="C1014" s="15"/>
      <c r="D1014" s="15"/>
      <c r="E1014" s="15"/>
      <c r="F1014" s="15"/>
      <c r="G1014" s="15"/>
      <c r="H1014" s="15"/>
      <c r="I1014" s="15"/>
      <c r="J1014" s="15"/>
      <c r="K1014" s="82"/>
      <c r="L1014" s="15"/>
      <c r="M1014" s="15"/>
      <c r="N1014" s="15"/>
      <c r="O1014" s="15"/>
      <c r="P1014" s="15"/>
      <c r="Q1014" s="15"/>
      <c r="R1014" s="15"/>
      <c r="S1014" s="15"/>
    </row>
    <row r="1015">
      <c r="A1015" s="15"/>
      <c r="B1015" s="15"/>
      <c r="C1015" s="15"/>
      <c r="D1015" s="15"/>
      <c r="E1015" s="15"/>
      <c r="F1015" s="15"/>
      <c r="G1015" s="15"/>
      <c r="H1015" s="15"/>
      <c r="I1015" s="15"/>
      <c r="J1015" s="15"/>
      <c r="K1015" s="82"/>
      <c r="L1015" s="15"/>
      <c r="M1015" s="15"/>
      <c r="N1015" s="15"/>
      <c r="O1015" s="15"/>
      <c r="P1015" s="15"/>
      <c r="Q1015" s="15"/>
      <c r="R1015" s="15"/>
      <c r="S1015" s="15"/>
    </row>
    <row r="1016">
      <c r="A1016" s="15"/>
      <c r="B1016" s="15"/>
      <c r="C1016" s="15"/>
      <c r="D1016" s="15"/>
      <c r="E1016" s="15"/>
      <c r="F1016" s="15"/>
      <c r="G1016" s="15"/>
      <c r="H1016" s="15"/>
      <c r="I1016" s="15"/>
      <c r="J1016" s="15"/>
      <c r="K1016" s="82"/>
      <c r="L1016" s="15"/>
      <c r="M1016" s="15"/>
      <c r="N1016" s="15"/>
      <c r="O1016" s="15"/>
      <c r="P1016" s="15"/>
      <c r="Q1016" s="15"/>
      <c r="R1016" s="15"/>
      <c r="S1016" s="15"/>
    </row>
    <row r="1017">
      <c r="A1017" s="15"/>
      <c r="B1017" s="15"/>
      <c r="C1017" s="15"/>
      <c r="D1017" s="15"/>
      <c r="E1017" s="15"/>
      <c r="F1017" s="15"/>
      <c r="G1017" s="15"/>
      <c r="H1017" s="15"/>
      <c r="I1017" s="15"/>
      <c r="J1017" s="15"/>
      <c r="K1017" s="82"/>
      <c r="L1017" s="15"/>
      <c r="M1017" s="15"/>
      <c r="N1017" s="15"/>
      <c r="O1017" s="15"/>
      <c r="P1017" s="15"/>
      <c r="Q1017" s="15"/>
      <c r="R1017" s="15"/>
      <c r="S1017" s="15"/>
    </row>
    <row r="1018">
      <c r="A1018" s="15"/>
      <c r="B1018" s="15"/>
      <c r="C1018" s="15"/>
      <c r="D1018" s="15"/>
      <c r="E1018" s="15"/>
      <c r="F1018" s="15"/>
      <c r="G1018" s="15"/>
      <c r="H1018" s="15"/>
      <c r="I1018" s="15"/>
      <c r="J1018" s="15"/>
      <c r="K1018" s="82"/>
      <c r="L1018" s="15"/>
      <c r="M1018" s="15"/>
      <c r="N1018" s="15"/>
      <c r="O1018" s="15"/>
      <c r="P1018" s="15"/>
      <c r="Q1018" s="15"/>
      <c r="R1018" s="15"/>
      <c r="S1018" s="15"/>
    </row>
    <row r="1019">
      <c r="A1019" s="15"/>
      <c r="B1019" s="15"/>
      <c r="C1019" s="15"/>
      <c r="D1019" s="15"/>
      <c r="E1019" s="15"/>
      <c r="F1019" s="15"/>
      <c r="G1019" s="15"/>
      <c r="H1019" s="15"/>
      <c r="I1019" s="15"/>
      <c r="J1019" s="15"/>
      <c r="K1019" s="82"/>
      <c r="L1019" s="15"/>
      <c r="M1019" s="15"/>
      <c r="N1019" s="15"/>
      <c r="O1019" s="15"/>
      <c r="P1019" s="15"/>
      <c r="Q1019" s="15"/>
      <c r="R1019" s="15"/>
      <c r="S1019" s="15"/>
    </row>
    <row r="1020">
      <c r="A1020" s="15"/>
      <c r="B1020" s="15"/>
      <c r="C1020" s="15"/>
      <c r="D1020" s="15"/>
      <c r="E1020" s="15"/>
      <c r="F1020" s="15"/>
      <c r="G1020" s="15"/>
      <c r="H1020" s="15"/>
      <c r="I1020" s="15"/>
      <c r="J1020" s="15"/>
      <c r="K1020" s="82"/>
      <c r="L1020" s="15"/>
      <c r="M1020" s="15"/>
      <c r="N1020" s="15"/>
      <c r="O1020" s="15"/>
      <c r="P1020" s="15"/>
      <c r="Q1020" s="15"/>
      <c r="R1020" s="15"/>
      <c r="S1020" s="15"/>
    </row>
    <row r="1021">
      <c r="A1021" s="15"/>
      <c r="B1021" s="15"/>
      <c r="C1021" s="15"/>
      <c r="D1021" s="15"/>
      <c r="E1021" s="15"/>
      <c r="F1021" s="15"/>
      <c r="G1021" s="15"/>
      <c r="H1021" s="15"/>
      <c r="I1021" s="15"/>
      <c r="J1021" s="15"/>
      <c r="K1021" s="82"/>
      <c r="L1021" s="15"/>
      <c r="M1021" s="15"/>
      <c r="N1021" s="15"/>
      <c r="O1021" s="15"/>
      <c r="P1021" s="15"/>
      <c r="Q1021" s="15"/>
      <c r="R1021" s="15"/>
      <c r="S1021" s="15"/>
    </row>
    <row r="1022">
      <c r="A1022" s="15"/>
      <c r="B1022" s="15"/>
      <c r="C1022" s="15"/>
      <c r="D1022" s="15"/>
      <c r="E1022" s="15"/>
      <c r="F1022" s="15"/>
      <c r="G1022" s="15"/>
      <c r="H1022" s="15"/>
      <c r="I1022" s="15"/>
      <c r="J1022" s="15"/>
      <c r="K1022" s="82"/>
      <c r="L1022" s="15"/>
      <c r="M1022" s="15"/>
      <c r="N1022" s="15"/>
      <c r="O1022" s="15"/>
      <c r="P1022" s="15"/>
      <c r="Q1022" s="15"/>
      <c r="R1022" s="15"/>
      <c r="S1022" s="15"/>
    </row>
    <row r="1023">
      <c r="A1023" s="15"/>
      <c r="B1023" s="15"/>
      <c r="C1023" s="15"/>
      <c r="D1023" s="15"/>
      <c r="E1023" s="15"/>
      <c r="F1023" s="15"/>
      <c r="G1023" s="15"/>
      <c r="H1023" s="15"/>
      <c r="I1023" s="15"/>
      <c r="J1023" s="15"/>
      <c r="K1023" s="82"/>
      <c r="L1023" s="15"/>
      <c r="M1023" s="15"/>
      <c r="N1023" s="15"/>
      <c r="O1023" s="15"/>
      <c r="P1023" s="15"/>
      <c r="Q1023" s="15"/>
      <c r="R1023" s="15"/>
      <c r="S1023" s="15"/>
    </row>
    <row r="1024">
      <c r="A1024" s="15"/>
      <c r="B1024" s="15"/>
      <c r="C1024" s="15"/>
      <c r="D1024" s="15"/>
      <c r="E1024" s="15"/>
      <c r="F1024" s="15"/>
      <c r="G1024" s="15"/>
      <c r="H1024" s="15"/>
      <c r="I1024" s="15"/>
      <c r="J1024" s="15"/>
      <c r="K1024" s="82"/>
      <c r="L1024" s="15"/>
      <c r="M1024" s="15"/>
      <c r="N1024" s="15"/>
      <c r="O1024" s="15"/>
      <c r="P1024" s="15"/>
      <c r="Q1024" s="15"/>
      <c r="R1024" s="15"/>
      <c r="S1024" s="15"/>
    </row>
    <row r="1025">
      <c r="A1025" s="15"/>
      <c r="B1025" s="15"/>
      <c r="C1025" s="15"/>
      <c r="D1025" s="15"/>
      <c r="E1025" s="15"/>
      <c r="F1025" s="15"/>
      <c r="G1025" s="15"/>
      <c r="H1025" s="15"/>
      <c r="I1025" s="15"/>
      <c r="J1025" s="15"/>
      <c r="K1025" s="82"/>
      <c r="L1025" s="15"/>
      <c r="M1025" s="15"/>
      <c r="N1025" s="15"/>
      <c r="O1025" s="15"/>
      <c r="P1025" s="15"/>
      <c r="Q1025" s="15"/>
      <c r="R1025" s="15"/>
      <c r="S1025" s="15"/>
    </row>
    <row r="1026">
      <c r="A1026" s="15"/>
      <c r="B1026" s="15"/>
      <c r="C1026" s="15"/>
      <c r="D1026" s="15"/>
      <c r="E1026" s="15"/>
      <c r="F1026" s="15"/>
      <c r="G1026" s="15"/>
      <c r="H1026" s="15"/>
      <c r="I1026" s="15"/>
      <c r="J1026" s="15"/>
      <c r="K1026" s="82"/>
      <c r="L1026" s="15"/>
      <c r="M1026" s="15"/>
      <c r="N1026" s="15"/>
      <c r="O1026" s="15"/>
      <c r="P1026" s="15"/>
      <c r="Q1026" s="15"/>
      <c r="R1026" s="15"/>
      <c r="S1026" s="15"/>
    </row>
    <row r="1027">
      <c r="A1027" s="15"/>
      <c r="B1027" s="15"/>
      <c r="C1027" s="15"/>
      <c r="D1027" s="15"/>
      <c r="E1027" s="15"/>
      <c r="F1027" s="15"/>
      <c r="G1027" s="15"/>
      <c r="H1027" s="15"/>
      <c r="I1027" s="15"/>
      <c r="J1027" s="15"/>
      <c r="K1027" s="82"/>
      <c r="L1027" s="15"/>
      <c r="M1027" s="15"/>
      <c r="N1027" s="15"/>
      <c r="O1027" s="15"/>
      <c r="P1027" s="15"/>
      <c r="Q1027" s="15"/>
      <c r="R1027" s="15"/>
      <c r="S1027" s="15"/>
    </row>
    <row r="1028">
      <c r="A1028" s="15"/>
      <c r="B1028" s="15"/>
      <c r="C1028" s="15"/>
      <c r="D1028" s="15"/>
      <c r="E1028" s="15"/>
      <c r="F1028" s="15"/>
      <c r="G1028" s="15"/>
      <c r="H1028" s="15"/>
      <c r="I1028" s="15"/>
      <c r="J1028" s="15"/>
      <c r="K1028" s="82"/>
      <c r="L1028" s="15"/>
      <c r="M1028" s="15"/>
      <c r="N1028" s="15"/>
      <c r="O1028" s="15"/>
      <c r="P1028" s="15"/>
      <c r="Q1028" s="15"/>
      <c r="R1028" s="15"/>
      <c r="S1028" s="15"/>
    </row>
    <row r="1029">
      <c r="A1029" s="15"/>
      <c r="B1029" s="15"/>
      <c r="C1029" s="15"/>
      <c r="D1029" s="15"/>
      <c r="E1029" s="15"/>
      <c r="F1029" s="15"/>
      <c r="G1029" s="15"/>
      <c r="H1029" s="15"/>
      <c r="I1029" s="15"/>
      <c r="J1029" s="15"/>
      <c r="K1029" s="82"/>
      <c r="L1029" s="15"/>
      <c r="M1029" s="15"/>
      <c r="N1029" s="15"/>
      <c r="O1029" s="15"/>
      <c r="P1029" s="15"/>
      <c r="Q1029" s="15"/>
      <c r="R1029" s="15"/>
      <c r="S1029" s="15"/>
    </row>
    <row r="1030">
      <c r="A1030" s="15"/>
      <c r="B1030" s="15"/>
      <c r="C1030" s="15"/>
      <c r="D1030" s="15"/>
      <c r="E1030" s="15"/>
      <c r="F1030" s="15"/>
      <c r="G1030" s="15"/>
      <c r="H1030" s="15"/>
      <c r="I1030" s="15"/>
      <c r="J1030" s="15"/>
      <c r="K1030" s="82"/>
      <c r="L1030" s="15"/>
      <c r="M1030" s="15"/>
      <c r="N1030" s="15"/>
      <c r="O1030" s="15"/>
      <c r="P1030" s="15"/>
      <c r="Q1030" s="15"/>
      <c r="R1030" s="15"/>
      <c r="S1030" s="15"/>
    </row>
    <row r="1031">
      <c r="A1031" s="15"/>
      <c r="B1031" s="15"/>
      <c r="C1031" s="15"/>
      <c r="D1031" s="15"/>
      <c r="E1031" s="15"/>
      <c r="F1031" s="15"/>
      <c r="G1031" s="15"/>
      <c r="H1031" s="15"/>
      <c r="I1031" s="15"/>
      <c r="J1031" s="15"/>
      <c r="K1031" s="82"/>
      <c r="L1031" s="15"/>
      <c r="M1031" s="15"/>
      <c r="N1031" s="15"/>
      <c r="O1031" s="15"/>
      <c r="P1031" s="15"/>
      <c r="Q1031" s="15"/>
      <c r="R1031" s="15"/>
      <c r="S1031" s="15"/>
    </row>
    <row r="1032">
      <c r="A1032" s="15"/>
      <c r="B1032" s="15"/>
      <c r="C1032" s="15"/>
      <c r="D1032" s="15"/>
      <c r="E1032" s="15"/>
      <c r="F1032" s="15"/>
      <c r="G1032" s="15"/>
      <c r="H1032" s="15"/>
      <c r="I1032" s="15"/>
      <c r="J1032" s="15"/>
      <c r="K1032" s="82"/>
      <c r="L1032" s="15"/>
      <c r="M1032" s="15"/>
      <c r="N1032" s="15"/>
      <c r="O1032" s="15"/>
      <c r="P1032" s="15"/>
      <c r="Q1032" s="15"/>
      <c r="R1032" s="15"/>
      <c r="S1032" s="15"/>
    </row>
    <row r="1033">
      <c r="A1033" s="15"/>
      <c r="B1033" s="15"/>
      <c r="C1033" s="15"/>
      <c r="D1033" s="15"/>
      <c r="E1033" s="15"/>
      <c r="F1033" s="15"/>
      <c r="G1033" s="15"/>
      <c r="H1033" s="15"/>
      <c r="I1033" s="15"/>
      <c r="J1033" s="15"/>
      <c r="K1033" s="82"/>
      <c r="L1033" s="15"/>
      <c r="M1033" s="15"/>
      <c r="N1033" s="15"/>
      <c r="O1033" s="15"/>
      <c r="P1033" s="15"/>
      <c r="Q1033" s="15"/>
      <c r="R1033" s="15"/>
      <c r="S1033" s="15"/>
    </row>
    <row r="1034">
      <c r="A1034" s="15"/>
      <c r="B1034" s="15"/>
      <c r="C1034" s="15"/>
      <c r="D1034" s="15"/>
      <c r="E1034" s="15"/>
      <c r="F1034" s="15"/>
      <c r="G1034" s="15"/>
      <c r="H1034" s="15"/>
      <c r="I1034" s="15"/>
      <c r="J1034" s="15"/>
      <c r="K1034" s="82"/>
      <c r="L1034" s="15"/>
      <c r="M1034" s="15"/>
      <c r="N1034" s="15"/>
      <c r="O1034" s="15"/>
      <c r="P1034" s="15"/>
      <c r="Q1034" s="15"/>
      <c r="R1034" s="15"/>
      <c r="S1034" s="15"/>
    </row>
    <row r="1035">
      <c r="A1035" s="15"/>
      <c r="B1035" s="15"/>
      <c r="C1035" s="15"/>
      <c r="D1035" s="15"/>
      <c r="E1035" s="15"/>
      <c r="F1035" s="15"/>
      <c r="G1035" s="15"/>
      <c r="H1035" s="15"/>
      <c r="I1035" s="15"/>
      <c r="J1035" s="15"/>
      <c r="K1035" s="82"/>
      <c r="L1035" s="15"/>
      <c r="M1035" s="15"/>
      <c r="N1035" s="15"/>
      <c r="O1035" s="15"/>
      <c r="P1035" s="15"/>
      <c r="Q1035" s="15"/>
      <c r="R1035" s="15"/>
      <c r="S1035" s="15"/>
    </row>
    <row r="1036">
      <c r="A1036" s="15"/>
      <c r="B1036" s="15"/>
      <c r="C1036" s="15"/>
      <c r="D1036" s="15"/>
      <c r="E1036" s="15"/>
      <c r="F1036" s="15"/>
      <c r="G1036" s="15"/>
      <c r="H1036" s="15"/>
      <c r="I1036" s="15"/>
      <c r="J1036" s="15"/>
      <c r="K1036" s="82"/>
      <c r="L1036" s="15"/>
      <c r="M1036" s="15"/>
      <c r="N1036" s="15"/>
      <c r="O1036" s="15"/>
      <c r="P1036" s="15"/>
      <c r="Q1036" s="15"/>
      <c r="R1036" s="15"/>
      <c r="S1036" s="15"/>
    </row>
    <row r="1037">
      <c r="A1037" s="15"/>
      <c r="B1037" s="15"/>
      <c r="C1037" s="15"/>
      <c r="D1037" s="15"/>
      <c r="E1037" s="15"/>
      <c r="F1037" s="15"/>
      <c r="G1037" s="15"/>
      <c r="H1037" s="15"/>
      <c r="I1037" s="15"/>
      <c r="J1037" s="15"/>
      <c r="K1037" s="82"/>
      <c r="L1037" s="15"/>
      <c r="M1037" s="15"/>
      <c r="N1037" s="15"/>
      <c r="O1037" s="15"/>
      <c r="P1037" s="15"/>
      <c r="Q1037" s="15"/>
      <c r="R1037" s="15"/>
      <c r="S1037" s="15"/>
    </row>
    <row r="1038">
      <c r="A1038" s="15"/>
      <c r="B1038" s="15"/>
      <c r="C1038" s="15"/>
      <c r="D1038" s="15"/>
      <c r="E1038" s="15"/>
      <c r="F1038" s="15"/>
      <c r="G1038" s="15"/>
      <c r="H1038" s="15"/>
      <c r="I1038" s="15"/>
      <c r="J1038" s="15"/>
      <c r="K1038" s="82"/>
      <c r="L1038" s="15"/>
      <c r="M1038" s="15"/>
      <c r="N1038" s="15"/>
      <c r="O1038" s="15"/>
      <c r="P1038" s="15"/>
      <c r="Q1038" s="15"/>
      <c r="R1038" s="15"/>
      <c r="S1038" s="15"/>
    </row>
    <row r="1039">
      <c r="A1039" s="15"/>
      <c r="B1039" s="15"/>
      <c r="C1039" s="15"/>
      <c r="D1039" s="15"/>
      <c r="E1039" s="15"/>
      <c r="F1039" s="15"/>
      <c r="G1039" s="15"/>
      <c r="H1039" s="15"/>
      <c r="I1039" s="15"/>
      <c r="J1039" s="15"/>
      <c r="K1039" s="82"/>
      <c r="L1039" s="15"/>
      <c r="M1039" s="15"/>
      <c r="N1039" s="15"/>
      <c r="O1039" s="15"/>
      <c r="P1039" s="15"/>
      <c r="Q1039" s="15"/>
      <c r="R1039" s="15"/>
      <c r="S1039" s="15"/>
    </row>
    <row r="1040">
      <c r="A1040" s="15"/>
      <c r="B1040" s="15"/>
      <c r="C1040" s="15"/>
      <c r="D1040" s="15"/>
      <c r="E1040" s="15"/>
      <c r="F1040" s="15"/>
      <c r="G1040" s="15"/>
      <c r="H1040" s="15"/>
      <c r="I1040" s="15"/>
      <c r="J1040" s="15"/>
      <c r="K1040" s="82"/>
      <c r="L1040" s="15"/>
      <c r="M1040" s="15"/>
      <c r="N1040" s="15"/>
      <c r="O1040" s="15"/>
      <c r="P1040" s="15"/>
      <c r="Q1040" s="15"/>
      <c r="R1040" s="15"/>
      <c r="S1040" s="15"/>
    </row>
    <row r="1041">
      <c r="A1041" s="15"/>
      <c r="B1041" s="15"/>
      <c r="C1041" s="15"/>
      <c r="D1041" s="15"/>
      <c r="E1041" s="15"/>
      <c r="F1041" s="15"/>
      <c r="G1041" s="15"/>
      <c r="H1041" s="15"/>
      <c r="I1041" s="15"/>
      <c r="J1041" s="15"/>
      <c r="K1041" s="82"/>
      <c r="L1041" s="15"/>
      <c r="M1041" s="15"/>
      <c r="N1041" s="15"/>
      <c r="O1041" s="15"/>
      <c r="P1041" s="15"/>
      <c r="Q1041" s="15"/>
      <c r="R1041" s="15"/>
      <c r="S1041" s="15"/>
    </row>
    <row r="1042">
      <c r="A1042" s="15"/>
      <c r="B1042" s="15"/>
      <c r="C1042" s="15"/>
      <c r="D1042" s="15"/>
      <c r="E1042" s="15"/>
      <c r="F1042" s="15"/>
      <c r="G1042" s="15"/>
      <c r="H1042" s="15"/>
      <c r="I1042" s="15"/>
      <c r="J1042" s="15"/>
      <c r="K1042" s="82"/>
      <c r="L1042" s="15"/>
      <c r="M1042" s="15"/>
      <c r="N1042" s="15"/>
      <c r="O1042" s="15"/>
      <c r="P1042" s="15"/>
      <c r="Q1042" s="15"/>
      <c r="R1042" s="15"/>
      <c r="S1042" s="15"/>
    </row>
    <row r="1043">
      <c r="A1043" s="15"/>
      <c r="B1043" s="15"/>
      <c r="C1043" s="15"/>
      <c r="D1043" s="15"/>
      <c r="E1043" s="15"/>
      <c r="F1043" s="15"/>
      <c r="G1043" s="15"/>
      <c r="H1043" s="15"/>
      <c r="I1043" s="15"/>
      <c r="J1043" s="15"/>
      <c r="K1043" s="82"/>
      <c r="L1043" s="15"/>
      <c r="M1043" s="15"/>
      <c r="N1043" s="15"/>
      <c r="O1043" s="15"/>
      <c r="P1043" s="15"/>
      <c r="Q1043" s="15"/>
      <c r="R1043" s="15"/>
      <c r="S1043" s="15"/>
    </row>
    <row r="1044">
      <c r="A1044" s="15"/>
      <c r="B1044" s="15"/>
      <c r="C1044" s="15"/>
      <c r="D1044" s="15"/>
      <c r="E1044" s="15"/>
      <c r="F1044" s="15"/>
      <c r="G1044" s="15"/>
      <c r="H1044" s="15"/>
      <c r="I1044" s="15"/>
      <c r="J1044" s="15"/>
      <c r="K1044" s="82"/>
      <c r="L1044" s="15"/>
      <c r="M1044" s="15"/>
      <c r="N1044" s="15"/>
      <c r="O1044" s="15"/>
      <c r="P1044" s="15"/>
      <c r="Q1044" s="15"/>
      <c r="R1044" s="15"/>
      <c r="S1044" s="15"/>
    </row>
    <row r="1045">
      <c r="A1045" s="15"/>
      <c r="B1045" s="15"/>
      <c r="C1045" s="15"/>
      <c r="D1045" s="15"/>
      <c r="E1045" s="15"/>
      <c r="F1045" s="15"/>
      <c r="G1045" s="15"/>
      <c r="H1045" s="15"/>
      <c r="I1045" s="15"/>
      <c r="J1045" s="15"/>
      <c r="K1045" s="82"/>
      <c r="L1045" s="15"/>
      <c r="M1045" s="15"/>
      <c r="N1045" s="15"/>
      <c r="O1045" s="15"/>
      <c r="P1045" s="15"/>
      <c r="Q1045" s="15"/>
      <c r="R1045" s="15"/>
      <c r="S1045" s="15"/>
    </row>
    <row r="1046">
      <c r="A1046" s="15"/>
      <c r="B1046" s="15"/>
      <c r="C1046" s="15"/>
      <c r="D1046" s="15"/>
      <c r="E1046" s="15"/>
      <c r="F1046" s="15"/>
      <c r="G1046" s="15"/>
      <c r="H1046" s="15"/>
      <c r="I1046" s="15"/>
      <c r="J1046" s="15"/>
      <c r="K1046" s="82"/>
      <c r="L1046" s="15"/>
      <c r="M1046" s="15"/>
      <c r="N1046" s="15"/>
      <c r="O1046" s="15"/>
      <c r="P1046" s="15"/>
      <c r="Q1046" s="15"/>
      <c r="R1046" s="15"/>
      <c r="S1046" s="15"/>
    </row>
    <row r="1047">
      <c r="A1047" s="15"/>
      <c r="B1047" s="15"/>
      <c r="C1047" s="15"/>
      <c r="D1047" s="15"/>
      <c r="E1047" s="15"/>
      <c r="F1047" s="15"/>
      <c r="G1047" s="15"/>
      <c r="H1047" s="15"/>
      <c r="I1047" s="15"/>
      <c r="J1047" s="15"/>
      <c r="K1047" s="82"/>
      <c r="L1047" s="15"/>
      <c r="M1047" s="15"/>
      <c r="N1047" s="15"/>
      <c r="O1047" s="15"/>
      <c r="P1047" s="15"/>
      <c r="Q1047" s="15"/>
      <c r="R1047" s="15"/>
      <c r="S1047" s="15"/>
    </row>
    <row r="1048">
      <c r="A1048" s="15"/>
      <c r="B1048" s="15"/>
      <c r="C1048" s="15"/>
      <c r="D1048" s="15"/>
      <c r="E1048" s="15"/>
      <c r="F1048" s="15"/>
      <c r="G1048" s="15"/>
      <c r="H1048" s="15"/>
      <c r="I1048" s="15"/>
      <c r="J1048" s="15"/>
      <c r="K1048" s="82"/>
      <c r="L1048" s="15"/>
      <c r="M1048" s="15"/>
      <c r="N1048" s="15"/>
      <c r="O1048" s="15"/>
      <c r="P1048" s="15"/>
      <c r="Q1048" s="15"/>
      <c r="R1048" s="15"/>
      <c r="S1048" s="15"/>
    </row>
    <row r="1049">
      <c r="A1049" s="15"/>
      <c r="B1049" s="15"/>
      <c r="C1049" s="15"/>
      <c r="D1049" s="15"/>
      <c r="E1049" s="15"/>
      <c r="F1049" s="15"/>
      <c r="G1049" s="15"/>
      <c r="H1049" s="15"/>
      <c r="I1049" s="15"/>
      <c r="J1049" s="15"/>
      <c r="K1049" s="82"/>
      <c r="L1049" s="15"/>
      <c r="M1049" s="15"/>
      <c r="N1049" s="15"/>
      <c r="O1049" s="15"/>
      <c r="P1049" s="15"/>
      <c r="Q1049" s="15"/>
      <c r="R1049" s="15"/>
      <c r="S1049" s="15"/>
    </row>
    <row r="1050">
      <c r="A1050" s="15"/>
      <c r="B1050" s="15"/>
      <c r="C1050" s="15"/>
      <c r="D1050" s="15"/>
      <c r="E1050" s="15"/>
      <c r="F1050" s="15"/>
      <c r="G1050" s="15"/>
      <c r="H1050" s="15"/>
      <c r="I1050" s="15"/>
      <c r="J1050" s="15"/>
      <c r="K1050" s="82"/>
      <c r="L1050" s="15"/>
      <c r="M1050" s="15"/>
      <c r="N1050" s="15"/>
      <c r="O1050" s="15"/>
      <c r="P1050" s="15"/>
      <c r="Q1050" s="15"/>
      <c r="R1050" s="15"/>
      <c r="S1050" s="15"/>
    </row>
    <row r="1051">
      <c r="A1051" s="15"/>
      <c r="B1051" s="15"/>
      <c r="C1051" s="15"/>
      <c r="D1051" s="15"/>
      <c r="E1051" s="15"/>
      <c r="F1051" s="15"/>
      <c r="G1051" s="15"/>
      <c r="H1051" s="15"/>
      <c r="I1051" s="15"/>
      <c r="J1051" s="15"/>
      <c r="K1051" s="82"/>
      <c r="L1051" s="15"/>
      <c r="M1051" s="15"/>
      <c r="N1051" s="15"/>
      <c r="O1051" s="15"/>
      <c r="P1051" s="15"/>
      <c r="Q1051" s="15"/>
      <c r="R1051" s="15"/>
      <c r="S1051" s="15"/>
    </row>
    <row r="1052">
      <c r="A1052" s="15"/>
      <c r="B1052" s="15"/>
      <c r="C1052" s="15"/>
      <c r="D1052" s="15"/>
      <c r="E1052" s="15"/>
      <c r="F1052" s="15"/>
      <c r="G1052" s="15"/>
      <c r="H1052" s="15"/>
      <c r="I1052" s="15"/>
      <c r="J1052" s="15"/>
      <c r="K1052" s="82"/>
      <c r="L1052" s="15"/>
      <c r="M1052" s="15"/>
      <c r="N1052" s="15"/>
      <c r="O1052" s="15"/>
      <c r="P1052" s="15"/>
      <c r="Q1052" s="15"/>
      <c r="R1052" s="15"/>
      <c r="S1052" s="15"/>
    </row>
    <row r="1053">
      <c r="A1053" s="15"/>
      <c r="B1053" s="15"/>
      <c r="C1053" s="15"/>
      <c r="D1053" s="15"/>
      <c r="E1053" s="15"/>
      <c r="F1053" s="15"/>
      <c r="G1053" s="15"/>
      <c r="H1053" s="15"/>
      <c r="I1053" s="15"/>
      <c r="J1053" s="15"/>
      <c r="K1053" s="82"/>
      <c r="L1053" s="15"/>
      <c r="M1053" s="15"/>
      <c r="N1053" s="15"/>
      <c r="O1053" s="15"/>
      <c r="P1053" s="15"/>
      <c r="Q1053" s="15"/>
      <c r="R1053" s="15"/>
      <c r="S1053" s="15"/>
    </row>
    <row r="1054">
      <c r="A1054" s="15"/>
      <c r="B1054" s="15"/>
      <c r="C1054" s="15"/>
      <c r="D1054" s="15"/>
      <c r="E1054" s="15"/>
      <c r="F1054" s="15"/>
      <c r="G1054" s="15"/>
      <c r="H1054" s="15"/>
      <c r="I1054" s="15"/>
      <c r="J1054" s="15"/>
      <c r="K1054" s="82"/>
      <c r="L1054" s="15"/>
      <c r="M1054" s="15"/>
      <c r="N1054" s="15"/>
      <c r="O1054" s="15"/>
      <c r="P1054" s="15"/>
      <c r="Q1054" s="15"/>
      <c r="R1054" s="15"/>
      <c r="S1054" s="15"/>
    </row>
    <row r="1055">
      <c r="A1055" s="15"/>
      <c r="B1055" s="15"/>
      <c r="C1055" s="15"/>
      <c r="D1055" s="15"/>
      <c r="E1055" s="15"/>
      <c r="F1055" s="15"/>
      <c r="G1055" s="15"/>
      <c r="H1055" s="15"/>
      <c r="I1055" s="15"/>
      <c r="J1055" s="15"/>
      <c r="K1055" s="82"/>
      <c r="L1055" s="15"/>
      <c r="M1055" s="15"/>
      <c r="N1055" s="15"/>
      <c r="O1055" s="15"/>
      <c r="P1055" s="15"/>
      <c r="Q1055" s="15"/>
      <c r="R1055" s="15"/>
      <c r="S1055" s="15"/>
    </row>
    <row r="1056">
      <c r="A1056" s="15"/>
      <c r="B1056" s="15"/>
      <c r="C1056" s="15"/>
      <c r="D1056" s="15"/>
      <c r="E1056" s="15"/>
      <c r="F1056" s="15"/>
      <c r="G1056" s="15"/>
      <c r="H1056" s="15"/>
      <c r="I1056" s="15"/>
      <c r="J1056" s="15"/>
      <c r="K1056" s="82"/>
      <c r="L1056" s="15"/>
      <c r="M1056" s="15"/>
      <c r="N1056" s="15"/>
      <c r="O1056" s="15"/>
      <c r="P1056" s="15"/>
      <c r="Q1056" s="15"/>
      <c r="R1056" s="15"/>
      <c r="S1056" s="15"/>
    </row>
    <row r="1057">
      <c r="A1057" s="15"/>
      <c r="B1057" s="15"/>
      <c r="C1057" s="15"/>
      <c r="D1057" s="15"/>
      <c r="E1057" s="15"/>
      <c r="F1057" s="15"/>
      <c r="G1057" s="15"/>
      <c r="H1057" s="15"/>
      <c r="I1057" s="15"/>
      <c r="J1057" s="15"/>
      <c r="K1057" s="82"/>
      <c r="L1057" s="15"/>
      <c r="M1057" s="15"/>
      <c r="N1057" s="15"/>
      <c r="O1057" s="15"/>
      <c r="P1057" s="15"/>
      <c r="Q1057" s="15"/>
      <c r="R1057" s="15"/>
      <c r="S1057" s="15"/>
    </row>
    <row r="1058">
      <c r="A1058" s="15"/>
      <c r="B1058" s="15"/>
      <c r="C1058" s="15"/>
      <c r="D1058" s="15"/>
      <c r="E1058" s="15"/>
      <c r="F1058" s="15"/>
      <c r="G1058" s="15"/>
      <c r="H1058" s="15"/>
      <c r="I1058" s="15"/>
      <c r="J1058" s="15"/>
      <c r="K1058" s="82"/>
      <c r="L1058" s="15"/>
      <c r="M1058" s="15"/>
      <c r="N1058" s="15"/>
      <c r="O1058" s="15"/>
      <c r="P1058" s="15"/>
      <c r="Q1058" s="15"/>
      <c r="R1058" s="15"/>
      <c r="S1058" s="15"/>
    </row>
    <row r="1059">
      <c r="A1059" s="15"/>
      <c r="B1059" s="15"/>
      <c r="C1059" s="15"/>
      <c r="D1059" s="15"/>
      <c r="E1059" s="15"/>
      <c r="F1059" s="15"/>
      <c r="G1059" s="15"/>
      <c r="H1059" s="15"/>
      <c r="I1059" s="15"/>
      <c r="J1059" s="15"/>
      <c r="K1059" s="82"/>
      <c r="L1059" s="15"/>
      <c r="M1059" s="15"/>
      <c r="N1059" s="15"/>
      <c r="O1059" s="15"/>
      <c r="P1059" s="15"/>
      <c r="Q1059" s="15"/>
      <c r="R1059" s="15"/>
      <c r="S1059" s="15"/>
    </row>
    <row r="1060">
      <c r="A1060" s="15"/>
      <c r="B1060" s="15"/>
      <c r="C1060" s="15"/>
      <c r="D1060" s="15"/>
      <c r="E1060" s="15"/>
      <c r="F1060" s="15"/>
      <c r="G1060" s="15"/>
      <c r="H1060" s="15"/>
      <c r="I1060" s="15"/>
      <c r="J1060" s="15"/>
      <c r="K1060" s="82"/>
      <c r="L1060" s="15"/>
      <c r="M1060" s="15"/>
      <c r="N1060" s="15"/>
      <c r="O1060" s="15"/>
      <c r="P1060" s="15"/>
      <c r="Q1060" s="15"/>
      <c r="R1060" s="15"/>
      <c r="S1060" s="15"/>
    </row>
    <row r="1061">
      <c r="A1061" s="15"/>
      <c r="B1061" s="15"/>
      <c r="C1061" s="15"/>
      <c r="D1061" s="15"/>
      <c r="E1061" s="15"/>
      <c r="F1061" s="15"/>
      <c r="G1061" s="15"/>
      <c r="H1061" s="15"/>
      <c r="I1061" s="15"/>
      <c r="J1061" s="15"/>
      <c r="K1061" s="82"/>
      <c r="L1061" s="15"/>
      <c r="M1061" s="15"/>
      <c r="N1061" s="15"/>
      <c r="O1061" s="15"/>
      <c r="P1061" s="15"/>
      <c r="Q1061" s="15"/>
      <c r="R1061" s="15"/>
      <c r="S1061" s="15"/>
    </row>
    <row r="1062">
      <c r="A1062" s="15"/>
      <c r="B1062" s="15"/>
      <c r="C1062" s="15"/>
      <c r="D1062" s="15"/>
      <c r="E1062" s="15"/>
      <c r="F1062" s="15"/>
      <c r="G1062" s="15"/>
      <c r="H1062" s="15"/>
      <c r="I1062" s="15"/>
      <c r="J1062" s="15"/>
      <c r="K1062" s="82"/>
      <c r="L1062" s="15"/>
      <c r="M1062" s="15"/>
      <c r="N1062" s="15"/>
      <c r="O1062" s="15"/>
      <c r="P1062" s="15"/>
      <c r="Q1062" s="15"/>
      <c r="R1062" s="15"/>
      <c r="S1062" s="15"/>
    </row>
    <row r="1063">
      <c r="A1063" s="15"/>
      <c r="B1063" s="15"/>
      <c r="C1063" s="15"/>
      <c r="D1063" s="15"/>
      <c r="E1063" s="15"/>
      <c r="F1063" s="15"/>
      <c r="G1063" s="15"/>
      <c r="H1063" s="15"/>
      <c r="I1063" s="15"/>
      <c r="J1063" s="15"/>
      <c r="K1063" s="82"/>
      <c r="L1063" s="15"/>
      <c r="M1063" s="15"/>
      <c r="N1063" s="15"/>
      <c r="O1063" s="15"/>
      <c r="P1063" s="15"/>
      <c r="Q1063" s="15"/>
      <c r="R1063" s="15"/>
      <c r="S1063" s="15"/>
    </row>
    <row r="1064">
      <c r="A1064" s="15"/>
      <c r="B1064" s="15"/>
      <c r="C1064" s="15"/>
      <c r="D1064" s="15"/>
      <c r="E1064" s="15"/>
      <c r="F1064" s="15"/>
      <c r="G1064" s="15"/>
      <c r="H1064" s="15"/>
      <c r="I1064" s="15"/>
      <c r="J1064" s="15"/>
      <c r="K1064" s="82"/>
      <c r="L1064" s="15"/>
      <c r="M1064" s="15"/>
      <c r="N1064" s="15"/>
      <c r="O1064" s="15"/>
      <c r="P1064" s="15"/>
      <c r="Q1064" s="15"/>
      <c r="R1064" s="15"/>
      <c r="S1064" s="15"/>
    </row>
    <row r="1065">
      <c r="A1065" s="15"/>
      <c r="B1065" s="15"/>
      <c r="C1065" s="15"/>
      <c r="D1065" s="15"/>
      <c r="E1065" s="15"/>
      <c r="F1065" s="15"/>
      <c r="G1065" s="15"/>
      <c r="H1065" s="15"/>
      <c r="I1065" s="15"/>
      <c r="J1065" s="15"/>
      <c r="K1065" s="82"/>
      <c r="L1065" s="15"/>
      <c r="M1065" s="15"/>
      <c r="N1065" s="15"/>
      <c r="O1065" s="15"/>
      <c r="P1065" s="15"/>
      <c r="Q1065" s="15"/>
      <c r="R1065" s="15"/>
      <c r="S1065" s="15"/>
    </row>
    <row r="1066">
      <c r="A1066" s="15"/>
      <c r="B1066" s="15"/>
      <c r="C1066" s="15"/>
      <c r="D1066" s="15"/>
      <c r="E1066" s="15"/>
      <c r="F1066" s="15"/>
      <c r="G1066" s="15"/>
      <c r="H1066" s="15"/>
      <c r="I1066" s="15"/>
      <c r="J1066" s="15"/>
      <c r="K1066" s="82"/>
      <c r="L1066" s="15"/>
      <c r="M1066" s="15"/>
      <c r="N1066" s="15"/>
      <c r="O1066" s="15"/>
      <c r="P1066" s="15"/>
      <c r="Q1066" s="15"/>
      <c r="R1066" s="15"/>
      <c r="S1066" s="15"/>
    </row>
    <row r="1067">
      <c r="A1067" s="15"/>
      <c r="B1067" s="15"/>
      <c r="C1067" s="15"/>
      <c r="D1067" s="15"/>
      <c r="E1067" s="15"/>
      <c r="F1067" s="15"/>
      <c r="G1067" s="15"/>
      <c r="H1067" s="15"/>
      <c r="I1067" s="15"/>
      <c r="J1067" s="15"/>
      <c r="K1067" s="82"/>
      <c r="L1067" s="15"/>
      <c r="M1067" s="15"/>
      <c r="N1067" s="15"/>
      <c r="O1067" s="15"/>
      <c r="P1067" s="15"/>
      <c r="Q1067" s="15"/>
      <c r="R1067" s="15"/>
      <c r="S1067" s="15"/>
    </row>
    <row r="1068">
      <c r="A1068" s="15"/>
      <c r="B1068" s="15"/>
      <c r="C1068" s="15"/>
      <c r="D1068" s="15"/>
      <c r="E1068" s="15"/>
      <c r="F1068" s="15"/>
      <c r="G1068" s="15"/>
      <c r="H1068" s="15"/>
      <c r="I1068" s="15"/>
      <c r="J1068" s="15"/>
      <c r="K1068" s="82"/>
      <c r="L1068" s="15"/>
      <c r="M1068" s="15"/>
      <c r="N1068" s="15"/>
      <c r="O1068" s="15"/>
      <c r="P1068" s="15"/>
      <c r="Q1068" s="15"/>
      <c r="R1068" s="15"/>
      <c r="S1068" s="15"/>
    </row>
    <row r="1069">
      <c r="A1069" s="15"/>
      <c r="B1069" s="15"/>
      <c r="C1069" s="15"/>
      <c r="D1069" s="15"/>
      <c r="E1069" s="15"/>
      <c r="F1069" s="15"/>
      <c r="G1069" s="15"/>
      <c r="H1069" s="15"/>
      <c r="I1069" s="15"/>
      <c r="J1069" s="15"/>
      <c r="K1069" s="82"/>
      <c r="L1069" s="15"/>
      <c r="M1069" s="15"/>
      <c r="N1069" s="15"/>
      <c r="O1069" s="15"/>
      <c r="P1069" s="15"/>
      <c r="Q1069" s="15"/>
      <c r="R1069" s="15"/>
      <c r="S1069" s="15"/>
    </row>
    <row r="1070">
      <c r="A1070" s="15"/>
      <c r="B1070" s="15"/>
      <c r="C1070" s="15"/>
      <c r="D1070" s="15"/>
      <c r="E1070" s="15"/>
      <c r="F1070" s="15"/>
      <c r="G1070" s="15"/>
      <c r="H1070" s="15"/>
      <c r="I1070" s="15"/>
      <c r="J1070" s="15"/>
      <c r="K1070" s="82"/>
      <c r="L1070" s="15"/>
      <c r="M1070" s="15"/>
      <c r="N1070" s="15"/>
      <c r="O1070" s="15"/>
      <c r="P1070" s="15"/>
      <c r="Q1070" s="15"/>
      <c r="R1070" s="15"/>
      <c r="S1070" s="15"/>
    </row>
    <row r="1071">
      <c r="A1071" s="15"/>
      <c r="B1071" s="15"/>
      <c r="C1071" s="15"/>
      <c r="D1071" s="15"/>
      <c r="E1071" s="15"/>
      <c r="F1071" s="15"/>
      <c r="G1071" s="15"/>
      <c r="H1071" s="15"/>
      <c r="I1071" s="15"/>
      <c r="J1071" s="15"/>
      <c r="K1071" s="82"/>
      <c r="L1071" s="15"/>
      <c r="M1071" s="15"/>
      <c r="N1071" s="15"/>
      <c r="O1071" s="15"/>
      <c r="P1071" s="15"/>
      <c r="Q1071" s="15"/>
      <c r="R1071" s="15"/>
      <c r="S1071" s="15"/>
    </row>
    <row r="1072">
      <c r="A1072" s="15"/>
      <c r="B1072" s="15"/>
      <c r="C1072" s="15"/>
      <c r="D1072" s="15"/>
      <c r="E1072" s="15"/>
      <c r="F1072" s="15"/>
      <c r="G1072" s="15"/>
      <c r="H1072" s="15"/>
      <c r="I1072" s="15"/>
      <c r="J1072" s="15"/>
      <c r="K1072" s="82"/>
      <c r="L1072" s="15"/>
      <c r="M1072" s="15"/>
      <c r="N1072" s="15"/>
      <c r="O1072" s="15"/>
      <c r="P1072" s="15"/>
      <c r="Q1072" s="15"/>
      <c r="R1072" s="15"/>
      <c r="S1072" s="15"/>
    </row>
    <row r="1073">
      <c r="A1073" s="15"/>
      <c r="B1073" s="15"/>
      <c r="C1073" s="15"/>
      <c r="D1073" s="15"/>
      <c r="E1073" s="15"/>
      <c r="F1073" s="15"/>
      <c r="G1073" s="15"/>
      <c r="H1073" s="15"/>
      <c r="I1073" s="15"/>
      <c r="J1073" s="15"/>
      <c r="K1073" s="82"/>
      <c r="L1073" s="15"/>
      <c r="M1073" s="15"/>
      <c r="N1073" s="15"/>
      <c r="O1073" s="15"/>
      <c r="P1073" s="15"/>
      <c r="Q1073" s="15"/>
      <c r="R1073" s="15"/>
      <c r="S1073" s="15"/>
    </row>
    <row r="1074">
      <c r="A1074" s="15"/>
      <c r="B1074" s="15"/>
      <c r="C1074" s="15"/>
      <c r="D1074" s="15"/>
      <c r="E1074" s="15"/>
      <c r="F1074" s="15"/>
      <c r="G1074" s="15"/>
      <c r="H1074" s="15"/>
      <c r="I1074" s="15"/>
      <c r="J1074" s="15"/>
      <c r="K1074" s="82"/>
      <c r="L1074" s="15"/>
      <c r="M1074" s="15"/>
      <c r="N1074" s="15"/>
      <c r="O1074" s="15"/>
      <c r="P1074" s="15"/>
      <c r="Q1074" s="15"/>
      <c r="R1074" s="15"/>
      <c r="S1074" s="15"/>
    </row>
    <row r="1075">
      <c r="A1075" s="15"/>
      <c r="B1075" s="15"/>
      <c r="C1075" s="15"/>
      <c r="D1075" s="15"/>
      <c r="E1075" s="15"/>
      <c r="F1075" s="15"/>
      <c r="G1075" s="15"/>
      <c r="H1075" s="15"/>
      <c r="I1075" s="15"/>
      <c r="J1075" s="15"/>
      <c r="K1075" s="82"/>
      <c r="L1075" s="15"/>
      <c r="M1075" s="15"/>
      <c r="N1075" s="15"/>
      <c r="O1075" s="15"/>
      <c r="P1075" s="15"/>
      <c r="Q1075" s="15"/>
      <c r="R1075" s="15"/>
      <c r="S1075" s="15"/>
    </row>
    <row r="1076">
      <c r="A1076" s="15"/>
      <c r="B1076" s="15"/>
      <c r="C1076" s="15"/>
      <c r="D1076" s="15"/>
      <c r="E1076" s="15"/>
      <c r="F1076" s="15"/>
      <c r="G1076" s="15"/>
      <c r="H1076" s="15"/>
      <c r="I1076" s="15"/>
      <c r="J1076" s="15"/>
      <c r="K1076" s="82"/>
      <c r="L1076" s="15"/>
      <c r="M1076" s="15"/>
      <c r="N1076" s="15"/>
      <c r="O1076" s="15"/>
      <c r="P1076" s="15"/>
      <c r="Q1076" s="15"/>
      <c r="R1076" s="15"/>
      <c r="S1076" s="15"/>
    </row>
    <row r="1077">
      <c r="A1077" s="15"/>
      <c r="B1077" s="15"/>
      <c r="C1077" s="15"/>
      <c r="D1077" s="15"/>
      <c r="E1077" s="15"/>
      <c r="F1077" s="15"/>
      <c r="G1077" s="15"/>
      <c r="H1077" s="15"/>
      <c r="I1077" s="15"/>
      <c r="J1077" s="15"/>
      <c r="K1077" s="82"/>
      <c r="L1077" s="15"/>
      <c r="M1077" s="15"/>
      <c r="N1077" s="15"/>
      <c r="O1077" s="15"/>
      <c r="P1077" s="15"/>
      <c r="Q1077" s="15"/>
      <c r="R1077" s="15"/>
      <c r="S1077" s="15"/>
    </row>
    <row r="1078">
      <c r="A1078" s="15"/>
      <c r="B1078" s="15"/>
      <c r="C1078" s="15"/>
      <c r="D1078" s="15"/>
      <c r="E1078" s="15"/>
      <c r="F1078" s="15"/>
      <c r="G1078" s="15"/>
      <c r="H1078" s="15"/>
      <c r="I1078" s="15"/>
      <c r="J1078" s="15"/>
      <c r="K1078" s="82"/>
      <c r="L1078" s="15"/>
      <c r="M1078" s="15"/>
      <c r="N1078" s="15"/>
      <c r="O1078" s="15"/>
      <c r="P1078" s="15"/>
      <c r="Q1078" s="15"/>
      <c r="R1078" s="15"/>
      <c r="S1078" s="15"/>
    </row>
    <row r="1079">
      <c r="A1079" s="15"/>
      <c r="B1079" s="15"/>
      <c r="C1079" s="15"/>
      <c r="D1079" s="15"/>
      <c r="E1079" s="15"/>
      <c r="F1079" s="15"/>
      <c r="G1079" s="15"/>
      <c r="H1079" s="15"/>
      <c r="I1079" s="15"/>
      <c r="J1079" s="15"/>
      <c r="K1079" s="82"/>
      <c r="L1079" s="15"/>
      <c r="M1079" s="15"/>
      <c r="N1079" s="15"/>
      <c r="O1079" s="15"/>
      <c r="P1079" s="15"/>
      <c r="Q1079" s="15"/>
      <c r="R1079" s="15"/>
      <c r="S1079" s="15"/>
    </row>
    <row r="1080">
      <c r="A1080" s="15"/>
      <c r="B1080" s="15"/>
      <c r="C1080" s="15"/>
      <c r="D1080" s="15"/>
      <c r="E1080" s="15"/>
      <c r="F1080" s="15"/>
      <c r="G1080" s="15"/>
      <c r="H1080" s="15"/>
      <c r="I1080" s="15"/>
      <c r="J1080" s="15"/>
      <c r="K1080" s="82"/>
      <c r="L1080" s="15"/>
      <c r="M1080" s="15"/>
      <c r="N1080" s="15"/>
      <c r="O1080" s="15"/>
      <c r="P1080" s="15"/>
      <c r="Q1080" s="15"/>
      <c r="R1080" s="15"/>
      <c r="S1080" s="15"/>
    </row>
    <row r="1081">
      <c r="A1081" s="15"/>
      <c r="B1081" s="15"/>
      <c r="C1081" s="15"/>
      <c r="D1081" s="15"/>
      <c r="E1081" s="15"/>
      <c r="F1081" s="15"/>
      <c r="G1081" s="15"/>
      <c r="H1081" s="15"/>
      <c r="I1081" s="15"/>
      <c r="J1081" s="15"/>
      <c r="K1081" s="82"/>
      <c r="L1081" s="15"/>
      <c r="M1081" s="15"/>
      <c r="N1081" s="15"/>
      <c r="O1081" s="15"/>
      <c r="P1081" s="15"/>
      <c r="Q1081" s="15"/>
      <c r="R1081" s="15"/>
      <c r="S1081" s="15"/>
    </row>
    <row r="1082">
      <c r="A1082" s="15"/>
      <c r="B1082" s="15"/>
      <c r="C1082" s="15"/>
      <c r="D1082" s="15"/>
      <c r="E1082" s="15"/>
      <c r="F1082" s="15"/>
      <c r="G1082" s="15"/>
      <c r="H1082" s="15"/>
      <c r="I1082" s="15"/>
      <c r="J1082" s="15"/>
      <c r="K1082" s="82"/>
      <c r="L1082" s="15"/>
      <c r="M1082" s="15"/>
      <c r="N1082" s="15"/>
      <c r="O1082" s="15"/>
      <c r="P1082" s="15"/>
      <c r="Q1082" s="15"/>
      <c r="R1082" s="15"/>
      <c r="S1082" s="15"/>
    </row>
    <row r="1083">
      <c r="A1083" s="15"/>
      <c r="B1083" s="15"/>
      <c r="C1083" s="15"/>
      <c r="D1083" s="15"/>
      <c r="E1083" s="15"/>
      <c r="F1083" s="15"/>
      <c r="G1083" s="15"/>
      <c r="H1083" s="15"/>
      <c r="I1083" s="15"/>
      <c r="J1083" s="15"/>
      <c r="K1083" s="82"/>
      <c r="L1083" s="15"/>
      <c r="M1083" s="15"/>
      <c r="N1083" s="15"/>
      <c r="O1083" s="15"/>
      <c r="P1083" s="15"/>
      <c r="Q1083" s="15"/>
      <c r="R1083" s="15"/>
      <c r="S1083" s="15"/>
    </row>
    <row r="1084">
      <c r="A1084" s="15"/>
      <c r="B1084" s="15"/>
      <c r="C1084" s="15"/>
      <c r="D1084" s="15"/>
      <c r="E1084" s="15"/>
      <c r="F1084" s="15"/>
      <c r="G1084" s="15"/>
      <c r="H1084" s="15"/>
      <c r="I1084" s="15"/>
      <c r="J1084" s="15"/>
      <c r="K1084" s="82"/>
      <c r="L1084" s="15"/>
      <c r="M1084" s="15"/>
      <c r="N1084" s="15"/>
      <c r="O1084" s="15"/>
      <c r="P1084" s="15"/>
      <c r="Q1084" s="15"/>
      <c r="R1084" s="15"/>
      <c r="S1084" s="15"/>
    </row>
    <row r="1085">
      <c r="A1085" s="15"/>
      <c r="B1085" s="15"/>
      <c r="C1085" s="15"/>
      <c r="D1085" s="15"/>
      <c r="E1085" s="15"/>
      <c r="F1085" s="15"/>
      <c r="G1085" s="15"/>
      <c r="H1085" s="15"/>
      <c r="I1085" s="15"/>
      <c r="J1085" s="15"/>
      <c r="K1085" s="82"/>
      <c r="L1085" s="15"/>
      <c r="M1085" s="15"/>
      <c r="N1085" s="15"/>
      <c r="O1085" s="15"/>
      <c r="P1085" s="15"/>
      <c r="Q1085" s="15"/>
      <c r="R1085" s="15"/>
      <c r="S1085" s="15"/>
    </row>
    <row r="1086">
      <c r="A1086" s="15"/>
      <c r="B1086" s="15"/>
      <c r="C1086" s="15"/>
      <c r="D1086" s="15"/>
      <c r="E1086" s="15"/>
      <c r="F1086" s="15"/>
      <c r="G1086" s="15"/>
      <c r="H1086" s="15"/>
      <c r="I1086" s="15"/>
      <c r="J1086" s="15"/>
      <c r="K1086" s="82"/>
      <c r="L1086" s="15"/>
      <c r="M1086" s="15"/>
      <c r="N1086" s="15"/>
      <c r="O1086" s="15"/>
      <c r="P1086" s="15"/>
      <c r="Q1086" s="15"/>
      <c r="R1086" s="15"/>
      <c r="S1086" s="15"/>
    </row>
    <row r="1087">
      <c r="A1087" s="15"/>
      <c r="B1087" s="15"/>
      <c r="C1087" s="15"/>
      <c r="D1087" s="15"/>
      <c r="E1087" s="15"/>
      <c r="F1087" s="15"/>
      <c r="G1087" s="15"/>
      <c r="H1087" s="15"/>
      <c r="I1087" s="15"/>
      <c r="J1087" s="15"/>
      <c r="K1087" s="82"/>
      <c r="L1087" s="15"/>
      <c r="M1087" s="15"/>
      <c r="N1087" s="15"/>
      <c r="O1087" s="15"/>
      <c r="P1087" s="15"/>
      <c r="Q1087" s="15"/>
      <c r="R1087" s="15"/>
      <c r="S1087" s="15"/>
    </row>
    <row r="1088">
      <c r="A1088" s="15"/>
      <c r="B1088" s="15"/>
      <c r="C1088" s="15"/>
      <c r="D1088" s="15"/>
      <c r="E1088" s="15"/>
      <c r="F1088" s="15"/>
      <c r="G1088" s="15"/>
      <c r="H1088" s="15"/>
      <c r="I1088" s="15"/>
      <c r="J1088" s="15"/>
      <c r="K1088" s="82"/>
      <c r="L1088" s="15"/>
      <c r="M1088" s="15"/>
      <c r="N1088" s="15"/>
      <c r="O1088" s="15"/>
      <c r="P1088" s="15"/>
      <c r="Q1088" s="15"/>
      <c r="R1088" s="15"/>
      <c r="S1088" s="15"/>
    </row>
    <row r="1089">
      <c r="A1089" s="15"/>
      <c r="B1089" s="15"/>
      <c r="C1089" s="15"/>
      <c r="D1089" s="15"/>
      <c r="E1089" s="15"/>
      <c r="F1089" s="15"/>
      <c r="G1089" s="15"/>
      <c r="H1089" s="15"/>
      <c r="I1089" s="15"/>
      <c r="J1089" s="15"/>
      <c r="K1089" s="82"/>
      <c r="L1089" s="15"/>
      <c r="M1089" s="15"/>
      <c r="N1089" s="15"/>
      <c r="O1089" s="15"/>
      <c r="P1089" s="15"/>
      <c r="Q1089" s="15"/>
      <c r="R1089" s="15"/>
      <c r="S1089" s="15"/>
    </row>
    <row r="1090">
      <c r="A1090" s="15"/>
      <c r="B1090" s="15"/>
      <c r="C1090" s="15"/>
      <c r="D1090" s="15"/>
      <c r="E1090" s="15"/>
      <c r="F1090" s="15"/>
      <c r="G1090" s="15"/>
      <c r="H1090" s="15"/>
      <c r="I1090" s="15"/>
      <c r="J1090" s="15"/>
      <c r="K1090" s="82"/>
      <c r="L1090" s="15"/>
      <c r="M1090" s="15"/>
      <c r="N1090" s="15"/>
      <c r="O1090" s="15"/>
      <c r="P1090" s="15"/>
      <c r="Q1090" s="15"/>
      <c r="R1090" s="15"/>
      <c r="S1090" s="15"/>
    </row>
    <row r="1091">
      <c r="A1091" s="15"/>
      <c r="B1091" s="15"/>
      <c r="C1091" s="15"/>
      <c r="D1091" s="15"/>
      <c r="E1091" s="15"/>
      <c r="F1091" s="15"/>
      <c r="G1091" s="15"/>
      <c r="H1091" s="15"/>
      <c r="I1091" s="15"/>
      <c r="J1091" s="15"/>
      <c r="K1091" s="82"/>
      <c r="L1091" s="15"/>
      <c r="M1091" s="15"/>
      <c r="N1091" s="15"/>
      <c r="O1091" s="15"/>
      <c r="P1091" s="15"/>
      <c r="Q1091" s="15"/>
      <c r="R1091" s="15"/>
      <c r="S1091" s="15"/>
    </row>
    <row r="1092">
      <c r="A1092" s="15"/>
      <c r="B1092" s="15"/>
      <c r="C1092" s="15"/>
      <c r="D1092" s="15"/>
      <c r="E1092" s="15"/>
      <c r="F1092" s="15"/>
      <c r="G1092" s="15"/>
      <c r="H1092" s="15"/>
      <c r="I1092" s="15"/>
      <c r="J1092" s="15"/>
      <c r="K1092" s="82"/>
      <c r="L1092" s="15"/>
      <c r="M1092" s="15"/>
      <c r="N1092" s="15"/>
      <c r="O1092" s="15"/>
      <c r="P1092" s="15"/>
      <c r="Q1092" s="15"/>
      <c r="R1092" s="15"/>
      <c r="S1092" s="15"/>
    </row>
    <row r="1093">
      <c r="A1093" s="15"/>
      <c r="B1093" s="15"/>
      <c r="C1093" s="15"/>
      <c r="D1093" s="15"/>
      <c r="E1093" s="15"/>
      <c r="F1093" s="15"/>
      <c r="G1093" s="15"/>
      <c r="H1093" s="15"/>
      <c r="I1093" s="15"/>
      <c r="J1093" s="15"/>
      <c r="K1093" s="82"/>
      <c r="L1093" s="15"/>
      <c r="M1093" s="15"/>
      <c r="N1093" s="15"/>
      <c r="O1093" s="15"/>
      <c r="P1093" s="15"/>
      <c r="Q1093" s="15"/>
      <c r="R1093" s="15"/>
      <c r="S1093" s="15"/>
    </row>
    <row r="1094">
      <c r="A1094" s="15"/>
      <c r="B1094" s="15"/>
      <c r="C1094" s="15"/>
      <c r="D1094" s="15"/>
      <c r="E1094" s="15"/>
      <c r="F1094" s="15"/>
      <c r="G1094" s="15"/>
      <c r="H1094" s="15"/>
      <c r="I1094" s="15"/>
      <c r="J1094" s="15"/>
      <c r="K1094" s="82"/>
      <c r="L1094" s="15"/>
      <c r="M1094" s="15"/>
      <c r="N1094" s="15"/>
      <c r="O1094" s="15"/>
      <c r="P1094" s="15"/>
      <c r="Q1094" s="15"/>
      <c r="R1094" s="15"/>
      <c r="S1094" s="15"/>
    </row>
    <row r="1095">
      <c r="A1095" s="15"/>
      <c r="B1095" s="15"/>
      <c r="C1095" s="15"/>
      <c r="D1095" s="15"/>
      <c r="E1095" s="15"/>
      <c r="F1095" s="15"/>
      <c r="G1095" s="15"/>
      <c r="H1095" s="15"/>
      <c r="I1095" s="15"/>
      <c r="J1095" s="15"/>
      <c r="K1095" s="82"/>
      <c r="L1095" s="15"/>
      <c r="M1095" s="15"/>
      <c r="N1095" s="15"/>
      <c r="O1095" s="15"/>
      <c r="P1095" s="15"/>
      <c r="Q1095" s="15"/>
      <c r="R1095" s="15"/>
      <c r="S1095" s="15"/>
    </row>
    <row r="1096">
      <c r="A1096" s="15"/>
      <c r="B1096" s="15"/>
      <c r="C1096" s="15"/>
      <c r="D1096" s="15"/>
      <c r="E1096" s="15"/>
      <c r="F1096" s="15"/>
      <c r="G1096" s="15"/>
      <c r="H1096" s="15"/>
      <c r="I1096" s="15"/>
      <c r="J1096" s="15"/>
      <c r="K1096" s="82"/>
      <c r="L1096" s="15"/>
      <c r="M1096" s="15"/>
      <c r="N1096" s="15"/>
      <c r="O1096" s="15"/>
      <c r="P1096" s="15"/>
      <c r="Q1096" s="15"/>
      <c r="R1096" s="15"/>
      <c r="S1096" s="15"/>
    </row>
    <row r="1097">
      <c r="A1097" s="15"/>
      <c r="B1097" s="15"/>
      <c r="C1097" s="15"/>
      <c r="D1097" s="15"/>
      <c r="E1097" s="15"/>
      <c r="F1097" s="15"/>
      <c r="G1097" s="15"/>
      <c r="H1097" s="15"/>
      <c r="I1097" s="15"/>
      <c r="J1097" s="15"/>
      <c r="K1097" s="82"/>
      <c r="L1097" s="15"/>
      <c r="M1097" s="15"/>
      <c r="N1097" s="15"/>
      <c r="O1097" s="15"/>
      <c r="P1097" s="15"/>
      <c r="Q1097" s="15"/>
      <c r="R1097" s="15"/>
      <c r="S1097" s="15"/>
    </row>
    <row r="1098">
      <c r="A1098" s="15"/>
      <c r="B1098" s="15"/>
      <c r="C1098" s="15"/>
      <c r="D1098" s="15"/>
      <c r="E1098" s="15"/>
      <c r="F1098" s="15"/>
      <c r="G1098" s="15"/>
      <c r="H1098" s="15"/>
      <c r="I1098" s="15"/>
      <c r="J1098" s="15"/>
      <c r="K1098" s="82"/>
      <c r="L1098" s="15"/>
      <c r="M1098" s="15"/>
      <c r="N1098" s="15"/>
      <c r="O1098" s="15"/>
      <c r="P1098" s="15"/>
      <c r="Q1098" s="15"/>
      <c r="R1098" s="15"/>
      <c r="S1098" s="15"/>
    </row>
    <row r="1099">
      <c r="A1099" s="15"/>
      <c r="B1099" s="15"/>
      <c r="C1099" s="15"/>
      <c r="D1099" s="15"/>
      <c r="E1099" s="15"/>
      <c r="F1099" s="15"/>
      <c r="G1099" s="15"/>
      <c r="H1099" s="15"/>
      <c r="I1099" s="15"/>
      <c r="J1099" s="15"/>
      <c r="K1099" s="82"/>
      <c r="L1099" s="15"/>
      <c r="M1099" s="15"/>
      <c r="N1099" s="15"/>
      <c r="O1099" s="15"/>
      <c r="P1099" s="15"/>
      <c r="Q1099" s="15"/>
      <c r="R1099" s="15"/>
      <c r="S1099" s="15"/>
    </row>
    <row r="1100">
      <c r="A1100" s="15"/>
      <c r="B1100" s="15"/>
      <c r="C1100" s="15"/>
      <c r="D1100" s="15"/>
      <c r="E1100" s="15"/>
      <c r="F1100" s="15"/>
      <c r="G1100" s="15"/>
      <c r="H1100" s="15"/>
      <c r="I1100" s="15"/>
      <c r="J1100" s="15"/>
      <c r="K1100" s="82"/>
      <c r="L1100" s="15"/>
      <c r="M1100" s="15"/>
      <c r="N1100" s="15"/>
      <c r="O1100" s="15"/>
      <c r="P1100" s="15"/>
      <c r="Q1100" s="15"/>
      <c r="R1100" s="15"/>
      <c r="S1100" s="15"/>
    </row>
    <row r="1101">
      <c r="A1101" s="15"/>
      <c r="B1101" s="15"/>
      <c r="C1101" s="15"/>
      <c r="D1101" s="15"/>
      <c r="E1101" s="15"/>
      <c r="F1101" s="15"/>
      <c r="G1101" s="15"/>
      <c r="H1101" s="15"/>
      <c r="I1101" s="15"/>
      <c r="J1101" s="15"/>
      <c r="K1101" s="82"/>
      <c r="L1101" s="15"/>
      <c r="M1101" s="15"/>
      <c r="N1101" s="15"/>
      <c r="O1101" s="15"/>
      <c r="P1101" s="15"/>
      <c r="Q1101" s="15"/>
      <c r="R1101" s="15"/>
      <c r="S1101" s="15"/>
    </row>
    <row r="1102">
      <c r="A1102" s="15"/>
      <c r="B1102" s="15"/>
      <c r="C1102" s="15"/>
      <c r="D1102" s="15"/>
      <c r="E1102" s="15"/>
      <c r="F1102" s="15"/>
      <c r="G1102" s="15"/>
      <c r="H1102" s="15"/>
      <c r="I1102" s="15"/>
      <c r="J1102" s="15"/>
      <c r="K1102" s="82"/>
      <c r="L1102" s="15"/>
      <c r="M1102" s="15"/>
      <c r="N1102" s="15"/>
      <c r="O1102" s="15"/>
      <c r="P1102" s="15"/>
      <c r="Q1102" s="15"/>
      <c r="R1102" s="15"/>
      <c r="S1102" s="15"/>
    </row>
    <row r="1103">
      <c r="A1103" s="15"/>
      <c r="B1103" s="15"/>
      <c r="C1103" s="15"/>
      <c r="D1103" s="15"/>
      <c r="E1103" s="15"/>
      <c r="F1103" s="15"/>
      <c r="G1103" s="15"/>
      <c r="H1103" s="15"/>
      <c r="I1103" s="15"/>
      <c r="J1103" s="15"/>
      <c r="K1103" s="82"/>
      <c r="L1103" s="15"/>
      <c r="M1103" s="15"/>
      <c r="N1103" s="15"/>
      <c r="O1103" s="15"/>
      <c r="P1103" s="15"/>
      <c r="Q1103" s="15"/>
      <c r="R1103" s="15"/>
      <c r="S1103" s="15"/>
    </row>
    <row r="1104">
      <c r="A1104" s="15"/>
      <c r="B1104" s="15"/>
      <c r="C1104" s="15"/>
      <c r="D1104" s="15"/>
      <c r="E1104" s="15"/>
      <c r="F1104" s="15"/>
      <c r="G1104" s="15"/>
      <c r="H1104" s="15"/>
      <c r="I1104" s="15"/>
      <c r="J1104" s="15"/>
      <c r="K1104" s="82"/>
      <c r="L1104" s="15"/>
      <c r="M1104" s="15"/>
      <c r="N1104" s="15"/>
      <c r="O1104" s="15"/>
      <c r="P1104" s="15"/>
      <c r="Q1104" s="15"/>
      <c r="R1104" s="15"/>
      <c r="S1104" s="15"/>
    </row>
    <row r="1105">
      <c r="A1105" s="15"/>
      <c r="B1105" s="15"/>
      <c r="C1105" s="15"/>
      <c r="D1105" s="15"/>
      <c r="E1105" s="15"/>
      <c r="F1105" s="15"/>
      <c r="G1105" s="15"/>
      <c r="H1105" s="15"/>
      <c r="I1105" s="15"/>
      <c r="J1105" s="15"/>
      <c r="K1105" s="82"/>
      <c r="L1105" s="15"/>
      <c r="M1105" s="15"/>
      <c r="N1105" s="15"/>
      <c r="O1105" s="15"/>
      <c r="P1105" s="15"/>
      <c r="Q1105" s="15"/>
      <c r="R1105" s="15"/>
      <c r="S1105" s="15"/>
    </row>
    <row r="1106">
      <c r="A1106" s="15"/>
      <c r="B1106" s="15"/>
      <c r="C1106" s="15"/>
      <c r="D1106" s="15"/>
      <c r="E1106" s="15"/>
      <c r="F1106" s="15"/>
      <c r="G1106" s="15"/>
      <c r="H1106" s="15"/>
      <c r="I1106" s="15"/>
      <c r="J1106" s="15"/>
      <c r="K1106" s="82"/>
      <c r="L1106" s="15"/>
      <c r="M1106" s="15"/>
      <c r="N1106" s="15"/>
      <c r="O1106" s="15"/>
      <c r="P1106" s="15"/>
      <c r="Q1106" s="15"/>
      <c r="R1106" s="15"/>
      <c r="S1106" s="15"/>
    </row>
    <row r="1107">
      <c r="A1107" s="15"/>
      <c r="B1107" s="15"/>
      <c r="C1107" s="15"/>
      <c r="D1107" s="15"/>
      <c r="E1107" s="15"/>
      <c r="F1107" s="15"/>
      <c r="G1107" s="15"/>
      <c r="H1107" s="15"/>
      <c r="I1107" s="15"/>
      <c r="J1107" s="15"/>
      <c r="K1107" s="82"/>
      <c r="L1107" s="15"/>
      <c r="M1107" s="15"/>
      <c r="N1107" s="15"/>
      <c r="O1107" s="15"/>
      <c r="P1107" s="15"/>
      <c r="Q1107" s="15"/>
      <c r="R1107" s="15"/>
      <c r="S1107" s="15"/>
    </row>
    <row r="1108">
      <c r="A1108" s="15"/>
      <c r="B1108" s="15"/>
      <c r="C1108" s="15"/>
      <c r="D1108" s="15"/>
      <c r="E1108" s="15"/>
      <c r="F1108" s="15"/>
      <c r="G1108" s="15"/>
      <c r="H1108" s="15"/>
      <c r="I1108" s="15"/>
      <c r="J1108" s="15"/>
      <c r="K1108" s="82"/>
      <c r="L1108" s="15"/>
      <c r="M1108" s="15"/>
      <c r="N1108" s="15"/>
      <c r="O1108" s="15"/>
      <c r="P1108" s="15"/>
      <c r="Q1108" s="15"/>
      <c r="R1108" s="15"/>
      <c r="S1108" s="15"/>
    </row>
    <row r="1109">
      <c r="A1109" s="15"/>
      <c r="B1109" s="15"/>
      <c r="C1109" s="15"/>
      <c r="D1109" s="15"/>
      <c r="E1109" s="15"/>
      <c r="F1109" s="15"/>
      <c r="G1109" s="15"/>
      <c r="H1109" s="15"/>
      <c r="I1109" s="15"/>
      <c r="J1109" s="15"/>
      <c r="K1109" s="82"/>
      <c r="L1109" s="15"/>
      <c r="M1109" s="15"/>
      <c r="N1109" s="15"/>
      <c r="O1109" s="15"/>
      <c r="P1109" s="15"/>
      <c r="Q1109" s="15"/>
      <c r="R1109" s="15"/>
      <c r="S1109" s="15"/>
    </row>
    <row r="1110">
      <c r="A1110" s="15"/>
      <c r="B1110" s="15"/>
      <c r="C1110" s="15"/>
      <c r="D1110" s="15"/>
      <c r="E1110" s="15"/>
      <c r="F1110" s="15"/>
      <c r="G1110" s="15"/>
      <c r="H1110" s="15"/>
      <c r="I1110" s="15"/>
      <c r="J1110" s="15"/>
      <c r="K1110" s="82"/>
      <c r="L1110" s="15"/>
      <c r="M1110" s="15"/>
      <c r="N1110" s="15"/>
      <c r="O1110" s="15"/>
      <c r="P1110" s="15"/>
      <c r="Q1110" s="15"/>
      <c r="R1110" s="15"/>
      <c r="S1110" s="15"/>
    </row>
    <row r="1111">
      <c r="A1111" s="15"/>
      <c r="B1111" s="15"/>
      <c r="C1111" s="15"/>
      <c r="D1111" s="15"/>
      <c r="E1111" s="15"/>
      <c r="F1111" s="15"/>
      <c r="G1111" s="15"/>
      <c r="H1111" s="15"/>
      <c r="I1111" s="15"/>
      <c r="J1111" s="15"/>
      <c r="K1111" s="82"/>
      <c r="L1111" s="15"/>
      <c r="M1111" s="15"/>
      <c r="N1111" s="15"/>
      <c r="O1111" s="15"/>
      <c r="P1111" s="15"/>
      <c r="Q1111" s="15"/>
      <c r="R1111" s="15"/>
      <c r="S1111" s="15"/>
    </row>
    <row r="1112">
      <c r="A1112" s="15"/>
      <c r="B1112" s="15"/>
      <c r="C1112" s="15"/>
      <c r="D1112" s="15"/>
      <c r="E1112" s="15"/>
      <c r="F1112" s="15"/>
      <c r="G1112" s="15"/>
      <c r="H1112" s="15"/>
      <c r="I1112" s="15"/>
      <c r="J1112" s="15"/>
      <c r="K1112" s="82"/>
      <c r="L1112" s="15"/>
      <c r="M1112" s="15"/>
      <c r="N1112" s="15"/>
      <c r="O1112" s="15"/>
      <c r="P1112" s="15"/>
      <c r="Q1112" s="15"/>
      <c r="R1112" s="15"/>
      <c r="S1112" s="15"/>
    </row>
    <row r="1113">
      <c r="A1113" s="15"/>
      <c r="B1113" s="15"/>
      <c r="C1113" s="15"/>
      <c r="D1113" s="15"/>
      <c r="E1113" s="15"/>
      <c r="F1113" s="15"/>
      <c r="G1113" s="15"/>
      <c r="H1113" s="15"/>
      <c r="I1113" s="15"/>
      <c r="J1113" s="15"/>
      <c r="K1113" s="82"/>
      <c r="L1113" s="15"/>
      <c r="M1113" s="15"/>
      <c r="N1113" s="15"/>
      <c r="O1113" s="15"/>
      <c r="P1113" s="15"/>
      <c r="Q1113" s="15"/>
      <c r="R1113" s="15"/>
      <c r="S1113" s="15"/>
    </row>
    <row r="1114">
      <c r="A1114" s="15"/>
      <c r="B1114" s="15"/>
      <c r="C1114" s="15"/>
      <c r="D1114" s="15"/>
      <c r="E1114" s="15"/>
      <c r="F1114" s="15"/>
      <c r="G1114" s="15"/>
      <c r="H1114" s="15"/>
      <c r="I1114" s="15"/>
      <c r="J1114" s="15"/>
      <c r="K1114" s="82"/>
      <c r="L1114" s="15"/>
      <c r="M1114" s="15"/>
      <c r="N1114" s="15"/>
      <c r="O1114" s="15"/>
      <c r="P1114" s="15"/>
      <c r="Q1114" s="15"/>
      <c r="R1114" s="15"/>
      <c r="S1114" s="15"/>
    </row>
    <row r="1115">
      <c r="A1115" s="15"/>
      <c r="B1115" s="15"/>
      <c r="C1115" s="15"/>
      <c r="D1115" s="15"/>
      <c r="E1115" s="15"/>
      <c r="F1115" s="15"/>
      <c r="G1115" s="15"/>
      <c r="H1115" s="15"/>
      <c r="I1115" s="15"/>
      <c r="J1115" s="15"/>
      <c r="K1115" s="82"/>
      <c r="L1115" s="15"/>
      <c r="M1115" s="15"/>
      <c r="N1115" s="15"/>
      <c r="O1115" s="15"/>
      <c r="P1115" s="15"/>
      <c r="Q1115" s="15"/>
      <c r="R1115" s="15"/>
      <c r="S1115" s="15"/>
    </row>
    <row r="1116">
      <c r="A1116" s="15"/>
      <c r="B1116" s="15"/>
      <c r="C1116" s="15"/>
      <c r="D1116" s="15"/>
      <c r="E1116" s="15"/>
      <c r="F1116" s="15"/>
      <c r="G1116" s="15"/>
      <c r="H1116" s="15"/>
      <c r="I1116" s="15"/>
      <c r="J1116" s="15"/>
      <c r="K1116" s="82"/>
      <c r="L1116" s="15"/>
      <c r="M1116" s="15"/>
      <c r="N1116" s="15"/>
      <c r="O1116" s="15"/>
      <c r="P1116" s="15"/>
      <c r="Q1116" s="15"/>
      <c r="R1116" s="15"/>
      <c r="S1116" s="15"/>
    </row>
    <row r="1117">
      <c r="A1117" s="15"/>
      <c r="B1117" s="15"/>
      <c r="C1117" s="15"/>
      <c r="D1117" s="15"/>
      <c r="E1117" s="15"/>
      <c r="F1117" s="15"/>
      <c r="G1117" s="15"/>
      <c r="H1117" s="15"/>
      <c r="I1117" s="15"/>
      <c r="J1117" s="15"/>
      <c r="K1117" s="82"/>
      <c r="L1117" s="15"/>
      <c r="M1117" s="15"/>
      <c r="N1117" s="15"/>
      <c r="O1117" s="15"/>
      <c r="P1117" s="15"/>
      <c r="Q1117" s="15"/>
      <c r="R1117" s="15"/>
      <c r="S1117" s="15"/>
    </row>
    <row r="1118">
      <c r="A1118" s="15"/>
      <c r="B1118" s="15"/>
      <c r="C1118" s="15"/>
      <c r="D1118" s="15"/>
      <c r="E1118" s="15"/>
      <c r="F1118" s="15"/>
      <c r="G1118" s="15"/>
      <c r="H1118" s="15"/>
      <c r="I1118" s="15"/>
      <c r="J1118" s="15"/>
      <c r="K1118" s="82"/>
      <c r="L1118" s="15"/>
      <c r="M1118" s="15"/>
      <c r="N1118" s="15"/>
      <c r="O1118" s="15"/>
      <c r="P1118" s="15"/>
      <c r="Q1118" s="15"/>
      <c r="R1118" s="15"/>
      <c r="S1118" s="15"/>
    </row>
    <row r="1119">
      <c r="A1119" s="15"/>
      <c r="B1119" s="15"/>
      <c r="C1119" s="15"/>
      <c r="D1119" s="15"/>
      <c r="E1119" s="15"/>
      <c r="F1119" s="15"/>
      <c r="G1119" s="15"/>
      <c r="H1119" s="15"/>
      <c r="I1119" s="15"/>
      <c r="J1119" s="15"/>
      <c r="K1119" s="82"/>
      <c r="L1119" s="15"/>
      <c r="M1119" s="15"/>
      <c r="N1119" s="15"/>
      <c r="O1119" s="15"/>
      <c r="P1119" s="15"/>
      <c r="Q1119" s="15"/>
      <c r="R1119" s="15"/>
      <c r="S1119" s="15"/>
    </row>
    <row r="1120">
      <c r="A1120" s="15"/>
      <c r="B1120" s="15"/>
      <c r="C1120" s="15"/>
      <c r="D1120" s="15"/>
      <c r="E1120" s="15"/>
      <c r="F1120" s="15"/>
      <c r="G1120" s="15"/>
      <c r="H1120" s="15"/>
      <c r="I1120" s="15"/>
      <c r="J1120" s="15"/>
      <c r="K1120" s="82"/>
      <c r="L1120" s="15"/>
      <c r="M1120" s="15"/>
      <c r="N1120" s="15"/>
      <c r="O1120" s="15"/>
      <c r="P1120" s="15"/>
      <c r="Q1120" s="15"/>
      <c r="R1120" s="15"/>
      <c r="S1120" s="15"/>
    </row>
    <row r="1121">
      <c r="A1121" s="15"/>
      <c r="B1121" s="15"/>
      <c r="C1121" s="15"/>
      <c r="D1121" s="15"/>
      <c r="E1121" s="15"/>
      <c r="F1121" s="15"/>
      <c r="G1121" s="15"/>
      <c r="H1121" s="15"/>
      <c r="I1121" s="15"/>
      <c r="J1121" s="15"/>
      <c r="K1121" s="82"/>
      <c r="L1121" s="15"/>
      <c r="M1121" s="15"/>
      <c r="N1121" s="15"/>
      <c r="O1121" s="15"/>
      <c r="P1121" s="15"/>
      <c r="Q1121" s="15"/>
      <c r="R1121" s="15"/>
      <c r="S1121" s="15"/>
    </row>
    <row r="1122">
      <c r="A1122" s="15"/>
      <c r="B1122" s="15"/>
      <c r="C1122" s="15"/>
      <c r="D1122" s="15"/>
      <c r="E1122" s="15"/>
      <c r="F1122" s="15"/>
      <c r="G1122" s="15"/>
      <c r="H1122" s="15"/>
      <c r="I1122" s="15"/>
      <c r="J1122" s="15"/>
      <c r="K1122" s="82"/>
      <c r="L1122" s="15"/>
      <c r="M1122" s="15"/>
      <c r="N1122" s="15"/>
      <c r="O1122" s="15"/>
      <c r="P1122" s="15"/>
      <c r="Q1122" s="15"/>
      <c r="R1122" s="15"/>
      <c r="S1122" s="15"/>
    </row>
    <row r="1123">
      <c r="A1123" s="15"/>
      <c r="B1123" s="15"/>
      <c r="C1123" s="15"/>
      <c r="D1123" s="15"/>
      <c r="E1123" s="15"/>
      <c r="F1123" s="15"/>
      <c r="G1123" s="15"/>
      <c r="H1123" s="15"/>
      <c r="I1123" s="15"/>
      <c r="J1123" s="15"/>
      <c r="K1123" s="82"/>
      <c r="L1123" s="15"/>
      <c r="M1123" s="15"/>
      <c r="N1123" s="15"/>
      <c r="O1123" s="15"/>
      <c r="P1123" s="15"/>
      <c r="Q1123" s="15"/>
      <c r="R1123" s="15"/>
      <c r="S1123" s="15"/>
    </row>
    <row r="1124">
      <c r="A1124" s="15"/>
      <c r="B1124" s="15"/>
      <c r="C1124" s="15"/>
      <c r="D1124" s="15"/>
      <c r="E1124" s="15"/>
      <c r="F1124" s="15"/>
      <c r="G1124" s="15"/>
      <c r="H1124" s="15"/>
      <c r="I1124" s="15"/>
      <c r="J1124" s="15"/>
      <c r="K1124" s="82"/>
      <c r="L1124" s="15"/>
      <c r="M1124" s="15"/>
      <c r="N1124" s="15"/>
      <c r="O1124" s="15"/>
      <c r="P1124" s="15"/>
      <c r="Q1124" s="15"/>
      <c r="R1124" s="15"/>
      <c r="S1124" s="15"/>
    </row>
    <row r="1125">
      <c r="A1125" s="15"/>
      <c r="B1125" s="15"/>
      <c r="C1125" s="15"/>
      <c r="D1125" s="15"/>
      <c r="E1125" s="15"/>
      <c r="F1125" s="15"/>
      <c r="G1125" s="15"/>
      <c r="H1125" s="15"/>
      <c r="I1125" s="15"/>
      <c r="J1125" s="15"/>
      <c r="K1125" s="82"/>
      <c r="L1125" s="15"/>
      <c r="M1125" s="15"/>
      <c r="N1125" s="15"/>
      <c r="O1125" s="15"/>
      <c r="P1125" s="15"/>
      <c r="Q1125" s="15"/>
      <c r="R1125" s="15"/>
      <c r="S1125" s="15"/>
    </row>
    <row r="1126">
      <c r="A1126" s="15"/>
      <c r="B1126" s="15"/>
      <c r="C1126" s="15"/>
      <c r="D1126" s="15"/>
      <c r="E1126" s="15"/>
      <c r="F1126" s="15"/>
      <c r="G1126" s="15"/>
      <c r="H1126" s="15"/>
      <c r="I1126" s="15"/>
      <c r="J1126" s="15"/>
      <c r="K1126" s="82"/>
      <c r="L1126" s="15"/>
      <c r="M1126" s="15"/>
      <c r="N1126" s="15"/>
      <c r="O1126" s="15"/>
      <c r="P1126" s="15"/>
      <c r="Q1126" s="15"/>
      <c r="R1126" s="15"/>
      <c r="S1126" s="15"/>
    </row>
    <row r="1127">
      <c r="A1127" s="15"/>
      <c r="B1127" s="15"/>
      <c r="C1127" s="15"/>
      <c r="D1127" s="15"/>
      <c r="E1127" s="15"/>
      <c r="F1127" s="15"/>
      <c r="G1127" s="15"/>
      <c r="H1127" s="15"/>
      <c r="I1127" s="15"/>
      <c r="J1127" s="15"/>
      <c r="K1127" s="82"/>
      <c r="L1127" s="15"/>
      <c r="M1127" s="15"/>
      <c r="N1127" s="15"/>
      <c r="O1127" s="15"/>
      <c r="P1127" s="15"/>
      <c r="Q1127" s="15"/>
      <c r="R1127" s="15"/>
      <c r="S1127" s="15"/>
    </row>
    <row r="1128">
      <c r="A1128" s="15"/>
      <c r="B1128" s="15"/>
      <c r="C1128" s="15"/>
      <c r="D1128" s="15"/>
      <c r="E1128" s="15"/>
      <c r="F1128" s="15"/>
      <c r="G1128" s="15"/>
      <c r="H1128" s="15"/>
      <c r="I1128" s="15"/>
      <c r="J1128" s="15"/>
      <c r="K1128" s="82"/>
      <c r="L1128" s="15"/>
      <c r="M1128" s="15"/>
      <c r="N1128" s="15"/>
      <c r="O1128" s="15"/>
      <c r="P1128" s="15"/>
      <c r="Q1128" s="15"/>
      <c r="R1128" s="15"/>
      <c r="S1128" s="15"/>
    </row>
  </sheetData>
  <autoFilter ref="$A$2:$S$141"/>
  <mergeCells count="5">
    <mergeCell ref="N1:Q1"/>
    <mergeCell ref="H140:M140"/>
    <mergeCell ref="M141:N141"/>
    <mergeCell ref="D167:F167"/>
    <mergeCell ref="D184:E184"/>
  </mergeCells>
  <conditionalFormatting sqref="T1:T139 T141:T1128">
    <cfRule type="cellIs" dxfId="0" priority="1" operator="greaterThan">
      <formula>0</formula>
    </cfRule>
  </conditionalFormatting>
  <dataValidations>
    <dataValidation type="list" allowBlank="1" showErrorMessage="1" sqref="L3:L55 L57:L139">
      <formula1>LISTA!$B$2:$B$41</formula1>
    </dataValidation>
    <dataValidation type="list" allowBlank="1" showErrorMessage="1" sqref="M3:M139">
      <formula1>LISTA!$A$2:$A$10</formula1>
    </dataValidation>
    <dataValidation type="list" allowBlank="1" showErrorMessage="1" sqref="Q3:Q139">
      <formula1>LISTA!$C$8:$C$14</formula1>
    </dataValidation>
    <dataValidation type="custom" allowBlank="1" showDropDown="1" sqref="C148:E148 C149">
      <formula1>OR(NOT(ISERROR(DATEVALUE(C148))), AND(ISNUMBER(C148), LEFT(CELL("format", C148))="D"))</formula1>
    </dataValidation>
    <dataValidation type="custom" allowBlank="1" showDropDown="1" showErrorMessage="1" sqref="B3:C39 B40 B41:C54 B55 B56:C68 B69 B70:C76 B77:B78 B79:C82 B83 B84:C86 B87 B88:C88 B89:B93 B94:C139">
      <formula1>OR(NOT(ISERROR(DATEVALUE(B3))), AND(ISNUMBER(B3), LEFT(CELL("format", B3))="D"))</formula1>
    </dataValidation>
    <dataValidation type="list" allowBlank="1" showErrorMessage="1" sqref="R3:R139">
      <formula1>"MARI - NICOLE,DANA -NICOLE,NICOLE,SANTY - NICOLE,TODOS"</formula1>
    </dataValidation>
  </dataValidations>
  <hyperlinks>
    <hyperlink r:id="rId1" ref="J7"/>
    <hyperlink r:id="rId2" ref="J8"/>
    <hyperlink r:id="rId3" ref="J13"/>
    <hyperlink r:id="rId4" ref="J14"/>
    <hyperlink r:id="rId5" ref="J19"/>
    <hyperlink r:id="rId6" ref="J25"/>
    <hyperlink r:id="rId7" ref="J42"/>
    <hyperlink r:id="rId8" ref="J51"/>
    <hyperlink r:id="rId9" ref="J53"/>
    <hyperlink r:id="rId10" ref="J54"/>
    <hyperlink r:id="rId11" ref="J60"/>
    <hyperlink r:id="rId12" ref="J91"/>
    <hyperlink r:id="rId13" ref="J108"/>
    <hyperlink r:id="rId14" ref="J110"/>
    <hyperlink r:id="rId15" ref="J125"/>
  </hyperlinks>
  <drawing r:id="rId16"/>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2" width="14.38"/>
    <col customWidth="1" min="3" max="3" width="18.63"/>
    <col customWidth="1" min="4" max="4" width="19.5"/>
    <col customWidth="1" min="5" max="5" width="12.13"/>
    <col customWidth="1" min="6" max="6" width="14.75"/>
    <col customWidth="1" min="7" max="7" width="28.13"/>
    <col customWidth="1" min="8" max="8" width="26.75"/>
    <col customWidth="1" min="9" max="10" width="19.75"/>
    <col customWidth="1" min="11" max="11" width="21.25"/>
    <col customWidth="1" min="12" max="13" width="15.63"/>
    <col customWidth="1" min="16" max="16" width="21.63"/>
    <col customWidth="1" min="17" max="17" width="27.25"/>
    <col customWidth="1" min="18" max="18" width="15.63"/>
    <col customWidth="1" min="19" max="19" width="54.25"/>
    <col customWidth="1" min="20" max="20" width="14.13"/>
  </cols>
  <sheetData>
    <row r="1">
      <c r="A1" s="1"/>
      <c r="B1" s="3"/>
      <c r="C1" s="3"/>
      <c r="D1" s="3"/>
      <c r="E1" s="3"/>
      <c r="F1" s="4"/>
      <c r="G1" s="4"/>
      <c r="H1" s="4"/>
      <c r="I1" s="4"/>
      <c r="J1" s="4"/>
      <c r="K1" s="4"/>
      <c r="L1" s="4"/>
      <c r="M1" s="4"/>
      <c r="N1" s="5" t="s">
        <v>0</v>
      </c>
      <c r="O1" s="6"/>
      <c r="P1" s="6"/>
      <c r="Q1" s="7"/>
      <c r="R1" s="8"/>
      <c r="S1" s="8"/>
    </row>
    <row r="2">
      <c r="A2" s="590" t="s">
        <v>1</v>
      </c>
      <c r="B2" s="590" t="s">
        <v>2</v>
      </c>
      <c r="C2" s="590" t="s">
        <v>3</v>
      </c>
      <c r="D2" s="590" t="s">
        <v>4</v>
      </c>
      <c r="E2" s="590" t="s">
        <v>5</v>
      </c>
      <c r="F2" s="9" t="s">
        <v>6</v>
      </c>
      <c r="G2" s="9" t="s">
        <v>7</v>
      </c>
      <c r="H2" s="9" t="s">
        <v>8</v>
      </c>
      <c r="I2" s="9" t="s">
        <v>2456</v>
      </c>
      <c r="J2" s="9" t="s">
        <v>9</v>
      </c>
      <c r="K2" s="9" t="s">
        <v>10</v>
      </c>
      <c r="L2" s="9" t="s">
        <v>11</v>
      </c>
      <c r="M2" s="9" t="s">
        <v>12</v>
      </c>
      <c r="N2" s="10" t="s">
        <v>13</v>
      </c>
      <c r="O2" s="10" t="s">
        <v>14</v>
      </c>
      <c r="P2" s="10" t="s">
        <v>15</v>
      </c>
      <c r="Q2" s="10" t="s">
        <v>16</v>
      </c>
      <c r="R2" s="11" t="s">
        <v>17</v>
      </c>
      <c r="S2" s="11" t="s">
        <v>18</v>
      </c>
      <c r="T2" s="124"/>
      <c r="U2" s="124"/>
      <c r="V2" s="124"/>
      <c r="W2" s="591"/>
    </row>
    <row r="3">
      <c r="A3" s="592">
        <v>1.0</v>
      </c>
      <c r="B3" s="593">
        <v>45325.0</v>
      </c>
      <c r="C3" s="593">
        <v>45325.0</v>
      </c>
      <c r="D3" s="592">
        <v>3.81401100124583E14</v>
      </c>
      <c r="E3" s="592">
        <v>4671.0</v>
      </c>
      <c r="F3" s="594">
        <v>5.23987028E8</v>
      </c>
      <c r="G3" s="594" t="s">
        <v>2457</v>
      </c>
      <c r="H3" s="594" t="s">
        <v>2458</v>
      </c>
      <c r="I3" s="593"/>
      <c r="J3" s="592">
        <v>7.9014646E7</v>
      </c>
      <c r="K3" s="595" t="s">
        <v>2459</v>
      </c>
      <c r="L3" s="592" t="s">
        <v>418</v>
      </c>
      <c r="M3" s="592"/>
      <c r="N3" s="592">
        <f>95*3</f>
        <v>285</v>
      </c>
      <c r="O3" s="592">
        <f t="shared" ref="O3:O19" si="1">N3</f>
        <v>285</v>
      </c>
      <c r="P3" s="596"/>
      <c r="Q3" s="592" t="s">
        <v>854</v>
      </c>
      <c r="R3" s="597" t="s">
        <v>1885</v>
      </c>
      <c r="S3" s="592" t="s">
        <v>2460</v>
      </c>
      <c r="T3" s="598">
        <f t="shared" ref="T3:T6" si="2">(N3*5%)/2</f>
        <v>7.125</v>
      </c>
      <c r="U3" s="599"/>
      <c r="V3" s="599"/>
      <c r="W3" s="600">
        <v>4.75</v>
      </c>
      <c r="X3" s="599"/>
      <c r="Y3" s="599"/>
      <c r="Z3" s="599"/>
      <c r="AA3" s="599"/>
      <c r="AB3" s="599"/>
      <c r="AC3" s="599"/>
      <c r="AD3" s="599"/>
      <c r="AE3" s="599"/>
      <c r="AF3" s="599"/>
    </row>
    <row r="4">
      <c r="A4" s="25">
        <v>2.0</v>
      </c>
      <c r="B4" s="26">
        <v>45325.0</v>
      </c>
      <c r="C4" s="26">
        <v>45325.0</v>
      </c>
      <c r="D4" s="25">
        <v>3.81401100124583E14</v>
      </c>
      <c r="E4" s="25">
        <v>4672.0</v>
      </c>
      <c r="F4" s="134">
        <v>2.873652013E9</v>
      </c>
      <c r="G4" s="226" t="s">
        <v>2461</v>
      </c>
      <c r="H4" s="25" t="s">
        <v>2462</v>
      </c>
      <c r="I4" s="26">
        <v>28490.0</v>
      </c>
      <c r="J4" s="25">
        <v>7.0750899E7</v>
      </c>
      <c r="K4" s="25" t="s">
        <v>2463</v>
      </c>
      <c r="L4" s="25" t="s">
        <v>418</v>
      </c>
      <c r="M4" s="25"/>
      <c r="N4" s="25">
        <v>330.0</v>
      </c>
      <c r="O4" s="25">
        <f t="shared" si="1"/>
        <v>330</v>
      </c>
      <c r="P4" s="601"/>
      <c r="Q4" s="25" t="s">
        <v>854</v>
      </c>
      <c r="R4" s="107" t="s">
        <v>1663</v>
      </c>
      <c r="S4" s="25" t="s">
        <v>2464</v>
      </c>
      <c r="T4" s="284">
        <f t="shared" si="2"/>
        <v>8.25</v>
      </c>
      <c r="U4" s="24"/>
      <c r="V4" s="196">
        <v>8.25</v>
      </c>
      <c r="W4" s="24"/>
      <c r="X4" s="24"/>
      <c r="Y4" s="24"/>
      <c r="Z4" s="24"/>
      <c r="AA4" s="24"/>
      <c r="AB4" s="24"/>
      <c r="AC4" s="24"/>
      <c r="AD4" s="24"/>
      <c r="AE4" s="24"/>
      <c r="AF4" s="24"/>
    </row>
    <row r="5">
      <c r="A5" s="25">
        <v>3.0</v>
      </c>
      <c r="B5" s="26">
        <v>45325.0</v>
      </c>
      <c r="C5" s="26">
        <v>45326.0</v>
      </c>
      <c r="D5" s="25">
        <v>3.81401100124583E14</v>
      </c>
      <c r="E5" s="25">
        <v>4673.0</v>
      </c>
      <c r="F5" s="146">
        <v>7743578.0</v>
      </c>
      <c r="G5" s="146" t="s">
        <v>2465</v>
      </c>
      <c r="H5" s="146" t="s">
        <v>2466</v>
      </c>
      <c r="I5" s="26">
        <v>33397.0</v>
      </c>
      <c r="J5" s="146">
        <v>6.8774412E7</v>
      </c>
      <c r="K5" s="146" t="s">
        <v>2467</v>
      </c>
      <c r="L5" s="25" t="s">
        <v>418</v>
      </c>
      <c r="M5" s="25"/>
      <c r="N5" s="25">
        <v>190.0</v>
      </c>
      <c r="O5" s="25">
        <f t="shared" si="1"/>
        <v>190</v>
      </c>
      <c r="P5" s="27"/>
      <c r="Q5" s="25" t="s">
        <v>854</v>
      </c>
      <c r="R5" s="107" t="s">
        <v>1663</v>
      </c>
      <c r="S5" s="25" t="s">
        <v>2468</v>
      </c>
      <c r="T5" s="284">
        <f t="shared" si="2"/>
        <v>4.75</v>
      </c>
      <c r="U5" s="24"/>
      <c r="V5" s="196">
        <v>4.75</v>
      </c>
      <c r="W5" s="24"/>
      <c r="X5" s="24"/>
      <c r="Y5" s="24"/>
      <c r="Z5" s="24"/>
      <c r="AA5" s="24"/>
      <c r="AB5" s="24"/>
      <c r="AC5" s="24"/>
      <c r="AD5" s="24"/>
      <c r="AE5" s="24"/>
      <c r="AF5" s="24"/>
    </row>
    <row r="6">
      <c r="A6" s="59">
        <v>4.0</v>
      </c>
      <c r="B6" s="60">
        <v>45325.0</v>
      </c>
      <c r="C6" s="60">
        <v>45326.0</v>
      </c>
      <c r="D6" s="59">
        <v>3.81401100124583E14</v>
      </c>
      <c r="E6" s="59">
        <v>4674.0</v>
      </c>
      <c r="F6" s="166">
        <v>1.1393515E7</v>
      </c>
      <c r="G6" s="166" t="s">
        <v>2469</v>
      </c>
      <c r="H6" s="166" t="s">
        <v>2469</v>
      </c>
      <c r="I6" s="60">
        <v>36391.0</v>
      </c>
      <c r="J6" s="166">
        <v>7.9372997E7</v>
      </c>
      <c r="K6" s="278" t="s">
        <v>2470</v>
      </c>
      <c r="L6" s="59" t="s">
        <v>418</v>
      </c>
      <c r="M6" s="59"/>
      <c r="N6" s="59">
        <v>190.0</v>
      </c>
      <c r="O6" s="59">
        <f t="shared" si="1"/>
        <v>190</v>
      </c>
      <c r="P6" s="59"/>
      <c r="Q6" s="59" t="s">
        <v>854</v>
      </c>
      <c r="R6" s="132" t="s">
        <v>1655</v>
      </c>
      <c r="S6" s="59" t="s">
        <v>2468</v>
      </c>
      <c r="T6" s="292">
        <f t="shared" si="2"/>
        <v>4.75</v>
      </c>
      <c r="U6" s="279">
        <v>4.75</v>
      </c>
      <c r="V6" s="167"/>
      <c r="W6" s="167"/>
      <c r="X6" s="167"/>
      <c r="Y6" s="167"/>
      <c r="Z6" s="167"/>
      <c r="AA6" s="167"/>
      <c r="AB6" s="167"/>
      <c r="AC6" s="167"/>
      <c r="AD6" s="167"/>
      <c r="AE6" s="167"/>
      <c r="AF6" s="167"/>
    </row>
    <row r="7">
      <c r="A7" s="17">
        <v>5.0</v>
      </c>
      <c r="B7" s="18">
        <v>45325.0</v>
      </c>
      <c r="C7" s="18">
        <v>45326.0</v>
      </c>
      <c r="D7" s="17">
        <v>3.81401100124583E14</v>
      </c>
      <c r="E7" s="17">
        <v>4675.0</v>
      </c>
      <c r="F7" s="185">
        <v>7682340.0</v>
      </c>
      <c r="G7" s="185" t="s">
        <v>2471</v>
      </c>
      <c r="H7" s="185" t="s">
        <v>2471</v>
      </c>
      <c r="I7" s="18">
        <v>31598.0</v>
      </c>
      <c r="J7" s="185">
        <v>7.5355434E7</v>
      </c>
      <c r="K7" s="602" t="s">
        <v>2472</v>
      </c>
      <c r="L7" s="17" t="s">
        <v>418</v>
      </c>
      <c r="M7" s="17"/>
      <c r="N7" s="17">
        <v>260.0</v>
      </c>
      <c r="O7" s="17">
        <f t="shared" si="1"/>
        <v>260</v>
      </c>
      <c r="P7" s="17"/>
      <c r="Q7" s="17" t="s">
        <v>854</v>
      </c>
      <c r="R7" s="603" t="s">
        <v>2473</v>
      </c>
      <c r="S7" s="17" t="s">
        <v>2474</v>
      </c>
      <c r="T7" s="604">
        <f>(N7*5%)/3</f>
        <v>4.333333333</v>
      </c>
      <c r="U7" s="23"/>
      <c r="V7" s="605">
        <v>4.33</v>
      </c>
      <c r="W7" s="605">
        <v>4.33</v>
      </c>
      <c r="X7" s="23"/>
      <c r="Y7" s="23"/>
      <c r="Z7" s="23"/>
      <c r="AA7" s="23"/>
      <c r="AB7" s="23"/>
      <c r="AC7" s="23"/>
      <c r="AD7" s="23"/>
      <c r="AE7" s="23"/>
      <c r="AF7" s="23"/>
    </row>
    <row r="8" ht="15.75" customHeight="1">
      <c r="A8" s="59">
        <v>6.0</v>
      </c>
      <c r="B8" s="60">
        <v>45325.0</v>
      </c>
      <c r="C8" s="60">
        <v>45326.0</v>
      </c>
      <c r="D8" s="59">
        <v>3.81401100124583E14</v>
      </c>
      <c r="E8" s="59">
        <v>4676.0</v>
      </c>
      <c r="F8" s="59">
        <v>5280710.0</v>
      </c>
      <c r="G8" s="59" t="s">
        <v>2475</v>
      </c>
      <c r="H8" s="59" t="s">
        <v>2475</v>
      </c>
      <c r="I8" s="60">
        <v>32672.0</v>
      </c>
      <c r="J8" s="59">
        <v>7.9383598E7</v>
      </c>
      <c r="K8" s="59" t="s">
        <v>2476</v>
      </c>
      <c r="L8" s="59" t="s">
        <v>418</v>
      </c>
      <c r="M8" s="165"/>
      <c r="N8" s="289">
        <v>190.0</v>
      </c>
      <c r="O8" s="59">
        <f t="shared" si="1"/>
        <v>190</v>
      </c>
      <c r="P8" s="606"/>
      <c r="Q8" s="165" t="s">
        <v>854</v>
      </c>
      <c r="R8" s="132" t="s">
        <v>1655</v>
      </c>
      <c r="S8" s="59" t="s">
        <v>2468</v>
      </c>
      <c r="T8" s="292">
        <f t="shared" ref="T8:T9" si="3">(N8*5%)/2</f>
        <v>4.75</v>
      </c>
      <c r="U8" s="279">
        <v>4.75</v>
      </c>
      <c r="V8" s="279"/>
      <c r="W8" s="167"/>
      <c r="X8" s="167"/>
      <c r="Y8" s="167"/>
      <c r="Z8" s="167"/>
      <c r="AA8" s="167"/>
      <c r="AB8" s="167"/>
      <c r="AC8" s="167"/>
      <c r="AD8" s="167"/>
      <c r="AE8" s="167"/>
      <c r="AF8" s="167"/>
    </row>
    <row r="9">
      <c r="A9" s="592">
        <v>7.0</v>
      </c>
      <c r="B9" s="593">
        <v>45325.0</v>
      </c>
      <c r="C9" s="593">
        <v>45326.0</v>
      </c>
      <c r="D9" s="592">
        <v>3.81401100124583E14</v>
      </c>
      <c r="E9" s="592">
        <v>4677.0</v>
      </c>
      <c r="F9" s="594">
        <v>1.6340271E7</v>
      </c>
      <c r="G9" s="594" t="s">
        <v>2477</v>
      </c>
      <c r="H9" s="592" t="s">
        <v>2477</v>
      </c>
      <c r="I9" s="593">
        <v>38429.0</v>
      </c>
      <c r="J9" s="592">
        <v>6.2054945E7</v>
      </c>
      <c r="K9" s="592" t="s">
        <v>2478</v>
      </c>
      <c r="L9" s="592" t="s">
        <v>418</v>
      </c>
      <c r="M9" s="592"/>
      <c r="N9" s="592">
        <v>450.0</v>
      </c>
      <c r="O9" s="592">
        <f t="shared" si="1"/>
        <v>450</v>
      </c>
      <c r="P9" s="592"/>
      <c r="Q9" s="592" t="s">
        <v>854</v>
      </c>
      <c r="R9" s="597" t="s">
        <v>1885</v>
      </c>
      <c r="S9" s="592" t="s">
        <v>2479</v>
      </c>
      <c r="T9" s="598">
        <f t="shared" si="3"/>
        <v>11.25</v>
      </c>
      <c r="U9" s="599"/>
      <c r="V9" s="599"/>
      <c r="W9" s="600">
        <v>11.25</v>
      </c>
      <c r="X9" s="599"/>
      <c r="Y9" s="599"/>
      <c r="Z9" s="599"/>
      <c r="AA9" s="599"/>
      <c r="AB9" s="599"/>
      <c r="AC9" s="599"/>
      <c r="AD9" s="599"/>
      <c r="AE9" s="599"/>
      <c r="AF9" s="599"/>
    </row>
    <row r="10">
      <c r="A10" s="29">
        <v>8.0</v>
      </c>
      <c r="B10" s="174">
        <v>45325.0</v>
      </c>
      <c r="C10" s="174">
        <v>45325.0</v>
      </c>
      <c r="D10" s="29">
        <v>3.81401100124583E14</v>
      </c>
      <c r="E10" s="29">
        <v>4678.0</v>
      </c>
      <c r="F10" s="223">
        <v>7742977.0</v>
      </c>
      <c r="G10" s="29" t="s">
        <v>2480</v>
      </c>
      <c r="H10" s="29" t="s">
        <v>2480</v>
      </c>
      <c r="I10" s="174">
        <v>32086.0</v>
      </c>
      <c r="J10" s="29">
        <v>7.856906E7</v>
      </c>
      <c r="K10" s="29" t="s">
        <v>2481</v>
      </c>
      <c r="L10" s="29" t="s">
        <v>418</v>
      </c>
      <c r="M10" s="29"/>
      <c r="N10" s="29">
        <v>260.0</v>
      </c>
      <c r="O10" s="29">
        <f t="shared" si="1"/>
        <v>260</v>
      </c>
      <c r="P10" s="29"/>
      <c r="Q10" s="29" t="s">
        <v>854</v>
      </c>
      <c r="R10" s="177" t="s">
        <v>988</v>
      </c>
      <c r="S10" s="29" t="s">
        <v>2482</v>
      </c>
      <c r="T10" s="433">
        <f>(N10*5%)</f>
        <v>13</v>
      </c>
      <c r="U10" s="178"/>
      <c r="V10" s="178"/>
      <c r="W10" s="178"/>
      <c r="X10" s="178"/>
      <c r="Y10" s="178"/>
      <c r="Z10" s="178"/>
      <c r="AA10" s="178"/>
      <c r="AB10" s="178"/>
      <c r="AC10" s="178"/>
      <c r="AD10" s="178"/>
      <c r="AE10" s="178"/>
      <c r="AF10" s="178"/>
    </row>
    <row r="11">
      <c r="A11" s="592">
        <v>9.0</v>
      </c>
      <c r="B11" s="593">
        <v>45326.0</v>
      </c>
      <c r="C11" s="593">
        <v>45326.0</v>
      </c>
      <c r="D11" s="592">
        <v>3.81401100124583E14</v>
      </c>
      <c r="E11" s="592">
        <v>4708.0</v>
      </c>
      <c r="F11" s="592">
        <v>6306692.0</v>
      </c>
      <c r="G11" s="592" t="s">
        <v>2483</v>
      </c>
      <c r="H11" s="592" t="s">
        <v>2483</v>
      </c>
      <c r="I11" s="593">
        <v>31660.0</v>
      </c>
      <c r="J11" s="592">
        <v>7.8597139E7</v>
      </c>
      <c r="K11" s="592" t="s">
        <v>2484</v>
      </c>
      <c r="L11" s="592" t="s">
        <v>418</v>
      </c>
      <c r="M11" s="592"/>
      <c r="N11" s="592">
        <v>190.0</v>
      </c>
      <c r="O11" s="592">
        <f t="shared" si="1"/>
        <v>190</v>
      </c>
      <c r="P11" s="592"/>
      <c r="Q11" s="592" t="s">
        <v>854</v>
      </c>
      <c r="R11" s="597" t="s">
        <v>1885</v>
      </c>
      <c r="S11" s="592" t="s">
        <v>2485</v>
      </c>
      <c r="T11" s="598">
        <f>(N11*5%)/2</f>
        <v>4.75</v>
      </c>
      <c r="U11" s="599"/>
      <c r="V11" s="600"/>
      <c r="W11" s="600">
        <v>4.75</v>
      </c>
      <c r="X11" s="599"/>
      <c r="Y11" s="599"/>
      <c r="Z11" s="599"/>
      <c r="AA11" s="599"/>
      <c r="AB11" s="599"/>
      <c r="AC11" s="599"/>
      <c r="AD11" s="599"/>
      <c r="AE11" s="599"/>
      <c r="AF11" s="599"/>
    </row>
    <row r="12" ht="17.25" customHeight="1">
      <c r="A12" s="195">
        <v>10.0</v>
      </c>
      <c r="B12" s="607">
        <v>45326.0</v>
      </c>
      <c r="C12" s="18">
        <v>45326.0</v>
      </c>
      <c r="D12" s="195">
        <v>3.81401100124583E14</v>
      </c>
      <c r="E12" s="195">
        <v>4709.0</v>
      </c>
      <c r="F12" s="608">
        <v>5350843.0</v>
      </c>
      <c r="G12" s="608" t="s">
        <v>2486</v>
      </c>
      <c r="H12" s="608" t="s">
        <v>2486</v>
      </c>
      <c r="I12" s="609">
        <v>31108.0</v>
      </c>
      <c r="J12" s="195">
        <v>7.5589022E7</v>
      </c>
      <c r="K12" s="195"/>
      <c r="L12" s="195" t="s">
        <v>418</v>
      </c>
      <c r="M12" s="195"/>
      <c r="N12" s="610">
        <v>330.0</v>
      </c>
      <c r="O12" s="195">
        <f t="shared" si="1"/>
        <v>330</v>
      </c>
      <c r="P12" s="611"/>
      <c r="Q12" s="195" t="s">
        <v>854</v>
      </c>
      <c r="R12" s="603" t="s">
        <v>2487</v>
      </c>
      <c r="S12" s="195" t="s">
        <v>2488</v>
      </c>
      <c r="T12" s="612">
        <f>(N12*5%)/3</f>
        <v>5.5</v>
      </c>
      <c r="U12" s="613">
        <v>5.5</v>
      </c>
      <c r="V12" s="613"/>
      <c r="W12" s="613">
        <v>5.5</v>
      </c>
      <c r="X12" s="614"/>
      <c r="Y12" s="614"/>
      <c r="Z12" s="614"/>
      <c r="AA12" s="614"/>
      <c r="AB12" s="614"/>
      <c r="AC12" s="614"/>
      <c r="AD12" s="614"/>
      <c r="AE12" s="614"/>
      <c r="AF12" s="614"/>
    </row>
    <row r="13">
      <c r="A13" s="615">
        <v>11.0</v>
      </c>
      <c r="B13" s="616">
        <v>45326.0</v>
      </c>
      <c r="C13" s="593">
        <v>45326.0</v>
      </c>
      <c r="D13" s="615">
        <v>3.81401100124583E14</v>
      </c>
      <c r="E13" s="615">
        <v>4710.0</v>
      </c>
      <c r="F13" s="615">
        <v>8207963.0</v>
      </c>
      <c r="G13" s="615" t="s">
        <v>2489</v>
      </c>
      <c r="H13" s="617" t="s">
        <v>2489</v>
      </c>
      <c r="I13" s="618">
        <v>35166.0</v>
      </c>
      <c r="J13" s="619">
        <v>6.5878558E7</v>
      </c>
      <c r="K13" s="615" t="s">
        <v>2490</v>
      </c>
      <c r="L13" s="615" t="s">
        <v>418</v>
      </c>
      <c r="M13" s="615"/>
      <c r="N13" s="620">
        <v>285.0</v>
      </c>
      <c r="O13" s="615">
        <f t="shared" si="1"/>
        <v>285</v>
      </c>
      <c r="P13" s="621"/>
      <c r="Q13" s="615" t="s">
        <v>854</v>
      </c>
      <c r="R13" s="597" t="s">
        <v>1885</v>
      </c>
      <c r="S13" s="615" t="s">
        <v>1566</v>
      </c>
      <c r="T13" s="622">
        <f t="shared" ref="T13:T18" si="4">(N13*5%)/2</f>
        <v>7.125</v>
      </c>
      <c r="U13" s="623"/>
      <c r="V13" s="619"/>
      <c r="W13" s="619">
        <v>7.13</v>
      </c>
      <c r="X13" s="623"/>
      <c r="Y13" s="623"/>
      <c r="Z13" s="623"/>
      <c r="AA13" s="623"/>
      <c r="AB13" s="623"/>
      <c r="AC13" s="623"/>
      <c r="AD13" s="623"/>
      <c r="AE13" s="623"/>
      <c r="AF13" s="623"/>
    </row>
    <row r="14">
      <c r="A14" s="615">
        <v>12.0</v>
      </c>
      <c r="B14" s="616">
        <v>45326.0</v>
      </c>
      <c r="C14" s="593">
        <v>45326.0</v>
      </c>
      <c r="D14" s="615">
        <v>3.81401100124583E14</v>
      </c>
      <c r="E14" s="615">
        <v>4711.0</v>
      </c>
      <c r="F14" s="624">
        <v>6268204.0</v>
      </c>
      <c r="G14" s="624" t="s">
        <v>2491</v>
      </c>
      <c r="H14" s="624" t="s">
        <v>2491</v>
      </c>
      <c r="I14" s="625">
        <v>30972.0</v>
      </c>
      <c r="J14" s="624">
        <v>7.7694666E7</v>
      </c>
      <c r="K14" s="624" t="s">
        <v>2492</v>
      </c>
      <c r="L14" s="615" t="s">
        <v>418</v>
      </c>
      <c r="M14" s="615"/>
      <c r="N14" s="620">
        <f>330+95</f>
        <v>425</v>
      </c>
      <c r="O14" s="615">
        <f t="shared" si="1"/>
        <v>425</v>
      </c>
      <c r="P14" s="615"/>
      <c r="Q14" s="615" t="s">
        <v>854</v>
      </c>
      <c r="R14" s="597" t="s">
        <v>1885</v>
      </c>
      <c r="S14" s="615" t="s">
        <v>2493</v>
      </c>
      <c r="T14" s="622">
        <f t="shared" si="4"/>
        <v>10.625</v>
      </c>
      <c r="U14" s="623"/>
      <c r="V14" s="619"/>
      <c r="W14" s="619">
        <v>10.63</v>
      </c>
      <c r="X14" s="623"/>
      <c r="Y14" s="623"/>
      <c r="Z14" s="623"/>
      <c r="AA14" s="623"/>
      <c r="AB14" s="623"/>
      <c r="AC14" s="623"/>
      <c r="AD14" s="623"/>
      <c r="AE14" s="623"/>
      <c r="AF14" s="623"/>
    </row>
    <row r="15">
      <c r="A15" s="615">
        <v>13.0</v>
      </c>
      <c r="B15" s="616">
        <v>45326.0</v>
      </c>
      <c r="C15" s="593">
        <v>45326.0</v>
      </c>
      <c r="D15" s="615">
        <v>3.81401100124583E14</v>
      </c>
      <c r="E15" s="615">
        <v>4712.0</v>
      </c>
      <c r="F15" s="624">
        <v>8189491.0</v>
      </c>
      <c r="G15" s="624" t="s">
        <v>2494</v>
      </c>
      <c r="H15" s="624" t="s">
        <v>2495</v>
      </c>
      <c r="I15" s="626">
        <v>34079.0</v>
      </c>
      <c r="J15" s="624">
        <v>6.8102662E7</v>
      </c>
      <c r="K15" s="624" t="s">
        <v>2496</v>
      </c>
      <c r="L15" s="615" t="s">
        <v>418</v>
      </c>
      <c r="M15" s="615"/>
      <c r="N15" s="615">
        <v>285.0</v>
      </c>
      <c r="O15" s="615">
        <f t="shared" si="1"/>
        <v>285</v>
      </c>
      <c r="P15" s="615"/>
      <c r="Q15" s="615" t="s">
        <v>854</v>
      </c>
      <c r="R15" s="597" t="s">
        <v>1885</v>
      </c>
      <c r="S15" s="615" t="s">
        <v>1566</v>
      </c>
      <c r="T15" s="622">
        <f t="shared" si="4"/>
        <v>7.125</v>
      </c>
      <c r="U15" s="623"/>
      <c r="V15" s="623"/>
      <c r="W15" s="619">
        <v>7.13</v>
      </c>
      <c r="X15" s="623"/>
      <c r="Y15" s="623"/>
      <c r="Z15" s="623"/>
      <c r="AA15" s="623"/>
      <c r="AB15" s="623"/>
      <c r="AC15" s="623"/>
      <c r="AD15" s="623"/>
      <c r="AE15" s="623"/>
      <c r="AF15" s="623"/>
    </row>
    <row r="16">
      <c r="A16" s="615">
        <v>14.0</v>
      </c>
      <c r="B16" s="616">
        <v>45326.0</v>
      </c>
      <c r="C16" s="593">
        <v>45326.0</v>
      </c>
      <c r="D16" s="615">
        <v>3.81401100124583E14</v>
      </c>
      <c r="E16" s="615">
        <v>4714.0</v>
      </c>
      <c r="F16" s="624">
        <v>1520787.0</v>
      </c>
      <c r="G16" s="624" t="s">
        <v>2497</v>
      </c>
      <c r="H16" s="624" t="s">
        <v>2498</v>
      </c>
      <c r="I16" s="627">
        <v>35338.0</v>
      </c>
      <c r="J16" s="624">
        <v>7.6627958E7</v>
      </c>
      <c r="K16" s="624" t="s">
        <v>2499</v>
      </c>
      <c r="L16" s="615" t="s">
        <v>418</v>
      </c>
      <c r="M16" s="615"/>
      <c r="N16" s="615">
        <v>415.0</v>
      </c>
      <c r="O16" s="615">
        <f t="shared" si="1"/>
        <v>415</v>
      </c>
      <c r="P16" s="615"/>
      <c r="Q16" s="615" t="s">
        <v>854</v>
      </c>
      <c r="R16" s="597" t="s">
        <v>1885</v>
      </c>
      <c r="S16" s="615" t="s">
        <v>2500</v>
      </c>
      <c r="T16" s="622">
        <f t="shared" si="4"/>
        <v>10.375</v>
      </c>
      <c r="U16" s="623"/>
      <c r="V16" s="623"/>
      <c r="W16" s="619">
        <v>10.38</v>
      </c>
      <c r="X16" s="623"/>
      <c r="Y16" s="623"/>
      <c r="Z16" s="623"/>
      <c r="AA16" s="623"/>
      <c r="AB16" s="623"/>
      <c r="AC16" s="623"/>
      <c r="AD16" s="623"/>
      <c r="AE16" s="623"/>
      <c r="AF16" s="623"/>
    </row>
    <row r="17">
      <c r="A17" s="615">
        <v>15.0</v>
      </c>
      <c r="B17" s="616">
        <v>45326.0</v>
      </c>
      <c r="C17" s="593">
        <v>45326.0</v>
      </c>
      <c r="D17" s="615">
        <v>3.81401100124583E14</v>
      </c>
      <c r="E17" s="615">
        <v>4715.0</v>
      </c>
      <c r="F17" s="615">
        <v>7659947.0</v>
      </c>
      <c r="G17" s="615" t="s">
        <v>2501</v>
      </c>
      <c r="H17" s="615" t="s">
        <v>2501</v>
      </c>
      <c r="I17" s="628">
        <v>31790.0</v>
      </c>
      <c r="J17" s="615">
        <v>7.5556587E7</v>
      </c>
      <c r="K17" s="615"/>
      <c r="L17" s="615" t="s">
        <v>418</v>
      </c>
      <c r="M17" s="615"/>
      <c r="N17" s="615">
        <v>260.0</v>
      </c>
      <c r="O17" s="615">
        <f t="shared" si="1"/>
        <v>260</v>
      </c>
      <c r="P17" s="615"/>
      <c r="Q17" s="615" t="s">
        <v>854</v>
      </c>
      <c r="R17" s="597" t="s">
        <v>1885</v>
      </c>
      <c r="S17" s="615" t="s">
        <v>1622</v>
      </c>
      <c r="T17" s="622">
        <f t="shared" si="4"/>
        <v>6.5</v>
      </c>
      <c r="U17" s="623"/>
      <c r="V17" s="619"/>
      <c r="W17" s="619">
        <v>6.5</v>
      </c>
      <c r="X17" s="623"/>
      <c r="Y17" s="623"/>
      <c r="Z17" s="623"/>
      <c r="AA17" s="623"/>
      <c r="AB17" s="623"/>
      <c r="AC17" s="623"/>
      <c r="AD17" s="623"/>
      <c r="AE17" s="623"/>
      <c r="AF17" s="623"/>
    </row>
    <row r="18">
      <c r="A18" s="615">
        <v>16.0</v>
      </c>
      <c r="B18" s="616">
        <v>45326.0</v>
      </c>
      <c r="C18" s="593">
        <v>45326.0</v>
      </c>
      <c r="D18" s="615">
        <v>3.81401100124583E14</v>
      </c>
      <c r="E18" s="615">
        <v>4716.0</v>
      </c>
      <c r="F18" s="615">
        <v>8226794.0</v>
      </c>
      <c r="G18" s="615" t="s">
        <v>2502</v>
      </c>
      <c r="H18" s="615" t="s">
        <v>2502</v>
      </c>
      <c r="I18" s="615"/>
      <c r="J18" s="615">
        <v>7.9852455E7</v>
      </c>
      <c r="K18" s="615"/>
      <c r="L18" s="615" t="s">
        <v>418</v>
      </c>
      <c r="M18" s="615"/>
      <c r="N18" s="615">
        <f>95+95+95+95+70</f>
        <v>450</v>
      </c>
      <c r="O18" s="615">
        <f t="shared" si="1"/>
        <v>450</v>
      </c>
      <c r="P18" s="615"/>
      <c r="Q18" s="615" t="s">
        <v>854</v>
      </c>
      <c r="R18" s="597" t="s">
        <v>1885</v>
      </c>
      <c r="S18" s="615" t="s">
        <v>2222</v>
      </c>
      <c r="T18" s="622">
        <f t="shared" si="4"/>
        <v>11.25</v>
      </c>
      <c r="U18" s="623"/>
      <c r="V18" s="623"/>
      <c r="W18" s="619">
        <v>11.25</v>
      </c>
      <c r="X18" s="623"/>
      <c r="Y18" s="623"/>
      <c r="Z18" s="623"/>
      <c r="AA18" s="623"/>
      <c r="AB18" s="623"/>
      <c r="AC18" s="623"/>
      <c r="AD18" s="623"/>
      <c r="AE18" s="623"/>
      <c r="AF18" s="623"/>
    </row>
    <row r="19">
      <c r="A19" s="195">
        <v>17.0</v>
      </c>
      <c r="B19" s="607">
        <v>45327.0</v>
      </c>
      <c r="C19" s="608" t="s">
        <v>1653</v>
      </c>
      <c r="D19" s="195">
        <v>3.81401100124583E14</v>
      </c>
      <c r="E19" s="195">
        <v>4757.0</v>
      </c>
      <c r="F19" s="608">
        <v>1.5092667E7</v>
      </c>
      <c r="G19" s="608" t="s">
        <v>2503</v>
      </c>
      <c r="H19" s="608" t="s">
        <v>2503</v>
      </c>
      <c r="I19" s="629">
        <v>38131.0</v>
      </c>
      <c r="J19" s="608">
        <v>7.8028918E7</v>
      </c>
      <c r="K19" s="608" t="s">
        <v>2504</v>
      </c>
      <c r="L19" s="195" t="s">
        <v>418</v>
      </c>
      <c r="M19" s="195"/>
      <c r="N19" s="195">
        <v>190.0</v>
      </c>
      <c r="O19" s="195">
        <f t="shared" si="1"/>
        <v>190</v>
      </c>
      <c r="P19" s="630" t="s">
        <v>2505</v>
      </c>
      <c r="Q19" s="195" t="s">
        <v>854</v>
      </c>
      <c r="R19" s="603" t="s">
        <v>2473</v>
      </c>
      <c r="S19" s="195" t="s">
        <v>2506</v>
      </c>
      <c r="T19" s="384"/>
      <c r="U19" s="350"/>
      <c r="V19" s="356"/>
      <c r="W19" s="356"/>
      <c r="X19" s="350"/>
      <c r="Y19" s="350"/>
      <c r="Z19" s="350"/>
      <c r="AA19" s="350"/>
      <c r="AB19" s="350"/>
      <c r="AC19" s="350"/>
      <c r="AD19" s="350"/>
      <c r="AE19" s="350"/>
      <c r="AF19" s="350"/>
    </row>
    <row r="20">
      <c r="A20" s="105">
        <v>18.0</v>
      </c>
      <c r="B20" s="104">
        <v>45328.0</v>
      </c>
      <c r="C20" s="434" t="s">
        <v>1653</v>
      </c>
      <c r="D20" s="105">
        <v>3.81401100124583E14</v>
      </c>
      <c r="E20" s="105">
        <v>4761.0</v>
      </c>
      <c r="F20" s="434">
        <v>5418669.0</v>
      </c>
      <c r="G20" s="434" t="s">
        <v>2507</v>
      </c>
      <c r="H20" s="434" t="s">
        <v>2508</v>
      </c>
      <c r="I20" s="631">
        <v>29978.0</v>
      </c>
      <c r="J20" s="434">
        <v>7.84488E7</v>
      </c>
      <c r="K20" s="434" t="s">
        <v>2509</v>
      </c>
      <c r="L20" s="105" t="s">
        <v>418</v>
      </c>
      <c r="M20" s="105"/>
      <c r="N20" s="105">
        <v>190.0</v>
      </c>
      <c r="O20" s="105">
        <v>190.0</v>
      </c>
      <c r="P20" s="105"/>
      <c r="Q20" s="105" t="s">
        <v>854</v>
      </c>
      <c r="R20" s="107" t="s">
        <v>1663</v>
      </c>
      <c r="S20" s="105" t="s">
        <v>2510</v>
      </c>
      <c r="T20" s="384"/>
      <c r="U20" s="356"/>
      <c r="V20" s="350"/>
      <c r="W20" s="350"/>
      <c r="X20" s="350"/>
      <c r="Y20" s="350"/>
      <c r="Z20" s="350"/>
      <c r="AA20" s="350"/>
      <c r="AB20" s="350"/>
      <c r="AC20" s="350"/>
      <c r="AD20" s="350"/>
      <c r="AE20" s="350"/>
      <c r="AF20" s="350"/>
    </row>
    <row r="21">
      <c r="A21" s="615">
        <v>19.0</v>
      </c>
      <c r="B21" s="616">
        <v>45330.0</v>
      </c>
      <c r="C21" s="624" t="s">
        <v>1653</v>
      </c>
      <c r="D21" s="615">
        <v>3.81401100124583E14</v>
      </c>
      <c r="E21" s="615">
        <v>4772.0</v>
      </c>
      <c r="F21" s="624">
        <v>3.89230023E8</v>
      </c>
      <c r="G21" s="624" t="s">
        <v>2511</v>
      </c>
      <c r="H21" s="624" t="s">
        <v>2512</v>
      </c>
      <c r="I21" s="626">
        <v>32904.0</v>
      </c>
      <c r="J21" s="624">
        <v>7.5594507E7</v>
      </c>
      <c r="K21" s="615" t="s">
        <v>2513</v>
      </c>
      <c r="L21" s="615" t="s">
        <v>418</v>
      </c>
      <c r="M21" s="615"/>
      <c r="N21" s="615">
        <v>760.0</v>
      </c>
      <c r="O21" s="615">
        <f t="shared" ref="O21:O30" si="5">N21</f>
        <v>760</v>
      </c>
      <c r="P21" s="632" t="s">
        <v>2514</v>
      </c>
      <c r="Q21" s="615" t="s">
        <v>854</v>
      </c>
      <c r="R21" s="597" t="s">
        <v>1885</v>
      </c>
      <c r="S21" s="615" t="s">
        <v>2515</v>
      </c>
      <c r="T21" s="384"/>
      <c r="U21" s="350"/>
      <c r="V21" s="356"/>
      <c r="W21" s="356"/>
      <c r="X21" s="350"/>
      <c r="Y21" s="350"/>
      <c r="Z21" s="350"/>
      <c r="AA21" s="350"/>
      <c r="AB21" s="350"/>
      <c r="AC21" s="350"/>
      <c r="AD21" s="350"/>
      <c r="AE21" s="350"/>
      <c r="AF21" s="350"/>
    </row>
    <row r="22">
      <c r="A22" s="592">
        <v>20.0</v>
      </c>
      <c r="B22" s="593">
        <v>45333.0</v>
      </c>
      <c r="C22" s="593">
        <v>45335.0</v>
      </c>
      <c r="D22" s="592">
        <v>3.81401100124583E14</v>
      </c>
      <c r="E22" s="592">
        <v>4796.0</v>
      </c>
      <c r="F22" s="594">
        <v>7180775.0</v>
      </c>
      <c r="G22" s="592" t="s">
        <v>2516</v>
      </c>
      <c r="H22" s="592" t="s">
        <v>2516</v>
      </c>
      <c r="I22" s="633">
        <v>32942.0</v>
      </c>
      <c r="J22" s="592">
        <v>7.7874771E7</v>
      </c>
      <c r="K22" s="594" t="s">
        <v>2516</v>
      </c>
      <c r="L22" s="592" t="s">
        <v>418</v>
      </c>
      <c r="M22" s="592"/>
      <c r="N22" s="592">
        <v>150.0</v>
      </c>
      <c r="O22" s="592">
        <f t="shared" si="5"/>
        <v>150</v>
      </c>
      <c r="P22" s="592"/>
      <c r="Q22" s="592" t="s">
        <v>854</v>
      </c>
      <c r="R22" s="597" t="s">
        <v>1885</v>
      </c>
      <c r="S22" s="592" t="s">
        <v>2517</v>
      </c>
      <c r="T22" s="598">
        <f>(N22*5%)/2</f>
        <v>3.75</v>
      </c>
      <c r="U22" s="599"/>
      <c r="V22" s="599"/>
      <c r="W22" s="599"/>
      <c r="X22" s="599"/>
      <c r="Y22" s="599"/>
      <c r="Z22" s="599"/>
      <c r="AA22" s="599"/>
      <c r="AB22" s="599"/>
      <c r="AC22" s="599"/>
      <c r="AD22" s="599"/>
      <c r="AE22" s="599"/>
      <c r="AF22" s="599"/>
    </row>
    <row r="23">
      <c r="A23" s="17">
        <v>21.0</v>
      </c>
      <c r="B23" s="18">
        <v>45334.0</v>
      </c>
      <c r="C23" s="18">
        <v>45334.0</v>
      </c>
      <c r="D23" s="17">
        <v>3.81401100124583E14</v>
      </c>
      <c r="E23" s="17">
        <v>4797.0</v>
      </c>
      <c r="F23" s="185">
        <v>5868793.0</v>
      </c>
      <c r="G23" s="185" t="s">
        <v>2518</v>
      </c>
      <c r="H23" s="185" t="s">
        <v>2518</v>
      </c>
      <c r="I23" s="634">
        <v>30492.0</v>
      </c>
      <c r="J23" s="185">
        <v>7.8595613E7</v>
      </c>
      <c r="K23" s="635" t="s">
        <v>2519</v>
      </c>
      <c r="L23" s="17" t="s">
        <v>418</v>
      </c>
      <c r="M23" s="17"/>
      <c r="N23" s="17">
        <v>400.0</v>
      </c>
      <c r="O23" s="17">
        <f t="shared" si="5"/>
        <v>400</v>
      </c>
      <c r="P23" s="17"/>
      <c r="Q23" s="17" t="s">
        <v>854</v>
      </c>
      <c r="R23" s="603" t="s">
        <v>2473</v>
      </c>
      <c r="S23" s="17" t="s">
        <v>2520</v>
      </c>
      <c r="T23" s="604">
        <f>(N23*5%)/3</f>
        <v>6.666666667</v>
      </c>
      <c r="U23" s="23"/>
      <c r="V23" s="605">
        <v>6.67</v>
      </c>
      <c r="W23" s="605">
        <v>6.67</v>
      </c>
      <c r="X23" s="23"/>
      <c r="Y23" s="23"/>
      <c r="Z23" s="23"/>
      <c r="AA23" s="23"/>
      <c r="AB23" s="23"/>
      <c r="AC23" s="23"/>
      <c r="AD23" s="23"/>
      <c r="AE23" s="23"/>
      <c r="AF23" s="23"/>
    </row>
    <row r="24">
      <c r="A24" s="592">
        <v>22.0</v>
      </c>
      <c r="B24" s="593">
        <v>45334.0</v>
      </c>
      <c r="C24" s="593">
        <v>45335.0</v>
      </c>
      <c r="D24" s="592">
        <v>3.81401100124583E14</v>
      </c>
      <c r="E24" s="592">
        <v>4806.0</v>
      </c>
      <c r="F24" s="594">
        <v>3937647.0</v>
      </c>
      <c r="G24" s="594" t="s">
        <v>2521</v>
      </c>
      <c r="H24" s="594" t="s">
        <v>2521</v>
      </c>
      <c r="I24" s="594"/>
      <c r="J24" s="594">
        <v>7.2103568E7</v>
      </c>
      <c r="K24" s="595" t="s">
        <v>2522</v>
      </c>
      <c r="L24" s="592" t="s">
        <v>418</v>
      </c>
      <c r="M24" s="592"/>
      <c r="N24" s="592">
        <v>700.0</v>
      </c>
      <c r="O24" s="592">
        <f t="shared" si="5"/>
        <v>700</v>
      </c>
      <c r="P24" s="592"/>
      <c r="Q24" s="592" t="s">
        <v>854</v>
      </c>
      <c r="R24" s="597" t="s">
        <v>1885</v>
      </c>
      <c r="S24" s="592" t="s">
        <v>2523</v>
      </c>
      <c r="T24" s="598">
        <f t="shared" ref="T24:T30" si="6">(N24*5%)/2</f>
        <v>17.5</v>
      </c>
      <c r="U24" s="599"/>
      <c r="V24" s="600"/>
      <c r="W24" s="600">
        <v>17.5</v>
      </c>
      <c r="X24" s="599"/>
      <c r="Y24" s="599"/>
      <c r="Z24" s="599"/>
      <c r="AA24" s="599"/>
      <c r="AB24" s="599"/>
      <c r="AC24" s="599"/>
      <c r="AD24" s="599"/>
      <c r="AE24" s="599"/>
      <c r="AF24" s="599"/>
    </row>
    <row r="25">
      <c r="A25" s="25">
        <v>23.0</v>
      </c>
      <c r="B25" s="26">
        <v>45339.0</v>
      </c>
      <c r="C25" s="26">
        <v>45339.0</v>
      </c>
      <c r="D25" s="25">
        <v>3.81401100124583E14</v>
      </c>
      <c r="E25" s="25">
        <v>5008.0</v>
      </c>
      <c r="F25" s="146">
        <v>1.41653025E8</v>
      </c>
      <c r="G25" s="146" t="s">
        <v>2524</v>
      </c>
      <c r="H25" s="25" t="s">
        <v>2525</v>
      </c>
      <c r="I25" s="636">
        <v>32576.0</v>
      </c>
      <c r="J25" s="146">
        <v>7.7398274E7</v>
      </c>
      <c r="K25" s="146" t="s">
        <v>2526</v>
      </c>
      <c r="L25" s="25" t="s">
        <v>1127</v>
      </c>
      <c r="M25" s="25" t="s">
        <v>27</v>
      </c>
      <c r="N25" s="25">
        <v>725.0</v>
      </c>
      <c r="O25" s="25">
        <f t="shared" si="5"/>
        <v>725</v>
      </c>
      <c r="P25" s="249"/>
      <c r="Q25" s="25" t="s">
        <v>854</v>
      </c>
      <c r="R25" s="107" t="s">
        <v>1663</v>
      </c>
      <c r="S25" s="25" t="s">
        <v>2527</v>
      </c>
      <c r="T25" s="284">
        <f t="shared" si="6"/>
        <v>18.125</v>
      </c>
      <c r="U25" s="196"/>
      <c r="V25" s="196">
        <v>18.13</v>
      </c>
      <c r="W25" s="24"/>
      <c r="X25" s="24"/>
      <c r="Y25" s="24"/>
      <c r="Z25" s="24"/>
      <c r="AA25" s="24"/>
      <c r="AB25" s="24"/>
      <c r="AC25" s="24"/>
      <c r="AD25" s="24"/>
      <c r="AE25" s="24"/>
      <c r="AF25" s="24"/>
    </row>
    <row r="26">
      <c r="A26" s="25">
        <v>24.0</v>
      </c>
      <c r="B26" s="26">
        <v>45339.0</v>
      </c>
      <c r="C26" s="26">
        <v>45346.0</v>
      </c>
      <c r="D26" s="25">
        <v>3.81401100124583E14</v>
      </c>
      <c r="E26" s="180">
        <v>5105.0</v>
      </c>
      <c r="F26" s="146">
        <v>8172740.0</v>
      </c>
      <c r="G26" s="146" t="s">
        <v>2528</v>
      </c>
      <c r="H26" s="146" t="s">
        <v>2528</v>
      </c>
      <c r="I26" s="637">
        <v>36005.0</v>
      </c>
      <c r="J26" s="146">
        <v>7.004639E7</v>
      </c>
      <c r="K26" s="25" t="s">
        <v>2529</v>
      </c>
      <c r="L26" s="25" t="s">
        <v>141</v>
      </c>
      <c r="M26" s="25" t="s">
        <v>27</v>
      </c>
      <c r="N26" s="25">
        <v>490.0</v>
      </c>
      <c r="O26" s="25">
        <f t="shared" si="5"/>
        <v>490</v>
      </c>
      <c r="P26" s="24"/>
      <c r="Q26" s="180" t="s">
        <v>2530</v>
      </c>
      <c r="R26" s="107" t="s">
        <v>1663</v>
      </c>
      <c r="S26" s="25" t="s">
        <v>2531</v>
      </c>
      <c r="T26" s="284">
        <f t="shared" si="6"/>
        <v>12.25</v>
      </c>
      <c r="U26" s="196"/>
      <c r="V26" s="196">
        <v>12.25</v>
      </c>
      <c r="W26" s="24"/>
      <c r="X26" s="24"/>
      <c r="Y26" s="24"/>
      <c r="Z26" s="24"/>
      <c r="AA26" s="24"/>
      <c r="AB26" s="24"/>
      <c r="AC26" s="24"/>
      <c r="AD26" s="24"/>
      <c r="AE26" s="24"/>
      <c r="AF26" s="24"/>
    </row>
    <row r="27">
      <c r="A27" s="592">
        <v>25.0</v>
      </c>
      <c r="B27" s="593">
        <v>45340.0</v>
      </c>
      <c r="C27" s="593">
        <v>45340.0</v>
      </c>
      <c r="D27" s="592">
        <v>3.81401100124583E14</v>
      </c>
      <c r="E27" s="592">
        <v>5027.0</v>
      </c>
      <c r="F27" s="592">
        <v>2823628.0</v>
      </c>
      <c r="G27" s="592" t="s">
        <v>2532</v>
      </c>
      <c r="H27" s="594" t="s">
        <v>2532</v>
      </c>
      <c r="I27" s="638">
        <v>23001.0</v>
      </c>
      <c r="J27" s="592">
        <v>7.2158258E7</v>
      </c>
      <c r="K27" s="592" t="s">
        <v>2533</v>
      </c>
      <c r="L27" s="592" t="s">
        <v>418</v>
      </c>
      <c r="M27" s="592"/>
      <c r="N27" s="592">
        <v>870.0</v>
      </c>
      <c r="O27" s="592">
        <f t="shared" si="5"/>
        <v>870</v>
      </c>
      <c r="P27" s="592"/>
      <c r="Q27" s="592" t="s">
        <v>854</v>
      </c>
      <c r="R27" s="597" t="s">
        <v>1885</v>
      </c>
      <c r="S27" s="592" t="s">
        <v>2534</v>
      </c>
      <c r="T27" s="598">
        <f t="shared" si="6"/>
        <v>21.75</v>
      </c>
      <c r="U27" s="599"/>
      <c r="V27" s="600"/>
      <c r="W27" s="600">
        <v>21.75</v>
      </c>
      <c r="X27" s="599"/>
      <c r="Y27" s="599"/>
      <c r="Z27" s="599"/>
      <c r="AA27" s="599"/>
      <c r="AB27" s="599"/>
      <c r="AC27" s="599"/>
      <c r="AD27" s="599"/>
      <c r="AE27" s="599"/>
      <c r="AF27" s="599"/>
    </row>
    <row r="28">
      <c r="A28" s="592">
        <v>26.0</v>
      </c>
      <c r="B28" s="593">
        <v>45340.0</v>
      </c>
      <c r="C28" s="593">
        <v>45340.0</v>
      </c>
      <c r="D28" s="592">
        <v>3.81401100124583E14</v>
      </c>
      <c r="E28" s="592">
        <v>5028.0</v>
      </c>
      <c r="F28" s="592">
        <v>3832312.0</v>
      </c>
      <c r="G28" s="592" t="s">
        <v>2535</v>
      </c>
      <c r="H28" s="592" t="s">
        <v>2536</v>
      </c>
      <c r="I28" s="639">
        <v>31053.0</v>
      </c>
      <c r="J28" s="592">
        <v>7.3184845E7</v>
      </c>
      <c r="K28" s="592" t="s">
        <v>2537</v>
      </c>
      <c r="L28" s="592" t="s">
        <v>418</v>
      </c>
      <c r="M28" s="592"/>
      <c r="N28" s="592">
        <v>480.0</v>
      </c>
      <c r="O28" s="592">
        <f t="shared" si="5"/>
        <v>480</v>
      </c>
      <c r="P28" s="640"/>
      <c r="Q28" s="592" t="s">
        <v>854</v>
      </c>
      <c r="R28" s="597" t="s">
        <v>1885</v>
      </c>
      <c r="S28" s="592" t="s">
        <v>2538</v>
      </c>
      <c r="T28" s="598">
        <f t="shared" si="6"/>
        <v>12</v>
      </c>
      <c r="U28" s="599"/>
      <c r="V28" s="600"/>
      <c r="W28" s="600">
        <v>12.0</v>
      </c>
      <c r="X28" s="599"/>
      <c r="Y28" s="599"/>
      <c r="Z28" s="599"/>
      <c r="AA28" s="599"/>
      <c r="AB28" s="599"/>
      <c r="AC28" s="599"/>
      <c r="AD28" s="599"/>
      <c r="AE28" s="599"/>
      <c r="AF28" s="599"/>
    </row>
    <row r="29">
      <c r="A29" s="592">
        <v>27.0</v>
      </c>
      <c r="B29" s="593">
        <v>45341.0</v>
      </c>
      <c r="C29" s="593">
        <v>45342.0</v>
      </c>
      <c r="D29" s="592">
        <v>3.81401100124583E14</v>
      </c>
      <c r="E29" s="592">
        <v>5062.0</v>
      </c>
      <c r="F29" s="594">
        <v>3210645.0</v>
      </c>
      <c r="G29" s="594" t="s">
        <v>2539</v>
      </c>
      <c r="H29" s="594" t="s">
        <v>2540</v>
      </c>
      <c r="I29" s="641">
        <v>35115.0</v>
      </c>
      <c r="J29" s="594">
        <v>7.0891862E7</v>
      </c>
      <c r="K29" s="594"/>
      <c r="L29" s="592" t="s">
        <v>701</v>
      </c>
      <c r="M29" s="592"/>
      <c r="N29" s="592">
        <v>150.0</v>
      </c>
      <c r="O29" s="592">
        <f t="shared" si="5"/>
        <v>150</v>
      </c>
      <c r="P29" s="592"/>
      <c r="Q29" s="592" t="s">
        <v>854</v>
      </c>
      <c r="R29" s="597" t="s">
        <v>1885</v>
      </c>
      <c r="S29" s="592" t="s">
        <v>2541</v>
      </c>
      <c r="T29" s="598">
        <f t="shared" si="6"/>
        <v>3.75</v>
      </c>
      <c r="U29" s="600"/>
      <c r="V29" s="599"/>
      <c r="W29" s="600">
        <v>3.75</v>
      </c>
      <c r="X29" s="599"/>
      <c r="Y29" s="599"/>
      <c r="Z29" s="599"/>
      <c r="AA29" s="599"/>
      <c r="AB29" s="599"/>
      <c r="AC29" s="599"/>
      <c r="AD29" s="599"/>
      <c r="AE29" s="599"/>
      <c r="AF29" s="599"/>
    </row>
    <row r="30">
      <c r="A30" s="592">
        <v>28.0</v>
      </c>
      <c r="B30" s="593">
        <v>45341.0</v>
      </c>
      <c r="C30" s="593">
        <v>45342.0</v>
      </c>
      <c r="D30" s="592">
        <v>3.81401100124583E14</v>
      </c>
      <c r="E30" s="592">
        <v>5063.0</v>
      </c>
      <c r="F30" s="594">
        <v>7.72484801E9</v>
      </c>
      <c r="G30" s="594" t="s">
        <v>2542</v>
      </c>
      <c r="H30" s="594" t="s">
        <v>2543</v>
      </c>
      <c r="I30" s="642">
        <v>34454.0</v>
      </c>
      <c r="J30" s="594">
        <v>7.1688758E7</v>
      </c>
      <c r="K30" s="594" t="s">
        <v>2544</v>
      </c>
      <c r="L30" s="592" t="s">
        <v>701</v>
      </c>
      <c r="M30" s="592"/>
      <c r="N30" s="592">
        <v>100.0</v>
      </c>
      <c r="O30" s="592">
        <f t="shared" si="5"/>
        <v>100</v>
      </c>
      <c r="P30" s="592"/>
      <c r="Q30" s="592" t="s">
        <v>854</v>
      </c>
      <c r="R30" s="597" t="s">
        <v>1885</v>
      </c>
      <c r="S30" s="592" t="s">
        <v>2545</v>
      </c>
      <c r="T30" s="598">
        <f t="shared" si="6"/>
        <v>2.5</v>
      </c>
      <c r="U30" s="600"/>
      <c r="V30" s="599"/>
      <c r="W30" s="600">
        <v>2.5</v>
      </c>
      <c r="X30" s="599"/>
      <c r="Y30" s="599"/>
      <c r="Z30" s="599"/>
      <c r="AA30" s="599"/>
      <c r="AB30" s="599"/>
      <c r="AC30" s="599"/>
      <c r="AD30" s="599"/>
      <c r="AE30" s="599"/>
      <c r="AF30" s="599"/>
    </row>
    <row r="31">
      <c r="A31" s="29">
        <v>29.0</v>
      </c>
      <c r="B31" s="174">
        <v>45341.0</v>
      </c>
      <c r="C31" s="174">
        <v>45342.0</v>
      </c>
      <c r="D31" s="29">
        <v>3.81401100124583E14</v>
      </c>
      <c r="E31" s="29"/>
      <c r="F31" s="29">
        <v>7.72484801E9</v>
      </c>
      <c r="G31" s="29" t="s">
        <v>2542</v>
      </c>
      <c r="H31" s="29" t="s">
        <v>2543</v>
      </c>
      <c r="I31" s="643">
        <v>34454.0</v>
      </c>
      <c r="J31" s="29">
        <v>7.1688758E7</v>
      </c>
      <c r="K31" s="29" t="s">
        <v>2544</v>
      </c>
      <c r="L31" s="29" t="s">
        <v>701</v>
      </c>
      <c r="M31" s="29"/>
      <c r="N31" s="29">
        <v>50.0</v>
      </c>
      <c r="O31" s="29">
        <v>50.0</v>
      </c>
      <c r="P31" s="29"/>
      <c r="Q31" s="29" t="s">
        <v>854</v>
      </c>
      <c r="R31" s="177" t="s">
        <v>988</v>
      </c>
      <c r="S31" s="29"/>
      <c r="T31" s="433">
        <v>2.5</v>
      </c>
      <c r="U31" s="223"/>
      <c r="V31" s="178"/>
      <c r="W31" s="178"/>
      <c r="X31" s="178"/>
      <c r="Y31" s="178"/>
      <c r="Z31" s="178"/>
      <c r="AA31" s="178"/>
      <c r="AB31" s="178"/>
      <c r="AC31" s="178"/>
      <c r="AD31" s="178"/>
      <c r="AE31" s="178"/>
      <c r="AF31" s="178"/>
    </row>
    <row r="32">
      <c r="A32" s="592">
        <v>30.0</v>
      </c>
      <c r="B32" s="593">
        <v>45343.0</v>
      </c>
      <c r="C32" s="593">
        <v>45344.0</v>
      </c>
      <c r="D32" s="592">
        <v>3.81401100124583E14</v>
      </c>
      <c r="E32" s="592">
        <v>5073.0</v>
      </c>
      <c r="F32" s="592">
        <v>6314472.0</v>
      </c>
      <c r="G32" s="592" t="s">
        <v>2546</v>
      </c>
      <c r="H32" s="592" t="s">
        <v>2547</v>
      </c>
      <c r="I32" s="638">
        <v>33154.0</v>
      </c>
      <c r="J32" s="592">
        <v>7.8003878E7</v>
      </c>
      <c r="K32" s="592" t="s">
        <v>2548</v>
      </c>
      <c r="L32" s="592" t="s">
        <v>305</v>
      </c>
      <c r="M32" s="592" t="s">
        <v>27</v>
      </c>
      <c r="N32" s="592">
        <v>610.0</v>
      </c>
      <c r="O32" s="592">
        <f t="shared" ref="O32:O124" si="7">N32</f>
        <v>610</v>
      </c>
      <c r="P32" s="592"/>
      <c r="Q32" s="592" t="s">
        <v>854</v>
      </c>
      <c r="R32" s="597" t="s">
        <v>1885</v>
      </c>
      <c r="S32" s="592" t="s">
        <v>2549</v>
      </c>
      <c r="T32" s="598">
        <f>(N32*5%)/2</f>
        <v>15.25</v>
      </c>
      <c r="U32" s="599"/>
      <c r="V32" s="599"/>
      <c r="W32" s="600">
        <v>15.25</v>
      </c>
      <c r="X32" s="599"/>
      <c r="Y32" s="599"/>
      <c r="Z32" s="599"/>
      <c r="AA32" s="599"/>
      <c r="AB32" s="599"/>
      <c r="AC32" s="599"/>
      <c r="AD32" s="599"/>
      <c r="AE32" s="599"/>
      <c r="AF32" s="599"/>
    </row>
    <row r="33" ht="186.75" customHeight="1">
      <c r="A33" s="17">
        <v>31.0</v>
      </c>
      <c r="B33" s="18">
        <v>45344.0</v>
      </c>
      <c r="C33" s="18">
        <v>45345.0</v>
      </c>
      <c r="D33" s="17">
        <v>3.81401100124583E14</v>
      </c>
      <c r="E33" s="17">
        <v>5075.0</v>
      </c>
      <c r="F33" s="185">
        <v>1.133899E7</v>
      </c>
      <c r="G33" s="185" t="s">
        <v>2550</v>
      </c>
      <c r="H33" s="185" t="s">
        <v>2550</v>
      </c>
      <c r="I33" s="634">
        <v>36937.0</v>
      </c>
      <c r="J33" s="185">
        <v>6.2010703E7</v>
      </c>
      <c r="K33" s="185" t="s">
        <v>2551</v>
      </c>
      <c r="L33" s="17" t="s">
        <v>1449</v>
      </c>
      <c r="M33" s="17" t="s">
        <v>27</v>
      </c>
      <c r="N33" s="17">
        <v>1110.0</v>
      </c>
      <c r="O33" s="17">
        <f t="shared" si="7"/>
        <v>1110</v>
      </c>
      <c r="P33" s="17"/>
      <c r="Q33" s="17" t="s">
        <v>854</v>
      </c>
      <c r="R33" s="603" t="s">
        <v>2552</v>
      </c>
      <c r="S33" s="17" t="s">
        <v>2553</v>
      </c>
      <c r="T33" s="604">
        <f>(N33*5%)/3</f>
        <v>18.5</v>
      </c>
      <c r="U33" s="605">
        <v>18.5</v>
      </c>
      <c r="V33" s="605">
        <v>18.5</v>
      </c>
      <c r="W33" s="23"/>
      <c r="X33" s="23"/>
      <c r="Y33" s="23"/>
      <c r="Z33" s="23"/>
      <c r="AA33" s="23"/>
      <c r="AB33" s="23"/>
      <c r="AC33" s="23"/>
      <c r="AD33" s="23"/>
      <c r="AE33" s="23"/>
      <c r="AF33" s="23"/>
    </row>
    <row r="34">
      <c r="A34" s="592">
        <v>32.0</v>
      </c>
      <c r="B34" s="593">
        <v>45344.0</v>
      </c>
      <c r="C34" s="593">
        <v>45344.0</v>
      </c>
      <c r="D34" s="592">
        <v>3.81401100124583E14</v>
      </c>
      <c r="E34" s="592">
        <v>5082.0</v>
      </c>
      <c r="F34" s="594">
        <v>6.288714013E9</v>
      </c>
      <c r="G34" s="594" t="s">
        <v>2554</v>
      </c>
      <c r="H34" s="594" t="s">
        <v>2555</v>
      </c>
      <c r="I34" s="644">
        <v>31445.0</v>
      </c>
      <c r="J34" s="594">
        <v>7.9811111E7</v>
      </c>
      <c r="K34" s="595" t="s">
        <v>2556</v>
      </c>
      <c r="L34" s="592" t="s">
        <v>141</v>
      </c>
      <c r="M34" s="592" t="s">
        <v>27</v>
      </c>
      <c r="N34" s="592">
        <v>490.0</v>
      </c>
      <c r="O34" s="592">
        <f t="shared" si="7"/>
        <v>490</v>
      </c>
      <c r="P34" s="640"/>
      <c r="Q34" s="592" t="s">
        <v>854</v>
      </c>
      <c r="R34" s="597" t="s">
        <v>1885</v>
      </c>
      <c r="S34" s="592" t="s">
        <v>2549</v>
      </c>
      <c r="T34" s="598">
        <f>(N34*5%)/2</f>
        <v>12.25</v>
      </c>
      <c r="U34" s="600"/>
      <c r="V34" s="599"/>
      <c r="W34" s="600">
        <v>12.25</v>
      </c>
      <c r="X34" s="599"/>
      <c r="Y34" s="599"/>
      <c r="Z34" s="599"/>
      <c r="AA34" s="599"/>
      <c r="AB34" s="599"/>
      <c r="AC34" s="599"/>
      <c r="AD34" s="599"/>
      <c r="AE34" s="599"/>
      <c r="AF34" s="599"/>
    </row>
    <row r="35">
      <c r="A35" s="371">
        <v>33.0</v>
      </c>
      <c r="B35" s="372">
        <v>45348.0</v>
      </c>
      <c r="C35" s="373" t="s">
        <v>1653</v>
      </c>
      <c r="D35" s="371">
        <v>3.81401100124583E14</v>
      </c>
      <c r="E35" s="371">
        <v>5138.0</v>
      </c>
      <c r="F35" s="371">
        <v>6397546.0</v>
      </c>
      <c r="G35" s="371" t="s">
        <v>2557</v>
      </c>
      <c r="H35" s="371" t="s">
        <v>2558</v>
      </c>
      <c r="I35" s="645">
        <v>33883.0</v>
      </c>
      <c r="J35" s="371">
        <v>7.5608859E7</v>
      </c>
      <c r="K35" s="371"/>
      <c r="L35" s="371" t="s">
        <v>1449</v>
      </c>
      <c r="M35" s="371" t="s">
        <v>27</v>
      </c>
      <c r="N35" s="371">
        <v>850.0</v>
      </c>
      <c r="O35" s="371">
        <f t="shared" si="7"/>
        <v>850</v>
      </c>
      <c r="P35" s="632" t="s">
        <v>2559</v>
      </c>
      <c r="Q35" s="371" t="s">
        <v>854</v>
      </c>
      <c r="R35" s="376" t="s">
        <v>2473</v>
      </c>
      <c r="S35" s="371" t="s">
        <v>2560</v>
      </c>
      <c r="T35" s="92"/>
      <c r="U35" s="12"/>
      <c r="V35" s="12"/>
      <c r="W35" s="12"/>
    </row>
    <row r="36">
      <c r="A36" s="592">
        <v>34.0</v>
      </c>
      <c r="B36" s="593">
        <v>45350.0</v>
      </c>
      <c r="C36" s="593">
        <v>45354.0</v>
      </c>
      <c r="D36" s="592">
        <v>3.81401100124583E14</v>
      </c>
      <c r="E36" s="592">
        <v>5157.0</v>
      </c>
      <c r="F36" s="594"/>
      <c r="G36" s="592" t="s">
        <v>2561</v>
      </c>
      <c r="H36" s="592" t="s">
        <v>2561</v>
      </c>
      <c r="I36" s="646">
        <v>36231.0</v>
      </c>
      <c r="J36" s="592">
        <v>7.5551311E7</v>
      </c>
      <c r="K36" s="592" t="s">
        <v>2562</v>
      </c>
      <c r="L36" s="592" t="s">
        <v>98</v>
      </c>
      <c r="M36" s="592" t="s">
        <v>27</v>
      </c>
      <c r="N36" s="592">
        <v>550.0</v>
      </c>
      <c r="O36" s="592">
        <f t="shared" si="7"/>
        <v>550</v>
      </c>
      <c r="P36" s="592"/>
      <c r="Q36" s="592" t="s">
        <v>854</v>
      </c>
      <c r="R36" s="597" t="s">
        <v>1885</v>
      </c>
      <c r="S36" s="592" t="s">
        <v>2549</v>
      </c>
      <c r="T36" s="598">
        <f t="shared" ref="T36:T124" si="8">(N36*5%)/2</f>
        <v>13.75</v>
      </c>
      <c r="U36" s="599"/>
      <c r="V36" s="600"/>
      <c r="W36" s="600">
        <v>13.75</v>
      </c>
      <c r="X36" s="599"/>
      <c r="Y36" s="599"/>
      <c r="Z36" s="599"/>
      <c r="AA36" s="599"/>
      <c r="AB36" s="599"/>
      <c r="AC36" s="599"/>
      <c r="AD36" s="599"/>
      <c r="AE36" s="599"/>
      <c r="AF36" s="599"/>
    </row>
    <row r="37">
      <c r="A37" s="592">
        <v>35.0</v>
      </c>
      <c r="B37" s="593">
        <v>45351.0</v>
      </c>
      <c r="C37" s="593">
        <v>45353.0</v>
      </c>
      <c r="D37" s="592">
        <v>3.81401100124583E14</v>
      </c>
      <c r="E37" s="592">
        <v>5166.0</v>
      </c>
      <c r="F37" s="594"/>
      <c r="G37" s="594" t="s">
        <v>2563</v>
      </c>
      <c r="H37" s="594" t="s">
        <v>2564</v>
      </c>
      <c r="I37" s="647">
        <v>32691.0</v>
      </c>
      <c r="J37" s="594">
        <v>7.645095E7</v>
      </c>
      <c r="K37" s="594"/>
      <c r="L37" s="592" t="s">
        <v>98</v>
      </c>
      <c r="M37" s="592" t="s">
        <v>27</v>
      </c>
      <c r="N37" s="592">
        <v>550.0</v>
      </c>
      <c r="O37" s="592">
        <f t="shared" si="7"/>
        <v>550</v>
      </c>
      <c r="P37" s="592"/>
      <c r="Q37" s="592" t="s">
        <v>854</v>
      </c>
      <c r="R37" s="597" t="s">
        <v>1885</v>
      </c>
      <c r="S37" s="592" t="s">
        <v>2549</v>
      </c>
      <c r="T37" s="598">
        <f t="shared" si="8"/>
        <v>13.75</v>
      </c>
      <c r="U37" s="599"/>
      <c r="V37" s="599"/>
      <c r="W37" s="600">
        <v>13.75</v>
      </c>
      <c r="X37" s="599"/>
      <c r="Y37" s="599"/>
      <c r="Z37" s="599"/>
      <c r="AA37" s="599"/>
      <c r="AB37" s="599"/>
      <c r="AC37" s="599"/>
      <c r="AD37" s="599"/>
      <c r="AE37" s="599"/>
      <c r="AF37" s="599"/>
    </row>
    <row r="38">
      <c r="A38" s="13">
        <v>36.0</v>
      </c>
      <c r="B38" s="14">
        <v>45352.0</v>
      </c>
      <c r="C38" s="14">
        <v>45353.0</v>
      </c>
      <c r="D38" s="13">
        <v>3.81401100124583E14</v>
      </c>
      <c r="E38" s="13"/>
      <c r="F38" s="122"/>
      <c r="G38" s="122"/>
      <c r="H38" s="122"/>
      <c r="I38" s="122"/>
      <c r="J38" s="122"/>
      <c r="K38" s="648"/>
      <c r="L38" s="13"/>
      <c r="M38" s="13"/>
      <c r="N38" s="13"/>
      <c r="O38" s="13" t="str">
        <f t="shared" si="7"/>
        <v/>
      </c>
      <c r="P38" s="13"/>
      <c r="Q38" s="13"/>
      <c r="R38" s="97"/>
      <c r="S38" s="13"/>
      <c r="T38" s="92">
        <f t="shared" si="8"/>
        <v>0</v>
      </c>
      <c r="U38" s="12"/>
    </row>
    <row r="39">
      <c r="A39" s="13">
        <v>37.0</v>
      </c>
      <c r="B39" s="14"/>
      <c r="C39" s="14"/>
      <c r="D39" s="13">
        <v>3.81401100124583E14</v>
      </c>
      <c r="E39" s="13"/>
      <c r="F39" s="13"/>
      <c r="G39" s="13"/>
      <c r="H39" s="13"/>
      <c r="I39" s="13"/>
      <c r="J39" s="13"/>
      <c r="K39" s="13"/>
      <c r="L39" s="13"/>
      <c r="M39" s="15"/>
      <c r="N39" s="13"/>
      <c r="O39" s="13" t="str">
        <f t="shared" si="7"/>
        <v/>
      </c>
      <c r="P39" s="15"/>
      <c r="Q39" s="13"/>
      <c r="R39" s="97"/>
      <c r="S39" s="91"/>
      <c r="T39" s="92">
        <f t="shared" si="8"/>
        <v>0</v>
      </c>
      <c r="U39" s="154"/>
      <c r="V39" s="109"/>
    </row>
    <row r="40">
      <c r="A40" s="13">
        <v>38.0</v>
      </c>
      <c r="B40" s="14"/>
      <c r="C40" s="14"/>
      <c r="D40" s="13">
        <v>3.81401100124583E14</v>
      </c>
      <c r="E40" s="13"/>
      <c r="F40" s="13"/>
      <c r="G40" s="13"/>
      <c r="H40" s="13"/>
      <c r="I40" s="13"/>
      <c r="J40" s="13"/>
      <c r="K40" s="13"/>
      <c r="L40" s="13"/>
      <c r="M40" s="13"/>
      <c r="N40" s="13"/>
      <c r="O40" s="13" t="str">
        <f t="shared" si="7"/>
        <v/>
      </c>
      <c r="P40" s="15"/>
      <c r="Q40" s="13"/>
      <c r="R40" s="97"/>
      <c r="S40" s="13"/>
      <c r="T40" s="92">
        <f t="shared" si="8"/>
        <v>0</v>
      </c>
      <c r="U40" s="154"/>
      <c r="V40" s="109"/>
    </row>
    <row r="41">
      <c r="A41" s="13">
        <v>39.0</v>
      </c>
      <c r="B41" s="14"/>
      <c r="C41" s="14"/>
      <c r="D41" s="13">
        <v>3.81401100124583E14</v>
      </c>
      <c r="E41" s="13"/>
      <c r="F41" s="13"/>
      <c r="G41" s="13"/>
      <c r="H41" s="13"/>
      <c r="I41" s="13"/>
      <c r="J41" s="13"/>
      <c r="K41" s="13"/>
      <c r="L41" s="13"/>
      <c r="M41" s="13"/>
      <c r="N41" s="13"/>
      <c r="O41" s="13" t="str">
        <f t="shared" si="7"/>
        <v/>
      </c>
      <c r="P41" s="15"/>
      <c r="Q41" s="13"/>
      <c r="R41" s="97"/>
      <c r="S41" s="13"/>
      <c r="T41" s="92">
        <f t="shared" si="8"/>
        <v>0</v>
      </c>
      <c r="U41" s="154"/>
      <c r="V41" s="109"/>
    </row>
    <row r="42">
      <c r="A42" s="13">
        <v>40.0</v>
      </c>
      <c r="B42" s="14"/>
      <c r="C42" s="14"/>
      <c r="D42" s="13">
        <v>3.81401100124583E14</v>
      </c>
      <c r="E42" s="13"/>
      <c r="F42" s="122"/>
      <c r="G42" s="122"/>
      <c r="H42" s="122"/>
      <c r="I42" s="122"/>
      <c r="J42" s="122"/>
      <c r="K42" s="13"/>
      <c r="L42" s="13"/>
      <c r="M42" s="13"/>
      <c r="N42" s="13"/>
      <c r="O42" s="13" t="str">
        <f t="shared" si="7"/>
        <v/>
      </c>
      <c r="P42" s="13"/>
      <c r="Q42" s="13"/>
      <c r="R42" s="97"/>
      <c r="S42" s="13"/>
      <c r="T42" s="92">
        <f t="shared" si="8"/>
        <v>0</v>
      </c>
      <c r="U42" s="12"/>
    </row>
    <row r="43" hidden="1">
      <c r="A43" s="13">
        <v>41.0</v>
      </c>
      <c r="B43" s="14"/>
      <c r="C43" s="14"/>
      <c r="D43" s="13">
        <v>3.81401100124583E14</v>
      </c>
      <c r="E43" s="13"/>
      <c r="F43" s="13"/>
      <c r="G43" s="13"/>
      <c r="H43" s="13"/>
      <c r="I43" s="13"/>
      <c r="J43" s="13"/>
      <c r="K43" s="13"/>
      <c r="L43" s="13"/>
      <c r="M43" s="13"/>
      <c r="N43" s="13"/>
      <c r="O43" s="13" t="str">
        <f t="shared" si="7"/>
        <v/>
      </c>
      <c r="P43" s="13"/>
      <c r="Q43" s="13"/>
      <c r="R43" s="97"/>
      <c r="S43" s="13"/>
      <c r="T43" s="92">
        <f t="shared" si="8"/>
        <v>0</v>
      </c>
      <c r="U43" s="12"/>
    </row>
    <row r="44" hidden="1">
      <c r="A44" s="13">
        <v>42.0</v>
      </c>
      <c r="B44" s="14"/>
      <c r="C44" s="14"/>
      <c r="D44" s="13">
        <v>3.81401100124583E14</v>
      </c>
      <c r="E44" s="13"/>
      <c r="F44" s="13"/>
      <c r="G44" s="13"/>
      <c r="H44" s="13"/>
      <c r="I44" s="13"/>
      <c r="J44" s="13"/>
      <c r="K44" s="13"/>
      <c r="L44" s="13"/>
      <c r="M44" s="13"/>
      <c r="N44" s="13"/>
      <c r="O44" s="13" t="str">
        <f t="shared" si="7"/>
        <v/>
      </c>
      <c r="P44" s="15"/>
      <c r="Q44" s="13"/>
      <c r="R44" s="97"/>
      <c r="S44" s="13"/>
      <c r="T44" s="92">
        <f t="shared" si="8"/>
        <v>0</v>
      </c>
      <c r="U44" s="92"/>
      <c r="V44" s="109"/>
    </row>
    <row r="45" hidden="1">
      <c r="A45" s="13">
        <v>43.0</v>
      </c>
      <c r="B45" s="14"/>
      <c r="C45" s="14"/>
      <c r="D45" s="13">
        <v>3.81401100124583E14</v>
      </c>
      <c r="E45" s="13"/>
      <c r="F45" s="122"/>
      <c r="G45" s="122"/>
      <c r="H45" s="122"/>
      <c r="I45" s="122"/>
      <c r="J45" s="122"/>
      <c r="K45" s="122"/>
      <c r="L45" s="13"/>
      <c r="M45" s="13"/>
      <c r="N45" s="13"/>
      <c r="O45" s="13" t="str">
        <f t="shared" si="7"/>
        <v/>
      </c>
      <c r="P45" s="15"/>
      <c r="Q45" s="13"/>
      <c r="R45" s="97"/>
      <c r="S45" s="13"/>
      <c r="T45" s="92">
        <f t="shared" si="8"/>
        <v>0</v>
      </c>
      <c r="U45" s="92"/>
      <c r="V45" s="109"/>
    </row>
    <row r="46" hidden="1">
      <c r="A46" s="13">
        <v>44.0</v>
      </c>
      <c r="B46" s="14"/>
      <c r="C46" s="14"/>
      <c r="D46" s="13">
        <v>3.81401100124583E14</v>
      </c>
      <c r="E46" s="13"/>
      <c r="F46" s="13"/>
      <c r="G46" s="13"/>
      <c r="H46" s="13"/>
      <c r="I46" s="13"/>
      <c r="J46" s="13"/>
      <c r="K46" s="13"/>
      <c r="L46" s="13"/>
      <c r="M46" s="13"/>
      <c r="N46" s="78"/>
      <c r="O46" s="13" t="str">
        <f t="shared" si="7"/>
        <v/>
      </c>
      <c r="P46" s="300"/>
      <c r="Q46" s="13"/>
      <c r="R46" s="97"/>
      <c r="S46" s="13"/>
      <c r="T46" s="92">
        <f t="shared" si="8"/>
        <v>0</v>
      </c>
      <c r="U46" s="108"/>
      <c r="V46" s="109"/>
    </row>
    <row r="47" hidden="1">
      <c r="A47" s="13">
        <v>45.0</v>
      </c>
      <c r="B47" s="14"/>
      <c r="C47" s="14"/>
      <c r="D47" s="13">
        <v>3.81401100124583E14</v>
      </c>
      <c r="E47" s="13"/>
      <c r="F47" s="13"/>
      <c r="G47" s="13"/>
      <c r="H47" s="13"/>
      <c r="I47" s="13"/>
      <c r="J47" s="13"/>
      <c r="K47" s="13"/>
      <c r="L47" s="13"/>
      <c r="M47" s="15"/>
      <c r="N47" s="13"/>
      <c r="O47" s="13" t="str">
        <f t="shared" si="7"/>
        <v/>
      </c>
      <c r="P47" s="15"/>
      <c r="Q47" s="13"/>
      <c r="R47" s="97"/>
      <c r="S47" s="13"/>
      <c r="T47" s="92">
        <f t="shared" si="8"/>
        <v>0</v>
      </c>
      <c r="U47" s="108"/>
      <c r="V47" s="109"/>
    </row>
    <row r="48" hidden="1">
      <c r="A48" s="13">
        <v>46.0</v>
      </c>
      <c r="B48" s="14"/>
      <c r="C48" s="14"/>
      <c r="D48" s="13">
        <v>3.81401100124583E14</v>
      </c>
      <c r="E48" s="13"/>
      <c r="F48" s="13"/>
      <c r="G48" s="13"/>
      <c r="H48" s="13"/>
      <c r="I48" s="13"/>
      <c r="J48" s="13"/>
      <c r="K48" s="13"/>
      <c r="L48" s="13"/>
      <c r="M48" s="15"/>
      <c r="N48" s="13"/>
      <c r="O48" s="13" t="str">
        <f t="shared" si="7"/>
        <v/>
      </c>
      <c r="P48" s="15"/>
      <c r="Q48" s="13"/>
      <c r="R48" s="97"/>
      <c r="S48" s="13"/>
      <c r="T48" s="92">
        <f t="shared" si="8"/>
        <v>0</v>
      </c>
      <c r="U48" s="108"/>
      <c r="V48" s="109"/>
    </row>
    <row r="49" hidden="1">
      <c r="A49" s="13">
        <v>47.0</v>
      </c>
      <c r="B49" s="14"/>
      <c r="C49" s="14"/>
      <c r="D49" s="13">
        <v>3.81401100124583E14</v>
      </c>
      <c r="E49" s="13"/>
      <c r="F49" s="13"/>
      <c r="G49" s="13"/>
      <c r="H49" s="13"/>
      <c r="I49" s="13"/>
      <c r="J49" s="13"/>
      <c r="K49" s="13"/>
      <c r="L49" s="13"/>
      <c r="M49" s="15"/>
      <c r="N49" s="13"/>
      <c r="O49" s="13" t="str">
        <f t="shared" si="7"/>
        <v/>
      </c>
      <c r="P49" s="15"/>
      <c r="Q49" s="13"/>
      <c r="R49" s="97"/>
      <c r="S49" s="13"/>
      <c r="T49" s="92">
        <f t="shared" si="8"/>
        <v>0</v>
      </c>
      <c r="U49" s="108"/>
      <c r="V49" s="109"/>
    </row>
    <row r="50" hidden="1">
      <c r="A50" s="13">
        <v>48.0</v>
      </c>
      <c r="B50" s="14"/>
      <c r="C50" s="14"/>
      <c r="D50" s="13">
        <v>3.81401100124583E14</v>
      </c>
      <c r="E50" s="13"/>
      <c r="F50" s="13"/>
      <c r="G50" s="13"/>
      <c r="H50" s="13"/>
      <c r="I50" s="13"/>
      <c r="J50" s="13"/>
      <c r="K50" s="13"/>
      <c r="L50" s="13"/>
      <c r="M50" s="15"/>
      <c r="N50" s="13"/>
      <c r="O50" s="13" t="str">
        <f t="shared" si="7"/>
        <v/>
      </c>
      <c r="P50" s="15"/>
      <c r="Q50" s="13"/>
      <c r="R50" s="97"/>
      <c r="S50" s="13"/>
      <c r="T50" s="92">
        <f t="shared" si="8"/>
        <v>0</v>
      </c>
      <c r="U50" s="108"/>
      <c r="V50" s="109"/>
    </row>
    <row r="51" hidden="1">
      <c r="A51" s="13">
        <v>49.0</v>
      </c>
      <c r="B51" s="14"/>
      <c r="C51" s="14"/>
      <c r="D51" s="13">
        <v>3.81401100124583E14</v>
      </c>
      <c r="E51" s="13"/>
      <c r="F51" s="13"/>
      <c r="G51" s="13"/>
      <c r="H51" s="13"/>
      <c r="I51" s="13"/>
      <c r="J51" s="13"/>
      <c r="K51" s="15"/>
      <c r="L51" s="13"/>
      <c r="M51" s="15"/>
      <c r="N51" s="13"/>
      <c r="O51" s="13" t="str">
        <f t="shared" si="7"/>
        <v/>
      </c>
      <c r="P51" s="15"/>
      <c r="Q51" s="13"/>
      <c r="R51" s="97"/>
      <c r="S51" s="13"/>
      <c r="T51" s="92">
        <f t="shared" si="8"/>
        <v>0</v>
      </c>
      <c r="U51" s="108"/>
      <c r="V51" s="109"/>
    </row>
    <row r="52" hidden="1">
      <c r="A52" s="13">
        <v>50.0</v>
      </c>
      <c r="B52" s="14"/>
      <c r="C52" s="14"/>
      <c r="D52" s="13">
        <v>3.81401100124583E14</v>
      </c>
      <c r="E52" s="13"/>
      <c r="F52" s="13"/>
      <c r="G52" s="13"/>
      <c r="H52" s="13"/>
      <c r="I52" s="13"/>
      <c r="J52" s="13"/>
      <c r="K52" s="15"/>
      <c r="L52" s="13"/>
      <c r="M52" s="15"/>
      <c r="N52" s="13"/>
      <c r="O52" s="13" t="str">
        <f t="shared" si="7"/>
        <v/>
      </c>
      <c r="P52" s="15"/>
      <c r="Q52" s="13"/>
      <c r="R52" s="97"/>
      <c r="S52" s="13"/>
      <c r="T52" s="92">
        <f t="shared" si="8"/>
        <v>0</v>
      </c>
      <c r="U52" s="108"/>
    </row>
    <row r="53" hidden="1">
      <c r="A53" s="13">
        <v>51.0</v>
      </c>
      <c r="B53" s="14"/>
      <c r="C53" s="14"/>
      <c r="D53" s="13">
        <v>3.81401100124583E14</v>
      </c>
      <c r="E53" s="13"/>
      <c r="F53" s="13"/>
      <c r="G53" s="13"/>
      <c r="H53" s="13"/>
      <c r="I53" s="13"/>
      <c r="J53" s="13"/>
      <c r="K53" s="15"/>
      <c r="L53" s="13"/>
      <c r="M53" s="15"/>
      <c r="N53" s="13"/>
      <c r="O53" s="13" t="str">
        <f t="shared" si="7"/>
        <v/>
      </c>
      <c r="P53" s="15"/>
      <c r="Q53" s="13"/>
      <c r="R53" s="97"/>
      <c r="S53" s="13"/>
      <c r="T53" s="92">
        <f t="shared" si="8"/>
        <v>0</v>
      </c>
      <c r="U53" s="108"/>
    </row>
    <row r="54" hidden="1">
      <c r="A54" s="13">
        <v>52.0</v>
      </c>
      <c r="B54" s="14"/>
      <c r="C54" s="14"/>
      <c r="D54" s="13">
        <v>3.81401100124583E14</v>
      </c>
      <c r="E54" s="13"/>
      <c r="F54" s="13"/>
      <c r="G54" s="13"/>
      <c r="H54" s="13"/>
      <c r="I54" s="13"/>
      <c r="J54" s="13"/>
      <c r="K54" s="13"/>
      <c r="L54" s="13"/>
      <c r="M54" s="15"/>
      <c r="N54" s="13"/>
      <c r="O54" s="13" t="str">
        <f t="shared" si="7"/>
        <v/>
      </c>
      <c r="P54" s="15"/>
      <c r="Q54" s="13"/>
      <c r="R54" s="97"/>
      <c r="S54" s="13"/>
      <c r="T54" s="92">
        <f t="shared" si="8"/>
        <v>0</v>
      </c>
      <c r="U54" s="108"/>
    </row>
    <row r="55" hidden="1">
      <c r="A55" s="13">
        <v>53.0</v>
      </c>
      <c r="B55" s="14"/>
      <c r="C55" s="14"/>
      <c r="D55" s="13">
        <v>3.81401100124583E14</v>
      </c>
      <c r="E55" s="13"/>
      <c r="F55" s="13"/>
      <c r="G55" s="13"/>
      <c r="H55" s="13"/>
      <c r="I55" s="13"/>
      <c r="J55" s="13"/>
      <c r="K55" s="13"/>
      <c r="L55" s="13"/>
      <c r="M55" s="15"/>
      <c r="N55" s="13"/>
      <c r="O55" s="13" t="str">
        <f t="shared" si="7"/>
        <v/>
      </c>
      <c r="P55" s="15"/>
      <c r="Q55" s="13"/>
      <c r="R55" s="97"/>
      <c r="S55" s="13"/>
      <c r="T55" s="92">
        <f t="shared" si="8"/>
        <v>0</v>
      </c>
      <c r="U55" s="108"/>
    </row>
    <row r="56" hidden="1">
      <c r="A56" s="13">
        <v>54.0</v>
      </c>
      <c r="B56" s="14"/>
      <c r="C56" s="14"/>
      <c r="D56" s="13">
        <v>3.81401100124583E14</v>
      </c>
      <c r="E56" s="13"/>
      <c r="F56" s="13"/>
      <c r="G56" s="13"/>
      <c r="H56" s="13"/>
      <c r="I56" s="13"/>
      <c r="J56" s="13"/>
      <c r="K56" s="15"/>
      <c r="L56" s="13"/>
      <c r="M56" s="15"/>
      <c r="N56" s="13"/>
      <c r="O56" s="13" t="str">
        <f t="shared" si="7"/>
        <v/>
      </c>
      <c r="P56" s="15"/>
      <c r="Q56" s="13"/>
      <c r="R56" s="97"/>
      <c r="S56" s="13"/>
      <c r="T56" s="92">
        <f t="shared" si="8"/>
        <v>0</v>
      </c>
      <c r="U56" s="154"/>
    </row>
    <row r="57" hidden="1">
      <c r="A57" s="13">
        <v>55.0</v>
      </c>
      <c r="B57" s="14"/>
      <c r="C57" s="14"/>
      <c r="D57" s="13">
        <v>3.81401100124583E14</v>
      </c>
      <c r="E57" s="13"/>
      <c r="F57" s="13"/>
      <c r="G57" s="13"/>
      <c r="H57" s="13"/>
      <c r="I57" s="13"/>
      <c r="J57" s="13"/>
      <c r="K57" s="13"/>
      <c r="L57" s="13"/>
      <c r="M57" s="15"/>
      <c r="N57" s="13"/>
      <c r="O57" s="13" t="str">
        <f t="shared" si="7"/>
        <v/>
      </c>
      <c r="P57" s="15"/>
      <c r="Q57" s="13"/>
      <c r="R57" s="97"/>
      <c r="S57" s="13"/>
      <c r="T57" s="92">
        <f t="shared" si="8"/>
        <v>0</v>
      </c>
      <c r="U57" s="154"/>
    </row>
    <row r="58" hidden="1">
      <c r="A58" s="13">
        <v>56.0</v>
      </c>
      <c r="B58" s="14"/>
      <c r="C58" s="14"/>
      <c r="D58" s="13">
        <v>3.81401100124583E14</v>
      </c>
      <c r="E58" s="13"/>
      <c r="F58" s="13"/>
      <c r="G58" s="13"/>
      <c r="H58" s="13"/>
      <c r="I58" s="13"/>
      <c r="J58" s="13"/>
      <c r="K58" s="15"/>
      <c r="L58" s="13"/>
      <c r="M58" s="15"/>
      <c r="N58" s="13"/>
      <c r="O58" s="13" t="str">
        <f t="shared" si="7"/>
        <v/>
      </c>
      <c r="P58" s="15"/>
      <c r="Q58" s="13"/>
      <c r="R58" s="97"/>
      <c r="S58" s="13"/>
      <c r="T58" s="92">
        <f t="shared" si="8"/>
        <v>0</v>
      </c>
      <c r="U58" s="154"/>
    </row>
    <row r="59" hidden="1">
      <c r="A59" s="13">
        <v>57.0</v>
      </c>
      <c r="B59" s="14"/>
      <c r="C59" s="14"/>
      <c r="D59" s="13">
        <v>3.81401100124583E14</v>
      </c>
      <c r="E59" s="13"/>
      <c r="F59" s="13"/>
      <c r="G59" s="13"/>
      <c r="H59" s="13"/>
      <c r="I59" s="13"/>
      <c r="J59" s="13"/>
      <c r="K59" s="13"/>
      <c r="L59" s="13"/>
      <c r="M59" s="15"/>
      <c r="N59" s="13"/>
      <c r="O59" s="13" t="str">
        <f t="shared" si="7"/>
        <v/>
      </c>
      <c r="P59" s="15"/>
      <c r="Q59" s="13"/>
      <c r="R59" s="97"/>
      <c r="S59" s="13"/>
      <c r="T59" s="92">
        <f t="shared" si="8"/>
        <v>0</v>
      </c>
      <c r="U59" s="108"/>
    </row>
    <row r="60" hidden="1">
      <c r="A60" s="13">
        <v>58.0</v>
      </c>
      <c r="B60" s="14"/>
      <c r="C60" s="14"/>
      <c r="D60" s="13">
        <v>3.81401100124583E14</v>
      </c>
      <c r="E60" s="13"/>
      <c r="F60" s="13"/>
      <c r="G60" s="13"/>
      <c r="H60" s="13"/>
      <c r="I60" s="13"/>
      <c r="J60" s="13"/>
      <c r="K60" s="13"/>
      <c r="L60" s="13"/>
      <c r="M60" s="15"/>
      <c r="N60" s="13"/>
      <c r="O60" s="13" t="str">
        <f t="shared" si="7"/>
        <v/>
      </c>
      <c r="P60" s="15"/>
      <c r="Q60" s="13"/>
      <c r="R60" s="97"/>
      <c r="S60" s="13"/>
      <c r="T60" s="92">
        <f t="shared" si="8"/>
        <v>0</v>
      </c>
      <c r="U60" s="108"/>
    </row>
    <row r="61" hidden="1">
      <c r="A61" s="13">
        <v>59.0</v>
      </c>
      <c r="B61" s="14"/>
      <c r="C61" s="14"/>
      <c r="D61" s="13">
        <v>3.81401100124583E14</v>
      </c>
      <c r="E61" s="13"/>
      <c r="F61" s="13"/>
      <c r="G61" s="122"/>
      <c r="H61" s="13"/>
      <c r="I61" s="13"/>
      <c r="J61" s="13"/>
      <c r="K61" s="15"/>
      <c r="L61" s="13"/>
      <c r="M61" s="15"/>
      <c r="N61" s="13"/>
      <c r="O61" s="13" t="str">
        <f t="shared" si="7"/>
        <v/>
      </c>
      <c r="P61" s="15"/>
      <c r="Q61" s="13"/>
      <c r="R61" s="97"/>
      <c r="S61" s="13"/>
      <c r="T61" s="92">
        <f t="shared" si="8"/>
        <v>0</v>
      </c>
      <c r="U61" s="108"/>
    </row>
    <row r="62" hidden="1">
      <c r="A62" s="13">
        <v>60.0</v>
      </c>
      <c r="B62" s="14"/>
      <c r="C62" s="14"/>
      <c r="D62" s="13">
        <v>3.81401100124583E14</v>
      </c>
      <c r="E62" s="13"/>
      <c r="F62" s="13"/>
      <c r="G62" s="13"/>
      <c r="H62" s="13"/>
      <c r="I62" s="13"/>
      <c r="J62" s="13"/>
      <c r="K62" s="13"/>
      <c r="L62" s="13"/>
      <c r="M62" s="15"/>
      <c r="N62" s="13"/>
      <c r="O62" s="13" t="str">
        <f t="shared" si="7"/>
        <v/>
      </c>
      <c r="P62" s="15"/>
      <c r="Q62" s="13"/>
      <c r="R62" s="97"/>
      <c r="S62" s="13"/>
      <c r="T62" s="92">
        <f t="shared" si="8"/>
        <v>0</v>
      </c>
      <c r="U62" s="108"/>
    </row>
    <row r="63" hidden="1">
      <c r="A63" s="13">
        <v>61.0</v>
      </c>
      <c r="B63" s="14"/>
      <c r="C63" s="14"/>
      <c r="D63" s="13">
        <v>3.81401100124583E14</v>
      </c>
      <c r="E63" s="13"/>
      <c r="F63" s="13"/>
      <c r="G63" s="13"/>
      <c r="H63" s="13"/>
      <c r="I63" s="13"/>
      <c r="J63" s="13"/>
      <c r="K63" s="13"/>
      <c r="L63" s="13"/>
      <c r="M63" s="15"/>
      <c r="N63" s="13"/>
      <c r="O63" s="13" t="str">
        <f t="shared" si="7"/>
        <v/>
      </c>
      <c r="P63" s="15"/>
      <c r="Q63" s="13"/>
      <c r="R63" s="97"/>
      <c r="S63" s="13"/>
      <c r="T63" s="92">
        <f t="shared" si="8"/>
        <v>0</v>
      </c>
      <c r="U63" s="108"/>
    </row>
    <row r="64" hidden="1">
      <c r="A64" s="13">
        <v>62.0</v>
      </c>
      <c r="B64" s="14"/>
      <c r="C64" s="14"/>
      <c r="D64" s="13">
        <v>3.81401100124583E14</v>
      </c>
      <c r="E64" s="13"/>
      <c r="F64" s="13"/>
      <c r="G64" s="13"/>
      <c r="H64" s="13"/>
      <c r="I64" s="13"/>
      <c r="J64" s="13"/>
      <c r="K64" s="13"/>
      <c r="L64" s="13"/>
      <c r="M64" s="15"/>
      <c r="N64" s="13"/>
      <c r="O64" s="13" t="str">
        <f t="shared" si="7"/>
        <v/>
      </c>
      <c r="P64" s="15"/>
      <c r="Q64" s="13"/>
      <c r="R64" s="97"/>
      <c r="S64" s="13"/>
      <c r="T64" s="92">
        <f t="shared" si="8"/>
        <v>0</v>
      </c>
      <c r="U64" s="108"/>
    </row>
    <row r="65" hidden="1">
      <c r="A65" s="13">
        <v>63.0</v>
      </c>
      <c r="B65" s="14"/>
      <c r="C65" s="14"/>
      <c r="D65" s="13">
        <v>3.81401100124583E14</v>
      </c>
      <c r="E65" s="13"/>
      <c r="F65" s="13"/>
      <c r="G65" s="13"/>
      <c r="H65" s="13"/>
      <c r="I65" s="13"/>
      <c r="J65" s="13"/>
      <c r="K65" s="13"/>
      <c r="L65" s="13"/>
      <c r="M65" s="15"/>
      <c r="N65" s="13"/>
      <c r="O65" s="13" t="str">
        <f t="shared" si="7"/>
        <v/>
      </c>
      <c r="P65" s="15"/>
      <c r="Q65" s="13"/>
      <c r="R65" s="97"/>
      <c r="S65" s="13"/>
      <c r="T65" s="92">
        <f t="shared" si="8"/>
        <v>0</v>
      </c>
      <c r="U65" s="108"/>
    </row>
    <row r="66" hidden="1">
      <c r="A66" s="13">
        <v>64.0</v>
      </c>
      <c r="B66" s="14"/>
      <c r="C66" s="14"/>
      <c r="D66" s="13">
        <v>3.81401100124583E14</v>
      </c>
      <c r="E66" s="13"/>
      <c r="F66" s="13"/>
      <c r="G66" s="13"/>
      <c r="H66" s="13"/>
      <c r="I66" s="13"/>
      <c r="J66" s="13"/>
      <c r="K66" s="13"/>
      <c r="L66" s="13"/>
      <c r="M66" s="15"/>
      <c r="N66" s="13"/>
      <c r="O66" s="13" t="str">
        <f t="shared" si="7"/>
        <v/>
      </c>
      <c r="P66" s="15"/>
      <c r="Q66" s="13"/>
      <c r="R66" s="97"/>
      <c r="S66" s="13"/>
      <c r="T66" s="92">
        <f t="shared" si="8"/>
        <v>0</v>
      </c>
      <c r="U66" s="108"/>
    </row>
    <row r="67" hidden="1">
      <c r="A67" s="13">
        <v>65.0</v>
      </c>
      <c r="B67" s="14"/>
      <c r="C67" s="14"/>
      <c r="D67" s="13">
        <v>3.81401100124583E14</v>
      </c>
      <c r="E67" s="13"/>
      <c r="F67" s="13"/>
      <c r="G67" s="13"/>
      <c r="H67" s="13"/>
      <c r="I67" s="13"/>
      <c r="J67" s="13"/>
      <c r="K67" s="13"/>
      <c r="L67" s="13"/>
      <c r="M67" s="15"/>
      <c r="N67" s="13"/>
      <c r="O67" s="13" t="str">
        <f t="shared" si="7"/>
        <v/>
      </c>
      <c r="P67" s="15"/>
      <c r="Q67" s="13"/>
      <c r="R67" s="97"/>
      <c r="S67" s="13"/>
      <c r="T67" s="92">
        <f t="shared" si="8"/>
        <v>0</v>
      </c>
      <c r="U67" s="108"/>
    </row>
    <row r="68" hidden="1">
      <c r="A68" s="13">
        <v>66.0</v>
      </c>
      <c r="B68" s="14"/>
      <c r="C68" s="14"/>
      <c r="D68" s="13">
        <v>3.81401100124583E14</v>
      </c>
      <c r="E68" s="13"/>
      <c r="F68" s="13"/>
      <c r="G68" s="13"/>
      <c r="H68" s="13"/>
      <c r="I68" s="13"/>
      <c r="J68" s="13"/>
      <c r="K68" s="13"/>
      <c r="L68" s="13"/>
      <c r="M68" s="15"/>
      <c r="N68" s="13"/>
      <c r="O68" s="13" t="str">
        <f t="shared" si="7"/>
        <v/>
      </c>
      <c r="P68" s="15"/>
      <c r="Q68" s="13"/>
      <c r="R68" s="97"/>
      <c r="S68" s="13"/>
      <c r="T68" s="92">
        <f t="shared" si="8"/>
        <v>0</v>
      </c>
      <c r="U68" s="108"/>
    </row>
    <row r="69" hidden="1">
      <c r="A69" s="13">
        <v>67.0</v>
      </c>
      <c r="B69" s="14"/>
      <c r="C69" s="14"/>
      <c r="D69" s="13">
        <v>3.81401100124583E14</v>
      </c>
      <c r="E69" s="13"/>
      <c r="F69" s="13"/>
      <c r="G69" s="13"/>
      <c r="H69" s="13"/>
      <c r="I69" s="13"/>
      <c r="J69" s="13"/>
      <c r="K69" s="13"/>
      <c r="L69" s="13"/>
      <c r="M69" s="15"/>
      <c r="N69" s="13"/>
      <c r="O69" s="13" t="str">
        <f t="shared" si="7"/>
        <v/>
      </c>
      <c r="P69" s="15"/>
      <c r="Q69" s="13"/>
      <c r="R69" s="97"/>
      <c r="S69" s="13"/>
      <c r="T69" s="92">
        <f t="shared" si="8"/>
        <v>0</v>
      </c>
      <c r="U69" s="108"/>
    </row>
    <row r="70" hidden="1">
      <c r="A70" s="13">
        <v>68.0</v>
      </c>
      <c r="B70" s="14"/>
      <c r="C70" s="14"/>
      <c r="D70" s="13">
        <v>3.81401100124583E14</v>
      </c>
      <c r="E70" s="13"/>
      <c r="F70" s="13"/>
      <c r="G70" s="13"/>
      <c r="H70" s="13"/>
      <c r="I70" s="13"/>
      <c r="J70" s="13"/>
      <c r="K70" s="13"/>
      <c r="L70" s="13"/>
      <c r="M70" s="15"/>
      <c r="N70" s="13"/>
      <c r="O70" s="13" t="str">
        <f t="shared" si="7"/>
        <v/>
      </c>
      <c r="P70" s="15"/>
      <c r="Q70" s="13"/>
      <c r="R70" s="97"/>
      <c r="S70" s="13"/>
      <c r="T70" s="92">
        <f t="shared" si="8"/>
        <v>0</v>
      </c>
      <c r="U70" s="108"/>
    </row>
    <row r="71" hidden="1">
      <c r="A71" s="13">
        <v>69.0</v>
      </c>
      <c r="B71" s="14"/>
      <c r="C71" s="14"/>
      <c r="D71" s="13">
        <v>3.81401100124583E14</v>
      </c>
      <c r="E71" s="13"/>
      <c r="F71" s="13"/>
      <c r="G71" s="13"/>
      <c r="H71" s="13"/>
      <c r="I71" s="13"/>
      <c r="J71" s="13"/>
      <c r="K71" s="13"/>
      <c r="L71" s="13"/>
      <c r="M71" s="15"/>
      <c r="N71" s="13"/>
      <c r="O71" s="13" t="str">
        <f t="shared" si="7"/>
        <v/>
      </c>
      <c r="P71" s="15"/>
      <c r="Q71" s="13"/>
      <c r="R71" s="97"/>
      <c r="S71" s="13"/>
      <c r="T71" s="92">
        <f t="shared" si="8"/>
        <v>0</v>
      </c>
      <c r="U71" s="108"/>
    </row>
    <row r="72" hidden="1">
      <c r="A72" s="13">
        <v>70.0</v>
      </c>
      <c r="B72" s="14"/>
      <c r="C72" s="14"/>
      <c r="D72" s="13">
        <v>3.81401100124583E14</v>
      </c>
      <c r="E72" s="13"/>
      <c r="F72" s="13"/>
      <c r="G72" s="13"/>
      <c r="H72" s="13"/>
      <c r="I72" s="13"/>
      <c r="J72" s="13"/>
      <c r="K72" s="13"/>
      <c r="L72" s="13"/>
      <c r="M72" s="15"/>
      <c r="N72" s="13"/>
      <c r="O72" s="13" t="str">
        <f t="shared" si="7"/>
        <v/>
      </c>
      <c r="P72" s="15"/>
      <c r="Q72" s="13"/>
      <c r="R72" s="97"/>
      <c r="S72" s="13"/>
      <c r="T72" s="92">
        <f t="shared" si="8"/>
        <v>0</v>
      </c>
      <c r="U72" s="108"/>
    </row>
    <row r="73" hidden="1">
      <c r="A73" s="13">
        <v>71.0</v>
      </c>
      <c r="B73" s="14"/>
      <c r="C73" s="14"/>
      <c r="D73" s="13">
        <v>3.81401100124583E14</v>
      </c>
      <c r="E73" s="13"/>
      <c r="F73" s="13"/>
      <c r="G73" s="13"/>
      <c r="H73" s="13"/>
      <c r="I73" s="13"/>
      <c r="J73" s="13"/>
      <c r="K73" s="13"/>
      <c r="L73" s="13"/>
      <c r="M73" s="15"/>
      <c r="N73" s="13"/>
      <c r="O73" s="13" t="str">
        <f t="shared" si="7"/>
        <v/>
      </c>
      <c r="P73" s="15"/>
      <c r="Q73" s="13"/>
      <c r="R73" s="97"/>
      <c r="S73" s="13"/>
      <c r="T73" s="92">
        <f t="shared" si="8"/>
        <v>0</v>
      </c>
      <c r="U73" s="108"/>
    </row>
    <row r="74" hidden="1">
      <c r="A74" s="13">
        <v>72.0</v>
      </c>
      <c r="B74" s="14"/>
      <c r="C74" s="14"/>
      <c r="D74" s="13">
        <v>3.81401100124583E14</v>
      </c>
      <c r="E74" s="13"/>
      <c r="F74" s="13"/>
      <c r="G74" s="13"/>
      <c r="H74" s="13"/>
      <c r="I74" s="13"/>
      <c r="J74" s="13"/>
      <c r="K74" s="13"/>
      <c r="L74" s="13"/>
      <c r="M74" s="15"/>
      <c r="N74" s="13"/>
      <c r="O74" s="13" t="str">
        <f t="shared" si="7"/>
        <v/>
      </c>
      <c r="P74" s="15"/>
      <c r="Q74" s="13"/>
      <c r="R74" s="97"/>
      <c r="S74" s="13"/>
      <c r="T74" s="92">
        <f t="shared" si="8"/>
        <v>0</v>
      </c>
      <c r="U74" s="108"/>
    </row>
    <row r="75" hidden="1">
      <c r="A75" s="13">
        <v>73.0</v>
      </c>
      <c r="B75" s="14"/>
      <c r="C75" s="14"/>
      <c r="D75" s="13">
        <v>3.81401100124583E14</v>
      </c>
      <c r="E75" s="13"/>
      <c r="F75" s="13"/>
      <c r="G75" s="13"/>
      <c r="H75" s="13"/>
      <c r="I75" s="13"/>
      <c r="J75" s="13"/>
      <c r="K75" s="13"/>
      <c r="L75" s="13"/>
      <c r="M75" s="15"/>
      <c r="N75" s="13"/>
      <c r="O75" s="13" t="str">
        <f t="shared" si="7"/>
        <v/>
      </c>
      <c r="P75" s="15"/>
      <c r="Q75" s="13"/>
      <c r="R75" s="97"/>
      <c r="S75" s="13"/>
      <c r="T75" s="92">
        <f t="shared" si="8"/>
        <v>0</v>
      </c>
      <c r="U75" s="108"/>
    </row>
    <row r="76" hidden="1">
      <c r="A76" s="13">
        <v>74.0</v>
      </c>
      <c r="B76" s="14"/>
      <c r="C76" s="14"/>
      <c r="D76" s="13">
        <v>3.81401100124583E14</v>
      </c>
      <c r="E76" s="13"/>
      <c r="F76" s="13"/>
      <c r="G76" s="13"/>
      <c r="H76" s="13"/>
      <c r="I76" s="13"/>
      <c r="J76" s="13"/>
      <c r="K76" s="13"/>
      <c r="L76" s="13"/>
      <c r="M76" s="15"/>
      <c r="N76" s="13"/>
      <c r="O76" s="13" t="str">
        <f t="shared" si="7"/>
        <v/>
      </c>
      <c r="P76" s="15"/>
      <c r="Q76" s="13"/>
      <c r="R76" s="97"/>
      <c r="S76" s="13"/>
      <c r="T76" s="92">
        <f t="shared" si="8"/>
        <v>0</v>
      </c>
      <c r="U76" s="108"/>
    </row>
    <row r="77" hidden="1">
      <c r="A77" s="13">
        <v>75.0</v>
      </c>
      <c r="B77" s="14"/>
      <c r="C77" s="14"/>
      <c r="D77" s="13">
        <v>3.81401100124583E14</v>
      </c>
      <c r="E77" s="13"/>
      <c r="F77" s="13"/>
      <c r="G77" s="13"/>
      <c r="H77" s="13"/>
      <c r="I77" s="13"/>
      <c r="J77" s="13"/>
      <c r="K77" s="13"/>
      <c r="L77" s="13"/>
      <c r="M77" s="15"/>
      <c r="N77" s="13"/>
      <c r="O77" s="13" t="str">
        <f t="shared" si="7"/>
        <v/>
      </c>
      <c r="P77" s="15"/>
      <c r="Q77" s="13"/>
      <c r="R77" s="97"/>
      <c r="S77" s="13"/>
      <c r="T77" s="92">
        <f t="shared" si="8"/>
        <v>0</v>
      </c>
      <c r="U77" s="108"/>
    </row>
    <row r="78" hidden="1">
      <c r="A78" s="13">
        <v>76.0</v>
      </c>
      <c r="B78" s="14"/>
      <c r="C78" s="14"/>
      <c r="D78" s="13">
        <v>3.81401100124583E14</v>
      </c>
      <c r="E78" s="13"/>
      <c r="F78" s="13"/>
      <c r="G78" s="13"/>
      <c r="H78" s="13"/>
      <c r="I78" s="13"/>
      <c r="J78" s="13"/>
      <c r="K78" s="13"/>
      <c r="L78" s="13"/>
      <c r="M78" s="15"/>
      <c r="N78" s="13"/>
      <c r="O78" s="13" t="str">
        <f t="shared" si="7"/>
        <v/>
      </c>
      <c r="P78" s="15"/>
      <c r="Q78" s="13"/>
      <c r="R78" s="97"/>
      <c r="S78" s="13"/>
      <c r="T78" s="92">
        <f t="shared" si="8"/>
        <v>0</v>
      </c>
      <c r="U78" s="108"/>
    </row>
    <row r="79" hidden="1">
      <c r="A79" s="13">
        <v>77.0</v>
      </c>
      <c r="B79" s="14"/>
      <c r="C79" s="14"/>
      <c r="D79" s="13">
        <v>3.81401100124583E14</v>
      </c>
      <c r="E79" s="13"/>
      <c r="F79" s="13"/>
      <c r="G79" s="13"/>
      <c r="H79" s="13"/>
      <c r="I79" s="13"/>
      <c r="J79" s="13"/>
      <c r="K79" s="13"/>
      <c r="L79" s="13"/>
      <c r="M79" s="15"/>
      <c r="N79" s="13"/>
      <c r="O79" s="13" t="str">
        <f t="shared" si="7"/>
        <v/>
      </c>
      <c r="P79" s="15"/>
      <c r="Q79" s="13"/>
      <c r="R79" s="97"/>
      <c r="S79" s="13"/>
      <c r="T79" s="92">
        <f t="shared" si="8"/>
        <v>0</v>
      </c>
      <c r="U79" s="108"/>
    </row>
    <row r="80" hidden="1">
      <c r="A80" s="13">
        <v>78.0</v>
      </c>
      <c r="B80" s="14"/>
      <c r="C80" s="14"/>
      <c r="D80" s="13">
        <v>3.81401100124583E14</v>
      </c>
      <c r="E80" s="13"/>
      <c r="F80" s="13"/>
      <c r="G80" s="13"/>
      <c r="H80" s="13"/>
      <c r="I80" s="13"/>
      <c r="J80" s="13"/>
      <c r="K80" s="13"/>
      <c r="L80" s="13"/>
      <c r="M80" s="15"/>
      <c r="N80" s="13"/>
      <c r="O80" s="13" t="str">
        <f t="shared" si="7"/>
        <v/>
      </c>
      <c r="P80" s="15"/>
      <c r="Q80" s="13"/>
      <c r="R80" s="97"/>
      <c r="S80" s="13"/>
      <c r="T80" s="92">
        <f t="shared" si="8"/>
        <v>0</v>
      </c>
      <c r="U80" s="108"/>
    </row>
    <row r="81" hidden="1">
      <c r="A81" s="13">
        <v>79.0</v>
      </c>
      <c r="B81" s="14"/>
      <c r="C81" s="14"/>
      <c r="D81" s="13">
        <v>3.81401100124583E14</v>
      </c>
      <c r="E81" s="13"/>
      <c r="F81" s="13"/>
      <c r="G81" s="13"/>
      <c r="H81" s="13"/>
      <c r="I81" s="13"/>
      <c r="J81" s="13"/>
      <c r="K81" s="13"/>
      <c r="L81" s="13"/>
      <c r="M81" s="15"/>
      <c r="N81" s="13"/>
      <c r="O81" s="13" t="str">
        <f t="shared" si="7"/>
        <v/>
      </c>
      <c r="P81" s="15"/>
      <c r="Q81" s="13"/>
      <c r="R81" s="97"/>
      <c r="S81" s="13"/>
      <c r="T81" s="92">
        <f t="shared" si="8"/>
        <v>0</v>
      </c>
      <c r="U81" s="108"/>
    </row>
    <row r="82" hidden="1">
      <c r="A82" s="13">
        <v>80.0</v>
      </c>
      <c r="B82" s="14"/>
      <c r="C82" s="14"/>
      <c r="D82" s="13">
        <v>3.81401100124583E14</v>
      </c>
      <c r="E82" s="13"/>
      <c r="F82" s="13"/>
      <c r="G82" s="13"/>
      <c r="H82" s="13"/>
      <c r="I82" s="13"/>
      <c r="J82" s="13"/>
      <c r="K82" s="13"/>
      <c r="L82" s="13"/>
      <c r="M82" s="15"/>
      <c r="N82" s="13"/>
      <c r="O82" s="13" t="str">
        <f t="shared" si="7"/>
        <v/>
      </c>
      <c r="P82" s="15"/>
      <c r="Q82" s="13"/>
      <c r="R82" s="97"/>
      <c r="S82" s="13"/>
      <c r="T82" s="92">
        <f t="shared" si="8"/>
        <v>0</v>
      </c>
      <c r="U82" s="108"/>
    </row>
    <row r="83" hidden="1">
      <c r="A83" s="13">
        <v>81.0</v>
      </c>
      <c r="B83" s="14"/>
      <c r="C83" s="14"/>
      <c r="D83" s="13">
        <v>3.81401100124583E14</v>
      </c>
      <c r="E83" s="13"/>
      <c r="F83" s="13"/>
      <c r="G83" s="13"/>
      <c r="H83" s="13"/>
      <c r="I83" s="13"/>
      <c r="J83" s="13"/>
      <c r="K83" s="13"/>
      <c r="L83" s="13"/>
      <c r="M83" s="15"/>
      <c r="N83" s="13"/>
      <c r="O83" s="13" t="str">
        <f t="shared" si="7"/>
        <v/>
      </c>
      <c r="P83" s="15"/>
      <c r="Q83" s="13"/>
      <c r="R83" s="97"/>
      <c r="S83" s="13"/>
      <c r="T83" s="92">
        <f t="shared" si="8"/>
        <v>0</v>
      </c>
      <c r="U83" s="108"/>
    </row>
    <row r="84" hidden="1">
      <c r="A84" s="13">
        <v>82.0</v>
      </c>
      <c r="B84" s="14"/>
      <c r="C84" s="14"/>
      <c r="D84" s="13">
        <v>3.81401100124583E14</v>
      </c>
      <c r="E84" s="13"/>
      <c r="F84" s="13"/>
      <c r="G84" s="13"/>
      <c r="H84" s="13"/>
      <c r="I84" s="13"/>
      <c r="J84" s="13"/>
      <c r="K84" s="13"/>
      <c r="L84" s="13"/>
      <c r="M84" s="15"/>
      <c r="N84" s="13"/>
      <c r="O84" s="13" t="str">
        <f t="shared" si="7"/>
        <v/>
      </c>
      <c r="P84" s="15"/>
      <c r="Q84" s="13"/>
      <c r="R84" s="97"/>
      <c r="S84" s="13"/>
      <c r="T84" s="92">
        <f t="shared" si="8"/>
        <v>0</v>
      </c>
      <c r="U84" s="108"/>
    </row>
    <row r="85" hidden="1">
      <c r="A85" s="13">
        <v>83.0</v>
      </c>
      <c r="B85" s="14"/>
      <c r="C85" s="14"/>
      <c r="D85" s="13">
        <v>3.81401100124583E14</v>
      </c>
      <c r="E85" s="13"/>
      <c r="F85" s="13"/>
      <c r="G85" s="13"/>
      <c r="H85" s="13"/>
      <c r="I85" s="13"/>
      <c r="J85" s="13"/>
      <c r="K85" s="13"/>
      <c r="L85" s="13"/>
      <c r="M85" s="15"/>
      <c r="N85" s="13"/>
      <c r="O85" s="13" t="str">
        <f t="shared" si="7"/>
        <v/>
      </c>
      <c r="P85" s="15"/>
      <c r="Q85" s="13"/>
      <c r="R85" s="97"/>
      <c r="S85" s="13"/>
      <c r="T85" s="92">
        <f t="shared" si="8"/>
        <v>0</v>
      </c>
      <c r="U85" s="108"/>
    </row>
    <row r="86" hidden="1">
      <c r="A86" s="13">
        <v>84.0</v>
      </c>
      <c r="B86" s="14"/>
      <c r="C86" s="14"/>
      <c r="D86" s="13">
        <v>3.81401100124583E14</v>
      </c>
      <c r="E86" s="13"/>
      <c r="F86" s="13"/>
      <c r="G86" s="13"/>
      <c r="H86" s="13"/>
      <c r="I86" s="13"/>
      <c r="J86" s="13"/>
      <c r="K86" s="13"/>
      <c r="L86" s="13"/>
      <c r="M86" s="15"/>
      <c r="N86" s="13"/>
      <c r="O86" s="13" t="str">
        <f t="shared" si="7"/>
        <v/>
      </c>
      <c r="P86" s="15"/>
      <c r="Q86" s="13"/>
      <c r="R86" s="97"/>
      <c r="S86" s="13"/>
      <c r="T86" s="92">
        <f t="shared" si="8"/>
        <v>0</v>
      </c>
      <c r="U86" s="108"/>
    </row>
    <row r="87" hidden="1">
      <c r="A87" s="13">
        <v>85.0</v>
      </c>
      <c r="B87" s="14"/>
      <c r="C87" s="14"/>
      <c r="D87" s="13">
        <v>3.81401100124583E14</v>
      </c>
      <c r="E87" s="13"/>
      <c r="F87" s="13"/>
      <c r="G87" s="13"/>
      <c r="H87" s="13"/>
      <c r="I87" s="13"/>
      <c r="J87" s="13"/>
      <c r="K87" s="13"/>
      <c r="L87" s="13"/>
      <c r="M87" s="15"/>
      <c r="N87" s="13"/>
      <c r="O87" s="13" t="str">
        <f t="shared" si="7"/>
        <v/>
      </c>
      <c r="P87" s="15"/>
      <c r="Q87" s="13"/>
      <c r="R87" s="97"/>
      <c r="S87" s="13"/>
      <c r="T87" s="92">
        <f t="shared" si="8"/>
        <v>0</v>
      </c>
      <c r="U87" s="108"/>
    </row>
    <row r="88" hidden="1">
      <c r="A88" s="13">
        <v>86.0</v>
      </c>
      <c r="B88" s="14"/>
      <c r="C88" s="14"/>
      <c r="D88" s="13">
        <v>3.81401100124583E14</v>
      </c>
      <c r="E88" s="13"/>
      <c r="F88" s="13"/>
      <c r="G88" s="13"/>
      <c r="H88" s="13"/>
      <c r="I88" s="13"/>
      <c r="J88" s="13"/>
      <c r="K88" s="13"/>
      <c r="L88" s="13"/>
      <c r="M88" s="15"/>
      <c r="N88" s="13"/>
      <c r="O88" s="13" t="str">
        <f t="shared" si="7"/>
        <v/>
      </c>
      <c r="P88" s="15"/>
      <c r="Q88" s="13"/>
      <c r="R88" s="97"/>
      <c r="S88" s="13"/>
      <c r="T88" s="92">
        <f t="shared" si="8"/>
        <v>0</v>
      </c>
      <c r="U88" s="108"/>
    </row>
    <row r="89" hidden="1">
      <c r="A89" s="13">
        <v>87.0</v>
      </c>
      <c r="B89" s="14"/>
      <c r="C89" s="14"/>
      <c r="D89" s="13">
        <v>3.81401100124583E14</v>
      </c>
      <c r="E89" s="13"/>
      <c r="F89" s="13"/>
      <c r="G89" s="13"/>
      <c r="H89" s="13"/>
      <c r="I89" s="13"/>
      <c r="J89" s="13"/>
      <c r="K89" s="13"/>
      <c r="L89" s="13"/>
      <c r="M89" s="15"/>
      <c r="N89" s="13"/>
      <c r="O89" s="13" t="str">
        <f t="shared" si="7"/>
        <v/>
      </c>
      <c r="P89" s="15"/>
      <c r="Q89" s="13"/>
      <c r="R89" s="97"/>
      <c r="S89" s="13"/>
      <c r="T89" s="92">
        <f t="shared" si="8"/>
        <v>0</v>
      </c>
      <c r="U89" s="108"/>
    </row>
    <row r="90" hidden="1">
      <c r="A90" s="13">
        <v>88.0</v>
      </c>
      <c r="B90" s="14"/>
      <c r="C90" s="14"/>
      <c r="D90" s="13">
        <v>3.81401100124583E14</v>
      </c>
      <c r="E90" s="13"/>
      <c r="F90" s="13"/>
      <c r="G90" s="13"/>
      <c r="H90" s="13"/>
      <c r="I90" s="13"/>
      <c r="J90" s="13"/>
      <c r="K90" s="13"/>
      <c r="L90" s="13"/>
      <c r="M90" s="15"/>
      <c r="N90" s="13"/>
      <c r="O90" s="13" t="str">
        <f t="shared" si="7"/>
        <v/>
      </c>
      <c r="P90" s="15"/>
      <c r="Q90" s="13"/>
      <c r="R90" s="97"/>
      <c r="S90" s="13"/>
      <c r="T90" s="92">
        <f t="shared" si="8"/>
        <v>0</v>
      </c>
      <c r="U90" s="108"/>
    </row>
    <row r="91" hidden="1">
      <c r="A91" s="13">
        <v>89.0</v>
      </c>
      <c r="B91" s="14"/>
      <c r="C91" s="14"/>
      <c r="D91" s="13">
        <v>3.81401100124583E14</v>
      </c>
      <c r="E91" s="13"/>
      <c r="F91" s="13"/>
      <c r="G91" s="13"/>
      <c r="H91" s="13"/>
      <c r="I91" s="13"/>
      <c r="J91" s="13"/>
      <c r="K91" s="13"/>
      <c r="L91" s="13"/>
      <c r="M91" s="15"/>
      <c r="N91" s="13"/>
      <c r="O91" s="13" t="str">
        <f t="shared" si="7"/>
        <v/>
      </c>
      <c r="P91" s="15"/>
      <c r="Q91" s="13"/>
      <c r="R91" s="97"/>
      <c r="S91" s="13"/>
      <c r="T91" s="92">
        <f t="shared" si="8"/>
        <v>0</v>
      </c>
      <c r="U91" s="108"/>
    </row>
    <row r="92" hidden="1">
      <c r="A92" s="13">
        <v>90.0</v>
      </c>
      <c r="B92" s="14"/>
      <c r="C92" s="14"/>
      <c r="D92" s="13">
        <v>3.81401100124583E14</v>
      </c>
      <c r="E92" s="13"/>
      <c r="F92" s="13"/>
      <c r="G92" s="13"/>
      <c r="H92" s="13"/>
      <c r="I92" s="13"/>
      <c r="J92" s="13"/>
      <c r="K92" s="13"/>
      <c r="L92" s="13"/>
      <c r="M92" s="15"/>
      <c r="N92" s="13"/>
      <c r="O92" s="13" t="str">
        <f t="shared" si="7"/>
        <v/>
      </c>
      <c r="P92" s="15"/>
      <c r="Q92" s="13"/>
      <c r="R92" s="97"/>
      <c r="S92" s="13"/>
      <c r="T92" s="92">
        <f t="shared" si="8"/>
        <v>0</v>
      </c>
      <c r="U92" s="108"/>
    </row>
    <row r="93" hidden="1">
      <c r="A93" s="13">
        <v>91.0</v>
      </c>
      <c r="B93" s="14"/>
      <c r="C93" s="14"/>
      <c r="D93" s="13">
        <v>3.81401100124583E14</v>
      </c>
      <c r="E93" s="13"/>
      <c r="F93" s="13"/>
      <c r="G93" s="13"/>
      <c r="H93" s="13"/>
      <c r="I93" s="13"/>
      <c r="J93" s="13"/>
      <c r="K93" s="13"/>
      <c r="L93" s="13"/>
      <c r="M93" s="15"/>
      <c r="N93" s="13"/>
      <c r="O93" s="13" t="str">
        <f t="shared" si="7"/>
        <v/>
      </c>
      <c r="P93" s="15"/>
      <c r="Q93" s="13"/>
      <c r="R93" s="97"/>
      <c r="S93" s="13"/>
      <c r="T93" s="92">
        <f t="shared" si="8"/>
        <v>0</v>
      </c>
      <c r="U93" s="108"/>
    </row>
    <row r="94" hidden="1">
      <c r="A94" s="13">
        <v>92.0</v>
      </c>
      <c r="B94" s="14"/>
      <c r="C94" s="14"/>
      <c r="D94" s="13">
        <v>3.81401100124583E14</v>
      </c>
      <c r="E94" s="13"/>
      <c r="F94" s="13"/>
      <c r="G94" s="13"/>
      <c r="H94" s="13"/>
      <c r="I94" s="13"/>
      <c r="J94" s="13"/>
      <c r="K94" s="13"/>
      <c r="L94" s="13"/>
      <c r="M94" s="15"/>
      <c r="N94" s="13"/>
      <c r="O94" s="13" t="str">
        <f t="shared" si="7"/>
        <v/>
      </c>
      <c r="P94" s="15"/>
      <c r="Q94" s="13"/>
      <c r="R94" s="97"/>
      <c r="S94" s="13"/>
      <c r="T94" s="92">
        <f t="shared" si="8"/>
        <v>0</v>
      </c>
      <c r="U94" s="108"/>
    </row>
    <row r="95" hidden="1">
      <c r="A95" s="13">
        <v>93.0</v>
      </c>
      <c r="B95" s="14"/>
      <c r="C95" s="14"/>
      <c r="D95" s="13">
        <v>3.81401100124583E14</v>
      </c>
      <c r="E95" s="13"/>
      <c r="F95" s="13"/>
      <c r="G95" s="13"/>
      <c r="H95" s="13"/>
      <c r="I95" s="13"/>
      <c r="J95" s="13"/>
      <c r="K95" s="13"/>
      <c r="L95" s="13"/>
      <c r="M95" s="15"/>
      <c r="N95" s="13"/>
      <c r="O95" s="13" t="str">
        <f t="shared" si="7"/>
        <v/>
      </c>
      <c r="P95" s="15"/>
      <c r="Q95" s="13"/>
      <c r="R95" s="97"/>
      <c r="S95" s="13"/>
      <c r="T95" s="92">
        <f t="shared" si="8"/>
        <v>0</v>
      </c>
      <c r="U95" s="108"/>
    </row>
    <row r="96" hidden="1">
      <c r="A96" s="13">
        <v>94.0</v>
      </c>
      <c r="B96" s="14"/>
      <c r="C96" s="14"/>
      <c r="D96" s="13">
        <v>3.81401100124583E14</v>
      </c>
      <c r="E96" s="13"/>
      <c r="F96" s="13"/>
      <c r="G96" s="13"/>
      <c r="H96" s="13"/>
      <c r="I96" s="13"/>
      <c r="J96" s="13"/>
      <c r="K96" s="13"/>
      <c r="L96" s="13"/>
      <c r="M96" s="15"/>
      <c r="N96" s="13"/>
      <c r="O96" s="13" t="str">
        <f t="shared" si="7"/>
        <v/>
      </c>
      <c r="P96" s="15"/>
      <c r="Q96" s="13"/>
      <c r="R96" s="97"/>
      <c r="S96" s="13"/>
      <c r="T96" s="92">
        <f t="shared" si="8"/>
        <v>0</v>
      </c>
      <c r="U96" s="108"/>
    </row>
    <row r="97" hidden="1">
      <c r="A97" s="13">
        <v>95.0</v>
      </c>
      <c r="B97" s="14"/>
      <c r="C97" s="14"/>
      <c r="D97" s="13">
        <v>3.81401100124583E14</v>
      </c>
      <c r="E97" s="13"/>
      <c r="F97" s="13"/>
      <c r="G97" s="13"/>
      <c r="H97" s="13"/>
      <c r="I97" s="13"/>
      <c r="J97" s="13"/>
      <c r="K97" s="13"/>
      <c r="L97" s="13"/>
      <c r="M97" s="15"/>
      <c r="N97" s="13"/>
      <c r="O97" s="13" t="str">
        <f t="shared" si="7"/>
        <v/>
      </c>
      <c r="P97" s="15"/>
      <c r="Q97" s="13"/>
      <c r="R97" s="97"/>
      <c r="S97" s="13"/>
      <c r="T97" s="92">
        <f t="shared" si="8"/>
        <v>0</v>
      </c>
      <c r="U97" s="108"/>
    </row>
    <row r="98" hidden="1">
      <c r="A98" s="13">
        <v>96.0</v>
      </c>
      <c r="B98" s="14"/>
      <c r="C98" s="14"/>
      <c r="D98" s="13">
        <v>3.81401100124583E14</v>
      </c>
      <c r="E98" s="13"/>
      <c r="F98" s="13"/>
      <c r="G98" s="13"/>
      <c r="H98" s="13"/>
      <c r="I98" s="13"/>
      <c r="J98" s="13"/>
      <c r="K98" s="13"/>
      <c r="L98" s="13"/>
      <c r="M98" s="15"/>
      <c r="N98" s="13"/>
      <c r="O98" s="13" t="str">
        <f t="shared" si="7"/>
        <v/>
      </c>
      <c r="P98" s="15"/>
      <c r="Q98" s="13"/>
      <c r="R98" s="97"/>
      <c r="S98" s="13"/>
      <c r="T98" s="92">
        <f t="shared" si="8"/>
        <v>0</v>
      </c>
      <c r="U98" s="108"/>
    </row>
    <row r="99" hidden="1">
      <c r="A99" s="13">
        <v>97.0</v>
      </c>
      <c r="B99" s="14"/>
      <c r="C99" s="14"/>
      <c r="D99" s="13">
        <v>3.81401100124583E14</v>
      </c>
      <c r="E99" s="13"/>
      <c r="F99" s="13"/>
      <c r="G99" s="13"/>
      <c r="H99" s="13"/>
      <c r="I99" s="13"/>
      <c r="J99" s="13"/>
      <c r="K99" s="13"/>
      <c r="L99" s="13"/>
      <c r="M99" s="15"/>
      <c r="N99" s="13"/>
      <c r="O99" s="13" t="str">
        <f t="shared" si="7"/>
        <v/>
      </c>
      <c r="P99" s="15"/>
      <c r="Q99" s="13"/>
      <c r="R99" s="97"/>
      <c r="S99" s="13"/>
      <c r="T99" s="92">
        <f t="shared" si="8"/>
        <v>0</v>
      </c>
      <c r="U99" s="108"/>
    </row>
    <row r="100" hidden="1">
      <c r="A100" s="13">
        <v>98.0</v>
      </c>
      <c r="B100" s="14"/>
      <c r="C100" s="14"/>
      <c r="D100" s="13">
        <v>3.81401100124583E14</v>
      </c>
      <c r="E100" s="13"/>
      <c r="F100" s="13"/>
      <c r="G100" s="13"/>
      <c r="H100" s="13"/>
      <c r="I100" s="13"/>
      <c r="J100" s="13"/>
      <c r="K100" s="13"/>
      <c r="L100" s="13"/>
      <c r="M100" s="15"/>
      <c r="N100" s="13"/>
      <c r="O100" s="13" t="str">
        <f t="shared" si="7"/>
        <v/>
      </c>
      <c r="P100" s="15"/>
      <c r="Q100" s="13"/>
      <c r="R100" s="97"/>
      <c r="S100" s="13"/>
      <c r="T100" s="92">
        <f t="shared" si="8"/>
        <v>0</v>
      </c>
      <c r="U100" s="108"/>
    </row>
    <row r="101" hidden="1">
      <c r="A101" s="13">
        <v>99.0</v>
      </c>
      <c r="B101" s="14"/>
      <c r="C101" s="14"/>
      <c r="D101" s="13">
        <v>3.81401100124583E14</v>
      </c>
      <c r="E101" s="13"/>
      <c r="F101" s="13"/>
      <c r="G101" s="13"/>
      <c r="H101" s="13"/>
      <c r="I101" s="13"/>
      <c r="J101" s="13"/>
      <c r="K101" s="13"/>
      <c r="L101" s="13"/>
      <c r="M101" s="15"/>
      <c r="N101" s="13"/>
      <c r="O101" s="13" t="str">
        <f t="shared" si="7"/>
        <v/>
      </c>
      <c r="P101" s="15"/>
      <c r="Q101" s="13"/>
      <c r="R101" s="97"/>
      <c r="S101" s="13"/>
      <c r="T101" s="92">
        <f t="shared" si="8"/>
        <v>0</v>
      </c>
      <c r="U101" s="108"/>
    </row>
    <row r="102" hidden="1">
      <c r="A102" s="13">
        <v>100.0</v>
      </c>
      <c r="B102" s="14"/>
      <c r="C102" s="14"/>
      <c r="D102" s="13">
        <v>3.81401100124583E14</v>
      </c>
      <c r="E102" s="13"/>
      <c r="F102" s="13"/>
      <c r="G102" s="13"/>
      <c r="H102" s="13"/>
      <c r="I102" s="13"/>
      <c r="J102" s="13"/>
      <c r="K102" s="13"/>
      <c r="L102" s="13"/>
      <c r="M102" s="15"/>
      <c r="N102" s="13"/>
      <c r="O102" s="13" t="str">
        <f t="shared" si="7"/>
        <v/>
      </c>
      <c r="P102" s="15"/>
      <c r="Q102" s="13"/>
      <c r="R102" s="97"/>
      <c r="S102" s="13"/>
      <c r="T102" s="92">
        <f t="shared" si="8"/>
        <v>0</v>
      </c>
      <c r="U102" s="108"/>
    </row>
    <row r="103" hidden="1">
      <c r="A103" s="13">
        <v>101.0</v>
      </c>
      <c r="B103" s="14"/>
      <c r="C103" s="14"/>
      <c r="D103" s="13">
        <v>3.81401100124583E14</v>
      </c>
      <c r="E103" s="13"/>
      <c r="F103" s="13"/>
      <c r="G103" s="13"/>
      <c r="H103" s="13"/>
      <c r="I103" s="13"/>
      <c r="J103" s="13"/>
      <c r="K103" s="13"/>
      <c r="L103" s="13"/>
      <c r="M103" s="15"/>
      <c r="N103" s="13"/>
      <c r="O103" s="13" t="str">
        <f t="shared" si="7"/>
        <v/>
      </c>
      <c r="P103" s="15"/>
      <c r="Q103" s="13"/>
      <c r="R103" s="97"/>
      <c r="S103" s="13"/>
      <c r="T103" s="92">
        <f t="shared" si="8"/>
        <v>0</v>
      </c>
      <c r="U103" s="108"/>
    </row>
    <row r="104" hidden="1">
      <c r="A104" s="13">
        <v>102.0</v>
      </c>
      <c r="B104" s="14"/>
      <c r="C104" s="14"/>
      <c r="D104" s="13">
        <v>3.81401100124583E14</v>
      </c>
      <c r="E104" s="13"/>
      <c r="F104" s="13"/>
      <c r="G104" s="13"/>
      <c r="H104" s="13"/>
      <c r="I104" s="13"/>
      <c r="J104" s="13"/>
      <c r="K104" s="13"/>
      <c r="L104" s="13"/>
      <c r="M104" s="15"/>
      <c r="N104" s="13"/>
      <c r="O104" s="13" t="str">
        <f t="shared" si="7"/>
        <v/>
      </c>
      <c r="P104" s="15"/>
      <c r="Q104" s="13"/>
      <c r="R104" s="97"/>
      <c r="S104" s="13"/>
      <c r="T104" s="92">
        <f t="shared" si="8"/>
        <v>0</v>
      </c>
      <c r="U104" s="108"/>
    </row>
    <row r="105" hidden="1">
      <c r="A105" s="13">
        <v>103.0</v>
      </c>
      <c r="B105" s="14"/>
      <c r="C105" s="14"/>
      <c r="D105" s="13">
        <v>3.81401100124583E14</v>
      </c>
      <c r="E105" s="13"/>
      <c r="F105" s="13"/>
      <c r="G105" s="13"/>
      <c r="H105" s="13"/>
      <c r="I105" s="13"/>
      <c r="J105" s="13"/>
      <c r="K105" s="13"/>
      <c r="L105" s="13"/>
      <c r="M105" s="15"/>
      <c r="N105" s="13"/>
      <c r="O105" s="13" t="str">
        <f t="shared" si="7"/>
        <v/>
      </c>
      <c r="P105" s="15"/>
      <c r="Q105" s="13"/>
      <c r="R105" s="97"/>
      <c r="S105" s="13"/>
      <c r="T105" s="92">
        <f t="shared" si="8"/>
        <v>0</v>
      </c>
      <c r="U105" s="108"/>
    </row>
    <row r="106" hidden="1">
      <c r="A106" s="13">
        <v>104.0</v>
      </c>
      <c r="B106" s="14"/>
      <c r="C106" s="14"/>
      <c r="D106" s="13">
        <v>3.81401100124583E14</v>
      </c>
      <c r="E106" s="13"/>
      <c r="F106" s="13"/>
      <c r="G106" s="13"/>
      <c r="H106" s="13"/>
      <c r="I106" s="13"/>
      <c r="J106" s="13"/>
      <c r="K106" s="15"/>
      <c r="L106" s="13"/>
      <c r="M106" s="15"/>
      <c r="N106" s="13"/>
      <c r="O106" s="13" t="str">
        <f t="shared" si="7"/>
        <v/>
      </c>
      <c r="P106" s="15"/>
      <c r="Q106" s="13"/>
      <c r="R106" s="97"/>
      <c r="S106" s="13"/>
      <c r="T106" s="92">
        <f t="shared" si="8"/>
        <v>0</v>
      </c>
      <c r="U106" s="108"/>
    </row>
    <row r="107" hidden="1">
      <c r="A107" s="13">
        <v>105.0</v>
      </c>
      <c r="B107" s="14"/>
      <c r="C107" s="14"/>
      <c r="D107" s="13">
        <v>3.81401100124583E14</v>
      </c>
      <c r="E107" s="13"/>
      <c r="F107" s="13"/>
      <c r="G107" s="13"/>
      <c r="H107" s="13"/>
      <c r="I107" s="13"/>
      <c r="J107" s="13"/>
      <c r="K107" s="13"/>
      <c r="L107" s="13"/>
      <c r="M107" s="15"/>
      <c r="N107" s="13"/>
      <c r="O107" s="13" t="str">
        <f t="shared" si="7"/>
        <v/>
      </c>
      <c r="P107" s="15"/>
      <c r="Q107" s="13"/>
      <c r="R107" s="97"/>
      <c r="S107" s="13"/>
      <c r="T107" s="92">
        <f t="shared" si="8"/>
        <v>0</v>
      </c>
      <c r="U107" s="108"/>
    </row>
    <row r="108" hidden="1">
      <c r="A108" s="13">
        <v>106.0</v>
      </c>
      <c r="B108" s="14"/>
      <c r="C108" s="14"/>
      <c r="D108" s="13">
        <v>3.81401100124583E14</v>
      </c>
      <c r="E108" s="13"/>
      <c r="F108" s="13"/>
      <c r="G108" s="13"/>
      <c r="H108" s="13"/>
      <c r="I108" s="13"/>
      <c r="J108" s="13"/>
      <c r="K108" s="13"/>
      <c r="L108" s="13"/>
      <c r="M108" s="15"/>
      <c r="N108" s="13"/>
      <c r="O108" s="13" t="str">
        <f t="shared" si="7"/>
        <v/>
      </c>
      <c r="P108" s="15"/>
      <c r="Q108" s="13"/>
      <c r="R108" s="97"/>
      <c r="S108" s="13"/>
      <c r="T108" s="92">
        <f t="shared" si="8"/>
        <v>0</v>
      </c>
      <c r="U108" s="108"/>
    </row>
    <row r="109" hidden="1">
      <c r="A109" s="13">
        <v>107.0</v>
      </c>
      <c r="B109" s="14"/>
      <c r="C109" s="14"/>
      <c r="D109" s="13">
        <v>3.81401100124583E14</v>
      </c>
      <c r="E109" s="13"/>
      <c r="F109" s="13"/>
      <c r="G109" s="13"/>
      <c r="H109" s="13"/>
      <c r="I109" s="13"/>
      <c r="J109" s="13"/>
      <c r="K109" s="13"/>
      <c r="L109" s="13"/>
      <c r="M109" s="15"/>
      <c r="N109" s="13"/>
      <c r="O109" s="13" t="str">
        <f t="shared" si="7"/>
        <v/>
      </c>
      <c r="P109" s="15"/>
      <c r="Q109" s="13"/>
      <c r="R109" s="97"/>
      <c r="S109" s="13"/>
      <c r="T109" s="92">
        <f t="shared" si="8"/>
        <v>0</v>
      </c>
      <c r="U109" s="108"/>
    </row>
    <row r="110" hidden="1">
      <c r="A110" s="13">
        <v>108.0</v>
      </c>
      <c r="B110" s="14"/>
      <c r="C110" s="14"/>
      <c r="D110" s="13">
        <v>3.81401100124583E14</v>
      </c>
      <c r="E110" s="13"/>
      <c r="F110" s="301"/>
      <c r="G110" s="302"/>
      <c r="H110" s="302"/>
      <c r="I110" s="301"/>
      <c r="J110" s="301"/>
      <c r="K110" s="302"/>
      <c r="L110" s="302"/>
      <c r="M110" s="302"/>
      <c r="N110" s="95"/>
      <c r="O110" s="13" t="str">
        <f t="shared" si="7"/>
        <v/>
      </c>
      <c r="P110" s="303"/>
      <c r="Q110" s="304"/>
      <c r="R110" s="97"/>
      <c r="S110" s="13"/>
      <c r="T110" s="92">
        <f t="shared" si="8"/>
        <v>0</v>
      </c>
      <c r="U110" s="108"/>
    </row>
    <row r="111" hidden="1">
      <c r="A111" s="13">
        <v>109.0</v>
      </c>
      <c r="B111" s="14"/>
      <c r="C111" s="14"/>
      <c r="D111" s="13">
        <v>3.81401100124583E14</v>
      </c>
      <c r="E111" s="13"/>
      <c r="F111" s="78"/>
      <c r="G111" s="13"/>
      <c r="H111" s="13"/>
      <c r="I111" s="13"/>
      <c r="J111" s="13"/>
      <c r="K111" s="13"/>
      <c r="L111" s="13"/>
      <c r="M111" s="13"/>
      <c r="N111" s="13"/>
      <c r="O111" s="13" t="str">
        <f t="shared" si="7"/>
        <v/>
      </c>
      <c r="P111" s="13"/>
      <c r="Q111" s="13"/>
      <c r="R111" s="97"/>
      <c r="S111" s="13"/>
      <c r="T111" s="92">
        <f t="shared" si="8"/>
        <v>0</v>
      </c>
      <c r="U111" s="108"/>
    </row>
    <row r="112" hidden="1">
      <c r="A112" s="13">
        <v>110.0</v>
      </c>
      <c r="B112" s="14"/>
      <c r="C112" s="14"/>
      <c r="D112" s="13">
        <v>3.81401100124583E14</v>
      </c>
      <c r="E112" s="13"/>
      <c r="F112" s="78"/>
      <c r="G112" s="13"/>
      <c r="H112" s="13"/>
      <c r="I112" s="13"/>
      <c r="J112" s="13"/>
      <c r="K112" s="13"/>
      <c r="L112" s="13"/>
      <c r="M112" s="13"/>
      <c r="N112" s="13"/>
      <c r="O112" s="13" t="str">
        <f t="shared" si="7"/>
        <v/>
      </c>
      <c r="P112" s="13"/>
      <c r="Q112" s="13"/>
      <c r="R112" s="97"/>
      <c r="S112" s="13"/>
      <c r="T112" s="92">
        <f t="shared" si="8"/>
        <v>0</v>
      </c>
      <c r="U112" s="108"/>
    </row>
    <row r="113" hidden="1">
      <c r="A113" s="13">
        <v>111.0</v>
      </c>
      <c r="B113" s="14"/>
      <c r="C113" s="14"/>
      <c r="D113" s="13">
        <v>3.81401100124583E14</v>
      </c>
      <c r="E113" s="13"/>
      <c r="F113" s="78"/>
      <c r="G113" s="13"/>
      <c r="H113" s="13"/>
      <c r="I113" s="13"/>
      <c r="J113" s="13"/>
      <c r="K113" s="13"/>
      <c r="L113" s="13"/>
      <c r="M113" s="13"/>
      <c r="N113" s="13"/>
      <c r="O113" s="13" t="str">
        <f t="shared" si="7"/>
        <v/>
      </c>
      <c r="P113" s="13"/>
      <c r="Q113" s="13"/>
      <c r="R113" s="97"/>
      <c r="S113" s="13"/>
      <c r="T113" s="92">
        <f t="shared" si="8"/>
        <v>0</v>
      </c>
      <c r="U113" s="108"/>
      <c r="V113" s="12"/>
    </row>
    <row r="114" hidden="1">
      <c r="A114" s="13">
        <v>112.0</v>
      </c>
      <c r="B114" s="14"/>
      <c r="C114" s="14"/>
      <c r="D114" s="13">
        <v>3.81401100124583E14</v>
      </c>
      <c r="E114" s="15"/>
      <c r="F114" s="13"/>
      <c r="G114" s="13"/>
      <c r="H114" s="13"/>
      <c r="I114" s="13"/>
      <c r="J114" s="13"/>
      <c r="K114" s="15"/>
      <c r="L114" s="13"/>
      <c r="M114" s="13"/>
      <c r="N114" s="13"/>
      <c r="O114" s="13" t="str">
        <f t="shared" si="7"/>
        <v/>
      </c>
      <c r="P114" s="15"/>
      <c r="Q114" s="13"/>
      <c r="R114" s="97"/>
      <c r="S114" s="13"/>
      <c r="T114" s="92">
        <f t="shared" si="8"/>
        <v>0</v>
      </c>
      <c r="U114" s="154"/>
    </row>
    <row r="115" hidden="1">
      <c r="A115" s="13">
        <v>113.0</v>
      </c>
      <c r="B115" s="14"/>
      <c r="C115" s="14"/>
      <c r="D115" s="13">
        <v>3.81401100124583E14</v>
      </c>
      <c r="E115" s="15"/>
      <c r="F115" s="13"/>
      <c r="G115" s="13"/>
      <c r="H115" s="13"/>
      <c r="I115" s="13"/>
      <c r="J115" s="13"/>
      <c r="K115" s="13"/>
      <c r="L115" s="13"/>
      <c r="M115" s="15"/>
      <c r="N115" s="13"/>
      <c r="O115" s="13" t="str">
        <f t="shared" si="7"/>
        <v/>
      </c>
      <c r="P115" s="15"/>
      <c r="Q115" s="13"/>
      <c r="R115" s="97"/>
      <c r="S115" s="13"/>
      <c r="T115" s="92">
        <f t="shared" si="8"/>
        <v>0</v>
      </c>
      <c r="U115" s="108"/>
      <c r="V115" s="12"/>
    </row>
    <row r="116" hidden="1">
      <c r="A116" s="13">
        <v>114.0</v>
      </c>
      <c r="B116" s="14"/>
      <c r="C116" s="14"/>
      <c r="D116" s="13">
        <v>3.81401100124583E14</v>
      </c>
      <c r="E116" s="13"/>
      <c r="F116" s="13"/>
      <c r="G116" s="13"/>
      <c r="H116" s="13"/>
      <c r="I116" s="13"/>
      <c r="J116" s="13"/>
      <c r="K116" s="13"/>
      <c r="L116" s="13"/>
      <c r="M116" s="15"/>
      <c r="N116" s="13"/>
      <c r="O116" s="13" t="str">
        <f t="shared" si="7"/>
        <v/>
      </c>
      <c r="P116" s="15"/>
      <c r="Q116" s="13"/>
      <c r="R116" s="97"/>
      <c r="S116" s="13"/>
      <c r="T116" s="92">
        <f t="shared" si="8"/>
        <v>0</v>
      </c>
      <c r="U116" s="108"/>
    </row>
    <row r="117" hidden="1">
      <c r="A117" s="13">
        <v>115.0</v>
      </c>
      <c r="B117" s="14"/>
      <c r="C117" s="14"/>
      <c r="D117" s="13">
        <v>3.81401100124583E14</v>
      </c>
      <c r="E117" s="13"/>
      <c r="F117" s="122"/>
      <c r="G117" s="122"/>
      <c r="H117" s="122"/>
      <c r="I117" s="122"/>
      <c r="J117" s="122"/>
      <c r="K117" s="296"/>
      <c r="L117" s="13"/>
      <c r="M117" s="15"/>
      <c r="N117" s="13"/>
      <c r="O117" s="13" t="str">
        <f t="shared" si="7"/>
        <v/>
      </c>
      <c r="P117" s="15"/>
      <c r="Q117" s="13"/>
      <c r="R117" s="97"/>
      <c r="S117" s="13"/>
      <c r="T117" s="92">
        <f t="shared" si="8"/>
        <v>0</v>
      </c>
      <c r="U117" s="108"/>
    </row>
    <row r="118" hidden="1">
      <c r="A118" s="13">
        <v>116.0</v>
      </c>
      <c r="B118" s="14"/>
      <c r="C118" s="14"/>
      <c r="D118" s="13">
        <v>3.81401100124583E14</v>
      </c>
      <c r="E118" s="15"/>
      <c r="F118" s="15"/>
      <c r="G118" s="15"/>
      <c r="H118" s="15"/>
      <c r="I118" s="15"/>
      <c r="J118" s="15"/>
      <c r="K118" s="15"/>
      <c r="L118" s="13"/>
      <c r="M118" s="15"/>
      <c r="N118" s="13"/>
      <c r="O118" s="13" t="str">
        <f t="shared" si="7"/>
        <v/>
      </c>
      <c r="P118" s="15"/>
      <c r="Q118" s="13"/>
      <c r="R118" s="97"/>
      <c r="S118" s="15"/>
      <c r="T118" s="92">
        <f t="shared" si="8"/>
        <v>0</v>
      </c>
      <c r="U118" s="108"/>
    </row>
    <row r="119" hidden="1">
      <c r="A119" s="13">
        <v>117.0</v>
      </c>
      <c r="B119" s="14"/>
      <c r="C119" s="14"/>
      <c r="D119" s="13">
        <v>3.81401100124583E14</v>
      </c>
      <c r="E119" s="15"/>
      <c r="F119" s="15"/>
      <c r="G119" s="15"/>
      <c r="H119" s="15"/>
      <c r="I119" s="15"/>
      <c r="J119" s="15"/>
      <c r="K119" s="15"/>
      <c r="L119" s="13"/>
      <c r="M119" s="15"/>
      <c r="N119" s="13"/>
      <c r="O119" s="13" t="str">
        <f t="shared" si="7"/>
        <v/>
      </c>
      <c r="P119" s="15"/>
      <c r="Q119" s="13"/>
      <c r="R119" s="97"/>
      <c r="S119" s="15"/>
      <c r="T119" s="92">
        <f t="shared" si="8"/>
        <v>0</v>
      </c>
      <c r="U119" s="108"/>
    </row>
    <row r="120" hidden="1">
      <c r="A120" s="13">
        <v>118.0</v>
      </c>
      <c r="B120" s="14"/>
      <c r="C120" s="14"/>
      <c r="D120" s="13">
        <v>3.81401100124583E14</v>
      </c>
      <c r="E120" s="15"/>
      <c r="F120" s="15"/>
      <c r="G120" s="15"/>
      <c r="H120" s="15"/>
      <c r="I120" s="15"/>
      <c r="J120" s="15"/>
      <c r="K120" s="15"/>
      <c r="L120" s="13"/>
      <c r="M120" s="15"/>
      <c r="N120" s="13"/>
      <c r="O120" s="13" t="str">
        <f t="shared" si="7"/>
        <v/>
      </c>
      <c r="P120" s="15"/>
      <c r="Q120" s="13"/>
      <c r="R120" s="97"/>
      <c r="S120" s="15"/>
      <c r="T120" s="92">
        <f t="shared" si="8"/>
        <v>0</v>
      </c>
      <c r="U120" s="108"/>
    </row>
    <row r="121" hidden="1">
      <c r="A121" s="13">
        <v>119.0</v>
      </c>
      <c r="B121" s="14"/>
      <c r="C121" s="14"/>
      <c r="D121" s="13">
        <v>3.81401100124583E14</v>
      </c>
      <c r="E121" s="15"/>
      <c r="F121" s="15"/>
      <c r="G121" s="15"/>
      <c r="H121" s="15"/>
      <c r="I121" s="15"/>
      <c r="J121" s="15"/>
      <c r="K121" s="15"/>
      <c r="L121" s="13"/>
      <c r="M121" s="15"/>
      <c r="N121" s="13"/>
      <c r="O121" s="13" t="str">
        <f t="shared" si="7"/>
        <v/>
      </c>
      <c r="P121" s="15"/>
      <c r="Q121" s="13"/>
      <c r="R121" s="97"/>
      <c r="S121" s="15"/>
      <c r="T121" s="92">
        <f t="shared" si="8"/>
        <v>0</v>
      </c>
      <c r="U121" s="108"/>
    </row>
    <row r="122" hidden="1">
      <c r="A122" s="13">
        <v>120.0</v>
      </c>
      <c r="B122" s="14"/>
      <c r="C122" s="14"/>
      <c r="D122" s="13">
        <v>3.81401100124583E14</v>
      </c>
      <c r="E122" s="15"/>
      <c r="F122" s="15"/>
      <c r="G122" s="15"/>
      <c r="H122" s="15"/>
      <c r="I122" s="15"/>
      <c r="J122" s="15"/>
      <c r="K122" s="15"/>
      <c r="L122" s="13"/>
      <c r="M122" s="15"/>
      <c r="N122" s="13"/>
      <c r="O122" s="13" t="str">
        <f t="shared" si="7"/>
        <v/>
      </c>
      <c r="P122" s="15"/>
      <c r="Q122" s="13"/>
      <c r="R122" s="97"/>
      <c r="S122" s="15"/>
      <c r="T122" s="92">
        <f t="shared" si="8"/>
        <v>0</v>
      </c>
      <c r="U122" s="108"/>
    </row>
    <row r="123" hidden="1">
      <c r="A123" s="13">
        <v>121.0</v>
      </c>
      <c r="B123" s="14"/>
      <c r="C123" s="14"/>
      <c r="D123" s="13">
        <v>3.81401100124583E14</v>
      </c>
      <c r="E123" s="15"/>
      <c r="F123" s="15"/>
      <c r="G123" s="15"/>
      <c r="H123" s="15"/>
      <c r="I123" s="15"/>
      <c r="J123" s="15"/>
      <c r="K123" s="15"/>
      <c r="L123" s="13"/>
      <c r="M123" s="15"/>
      <c r="N123" s="13"/>
      <c r="O123" s="13" t="str">
        <f t="shared" si="7"/>
        <v/>
      </c>
      <c r="P123" s="15"/>
      <c r="Q123" s="13"/>
      <c r="R123" s="97"/>
      <c r="S123" s="15"/>
      <c r="T123" s="92">
        <f t="shared" si="8"/>
        <v>0</v>
      </c>
      <c r="U123" s="108"/>
    </row>
    <row r="124" hidden="1">
      <c r="A124" s="13">
        <v>122.0</v>
      </c>
      <c r="B124" s="14"/>
      <c r="C124" s="14"/>
      <c r="D124" s="13">
        <v>3.81401100124583E14</v>
      </c>
      <c r="E124" s="15"/>
      <c r="F124" s="15"/>
      <c r="G124" s="15"/>
      <c r="H124" s="15"/>
      <c r="I124" s="15"/>
      <c r="J124" s="15"/>
      <c r="K124" s="15"/>
      <c r="L124" s="13"/>
      <c r="M124" s="15"/>
      <c r="N124" s="13"/>
      <c r="O124" s="13" t="str">
        <f t="shared" si="7"/>
        <v/>
      </c>
      <c r="P124" s="15"/>
      <c r="Q124" s="13"/>
      <c r="R124" s="97"/>
      <c r="S124" s="15"/>
      <c r="T124" s="92">
        <f t="shared" si="8"/>
        <v>0</v>
      </c>
      <c r="U124" s="108"/>
    </row>
    <row r="125">
      <c r="A125" s="40"/>
      <c r="B125" s="42"/>
      <c r="C125" s="42"/>
      <c r="D125" s="42"/>
      <c r="E125" s="42"/>
      <c r="F125" s="42"/>
      <c r="G125" s="110"/>
      <c r="H125" s="63" t="s">
        <v>560</v>
      </c>
      <c r="I125" s="44"/>
      <c r="J125" s="44"/>
      <c r="K125" s="44"/>
      <c r="L125" s="44"/>
      <c r="M125" s="44"/>
      <c r="N125" s="45">
        <f t="shared" ref="N125:O125" si="9">SUM(N3:N124)</f>
        <v>14210</v>
      </c>
      <c r="O125" s="45">
        <f t="shared" si="9"/>
        <v>14210</v>
      </c>
      <c r="P125" s="110">
        <f>(N125*1)/N127</f>
        <v>0.9473333333</v>
      </c>
      <c r="Q125" s="42"/>
      <c r="R125" s="42"/>
      <c r="S125" s="42"/>
      <c r="T125" s="309">
        <f t="shared" ref="T125:W125" si="10">SUM(T3:T117)</f>
        <v>295.75</v>
      </c>
      <c r="U125" s="167">
        <f t="shared" si="10"/>
        <v>33.5</v>
      </c>
      <c r="V125" s="24">
        <f t="shared" si="10"/>
        <v>72.88</v>
      </c>
      <c r="W125" s="341">
        <f t="shared" si="10"/>
        <v>202.77</v>
      </c>
    </row>
    <row r="126">
      <c r="A126" s="13"/>
      <c r="B126" s="15"/>
      <c r="C126" s="15"/>
      <c r="D126" s="15"/>
      <c r="E126" s="15"/>
      <c r="F126" s="15"/>
      <c r="G126" s="15"/>
      <c r="H126" s="15"/>
      <c r="I126" s="15"/>
      <c r="J126" s="15"/>
      <c r="K126" s="15"/>
      <c r="L126" s="15"/>
      <c r="M126" s="64" t="s">
        <v>563</v>
      </c>
      <c r="O126" s="65">
        <f>O125/D127</f>
        <v>2041.666667</v>
      </c>
      <c r="P126" s="15"/>
      <c r="Q126" s="15"/>
      <c r="R126" s="15"/>
      <c r="S126" s="15"/>
    </row>
    <row r="127">
      <c r="A127" s="13"/>
      <c r="B127" s="1"/>
      <c r="C127" s="229" t="s">
        <v>1400</v>
      </c>
      <c r="D127" s="230">
        <v>6.96</v>
      </c>
      <c r="E127" s="117" t="s">
        <v>1401</v>
      </c>
      <c r="F127" s="81">
        <v>0.05</v>
      </c>
      <c r="G127" s="13"/>
      <c r="H127" s="15"/>
      <c r="I127" s="15"/>
      <c r="J127" s="15"/>
      <c r="K127" s="15"/>
      <c r="L127" s="15"/>
      <c r="M127" s="13" t="s">
        <v>1047</v>
      </c>
      <c r="N127" s="72">
        <v>15000.0</v>
      </c>
      <c r="O127" s="73">
        <f>N127/6.96</f>
        <v>2155.172414</v>
      </c>
      <c r="P127" s="15"/>
      <c r="Q127" s="15"/>
      <c r="R127" s="15"/>
      <c r="S127" s="15"/>
      <c r="T127" s="240">
        <f>SUM(T125:W125)</f>
        <v>604.9</v>
      </c>
    </row>
    <row r="128">
      <c r="A128" s="13"/>
      <c r="B128" s="13"/>
      <c r="C128" s="231" t="s">
        <v>1402</v>
      </c>
      <c r="D128" s="232">
        <f>$N$125</f>
        <v>14210</v>
      </c>
      <c r="E128" s="118">
        <f t="shared" ref="E128:E129" si="11">D128*$F$127</f>
        <v>710.5</v>
      </c>
      <c r="F128" s="15"/>
      <c r="G128" s="51" t="s">
        <v>377</v>
      </c>
      <c r="H128" s="51" t="s">
        <v>378</v>
      </c>
      <c r="I128" s="51"/>
      <c r="J128" s="51" t="s">
        <v>378</v>
      </c>
      <c r="K128" s="15"/>
      <c r="L128" s="15"/>
      <c r="M128" s="13"/>
      <c r="N128" s="72"/>
      <c r="O128" s="82"/>
      <c r="P128" s="15"/>
      <c r="Q128" s="15"/>
      <c r="R128" s="15"/>
      <c r="S128" s="15"/>
    </row>
    <row r="129">
      <c r="A129" s="13"/>
      <c r="B129" s="13"/>
      <c r="C129" s="231" t="s">
        <v>1404</v>
      </c>
      <c r="D129" s="234">
        <f>D128/D127</f>
        <v>2041.666667</v>
      </c>
      <c r="E129" s="119">
        <f t="shared" si="11"/>
        <v>102.0833333</v>
      </c>
      <c r="F129" s="15"/>
      <c r="G129" s="52" t="s">
        <v>23</v>
      </c>
      <c r="H129" s="52" t="s">
        <v>1647</v>
      </c>
      <c r="I129" s="52"/>
      <c r="J129" s="52" t="s">
        <v>671</v>
      </c>
      <c r="K129" s="15"/>
      <c r="L129" s="15"/>
      <c r="M129" s="83"/>
      <c r="N129" s="84"/>
      <c r="O129" s="15"/>
      <c r="P129" s="15"/>
      <c r="Q129" s="15"/>
      <c r="R129" s="15"/>
      <c r="S129" s="15"/>
    </row>
    <row r="130">
      <c r="A130" s="15"/>
      <c r="B130" s="13"/>
      <c r="C130" s="231" t="s">
        <v>1406</v>
      </c>
      <c r="D130" s="232"/>
      <c r="E130" s="118"/>
      <c r="F130" s="15"/>
      <c r="G130" s="51" t="s">
        <v>1648</v>
      </c>
      <c r="H130" s="51" t="s">
        <v>1649</v>
      </c>
      <c r="I130" s="51"/>
      <c r="J130" s="51" t="s">
        <v>383</v>
      </c>
      <c r="K130" s="15"/>
      <c r="L130" s="15"/>
      <c r="M130" s="85"/>
      <c r="N130" s="86"/>
      <c r="O130" s="15"/>
      <c r="P130" s="15"/>
      <c r="Q130" s="15"/>
      <c r="R130" s="15"/>
      <c r="S130" s="15"/>
    </row>
    <row r="131">
      <c r="A131" s="15"/>
      <c r="B131" s="15"/>
      <c r="C131" s="15"/>
      <c r="D131" s="15"/>
      <c r="E131" s="15"/>
      <c r="F131" s="15"/>
      <c r="G131" s="15"/>
      <c r="H131" s="15"/>
      <c r="I131" s="15"/>
      <c r="J131" s="15"/>
      <c r="K131" s="15"/>
      <c r="L131" s="15"/>
      <c r="M131" s="15"/>
      <c r="N131" s="15"/>
      <c r="O131" s="15"/>
      <c r="P131" s="15"/>
      <c r="Q131" s="15"/>
      <c r="R131" s="15"/>
      <c r="S131" s="15"/>
    </row>
    <row r="132">
      <c r="A132" s="15"/>
      <c r="B132" s="15"/>
      <c r="C132" s="15"/>
      <c r="D132" s="15"/>
      <c r="E132" s="15"/>
      <c r="F132" s="15"/>
      <c r="G132" s="15"/>
      <c r="H132" s="15"/>
      <c r="I132" s="15"/>
      <c r="J132" s="15">
        <f>420-70</f>
        <v>350</v>
      </c>
      <c r="K132" s="15"/>
      <c r="L132" s="15"/>
      <c r="M132" s="15"/>
      <c r="N132" s="15"/>
      <c r="O132" s="15"/>
      <c r="P132" s="15"/>
      <c r="Q132" s="15"/>
      <c r="R132" s="15"/>
      <c r="S132" s="15"/>
    </row>
    <row r="133">
      <c r="A133" s="15"/>
      <c r="B133" s="55"/>
      <c r="C133" s="54"/>
      <c r="D133" s="55"/>
      <c r="E133" s="53"/>
      <c r="F133" s="55"/>
      <c r="G133" s="55"/>
      <c r="H133" s="55"/>
      <c r="I133" s="55"/>
      <c r="J133" s="55"/>
      <c r="K133" s="15"/>
      <c r="L133" s="15"/>
      <c r="M133" s="15"/>
      <c r="N133" s="15"/>
      <c r="O133" s="15"/>
      <c r="P133" s="15"/>
      <c r="Q133" s="15"/>
      <c r="R133" s="15"/>
      <c r="S133" s="15"/>
    </row>
    <row r="134">
      <c r="A134" s="15"/>
      <c r="B134" s="66"/>
      <c r="C134" s="13"/>
      <c r="D134" s="49"/>
      <c r="E134" s="13"/>
      <c r="F134" s="15"/>
      <c r="G134" s="15"/>
      <c r="H134" s="15"/>
      <c r="I134" s="15"/>
      <c r="J134" s="15"/>
      <c r="K134" s="15"/>
      <c r="L134" s="15"/>
      <c r="M134" s="15"/>
      <c r="N134" s="15"/>
      <c r="O134" s="15"/>
      <c r="P134" s="15"/>
      <c r="Q134" s="15"/>
      <c r="R134" s="15"/>
      <c r="S134" s="15"/>
    </row>
    <row r="135">
      <c r="A135" s="15"/>
      <c r="B135" s="66"/>
      <c r="C135" s="13"/>
      <c r="D135" s="49"/>
      <c r="E135" s="13"/>
      <c r="F135" s="15"/>
      <c r="G135" s="15"/>
      <c r="H135" s="15"/>
      <c r="I135" s="15"/>
      <c r="J135" s="15"/>
      <c r="K135" s="15"/>
      <c r="L135" s="15"/>
      <c r="M135" s="15"/>
      <c r="N135" s="15"/>
      <c r="O135" s="15"/>
      <c r="P135" s="15"/>
      <c r="Q135" s="15"/>
      <c r="R135" s="15"/>
      <c r="S135" s="15"/>
    </row>
    <row r="136">
      <c r="A136" s="15"/>
      <c r="B136" s="15"/>
      <c r="C136" s="15"/>
      <c r="D136" s="15"/>
      <c r="E136" s="15"/>
      <c r="F136" s="15"/>
      <c r="G136" s="15"/>
      <c r="H136" s="13"/>
      <c r="I136" s="13"/>
      <c r="J136" s="13"/>
      <c r="K136" s="13"/>
      <c r="L136" s="15"/>
      <c r="M136" s="15"/>
      <c r="N136" s="15"/>
      <c r="O136" s="15"/>
      <c r="P136" s="15"/>
      <c r="Q136" s="15"/>
      <c r="R136" s="15"/>
      <c r="S136" s="15"/>
    </row>
    <row r="137" hidden="1">
      <c r="A137" s="15"/>
      <c r="B137" s="15"/>
      <c r="C137" s="15"/>
      <c r="D137" s="15"/>
      <c r="E137" s="15"/>
      <c r="F137" s="15"/>
      <c r="G137" s="13"/>
      <c r="H137" s="13"/>
      <c r="I137" s="13"/>
      <c r="J137" s="13"/>
      <c r="K137" s="13"/>
      <c r="L137" s="15"/>
      <c r="M137" s="15"/>
      <c r="N137" s="15"/>
      <c r="O137" s="15"/>
      <c r="P137" s="15"/>
      <c r="Q137" s="15"/>
      <c r="R137" s="15"/>
      <c r="S137" s="15"/>
    </row>
    <row r="138" hidden="1">
      <c r="A138" s="15"/>
      <c r="B138" s="15"/>
      <c r="C138" s="15"/>
      <c r="D138" s="15"/>
      <c r="E138" s="15"/>
      <c r="F138" s="15"/>
      <c r="I138" s="15"/>
      <c r="J138" s="15"/>
      <c r="K138" s="15"/>
      <c r="L138" s="15"/>
      <c r="M138" s="15"/>
      <c r="N138" s="15"/>
      <c r="O138" s="15"/>
      <c r="P138" s="15"/>
      <c r="Q138" s="15"/>
      <c r="R138" s="15"/>
      <c r="S138" s="15"/>
    </row>
    <row r="139" hidden="1">
      <c r="A139" s="15"/>
      <c r="B139" s="15"/>
      <c r="C139" s="15"/>
      <c r="D139" s="15"/>
      <c r="E139" s="15"/>
      <c r="F139" s="15"/>
      <c r="I139" s="15"/>
      <c r="J139" s="15"/>
      <c r="K139" s="15"/>
      <c r="L139" s="15"/>
      <c r="M139" s="15"/>
      <c r="N139" s="15"/>
      <c r="O139" s="15"/>
      <c r="P139" s="15"/>
      <c r="Q139" s="15"/>
      <c r="R139" s="15"/>
      <c r="S139" s="15"/>
    </row>
    <row r="140" hidden="1">
      <c r="A140" s="15"/>
      <c r="B140" s="15"/>
      <c r="C140" s="15"/>
      <c r="D140" s="15"/>
      <c r="E140" s="15"/>
      <c r="F140" s="15"/>
      <c r="G140" s="15"/>
      <c r="H140" s="15"/>
      <c r="I140" s="15"/>
      <c r="J140" s="15"/>
      <c r="K140" s="15"/>
      <c r="L140" s="15"/>
      <c r="M140" s="15"/>
      <c r="N140" s="15"/>
      <c r="O140" s="15"/>
      <c r="P140" s="15"/>
      <c r="Q140" s="15"/>
      <c r="R140" s="15"/>
      <c r="S140" s="15"/>
    </row>
    <row r="141" hidden="1">
      <c r="A141" s="15"/>
      <c r="B141" s="15"/>
      <c r="C141" s="15"/>
      <c r="D141" s="15"/>
      <c r="E141" s="15"/>
      <c r="F141" s="15"/>
      <c r="G141" s="15"/>
      <c r="H141" s="15"/>
      <c r="I141" s="15"/>
      <c r="J141" s="15"/>
      <c r="K141" s="15"/>
      <c r="L141" s="15"/>
      <c r="M141" s="15"/>
      <c r="N141" s="15"/>
      <c r="O141" s="15"/>
      <c r="P141" s="15"/>
      <c r="Q141" s="15"/>
      <c r="R141" s="15"/>
      <c r="S141" s="15"/>
    </row>
    <row r="142" hidden="1">
      <c r="A142" s="15"/>
      <c r="B142" s="15"/>
      <c r="C142" s="15"/>
      <c r="D142" s="15"/>
      <c r="E142" s="15"/>
      <c r="F142" s="15"/>
      <c r="G142" s="15"/>
      <c r="H142" s="15"/>
      <c r="I142" s="15"/>
      <c r="J142" s="15"/>
      <c r="K142" s="15"/>
      <c r="L142" s="15"/>
      <c r="M142" s="15"/>
      <c r="N142" s="15"/>
      <c r="O142" s="15"/>
      <c r="P142" s="15"/>
      <c r="Q142" s="15"/>
      <c r="R142" s="15"/>
      <c r="S142" s="15"/>
    </row>
    <row r="143" hidden="1">
      <c r="A143" s="15"/>
      <c r="B143" s="15"/>
      <c r="C143" s="15"/>
      <c r="D143" s="15"/>
      <c r="E143" s="15"/>
      <c r="F143" s="15"/>
      <c r="G143" s="15"/>
      <c r="H143" s="15"/>
      <c r="I143" s="15"/>
      <c r="J143" s="15"/>
      <c r="K143" s="15"/>
      <c r="L143" s="15"/>
      <c r="M143" s="15"/>
      <c r="N143" s="15"/>
      <c r="O143" s="15"/>
      <c r="P143" s="15"/>
      <c r="Q143" s="15"/>
      <c r="R143" s="15"/>
      <c r="S143" s="15"/>
    </row>
    <row r="144" hidden="1">
      <c r="A144" s="15"/>
      <c r="B144" s="15"/>
      <c r="C144" s="15"/>
      <c r="D144" s="15"/>
      <c r="E144" s="15"/>
      <c r="F144" s="15"/>
      <c r="G144" s="15"/>
      <c r="H144" s="15"/>
      <c r="I144" s="15"/>
      <c r="J144" s="15"/>
      <c r="K144" s="15"/>
      <c r="L144" s="15"/>
      <c r="M144" s="15"/>
      <c r="N144" s="15"/>
      <c r="O144" s="15"/>
      <c r="P144" s="15"/>
      <c r="Q144" s="15"/>
      <c r="R144" s="15"/>
      <c r="S144" s="15"/>
    </row>
    <row r="145" hidden="1">
      <c r="A145" s="15"/>
      <c r="B145" s="15"/>
      <c r="C145" s="15"/>
      <c r="D145" s="15"/>
      <c r="E145" s="15"/>
      <c r="F145" s="15"/>
      <c r="G145" s="15"/>
      <c r="H145" s="15"/>
      <c r="I145" s="15"/>
      <c r="J145" s="15"/>
      <c r="K145" s="15"/>
      <c r="L145" s="15"/>
      <c r="M145" s="15"/>
      <c r="N145" s="15"/>
      <c r="O145" s="15"/>
      <c r="P145" s="15"/>
      <c r="Q145" s="15"/>
      <c r="R145" s="15"/>
      <c r="S145" s="15"/>
    </row>
    <row r="146" hidden="1">
      <c r="A146" s="15"/>
      <c r="B146" s="15"/>
      <c r="C146" s="15"/>
      <c r="D146" s="15"/>
      <c r="E146" s="15"/>
      <c r="F146" s="15"/>
      <c r="G146" s="15"/>
      <c r="H146" s="15"/>
      <c r="I146" s="15"/>
      <c r="J146" s="15"/>
      <c r="K146" s="15"/>
      <c r="L146" s="15"/>
      <c r="M146" s="15"/>
      <c r="N146" s="15"/>
      <c r="O146" s="15"/>
      <c r="P146" s="15"/>
      <c r="Q146" s="15"/>
      <c r="R146" s="15"/>
      <c r="S146" s="15"/>
    </row>
    <row r="147" hidden="1">
      <c r="A147" s="15"/>
      <c r="B147" s="15"/>
      <c r="C147" s="15"/>
      <c r="D147" s="15"/>
      <c r="E147" s="15"/>
      <c r="F147" s="15"/>
      <c r="G147" s="15"/>
      <c r="H147" s="15"/>
      <c r="I147" s="15"/>
      <c r="J147" s="15"/>
      <c r="K147" s="15"/>
      <c r="L147" s="15"/>
      <c r="M147" s="15"/>
      <c r="N147" s="15"/>
      <c r="O147" s="15"/>
      <c r="P147" s="15"/>
      <c r="Q147" s="15"/>
      <c r="R147" s="15"/>
      <c r="S147" s="15"/>
    </row>
    <row r="148" hidden="1">
      <c r="A148" s="15"/>
      <c r="B148" s="15"/>
      <c r="C148" s="15"/>
      <c r="D148" s="15"/>
      <c r="E148" s="15"/>
      <c r="F148" s="15"/>
      <c r="G148" s="15"/>
      <c r="H148" s="15"/>
      <c r="I148" s="15"/>
      <c r="J148" s="15"/>
      <c r="K148" s="15"/>
      <c r="L148" s="15"/>
      <c r="M148" s="15"/>
      <c r="N148" s="15"/>
      <c r="O148" s="15"/>
      <c r="P148" s="15"/>
      <c r="Q148" s="15"/>
      <c r="R148" s="15"/>
      <c r="S148" s="15"/>
    </row>
    <row r="149" hidden="1">
      <c r="A149" s="15"/>
      <c r="B149" s="15"/>
      <c r="C149" s="15"/>
      <c r="D149" s="15"/>
      <c r="E149" s="15"/>
      <c r="F149" s="15"/>
      <c r="G149" s="15"/>
      <c r="H149" s="15"/>
      <c r="I149" s="15"/>
      <c r="J149" s="15"/>
      <c r="K149" s="15"/>
      <c r="L149" s="15"/>
      <c r="M149" s="15"/>
      <c r="N149" s="15"/>
      <c r="O149" s="15"/>
      <c r="P149" s="15"/>
      <c r="Q149" s="15"/>
      <c r="R149" s="15"/>
      <c r="S149" s="15"/>
    </row>
    <row r="150" hidden="1">
      <c r="A150" s="15"/>
      <c r="B150" s="15"/>
      <c r="C150" s="15"/>
      <c r="D150" s="15"/>
      <c r="E150" s="15"/>
      <c r="F150" s="15"/>
      <c r="G150" s="15"/>
      <c r="H150" s="15"/>
      <c r="I150" s="15"/>
      <c r="J150" s="15"/>
      <c r="K150" s="15"/>
      <c r="L150" s="15"/>
      <c r="M150" s="15"/>
      <c r="N150" s="15"/>
      <c r="O150" s="15"/>
      <c r="P150" s="15"/>
      <c r="Q150" s="15"/>
      <c r="R150" s="15"/>
      <c r="S150" s="15"/>
    </row>
    <row r="151">
      <c r="A151" s="15"/>
      <c r="B151" s="15"/>
      <c r="C151" s="15"/>
      <c r="D151" s="15"/>
      <c r="E151" s="15"/>
      <c r="F151" s="15"/>
      <c r="G151" s="15"/>
      <c r="H151" s="15"/>
      <c r="I151" s="15"/>
      <c r="J151" s="15"/>
      <c r="K151" s="15"/>
      <c r="L151" s="15"/>
      <c r="M151" s="15"/>
      <c r="N151" s="15"/>
      <c r="O151" s="15"/>
      <c r="P151" s="15"/>
      <c r="Q151" s="15"/>
      <c r="R151" s="15"/>
      <c r="S151" s="15"/>
    </row>
    <row r="152">
      <c r="A152" s="15"/>
      <c r="B152" s="15"/>
      <c r="C152" s="15"/>
      <c r="D152" s="258"/>
      <c r="G152" s="15"/>
      <c r="H152" s="15"/>
      <c r="I152" s="15"/>
      <c r="J152" s="15"/>
      <c r="K152" s="15"/>
      <c r="L152" s="15"/>
      <c r="M152" s="15"/>
      <c r="N152" s="15"/>
      <c r="O152" s="15"/>
      <c r="P152" s="15"/>
      <c r="Q152" s="15"/>
      <c r="R152" s="15"/>
      <c r="S152" s="15"/>
    </row>
    <row r="153">
      <c r="A153" s="15"/>
      <c r="B153" s="15"/>
      <c r="C153" s="15"/>
      <c r="D153" s="258"/>
      <c r="E153" s="258"/>
      <c r="F153" s="259"/>
      <c r="G153" s="15"/>
      <c r="H153" s="15"/>
      <c r="I153" s="15"/>
      <c r="J153" s="15"/>
      <c r="K153" s="15"/>
      <c r="L153" s="15"/>
      <c r="M153" s="15"/>
      <c r="N153" s="15"/>
      <c r="O153" s="15"/>
      <c r="P153" s="15"/>
      <c r="Q153" s="15"/>
      <c r="R153" s="15"/>
      <c r="S153" s="15"/>
    </row>
    <row r="154">
      <c r="A154" s="15"/>
      <c r="B154" s="15"/>
      <c r="C154" s="15"/>
      <c r="D154" s="260"/>
      <c r="E154" s="15"/>
      <c r="F154" s="13"/>
      <c r="G154" s="15"/>
      <c r="H154" s="15"/>
      <c r="I154" s="15"/>
      <c r="J154" s="15"/>
      <c r="K154" s="15"/>
      <c r="L154" s="15"/>
      <c r="M154" s="15"/>
      <c r="N154" s="15"/>
      <c r="O154" s="15"/>
      <c r="P154" s="15"/>
      <c r="Q154" s="15"/>
      <c r="R154" s="15"/>
      <c r="S154" s="15"/>
    </row>
    <row r="155">
      <c r="A155" s="15"/>
      <c r="B155" s="15"/>
      <c r="C155" s="15"/>
      <c r="D155" s="260"/>
      <c r="E155" s="15"/>
      <c r="F155" s="13"/>
      <c r="G155" s="15"/>
      <c r="H155" s="15"/>
      <c r="I155" s="15"/>
      <c r="J155" s="15"/>
      <c r="K155" s="15"/>
      <c r="L155" s="15"/>
      <c r="M155" s="15"/>
      <c r="N155" s="15"/>
      <c r="O155" s="15"/>
      <c r="P155" s="15"/>
      <c r="Q155" s="15"/>
      <c r="R155" s="15"/>
      <c r="S155" s="15"/>
    </row>
    <row r="156">
      <c r="A156" s="15"/>
      <c r="B156" s="15"/>
      <c r="C156" s="15"/>
      <c r="D156" s="260"/>
      <c r="E156" s="15"/>
      <c r="F156" s="13"/>
      <c r="G156" s="15"/>
      <c r="H156" s="15"/>
      <c r="I156" s="15"/>
      <c r="J156" s="15"/>
      <c r="K156" s="15"/>
      <c r="L156" s="15"/>
      <c r="M156" s="15"/>
      <c r="N156" s="15"/>
      <c r="O156" s="15"/>
      <c r="P156" s="15"/>
      <c r="Q156" s="15"/>
      <c r="R156" s="15"/>
      <c r="S156" s="15"/>
    </row>
    <row r="157">
      <c r="A157" s="15"/>
      <c r="B157" s="15"/>
      <c r="C157" s="15"/>
      <c r="D157" s="260"/>
      <c r="E157" s="15"/>
      <c r="F157" s="13"/>
      <c r="G157" s="15"/>
      <c r="H157" s="15"/>
      <c r="I157" s="15"/>
      <c r="J157" s="15"/>
      <c r="K157" s="15"/>
      <c r="L157" s="15"/>
      <c r="M157" s="15"/>
      <c r="N157" s="15"/>
      <c r="O157" s="15"/>
      <c r="P157" s="15"/>
      <c r="Q157" s="15"/>
      <c r="R157" s="15"/>
      <c r="S157" s="15"/>
    </row>
    <row r="158">
      <c r="A158" s="15"/>
      <c r="B158" s="15"/>
      <c r="C158" s="15"/>
      <c r="D158" s="260"/>
      <c r="E158" s="15"/>
      <c r="F158" s="13"/>
      <c r="G158" s="15"/>
      <c r="H158" s="15"/>
      <c r="I158" s="15"/>
      <c r="J158" s="15"/>
      <c r="K158" s="15"/>
      <c r="L158" s="15"/>
      <c r="M158" s="15"/>
      <c r="N158" s="15"/>
      <c r="O158" s="15"/>
      <c r="P158" s="15"/>
      <c r="Q158" s="15"/>
      <c r="R158" s="15"/>
      <c r="S158" s="15"/>
    </row>
    <row r="159">
      <c r="A159" s="15"/>
      <c r="B159" s="15"/>
      <c r="C159" s="15"/>
      <c r="D159" s="260"/>
      <c r="E159" s="15"/>
      <c r="F159" s="13"/>
      <c r="G159" s="15"/>
      <c r="H159" s="15"/>
      <c r="I159" s="15"/>
      <c r="J159" s="15"/>
      <c r="K159" s="15"/>
      <c r="L159" s="15"/>
      <c r="M159" s="15"/>
      <c r="N159" s="15"/>
      <c r="O159" s="15"/>
      <c r="P159" s="15"/>
      <c r="Q159" s="15"/>
      <c r="R159" s="15"/>
      <c r="S159" s="15"/>
    </row>
    <row r="160">
      <c r="A160" s="15"/>
      <c r="B160" s="15"/>
      <c r="C160" s="15"/>
      <c r="D160" s="260"/>
      <c r="E160" s="15"/>
      <c r="F160" s="13"/>
      <c r="G160" s="15"/>
      <c r="H160" s="13"/>
      <c r="I160" s="15"/>
      <c r="J160" s="15"/>
      <c r="K160" s="15"/>
      <c r="L160" s="15"/>
      <c r="M160" s="15"/>
      <c r="N160" s="15"/>
      <c r="O160" s="15"/>
      <c r="P160" s="15"/>
      <c r="Q160" s="15"/>
      <c r="R160" s="15"/>
      <c r="S160" s="15"/>
    </row>
    <row r="161">
      <c r="A161" s="15"/>
      <c r="B161" s="15"/>
      <c r="C161" s="15"/>
      <c r="D161" s="15"/>
      <c r="E161" s="15"/>
      <c r="F161" s="15"/>
      <c r="G161" s="15"/>
      <c r="H161" s="15"/>
      <c r="I161" s="15"/>
      <c r="J161" s="15"/>
      <c r="K161" s="15"/>
      <c r="L161" s="15"/>
      <c r="M161" s="15"/>
      <c r="N161" s="15"/>
      <c r="O161" s="15"/>
      <c r="P161" s="15"/>
      <c r="Q161" s="15"/>
      <c r="R161" s="15"/>
      <c r="S161" s="15"/>
    </row>
    <row r="162">
      <c r="A162" s="15"/>
      <c r="B162" s="15"/>
      <c r="C162" s="15"/>
      <c r="D162" s="261"/>
      <c r="E162" s="262"/>
      <c r="F162" s="15"/>
      <c r="G162" s="15"/>
      <c r="H162" s="15"/>
      <c r="I162" s="15"/>
      <c r="J162" s="15"/>
      <c r="K162" s="15"/>
      <c r="L162" s="15"/>
      <c r="M162" s="15"/>
      <c r="N162" s="15"/>
      <c r="O162" s="15"/>
      <c r="P162" s="15"/>
      <c r="Q162" s="15"/>
      <c r="R162" s="15"/>
      <c r="S162" s="15"/>
    </row>
    <row r="163">
      <c r="A163" s="15"/>
      <c r="B163" s="15"/>
      <c r="C163" s="15"/>
      <c r="D163" s="261"/>
      <c r="E163" s="262"/>
      <c r="F163" s="15"/>
      <c r="G163" s="15"/>
      <c r="H163" s="15"/>
      <c r="I163" s="15"/>
      <c r="J163" s="15"/>
      <c r="K163" s="15"/>
      <c r="L163" s="15"/>
      <c r="M163" s="15"/>
      <c r="N163" s="15"/>
      <c r="O163" s="15"/>
      <c r="P163" s="15"/>
      <c r="Q163" s="15"/>
      <c r="R163" s="15"/>
      <c r="S163" s="15"/>
    </row>
    <row r="164">
      <c r="A164" s="15"/>
      <c r="B164" s="15"/>
      <c r="C164" s="15"/>
      <c r="D164" s="15"/>
      <c r="E164" s="15"/>
      <c r="F164" s="15"/>
      <c r="G164" s="15"/>
      <c r="H164" s="15"/>
      <c r="I164" s="15"/>
      <c r="J164" s="15"/>
      <c r="K164" s="15"/>
      <c r="L164" s="15"/>
      <c r="M164" s="15"/>
      <c r="N164" s="15"/>
      <c r="O164" s="15"/>
      <c r="P164" s="15"/>
      <c r="Q164" s="15"/>
      <c r="R164" s="15"/>
      <c r="S164" s="15"/>
    </row>
    <row r="165">
      <c r="A165" s="15"/>
      <c r="B165" s="15"/>
      <c r="C165" s="15"/>
      <c r="D165" s="258"/>
      <c r="E165" s="258"/>
      <c r="F165" s="263"/>
      <c r="G165" s="15"/>
      <c r="H165" s="15"/>
      <c r="I165" s="15"/>
      <c r="J165" s="15"/>
      <c r="K165" s="15"/>
      <c r="L165" s="15"/>
      <c r="M165" s="15"/>
      <c r="N165" s="15"/>
      <c r="O165" s="15"/>
      <c r="P165" s="15"/>
      <c r="Q165" s="15"/>
      <c r="R165" s="15"/>
      <c r="S165" s="15"/>
    </row>
    <row r="166">
      <c r="A166" s="15"/>
      <c r="B166" s="264"/>
      <c r="C166" s="265"/>
      <c r="D166" s="266"/>
      <c r="E166" s="13"/>
      <c r="F166" s="15"/>
      <c r="G166" s="15"/>
      <c r="H166" s="15"/>
      <c r="I166" s="15"/>
      <c r="J166" s="15"/>
      <c r="K166" s="15"/>
      <c r="L166" s="15"/>
      <c r="M166" s="15"/>
      <c r="N166" s="15"/>
      <c r="O166" s="15"/>
      <c r="P166" s="15"/>
      <c r="Q166" s="15"/>
      <c r="R166" s="15"/>
      <c r="S166" s="15"/>
    </row>
    <row r="167">
      <c r="A167" s="15"/>
      <c r="B167" s="264"/>
      <c r="C167" s="265"/>
      <c r="D167" s="267"/>
      <c r="E167" s="13"/>
      <c r="F167" s="15"/>
      <c r="G167" s="15"/>
      <c r="H167" s="15"/>
      <c r="I167" s="15"/>
      <c r="J167" s="15"/>
      <c r="K167" s="15"/>
      <c r="L167" s="15"/>
      <c r="M167" s="15"/>
      <c r="N167" s="15"/>
      <c r="O167" s="15"/>
      <c r="P167" s="15"/>
      <c r="Q167" s="15"/>
      <c r="R167" s="15"/>
      <c r="S167" s="15"/>
    </row>
    <row r="168">
      <c r="A168" s="15"/>
      <c r="B168" s="13"/>
      <c r="C168" s="419"/>
      <c r="D168" s="267"/>
      <c r="E168" s="13"/>
      <c r="F168" s="15"/>
      <c r="G168" s="15"/>
      <c r="H168" s="15"/>
      <c r="I168" s="15"/>
      <c r="J168" s="15"/>
      <c r="K168" s="15"/>
      <c r="L168" s="15"/>
      <c r="M168" s="15"/>
      <c r="N168" s="15"/>
      <c r="O168" s="15"/>
      <c r="P168" s="15"/>
      <c r="Q168" s="15"/>
      <c r="R168" s="15"/>
      <c r="S168" s="15"/>
    </row>
    <row r="169">
      <c r="A169" s="15"/>
      <c r="B169" s="15"/>
      <c r="C169" s="15"/>
      <c r="D169" s="260"/>
      <c r="F169" s="268"/>
      <c r="G169" s="15"/>
      <c r="H169" s="15"/>
      <c r="I169" s="15"/>
      <c r="J169" s="15"/>
      <c r="K169" s="15"/>
      <c r="L169" s="15"/>
      <c r="M169" s="15"/>
      <c r="N169" s="15"/>
      <c r="O169" s="15"/>
      <c r="P169" s="15"/>
      <c r="Q169" s="15"/>
      <c r="R169" s="15"/>
      <c r="S169" s="15"/>
    </row>
    <row r="170">
      <c r="A170" s="15"/>
      <c r="B170" s="15"/>
      <c r="C170" s="15"/>
      <c r="D170" s="99"/>
      <c r="E170" s="99"/>
      <c r="F170" s="420"/>
      <c r="G170" s="15"/>
      <c r="H170" s="15"/>
      <c r="I170" s="15"/>
      <c r="J170" s="15"/>
      <c r="K170" s="15"/>
      <c r="L170" s="15"/>
      <c r="M170" s="15"/>
      <c r="N170" s="15"/>
      <c r="O170" s="15"/>
      <c r="P170" s="15"/>
      <c r="Q170" s="15"/>
      <c r="R170" s="15"/>
      <c r="S170" s="15"/>
    </row>
    <row r="171">
      <c r="A171" s="15"/>
      <c r="B171" s="15"/>
      <c r="C171" s="15"/>
      <c r="D171" s="421"/>
      <c r="E171" s="421"/>
      <c r="F171" s="99"/>
      <c r="G171" s="15"/>
      <c r="H171" s="15"/>
      <c r="I171" s="15"/>
      <c r="J171" s="15"/>
      <c r="K171" s="15"/>
      <c r="L171" s="15"/>
      <c r="M171" s="15"/>
      <c r="N171" s="15"/>
      <c r="O171" s="15"/>
      <c r="P171" s="15"/>
      <c r="Q171" s="15"/>
      <c r="R171" s="15"/>
      <c r="S171" s="15"/>
    </row>
    <row r="172">
      <c r="A172" s="15"/>
      <c r="B172" s="15"/>
      <c r="C172" s="15"/>
      <c r="D172" s="99"/>
      <c r="E172" s="99"/>
      <c r="F172" s="15"/>
      <c r="G172" s="15"/>
      <c r="H172" s="15"/>
      <c r="I172" s="15"/>
      <c r="J172" s="15"/>
      <c r="K172" s="15"/>
      <c r="L172" s="15"/>
      <c r="M172" s="15"/>
      <c r="N172" s="15"/>
      <c r="O172" s="15"/>
      <c r="P172" s="15"/>
      <c r="Q172" s="15"/>
      <c r="R172" s="15"/>
      <c r="S172" s="15"/>
    </row>
    <row r="173">
      <c r="A173" s="15"/>
      <c r="B173" s="15"/>
      <c r="C173" s="15"/>
      <c r="D173" s="15"/>
      <c r="E173" s="15"/>
      <c r="F173" s="15"/>
      <c r="G173" s="15"/>
      <c r="H173" s="15"/>
      <c r="I173" s="15"/>
      <c r="J173" s="15"/>
      <c r="K173" s="15"/>
      <c r="L173" s="15"/>
      <c r="M173" s="15"/>
      <c r="N173" s="15"/>
      <c r="O173" s="15"/>
      <c r="P173" s="15"/>
      <c r="Q173" s="15"/>
      <c r="R173" s="15"/>
      <c r="S173" s="15"/>
    </row>
    <row r="174">
      <c r="A174" s="15"/>
      <c r="B174" s="15"/>
      <c r="C174" s="15"/>
      <c r="D174" s="15"/>
      <c r="E174" s="15"/>
      <c r="F174" s="15"/>
      <c r="G174" s="15"/>
      <c r="H174" s="15"/>
      <c r="I174" s="15"/>
      <c r="J174" s="15"/>
      <c r="K174" s="15"/>
      <c r="L174" s="15"/>
      <c r="M174" s="15"/>
      <c r="N174" s="15"/>
      <c r="O174" s="15"/>
      <c r="P174" s="15"/>
      <c r="Q174" s="15"/>
      <c r="R174" s="15"/>
      <c r="S174" s="15"/>
    </row>
    <row r="175">
      <c r="A175" s="15"/>
      <c r="B175" s="15"/>
      <c r="C175" s="15"/>
      <c r="D175" s="15"/>
      <c r="E175" s="15"/>
      <c r="F175" s="15"/>
      <c r="G175" s="15"/>
      <c r="H175" s="15"/>
      <c r="I175" s="15"/>
      <c r="J175" s="15"/>
      <c r="K175" s="15"/>
      <c r="L175" s="15"/>
      <c r="M175" s="15"/>
      <c r="N175" s="15"/>
      <c r="O175" s="15"/>
      <c r="P175" s="15"/>
      <c r="Q175" s="15"/>
      <c r="R175" s="15"/>
      <c r="S175" s="15"/>
    </row>
    <row r="176">
      <c r="A176" s="15"/>
      <c r="B176" s="15"/>
      <c r="C176" s="15"/>
      <c r="D176" s="15"/>
      <c r="E176" s="15"/>
      <c r="F176" s="15"/>
      <c r="G176" s="15"/>
      <c r="H176" s="15"/>
      <c r="I176" s="15"/>
      <c r="J176" s="15"/>
      <c r="K176" s="15"/>
      <c r="L176" s="15"/>
      <c r="M176" s="15"/>
      <c r="N176" s="15"/>
      <c r="O176" s="15"/>
      <c r="P176" s="15"/>
      <c r="Q176" s="15"/>
      <c r="R176" s="15"/>
      <c r="S176" s="15"/>
    </row>
    <row r="177">
      <c r="A177" s="15"/>
      <c r="B177" s="15"/>
      <c r="C177" s="15"/>
      <c r="D177" s="15"/>
      <c r="E177" s="15"/>
      <c r="F177" s="15"/>
      <c r="G177" s="15"/>
      <c r="H177" s="15"/>
      <c r="I177" s="15"/>
      <c r="J177" s="15"/>
      <c r="K177" s="15"/>
      <c r="L177" s="15"/>
      <c r="M177" s="15"/>
      <c r="N177" s="15"/>
      <c r="O177" s="15"/>
      <c r="P177" s="15"/>
      <c r="Q177" s="15"/>
      <c r="R177" s="15"/>
      <c r="S177" s="15"/>
    </row>
    <row r="178">
      <c r="A178" s="15"/>
      <c r="B178" s="15"/>
      <c r="C178" s="15"/>
      <c r="D178" s="15"/>
      <c r="E178" s="15"/>
      <c r="F178" s="15"/>
      <c r="G178" s="15"/>
      <c r="H178" s="15"/>
      <c r="I178" s="15"/>
      <c r="J178" s="15"/>
      <c r="K178" s="15"/>
      <c r="L178" s="15"/>
      <c r="M178" s="15"/>
      <c r="N178" s="15"/>
      <c r="O178" s="15"/>
      <c r="P178" s="15"/>
      <c r="Q178" s="15"/>
      <c r="R178" s="15"/>
      <c r="S178" s="15"/>
    </row>
    <row r="179">
      <c r="A179" s="15"/>
      <c r="B179" s="15"/>
      <c r="C179" s="15"/>
      <c r="D179" s="15"/>
      <c r="E179" s="15"/>
      <c r="F179" s="15"/>
      <c r="G179" s="15"/>
      <c r="H179" s="15"/>
      <c r="I179" s="15"/>
      <c r="J179" s="15"/>
      <c r="K179" s="15"/>
      <c r="L179" s="15"/>
      <c r="M179" s="15"/>
      <c r="N179" s="15"/>
      <c r="O179" s="15"/>
      <c r="P179" s="15"/>
      <c r="Q179" s="15"/>
      <c r="R179" s="15"/>
      <c r="S179" s="15"/>
    </row>
    <row r="180">
      <c r="A180" s="15"/>
      <c r="B180" s="15"/>
      <c r="C180" s="15"/>
      <c r="D180" s="15"/>
      <c r="E180" s="15"/>
      <c r="F180" s="15"/>
      <c r="G180" s="15"/>
      <c r="H180" s="15"/>
      <c r="I180" s="15"/>
      <c r="J180" s="15"/>
      <c r="K180" s="15"/>
      <c r="L180" s="15"/>
      <c r="M180" s="15"/>
      <c r="N180" s="15"/>
      <c r="O180" s="15"/>
      <c r="P180" s="15"/>
      <c r="Q180" s="15"/>
      <c r="R180" s="15"/>
      <c r="S180" s="15"/>
    </row>
    <row r="181">
      <c r="A181" s="15"/>
      <c r="B181" s="15"/>
      <c r="C181" s="15"/>
      <c r="D181" s="15"/>
      <c r="E181" s="15"/>
      <c r="F181" s="15"/>
      <c r="G181" s="15"/>
      <c r="H181" s="15"/>
      <c r="I181" s="15"/>
      <c r="J181" s="15"/>
      <c r="K181" s="15"/>
      <c r="L181" s="15"/>
      <c r="M181" s="15"/>
      <c r="N181" s="15"/>
      <c r="O181" s="15"/>
      <c r="P181" s="15"/>
      <c r="Q181" s="15"/>
      <c r="R181" s="15"/>
      <c r="S181" s="15"/>
    </row>
    <row r="182">
      <c r="A182" s="15"/>
      <c r="B182" s="15"/>
      <c r="C182" s="15"/>
      <c r="D182" s="15"/>
      <c r="E182" s="15"/>
      <c r="F182" s="15"/>
      <c r="G182" s="15"/>
      <c r="H182" s="15"/>
      <c r="I182" s="15"/>
      <c r="J182" s="15"/>
      <c r="K182" s="15"/>
      <c r="L182" s="15"/>
      <c r="M182" s="15"/>
      <c r="N182" s="15"/>
      <c r="O182" s="15"/>
      <c r="P182" s="15"/>
      <c r="Q182" s="15"/>
      <c r="R182" s="15"/>
      <c r="S182" s="15"/>
    </row>
    <row r="183">
      <c r="A183" s="15"/>
      <c r="B183" s="15"/>
      <c r="C183" s="15"/>
      <c r="D183" s="15"/>
      <c r="E183" s="15"/>
      <c r="F183" s="15"/>
      <c r="G183" s="15"/>
      <c r="H183" s="15"/>
      <c r="I183" s="15"/>
      <c r="J183" s="15"/>
      <c r="K183" s="15"/>
      <c r="L183" s="15"/>
      <c r="M183" s="15"/>
      <c r="N183" s="15"/>
      <c r="O183" s="15"/>
      <c r="P183" s="15"/>
      <c r="Q183" s="15"/>
      <c r="R183" s="15"/>
      <c r="S183" s="15"/>
    </row>
    <row r="184">
      <c r="A184" s="15"/>
      <c r="B184" s="15"/>
      <c r="C184" s="15"/>
      <c r="D184" s="15"/>
      <c r="E184" s="15"/>
      <c r="F184" s="15"/>
      <c r="G184" s="15"/>
      <c r="H184" s="15"/>
      <c r="I184" s="15"/>
      <c r="J184" s="15"/>
      <c r="K184" s="15"/>
      <c r="L184" s="15"/>
      <c r="M184" s="15"/>
      <c r="N184" s="15"/>
      <c r="O184" s="15"/>
      <c r="P184" s="15"/>
      <c r="Q184" s="15"/>
      <c r="R184" s="15"/>
      <c r="S184" s="15"/>
    </row>
    <row r="185">
      <c r="A185" s="15"/>
      <c r="B185" s="15"/>
      <c r="C185" s="15"/>
      <c r="D185" s="15"/>
      <c r="E185" s="15"/>
      <c r="F185" s="15"/>
      <c r="G185" s="15"/>
      <c r="H185" s="15"/>
      <c r="I185" s="15"/>
      <c r="J185" s="15"/>
      <c r="K185" s="15"/>
      <c r="L185" s="15"/>
      <c r="M185" s="15"/>
      <c r="N185" s="15"/>
      <c r="O185" s="15"/>
      <c r="P185" s="15"/>
      <c r="Q185" s="15"/>
      <c r="R185" s="15"/>
      <c r="S185" s="15"/>
    </row>
    <row r="186">
      <c r="A186" s="15"/>
      <c r="B186" s="15"/>
      <c r="C186" s="15"/>
      <c r="D186" s="15"/>
      <c r="E186" s="15"/>
      <c r="F186" s="15"/>
      <c r="G186" s="15"/>
      <c r="H186" s="15"/>
      <c r="I186" s="15"/>
      <c r="J186" s="15"/>
      <c r="K186" s="15"/>
      <c r="L186" s="15"/>
      <c r="M186" s="15"/>
      <c r="N186" s="15"/>
      <c r="O186" s="15"/>
      <c r="P186" s="15"/>
      <c r="Q186" s="15"/>
      <c r="R186" s="15"/>
      <c r="S186" s="15"/>
    </row>
    <row r="187">
      <c r="A187" s="15"/>
      <c r="B187" s="15"/>
      <c r="C187" s="15"/>
      <c r="D187" s="15"/>
      <c r="E187" s="15"/>
      <c r="F187" s="15"/>
      <c r="G187" s="15"/>
      <c r="H187" s="15"/>
      <c r="I187" s="15"/>
      <c r="J187" s="15"/>
      <c r="K187" s="15"/>
      <c r="L187" s="15"/>
      <c r="M187" s="15"/>
      <c r="N187" s="15"/>
      <c r="O187" s="15"/>
      <c r="P187" s="15"/>
      <c r="Q187" s="15"/>
      <c r="R187" s="15"/>
      <c r="S187" s="15"/>
    </row>
    <row r="188">
      <c r="A188" s="15"/>
      <c r="B188" s="15"/>
      <c r="C188" s="15"/>
      <c r="D188" s="15"/>
      <c r="E188" s="15"/>
      <c r="F188" s="15"/>
      <c r="G188" s="15"/>
      <c r="H188" s="15"/>
      <c r="I188" s="15"/>
      <c r="J188" s="15"/>
      <c r="K188" s="15"/>
      <c r="L188" s="15"/>
      <c r="M188" s="15"/>
      <c r="N188" s="15"/>
      <c r="O188" s="15"/>
      <c r="P188" s="15"/>
      <c r="Q188" s="15"/>
      <c r="R188" s="15"/>
      <c r="S188" s="15"/>
    </row>
    <row r="189">
      <c r="A189" s="15"/>
      <c r="B189" s="15"/>
      <c r="C189" s="15"/>
      <c r="D189" s="15"/>
      <c r="E189" s="15"/>
      <c r="F189" s="15"/>
      <c r="G189" s="15"/>
      <c r="H189" s="15"/>
      <c r="I189" s="15"/>
      <c r="J189" s="15"/>
      <c r="K189" s="15"/>
      <c r="L189" s="15"/>
      <c r="M189" s="15"/>
      <c r="N189" s="15"/>
      <c r="O189" s="15"/>
      <c r="P189" s="15"/>
      <c r="Q189" s="15"/>
      <c r="R189" s="15"/>
      <c r="S189" s="15"/>
    </row>
    <row r="190">
      <c r="A190" s="15"/>
      <c r="B190" s="15"/>
      <c r="C190" s="15"/>
      <c r="D190" s="15"/>
      <c r="E190" s="15"/>
      <c r="F190" s="15"/>
      <c r="G190" s="15"/>
      <c r="H190" s="15"/>
      <c r="I190" s="15"/>
      <c r="J190" s="15"/>
      <c r="K190" s="15"/>
      <c r="L190" s="15"/>
      <c r="M190" s="15"/>
      <c r="N190" s="15"/>
      <c r="O190" s="15"/>
      <c r="P190" s="15"/>
      <c r="Q190" s="15"/>
      <c r="R190" s="15"/>
      <c r="S190" s="15"/>
    </row>
    <row r="191">
      <c r="A191" s="15"/>
      <c r="B191" s="15"/>
      <c r="C191" s="15"/>
      <c r="D191" s="15"/>
      <c r="E191" s="15"/>
      <c r="F191" s="15"/>
      <c r="G191" s="15"/>
      <c r="H191" s="15"/>
      <c r="I191" s="15"/>
      <c r="J191" s="15"/>
      <c r="K191" s="15"/>
      <c r="L191" s="15"/>
      <c r="M191" s="15"/>
      <c r="N191" s="15"/>
      <c r="O191" s="15"/>
      <c r="P191" s="15"/>
      <c r="Q191" s="15"/>
      <c r="R191" s="15"/>
      <c r="S191" s="15"/>
    </row>
    <row r="192">
      <c r="A192" s="15"/>
      <c r="B192" s="15"/>
      <c r="C192" s="15"/>
      <c r="D192" s="15"/>
      <c r="E192" s="15"/>
      <c r="F192" s="15"/>
      <c r="G192" s="15"/>
      <c r="H192" s="15"/>
      <c r="I192" s="15"/>
      <c r="J192" s="15"/>
      <c r="K192" s="15"/>
      <c r="L192" s="15"/>
      <c r="M192" s="15"/>
      <c r="N192" s="15"/>
      <c r="O192" s="15"/>
      <c r="P192" s="15"/>
      <c r="Q192" s="15"/>
      <c r="R192" s="15"/>
      <c r="S192" s="15"/>
    </row>
    <row r="193">
      <c r="A193" s="15"/>
      <c r="B193" s="15"/>
      <c r="C193" s="15"/>
      <c r="D193" s="15"/>
      <c r="E193" s="15"/>
      <c r="F193" s="15"/>
      <c r="G193" s="15"/>
      <c r="H193" s="15"/>
      <c r="I193" s="15"/>
      <c r="J193" s="15"/>
      <c r="K193" s="15"/>
      <c r="L193" s="15"/>
      <c r="M193" s="15"/>
      <c r="N193" s="15"/>
      <c r="O193" s="15"/>
      <c r="P193" s="15"/>
      <c r="Q193" s="15"/>
      <c r="R193" s="15"/>
      <c r="S193" s="15"/>
    </row>
    <row r="194">
      <c r="A194" s="15"/>
      <c r="B194" s="15"/>
      <c r="C194" s="15"/>
      <c r="D194" s="15"/>
      <c r="E194" s="15"/>
      <c r="F194" s="15"/>
      <c r="G194" s="15"/>
      <c r="H194" s="15"/>
      <c r="I194" s="15"/>
      <c r="J194" s="15"/>
      <c r="K194" s="15"/>
      <c r="L194" s="15"/>
      <c r="M194" s="15"/>
      <c r="N194" s="15"/>
      <c r="O194" s="15"/>
      <c r="P194" s="15"/>
      <c r="Q194" s="15"/>
      <c r="R194" s="15"/>
      <c r="S194" s="15"/>
    </row>
    <row r="195">
      <c r="A195" s="15"/>
      <c r="B195" s="15"/>
      <c r="C195" s="15"/>
      <c r="D195" s="15"/>
      <c r="E195" s="15"/>
      <c r="F195" s="15"/>
      <c r="G195" s="15"/>
      <c r="H195" s="15"/>
      <c r="I195" s="15"/>
      <c r="J195" s="15"/>
      <c r="K195" s="15"/>
      <c r="L195" s="15"/>
      <c r="M195" s="15"/>
      <c r="N195" s="15"/>
      <c r="O195" s="15"/>
      <c r="P195" s="15"/>
      <c r="Q195" s="15"/>
      <c r="R195" s="15"/>
      <c r="S195" s="15"/>
    </row>
    <row r="196">
      <c r="A196" s="15"/>
      <c r="B196" s="15"/>
      <c r="C196" s="15"/>
      <c r="D196" s="15"/>
      <c r="E196" s="15"/>
      <c r="F196" s="15"/>
      <c r="G196" s="15"/>
      <c r="H196" s="15"/>
      <c r="I196" s="15"/>
      <c r="J196" s="15"/>
      <c r="K196" s="15"/>
      <c r="L196" s="15"/>
      <c r="M196" s="15"/>
      <c r="N196" s="15"/>
      <c r="O196" s="15"/>
      <c r="P196" s="15"/>
      <c r="Q196" s="15"/>
      <c r="R196" s="15"/>
      <c r="S196" s="15"/>
    </row>
    <row r="197">
      <c r="A197" s="15"/>
      <c r="B197" s="15"/>
      <c r="C197" s="15"/>
      <c r="D197" s="15"/>
      <c r="E197" s="15"/>
      <c r="F197" s="15"/>
      <c r="G197" s="15"/>
      <c r="H197" s="15"/>
      <c r="I197" s="15"/>
      <c r="J197" s="15"/>
      <c r="K197" s="15"/>
      <c r="L197" s="15"/>
      <c r="M197" s="15"/>
      <c r="N197" s="15"/>
      <c r="O197" s="15"/>
      <c r="P197" s="15"/>
      <c r="Q197" s="15"/>
      <c r="R197" s="15"/>
      <c r="S197" s="15"/>
    </row>
    <row r="198">
      <c r="A198" s="15"/>
      <c r="B198" s="15"/>
      <c r="C198" s="15"/>
      <c r="D198" s="15"/>
      <c r="E198" s="15"/>
      <c r="F198" s="15"/>
      <c r="G198" s="15"/>
      <c r="H198" s="15"/>
      <c r="I198" s="15"/>
      <c r="J198" s="15"/>
      <c r="K198" s="15"/>
      <c r="L198" s="15"/>
      <c r="M198" s="15"/>
      <c r="N198" s="15"/>
      <c r="O198" s="15"/>
      <c r="P198" s="15"/>
      <c r="Q198" s="15"/>
      <c r="R198" s="15"/>
      <c r="S198" s="15"/>
    </row>
    <row r="199">
      <c r="A199" s="15"/>
      <c r="B199" s="15"/>
      <c r="C199" s="15"/>
      <c r="D199" s="15"/>
      <c r="E199" s="15"/>
      <c r="F199" s="15"/>
      <c r="G199" s="15"/>
      <c r="H199" s="15"/>
      <c r="I199" s="15"/>
      <c r="J199" s="15"/>
      <c r="K199" s="15"/>
      <c r="L199" s="15"/>
      <c r="M199" s="15"/>
      <c r="N199" s="15"/>
      <c r="O199" s="15"/>
      <c r="P199" s="15"/>
      <c r="Q199" s="15"/>
      <c r="R199" s="15"/>
      <c r="S199" s="15"/>
    </row>
    <row r="200">
      <c r="A200" s="15"/>
      <c r="B200" s="15"/>
      <c r="C200" s="15"/>
      <c r="D200" s="15"/>
      <c r="E200" s="15"/>
      <c r="F200" s="15"/>
      <c r="G200" s="15"/>
      <c r="H200" s="15"/>
      <c r="I200" s="15"/>
      <c r="J200" s="15"/>
      <c r="K200" s="15"/>
      <c r="L200" s="15"/>
      <c r="M200" s="15"/>
      <c r="N200" s="15"/>
      <c r="O200" s="15"/>
      <c r="P200" s="15"/>
      <c r="Q200" s="15"/>
      <c r="R200" s="15"/>
      <c r="S200" s="15"/>
    </row>
    <row r="201">
      <c r="A201" s="15"/>
      <c r="B201" s="15"/>
      <c r="C201" s="15"/>
      <c r="D201" s="15"/>
      <c r="E201" s="15"/>
      <c r="F201" s="15"/>
      <c r="G201" s="15"/>
      <c r="H201" s="15"/>
      <c r="I201" s="15"/>
      <c r="J201" s="15"/>
      <c r="K201" s="15"/>
      <c r="L201" s="15"/>
      <c r="M201" s="15"/>
      <c r="N201" s="15"/>
      <c r="O201" s="15"/>
      <c r="P201" s="15"/>
      <c r="Q201" s="15"/>
      <c r="R201" s="15"/>
      <c r="S201" s="15"/>
    </row>
    <row r="202">
      <c r="A202" s="15"/>
      <c r="B202" s="15"/>
      <c r="C202" s="15"/>
      <c r="D202" s="15"/>
      <c r="E202" s="15"/>
      <c r="F202" s="15"/>
      <c r="G202" s="15"/>
      <c r="H202" s="15"/>
      <c r="I202" s="15"/>
      <c r="J202" s="15"/>
      <c r="K202" s="15"/>
      <c r="L202" s="15"/>
      <c r="M202" s="15"/>
      <c r="N202" s="15"/>
      <c r="O202" s="15"/>
      <c r="P202" s="15"/>
      <c r="Q202" s="15"/>
      <c r="R202" s="15"/>
      <c r="S202" s="15"/>
    </row>
    <row r="203">
      <c r="A203" s="15"/>
      <c r="B203" s="15"/>
      <c r="C203" s="15"/>
      <c r="D203" s="15"/>
      <c r="E203" s="15"/>
      <c r="F203" s="15"/>
      <c r="G203" s="15"/>
      <c r="H203" s="15"/>
      <c r="I203" s="15"/>
      <c r="J203" s="15"/>
      <c r="K203" s="15"/>
      <c r="L203" s="15"/>
      <c r="M203" s="15"/>
      <c r="N203" s="15"/>
      <c r="O203" s="15"/>
      <c r="P203" s="15"/>
      <c r="Q203" s="15"/>
      <c r="R203" s="15"/>
      <c r="S203" s="15"/>
    </row>
    <row r="204">
      <c r="A204" s="15"/>
      <c r="B204" s="15"/>
      <c r="C204" s="15"/>
      <c r="D204" s="15"/>
      <c r="E204" s="15"/>
      <c r="F204" s="15"/>
      <c r="G204" s="15"/>
      <c r="H204" s="15"/>
      <c r="I204" s="15"/>
      <c r="J204" s="15"/>
      <c r="K204" s="15"/>
      <c r="L204" s="15"/>
      <c r="M204" s="15"/>
      <c r="N204" s="15"/>
      <c r="O204" s="15"/>
      <c r="P204" s="15"/>
      <c r="Q204" s="15"/>
      <c r="R204" s="15"/>
      <c r="S204" s="15"/>
    </row>
    <row r="205">
      <c r="A205" s="15"/>
      <c r="B205" s="15"/>
      <c r="C205" s="15"/>
      <c r="D205" s="15"/>
      <c r="E205" s="15"/>
      <c r="F205" s="15"/>
      <c r="G205" s="15"/>
      <c r="H205" s="15"/>
      <c r="I205" s="15"/>
      <c r="J205" s="15"/>
      <c r="K205" s="15"/>
      <c r="L205" s="15"/>
      <c r="M205" s="15"/>
      <c r="N205" s="15"/>
      <c r="O205" s="15"/>
      <c r="P205" s="15"/>
      <c r="Q205" s="15"/>
      <c r="R205" s="15"/>
      <c r="S205" s="15"/>
    </row>
    <row r="206">
      <c r="A206" s="15"/>
      <c r="B206" s="15"/>
      <c r="C206" s="15"/>
      <c r="D206" s="15"/>
      <c r="E206" s="15"/>
      <c r="F206" s="15"/>
      <c r="G206" s="15"/>
      <c r="H206" s="15"/>
      <c r="I206" s="15"/>
      <c r="J206" s="15"/>
      <c r="K206" s="15"/>
      <c r="L206" s="15"/>
      <c r="M206" s="15"/>
      <c r="N206" s="15"/>
      <c r="O206" s="15"/>
      <c r="P206" s="15"/>
      <c r="Q206" s="15"/>
      <c r="R206" s="15"/>
      <c r="S206" s="15"/>
    </row>
    <row r="207">
      <c r="A207" s="15"/>
      <c r="B207" s="15"/>
      <c r="C207" s="15"/>
      <c r="D207" s="15"/>
      <c r="E207" s="15"/>
      <c r="F207" s="15"/>
      <c r="G207" s="15"/>
      <c r="H207" s="15"/>
      <c r="I207" s="15"/>
      <c r="J207" s="15"/>
      <c r="K207" s="15"/>
      <c r="L207" s="15"/>
      <c r="M207" s="15"/>
      <c r="N207" s="15"/>
      <c r="O207" s="15"/>
      <c r="P207" s="15"/>
      <c r="Q207" s="15"/>
      <c r="R207" s="15"/>
      <c r="S207" s="15"/>
    </row>
    <row r="208">
      <c r="A208" s="15"/>
      <c r="B208" s="15"/>
      <c r="C208" s="15"/>
      <c r="D208" s="15"/>
      <c r="E208" s="15"/>
      <c r="F208" s="15"/>
      <c r="G208" s="15"/>
      <c r="H208" s="15"/>
      <c r="I208" s="15"/>
      <c r="J208" s="15"/>
      <c r="K208" s="15"/>
      <c r="L208" s="15"/>
      <c r="M208" s="15"/>
      <c r="N208" s="15"/>
      <c r="O208" s="15"/>
      <c r="P208" s="15"/>
      <c r="Q208" s="15"/>
      <c r="R208" s="15"/>
      <c r="S208" s="15"/>
    </row>
    <row r="209">
      <c r="A209" s="15"/>
      <c r="B209" s="15"/>
      <c r="C209" s="15"/>
      <c r="D209" s="15"/>
      <c r="E209" s="15"/>
      <c r="F209" s="15"/>
      <c r="G209" s="15"/>
      <c r="H209" s="15"/>
      <c r="I209" s="15"/>
      <c r="J209" s="15"/>
      <c r="K209" s="15"/>
      <c r="L209" s="15"/>
      <c r="M209" s="15"/>
      <c r="N209" s="15"/>
      <c r="O209" s="15"/>
      <c r="P209" s="15"/>
      <c r="Q209" s="15"/>
      <c r="R209" s="15"/>
      <c r="S209" s="15"/>
    </row>
    <row r="210">
      <c r="A210" s="15"/>
      <c r="B210" s="15"/>
      <c r="C210" s="15"/>
      <c r="D210" s="15"/>
      <c r="E210" s="15"/>
      <c r="F210" s="15"/>
      <c r="G210" s="15"/>
      <c r="H210" s="15"/>
      <c r="I210" s="15"/>
      <c r="J210" s="15"/>
      <c r="K210" s="15"/>
      <c r="L210" s="15"/>
      <c r="M210" s="15"/>
      <c r="N210" s="15"/>
      <c r="O210" s="15"/>
      <c r="P210" s="15"/>
      <c r="Q210" s="15"/>
      <c r="R210" s="15"/>
      <c r="S210" s="15"/>
    </row>
    <row r="211">
      <c r="A211" s="15"/>
      <c r="B211" s="15"/>
      <c r="C211" s="15"/>
      <c r="D211" s="15"/>
      <c r="E211" s="15"/>
      <c r="F211" s="15"/>
      <c r="G211" s="15"/>
      <c r="H211" s="15"/>
      <c r="I211" s="15"/>
      <c r="J211" s="15"/>
      <c r="K211" s="15"/>
      <c r="L211" s="15"/>
      <c r="M211" s="15"/>
      <c r="N211" s="15"/>
      <c r="O211" s="15"/>
      <c r="P211" s="15"/>
      <c r="Q211" s="15"/>
      <c r="R211" s="15"/>
      <c r="S211" s="15"/>
    </row>
    <row r="212">
      <c r="A212" s="15"/>
      <c r="B212" s="15"/>
      <c r="C212" s="15"/>
      <c r="D212" s="15"/>
      <c r="E212" s="15"/>
      <c r="F212" s="15"/>
      <c r="G212" s="15"/>
      <c r="H212" s="15"/>
      <c r="I212" s="15"/>
      <c r="J212" s="15"/>
      <c r="K212" s="15"/>
      <c r="L212" s="15"/>
      <c r="M212" s="15"/>
      <c r="N212" s="15"/>
      <c r="O212" s="15"/>
      <c r="P212" s="15"/>
      <c r="Q212" s="15"/>
      <c r="R212" s="15"/>
      <c r="S212" s="15"/>
    </row>
    <row r="213">
      <c r="A213" s="15"/>
      <c r="B213" s="15"/>
      <c r="C213" s="15"/>
      <c r="D213" s="15"/>
      <c r="E213" s="15"/>
      <c r="F213" s="15"/>
      <c r="G213" s="15"/>
      <c r="H213" s="15"/>
      <c r="I213" s="15"/>
      <c r="J213" s="15"/>
      <c r="K213" s="15"/>
      <c r="L213" s="15"/>
      <c r="M213" s="15"/>
      <c r="N213" s="15"/>
      <c r="O213" s="15"/>
      <c r="P213" s="15"/>
      <c r="Q213" s="15"/>
      <c r="R213" s="15"/>
      <c r="S213" s="15"/>
    </row>
    <row r="214">
      <c r="A214" s="15"/>
      <c r="B214" s="15"/>
      <c r="C214" s="15"/>
      <c r="D214" s="15"/>
      <c r="E214" s="15"/>
      <c r="F214" s="15"/>
      <c r="G214" s="15"/>
      <c r="H214" s="15"/>
      <c r="I214" s="15"/>
      <c r="J214" s="15"/>
      <c r="K214" s="15"/>
      <c r="L214" s="15"/>
      <c r="M214" s="15"/>
      <c r="N214" s="15"/>
      <c r="O214" s="15"/>
      <c r="P214" s="15"/>
      <c r="Q214" s="15"/>
      <c r="R214" s="15"/>
      <c r="S214" s="15"/>
    </row>
    <row r="215">
      <c r="A215" s="15"/>
      <c r="B215" s="15"/>
      <c r="C215" s="15"/>
      <c r="D215" s="15"/>
      <c r="E215" s="15"/>
      <c r="F215" s="15"/>
      <c r="G215" s="15"/>
      <c r="H215" s="15"/>
      <c r="I215" s="15"/>
      <c r="J215" s="15"/>
      <c r="K215" s="15"/>
      <c r="L215" s="15"/>
      <c r="M215" s="15"/>
      <c r="N215" s="15"/>
      <c r="O215" s="15"/>
      <c r="P215" s="15"/>
      <c r="Q215" s="15"/>
      <c r="R215" s="15"/>
      <c r="S215" s="15"/>
    </row>
    <row r="216">
      <c r="A216" s="15"/>
      <c r="B216" s="15"/>
      <c r="C216" s="15"/>
      <c r="D216" s="15"/>
      <c r="E216" s="15"/>
      <c r="F216" s="15"/>
      <c r="G216" s="15"/>
      <c r="H216" s="15"/>
      <c r="I216" s="15"/>
      <c r="J216" s="15"/>
      <c r="K216" s="15"/>
      <c r="L216" s="15"/>
      <c r="M216" s="15"/>
      <c r="N216" s="15"/>
      <c r="O216" s="15"/>
      <c r="P216" s="15"/>
      <c r="Q216" s="15"/>
      <c r="R216" s="15"/>
      <c r="S216" s="15"/>
    </row>
    <row r="217">
      <c r="A217" s="15"/>
      <c r="B217" s="15"/>
      <c r="C217" s="15"/>
      <c r="D217" s="15"/>
      <c r="E217" s="15"/>
      <c r="F217" s="15"/>
      <c r="G217" s="15"/>
      <c r="H217" s="15"/>
      <c r="I217" s="15"/>
      <c r="J217" s="15"/>
      <c r="K217" s="15"/>
      <c r="L217" s="15"/>
      <c r="M217" s="15"/>
      <c r="N217" s="15"/>
      <c r="O217" s="15"/>
      <c r="P217" s="15"/>
      <c r="Q217" s="15"/>
      <c r="R217" s="15"/>
      <c r="S217" s="15"/>
    </row>
    <row r="218">
      <c r="A218" s="15"/>
      <c r="B218" s="15"/>
      <c r="C218" s="15"/>
      <c r="D218" s="15"/>
      <c r="E218" s="15"/>
      <c r="F218" s="15"/>
      <c r="G218" s="15"/>
      <c r="H218" s="15"/>
      <c r="I218" s="15"/>
      <c r="J218" s="15"/>
      <c r="K218" s="15"/>
      <c r="L218" s="15"/>
      <c r="M218" s="15"/>
      <c r="N218" s="15"/>
      <c r="O218" s="15"/>
      <c r="P218" s="15"/>
      <c r="Q218" s="15"/>
      <c r="R218" s="15"/>
      <c r="S218" s="15"/>
    </row>
    <row r="219">
      <c r="A219" s="15"/>
      <c r="B219" s="15"/>
      <c r="C219" s="15"/>
      <c r="D219" s="15"/>
      <c r="E219" s="15"/>
      <c r="F219" s="15"/>
      <c r="G219" s="15"/>
      <c r="H219" s="15"/>
      <c r="I219" s="15"/>
      <c r="J219" s="15"/>
      <c r="K219" s="15"/>
      <c r="L219" s="15"/>
      <c r="M219" s="15"/>
      <c r="N219" s="15"/>
      <c r="O219" s="15"/>
      <c r="P219" s="15"/>
      <c r="Q219" s="15"/>
      <c r="R219" s="15"/>
      <c r="S219" s="15"/>
    </row>
    <row r="220">
      <c r="A220" s="15"/>
      <c r="B220" s="15"/>
      <c r="C220" s="15"/>
      <c r="D220" s="15"/>
      <c r="E220" s="15"/>
      <c r="F220" s="15"/>
      <c r="G220" s="15"/>
      <c r="H220" s="15"/>
      <c r="I220" s="15"/>
      <c r="J220" s="15"/>
      <c r="K220" s="15"/>
      <c r="L220" s="15"/>
      <c r="M220" s="15"/>
      <c r="N220" s="15"/>
      <c r="O220" s="15"/>
      <c r="P220" s="15"/>
      <c r="Q220" s="15"/>
      <c r="R220" s="15"/>
      <c r="S220" s="15"/>
    </row>
    <row r="221">
      <c r="A221" s="15"/>
      <c r="B221" s="15"/>
      <c r="C221" s="15"/>
      <c r="D221" s="15"/>
      <c r="E221" s="15"/>
      <c r="F221" s="15"/>
      <c r="G221" s="15"/>
      <c r="H221" s="15"/>
      <c r="I221" s="15"/>
      <c r="J221" s="15"/>
      <c r="K221" s="15"/>
      <c r="L221" s="15"/>
      <c r="M221" s="15"/>
      <c r="N221" s="15"/>
      <c r="O221" s="15"/>
      <c r="P221" s="15"/>
      <c r="Q221" s="15"/>
      <c r="R221" s="15"/>
      <c r="S221" s="15"/>
    </row>
    <row r="222">
      <c r="A222" s="15"/>
      <c r="B222" s="15"/>
      <c r="C222" s="15"/>
      <c r="D222" s="15"/>
      <c r="E222" s="15"/>
      <c r="F222" s="15"/>
      <c r="G222" s="15"/>
      <c r="H222" s="15"/>
      <c r="I222" s="15"/>
      <c r="J222" s="15"/>
      <c r="K222" s="15"/>
      <c r="L222" s="15"/>
      <c r="M222" s="15"/>
      <c r="N222" s="15"/>
      <c r="O222" s="15"/>
      <c r="P222" s="15"/>
      <c r="Q222" s="15"/>
      <c r="R222" s="15"/>
      <c r="S222" s="15"/>
    </row>
    <row r="223">
      <c r="A223" s="15"/>
      <c r="B223" s="15"/>
      <c r="C223" s="15"/>
      <c r="D223" s="15"/>
      <c r="E223" s="15"/>
      <c r="F223" s="15"/>
      <c r="G223" s="15"/>
      <c r="H223" s="15"/>
      <c r="I223" s="15"/>
      <c r="J223" s="15"/>
      <c r="K223" s="15"/>
      <c r="L223" s="15"/>
      <c r="M223" s="15"/>
      <c r="N223" s="15"/>
      <c r="O223" s="15"/>
      <c r="P223" s="15"/>
      <c r="Q223" s="15"/>
      <c r="R223" s="15"/>
      <c r="S223" s="15"/>
    </row>
    <row r="224">
      <c r="A224" s="15"/>
      <c r="B224" s="15"/>
      <c r="C224" s="15"/>
      <c r="D224" s="15"/>
      <c r="E224" s="15"/>
      <c r="F224" s="15"/>
      <c r="G224" s="15"/>
      <c r="H224" s="15"/>
      <c r="I224" s="15"/>
      <c r="J224" s="15"/>
      <c r="K224" s="15"/>
      <c r="L224" s="15"/>
      <c r="M224" s="15"/>
      <c r="N224" s="15"/>
      <c r="O224" s="15"/>
      <c r="P224" s="15"/>
      <c r="Q224" s="15"/>
      <c r="R224" s="15"/>
      <c r="S224" s="15"/>
    </row>
    <row r="225">
      <c r="A225" s="15"/>
      <c r="B225" s="15"/>
      <c r="C225" s="15"/>
      <c r="D225" s="15"/>
      <c r="E225" s="15"/>
      <c r="F225" s="15"/>
      <c r="G225" s="15"/>
      <c r="H225" s="15"/>
      <c r="I225" s="15"/>
      <c r="J225" s="15"/>
      <c r="K225" s="15"/>
      <c r="L225" s="15"/>
      <c r="M225" s="15"/>
      <c r="N225" s="15"/>
      <c r="O225" s="15"/>
      <c r="P225" s="15"/>
      <c r="Q225" s="15"/>
      <c r="R225" s="15"/>
      <c r="S225" s="15"/>
    </row>
    <row r="226">
      <c r="A226" s="15"/>
      <c r="B226" s="15"/>
      <c r="C226" s="15"/>
      <c r="D226" s="15"/>
      <c r="E226" s="15"/>
      <c r="F226" s="15"/>
      <c r="G226" s="15"/>
      <c r="H226" s="15"/>
      <c r="I226" s="15"/>
      <c r="J226" s="15"/>
      <c r="K226" s="15"/>
      <c r="L226" s="15"/>
      <c r="M226" s="15"/>
      <c r="N226" s="15"/>
      <c r="O226" s="15"/>
      <c r="P226" s="15"/>
      <c r="Q226" s="15"/>
      <c r="R226" s="15"/>
      <c r="S226" s="15"/>
    </row>
    <row r="227">
      <c r="A227" s="15"/>
      <c r="B227" s="15"/>
      <c r="C227" s="15"/>
      <c r="D227" s="15"/>
      <c r="E227" s="15"/>
      <c r="F227" s="15"/>
      <c r="G227" s="15"/>
      <c r="H227" s="15"/>
      <c r="I227" s="15"/>
      <c r="J227" s="15"/>
      <c r="K227" s="15"/>
      <c r="L227" s="15"/>
      <c r="M227" s="15"/>
      <c r="N227" s="15"/>
      <c r="O227" s="15"/>
      <c r="P227" s="15"/>
      <c r="Q227" s="15"/>
      <c r="R227" s="15"/>
      <c r="S227" s="15"/>
    </row>
    <row r="228">
      <c r="A228" s="15"/>
      <c r="B228" s="15"/>
      <c r="C228" s="15"/>
      <c r="D228" s="15"/>
      <c r="E228" s="15"/>
      <c r="F228" s="15"/>
      <c r="G228" s="15"/>
      <c r="H228" s="15"/>
      <c r="I228" s="15"/>
      <c r="J228" s="15"/>
      <c r="K228" s="15"/>
      <c r="L228" s="15"/>
      <c r="M228" s="15"/>
      <c r="N228" s="15"/>
      <c r="O228" s="15"/>
      <c r="P228" s="15"/>
      <c r="Q228" s="15"/>
      <c r="R228" s="15"/>
      <c r="S228" s="15"/>
    </row>
    <row r="229">
      <c r="A229" s="15"/>
      <c r="B229" s="15"/>
      <c r="C229" s="15"/>
      <c r="D229" s="15"/>
      <c r="E229" s="15"/>
      <c r="F229" s="15"/>
      <c r="G229" s="15"/>
      <c r="H229" s="15"/>
      <c r="I229" s="15"/>
      <c r="J229" s="15"/>
      <c r="K229" s="15"/>
      <c r="L229" s="15"/>
      <c r="M229" s="15"/>
      <c r="N229" s="15"/>
      <c r="O229" s="15"/>
      <c r="P229" s="15"/>
      <c r="Q229" s="15"/>
      <c r="R229" s="15"/>
      <c r="S229" s="15"/>
    </row>
    <row r="230">
      <c r="A230" s="15"/>
      <c r="B230" s="15"/>
      <c r="C230" s="15"/>
      <c r="D230" s="15"/>
      <c r="E230" s="15"/>
      <c r="F230" s="15"/>
      <c r="G230" s="15"/>
      <c r="H230" s="15"/>
      <c r="I230" s="15"/>
      <c r="J230" s="15"/>
      <c r="K230" s="15"/>
      <c r="L230" s="15"/>
      <c r="M230" s="15"/>
      <c r="N230" s="15"/>
      <c r="O230" s="15"/>
      <c r="P230" s="15"/>
      <c r="Q230" s="15"/>
      <c r="R230" s="15"/>
      <c r="S230" s="15"/>
    </row>
    <row r="231">
      <c r="A231" s="15"/>
      <c r="B231" s="15"/>
      <c r="C231" s="15"/>
      <c r="D231" s="15"/>
      <c r="E231" s="15"/>
      <c r="F231" s="15"/>
      <c r="G231" s="15"/>
      <c r="H231" s="15"/>
      <c r="I231" s="15"/>
      <c r="J231" s="15"/>
      <c r="K231" s="15"/>
      <c r="L231" s="15"/>
      <c r="M231" s="15"/>
      <c r="N231" s="15"/>
      <c r="O231" s="15"/>
      <c r="P231" s="15"/>
      <c r="Q231" s="15"/>
      <c r="R231" s="15"/>
      <c r="S231" s="15"/>
    </row>
    <row r="232">
      <c r="A232" s="15"/>
      <c r="B232" s="15"/>
      <c r="C232" s="15"/>
      <c r="D232" s="15"/>
      <c r="E232" s="15"/>
      <c r="F232" s="15"/>
      <c r="G232" s="15"/>
      <c r="H232" s="15"/>
      <c r="I232" s="15"/>
      <c r="J232" s="15"/>
      <c r="K232" s="15"/>
      <c r="L232" s="15"/>
      <c r="M232" s="15"/>
      <c r="N232" s="15"/>
      <c r="O232" s="15"/>
      <c r="P232" s="15"/>
      <c r="Q232" s="15"/>
      <c r="R232" s="15"/>
      <c r="S232" s="15"/>
    </row>
    <row r="233">
      <c r="A233" s="15"/>
      <c r="B233" s="15"/>
      <c r="C233" s="15"/>
      <c r="D233" s="15"/>
      <c r="E233" s="15"/>
      <c r="F233" s="15"/>
      <c r="G233" s="15"/>
      <c r="H233" s="15"/>
      <c r="I233" s="15"/>
      <c r="J233" s="15"/>
      <c r="K233" s="15"/>
      <c r="L233" s="15"/>
      <c r="M233" s="15"/>
      <c r="N233" s="15"/>
      <c r="O233" s="15"/>
      <c r="P233" s="15"/>
      <c r="Q233" s="15"/>
      <c r="R233" s="15"/>
      <c r="S233" s="15"/>
    </row>
    <row r="234">
      <c r="A234" s="15"/>
      <c r="B234" s="15"/>
      <c r="C234" s="15"/>
      <c r="D234" s="15"/>
      <c r="E234" s="15"/>
      <c r="F234" s="15"/>
      <c r="G234" s="15"/>
      <c r="H234" s="15"/>
      <c r="I234" s="15"/>
      <c r="J234" s="15"/>
      <c r="K234" s="15"/>
      <c r="L234" s="15"/>
      <c r="M234" s="15"/>
      <c r="N234" s="15"/>
      <c r="O234" s="15"/>
      <c r="P234" s="15"/>
      <c r="Q234" s="15"/>
      <c r="R234" s="15"/>
      <c r="S234" s="15"/>
    </row>
    <row r="235">
      <c r="A235" s="15"/>
      <c r="B235" s="15"/>
      <c r="C235" s="15"/>
      <c r="D235" s="15"/>
      <c r="E235" s="15"/>
      <c r="F235" s="15"/>
      <c r="G235" s="15"/>
      <c r="H235" s="15"/>
      <c r="I235" s="15"/>
      <c r="J235" s="15"/>
      <c r="K235" s="15"/>
      <c r="L235" s="15"/>
      <c r="M235" s="15"/>
      <c r="N235" s="15"/>
      <c r="O235" s="15"/>
      <c r="P235" s="15"/>
      <c r="Q235" s="15"/>
      <c r="R235" s="15"/>
      <c r="S235" s="15"/>
    </row>
    <row r="236">
      <c r="A236" s="15"/>
      <c r="B236" s="15"/>
      <c r="C236" s="15"/>
      <c r="D236" s="15"/>
      <c r="E236" s="15"/>
      <c r="F236" s="15"/>
      <c r="G236" s="15"/>
      <c r="H236" s="15"/>
      <c r="I236" s="15"/>
      <c r="J236" s="15"/>
      <c r="K236" s="15"/>
      <c r="L236" s="15"/>
      <c r="M236" s="15"/>
      <c r="N236" s="15"/>
      <c r="O236" s="15"/>
      <c r="P236" s="15"/>
      <c r="Q236" s="15"/>
      <c r="R236" s="15"/>
      <c r="S236" s="15"/>
    </row>
    <row r="237">
      <c r="A237" s="15"/>
      <c r="B237" s="15"/>
      <c r="C237" s="15"/>
      <c r="D237" s="15"/>
      <c r="E237" s="15"/>
      <c r="F237" s="15"/>
      <c r="G237" s="15"/>
      <c r="H237" s="15"/>
      <c r="I237" s="15"/>
      <c r="J237" s="15"/>
      <c r="K237" s="15"/>
      <c r="L237" s="15"/>
      <c r="M237" s="15"/>
      <c r="N237" s="15"/>
      <c r="O237" s="15"/>
      <c r="P237" s="15"/>
      <c r="Q237" s="15"/>
      <c r="R237" s="15"/>
      <c r="S237" s="15"/>
    </row>
    <row r="238">
      <c r="A238" s="15"/>
      <c r="B238" s="15"/>
      <c r="C238" s="15"/>
      <c r="D238" s="15"/>
      <c r="E238" s="15"/>
      <c r="F238" s="15"/>
      <c r="G238" s="15"/>
      <c r="H238" s="15"/>
      <c r="I238" s="15"/>
      <c r="J238" s="15"/>
      <c r="K238" s="15"/>
      <c r="L238" s="15"/>
      <c r="M238" s="15"/>
      <c r="N238" s="15"/>
      <c r="O238" s="15"/>
      <c r="P238" s="15"/>
      <c r="Q238" s="15"/>
      <c r="R238" s="15"/>
      <c r="S238" s="15"/>
    </row>
    <row r="239">
      <c r="A239" s="15"/>
      <c r="B239" s="15"/>
      <c r="C239" s="15"/>
      <c r="D239" s="15"/>
      <c r="E239" s="15"/>
      <c r="F239" s="15"/>
      <c r="G239" s="15"/>
      <c r="H239" s="15"/>
      <c r="I239" s="15"/>
      <c r="J239" s="15"/>
      <c r="K239" s="15"/>
      <c r="L239" s="15"/>
      <c r="M239" s="15"/>
      <c r="N239" s="15"/>
      <c r="O239" s="15"/>
      <c r="P239" s="15"/>
      <c r="Q239" s="15"/>
      <c r="R239" s="15"/>
      <c r="S239" s="15"/>
    </row>
    <row r="240">
      <c r="A240" s="15"/>
      <c r="B240" s="15"/>
      <c r="C240" s="15"/>
      <c r="D240" s="15"/>
      <c r="E240" s="15"/>
      <c r="F240" s="15"/>
      <c r="G240" s="15"/>
      <c r="H240" s="15"/>
      <c r="I240" s="15"/>
      <c r="J240" s="15"/>
      <c r="K240" s="15"/>
      <c r="L240" s="15"/>
      <c r="M240" s="15"/>
      <c r="N240" s="15"/>
      <c r="O240" s="15"/>
      <c r="P240" s="15"/>
      <c r="Q240" s="15"/>
      <c r="R240" s="15"/>
      <c r="S240" s="15"/>
    </row>
    <row r="241">
      <c r="A241" s="15"/>
      <c r="B241" s="15"/>
      <c r="C241" s="15"/>
      <c r="D241" s="15"/>
      <c r="E241" s="15"/>
      <c r="F241" s="15"/>
      <c r="G241" s="15"/>
      <c r="H241" s="15"/>
      <c r="I241" s="15"/>
      <c r="J241" s="15"/>
      <c r="K241" s="15"/>
      <c r="L241" s="15"/>
      <c r="M241" s="15"/>
      <c r="N241" s="15"/>
      <c r="O241" s="15"/>
      <c r="P241" s="15"/>
      <c r="Q241" s="15"/>
      <c r="R241" s="15"/>
      <c r="S241" s="15"/>
    </row>
    <row r="242">
      <c r="A242" s="15"/>
      <c r="B242" s="15"/>
      <c r="C242" s="15"/>
      <c r="D242" s="15"/>
      <c r="E242" s="15"/>
      <c r="F242" s="15"/>
      <c r="G242" s="15"/>
      <c r="H242" s="15"/>
      <c r="I242" s="15"/>
      <c r="J242" s="15"/>
      <c r="K242" s="15"/>
      <c r="L242" s="15"/>
      <c r="M242" s="15"/>
      <c r="N242" s="15"/>
      <c r="O242" s="15"/>
      <c r="P242" s="15"/>
      <c r="Q242" s="15"/>
      <c r="R242" s="15"/>
      <c r="S242" s="15"/>
    </row>
    <row r="243">
      <c r="A243" s="15"/>
      <c r="B243" s="15"/>
      <c r="C243" s="15"/>
      <c r="D243" s="15"/>
      <c r="E243" s="15"/>
      <c r="F243" s="15"/>
      <c r="G243" s="15"/>
      <c r="H243" s="15"/>
      <c r="I243" s="15"/>
      <c r="J243" s="15"/>
      <c r="K243" s="15"/>
      <c r="L243" s="15"/>
      <c r="M243" s="15"/>
      <c r="N243" s="15"/>
      <c r="O243" s="15"/>
      <c r="P243" s="15"/>
      <c r="Q243" s="15"/>
      <c r="R243" s="15"/>
      <c r="S243" s="15"/>
    </row>
    <row r="244">
      <c r="A244" s="15"/>
      <c r="B244" s="15"/>
      <c r="C244" s="15"/>
      <c r="D244" s="15"/>
      <c r="E244" s="15"/>
      <c r="F244" s="15"/>
      <c r="G244" s="15"/>
      <c r="H244" s="15"/>
      <c r="I244" s="15"/>
      <c r="J244" s="15"/>
      <c r="K244" s="15"/>
      <c r="L244" s="15"/>
      <c r="M244" s="15"/>
      <c r="N244" s="15"/>
      <c r="O244" s="15"/>
      <c r="P244" s="15"/>
      <c r="Q244" s="15"/>
      <c r="R244" s="15"/>
      <c r="S244" s="15"/>
    </row>
    <row r="245">
      <c r="A245" s="15"/>
      <c r="B245" s="15"/>
      <c r="C245" s="15"/>
      <c r="D245" s="15"/>
      <c r="E245" s="15"/>
      <c r="F245" s="15"/>
      <c r="G245" s="15"/>
      <c r="H245" s="15"/>
      <c r="I245" s="15"/>
      <c r="J245" s="15"/>
      <c r="K245" s="15"/>
      <c r="L245" s="15"/>
      <c r="M245" s="15"/>
      <c r="N245" s="15"/>
      <c r="O245" s="15"/>
      <c r="P245" s="15"/>
      <c r="Q245" s="15"/>
      <c r="R245" s="15"/>
      <c r="S245" s="15"/>
    </row>
    <row r="246">
      <c r="A246" s="15"/>
      <c r="B246" s="15"/>
      <c r="C246" s="15"/>
      <c r="D246" s="15"/>
      <c r="E246" s="15"/>
      <c r="F246" s="15"/>
      <c r="G246" s="15"/>
      <c r="H246" s="15"/>
      <c r="I246" s="15"/>
      <c r="J246" s="15"/>
      <c r="K246" s="15"/>
      <c r="L246" s="15"/>
      <c r="M246" s="15"/>
      <c r="N246" s="15"/>
      <c r="O246" s="15"/>
      <c r="P246" s="15"/>
      <c r="Q246" s="15"/>
      <c r="R246" s="15"/>
      <c r="S246" s="15"/>
    </row>
    <row r="247">
      <c r="A247" s="15"/>
      <c r="B247" s="15"/>
      <c r="C247" s="15"/>
      <c r="D247" s="15"/>
      <c r="E247" s="15"/>
      <c r="F247" s="15"/>
      <c r="G247" s="15"/>
      <c r="H247" s="15"/>
      <c r="I247" s="15"/>
      <c r="J247" s="15"/>
      <c r="K247" s="15"/>
      <c r="L247" s="15"/>
      <c r="M247" s="15"/>
      <c r="N247" s="15"/>
      <c r="O247" s="15"/>
      <c r="P247" s="15"/>
      <c r="Q247" s="15"/>
      <c r="R247" s="15"/>
      <c r="S247" s="15"/>
    </row>
    <row r="248">
      <c r="A248" s="15"/>
      <c r="B248" s="15"/>
      <c r="C248" s="15"/>
      <c r="D248" s="15"/>
      <c r="E248" s="15"/>
      <c r="F248" s="15"/>
      <c r="G248" s="15"/>
      <c r="H248" s="15"/>
      <c r="I248" s="15"/>
      <c r="J248" s="15"/>
      <c r="K248" s="15"/>
      <c r="L248" s="15"/>
      <c r="M248" s="15"/>
      <c r="N248" s="15"/>
      <c r="O248" s="15"/>
      <c r="P248" s="15"/>
      <c r="Q248" s="15"/>
      <c r="R248" s="15"/>
      <c r="S248" s="15"/>
    </row>
    <row r="249">
      <c r="A249" s="15"/>
      <c r="B249" s="15"/>
      <c r="C249" s="15"/>
      <c r="D249" s="15"/>
      <c r="E249" s="15"/>
      <c r="F249" s="15"/>
      <c r="G249" s="15"/>
      <c r="H249" s="15"/>
      <c r="I249" s="15"/>
      <c r="J249" s="15"/>
      <c r="K249" s="15"/>
      <c r="L249" s="15"/>
      <c r="M249" s="15"/>
      <c r="N249" s="15"/>
      <c r="O249" s="15"/>
      <c r="P249" s="15"/>
      <c r="Q249" s="15"/>
      <c r="R249" s="15"/>
      <c r="S249" s="15"/>
    </row>
    <row r="250">
      <c r="A250" s="15"/>
      <c r="B250" s="15"/>
      <c r="C250" s="15"/>
      <c r="D250" s="15"/>
      <c r="E250" s="15"/>
      <c r="F250" s="15"/>
      <c r="G250" s="15"/>
      <c r="H250" s="15"/>
      <c r="I250" s="15"/>
      <c r="J250" s="15"/>
      <c r="K250" s="15"/>
      <c r="L250" s="15"/>
      <c r="M250" s="15"/>
      <c r="N250" s="15"/>
      <c r="O250" s="15"/>
      <c r="P250" s="15"/>
      <c r="Q250" s="15"/>
      <c r="R250" s="15"/>
      <c r="S250" s="15"/>
    </row>
    <row r="251">
      <c r="A251" s="15"/>
      <c r="B251" s="15"/>
      <c r="C251" s="15"/>
      <c r="D251" s="15"/>
      <c r="E251" s="15"/>
      <c r="F251" s="15"/>
      <c r="G251" s="15"/>
      <c r="H251" s="15"/>
      <c r="I251" s="15"/>
      <c r="J251" s="15"/>
      <c r="K251" s="15"/>
      <c r="L251" s="15"/>
      <c r="M251" s="15"/>
      <c r="N251" s="15"/>
      <c r="O251" s="15"/>
      <c r="P251" s="15"/>
      <c r="Q251" s="15"/>
      <c r="R251" s="15"/>
      <c r="S251" s="15"/>
    </row>
    <row r="252">
      <c r="A252" s="15"/>
      <c r="B252" s="15"/>
      <c r="C252" s="15"/>
      <c r="D252" s="15"/>
      <c r="E252" s="15"/>
      <c r="F252" s="15"/>
      <c r="G252" s="15"/>
      <c r="H252" s="15"/>
      <c r="I252" s="15"/>
      <c r="J252" s="15"/>
      <c r="K252" s="15"/>
      <c r="L252" s="15"/>
      <c r="M252" s="15"/>
      <c r="N252" s="15"/>
      <c r="O252" s="15"/>
      <c r="P252" s="15"/>
      <c r="Q252" s="15"/>
      <c r="R252" s="15"/>
      <c r="S252" s="15"/>
    </row>
    <row r="253">
      <c r="A253" s="15"/>
      <c r="B253" s="15"/>
      <c r="C253" s="15"/>
      <c r="D253" s="15"/>
      <c r="E253" s="15"/>
      <c r="F253" s="15"/>
      <c r="G253" s="15"/>
      <c r="H253" s="15"/>
      <c r="I253" s="15"/>
      <c r="J253" s="15"/>
      <c r="K253" s="15"/>
      <c r="L253" s="15"/>
      <c r="M253" s="15"/>
      <c r="N253" s="15"/>
      <c r="O253" s="15"/>
      <c r="P253" s="15"/>
      <c r="Q253" s="15"/>
      <c r="R253" s="15"/>
      <c r="S253" s="15"/>
    </row>
    <row r="254">
      <c r="A254" s="15"/>
      <c r="B254" s="15"/>
      <c r="C254" s="15"/>
      <c r="D254" s="15"/>
      <c r="E254" s="15"/>
      <c r="F254" s="15"/>
      <c r="G254" s="15"/>
      <c r="H254" s="15"/>
      <c r="I254" s="15"/>
      <c r="J254" s="15"/>
      <c r="K254" s="15"/>
      <c r="L254" s="15"/>
      <c r="M254" s="15"/>
      <c r="N254" s="15"/>
      <c r="O254" s="15"/>
      <c r="P254" s="15"/>
      <c r="Q254" s="15"/>
      <c r="R254" s="15"/>
      <c r="S254" s="15"/>
    </row>
    <row r="255">
      <c r="A255" s="15"/>
      <c r="B255" s="15"/>
      <c r="C255" s="15"/>
      <c r="D255" s="15"/>
      <c r="E255" s="15"/>
      <c r="F255" s="15"/>
      <c r="G255" s="15"/>
      <c r="H255" s="15"/>
      <c r="I255" s="15"/>
      <c r="J255" s="15"/>
      <c r="K255" s="15"/>
      <c r="L255" s="15"/>
      <c r="M255" s="15"/>
      <c r="N255" s="15"/>
      <c r="O255" s="15"/>
      <c r="P255" s="15"/>
      <c r="Q255" s="15"/>
      <c r="R255" s="15"/>
      <c r="S255" s="15"/>
    </row>
    <row r="256">
      <c r="A256" s="15"/>
      <c r="B256" s="15"/>
      <c r="C256" s="15"/>
      <c r="D256" s="15"/>
      <c r="E256" s="15"/>
      <c r="F256" s="15"/>
      <c r="G256" s="15"/>
      <c r="H256" s="15"/>
      <c r="I256" s="15"/>
      <c r="J256" s="15"/>
      <c r="K256" s="15"/>
      <c r="L256" s="15"/>
      <c r="M256" s="15"/>
      <c r="N256" s="15"/>
      <c r="O256" s="15"/>
      <c r="P256" s="15"/>
      <c r="Q256" s="15"/>
      <c r="R256" s="15"/>
      <c r="S256" s="15"/>
    </row>
    <row r="257">
      <c r="A257" s="15"/>
      <c r="B257" s="15"/>
      <c r="C257" s="15"/>
      <c r="D257" s="15"/>
      <c r="E257" s="15"/>
      <c r="F257" s="15"/>
      <c r="G257" s="15"/>
      <c r="H257" s="15"/>
      <c r="I257" s="15"/>
      <c r="J257" s="15"/>
      <c r="K257" s="15"/>
      <c r="L257" s="15"/>
      <c r="M257" s="15"/>
      <c r="N257" s="15"/>
      <c r="O257" s="15"/>
      <c r="P257" s="15"/>
      <c r="Q257" s="15"/>
      <c r="R257" s="15"/>
      <c r="S257" s="15"/>
    </row>
    <row r="258">
      <c r="A258" s="15"/>
      <c r="B258" s="15"/>
      <c r="C258" s="15"/>
      <c r="D258" s="15"/>
      <c r="E258" s="15"/>
      <c r="F258" s="15"/>
      <c r="G258" s="15"/>
      <c r="H258" s="15"/>
      <c r="I258" s="15"/>
      <c r="J258" s="15"/>
      <c r="K258" s="15"/>
      <c r="L258" s="15"/>
      <c r="M258" s="15"/>
      <c r="N258" s="15"/>
      <c r="O258" s="15"/>
      <c r="P258" s="15"/>
      <c r="Q258" s="15"/>
      <c r="R258" s="15"/>
      <c r="S258" s="15"/>
    </row>
    <row r="259">
      <c r="A259" s="15"/>
      <c r="B259" s="15"/>
      <c r="C259" s="15"/>
      <c r="D259" s="15"/>
      <c r="E259" s="15"/>
      <c r="F259" s="15"/>
      <c r="G259" s="15"/>
      <c r="H259" s="15"/>
      <c r="I259" s="15"/>
      <c r="J259" s="15"/>
      <c r="K259" s="15"/>
      <c r="L259" s="15"/>
      <c r="M259" s="15"/>
      <c r="N259" s="15"/>
      <c r="O259" s="15"/>
      <c r="P259" s="15"/>
      <c r="Q259" s="15"/>
      <c r="R259" s="15"/>
      <c r="S259" s="15"/>
    </row>
    <row r="260">
      <c r="A260" s="15"/>
      <c r="B260" s="15"/>
      <c r="C260" s="15"/>
      <c r="D260" s="15"/>
      <c r="E260" s="15"/>
      <c r="F260" s="15"/>
      <c r="G260" s="15"/>
      <c r="H260" s="15"/>
      <c r="I260" s="15"/>
      <c r="J260" s="15"/>
      <c r="K260" s="15"/>
      <c r="L260" s="15"/>
      <c r="M260" s="15"/>
      <c r="N260" s="15"/>
      <c r="O260" s="15"/>
      <c r="P260" s="15"/>
      <c r="Q260" s="15"/>
      <c r="R260" s="15"/>
      <c r="S260" s="15"/>
    </row>
    <row r="261">
      <c r="A261" s="15"/>
      <c r="B261" s="15"/>
      <c r="C261" s="15"/>
      <c r="D261" s="15"/>
      <c r="E261" s="15"/>
      <c r="F261" s="15"/>
      <c r="G261" s="15"/>
      <c r="H261" s="15"/>
      <c r="I261" s="15"/>
      <c r="J261" s="15"/>
      <c r="K261" s="15"/>
      <c r="L261" s="15"/>
      <c r="M261" s="15"/>
      <c r="N261" s="15"/>
      <c r="O261" s="15"/>
      <c r="P261" s="15"/>
      <c r="Q261" s="15"/>
      <c r="R261" s="15"/>
      <c r="S261" s="15"/>
    </row>
    <row r="262">
      <c r="A262" s="15"/>
      <c r="B262" s="15"/>
      <c r="C262" s="15"/>
      <c r="D262" s="15"/>
      <c r="E262" s="15"/>
      <c r="F262" s="15"/>
      <c r="G262" s="15"/>
      <c r="H262" s="15"/>
      <c r="I262" s="15"/>
      <c r="J262" s="15"/>
      <c r="K262" s="15"/>
      <c r="L262" s="15"/>
      <c r="M262" s="15"/>
      <c r="N262" s="15"/>
      <c r="O262" s="15"/>
      <c r="P262" s="15"/>
      <c r="Q262" s="15"/>
      <c r="R262" s="15"/>
      <c r="S262" s="15"/>
    </row>
    <row r="263">
      <c r="A263" s="15"/>
      <c r="B263" s="15"/>
      <c r="C263" s="15"/>
      <c r="D263" s="15"/>
      <c r="E263" s="15"/>
      <c r="F263" s="15"/>
      <c r="G263" s="15"/>
      <c r="H263" s="15"/>
      <c r="I263" s="15"/>
      <c r="J263" s="15"/>
      <c r="K263" s="15"/>
      <c r="L263" s="15"/>
      <c r="M263" s="15"/>
      <c r="N263" s="15"/>
      <c r="O263" s="15"/>
      <c r="P263" s="15"/>
      <c r="Q263" s="15"/>
      <c r="R263" s="15"/>
      <c r="S263" s="15"/>
    </row>
    <row r="264">
      <c r="A264" s="15"/>
      <c r="B264" s="15"/>
      <c r="C264" s="15"/>
      <c r="D264" s="15"/>
      <c r="E264" s="15"/>
      <c r="F264" s="15"/>
      <c r="G264" s="15"/>
      <c r="H264" s="15"/>
      <c r="I264" s="15"/>
      <c r="J264" s="15"/>
      <c r="K264" s="15"/>
      <c r="L264" s="15"/>
      <c r="M264" s="15"/>
      <c r="N264" s="15"/>
      <c r="O264" s="15"/>
      <c r="P264" s="15"/>
      <c r="Q264" s="15"/>
      <c r="R264" s="15"/>
      <c r="S264" s="15"/>
    </row>
    <row r="265">
      <c r="A265" s="15"/>
      <c r="B265" s="15"/>
      <c r="C265" s="15"/>
      <c r="D265" s="15"/>
      <c r="E265" s="15"/>
      <c r="F265" s="15"/>
      <c r="G265" s="15"/>
      <c r="H265" s="15"/>
      <c r="I265" s="15"/>
      <c r="J265" s="15"/>
      <c r="K265" s="15"/>
      <c r="L265" s="15"/>
      <c r="M265" s="15"/>
      <c r="N265" s="15"/>
      <c r="O265" s="15"/>
      <c r="P265" s="15"/>
      <c r="Q265" s="15"/>
      <c r="R265" s="15"/>
      <c r="S265" s="15"/>
    </row>
    <row r="266">
      <c r="A266" s="15"/>
      <c r="B266" s="15"/>
      <c r="C266" s="15"/>
      <c r="D266" s="15"/>
      <c r="E266" s="15"/>
      <c r="F266" s="15"/>
      <c r="G266" s="15"/>
      <c r="H266" s="15"/>
      <c r="I266" s="15"/>
      <c r="J266" s="15"/>
      <c r="K266" s="15"/>
      <c r="L266" s="15"/>
      <c r="M266" s="15"/>
      <c r="N266" s="15"/>
      <c r="O266" s="15"/>
      <c r="P266" s="15"/>
      <c r="Q266" s="15"/>
      <c r="R266" s="15"/>
      <c r="S266" s="15"/>
    </row>
    <row r="267">
      <c r="A267" s="15"/>
      <c r="B267" s="15"/>
      <c r="C267" s="15"/>
      <c r="D267" s="15"/>
      <c r="E267" s="15"/>
      <c r="F267" s="15"/>
      <c r="G267" s="15"/>
      <c r="H267" s="15"/>
      <c r="I267" s="15"/>
      <c r="J267" s="15"/>
      <c r="K267" s="15"/>
      <c r="L267" s="15"/>
      <c r="M267" s="15"/>
      <c r="N267" s="15"/>
      <c r="O267" s="15"/>
      <c r="P267" s="15"/>
      <c r="Q267" s="15"/>
      <c r="R267" s="15"/>
      <c r="S267" s="15"/>
    </row>
    <row r="268">
      <c r="A268" s="15"/>
      <c r="B268" s="15"/>
      <c r="C268" s="15"/>
      <c r="D268" s="15"/>
      <c r="E268" s="15"/>
      <c r="F268" s="15"/>
      <c r="G268" s="15"/>
      <c r="H268" s="15"/>
      <c r="I268" s="15"/>
      <c r="J268" s="15"/>
      <c r="K268" s="15"/>
      <c r="L268" s="15"/>
      <c r="M268" s="15"/>
      <c r="N268" s="15"/>
      <c r="O268" s="15"/>
      <c r="P268" s="15"/>
      <c r="Q268" s="15"/>
      <c r="R268" s="15"/>
      <c r="S268" s="15"/>
    </row>
    <row r="269">
      <c r="A269" s="15"/>
      <c r="B269" s="15"/>
      <c r="C269" s="15"/>
      <c r="D269" s="15"/>
      <c r="E269" s="15"/>
      <c r="F269" s="15"/>
      <c r="G269" s="15"/>
      <c r="H269" s="15"/>
      <c r="I269" s="15"/>
      <c r="J269" s="15"/>
      <c r="K269" s="15"/>
      <c r="L269" s="15"/>
      <c r="M269" s="15"/>
      <c r="N269" s="15"/>
      <c r="O269" s="15"/>
      <c r="P269" s="15"/>
      <c r="Q269" s="15"/>
      <c r="R269" s="15"/>
      <c r="S269" s="15"/>
    </row>
    <row r="270">
      <c r="A270" s="15"/>
      <c r="B270" s="15"/>
      <c r="C270" s="15"/>
      <c r="D270" s="15"/>
      <c r="E270" s="15"/>
      <c r="F270" s="15"/>
      <c r="G270" s="15"/>
      <c r="H270" s="15"/>
      <c r="I270" s="15"/>
      <c r="J270" s="15"/>
      <c r="K270" s="15"/>
      <c r="L270" s="15"/>
      <c r="M270" s="15"/>
      <c r="N270" s="15"/>
      <c r="O270" s="15"/>
      <c r="P270" s="15"/>
      <c r="Q270" s="15"/>
      <c r="R270" s="15"/>
      <c r="S270" s="15"/>
    </row>
    <row r="271">
      <c r="A271" s="15"/>
      <c r="B271" s="15"/>
      <c r="C271" s="15"/>
      <c r="D271" s="15"/>
      <c r="E271" s="15"/>
      <c r="F271" s="15"/>
      <c r="G271" s="15"/>
      <c r="H271" s="15"/>
      <c r="I271" s="15"/>
      <c r="J271" s="15"/>
      <c r="K271" s="15"/>
      <c r="L271" s="15"/>
      <c r="M271" s="15"/>
      <c r="N271" s="15"/>
      <c r="O271" s="15"/>
      <c r="P271" s="15"/>
      <c r="Q271" s="15"/>
      <c r="R271" s="15"/>
      <c r="S271" s="15"/>
    </row>
    <row r="272">
      <c r="A272" s="15"/>
      <c r="B272" s="15"/>
      <c r="C272" s="15"/>
      <c r="D272" s="15"/>
      <c r="E272" s="15"/>
      <c r="F272" s="15"/>
      <c r="G272" s="15"/>
      <c r="H272" s="15"/>
      <c r="I272" s="15"/>
      <c r="J272" s="15"/>
      <c r="K272" s="15"/>
      <c r="L272" s="15"/>
      <c r="M272" s="15"/>
      <c r="N272" s="15"/>
      <c r="O272" s="15"/>
      <c r="P272" s="15"/>
      <c r="Q272" s="15"/>
      <c r="R272" s="15"/>
      <c r="S272" s="15"/>
    </row>
    <row r="273">
      <c r="A273" s="15"/>
      <c r="B273" s="15"/>
      <c r="C273" s="15"/>
      <c r="D273" s="15"/>
      <c r="E273" s="15"/>
      <c r="F273" s="15"/>
      <c r="G273" s="15"/>
      <c r="H273" s="15"/>
      <c r="I273" s="15"/>
      <c r="J273" s="15"/>
      <c r="K273" s="15"/>
      <c r="L273" s="15"/>
      <c r="M273" s="15"/>
      <c r="N273" s="15"/>
      <c r="O273" s="15"/>
      <c r="P273" s="15"/>
      <c r="Q273" s="15"/>
      <c r="R273" s="15"/>
      <c r="S273" s="15"/>
    </row>
    <row r="274">
      <c r="A274" s="15"/>
      <c r="B274" s="15"/>
      <c r="C274" s="15"/>
      <c r="D274" s="15"/>
      <c r="E274" s="15"/>
      <c r="F274" s="15"/>
      <c r="G274" s="15"/>
      <c r="H274" s="15"/>
      <c r="I274" s="15"/>
      <c r="J274" s="15"/>
      <c r="K274" s="15"/>
      <c r="L274" s="15"/>
      <c r="M274" s="15"/>
      <c r="N274" s="15"/>
      <c r="O274" s="15"/>
      <c r="P274" s="15"/>
      <c r="Q274" s="15"/>
      <c r="R274" s="15"/>
      <c r="S274" s="15"/>
    </row>
    <row r="275">
      <c r="A275" s="15"/>
      <c r="B275" s="15"/>
      <c r="C275" s="15"/>
      <c r="D275" s="15"/>
      <c r="E275" s="15"/>
      <c r="F275" s="15"/>
      <c r="G275" s="15"/>
      <c r="H275" s="15"/>
      <c r="I275" s="15"/>
      <c r="J275" s="15"/>
      <c r="K275" s="15"/>
      <c r="L275" s="15"/>
      <c r="M275" s="15"/>
      <c r="N275" s="15"/>
      <c r="O275" s="15"/>
      <c r="P275" s="15"/>
      <c r="Q275" s="15"/>
      <c r="R275" s="15"/>
      <c r="S275" s="15"/>
    </row>
    <row r="276">
      <c r="A276" s="15"/>
      <c r="B276" s="15"/>
      <c r="C276" s="15"/>
      <c r="D276" s="15"/>
      <c r="E276" s="15"/>
      <c r="F276" s="15"/>
      <c r="G276" s="15"/>
      <c r="H276" s="15"/>
      <c r="I276" s="15"/>
      <c r="J276" s="15"/>
      <c r="K276" s="15"/>
      <c r="L276" s="15"/>
      <c r="M276" s="15"/>
      <c r="N276" s="15"/>
      <c r="O276" s="15"/>
      <c r="P276" s="15"/>
      <c r="Q276" s="15"/>
      <c r="R276" s="15"/>
      <c r="S276" s="15"/>
    </row>
    <row r="277">
      <c r="A277" s="15"/>
      <c r="B277" s="15"/>
      <c r="C277" s="15"/>
      <c r="D277" s="15"/>
      <c r="E277" s="15"/>
      <c r="F277" s="15"/>
      <c r="G277" s="15"/>
      <c r="H277" s="15"/>
      <c r="I277" s="15"/>
      <c r="J277" s="15"/>
      <c r="K277" s="15"/>
      <c r="L277" s="15"/>
      <c r="M277" s="15"/>
      <c r="N277" s="15"/>
      <c r="O277" s="15"/>
      <c r="P277" s="15"/>
      <c r="Q277" s="15"/>
      <c r="R277" s="15"/>
      <c r="S277" s="15"/>
    </row>
    <row r="278">
      <c r="A278" s="15"/>
      <c r="B278" s="15"/>
      <c r="C278" s="15"/>
      <c r="D278" s="15"/>
      <c r="E278" s="15"/>
      <c r="F278" s="15"/>
      <c r="G278" s="15"/>
      <c r="H278" s="15"/>
      <c r="I278" s="15"/>
      <c r="J278" s="15"/>
      <c r="K278" s="15"/>
      <c r="L278" s="15"/>
      <c r="M278" s="15"/>
      <c r="N278" s="15"/>
      <c r="O278" s="15"/>
      <c r="P278" s="15"/>
      <c r="Q278" s="15"/>
      <c r="R278" s="15"/>
      <c r="S278" s="15"/>
    </row>
    <row r="279">
      <c r="A279" s="15"/>
      <c r="B279" s="15"/>
      <c r="C279" s="15"/>
      <c r="D279" s="15"/>
      <c r="E279" s="15"/>
      <c r="F279" s="15"/>
      <c r="G279" s="15"/>
      <c r="H279" s="15"/>
      <c r="I279" s="15"/>
      <c r="J279" s="15"/>
      <c r="K279" s="15"/>
      <c r="L279" s="15"/>
      <c r="M279" s="15"/>
      <c r="N279" s="15"/>
      <c r="O279" s="15"/>
      <c r="P279" s="15"/>
      <c r="Q279" s="15"/>
      <c r="R279" s="15"/>
      <c r="S279" s="15"/>
    </row>
    <row r="280">
      <c r="A280" s="15"/>
      <c r="B280" s="15"/>
      <c r="C280" s="15"/>
      <c r="D280" s="15"/>
      <c r="E280" s="15"/>
      <c r="F280" s="15"/>
      <c r="G280" s="15"/>
      <c r="H280" s="15"/>
      <c r="I280" s="15"/>
      <c r="J280" s="15"/>
      <c r="K280" s="15"/>
      <c r="L280" s="15"/>
      <c r="M280" s="15"/>
      <c r="N280" s="15"/>
      <c r="O280" s="15"/>
      <c r="P280" s="15"/>
      <c r="Q280" s="15"/>
      <c r="R280" s="15"/>
      <c r="S280" s="15"/>
    </row>
    <row r="281">
      <c r="A281" s="15"/>
      <c r="B281" s="15"/>
      <c r="C281" s="15"/>
      <c r="D281" s="15"/>
      <c r="E281" s="15"/>
      <c r="F281" s="15"/>
      <c r="G281" s="15"/>
      <c r="H281" s="15"/>
      <c r="I281" s="15"/>
      <c r="J281" s="15"/>
      <c r="K281" s="15"/>
      <c r="L281" s="15"/>
      <c r="M281" s="15"/>
      <c r="N281" s="15"/>
      <c r="O281" s="15"/>
      <c r="P281" s="15"/>
      <c r="Q281" s="15"/>
      <c r="R281" s="15"/>
      <c r="S281" s="15"/>
    </row>
    <row r="282">
      <c r="A282" s="15"/>
      <c r="B282" s="15"/>
      <c r="C282" s="15"/>
      <c r="D282" s="15"/>
      <c r="E282" s="15"/>
      <c r="F282" s="15"/>
      <c r="G282" s="15"/>
      <c r="H282" s="15"/>
      <c r="I282" s="15"/>
      <c r="J282" s="15"/>
      <c r="K282" s="15"/>
      <c r="L282" s="15"/>
      <c r="M282" s="15"/>
      <c r="N282" s="15"/>
      <c r="O282" s="15"/>
      <c r="P282" s="15"/>
      <c r="Q282" s="15"/>
      <c r="R282" s="15"/>
      <c r="S282" s="15"/>
    </row>
    <row r="283">
      <c r="A283" s="15"/>
      <c r="B283" s="15"/>
      <c r="C283" s="15"/>
      <c r="D283" s="15"/>
      <c r="E283" s="15"/>
      <c r="F283" s="15"/>
      <c r="G283" s="15"/>
      <c r="H283" s="15"/>
      <c r="I283" s="15"/>
      <c r="J283" s="15"/>
      <c r="K283" s="15"/>
      <c r="L283" s="15"/>
      <c r="M283" s="15"/>
      <c r="N283" s="15"/>
      <c r="O283" s="15"/>
      <c r="P283" s="15"/>
      <c r="Q283" s="15"/>
      <c r="R283" s="15"/>
      <c r="S283" s="15"/>
    </row>
    <row r="284">
      <c r="A284" s="15"/>
      <c r="B284" s="15"/>
      <c r="C284" s="15"/>
      <c r="D284" s="15"/>
      <c r="E284" s="15"/>
      <c r="F284" s="15"/>
      <c r="G284" s="15"/>
      <c r="H284" s="15"/>
      <c r="I284" s="15"/>
      <c r="J284" s="15"/>
      <c r="K284" s="15"/>
      <c r="L284" s="15"/>
      <c r="M284" s="15"/>
      <c r="N284" s="15"/>
      <c r="O284" s="15"/>
      <c r="P284" s="15"/>
      <c r="Q284" s="15"/>
      <c r="R284" s="15"/>
      <c r="S284" s="15"/>
    </row>
    <row r="285">
      <c r="A285" s="15"/>
      <c r="B285" s="15"/>
      <c r="C285" s="15"/>
      <c r="D285" s="15"/>
      <c r="E285" s="15"/>
      <c r="F285" s="15"/>
      <c r="G285" s="15"/>
      <c r="H285" s="15"/>
      <c r="I285" s="15"/>
      <c r="J285" s="15"/>
      <c r="K285" s="15"/>
      <c r="L285" s="15"/>
      <c r="M285" s="15"/>
      <c r="N285" s="15"/>
      <c r="O285" s="15"/>
      <c r="P285" s="15"/>
      <c r="Q285" s="15"/>
      <c r="R285" s="15"/>
      <c r="S285" s="15"/>
    </row>
    <row r="286">
      <c r="A286" s="15"/>
      <c r="B286" s="15"/>
      <c r="C286" s="15"/>
      <c r="D286" s="15"/>
      <c r="E286" s="15"/>
      <c r="F286" s="15"/>
      <c r="G286" s="15"/>
      <c r="H286" s="15"/>
      <c r="I286" s="15"/>
      <c r="J286" s="15"/>
      <c r="K286" s="15"/>
      <c r="L286" s="15"/>
      <c r="M286" s="15"/>
      <c r="N286" s="15"/>
      <c r="O286" s="15"/>
      <c r="P286" s="15"/>
      <c r="Q286" s="15"/>
      <c r="R286" s="15"/>
      <c r="S286" s="15"/>
    </row>
    <row r="287">
      <c r="A287" s="15"/>
      <c r="B287" s="15"/>
      <c r="C287" s="15"/>
      <c r="D287" s="15"/>
      <c r="E287" s="15"/>
      <c r="F287" s="15"/>
      <c r="G287" s="15"/>
      <c r="H287" s="15"/>
      <c r="I287" s="15"/>
      <c r="J287" s="15"/>
      <c r="K287" s="15"/>
      <c r="L287" s="15"/>
      <c r="M287" s="15"/>
      <c r="N287" s="15"/>
      <c r="O287" s="15"/>
      <c r="P287" s="15"/>
      <c r="Q287" s="15"/>
      <c r="R287" s="15"/>
      <c r="S287" s="15"/>
    </row>
    <row r="288">
      <c r="A288" s="15"/>
      <c r="B288" s="15"/>
      <c r="C288" s="15"/>
      <c r="D288" s="15"/>
      <c r="E288" s="15"/>
      <c r="F288" s="15"/>
      <c r="G288" s="15"/>
      <c r="H288" s="15"/>
      <c r="I288" s="15"/>
      <c r="J288" s="15"/>
      <c r="K288" s="15"/>
      <c r="L288" s="15"/>
      <c r="M288" s="15"/>
      <c r="N288" s="15"/>
      <c r="O288" s="15"/>
      <c r="P288" s="15"/>
      <c r="Q288" s="15"/>
      <c r="R288" s="15"/>
      <c r="S288" s="15"/>
    </row>
    <row r="289">
      <c r="A289" s="15"/>
      <c r="B289" s="15"/>
      <c r="C289" s="15"/>
      <c r="D289" s="15"/>
      <c r="E289" s="15"/>
      <c r="F289" s="15"/>
      <c r="G289" s="15"/>
      <c r="H289" s="15"/>
      <c r="I289" s="15"/>
      <c r="J289" s="15"/>
      <c r="K289" s="15"/>
      <c r="L289" s="15"/>
      <c r="M289" s="15"/>
      <c r="N289" s="15"/>
      <c r="O289" s="15"/>
      <c r="P289" s="15"/>
      <c r="Q289" s="15"/>
      <c r="R289" s="15"/>
      <c r="S289" s="15"/>
    </row>
    <row r="290">
      <c r="A290" s="15"/>
      <c r="B290" s="15"/>
      <c r="C290" s="15"/>
      <c r="D290" s="15"/>
      <c r="E290" s="15"/>
      <c r="F290" s="15"/>
      <c r="G290" s="15"/>
      <c r="H290" s="15"/>
      <c r="I290" s="15"/>
      <c r="J290" s="15"/>
      <c r="K290" s="15"/>
      <c r="L290" s="15"/>
      <c r="M290" s="15"/>
      <c r="N290" s="15"/>
      <c r="O290" s="15"/>
      <c r="P290" s="15"/>
      <c r="Q290" s="15"/>
      <c r="R290" s="15"/>
      <c r="S290" s="15"/>
    </row>
    <row r="291">
      <c r="A291" s="15"/>
      <c r="B291" s="15"/>
      <c r="C291" s="15"/>
      <c r="D291" s="15"/>
      <c r="E291" s="15"/>
      <c r="F291" s="15"/>
      <c r="G291" s="15"/>
      <c r="H291" s="15"/>
      <c r="I291" s="15"/>
      <c r="J291" s="15"/>
      <c r="K291" s="15"/>
      <c r="L291" s="15"/>
      <c r="M291" s="15"/>
      <c r="N291" s="15"/>
      <c r="O291" s="15"/>
      <c r="P291" s="15"/>
      <c r="Q291" s="15"/>
      <c r="R291" s="15"/>
      <c r="S291" s="15"/>
    </row>
    <row r="292">
      <c r="A292" s="15"/>
      <c r="B292" s="15"/>
      <c r="C292" s="15"/>
      <c r="D292" s="15"/>
      <c r="E292" s="15"/>
      <c r="F292" s="15"/>
      <c r="G292" s="15"/>
      <c r="H292" s="15"/>
      <c r="I292" s="15"/>
      <c r="J292" s="15"/>
      <c r="K292" s="15"/>
      <c r="L292" s="15"/>
      <c r="M292" s="15"/>
      <c r="N292" s="15"/>
      <c r="O292" s="15"/>
      <c r="P292" s="15"/>
      <c r="Q292" s="15"/>
      <c r="R292" s="15"/>
      <c r="S292" s="15"/>
    </row>
    <row r="293">
      <c r="A293" s="15"/>
      <c r="B293" s="15"/>
      <c r="C293" s="15"/>
      <c r="D293" s="15"/>
      <c r="E293" s="15"/>
      <c r="F293" s="15"/>
      <c r="G293" s="15"/>
      <c r="H293" s="15"/>
      <c r="I293" s="15"/>
      <c r="J293" s="15"/>
      <c r="K293" s="15"/>
      <c r="L293" s="15"/>
      <c r="M293" s="15"/>
      <c r="N293" s="15"/>
      <c r="O293" s="15"/>
      <c r="P293" s="15"/>
      <c r="Q293" s="15"/>
      <c r="R293" s="15"/>
      <c r="S293" s="15"/>
    </row>
    <row r="294">
      <c r="A294" s="15"/>
      <c r="B294" s="15"/>
      <c r="C294" s="15"/>
      <c r="D294" s="15"/>
      <c r="E294" s="15"/>
      <c r="F294" s="15"/>
      <c r="G294" s="15"/>
      <c r="H294" s="15"/>
      <c r="I294" s="15"/>
      <c r="J294" s="15"/>
      <c r="K294" s="15"/>
      <c r="L294" s="15"/>
      <c r="M294" s="15"/>
      <c r="N294" s="15"/>
      <c r="O294" s="15"/>
      <c r="P294" s="15"/>
      <c r="Q294" s="15"/>
      <c r="R294" s="15"/>
      <c r="S294" s="15"/>
    </row>
    <row r="295">
      <c r="A295" s="15"/>
      <c r="B295" s="15"/>
      <c r="C295" s="15"/>
      <c r="D295" s="15"/>
      <c r="E295" s="15"/>
      <c r="F295" s="15"/>
      <c r="G295" s="15"/>
      <c r="H295" s="15"/>
      <c r="I295" s="15"/>
      <c r="J295" s="15"/>
      <c r="K295" s="15"/>
      <c r="L295" s="15"/>
      <c r="M295" s="15"/>
      <c r="N295" s="15"/>
      <c r="O295" s="15"/>
      <c r="P295" s="15"/>
      <c r="Q295" s="15"/>
      <c r="R295" s="15"/>
      <c r="S295" s="15"/>
    </row>
    <row r="296">
      <c r="A296" s="15"/>
      <c r="B296" s="15"/>
      <c r="C296" s="15"/>
      <c r="D296" s="15"/>
      <c r="E296" s="15"/>
      <c r="F296" s="15"/>
      <c r="G296" s="15"/>
      <c r="H296" s="15"/>
      <c r="I296" s="15"/>
      <c r="J296" s="15"/>
      <c r="K296" s="15"/>
      <c r="L296" s="15"/>
      <c r="M296" s="15"/>
      <c r="N296" s="15"/>
      <c r="O296" s="15"/>
      <c r="P296" s="15"/>
      <c r="Q296" s="15"/>
      <c r="R296" s="15"/>
      <c r="S296" s="15"/>
    </row>
    <row r="297">
      <c r="A297" s="15"/>
      <c r="B297" s="15"/>
      <c r="C297" s="15"/>
      <c r="D297" s="15"/>
      <c r="E297" s="15"/>
      <c r="F297" s="15"/>
      <c r="G297" s="15"/>
      <c r="H297" s="15"/>
      <c r="I297" s="15"/>
      <c r="J297" s="15"/>
      <c r="K297" s="15"/>
      <c r="L297" s="15"/>
      <c r="M297" s="15"/>
      <c r="N297" s="15"/>
      <c r="O297" s="15"/>
      <c r="P297" s="15"/>
      <c r="Q297" s="15"/>
      <c r="R297" s="15"/>
      <c r="S297" s="15"/>
    </row>
    <row r="298">
      <c r="A298" s="15"/>
      <c r="B298" s="15"/>
      <c r="C298" s="15"/>
      <c r="D298" s="15"/>
      <c r="E298" s="15"/>
      <c r="F298" s="15"/>
      <c r="G298" s="15"/>
      <c r="H298" s="15"/>
      <c r="I298" s="15"/>
      <c r="J298" s="15"/>
      <c r="K298" s="15"/>
      <c r="L298" s="15"/>
      <c r="M298" s="15"/>
      <c r="N298" s="15"/>
      <c r="O298" s="15"/>
      <c r="P298" s="15"/>
      <c r="Q298" s="15"/>
      <c r="R298" s="15"/>
      <c r="S298" s="15"/>
    </row>
    <row r="299">
      <c r="A299" s="15"/>
      <c r="B299" s="15"/>
      <c r="C299" s="15"/>
      <c r="D299" s="15"/>
      <c r="E299" s="15"/>
      <c r="F299" s="15"/>
      <c r="G299" s="15"/>
      <c r="H299" s="15"/>
      <c r="I299" s="15"/>
      <c r="J299" s="15"/>
      <c r="K299" s="15"/>
      <c r="L299" s="15"/>
      <c r="M299" s="15"/>
      <c r="N299" s="15"/>
      <c r="O299" s="15"/>
      <c r="P299" s="15"/>
      <c r="Q299" s="15"/>
      <c r="R299" s="15"/>
      <c r="S299" s="15"/>
    </row>
    <row r="300">
      <c r="A300" s="15"/>
      <c r="B300" s="15"/>
      <c r="C300" s="15"/>
      <c r="D300" s="15"/>
      <c r="E300" s="15"/>
      <c r="F300" s="15"/>
      <c r="G300" s="15"/>
      <c r="H300" s="15"/>
      <c r="I300" s="15"/>
      <c r="J300" s="15"/>
      <c r="K300" s="15"/>
      <c r="L300" s="15"/>
      <c r="M300" s="15"/>
      <c r="N300" s="15"/>
      <c r="O300" s="15"/>
      <c r="P300" s="15"/>
      <c r="Q300" s="15"/>
      <c r="R300" s="15"/>
      <c r="S300" s="15"/>
    </row>
    <row r="301">
      <c r="A301" s="15"/>
      <c r="B301" s="15"/>
      <c r="C301" s="15"/>
      <c r="D301" s="15"/>
      <c r="E301" s="15"/>
      <c r="F301" s="15"/>
      <c r="G301" s="15"/>
      <c r="H301" s="15"/>
      <c r="I301" s="15"/>
      <c r="J301" s="15"/>
      <c r="K301" s="15"/>
      <c r="L301" s="15"/>
      <c r="M301" s="15"/>
      <c r="N301" s="15"/>
      <c r="O301" s="15"/>
      <c r="P301" s="15"/>
      <c r="Q301" s="15"/>
      <c r="R301" s="15"/>
      <c r="S301" s="15"/>
    </row>
    <row r="302">
      <c r="A302" s="15"/>
      <c r="B302" s="15"/>
      <c r="C302" s="15"/>
      <c r="D302" s="15"/>
      <c r="E302" s="15"/>
      <c r="F302" s="15"/>
      <c r="G302" s="15"/>
      <c r="H302" s="15"/>
      <c r="I302" s="15"/>
      <c r="J302" s="15"/>
      <c r="K302" s="15"/>
      <c r="L302" s="15"/>
      <c r="M302" s="15"/>
      <c r="N302" s="15"/>
      <c r="O302" s="15"/>
      <c r="P302" s="15"/>
      <c r="Q302" s="15"/>
      <c r="R302" s="15"/>
      <c r="S302" s="15"/>
    </row>
    <row r="303">
      <c r="A303" s="15"/>
      <c r="B303" s="15"/>
      <c r="C303" s="15"/>
      <c r="D303" s="15"/>
      <c r="E303" s="15"/>
      <c r="F303" s="15"/>
      <c r="G303" s="15"/>
      <c r="H303" s="15"/>
      <c r="I303" s="15"/>
      <c r="J303" s="15"/>
      <c r="K303" s="15"/>
      <c r="L303" s="15"/>
      <c r="M303" s="15"/>
      <c r="N303" s="15"/>
      <c r="O303" s="15"/>
      <c r="P303" s="15"/>
      <c r="Q303" s="15"/>
      <c r="R303" s="15"/>
      <c r="S303" s="15"/>
    </row>
    <row r="304">
      <c r="A304" s="15"/>
      <c r="B304" s="15"/>
      <c r="C304" s="15"/>
      <c r="D304" s="15"/>
      <c r="E304" s="15"/>
      <c r="F304" s="15"/>
      <c r="G304" s="15"/>
      <c r="H304" s="15"/>
      <c r="I304" s="15"/>
      <c r="J304" s="15"/>
      <c r="K304" s="15"/>
      <c r="L304" s="15"/>
      <c r="M304" s="15"/>
      <c r="N304" s="15"/>
      <c r="O304" s="15"/>
      <c r="P304" s="15"/>
      <c r="Q304" s="15"/>
      <c r="R304" s="15"/>
      <c r="S304" s="15"/>
    </row>
    <row r="305">
      <c r="A305" s="15"/>
      <c r="B305" s="15"/>
      <c r="C305" s="15"/>
      <c r="D305" s="15"/>
      <c r="E305" s="15"/>
      <c r="F305" s="15"/>
      <c r="G305" s="15"/>
      <c r="H305" s="15"/>
      <c r="I305" s="15"/>
      <c r="J305" s="15"/>
      <c r="K305" s="15"/>
      <c r="L305" s="15"/>
      <c r="M305" s="15"/>
      <c r="N305" s="15"/>
      <c r="O305" s="15"/>
      <c r="P305" s="15"/>
      <c r="Q305" s="15"/>
      <c r="R305" s="15"/>
      <c r="S305" s="15"/>
    </row>
    <row r="306">
      <c r="A306" s="15"/>
      <c r="B306" s="15"/>
      <c r="C306" s="15"/>
      <c r="D306" s="15"/>
      <c r="E306" s="15"/>
      <c r="F306" s="15"/>
      <c r="G306" s="15"/>
      <c r="H306" s="15"/>
      <c r="I306" s="15"/>
      <c r="J306" s="15"/>
      <c r="K306" s="15"/>
      <c r="L306" s="15"/>
      <c r="M306" s="15"/>
      <c r="N306" s="15"/>
      <c r="O306" s="15"/>
      <c r="P306" s="15"/>
      <c r="Q306" s="15"/>
      <c r="R306" s="15"/>
      <c r="S306" s="15"/>
    </row>
    <row r="307">
      <c r="A307" s="15"/>
      <c r="B307" s="15"/>
      <c r="C307" s="15"/>
      <c r="D307" s="15"/>
      <c r="E307" s="15"/>
      <c r="F307" s="15"/>
      <c r="G307" s="15"/>
      <c r="H307" s="15"/>
      <c r="I307" s="15"/>
      <c r="J307" s="15"/>
      <c r="K307" s="15"/>
      <c r="L307" s="15"/>
      <c r="M307" s="15"/>
      <c r="N307" s="15"/>
      <c r="O307" s="15"/>
      <c r="P307" s="15"/>
      <c r="Q307" s="15"/>
      <c r="R307" s="15"/>
      <c r="S307" s="15"/>
    </row>
    <row r="308">
      <c r="A308" s="15"/>
      <c r="B308" s="15"/>
      <c r="C308" s="15"/>
      <c r="D308" s="15"/>
      <c r="E308" s="15"/>
      <c r="F308" s="15"/>
      <c r="G308" s="15"/>
      <c r="H308" s="15"/>
      <c r="I308" s="15"/>
      <c r="J308" s="15"/>
      <c r="K308" s="15"/>
      <c r="L308" s="15"/>
      <c r="M308" s="15"/>
      <c r="N308" s="15"/>
      <c r="O308" s="15"/>
      <c r="P308" s="15"/>
      <c r="Q308" s="15"/>
      <c r="R308" s="15"/>
      <c r="S308" s="15"/>
    </row>
    <row r="309">
      <c r="A309" s="15"/>
      <c r="B309" s="15"/>
      <c r="C309" s="15"/>
      <c r="D309" s="15"/>
      <c r="E309" s="15"/>
      <c r="F309" s="15"/>
      <c r="G309" s="15"/>
      <c r="H309" s="15"/>
      <c r="I309" s="15"/>
      <c r="J309" s="15"/>
      <c r="K309" s="15"/>
      <c r="L309" s="15"/>
      <c r="M309" s="15"/>
      <c r="N309" s="15"/>
      <c r="O309" s="15"/>
      <c r="P309" s="15"/>
      <c r="Q309" s="15"/>
      <c r="R309" s="15"/>
      <c r="S309" s="15"/>
    </row>
    <row r="310">
      <c r="A310" s="15"/>
      <c r="B310" s="15"/>
      <c r="C310" s="15"/>
      <c r="D310" s="15"/>
      <c r="E310" s="15"/>
      <c r="F310" s="15"/>
      <c r="G310" s="15"/>
      <c r="H310" s="15"/>
      <c r="I310" s="15"/>
      <c r="J310" s="15"/>
      <c r="K310" s="15"/>
      <c r="L310" s="15"/>
      <c r="M310" s="15"/>
      <c r="N310" s="15"/>
      <c r="O310" s="15"/>
      <c r="P310" s="15"/>
      <c r="Q310" s="15"/>
      <c r="R310" s="15"/>
      <c r="S310" s="15"/>
    </row>
    <row r="311">
      <c r="A311" s="15"/>
      <c r="B311" s="15"/>
      <c r="C311" s="15"/>
      <c r="D311" s="15"/>
      <c r="E311" s="15"/>
      <c r="F311" s="15"/>
      <c r="G311" s="15"/>
      <c r="H311" s="15"/>
      <c r="I311" s="15"/>
      <c r="J311" s="15"/>
      <c r="K311" s="15"/>
      <c r="L311" s="15"/>
      <c r="M311" s="15"/>
      <c r="N311" s="15"/>
      <c r="O311" s="15"/>
      <c r="P311" s="15"/>
      <c r="Q311" s="15"/>
      <c r="R311" s="15"/>
      <c r="S311" s="15"/>
    </row>
    <row r="312">
      <c r="A312" s="15"/>
      <c r="B312" s="15"/>
      <c r="C312" s="15"/>
      <c r="D312" s="15"/>
      <c r="E312" s="15"/>
      <c r="F312" s="15"/>
      <c r="G312" s="15"/>
      <c r="H312" s="15"/>
      <c r="I312" s="15"/>
      <c r="J312" s="15"/>
      <c r="K312" s="15"/>
      <c r="L312" s="15"/>
      <c r="M312" s="15"/>
      <c r="N312" s="15"/>
      <c r="O312" s="15"/>
      <c r="P312" s="15"/>
      <c r="Q312" s="15"/>
      <c r="R312" s="15"/>
      <c r="S312" s="15"/>
    </row>
    <row r="313">
      <c r="A313" s="15"/>
      <c r="B313" s="15"/>
      <c r="C313" s="15"/>
      <c r="D313" s="15"/>
      <c r="E313" s="15"/>
      <c r="F313" s="15"/>
      <c r="G313" s="15"/>
      <c r="H313" s="15"/>
      <c r="I313" s="15"/>
      <c r="J313" s="15"/>
      <c r="K313" s="15"/>
      <c r="L313" s="15"/>
      <c r="M313" s="15"/>
      <c r="N313" s="15"/>
      <c r="O313" s="15"/>
      <c r="P313" s="15"/>
      <c r="Q313" s="15"/>
      <c r="R313" s="15"/>
      <c r="S313" s="15"/>
    </row>
    <row r="314">
      <c r="A314" s="15"/>
      <c r="B314" s="15"/>
      <c r="C314" s="15"/>
      <c r="D314" s="15"/>
      <c r="E314" s="15"/>
      <c r="F314" s="15"/>
      <c r="G314" s="15"/>
      <c r="H314" s="15"/>
      <c r="I314" s="15"/>
      <c r="J314" s="15"/>
      <c r="K314" s="15"/>
      <c r="L314" s="15"/>
      <c r="M314" s="15"/>
      <c r="N314" s="15"/>
      <c r="O314" s="15"/>
      <c r="P314" s="15"/>
      <c r="Q314" s="15"/>
      <c r="R314" s="15"/>
      <c r="S314" s="15"/>
    </row>
    <row r="315">
      <c r="A315" s="15"/>
      <c r="B315" s="15"/>
      <c r="C315" s="15"/>
      <c r="D315" s="15"/>
      <c r="E315" s="15"/>
      <c r="F315" s="15"/>
      <c r="G315" s="15"/>
      <c r="H315" s="15"/>
      <c r="I315" s="15"/>
      <c r="J315" s="15"/>
      <c r="K315" s="15"/>
      <c r="L315" s="15"/>
      <c r="M315" s="15"/>
      <c r="N315" s="15"/>
      <c r="O315" s="15"/>
      <c r="P315" s="15"/>
      <c r="Q315" s="15"/>
      <c r="R315" s="15"/>
      <c r="S315" s="15"/>
    </row>
    <row r="316">
      <c r="A316" s="15"/>
      <c r="B316" s="15"/>
      <c r="C316" s="15"/>
      <c r="D316" s="15"/>
      <c r="E316" s="15"/>
      <c r="F316" s="15"/>
      <c r="G316" s="15"/>
      <c r="H316" s="15"/>
      <c r="I316" s="15"/>
      <c r="J316" s="15"/>
      <c r="K316" s="15"/>
      <c r="L316" s="15"/>
      <c r="M316" s="15"/>
      <c r="N316" s="15"/>
      <c r="O316" s="15"/>
      <c r="P316" s="15"/>
      <c r="Q316" s="15"/>
      <c r="R316" s="15"/>
      <c r="S316" s="15"/>
    </row>
    <row r="317">
      <c r="A317" s="15"/>
      <c r="B317" s="15"/>
      <c r="C317" s="15"/>
      <c r="D317" s="15"/>
      <c r="E317" s="15"/>
      <c r="F317" s="15"/>
      <c r="G317" s="15"/>
      <c r="H317" s="15"/>
      <c r="I317" s="15"/>
      <c r="J317" s="15"/>
      <c r="K317" s="15"/>
      <c r="L317" s="15"/>
      <c r="M317" s="15"/>
      <c r="N317" s="15"/>
      <c r="O317" s="15"/>
      <c r="P317" s="15"/>
      <c r="Q317" s="15"/>
      <c r="R317" s="15"/>
      <c r="S317" s="15"/>
    </row>
    <row r="318">
      <c r="A318" s="15"/>
      <c r="B318" s="15"/>
      <c r="C318" s="15"/>
      <c r="D318" s="15"/>
      <c r="E318" s="15"/>
      <c r="F318" s="15"/>
      <c r="G318" s="15"/>
      <c r="H318" s="15"/>
      <c r="I318" s="15"/>
      <c r="J318" s="15"/>
      <c r="K318" s="15"/>
      <c r="L318" s="15"/>
      <c r="M318" s="15"/>
      <c r="N318" s="15"/>
      <c r="O318" s="15"/>
      <c r="P318" s="15"/>
      <c r="Q318" s="15"/>
      <c r="R318" s="15"/>
      <c r="S318" s="15"/>
    </row>
    <row r="319">
      <c r="A319" s="15"/>
      <c r="B319" s="15"/>
      <c r="C319" s="15"/>
      <c r="D319" s="15"/>
      <c r="E319" s="15"/>
      <c r="F319" s="15"/>
      <c r="G319" s="15"/>
      <c r="H319" s="15"/>
      <c r="I319" s="15"/>
      <c r="J319" s="15"/>
      <c r="K319" s="15"/>
      <c r="L319" s="15"/>
      <c r="M319" s="15"/>
      <c r="N319" s="15"/>
      <c r="O319" s="15"/>
      <c r="P319" s="15"/>
      <c r="Q319" s="15"/>
      <c r="R319" s="15"/>
      <c r="S319" s="15"/>
    </row>
    <row r="320">
      <c r="A320" s="15"/>
      <c r="B320" s="15"/>
      <c r="C320" s="15"/>
      <c r="D320" s="15"/>
      <c r="E320" s="15"/>
      <c r="F320" s="15"/>
      <c r="G320" s="15"/>
      <c r="H320" s="15"/>
      <c r="I320" s="15"/>
      <c r="J320" s="15"/>
      <c r="K320" s="15"/>
      <c r="L320" s="15"/>
      <c r="M320" s="15"/>
      <c r="N320" s="15"/>
      <c r="O320" s="15"/>
      <c r="P320" s="15"/>
      <c r="Q320" s="15"/>
      <c r="R320" s="15"/>
      <c r="S320" s="15"/>
    </row>
    <row r="321">
      <c r="A321" s="15"/>
      <c r="B321" s="15"/>
      <c r="C321" s="15"/>
      <c r="D321" s="15"/>
      <c r="E321" s="15"/>
      <c r="F321" s="15"/>
      <c r="G321" s="15"/>
      <c r="H321" s="15"/>
      <c r="I321" s="15"/>
      <c r="J321" s="15"/>
      <c r="K321" s="15"/>
      <c r="L321" s="15"/>
      <c r="M321" s="15"/>
      <c r="N321" s="15"/>
      <c r="O321" s="15"/>
      <c r="P321" s="15"/>
      <c r="Q321" s="15"/>
      <c r="R321" s="15"/>
      <c r="S321" s="15"/>
    </row>
    <row r="322">
      <c r="A322" s="15"/>
      <c r="B322" s="15"/>
      <c r="C322" s="15"/>
      <c r="D322" s="15"/>
      <c r="E322" s="15"/>
      <c r="F322" s="15"/>
      <c r="G322" s="15"/>
      <c r="H322" s="15"/>
      <c r="I322" s="15"/>
      <c r="J322" s="15"/>
      <c r="K322" s="15"/>
      <c r="L322" s="15"/>
      <c r="M322" s="15"/>
      <c r="N322" s="15"/>
      <c r="O322" s="15"/>
      <c r="P322" s="15"/>
      <c r="Q322" s="15"/>
      <c r="R322" s="15"/>
      <c r="S322" s="15"/>
    </row>
    <row r="323">
      <c r="A323" s="15"/>
      <c r="B323" s="15"/>
      <c r="C323" s="15"/>
      <c r="D323" s="15"/>
      <c r="E323" s="15"/>
      <c r="F323" s="15"/>
      <c r="G323" s="15"/>
      <c r="H323" s="15"/>
      <c r="I323" s="15"/>
      <c r="J323" s="15"/>
      <c r="K323" s="15"/>
      <c r="L323" s="15"/>
      <c r="M323" s="15"/>
      <c r="N323" s="15"/>
      <c r="O323" s="15"/>
      <c r="P323" s="15"/>
      <c r="Q323" s="15"/>
      <c r="R323" s="15"/>
      <c r="S323" s="15"/>
    </row>
    <row r="324">
      <c r="A324" s="15"/>
      <c r="B324" s="15"/>
      <c r="C324" s="15"/>
      <c r="D324" s="15"/>
      <c r="E324" s="15"/>
      <c r="F324" s="15"/>
      <c r="G324" s="15"/>
      <c r="H324" s="15"/>
      <c r="I324" s="15"/>
      <c r="J324" s="15"/>
      <c r="K324" s="15"/>
      <c r="L324" s="15"/>
      <c r="M324" s="15"/>
      <c r="N324" s="15"/>
      <c r="O324" s="15"/>
      <c r="P324" s="15"/>
      <c r="Q324" s="15"/>
      <c r="R324" s="15"/>
      <c r="S324" s="15"/>
    </row>
    <row r="325">
      <c r="A325" s="15"/>
      <c r="B325" s="15"/>
      <c r="C325" s="15"/>
      <c r="D325" s="15"/>
      <c r="E325" s="15"/>
      <c r="F325" s="15"/>
      <c r="G325" s="15"/>
      <c r="H325" s="15"/>
      <c r="I325" s="15"/>
      <c r="J325" s="15"/>
      <c r="K325" s="15"/>
      <c r="L325" s="15"/>
      <c r="M325" s="15"/>
      <c r="N325" s="15"/>
      <c r="O325" s="15"/>
      <c r="P325" s="15"/>
      <c r="Q325" s="15"/>
      <c r="R325" s="15"/>
      <c r="S325" s="15"/>
    </row>
    <row r="326">
      <c r="A326" s="15"/>
      <c r="B326" s="15"/>
      <c r="C326" s="15"/>
      <c r="D326" s="15"/>
      <c r="E326" s="15"/>
      <c r="F326" s="15"/>
      <c r="G326" s="15"/>
      <c r="H326" s="15"/>
      <c r="I326" s="15"/>
      <c r="J326" s="15"/>
      <c r="K326" s="15"/>
      <c r="L326" s="15"/>
      <c r="M326" s="15"/>
      <c r="N326" s="15"/>
      <c r="O326" s="15"/>
      <c r="P326" s="15"/>
      <c r="Q326" s="15"/>
      <c r="R326" s="15"/>
      <c r="S326" s="15"/>
    </row>
    <row r="327">
      <c r="A327" s="15"/>
      <c r="B327" s="15"/>
      <c r="C327" s="15"/>
      <c r="D327" s="15"/>
      <c r="E327" s="15"/>
      <c r="F327" s="15"/>
      <c r="G327" s="15"/>
      <c r="H327" s="15"/>
      <c r="I327" s="15"/>
      <c r="J327" s="15"/>
      <c r="K327" s="15"/>
      <c r="L327" s="15"/>
      <c r="M327" s="15"/>
      <c r="N327" s="15"/>
      <c r="O327" s="15"/>
      <c r="P327" s="15"/>
      <c r="Q327" s="15"/>
      <c r="R327" s="15"/>
      <c r="S327" s="15"/>
    </row>
    <row r="328">
      <c r="A328" s="15"/>
      <c r="B328" s="15"/>
      <c r="C328" s="15"/>
      <c r="D328" s="15"/>
      <c r="E328" s="15"/>
      <c r="F328" s="15"/>
      <c r="G328" s="15"/>
      <c r="H328" s="15"/>
      <c r="I328" s="15"/>
      <c r="J328" s="15"/>
      <c r="K328" s="15"/>
      <c r="L328" s="15"/>
      <c r="M328" s="15"/>
      <c r="N328" s="15"/>
      <c r="O328" s="15"/>
      <c r="P328" s="15"/>
      <c r="Q328" s="15"/>
      <c r="R328" s="15"/>
      <c r="S328" s="15"/>
    </row>
    <row r="329">
      <c r="A329" s="15"/>
      <c r="B329" s="15"/>
      <c r="C329" s="15"/>
      <c r="D329" s="15"/>
      <c r="E329" s="15"/>
      <c r="F329" s="15"/>
      <c r="G329" s="15"/>
      <c r="H329" s="15"/>
      <c r="I329" s="15"/>
      <c r="J329" s="15"/>
      <c r="K329" s="15"/>
      <c r="L329" s="15"/>
      <c r="M329" s="15"/>
      <c r="N329" s="15"/>
      <c r="O329" s="15"/>
      <c r="P329" s="15"/>
      <c r="Q329" s="15"/>
      <c r="R329" s="15"/>
      <c r="S329" s="15"/>
    </row>
    <row r="330">
      <c r="A330" s="15"/>
      <c r="B330" s="15"/>
      <c r="C330" s="15"/>
      <c r="D330" s="15"/>
      <c r="E330" s="15"/>
      <c r="F330" s="15"/>
      <c r="G330" s="15"/>
      <c r="H330" s="15"/>
      <c r="I330" s="15"/>
      <c r="J330" s="15"/>
      <c r="K330" s="15"/>
      <c r="L330" s="15"/>
      <c r="M330" s="15"/>
      <c r="N330" s="15"/>
      <c r="O330" s="15"/>
      <c r="P330" s="15"/>
      <c r="Q330" s="15"/>
      <c r="R330" s="15"/>
      <c r="S330" s="15"/>
    </row>
    <row r="331">
      <c r="A331" s="15"/>
      <c r="B331" s="15"/>
      <c r="C331" s="15"/>
      <c r="D331" s="15"/>
      <c r="E331" s="15"/>
      <c r="F331" s="15"/>
      <c r="G331" s="15"/>
      <c r="H331" s="15"/>
      <c r="I331" s="15"/>
      <c r="J331" s="15"/>
      <c r="K331" s="15"/>
      <c r="L331" s="15"/>
      <c r="M331" s="15"/>
      <c r="N331" s="15"/>
      <c r="O331" s="15"/>
      <c r="P331" s="15"/>
      <c r="Q331" s="15"/>
      <c r="R331" s="15"/>
      <c r="S331" s="15"/>
    </row>
    <row r="332">
      <c r="A332" s="15"/>
      <c r="B332" s="15"/>
      <c r="C332" s="15"/>
      <c r="D332" s="15"/>
      <c r="E332" s="15"/>
      <c r="F332" s="15"/>
      <c r="G332" s="15"/>
      <c r="H332" s="15"/>
      <c r="I332" s="15"/>
      <c r="J332" s="15"/>
      <c r="K332" s="15"/>
      <c r="L332" s="15"/>
      <c r="M332" s="15"/>
      <c r="N332" s="15"/>
      <c r="O332" s="15"/>
      <c r="P332" s="15"/>
      <c r="Q332" s="15"/>
      <c r="R332" s="15"/>
      <c r="S332" s="15"/>
    </row>
    <row r="333">
      <c r="A333" s="15"/>
      <c r="B333" s="15"/>
      <c r="C333" s="15"/>
      <c r="D333" s="15"/>
      <c r="E333" s="15"/>
      <c r="F333" s="15"/>
      <c r="G333" s="15"/>
      <c r="H333" s="15"/>
      <c r="I333" s="15"/>
      <c r="J333" s="15"/>
      <c r="K333" s="15"/>
      <c r="L333" s="15"/>
      <c r="M333" s="15"/>
      <c r="N333" s="15"/>
      <c r="O333" s="15"/>
      <c r="P333" s="15"/>
      <c r="Q333" s="15"/>
      <c r="R333" s="15"/>
      <c r="S333" s="15"/>
    </row>
    <row r="334">
      <c r="A334" s="15"/>
      <c r="B334" s="15"/>
      <c r="C334" s="15"/>
      <c r="D334" s="15"/>
      <c r="E334" s="15"/>
      <c r="F334" s="15"/>
      <c r="G334" s="15"/>
      <c r="H334" s="15"/>
      <c r="I334" s="15"/>
      <c r="J334" s="15"/>
      <c r="K334" s="15"/>
      <c r="L334" s="15"/>
      <c r="M334" s="15"/>
      <c r="N334" s="15"/>
      <c r="O334" s="15"/>
      <c r="P334" s="15"/>
      <c r="Q334" s="15"/>
      <c r="R334" s="15"/>
      <c r="S334" s="15"/>
    </row>
    <row r="335">
      <c r="A335" s="15"/>
      <c r="B335" s="15"/>
      <c r="C335" s="15"/>
      <c r="D335" s="15"/>
      <c r="E335" s="15"/>
      <c r="F335" s="15"/>
      <c r="G335" s="15"/>
      <c r="H335" s="15"/>
      <c r="I335" s="15"/>
      <c r="J335" s="15"/>
      <c r="K335" s="15"/>
      <c r="L335" s="15"/>
      <c r="M335" s="15"/>
      <c r="N335" s="15"/>
      <c r="O335" s="15"/>
      <c r="P335" s="15"/>
      <c r="Q335" s="15"/>
      <c r="R335" s="15"/>
      <c r="S335" s="15"/>
    </row>
    <row r="336">
      <c r="A336" s="15"/>
      <c r="B336" s="15"/>
      <c r="C336" s="15"/>
      <c r="D336" s="15"/>
      <c r="E336" s="15"/>
      <c r="F336" s="15"/>
      <c r="G336" s="15"/>
      <c r="H336" s="15"/>
      <c r="I336" s="15"/>
      <c r="J336" s="15"/>
      <c r="K336" s="15"/>
      <c r="L336" s="15"/>
      <c r="M336" s="15"/>
      <c r="N336" s="15"/>
      <c r="O336" s="15"/>
      <c r="P336" s="15"/>
      <c r="Q336" s="15"/>
      <c r="R336" s="15"/>
      <c r="S336" s="15"/>
    </row>
    <row r="337">
      <c r="A337" s="15"/>
      <c r="B337" s="15"/>
      <c r="C337" s="15"/>
      <c r="D337" s="15"/>
      <c r="E337" s="15"/>
      <c r="F337" s="15"/>
      <c r="G337" s="15"/>
      <c r="H337" s="15"/>
      <c r="I337" s="15"/>
      <c r="J337" s="15"/>
      <c r="K337" s="15"/>
      <c r="L337" s="15"/>
      <c r="M337" s="15"/>
      <c r="N337" s="15"/>
      <c r="O337" s="15"/>
      <c r="P337" s="15"/>
      <c r="Q337" s="15"/>
      <c r="R337" s="15"/>
      <c r="S337" s="15"/>
    </row>
    <row r="338">
      <c r="A338" s="15"/>
      <c r="B338" s="15"/>
      <c r="C338" s="15"/>
      <c r="D338" s="15"/>
      <c r="E338" s="15"/>
      <c r="F338" s="15"/>
      <c r="G338" s="15"/>
      <c r="H338" s="15"/>
      <c r="I338" s="15"/>
      <c r="J338" s="15"/>
      <c r="K338" s="15"/>
      <c r="L338" s="15"/>
      <c r="M338" s="15"/>
      <c r="N338" s="15"/>
      <c r="O338" s="15"/>
      <c r="P338" s="15"/>
      <c r="Q338" s="15"/>
      <c r="R338" s="15"/>
      <c r="S338" s="15"/>
    </row>
    <row r="339">
      <c r="A339" s="15"/>
      <c r="B339" s="15"/>
      <c r="C339" s="15"/>
      <c r="D339" s="15"/>
      <c r="E339" s="15"/>
      <c r="F339" s="15"/>
      <c r="G339" s="15"/>
      <c r="H339" s="15"/>
      <c r="I339" s="15"/>
      <c r="J339" s="15"/>
      <c r="K339" s="15"/>
      <c r="L339" s="15"/>
      <c r="M339" s="15"/>
      <c r="N339" s="15"/>
      <c r="O339" s="15"/>
      <c r="P339" s="15"/>
      <c r="Q339" s="15"/>
      <c r="R339" s="15"/>
      <c r="S339" s="15"/>
    </row>
    <row r="340">
      <c r="A340" s="15"/>
      <c r="B340" s="15"/>
      <c r="C340" s="15"/>
      <c r="D340" s="15"/>
      <c r="E340" s="15"/>
      <c r="F340" s="15"/>
      <c r="G340" s="15"/>
      <c r="H340" s="15"/>
      <c r="I340" s="15"/>
      <c r="J340" s="15"/>
      <c r="K340" s="15"/>
      <c r="L340" s="15"/>
      <c r="M340" s="15"/>
      <c r="N340" s="15"/>
      <c r="O340" s="15"/>
      <c r="P340" s="15"/>
      <c r="Q340" s="15"/>
      <c r="R340" s="15"/>
      <c r="S340" s="15"/>
    </row>
    <row r="341">
      <c r="A341" s="15"/>
      <c r="B341" s="15"/>
      <c r="C341" s="15"/>
      <c r="D341" s="15"/>
      <c r="E341" s="15"/>
      <c r="F341" s="15"/>
      <c r="G341" s="15"/>
      <c r="H341" s="15"/>
      <c r="I341" s="15"/>
      <c r="J341" s="15"/>
      <c r="K341" s="15"/>
      <c r="L341" s="15"/>
      <c r="M341" s="15"/>
      <c r="N341" s="15"/>
      <c r="O341" s="15"/>
      <c r="P341" s="15"/>
      <c r="Q341" s="15"/>
      <c r="R341" s="15"/>
      <c r="S341" s="15"/>
    </row>
    <row r="342">
      <c r="A342" s="15"/>
      <c r="B342" s="15"/>
      <c r="C342" s="15"/>
      <c r="D342" s="15"/>
      <c r="E342" s="15"/>
      <c r="F342" s="15"/>
      <c r="G342" s="15"/>
      <c r="H342" s="15"/>
      <c r="I342" s="15"/>
      <c r="J342" s="15"/>
      <c r="K342" s="15"/>
      <c r="L342" s="15"/>
      <c r="M342" s="15"/>
      <c r="N342" s="15"/>
      <c r="O342" s="15"/>
      <c r="P342" s="15"/>
      <c r="Q342" s="15"/>
      <c r="R342" s="15"/>
      <c r="S342" s="15"/>
    </row>
    <row r="343">
      <c r="A343" s="15"/>
      <c r="B343" s="15"/>
      <c r="C343" s="15"/>
      <c r="D343" s="15"/>
      <c r="E343" s="15"/>
      <c r="F343" s="15"/>
      <c r="G343" s="15"/>
      <c r="H343" s="15"/>
      <c r="I343" s="15"/>
      <c r="J343" s="15"/>
      <c r="K343" s="15"/>
      <c r="L343" s="15"/>
      <c r="M343" s="15"/>
      <c r="N343" s="15"/>
      <c r="O343" s="15"/>
      <c r="P343" s="15"/>
      <c r="Q343" s="15"/>
      <c r="R343" s="15"/>
      <c r="S343" s="15"/>
    </row>
    <row r="344">
      <c r="A344" s="15"/>
      <c r="B344" s="15"/>
      <c r="C344" s="15"/>
      <c r="D344" s="15"/>
      <c r="E344" s="15"/>
      <c r="F344" s="15"/>
      <c r="G344" s="15"/>
      <c r="H344" s="15"/>
      <c r="I344" s="15"/>
      <c r="J344" s="15"/>
      <c r="K344" s="15"/>
      <c r="L344" s="15"/>
      <c r="M344" s="15"/>
      <c r="N344" s="15"/>
      <c r="O344" s="15"/>
      <c r="P344" s="15"/>
      <c r="Q344" s="15"/>
      <c r="R344" s="15"/>
      <c r="S344" s="15"/>
    </row>
    <row r="345">
      <c r="A345" s="15"/>
      <c r="B345" s="15"/>
      <c r="C345" s="15"/>
      <c r="D345" s="15"/>
      <c r="E345" s="15"/>
      <c r="F345" s="15"/>
      <c r="G345" s="15"/>
      <c r="H345" s="15"/>
      <c r="I345" s="15"/>
      <c r="J345" s="15"/>
      <c r="K345" s="15"/>
      <c r="L345" s="15"/>
      <c r="M345" s="15"/>
      <c r="N345" s="15"/>
      <c r="O345" s="15"/>
      <c r="P345" s="15"/>
      <c r="Q345" s="15"/>
      <c r="R345" s="15"/>
      <c r="S345" s="15"/>
    </row>
    <row r="346">
      <c r="A346" s="15"/>
      <c r="B346" s="15"/>
      <c r="C346" s="15"/>
      <c r="D346" s="15"/>
      <c r="E346" s="15"/>
      <c r="F346" s="15"/>
      <c r="G346" s="15"/>
      <c r="H346" s="15"/>
      <c r="I346" s="15"/>
      <c r="J346" s="15"/>
      <c r="K346" s="15"/>
      <c r="L346" s="15"/>
      <c r="M346" s="15"/>
      <c r="N346" s="15"/>
      <c r="O346" s="15"/>
      <c r="P346" s="15"/>
      <c r="Q346" s="15"/>
      <c r="R346" s="15"/>
      <c r="S346" s="15"/>
    </row>
    <row r="347">
      <c r="A347" s="15"/>
      <c r="B347" s="15"/>
      <c r="C347" s="15"/>
      <c r="D347" s="15"/>
      <c r="E347" s="15"/>
      <c r="F347" s="15"/>
      <c r="G347" s="15"/>
      <c r="H347" s="15"/>
      <c r="I347" s="15"/>
      <c r="J347" s="15"/>
      <c r="K347" s="15"/>
      <c r="L347" s="15"/>
      <c r="M347" s="15"/>
      <c r="N347" s="15"/>
      <c r="O347" s="15"/>
      <c r="P347" s="15"/>
      <c r="Q347" s="15"/>
      <c r="R347" s="15"/>
      <c r="S347" s="15"/>
    </row>
    <row r="348">
      <c r="A348" s="15"/>
      <c r="B348" s="15"/>
      <c r="C348" s="15"/>
      <c r="D348" s="15"/>
      <c r="E348" s="15"/>
      <c r="F348" s="15"/>
      <c r="G348" s="15"/>
      <c r="H348" s="15"/>
      <c r="I348" s="15"/>
      <c r="J348" s="15"/>
      <c r="K348" s="15"/>
      <c r="L348" s="15"/>
      <c r="M348" s="15"/>
      <c r="N348" s="15"/>
      <c r="O348" s="15"/>
      <c r="P348" s="15"/>
      <c r="Q348" s="15"/>
      <c r="R348" s="15"/>
      <c r="S348" s="15"/>
    </row>
    <row r="349">
      <c r="A349" s="15"/>
      <c r="B349" s="15"/>
      <c r="C349" s="15"/>
      <c r="D349" s="15"/>
      <c r="E349" s="15"/>
      <c r="F349" s="15"/>
      <c r="G349" s="15"/>
      <c r="H349" s="15"/>
      <c r="I349" s="15"/>
      <c r="J349" s="15"/>
      <c r="K349" s="15"/>
      <c r="L349" s="15"/>
      <c r="M349" s="15"/>
      <c r="N349" s="15"/>
      <c r="O349" s="15"/>
      <c r="P349" s="15"/>
      <c r="Q349" s="15"/>
      <c r="R349" s="15"/>
      <c r="S349" s="15"/>
    </row>
    <row r="350">
      <c r="A350" s="15"/>
      <c r="B350" s="15"/>
      <c r="C350" s="15"/>
      <c r="D350" s="15"/>
      <c r="E350" s="15"/>
      <c r="F350" s="15"/>
      <c r="G350" s="15"/>
      <c r="H350" s="15"/>
      <c r="I350" s="15"/>
      <c r="J350" s="15"/>
      <c r="K350" s="15"/>
      <c r="L350" s="15"/>
      <c r="M350" s="15"/>
      <c r="N350" s="15"/>
      <c r="O350" s="15"/>
      <c r="P350" s="15"/>
      <c r="Q350" s="15"/>
      <c r="R350" s="15"/>
      <c r="S350" s="15"/>
    </row>
    <row r="351">
      <c r="A351" s="15"/>
      <c r="B351" s="15"/>
      <c r="C351" s="15"/>
      <c r="D351" s="15"/>
      <c r="E351" s="15"/>
      <c r="F351" s="15"/>
      <c r="G351" s="15"/>
      <c r="H351" s="15"/>
      <c r="I351" s="15"/>
      <c r="J351" s="15"/>
      <c r="K351" s="15"/>
      <c r="L351" s="15"/>
      <c r="M351" s="15"/>
      <c r="N351" s="15"/>
      <c r="O351" s="15"/>
      <c r="P351" s="15"/>
      <c r="Q351" s="15"/>
      <c r="R351" s="15"/>
      <c r="S351" s="15"/>
    </row>
    <row r="352">
      <c r="A352" s="15"/>
      <c r="B352" s="15"/>
      <c r="C352" s="15"/>
      <c r="D352" s="15"/>
      <c r="E352" s="15"/>
      <c r="F352" s="15"/>
      <c r="G352" s="15"/>
      <c r="H352" s="15"/>
      <c r="I352" s="15"/>
      <c r="J352" s="15"/>
      <c r="K352" s="15"/>
      <c r="L352" s="15"/>
      <c r="M352" s="15"/>
      <c r="N352" s="15"/>
      <c r="O352" s="15"/>
      <c r="P352" s="15"/>
      <c r="Q352" s="15"/>
      <c r="R352" s="15"/>
      <c r="S352" s="15"/>
    </row>
    <row r="353">
      <c r="A353" s="15"/>
      <c r="B353" s="15"/>
      <c r="C353" s="15"/>
      <c r="D353" s="15"/>
      <c r="E353" s="15"/>
      <c r="F353" s="15"/>
      <c r="G353" s="15"/>
      <c r="H353" s="15"/>
      <c r="I353" s="15"/>
      <c r="J353" s="15"/>
      <c r="K353" s="15"/>
      <c r="L353" s="15"/>
      <c r="M353" s="15"/>
      <c r="N353" s="15"/>
      <c r="O353" s="15"/>
      <c r="P353" s="15"/>
      <c r="Q353" s="15"/>
      <c r="R353" s="15"/>
      <c r="S353" s="15"/>
    </row>
    <row r="354">
      <c r="A354" s="15"/>
      <c r="B354" s="15"/>
      <c r="C354" s="15"/>
      <c r="D354" s="15"/>
      <c r="E354" s="15"/>
      <c r="F354" s="15"/>
      <c r="G354" s="15"/>
      <c r="H354" s="15"/>
      <c r="I354" s="15"/>
      <c r="J354" s="15"/>
      <c r="K354" s="15"/>
      <c r="L354" s="15"/>
      <c r="M354" s="15"/>
      <c r="N354" s="15"/>
      <c r="O354" s="15"/>
      <c r="P354" s="15"/>
      <c r="Q354" s="15"/>
      <c r="R354" s="15"/>
      <c r="S354" s="15"/>
    </row>
    <row r="355">
      <c r="A355" s="15"/>
      <c r="B355" s="15"/>
      <c r="C355" s="15"/>
      <c r="D355" s="15"/>
      <c r="E355" s="15"/>
      <c r="F355" s="15"/>
      <c r="G355" s="15"/>
      <c r="H355" s="15"/>
      <c r="I355" s="15"/>
      <c r="J355" s="15"/>
      <c r="K355" s="15"/>
      <c r="L355" s="15"/>
      <c r="M355" s="15"/>
      <c r="N355" s="15"/>
      <c r="O355" s="15"/>
      <c r="P355" s="15"/>
      <c r="Q355" s="15"/>
      <c r="R355" s="15"/>
      <c r="S355" s="15"/>
    </row>
    <row r="356">
      <c r="A356" s="15"/>
      <c r="B356" s="15"/>
      <c r="C356" s="15"/>
      <c r="D356" s="15"/>
      <c r="E356" s="15"/>
      <c r="F356" s="15"/>
      <c r="G356" s="15"/>
      <c r="H356" s="15"/>
      <c r="I356" s="15"/>
      <c r="J356" s="15"/>
      <c r="K356" s="15"/>
      <c r="L356" s="15"/>
      <c r="M356" s="15"/>
      <c r="N356" s="15"/>
      <c r="O356" s="15"/>
      <c r="P356" s="15"/>
      <c r="Q356" s="15"/>
      <c r="R356" s="15"/>
      <c r="S356" s="15"/>
    </row>
    <row r="357">
      <c r="A357" s="15"/>
      <c r="B357" s="15"/>
      <c r="C357" s="15"/>
      <c r="D357" s="15"/>
      <c r="E357" s="15"/>
      <c r="F357" s="15"/>
      <c r="G357" s="15"/>
      <c r="H357" s="15"/>
      <c r="I357" s="15"/>
      <c r="J357" s="15"/>
      <c r="K357" s="15"/>
      <c r="L357" s="15"/>
      <c r="M357" s="15"/>
      <c r="N357" s="15"/>
      <c r="O357" s="15"/>
      <c r="P357" s="15"/>
      <c r="Q357" s="15"/>
      <c r="R357" s="15"/>
      <c r="S357" s="15"/>
    </row>
    <row r="358">
      <c r="A358" s="15"/>
      <c r="B358" s="15"/>
      <c r="C358" s="15"/>
      <c r="D358" s="15"/>
      <c r="E358" s="15"/>
      <c r="F358" s="15"/>
      <c r="G358" s="15"/>
      <c r="H358" s="15"/>
      <c r="I358" s="15"/>
      <c r="J358" s="15"/>
      <c r="K358" s="15"/>
      <c r="L358" s="15"/>
      <c r="M358" s="15"/>
      <c r="N358" s="15"/>
      <c r="O358" s="15"/>
      <c r="P358" s="15"/>
      <c r="Q358" s="15"/>
      <c r="R358" s="15"/>
      <c r="S358" s="15"/>
    </row>
    <row r="359">
      <c r="A359" s="15"/>
      <c r="B359" s="15"/>
      <c r="C359" s="15"/>
      <c r="D359" s="15"/>
      <c r="E359" s="15"/>
      <c r="F359" s="15"/>
      <c r="G359" s="15"/>
      <c r="H359" s="15"/>
      <c r="I359" s="15"/>
      <c r="J359" s="15"/>
      <c r="K359" s="15"/>
      <c r="L359" s="15"/>
      <c r="M359" s="15"/>
      <c r="N359" s="15"/>
      <c r="O359" s="15"/>
      <c r="P359" s="15"/>
      <c r="Q359" s="15"/>
      <c r="R359" s="15"/>
      <c r="S359" s="15"/>
    </row>
    <row r="360">
      <c r="A360" s="15"/>
      <c r="B360" s="15"/>
      <c r="C360" s="15"/>
      <c r="D360" s="15"/>
      <c r="E360" s="15"/>
      <c r="F360" s="15"/>
      <c r="G360" s="15"/>
      <c r="H360" s="15"/>
      <c r="I360" s="15"/>
      <c r="J360" s="15"/>
      <c r="K360" s="15"/>
      <c r="L360" s="15"/>
      <c r="M360" s="15"/>
      <c r="N360" s="15"/>
      <c r="O360" s="15"/>
      <c r="P360" s="15"/>
      <c r="Q360" s="15"/>
      <c r="R360" s="15"/>
      <c r="S360" s="15"/>
    </row>
    <row r="361">
      <c r="A361" s="15"/>
      <c r="B361" s="15"/>
      <c r="C361" s="15"/>
      <c r="D361" s="15"/>
      <c r="E361" s="15"/>
      <c r="F361" s="15"/>
      <c r="G361" s="15"/>
      <c r="H361" s="15"/>
      <c r="I361" s="15"/>
      <c r="J361" s="15"/>
      <c r="K361" s="15"/>
      <c r="L361" s="15"/>
      <c r="M361" s="15"/>
      <c r="N361" s="15"/>
      <c r="O361" s="15"/>
      <c r="P361" s="15"/>
      <c r="Q361" s="15"/>
      <c r="R361" s="15"/>
      <c r="S361" s="15"/>
    </row>
    <row r="362">
      <c r="A362" s="15"/>
      <c r="B362" s="15"/>
      <c r="C362" s="15"/>
      <c r="D362" s="15"/>
      <c r="E362" s="15"/>
      <c r="F362" s="15"/>
      <c r="G362" s="15"/>
      <c r="H362" s="15"/>
      <c r="I362" s="15"/>
      <c r="J362" s="15"/>
      <c r="K362" s="15"/>
      <c r="L362" s="15"/>
      <c r="M362" s="15"/>
      <c r="N362" s="15"/>
      <c r="O362" s="15"/>
      <c r="P362" s="15"/>
      <c r="Q362" s="15"/>
      <c r="R362" s="15"/>
      <c r="S362" s="15"/>
    </row>
    <row r="363">
      <c r="A363" s="15"/>
      <c r="B363" s="15"/>
      <c r="C363" s="15"/>
      <c r="D363" s="15"/>
      <c r="E363" s="15"/>
      <c r="F363" s="15"/>
      <c r="G363" s="15"/>
      <c r="H363" s="15"/>
      <c r="I363" s="15"/>
      <c r="J363" s="15"/>
      <c r="K363" s="15"/>
      <c r="L363" s="15"/>
      <c r="M363" s="15"/>
      <c r="N363" s="15"/>
      <c r="O363" s="15"/>
      <c r="P363" s="15"/>
      <c r="Q363" s="15"/>
      <c r="R363" s="15"/>
      <c r="S363" s="15"/>
    </row>
    <row r="364">
      <c r="A364" s="15"/>
      <c r="B364" s="15"/>
      <c r="C364" s="15"/>
      <c r="D364" s="15"/>
      <c r="E364" s="15"/>
      <c r="F364" s="15"/>
      <c r="G364" s="15"/>
      <c r="H364" s="15"/>
      <c r="I364" s="15"/>
      <c r="J364" s="15"/>
      <c r="K364" s="15"/>
      <c r="L364" s="15"/>
      <c r="M364" s="15"/>
      <c r="N364" s="15"/>
      <c r="O364" s="15"/>
      <c r="P364" s="15"/>
      <c r="Q364" s="15"/>
      <c r="R364" s="15"/>
      <c r="S364" s="15"/>
    </row>
    <row r="365">
      <c r="A365" s="15"/>
      <c r="B365" s="15"/>
      <c r="C365" s="15"/>
      <c r="D365" s="15"/>
      <c r="E365" s="15"/>
      <c r="F365" s="15"/>
      <c r="G365" s="15"/>
      <c r="H365" s="15"/>
      <c r="I365" s="15"/>
      <c r="J365" s="15"/>
      <c r="K365" s="15"/>
      <c r="L365" s="15"/>
      <c r="M365" s="15"/>
      <c r="N365" s="15"/>
      <c r="O365" s="15"/>
      <c r="P365" s="15"/>
      <c r="Q365" s="15"/>
      <c r="R365" s="15"/>
      <c r="S365" s="15"/>
    </row>
    <row r="366">
      <c r="A366" s="15"/>
      <c r="B366" s="15"/>
      <c r="C366" s="15"/>
      <c r="D366" s="15"/>
      <c r="E366" s="15"/>
      <c r="F366" s="15"/>
      <c r="G366" s="15"/>
      <c r="H366" s="15"/>
      <c r="I366" s="15"/>
      <c r="J366" s="15"/>
      <c r="K366" s="15"/>
      <c r="L366" s="15"/>
      <c r="M366" s="15"/>
      <c r="N366" s="15"/>
      <c r="O366" s="15"/>
      <c r="P366" s="15"/>
      <c r="Q366" s="15"/>
      <c r="R366" s="15"/>
      <c r="S366" s="15"/>
    </row>
    <row r="367">
      <c r="A367" s="15"/>
      <c r="B367" s="15"/>
      <c r="C367" s="15"/>
      <c r="D367" s="15"/>
      <c r="E367" s="15"/>
      <c r="F367" s="15"/>
      <c r="G367" s="15"/>
      <c r="H367" s="15"/>
      <c r="I367" s="15"/>
      <c r="J367" s="15"/>
      <c r="K367" s="15"/>
      <c r="L367" s="15"/>
      <c r="M367" s="15"/>
      <c r="N367" s="15"/>
      <c r="O367" s="15"/>
      <c r="P367" s="15"/>
      <c r="Q367" s="15"/>
      <c r="R367" s="15"/>
      <c r="S367" s="15"/>
    </row>
    <row r="368">
      <c r="A368" s="15"/>
      <c r="B368" s="15"/>
      <c r="C368" s="15"/>
      <c r="D368" s="15"/>
      <c r="E368" s="15"/>
      <c r="F368" s="15"/>
      <c r="G368" s="15"/>
      <c r="H368" s="15"/>
      <c r="I368" s="15"/>
      <c r="J368" s="15"/>
      <c r="K368" s="15"/>
      <c r="L368" s="15"/>
      <c r="M368" s="15"/>
      <c r="N368" s="15"/>
      <c r="O368" s="15"/>
      <c r="P368" s="15"/>
      <c r="Q368" s="15"/>
      <c r="R368" s="15"/>
      <c r="S368" s="15"/>
    </row>
    <row r="369">
      <c r="A369" s="15"/>
      <c r="B369" s="15"/>
      <c r="C369" s="15"/>
      <c r="D369" s="15"/>
      <c r="E369" s="15"/>
      <c r="F369" s="15"/>
      <c r="G369" s="15"/>
      <c r="H369" s="15"/>
      <c r="I369" s="15"/>
      <c r="J369" s="15"/>
      <c r="K369" s="15"/>
      <c r="L369" s="15"/>
      <c r="M369" s="15"/>
      <c r="N369" s="15"/>
      <c r="O369" s="15"/>
      <c r="P369" s="15"/>
      <c r="Q369" s="15"/>
      <c r="R369" s="15"/>
      <c r="S369" s="15"/>
    </row>
    <row r="370">
      <c r="A370" s="15"/>
      <c r="B370" s="15"/>
      <c r="C370" s="15"/>
      <c r="D370" s="15"/>
      <c r="E370" s="15"/>
      <c r="F370" s="15"/>
      <c r="G370" s="15"/>
      <c r="H370" s="15"/>
      <c r="I370" s="15"/>
      <c r="J370" s="15"/>
      <c r="K370" s="15"/>
      <c r="L370" s="15"/>
      <c r="M370" s="15"/>
      <c r="N370" s="15"/>
      <c r="O370" s="15"/>
      <c r="P370" s="15"/>
      <c r="Q370" s="15"/>
      <c r="R370" s="15"/>
      <c r="S370" s="15"/>
    </row>
    <row r="371">
      <c r="A371" s="15"/>
      <c r="B371" s="15"/>
      <c r="C371" s="15"/>
      <c r="D371" s="15"/>
      <c r="E371" s="15"/>
      <c r="F371" s="15"/>
      <c r="G371" s="15"/>
      <c r="H371" s="15"/>
      <c r="I371" s="15"/>
      <c r="J371" s="15"/>
      <c r="K371" s="15"/>
      <c r="L371" s="15"/>
      <c r="M371" s="15"/>
      <c r="N371" s="15"/>
      <c r="O371" s="15"/>
      <c r="P371" s="15"/>
      <c r="Q371" s="15"/>
      <c r="R371" s="15"/>
      <c r="S371" s="15"/>
    </row>
    <row r="372">
      <c r="A372" s="15"/>
      <c r="B372" s="15"/>
      <c r="C372" s="15"/>
      <c r="D372" s="15"/>
      <c r="E372" s="15"/>
      <c r="F372" s="15"/>
      <c r="G372" s="15"/>
      <c r="H372" s="15"/>
      <c r="I372" s="15"/>
      <c r="J372" s="15"/>
      <c r="K372" s="15"/>
      <c r="L372" s="15"/>
      <c r="M372" s="15"/>
      <c r="N372" s="15"/>
      <c r="O372" s="15"/>
      <c r="P372" s="15"/>
      <c r="Q372" s="15"/>
      <c r="R372" s="15"/>
      <c r="S372" s="15"/>
    </row>
    <row r="373">
      <c r="A373" s="15"/>
      <c r="B373" s="15"/>
      <c r="C373" s="15"/>
      <c r="D373" s="15"/>
      <c r="E373" s="15"/>
      <c r="F373" s="15"/>
      <c r="G373" s="15"/>
      <c r="H373" s="15"/>
      <c r="I373" s="15"/>
      <c r="J373" s="15"/>
      <c r="K373" s="15"/>
      <c r="L373" s="15"/>
      <c r="M373" s="15"/>
      <c r="N373" s="15"/>
      <c r="O373" s="15"/>
      <c r="P373" s="15"/>
      <c r="Q373" s="15"/>
      <c r="R373" s="15"/>
      <c r="S373" s="15"/>
    </row>
    <row r="374">
      <c r="A374" s="15"/>
      <c r="B374" s="15"/>
      <c r="C374" s="15"/>
      <c r="D374" s="15"/>
      <c r="E374" s="15"/>
      <c r="F374" s="15"/>
      <c r="G374" s="15"/>
      <c r="H374" s="15"/>
      <c r="I374" s="15"/>
      <c r="J374" s="15"/>
      <c r="K374" s="15"/>
      <c r="L374" s="15"/>
      <c r="M374" s="15"/>
      <c r="N374" s="15"/>
      <c r="O374" s="15"/>
      <c r="P374" s="15"/>
      <c r="Q374" s="15"/>
      <c r="R374" s="15"/>
      <c r="S374" s="15"/>
    </row>
    <row r="375">
      <c r="A375" s="15"/>
      <c r="B375" s="15"/>
      <c r="C375" s="15"/>
      <c r="D375" s="15"/>
      <c r="E375" s="15"/>
      <c r="F375" s="15"/>
      <c r="G375" s="15"/>
      <c r="H375" s="15"/>
      <c r="I375" s="15"/>
      <c r="J375" s="15"/>
      <c r="K375" s="15"/>
      <c r="L375" s="15"/>
      <c r="M375" s="15"/>
      <c r="N375" s="15"/>
      <c r="O375" s="15"/>
      <c r="P375" s="15"/>
      <c r="Q375" s="15"/>
      <c r="R375" s="15"/>
      <c r="S375" s="15"/>
    </row>
    <row r="376">
      <c r="A376" s="15"/>
      <c r="B376" s="15"/>
      <c r="C376" s="15"/>
      <c r="D376" s="15"/>
      <c r="E376" s="15"/>
      <c r="F376" s="15"/>
      <c r="G376" s="15"/>
      <c r="H376" s="15"/>
      <c r="I376" s="15"/>
      <c r="J376" s="15"/>
      <c r="K376" s="15"/>
      <c r="L376" s="15"/>
      <c r="M376" s="15"/>
      <c r="N376" s="15"/>
      <c r="O376" s="15"/>
      <c r="P376" s="15"/>
      <c r="Q376" s="15"/>
      <c r="R376" s="15"/>
      <c r="S376" s="15"/>
    </row>
    <row r="377">
      <c r="A377" s="15"/>
      <c r="B377" s="15"/>
      <c r="C377" s="15"/>
      <c r="D377" s="15"/>
      <c r="E377" s="15"/>
      <c r="F377" s="15"/>
      <c r="G377" s="15"/>
      <c r="H377" s="15"/>
      <c r="I377" s="15"/>
      <c r="J377" s="15"/>
      <c r="K377" s="15"/>
      <c r="L377" s="15"/>
      <c r="M377" s="15"/>
      <c r="N377" s="15"/>
      <c r="O377" s="15"/>
      <c r="P377" s="15"/>
      <c r="Q377" s="15"/>
      <c r="R377" s="15"/>
      <c r="S377" s="15"/>
    </row>
    <row r="378">
      <c r="A378" s="15"/>
      <c r="B378" s="15"/>
      <c r="C378" s="15"/>
      <c r="D378" s="15"/>
      <c r="E378" s="15"/>
      <c r="F378" s="15"/>
      <c r="G378" s="15"/>
      <c r="H378" s="15"/>
      <c r="I378" s="15"/>
      <c r="J378" s="15"/>
      <c r="K378" s="15"/>
      <c r="L378" s="15"/>
      <c r="M378" s="15"/>
      <c r="N378" s="15"/>
      <c r="O378" s="15"/>
      <c r="P378" s="15"/>
      <c r="Q378" s="15"/>
      <c r="R378" s="15"/>
      <c r="S378" s="15"/>
    </row>
    <row r="379">
      <c r="A379" s="15"/>
      <c r="B379" s="15"/>
      <c r="C379" s="15"/>
      <c r="D379" s="15"/>
      <c r="E379" s="15"/>
      <c r="F379" s="15"/>
      <c r="G379" s="15"/>
      <c r="H379" s="15"/>
      <c r="I379" s="15"/>
      <c r="J379" s="15"/>
      <c r="K379" s="15"/>
      <c r="L379" s="15"/>
      <c r="M379" s="15"/>
      <c r="N379" s="15"/>
      <c r="O379" s="15"/>
      <c r="P379" s="15"/>
      <c r="Q379" s="15"/>
      <c r="R379" s="15"/>
      <c r="S379" s="15"/>
    </row>
    <row r="380">
      <c r="A380" s="15"/>
      <c r="B380" s="15"/>
      <c r="C380" s="15"/>
      <c r="D380" s="15"/>
      <c r="E380" s="15"/>
      <c r="F380" s="15"/>
      <c r="G380" s="15"/>
      <c r="H380" s="15"/>
      <c r="I380" s="15"/>
      <c r="J380" s="15"/>
      <c r="K380" s="15"/>
      <c r="L380" s="15"/>
      <c r="M380" s="15"/>
      <c r="N380" s="15"/>
      <c r="O380" s="15"/>
      <c r="P380" s="15"/>
      <c r="Q380" s="15"/>
      <c r="R380" s="15"/>
      <c r="S380" s="15"/>
    </row>
    <row r="381">
      <c r="A381" s="15"/>
      <c r="B381" s="15"/>
      <c r="C381" s="15"/>
      <c r="D381" s="15"/>
      <c r="E381" s="15"/>
      <c r="F381" s="15"/>
      <c r="G381" s="15"/>
      <c r="H381" s="15"/>
      <c r="I381" s="15"/>
      <c r="J381" s="15"/>
      <c r="K381" s="15"/>
      <c r="L381" s="15"/>
      <c r="M381" s="15"/>
      <c r="N381" s="15"/>
      <c r="O381" s="15"/>
      <c r="P381" s="15"/>
      <c r="Q381" s="15"/>
      <c r="R381" s="15"/>
      <c r="S381" s="15"/>
    </row>
    <row r="382">
      <c r="A382" s="15"/>
      <c r="B382" s="15"/>
      <c r="C382" s="15"/>
      <c r="D382" s="15"/>
      <c r="E382" s="15"/>
      <c r="F382" s="15"/>
      <c r="G382" s="15"/>
      <c r="H382" s="15"/>
      <c r="I382" s="15"/>
      <c r="J382" s="15"/>
      <c r="K382" s="15"/>
      <c r="L382" s="15"/>
      <c r="M382" s="15"/>
      <c r="N382" s="15"/>
      <c r="O382" s="15"/>
      <c r="P382" s="15"/>
      <c r="Q382" s="15"/>
      <c r="R382" s="15"/>
      <c r="S382" s="15"/>
    </row>
    <row r="383">
      <c r="A383" s="15"/>
      <c r="B383" s="15"/>
      <c r="C383" s="15"/>
      <c r="D383" s="15"/>
      <c r="E383" s="15"/>
      <c r="F383" s="15"/>
      <c r="G383" s="15"/>
      <c r="H383" s="15"/>
      <c r="I383" s="15"/>
      <c r="J383" s="15"/>
      <c r="K383" s="15"/>
      <c r="L383" s="15"/>
      <c r="M383" s="15"/>
      <c r="N383" s="15"/>
      <c r="O383" s="15"/>
      <c r="P383" s="15"/>
      <c r="Q383" s="15"/>
      <c r="R383" s="15"/>
      <c r="S383" s="15"/>
    </row>
    <row r="384">
      <c r="A384" s="15"/>
      <c r="B384" s="15"/>
      <c r="C384" s="15"/>
      <c r="D384" s="15"/>
      <c r="E384" s="15"/>
      <c r="F384" s="15"/>
      <c r="G384" s="15"/>
      <c r="H384" s="15"/>
      <c r="I384" s="15"/>
      <c r="J384" s="15"/>
      <c r="K384" s="15"/>
      <c r="L384" s="15"/>
      <c r="M384" s="15"/>
      <c r="N384" s="15"/>
      <c r="O384" s="15"/>
      <c r="P384" s="15"/>
      <c r="Q384" s="15"/>
      <c r="R384" s="15"/>
      <c r="S384" s="15"/>
    </row>
    <row r="385">
      <c r="A385" s="15"/>
      <c r="B385" s="15"/>
      <c r="C385" s="15"/>
      <c r="D385" s="15"/>
      <c r="E385" s="15"/>
      <c r="F385" s="15"/>
      <c r="G385" s="15"/>
      <c r="H385" s="15"/>
      <c r="I385" s="15"/>
      <c r="J385" s="15"/>
      <c r="K385" s="15"/>
      <c r="L385" s="15"/>
      <c r="M385" s="15"/>
      <c r="N385" s="15"/>
      <c r="O385" s="15"/>
      <c r="P385" s="15"/>
      <c r="Q385" s="15"/>
      <c r="R385" s="15"/>
      <c r="S385" s="15"/>
    </row>
    <row r="386">
      <c r="A386" s="15"/>
      <c r="B386" s="15"/>
      <c r="C386" s="15"/>
      <c r="D386" s="15"/>
      <c r="E386" s="15"/>
      <c r="F386" s="15"/>
      <c r="G386" s="15"/>
      <c r="H386" s="15"/>
      <c r="I386" s="15"/>
      <c r="J386" s="15"/>
      <c r="K386" s="15"/>
      <c r="L386" s="15"/>
      <c r="M386" s="15"/>
      <c r="N386" s="15"/>
      <c r="O386" s="15"/>
      <c r="P386" s="15"/>
      <c r="Q386" s="15"/>
      <c r="R386" s="15"/>
      <c r="S386" s="15"/>
    </row>
    <row r="387">
      <c r="A387" s="15"/>
      <c r="B387" s="15"/>
      <c r="C387" s="15"/>
      <c r="D387" s="15"/>
      <c r="E387" s="15"/>
      <c r="F387" s="15"/>
      <c r="G387" s="15"/>
      <c r="H387" s="15"/>
      <c r="I387" s="15"/>
      <c r="J387" s="15"/>
      <c r="K387" s="15"/>
      <c r="L387" s="15"/>
      <c r="M387" s="15"/>
      <c r="N387" s="15"/>
      <c r="O387" s="15"/>
      <c r="P387" s="15"/>
      <c r="Q387" s="15"/>
      <c r="R387" s="15"/>
      <c r="S387" s="15"/>
    </row>
    <row r="388">
      <c r="A388" s="15"/>
      <c r="B388" s="15"/>
      <c r="C388" s="15"/>
      <c r="D388" s="15"/>
      <c r="E388" s="15"/>
      <c r="F388" s="15"/>
      <c r="G388" s="15"/>
      <c r="H388" s="15"/>
      <c r="I388" s="15"/>
      <c r="J388" s="15"/>
      <c r="K388" s="15"/>
      <c r="L388" s="15"/>
      <c r="M388" s="15"/>
      <c r="N388" s="15"/>
      <c r="O388" s="15"/>
      <c r="P388" s="15"/>
      <c r="Q388" s="15"/>
      <c r="R388" s="15"/>
      <c r="S388" s="15"/>
    </row>
    <row r="389">
      <c r="A389" s="15"/>
      <c r="B389" s="15"/>
      <c r="C389" s="15"/>
      <c r="D389" s="15"/>
      <c r="E389" s="15"/>
      <c r="F389" s="15"/>
      <c r="G389" s="15"/>
      <c r="H389" s="15"/>
      <c r="I389" s="15"/>
      <c r="J389" s="15"/>
      <c r="K389" s="15"/>
      <c r="L389" s="15"/>
      <c r="M389" s="15"/>
      <c r="N389" s="15"/>
      <c r="O389" s="15"/>
      <c r="P389" s="15"/>
      <c r="Q389" s="15"/>
      <c r="R389" s="15"/>
      <c r="S389" s="15"/>
    </row>
    <row r="390">
      <c r="A390" s="15"/>
      <c r="B390" s="15"/>
      <c r="C390" s="15"/>
      <c r="D390" s="15"/>
      <c r="E390" s="15"/>
      <c r="F390" s="15"/>
      <c r="G390" s="15"/>
      <c r="H390" s="15"/>
      <c r="I390" s="15"/>
      <c r="J390" s="15"/>
      <c r="K390" s="15"/>
      <c r="L390" s="15"/>
      <c r="M390" s="15"/>
      <c r="N390" s="15"/>
      <c r="O390" s="15"/>
      <c r="P390" s="15"/>
      <c r="Q390" s="15"/>
      <c r="R390" s="15"/>
      <c r="S390" s="15"/>
    </row>
    <row r="391">
      <c r="A391" s="15"/>
      <c r="B391" s="15"/>
      <c r="C391" s="15"/>
      <c r="D391" s="15"/>
      <c r="E391" s="15"/>
      <c r="F391" s="15"/>
      <c r="G391" s="15"/>
      <c r="H391" s="15"/>
      <c r="I391" s="15"/>
      <c r="J391" s="15"/>
      <c r="K391" s="15"/>
      <c r="L391" s="15"/>
      <c r="M391" s="15"/>
      <c r="N391" s="15"/>
      <c r="O391" s="15"/>
      <c r="P391" s="15"/>
      <c r="Q391" s="15"/>
      <c r="R391" s="15"/>
      <c r="S391" s="15"/>
    </row>
    <row r="392">
      <c r="A392" s="15"/>
      <c r="B392" s="15"/>
      <c r="C392" s="15"/>
      <c r="D392" s="15"/>
      <c r="E392" s="15"/>
      <c r="F392" s="15"/>
      <c r="G392" s="15"/>
      <c r="H392" s="15"/>
      <c r="I392" s="15"/>
      <c r="J392" s="15"/>
      <c r="K392" s="15"/>
      <c r="L392" s="15"/>
      <c r="M392" s="15"/>
      <c r="N392" s="15"/>
      <c r="O392" s="15"/>
      <c r="P392" s="15"/>
      <c r="Q392" s="15"/>
      <c r="R392" s="15"/>
      <c r="S392" s="15"/>
    </row>
    <row r="393">
      <c r="A393" s="15"/>
      <c r="B393" s="15"/>
      <c r="C393" s="15"/>
      <c r="D393" s="15"/>
      <c r="E393" s="15"/>
      <c r="F393" s="15"/>
      <c r="G393" s="15"/>
      <c r="H393" s="15"/>
      <c r="I393" s="15"/>
      <c r="J393" s="15"/>
      <c r="K393" s="15"/>
      <c r="L393" s="15"/>
      <c r="M393" s="15"/>
      <c r="N393" s="15"/>
      <c r="O393" s="15"/>
      <c r="P393" s="15"/>
      <c r="Q393" s="15"/>
      <c r="R393" s="15"/>
      <c r="S393" s="15"/>
    </row>
    <row r="394">
      <c r="A394" s="15"/>
      <c r="B394" s="15"/>
      <c r="C394" s="15"/>
      <c r="D394" s="15"/>
      <c r="E394" s="15"/>
      <c r="F394" s="15"/>
      <c r="G394" s="15"/>
      <c r="H394" s="15"/>
      <c r="I394" s="15"/>
      <c r="J394" s="15"/>
      <c r="K394" s="15"/>
      <c r="L394" s="15"/>
      <c r="M394" s="15"/>
      <c r="N394" s="15"/>
      <c r="O394" s="15"/>
      <c r="P394" s="15"/>
      <c r="Q394" s="15"/>
      <c r="R394" s="15"/>
      <c r="S394" s="15"/>
    </row>
    <row r="395">
      <c r="A395" s="15"/>
      <c r="B395" s="15"/>
      <c r="C395" s="15"/>
      <c r="D395" s="15"/>
      <c r="E395" s="15"/>
      <c r="F395" s="15"/>
      <c r="G395" s="15"/>
      <c r="H395" s="15"/>
      <c r="I395" s="15"/>
      <c r="J395" s="15"/>
      <c r="K395" s="15"/>
      <c r="L395" s="15"/>
      <c r="M395" s="15"/>
      <c r="N395" s="15"/>
      <c r="O395" s="15"/>
      <c r="P395" s="15"/>
      <c r="Q395" s="15"/>
      <c r="R395" s="15"/>
      <c r="S395" s="15"/>
    </row>
    <row r="396">
      <c r="A396" s="15"/>
      <c r="B396" s="15"/>
      <c r="C396" s="15"/>
      <c r="D396" s="15"/>
      <c r="E396" s="15"/>
      <c r="F396" s="15"/>
      <c r="G396" s="15"/>
      <c r="H396" s="15"/>
      <c r="I396" s="15"/>
      <c r="J396" s="15"/>
      <c r="K396" s="15"/>
      <c r="L396" s="15"/>
      <c r="M396" s="15"/>
      <c r="N396" s="15"/>
      <c r="O396" s="15"/>
      <c r="P396" s="15"/>
      <c r="Q396" s="15"/>
      <c r="R396" s="15"/>
      <c r="S396" s="15"/>
    </row>
    <row r="397">
      <c r="A397" s="15"/>
      <c r="B397" s="15"/>
      <c r="C397" s="15"/>
      <c r="D397" s="15"/>
      <c r="E397" s="15"/>
      <c r="F397" s="15"/>
      <c r="G397" s="15"/>
      <c r="H397" s="15"/>
      <c r="I397" s="15"/>
      <c r="J397" s="15"/>
      <c r="K397" s="15"/>
      <c r="L397" s="15"/>
      <c r="M397" s="15"/>
      <c r="N397" s="15"/>
      <c r="O397" s="15"/>
      <c r="P397" s="15"/>
      <c r="Q397" s="15"/>
      <c r="R397" s="15"/>
      <c r="S397" s="15"/>
    </row>
    <row r="398">
      <c r="A398" s="15"/>
      <c r="B398" s="15"/>
      <c r="C398" s="15"/>
      <c r="D398" s="15"/>
      <c r="E398" s="15"/>
      <c r="F398" s="15"/>
      <c r="G398" s="15"/>
      <c r="H398" s="15"/>
      <c r="I398" s="15"/>
      <c r="J398" s="15"/>
      <c r="K398" s="15"/>
      <c r="L398" s="15"/>
      <c r="M398" s="15"/>
      <c r="N398" s="15"/>
      <c r="O398" s="15"/>
      <c r="P398" s="15"/>
      <c r="Q398" s="15"/>
      <c r="R398" s="15"/>
      <c r="S398" s="15"/>
    </row>
    <row r="399">
      <c r="A399" s="15"/>
      <c r="B399" s="15"/>
      <c r="C399" s="15"/>
      <c r="D399" s="15"/>
      <c r="E399" s="15"/>
      <c r="F399" s="15"/>
      <c r="G399" s="15"/>
      <c r="H399" s="15"/>
      <c r="I399" s="15"/>
      <c r="J399" s="15"/>
      <c r="K399" s="15"/>
      <c r="L399" s="15"/>
      <c r="M399" s="15"/>
      <c r="N399" s="15"/>
      <c r="O399" s="15"/>
      <c r="P399" s="15"/>
      <c r="Q399" s="15"/>
      <c r="R399" s="15"/>
      <c r="S399" s="15"/>
    </row>
    <row r="400">
      <c r="A400" s="15"/>
      <c r="B400" s="15"/>
      <c r="C400" s="15"/>
      <c r="D400" s="15"/>
      <c r="E400" s="15"/>
      <c r="F400" s="15"/>
      <c r="G400" s="15"/>
      <c r="H400" s="15"/>
      <c r="I400" s="15"/>
      <c r="J400" s="15"/>
      <c r="K400" s="15"/>
      <c r="L400" s="15"/>
      <c r="M400" s="15"/>
      <c r="N400" s="15"/>
      <c r="O400" s="15"/>
      <c r="P400" s="15"/>
      <c r="Q400" s="15"/>
      <c r="R400" s="15"/>
      <c r="S400" s="15"/>
    </row>
    <row r="401">
      <c r="A401" s="15"/>
      <c r="B401" s="15"/>
      <c r="C401" s="15"/>
      <c r="D401" s="15"/>
      <c r="E401" s="15"/>
      <c r="F401" s="15"/>
      <c r="G401" s="15"/>
      <c r="H401" s="15"/>
      <c r="I401" s="15"/>
      <c r="J401" s="15"/>
      <c r="K401" s="15"/>
      <c r="L401" s="15"/>
      <c r="M401" s="15"/>
      <c r="N401" s="15"/>
      <c r="O401" s="15"/>
      <c r="P401" s="15"/>
      <c r="Q401" s="15"/>
      <c r="R401" s="15"/>
      <c r="S401" s="15"/>
    </row>
    <row r="402">
      <c r="A402" s="15"/>
      <c r="B402" s="15"/>
      <c r="C402" s="15"/>
      <c r="D402" s="15"/>
      <c r="E402" s="15"/>
      <c r="F402" s="15"/>
      <c r="G402" s="15"/>
      <c r="H402" s="15"/>
      <c r="I402" s="15"/>
      <c r="J402" s="15"/>
      <c r="K402" s="15"/>
      <c r="L402" s="15"/>
      <c r="M402" s="15"/>
      <c r="N402" s="15"/>
      <c r="O402" s="15"/>
      <c r="P402" s="15"/>
      <c r="Q402" s="15"/>
      <c r="R402" s="15"/>
      <c r="S402" s="15"/>
    </row>
    <row r="403">
      <c r="A403" s="15"/>
      <c r="B403" s="15"/>
      <c r="C403" s="15"/>
      <c r="D403" s="15"/>
      <c r="E403" s="15"/>
      <c r="F403" s="15"/>
      <c r="G403" s="15"/>
      <c r="H403" s="15"/>
      <c r="I403" s="15"/>
      <c r="J403" s="15"/>
      <c r="K403" s="15"/>
      <c r="L403" s="15"/>
      <c r="M403" s="15"/>
      <c r="N403" s="15"/>
      <c r="O403" s="15"/>
      <c r="P403" s="15"/>
      <c r="Q403" s="15"/>
      <c r="R403" s="15"/>
      <c r="S403" s="15"/>
    </row>
    <row r="404">
      <c r="A404" s="15"/>
      <c r="B404" s="15"/>
      <c r="C404" s="15"/>
      <c r="D404" s="15"/>
      <c r="E404" s="15"/>
      <c r="F404" s="15"/>
      <c r="G404" s="15"/>
      <c r="H404" s="15"/>
      <c r="I404" s="15"/>
      <c r="J404" s="15"/>
      <c r="K404" s="15"/>
      <c r="L404" s="15"/>
      <c r="M404" s="15"/>
      <c r="N404" s="15"/>
      <c r="O404" s="15"/>
      <c r="P404" s="15"/>
      <c r="Q404" s="15"/>
      <c r="R404" s="15"/>
      <c r="S404" s="15"/>
    </row>
    <row r="405">
      <c r="A405" s="15"/>
      <c r="B405" s="15"/>
      <c r="C405" s="15"/>
      <c r="D405" s="15"/>
      <c r="E405" s="15"/>
      <c r="F405" s="15"/>
      <c r="G405" s="15"/>
      <c r="H405" s="15"/>
      <c r="I405" s="15"/>
      <c r="J405" s="15"/>
      <c r="K405" s="15"/>
      <c r="L405" s="15"/>
      <c r="M405" s="15"/>
      <c r="N405" s="15"/>
      <c r="O405" s="15"/>
      <c r="P405" s="15"/>
      <c r="Q405" s="15"/>
      <c r="R405" s="15"/>
      <c r="S405" s="15"/>
    </row>
    <row r="406">
      <c r="A406" s="15"/>
      <c r="B406" s="15"/>
      <c r="C406" s="15"/>
      <c r="D406" s="15"/>
      <c r="E406" s="15"/>
      <c r="F406" s="15"/>
      <c r="G406" s="15"/>
      <c r="H406" s="15"/>
      <c r="I406" s="15"/>
      <c r="J406" s="15"/>
      <c r="K406" s="15"/>
      <c r="L406" s="15"/>
      <c r="M406" s="15"/>
      <c r="N406" s="15"/>
      <c r="O406" s="15"/>
      <c r="P406" s="15"/>
      <c r="Q406" s="15"/>
      <c r="R406" s="15"/>
      <c r="S406" s="15"/>
    </row>
    <row r="407">
      <c r="A407" s="15"/>
      <c r="B407" s="15"/>
      <c r="C407" s="15"/>
      <c r="D407" s="15"/>
      <c r="E407" s="15"/>
      <c r="F407" s="15"/>
      <c r="G407" s="15"/>
      <c r="H407" s="15"/>
      <c r="I407" s="15"/>
      <c r="J407" s="15"/>
      <c r="K407" s="15"/>
      <c r="L407" s="15"/>
      <c r="M407" s="15"/>
      <c r="N407" s="15"/>
      <c r="O407" s="15"/>
      <c r="P407" s="15"/>
      <c r="Q407" s="15"/>
      <c r="R407" s="15"/>
      <c r="S407" s="15"/>
    </row>
    <row r="408">
      <c r="A408" s="15"/>
      <c r="B408" s="15"/>
      <c r="C408" s="15"/>
      <c r="D408" s="15"/>
      <c r="E408" s="15"/>
      <c r="F408" s="15"/>
      <c r="G408" s="15"/>
      <c r="H408" s="15"/>
      <c r="I408" s="15"/>
      <c r="J408" s="15"/>
      <c r="K408" s="15"/>
      <c r="L408" s="15"/>
      <c r="M408" s="15"/>
      <c r="N408" s="15"/>
      <c r="O408" s="15"/>
      <c r="P408" s="15"/>
      <c r="Q408" s="15"/>
      <c r="R408" s="15"/>
      <c r="S408" s="15"/>
    </row>
    <row r="409">
      <c r="A409" s="15"/>
      <c r="B409" s="15"/>
      <c r="C409" s="15"/>
      <c r="D409" s="15"/>
      <c r="E409" s="15"/>
      <c r="F409" s="15"/>
      <c r="G409" s="15"/>
      <c r="H409" s="15"/>
      <c r="I409" s="15"/>
      <c r="J409" s="15"/>
      <c r="K409" s="15"/>
      <c r="L409" s="15"/>
      <c r="M409" s="15"/>
      <c r="N409" s="15"/>
      <c r="O409" s="15"/>
      <c r="P409" s="15"/>
      <c r="Q409" s="15"/>
      <c r="R409" s="15"/>
      <c r="S409" s="15"/>
    </row>
    <row r="410">
      <c r="A410" s="15"/>
      <c r="B410" s="15"/>
      <c r="C410" s="15"/>
      <c r="D410" s="15"/>
      <c r="E410" s="15"/>
      <c r="F410" s="15"/>
      <c r="G410" s="15"/>
      <c r="H410" s="15"/>
      <c r="I410" s="15"/>
      <c r="J410" s="15"/>
      <c r="K410" s="15"/>
      <c r="L410" s="15"/>
      <c r="M410" s="15"/>
      <c r="N410" s="15"/>
      <c r="O410" s="15"/>
      <c r="P410" s="15"/>
      <c r="Q410" s="15"/>
      <c r="R410" s="15"/>
      <c r="S410" s="15"/>
    </row>
    <row r="411">
      <c r="A411" s="15"/>
      <c r="B411" s="15"/>
      <c r="C411" s="15"/>
      <c r="D411" s="15"/>
      <c r="E411" s="15"/>
      <c r="F411" s="15"/>
      <c r="G411" s="15"/>
      <c r="H411" s="15"/>
      <c r="I411" s="15"/>
      <c r="J411" s="15"/>
      <c r="K411" s="15"/>
      <c r="L411" s="15"/>
      <c r="M411" s="15"/>
      <c r="N411" s="15"/>
      <c r="O411" s="15"/>
      <c r="P411" s="15"/>
      <c r="Q411" s="15"/>
      <c r="R411" s="15"/>
      <c r="S411" s="15"/>
    </row>
    <row r="412">
      <c r="A412" s="15"/>
      <c r="B412" s="15"/>
      <c r="C412" s="15"/>
      <c r="D412" s="15"/>
      <c r="E412" s="15"/>
      <c r="F412" s="15"/>
      <c r="G412" s="15"/>
      <c r="H412" s="15"/>
      <c r="I412" s="15"/>
      <c r="J412" s="15"/>
      <c r="K412" s="15"/>
      <c r="L412" s="15"/>
      <c r="M412" s="15"/>
      <c r="N412" s="15"/>
      <c r="O412" s="15"/>
      <c r="P412" s="15"/>
      <c r="Q412" s="15"/>
      <c r="R412" s="15"/>
      <c r="S412" s="15"/>
    </row>
    <row r="413">
      <c r="A413" s="15"/>
      <c r="B413" s="15"/>
      <c r="C413" s="15"/>
      <c r="D413" s="15"/>
      <c r="E413" s="15"/>
      <c r="F413" s="15"/>
      <c r="G413" s="15"/>
      <c r="H413" s="15"/>
      <c r="I413" s="15"/>
      <c r="J413" s="15"/>
      <c r="K413" s="15"/>
      <c r="L413" s="15"/>
      <c r="M413" s="15"/>
      <c r="N413" s="15"/>
      <c r="O413" s="15"/>
      <c r="P413" s="15"/>
      <c r="Q413" s="15"/>
      <c r="R413" s="15"/>
      <c r="S413" s="15"/>
    </row>
    <row r="414">
      <c r="A414" s="15"/>
      <c r="B414" s="15"/>
      <c r="C414" s="15"/>
      <c r="D414" s="15"/>
      <c r="E414" s="15"/>
      <c r="F414" s="15"/>
      <c r="G414" s="15"/>
      <c r="H414" s="15"/>
      <c r="I414" s="15"/>
      <c r="J414" s="15"/>
      <c r="K414" s="15"/>
      <c r="L414" s="15"/>
      <c r="M414" s="15"/>
      <c r="N414" s="15"/>
      <c r="O414" s="15"/>
      <c r="P414" s="15"/>
      <c r="Q414" s="15"/>
      <c r="R414" s="15"/>
      <c r="S414" s="15"/>
    </row>
    <row r="415">
      <c r="A415" s="15"/>
      <c r="B415" s="15"/>
      <c r="C415" s="15"/>
      <c r="D415" s="15"/>
      <c r="E415" s="15"/>
      <c r="F415" s="15"/>
      <c r="G415" s="15"/>
      <c r="H415" s="15"/>
      <c r="I415" s="15"/>
      <c r="J415" s="15"/>
      <c r="K415" s="15"/>
      <c r="L415" s="15"/>
      <c r="M415" s="15"/>
      <c r="N415" s="15"/>
      <c r="O415" s="15"/>
      <c r="P415" s="15"/>
      <c r="Q415" s="15"/>
      <c r="R415" s="15"/>
      <c r="S415" s="15"/>
    </row>
    <row r="416">
      <c r="A416" s="15"/>
      <c r="B416" s="15"/>
      <c r="C416" s="15"/>
      <c r="D416" s="15"/>
      <c r="E416" s="15"/>
      <c r="F416" s="15"/>
      <c r="G416" s="15"/>
      <c r="H416" s="15"/>
      <c r="I416" s="15"/>
      <c r="J416" s="15"/>
      <c r="K416" s="15"/>
      <c r="L416" s="15"/>
      <c r="M416" s="15"/>
      <c r="N416" s="15"/>
      <c r="O416" s="15"/>
      <c r="P416" s="15"/>
      <c r="Q416" s="15"/>
      <c r="R416" s="15"/>
      <c r="S416" s="15"/>
    </row>
    <row r="417">
      <c r="A417" s="15"/>
      <c r="B417" s="15"/>
      <c r="C417" s="15"/>
      <c r="D417" s="15"/>
      <c r="E417" s="15"/>
      <c r="F417" s="15"/>
      <c r="G417" s="15"/>
      <c r="H417" s="15"/>
      <c r="I417" s="15"/>
      <c r="J417" s="15"/>
      <c r="K417" s="15"/>
      <c r="L417" s="15"/>
      <c r="M417" s="15"/>
      <c r="N417" s="15"/>
      <c r="O417" s="15"/>
      <c r="P417" s="15"/>
      <c r="Q417" s="15"/>
      <c r="R417" s="15"/>
      <c r="S417" s="15"/>
    </row>
    <row r="418">
      <c r="A418" s="15"/>
      <c r="B418" s="15"/>
      <c r="C418" s="15"/>
      <c r="D418" s="15"/>
      <c r="E418" s="15"/>
      <c r="F418" s="15"/>
      <c r="G418" s="15"/>
      <c r="H418" s="15"/>
      <c r="I418" s="15"/>
      <c r="J418" s="15"/>
      <c r="K418" s="15"/>
      <c r="L418" s="15"/>
      <c r="M418" s="15"/>
      <c r="N418" s="15"/>
      <c r="O418" s="15"/>
      <c r="P418" s="15"/>
      <c r="Q418" s="15"/>
      <c r="R418" s="15"/>
      <c r="S418" s="15"/>
    </row>
    <row r="419">
      <c r="A419" s="15"/>
      <c r="B419" s="15"/>
      <c r="C419" s="15"/>
      <c r="D419" s="15"/>
      <c r="E419" s="15"/>
      <c r="F419" s="15"/>
      <c r="G419" s="15"/>
      <c r="H419" s="15"/>
      <c r="I419" s="15"/>
      <c r="J419" s="15"/>
      <c r="K419" s="15"/>
      <c r="L419" s="15"/>
      <c r="M419" s="15"/>
      <c r="N419" s="15"/>
      <c r="O419" s="15"/>
      <c r="P419" s="15"/>
      <c r="Q419" s="15"/>
      <c r="R419" s="15"/>
      <c r="S419" s="15"/>
    </row>
    <row r="420">
      <c r="A420" s="15"/>
      <c r="B420" s="15"/>
      <c r="C420" s="15"/>
      <c r="D420" s="15"/>
      <c r="E420" s="15"/>
      <c r="F420" s="15"/>
      <c r="G420" s="15"/>
      <c r="H420" s="15"/>
      <c r="I420" s="15"/>
      <c r="J420" s="15"/>
      <c r="K420" s="15"/>
      <c r="L420" s="15"/>
      <c r="M420" s="15"/>
      <c r="N420" s="15"/>
      <c r="O420" s="15"/>
      <c r="P420" s="15"/>
      <c r="Q420" s="15"/>
      <c r="R420" s="15"/>
      <c r="S420" s="15"/>
    </row>
    <row r="421">
      <c r="A421" s="15"/>
      <c r="B421" s="15"/>
      <c r="C421" s="15"/>
      <c r="D421" s="15"/>
      <c r="E421" s="15"/>
      <c r="F421" s="15"/>
      <c r="G421" s="15"/>
      <c r="H421" s="15"/>
      <c r="I421" s="15"/>
      <c r="J421" s="15"/>
      <c r="K421" s="15"/>
      <c r="L421" s="15"/>
      <c r="M421" s="15"/>
      <c r="N421" s="15"/>
      <c r="O421" s="15"/>
      <c r="P421" s="15"/>
      <c r="Q421" s="15"/>
      <c r="R421" s="15"/>
      <c r="S421" s="15"/>
    </row>
    <row r="422">
      <c r="A422" s="15"/>
      <c r="B422" s="15"/>
      <c r="C422" s="15"/>
      <c r="D422" s="15"/>
      <c r="E422" s="15"/>
      <c r="F422" s="15"/>
      <c r="G422" s="15"/>
      <c r="H422" s="15"/>
      <c r="I422" s="15"/>
      <c r="J422" s="15"/>
      <c r="K422" s="15"/>
      <c r="L422" s="15"/>
      <c r="M422" s="15"/>
      <c r="N422" s="15"/>
      <c r="O422" s="15"/>
      <c r="P422" s="15"/>
      <c r="Q422" s="15"/>
      <c r="R422" s="15"/>
      <c r="S422" s="15"/>
    </row>
    <row r="423">
      <c r="A423" s="15"/>
      <c r="B423" s="15"/>
      <c r="C423" s="15"/>
      <c r="D423" s="15"/>
      <c r="E423" s="15"/>
      <c r="F423" s="15"/>
      <c r="G423" s="15"/>
      <c r="H423" s="15"/>
      <c r="I423" s="15"/>
      <c r="J423" s="15"/>
      <c r="K423" s="15"/>
      <c r="L423" s="15"/>
      <c r="M423" s="15"/>
      <c r="N423" s="15"/>
      <c r="O423" s="15"/>
      <c r="P423" s="15"/>
      <c r="Q423" s="15"/>
      <c r="R423" s="15"/>
      <c r="S423" s="15"/>
    </row>
    <row r="424">
      <c r="A424" s="15"/>
      <c r="B424" s="15"/>
      <c r="C424" s="15"/>
      <c r="D424" s="15"/>
      <c r="E424" s="15"/>
      <c r="F424" s="15"/>
      <c r="G424" s="15"/>
      <c r="H424" s="15"/>
      <c r="I424" s="15"/>
      <c r="J424" s="15"/>
      <c r="K424" s="15"/>
      <c r="L424" s="15"/>
      <c r="M424" s="15"/>
      <c r="N424" s="15"/>
      <c r="O424" s="15"/>
      <c r="P424" s="15"/>
      <c r="Q424" s="15"/>
      <c r="R424" s="15"/>
      <c r="S424" s="15"/>
    </row>
    <row r="425">
      <c r="A425" s="15"/>
      <c r="B425" s="15"/>
      <c r="C425" s="15"/>
      <c r="D425" s="15"/>
      <c r="E425" s="15"/>
      <c r="F425" s="15"/>
      <c r="G425" s="15"/>
      <c r="H425" s="15"/>
      <c r="I425" s="15"/>
      <c r="J425" s="15"/>
      <c r="K425" s="15"/>
      <c r="L425" s="15"/>
      <c r="M425" s="15"/>
      <c r="N425" s="15"/>
      <c r="O425" s="15"/>
      <c r="P425" s="15"/>
      <c r="Q425" s="15"/>
      <c r="R425" s="15"/>
      <c r="S425" s="15"/>
    </row>
    <row r="426">
      <c r="A426" s="15"/>
      <c r="B426" s="15"/>
      <c r="C426" s="15"/>
      <c r="D426" s="15"/>
      <c r="E426" s="15"/>
      <c r="F426" s="15"/>
      <c r="G426" s="15"/>
      <c r="H426" s="15"/>
      <c r="I426" s="15"/>
      <c r="J426" s="15"/>
      <c r="K426" s="15"/>
      <c r="L426" s="15"/>
      <c r="M426" s="15"/>
      <c r="N426" s="15"/>
      <c r="O426" s="15"/>
      <c r="P426" s="15"/>
      <c r="Q426" s="15"/>
      <c r="R426" s="15"/>
      <c r="S426" s="15"/>
    </row>
    <row r="427">
      <c r="A427" s="15"/>
      <c r="B427" s="15"/>
      <c r="C427" s="15"/>
      <c r="D427" s="15"/>
      <c r="E427" s="15"/>
      <c r="F427" s="15"/>
      <c r="G427" s="15"/>
      <c r="H427" s="15"/>
      <c r="I427" s="15"/>
      <c r="J427" s="15"/>
      <c r="K427" s="15"/>
      <c r="L427" s="15"/>
      <c r="M427" s="15"/>
      <c r="N427" s="15"/>
      <c r="O427" s="15"/>
      <c r="P427" s="15"/>
      <c r="Q427" s="15"/>
      <c r="R427" s="15"/>
      <c r="S427" s="15"/>
    </row>
    <row r="428">
      <c r="A428" s="15"/>
      <c r="B428" s="15"/>
      <c r="C428" s="15"/>
      <c r="D428" s="15"/>
      <c r="E428" s="15"/>
      <c r="F428" s="15"/>
      <c r="G428" s="15"/>
      <c r="H428" s="15"/>
      <c r="I428" s="15"/>
      <c r="J428" s="15"/>
      <c r="K428" s="15"/>
      <c r="L428" s="15"/>
      <c r="M428" s="15"/>
      <c r="N428" s="15"/>
      <c r="O428" s="15"/>
      <c r="P428" s="15"/>
      <c r="Q428" s="15"/>
      <c r="R428" s="15"/>
      <c r="S428" s="15"/>
    </row>
    <row r="429">
      <c r="A429" s="15"/>
      <c r="B429" s="15"/>
      <c r="C429" s="15"/>
      <c r="D429" s="15"/>
      <c r="E429" s="15"/>
      <c r="F429" s="15"/>
      <c r="G429" s="15"/>
      <c r="H429" s="15"/>
      <c r="I429" s="15"/>
      <c r="J429" s="15"/>
      <c r="K429" s="15"/>
      <c r="L429" s="15"/>
      <c r="M429" s="15"/>
      <c r="N429" s="15"/>
      <c r="O429" s="15"/>
      <c r="P429" s="15"/>
      <c r="Q429" s="15"/>
      <c r="R429" s="15"/>
      <c r="S429" s="15"/>
    </row>
    <row r="430">
      <c r="A430" s="15"/>
      <c r="B430" s="15"/>
      <c r="C430" s="15"/>
      <c r="D430" s="15"/>
      <c r="E430" s="15"/>
      <c r="F430" s="15"/>
      <c r="G430" s="15"/>
      <c r="H430" s="15"/>
      <c r="I430" s="15"/>
      <c r="J430" s="15"/>
      <c r="K430" s="15"/>
      <c r="L430" s="15"/>
      <c r="M430" s="15"/>
      <c r="N430" s="15"/>
      <c r="O430" s="15"/>
      <c r="P430" s="15"/>
      <c r="Q430" s="15"/>
      <c r="R430" s="15"/>
      <c r="S430" s="15"/>
    </row>
    <row r="431">
      <c r="A431" s="15"/>
      <c r="B431" s="15"/>
      <c r="C431" s="15"/>
      <c r="D431" s="15"/>
      <c r="E431" s="15"/>
      <c r="F431" s="15"/>
      <c r="G431" s="15"/>
      <c r="H431" s="15"/>
      <c r="I431" s="15"/>
      <c r="J431" s="15"/>
      <c r="K431" s="15"/>
      <c r="L431" s="15"/>
      <c r="M431" s="15"/>
      <c r="N431" s="15"/>
      <c r="O431" s="15"/>
      <c r="P431" s="15"/>
      <c r="Q431" s="15"/>
      <c r="R431" s="15"/>
      <c r="S431" s="15"/>
    </row>
    <row r="432">
      <c r="A432" s="15"/>
      <c r="B432" s="15"/>
      <c r="C432" s="15"/>
      <c r="D432" s="15"/>
      <c r="E432" s="15"/>
      <c r="F432" s="15"/>
      <c r="G432" s="15"/>
      <c r="H432" s="15"/>
      <c r="I432" s="15"/>
      <c r="J432" s="15"/>
      <c r="K432" s="15"/>
      <c r="L432" s="15"/>
      <c r="M432" s="15"/>
      <c r="N432" s="15"/>
      <c r="O432" s="15"/>
      <c r="P432" s="15"/>
      <c r="Q432" s="15"/>
      <c r="R432" s="15"/>
      <c r="S432" s="15"/>
    </row>
    <row r="433">
      <c r="A433" s="15"/>
      <c r="B433" s="15"/>
      <c r="C433" s="15"/>
      <c r="D433" s="15"/>
      <c r="E433" s="15"/>
      <c r="F433" s="15"/>
      <c r="G433" s="15"/>
      <c r="H433" s="15"/>
      <c r="I433" s="15"/>
      <c r="J433" s="15"/>
      <c r="K433" s="15"/>
      <c r="L433" s="15"/>
      <c r="M433" s="15"/>
      <c r="N433" s="15"/>
      <c r="O433" s="15"/>
      <c r="P433" s="15"/>
      <c r="Q433" s="15"/>
      <c r="R433" s="15"/>
      <c r="S433" s="15"/>
    </row>
    <row r="434">
      <c r="A434" s="15"/>
      <c r="B434" s="15"/>
      <c r="C434" s="15"/>
      <c r="D434" s="15"/>
      <c r="E434" s="15"/>
      <c r="F434" s="15"/>
      <c r="G434" s="15"/>
      <c r="H434" s="15"/>
      <c r="I434" s="15"/>
      <c r="J434" s="15"/>
      <c r="K434" s="15"/>
      <c r="L434" s="15"/>
      <c r="M434" s="15"/>
      <c r="N434" s="15"/>
      <c r="O434" s="15"/>
      <c r="P434" s="15"/>
      <c r="Q434" s="15"/>
      <c r="R434" s="15"/>
      <c r="S434" s="15"/>
    </row>
    <row r="435">
      <c r="A435" s="15"/>
      <c r="B435" s="15"/>
      <c r="C435" s="15"/>
      <c r="D435" s="15"/>
      <c r="E435" s="15"/>
      <c r="F435" s="15"/>
      <c r="G435" s="15"/>
      <c r="H435" s="15"/>
      <c r="I435" s="15"/>
      <c r="J435" s="15"/>
      <c r="K435" s="15"/>
      <c r="L435" s="15"/>
      <c r="M435" s="15"/>
      <c r="N435" s="15"/>
      <c r="O435" s="15"/>
      <c r="P435" s="15"/>
      <c r="Q435" s="15"/>
      <c r="R435" s="15"/>
      <c r="S435" s="15"/>
    </row>
    <row r="436">
      <c r="A436" s="15"/>
      <c r="B436" s="15"/>
      <c r="C436" s="15"/>
      <c r="D436" s="15"/>
      <c r="E436" s="15"/>
      <c r="F436" s="15"/>
      <c r="G436" s="15"/>
      <c r="H436" s="15"/>
      <c r="I436" s="15"/>
      <c r="J436" s="15"/>
      <c r="K436" s="15"/>
      <c r="L436" s="15"/>
      <c r="M436" s="15"/>
      <c r="N436" s="15"/>
      <c r="O436" s="15"/>
      <c r="P436" s="15"/>
      <c r="Q436" s="15"/>
      <c r="R436" s="15"/>
      <c r="S436" s="15"/>
    </row>
    <row r="437">
      <c r="A437" s="15"/>
      <c r="B437" s="15"/>
      <c r="C437" s="15"/>
      <c r="D437" s="15"/>
      <c r="E437" s="15"/>
      <c r="F437" s="15"/>
      <c r="G437" s="15"/>
      <c r="H437" s="15"/>
      <c r="I437" s="15"/>
      <c r="J437" s="15"/>
      <c r="K437" s="15"/>
      <c r="L437" s="15"/>
      <c r="M437" s="15"/>
      <c r="N437" s="15"/>
      <c r="O437" s="15"/>
      <c r="P437" s="15"/>
      <c r="Q437" s="15"/>
      <c r="R437" s="15"/>
      <c r="S437" s="15"/>
    </row>
    <row r="438">
      <c r="A438" s="15"/>
      <c r="B438" s="15"/>
      <c r="C438" s="15"/>
      <c r="D438" s="15"/>
      <c r="E438" s="15"/>
      <c r="F438" s="15"/>
      <c r="G438" s="15"/>
      <c r="H438" s="15"/>
      <c r="I438" s="15"/>
      <c r="J438" s="15"/>
      <c r="K438" s="15"/>
      <c r="L438" s="15"/>
      <c r="M438" s="15"/>
      <c r="N438" s="15"/>
      <c r="O438" s="15"/>
      <c r="P438" s="15"/>
      <c r="Q438" s="15"/>
      <c r="R438" s="15"/>
      <c r="S438" s="15"/>
    </row>
    <row r="439">
      <c r="A439" s="15"/>
      <c r="B439" s="15"/>
      <c r="C439" s="15"/>
      <c r="D439" s="15"/>
      <c r="E439" s="15"/>
      <c r="F439" s="15"/>
      <c r="G439" s="15"/>
      <c r="H439" s="15"/>
      <c r="I439" s="15"/>
      <c r="J439" s="15"/>
      <c r="K439" s="15"/>
      <c r="L439" s="15"/>
      <c r="M439" s="15"/>
      <c r="N439" s="15"/>
      <c r="O439" s="15"/>
      <c r="P439" s="15"/>
      <c r="Q439" s="15"/>
      <c r="R439" s="15"/>
      <c r="S439" s="15"/>
    </row>
    <row r="440">
      <c r="A440" s="15"/>
      <c r="B440" s="15"/>
      <c r="C440" s="15"/>
      <c r="D440" s="15"/>
      <c r="E440" s="15"/>
      <c r="F440" s="15"/>
      <c r="G440" s="15"/>
      <c r="H440" s="15"/>
      <c r="I440" s="15"/>
      <c r="J440" s="15"/>
      <c r="K440" s="15"/>
      <c r="L440" s="15"/>
      <c r="M440" s="15"/>
      <c r="N440" s="15"/>
      <c r="O440" s="15"/>
      <c r="P440" s="15"/>
      <c r="Q440" s="15"/>
      <c r="R440" s="15"/>
      <c r="S440" s="15"/>
    </row>
    <row r="441">
      <c r="A441" s="15"/>
      <c r="B441" s="15"/>
      <c r="C441" s="15"/>
      <c r="D441" s="15"/>
      <c r="E441" s="15"/>
      <c r="F441" s="15"/>
      <c r="G441" s="15"/>
      <c r="H441" s="15"/>
      <c r="I441" s="15"/>
      <c r="J441" s="15"/>
      <c r="K441" s="15"/>
      <c r="L441" s="15"/>
      <c r="M441" s="15"/>
      <c r="N441" s="15"/>
      <c r="O441" s="15"/>
      <c r="P441" s="15"/>
      <c r="Q441" s="15"/>
      <c r="R441" s="15"/>
      <c r="S441" s="15"/>
    </row>
    <row r="442">
      <c r="A442" s="15"/>
      <c r="B442" s="15"/>
      <c r="C442" s="15"/>
      <c r="D442" s="15"/>
      <c r="E442" s="15"/>
      <c r="F442" s="15"/>
      <c r="G442" s="15"/>
      <c r="H442" s="15"/>
      <c r="I442" s="15"/>
      <c r="J442" s="15"/>
      <c r="K442" s="15"/>
      <c r="L442" s="15"/>
      <c r="M442" s="15"/>
      <c r="N442" s="15"/>
      <c r="O442" s="15"/>
      <c r="P442" s="15"/>
      <c r="Q442" s="15"/>
      <c r="R442" s="15"/>
      <c r="S442" s="15"/>
    </row>
    <row r="443">
      <c r="A443" s="15"/>
      <c r="B443" s="15"/>
      <c r="C443" s="15"/>
      <c r="D443" s="15"/>
      <c r="E443" s="15"/>
      <c r="F443" s="15"/>
      <c r="G443" s="15"/>
      <c r="H443" s="15"/>
      <c r="I443" s="15"/>
      <c r="J443" s="15"/>
      <c r="K443" s="15"/>
      <c r="L443" s="15"/>
      <c r="M443" s="15"/>
      <c r="N443" s="15"/>
      <c r="O443" s="15"/>
      <c r="P443" s="15"/>
      <c r="Q443" s="15"/>
      <c r="R443" s="15"/>
      <c r="S443" s="15"/>
    </row>
    <row r="444">
      <c r="A444" s="15"/>
      <c r="B444" s="15"/>
      <c r="C444" s="15"/>
      <c r="D444" s="15"/>
      <c r="E444" s="15"/>
      <c r="F444" s="15"/>
      <c r="G444" s="15"/>
      <c r="H444" s="15"/>
      <c r="I444" s="15"/>
      <c r="J444" s="15"/>
      <c r="K444" s="15"/>
      <c r="L444" s="15"/>
      <c r="M444" s="15"/>
      <c r="N444" s="15"/>
      <c r="O444" s="15"/>
      <c r="P444" s="15"/>
      <c r="Q444" s="15"/>
      <c r="R444" s="15"/>
      <c r="S444" s="15"/>
    </row>
    <row r="445">
      <c r="A445" s="15"/>
      <c r="B445" s="15"/>
      <c r="C445" s="15"/>
      <c r="D445" s="15"/>
      <c r="E445" s="15"/>
      <c r="F445" s="15"/>
      <c r="G445" s="15"/>
      <c r="H445" s="15"/>
      <c r="I445" s="15"/>
      <c r="J445" s="15"/>
      <c r="K445" s="15"/>
      <c r="L445" s="15"/>
      <c r="M445" s="15"/>
      <c r="N445" s="15"/>
      <c r="O445" s="15"/>
      <c r="P445" s="15"/>
      <c r="Q445" s="15"/>
      <c r="R445" s="15"/>
      <c r="S445" s="15"/>
    </row>
    <row r="446">
      <c r="A446" s="15"/>
      <c r="B446" s="15"/>
      <c r="C446" s="15"/>
      <c r="D446" s="15"/>
      <c r="E446" s="15"/>
      <c r="F446" s="15"/>
      <c r="G446" s="15"/>
      <c r="H446" s="15"/>
      <c r="I446" s="15"/>
      <c r="J446" s="15"/>
      <c r="K446" s="15"/>
      <c r="L446" s="15"/>
      <c r="M446" s="15"/>
      <c r="N446" s="15"/>
      <c r="O446" s="15"/>
      <c r="P446" s="15"/>
      <c r="Q446" s="15"/>
      <c r="R446" s="15"/>
      <c r="S446" s="15"/>
    </row>
    <row r="447">
      <c r="A447" s="15"/>
      <c r="B447" s="15"/>
      <c r="C447" s="15"/>
      <c r="D447" s="15"/>
      <c r="E447" s="15"/>
      <c r="F447" s="15"/>
      <c r="G447" s="15"/>
      <c r="H447" s="15"/>
      <c r="I447" s="15"/>
      <c r="J447" s="15"/>
      <c r="K447" s="15"/>
      <c r="L447" s="15"/>
      <c r="M447" s="15"/>
      <c r="N447" s="15"/>
      <c r="O447" s="15"/>
      <c r="P447" s="15"/>
      <c r="Q447" s="15"/>
      <c r="R447" s="15"/>
      <c r="S447" s="15"/>
    </row>
    <row r="448">
      <c r="A448" s="15"/>
      <c r="B448" s="15"/>
      <c r="C448" s="15"/>
      <c r="D448" s="15"/>
      <c r="E448" s="15"/>
      <c r="F448" s="15"/>
      <c r="G448" s="15"/>
      <c r="H448" s="15"/>
      <c r="I448" s="15"/>
      <c r="J448" s="15"/>
      <c r="K448" s="15"/>
      <c r="L448" s="15"/>
      <c r="M448" s="15"/>
      <c r="N448" s="15"/>
      <c r="O448" s="15"/>
      <c r="P448" s="15"/>
      <c r="Q448" s="15"/>
      <c r="R448" s="15"/>
      <c r="S448" s="15"/>
    </row>
    <row r="449">
      <c r="A449" s="15"/>
      <c r="B449" s="15"/>
      <c r="C449" s="15"/>
      <c r="D449" s="15"/>
      <c r="E449" s="15"/>
      <c r="F449" s="15"/>
      <c r="G449" s="15"/>
      <c r="H449" s="15"/>
      <c r="I449" s="15"/>
      <c r="J449" s="15"/>
      <c r="K449" s="15"/>
      <c r="L449" s="15"/>
      <c r="M449" s="15"/>
      <c r="N449" s="15"/>
      <c r="O449" s="15"/>
      <c r="P449" s="15"/>
      <c r="Q449" s="15"/>
      <c r="R449" s="15"/>
      <c r="S449" s="15"/>
    </row>
    <row r="450">
      <c r="A450" s="15"/>
      <c r="B450" s="15"/>
      <c r="C450" s="15"/>
      <c r="D450" s="15"/>
      <c r="E450" s="15"/>
      <c r="F450" s="15"/>
      <c r="G450" s="15"/>
      <c r="H450" s="15"/>
      <c r="I450" s="15"/>
      <c r="J450" s="15"/>
      <c r="K450" s="15"/>
      <c r="L450" s="15"/>
      <c r="M450" s="15"/>
      <c r="N450" s="15"/>
      <c r="O450" s="15"/>
      <c r="P450" s="15"/>
      <c r="Q450" s="15"/>
      <c r="R450" s="15"/>
      <c r="S450" s="15"/>
    </row>
    <row r="451">
      <c r="A451" s="15"/>
      <c r="B451" s="15"/>
      <c r="C451" s="15"/>
      <c r="D451" s="15"/>
      <c r="E451" s="15"/>
      <c r="F451" s="15"/>
      <c r="G451" s="15"/>
      <c r="H451" s="15"/>
      <c r="I451" s="15"/>
      <c r="J451" s="15"/>
      <c r="K451" s="15"/>
      <c r="L451" s="15"/>
      <c r="M451" s="15"/>
      <c r="N451" s="15"/>
      <c r="O451" s="15"/>
      <c r="P451" s="15"/>
      <c r="Q451" s="15"/>
      <c r="R451" s="15"/>
      <c r="S451" s="15"/>
    </row>
    <row r="452">
      <c r="A452" s="15"/>
      <c r="B452" s="15"/>
      <c r="C452" s="15"/>
      <c r="D452" s="15"/>
      <c r="E452" s="15"/>
      <c r="F452" s="15"/>
      <c r="G452" s="15"/>
      <c r="H452" s="15"/>
      <c r="I452" s="15"/>
      <c r="J452" s="15"/>
      <c r="K452" s="15"/>
      <c r="L452" s="15"/>
      <c r="M452" s="15"/>
      <c r="N452" s="15"/>
      <c r="O452" s="15"/>
      <c r="P452" s="15"/>
      <c r="Q452" s="15"/>
      <c r="R452" s="15"/>
      <c r="S452" s="15"/>
    </row>
    <row r="453">
      <c r="A453" s="15"/>
      <c r="B453" s="15"/>
      <c r="C453" s="15"/>
      <c r="D453" s="15"/>
      <c r="E453" s="15"/>
      <c r="F453" s="15"/>
      <c r="G453" s="15"/>
      <c r="H453" s="15"/>
      <c r="I453" s="15"/>
      <c r="J453" s="15"/>
      <c r="K453" s="15"/>
      <c r="L453" s="15"/>
      <c r="M453" s="15"/>
      <c r="N453" s="15"/>
      <c r="O453" s="15"/>
      <c r="P453" s="15"/>
      <c r="Q453" s="15"/>
      <c r="R453" s="15"/>
      <c r="S453" s="15"/>
    </row>
    <row r="454">
      <c r="A454" s="15"/>
      <c r="B454" s="15"/>
      <c r="C454" s="15"/>
      <c r="D454" s="15"/>
      <c r="E454" s="15"/>
      <c r="F454" s="15"/>
      <c r="G454" s="15"/>
      <c r="H454" s="15"/>
      <c r="I454" s="15"/>
      <c r="J454" s="15"/>
      <c r="K454" s="15"/>
      <c r="L454" s="15"/>
      <c r="M454" s="15"/>
      <c r="N454" s="15"/>
      <c r="O454" s="15"/>
      <c r="P454" s="15"/>
      <c r="Q454" s="15"/>
      <c r="R454" s="15"/>
      <c r="S454" s="15"/>
    </row>
    <row r="455">
      <c r="A455" s="15"/>
      <c r="B455" s="15"/>
      <c r="C455" s="15"/>
      <c r="D455" s="15"/>
      <c r="E455" s="15"/>
      <c r="F455" s="15"/>
      <c r="G455" s="15"/>
      <c r="H455" s="15"/>
      <c r="I455" s="15"/>
      <c r="J455" s="15"/>
      <c r="K455" s="15"/>
      <c r="L455" s="15"/>
      <c r="M455" s="15"/>
      <c r="N455" s="15"/>
      <c r="O455" s="15"/>
      <c r="P455" s="15"/>
      <c r="Q455" s="15"/>
      <c r="R455" s="15"/>
      <c r="S455" s="15"/>
    </row>
    <row r="456">
      <c r="A456" s="15"/>
      <c r="B456" s="15"/>
      <c r="C456" s="15"/>
      <c r="D456" s="15"/>
      <c r="E456" s="15"/>
      <c r="F456" s="15"/>
      <c r="G456" s="15"/>
      <c r="H456" s="15"/>
      <c r="I456" s="15"/>
      <c r="J456" s="15"/>
      <c r="K456" s="15"/>
      <c r="L456" s="15"/>
      <c r="M456" s="15"/>
      <c r="N456" s="15"/>
      <c r="O456" s="15"/>
      <c r="P456" s="15"/>
      <c r="Q456" s="15"/>
      <c r="R456" s="15"/>
      <c r="S456" s="15"/>
    </row>
    <row r="457">
      <c r="A457" s="15"/>
      <c r="B457" s="15"/>
      <c r="C457" s="15"/>
      <c r="D457" s="15"/>
      <c r="E457" s="15"/>
      <c r="F457" s="15"/>
      <c r="G457" s="15"/>
      <c r="H457" s="15"/>
      <c r="I457" s="15"/>
      <c r="J457" s="15"/>
      <c r="K457" s="15"/>
      <c r="L457" s="15"/>
      <c r="M457" s="15"/>
      <c r="N457" s="15"/>
      <c r="O457" s="15"/>
      <c r="P457" s="15"/>
      <c r="Q457" s="15"/>
      <c r="R457" s="15"/>
      <c r="S457" s="15"/>
    </row>
    <row r="458">
      <c r="A458" s="15"/>
      <c r="B458" s="15"/>
      <c r="C458" s="15"/>
      <c r="D458" s="15"/>
      <c r="E458" s="15"/>
      <c r="F458" s="15"/>
      <c r="G458" s="15"/>
      <c r="H458" s="15"/>
      <c r="I458" s="15"/>
      <c r="J458" s="15"/>
      <c r="K458" s="15"/>
      <c r="L458" s="15"/>
      <c r="M458" s="15"/>
      <c r="N458" s="15"/>
      <c r="O458" s="15"/>
      <c r="P458" s="15"/>
      <c r="Q458" s="15"/>
      <c r="R458" s="15"/>
      <c r="S458" s="15"/>
    </row>
    <row r="459">
      <c r="A459" s="15"/>
      <c r="B459" s="15"/>
      <c r="C459" s="15"/>
      <c r="D459" s="15"/>
      <c r="E459" s="15"/>
      <c r="F459" s="15"/>
      <c r="G459" s="15"/>
      <c r="H459" s="15"/>
      <c r="I459" s="15"/>
      <c r="J459" s="15"/>
      <c r="K459" s="15"/>
      <c r="L459" s="15"/>
      <c r="M459" s="15"/>
      <c r="N459" s="15"/>
      <c r="O459" s="15"/>
      <c r="P459" s="15"/>
      <c r="Q459" s="15"/>
      <c r="R459" s="15"/>
      <c r="S459" s="15"/>
    </row>
    <row r="460">
      <c r="A460" s="15"/>
      <c r="B460" s="15"/>
      <c r="C460" s="15"/>
      <c r="D460" s="15"/>
      <c r="E460" s="15"/>
      <c r="F460" s="15"/>
      <c r="G460" s="15"/>
      <c r="H460" s="15"/>
      <c r="I460" s="15"/>
      <c r="J460" s="15"/>
      <c r="K460" s="15"/>
      <c r="L460" s="15"/>
      <c r="M460" s="15"/>
      <c r="N460" s="15"/>
      <c r="O460" s="15"/>
      <c r="P460" s="15"/>
      <c r="Q460" s="15"/>
      <c r="R460" s="15"/>
      <c r="S460" s="15"/>
    </row>
    <row r="461">
      <c r="A461" s="15"/>
      <c r="B461" s="15"/>
      <c r="C461" s="15"/>
      <c r="D461" s="15"/>
      <c r="E461" s="15"/>
      <c r="F461" s="15"/>
      <c r="G461" s="15"/>
      <c r="H461" s="15"/>
      <c r="I461" s="15"/>
      <c r="J461" s="15"/>
      <c r="K461" s="15"/>
      <c r="L461" s="15"/>
      <c r="M461" s="15"/>
      <c r="N461" s="15"/>
      <c r="O461" s="15"/>
      <c r="P461" s="15"/>
      <c r="Q461" s="15"/>
      <c r="R461" s="15"/>
      <c r="S461" s="15"/>
    </row>
    <row r="462">
      <c r="A462" s="15"/>
      <c r="B462" s="15"/>
      <c r="C462" s="15"/>
      <c r="D462" s="15"/>
      <c r="E462" s="15"/>
      <c r="F462" s="15"/>
      <c r="G462" s="15"/>
      <c r="H462" s="15"/>
      <c r="I462" s="15"/>
      <c r="J462" s="15"/>
      <c r="K462" s="15"/>
      <c r="L462" s="15"/>
      <c r="M462" s="15"/>
      <c r="N462" s="15"/>
      <c r="O462" s="15"/>
      <c r="P462" s="15"/>
      <c r="Q462" s="15"/>
      <c r="R462" s="15"/>
      <c r="S462" s="15"/>
    </row>
    <row r="463">
      <c r="A463" s="15"/>
      <c r="B463" s="15"/>
      <c r="C463" s="15"/>
      <c r="D463" s="15"/>
      <c r="E463" s="15"/>
      <c r="F463" s="15"/>
      <c r="G463" s="15"/>
      <c r="H463" s="15"/>
      <c r="I463" s="15"/>
      <c r="J463" s="15"/>
      <c r="K463" s="15"/>
      <c r="L463" s="15"/>
      <c r="M463" s="15"/>
      <c r="N463" s="15"/>
      <c r="O463" s="15"/>
      <c r="P463" s="15"/>
      <c r="Q463" s="15"/>
      <c r="R463" s="15"/>
      <c r="S463" s="15"/>
    </row>
    <row r="464">
      <c r="A464" s="15"/>
      <c r="B464" s="15"/>
      <c r="C464" s="15"/>
      <c r="D464" s="15"/>
      <c r="E464" s="15"/>
      <c r="F464" s="15"/>
      <c r="G464" s="15"/>
      <c r="H464" s="15"/>
      <c r="I464" s="15"/>
      <c r="J464" s="15"/>
      <c r="K464" s="15"/>
      <c r="L464" s="15"/>
      <c r="M464" s="15"/>
      <c r="N464" s="15"/>
      <c r="O464" s="15"/>
      <c r="P464" s="15"/>
      <c r="Q464" s="15"/>
      <c r="R464" s="15"/>
      <c r="S464" s="15"/>
    </row>
    <row r="465">
      <c r="A465" s="15"/>
      <c r="B465" s="15"/>
      <c r="C465" s="15"/>
      <c r="D465" s="15"/>
      <c r="E465" s="15"/>
      <c r="F465" s="15"/>
      <c r="G465" s="15"/>
      <c r="H465" s="15"/>
      <c r="I465" s="15"/>
      <c r="J465" s="15"/>
      <c r="K465" s="15"/>
      <c r="L465" s="15"/>
      <c r="M465" s="15"/>
      <c r="N465" s="15"/>
      <c r="O465" s="15"/>
      <c r="P465" s="15"/>
      <c r="Q465" s="15"/>
      <c r="R465" s="15"/>
      <c r="S465" s="15"/>
    </row>
    <row r="466">
      <c r="A466" s="15"/>
      <c r="B466" s="15"/>
      <c r="C466" s="15"/>
      <c r="D466" s="15"/>
      <c r="E466" s="15"/>
      <c r="F466" s="15"/>
      <c r="G466" s="15"/>
      <c r="H466" s="15"/>
      <c r="I466" s="15"/>
      <c r="J466" s="15"/>
      <c r="K466" s="15"/>
      <c r="L466" s="15"/>
      <c r="M466" s="15"/>
      <c r="N466" s="15"/>
      <c r="O466" s="15"/>
      <c r="P466" s="15"/>
      <c r="Q466" s="15"/>
      <c r="R466" s="15"/>
      <c r="S466" s="15"/>
    </row>
    <row r="467">
      <c r="A467" s="15"/>
      <c r="B467" s="15"/>
      <c r="C467" s="15"/>
      <c r="D467" s="15"/>
      <c r="E467" s="15"/>
      <c r="F467" s="15"/>
      <c r="G467" s="15"/>
      <c r="H467" s="15"/>
      <c r="I467" s="15"/>
      <c r="J467" s="15"/>
      <c r="K467" s="15"/>
      <c r="L467" s="15"/>
      <c r="M467" s="15"/>
      <c r="N467" s="15"/>
      <c r="O467" s="15"/>
      <c r="P467" s="15"/>
      <c r="Q467" s="15"/>
      <c r="R467" s="15"/>
      <c r="S467" s="15"/>
    </row>
    <row r="468">
      <c r="A468" s="15"/>
      <c r="B468" s="15"/>
      <c r="C468" s="15"/>
      <c r="D468" s="15"/>
      <c r="E468" s="15"/>
      <c r="F468" s="15"/>
      <c r="G468" s="15"/>
      <c r="H468" s="15"/>
      <c r="I468" s="15"/>
      <c r="J468" s="15"/>
      <c r="K468" s="15"/>
      <c r="L468" s="15"/>
      <c r="M468" s="15"/>
      <c r="N468" s="15"/>
      <c r="O468" s="15"/>
      <c r="P468" s="15"/>
      <c r="Q468" s="15"/>
      <c r="R468" s="15"/>
      <c r="S468" s="15"/>
    </row>
    <row r="469">
      <c r="A469" s="15"/>
      <c r="B469" s="15"/>
      <c r="C469" s="15"/>
      <c r="D469" s="15"/>
      <c r="E469" s="15"/>
      <c r="F469" s="15"/>
      <c r="G469" s="15"/>
      <c r="H469" s="15"/>
      <c r="I469" s="15"/>
      <c r="J469" s="15"/>
      <c r="K469" s="15"/>
      <c r="L469" s="15"/>
      <c r="M469" s="15"/>
      <c r="N469" s="15"/>
      <c r="O469" s="15"/>
      <c r="P469" s="15"/>
      <c r="Q469" s="15"/>
      <c r="R469" s="15"/>
      <c r="S469" s="15"/>
    </row>
    <row r="470">
      <c r="A470" s="15"/>
      <c r="B470" s="15"/>
      <c r="C470" s="15"/>
      <c r="D470" s="15"/>
      <c r="E470" s="15"/>
      <c r="F470" s="15"/>
      <c r="G470" s="15"/>
      <c r="H470" s="15"/>
      <c r="I470" s="15"/>
      <c r="J470" s="15"/>
      <c r="K470" s="15"/>
      <c r="L470" s="15"/>
      <c r="M470" s="15"/>
      <c r="N470" s="15"/>
      <c r="O470" s="15"/>
      <c r="P470" s="15"/>
      <c r="Q470" s="15"/>
      <c r="R470" s="15"/>
      <c r="S470" s="15"/>
    </row>
    <row r="471">
      <c r="A471" s="15"/>
      <c r="B471" s="15"/>
      <c r="C471" s="15"/>
      <c r="D471" s="15"/>
      <c r="E471" s="15"/>
      <c r="F471" s="15"/>
      <c r="G471" s="15"/>
      <c r="H471" s="15"/>
      <c r="I471" s="15"/>
      <c r="J471" s="15"/>
      <c r="K471" s="15"/>
      <c r="L471" s="15"/>
      <c r="M471" s="15"/>
      <c r="N471" s="15"/>
      <c r="O471" s="15"/>
      <c r="P471" s="15"/>
      <c r="Q471" s="15"/>
      <c r="R471" s="15"/>
      <c r="S471" s="15"/>
    </row>
    <row r="472">
      <c r="A472" s="15"/>
      <c r="B472" s="15"/>
      <c r="C472" s="15"/>
      <c r="D472" s="15"/>
      <c r="E472" s="15"/>
      <c r="F472" s="15"/>
      <c r="G472" s="15"/>
      <c r="H472" s="15"/>
      <c r="I472" s="15"/>
      <c r="J472" s="15"/>
      <c r="K472" s="15"/>
      <c r="L472" s="15"/>
      <c r="M472" s="15"/>
      <c r="N472" s="15"/>
      <c r="O472" s="15"/>
      <c r="P472" s="15"/>
      <c r="Q472" s="15"/>
      <c r="R472" s="15"/>
      <c r="S472" s="15"/>
    </row>
    <row r="473">
      <c r="A473" s="15"/>
      <c r="B473" s="15"/>
      <c r="C473" s="15"/>
      <c r="D473" s="15"/>
      <c r="E473" s="15"/>
      <c r="F473" s="15"/>
      <c r="G473" s="15"/>
      <c r="H473" s="15"/>
      <c r="I473" s="15"/>
      <c r="J473" s="15"/>
      <c r="K473" s="15"/>
      <c r="L473" s="15"/>
      <c r="M473" s="15"/>
      <c r="N473" s="15"/>
      <c r="O473" s="15"/>
      <c r="P473" s="15"/>
      <c r="Q473" s="15"/>
      <c r="R473" s="15"/>
      <c r="S473" s="15"/>
    </row>
    <row r="474">
      <c r="A474" s="15"/>
      <c r="B474" s="15"/>
      <c r="C474" s="15"/>
      <c r="D474" s="15"/>
      <c r="E474" s="15"/>
      <c r="F474" s="15"/>
      <c r="G474" s="15"/>
      <c r="H474" s="15"/>
      <c r="I474" s="15"/>
      <c r="J474" s="15"/>
      <c r="K474" s="15"/>
      <c r="L474" s="15"/>
      <c r="M474" s="15"/>
      <c r="N474" s="15"/>
      <c r="O474" s="15"/>
      <c r="P474" s="15"/>
      <c r="Q474" s="15"/>
      <c r="R474" s="15"/>
      <c r="S474" s="15"/>
    </row>
    <row r="475">
      <c r="A475" s="15"/>
      <c r="B475" s="15"/>
      <c r="C475" s="15"/>
      <c r="D475" s="15"/>
      <c r="E475" s="15"/>
      <c r="F475" s="15"/>
      <c r="G475" s="15"/>
      <c r="H475" s="15"/>
      <c r="I475" s="15"/>
      <c r="J475" s="15"/>
      <c r="K475" s="15"/>
      <c r="L475" s="15"/>
      <c r="M475" s="15"/>
      <c r="N475" s="15"/>
      <c r="O475" s="15"/>
      <c r="P475" s="15"/>
      <c r="Q475" s="15"/>
      <c r="R475" s="15"/>
      <c r="S475" s="15"/>
    </row>
    <row r="476">
      <c r="A476" s="15"/>
      <c r="B476" s="15"/>
      <c r="C476" s="15"/>
      <c r="D476" s="15"/>
      <c r="E476" s="15"/>
      <c r="F476" s="15"/>
      <c r="G476" s="15"/>
      <c r="H476" s="15"/>
      <c r="I476" s="15"/>
      <c r="J476" s="15"/>
      <c r="K476" s="15"/>
      <c r="L476" s="15"/>
      <c r="M476" s="15"/>
      <c r="N476" s="15"/>
      <c r="O476" s="15"/>
      <c r="P476" s="15"/>
      <c r="Q476" s="15"/>
      <c r="R476" s="15"/>
      <c r="S476" s="15"/>
    </row>
    <row r="477">
      <c r="A477" s="15"/>
      <c r="B477" s="15"/>
      <c r="C477" s="15"/>
      <c r="D477" s="15"/>
      <c r="E477" s="15"/>
      <c r="F477" s="15"/>
      <c r="G477" s="15"/>
      <c r="H477" s="15"/>
      <c r="I477" s="15"/>
      <c r="J477" s="15"/>
      <c r="K477" s="15"/>
      <c r="L477" s="15"/>
      <c r="M477" s="15"/>
      <c r="N477" s="15"/>
      <c r="O477" s="15"/>
      <c r="P477" s="15"/>
      <c r="Q477" s="15"/>
      <c r="R477" s="15"/>
      <c r="S477" s="15"/>
    </row>
    <row r="478">
      <c r="A478" s="15"/>
      <c r="B478" s="15"/>
      <c r="C478" s="15"/>
      <c r="D478" s="15"/>
      <c r="E478" s="15"/>
      <c r="F478" s="15"/>
      <c r="G478" s="15"/>
      <c r="H478" s="15"/>
      <c r="I478" s="15"/>
      <c r="J478" s="15"/>
      <c r="K478" s="15"/>
      <c r="L478" s="15"/>
      <c r="M478" s="15"/>
      <c r="N478" s="15"/>
      <c r="O478" s="15"/>
      <c r="P478" s="15"/>
      <c r="Q478" s="15"/>
      <c r="R478" s="15"/>
      <c r="S478" s="15"/>
    </row>
    <row r="479">
      <c r="A479" s="15"/>
      <c r="B479" s="15"/>
      <c r="C479" s="15"/>
      <c r="D479" s="15"/>
      <c r="E479" s="15"/>
      <c r="F479" s="15"/>
      <c r="G479" s="15"/>
      <c r="H479" s="15"/>
      <c r="I479" s="15"/>
      <c r="J479" s="15"/>
      <c r="K479" s="15"/>
      <c r="L479" s="15"/>
      <c r="M479" s="15"/>
      <c r="N479" s="15"/>
      <c r="O479" s="15"/>
      <c r="P479" s="15"/>
      <c r="Q479" s="15"/>
      <c r="R479" s="15"/>
      <c r="S479" s="15"/>
    </row>
    <row r="480">
      <c r="A480" s="15"/>
      <c r="B480" s="15"/>
      <c r="C480" s="15"/>
      <c r="D480" s="15"/>
      <c r="E480" s="15"/>
      <c r="F480" s="15"/>
      <c r="G480" s="15"/>
      <c r="H480" s="15"/>
      <c r="I480" s="15"/>
      <c r="J480" s="15"/>
      <c r="K480" s="15"/>
      <c r="L480" s="15"/>
      <c r="M480" s="15"/>
      <c r="N480" s="15"/>
      <c r="O480" s="15"/>
      <c r="P480" s="15"/>
      <c r="Q480" s="15"/>
      <c r="R480" s="15"/>
      <c r="S480" s="15"/>
    </row>
    <row r="481">
      <c r="A481" s="15"/>
      <c r="B481" s="15"/>
      <c r="C481" s="15"/>
      <c r="D481" s="15"/>
      <c r="E481" s="15"/>
      <c r="F481" s="15"/>
      <c r="G481" s="15"/>
      <c r="H481" s="15"/>
      <c r="I481" s="15"/>
      <c r="J481" s="15"/>
      <c r="K481" s="15"/>
      <c r="L481" s="15"/>
      <c r="M481" s="15"/>
      <c r="N481" s="15"/>
      <c r="O481" s="15"/>
      <c r="P481" s="15"/>
      <c r="Q481" s="15"/>
      <c r="R481" s="15"/>
      <c r="S481" s="15"/>
    </row>
    <row r="482">
      <c r="A482" s="15"/>
      <c r="B482" s="15"/>
      <c r="C482" s="15"/>
      <c r="D482" s="15"/>
      <c r="E482" s="15"/>
      <c r="F482" s="15"/>
      <c r="G482" s="15"/>
      <c r="H482" s="15"/>
      <c r="I482" s="15"/>
      <c r="J482" s="15"/>
      <c r="K482" s="15"/>
      <c r="L482" s="15"/>
      <c r="M482" s="15"/>
      <c r="N482" s="15"/>
      <c r="O482" s="15"/>
      <c r="P482" s="15"/>
      <c r="Q482" s="15"/>
      <c r="R482" s="15"/>
      <c r="S482" s="15"/>
    </row>
    <row r="483">
      <c r="A483" s="15"/>
      <c r="B483" s="15"/>
      <c r="C483" s="15"/>
      <c r="D483" s="15"/>
      <c r="E483" s="15"/>
      <c r="F483" s="15"/>
      <c r="G483" s="15"/>
      <c r="H483" s="15"/>
      <c r="I483" s="15"/>
      <c r="J483" s="15"/>
      <c r="K483" s="15"/>
      <c r="L483" s="15"/>
      <c r="M483" s="15"/>
      <c r="N483" s="15"/>
      <c r="O483" s="15"/>
      <c r="P483" s="15"/>
      <c r="Q483" s="15"/>
      <c r="R483" s="15"/>
      <c r="S483" s="15"/>
    </row>
    <row r="484">
      <c r="A484" s="15"/>
      <c r="B484" s="15"/>
      <c r="C484" s="15"/>
      <c r="D484" s="15"/>
      <c r="E484" s="15"/>
      <c r="F484" s="15"/>
      <c r="G484" s="15"/>
      <c r="H484" s="15"/>
      <c r="I484" s="15"/>
      <c r="J484" s="15"/>
      <c r="K484" s="15"/>
      <c r="L484" s="15"/>
      <c r="M484" s="15"/>
      <c r="N484" s="15"/>
      <c r="O484" s="15"/>
      <c r="P484" s="15"/>
      <c r="Q484" s="15"/>
      <c r="R484" s="15"/>
      <c r="S484" s="15"/>
    </row>
    <row r="485">
      <c r="A485" s="15"/>
      <c r="B485" s="15"/>
      <c r="C485" s="15"/>
      <c r="D485" s="15"/>
      <c r="E485" s="15"/>
      <c r="F485" s="15"/>
      <c r="G485" s="15"/>
      <c r="H485" s="15"/>
      <c r="I485" s="15"/>
      <c r="J485" s="15"/>
      <c r="K485" s="15"/>
      <c r="L485" s="15"/>
      <c r="M485" s="15"/>
      <c r="N485" s="15"/>
      <c r="O485" s="15"/>
      <c r="P485" s="15"/>
      <c r="Q485" s="15"/>
      <c r="R485" s="15"/>
      <c r="S485" s="15"/>
    </row>
    <row r="486">
      <c r="A486" s="15"/>
      <c r="B486" s="15"/>
      <c r="C486" s="15"/>
      <c r="D486" s="15"/>
      <c r="E486" s="15"/>
      <c r="F486" s="15"/>
      <c r="G486" s="15"/>
      <c r="H486" s="15"/>
      <c r="I486" s="15"/>
      <c r="J486" s="15"/>
      <c r="K486" s="15"/>
      <c r="L486" s="15"/>
      <c r="M486" s="15"/>
      <c r="N486" s="15"/>
      <c r="O486" s="15"/>
      <c r="P486" s="15"/>
      <c r="Q486" s="15"/>
      <c r="R486" s="15"/>
      <c r="S486" s="15"/>
    </row>
    <row r="487">
      <c r="A487" s="15"/>
      <c r="B487" s="15"/>
      <c r="C487" s="15"/>
      <c r="D487" s="15"/>
      <c r="E487" s="15"/>
      <c r="F487" s="15"/>
      <c r="G487" s="15"/>
      <c r="H487" s="15"/>
      <c r="I487" s="15"/>
      <c r="J487" s="15"/>
      <c r="K487" s="15"/>
      <c r="L487" s="15"/>
      <c r="M487" s="15"/>
      <c r="N487" s="15"/>
      <c r="O487" s="15"/>
      <c r="P487" s="15"/>
      <c r="Q487" s="15"/>
      <c r="R487" s="15"/>
      <c r="S487" s="15"/>
    </row>
    <row r="488">
      <c r="A488" s="15"/>
      <c r="B488" s="15"/>
      <c r="C488" s="15"/>
      <c r="D488" s="15"/>
      <c r="E488" s="15"/>
      <c r="F488" s="15"/>
      <c r="G488" s="15"/>
      <c r="H488" s="15"/>
      <c r="I488" s="15"/>
      <c r="J488" s="15"/>
      <c r="K488" s="15"/>
      <c r="L488" s="15"/>
      <c r="M488" s="15"/>
      <c r="N488" s="15"/>
      <c r="O488" s="15"/>
      <c r="P488" s="15"/>
      <c r="Q488" s="15"/>
      <c r="R488" s="15"/>
      <c r="S488" s="15"/>
    </row>
    <row r="489">
      <c r="A489" s="15"/>
      <c r="B489" s="15"/>
      <c r="C489" s="15"/>
      <c r="D489" s="15"/>
      <c r="E489" s="15"/>
      <c r="F489" s="15"/>
      <c r="G489" s="15"/>
      <c r="H489" s="15"/>
      <c r="I489" s="15"/>
      <c r="J489" s="15"/>
      <c r="K489" s="15"/>
      <c r="L489" s="15"/>
      <c r="M489" s="15"/>
      <c r="N489" s="15"/>
      <c r="O489" s="15"/>
      <c r="P489" s="15"/>
      <c r="Q489" s="15"/>
      <c r="R489" s="15"/>
      <c r="S489" s="15"/>
    </row>
    <row r="490">
      <c r="A490" s="15"/>
      <c r="B490" s="15"/>
      <c r="C490" s="15"/>
      <c r="D490" s="15"/>
      <c r="E490" s="15"/>
      <c r="F490" s="15"/>
      <c r="G490" s="15"/>
      <c r="H490" s="15"/>
      <c r="I490" s="15"/>
      <c r="J490" s="15"/>
      <c r="K490" s="15"/>
      <c r="L490" s="15"/>
      <c r="M490" s="15"/>
      <c r="N490" s="15"/>
      <c r="O490" s="15"/>
      <c r="P490" s="15"/>
      <c r="Q490" s="15"/>
      <c r="R490" s="15"/>
      <c r="S490" s="15"/>
    </row>
    <row r="491">
      <c r="A491" s="15"/>
      <c r="B491" s="15"/>
      <c r="C491" s="15"/>
      <c r="D491" s="15"/>
      <c r="E491" s="15"/>
      <c r="F491" s="15"/>
      <c r="G491" s="15"/>
      <c r="H491" s="15"/>
      <c r="I491" s="15"/>
      <c r="J491" s="15"/>
      <c r="K491" s="15"/>
      <c r="L491" s="15"/>
      <c r="M491" s="15"/>
      <c r="N491" s="15"/>
      <c r="O491" s="15"/>
      <c r="P491" s="15"/>
      <c r="Q491" s="15"/>
      <c r="R491" s="15"/>
      <c r="S491" s="15"/>
    </row>
    <row r="492">
      <c r="A492" s="15"/>
      <c r="B492" s="15"/>
      <c r="C492" s="15"/>
      <c r="D492" s="15"/>
      <c r="E492" s="15"/>
      <c r="F492" s="15"/>
      <c r="G492" s="15"/>
      <c r="H492" s="15"/>
      <c r="I492" s="15"/>
      <c r="J492" s="15"/>
      <c r="K492" s="15"/>
      <c r="L492" s="15"/>
      <c r="M492" s="15"/>
      <c r="N492" s="15"/>
      <c r="O492" s="15"/>
      <c r="P492" s="15"/>
      <c r="Q492" s="15"/>
      <c r="R492" s="15"/>
      <c r="S492" s="15"/>
    </row>
    <row r="493">
      <c r="A493" s="15"/>
      <c r="B493" s="15"/>
      <c r="C493" s="15"/>
      <c r="D493" s="15"/>
      <c r="E493" s="15"/>
      <c r="F493" s="15"/>
      <c r="G493" s="15"/>
      <c r="H493" s="15"/>
      <c r="I493" s="15"/>
      <c r="J493" s="15"/>
      <c r="K493" s="15"/>
      <c r="L493" s="15"/>
      <c r="M493" s="15"/>
      <c r="N493" s="15"/>
      <c r="O493" s="15"/>
      <c r="P493" s="15"/>
      <c r="Q493" s="15"/>
      <c r="R493" s="15"/>
      <c r="S493" s="15"/>
    </row>
    <row r="494">
      <c r="A494" s="15"/>
      <c r="B494" s="15"/>
      <c r="C494" s="15"/>
      <c r="D494" s="15"/>
      <c r="E494" s="15"/>
      <c r="F494" s="15"/>
      <c r="G494" s="15"/>
      <c r="H494" s="15"/>
      <c r="I494" s="15"/>
      <c r="J494" s="15"/>
      <c r="K494" s="15"/>
      <c r="L494" s="15"/>
      <c r="M494" s="15"/>
      <c r="N494" s="15"/>
      <c r="O494" s="15"/>
      <c r="P494" s="15"/>
      <c r="Q494" s="15"/>
      <c r="R494" s="15"/>
      <c r="S494" s="15"/>
    </row>
    <row r="495">
      <c r="A495" s="15"/>
      <c r="B495" s="15"/>
      <c r="C495" s="15"/>
      <c r="D495" s="15"/>
      <c r="E495" s="15"/>
      <c r="F495" s="15"/>
      <c r="G495" s="15"/>
      <c r="H495" s="15"/>
      <c r="I495" s="15"/>
      <c r="J495" s="15"/>
      <c r="K495" s="15"/>
      <c r="L495" s="15"/>
      <c r="M495" s="15"/>
      <c r="N495" s="15"/>
      <c r="O495" s="15"/>
      <c r="P495" s="15"/>
      <c r="Q495" s="15"/>
      <c r="R495" s="15"/>
      <c r="S495" s="15"/>
    </row>
    <row r="496">
      <c r="A496" s="15"/>
      <c r="B496" s="15"/>
      <c r="C496" s="15"/>
      <c r="D496" s="15"/>
      <c r="E496" s="15"/>
      <c r="F496" s="15"/>
      <c r="G496" s="15"/>
      <c r="H496" s="15"/>
      <c r="I496" s="15"/>
      <c r="J496" s="15"/>
      <c r="K496" s="15"/>
      <c r="L496" s="15"/>
      <c r="M496" s="15"/>
      <c r="N496" s="15"/>
      <c r="O496" s="15"/>
      <c r="P496" s="15"/>
      <c r="Q496" s="15"/>
      <c r="R496" s="15"/>
      <c r="S496" s="15"/>
    </row>
    <row r="497">
      <c r="A497" s="15"/>
      <c r="B497" s="15"/>
      <c r="C497" s="15"/>
      <c r="D497" s="15"/>
      <c r="E497" s="15"/>
      <c r="F497" s="15"/>
      <c r="G497" s="15"/>
      <c r="H497" s="15"/>
      <c r="I497" s="15"/>
      <c r="J497" s="15"/>
      <c r="K497" s="15"/>
      <c r="L497" s="15"/>
      <c r="M497" s="15"/>
      <c r="N497" s="15"/>
      <c r="O497" s="15"/>
      <c r="P497" s="15"/>
      <c r="Q497" s="15"/>
      <c r="R497" s="15"/>
      <c r="S497" s="15"/>
    </row>
    <row r="498">
      <c r="A498" s="15"/>
      <c r="B498" s="15"/>
      <c r="C498" s="15"/>
      <c r="D498" s="15"/>
      <c r="E498" s="15"/>
      <c r="F498" s="15"/>
      <c r="G498" s="15"/>
      <c r="H498" s="15"/>
      <c r="I498" s="15"/>
      <c r="J498" s="15"/>
      <c r="K498" s="15"/>
      <c r="L498" s="15"/>
      <c r="M498" s="15"/>
      <c r="N498" s="15"/>
      <c r="O498" s="15"/>
      <c r="P498" s="15"/>
      <c r="Q498" s="15"/>
      <c r="R498" s="15"/>
      <c r="S498" s="15"/>
    </row>
    <row r="499">
      <c r="A499" s="15"/>
      <c r="B499" s="15"/>
      <c r="C499" s="15"/>
      <c r="D499" s="15"/>
      <c r="E499" s="15"/>
      <c r="F499" s="15"/>
      <c r="G499" s="15"/>
      <c r="H499" s="15"/>
      <c r="I499" s="15"/>
      <c r="J499" s="15"/>
      <c r="K499" s="15"/>
      <c r="L499" s="15"/>
      <c r="M499" s="15"/>
      <c r="N499" s="15"/>
      <c r="O499" s="15"/>
      <c r="P499" s="15"/>
      <c r="Q499" s="15"/>
      <c r="R499" s="15"/>
      <c r="S499" s="15"/>
    </row>
    <row r="500">
      <c r="A500" s="15"/>
      <c r="B500" s="15"/>
      <c r="C500" s="15"/>
      <c r="D500" s="15"/>
      <c r="E500" s="15"/>
      <c r="F500" s="15"/>
      <c r="G500" s="15"/>
      <c r="H500" s="15"/>
      <c r="I500" s="15"/>
      <c r="J500" s="15"/>
      <c r="K500" s="15"/>
      <c r="L500" s="15"/>
      <c r="M500" s="15"/>
      <c r="N500" s="15"/>
      <c r="O500" s="15"/>
      <c r="P500" s="15"/>
      <c r="Q500" s="15"/>
      <c r="R500" s="15"/>
      <c r="S500" s="15"/>
    </row>
    <row r="501">
      <c r="A501" s="15"/>
      <c r="B501" s="15"/>
      <c r="C501" s="15"/>
      <c r="D501" s="15"/>
      <c r="E501" s="15"/>
      <c r="F501" s="15"/>
      <c r="G501" s="15"/>
      <c r="H501" s="15"/>
      <c r="I501" s="15"/>
      <c r="J501" s="15"/>
      <c r="K501" s="15"/>
      <c r="L501" s="15"/>
      <c r="M501" s="15"/>
      <c r="N501" s="15"/>
      <c r="O501" s="15"/>
      <c r="P501" s="15"/>
      <c r="Q501" s="15"/>
      <c r="R501" s="15"/>
      <c r="S501" s="15"/>
    </row>
    <row r="502">
      <c r="A502" s="15"/>
      <c r="B502" s="15"/>
      <c r="C502" s="15"/>
      <c r="D502" s="15"/>
      <c r="E502" s="15"/>
      <c r="F502" s="15"/>
      <c r="G502" s="15"/>
      <c r="H502" s="15"/>
      <c r="I502" s="15"/>
      <c r="J502" s="15"/>
      <c r="K502" s="15"/>
      <c r="L502" s="15"/>
      <c r="M502" s="15"/>
      <c r="N502" s="15"/>
      <c r="O502" s="15"/>
      <c r="P502" s="15"/>
      <c r="Q502" s="15"/>
      <c r="R502" s="15"/>
      <c r="S502" s="15"/>
    </row>
    <row r="503">
      <c r="A503" s="15"/>
      <c r="B503" s="15"/>
      <c r="C503" s="15"/>
      <c r="D503" s="15"/>
      <c r="E503" s="15"/>
      <c r="F503" s="15"/>
      <c r="G503" s="15"/>
      <c r="H503" s="15"/>
      <c r="I503" s="15"/>
      <c r="J503" s="15"/>
      <c r="K503" s="15"/>
      <c r="L503" s="15"/>
      <c r="M503" s="15"/>
      <c r="N503" s="15"/>
      <c r="O503" s="15"/>
      <c r="P503" s="15"/>
      <c r="Q503" s="15"/>
      <c r="R503" s="15"/>
      <c r="S503" s="15"/>
    </row>
    <row r="504">
      <c r="A504" s="15"/>
      <c r="B504" s="15"/>
      <c r="C504" s="15"/>
      <c r="D504" s="15"/>
      <c r="E504" s="15"/>
      <c r="F504" s="15"/>
      <c r="G504" s="15"/>
      <c r="H504" s="15"/>
      <c r="I504" s="15"/>
      <c r="J504" s="15"/>
      <c r="K504" s="15"/>
      <c r="L504" s="15"/>
      <c r="M504" s="15"/>
      <c r="N504" s="15"/>
      <c r="O504" s="15"/>
      <c r="P504" s="15"/>
      <c r="Q504" s="15"/>
      <c r="R504" s="15"/>
      <c r="S504" s="15"/>
    </row>
    <row r="505">
      <c r="A505" s="15"/>
      <c r="B505" s="15"/>
      <c r="C505" s="15"/>
      <c r="D505" s="15"/>
      <c r="E505" s="15"/>
      <c r="F505" s="15"/>
      <c r="G505" s="15"/>
      <c r="H505" s="15"/>
      <c r="I505" s="15"/>
      <c r="J505" s="15"/>
      <c r="K505" s="15"/>
      <c r="L505" s="15"/>
      <c r="M505" s="15"/>
      <c r="N505" s="15"/>
      <c r="O505" s="15"/>
      <c r="P505" s="15"/>
      <c r="Q505" s="15"/>
      <c r="R505" s="15"/>
      <c r="S505" s="15"/>
    </row>
    <row r="506">
      <c r="A506" s="15"/>
      <c r="B506" s="15"/>
      <c r="C506" s="15"/>
      <c r="D506" s="15"/>
      <c r="E506" s="15"/>
      <c r="F506" s="15"/>
      <c r="G506" s="15"/>
      <c r="H506" s="15"/>
      <c r="I506" s="15"/>
      <c r="J506" s="15"/>
      <c r="K506" s="15"/>
      <c r="L506" s="15"/>
      <c r="M506" s="15"/>
      <c r="N506" s="15"/>
      <c r="O506" s="15"/>
      <c r="P506" s="15"/>
      <c r="Q506" s="15"/>
      <c r="R506" s="15"/>
      <c r="S506" s="15"/>
    </row>
    <row r="507">
      <c r="A507" s="15"/>
      <c r="B507" s="15"/>
      <c r="C507" s="15"/>
      <c r="D507" s="15"/>
      <c r="E507" s="15"/>
      <c r="F507" s="15"/>
      <c r="G507" s="15"/>
      <c r="H507" s="15"/>
      <c r="I507" s="15"/>
      <c r="J507" s="15"/>
      <c r="K507" s="15"/>
      <c r="L507" s="15"/>
      <c r="M507" s="15"/>
      <c r="N507" s="15"/>
      <c r="O507" s="15"/>
      <c r="P507" s="15"/>
      <c r="Q507" s="15"/>
      <c r="R507" s="15"/>
      <c r="S507" s="15"/>
    </row>
    <row r="508">
      <c r="A508" s="15"/>
      <c r="B508" s="15"/>
      <c r="C508" s="15"/>
      <c r="D508" s="15"/>
      <c r="E508" s="15"/>
      <c r="F508" s="15"/>
      <c r="G508" s="15"/>
      <c r="H508" s="15"/>
      <c r="I508" s="15"/>
      <c r="J508" s="15"/>
      <c r="K508" s="15"/>
      <c r="L508" s="15"/>
      <c r="M508" s="15"/>
      <c r="N508" s="15"/>
      <c r="O508" s="15"/>
      <c r="P508" s="15"/>
      <c r="Q508" s="15"/>
      <c r="R508" s="15"/>
      <c r="S508" s="15"/>
    </row>
    <row r="509">
      <c r="A509" s="15"/>
      <c r="B509" s="15"/>
      <c r="C509" s="15"/>
      <c r="D509" s="15"/>
      <c r="E509" s="15"/>
      <c r="F509" s="15"/>
      <c r="G509" s="15"/>
      <c r="H509" s="15"/>
      <c r="I509" s="15"/>
      <c r="J509" s="15"/>
      <c r="K509" s="15"/>
      <c r="L509" s="15"/>
      <c r="M509" s="15"/>
      <c r="N509" s="15"/>
      <c r="O509" s="15"/>
      <c r="P509" s="15"/>
      <c r="Q509" s="15"/>
      <c r="R509" s="15"/>
      <c r="S509" s="15"/>
    </row>
    <row r="510">
      <c r="A510" s="15"/>
      <c r="B510" s="15"/>
      <c r="C510" s="15"/>
      <c r="D510" s="15"/>
      <c r="E510" s="15"/>
      <c r="F510" s="15"/>
      <c r="G510" s="15"/>
      <c r="H510" s="15"/>
      <c r="I510" s="15"/>
      <c r="J510" s="15"/>
      <c r="K510" s="15"/>
      <c r="L510" s="15"/>
      <c r="M510" s="15"/>
      <c r="N510" s="15"/>
      <c r="O510" s="15"/>
      <c r="P510" s="15"/>
      <c r="Q510" s="15"/>
      <c r="R510" s="15"/>
      <c r="S510" s="15"/>
    </row>
    <row r="511">
      <c r="A511" s="15"/>
      <c r="B511" s="15"/>
      <c r="C511" s="15"/>
      <c r="D511" s="15"/>
      <c r="E511" s="15"/>
      <c r="F511" s="15"/>
      <c r="G511" s="15"/>
      <c r="H511" s="15"/>
      <c r="I511" s="15"/>
      <c r="J511" s="15"/>
      <c r="K511" s="15"/>
      <c r="L511" s="15"/>
      <c r="M511" s="15"/>
      <c r="N511" s="15"/>
      <c r="O511" s="15"/>
      <c r="P511" s="15"/>
      <c r="Q511" s="15"/>
      <c r="R511" s="15"/>
      <c r="S511" s="15"/>
    </row>
    <row r="512">
      <c r="A512" s="15"/>
      <c r="B512" s="15"/>
      <c r="C512" s="15"/>
      <c r="D512" s="15"/>
      <c r="E512" s="15"/>
      <c r="F512" s="15"/>
      <c r="G512" s="15"/>
      <c r="H512" s="15"/>
      <c r="I512" s="15"/>
      <c r="J512" s="15"/>
      <c r="K512" s="15"/>
      <c r="L512" s="15"/>
      <c r="M512" s="15"/>
      <c r="N512" s="15"/>
      <c r="O512" s="15"/>
      <c r="P512" s="15"/>
      <c r="Q512" s="15"/>
      <c r="R512" s="15"/>
      <c r="S512" s="15"/>
    </row>
    <row r="513">
      <c r="A513" s="15"/>
      <c r="B513" s="15"/>
      <c r="C513" s="15"/>
      <c r="D513" s="15"/>
      <c r="E513" s="15"/>
      <c r="F513" s="15"/>
      <c r="G513" s="15"/>
      <c r="H513" s="15"/>
      <c r="I513" s="15"/>
      <c r="J513" s="15"/>
      <c r="K513" s="15"/>
      <c r="L513" s="15"/>
      <c r="M513" s="15"/>
      <c r="N513" s="15"/>
      <c r="O513" s="15"/>
      <c r="P513" s="15"/>
      <c r="Q513" s="15"/>
      <c r="R513" s="15"/>
      <c r="S513" s="15"/>
    </row>
    <row r="514">
      <c r="A514" s="15"/>
      <c r="B514" s="15"/>
      <c r="C514" s="15"/>
      <c r="D514" s="15"/>
      <c r="E514" s="15"/>
      <c r="F514" s="15"/>
      <c r="G514" s="15"/>
      <c r="H514" s="15"/>
      <c r="I514" s="15"/>
      <c r="J514" s="15"/>
      <c r="K514" s="15"/>
      <c r="L514" s="15"/>
      <c r="M514" s="15"/>
      <c r="N514" s="15"/>
      <c r="O514" s="15"/>
      <c r="P514" s="15"/>
      <c r="Q514" s="15"/>
      <c r="R514" s="15"/>
      <c r="S514" s="15"/>
    </row>
    <row r="515">
      <c r="A515" s="15"/>
      <c r="B515" s="15"/>
      <c r="C515" s="15"/>
      <c r="D515" s="15"/>
      <c r="E515" s="15"/>
      <c r="F515" s="15"/>
      <c r="G515" s="15"/>
      <c r="H515" s="15"/>
      <c r="I515" s="15"/>
      <c r="J515" s="15"/>
      <c r="K515" s="15"/>
      <c r="L515" s="15"/>
      <c r="M515" s="15"/>
      <c r="N515" s="15"/>
      <c r="O515" s="15"/>
      <c r="P515" s="15"/>
      <c r="Q515" s="15"/>
      <c r="R515" s="15"/>
      <c r="S515" s="15"/>
    </row>
    <row r="516">
      <c r="A516" s="15"/>
      <c r="B516" s="15"/>
      <c r="C516" s="15"/>
      <c r="D516" s="15"/>
      <c r="E516" s="15"/>
      <c r="F516" s="15"/>
      <c r="G516" s="15"/>
      <c r="H516" s="15"/>
      <c r="I516" s="15"/>
      <c r="J516" s="15"/>
      <c r="K516" s="15"/>
      <c r="L516" s="15"/>
      <c r="M516" s="15"/>
      <c r="N516" s="15"/>
      <c r="O516" s="15"/>
      <c r="P516" s="15"/>
      <c r="Q516" s="15"/>
      <c r="R516" s="15"/>
      <c r="S516" s="15"/>
    </row>
    <row r="517">
      <c r="A517" s="15"/>
      <c r="B517" s="15"/>
      <c r="C517" s="15"/>
      <c r="D517" s="15"/>
      <c r="E517" s="15"/>
      <c r="F517" s="15"/>
      <c r="G517" s="15"/>
      <c r="H517" s="15"/>
      <c r="I517" s="15"/>
      <c r="J517" s="15"/>
      <c r="K517" s="15"/>
      <c r="L517" s="15"/>
      <c r="M517" s="15"/>
      <c r="N517" s="15"/>
      <c r="O517" s="15"/>
      <c r="P517" s="15"/>
      <c r="Q517" s="15"/>
      <c r="R517" s="15"/>
      <c r="S517" s="15"/>
    </row>
    <row r="518">
      <c r="A518" s="15"/>
      <c r="B518" s="15"/>
      <c r="C518" s="15"/>
      <c r="D518" s="15"/>
      <c r="E518" s="15"/>
      <c r="F518" s="15"/>
      <c r="G518" s="15"/>
      <c r="H518" s="15"/>
      <c r="I518" s="15"/>
      <c r="J518" s="15"/>
      <c r="K518" s="15"/>
      <c r="L518" s="15"/>
      <c r="M518" s="15"/>
      <c r="N518" s="15"/>
      <c r="O518" s="15"/>
      <c r="P518" s="15"/>
      <c r="Q518" s="15"/>
      <c r="R518" s="15"/>
      <c r="S518" s="15"/>
    </row>
    <row r="519">
      <c r="A519" s="15"/>
      <c r="B519" s="15"/>
      <c r="C519" s="15"/>
      <c r="D519" s="15"/>
      <c r="E519" s="15"/>
      <c r="F519" s="15"/>
      <c r="G519" s="15"/>
      <c r="H519" s="15"/>
      <c r="I519" s="15"/>
      <c r="J519" s="15"/>
      <c r="K519" s="15"/>
      <c r="L519" s="15"/>
      <c r="M519" s="15"/>
      <c r="N519" s="15"/>
      <c r="O519" s="15"/>
      <c r="P519" s="15"/>
      <c r="Q519" s="15"/>
      <c r="R519" s="15"/>
      <c r="S519" s="15"/>
    </row>
    <row r="520">
      <c r="A520" s="15"/>
      <c r="B520" s="15"/>
      <c r="C520" s="15"/>
      <c r="D520" s="15"/>
      <c r="E520" s="15"/>
      <c r="F520" s="15"/>
      <c r="G520" s="15"/>
      <c r="H520" s="15"/>
      <c r="I520" s="15"/>
      <c r="J520" s="15"/>
      <c r="K520" s="15"/>
      <c r="L520" s="15"/>
      <c r="M520" s="15"/>
      <c r="N520" s="15"/>
      <c r="O520" s="15"/>
      <c r="P520" s="15"/>
      <c r="Q520" s="15"/>
      <c r="R520" s="15"/>
      <c r="S520" s="15"/>
    </row>
    <row r="521">
      <c r="A521" s="15"/>
      <c r="B521" s="15"/>
      <c r="C521" s="15"/>
      <c r="D521" s="15"/>
      <c r="E521" s="15"/>
      <c r="F521" s="15"/>
      <c r="G521" s="15"/>
      <c r="H521" s="15"/>
      <c r="I521" s="15"/>
      <c r="J521" s="15"/>
      <c r="K521" s="15"/>
      <c r="L521" s="15"/>
      <c r="M521" s="15"/>
      <c r="N521" s="15"/>
      <c r="O521" s="15"/>
      <c r="P521" s="15"/>
      <c r="Q521" s="15"/>
      <c r="R521" s="15"/>
      <c r="S521" s="15"/>
    </row>
    <row r="522">
      <c r="A522" s="15"/>
      <c r="B522" s="15"/>
      <c r="C522" s="15"/>
      <c r="D522" s="15"/>
      <c r="E522" s="15"/>
      <c r="F522" s="15"/>
      <c r="G522" s="15"/>
      <c r="H522" s="15"/>
      <c r="I522" s="15"/>
      <c r="J522" s="15"/>
      <c r="K522" s="15"/>
      <c r="L522" s="15"/>
      <c r="M522" s="15"/>
      <c r="N522" s="15"/>
      <c r="O522" s="15"/>
      <c r="P522" s="15"/>
      <c r="Q522" s="15"/>
      <c r="R522" s="15"/>
      <c r="S522" s="15"/>
    </row>
    <row r="523">
      <c r="A523" s="15"/>
      <c r="B523" s="15"/>
      <c r="C523" s="15"/>
      <c r="D523" s="15"/>
      <c r="E523" s="15"/>
      <c r="F523" s="15"/>
      <c r="G523" s="15"/>
      <c r="H523" s="15"/>
      <c r="I523" s="15"/>
      <c r="J523" s="15"/>
      <c r="K523" s="15"/>
      <c r="L523" s="15"/>
      <c r="M523" s="15"/>
      <c r="N523" s="15"/>
      <c r="O523" s="15"/>
      <c r="P523" s="15"/>
      <c r="Q523" s="15"/>
      <c r="R523" s="15"/>
      <c r="S523" s="15"/>
    </row>
    <row r="524">
      <c r="A524" s="15"/>
      <c r="B524" s="15"/>
      <c r="C524" s="15"/>
      <c r="D524" s="15"/>
      <c r="E524" s="15"/>
      <c r="F524" s="15"/>
      <c r="G524" s="15"/>
      <c r="H524" s="15"/>
      <c r="I524" s="15"/>
      <c r="J524" s="15"/>
      <c r="K524" s="15"/>
      <c r="L524" s="15"/>
      <c r="M524" s="15"/>
      <c r="N524" s="15"/>
      <c r="O524" s="15"/>
      <c r="P524" s="15"/>
      <c r="Q524" s="15"/>
      <c r="R524" s="15"/>
      <c r="S524" s="15"/>
    </row>
    <row r="525">
      <c r="A525" s="15"/>
      <c r="B525" s="15"/>
      <c r="C525" s="15"/>
      <c r="D525" s="15"/>
      <c r="E525" s="15"/>
      <c r="F525" s="15"/>
      <c r="G525" s="15"/>
      <c r="H525" s="15"/>
      <c r="I525" s="15"/>
      <c r="J525" s="15"/>
      <c r="K525" s="15"/>
      <c r="L525" s="15"/>
      <c r="M525" s="15"/>
      <c r="N525" s="15"/>
      <c r="O525" s="15"/>
      <c r="P525" s="15"/>
      <c r="Q525" s="15"/>
      <c r="R525" s="15"/>
      <c r="S525" s="15"/>
    </row>
    <row r="526">
      <c r="A526" s="15"/>
      <c r="B526" s="15"/>
      <c r="C526" s="15"/>
      <c r="D526" s="15"/>
      <c r="E526" s="15"/>
      <c r="F526" s="15"/>
      <c r="G526" s="15"/>
      <c r="H526" s="15"/>
      <c r="I526" s="15"/>
      <c r="J526" s="15"/>
      <c r="K526" s="15"/>
      <c r="L526" s="15"/>
      <c r="M526" s="15"/>
      <c r="N526" s="15"/>
      <c r="O526" s="15"/>
      <c r="P526" s="15"/>
      <c r="Q526" s="15"/>
      <c r="R526" s="15"/>
      <c r="S526" s="15"/>
    </row>
    <row r="527">
      <c r="A527" s="15"/>
      <c r="B527" s="15"/>
      <c r="C527" s="15"/>
      <c r="D527" s="15"/>
      <c r="E527" s="15"/>
      <c r="F527" s="15"/>
      <c r="G527" s="15"/>
      <c r="H527" s="15"/>
      <c r="I527" s="15"/>
      <c r="J527" s="15"/>
      <c r="K527" s="15"/>
      <c r="L527" s="15"/>
      <c r="M527" s="15"/>
      <c r="N527" s="15"/>
      <c r="O527" s="15"/>
      <c r="P527" s="15"/>
      <c r="Q527" s="15"/>
      <c r="R527" s="15"/>
      <c r="S527" s="15"/>
    </row>
    <row r="528">
      <c r="A528" s="15"/>
      <c r="B528" s="15"/>
      <c r="C528" s="15"/>
      <c r="D528" s="15"/>
      <c r="E528" s="15"/>
      <c r="F528" s="15"/>
      <c r="G528" s="15"/>
      <c r="H528" s="15"/>
      <c r="I528" s="15"/>
      <c r="J528" s="15"/>
      <c r="K528" s="15"/>
      <c r="L528" s="15"/>
      <c r="M528" s="15"/>
      <c r="N528" s="15"/>
      <c r="O528" s="15"/>
      <c r="P528" s="15"/>
      <c r="Q528" s="15"/>
      <c r="R528" s="15"/>
      <c r="S528" s="15"/>
    </row>
    <row r="529">
      <c r="A529" s="15"/>
      <c r="B529" s="15"/>
      <c r="C529" s="15"/>
      <c r="D529" s="15"/>
      <c r="E529" s="15"/>
      <c r="F529" s="15"/>
      <c r="G529" s="15"/>
      <c r="H529" s="15"/>
      <c r="I529" s="15"/>
      <c r="J529" s="15"/>
      <c r="K529" s="15"/>
      <c r="L529" s="15"/>
      <c r="M529" s="15"/>
      <c r="N529" s="15"/>
      <c r="O529" s="15"/>
      <c r="P529" s="15"/>
      <c r="Q529" s="15"/>
      <c r="R529" s="15"/>
      <c r="S529" s="15"/>
    </row>
    <row r="530">
      <c r="A530" s="15"/>
      <c r="B530" s="15"/>
      <c r="C530" s="15"/>
      <c r="D530" s="15"/>
      <c r="E530" s="15"/>
      <c r="F530" s="15"/>
      <c r="G530" s="15"/>
      <c r="H530" s="15"/>
      <c r="I530" s="15"/>
      <c r="J530" s="15"/>
      <c r="K530" s="15"/>
      <c r="L530" s="15"/>
      <c r="M530" s="15"/>
      <c r="N530" s="15"/>
      <c r="O530" s="15"/>
      <c r="P530" s="15"/>
      <c r="Q530" s="15"/>
      <c r="R530" s="15"/>
      <c r="S530" s="15"/>
    </row>
    <row r="531">
      <c r="A531" s="15"/>
      <c r="B531" s="15"/>
      <c r="C531" s="15"/>
      <c r="D531" s="15"/>
      <c r="E531" s="15"/>
      <c r="F531" s="15"/>
      <c r="G531" s="15"/>
      <c r="H531" s="15"/>
      <c r="I531" s="15"/>
      <c r="J531" s="15"/>
      <c r="K531" s="15"/>
      <c r="L531" s="15"/>
      <c r="M531" s="15"/>
      <c r="N531" s="15"/>
      <c r="O531" s="15"/>
      <c r="P531" s="15"/>
      <c r="Q531" s="15"/>
      <c r="R531" s="15"/>
      <c r="S531" s="15"/>
    </row>
    <row r="532">
      <c r="A532" s="15"/>
      <c r="B532" s="15"/>
      <c r="C532" s="15"/>
      <c r="D532" s="15"/>
      <c r="E532" s="15"/>
      <c r="F532" s="15"/>
      <c r="G532" s="15"/>
      <c r="H532" s="15"/>
      <c r="I532" s="15"/>
      <c r="J532" s="15"/>
      <c r="K532" s="15"/>
      <c r="L532" s="15"/>
      <c r="M532" s="15"/>
      <c r="N532" s="15"/>
      <c r="O532" s="15"/>
      <c r="P532" s="15"/>
      <c r="Q532" s="15"/>
      <c r="R532" s="15"/>
      <c r="S532" s="15"/>
    </row>
    <row r="533">
      <c r="A533" s="15"/>
      <c r="B533" s="15"/>
      <c r="C533" s="15"/>
      <c r="D533" s="15"/>
      <c r="E533" s="15"/>
      <c r="F533" s="15"/>
      <c r="G533" s="15"/>
      <c r="H533" s="15"/>
      <c r="I533" s="15"/>
      <c r="J533" s="15"/>
      <c r="K533" s="15"/>
      <c r="L533" s="15"/>
      <c r="M533" s="15"/>
      <c r="N533" s="15"/>
      <c r="O533" s="15"/>
      <c r="P533" s="15"/>
      <c r="Q533" s="15"/>
      <c r="R533" s="15"/>
      <c r="S533" s="15"/>
    </row>
    <row r="534">
      <c r="A534" s="15"/>
      <c r="B534" s="15"/>
      <c r="C534" s="15"/>
      <c r="D534" s="15"/>
      <c r="E534" s="15"/>
      <c r="F534" s="15"/>
      <c r="G534" s="15"/>
      <c r="H534" s="15"/>
      <c r="I534" s="15"/>
      <c r="J534" s="15"/>
      <c r="K534" s="15"/>
      <c r="L534" s="15"/>
      <c r="M534" s="15"/>
      <c r="N534" s="15"/>
      <c r="O534" s="15"/>
      <c r="P534" s="15"/>
      <c r="Q534" s="15"/>
      <c r="R534" s="15"/>
      <c r="S534" s="15"/>
    </row>
    <row r="535">
      <c r="A535" s="15"/>
      <c r="B535" s="15"/>
      <c r="C535" s="15"/>
      <c r="D535" s="15"/>
      <c r="E535" s="15"/>
      <c r="F535" s="15"/>
      <c r="G535" s="15"/>
      <c r="H535" s="15"/>
      <c r="I535" s="15"/>
      <c r="J535" s="15"/>
      <c r="K535" s="15"/>
      <c r="L535" s="15"/>
      <c r="M535" s="15"/>
      <c r="N535" s="15"/>
      <c r="O535" s="15"/>
      <c r="P535" s="15"/>
      <c r="Q535" s="15"/>
      <c r="R535" s="15"/>
      <c r="S535" s="15"/>
    </row>
    <row r="536">
      <c r="A536" s="15"/>
      <c r="B536" s="15"/>
      <c r="C536" s="15"/>
      <c r="D536" s="15"/>
      <c r="E536" s="15"/>
      <c r="F536" s="15"/>
      <c r="G536" s="15"/>
      <c r="H536" s="15"/>
      <c r="I536" s="15"/>
      <c r="J536" s="15"/>
      <c r="K536" s="15"/>
      <c r="L536" s="15"/>
      <c r="M536" s="15"/>
      <c r="N536" s="15"/>
      <c r="O536" s="15"/>
      <c r="P536" s="15"/>
      <c r="Q536" s="15"/>
      <c r="R536" s="15"/>
      <c r="S536" s="15"/>
    </row>
    <row r="537">
      <c r="A537" s="15"/>
      <c r="B537" s="15"/>
      <c r="C537" s="15"/>
      <c r="D537" s="15"/>
      <c r="E537" s="15"/>
      <c r="F537" s="15"/>
      <c r="G537" s="15"/>
      <c r="H537" s="15"/>
      <c r="I537" s="15"/>
      <c r="J537" s="15"/>
      <c r="K537" s="15"/>
      <c r="L537" s="15"/>
      <c r="M537" s="15"/>
      <c r="N537" s="15"/>
      <c r="O537" s="15"/>
      <c r="P537" s="15"/>
      <c r="Q537" s="15"/>
      <c r="R537" s="15"/>
      <c r="S537" s="15"/>
    </row>
    <row r="538">
      <c r="A538" s="15"/>
      <c r="B538" s="15"/>
      <c r="C538" s="15"/>
      <c r="D538" s="15"/>
      <c r="E538" s="15"/>
      <c r="F538" s="15"/>
      <c r="G538" s="15"/>
      <c r="H538" s="15"/>
      <c r="I538" s="15"/>
      <c r="J538" s="15"/>
      <c r="K538" s="15"/>
      <c r="L538" s="15"/>
      <c r="M538" s="15"/>
      <c r="N538" s="15"/>
      <c r="O538" s="15"/>
      <c r="P538" s="15"/>
      <c r="Q538" s="15"/>
      <c r="R538" s="15"/>
      <c r="S538" s="15"/>
    </row>
    <row r="539">
      <c r="A539" s="15"/>
      <c r="B539" s="15"/>
      <c r="C539" s="15"/>
      <c r="D539" s="15"/>
      <c r="E539" s="15"/>
      <c r="F539" s="15"/>
      <c r="G539" s="15"/>
      <c r="H539" s="15"/>
      <c r="I539" s="15"/>
      <c r="J539" s="15"/>
      <c r="K539" s="15"/>
      <c r="L539" s="15"/>
      <c r="M539" s="15"/>
      <c r="N539" s="15"/>
      <c r="O539" s="15"/>
      <c r="P539" s="15"/>
      <c r="Q539" s="15"/>
      <c r="R539" s="15"/>
      <c r="S539" s="15"/>
    </row>
    <row r="540">
      <c r="A540" s="15"/>
      <c r="B540" s="15"/>
      <c r="C540" s="15"/>
      <c r="D540" s="15"/>
      <c r="E540" s="15"/>
      <c r="F540" s="15"/>
      <c r="G540" s="15"/>
      <c r="H540" s="15"/>
      <c r="I540" s="15"/>
      <c r="J540" s="15"/>
      <c r="K540" s="15"/>
      <c r="L540" s="15"/>
      <c r="M540" s="15"/>
      <c r="N540" s="15"/>
      <c r="O540" s="15"/>
      <c r="P540" s="15"/>
      <c r="Q540" s="15"/>
      <c r="R540" s="15"/>
      <c r="S540" s="15"/>
    </row>
    <row r="541">
      <c r="A541" s="15"/>
      <c r="B541" s="15"/>
      <c r="C541" s="15"/>
      <c r="D541" s="15"/>
      <c r="E541" s="15"/>
      <c r="F541" s="15"/>
      <c r="G541" s="15"/>
      <c r="H541" s="15"/>
      <c r="I541" s="15"/>
      <c r="J541" s="15"/>
      <c r="K541" s="15"/>
      <c r="L541" s="15"/>
      <c r="M541" s="15"/>
      <c r="N541" s="15"/>
      <c r="O541" s="15"/>
      <c r="P541" s="15"/>
      <c r="Q541" s="15"/>
      <c r="R541" s="15"/>
      <c r="S541" s="15"/>
    </row>
    <row r="542">
      <c r="A542" s="15"/>
      <c r="B542" s="15"/>
      <c r="C542" s="15"/>
      <c r="D542" s="15"/>
      <c r="E542" s="15"/>
      <c r="F542" s="15"/>
      <c r="G542" s="15"/>
      <c r="H542" s="15"/>
      <c r="I542" s="15"/>
      <c r="J542" s="15"/>
      <c r="K542" s="15"/>
      <c r="L542" s="15"/>
      <c r="M542" s="15"/>
      <c r="N542" s="15"/>
      <c r="O542" s="15"/>
      <c r="P542" s="15"/>
      <c r="Q542" s="15"/>
      <c r="R542" s="15"/>
      <c r="S542" s="15"/>
    </row>
    <row r="543">
      <c r="A543" s="15"/>
      <c r="B543" s="15"/>
      <c r="C543" s="15"/>
      <c r="D543" s="15"/>
      <c r="E543" s="15"/>
      <c r="F543" s="15"/>
      <c r="G543" s="15"/>
      <c r="H543" s="15"/>
      <c r="I543" s="15"/>
      <c r="J543" s="15"/>
      <c r="K543" s="15"/>
      <c r="L543" s="15"/>
      <c r="M543" s="15"/>
      <c r="N543" s="15"/>
      <c r="O543" s="15"/>
      <c r="P543" s="15"/>
      <c r="Q543" s="15"/>
      <c r="R543" s="15"/>
      <c r="S543" s="15"/>
    </row>
    <row r="544">
      <c r="A544" s="15"/>
      <c r="B544" s="15"/>
      <c r="C544" s="15"/>
      <c r="D544" s="15"/>
      <c r="E544" s="15"/>
      <c r="F544" s="15"/>
      <c r="G544" s="15"/>
      <c r="H544" s="15"/>
      <c r="I544" s="15"/>
      <c r="J544" s="15"/>
      <c r="K544" s="15"/>
      <c r="L544" s="15"/>
      <c r="M544" s="15"/>
      <c r="N544" s="15"/>
      <c r="O544" s="15"/>
      <c r="P544" s="15"/>
      <c r="Q544" s="15"/>
      <c r="R544" s="15"/>
      <c r="S544" s="15"/>
    </row>
    <row r="545">
      <c r="A545" s="15"/>
      <c r="B545" s="15"/>
      <c r="C545" s="15"/>
      <c r="D545" s="15"/>
      <c r="E545" s="15"/>
      <c r="F545" s="15"/>
      <c r="G545" s="15"/>
      <c r="H545" s="15"/>
      <c r="I545" s="15"/>
      <c r="J545" s="15"/>
      <c r="K545" s="15"/>
      <c r="L545" s="15"/>
      <c r="M545" s="15"/>
      <c r="N545" s="15"/>
      <c r="O545" s="15"/>
      <c r="P545" s="15"/>
      <c r="Q545" s="15"/>
      <c r="R545" s="15"/>
      <c r="S545" s="15"/>
    </row>
    <row r="546">
      <c r="A546" s="15"/>
      <c r="B546" s="15"/>
      <c r="C546" s="15"/>
      <c r="D546" s="15"/>
      <c r="E546" s="15"/>
      <c r="F546" s="15"/>
      <c r="G546" s="15"/>
      <c r="H546" s="15"/>
      <c r="I546" s="15"/>
      <c r="J546" s="15"/>
      <c r="K546" s="15"/>
      <c r="L546" s="15"/>
      <c r="M546" s="15"/>
      <c r="N546" s="15"/>
      <c r="O546" s="15"/>
      <c r="P546" s="15"/>
      <c r="Q546" s="15"/>
      <c r="R546" s="15"/>
      <c r="S546" s="15"/>
    </row>
    <row r="547">
      <c r="A547" s="15"/>
      <c r="B547" s="15"/>
      <c r="C547" s="15"/>
      <c r="D547" s="15"/>
      <c r="E547" s="15"/>
      <c r="F547" s="15"/>
      <c r="G547" s="15"/>
      <c r="H547" s="15"/>
      <c r="I547" s="15"/>
      <c r="J547" s="15"/>
      <c r="K547" s="15"/>
      <c r="L547" s="15"/>
      <c r="M547" s="15"/>
      <c r="N547" s="15"/>
      <c r="O547" s="15"/>
      <c r="P547" s="15"/>
      <c r="Q547" s="15"/>
      <c r="R547" s="15"/>
      <c r="S547" s="15"/>
    </row>
    <row r="548">
      <c r="A548" s="15"/>
      <c r="B548" s="15"/>
      <c r="C548" s="15"/>
      <c r="D548" s="15"/>
      <c r="E548" s="15"/>
      <c r="F548" s="15"/>
      <c r="G548" s="15"/>
      <c r="H548" s="15"/>
      <c r="I548" s="15"/>
      <c r="J548" s="15"/>
      <c r="K548" s="15"/>
      <c r="L548" s="15"/>
      <c r="M548" s="15"/>
      <c r="N548" s="15"/>
      <c r="O548" s="15"/>
      <c r="P548" s="15"/>
      <c r="Q548" s="15"/>
      <c r="R548" s="15"/>
      <c r="S548" s="15"/>
    </row>
    <row r="549">
      <c r="A549" s="15"/>
      <c r="B549" s="15"/>
      <c r="C549" s="15"/>
      <c r="D549" s="15"/>
      <c r="E549" s="15"/>
      <c r="F549" s="15"/>
      <c r="G549" s="15"/>
      <c r="H549" s="15"/>
      <c r="I549" s="15"/>
      <c r="J549" s="15"/>
      <c r="K549" s="15"/>
      <c r="L549" s="15"/>
      <c r="M549" s="15"/>
      <c r="N549" s="15"/>
      <c r="O549" s="15"/>
      <c r="P549" s="15"/>
      <c r="Q549" s="15"/>
      <c r="R549" s="15"/>
      <c r="S549" s="15"/>
    </row>
    <row r="550">
      <c r="A550" s="15"/>
      <c r="B550" s="15"/>
      <c r="C550" s="15"/>
      <c r="D550" s="15"/>
      <c r="E550" s="15"/>
      <c r="F550" s="15"/>
      <c r="G550" s="15"/>
      <c r="H550" s="15"/>
      <c r="I550" s="15"/>
      <c r="J550" s="15"/>
      <c r="K550" s="15"/>
      <c r="L550" s="15"/>
      <c r="M550" s="15"/>
      <c r="N550" s="15"/>
      <c r="O550" s="15"/>
      <c r="P550" s="15"/>
      <c r="Q550" s="15"/>
      <c r="R550" s="15"/>
      <c r="S550" s="15"/>
    </row>
    <row r="551">
      <c r="A551" s="15"/>
      <c r="B551" s="15"/>
      <c r="C551" s="15"/>
      <c r="D551" s="15"/>
      <c r="E551" s="15"/>
      <c r="F551" s="15"/>
      <c r="G551" s="15"/>
      <c r="H551" s="15"/>
      <c r="I551" s="15"/>
      <c r="J551" s="15"/>
      <c r="K551" s="15"/>
      <c r="L551" s="15"/>
      <c r="M551" s="15"/>
      <c r="N551" s="15"/>
      <c r="O551" s="15"/>
      <c r="P551" s="15"/>
      <c r="Q551" s="15"/>
      <c r="R551" s="15"/>
      <c r="S551" s="15"/>
    </row>
    <row r="552">
      <c r="A552" s="15"/>
      <c r="B552" s="15"/>
      <c r="C552" s="15"/>
      <c r="D552" s="15"/>
      <c r="E552" s="15"/>
      <c r="F552" s="15"/>
      <c r="G552" s="15"/>
      <c r="H552" s="15"/>
      <c r="I552" s="15"/>
      <c r="J552" s="15"/>
      <c r="K552" s="15"/>
      <c r="L552" s="15"/>
      <c r="M552" s="15"/>
      <c r="N552" s="15"/>
      <c r="O552" s="15"/>
      <c r="P552" s="15"/>
      <c r="Q552" s="15"/>
      <c r="R552" s="15"/>
      <c r="S552" s="15"/>
    </row>
    <row r="553">
      <c r="A553" s="15"/>
      <c r="B553" s="15"/>
      <c r="C553" s="15"/>
      <c r="D553" s="15"/>
      <c r="E553" s="15"/>
      <c r="F553" s="15"/>
      <c r="G553" s="15"/>
      <c r="H553" s="15"/>
      <c r="I553" s="15"/>
      <c r="J553" s="15"/>
      <c r="K553" s="15"/>
      <c r="L553" s="15"/>
      <c r="M553" s="15"/>
      <c r="N553" s="15"/>
      <c r="O553" s="15"/>
      <c r="P553" s="15"/>
      <c r="Q553" s="15"/>
      <c r="R553" s="15"/>
      <c r="S553" s="15"/>
    </row>
    <row r="554">
      <c r="A554" s="15"/>
      <c r="B554" s="15"/>
      <c r="C554" s="15"/>
      <c r="D554" s="15"/>
      <c r="E554" s="15"/>
      <c r="F554" s="15"/>
      <c r="G554" s="15"/>
      <c r="H554" s="15"/>
      <c r="I554" s="15"/>
      <c r="J554" s="15"/>
      <c r="K554" s="15"/>
      <c r="L554" s="15"/>
      <c r="M554" s="15"/>
      <c r="N554" s="15"/>
      <c r="O554" s="15"/>
      <c r="P554" s="15"/>
      <c r="Q554" s="15"/>
      <c r="R554" s="15"/>
      <c r="S554" s="15"/>
    </row>
    <row r="555">
      <c r="A555" s="15"/>
      <c r="B555" s="15"/>
      <c r="C555" s="15"/>
      <c r="D555" s="15"/>
      <c r="E555" s="15"/>
      <c r="F555" s="15"/>
      <c r="G555" s="15"/>
      <c r="H555" s="15"/>
      <c r="I555" s="15"/>
      <c r="J555" s="15"/>
      <c r="K555" s="15"/>
      <c r="L555" s="15"/>
      <c r="M555" s="15"/>
      <c r="N555" s="15"/>
      <c r="O555" s="15"/>
      <c r="P555" s="15"/>
      <c r="Q555" s="15"/>
      <c r="R555" s="15"/>
      <c r="S555" s="15"/>
    </row>
    <row r="556">
      <c r="A556" s="15"/>
      <c r="B556" s="15"/>
      <c r="C556" s="15"/>
      <c r="D556" s="15"/>
      <c r="E556" s="15"/>
      <c r="F556" s="15"/>
      <c r="G556" s="15"/>
      <c r="H556" s="15"/>
      <c r="I556" s="15"/>
      <c r="J556" s="15"/>
      <c r="K556" s="15"/>
      <c r="L556" s="15"/>
      <c r="M556" s="15"/>
      <c r="N556" s="15"/>
      <c r="O556" s="15"/>
      <c r="P556" s="15"/>
      <c r="Q556" s="15"/>
      <c r="R556" s="15"/>
      <c r="S556" s="15"/>
    </row>
    <row r="557">
      <c r="A557" s="15"/>
      <c r="B557" s="15"/>
      <c r="C557" s="15"/>
      <c r="D557" s="15"/>
      <c r="E557" s="15"/>
      <c r="F557" s="15"/>
      <c r="G557" s="15"/>
      <c r="H557" s="15"/>
      <c r="I557" s="15"/>
      <c r="J557" s="15"/>
      <c r="K557" s="15"/>
      <c r="L557" s="15"/>
      <c r="M557" s="15"/>
      <c r="N557" s="15"/>
      <c r="O557" s="15"/>
      <c r="P557" s="15"/>
      <c r="Q557" s="15"/>
      <c r="R557" s="15"/>
      <c r="S557" s="15"/>
    </row>
    <row r="558">
      <c r="A558" s="15"/>
      <c r="B558" s="15"/>
      <c r="C558" s="15"/>
      <c r="D558" s="15"/>
      <c r="E558" s="15"/>
      <c r="F558" s="15"/>
      <c r="G558" s="15"/>
      <c r="H558" s="15"/>
      <c r="I558" s="15"/>
      <c r="J558" s="15"/>
      <c r="K558" s="15"/>
      <c r="L558" s="15"/>
      <c r="M558" s="15"/>
      <c r="N558" s="15"/>
      <c r="O558" s="15"/>
      <c r="P558" s="15"/>
      <c r="Q558" s="15"/>
      <c r="R558" s="15"/>
      <c r="S558" s="15"/>
    </row>
    <row r="559">
      <c r="A559" s="15"/>
      <c r="B559" s="15"/>
      <c r="C559" s="15"/>
      <c r="D559" s="15"/>
      <c r="E559" s="15"/>
      <c r="F559" s="15"/>
      <c r="G559" s="15"/>
      <c r="H559" s="15"/>
      <c r="I559" s="15"/>
      <c r="J559" s="15"/>
      <c r="K559" s="15"/>
      <c r="L559" s="15"/>
      <c r="M559" s="15"/>
      <c r="N559" s="15"/>
      <c r="O559" s="15"/>
      <c r="P559" s="15"/>
      <c r="Q559" s="15"/>
      <c r="R559" s="15"/>
      <c r="S559" s="15"/>
    </row>
    <row r="560">
      <c r="A560" s="15"/>
      <c r="B560" s="15"/>
      <c r="C560" s="15"/>
      <c r="D560" s="15"/>
      <c r="E560" s="15"/>
      <c r="F560" s="15"/>
      <c r="G560" s="15"/>
      <c r="H560" s="15"/>
      <c r="I560" s="15"/>
      <c r="J560" s="15"/>
      <c r="K560" s="15"/>
      <c r="L560" s="15"/>
      <c r="M560" s="15"/>
      <c r="N560" s="15"/>
      <c r="O560" s="15"/>
      <c r="P560" s="15"/>
      <c r="Q560" s="15"/>
      <c r="R560" s="15"/>
      <c r="S560" s="15"/>
    </row>
    <row r="561">
      <c r="A561" s="15"/>
      <c r="B561" s="15"/>
      <c r="C561" s="15"/>
      <c r="D561" s="15"/>
      <c r="E561" s="15"/>
      <c r="F561" s="15"/>
      <c r="G561" s="15"/>
      <c r="H561" s="15"/>
      <c r="I561" s="15"/>
      <c r="J561" s="15"/>
      <c r="K561" s="15"/>
      <c r="L561" s="15"/>
      <c r="M561" s="15"/>
      <c r="N561" s="15"/>
      <c r="O561" s="15"/>
      <c r="P561" s="15"/>
      <c r="Q561" s="15"/>
      <c r="R561" s="15"/>
      <c r="S561" s="15"/>
    </row>
    <row r="562">
      <c r="A562" s="15"/>
      <c r="B562" s="15"/>
      <c r="C562" s="15"/>
      <c r="D562" s="15"/>
      <c r="E562" s="15"/>
      <c r="F562" s="15"/>
      <c r="G562" s="15"/>
      <c r="H562" s="15"/>
      <c r="I562" s="15"/>
      <c r="J562" s="15"/>
      <c r="K562" s="15"/>
      <c r="L562" s="15"/>
      <c r="M562" s="15"/>
      <c r="N562" s="15"/>
      <c r="O562" s="15"/>
      <c r="P562" s="15"/>
      <c r="Q562" s="15"/>
      <c r="R562" s="15"/>
      <c r="S562" s="15"/>
    </row>
    <row r="563">
      <c r="A563" s="15"/>
      <c r="B563" s="15"/>
      <c r="C563" s="15"/>
      <c r="D563" s="15"/>
      <c r="E563" s="15"/>
      <c r="F563" s="15"/>
      <c r="G563" s="15"/>
      <c r="H563" s="15"/>
      <c r="I563" s="15"/>
      <c r="J563" s="15"/>
      <c r="K563" s="15"/>
      <c r="L563" s="15"/>
      <c r="M563" s="15"/>
      <c r="N563" s="15"/>
      <c r="O563" s="15"/>
      <c r="P563" s="15"/>
      <c r="Q563" s="15"/>
      <c r="R563" s="15"/>
      <c r="S563" s="15"/>
    </row>
    <row r="564">
      <c r="A564" s="15"/>
      <c r="B564" s="15"/>
      <c r="C564" s="15"/>
      <c r="D564" s="15"/>
      <c r="E564" s="15"/>
      <c r="F564" s="15"/>
      <c r="G564" s="15"/>
      <c r="H564" s="15"/>
      <c r="I564" s="15"/>
      <c r="J564" s="15"/>
      <c r="K564" s="15"/>
      <c r="L564" s="15"/>
      <c r="M564" s="15"/>
      <c r="N564" s="15"/>
      <c r="O564" s="15"/>
      <c r="P564" s="15"/>
      <c r="Q564" s="15"/>
      <c r="R564" s="15"/>
      <c r="S564" s="15"/>
    </row>
    <row r="565">
      <c r="A565" s="15"/>
      <c r="B565" s="15"/>
      <c r="C565" s="15"/>
      <c r="D565" s="15"/>
      <c r="E565" s="15"/>
      <c r="F565" s="15"/>
      <c r="G565" s="15"/>
      <c r="H565" s="15"/>
      <c r="I565" s="15"/>
      <c r="J565" s="15"/>
      <c r="K565" s="15"/>
      <c r="L565" s="15"/>
      <c r="M565" s="15"/>
      <c r="N565" s="15"/>
      <c r="O565" s="15"/>
      <c r="P565" s="15"/>
      <c r="Q565" s="15"/>
      <c r="R565" s="15"/>
      <c r="S565" s="15"/>
    </row>
    <row r="566">
      <c r="A566" s="15"/>
      <c r="B566" s="15"/>
      <c r="C566" s="15"/>
      <c r="D566" s="15"/>
      <c r="E566" s="15"/>
      <c r="F566" s="15"/>
      <c r="G566" s="15"/>
      <c r="H566" s="15"/>
      <c r="I566" s="15"/>
      <c r="J566" s="15"/>
      <c r="K566" s="15"/>
      <c r="L566" s="15"/>
      <c r="M566" s="15"/>
      <c r="N566" s="15"/>
      <c r="O566" s="15"/>
      <c r="P566" s="15"/>
      <c r="Q566" s="15"/>
      <c r="R566" s="15"/>
      <c r="S566" s="15"/>
    </row>
    <row r="567">
      <c r="A567" s="15"/>
      <c r="B567" s="15"/>
      <c r="C567" s="15"/>
      <c r="D567" s="15"/>
      <c r="E567" s="15"/>
      <c r="F567" s="15"/>
      <c r="G567" s="15"/>
      <c r="H567" s="15"/>
      <c r="I567" s="15"/>
      <c r="J567" s="15"/>
      <c r="K567" s="15"/>
      <c r="L567" s="15"/>
      <c r="M567" s="15"/>
      <c r="N567" s="15"/>
      <c r="O567" s="15"/>
      <c r="P567" s="15"/>
      <c r="Q567" s="15"/>
      <c r="R567" s="15"/>
      <c r="S567" s="15"/>
    </row>
    <row r="568">
      <c r="A568" s="15"/>
      <c r="B568" s="15"/>
      <c r="C568" s="15"/>
      <c r="D568" s="15"/>
      <c r="E568" s="15"/>
      <c r="F568" s="15"/>
      <c r="G568" s="15"/>
      <c r="H568" s="15"/>
      <c r="I568" s="15"/>
      <c r="J568" s="15"/>
      <c r="K568" s="15"/>
      <c r="L568" s="15"/>
      <c r="M568" s="15"/>
      <c r="N568" s="15"/>
      <c r="O568" s="15"/>
      <c r="P568" s="15"/>
      <c r="Q568" s="15"/>
      <c r="R568" s="15"/>
      <c r="S568" s="15"/>
    </row>
    <row r="569">
      <c r="A569" s="15"/>
      <c r="B569" s="15"/>
      <c r="C569" s="15"/>
      <c r="D569" s="15"/>
      <c r="E569" s="15"/>
      <c r="F569" s="15"/>
      <c r="G569" s="15"/>
      <c r="H569" s="15"/>
      <c r="I569" s="15"/>
      <c r="J569" s="15"/>
      <c r="K569" s="15"/>
      <c r="L569" s="15"/>
      <c r="M569" s="15"/>
      <c r="N569" s="15"/>
      <c r="O569" s="15"/>
      <c r="P569" s="15"/>
      <c r="Q569" s="15"/>
      <c r="R569" s="15"/>
      <c r="S569" s="15"/>
    </row>
    <row r="570">
      <c r="A570" s="15"/>
      <c r="B570" s="15"/>
      <c r="C570" s="15"/>
      <c r="D570" s="15"/>
      <c r="E570" s="15"/>
      <c r="F570" s="15"/>
      <c r="G570" s="15"/>
      <c r="H570" s="15"/>
      <c r="I570" s="15"/>
      <c r="J570" s="15"/>
      <c r="K570" s="15"/>
      <c r="L570" s="15"/>
      <c r="M570" s="15"/>
      <c r="N570" s="15"/>
      <c r="O570" s="15"/>
      <c r="P570" s="15"/>
      <c r="Q570" s="15"/>
      <c r="R570" s="15"/>
      <c r="S570" s="15"/>
    </row>
    <row r="571">
      <c r="A571" s="15"/>
      <c r="B571" s="15"/>
      <c r="C571" s="15"/>
      <c r="D571" s="15"/>
      <c r="E571" s="15"/>
      <c r="F571" s="15"/>
      <c r="G571" s="15"/>
      <c r="H571" s="15"/>
      <c r="I571" s="15"/>
      <c r="J571" s="15"/>
      <c r="K571" s="15"/>
      <c r="L571" s="15"/>
      <c r="M571" s="15"/>
      <c r="N571" s="15"/>
      <c r="O571" s="15"/>
      <c r="P571" s="15"/>
      <c r="Q571" s="15"/>
      <c r="R571" s="15"/>
      <c r="S571" s="15"/>
    </row>
    <row r="572">
      <c r="A572" s="15"/>
      <c r="B572" s="15"/>
      <c r="C572" s="15"/>
      <c r="D572" s="15"/>
      <c r="E572" s="15"/>
      <c r="F572" s="15"/>
      <c r="G572" s="15"/>
      <c r="H572" s="15"/>
      <c r="I572" s="15"/>
      <c r="J572" s="15"/>
      <c r="K572" s="15"/>
      <c r="L572" s="15"/>
      <c r="M572" s="15"/>
      <c r="N572" s="15"/>
      <c r="O572" s="15"/>
      <c r="P572" s="15"/>
      <c r="Q572" s="15"/>
      <c r="R572" s="15"/>
      <c r="S572" s="15"/>
    </row>
    <row r="573">
      <c r="A573" s="15"/>
      <c r="B573" s="15"/>
      <c r="C573" s="15"/>
      <c r="D573" s="15"/>
      <c r="E573" s="15"/>
      <c r="F573" s="15"/>
      <c r="G573" s="15"/>
      <c r="H573" s="15"/>
      <c r="I573" s="15"/>
      <c r="J573" s="15"/>
      <c r="K573" s="15"/>
      <c r="L573" s="15"/>
      <c r="M573" s="15"/>
      <c r="N573" s="15"/>
      <c r="O573" s="15"/>
      <c r="P573" s="15"/>
      <c r="Q573" s="15"/>
      <c r="R573" s="15"/>
      <c r="S573" s="15"/>
    </row>
    <row r="574">
      <c r="A574" s="15"/>
      <c r="B574" s="15"/>
      <c r="C574" s="15"/>
      <c r="D574" s="15"/>
      <c r="E574" s="15"/>
      <c r="F574" s="15"/>
      <c r="G574" s="15"/>
      <c r="H574" s="15"/>
      <c r="I574" s="15"/>
      <c r="J574" s="15"/>
      <c r="K574" s="15"/>
      <c r="L574" s="15"/>
      <c r="M574" s="15"/>
      <c r="N574" s="15"/>
      <c r="O574" s="15"/>
      <c r="P574" s="15"/>
      <c r="Q574" s="15"/>
      <c r="R574" s="15"/>
      <c r="S574" s="15"/>
    </row>
    <row r="575">
      <c r="A575" s="15"/>
      <c r="B575" s="15"/>
      <c r="C575" s="15"/>
      <c r="D575" s="15"/>
      <c r="E575" s="15"/>
      <c r="F575" s="15"/>
      <c r="G575" s="15"/>
      <c r="H575" s="15"/>
      <c r="I575" s="15"/>
      <c r="J575" s="15"/>
      <c r="K575" s="15"/>
      <c r="L575" s="15"/>
      <c r="M575" s="15"/>
      <c r="N575" s="15"/>
      <c r="O575" s="15"/>
      <c r="P575" s="15"/>
      <c r="Q575" s="15"/>
      <c r="R575" s="15"/>
      <c r="S575" s="15"/>
    </row>
    <row r="576">
      <c r="A576" s="15"/>
      <c r="B576" s="15"/>
      <c r="C576" s="15"/>
      <c r="D576" s="15"/>
      <c r="E576" s="15"/>
      <c r="F576" s="15"/>
      <c r="G576" s="15"/>
      <c r="H576" s="15"/>
      <c r="I576" s="15"/>
      <c r="J576" s="15"/>
      <c r="K576" s="15"/>
      <c r="L576" s="15"/>
      <c r="M576" s="15"/>
      <c r="N576" s="15"/>
      <c r="O576" s="15"/>
      <c r="P576" s="15"/>
      <c r="Q576" s="15"/>
      <c r="R576" s="15"/>
      <c r="S576" s="15"/>
    </row>
    <row r="577">
      <c r="A577" s="15"/>
      <c r="B577" s="15"/>
      <c r="C577" s="15"/>
      <c r="D577" s="15"/>
      <c r="E577" s="15"/>
      <c r="F577" s="15"/>
      <c r="G577" s="15"/>
      <c r="H577" s="15"/>
      <c r="I577" s="15"/>
      <c r="J577" s="15"/>
      <c r="K577" s="15"/>
      <c r="L577" s="15"/>
      <c r="M577" s="15"/>
      <c r="N577" s="15"/>
      <c r="O577" s="15"/>
      <c r="P577" s="15"/>
      <c r="Q577" s="15"/>
      <c r="R577" s="15"/>
      <c r="S577" s="15"/>
    </row>
    <row r="578">
      <c r="A578" s="15"/>
      <c r="B578" s="15"/>
      <c r="C578" s="15"/>
      <c r="D578" s="15"/>
      <c r="E578" s="15"/>
      <c r="F578" s="15"/>
      <c r="G578" s="15"/>
      <c r="H578" s="15"/>
      <c r="I578" s="15"/>
      <c r="J578" s="15"/>
      <c r="K578" s="15"/>
      <c r="L578" s="15"/>
      <c r="M578" s="15"/>
      <c r="N578" s="15"/>
      <c r="O578" s="15"/>
      <c r="P578" s="15"/>
      <c r="Q578" s="15"/>
      <c r="R578" s="15"/>
      <c r="S578" s="15"/>
    </row>
    <row r="579">
      <c r="A579" s="15"/>
      <c r="B579" s="15"/>
      <c r="C579" s="15"/>
      <c r="D579" s="15"/>
      <c r="E579" s="15"/>
      <c r="F579" s="15"/>
      <c r="G579" s="15"/>
      <c r="H579" s="15"/>
      <c r="I579" s="15"/>
      <c r="J579" s="15"/>
      <c r="K579" s="15"/>
      <c r="L579" s="15"/>
      <c r="M579" s="15"/>
      <c r="N579" s="15"/>
      <c r="O579" s="15"/>
      <c r="P579" s="15"/>
      <c r="Q579" s="15"/>
      <c r="R579" s="15"/>
      <c r="S579" s="15"/>
    </row>
    <row r="580">
      <c r="A580" s="15"/>
      <c r="B580" s="15"/>
      <c r="C580" s="15"/>
      <c r="D580" s="15"/>
      <c r="E580" s="15"/>
      <c r="F580" s="15"/>
      <c r="G580" s="15"/>
      <c r="H580" s="15"/>
      <c r="I580" s="15"/>
      <c r="J580" s="15"/>
      <c r="K580" s="15"/>
      <c r="L580" s="15"/>
      <c r="M580" s="15"/>
      <c r="N580" s="15"/>
      <c r="O580" s="15"/>
      <c r="P580" s="15"/>
      <c r="Q580" s="15"/>
      <c r="R580" s="15"/>
      <c r="S580" s="15"/>
    </row>
    <row r="581">
      <c r="A581" s="15"/>
      <c r="B581" s="15"/>
      <c r="C581" s="15"/>
      <c r="D581" s="15"/>
      <c r="E581" s="15"/>
      <c r="F581" s="15"/>
      <c r="G581" s="15"/>
      <c r="H581" s="15"/>
      <c r="I581" s="15"/>
      <c r="J581" s="15"/>
      <c r="K581" s="15"/>
      <c r="L581" s="15"/>
      <c r="M581" s="15"/>
      <c r="N581" s="15"/>
      <c r="O581" s="15"/>
      <c r="P581" s="15"/>
      <c r="Q581" s="15"/>
      <c r="R581" s="15"/>
      <c r="S581" s="15"/>
    </row>
    <row r="582">
      <c r="A582" s="15"/>
      <c r="B582" s="15"/>
      <c r="C582" s="15"/>
      <c r="D582" s="15"/>
      <c r="E582" s="15"/>
      <c r="F582" s="15"/>
      <c r="G582" s="15"/>
      <c r="H582" s="15"/>
      <c r="I582" s="15"/>
      <c r="J582" s="15"/>
      <c r="K582" s="15"/>
      <c r="L582" s="15"/>
      <c r="M582" s="15"/>
      <c r="N582" s="15"/>
      <c r="O582" s="15"/>
      <c r="P582" s="15"/>
      <c r="Q582" s="15"/>
      <c r="R582" s="15"/>
      <c r="S582" s="15"/>
    </row>
    <row r="583">
      <c r="A583" s="15"/>
      <c r="B583" s="15"/>
      <c r="C583" s="15"/>
      <c r="D583" s="15"/>
      <c r="E583" s="15"/>
      <c r="F583" s="15"/>
      <c r="G583" s="15"/>
      <c r="H583" s="15"/>
      <c r="I583" s="15"/>
      <c r="J583" s="15"/>
      <c r="K583" s="15"/>
      <c r="L583" s="15"/>
      <c r="M583" s="15"/>
      <c r="N583" s="15"/>
      <c r="O583" s="15"/>
      <c r="P583" s="15"/>
      <c r="Q583" s="15"/>
      <c r="R583" s="15"/>
      <c r="S583" s="15"/>
    </row>
    <row r="584">
      <c r="A584" s="15"/>
      <c r="B584" s="15"/>
      <c r="C584" s="15"/>
      <c r="D584" s="15"/>
      <c r="E584" s="15"/>
      <c r="F584" s="15"/>
      <c r="G584" s="15"/>
      <c r="H584" s="15"/>
      <c r="I584" s="15"/>
      <c r="J584" s="15"/>
      <c r="K584" s="15"/>
      <c r="L584" s="15"/>
      <c r="M584" s="15"/>
      <c r="N584" s="15"/>
      <c r="O584" s="15"/>
      <c r="P584" s="15"/>
      <c r="Q584" s="15"/>
      <c r="R584" s="15"/>
      <c r="S584" s="15"/>
    </row>
    <row r="585">
      <c r="A585" s="15"/>
      <c r="B585" s="15"/>
      <c r="C585" s="15"/>
      <c r="D585" s="15"/>
      <c r="E585" s="15"/>
      <c r="F585" s="15"/>
      <c r="G585" s="15"/>
      <c r="H585" s="15"/>
      <c r="I585" s="15"/>
      <c r="J585" s="15"/>
      <c r="K585" s="15"/>
      <c r="L585" s="15"/>
      <c r="M585" s="15"/>
      <c r="N585" s="15"/>
      <c r="O585" s="15"/>
      <c r="P585" s="15"/>
      <c r="Q585" s="15"/>
      <c r="R585" s="15"/>
      <c r="S585" s="15"/>
    </row>
    <row r="586">
      <c r="A586" s="15"/>
      <c r="B586" s="15"/>
      <c r="C586" s="15"/>
      <c r="D586" s="15"/>
      <c r="E586" s="15"/>
      <c r="F586" s="15"/>
      <c r="G586" s="15"/>
      <c r="H586" s="15"/>
      <c r="I586" s="15"/>
      <c r="J586" s="15"/>
      <c r="K586" s="15"/>
      <c r="L586" s="15"/>
      <c r="M586" s="15"/>
      <c r="N586" s="15"/>
      <c r="O586" s="15"/>
      <c r="P586" s="15"/>
      <c r="Q586" s="15"/>
      <c r="R586" s="15"/>
      <c r="S586" s="15"/>
    </row>
    <row r="587">
      <c r="A587" s="15"/>
      <c r="B587" s="15"/>
      <c r="C587" s="15"/>
      <c r="D587" s="15"/>
      <c r="E587" s="15"/>
      <c r="F587" s="15"/>
      <c r="G587" s="15"/>
      <c r="H587" s="15"/>
      <c r="I587" s="15"/>
      <c r="J587" s="15"/>
      <c r="K587" s="15"/>
      <c r="L587" s="15"/>
      <c r="M587" s="15"/>
      <c r="N587" s="15"/>
      <c r="O587" s="15"/>
      <c r="P587" s="15"/>
      <c r="Q587" s="15"/>
      <c r="R587" s="15"/>
      <c r="S587" s="15"/>
    </row>
    <row r="588">
      <c r="A588" s="15"/>
      <c r="B588" s="15"/>
      <c r="C588" s="15"/>
      <c r="D588" s="15"/>
      <c r="E588" s="15"/>
      <c r="F588" s="15"/>
      <c r="G588" s="15"/>
      <c r="H588" s="15"/>
      <c r="I588" s="15"/>
      <c r="J588" s="15"/>
      <c r="K588" s="15"/>
      <c r="L588" s="15"/>
      <c r="M588" s="15"/>
      <c r="N588" s="15"/>
      <c r="O588" s="15"/>
      <c r="P588" s="15"/>
      <c r="Q588" s="15"/>
      <c r="R588" s="15"/>
      <c r="S588" s="15"/>
    </row>
    <row r="589">
      <c r="A589" s="15"/>
      <c r="B589" s="15"/>
      <c r="C589" s="15"/>
      <c r="D589" s="15"/>
      <c r="E589" s="15"/>
      <c r="F589" s="15"/>
      <c r="G589" s="15"/>
      <c r="H589" s="15"/>
      <c r="I589" s="15"/>
      <c r="J589" s="15"/>
      <c r="K589" s="15"/>
      <c r="L589" s="15"/>
      <c r="M589" s="15"/>
      <c r="N589" s="15"/>
      <c r="O589" s="15"/>
      <c r="P589" s="15"/>
      <c r="Q589" s="15"/>
      <c r="R589" s="15"/>
      <c r="S589" s="15"/>
    </row>
    <row r="590">
      <c r="A590" s="15"/>
      <c r="B590" s="15"/>
      <c r="C590" s="15"/>
      <c r="D590" s="15"/>
      <c r="E590" s="15"/>
      <c r="F590" s="15"/>
      <c r="G590" s="15"/>
      <c r="H590" s="15"/>
      <c r="I590" s="15"/>
      <c r="J590" s="15"/>
      <c r="K590" s="15"/>
      <c r="L590" s="15"/>
      <c r="M590" s="15"/>
      <c r="N590" s="15"/>
      <c r="O590" s="15"/>
      <c r="P590" s="15"/>
      <c r="Q590" s="15"/>
      <c r="R590" s="15"/>
      <c r="S590" s="15"/>
    </row>
    <row r="591">
      <c r="A591" s="15"/>
      <c r="B591" s="15"/>
      <c r="C591" s="15"/>
      <c r="D591" s="15"/>
      <c r="E591" s="15"/>
      <c r="F591" s="15"/>
      <c r="G591" s="15"/>
      <c r="H591" s="15"/>
      <c r="I591" s="15"/>
      <c r="J591" s="15"/>
      <c r="K591" s="15"/>
      <c r="L591" s="15"/>
      <c r="M591" s="15"/>
      <c r="N591" s="15"/>
      <c r="O591" s="15"/>
      <c r="P591" s="15"/>
      <c r="Q591" s="15"/>
      <c r="R591" s="15"/>
      <c r="S591" s="15"/>
    </row>
    <row r="592">
      <c r="A592" s="15"/>
      <c r="B592" s="15"/>
      <c r="C592" s="15"/>
      <c r="D592" s="15"/>
      <c r="E592" s="15"/>
      <c r="F592" s="15"/>
      <c r="G592" s="15"/>
      <c r="H592" s="15"/>
      <c r="I592" s="15"/>
      <c r="J592" s="15"/>
      <c r="K592" s="15"/>
      <c r="L592" s="15"/>
      <c r="M592" s="15"/>
      <c r="N592" s="15"/>
      <c r="O592" s="15"/>
      <c r="P592" s="15"/>
      <c r="Q592" s="15"/>
      <c r="R592" s="15"/>
      <c r="S592" s="15"/>
    </row>
    <row r="593">
      <c r="A593" s="15"/>
      <c r="B593" s="15"/>
      <c r="C593" s="15"/>
      <c r="D593" s="15"/>
      <c r="E593" s="15"/>
      <c r="F593" s="15"/>
      <c r="G593" s="15"/>
      <c r="H593" s="15"/>
      <c r="I593" s="15"/>
      <c r="J593" s="15"/>
      <c r="K593" s="15"/>
      <c r="L593" s="15"/>
      <c r="M593" s="15"/>
      <c r="N593" s="15"/>
      <c r="O593" s="15"/>
      <c r="P593" s="15"/>
      <c r="Q593" s="15"/>
      <c r="R593" s="15"/>
      <c r="S593" s="15"/>
    </row>
    <row r="594">
      <c r="A594" s="15"/>
      <c r="B594" s="15"/>
      <c r="C594" s="15"/>
      <c r="D594" s="15"/>
      <c r="E594" s="15"/>
      <c r="F594" s="15"/>
      <c r="G594" s="15"/>
      <c r="H594" s="15"/>
      <c r="I594" s="15"/>
      <c r="J594" s="15"/>
      <c r="K594" s="15"/>
      <c r="L594" s="15"/>
      <c r="M594" s="15"/>
      <c r="N594" s="15"/>
      <c r="O594" s="15"/>
      <c r="P594" s="15"/>
      <c r="Q594" s="15"/>
      <c r="R594" s="15"/>
      <c r="S594" s="15"/>
    </row>
    <row r="595">
      <c r="A595" s="15"/>
      <c r="B595" s="15"/>
      <c r="C595" s="15"/>
      <c r="D595" s="15"/>
      <c r="E595" s="15"/>
      <c r="F595" s="15"/>
      <c r="G595" s="15"/>
      <c r="H595" s="15"/>
      <c r="I595" s="15"/>
      <c r="J595" s="15"/>
      <c r="K595" s="15"/>
      <c r="L595" s="15"/>
      <c r="M595" s="15"/>
      <c r="N595" s="15"/>
      <c r="O595" s="15"/>
      <c r="P595" s="15"/>
      <c r="Q595" s="15"/>
      <c r="R595" s="15"/>
      <c r="S595" s="15"/>
    </row>
    <row r="596">
      <c r="A596" s="15"/>
      <c r="B596" s="15"/>
      <c r="C596" s="15"/>
      <c r="D596" s="15"/>
      <c r="E596" s="15"/>
      <c r="F596" s="15"/>
      <c r="G596" s="15"/>
      <c r="H596" s="15"/>
      <c r="I596" s="15"/>
      <c r="J596" s="15"/>
      <c r="K596" s="15"/>
      <c r="L596" s="15"/>
      <c r="M596" s="15"/>
      <c r="N596" s="15"/>
      <c r="O596" s="15"/>
      <c r="P596" s="15"/>
      <c r="Q596" s="15"/>
      <c r="R596" s="15"/>
      <c r="S596" s="15"/>
    </row>
    <row r="597">
      <c r="A597" s="15"/>
      <c r="B597" s="15"/>
      <c r="C597" s="15"/>
      <c r="D597" s="15"/>
      <c r="E597" s="15"/>
      <c r="F597" s="15"/>
      <c r="G597" s="15"/>
      <c r="H597" s="15"/>
      <c r="I597" s="15"/>
      <c r="J597" s="15"/>
      <c r="K597" s="15"/>
      <c r="L597" s="15"/>
      <c r="M597" s="15"/>
      <c r="N597" s="15"/>
      <c r="O597" s="15"/>
      <c r="P597" s="15"/>
      <c r="Q597" s="15"/>
      <c r="R597" s="15"/>
      <c r="S597" s="15"/>
    </row>
    <row r="598">
      <c r="A598" s="15"/>
      <c r="B598" s="15"/>
      <c r="C598" s="15"/>
      <c r="D598" s="15"/>
      <c r="E598" s="15"/>
      <c r="F598" s="15"/>
      <c r="G598" s="15"/>
      <c r="H598" s="15"/>
      <c r="I598" s="15"/>
      <c r="J598" s="15"/>
      <c r="K598" s="15"/>
      <c r="L598" s="15"/>
      <c r="M598" s="15"/>
      <c r="N598" s="15"/>
      <c r="O598" s="15"/>
      <c r="P598" s="15"/>
      <c r="Q598" s="15"/>
      <c r="R598" s="15"/>
      <c r="S598" s="15"/>
    </row>
    <row r="599">
      <c r="A599" s="15"/>
      <c r="B599" s="15"/>
      <c r="C599" s="15"/>
      <c r="D599" s="15"/>
      <c r="E599" s="15"/>
      <c r="F599" s="15"/>
      <c r="G599" s="15"/>
      <c r="H599" s="15"/>
      <c r="I599" s="15"/>
      <c r="J599" s="15"/>
      <c r="K599" s="15"/>
      <c r="L599" s="15"/>
      <c r="M599" s="15"/>
      <c r="N599" s="15"/>
      <c r="O599" s="15"/>
      <c r="P599" s="15"/>
      <c r="Q599" s="15"/>
      <c r="R599" s="15"/>
      <c r="S599" s="15"/>
    </row>
    <row r="600">
      <c r="A600" s="15"/>
      <c r="B600" s="15"/>
      <c r="C600" s="15"/>
      <c r="D600" s="15"/>
      <c r="E600" s="15"/>
      <c r="F600" s="15"/>
      <c r="G600" s="15"/>
      <c r="H600" s="15"/>
      <c r="I600" s="15"/>
      <c r="J600" s="15"/>
      <c r="K600" s="15"/>
      <c r="L600" s="15"/>
      <c r="M600" s="15"/>
      <c r="N600" s="15"/>
      <c r="O600" s="15"/>
      <c r="P600" s="15"/>
      <c r="Q600" s="15"/>
      <c r="R600" s="15"/>
      <c r="S600" s="15"/>
    </row>
    <row r="601">
      <c r="A601" s="15"/>
      <c r="B601" s="15"/>
      <c r="C601" s="15"/>
      <c r="D601" s="15"/>
      <c r="E601" s="15"/>
      <c r="F601" s="15"/>
      <c r="G601" s="15"/>
      <c r="H601" s="15"/>
      <c r="I601" s="15"/>
      <c r="J601" s="15"/>
      <c r="K601" s="15"/>
      <c r="L601" s="15"/>
      <c r="M601" s="15"/>
      <c r="N601" s="15"/>
      <c r="O601" s="15"/>
      <c r="P601" s="15"/>
      <c r="Q601" s="15"/>
      <c r="R601" s="15"/>
      <c r="S601" s="15"/>
    </row>
    <row r="602">
      <c r="A602" s="15"/>
      <c r="B602" s="15"/>
      <c r="C602" s="15"/>
      <c r="D602" s="15"/>
      <c r="E602" s="15"/>
      <c r="F602" s="15"/>
      <c r="G602" s="15"/>
      <c r="H602" s="15"/>
      <c r="I602" s="15"/>
      <c r="J602" s="15"/>
      <c r="K602" s="15"/>
      <c r="L602" s="15"/>
      <c r="M602" s="15"/>
      <c r="N602" s="15"/>
      <c r="O602" s="15"/>
      <c r="P602" s="15"/>
      <c r="Q602" s="15"/>
      <c r="R602" s="15"/>
      <c r="S602" s="15"/>
    </row>
    <row r="603">
      <c r="A603" s="15"/>
      <c r="B603" s="15"/>
      <c r="C603" s="15"/>
      <c r="D603" s="15"/>
      <c r="E603" s="15"/>
      <c r="F603" s="15"/>
      <c r="G603" s="15"/>
      <c r="H603" s="15"/>
      <c r="I603" s="15"/>
      <c r="J603" s="15"/>
      <c r="K603" s="15"/>
      <c r="L603" s="15"/>
      <c r="M603" s="15"/>
      <c r="N603" s="15"/>
      <c r="O603" s="15"/>
      <c r="P603" s="15"/>
      <c r="Q603" s="15"/>
      <c r="R603" s="15"/>
      <c r="S603" s="15"/>
    </row>
    <row r="604">
      <c r="A604" s="15"/>
      <c r="B604" s="15"/>
      <c r="C604" s="15"/>
      <c r="D604" s="15"/>
      <c r="E604" s="15"/>
      <c r="F604" s="15"/>
      <c r="G604" s="15"/>
      <c r="H604" s="15"/>
      <c r="I604" s="15"/>
      <c r="J604" s="15"/>
      <c r="K604" s="15"/>
      <c r="L604" s="15"/>
      <c r="M604" s="15"/>
      <c r="N604" s="15"/>
      <c r="O604" s="15"/>
      <c r="P604" s="15"/>
      <c r="Q604" s="15"/>
      <c r="R604" s="15"/>
      <c r="S604" s="15"/>
    </row>
    <row r="605">
      <c r="A605" s="15"/>
      <c r="B605" s="15"/>
      <c r="C605" s="15"/>
      <c r="D605" s="15"/>
      <c r="E605" s="15"/>
      <c r="F605" s="15"/>
      <c r="G605" s="15"/>
      <c r="H605" s="15"/>
      <c r="I605" s="15"/>
      <c r="J605" s="15"/>
      <c r="K605" s="15"/>
      <c r="L605" s="15"/>
      <c r="M605" s="15"/>
      <c r="N605" s="15"/>
      <c r="O605" s="15"/>
      <c r="P605" s="15"/>
      <c r="Q605" s="15"/>
      <c r="R605" s="15"/>
      <c r="S605" s="15"/>
    </row>
    <row r="606">
      <c r="A606" s="15"/>
      <c r="B606" s="15"/>
      <c r="C606" s="15"/>
      <c r="D606" s="15"/>
      <c r="E606" s="15"/>
      <c r="F606" s="15"/>
      <c r="G606" s="15"/>
      <c r="H606" s="15"/>
      <c r="I606" s="15"/>
      <c r="J606" s="15"/>
      <c r="K606" s="15"/>
      <c r="L606" s="15"/>
      <c r="M606" s="15"/>
      <c r="N606" s="15"/>
      <c r="O606" s="15"/>
      <c r="P606" s="15"/>
      <c r="Q606" s="15"/>
      <c r="R606" s="15"/>
      <c r="S606" s="15"/>
    </row>
    <row r="607">
      <c r="A607" s="15"/>
      <c r="B607" s="15"/>
      <c r="C607" s="15"/>
      <c r="D607" s="15"/>
      <c r="E607" s="15"/>
      <c r="F607" s="15"/>
      <c r="G607" s="15"/>
      <c r="H607" s="15"/>
      <c r="I607" s="15"/>
      <c r="J607" s="15"/>
      <c r="K607" s="15"/>
      <c r="L607" s="15"/>
      <c r="M607" s="15"/>
      <c r="N607" s="15"/>
      <c r="O607" s="15"/>
      <c r="P607" s="15"/>
      <c r="Q607" s="15"/>
      <c r="R607" s="15"/>
      <c r="S607" s="15"/>
    </row>
    <row r="608">
      <c r="A608" s="15"/>
      <c r="B608" s="15"/>
      <c r="C608" s="15"/>
      <c r="D608" s="15"/>
      <c r="E608" s="15"/>
      <c r="F608" s="15"/>
      <c r="G608" s="15"/>
      <c r="H608" s="15"/>
      <c r="I608" s="15"/>
      <c r="J608" s="15"/>
      <c r="K608" s="15"/>
      <c r="L608" s="15"/>
      <c r="M608" s="15"/>
      <c r="N608" s="15"/>
      <c r="O608" s="15"/>
      <c r="P608" s="15"/>
      <c r="Q608" s="15"/>
      <c r="R608" s="15"/>
      <c r="S608" s="15"/>
    </row>
    <row r="609">
      <c r="A609" s="15"/>
      <c r="B609" s="15"/>
      <c r="C609" s="15"/>
      <c r="D609" s="15"/>
      <c r="E609" s="15"/>
      <c r="F609" s="15"/>
      <c r="G609" s="15"/>
      <c r="H609" s="15"/>
      <c r="I609" s="15"/>
      <c r="J609" s="15"/>
      <c r="K609" s="15"/>
      <c r="L609" s="15"/>
      <c r="M609" s="15"/>
      <c r="N609" s="15"/>
      <c r="O609" s="15"/>
      <c r="P609" s="15"/>
      <c r="Q609" s="15"/>
      <c r="R609" s="15"/>
      <c r="S609" s="15"/>
    </row>
    <row r="610">
      <c r="A610" s="15"/>
      <c r="B610" s="15"/>
      <c r="C610" s="15"/>
      <c r="D610" s="15"/>
      <c r="E610" s="15"/>
      <c r="F610" s="15"/>
      <c r="G610" s="15"/>
      <c r="H610" s="15"/>
      <c r="I610" s="15"/>
      <c r="J610" s="15"/>
      <c r="K610" s="15"/>
      <c r="L610" s="15"/>
      <c r="M610" s="15"/>
      <c r="N610" s="15"/>
      <c r="O610" s="15"/>
      <c r="P610" s="15"/>
      <c r="Q610" s="15"/>
      <c r="R610" s="15"/>
      <c r="S610" s="15"/>
    </row>
    <row r="611">
      <c r="A611" s="15"/>
      <c r="B611" s="15"/>
      <c r="C611" s="15"/>
      <c r="D611" s="15"/>
      <c r="E611" s="15"/>
      <c r="F611" s="15"/>
      <c r="G611" s="15"/>
      <c r="H611" s="15"/>
      <c r="I611" s="15"/>
      <c r="J611" s="15"/>
      <c r="K611" s="15"/>
      <c r="L611" s="15"/>
      <c r="M611" s="15"/>
      <c r="N611" s="15"/>
      <c r="O611" s="15"/>
      <c r="P611" s="15"/>
      <c r="Q611" s="15"/>
      <c r="R611" s="15"/>
      <c r="S611" s="15"/>
    </row>
    <row r="612">
      <c r="A612" s="15"/>
      <c r="B612" s="15"/>
      <c r="C612" s="15"/>
      <c r="D612" s="15"/>
      <c r="E612" s="15"/>
      <c r="F612" s="15"/>
      <c r="G612" s="15"/>
      <c r="H612" s="15"/>
      <c r="I612" s="15"/>
      <c r="J612" s="15"/>
      <c r="K612" s="15"/>
      <c r="L612" s="15"/>
      <c r="M612" s="15"/>
      <c r="N612" s="15"/>
      <c r="O612" s="15"/>
      <c r="P612" s="15"/>
      <c r="Q612" s="15"/>
      <c r="R612" s="15"/>
      <c r="S612" s="15"/>
    </row>
    <row r="613">
      <c r="A613" s="15"/>
      <c r="B613" s="15"/>
      <c r="C613" s="15"/>
      <c r="D613" s="15"/>
      <c r="E613" s="15"/>
      <c r="F613" s="15"/>
      <c r="G613" s="15"/>
      <c r="H613" s="15"/>
      <c r="I613" s="15"/>
      <c r="J613" s="15"/>
      <c r="K613" s="15"/>
      <c r="L613" s="15"/>
      <c r="M613" s="15"/>
      <c r="N613" s="15"/>
      <c r="O613" s="15"/>
      <c r="P613" s="15"/>
      <c r="Q613" s="15"/>
      <c r="R613" s="15"/>
      <c r="S613" s="15"/>
    </row>
    <row r="614">
      <c r="A614" s="15"/>
      <c r="B614" s="15"/>
      <c r="C614" s="15"/>
      <c r="D614" s="15"/>
      <c r="E614" s="15"/>
      <c r="F614" s="15"/>
      <c r="G614" s="15"/>
      <c r="H614" s="15"/>
      <c r="I614" s="15"/>
      <c r="J614" s="15"/>
      <c r="K614" s="15"/>
      <c r="L614" s="15"/>
      <c r="M614" s="15"/>
      <c r="N614" s="15"/>
      <c r="O614" s="15"/>
      <c r="P614" s="15"/>
      <c r="Q614" s="15"/>
      <c r="R614" s="15"/>
      <c r="S614" s="15"/>
    </row>
    <row r="615">
      <c r="A615" s="15"/>
      <c r="B615" s="15"/>
      <c r="C615" s="15"/>
      <c r="D615" s="15"/>
      <c r="E615" s="15"/>
      <c r="F615" s="15"/>
      <c r="G615" s="15"/>
      <c r="H615" s="15"/>
      <c r="I615" s="15"/>
      <c r="J615" s="15"/>
      <c r="K615" s="15"/>
      <c r="L615" s="15"/>
      <c r="M615" s="15"/>
      <c r="N615" s="15"/>
      <c r="O615" s="15"/>
      <c r="P615" s="15"/>
      <c r="Q615" s="15"/>
      <c r="R615" s="15"/>
      <c r="S615" s="15"/>
    </row>
    <row r="616">
      <c r="A616" s="15"/>
      <c r="B616" s="15"/>
      <c r="C616" s="15"/>
      <c r="D616" s="15"/>
      <c r="E616" s="15"/>
      <c r="F616" s="15"/>
      <c r="G616" s="15"/>
      <c r="H616" s="15"/>
      <c r="I616" s="15"/>
      <c r="J616" s="15"/>
      <c r="K616" s="15"/>
      <c r="L616" s="15"/>
      <c r="M616" s="15"/>
      <c r="N616" s="15"/>
      <c r="O616" s="15"/>
      <c r="P616" s="15"/>
      <c r="Q616" s="15"/>
      <c r="R616" s="15"/>
      <c r="S616" s="15"/>
    </row>
    <row r="617">
      <c r="A617" s="15"/>
      <c r="B617" s="15"/>
      <c r="C617" s="15"/>
      <c r="D617" s="15"/>
      <c r="E617" s="15"/>
      <c r="F617" s="15"/>
      <c r="G617" s="15"/>
      <c r="H617" s="15"/>
      <c r="I617" s="15"/>
      <c r="J617" s="15"/>
      <c r="K617" s="15"/>
      <c r="L617" s="15"/>
      <c r="M617" s="15"/>
      <c r="N617" s="15"/>
      <c r="O617" s="15"/>
      <c r="P617" s="15"/>
      <c r="Q617" s="15"/>
      <c r="R617" s="15"/>
      <c r="S617" s="15"/>
    </row>
    <row r="618">
      <c r="A618" s="15"/>
      <c r="B618" s="15"/>
      <c r="C618" s="15"/>
      <c r="D618" s="15"/>
      <c r="E618" s="15"/>
      <c r="F618" s="15"/>
      <c r="G618" s="15"/>
      <c r="H618" s="15"/>
      <c r="I618" s="15"/>
      <c r="J618" s="15"/>
      <c r="K618" s="15"/>
      <c r="L618" s="15"/>
      <c r="M618" s="15"/>
      <c r="N618" s="15"/>
      <c r="O618" s="15"/>
      <c r="P618" s="15"/>
      <c r="Q618" s="15"/>
      <c r="R618" s="15"/>
      <c r="S618" s="15"/>
    </row>
    <row r="619">
      <c r="A619" s="15"/>
      <c r="B619" s="15"/>
      <c r="C619" s="15"/>
      <c r="D619" s="15"/>
      <c r="E619" s="15"/>
      <c r="F619" s="15"/>
      <c r="G619" s="15"/>
      <c r="H619" s="15"/>
      <c r="I619" s="15"/>
      <c r="J619" s="15"/>
      <c r="K619" s="15"/>
      <c r="L619" s="15"/>
      <c r="M619" s="15"/>
      <c r="N619" s="15"/>
      <c r="O619" s="15"/>
      <c r="P619" s="15"/>
      <c r="Q619" s="15"/>
      <c r="R619" s="15"/>
      <c r="S619" s="15"/>
    </row>
    <row r="620">
      <c r="A620" s="15"/>
      <c r="B620" s="15"/>
      <c r="C620" s="15"/>
      <c r="D620" s="15"/>
      <c r="E620" s="15"/>
      <c r="F620" s="15"/>
      <c r="G620" s="15"/>
      <c r="H620" s="15"/>
      <c r="I620" s="15"/>
      <c r="J620" s="15"/>
      <c r="K620" s="15"/>
      <c r="L620" s="15"/>
      <c r="M620" s="15"/>
      <c r="N620" s="15"/>
      <c r="O620" s="15"/>
      <c r="P620" s="15"/>
      <c r="Q620" s="15"/>
      <c r="R620" s="15"/>
      <c r="S620" s="15"/>
    </row>
    <row r="621">
      <c r="A621" s="15"/>
      <c r="B621" s="15"/>
      <c r="C621" s="15"/>
      <c r="D621" s="15"/>
      <c r="E621" s="15"/>
      <c r="F621" s="15"/>
      <c r="G621" s="15"/>
      <c r="H621" s="15"/>
      <c r="I621" s="15"/>
      <c r="J621" s="15"/>
      <c r="K621" s="15"/>
      <c r="L621" s="15"/>
      <c r="M621" s="15"/>
      <c r="N621" s="15"/>
      <c r="O621" s="15"/>
      <c r="P621" s="15"/>
      <c r="Q621" s="15"/>
      <c r="R621" s="15"/>
      <c r="S621" s="15"/>
    </row>
    <row r="622">
      <c r="A622" s="15"/>
      <c r="B622" s="15"/>
      <c r="C622" s="15"/>
      <c r="D622" s="15"/>
      <c r="E622" s="15"/>
      <c r="F622" s="15"/>
      <c r="G622" s="15"/>
      <c r="H622" s="15"/>
      <c r="I622" s="15"/>
      <c r="J622" s="15"/>
      <c r="K622" s="15"/>
      <c r="L622" s="15"/>
      <c r="M622" s="15"/>
      <c r="N622" s="15"/>
      <c r="O622" s="15"/>
      <c r="P622" s="15"/>
      <c r="Q622" s="15"/>
      <c r="R622" s="15"/>
      <c r="S622" s="15"/>
    </row>
    <row r="623">
      <c r="A623" s="15"/>
      <c r="B623" s="15"/>
      <c r="C623" s="15"/>
      <c r="D623" s="15"/>
      <c r="E623" s="15"/>
      <c r="F623" s="15"/>
      <c r="G623" s="15"/>
      <c r="H623" s="15"/>
      <c r="I623" s="15"/>
      <c r="J623" s="15"/>
      <c r="K623" s="15"/>
      <c r="L623" s="15"/>
      <c r="M623" s="15"/>
      <c r="N623" s="15"/>
      <c r="O623" s="15"/>
      <c r="P623" s="15"/>
      <c r="Q623" s="15"/>
      <c r="R623" s="15"/>
      <c r="S623" s="15"/>
    </row>
    <row r="624">
      <c r="A624" s="15"/>
      <c r="B624" s="15"/>
      <c r="C624" s="15"/>
      <c r="D624" s="15"/>
      <c r="E624" s="15"/>
      <c r="F624" s="15"/>
      <c r="G624" s="15"/>
      <c r="H624" s="15"/>
      <c r="I624" s="15"/>
      <c r="J624" s="15"/>
      <c r="K624" s="15"/>
      <c r="L624" s="15"/>
      <c r="M624" s="15"/>
      <c r="N624" s="15"/>
      <c r="O624" s="15"/>
      <c r="P624" s="15"/>
      <c r="Q624" s="15"/>
      <c r="R624" s="15"/>
      <c r="S624" s="15"/>
    </row>
    <row r="625">
      <c r="A625" s="15"/>
      <c r="B625" s="15"/>
      <c r="C625" s="15"/>
      <c r="D625" s="15"/>
      <c r="E625" s="15"/>
      <c r="F625" s="15"/>
      <c r="G625" s="15"/>
      <c r="H625" s="15"/>
      <c r="I625" s="15"/>
      <c r="J625" s="15"/>
      <c r="K625" s="15"/>
      <c r="L625" s="15"/>
      <c r="M625" s="15"/>
      <c r="N625" s="15"/>
      <c r="O625" s="15"/>
      <c r="P625" s="15"/>
      <c r="Q625" s="15"/>
      <c r="R625" s="15"/>
      <c r="S625" s="15"/>
    </row>
    <row r="626">
      <c r="A626" s="15"/>
      <c r="B626" s="15"/>
      <c r="C626" s="15"/>
      <c r="D626" s="15"/>
      <c r="E626" s="15"/>
      <c r="F626" s="15"/>
      <c r="G626" s="15"/>
      <c r="H626" s="15"/>
      <c r="I626" s="15"/>
      <c r="J626" s="15"/>
      <c r="K626" s="15"/>
      <c r="L626" s="15"/>
      <c r="M626" s="15"/>
      <c r="N626" s="15"/>
      <c r="O626" s="15"/>
      <c r="P626" s="15"/>
      <c r="Q626" s="15"/>
      <c r="R626" s="15"/>
      <c r="S626" s="15"/>
    </row>
    <row r="627">
      <c r="A627" s="15"/>
      <c r="B627" s="15"/>
      <c r="C627" s="15"/>
      <c r="D627" s="15"/>
      <c r="E627" s="15"/>
      <c r="F627" s="15"/>
      <c r="G627" s="15"/>
      <c r="H627" s="15"/>
      <c r="I627" s="15"/>
      <c r="J627" s="15"/>
      <c r="K627" s="15"/>
      <c r="L627" s="15"/>
      <c r="M627" s="15"/>
      <c r="N627" s="15"/>
      <c r="O627" s="15"/>
      <c r="P627" s="15"/>
      <c r="Q627" s="15"/>
      <c r="R627" s="15"/>
      <c r="S627" s="15"/>
    </row>
    <row r="628">
      <c r="A628" s="15"/>
      <c r="B628" s="15"/>
      <c r="C628" s="15"/>
      <c r="D628" s="15"/>
      <c r="E628" s="15"/>
      <c r="F628" s="15"/>
      <c r="G628" s="15"/>
      <c r="H628" s="15"/>
      <c r="I628" s="15"/>
      <c r="J628" s="15"/>
      <c r="K628" s="15"/>
      <c r="L628" s="15"/>
      <c r="M628" s="15"/>
      <c r="N628" s="15"/>
      <c r="O628" s="15"/>
      <c r="P628" s="15"/>
      <c r="Q628" s="15"/>
      <c r="R628" s="15"/>
      <c r="S628" s="15"/>
    </row>
    <row r="629">
      <c r="A629" s="15"/>
      <c r="B629" s="15"/>
      <c r="C629" s="15"/>
      <c r="D629" s="15"/>
      <c r="E629" s="15"/>
      <c r="F629" s="15"/>
      <c r="G629" s="15"/>
      <c r="H629" s="15"/>
      <c r="I629" s="15"/>
      <c r="J629" s="15"/>
      <c r="K629" s="15"/>
      <c r="L629" s="15"/>
      <c r="M629" s="15"/>
      <c r="N629" s="15"/>
      <c r="O629" s="15"/>
      <c r="P629" s="15"/>
      <c r="Q629" s="15"/>
      <c r="R629" s="15"/>
      <c r="S629" s="15"/>
    </row>
    <row r="630">
      <c r="A630" s="15"/>
      <c r="B630" s="15"/>
      <c r="C630" s="15"/>
      <c r="D630" s="15"/>
      <c r="E630" s="15"/>
      <c r="F630" s="15"/>
      <c r="G630" s="15"/>
      <c r="H630" s="15"/>
      <c r="I630" s="15"/>
      <c r="J630" s="15"/>
      <c r="K630" s="15"/>
      <c r="L630" s="15"/>
      <c r="M630" s="15"/>
      <c r="N630" s="15"/>
      <c r="O630" s="15"/>
      <c r="P630" s="15"/>
      <c r="Q630" s="15"/>
      <c r="R630" s="15"/>
      <c r="S630" s="15"/>
    </row>
    <row r="631">
      <c r="A631" s="15"/>
      <c r="B631" s="15"/>
      <c r="C631" s="15"/>
      <c r="D631" s="15"/>
      <c r="E631" s="15"/>
      <c r="F631" s="15"/>
      <c r="G631" s="15"/>
      <c r="H631" s="15"/>
      <c r="I631" s="15"/>
      <c r="J631" s="15"/>
      <c r="K631" s="15"/>
      <c r="L631" s="15"/>
      <c r="M631" s="15"/>
      <c r="N631" s="15"/>
      <c r="O631" s="15"/>
      <c r="P631" s="15"/>
      <c r="Q631" s="15"/>
      <c r="R631" s="15"/>
      <c r="S631" s="15"/>
    </row>
    <row r="632">
      <c r="A632" s="15"/>
      <c r="B632" s="15"/>
      <c r="C632" s="15"/>
      <c r="D632" s="15"/>
      <c r="E632" s="15"/>
      <c r="F632" s="15"/>
      <c r="G632" s="15"/>
      <c r="H632" s="15"/>
      <c r="I632" s="15"/>
      <c r="J632" s="15"/>
      <c r="K632" s="15"/>
      <c r="L632" s="15"/>
      <c r="M632" s="15"/>
      <c r="N632" s="15"/>
      <c r="O632" s="15"/>
      <c r="P632" s="15"/>
      <c r="Q632" s="15"/>
      <c r="R632" s="15"/>
      <c r="S632" s="15"/>
    </row>
    <row r="633">
      <c r="A633" s="15"/>
      <c r="B633" s="15"/>
      <c r="C633" s="15"/>
      <c r="D633" s="15"/>
      <c r="E633" s="15"/>
      <c r="F633" s="15"/>
      <c r="G633" s="15"/>
      <c r="H633" s="15"/>
      <c r="I633" s="15"/>
      <c r="J633" s="15"/>
      <c r="K633" s="15"/>
      <c r="L633" s="15"/>
      <c r="M633" s="15"/>
      <c r="N633" s="15"/>
      <c r="O633" s="15"/>
      <c r="P633" s="15"/>
      <c r="Q633" s="15"/>
      <c r="R633" s="15"/>
      <c r="S633" s="15"/>
    </row>
    <row r="634">
      <c r="A634" s="15"/>
      <c r="B634" s="15"/>
      <c r="C634" s="15"/>
      <c r="D634" s="15"/>
      <c r="E634" s="15"/>
      <c r="F634" s="15"/>
      <c r="G634" s="15"/>
      <c r="H634" s="15"/>
      <c r="I634" s="15"/>
      <c r="J634" s="15"/>
      <c r="K634" s="15"/>
      <c r="L634" s="15"/>
      <c r="M634" s="15"/>
      <c r="N634" s="15"/>
      <c r="O634" s="15"/>
      <c r="P634" s="15"/>
      <c r="Q634" s="15"/>
      <c r="R634" s="15"/>
      <c r="S634" s="15"/>
    </row>
    <row r="635">
      <c r="A635" s="15"/>
      <c r="B635" s="15"/>
      <c r="C635" s="15"/>
      <c r="D635" s="15"/>
      <c r="E635" s="15"/>
      <c r="F635" s="15"/>
      <c r="G635" s="15"/>
      <c r="H635" s="15"/>
      <c r="I635" s="15"/>
      <c r="J635" s="15"/>
      <c r="K635" s="15"/>
      <c r="L635" s="15"/>
      <c r="M635" s="15"/>
      <c r="N635" s="15"/>
      <c r="O635" s="15"/>
      <c r="P635" s="15"/>
      <c r="Q635" s="15"/>
      <c r="R635" s="15"/>
      <c r="S635" s="15"/>
    </row>
    <row r="636">
      <c r="A636" s="15"/>
      <c r="B636" s="15"/>
      <c r="C636" s="15"/>
      <c r="D636" s="15"/>
      <c r="E636" s="15"/>
      <c r="F636" s="15"/>
      <c r="G636" s="15"/>
      <c r="H636" s="15"/>
      <c r="I636" s="15"/>
      <c r="J636" s="15"/>
      <c r="K636" s="15"/>
      <c r="L636" s="15"/>
      <c r="M636" s="15"/>
      <c r="N636" s="15"/>
      <c r="O636" s="15"/>
      <c r="P636" s="15"/>
      <c r="Q636" s="15"/>
      <c r="R636" s="15"/>
      <c r="S636" s="15"/>
    </row>
    <row r="637">
      <c r="A637" s="15"/>
      <c r="B637" s="15"/>
      <c r="C637" s="15"/>
      <c r="D637" s="15"/>
      <c r="E637" s="15"/>
      <c r="F637" s="15"/>
      <c r="G637" s="15"/>
      <c r="H637" s="15"/>
      <c r="I637" s="15"/>
      <c r="J637" s="15"/>
      <c r="K637" s="15"/>
      <c r="L637" s="15"/>
      <c r="M637" s="15"/>
      <c r="N637" s="15"/>
      <c r="O637" s="15"/>
      <c r="P637" s="15"/>
      <c r="Q637" s="15"/>
      <c r="R637" s="15"/>
      <c r="S637" s="15"/>
    </row>
    <row r="638">
      <c r="A638" s="15"/>
      <c r="B638" s="15"/>
      <c r="C638" s="15"/>
      <c r="D638" s="15"/>
      <c r="E638" s="15"/>
      <c r="F638" s="15"/>
      <c r="G638" s="15"/>
      <c r="H638" s="15"/>
      <c r="I638" s="15"/>
      <c r="J638" s="15"/>
      <c r="K638" s="15"/>
      <c r="L638" s="15"/>
      <c r="M638" s="15"/>
      <c r="N638" s="15"/>
      <c r="O638" s="15"/>
      <c r="P638" s="15"/>
      <c r="Q638" s="15"/>
      <c r="R638" s="15"/>
      <c r="S638" s="15"/>
    </row>
    <row r="639">
      <c r="A639" s="15"/>
      <c r="B639" s="15"/>
      <c r="C639" s="15"/>
      <c r="D639" s="15"/>
      <c r="E639" s="15"/>
      <c r="F639" s="15"/>
      <c r="G639" s="15"/>
      <c r="H639" s="15"/>
      <c r="I639" s="15"/>
      <c r="J639" s="15"/>
      <c r="K639" s="15"/>
      <c r="L639" s="15"/>
      <c r="M639" s="15"/>
      <c r="N639" s="15"/>
      <c r="O639" s="15"/>
      <c r="P639" s="15"/>
      <c r="Q639" s="15"/>
      <c r="R639" s="15"/>
      <c r="S639" s="15"/>
    </row>
    <row r="640">
      <c r="A640" s="15"/>
      <c r="B640" s="15"/>
      <c r="C640" s="15"/>
      <c r="D640" s="15"/>
      <c r="E640" s="15"/>
      <c r="F640" s="15"/>
      <c r="G640" s="15"/>
      <c r="H640" s="15"/>
      <c r="I640" s="15"/>
      <c r="J640" s="15"/>
      <c r="K640" s="15"/>
      <c r="L640" s="15"/>
      <c r="M640" s="15"/>
      <c r="N640" s="15"/>
      <c r="O640" s="15"/>
      <c r="P640" s="15"/>
      <c r="Q640" s="15"/>
      <c r="R640" s="15"/>
      <c r="S640" s="15"/>
    </row>
    <row r="641">
      <c r="A641" s="15"/>
      <c r="B641" s="15"/>
      <c r="C641" s="15"/>
      <c r="D641" s="15"/>
      <c r="E641" s="15"/>
      <c r="F641" s="15"/>
      <c r="G641" s="15"/>
      <c r="H641" s="15"/>
      <c r="I641" s="15"/>
      <c r="J641" s="15"/>
      <c r="K641" s="15"/>
      <c r="L641" s="15"/>
      <c r="M641" s="15"/>
      <c r="N641" s="15"/>
      <c r="O641" s="15"/>
      <c r="P641" s="15"/>
      <c r="Q641" s="15"/>
      <c r="R641" s="15"/>
      <c r="S641" s="15"/>
    </row>
    <row r="642">
      <c r="A642" s="15"/>
      <c r="B642" s="15"/>
      <c r="C642" s="15"/>
      <c r="D642" s="15"/>
      <c r="E642" s="15"/>
      <c r="F642" s="15"/>
      <c r="G642" s="15"/>
      <c r="H642" s="15"/>
      <c r="I642" s="15"/>
      <c r="J642" s="15"/>
      <c r="K642" s="15"/>
      <c r="L642" s="15"/>
      <c r="M642" s="15"/>
      <c r="N642" s="15"/>
      <c r="O642" s="15"/>
      <c r="P642" s="15"/>
      <c r="Q642" s="15"/>
      <c r="R642" s="15"/>
      <c r="S642" s="15"/>
    </row>
    <row r="643">
      <c r="A643" s="15"/>
      <c r="B643" s="15"/>
      <c r="C643" s="15"/>
      <c r="D643" s="15"/>
      <c r="E643" s="15"/>
      <c r="F643" s="15"/>
      <c r="G643" s="15"/>
      <c r="H643" s="15"/>
      <c r="I643" s="15"/>
      <c r="J643" s="15"/>
      <c r="K643" s="15"/>
      <c r="L643" s="15"/>
      <c r="M643" s="15"/>
      <c r="N643" s="15"/>
      <c r="O643" s="15"/>
      <c r="P643" s="15"/>
      <c r="Q643" s="15"/>
      <c r="R643" s="15"/>
      <c r="S643" s="15"/>
    </row>
    <row r="644">
      <c r="A644" s="15"/>
      <c r="B644" s="15"/>
      <c r="C644" s="15"/>
      <c r="D644" s="15"/>
      <c r="E644" s="15"/>
      <c r="F644" s="15"/>
      <c r="G644" s="15"/>
      <c r="H644" s="15"/>
      <c r="I644" s="15"/>
      <c r="J644" s="15"/>
      <c r="K644" s="15"/>
      <c r="L644" s="15"/>
      <c r="M644" s="15"/>
      <c r="N644" s="15"/>
      <c r="O644" s="15"/>
      <c r="P644" s="15"/>
      <c r="Q644" s="15"/>
      <c r="R644" s="15"/>
      <c r="S644" s="15"/>
    </row>
    <row r="645">
      <c r="A645" s="15"/>
      <c r="B645" s="15"/>
      <c r="C645" s="15"/>
      <c r="D645" s="15"/>
      <c r="E645" s="15"/>
      <c r="F645" s="15"/>
      <c r="G645" s="15"/>
      <c r="H645" s="15"/>
      <c r="I645" s="15"/>
      <c r="J645" s="15"/>
      <c r="K645" s="15"/>
      <c r="L645" s="15"/>
      <c r="M645" s="15"/>
      <c r="N645" s="15"/>
      <c r="O645" s="15"/>
      <c r="P645" s="15"/>
      <c r="Q645" s="15"/>
      <c r="R645" s="15"/>
      <c r="S645" s="15"/>
    </row>
    <row r="646">
      <c r="A646" s="15"/>
      <c r="B646" s="15"/>
      <c r="C646" s="15"/>
      <c r="D646" s="15"/>
      <c r="E646" s="15"/>
      <c r="F646" s="15"/>
      <c r="G646" s="15"/>
      <c r="H646" s="15"/>
      <c r="I646" s="15"/>
      <c r="J646" s="15"/>
      <c r="K646" s="15"/>
      <c r="L646" s="15"/>
      <c r="M646" s="15"/>
      <c r="N646" s="15"/>
      <c r="O646" s="15"/>
      <c r="P646" s="15"/>
      <c r="Q646" s="15"/>
      <c r="R646" s="15"/>
      <c r="S646" s="15"/>
    </row>
    <row r="647">
      <c r="A647" s="15"/>
      <c r="B647" s="15"/>
      <c r="C647" s="15"/>
      <c r="D647" s="15"/>
      <c r="E647" s="15"/>
      <c r="F647" s="15"/>
      <c r="G647" s="15"/>
      <c r="H647" s="15"/>
      <c r="I647" s="15"/>
      <c r="J647" s="15"/>
      <c r="K647" s="15"/>
      <c r="L647" s="15"/>
      <c r="M647" s="15"/>
      <c r="N647" s="15"/>
      <c r="O647" s="15"/>
      <c r="P647" s="15"/>
      <c r="Q647" s="15"/>
      <c r="R647" s="15"/>
      <c r="S647" s="15"/>
    </row>
    <row r="648">
      <c r="A648" s="15"/>
      <c r="B648" s="15"/>
      <c r="C648" s="15"/>
      <c r="D648" s="15"/>
      <c r="E648" s="15"/>
      <c r="F648" s="15"/>
      <c r="G648" s="15"/>
      <c r="H648" s="15"/>
      <c r="I648" s="15"/>
      <c r="J648" s="15"/>
      <c r="K648" s="15"/>
      <c r="L648" s="15"/>
      <c r="M648" s="15"/>
      <c r="N648" s="15"/>
      <c r="O648" s="15"/>
      <c r="P648" s="15"/>
      <c r="Q648" s="15"/>
      <c r="R648" s="15"/>
      <c r="S648" s="15"/>
    </row>
    <row r="649">
      <c r="A649" s="15"/>
      <c r="B649" s="15"/>
      <c r="C649" s="15"/>
      <c r="D649" s="15"/>
      <c r="E649" s="15"/>
      <c r="F649" s="15"/>
      <c r="G649" s="15"/>
      <c r="H649" s="15"/>
      <c r="I649" s="15"/>
      <c r="J649" s="15"/>
      <c r="K649" s="15"/>
      <c r="L649" s="15"/>
      <c r="M649" s="15"/>
      <c r="N649" s="15"/>
      <c r="O649" s="15"/>
      <c r="P649" s="15"/>
      <c r="Q649" s="15"/>
      <c r="R649" s="15"/>
      <c r="S649" s="15"/>
    </row>
    <row r="650">
      <c r="A650" s="15"/>
      <c r="B650" s="15"/>
      <c r="C650" s="15"/>
      <c r="D650" s="15"/>
      <c r="E650" s="15"/>
      <c r="F650" s="15"/>
      <c r="G650" s="15"/>
      <c r="H650" s="15"/>
      <c r="I650" s="15"/>
      <c r="J650" s="15"/>
      <c r="K650" s="15"/>
      <c r="L650" s="15"/>
      <c r="M650" s="15"/>
      <c r="N650" s="15"/>
      <c r="O650" s="15"/>
      <c r="P650" s="15"/>
      <c r="Q650" s="15"/>
      <c r="R650" s="15"/>
      <c r="S650" s="15"/>
    </row>
    <row r="651">
      <c r="A651" s="15"/>
      <c r="B651" s="15"/>
      <c r="C651" s="15"/>
      <c r="D651" s="15"/>
      <c r="E651" s="15"/>
      <c r="F651" s="15"/>
      <c r="G651" s="15"/>
      <c r="H651" s="15"/>
      <c r="I651" s="15"/>
      <c r="J651" s="15"/>
      <c r="K651" s="15"/>
      <c r="L651" s="15"/>
      <c r="M651" s="15"/>
      <c r="N651" s="15"/>
      <c r="O651" s="15"/>
      <c r="P651" s="15"/>
      <c r="Q651" s="15"/>
      <c r="R651" s="15"/>
      <c r="S651" s="15"/>
    </row>
    <row r="652">
      <c r="A652" s="15"/>
      <c r="B652" s="15"/>
      <c r="C652" s="15"/>
      <c r="D652" s="15"/>
      <c r="E652" s="15"/>
      <c r="F652" s="15"/>
      <c r="G652" s="15"/>
      <c r="H652" s="15"/>
      <c r="I652" s="15"/>
      <c r="J652" s="15"/>
      <c r="K652" s="15"/>
      <c r="L652" s="15"/>
      <c r="M652" s="15"/>
      <c r="N652" s="15"/>
      <c r="O652" s="15"/>
      <c r="P652" s="15"/>
      <c r="Q652" s="15"/>
      <c r="R652" s="15"/>
      <c r="S652" s="15"/>
    </row>
    <row r="653">
      <c r="A653" s="15"/>
      <c r="B653" s="15"/>
      <c r="C653" s="15"/>
      <c r="D653" s="15"/>
      <c r="E653" s="15"/>
      <c r="F653" s="15"/>
      <c r="G653" s="15"/>
      <c r="H653" s="15"/>
      <c r="I653" s="15"/>
      <c r="J653" s="15"/>
      <c r="K653" s="15"/>
      <c r="L653" s="15"/>
      <c r="M653" s="15"/>
      <c r="N653" s="15"/>
      <c r="O653" s="15"/>
      <c r="P653" s="15"/>
      <c r="Q653" s="15"/>
      <c r="R653" s="15"/>
      <c r="S653" s="15"/>
    </row>
    <row r="654">
      <c r="A654" s="15"/>
      <c r="B654" s="15"/>
      <c r="C654" s="15"/>
      <c r="D654" s="15"/>
      <c r="E654" s="15"/>
      <c r="F654" s="15"/>
      <c r="G654" s="15"/>
      <c r="H654" s="15"/>
      <c r="I654" s="15"/>
      <c r="J654" s="15"/>
      <c r="K654" s="15"/>
      <c r="L654" s="15"/>
      <c r="M654" s="15"/>
      <c r="N654" s="15"/>
      <c r="O654" s="15"/>
      <c r="P654" s="15"/>
      <c r="Q654" s="15"/>
      <c r="R654" s="15"/>
      <c r="S654" s="15"/>
    </row>
    <row r="655">
      <c r="A655" s="15"/>
      <c r="B655" s="15"/>
      <c r="C655" s="15"/>
      <c r="D655" s="15"/>
      <c r="E655" s="15"/>
      <c r="F655" s="15"/>
      <c r="G655" s="15"/>
      <c r="H655" s="15"/>
      <c r="I655" s="15"/>
      <c r="J655" s="15"/>
      <c r="K655" s="15"/>
      <c r="L655" s="15"/>
      <c r="M655" s="15"/>
      <c r="N655" s="15"/>
      <c r="O655" s="15"/>
      <c r="P655" s="15"/>
      <c r="Q655" s="15"/>
      <c r="R655" s="15"/>
      <c r="S655" s="15"/>
    </row>
    <row r="656">
      <c r="A656" s="15"/>
      <c r="B656" s="15"/>
      <c r="C656" s="15"/>
      <c r="D656" s="15"/>
      <c r="E656" s="15"/>
      <c r="F656" s="15"/>
      <c r="G656" s="15"/>
      <c r="H656" s="15"/>
      <c r="I656" s="15"/>
      <c r="J656" s="15"/>
      <c r="K656" s="15"/>
      <c r="L656" s="15"/>
      <c r="M656" s="15"/>
      <c r="N656" s="15"/>
      <c r="O656" s="15"/>
      <c r="P656" s="15"/>
      <c r="Q656" s="15"/>
      <c r="R656" s="15"/>
      <c r="S656" s="15"/>
    </row>
    <row r="657">
      <c r="A657" s="15"/>
      <c r="B657" s="15"/>
      <c r="C657" s="15"/>
      <c r="D657" s="15"/>
      <c r="E657" s="15"/>
      <c r="F657" s="15"/>
      <c r="G657" s="15"/>
      <c r="H657" s="15"/>
      <c r="I657" s="15"/>
      <c r="J657" s="15"/>
      <c r="K657" s="15"/>
      <c r="L657" s="15"/>
      <c r="M657" s="15"/>
      <c r="N657" s="15"/>
      <c r="O657" s="15"/>
      <c r="P657" s="15"/>
      <c r="Q657" s="15"/>
      <c r="R657" s="15"/>
      <c r="S657" s="15"/>
    </row>
    <row r="658">
      <c r="A658" s="15"/>
      <c r="B658" s="15"/>
      <c r="C658" s="15"/>
      <c r="D658" s="15"/>
      <c r="E658" s="15"/>
      <c r="F658" s="15"/>
      <c r="G658" s="15"/>
      <c r="H658" s="15"/>
      <c r="I658" s="15"/>
      <c r="J658" s="15"/>
      <c r="K658" s="15"/>
      <c r="L658" s="15"/>
      <c r="M658" s="15"/>
      <c r="N658" s="15"/>
      <c r="O658" s="15"/>
      <c r="P658" s="15"/>
      <c r="Q658" s="15"/>
      <c r="R658" s="15"/>
      <c r="S658" s="15"/>
    </row>
    <row r="659">
      <c r="A659" s="15"/>
      <c r="B659" s="15"/>
      <c r="C659" s="15"/>
      <c r="D659" s="15"/>
      <c r="E659" s="15"/>
      <c r="F659" s="15"/>
      <c r="G659" s="15"/>
      <c r="H659" s="15"/>
      <c r="I659" s="15"/>
      <c r="J659" s="15"/>
      <c r="K659" s="15"/>
      <c r="L659" s="15"/>
      <c r="M659" s="15"/>
      <c r="N659" s="15"/>
      <c r="O659" s="15"/>
      <c r="P659" s="15"/>
      <c r="Q659" s="15"/>
      <c r="R659" s="15"/>
      <c r="S659" s="15"/>
    </row>
    <row r="660">
      <c r="A660" s="15"/>
      <c r="B660" s="15"/>
      <c r="C660" s="15"/>
      <c r="D660" s="15"/>
      <c r="E660" s="15"/>
      <c r="F660" s="15"/>
      <c r="G660" s="15"/>
      <c r="H660" s="15"/>
      <c r="I660" s="15"/>
      <c r="J660" s="15"/>
      <c r="K660" s="15"/>
      <c r="L660" s="15"/>
      <c r="M660" s="15"/>
      <c r="N660" s="15"/>
      <c r="O660" s="15"/>
      <c r="P660" s="15"/>
      <c r="Q660" s="15"/>
      <c r="R660" s="15"/>
      <c r="S660" s="15"/>
    </row>
    <row r="661">
      <c r="A661" s="15"/>
      <c r="B661" s="15"/>
      <c r="C661" s="15"/>
      <c r="D661" s="15"/>
      <c r="E661" s="15"/>
      <c r="F661" s="15"/>
      <c r="G661" s="15"/>
      <c r="H661" s="15"/>
      <c r="I661" s="15"/>
      <c r="J661" s="15"/>
      <c r="K661" s="15"/>
      <c r="L661" s="15"/>
      <c r="M661" s="15"/>
      <c r="N661" s="15"/>
      <c r="O661" s="15"/>
      <c r="P661" s="15"/>
      <c r="Q661" s="15"/>
      <c r="R661" s="15"/>
      <c r="S661" s="15"/>
    </row>
    <row r="662">
      <c r="A662" s="15"/>
      <c r="B662" s="15"/>
      <c r="C662" s="15"/>
      <c r="D662" s="15"/>
      <c r="E662" s="15"/>
      <c r="F662" s="15"/>
      <c r="G662" s="15"/>
      <c r="H662" s="15"/>
      <c r="I662" s="15"/>
      <c r="J662" s="15"/>
      <c r="K662" s="15"/>
      <c r="L662" s="15"/>
      <c r="M662" s="15"/>
      <c r="N662" s="15"/>
      <c r="O662" s="15"/>
      <c r="P662" s="15"/>
      <c r="Q662" s="15"/>
      <c r="R662" s="15"/>
      <c r="S662" s="15"/>
    </row>
    <row r="663">
      <c r="A663" s="15"/>
      <c r="B663" s="15"/>
      <c r="C663" s="15"/>
      <c r="D663" s="15"/>
      <c r="E663" s="15"/>
      <c r="F663" s="15"/>
      <c r="G663" s="15"/>
      <c r="H663" s="15"/>
      <c r="I663" s="15"/>
      <c r="J663" s="15"/>
      <c r="K663" s="15"/>
      <c r="L663" s="15"/>
      <c r="M663" s="15"/>
      <c r="N663" s="15"/>
      <c r="O663" s="15"/>
      <c r="P663" s="15"/>
      <c r="Q663" s="15"/>
      <c r="R663" s="15"/>
      <c r="S663" s="15"/>
    </row>
    <row r="664">
      <c r="A664" s="15"/>
      <c r="B664" s="15"/>
      <c r="C664" s="15"/>
      <c r="D664" s="15"/>
      <c r="E664" s="15"/>
      <c r="F664" s="15"/>
      <c r="G664" s="15"/>
      <c r="H664" s="15"/>
      <c r="I664" s="15"/>
      <c r="J664" s="15"/>
      <c r="K664" s="15"/>
      <c r="L664" s="15"/>
      <c r="M664" s="15"/>
      <c r="N664" s="15"/>
      <c r="O664" s="15"/>
      <c r="P664" s="15"/>
      <c r="Q664" s="15"/>
      <c r="R664" s="15"/>
      <c r="S664" s="15"/>
    </row>
    <row r="665">
      <c r="A665" s="15"/>
      <c r="B665" s="15"/>
      <c r="C665" s="15"/>
      <c r="D665" s="15"/>
      <c r="E665" s="15"/>
      <c r="F665" s="15"/>
      <c r="G665" s="15"/>
      <c r="H665" s="15"/>
      <c r="I665" s="15"/>
      <c r="J665" s="15"/>
      <c r="K665" s="15"/>
      <c r="L665" s="15"/>
      <c r="M665" s="15"/>
      <c r="N665" s="15"/>
      <c r="O665" s="15"/>
      <c r="P665" s="15"/>
      <c r="Q665" s="15"/>
      <c r="R665" s="15"/>
      <c r="S665" s="15"/>
    </row>
    <row r="666">
      <c r="A666" s="15"/>
      <c r="B666" s="15"/>
      <c r="C666" s="15"/>
      <c r="D666" s="15"/>
      <c r="E666" s="15"/>
      <c r="F666" s="15"/>
      <c r="G666" s="15"/>
      <c r="H666" s="15"/>
      <c r="I666" s="15"/>
      <c r="J666" s="15"/>
      <c r="K666" s="15"/>
      <c r="L666" s="15"/>
      <c r="M666" s="15"/>
      <c r="N666" s="15"/>
      <c r="O666" s="15"/>
      <c r="P666" s="15"/>
      <c r="Q666" s="15"/>
      <c r="R666" s="15"/>
      <c r="S666" s="15"/>
    </row>
    <row r="667">
      <c r="A667" s="15"/>
      <c r="B667" s="15"/>
      <c r="C667" s="15"/>
      <c r="D667" s="15"/>
      <c r="E667" s="15"/>
      <c r="F667" s="15"/>
      <c r="G667" s="15"/>
      <c r="H667" s="15"/>
      <c r="I667" s="15"/>
      <c r="J667" s="15"/>
      <c r="K667" s="15"/>
      <c r="L667" s="15"/>
      <c r="M667" s="15"/>
      <c r="N667" s="15"/>
      <c r="O667" s="15"/>
      <c r="P667" s="15"/>
      <c r="Q667" s="15"/>
      <c r="R667" s="15"/>
      <c r="S667" s="15"/>
    </row>
    <row r="668">
      <c r="A668" s="15"/>
      <c r="B668" s="15"/>
      <c r="C668" s="15"/>
      <c r="D668" s="15"/>
      <c r="E668" s="15"/>
      <c r="F668" s="15"/>
      <c r="G668" s="15"/>
      <c r="H668" s="15"/>
      <c r="I668" s="15"/>
      <c r="J668" s="15"/>
      <c r="K668" s="15"/>
      <c r="L668" s="15"/>
      <c r="M668" s="15"/>
      <c r="N668" s="15"/>
      <c r="O668" s="15"/>
      <c r="P668" s="15"/>
      <c r="Q668" s="15"/>
      <c r="R668" s="15"/>
      <c r="S668" s="15"/>
    </row>
    <row r="669">
      <c r="A669" s="15"/>
      <c r="B669" s="15"/>
      <c r="C669" s="15"/>
      <c r="D669" s="15"/>
      <c r="E669" s="15"/>
      <c r="F669" s="15"/>
      <c r="G669" s="15"/>
      <c r="H669" s="15"/>
      <c r="I669" s="15"/>
      <c r="J669" s="15"/>
      <c r="K669" s="15"/>
      <c r="L669" s="15"/>
      <c r="M669" s="15"/>
      <c r="N669" s="15"/>
      <c r="O669" s="15"/>
      <c r="P669" s="15"/>
      <c r="Q669" s="15"/>
      <c r="R669" s="15"/>
      <c r="S669" s="15"/>
    </row>
    <row r="670">
      <c r="A670" s="15"/>
      <c r="B670" s="15"/>
      <c r="C670" s="15"/>
      <c r="D670" s="15"/>
      <c r="E670" s="15"/>
      <c r="F670" s="15"/>
      <c r="G670" s="15"/>
      <c r="H670" s="15"/>
      <c r="I670" s="15"/>
      <c r="J670" s="15"/>
      <c r="K670" s="15"/>
      <c r="L670" s="15"/>
      <c r="M670" s="15"/>
      <c r="N670" s="15"/>
      <c r="O670" s="15"/>
      <c r="P670" s="15"/>
      <c r="Q670" s="15"/>
      <c r="R670" s="15"/>
      <c r="S670" s="15"/>
    </row>
    <row r="671">
      <c r="A671" s="15"/>
      <c r="B671" s="15"/>
      <c r="C671" s="15"/>
      <c r="D671" s="15"/>
      <c r="E671" s="15"/>
      <c r="F671" s="15"/>
      <c r="G671" s="15"/>
      <c r="H671" s="15"/>
      <c r="I671" s="15"/>
      <c r="J671" s="15"/>
      <c r="K671" s="15"/>
      <c r="L671" s="15"/>
      <c r="M671" s="15"/>
      <c r="N671" s="15"/>
      <c r="O671" s="15"/>
      <c r="P671" s="15"/>
      <c r="Q671" s="15"/>
      <c r="R671" s="15"/>
      <c r="S671" s="15"/>
    </row>
    <row r="672">
      <c r="A672" s="15"/>
      <c r="B672" s="15"/>
      <c r="C672" s="15"/>
      <c r="D672" s="15"/>
      <c r="E672" s="15"/>
      <c r="F672" s="15"/>
      <c r="G672" s="15"/>
      <c r="H672" s="15"/>
      <c r="I672" s="15"/>
      <c r="J672" s="15"/>
      <c r="K672" s="15"/>
      <c r="L672" s="15"/>
      <c r="M672" s="15"/>
      <c r="N672" s="15"/>
      <c r="O672" s="15"/>
      <c r="P672" s="15"/>
      <c r="Q672" s="15"/>
      <c r="R672" s="15"/>
      <c r="S672" s="15"/>
    </row>
    <row r="673">
      <c r="A673" s="15"/>
      <c r="B673" s="15"/>
      <c r="C673" s="15"/>
      <c r="D673" s="15"/>
      <c r="E673" s="15"/>
      <c r="F673" s="15"/>
      <c r="G673" s="15"/>
      <c r="H673" s="15"/>
      <c r="I673" s="15"/>
      <c r="J673" s="15"/>
      <c r="K673" s="15"/>
      <c r="L673" s="15"/>
      <c r="M673" s="15"/>
      <c r="N673" s="15"/>
      <c r="O673" s="15"/>
      <c r="P673" s="15"/>
      <c r="Q673" s="15"/>
      <c r="R673" s="15"/>
      <c r="S673" s="15"/>
    </row>
    <row r="674">
      <c r="A674" s="15"/>
      <c r="B674" s="15"/>
      <c r="C674" s="15"/>
      <c r="D674" s="15"/>
      <c r="E674" s="15"/>
      <c r="F674" s="15"/>
      <c r="G674" s="15"/>
      <c r="H674" s="15"/>
      <c r="I674" s="15"/>
      <c r="J674" s="15"/>
      <c r="K674" s="15"/>
      <c r="L674" s="15"/>
      <c r="M674" s="15"/>
      <c r="N674" s="15"/>
      <c r="O674" s="15"/>
      <c r="P674" s="15"/>
      <c r="Q674" s="15"/>
      <c r="R674" s="15"/>
      <c r="S674" s="15"/>
    </row>
    <row r="675">
      <c r="A675" s="15"/>
      <c r="B675" s="15"/>
      <c r="C675" s="15"/>
      <c r="D675" s="15"/>
      <c r="E675" s="15"/>
      <c r="F675" s="15"/>
      <c r="G675" s="15"/>
      <c r="H675" s="15"/>
      <c r="I675" s="15"/>
      <c r="J675" s="15"/>
      <c r="K675" s="15"/>
      <c r="L675" s="15"/>
      <c r="M675" s="15"/>
      <c r="N675" s="15"/>
      <c r="O675" s="15"/>
      <c r="P675" s="15"/>
      <c r="Q675" s="15"/>
      <c r="R675" s="15"/>
      <c r="S675" s="15"/>
    </row>
    <row r="676">
      <c r="A676" s="15"/>
      <c r="B676" s="15"/>
      <c r="C676" s="15"/>
      <c r="D676" s="15"/>
      <c r="E676" s="15"/>
      <c r="F676" s="15"/>
      <c r="G676" s="15"/>
      <c r="H676" s="15"/>
      <c r="I676" s="15"/>
      <c r="J676" s="15"/>
      <c r="K676" s="15"/>
      <c r="L676" s="15"/>
      <c r="M676" s="15"/>
      <c r="N676" s="15"/>
      <c r="O676" s="15"/>
      <c r="P676" s="15"/>
      <c r="Q676" s="15"/>
      <c r="R676" s="15"/>
      <c r="S676" s="15"/>
    </row>
    <row r="677">
      <c r="A677" s="15"/>
      <c r="B677" s="15"/>
      <c r="C677" s="15"/>
      <c r="D677" s="15"/>
      <c r="E677" s="15"/>
      <c r="F677" s="15"/>
      <c r="G677" s="15"/>
      <c r="H677" s="15"/>
      <c r="I677" s="15"/>
      <c r="J677" s="15"/>
      <c r="K677" s="15"/>
      <c r="L677" s="15"/>
      <c r="M677" s="15"/>
      <c r="N677" s="15"/>
      <c r="O677" s="15"/>
      <c r="P677" s="15"/>
      <c r="Q677" s="15"/>
      <c r="R677" s="15"/>
      <c r="S677" s="15"/>
    </row>
    <row r="678">
      <c r="A678" s="15"/>
      <c r="B678" s="15"/>
      <c r="C678" s="15"/>
      <c r="D678" s="15"/>
      <c r="E678" s="15"/>
      <c r="F678" s="15"/>
      <c r="G678" s="15"/>
      <c r="H678" s="15"/>
      <c r="I678" s="15"/>
      <c r="J678" s="15"/>
      <c r="K678" s="15"/>
      <c r="L678" s="15"/>
      <c r="M678" s="15"/>
      <c r="N678" s="15"/>
      <c r="O678" s="15"/>
      <c r="P678" s="15"/>
      <c r="Q678" s="15"/>
      <c r="R678" s="15"/>
      <c r="S678" s="15"/>
    </row>
    <row r="679">
      <c r="A679" s="15"/>
      <c r="B679" s="15"/>
      <c r="C679" s="15"/>
      <c r="D679" s="15"/>
      <c r="E679" s="15"/>
      <c r="F679" s="15"/>
      <c r="G679" s="15"/>
      <c r="H679" s="15"/>
      <c r="I679" s="15"/>
      <c r="J679" s="15"/>
      <c r="K679" s="15"/>
      <c r="L679" s="15"/>
      <c r="M679" s="15"/>
      <c r="N679" s="15"/>
      <c r="O679" s="15"/>
      <c r="P679" s="15"/>
      <c r="Q679" s="15"/>
      <c r="R679" s="15"/>
      <c r="S679" s="15"/>
    </row>
    <row r="680">
      <c r="A680" s="15"/>
      <c r="B680" s="15"/>
      <c r="C680" s="15"/>
      <c r="D680" s="15"/>
      <c r="E680" s="15"/>
      <c r="F680" s="15"/>
      <c r="G680" s="15"/>
      <c r="H680" s="15"/>
      <c r="I680" s="15"/>
      <c r="J680" s="15"/>
      <c r="K680" s="15"/>
      <c r="L680" s="15"/>
      <c r="M680" s="15"/>
      <c r="N680" s="15"/>
      <c r="O680" s="15"/>
      <c r="P680" s="15"/>
      <c r="Q680" s="15"/>
      <c r="R680" s="15"/>
      <c r="S680" s="15"/>
    </row>
    <row r="681">
      <c r="A681" s="15"/>
      <c r="B681" s="15"/>
      <c r="C681" s="15"/>
      <c r="D681" s="15"/>
      <c r="E681" s="15"/>
      <c r="F681" s="15"/>
      <c r="G681" s="15"/>
      <c r="H681" s="15"/>
      <c r="I681" s="15"/>
      <c r="J681" s="15"/>
      <c r="K681" s="15"/>
      <c r="L681" s="15"/>
      <c r="M681" s="15"/>
      <c r="N681" s="15"/>
      <c r="O681" s="15"/>
      <c r="P681" s="15"/>
      <c r="Q681" s="15"/>
      <c r="R681" s="15"/>
      <c r="S681" s="15"/>
    </row>
    <row r="682">
      <c r="A682" s="15"/>
      <c r="B682" s="15"/>
      <c r="C682" s="15"/>
      <c r="D682" s="15"/>
      <c r="E682" s="15"/>
      <c r="F682" s="15"/>
      <c r="G682" s="15"/>
      <c r="H682" s="15"/>
      <c r="I682" s="15"/>
      <c r="J682" s="15"/>
      <c r="K682" s="15"/>
      <c r="L682" s="15"/>
      <c r="M682" s="15"/>
      <c r="N682" s="15"/>
      <c r="O682" s="15"/>
      <c r="P682" s="15"/>
      <c r="Q682" s="15"/>
      <c r="R682" s="15"/>
      <c r="S682" s="15"/>
    </row>
    <row r="683">
      <c r="A683" s="15"/>
      <c r="B683" s="15"/>
      <c r="C683" s="15"/>
      <c r="D683" s="15"/>
      <c r="E683" s="15"/>
      <c r="F683" s="15"/>
      <c r="G683" s="15"/>
      <c r="H683" s="15"/>
      <c r="I683" s="15"/>
      <c r="J683" s="15"/>
      <c r="K683" s="15"/>
      <c r="L683" s="15"/>
      <c r="M683" s="15"/>
      <c r="N683" s="15"/>
      <c r="O683" s="15"/>
      <c r="P683" s="15"/>
      <c r="Q683" s="15"/>
      <c r="R683" s="15"/>
      <c r="S683" s="15"/>
    </row>
    <row r="684">
      <c r="A684" s="15"/>
      <c r="B684" s="15"/>
      <c r="C684" s="15"/>
      <c r="D684" s="15"/>
      <c r="E684" s="15"/>
      <c r="F684" s="15"/>
      <c r="G684" s="15"/>
      <c r="H684" s="15"/>
      <c r="I684" s="15"/>
      <c r="J684" s="15"/>
      <c r="K684" s="15"/>
      <c r="L684" s="15"/>
      <c r="M684" s="15"/>
      <c r="N684" s="15"/>
      <c r="O684" s="15"/>
      <c r="P684" s="15"/>
      <c r="Q684" s="15"/>
      <c r="R684" s="15"/>
      <c r="S684" s="15"/>
    </row>
    <row r="685">
      <c r="A685" s="15"/>
      <c r="B685" s="15"/>
      <c r="C685" s="15"/>
      <c r="D685" s="15"/>
      <c r="E685" s="15"/>
      <c r="F685" s="15"/>
      <c r="G685" s="15"/>
      <c r="H685" s="15"/>
      <c r="I685" s="15"/>
      <c r="J685" s="15"/>
      <c r="K685" s="15"/>
      <c r="L685" s="15"/>
      <c r="M685" s="15"/>
      <c r="N685" s="15"/>
      <c r="O685" s="15"/>
      <c r="P685" s="15"/>
      <c r="Q685" s="15"/>
      <c r="R685" s="15"/>
      <c r="S685" s="15"/>
    </row>
    <row r="686">
      <c r="A686" s="15"/>
      <c r="B686" s="15"/>
      <c r="C686" s="15"/>
      <c r="D686" s="15"/>
      <c r="E686" s="15"/>
      <c r="F686" s="15"/>
      <c r="G686" s="15"/>
      <c r="H686" s="15"/>
      <c r="I686" s="15"/>
      <c r="J686" s="15"/>
      <c r="K686" s="15"/>
      <c r="L686" s="15"/>
      <c r="M686" s="15"/>
      <c r="N686" s="15"/>
      <c r="O686" s="15"/>
      <c r="P686" s="15"/>
      <c r="Q686" s="15"/>
      <c r="R686" s="15"/>
      <c r="S686" s="15"/>
    </row>
    <row r="687">
      <c r="A687" s="15"/>
      <c r="B687" s="15"/>
      <c r="C687" s="15"/>
      <c r="D687" s="15"/>
      <c r="E687" s="15"/>
      <c r="F687" s="15"/>
      <c r="G687" s="15"/>
      <c r="H687" s="15"/>
      <c r="I687" s="15"/>
      <c r="J687" s="15"/>
      <c r="K687" s="15"/>
      <c r="L687" s="15"/>
      <c r="M687" s="15"/>
      <c r="N687" s="15"/>
      <c r="O687" s="15"/>
      <c r="P687" s="15"/>
      <c r="Q687" s="15"/>
      <c r="R687" s="15"/>
      <c r="S687" s="15"/>
    </row>
    <row r="688">
      <c r="A688" s="15"/>
      <c r="B688" s="15"/>
      <c r="C688" s="15"/>
      <c r="D688" s="15"/>
      <c r="E688" s="15"/>
      <c r="F688" s="15"/>
      <c r="G688" s="15"/>
      <c r="H688" s="15"/>
      <c r="I688" s="15"/>
      <c r="J688" s="15"/>
      <c r="K688" s="15"/>
      <c r="L688" s="15"/>
      <c r="M688" s="15"/>
      <c r="N688" s="15"/>
      <c r="O688" s="15"/>
      <c r="P688" s="15"/>
      <c r="Q688" s="15"/>
      <c r="R688" s="15"/>
      <c r="S688" s="15"/>
    </row>
    <row r="689">
      <c r="A689" s="15"/>
      <c r="B689" s="15"/>
      <c r="C689" s="15"/>
      <c r="D689" s="15"/>
      <c r="E689" s="15"/>
      <c r="F689" s="15"/>
      <c r="G689" s="15"/>
      <c r="H689" s="15"/>
      <c r="I689" s="15"/>
      <c r="J689" s="15"/>
      <c r="K689" s="15"/>
      <c r="L689" s="15"/>
      <c r="M689" s="15"/>
      <c r="N689" s="15"/>
      <c r="O689" s="15"/>
      <c r="P689" s="15"/>
      <c r="Q689" s="15"/>
      <c r="R689" s="15"/>
      <c r="S689" s="15"/>
    </row>
    <row r="690">
      <c r="A690" s="15"/>
      <c r="B690" s="15"/>
      <c r="C690" s="15"/>
      <c r="D690" s="15"/>
      <c r="E690" s="15"/>
      <c r="F690" s="15"/>
      <c r="G690" s="15"/>
      <c r="H690" s="15"/>
      <c r="I690" s="15"/>
      <c r="J690" s="15"/>
      <c r="K690" s="15"/>
      <c r="L690" s="15"/>
      <c r="M690" s="15"/>
      <c r="N690" s="15"/>
      <c r="O690" s="15"/>
      <c r="P690" s="15"/>
      <c r="Q690" s="15"/>
      <c r="R690" s="15"/>
      <c r="S690" s="15"/>
    </row>
    <row r="691">
      <c r="A691" s="15"/>
      <c r="B691" s="15"/>
      <c r="C691" s="15"/>
      <c r="D691" s="15"/>
      <c r="E691" s="15"/>
      <c r="F691" s="15"/>
      <c r="G691" s="15"/>
      <c r="H691" s="15"/>
      <c r="I691" s="15"/>
      <c r="J691" s="15"/>
      <c r="K691" s="15"/>
      <c r="L691" s="15"/>
      <c r="M691" s="15"/>
      <c r="N691" s="15"/>
      <c r="O691" s="15"/>
      <c r="P691" s="15"/>
      <c r="Q691" s="15"/>
      <c r="R691" s="15"/>
      <c r="S691" s="15"/>
    </row>
    <row r="692">
      <c r="A692" s="15"/>
      <c r="B692" s="15"/>
      <c r="C692" s="15"/>
      <c r="D692" s="15"/>
      <c r="E692" s="15"/>
      <c r="F692" s="15"/>
      <c r="G692" s="15"/>
      <c r="H692" s="15"/>
      <c r="I692" s="15"/>
      <c r="J692" s="15"/>
      <c r="K692" s="15"/>
      <c r="L692" s="15"/>
      <c r="M692" s="15"/>
      <c r="N692" s="15"/>
      <c r="O692" s="15"/>
      <c r="P692" s="15"/>
      <c r="Q692" s="15"/>
      <c r="R692" s="15"/>
      <c r="S692" s="15"/>
    </row>
    <row r="693">
      <c r="A693" s="15"/>
      <c r="B693" s="15"/>
      <c r="C693" s="15"/>
      <c r="D693" s="15"/>
      <c r="E693" s="15"/>
      <c r="F693" s="15"/>
      <c r="G693" s="15"/>
      <c r="H693" s="15"/>
      <c r="I693" s="15"/>
      <c r="J693" s="15"/>
      <c r="K693" s="15"/>
      <c r="L693" s="15"/>
      <c r="M693" s="15"/>
      <c r="N693" s="15"/>
      <c r="O693" s="15"/>
      <c r="P693" s="15"/>
      <c r="Q693" s="15"/>
      <c r="R693" s="15"/>
      <c r="S693" s="15"/>
    </row>
    <row r="694">
      <c r="A694" s="15"/>
      <c r="B694" s="15"/>
      <c r="C694" s="15"/>
      <c r="D694" s="15"/>
      <c r="E694" s="15"/>
      <c r="F694" s="15"/>
      <c r="G694" s="15"/>
      <c r="H694" s="15"/>
      <c r="I694" s="15"/>
      <c r="J694" s="15"/>
      <c r="K694" s="15"/>
      <c r="L694" s="15"/>
      <c r="M694" s="15"/>
      <c r="N694" s="15"/>
      <c r="O694" s="15"/>
      <c r="P694" s="15"/>
      <c r="Q694" s="15"/>
      <c r="R694" s="15"/>
      <c r="S694" s="15"/>
    </row>
    <row r="695">
      <c r="A695" s="15"/>
      <c r="B695" s="15"/>
      <c r="C695" s="15"/>
      <c r="D695" s="15"/>
      <c r="E695" s="15"/>
      <c r="F695" s="15"/>
      <c r="G695" s="15"/>
      <c r="H695" s="15"/>
      <c r="I695" s="15"/>
      <c r="J695" s="15"/>
      <c r="K695" s="15"/>
      <c r="L695" s="15"/>
      <c r="M695" s="15"/>
      <c r="N695" s="15"/>
      <c r="O695" s="15"/>
      <c r="P695" s="15"/>
      <c r="Q695" s="15"/>
      <c r="R695" s="15"/>
      <c r="S695" s="15"/>
    </row>
    <row r="696">
      <c r="A696" s="15"/>
      <c r="B696" s="15"/>
      <c r="C696" s="15"/>
      <c r="D696" s="15"/>
      <c r="E696" s="15"/>
      <c r="F696" s="15"/>
      <c r="G696" s="15"/>
      <c r="H696" s="15"/>
      <c r="I696" s="15"/>
      <c r="J696" s="15"/>
      <c r="K696" s="15"/>
      <c r="L696" s="15"/>
      <c r="M696" s="15"/>
      <c r="N696" s="15"/>
      <c r="O696" s="15"/>
      <c r="P696" s="15"/>
      <c r="Q696" s="15"/>
      <c r="R696" s="15"/>
      <c r="S696" s="15"/>
    </row>
    <row r="697">
      <c r="A697" s="15"/>
      <c r="B697" s="15"/>
      <c r="C697" s="15"/>
      <c r="D697" s="15"/>
      <c r="E697" s="15"/>
      <c r="F697" s="15"/>
      <c r="G697" s="15"/>
      <c r="H697" s="15"/>
      <c r="I697" s="15"/>
      <c r="J697" s="15"/>
      <c r="K697" s="15"/>
      <c r="L697" s="15"/>
      <c r="M697" s="15"/>
      <c r="N697" s="15"/>
      <c r="O697" s="15"/>
      <c r="P697" s="15"/>
      <c r="Q697" s="15"/>
      <c r="R697" s="15"/>
      <c r="S697" s="15"/>
    </row>
    <row r="698">
      <c r="A698" s="15"/>
      <c r="B698" s="15"/>
      <c r="C698" s="15"/>
      <c r="D698" s="15"/>
      <c r="E698" s="15"/>
      <c r="F698" s="15"/>
      <c r="G698" s="15"/>
      <c r="H698" s="15"/>
      <c r="I698" s="15"/>
      <c r="J698" s="15"/>
      <c r="K698" s="15"/>
      <c r="L698" s="15"/>
      <c r="M698" s="15"/>
      <c r="N698" s="15"/>
      <c r="O698" s="15"/>
      <c r="P698" s="15"/>
      <c r="Q698" s="15"/>
      <c r="R698" s="15"/>
      <c r="S698" s="15"/>
    </row>
    <row r="699">
      <c r="A699" s="15"/>
      <c r="B699" s="15"/>
      <c r="C699" s="15"/>
      <c r="D699" s="15"/>
      <c r="E699" s="15"/>
      <c r="F699" s="15"/>
      <c r="G699" s="15"/>
      <c r="H699" s="15"/>
      <c r="I699" s="15"/>
      <c r="J699" s="15"/>
      <c r="K699" s="15"/>
      <c r="L699" s="15"/>
      <c r="M699" s="15"/>
      <c r="N699" s="15"/>
      <c r="O699" s="15"/>
      <c r="P699" s="15"/>
      <c r="Q699" s="15"/>
      <c r="R699" s="15"/>
      <c r="S699" s="15"/>
    </row>
    <row r="700">
      <c r="A700" s="15"/>
      <c r="B700" s="15"/>
      <c r="C700" s="15"/>
      <c r="D700" s="15"/>
      <c r="E700" s="15"/>
      <c r="F700" s="15"/>
      <c r="G700" s="15"/>
      <c r="H700" s="15"/>
      <c r="I700" s="15"/>
      <c r="J700" s="15"/>
      <c r="K700" s="15"/>
      <c r="L700" s="15"/>
      <c r="M700" s="15"/>
      <c r="N700" s="15"/>
      <c r="O700" s="15"/>
      <c r="P700" s="15"/>
      <c r="Q700" s="15"/>
      <c r="R700" s="15"/>
      <c r="S700" s="15"/>
    </row>
    <row r="701">
      <c r="A701" s="15"/>
      <c r="B701" s="15"/>
      <c r="C701" s="15"/>
      <c r="D701" s="15"/>
      <c r="E701" s="15"/>
      <c r="F701" s="15"/>
      <c r="G701" s="15"/>
      <c r="H701" s="15"/>
      <c r="I701" s="15"/>
      <c r="J701" s="15"/>
      <c r="K701" s="15"/>
      <c r="L701" s="15"/>
      <c r="M701" s="15"/>
      <c r="N701" s="15"/>
      <c r="O701" s="15"/>
      <c r="P701" s="15"/>
      <c r="Q701" s="15"/>
      <c r="R701" s="15"/>
      <c r="S701" s="15"/>
    </row>
    <row r="702">
      <c r="A702" s="15"/>
      <c r="B702" s="15"/>
      <c r="C702" s="15"/>
      <c r="D702" s="15"/>
      <c r="E702" s="15"/>
      <c r="F702" s="15"/>
      <c r="G702" s="15"/>
      <c r="H702" s="15"/>
      <c r="I702" s="15"/>
      <c r="J702" s="15"/>
      <c r="K702" s="15"/>
      <c r="L702" s="15"/>
      <c r="M702" s="15"/>
      <c r="N702" s="15"/>
      <c r="O702" s="15"/>
      <c r="P702" s="15"/>
      <c r="Q702" s="15"/>
      <c r="R702" s="15"/>
      <c r="S702" s="15"/>
    </row>
    <row r="703">
      <c r="A703" s="15"/>
      <c r="B703" s="15"/>
      <c r="C703" s="15"/>
      <c r="D703" s="15"/>
      <c r="E703" s="15"/>
      <c r="F703" s="15"/>
      <c r="G703" s="15"/>
      <c r="H703" s="15"/>
      <c r="I703" s="15"/>
      <c r="J703" s="15"/>
      <c r="K703" s="15"/>
      <c r="L703" s="15"/>
      <c r="M703" s="15"/>
      <c r="N703" s="15"/>
      <c r="O703" s="15"/>
      <c r="P703" s="15"/>
      <c r="Q703" s="15"/>
      <c r="R703" s="15"/>
      <c r="S703" s="15"/>
    </row>
    <row r="704">
      <c r="A704" s="15"/>
      <c r="B704" s="15"/>
      <c r="C704" s="15"/>
      <c r="D704" s="15"/>
      <c r="E704" s="15"/>
      <c r="F704" s="15"/>
      <c r="G704" s="15"/>
      <c r="H704" s="15"/>
      <c r="I704" s="15"/>
      <c r="J704" s="15"/>
      <c r="K704" s="15"/>
      <c r="L704" s="15"/>
      <c r="M704" s="15"/>
      <c r="N704" s="15"/>
      <c r="O704" s="15"/>
      <c r="P704" s="15"/>
      <c r="Q704" s="15"/>
      <c r="R704" s="15"/>
      <c r="S704" s="15"/>
    </row>
    <row r="705">
      <c r="A705" s="15"/>
      <c r="B705" s="15"/>
      <c r="C705" s="15"/>
      <c r="D705" s="15"/>
      <c r="E705" s="15"/>
      <c r="F705" s="15"/>
      <c r="G705" s="15"/>
      <c r="H705" s="15"/>
      <c r="I705" s="15"/>
      <c r="J705" s="15"/>
      <c r="K705" s="15"/>
      <c r="L705" s="15"/>
      <c r="M705" s="15"/>
      <c r="N705" s="15"/>
      <c r="O705" s="15"/>
      <c r="P705" s="15"/>
      <c r="Q705" s="15"/>
      <c r="R705" s="15"/>
      <c r="S705" s="15"/>
    </row>
    <row r="706">
      <c r="A706" s="15"/>
      <c r="B706" s="15"/>
      <c r="C706" s="15"/>
      <c r="D706" s="15"/>
      <c r="E706" s="15"/>
      <c r="F706" s="15"/>
      <c r="G706" s="15"/>
      <c r="H706" s="15"/>
      <c r="I706" s="15"/>
      <c r="J706" s="15"/>
      <c r="K706" s="15"/>
      <c r="L706" s="15"/>
      <c r="M706" s="15"/>
      <c r="N706" s="15"/>
      <c r="O706" s="15"/>
      <c r="P706" s="15"/>
      <c r="Q706" s="15"/>
      <c r="R706" s="15"/>
      <c r="S706" s="15"/>
    </row>
    <row r="707">
      <c r="A707" s="15"/>
      <c r="B707" s="15"/>
      <c r="C707" s="15"/>
      <c r="D707" s="15"/>
      <c r="E707" s="15"/>
      <c r="F707" s="15"/>
      <c r="G707" s="15"/>
      <c r="H707" s="15"/>
      <c r="I707" s="15"/>
      <c r="J707" s="15"/>
      <c r="K707" s="15"/>
      <c r="L707" s="15"/>
      <c r="M707" s="15"/>
      <c r="N707" s="15"/>
      <c r="O707" s="15"/>
      <c r="P707" s="15"/>
      <c r="Q707" s="15"/>
      <c r="R707" s="15"/>
      <c r="S707" s="15"/>
    </row>
    <row r="708">
      <c r="A708" s="15"/>
      <c r="B708" s="15"/>
      <c r="C708" s="15"/>
      <c r="D708" s="15"/>
      <c r="E708" s="15"/>
      <c r="F708" s="15"/>
      <c r="G708" s="15"/>
      <c r="H708" s="15"/>
      <c r="I708" s="15"/>
      <c r="J708" s="15"/>
      <c r="K708" s="15"/>
      <c r="L708" s="15"/>
      <c r="M708" s="15"/>
      <c r="N708" s="15"/>
      <c r="O708" s="15"/>
      <c r="P708" s="15"/>
      <c r="Q708" s="15"/>
      <c r="R708" s="15"/>
      <c r="S708" s="15"/>
    </row>
    <row r="709">
      <c r="A709" s="15"/>
      <c r="B709" s="15"/>
      <c r="C709" s="15"/>
      <c r="D709" s="15"/>
      <c r="E709" s="15"/>
      <c r="F709" s="15"/>
      <c r="G709" s="15"/>
      <c r="H709" s="15"/>
      <c r="I709" s="15"/>
      <c r="J709" s="15"/>
      <c r="K709" s="15"/>
      <c r="L709" s="15"/>
      <c r="M709" s="15"/>
      <c r="N709" s="15"/>
      <c r="O709" s="15"/>
      <c r="P709" s="15"/>
      <c r="Q709" s="15"/>
      <c r="R709" s="15"/>
      <c r="S709" s="15"/>
    </row>
    <row r="710">
      <c r="A710" s="15"/>
      <c r="B710" s="15"/>
      <c r="C710" s="15"/>
      <c r="D710" s="15"/>
      <c r="E710" s="15"/>
      <c r="F710" s="15"/>
      <c r="G710" s="15"/>
      <c r="H710" s="15"/>
      <c r="I710" s="15"/>
      <c r="J710" s="15"/>
      <c r="K710" s="15"/>
      <c r="L710" s="15"/>
      <c r="M710" s="15"/>
      <c r="N710" s="15"/>
      <c r="O710" s="15"/>
      <c r="P710" s="15"/>
      <c r="Q710" s="15"/>
      <c r="R710" s="15"/>
      <c r="S710" s="15"/>
    </row>
    <row r="711">
      <c r="A711" s="15"/>
      <c r="B711" s="15"/>
      <c r="C711" s="15"/>
      <c r="D711" s="15"/>
      <c r="E711" s="15"/>
      <c r="F711" s="15"/>
      <c r="G711" s="15"/>
      <c r="H711" s="15"/>
      <c r="I711" s="15"/>
      <c r="J711" s="15"/>
      <c r="K711" s="15"/>
      <c r="L711" s="15"/>
      <c r="M711" s="15"/>
      <c r="N711" s="15"/>
      <c r="O711" s="15"/>
      <c r="P711" s="15"/>
      <c r="Q711" s="15"/>
      <c r="R711" s="15"/>
      <c r="S711" s="15"/>
    </row>
    <row r="712">
      <c r="A712" s="15"/>
      <c r="B712" s="15"/>
      <c r="C712" s="15"/>
      <c r="D712" s="15"/>
      <c r="E712" s="15"/>
      <c r="F712" s="15"/>
      <c r="G712" s="15"/>
      <c r="H712" s="15"/>
      <c r="I712" s="15"/>
      <c r="J712" s="15"/>
      <c r="K712" s="15"/>
      <c r="L712" s="15"/>
      <c r="M712" s="15"/>
      <c r="N712" s="15"/>
      <c r="O712" s="15"/>
      <c r="P712" s="15"/>
      <c r="Q712" s="15"/>
      <c r="R712" s="15"/>
      <c r="S712" s="15"/>
    </row>
    <row r="713">
      <c r="A713" s="15"/>
      <c r="B713" s="15"/>
      <c r="C713" s="15"/>
      <c r="D713" s="15"/>
      <c r="E713" s="15"/>
      <c r="F713" s="15"/>
      <c r="G713" s="15"/>
      <c r="H713" s="15"/>
      <c r="I713" s="15"/>
      <c r="J713" s="15"/>
      <c r="K713" s="15"/>
      <c r="L713" s="15"/>
      <c r="M713" s="15"/>
      <c r="N713" s="15"/>
      <c r="O713" s="15"/>
      <c r="P713" s="15"/>
      <c r="Q713" s="15"/>
      <c r="R713" s="15"/>
      <c r="S713" s="15"/>
    </row>
    <row r="714">
      <c r="A714" s="15"/>
      <c r="B714" s="15"/>
      <c r="C714" s="15"/>
      <c r="D714" s="15"/>
      <c r="E714" s="15"/>
      <c r="F714" s="15"/>
      <c r="G714" s="15"/>
      <c r="H714" s="15"/>
      <c r="I714" s="15"/>
      <c r="J714" s="15"/>
      <c r="K714" s="15"/>
      <c r="L714" s="15"/>
      <c r="M714" s="15"/>
      <c r="N714" s="15"/>
      <c r="O714" s="15"/>
      <c r="P714" s="15"/>
      <c r="Q714" s="15"/>
      <c r="R714" s="15"/>
      <c r="S714" s="15"/>
    </row>
    <row r="715">
      <c r="A715" s="15"/>
      <c r="B715" s="15"/>
      <c r="C715" s="15"/>
      <c r="D715" s="15"/>
      <c r="E715" s="15"/>
      <c r="F715" s="15"/>
      <c r="G715" s="15"/>
      <c r="H715" s="15"/>
      <c r="I715" s="15"/>
      <c r="J715" s="15"/>
      <c r="K715" s="15"/>
      <c r="L715" s="15"/>
      <c r="M715" s="15"/>
      <c r="N715" s="15"/>
      <c r="O715" s="15"/>
      <c r="P715" s="15"/>
      <c r="Q715" s="15"/>
      <c r="R715" s="15"/>
      <c r="S715" s="15"/>
    </row>
    <row r="716">
      <c r="A716" s="15"/>
      <c r="B716" s="15"/>
      <c r="C716" s="15"/>
      <c r="D716" s="15"/>
      <c r="E716" s="15"/>
      <c r="F716" s="15"/>
      <c r="G716" s="15"/>
      <c r="H716" s="15"/>
      <c r="I716" s="15"/>
      <c r="J716" s="15"/>
      <c r="K716" s="15"/>
      <c r="L716" s="15"/>
      <c r="M716" s="15"/>
      <c r="N716" s="15"/>
      <c r="O716" s="15"/>
      <c r="P716" s="15"/>
      <c r="Q716" s="15"/>
      <c r="R716" s="15"/>
      <c r="S716" s="15"/>
    </row>
    <row r="717">
      <c r="A717" s="15"/>
      <c r="B717" s="15"/>
      <c r="C717" s="15"/>
      <c r="D717" s="15"/>
      <c r="E717" s="15"/>
      <c r="F717" s="15"/>
      <c r="G717" s="15"/>
      <c r="H717" s="15"/>
      <c r="I717" s="15"/>
      <c r="J717" s="15"/>
      <c r="K717" s="15"/>
      <c r="L717" s="15"/>
      <c r="M717" s="15"/>
      <c r="N717" s="15"/>
      <c r="O717" s="15"/>
      <c r="P717" s="15"/>
      <c r="Q717" s="15"/>
      <c r="R717" s="15"/>
      <c r="S717" s="15"/>
    </row>
    <row r="718">
      <c r="A718" s="15"/>
      <c r="B718" s="15"/>
      <c r="C718" s="15"/>
      <c r="D718" s="15"/>
      <c r="E718" s="15"/>
      <c r="F718" s="15"/>
      <c r="G718" s="15"/>
      <c r="H718" s="15"/>
      <c r="I718" s="15"/>
      <c r="J718" s="15"/>
      <c r="K718" s="15"/>
      <c r="L718" s="15"/>
      <c r="M718" s="15"/>
      <c r="N718" s="15"/>
      <c r="O718" s="15"/>
      <c r="P718" s="15"/>
      <c r="Q718" s="15"/>
      <c r="R718" s="15"/>
      <c r="S718" s="15"/>
    </row>
    <row r="719">
      <c r="A719" s="15"/>
      <c r="B719" s="15"/>
      <c r="C719" s="15"/>
      <c r="D719" s="15"/>
      <c r="E719" s="15"/>
      <c r="F719" s="15"/>
      <c r="G719" s="15"/>
      <c r="H719" s="15"/>
      <c r="I719" s="15"/>
      <c r="J719" s="15"/>
      <c r="K719" s="15"/>
      <c r="L719" s="15"/>
      <c r="M719" s="15"/>
      <c r="N719" s="15"/>
      <c r="O719" s="15"/>
      <c r="P719" s="15"/>
      <c r="Q719" s="15"/>
      <c r="R719" s="15"/>
      <c r="S719" s="15"/>
    </row>
    <row r="720">
      <c r="A720" s="15"/>
      <c r="B720" s="15"/>
      <c r="C720" s="15"/>
      <c r="D720" s="15"/>
      <c r="E720" s="15"/>
      <c r="F720" s="15"/>
      <c r="G720" s="15"/>
      <c r="H720" s="15"/>
      <c r="I720" s="15"/>
      <c r="J720" s="15"/>
      <c r="K720" s="15"/>
      <c r="L720" s="15"/>
      <c r="M720" s="15"/>
      <c r="N720" s="15"/>
      <c r="O720" s="15"/>
      <c r="P720" s="15"/>
      <c r="Q720" s="15"/>
      <c r="R720" s="15"/>
      <c r="S720" s="15"/>
    </row>
    <row r="721">
      <c r="A721" s="15"/>
      <c r="B721" s="15"/>
      <c r="C721" s="15"/>
      <c r="D721" s="15"/>
      <c r="E721" s="15"/>
      <c r="F721" s="15"/>
      <c r="G721" s="15"/>
      <c r="H721" s="15"/>
      <c r="I721" s="15"/>
      <c r="J721" s="15"/>
      <c r="K721" s="15"/>
      <c r="L721" s="15"/>
      <c r="M721" s="15"/>
      <c r="N721" s="15"/>
      <c r="O721" s="15"/>
      <c r="P721" s="15"/>
      <c r="Q721" s="15"/>
      <c r="R721" s="15"/>
      <c r="S721" s="15"/>
    </row>
    <row r="722">
      <c r="A722" s="15"/>
      <c r="B722" s="15"/>
      <c r="C722" s="15"/>
      <c r="D722" s="15"/>
      <c r="E722" s="15"/>
      <c r="F722" s="15"/>
      <c r="G722" s="15"/>
      <c r="H722" s="15"/>
      <c r="I722" s="15"/>
      <c r="J722" s="15"/>
      <c r="K722" s="15"/>
      <c r="L722" s="15"/>
      <c r="M722" s="15"/>
      <c r="N722" s="15"/>
      <c r="O722" s="15"/>
      <c r="P722" s="15"/>
      <c r="Q722" s="15"/>
      <c r="R722" s="15"/>
      <c r="S722" s="15"/>
    </row>
    <row r="723">
      <c r="A723" s="15"/>
      <c r="B723" s="15"/>
      <c r="C723" s="15"/>
      <c r="D723" s="15"/>
      <c r="E723" s="15"/>
      <c r="F723" s="15"/>
      <c r="G723" s="15"/>
      <c r="H723" s="15"/>
      <c r="I723" s="15"/>
      <c r="J723" s="15"/>
      <c r="K723" s="15"/>
      <c r="L723" s="15"/>
      <c r="M723" s="15"/>
      <c r="N723" s="15"/>
      <c r="O723" s="15"/>
      <c r="P723" s="15"/>
      <c r="Q723" s="15"/>
      <c r="R723" s="15"/>
      <c r="S723" s="15"/>
    </row>
    <row r="724">
      <c r="A724" s="15"/>
      <c r="B724" s="15"/>
      <c r="C724" s="15"/>
      <c r="D724" s="15"/>
      <c r="E724" s="15"/>
      <c r="F724" s="15"/>
      <c r="G724" s="15"/>
      <c r="H724" s="15"/>
      <c r="I724" s="15"/>
      <c r="J724" s="15"/>
      <c r="K724" s="15"/>
      <c r="L724" s="15"/>
      <c r="M724" s="15"/>
      <c r="N724" s="15"/>
      <c r="O724" s="15"/>
      <c r="P724" s="15"/>
      <c r="Q724" s="15"/>
      <c r="R724" s="15"/>
      <c r="S724" s="15"/>
    </row>
    <row r="725">
      <c r="A725" s="15"/>
      <c r="B725" s="15"/>
      <c r="C725" s="15"/>
      <c r="D725" s="15"/>
      <c r="E725" s="15"/>
      <c r="F725" s="15"/>
      <c r="G725" s="15"/>
      <c r="H725" s="15"/>
      <c r="I725" s="15"/>
      <c r="J725" s="15"/>
      <c r="K725" s="15"/>
      <c r="L725" s="15"/>
      <c r="M725" s="15"/>
      <c r="N725" s="15"/>
      <c r="O725" s="15"/>
      <c r="P725" s="15"/>
      <c r="Q725" s="15"/>
      <c r="R725" s="15"/>
      <c r="S725" s="15"/>
    </row>
    <row r="726">
      <c r="A726" s="15"/>
      <c r="B726" s="15"/>
      <c r="C726" s="15"/>
      <c r="D726" s="15"/>
      <c r="E726" s="15"/>
      <c r="F726" s="15"/>
      <c r="G726" s="15"/>
      <c r="H726" s="15"/>
      <c r="I726" s="15"/>
      <c r="J726" s="15"/>
      <c r="K726" s="15"/>
      <c r="L726" s="15"/>
      <c r="M726" s="15"/>
      <c r="N726" s="15"/>
      <c r="O726" s="15"/>
      <c r="P726" s="15"/>
      <c r="Q726" s="15"/>
      <c r="R726" s="15"/>
      <c r="S726" s="15"/>
    </row>
    <row r="727">
      <c r="A727" s="15"/>
      <c r="B727" s="15"/>
      <c r="C727" s="15"/>
      <c r="D727" s="15"/>
      <c r="E727" s="15"/>
      <c r="F727" s="15"/>
      <c r="G727" s="15"/>
      <c r="H727" s="15"/>
      <c r="I727" s="15"/>
      <c r="J727" s="15"/>
      <c r="K727" s="15"/>
      <c r="L727" s="15"/>
      <c r="M727" s="15"/>
      <c r="N727" s="15"/>
      <c r="O727" s="15"/>
      <c r="P727" s="15"/>
      <c r="Q727" s="15"/>
      <c r="R727" s="15"/>
      <c r="S727" s="15"/>
    </row>
    <row r="728">
      <c r="A728" s="15"/>
      <c r="B728" s="15"/>
      <c r="C728" s="15"/>
      <c r="D728" s="15"/>
      <c r="E728" s="15"/>
      <c r="F728" s="15"/>
      <c r="G728" s="15"/>
      <c r="H728" s="15"/>
      <c r="I728" s="15"/>
      <c r="J728" s="15"/>
      <c r="K728" s="15"/>
      <c r="L728" s="15"/>
      <c r="M728" s="15"/>
      <c r="N728" s="15"/>
      <c r="O728" s="15"/>
      <c r="P728" s="15"/>
      <c r="Q728" s="15"/>
      <c r="R728" s="15"/>
      <c r="S728" s="15"/>
    </row>
    <row r="729">
      <c r="A729" s="15"/>
      <c r="B729" s="15"/>
      <c r="C729" s="15"/>
      <c r="D729" s="15"/>
      <c r="E729" s="15"/>
      <c r="F729" s="15"/>
      <c r="G729" s="15"/>
      <c r="H729" s="15"/>
      <c r="I729" s="15"/>
      <c r="J729" s="15"/>
      <c r="K729" s="15"/>
      <c r="L729" s="15"/>
      <c r="M729" s="15"/>
      <c r="N729" s="15"/>
      <c r="O729" s="15"/>
      <c r="P729" s="15"/>
      <c r="Q729" s="15"/>
      <c r="R729" s="15"/>
      <c r="S729" s="15"/>
    </row>
    <row r="730">
      <c r="A730" s="15"/>
      <c r="B730" s="15"/>
      <c r="C730" s="15"/>
      <c r="D730" s="15"/>
      <c r="E730" s="15"/>
      <c r="F730" s="15"/>
      <c r="G730" s="15"/>
      <c r="H730" s="15"/>
      <c r="I730" s="15"/>
      <c r="J730" s="15"/>
      <c r="K730" s="15"/>
      <c r="L730" s="15"/>
      <c r="M730" s="15"/>
      <c r="N730" s="15"/>
      <c r="O730" s="15"/>
      <c r="P730" s="15"/>
      <c r="Q730" s="15"/>
      <c r="R730" s="15"/>
      <c r="S730" s="15"/>
    </row>
    <row r="731">
      <c r="A731" s="15"/>
      <c r="B731" s="15"/>
      <c r="C731" s="15"/>
      <c r="D731" s="15"/>
      <c r="E731" s="15"/>
      <c r="F731" s="15"/>
      <c r="G731" s="15"/>
      <c r="H731" s="15"/>
      <c r="I731" s="15"/>
      <c r="J731" s="15"/>
      <c r="K731" s="15"/>
      <c r="L731" s="15"/>
      <c r="M731" s="15"/>
      <c r="N731" s="15"/>
      <c r="O731" s="15"/>
      <c r="P731" s="15"/>
      <c r="Q731" s="15"/>
      <c r="R731" s="15"/>
      <c r="S731" s="15"/>
    </row>
    <row r="732">
      <c r="A732" s="15"/>
      <c r="B732" s="15"/>
      <c r="C732" s="15"/>
      <c r="D732" s="15"/>
      <c r="E732" s="15"/>
      <c r="F732" s="15"/>
      <c r="G732" s="15"/>
      <c r="H732" s="15"/>
      <c r="I732" s="15"/>
      <c r="J732" s="15"/>
      <c r="K732" s="15"/>
      <c r="L732" s="15"/>
      <c r="M732" s="15"/>
      <c r="N732" s="15"/>
      <c r="O732" s="15"/>
      <c r="P732" s="15"/>
      <c r="Q732" s="15"/>
      <c r="R732" s="15"/>
      <c r="S732" s="15"/>
    </row>
    <row r="733">
      <c r="A733" s="15"/>
      <c r="B733" s="15"/>
      <c r="C733" s="15"/>
      <c r="D733" s="15"/>
      <c r="E733" s="15"/>
      <c r="F733" s="15"/>
      <c r="G733" s="15"/>
      <c r="H733" s="15"/>
      <c r="I733" s="15"/>
      <c r="J733" s="15"/>
      <c r="K733" s="15"/>
      <c r="L733" s="15"/>
      <c r="M733" s="15"/>
      <c r="N733" s="15"/>
      <c r="O733" s="15"/>
      <c r="P733" s="15"/>
      <c r="Q733" s="15"/>
      <c r="R733" s="15"/>
      <c r="S733" s="15"/>
    </row>
    <row r="734">
      <c r="A734" s="15"/>
      <c r="B734" s="15"/>
      <c r="C734" s="15"/>
      <c r="D734" s="15"/>
      <c r="E734" s="15"/>
      <c r="F734" s="15"/>
      <c r="G734" s="15"/>
      <c r="H734" s="15"/>
      <c r="I734" s="15"/>
      <c r="J734" s="15"/>
      <c r="K734" s="15"/>
      <c r="L734" s="15"/>
      <c r="M734" s="15"/>
      <c r="N734" s="15"/>
      <c r="O734" s="15"/>
      <c r="P734" s="15"/>
      <c r="Q734" s="15"/>
      <c r="R734" s="15"/>
      <c r="S734" s="15"/>
    </row>
    <row r="735">
      <c r="A735" s="15"/>
      <c r="B735" s="15"/>
      <c r="C735" s="15"/>
      <c r="D735" s="15"/>
      <c r="E735" s="15"/>
      <c r="F735" s="15"/>
      <c r="G735" s="15"/>
      <c r="H735" s="15"/>
      <c r="I735" s="15"/>
      <c r="J735" s="15"/>
      <c r="K735" s="15"/>
      <c r="L735" s="15"/>
      <c r="M735" s="15"/>
      <c r="N735" s="15"/>
      <c r="O735" s="15"/>
      <c r="P735" s="15"/>
      <c r="Q735" s="15"/>
      <c r="R735" s="15"/>
      <c r="S735" s="15"/>
    </row>
    <row r="736">
      <c r="A736" s="15"/>
      <c r="B736" s="15"/>
      <c r="C736" s="15"/>
      <c r="D736" s="15"/>
      <c r="E736" s="15"/>
      <c r="F736" s="15"/>
      <c r="G736" s="15"/>
      <c r="H736" s="15"/>
      <c r="I736" s="15"/>
      <c r="J736" s="15"/>
      <c r="K736" s="15"/>
      <c r="L736" s="15"/>
      <c r="M736" s="15"/>
      <c r="N736" s="15"/>
      <c r="O736" s="15"/>
      <c r="P736" s="15"/>
      <c r="Q736" s="15"/>
      <c r="R736" s="15"/>
      <c r="S736" s="15"/>
    </row>
    <row r="737">
      <c r="A737" s="15"/>
      <c r="B737" s="15"/>
      <c r="C737" s="15"/>
      <c r="D737" s="15"/>
      <c r="E737" s="15"/>
      <c r="F737" s="15"/>
      <c r="G737" s="15"/>
      <c r="H737" s="15"/>
      <c r="I737" s="15"/>
      <c r="J737" s="15"/>
      <c r="K737" s="15"/>
      <c r="L737" s="15"/>
      <c r="M737" s="15"/>
      <c r="N737" s="15"/>
      <c r="O737" s="15"/>
      <c r="P737" s="15"/>
      <c r="Q737" s="15"/>
      <c r="R737" s="15"/>
      <c r="S737" s="15"/>
    </row>
    <row r="738">
      <c r="A738" s="15"/>
      <c r="B738" s="15"/>
      <c r="C738" s="15"/>
      <c r="D738" s="15"/>
      <c r="E738" s="15"/>
      <c r="F738" s="15"/>
      <c r="G738" s="15"/>
      <c r="H738" s="15"/>
      <c r="I738" s="15"/>
      <c r="J738" s="15"/>
      <c r="K738" s="15"/>
      <c r="L738" s="15"/>
      <c r="M738" s="15"/>
      <c r="N738" s="15"/>
      <c r="O738" s="15"/>
      <c r="P738" s="15"/>
      <c r="Q738" s="15"/>
      <c r="R738" s="15"/>
      <c r="S738" s="15"/>
    </row>
    <row r="739">
      <c r="A739" s="15"/>
      <c r="B739" s="15"/>
      <c r="C739" s="15"/>
      <c r="D739" s="15"/>
      <c r="E739" s="15"/>
      <c r="F739" s="15"/>
      <c r="G739" s="15"/>
      <c r="H739" s="15"/>
      <c r="I739" s="15"/>
      <c r="J739" s="15"/>
      <c r="K739" s="15"/>
      <c r="L739" s="15"/>
      <c r="M739" s="15"/>
      <c r="N739" s="15"/>
      <c r="O739" s="15"/>
      <c r="P739" s="15"/>
      <c r="Q739" s="15"/>
      <c r="R739" s="15"/>
      <c r="S739" s="15"/>
    </row>
    <row r="740">
      <c r="A740" s="15"/>
      <c r="B740" s="15"/>
      <c r="C740" s="15"/>
      <c r="D740" s="15"/>
      <c r="E740" s="15"/>
      <c r="F740" s="15"/>
      <c r="G740" s="15"/>
      <c r="H740" s="15"/>
      <c r="I740" s="15"/>
      <c r="J740" s="15"/>
      <c r="K740" s="15"/>
      <c r="L740" s="15"/>
      <c r="M740" s="15"/>
      <c r="N740" s="15"/>
      <c r="O740" s="15"/>
      <c r="P740" s="15"/>
      <c r="Q740" s="15"/>
      <c r="R740" s="15"/>
      <c r="S740" s="15"/>
    </row>
    <row r="741">
      <c r="A741" s="15"/>
      <c r="B741" s="15"/>
      <c r="C741" s="15"/>
      <c r="D741" s="15"/>
      <c r="E741" s="15"/>
      <c r="F741" s="15"/>
      <c r="G741" s="15"/>
      <c r="H741" s="15"/>
      <c r="I741" s="15"/>
      <c r="J741" s="15"/>
      <c r="K741" s="15"/>
      <c r="L741" s="15"/>
      <c r="M741" s="15"/>
      <c r="N741" s="15"/>
      <c r="O741" s="15"/>
      <c r="P741" s="15"/>
      <c r="Q741" s="15"/>
      <c r="R741" s="15"/>
      <c r="S741" s="15"/>
    </row>
    <row r="742">
      <c r="A742" s="15"/>
      <c r="B742" s="15"/>
      <c r="C742" s="15"/>
      <c r="D742" s="15"/>
      <c r="E742" s="15"/>
      <c r="F742" s="15"/>
      <c r="G742" s="15"/>
      <c r="H742" s="15"/>
      <c r="I742" s="15"/>
      <c r="J742" s="15"/>
      <c r="K742" s="15"/>
      <c r="L742" s="15"/>
      <c r="M742" s="15"/>
      <c r="N742" s="15"/>
      <c r="O742" s="15"/>
      <c r="P742" s="15"/>
      <c r="Q742" s="15"/>
      <c r="R742" s="15"/>
      <c r="S742" s="15"/>
    </row>
    <row r="743">
      <c r="A743" s="15"/>
      <c r="B743" s="15"/>
      <c r="C743" s="15"/>
      <c r="D743" s="15"/>
      <c r="E743" s="15"/>
      <c r="F743" s="15"/>
      <c r="G743" s="15"/>
      <c r="H743" s="15"/>
      <c r="I743" s="15"/>
      <c r="J743" s="15"/>
      <c r="K743" s="15"/>
      <c r="L743" s="15"/>
      <c r="M743" s="15"/>
      <c r="N743" s="15"/>
      <c r="O743" s="15"/>
      <c r="P743" s="15"/>
      <c r="Q743" s="15"/>
      <c r="R743" s="15"/>
      <c r="S743" s="15"/>
    </row>
    <row r="744">
      <c r="A744" s="15"/>
      <c r="B744" s="15"/>
      <c r="C744" s="15"/>
      <c r="D744" s="15"/>
      <c r="E744" s="15"/>
      <c r="F744" s="15"/>
      <c r="G744" s="15"/>
      <c r="H744" s="15"/>
      <c r="I744" s="15"/>
      <c r="J744" s="15"/>
      <c r="K744" s="15"/>
      <c r="L744" s="15"/>
      <c r="M744" s="15"/>
      <c r="N744" s="15"/>
      <c r="O744" s="15"/>
      <c r="P744" s="15"/>
      <c r="Q744" s="15"/>
      <c r="R744" s="15"/>
      <c r="S744" s="15"/>
    </row>
    <row r="745">
      <c r="A745" s="15"/>
      <c r="B745" s="15"/>
      <c r="C745" s="15"/>
      <c r="D745" s="15"/>
      <c r="E745" s="15"/>
      <c r="F745" s="15"/>
      <c r="G745" s="15"/>
      <c r="H745" s="15"/>
      <c r="I745" s="15"/>
      <c r="J745" s="15"/>
      <c r="K745" s="15"/>
      <c r="L745" s="15"/>
      <c r="M745" s="15"/>
      <c r="N745" s="15"/>
      <c r="O745" s="15"/>
      <c r="P745" s="15"/>
      <c r="Q745" s="15"/>
      <c r="R745" s="15"/>
      <c r="S745" s="15"/>
    </row>
    <row r="746">
      <c r="A746" s="15"/>
      <c r="B746" s="15"/>
      <c r="C746" s="15"/>
      <c r="D746" s="15"/>
      <c r="E746" s="15"/>
      <c r="F746" s="15"/>
      <c r="G746" s="15"/>
      <c r="H746" s="15"/>
      <c r="I746" s="15"/>
      <c r="J746" s="15"/>
      <c r="K746" s="15"/>
      <c r="L746" s="15"/>
      <c r="M746" s="15"/>
      <c r="N746" s="15"/>
      <c r="O746" s="15"/>
      <c r="P746" s="15"/>
      <c r="Q746" s="15"/>
      <c r="R746" s="15"/>
      <c r="S746" s="15"/>
    </row>
    <row r="747">
      <c r="A747" s="15"/>
      <c r="B747" s="15"/>
      <c r="C747" s="15"/>
      <c r="D747" s="15"/>
      <c r="E747" s="15"/>
      <c r="F747" s="15"/>
      <c r="G747" s="15"/>
      <c r="H747" s="15"/>
      <c r="I747" s="15"/>
      <c r="J747" s="15"/>
      <c r="K747" s="15"/>
      <c r="L747" s="15"/>
      <c r="M747" s="15"/>
      <c r="N747" s="15"/>
      <c r="O747" s="15"/>
      <c r="P747" s="15"/>
      <c r="Q747" s="15"/>
      <c r="R747" s="15"/>
      <c r="S747" s="15"/>
    </row>
    <row r="748">
      <c r="A748" s="15"/>
      <c r="B748" s="15"/>
      <c r="C748" s="15"/>
      <c r="D748" s="15"/>
      <c r="E748" s="15"/>
      <c r="F748" s="15"/>
      <c r="G748" s="15"/>
      <c r="H748" s="15"/>
      <c r="I748" s="15"/>
      <c r="J748" s="15"/>
      <c r="K748" s="15"/>
      <c r="L748" s="15"/>
      <c r="M748" s="15"/>
      <c r="N748" s="15"/>
      <c r="O748" s="15"/>
      <c r="P748" s="15"/>
      <c r="Q748" s="15"/>
      <c r="R748" s="15"/>
      <c r="S748" s="15"/>
    </row>
    <row r="749">
      <c r="A749" s="15"/>
      <c r="B749" s="15"/>
      <c r="C749" s="15"/>
      <c r="D749" s="15"/>
      <c r="E749" s="15"/>
      <c r="F749" s="15"/>
      <c r="G749" s="15"/>
      <c r="H749" s="15"/>
      <c r="I749" s="15"/>
      <c r="J749" s="15"/>
      <c r="K749" s="15"/>
      <c r="L749" s="15"/>
      <c r="M749" s="15"/>
      <c r="N749" s="15"/>
      <c r="O749" s="15"/>
      <c r="P749" s="15"/>
      <c r="Q749" s="15"/>
      <c r="R749" s="15"/>
      <c r="S749" s="15"/>
    </row>
    <row r="750">
      <c r="A750" s="15"/>
      <c r="B750" s="15"/>
      <c r="C750" s="15"/>
      <c r="D750" s="15"/>
      <c r="E750" s="15"/>
      <c r="F750" s="15"/>
      <c r="G750" s="15"/>
      <c r="H750" s="15"/>
      <c r="I750" s="15"/>
      <c r="J750" s="15"/>
      <c r="K750" s="15"/>
      <c r="L750" s="15"/>
      <c r="M750" s="15"/>
      <c r="N750" s="15"/>
      <c r="O750" s="15"/>
      <c r="P750" s="15"/>
      <c r="Q750" s="15"/>
      <c r="R750" s="15"/>
      <c r="S750" s="15"/>
    </row>
    <row r="751">
      <c r="A751" s="15"/>
      <c r="B751" s="15"/>
      <c r="C751" s="15"/>
      <c r="D751" s="15"/>
      <c r="E751" s="15"/>
      <c r="F751" s="15"/>
      <c r="G751" s="15"/>
      <c r="H751" s="15"/>
      <c r="I751" s="15"/>
      <c r="J751" s="15"/>
      <c r="K751" s="15"/>
      <c r="L751" s="15"/>
      <c r="M751" s="15"/>
      <c r="N751" s="15"/>
      <c r="O751" s="15"/>
      <c r="P751" s="15"/>
      <c r="Q751" s="15"/>
      <c r="R751" s="15"/>
      <c r="S751" s="15"/>
    </row>
    <row r="752">
      <c r="A752" s="15"/>
      <c r="B752" s="15"/>
      <c r="C752" s="15"/>
      <c r="D752" s="15"/>
      <c r="E752" s="15"/>
      <c r="F752" s="15"/>
      <c r="G752" s="15"/>
      <c r="H752" s="15"/>
      <c r="I752" s="15"/>
      <c r="J752" s="15"/>
      <c r="K752" s="15"/>
      <c r="L752" s="15"/>
      <c r="M752" s="15"/>
      <c r="N752" s="15"/>
      <c r="O752" s="15"/>
      <c r="P752" s="15"/>
      <c r="Q752" s="15"/>
      <c r="R752" s="15"/>
      <c r="S752" s="15"/>
    </row>
    <row r="753">
      <c r="A753" s="15"/>
      <c r="B753" s="15"/>
      <c r="C753" s="15"/>
      <c r="D753" s="15"/>
      <c r="E753" s="15"/>
      <c r="F753" s="15"/>
      <c r="G753" s="15"/>
      <c r="H753" s="15"/>
      <c r="I753" s="15"/>
      <c r="J753" s="15"/>
      <c r="K753" s="15"/>
      <c r="L753" s="15"/>
      <c r="M753" s="15"/>
      <c r="N753" s="15"/>
      <c r="O753" s="15"/>
      <c r="P753" s="15"/>
      <c r="Q753" s="15"/>
      <c r="R753" s="15"/>
      <c r="S753" s="15"/>
    </row>
    <row r="754">
      <c r="A754" s="15"/>
      <c r="B754" s="15"/>
      <c r="C754" s="15"/>
      <c r="D754" s="15"/>
      <c r="E754" s="15"/>
      <c r="F754" s="15"/>
      <c r="G754" s="15"/>
      <c r="H754" s="15"/>
      <c r="I754" s="15"/>
      <c r="J754" s="15"/>
      <c r="K754" s="15"/>
      <c r="L754" s="15"/>
      <c r="M754" s="15"/>
      <c r="N754" s="15"/>
      <c r="O754" s="15"/>
      <c r="P754" s="15"/>
      <c r="Q754" s="15"/>
      <c r="R754" s="15"/>
      <c r="S754" s="15"/>
    </row>
    <row r="755">
      <c r="A755" s="15"/>
      <c r="B755" s="15"/>
      <c r="C755" s="15"/>
      <c r="D755" s="15"/>
      <c r="E755" s="15"/>
      <c r="F755" s="15"/>
      <c r="G755" s="15"/>
      <c r="H755" s="15"/>
      <c r="I755" s="15"/>
      <c r="J755" s="15"/>
      <c r="K755" s="15"/>
      <c r="L755" s="15"/>
      <c r="M755" s="15"/>
      <c r="N755" s="15"/>
      <c r="O755" s="15"/>
      <c r="P755" s="15"/>
      <c r="Q755" s="15"/>
      <c r="R755" s="15"/>
      <c r="S755" s="15"/>
    </row>
    <row r="756">
      <c r="A756" s="15"/>
      <c r="B756" s="15"/>
      <c r="C756" s="15"/>
      <c r="D756" s="15"/>
      <c r="E756" s="15"/>
      <c r="F756" s="15"/>
      <c r="G756" s="15"/>
      <c r="H756" s="15"/>
      <c r="I756" s="15"/>
      <c r="J756" s="15"/>
      <c r="K756" s="15"/>
      <c r="L756" s="15"/>
      <c r="M756" s="15"/>
      <c r="N756" s="15"/>
      <c r="O756" s="15"/>
      <c r="P756" s="15"/>
      <c r="Q756" s="15"/>
      <c r="R756" s="15"/>
      <c r="S756" s="15"/>
    </row>
    <row r="757">
      <c r="A757" s="15"/>
      <c r="B757" s="15"/>
      <c r="C757" s="15"/>
      <c r="D757" s="15"/>
      <c r="E757" s="15"/>
      <c r="F757" s="15"/>
      <c r="G757" s="15"/>
      <c r="H757" s="15"/>
      <c r="I757" s="15"/>
      <c r="J757" s="15"/>
      <c r="K757" s="15"/>
      <c r="L757" s="15"/>
      <c r="M757" s="15"/>
      <c r="N757" s="15"/>
      <c r="O757" s="15"/>
      <c r="P757" s="15"/>
      <c r="Q757" s="15"/>
      <c r="R757" s="15"/>
      <c r="S757" s="15"/>
    </row>
    <row r="758">
      <c r="A758" s="15"/>
      <c r="B758" s="15"/>
      <c r="C758" s="15"/>
      <c r="D758" s="15"/>
      <c r="E758" s="15"/>
      <c r="F758" s="15"/>
      <c r="G758" s="15"/>
      <c r="H758" s="15"/>
      <c r="I758" s="15"/>
      <c r="J758" s="15"/>
      <c r="K758" s="15"/>
      <c r="L758" s="15"/>
      <c r="M758" s="15"/>
      <c r="N758" s="15"/>
      <c r="O758" s="15"/>
      <c r="P758" s="15"/>
      <c r="Q758" s="15"/>
      <c r="R758" s="15"/>
      <c r="S758" s="15"/>
    </row>
    <row r="759">
      <c r="A759" s="15"/>
      <c r="B759" s="15"/>
      <c r="C759" s="15"/>
      <c r="D759" s="15"/>
      <c r="E759" s="15"/>
      <c r="F759" s="15"/>
      <c r="G759" s="15"/>
      <c r="H759" s="15"/>
      <c r="I759" s="15"/>
      <c r="J759" s="15"/>
      <c r="K759" s="15"/>
      <c r="L759" s="15"/>
      <c r="M759" s="15"/>
      <c r="N759" s="15"/>
      <c r="O759" s="15"/>
      <c r="P759" s="15"/>
      <c r="Q759" s="15"/>
      <c r="R759" s="15"/>
      <c r="S759" s="15"/>
    </row>
    <row r="760">
      <c r="A760" s="15"/>
      <c r="B760" s="15"/>
      <c r="C760" s="15"/>
      <c r="D760" s="15"/>
      <c r="E760" s="15"/>
      <c r="F760" s="15"/>
      <c r="G760" s="15"/>
      <c r="H760" s="15"/>
      <c r="I760" s="15"/>
      <c r="J760" s="15"/>
      <c r="K760" s="15"/>
      <c r="L760" s="15"/>
      <c r="M760" s="15"/>
      <c r="N760" s="15"/>
      <c r="O760" s="15"/>
      <c r="P760" s="15"/>
      <c r="Q760" s="15"/>
      <c r="R760" s="15"/>
      <c r="S760" s="15"/>
    </row>
    <row r="761">
      <c r="A761" s="15"/>
      <c r="B761" s="15"/>
      <c r="C761" s="15"/>
      <c r="D761" s="15"/>
      <c r="E761" s="15"/>
      <c r="F761" s="15"/>
      <c r="G761" s="15"/>
      <c r="H761" s="15"/>
      <c r="I761" s="15"/>
      <c r="J761" s="15"/>
      <c r="K761" s="15"/>
      <c r="L761" s="15"/>
      <c r="M761" s="15"/>
      <c r="N761" s="15"/>
      <c r="O761" s="15"/>
      <c r="P761" s="15"/>
      <c r="Q761" s="15"/>
      <c r="R761" s="15"/>
      <c r="S761" s="15"/>
    </row>
    <row r="762">
      <c r="A762" s="15"/>
      <c r="B762" s="15"/>
      <c r="C762" s="15"/>
      <c r="D762" s="15"/>
      <c r="E762" s="15"/>
      <c r="F762" s="15"/>
      <c r="G762" s="15"/>
      <c r="H762" s="15"/>
      <c r="I762" s="15"/>
      <c r="J762" s="15"/>
      <c r="K762" s="15"/>
      <c r="L762" s="15"/>
      <c r="M762" s="15"/>
      <c r="N762" s="15"/>
      <c r="O762" s="15"/>
      <c r="P762" s="15"/>
      <c r="Q762" s="15"/>
      <c r="R762" s="15"/>
      <c r="S762" s="15"/>
    </row>
    <row r="763">
      <c r="A763" s="15"/>
      <c r="B763" s="15"/>
      <c r="C763" s="15"/>
      <c r="D763" s="15"/>
      <c r="E763" s="15"/>
      <c r="F763" s="15"/>
      <c r="G763" s="15"/>
      <c r="H763" s="15"/>
      <c r="I763" s="15"/>
      <c r="J763" s="15"/>
      <c r="K763" s="15"/>
      <c r="L763" s="15"/>
      <c r="M763" s="15"/>
      <c r="N763" s="15"/>
      <c r="O763" s="15"/>
      <c r="P763" s="15"/>
      <c r="Q763" s="15"/>
      <c r="R763" s="15"/>
      <c r="S763" s="15"/>
    </row>
    <row r="764">
      <c r="A764" s="15"/>
      <c r="B764" s="15"/>
      <c r="C764" s="15"/>
      <c r="D764" s="15"/>
      <c r="E764" s="15"/>
      <c r="F764" s="15"/>
      <c r="G764" s="15"/>
      <c r="H764" s="15"/>
      <c r="I764" s="15"/>
      <c r="J764" s="15"/>
      <c r="K764" s="15"/>
      <c r="L764" s="15"/>
      <c r="M764" s="15"/>
      <c r="N764" s="15"/>
      <c r="O764" s="15"/>
      <c r="P764" s="15"/>
      <c r="Q764" s="15"/>
      <c r="R764" s="15"/>
      <c r="S764" s="15"/>
    </row>
    <row r="765">
      <c r="A765" s="15"/>
      <c r="B765" s="15"/>
      <c r="C765" s="15"/>
      <c r="D765" s="15"/>
      <c r="E765" s="15"/>
      <c r="F765" s="15"/>
      <c r="G765" s="15"/>
      <c r="H765" s="15"/>
      <c r="I765" s="15"/>
      <c r="J765" s="15"/>
      <c r="K765" s="15"/>
      <c r="L765" s="15"/>
      <c r="M765" s="15"/>
      <c r="N765" s="15"/>
      <c r="O765" s="15"/>
      <c r="P765" s="15"/>
      <c r="Q765" s="15"/>
      <c r="R765" s="15"/>
      <c r="S765" s="15"/>
    </row>
    <row r="766">
      <c r="A766" s="15"/>
      <c r="B766" s="15"/>
      <c r="C766" s="15"/>
      <c r="D766" s="15"/>
      <c r="E766" s="15"/>
      <c r="F766" s="15"/>
      <c r="G766" s="15"/>
      <c r="H766" s="15"/>
      <c r="I766" s="15"/>
      <c r="J766" s="15"/>
      <c r="K766" s="15"/>
      <c r="L766" s="15"/>
      <c r="M766" s="15"/>
      <c r="N766" s="15"/>
      <c r="O766" s="15"/>
      <c r="P766" s="15"/>
      <c r="Q766" s="15"/>
      <c r="R766" s="15"/>
      <c r="S766" s="15"/>
    </row>
    <row r="767">
      <c r="A767" s="15"/>
      <c r="B767" s="15"/>
      <c r="C767" s="15"/>
      <c r="D767" s="15"/>
      <c r="E767" s="15"/>
      <c r="F767" s="15"/>
      <c r="G767" s="15"/>
      <c r="H767" s="15"/>
      <c r="I767" s="15"/>
      <c r="J767" s="15"/>
      <c r="K767" s="15"/>
      <c r="L767" s="15"/>
      <c r="M767" s="15"/>
      <c r="N767" s="15"/>
      <c r="O767" s="15"/>
      <c r="P767" s="15"/>
      <c r="Q767" s="15"/>
      <c r="R767" s="15"/>
      <c r="S767" s="15"/>
    </row>
    <row r="768">
      <c r="A768" s="15"/>
      <c r="B768" s="15"/>
      <c r="C768" s="15"/>
      <c r="D768" s="15"/>
      <c r="E768" s="15"/>
      <c r="F768" s="15"/>
      <c r="G768" s="15"/>
      <c r="H768" s="15"/>
      <c r="I768" s="15"/>
      <c r="J768" s="15"/>
      <c r="K768" s="15"/>
      <c r="L768" s="15"/>
      <c r="M768" s="15"/>
      <c r="N768" s="15"/>
      <c r="O768" s="15"/>
      <c r="P768" s="15"/>
      <c r="Q768" s="15"/>
      <c r="R768" s="15"/>
      <c r="S768" s="15"/>
    </row>
    <row r="769">
      <c r="A769" s="15"/>
      <c r="B769" s="15"/>
      <c r="C769" s="15"/>
      <c r="D769" s="15"/>
      <c r="E769" s="15"/>
      <c r="F769" s="15"/>
      <c r="G769" s="15"/>
      <c r="H769" s="15"/>
      <c r="I769" s="15"/>
      <c r="J769" s="15"/>
      <c r="K769" s="15"/>
      <c r="L769" s="15"/>
      <c r="M769" s="15"/>
      <c r="N769" s="15"/>
      <c r="O769" s="15"/>
      <c r="P769" s="15"/>
      <c r="Q769" s="15"/>
      <c r="R769" s="15"/>
      <c r="S769" s="15"/>
    </row>
    <row r="770">
      <c r="A770" s="15"/>
      <c r="B770" s="15"/>
      <c r="C770" s="15"/>
      <c r="D770" s="15"/>
      <c r="E770" s="15"/>
      <c r="F770" s="15"/>
      <c r="G770" s="15"/>
      <c r="H770" s="15"/>
      <c r="I770" s="15"/>
      <c r="J770" s="15"/>
      <c r="K770" s="15"/>
      <c r="L770" s="15"/>
      <c r="M770" s="15"/>
      <c r="N770" s="15"/>
      <c r="O770" s="15"/>
      <c r="P770" s="15"/>
      <c r="Q770" s="15"/>
      <c r="R770" s="15"/>
      <c r="S770" s="15"/>
    </row>
    <row r="771">
      <c r="A771" s="15"/>
      <c r="B771" s="15"/>
      <c r="C771" s="15"/>
      <c r="D771" s="15"/>
      <c r="E771" s="15"/>
      <c r="F771" s="15"/>
      <c r="G771" s="15"/>
      <c r="H771" s="15"/>
      <c r="I771" s="15"/>
      <c r="J771" s="15"/>
      <c r="K771" s="15"/>
      <c r="L771" s="15"/>
      <c r="M771" s="15"/>
      <c r="N771" s="15"/>
      <c r="O771" s="15"/>
      <c r="P771" s="15"/>
      <c r="Q771" s="15"/>
      <c r="R771" s="15"/>
      <c r="S771" s="15"/>
    </row>
    <row r="772">
      <c r="A772" s="15"/>
      <c r="B772" s="15"/>
      <c r="C772" s="15"/>
      <c r="D772" s="15"/>
      <c r="E772" s="15"/>
      <c r="F772" s="15"/>
      <c r="G772" s="15"/>
      <c r="H772" s="15"/>
      <c r="I772" s="15"/>
      <c r="J772" s="15"/>
      <c r="K772" s="15"/>
      <c r="L772" s="15"/>
      <c r="M772" s="15"/>
      <c r="N772" s="15"/>
      <c r="O772" s="15"/>
      <c r="P772" s="15"/>
      <c r="Q772" s="15"/>
      <c r="R772" s="15"/>
      <c r="S772" s="15"/>
    </row>
    <row r="773">
      <c r="A773" s="15"/>
      <c r="B773" s="15"/>
      <c r="C773" s="15"/>
      <c r="D773" s="15"/>
      <c r="E773" s="15"/>
      <c r="F773" s="15"/>
      <c r="G773" s="15"/>
      <c r="H773" s="15"/>
      <c r="I773" s="15"/>
      <c r="J773" s="15"/>
      <c r="K773" s="15"/>
      <c r="L773" s="15"/>
      <c r="M773" s="15"/>
      <c r="N773" s="15"/>
      <c r="O773" s="15"/>
      <c r="P773" s="15"/>
      <c r="Q773" s="15"/>
      <c r="R773" s="15"/>
      <c r="S773" s="15"/>
    </row>
    <row r="774">
      <c r="A774" s="15"/>
      <c r="B774" s="15"/>
      <c r="C774" s="15"/>
      <c r="D774" s="15"/>
      <c r="E774" s="15"/>
      <c r="F774" s="15"/>
      <c r="G774" s="15"/>
      <c r="H774" s="15"/>
      <c r="I774" s="15"/>
      <c r="J774" s="15"/>
      <c r="K774" s="15"/>
      <c r="L774" s="15"/>
      <c r="M774" s="15"/>
      <c r="N774" s="15"/>
      <c r="O774" s="15"/>
      <c r="P774" s="15"/>
      <c r="Q774" s="15"/>
      <c r="R774" s="15"/>
      <c r="S774" s="15"/>
    </row>
    <row r="775">
      <c r="A775" s="15"/>
      <c r="B775" s="15"/>
      <c r="C775" s="15"/>
      <c r="D775" s="15"/>
      <c r="E775" s="15"/>
      <c r="F775" s="15"/>
      <c r="G775" s="15"/>
      <c r="H775" s="15"/>
      <c r="I775" s="15"/>
      <c r="J775" s="15"/>
      <c r="K775" s="15"/>
      <c r="L775" s="15"/>
      <c r="M775" s="15"/>
      <c r="N775" s="15"/>
      <c r="O775" s="15"/>
      <c r="P775" s="15"/>
      <c r="Q775" s="15"/>
      <c r="R775" s="15"/>
      <c r="S775" s="15"/>
    </row>
    <row r="776">
      <c r="A776" s="15"/>
      <c r="B776" s="15"/>
      <c r="C776" s="15"/>
      <c r="D776" s="15"/>
      <c r="E776" s="15"/>
      <c r="F776" s="15"/>
      <c r="G776" s="15"/>
      <c r="H776" s="15"/>
      <c r="I776" s="15"/>
      <c r="J776" s="15"/>
      <c r="K776" s="15"/>
      <c r="L776" s="15"/>
      <c r="M776" s="15"/>
      <c r="N776" s="15"/>
      <c r="O776" s="15"/>
      <c r="P776" s="15"/>
      <c r="Q776" s="15"/>
      <c r="R776" s="15"/>
      <c r="S776" s="15"/>
    </row>
    <row r="777">
      <c r="A777" s="15"/>
      <c r="B777" s="15"/>
      <c r="C777" s="15"/>
      <c r="D777" s="15"/>
      <c r="E777" s="15"/>
      <c r="F777" s="15"/>
      <c r="G777" s="15"/>
      <c r="H777" s="15"/>
      <c r="I777" s="15"/>
      <c r="J777" s="15"/>
      <c r="K777" s="15"/>
      <c r="L777" s="15"/>
      <c r="M777" s="15"/>
      <c r="N777" s="15"/>
      <c r="O777" s="15"/>
      <c r="P777" s="15"/>
      <c r="Q777" s="15"/>
      <c r="R777" s="15"/>
      <c r="S777" s="15"/>
    </row>
    <row r="778">
      <c r="A778" s="15"/>
      <c r="B778" s="15"/>
      <c r="C778" s="15"/>
      <c r="D778" s="15"/>
      <c r="E778" s="15"/>
      <c r="F778" s="15"/>
      <c r="G778" s="15"/>
      <c r="H778" s="15"/>
      <c r="I778" s="15"/>
      <c r="J778" s="15"/>
      <c r="K778" s="15"/>
      <c r="L778" s="15"/>
      <c r="M778" s="15"/>
      <c r="N778" s="15"/>
      <c r="O778" s="15"/>
      <c r="P778" s="15"/>
      <c r="Q778" s="15"/>
      <c r="R778" s="15"/>
      <c r="S778" s="15"/>
    </row>
    <row r="779">
      <c r="A779" s="15"/>
      <c r="B779" s="15"/>
      <c r="C779" s="15"/>
      <c r="D779" s="15"/>
      <c r="E779" s="15"/>
      <c r="F779" s="15"/>
      <c r="G779" s="15"/>
      <c r="H779" s="15"/>
      <c r="I779" s="15"/>
      <c r="J779" s="15"/>
      <c r="K779" s="15"/>
      <c r="L779" s="15"/>
      <c r="M779" s="15"/>
      <c r="N779" s="15"/>
      <c r="O779" s="15"/>
      <c r="P779" s="15"/>
      <c r="Q779" s="15"/>
      <c r="R779" s="15"/>
      <c r="S779" s="15"/>
    </row>
    <row r="780">
      <c r="A780" s="15"/>
      <c r="B780" s="15"/>
      <c r="C780" s="15"/>
      <c r="D780" s="15"/>
      <c r="E780" s="15"/>
      <c r="F780" s="15"/>
      <c r="G780" s="15"/>
      <c r="H780" s="15"/>
      <c r="I780" s="15"/>
      <c r="J780" s="15"/>
      <c r="K780" s="15"/>
      <c r="L780" s="15"/>
      <c r="M780" s="15"/>
      <c r="N780" s="15"/>
      <c r="O780" s="15"/>
      <c r="P780" s="15"/>
      <c r="Q780" s="15"/>
      <c r="R780" s="15"/>
      <c r="S780" s="15"/>
    </row>
    <row r="781">
      <c r="A781" s="15"/>
      <c r="B781" s="15"/>
      <c r="C781" s="15"/>
      <c r="D781" s="15"/>
      <c r="E781" s="15"/>
      <c r="F781" s="15"/>
      <c r="G781" s="15"/>
      <c r="H781" s="15"/>
      <c r="I781" s="15"/>
      <c r="J781" s="15"/>
      <c r="K781" s="15"/>
      <c r="L781" s="15"/>
      <c r="M781" s="15"/>
      <c r="N781" s="15"/>
      <c r="O781" s="15"/>
      <c r="P781" s="15"/>
      <c r="Q781" s="15"/>
      <c r="R781" s="15"/>
      <c r="S781" s="15"/>
    </row>
    <row r="782">
      <c r="A782" s="15"/>
      <c r="B782" s="15"/>
      <c r="C782" s="15"/>
      <c r="D782" s="15"/>
      <c r="E782" s="15"/>
      <c r="F782" s="15"/>
      <c r="G782" s="15"/>
      <c r="H782" s="15"/>
      <c r="I782" s="15"/>
      <c r="J782" s="15"/>
      <c r="K782" s="15"/>
      <c r="L782" s="15"/>
      <c r="M782" s="15"/>
      <c r="N782" s="15"/>
      <c r="O782" s="15"/>
      <c r="P782" s="15"/>
      <c r="Q782" s="15"/>
      <c r="R782" s="15"/>
      <c r="S782" s="15"/>
    </row>
    <row r="783">
      <c r="A783" s="15"/>
      <c r="B783" s="15"/>
      <c r="C783" s="15"/>
      <c r="D783" s="15"/>
      <c r="E783" s="15"/>
      <c r="F783" s="15"/>
      <c r="G783" s="15"/>
      <c r="H783" s="15"/>
      <c r="I783" s="15"/>
      <c r="J783" s="15"/>
      <c r="K783" s="15"/>
      <c r="L783" s="15"/>
      <c r="M783" s="15"/>
      <c r="N783" s="15"/>
      <c r="O783" s="15"/>
      <c r="P783" s="15"/>
      <c r="Q783" s="15"/>
      <c r="R783" s="15"/>
      <c r="S783" s="15"/>
    </row>
    <row r="784">
      <c r="A784" s="15"/>
      <c r="B784" s="15"/>
      <c r="C784" s="15"/>
      <c r="D784" s="15"/>
      <c r="E784" s="15"/>
      <c r="F784" s="15"/>
      <c r="G784" s="15"/>
      <c r="H784" s="15"/>
      <c r="I784" s="15"/>
      <c r="J784" s="15"/>
      <c r="K784" s="15"/>
      <c r="L784" s="15"/>
      <c r="M784" s="15"/>
      <c r="N784" s="15"/>
      <c r="O784" s="15"/>
      <c r="P784" s="15"/>
      <c r="Q784" s="15"/>
      <c r="R784" s="15"/>
      <c r="S784" s="15"/>
    </row>
    <row r="785">
      <c r="A785" s="15"/>
      <c r="B785" s="15"/>
      <c r="C785" s="15"/>
      <c r="D785" s="15"/>
      <c r="E785" s="15"/>
      <c r="F785" s="15"/>
      <c r="G785" s="15"/>
      <c r="H785" s="15"/>
      <c r="I785" s="15"/>
      <c r="J785" s="15"/>
      <c r="K785" s="15"/>
      <c r="L785" s="15"/>
      <c r="M785" s="15"/>
      <c r="N785" s="15"/>
      <c r="O785" s="15"/>
      <c r="P785" s="15"/>
      <c r="Q785" s="15"/>
      <c r="R785" s="15"/>
      <c r="S785" s="15"/>
    </row>
    <row r="786">
      <c r="A786" s="15"/>
      <c r="B786" s="15"/>
      <c r="C786" s="15"/>
      <c r="D786" s="15"/>
      <c r="E786" s="15"/>
      <c r="F786" s="15"/>
      <c r="G786" s="15"/>
      <c r="H786" s="15"/>
      <c r="I786" s="15"/>
      <c r="J786" s="15"/>
      <c r="K786" s="15"/>
      <c r="L786" s="15"/>
      <c r="M786" s="15"/>
      <c r="N786" s="15"/>
      <c r="O786" s="15"/>
      <c r="P786" s="15"/>
      <c r="Q786" s="15"/>
      <c r="R786" s="15"/>
      <c r="S786" s="15"/>
    </row>
    <row r="787">
      <c r="A787" s="15"/>
      <c r="B787" s="15"/>
      <c r="C787" s="15"/>
      <c r="D787" s="15"/>
      <c r="E787" s="15"/>
      <c r="F787" s="15"/>
      <c r="G787" s="15"/>
      <c r="H787" s="15"/>
      <c r="I787" s="15"/>
      <c r="J787" s="15"/>
      <c r="K787" s="15"/>
      <c r="L787" s="15"/>
      <c r="M787" s="15"/>
      <c r="N787" s="15"/>
      <c r="O787" s="15"/>
      <c r="P787" s="15"/>
      <c r="Q787" s="15"/>
      <c r="R787" s="15"/>
      <c r="S787" s="15"/>
    </row>
    <row r="788">
      <c r="A788" s="15"/>
      <c r="B788" s="15"/>
      <c r="C788" s="15"/>
      <c r="D788" s="15"/>
      <c r="E788" s="15"/>
      <c r="F788" s="15"/>
      <c r="G788" s="15"/>
      <c r="H788" s="15"/>
      <c r="I788" s="15"/>
      <c r="J788" s="15"/>
      <c r="K788" s="15"/>
      <c r="L788" s="15"/>
      <c r="M788" s="15"/>
      <c r="N788" s="15"/>
      <c r="O788" s="15"/>
      <c r="P788" s="15"/>
      <c r="Q788" s="15"/>
      <c r="R788" s="15"/>
      <c r="S788" s="15"/>
    </row>
    <row r="789">
      <c r="A789" s="15"/>
      <c r="B789" s="15"/>
      <c r="C789" s="15"/>
      <c r="D789" s="15"/>
      <c r="E789" s="15"/>
      <c r="F789" s="15"/>
      <c r="G789" s="15"/>
      <c r="H789" s="15"/>
      <c r="I789" s="15"/>
      <c r="J789" s="15"/>
      <c r="K789" s="15"/>
      <c r="L789" s="15"/>
      <c r="M789" s="15"/>
      <c r="N789" s="15"/>
      <c r="O789" s="15"/>
      <c r="P789" s="15"/>
      <c r="Q789" s="15"/>
      <c r="R789" s="15"/>
      <c r="S789" s="15"/>
    </row>
    <row r="790">
      <c r="A790" s="15"/>
      <c r="B790" s="15"/>
      <c r="C790" s="15"/>
      <c r="D790" s="15"/>
      <c r="E790" s="15"/>
      <c r="F790" s="15"/>
      <c r="G790" s="15"/>
      <c r="H790" s="15"/>
      <c r="I790" s="15"/>
      <c r="J790" s="15"/>
      <c r="K790" s="15"/>
      <c r="L790" s="15"/>
      <c r="M790" s="15"/>
      <c r="N790" s="15"/>
      <c r="O790" s="15"/>
      <c r="P790" s="15"/>
      <c r="Q790" s="15"/>
      <c r="R790" s="15"/>
      <c r="S790" s="15"/>
    </row>
    <row r="791">
      <c r="A791" s="15"/>
      <c r="B791" s="15"/>
      <c r="C791" s="15"/>
      <c r="D791" s="15"/>
      <c r="E791" s="15"/>
      <c r="F791" s="15"/>
      <c r="G791" s="15"/>
      <c r="H791" s="15"/>
      <c r="I791" s="15"/>
      <c r="J791" s="15"/>
      <c r="K791" s="15"/>
      <c r="L791" s="15"/>
      <c r="M791" s="15"/>
      <c r="N791" s="15"/>
      <c r="O791" s="15"/>
      <c r="P791" s="15"/>
      <c r="Q791" s="15"/>
      <c r="R791" s="15"/>
      <c r="S791" s="15"/>
    </row>
    <row r="792">
      <c r="A792" s="15"/>
      <c r="B792" s="15"/>
      <c r="C792" s="15"/>
      <c r="D792" s="15"/>
      <c r="E792" s="15"/>
      <c r="F792" s="15"/>
      <c r="G792" s="15"/>
      <c r="H792" s="15"/>
      <c r="I792" s="15"/>
      <c r="J792" s="15"/>
      <c r="K792" s="15"/>
      <c r="L792" s="15"/>
      <c r="M792" s="15"/>
      <c r="N792" s="15"/>
      <c r="O792" s="15"/>
      <c r="P792" s="15"/>
      <c r="Q792" s="15"/>
      <c r="R792" s="15"/>
      <c r="S792" s="15"/>
    </row>
    <row r="793">
      <c r="A793" s="15"/>
      <c r="B793" s="15"/>
      <c r="C793" s="15"/>
      <c r="D793" s="15"/>
      <c r="E793" s="15"/>
      <c r="F793" s="15"/>
      <c r="G793" s="15"/>
      <c r="H793" s="15"/>
      <c r="I793" s="15"/>
      <c r="J793" s="15"/>
      <c r="K793" s="15"/>
      <c r="L793" s="15"/>
      <c r="M793" s="15"/>
      <c r="N793" s="15"/>
      <c r="O793" s="15"/>
      <c r="P793" s="15"/>
      <c r="Q793" s="15"/>
      <c r="R793" s="15"/>
      <c r="S793" s="15"/>
    </row>
    <row r="794">
      <c r="A794" s="15"/>
      <c r="B794" s="15"/>
      <c r="C794" s="15"/>
      <c r="D794" s="15"/>
      <c r="E794" s="15"/>
      <c r="F794" s="15"/>
      <c r="G794" s="15"/>
      <c r="H794" s="15"/>
      <c r="I794" s="15"/>
      <c r="J794" s="15"/>
      <c r="K794" s="15"/>
      <c r="L794" s="15"/>
      <c r="M794" s="15"/>
      <c r="N794" s="15"/>
      <c r="O794" s="15"/>
      <c r="P794" s="15"/>
      <c r="Q794" s="15"/>
      <c r="R794" s="15"/>
      <c r="S794" s="15"/>
    </row>
    <row r="795">
      <c r="A795" s="15"/>
      <c r="B795" s="15"/>
      <c r="C795" s="15"/>
      <c r="D795" s="15"/>
      <c r="E795" s="15"/>
      <c r="F795" s="15"/>
      <c r="G795" s="15"/>
      <c r="H795" s="15"/>
      <c r="I795" s="15"/>
      <c r="J795" s="15"/>
      <c r="K795" s="15"/>
      <c r="L795" s="15"/>
      <c r="M795" s="15"/>
      <c r="N795" s="15"/>
      <c r="O795" s="15"/>
      <c r="P795" s="15"/>
      <c r="Q795" s="15"/>
      <c r="R795" s="15"/>
      <c r="S795" s="15"/>
    </row>
    <row r="796">
      <c r="A796" s="15"/>
      <c r="B796" s="15"/>
      <c r="C796" s="15"/>
      <c r="D796" s="15"/>
      <c r="E796" s="15"/>
      <c r="F796" s="15"/>
      <c r="G796" s="15"/>
      <c r="H796" s="15"/>
      <c r="I796" s="15"/>
      <c r="J796" s="15"/>
      <c r="K796" s="15"/>
      <c r="L796" s="15"/>
      <c r="M796" s="15"/>
      <c r="N796" s="15"/>
      <c r="O796" s="15"/>
      <c r="P796" s="15"/>
      <c r="Q796" s="15"/>
      <c r="R796" s="15"/>
      <c r="S796" s="15"/>
    </row>
    <row r="797">
      <c r="A797" s="15"/>
      <c r="B797" s="15"/>
      <c r="C797" s="15"/>
      <c r="D797" s="15"/>
      <c r="E797" s="15"/>
      <c r="F797" s="15"/>
      <c r="G797" s="15"/>
      <c r="H797" s="15"/>
      <c r="I797" s="15"/>
      <c r="J797" s="15"/>
      <c r="K797" s="15"/>
      <c r="L797" s="15"/>
      <c r="M797" s="15"/>
      <c r="N797" s="15"/>
      <c r="O797" s="15"/>
      <c r="P797" s="15"/>
      <c r="Q797" s="15"/>
      <c r="R797" s="15"/>
      <c r="S797" s="15"/>
    </row>
    <row r="798">
      <c r="A798" s="15"/>
      <c r="B798" s="15"/>
      <c r="C798" s="15"/>
      <c r="D798" s="15"/>
      <c r="E798" s="15"/>
      <c r="F798" s="15"/>
      <c r="G798" s="15"/>
      <c r="H798" s="15"/>
      <c r="I798" s="15"/>
      <c r="J798" s="15"/>
      <c r="K798" s="15"/>
      <c r="L798" s="15"/>
      <c r="M798" s="15"/>
      <c r="N798" s="15"/>
      <c r="O798" s="15"/>
      <c r="P798" s="15"/>
      <c r="Q798" s="15"/>
      <c r="R798" s="15"/>
      <c r="S798" s="15"/>
    </row>
    <row r="799">
      <c r="A799" s="15"/>
      <c r="B799" s="15"/>
      <c r="C799" s="15"/>
      <c r="D799" s="15"/>
      <c r="E799" s="15"/>
      <c r="F799" s="15"/>
      <c r="G799" s="15"/>
      <c r="H799" s="15"/>
      <c r="I799" s="15"/>
      <c r="J799" s="15"/>
      <c r="K799" s="15"/>
      <c r="L799" s="15"/>
      <c r="M799" s="15"/>
      <c r="N799" s="15"/>
      <c r="O799" s="15"/>
      <c r="P799" s="15"/>
      <c r="Q799" s="15"/>
      <c r="R799" s="15"/>
      <c r="S799" s="15"/>
    </row>
    <row r="800">
      <c r="A800" s="15"/>
      <c r="B800" s="15"/>
      <c r="C800" s="15"/>
      <c r="D800" s="15"/>
      <c r="E800" s="15"/>
      <c r="F800" s="15"/>
      <c r="G800" s="15"/>
      <c r="H800" s="15"/>
      <c r="I800" s="15"/>
      <c r="J800" s="15"/>
      <c r="K800" s="15"/>
      <c r="L800" s="15"/>
      <c r="M800" s="15"/>
      <c r="N800" s="15"/>
      <c r="O800" s="15"/>
      <c r="P800" s="15"/>
      <c r="Q800" s="15"/>
      <c r="R800" s="15"/>
      <c r="S800" s="15"/>
    </row>
    <row r="801">
      <c r="A801" s="15"/>
      <c r="B801" s="15"/>
      <c r="C801" s="15"/>
      <c r="D801" s="15"/>
      <c r="E801" s="15"/>
      <c r="F801" s="15"/>
      <c r="G801" s="15"/>
      <c r="H801" s="15"/>
      <c r="I801" s="15"/>
      <c r="J801" s="15"/>
      <c r="K801" s="15"/>
      <c r="L801" s="15"/>
      <c r="M801" s="15"/>
      <c r="N801" s="15"/>
      <c r="O801" s="15"/>
      <c r="P801" s="15"/>
      <c r="Q801" s="15"/>
      <c r="R801" s="15"/>
      <c r="S801" s="15"/>
    </row>
    <row r="802">
      <c r="A802" s="15"/>
      <c r="B802" s="15"/>
      <c r="C802" s="15"/>
      <c r="D802" s="15"/>
      <c r="E802" s="15"/>
      <c r="F802" s="15"/>
      <c r="G802" s="15"/>
      <c r="H802" s="15"/>
      <c r="I802" s="15"/>
      <c r="J802" s="15"/>
      <c r="K802" s="15"/>
      <c r="L802" s="15"/>
      <c r="M802" s="15"/>
      <c r="N802" s="15"/>
      <c r="O802" s="15"/>
      <c r="P802" s="15"/>
      <c r="Q802" s="15"/>
      <c r="R802" s="15"/>
      <c r="S802" s="15"/>
    </row>
    <row r="803">
      <c r="A803" s="15"/>
      <c r="B803" s="15"/>
      <c r="C803" s="15"/>
      <c r="D803" s="15"/>
      <c r="E803" s="15"/>
      <c r="F803" s="15"/>
      <c r="G803" s="15"/>
      <c r="H803" s="15"/>
      <c r="I803" s="15"/>
      <c r="J803" s="15"/>
      <c r="K803" s="15"/>
      <c r="L803" s="15"/>
      <c r="M803" s="15"/>
      <c r="N803" s="15"/>
      <c r="O803" s="15"/>
      <c r="P803" s="15"/>
      <c r="Q803" s="15"/>
      <c r="R803" s="15"/>
      <c r="S803" s="15"/>
    </row>
    <row r="804">
      <c r="A804" s="15"/>
      <c r="B804" s="15"/>
      <c r="C804" s="15"/>
      <c r="D804" s="15"/>
      <c r="E804" s="15"/>
      <c r="F804" s="15"/>
      <c r="G804" s="15"/>
      <c r="H804" s="15"/>
      <c r="I804" s="15"/>
      <c r="J804" s="15"/>
      <c r="K804" s="15"/>
      <c r="L804" s="15"/>
      <c r="M804" s="15"/>
      <c r="N804" s="15"/>
      <c r="O804" s="15"/>
      <c r="P804" s="15"/>
      <c r="Q804" s="15"/>
      <c r="R804" s="15"/>
      <c r="S804" s="15"/>
    </row>
    <row r="805">
      <c r="A805" s="15"/>
      <c r="B805" s="15"/>
      <c r="C805" s="15"/>
      <c r="D805" s="15"/>
      <c r="E805" s="15"/>
      <c r="F805" s="15"/>
      <c r="G805" s="15"/>
      <c r="H805" s="15"/>
      <c r="I805" s="15"/>
      <c r="J805" s="15"/>
      <c r="K805" s="15"/>
      <c r="L805" s="15"/>
      <c r="M805" s="15"/>
      <c r="N805" s="15"/>
      <c r="O805" s="15"/>
      <c r="P805" s="15"/>
      <c r="Q805" s="15"/>
      <c r="R805" s="15"/>
      <c r="S805" s="15"/>
    </row>
    <row r="806">
      <c r="A806" s="15"/>
      <c r="B806" s="15"/>
      <c r="C806" s="15"/>
      <c r="D806" s="15"/>
      <c r="E806" s="15"/>
      <c r="F806" s="15"/>
      <c r="G806" s="15"/>
      <c r="H806" s="15"/>
      <c r="I806" s="15"/>
      <c r="J806" s="15"/>
      <c r="K806" s="15"/>
      <c r="L806" s="15"/>
      <c r="M806" s="15"/>
      <c r="N806" s="15"/>
      <c r="O806" s="15"/>
      <c r="P806" s="15"/>
      <c r="Q806" s="15"/>
      <c r="R806" s="15"/>
      <c r="S806" s="15"/>
    </row>
    <row r="807">
      <c r="A807" s="15"/>
      <c r="B807" s="15"/>
      <c r="C807" s="15"/>
      <c r="D807" s="15"/>
      <c r="E807" s="15"/>
      <c r="F807" s="15"/>
      <c r="G807" s="15"/>
      <c r="H807" s="15"/>
      <c r="I807" s="15"/>
      <c r="J807" s="15"/>
      <c r="K807" s="15"/>
      <c r="L807" s="15"/>
      <c r="M807" s="15"/>
      <c r="N807" s="15"/>
      <c r="O807" s="15"/>
      <c r="P807" s="15"/>
      <c r="Q807" s="15"/>
      <c r="R807" s="15"/>
      <c r="S807" s="15"/>
    </row>
    <row r="808">
      <c r="A808" s="15"/>
      <c r="B808" s="15"/>
      <c r="C808" s="15"/>
      <c r="D808" s="15"/>
      <c r="E808" s="15"/>
      <c r="F808" s="15"/>
      <c r="G808" s="15"/>
      <c r="H808" s="15"/>
      <c r="I808" s="15"/>
      <c r="J808" s="15"/>
      <c r="K808" s="15"/>
      <c r="L808" s="15"/>
      <c r="M808" s="15"/>
      <c r="N808" s="15"/>
      <c r="O808" s="15"/>
      <c r="P808" s="15"/>
      <c r="Q808" s="15"/>
      <c r="R808" s="15"/>
      <c r="S808" s="15"/>
    </row>
    <row r="809">
      <c r="A809" s="15"/>
      <c r="B809" s="15"/>
      <c r="C809" s="15"/>
      <c r="D809" s="15"/>
      <c r="E809" s="15"/>
      <c r="F809" s="15"/>
      <c r="G809" s="15"/>
      <c r="H809" s="15"/>
      <c r="I809" s="15"/>
      <c r="J809" s="15"/>
      <c r="K809" s="15"/>
      <c r="L809" s="15"/>
      <c r="M809" s="15"/>
      <c r="N809" s="15"/>
      <c r="O809" s="15"/>
      <c r="P809" s="15"/>
      <c r="Q809" s="15"/>
      <c r="R809" s="15"/>
      <c r="S809" s="15"/>
    </row>
    <row r="810">
      <c r="A810" s="15"/>
      <c r="B810" s="15"/>
      <c r="C810" s="15"/>
      <c r="D810" s="15"/>
      <c r="E810" s="15"/>
      <c r="F810" s="15"/>
      <c r="G810" s="15"/>
      <c r="H810" s="15"/>
      <c r="I810" s="15"/>
      <c r="J810" s="15"/>
      <c r="K810" s="15"/>
      <c r="L810" s="15"/>
      <c r="M810" s="15"/>
      <c r="N810" s="15"/>
      <c r="O810" s="15"/>
      <c r="P810" s="15"/>
      <c r="Q810" s="15"/>
      <c r="R810" s="15"/>
      <c r="S810" s="15"/>
    </row>
    <row r="811">
      <c r="A811" s="15"/>
      <c r="B811" s="15"/>
      <c r="C811" s="15"/>
      <c r="D811" s="15"/>
      <c r="E811" s="15"/>
      <c r="F811" s="15"/>
      <c r="G811" s="15"/>
      <c r="H811" s="15"/>
      <c r="I811" s="15"/>
      <c r="J811" s="15"/>
      <c r="K811" s="15"/>
      <c r="L811" s="15"/>
      <c r="M811" s="15"/>
      <c r="N811" s="15"/>
      <c r="O811" s="15"/>
      <c r="P811" s="15"/>
      <c r="Q811" s="15"/>
      <c r="R811" s="15"/>
      <c r="S811" s="15"/>
    </row>
    <row r="812">
      <c r="A812" s="15"/>
      <c r="B812" s="15"/>
      <c r="C812" s="15"/>
      <c r="D812" s="15"/>
      <c r="E812" s="15"/>
      <c r="F812" s="15"/>
      <c r="G812" s="15"/>
      <c r="H812" s="15"/>
      <c r="I812" s="15"/>
      <c r="J812" s="15"/>
      <c r="K812" s="15"/>
      <c r="L812" s="15"/>
      <c r="M812" s="15"/>
      <c r="N812" s="15"/>
      <c r="O812" s="15"/>
      <c r="P812" s="15"/>
      <c r="Q812" s="15"/>
      <c r="R812" s="15"/>
      <c r="S812" s="15"/>
    </row>
    <row r="813">
      <c r="A813" s="15"/>
      <c r="B813" s="15"/>
      <c r="C813" s="15"/>
      <c r="D813" s="15"/>
      <c r="E813" s="15"/>
      <c r="F813" s="15"/>
      <c r="G813" s="15"/>
      <c r="H813" s="15"/>
      <c r="I813" s="15"/>
      <c r="J813" s="15"/>
      <c r="K813" s="15"/>
      <c r="L813" s="15"/>
      <c r="M813" s="15"/>
      <c r="N813" s="15"/>
      <c r="O813" s="15"/>
      <c r="P813" s="15"/>
      <c r="Q813" s="15"/>
      <c r="R813" s="15"/>
      <c r="S813" s="15"/>
    </row>
    <row r="814">
      <c r="A814" s="15"/>
      <c r="B814" s="15"/>
      <c r="C814" s="15"/>
      <c r="D814" s="15"/>
      <c r="E814" s="15"/>
      <c r="F814" s="15"/>
      <c r="G814" s="15"/>
      <c r="H814" s="15"/>
      <c r="I814" s="15"/>
      <c r="J814" s="15"/>
      <c r="K814" s="15"/>
      <c r="L814" s="15"/>
      <c r="M814" s="15"/>
      <c r="N814" s="15"/>
      <c r="O814" s="15"/>
      <c r="P814" s="15"/>
      <c r="Q814" s="15"/>
      <c r="R814" s="15"/>
      <c r="S814" s="15"/>
    </row>
    <row r="815">
      <c r="A815" s="15"/>
      <c r="B815" s="15"/>
      <c r="C815" s="15"/>
      <c r="D815" s="15"/>
      <c r="E815" s="15"/>
      <c r="F815" s="15"/>
      <c r="G815" s="15"/>
      <c r="H815" s="15"/>
      <c r="I815" s="15"/>
      <c r="J815" s="15"/>
      <c r="K815" s="15"/>
      <c r="L815" s="15"/>
      <c r="M815" s="15"/>
      <c r="N815" s="15"/>
      <c r="O815" s="15"/>
      <c r="P815" s="15"/>
      <c r="Q815" s="15"/>
      <c r="R815" s="15"/>
      <c r="S815" s="15"/>
    </row>
    <row r="816">
      <c r="A816" s="15"/>
      <c r="B816" s="15"/>
      <c r="C816" s="15"/>
      <c r="D816" s="15"/>
      <c r="E816" s="15"/>
      <c r="F816" s="15"/>
      <c r="G816" s="15"/>
      <c r="H816" s="15"/>
      <c r="I816" s="15"/>
      <c r="J816" s="15"/>
      <c r="K816" s="15"/>
      <c r="L816" s="15"/>
      <c r="M816" s="15"/>
      <c r="N816" s="15"/>
      <c r="O816" s="15"/>
      <c r="P816" s="15"/>
      <c r="Q816" s="15"/>
      <c r="R816" s="15"/>
      <c r="S816" s="15"/>
    </row>
    <row r="817">
      <c r="A817" s="15"/>
      <c r="B817" s="15"/>
      <c r="C817" s="15"/>
      <c r="D817" s="15"/>
      <c r="E817" s="15"/>
      <c r="F817" s="15"/>
      <c r="G817" s="15"/>
      <c r="H817" s="15"/>
      <c r="I817" s="15"/>
      <c r="J817" s="15"/>
      <c r="K817" s="15"/>
      <c r="L817" s="15"/>
      <c r="M817" s="15"/>
      <c r="N817" s="15"/>
      <c r="O817" s="15"/>
      <c r="P817" s="15"/>
      <c r="Q817" s="15"/>
      <c r="R817" s="15"/>
      <c r="S817" s="15"/>
    </row>
    <row r="818">
      <c r="A818" s="15"/>
      <c r="B818" s="15"/>
      <c r="C818" s="15"/>
      <c r="D818" s="15"/>
      <c r="E818" s="15"/>
      <c r="F818" s="15"/>
      <c r="G818" s="15"/>
      <c r="H818" s="15"/>
      <c r="I818" s="15"/>
      <c r="J818" s="15"/>
      <c r="K818" s="15"/>
      <c r="L818" s="15"/>
      <c r="M818" s="15"/>
      <c r="N818" s="15"/>
      <c r="O818" s="15"/>
      <c r="P818" s="15"/>
      <c r="Q818" s="15"/>
      <c r="R818" s="15"/>
      <c r="S818" s="15"/>
    </row>
    <row r="819">
      <c r="A819" s="15"/>
      <c r="B819" s="15"/>
      <c r="C819" s="15"/>
      <c r="D819" s="15"/>
      <c r="E819" s="15"/>
      <c r="F819" s="15"/>
      <c r="G819" s="15"/>
      <c r="H819" s="15"/>
      <c r="I819" s="15"/>
      <c r="J819" s="15"/>
      <c r="K819" s="15"/>
      <c r="L819" s="15"/>
      <c r="M819" s="15"/>
      <c r="N819" s="15"/>
      <c r="O819" s="15"/>
      <c r="P819" s="15"/>
      <c r="Q819" s="15"/>
      <c r="R819" s="15"/>
      <c r="S819" s="15"/>
    </row>
    <row r="820">
      <c r="A820" s="15"/>
      <c r="B820" s="15"/>
      <c r="C820" s="15"/>
      <c r="D820" s="15"/>
      <c r="E820" s="15"/>
      <c r="F820" s="15"/>
      <c r="G820" s="15"/>
      <c r="H820" s="15"/>
      <c r="I820" s="15"/>
      <c r="J820" s="15"/>
      <c r="K820" s="15"/>
      <c r="L820" s="15"/>
      <c r="M820" s="15"/>
      <c r="N820" s="15"/>
      <c r="O820" s="15"/>
      <c r="P820" s="15"/>
      <c r="Q820" s="15"/>
      <c r="R820" s="15"/>
      <c r="S820" s="15"/>
    </row>
    <row r="821">
      <c r="A821" s="15"/>
      <c r="B821" s="15"/>
      <c r="C821" s="15"/>
      <c r="D821" s="15"/>
      <c r="E821" s="15"/>
      <c r="F821" s="15"/>
      <c r="G821" s="15"/>
      <c r="H821" s="15"/>
      <c r="I821" s="15"/>
      <c r="J821" s="15"/>
      <c r="K821" s="15"/>
      <c r="L821" s="15"/>
      <c r="M821" s="15"/>
      <c r="N821" s="15"/>
      <c r="O821" s="15"/>
      <c r="P821" s="15"/>
      <c r="Q821" s="15"/>
      <c r="R821" s="15"/>
      <c r="S821" s="15"/>
    </row>
    <row r="822">
      <c r="A822" s="15"/>
      <c r="B822" s="15"/>
      <c r="C822" s="15"/>
      <c r="D822" s="15"/>
      <c r="E822" s="15"/>
      <c r="F822" s="15"/>
      <c r="G822" s="15"/>
      <c r="H822" s="15"/>
      <c r="I822" s="15"/>
      <c r="J822" s="15"/>
      <c r="K822" s="15"/>
      <c r="L822" s="15"/>
      <c r="M822" s="15"/>
      <c r="N822" s="15"/>
      <c r="O822" s="15"/>
      <c r="P822" s="15"/>
      <c r="Q822" s="15"/>
      <c r="R822" s="15"/>
      <c r="S822" s="15"/>
    </row>
    <row r="823">
      <c r="A823" s="15"/>
      <c r="B823" s="15"/>
      <c r="C823" s="15"/>
      <c r="D823" s="15"/>
      <c r="E823" s="15"/>
      <c r="F823" s="15"/>
      <c r="G823" s="15"/>
      <c r="H823" s="15"/>
      <c r="I823" s="15"/>
      <c r="J823" s="15"/>
      <c r="K823" s="15"/>
      <c r="L823" s="15"/>
      <c r="M823" s="15"/>
      <c r="N823" s="15"/>
      <c r="O823" s="15"/>
      <c r="P823" s="15"/>
      <c r="Q823" s="15"/>
      <c r="R823" s="15"/>
      <c r="S823" s="15"/>
    </row>
    <row r="824">
      <c r="A824" s="15"/>
      <c r="B824" s="15"/>
      <c r="C824" s="15"/>
      <c r="D824" s="15"/>
      <c r="E824" s="15"/>
      <c r="F824" s="15"/>
      <c r="G824" s="15"/>
      <c r="H824" s="15"/>
      <c r="I824" s="15"/>
      <c r="J824" s="15"/>
      <c r="K824" s="15"/>
      <c r="L824" s="15"/>
      <c r="M824" s="15"/>
      <c r="N824" s="15"/>
      <c r="O824" s="15"/>
      <c r="P824" s="15"/>
      <c r="Q824" s="15"/>
      <c r="R824" s="15"/>
      <c r="S824" s="15"/>
    </row>
    <row r="825">
      <c r="A825" s="15"/>
      <c r="B825" s="15"/>
      <c r="C825" s="15"/>
      <c r="D825" s="15"/>
      <c r="E825" s="15"/>
      <c r="F825" s="15"/>
      <c r="G825" s="15"/>
      <c r="H825" s="15"/>
      <c r="I825" s="15"/>
      <c r="J825" s="15"/>
      <c r="K825" s="15"/>
      <c r="L825" s="15"/>
      <c r="M825" s="15"/>
      <c r="N825" s="15"/>
      <c r="O825" s="15"/>
      <c r="P825" s="15"/>
      <c r="Q825" s="15"/>
      <c r="R825" s="15"/>
      <c r="S825" s="15"/>
    </row>
    <row r="826">
      <c r="A826" s="15"/>
      <c r="B826" s="15"/>
      <c r="C826" s="15"/>
      <c r="D826" s="15"/>
      <c r="E826" s="15"/>
      <c r="F826" s="15"/>
      <c r="G826" s="15"/>
      <c r="H826" s="15"/>
      <c r="I826" s="15"/>
      <c r="J826" s="15"/>
      <c r="K826" s="15"/>
      <c r="L826" s="15"/>
      <c r="M826" s="15"/>
      <c r="N826" s="15"/>
      <c r="O826" s="15"/>
      <c r="P826" s="15"/>
      <c r="Q826" s="15"/>
      <c r="R826" s="15"/>
      <c r="S826" s="15"/>
    </row>
    <row r="827">
      <c r="A827" s="15"/>
      <c r="B827" s="15"/>
      <c r="C827" s="15"/>
      <c r="D827" s="15"/>
      <c r="E827" s="15"/>
      <c r="F827" s="15"/>
      <c r="G827" s="15"/>
      <c r="H827" s="15"/>
      <c r="I827" s="15"/>
      <c r="J827" s="15"/>
      <c r="K827" s="15"/>
      <c r="L827" s="15"/>
      <c r="M827" s="15"/>
      <c r="N827" s="15"/>
      <c r="O827" s="15"/>
      <c r="P827" s="15"/>
      <c r="Q827" s="15"/>
      <c r="R827" s="15"/>
      <c r="S827" s="15"/>
    </row>
    <row r="828">
      <c r="A828" s="15"/>
      <c r="B828" s="15"/>
      <c r="C828" s="15"/>
      <c r="D828" s="15"/>
      <c r="E828" s="15"/>
      <c r="F828" s="15"/>
      <c r="G828" s="15"/>
      <c r="H828" s="15"/>
      <c r="I828" s="15"/>
      <c r="J828" s="15"/>
      <c r="K828" s="15"/>
      <c r="L828" s="15"/>
      <c r="M828" s="15"/>
      <c r="N828" s="15"/>
      <c r="O828" s="15"/>
      <c r="P828" s="15"/>
      <c r="Q828" s="15"/>
      <c r="R828" s="15"/>
      <c r="S828" s="15"/>
    </row>
    <row r="829">
      <c r="A829" s="15"/>
      <c r="B829" s="15"/>
      <c r="C829" s="15"/>
      <c r="D829" s="15"/>
      <c r="E829" s="15"/>
      <c r="F829" s="15"/>
      <c r="G829" s="15"/>
      <c r="H829" s="15"/>
      <c r="I829" s="15"/>
      <c r="J829" s="15"/>
      <c r="K829" s="15"/>
      <c r="L829" s="15"/>
      <c r="M829" s="15"/>
      <c r="N829" s="15"/>
      <c r="O829" s="15"/>
      <c r="P829" s="15"/>
      <c r="Q829" s="15"/>
      <c r="R829" s="15"/>
      <c r="S829" s="15"/>
    </row>
    <row r="830">
      <c r="A830" s="15"/>
      <c r="B830" s="15"/>
      <c r="C830" s="15"/>
      <c r="D830" s="15"/>
      <c r="E830" s="15"/>
      <c r="F830" s="15"/>
      <c r="G830" s="15"/>
      <c r="H830" s="15"/>
      <c r="I830" s="15"/>
      <c r="J830" s="15"/>
      <c r="K830" s="15"/>
      <c r="L830" s="15"/>
      <c r="M830" s="15"/>
      <c r="N830" s="15"/>
      <c r="O830" s="15"/>
      <c r="P830" s="15"/>
      <c r="Q830" s="15"/>
      <c r="R830" s="15"/>
      <c r="S830" s="15"/>
    </row>
    <row r="831">
      <c r="A831" s="15"/>
      <c r="B831" s="15"/>
      <c r="C831" s="15"/>
      <c r="D831" s="15"/>
      <c r="E831" s="15"/>
      <c r="F831" s="15"/>
      <c r="G831" s="15"/>
      <c r="H831" s="15"/>
      <c r="I831" s="15"/>
      <c r="J831" s="15"/>
      <c r="K831" s="15"/>
      <c r="L831" s="15"/>
      <c r="M831" s="15"/>
      <c r="N831" s="15"/>
      <c r="O831" s="15"/>
      <c r="P831" s="15"/>
      <c r="Q831" s="15"/>
      <c r="R831" s="15"/>
      <c r="S831" s="15"/>
    </row>
    <row r="832">
      <c r="A832" s="15"/>
      <c r="B832" s="15"/>
      <c r="C832" s="15"/>
      <c r="D832" s="15"/>
      <c r="E832" s="15"/>
      <c r="F832" s="15"/>
      <c r="G832" s="15"/>
      <c r="H832" s="15"/>
      <c r="I832" s="15"/>
      <c r="J832" s="15"/>
      <c r="K832" s="15"/>
      <c r="L832" s="15"/>
      <c r="M832" s="15"/>
      <c r="N832" s="15"/>
      <c r="O832" s="15"/>
      <c r="P832" s="15"/>
      <c r="Q832" s="15"/>
      <c r="R832" s="15"/>
      <c r="S832" s="15"/>
    </row>
    <row r="833">
      <c r="A833" s="15"/>
      <c r="B833" s="15"/>
      <c r="C833" s="15"/>
      <c r="D833" s="15"/>
      <c r="E833" s="15"/>
      <c r="F833" s="15"/>
      <c r="G833" s="15"/>
      <c r="H833" s="15"/>
      <c r="I833" s="15"/>
      <c r="J833" s="15"/>
      <c r="K833" s="15"/>
      <c r="L833" s="15"/>
      <c r="M833" s="15"/>
      <c r="N833" s="15"/>
      <c r="O833" s="15"/>
      <c r="P833" s="15"/>
      <c r="Q833" s="15"/>
      <c r="R833" s="15"/>
      <c r="S833" s="15"/>
    </row>
    <row r="834">
      <c r="A834" s="15"/>
      <c r="B834" s="15"/>
      <c r="C834" s="15"/>
      <c r="D834" s="15"/>
      <c r="E834" s="15"/>
      <c r="F834" s="15"/>
      <c r="G834" s="15"/>
      <c r="H834" s="15"/>
      <c r="I834" s="15"/>
      <c r="J834" s="15"/>
      <c r="K834" s="15"/>
      <c r="L834" s="15"/>
      <c r="M834" s="15"/>
      <c r="N834" s="15"/>
      <c r="O834" s="15"/>
      <c r="P834" s="15"/>
      <c r="Q834" s="15"/>
      <c r="R834" s="15"/>
      <c r="S834" s="15"/>
    </row>
    <row r="835">
      <c r="A835" s="15"/>
      <c r="B835" s="15"/>
      <c r="C835" s="15"/>
      <c r="D835" s="15"/>
      <c r="E835" s="15"/>
      <c r="F835" s="15"/>
      <c r="G835" s="15"/>
      <c r="H835" s="15"/>
      <c r="I835" s="15"/>
      <c r="J835" s="15"/>
      <c r="K835" s="15"/>
      <c r="L835" s="15"/>
      <c r="M835" s="15"/>
      <c r="N835" s="15"/>
      <c r="O835" s="15"/>
      <c r="P835" s="15"/>
      <c r="Q835" s="15"/>
      <c r="R835" s="15"/>
      <c r="S835" s="15"/>
    </row>
    <row r="836">
      <c r="A836" s="15"/>
      <c r="B836" s="15"/>
      <c r="C836" s="15"/>
      <c r="D836" s="15"/>
      <c r="E836" s="15"/>
      <c r="F836" s="15"/>
      <c r="G836" s="15"/>
      <c r="H836" s="15"/>
      <c r="I836" s="15"/>
      <c r="J836" s="15"/>
      <c r="K836" s="15"/>
      <c r="L836" s="15"/>
      <c r="M836" s="15"/>
      <c r="N836" s="15"/>
      <c r="O836" s="15"/>
      <c r="P836" s="15"/>
      <c r="Q836" s="15"/>
      <c r="R836" s="15"/>
      <c r="S836" s="15"/>
    </row>
    <row r="837">
      <c r="A837" s="15"/>
      <c r="B837" s="15"/>
      <c r="C837" s="15"/>
      <c r="D837" s="15"/>
      <c r="E837" s="15"/>
      <c r="F837" s="15"/>
      <c r="G837" s="15"/>
      <c r="H837" s="15"/>
      <c r="I837" s="15"/>
      <c r="J837" s="15"/>
      <c r="K837" s="15"/>
      <c r="L837" s="15"/>
      <c r="M837" s="15"/>
      <c r="N837" s="15"/>
      <c r="O837" s="15"/>
      <c r="P837" s="15"/>
      <c r="Q837" s="15"/>
      <c r="R837" s="15"/>
      <c r="S837" s="15"/>
    </row>
    <row r="838">
      <c r="A838" s="15"/>
      <c r="B838" s="15"/>
      <c r="C838" s="15"/>
      <c r="D838" s="15"/>
      <c r="E838" s="15"/>
      <c r="F838" s="15"/>
      <c r="G838" s="15"/>
      <c r="H838" s="15"/>
      <c r="I838" s="15"/>
      <c r="J838" s="15"/>
      <c r="K838" s="15"/>
      <c r="L838" s="15"/>
      <c r="M838" s="15"/>
      <c r="N838" s="15"/>
      <c r="O838" s="15"/>
      <c r="P838" s="15"/>
      <c r="Q838" s="15"/>
      <c r="R838" s="15"/>
      <c r="S838" s="15"/>
    </row>
    <row r="839">
      <c r="A839" s="15"/>
      <c r="B839" s="15"/>
      <c r="C839" s="15"/>
      <c r="D839" s="15"/>
      <c r="E839" s="15"/>
      <c r="F839" s="15"/>
      <c r="G839" s="15"/>
      <c r="H839" s="15"/>
      <c r="I839" s="15"/>
      <c r="J839" s="15"/>
      <c r="K839" s="15"/>
      <c r="L839" s="15"/>
      <c r="M839" s="15"/>
      <c r="N839" s="15"/>
      <c r="O839" s="15"/>
      <c r="P839" s="15"/>
      <c r="Q839" s="15"/>
      <c r="R839" s="15"/>
      <c r="S839" s="15"/>
    </row>
    <row r="840">
      <c r="A840" s="15"/>
      <c r="B840" s="15"/>
      <c r="C840" s="15"/>
      <c r="D840" s="15"/>
      <c r="E840" s="15"/>
      <c r="F840" s="15"/>
      <c r="G840" s="15"/>
      <c r="H840" s="15"/>
      <c r="I840" s="15"/>
      <c r="J840" s="15"/>
      <c r="K840" s="15"/>
      <c r="L840" s="15"/>
      <c r="M840" s="15"/>
      <c r="N840" s="15"/>
      <c r="O840" s="15"/>
      <c r="P840" s="15"/>
      <c r="Q840" s="15"/>
      <c r="R840" s="15"/>
      <c r="S840" s="15"/>
    </row>
    <row r="841">
      <c r="A841" s="15"/>
      <c r="B841" s="15"/>
      <c r="C841" s="15"/>
      <c r="D841" s="15"/>
      <c r="E841" s="15"/>
      <c r="F841" s="15"/>
      <c r="G841" s="15"/>
      <c r="H841" s="15"/>
      <c r="I841" s="15"/>
      <c r="J841" s="15"/>
      <c r="K841" s="15"/>
      <c r="L841" s="15"/>
      <c r="M841" s="15"/>
      <c r="N841" s="15"/>
      <c r="O841" s="15"/>
      <c r="P841" s="15"/>
      <c r="Q841" s="15"/>
      <c r="R841" s="15"/>
      <c r="S841" s="15"/>
    </row>
    <row r="842">
      <c r="A842" s="15"/>
      <c r="B842" s="15"/>
      <c r="C842" s="15"/>
      <c r="D842" s="15"/>
      <c r="E842" s="15"/>
      <c r="F842" s="15"/>
      <c r="G842" s="15"/>
      <c r="H842" s="15"/>
      <c r="I842" s="15"/>
      <c r="J842" s="15"/>
      <c r="K842" s="15"/>
      <c r="L842" s="15"/>
      <c r="M842" s="15"/>
      <c r="N842" s="15"/>
      <c r="O842" s="15"/>
      <c r="P842" s="15"/>
      <c r="Q842" s="15"/>
      <c r="R842" s="15"/>
      <c r="S842" s="15"/>
    </row>
    <row r="843">
      <c r="A843" s="15"/>
      <c r="B843" s="15"/>
      <c r="C843" s="15"/>
      <c r="D843" s="15"/>
      <c r="E843" s="15"/>
      <c r="F843" s="15"/>
      <c r="G843" s="15"/>
      <c r="H843" s="15"/>
      <c r="I843" s="15"/>
      <c r="J843" s="15"/>
      <c r="K843" s="15"/>
      <c r="L843" s="15"/>
      <c r="M843" s="15"/>
      <c r="N843" s="15"/>
      <c r="O843" s="15"/>
      <c r="P843" s="15"/>
      <c r="Q843" s="15"/>
      <c r="R843" s="15"/>
      <c r="S843" s="15"/>
    </row>
    <row r="844">
      <c r="A844" s="15"/>
      <c r="B844" s="15"/>
      <c r="C844" s="15"/>
      <c r="D844" s="15"/>
      <c r="E844" s="15"/>
      <c r="F844" s="15"/>
      <c r="G844" s="15"/>
      <c r="H844" s="15"/>
      <c r="I844" s="15"/>
      <c r="J844" s="15"/>
      <c r="K844" s="15"/>
      <c r="L844" s="15"/>
      <c r="M844" s="15"/>
      <c r="N844" s="15"/>
      <c r="O844" s="15"/>
      <c r="P844" s="15"/>
      <c r="Q844" s="15"/>
      <c r="R844" s="15"/>
      <c r="S844" s="15"/>
    </row>
    <row r="845">
      <c r="A845" s="15"/>
      <c r="B845" s="15"/>
      <c r="C845" s="15"/>
      <c r="D845" s="15"/>
      <c r="E845" s="15"/>
      <c r="F845" s="15"/>
      <c r="G845" s="15"/>
      <c r="H845" s="15"/>
      <c r="I845" s="15"/>
      <c r="J845" s="15"/>
      <c r="K845" s="15"/>
      <c r="L845" s="15"/>
      <c r="M845" s="15"/>
      <c r="N845" s="15"/>
      <c r="O845" s="15"/>
      <c r="P845" s="15"/>
      <c r="Q845" s="15"/>
      <c r="R845" s="15"/>
      <c r="S845" s="15"/>
    </row>
    <row r="846">
      <c r="A846" s="15"/>
      <c r="B846" s="15"/>
      <c r="C846" s="15"/>
      <c r="D846" s="15"/>
      <c r="E846" s="15"/>
      <c r="F846" s="15"/>
      <c r="G846" s="15"/>
      <c r="H846" s="15"/>
      <c r="I846" s="15"/>
      <c r="J846" s="15"/>
      <c r="K846" s="15"/>
      <c r="L846" s="15"/>
      <c r="M846" s="15"/>
      <c r="N846" s="15"/>
      <c r="O846" s="15"/>
      <c r="P846" s="15"/>
      <c r="Q846" s="15"/>
      <c r="R846" s="15"/>
      <c r="S846" s="15"/>
    </row>
    <row r="847">
      <c r="A847" s="15"/>
      <c r="B847" s="15"/>
      <c r="C847" s="15"/>
      <c r="D847" s="15"/>
      <c r="E847" s="15"/>
      <c r="F847" s="15"/>
      <c r="G847" s="15"/>
      <c r="H847" s="15"/>
      <c r="I847" s="15"/>
      <c r="J847" s="15"/>
      <c r="K847" s="15"/>
      <c r="L847" s="15"/>
      <c r="M847" s="15"/>
      <c r="N847" s="15"/>
      <c r="O847" s="15"/>
      <c r="P847" s="15"/>
      <c r="Q847" s="15"/>
      <c r="R847" s="15"/>
      <c r="S847" s="15"/>
    </row>
    <row r="848">
      <c r="A848" s="15"/>
      <c r="B848" s="15"/>
      <c r="C848" s="15"/>
      <c r="D848" s="15"/>
      <c r="E848" s="15"/>
      <c r="F848" s="15"/>
      <c r="G848" s="15"/>
      <c r="H848" s="15"/>
      <c r="I848" s="15"/>
      <c r="J848" s="15"/>
      <c r="K848" s="15"/>
      <c r="L848" s="15"/>
      <c r="M848" s="15"/>
      <c r="N848" s="15"/>
      <c r="O848" s="15"/>
      <c r="P848" s="15"/>
      <c r="Q848" s="15"/>
      <c r="R848" s="15"/>
      <c r="S848" s="15"/>
    </row>
    <row r="849">
      <c r="A849" s="15"/>
      <c r="B849" s="15"/>
      <c r="C849" s="15"/>
      <c r="D849" s="15"/>
      <c r="E849" s="15"/>
      <c r="F849" s="15"/>
      <c r="G849" s="15"/>
      <c r="H849" s="15"/>
      <c r="I849" s="15"/>
      <c r="J849" s="15"/>
      <c r="K849" s="15"/>
      <c r="L849" s="15"/>
      <c r="M849" s="15"/>
      <c r="N849" s="15"/>
      <c r="O849" s="15"/>
      <c r="P849" s="15"/>
      <c r="Q849" s="15"/>
      <c r="R849" s="15"/>
      <c r="S849" s="15"/>
    </row>
    <row r="850">
      <c r="A850" s="15"/>
      <c r="B850" s="15"/>
      <c r="C850" s="15"/>
      <c r="D850" s="15"/>
      <c r="E850" s="15"/>
      <c r="F850" s="15"/>
      <c r="G850" s="15"/>
      <c r="H850" s="15"/>
      <c r="I850" s="15"/>
      <c r="J850" s="15"/>
      <c r="K850" s="15"/>
      <c r="L850" s="15"/>
      <c r="M850" s="15"/>
      <c r="N850" s="15"/>
      <c r="O850" s="15"/>
      <c r="P850" s="15"/>
      <c r="Q850" s="15"/>
      <c r="R850" s="15"/>
      <c r="S850" s="15"/>
    </row>
    <row r="851">
      <c r="A851" s="15"/>
      <c r="B851" s="15"/>
      <c r="C851" s="15"/>
      <c r="D851" s="15"/>
      <c r="E851" s="15"/>
      <c r="F851" s="15"/>
      <c r="G851" s="15"/>
      <c r="H851" s="15"/>
      <c r="I851" s="15"/>
      <c r="J851" s="15"/>
      <c r="K851" s="15"/>
      <c r="L851" s="15"/>
      <c r="M851" s="15"/>
      <c r="N851" s="15"/>
      <c r="O851" s="15"/>
      <c r="P851" s="15"/>
      <c r="Q851" s="15"/>
      <c r="R851" s="15"/>
      <c r="S851" s="15"/>
    </row>
    <row r="852">
      <c r="A852" s="15"/>
      <c r="B852" s="15"/>
      <c r="C852" s="15"/>
      <c r="D852" s="15"/>
      <c r="E852" s="15"/>
      <c r="F852" s="15"/>
      <c r="G852" s="15"/>
      <c r="H852" s="15"/>
      <c r="I852" s="15"/>
      <c r="J852" s="15"/>
      <c r="K852" s="15"/>
      <c r="L852" s="15"/>
      <c r="M852" s="15"/>
      <c r="N852" s="15"/>
      <c r="O852" s="15"/>
      <c r="P852" s="15"/>
      <c r="Q852" s="15"/>
      <c r="R852" s="15"/>
      <c r="S852" s="15"/>
    </row>
    <row r="853">
      <c r="A853" s="15"/>
      <c r="B853" s="15"/>
      <c r="C853" s="15"/>
      <c r="D853" s="15"/>
      <c r="E853" s="15"/>
      <c r="F853" s="15"/>
      <c r="G853" s="15"/>
      <c r="H853" s="15"/>
      <c r="I853" s="15"/>
      <c r="J853" s="15"/>
      <c r="K853" s="15"/>
      <c r="L853" s="15"/>
      <c r="M853" s="15"/>
      <c r="N853" s="15"/>
      <c r="O853" s="15"/>
      <c r="P853" s="15"/>
      <c r="Q853" s="15"/>
      <c r="R853" s="15"/>
      <c r="S853" s="15"/>
    </row>
    <row r="854">
      <c r="A854" s="15"/>
      <c r="B854" s="15"/>
      <c r="C854" s="15"/>
      <c r="D854" s="15"/>
      <c r="E854" s="15"/>
      <c r="F854" s="15"/>
      <c r="G854" s="15"/>
      <c r="H854" s="15"/>
      <c r="I854" s="15"/>
      <c r="J854" s="15"/>
      <c r="K854" s="15"/>
      <c r="L854" s="15"/>
      <c r="M854" s="15"/>
      <c r="N854" s="15"/>
      <c r="O854" s="15"/>
      <c r="P854" s="15"/>
      <c r="Q854" s="15"/>
      <c r="R854" s="15"/>
      <c r="S854" s="15"/>
    </row>
    <row r="855">
      <c r="A855" s="15"/>
      <c r="B855" s="15"/>
      <c r="C855" s="15"/>
      <c r="D855" s="15"/>
      <c r="E855" s="15"/>
      <c r="F855" s="15"/>
      <c r="G855" s="15"/>
      <c r="H855" s="15"/>
      <c r="I855" s="15"/>
      <c r="J855" s="15"/>
      <c r="K855" s="15"/>
      <c r="L855" s="15"/>
      <c r="M855" s="15"/>
      <c r="N855" s="15"/>
      <c r="O855" s="15"/>
      <c r="P855" s="15"/>
      <c r="Q855" s="15"/>
      <c r="R855" s="15"/>
      <c r="S855" s="15"/>
    </row>
    <row r="856">
      <c r="A856" s="15"/>
      <c r="B856" s="15"/>
      <c r="C856" s="15"/>
      <c r="D856" s="15"/>
      <c r="E856" s="15"/>
      <c r="F856" s="15"/>
      <c r="G856" s="15"/>
      <c r="H856" s="15"/>
      <c r="I856" s="15"/>
      <c r="J856" s="15"/>
      <c r="K856" s="15"/>
      <c r="L856" s="15"/>
      <c r="M856" s="15"/>
      <c r="N856" s="15"/>
      <c r="O856" s="15"/>
      <c r="P856" s="15"/>
      <c r="Q856" s="15"/>
      <c r="R856" s="15"/>
      <c r="S856" s="15"/>
    </row>
    <row r="857">
      <c r="A857" s="15"/>
      <c r="B857" s="15"/>
      <c r="C857" s="15"/>
      <c r="D857" s="15"/>
      <c r="E857" s="15"/>
      <c r="F857" s="15"/>
      <c r="G857" s="15"/>
      <c r="H857" s="15"/>
      <c r="I857" s="15"/>
      <c r="J857" s="15"/>
      <c r="K857" s="15"/>
      <c r="L857" s="15"/>
      <c r="M857" s="15"/>
      <c r="N857" s="15"/>
      <c r="O857" s="15"/>
      <c r="P857" s="15"/>
      <c r="Q857" s="15"/>
      <c r="R857" s="15"/>
      <c r="S857" s="15"/>
    </row>
    <row r="858">
      <c r="A858" s="15"/>
      <c r="B858" s="15"/>
      <c r="C858" s="15"/>
      <c r="D858" s="15"/>
      <c r="E858" s="15"/>
      <c r="F858" s="15"/>
      <c r="G858" s="15"/>
      <c r="H858" s="15"/>
      <c r="I858" s="15"/>
      <c r="J858" s="15"/>
      <c r="K858" s="15"/>
      <c r="L858" s="15"/>
      <c r="M858" s="15"/>
      <c r="N858" s="15"/>
      <c r="O858" s="15"/>
      <c r="P858" s="15"/>
      <c r="Q858" s="15"/>
      <c r="R858" s="15"/>
      <c r="S858" s="15"/>
    </row>
    <row r="859">
      <c r="A859" s="15"/>
      <c r="B859" s="15"/>
      <c r="C859" s="15"/>
      <c r="D859" s="15"/>
      <c r="E859" s="15"/>
      <c r="F859" s="15"/>
      <c r="G859" s="15"/>
      <c r="H859" s="15"/>
      <c r="I859" s="15"/>
      <c r="J859" s="15"/>
      <c r="K859" s="15"/>
      <c r="L859" s="15"/>
      <c r="M859" s="15"/>
      <c r="N859" s="15"/>
      <c r="O859" s="15"/>
      <c r="P859" s="15"/>
      <c r="Q859" s="15"/>
      <c r="R859" s="15"/>
      <c r="S859" s="15"/>
    </row>
    <row r="860">
      <c r="A860" s="15"/>
      <c r="B860" s="15"/>
      <c r="C860" s="15"/>
      <c r="D860" s="15"/>
      <c r="E860" s="15"/>
      <c r="F860" s="15"/>
      <c r="G860" s="15"/>
      <c r="H860" s="15"/>
      <c r="I860" s="15"/>
      <c r="J860" s="15"/>
      <c r="K860" s="15"/>
      <c r="L860" s="15"/>
      <c r="M860" s="15"/>
      <c r="N860" s="15"/>
      <c r="O860" s="15"/>
      <c r="P860" s="15"/>
      <c r="Q860" s="15"/>
      <c r="R860" s="15"/>
      <c r="S860" s="15"/>
    </row>
    <row r="861">
      <c r="A861" s="15"/>
      <c r="B861" s="15"/>
      <c r="C861" s="15"/>
      <c r="D861" s="15"/>
      <c r="E861" s="15"/>
      <c r="F861" s="15"/>
      <c r="G861" s="15"/>
      <c r="H861" s="15"/>
      <c r="I861" s="15"/>
      <c r="J861" s="15"/>
      <c r="K861" s="15"/>
      <c r="L861" s="15"/>
      <c r="M861" s="15"/>
      <c r="N861" s="15"/>
      <c r="O861" s="15"/>
      <c r="P861" s="15"/>
      <c r="Q861" s="15"/>
      <c r="R861" s="15"/>
      <c r="S861" s="15"/>
    </row>
    <row r="862">
      <c r="A862" s="15"/>
      <c r="B862" s="15"/>
      <c r="C862" s="15"/>
      <c r="D862" s="15"/>
      <c r="E862" s="15"/>
      <c r="F862" s="15"/>
      <c r="G862" s="15"/>
      <c r="H862" s="15"/>
      <c r="I862" s="15"/>
      <c r="J862" s="15"/>
      <c r="K862" s="15"/>
      <c r="L862" s="15"/>
      <c r="M862" s="15"/>
      <c r="N862" s="15"/>
      <c r="O862" s="15"/>
      <c r="P862" s="15"/>
      <c r="Q862" s="15"/>
      <c r="R862" s="15"/>
      <c r="S862" s="15"/>
    </row>
    <row r="863">
      <c r="A863" s="15"/>
      <c r="B863" s="15"/>
      <c r="C863" s="15"/>
      <c r="D863" s="15"/>
      <c r="E863" s="15"/>
      <c r="F863" s="15"/>
      <c r="G863" s="15"/>
      <c r="H863" s="15"/>
      <c r="I863" s="15"/>
      <c r="J863" s="15"/>
      <c r="K863" s="15"/>
      <c r="L863" s="15"/>
      <c r="M863" s="15"/>
      <c r="N863" s="15"/>
      <c r="O863" s="15"/>
      <c r="P863" s="15"/>
      <c r="Q863" s="15"/>
      <c r="R863" s="15"/>
      <c r="S863" s="15"/>
    </row>
    <row r="864">
      <c r="A864" s="15"/>
      <c r="B864" s="15"/>
      <c r="C864" s="15"/>
      <c r="D864" s="15"/>
      <c r="E864" s="15"/>
      <c r="F864" s="15"/>
      <c r="G864" s="15"/>
      <c r="H864" s="15"/>
      <c r="I864" s="15"/>
      <c r="J864" s="15"/>
      <c r="K864" s="15"/>
      <c r="L864" s="15"/>
      <c r="M864" s="15"/>
      <c r="N864" s="15"/>
      <c r="O864" s="15"/>
      <c r="P864" s="15"/>
      <c r="Q864" s="15"/>
      <c r="R864" s="15"/>
      <c r="S864" s="15"/>
    </row>
    <row r="865">
      <c r="A865" s="15"/>
      <c r="B865" s="15"/>
      <c r="C865" s="15"/>
      <c r="D865" s="15"/>
      <c r="E865" s="15"/>
      <c r="F865" s="15"/>
      <c r="G865" s="15"/>
      <c r="H865" s="15"/>
      <c r="I865" s="15"/>
      <c r="J865" s="15"/>
      <c r="K865" s="15"/>
      <c r="L865" s="15"/>
      <c r="M865" s="15"/>
      <c r="N865" s="15"/>
      <c r="O865" s="15"/>
      <c r="P865" s="15"/>
      <c r="Q865" s="15"/>
      <c r="R865" s="15"/>
      <c r="S865" s="15"/>
    </row>
    <row r="866">
      <c r="A866" s="15"/>
      <c r="B866" s="15"/>
      <c r="C866" s="15"/>
      <c r="D866" s="15"/>
      <c r="E866" s="15"/>
      <c r="F866" s="15"/>
      <c r="G866" s="15"/>
      <c r="H866" s="15"/>
      <c r="I866" s="15"/>
      <c r="J866" s="15"/>
      <c r="K866" s="15"/>
      <c r="L866" s="15"/>
      <c r="M866" s="15"/>
      <c r="N866" s="15"/>
      <c r="O866" s="15"/>
      <c r="P866" s="15"/>
      <c r="Q866" s="15"/>
      <c r="R866" s="15"/>
      <c r="S866" s="15"/>
    </row>
    <row r="867">
      <c r="A867" s="15"/>
      <c r="B867" s="15"/>
      <c r="C867" s="15"/>
      <c r="D867" s="15"/>
      <c r="E867" s="15"/>
      <c r="F867" s="15"/>
      <c r="G867" s="15"/>
      <c r="H867" s="15"/>
      <c r="I867" s="15"/>
      <c r="J867" s="15"/>
      <c r="K867" s="15"/>
      <c r="L867" s="15"/>
      <c r="M867" s="15"/>
      <c r="N867" s="15"/>
      <c r="O867" s="15"/>
      <c r="P867" s="15"/>
      <c r="Q867" s="15"/>
      <c r="R867" s="15"/>
      <c r="S867" s="15"/>
    </row>
    <row r="868">
      <c r="A868" s="15"/>
      <c r="B868" s="15"/>
      <c r="C868" s="15"/>
      <c r="D868" s="15"/>
      <c r="E868" s="15"/>
      <c r="F868" s="15"/>
      <c r="G868" s="15"/>
      <c r="H868" s="15"/>
      <c r="I868" s="15"/>
      <c r="J868" s="15"/>
      <c r="K868" s="15"/>
      <c r="L868" s="15"/>
      <c r="M868" s="15"/>
      <c r="N868" s="15"/>
      <c r="O868" s="15"/>
      <c r="P868" s="15"/>
      <c r="Q868" s="15"/>
      <c r="R868" s="15"/>
      <c r="S868" s="15"/>
    </row>
    <row r="869">
      <c r="A869" s="15"/>
      <c r="B869" s="15"/>
      <c r="C869" s="15"/>
      <c r="D869" s="15"/>
      <c r="E869" s="15"/>
      <c r="F869" s="15"/>
      <c r="G869" s="15"/>
      <c r="H869" s="15"/>
      <c r="I869" s="15"/>
      <c r="J869" s="15"/>
      <c r="K869" s="15"/>
      <c r="L869" s="15"/>
      <c r="M869" s="15"/>
      <c r="N869" s="15"/>
      <c r="O869" s="15"/>
      <c r="P869" s="15"/>
      <c r="Q869" s="15"/>
      <c r="R869" s="15"/>
      <c r="S869" s="15"/>
    </row>
    <row r="870">
      <c r="A870" s="15"/>
      <c r="B870" s="15"/>
      <c r="C870" s="15"/>
      <c r="D870" s="15"/>
      <c r="E870" s="15"/>
      <c r="F870" s="15"/>
      <c r="G870" s="15"/>
      <c r="H870" s="15"/>
      <c r="I870" s="15"/>
      <c r="J870" s="15"/>
      <c r="K870" s="15"/>
      <c r="L870" s="15"/>
      <c r="M870" s="15"/>
      <c r="N870" s="15"/>
      <c r="O870" s="15"/>
      <c r="P870" s="15"/>
      <c r="Q870" s="15"/>
      <c r="R870" s="15"/>
      <c r="S870" s="15"/>
    </row>
    <row r="871">
      <c r="A871" s="15"/>
      <c r="B871" s="15"/>
      <c r="C871" s="15"/>
      <c r="D871" s="15"/>
      <c r="E871" s="15"/>
      <c r="F871" s="15"/>
      <c r="G871" s="15"/>
      <c r="H871" s="15"/>
      <c r="I871" s="15"/>
      <c r="J871" s="15"/>
      <c r="K871" s="15"/>
      <c r="L871" s="15"/>
      <c r="M871" s="15"/>
      <c r="N871" s="15"/>
      <c r="O871" s="15"/>
      <c r="P871" s="15"/>
      <c r="Q871" s="15"/>
      <c r="R871" s="15"/>
      <c r="S871" s="15"/>
    </row>
    <row r="872">
      <c r="A872" s="15"/>
      <c r="B872" s="15"/>
      <c r="C872" s="15"/>
      <c r="D872" s="15"/>
      <c r="E872" s="15"/>
      <c r="F872" s="15"/>
      <c r="G872" s="15"/>
      <c r="H872" s="15"/>
      <c r="I872" s="15"/>
      <c r="J872" s="15"/>
      <c r="K872" s="15"/>
      <c r="L872" s="15"/>
      <c r="M872" s="15"/>
      <c r="N872" s="15"/>
      <c r="O872" s="15"/>
      <c r="P872" s="15"/>
      <c r="Q872" s="15"/>
      <c r="R872" s="15"/>
      <c r="S872" s="15"/>
    </row>
    <row r="873">
      <c r="A873" s="15"/>
      <c r="B873" s="15"/>
      <c r="C873" s="15"/>
      <c r="D873" s="15"/>
      <c r="E873" s="15"/>
      <c r="F873" s="15"/>
      <c r="G873" s="15"/>
      <c r="H873" s="15"/>
      <c r="I873" s="15"/>
      <c r="J873" s="15"/>
      <c r="K873" s="15"/>
      <c r="L873" s="15"/>
      <c r="M873" s="15"/>
      <c r="N873" s="15"/>
      <c r="O873" s="15"/>
      <c r="P873" s="15"/>
      <c r="Q873" s="15"/>
      <c r="R873" s="15"/>
      <c r="S873" s="15"/>
    </row>
    <row r="874">
      <c r="A874" s="15"/>
      <c r="B874" s="15"/>
      <c r="C874" s="15"/>
      <c r="D874" s="15"/>
      <c r="E874" s="15"/>
      <c r="F874" s="15"/>
      <c r="G874" s="15"/>
      <c r="H874" s="15"/>
      <c r="I874" s="15"/>
      <c r="J874" s="15"/>
      <c r="K874" s="15"/>
      <c r="L874" s="15"/>
      <c r="M874" s="15"/>
      <c r="N874" s="15"/>
      <c r="O874" s="15"/>
      <c r="P874" s="15"/>
      <c r="Q874" s="15"/>
      <c r="R874" s="15"/>
      <c r="S874" s="15"/>
    </row>
    <row r="875">
      <c r="A875" s="15"/>
      <c r="B875" s="15"/>
      <c r="C875" s="15"/>
      <c r="D875" s="15"/>
      <c r="E875" s="15"/>
      <c r="F875" s="15"/>
      <c r="G875" s="15"/>
      <c r="H875" s="15"/>
      <c r="I875" s="15"/>
      <c r="J875" s="15"/>
      <c r="K875" s="15"/>
      <c r="L875" s="15"/>
      <c r="M875" s="15"/>
      <c r="N875" s="15"/>
      <c r="O875" s="15"/>
      <c r="P875" s="15"/>
      <c r="Q875" s="15"/>
      <c r="R875" s="15"/>
      <c r="S875" s="15"/>
    </row>
    <row r="876">
      <c r="A876" s="15"/>
      <c r="B876" s="15"/>
      <c r="C876" s="15"/>
      <c r="D876" s="15"/>
      <c r="E876" s="15"/>
      <c r="F876" s="15"/>
      <c r="G876" s="15"/>
      <c r="H876" s="15"/>
      <c r="I876" s="15"/>
      <c r="J876" s="15"/>
      <c r="K876" s="15"/>
      <c r="L876" s="15"/>
      <c r="M876" s="15"/>
      <c r="N876" s="15"/>
      <c r="O876" s="15"/>
      <c r="P876" s="15"/>
      <c r="Q876" s="15"/>
      <c r="R876" s="15"/>
      <c r="S876" s="15"/>
    </row>
    <row r="877">
      <c r="A877" s="15"/>
      <c r="B877" s="15"/>
      <c r="C877" s="15"/>
      <c r="D877" s="15"/>
      <c r="E877" s="15"/>
      <c r="F877" s="15"/>
      <c r="G877" s="15"/>
      <c r="H877" s="15"/>
      <c r="I877" s="15"/>
      <c r="J877" s="15"/>
      <c r="K877" s="15"/>
      <c r="L877" s="15"/>
      <c r="M877" s="15"/>
      <c r="N877" s="15"/>
      <c r="O877" s="15"/>
      <c r="P877" s="15"/>
      <c r="Q877" s="15"/>
      <c r="R877" s="15"/>
      <c r="S877" s="15"/>
    </row>
    <row r="878">
      <c r="A878" s="15"/>
      <c r="B878" s="15"/>
      <c r="C878" s="15"/>
      <c r="D878" s="15"/>
      <c r="E878" s="15"/>
      <c r="F878" s="15"/>
      <c r="G878" s="15"/>
      <c r="H878" s="15"/>
      <c r="I878" s="15"/>
      <c r="J878" s="15"/>
      <c r="K878" s="15"/>
      <c r="L878" s="15"/>
      <c r="M878" s="15"/>
      <c r="N878" s="15"/>
      <c r="O878" s="15"/>
      <c r="P878" s="15"/>
      <c r="Q878" s="15"/>
      <c r="R878" s="15"/>
      <c r="S878" s="15"/>
    </row>
    <row r="879">
      <c r="A879" s="15"/>
      <c r="B879" s="15"/>
      <c r="C879" s="15"/>
      <c r="D879" s="15"/>
      <c r="E879" s="15"/>
      <c r="F879" s="15"/>
      <c r="G879" s="15"/>
      <c r="H879" s="15"/>
      <c r="I879" s="15"/>
      <c r="J879" s="15"/>
      <c r="K879" s="15"/>
      <c r="L879" s="15"/>
      <c r="M879" s="15"/>
      <c r="N879" s="15"/>
      <c r="O879" s="15"/>
      <c r="P879" s="15"/>
      <c r="Q879" s="15"/>
      <c r="R879" s="15"/>
      <c r="S879" s="15"/>
    </row>
    <row r="880">
      <c r="A880" s="15"/>
      <c r="B880" s="15"/>
      <c r="C880" s="15"/>
      <c r="D880" s="15"/>
      <c r="E880" s="15"/>
      <c r="F880" s="15"/>
      <c r="G880" s="15"/>
      <c r="H880" s="15"/>
      <c r="I880" s="15"/>
      <c r="J880" s="15"/>
      <c r="K880" s="15"/>
      <c r="L880" s="15"/>
      <c r="M880" s="15"/>
      <c r="N880" s="15"/>
      <c r="O880" s="15"/>
      <c r="P880" s="15"/>
      <c r="Q880" s="15"/>
      <c r="R880" s="15"/>
      <c r="S880" s="15"/>
    </row>
    <row r="881">
      <c r="A881" s="15"/>
      <c r="B881" s="15"/>
      <c r="C881" s="15"/>
      <c r="D881" s="15"/>
      <c r="E881" s="15"/>
      <c r="F881" s="15"/>
      <c r="G881" s="15"/>
      <c r="H881" s="15"/>
      <c r="I881" s="15"/>
      <c r="J881" s="15"/>
      <c r="K881" s="15"/>
      <c r="L881" s="15"/>
      <c r="M881" s="15"/>
      <c r="N881" s="15"/>
      <c r="O881" s="15"/>
      <c r="P881" s="15"/>
      <c r="Q881" s="15"/>
      <c r="R881" s="15"/>
      <c r="S881" s="15"/>
    </row>
    <row r="882">
      <c r="A882" s="15"/>
      <c r="B882" s="15"/>
      <c r="C882" s="15"/>
      <c r="D882" s="15"/>
      <c r="E882" s="15"/>
      <c r="F882" s="15"/>
      <c r="G882" s="15"/>
      <c r="H882" s="15"/>
      <c r="I882" s="15"/>
      <c r="J882" s="15"/>
      <c r="K882" s="15"/>
      <c r="L882" s="15"/>
      <c r="M882" s="15"/>
      <c r="N882" s="15"/>
      <c r="O882" s="15"/>
      <c r="P882" s="15"/>
      <c r="Q882" s="15"/>
      <c r="R882" s="15"/>
      <c r="S882" s="15"/>
    </row>
    <row r="883">
      <c r="A883" s="15"/>
      <c r="B883" s="15"/>
      <c r="C883" s="15"/>
      <c r="D883" s="15"/>
      <c r="E883" s="15"/>
      <c r="F883" s="15"/>
      <c r="G883" s="15"/>
      <c r="H883" s="15"/>
      <c r="I883" s="15"/>
      <c r="J883" s="15"/>
      <c r="K883" s="15"/>
      <c r="L883" s="15"/>
      <c r="M883" s="15"/>
      <c r="N883" s="15"/>
      <c r="O883" s="15"/>
      <c r="P883" s="15"/>
      <c r="Q883" s="15"/>
      <c r="R883" s="15"/>
      <c r="S883" s="15"/>
    </row>
    <row r="884">
      <c r="A884" s="15"/>
      <c r="B884" s="15"/>
      <c r="C884" s="15"/>
      <c r="D884" s="15"/>
      <c r="E884" s="15"/>
      <c r="F884" s="15"/>
      <c r="G884" s="15"/>
      <c r="H884" s="15"/>
      <c r="I884" s="15"/>
      <c r="J884" s="15"/>
      <c r="K884" s="15"/>
      <c r="L884" s="15"/>
      <c r="M884" s="15"/>
      <c r="N884" s="15"/>
      <c r="O884" s="15"/>
      <c r="P884" s="15"/>
      <c r="Q884" s="15"/>
      <c r="R884" s="15"/>
      <c r="S884" s="15"/>
    </row>
    <row r="885">
      <c r="A885" s="15"/>
      <c r="B885" s="15"/>
      <c r="C885" s="15"/>
      <c r="D885" s="15"/>
      <c r="E885" s="15"/>
      <c r="F885" s="15"/>
      <c r="G885" s="15"/>
      <c r="H885" s="15"/>
      <c r="I885" s="15"/>
      <c r="J885" s="15"/>
      <c r="K885" s="15"/>
      <c r="L885" s="15"/>
      <c r="M885" s="15"/>
      <c r="N885" s="15"/>
      <c r="O885" s="15"/>
      <c r="P885" s="15"/>
      <c r="Q885" s="15"/>
      <c r="R885" s="15"/>
      <c r="S885" s="15"/>
    </row>
    <row r="886">
      <c r="A886" s="15"/>
      <c r="B886" s="15"/>
      <c r="C886" s="15"/>
      <c r="D886" s="15"/>
      <c r="E886" s="15"/>
      <c r="F886" s="15"/>
      <c r="G886" s="15"/>
      <c r="H886" s="15"/>
      <c r="I886" s="15"/>
      <c r="J886" s="15"/>
      <c r="K886" s="15"/>
      <c r="L886" s="15"/>
      <c r="M886" s="15"/>
      <c r="N886" s="15"/>
      <c r="O886" s="15"/>
      <c r="P886" s="15"/>
      <c r="Q886" s="15"/>
      <c r="R886" s="15"/>
      <c r="S886" s="15"/>
    </row>
    <row r="887">
      <c r="A887" s="15"/>
      <c r="B887" s="15"/>
      <c r="C887" s="15"/>
      <c r="D887" s="15"/>
      <c r="E887" s="15"/>
      <c r="F887" s="15"/>
      <c r="G887" s="15"/>
      <c r="H887" s="15"/>
      <c r="I887" s="15"/>
      <c r="J887" s="15"/>
      <c r="K887" s="15"/>
      <c r="L887" s="15"/>
      <c r="M887" s="15"/>
      <c r="N887" s="15"/>
      <c r="O887" s="15"/>
      <c r="P887" s="15"/>
      <c r="Q887" s="15"/>
      <c r="R887" s="15"/>
      <c r="S887" s="15"/>
    </row>
    <row r="888">
      <c r="A888" s="15"/>
      <c r="B888" s="15"/>
      <c r="C888" s="15"/>
      <c r="D888" s="15"/>
      <c r="E888" s="15"/>
      <c r="F888" s="15"/>
      <c r="G888" s="15"/>
      <c r="H888" s="15"/>
      <c r="I888" s="15"/>
      <c r="J888" s="15"/>
      <c r="K888" s="15"/>
      <c r="L888" s="15"/>
      <c r="M888" s="15"/>
      <c r="N888" s="15"/>
      <c r="O888" s="15"/>
      <c r="P888" s="15"/>
      <c r="Q888" s="15"/>
      <c r="R888" s="15"/>
      <c r="S888" s="15"/>
    </row>
    <row r="889">
      <c r="A889" s="15"/>
      <c r="B889" s="15"/>
      <c r="C889" s="15"/>
      <c r="D889" s="15"/>
      <c r="E889" s="15"/>
      <c r="F889" s="15"/>
      <c r="G889" s="15"/>
      <c r="H889" s="15"/>
      <c r="I889" s="15"/>
      <c r="J889" s="15"/>
      <c r="K889" s="15"/>
      <c r="L889" s="15"/>
      <c r="M889" s="15"/>
      <c r="N889" s="15"/>
      <c r="O889" s="15"/>
      <c r="P889" s="15"/>
      <c r="Q889" s="15"/>
      <c r="R889" s="15"/>
      <c r="S889" s="15"/>
    </row>
    <row r="890">
      <c r="A890" s="15"/>
      <c r="B890" s="15"/>
      <c r="C890" s="15"/>
      <c r="D890" s="15"/>
      <c r="E890" s="15"/>
      <c r="F890" s="15"/>
      <c r="G890" s="15"/>
      <c r="H890" s="15"/>
      <c r="I890" s="15"/>
      <c r="J890" s="15"/>
      <c r="K890" s="15"/>
      <c r="L890" s="15"/>
      <c r="M890" s="15"/>
      <c r="N890" s="15"/>
      <c r="O890" s="15"/>
      <c r="P890" s="15"/>
      <c r="Q890" s="15"/>
      <c r="R890" s="15"/>
      <c r="S890" s="15"/>
    </row>
    <row r="891">
      <c r="A891" s="15"/>
      <c r="B891" s="15"/>
      <c r="C891" s="15"/>
      <c r="D891" s="15"/>
      <c r="E891" s="15"/>
      <c r="F891" s="15"/>
      <c r="G891" s="15"/>
      <c r="H891" s="15"/>
      <c r="I891" s="15"/>
      <c r="J891" s="15"/>
      <c r="K891" s="15"/>
      <c r="L891" s="15"/>
      <c r="M891" s="15"/>
      <c r="N891" s="15"/>
      <c r="O891" s="15"/>
      <c r="P891" s="15"/>
      <c r="Q891" s="15"/>
      <c r="R891" s="15"/>
      <c r="S891" s="15"/>
    </row>
    <row r="892">
      <c r="A892" s="15"/>
      <c r="B892" s="15"/>
      <c r="C892" s="15"/>
      <c r="D892" s="15"/>
      <c r="E892" s="15"/>
      <c r="F892" s="15"/>
      <c r="G892" s="15"/>
      <c r="H892" s="15"/>
      <c r="I892" s="15"/>
      <c r="J892" s="15"/>
      <c r="K892" s="15"/>
      <c r="L892" s="15"/>
      <c r="M892" s="15"/>
      <c r="N892" s="15"/>
      <c r="O892" s="15"/>
      <c r="P892" s="15"/>
      <c r="Q892" s="15"/>
      <c r="R892" s="15"/>
      <c r="S892" s="15"/>
    </row>
    <row r="893">
      <c r="A893" s="15"/>
      <c r="B893" s="15"/>
      <c r="C893" s="15"/>
      <c r="D893" s="15"/>
      <c r="E893" s="15"/>
      <c r="F893" s="15"/>
      <c r="G893" s="15"/>
      <c r="H893" s="15"/>
      <c r="I893" s="15"/>
      <c r="J893" s="15"/>
      <c r="K893" s="15"/>
      <c r="L893" s="15"/>
      <c r="M893" s="15"/>
      <c r="N893" s="15"/>
      <c r="O893" s="15"/>
      <c r="P893" s="15"/>
      <c r="Q893" s="15"/>
      <c r="R893" s="15"/>
      <c r="S893" s="15"/>
    </row>
    <row r="894">
      <c r="A894" s="15"/>
      <c r="B894" s="15"/>
      <c r="C894" s="15"/>
      <c r="D894" s="15"/>
      <c r="E894" s="15"/>
      <c r="F894" s="15"/>
      <c r="G894" s="15"/>
      <c r="H894" s="15"/>
      <c r="I894" s="15"/>
      <c r="J894" s="15"/>
      <c r="K894" s="15"/>
      <c r="L894" s="15"/>
      <c r="M894" s="15"/>
      <c r="N894" s="15"/>
      <c r="O894" s="15"/>
      <c r="P894" s="15"/>
      <c r="Q894" s="15"/>
      <c r="R894" s="15"/>
      <c r="S894" s="15"/>
    </row>
    <row r="895">
      <c r="A895" s="15"/>
      <c r="B895" s="15"/>
      <c r="C895" s="15"/>
      <c r="D895" s="15"/>
      <c r="E895" s="15"/>
      <c r="F895" s="15"/>
      <c r="G895" s="15"/>
      <c r="H895" s="15"/>
      <c r="I895" s="15"/>
      <c r="J895" s="15"/>
      <c r="K895" s="15"/>
      <c r="L895" s="15"/>
      <c r="M895" s="15"/>
      <c r="N895" s="15"/>
      <c r="O895" s="15"/>
      <c r="P895" s="15"/>
      <c r="Q895" s="15"/>
      <c r="R895" s="15"/>
      <c r="S895" s="15"/>
    </row>
    <row r="896">
      <c r="A896" s="15"/>
      <c r="B896" s="15"/>
      <c r="C896" s="15"/>
      <c r="D896" s="15"/>
      <c r="E896" s="15"/>
      <c r="F896" s="15"/>
      <c r="G896" s="15"/>
      <c r="H896" s="15"/>
      <c r="I896" s="15"/>
      <c r="J896" s="15"/>
      <c r="K896" s="15"/>
      <c r="L896" s="15"/>
      <c r="M896" s="15"/>
      <c r="N896" s="15"/>
      <c r="O896" s="15"/>
      <c r="P896" s="15"/>
      <c r="Q896" s="15"/>
      <c r="R896" s="15"/>
      <c r="S896" s="15"/>
    </row>
    <row r="897">
      <c r="A897" s="15"/>
      <c r="B897" s="15"/>
      <c r="C897" s="15"/>
      <c r="D897" s="15"/>
      <c r="E897" s="15"/>
      <c r="F897" s="15"/>
      <c r="G897" s="15"/>
      <c r="H897" s="15"/>
      <c r="I897" s="15"/>
      <c r="J897" s="15"/>
      <c r="K897" s="15"/>
      <c r="L897" s="15"/>
      <c r="M897" s="15"/>
      <c r="N897" s="15"/>
      <c r="O897" s="15"/>
      <c r="P897" s="15"/>
      <c r="Q897" s="15"/>
      <c r="R897" s="15"/>
      <c r="S897" s="15"/>
    </row>
    <row r="898">
      <c r="A898" s="15"/>
      <c r="B898" s="15"/>
      <c r="C898" s="15"/>
      <c r="D898" s="15"/>
      <c r="E898" s="15"/>
      <c r="F898" s="15"/>
      <c r="G898" s="15"/>
      <c r="H898" s="15"/>
      <c r="I898" s="15"/>
      <c r="J898" s="15"/>
      <c r="K898" s="15"/>
      <c r="L898" s="15"/>
      <c r="M898" s="15"/>
      <c r="N898" s="15"/>
      <c r="O898" s="15"/>
      <c r="P898" s="15"/>
      <c r="Q898" s="15"/>
      <c r="R898" s="15"/>
      <c r="S898" s="15"/>
    </row>
    <row r="899">
      <c r="A899" s="15"/>
      <c r="B899" s="15"/>
      <c r="C899" s="15"/>
      <c r="D899" s="15"/>
      <c r="E899" s="15"/>
      <c r="F899" s="15"/>
      <c r="G899" s="15"/>
      <c r="H899" s="15"/>
      <c r="I899" s="15"/>
      <c r="J899" s="15"/>
      <c r="K899" s="15"/>
      <c r="L899" s="15"/>
      <c r="M899" s="15"/>
      <c r="N899" s="15"/>
      <c r="O899" s="15"/>
      <c r="P899" s="15"/>
      <c r="Q899" s="15"/>
      <c r="R899" s="15"/>
      <c r="S899" s="15"/>
    </row>
    <row r="900">
      <c r="A900" s="15"/>
      <c r="B900" s="15"/>
      <c r="C900" s="15"/>
      <c r="D900" s="15"/>
      <c r="E900" s="15"/>
      <c r="F900" s="15"/>
      <c r="G900" s="15"/>
      <c r="H900" s="15"/>
      <c r="I900" s="15"/>
      <c r="J900" s="15"/>
      <c r="K900" s="15"/>
      <c r="L900" s="15"/>
      <c r="M900" s="15"/>
      <c r="N900" s="15"/>
      <c r="O900" s="15"/>
      <c r="P900" s="15"/>
      <c r="Q900" s="15"/>
      <c r="R900" s="15"/>
      <c r="S900" s="15"/>
    </row>
    <row r="901">
      <c r="A901" s="15"/>
      <c r="B901" s="15"/>
      <c r="C901" s="15"/>
      <c r="D901" s="15"/>
      <c r="E901" s="15"/>
      <c r="F901" s="15"/>
      <c r="G901" s="15"/>
      <c r="H901" s="15"/>
      <c r="I901" s="15"/>
      <c r="J901" s="15"/>
      <c r="K901" s="15"/>
      <c r="L901" s="15"/>
      <c r="M901" s="15"/>
      <c r="N901" s="15"/>
      <c r="O901" s="15"/>
      <c r="P901" s="15"/>
      <c r="Q901" s="15"/>
      <c r="R901" s="15"/>
      <c r="S901" s="15"/>
    </row>
    <row r="902">
      <c r="A902" s="15"/>
      <c r="B902" s="15"/>
      <c r="C902" s="15"/>
      <c r="D902" s="15"/>
      <c r="E902" s="15"/>
      <c r="F902" s="15"/>
      <c r="G902" s="15"/>
      <c r="H902" s="15"/>
      <c r="I902" s="15"/>
      <c r="J902" s="15"/>
      <c r="K902" s="15"/>
      <c r="L902" s="15"/>
      <c r="M902" s="15"/>
      <c r="N902" s="15"/>
      <c r="O902" s="15"/>
      <c r="P902" s="15"/>
      <c r="Q902" s="15"/>
      <c r="R902" s="15"/>
      <c r="S902" s="15"/>
    </row>
    <row r="903">
      <c r="A903" s="15"/>
      <c r="B903" s="15"/>
      <c r="C903" s="15"/>
      <c r="D903" s="15"/>
      <c r="E903" s="15"/>
      <c r="F903" s="15"/>
      <c r="G903" s="15"/>
      <c r="H903" s="15"/>
      <c r="I903" s="15"/>
      <c r="J903" s="15"/>
      <c r="K903" s="15"/>
      <c r="L903" s="15"/>
      <c r="M903" s="15"/>
      <c r="N903" s="15"/>
      <c r="O903" s="15"/>
      <c r="P903" s="15"/>
      <c r="Q903" s="15"/>
      <c r="R903" s="15"/>
      <c r="S903" s="15"/>
    </row>
    <row r="904">
      <c r="A904" s="15"/>
      <c r="B904" s="15"/>
      <c r="C904" s="15"/>
      <c r="D904" s="15"/>
      <c r="E904" s="15"/>
      <c r="F904" s="15"/>
      <c r="G904" s="15"/>
      <c r="H904" s="15"/>
      <c r="I904" s="15"/>
      <c r="J904" s="15"/>
      <c r="K904" s="15"/>
      <c r="L904" s="15"/>
      <c r="M904" s="15"/>
      <c r="N904" s="15"/>
      <c r="O904" s="15"/>
      <c r="P904" s="15"/>
      <c r="Q904" s="15"/>
      <c r="R904" s="15"/>
      <c r="S904" s="15"/>
    </row>
    <row r="905">
      <c r="A905" s="15"/>
      <c r="B905" s="15"/>
      <c r="C905" s="15"/>
      <c r="D905" s="15"/>
      <c r="E905" s="15"/>
      <c r="F905" s="15"/>
      <c r="G905" s="15"/>
      <c r="H905" s="15"/>
      <c r="I905" s="15"/>
      <c r="J905" s="15"/>
      <c r="K905" s="15"/>
      <c r="L905" s="15"/>
      <c r="M905" s="15"/>
      <c r="N905" s="15"/>
      <c r="O905" s="15"/>
      <c r="P905" s="15"/>
      <c r="Q905" s="15"/>
      <c r="R905" s="15"/>
      <c r="S905" s="15"/>
    </row>
    <row r="906">
      <c r="A906" s="15"/>
      <c r="B906" s="15"/>
      <c r="C906" s="15"/>
      <c r="D906" s="15"/>
      <c r="E906" s="15"/>
      <c r="F906" s="15"/>
      <c r="G906" s="15"/>
      <c r="H906" s="15"/>
      <c r="I906" s="15"/>
      <c r="J906" s="15"/>
      <c r="K906" s="15"/>
      <c r="L906" s="15"/>
      <c r="M906" s="15"/>
      <c r="N906" s="15"/>
      <c r="O906" s="15"/>
      <c r="P906" s="15"/>
      <c r="Q906" s="15"/>
      <c r="R906" s="15"/>
      <c r="S906" s="15"/>
    </row>
    <row r="907">
      <c r="A907" s="15"/>
      <c r="B907" s="15"/>
      <c r="C907" s="15"/>
      <c r="D907" s="15"/>
      <c r="E907" s="15"/>
      <c r="F907" s="15"/>
      <c r="G907" s="15"/>
      <c r="H907" s="15"/>
      <c r="I907" s="15"/>
      <c r="J907" s="15"/>
      <c r="K907" s="15"/>
      <c r="L907" s="15"/>
      <c r="M907" s="15"/>
      <c r="N907" s="15"/>
      <c r="O907" s="15"/>
      <c r="P907" s="15"/>
      <c r="Q907" s="15"/>
      <c r="R907" s="15"/>
      <c r="S907" s="15"/>
    </row>
    <row r="908">
      <c r="A908" s="15"/>
      <c r="B908" s="15"/>
      <c r="C908" s="15"/>
      <c r="D908" s="15"/>
      <c r="E908" s="15"/>
      <c r="F908" s="15"/>
      <c r="G908" s="15"/>
      <c r="H908" s="15"/>
      <c r="I908" s="15"/>
      <c r="J908" s="15"/>
      <c r="K908" s="15"/>
      <c r="L908" s="15"/>
      <c r="M908" s="15"/>
      <c r="N908" s="15"/>
      <c r="O908" s="15"/>
      <c r="P908" s="15"/>
      <c r="Q908" s="15"/>
      <c r="R908" s="15"/>
      <c r="S908" s="15"/>
    </row>
    <row r="909">
      <c r="A909" s="15"/>
      <c r="B909" s="15"/>
      <c r="C909" s="15"/>
      <c r="D909" s="15"/>
      <c r="E909" s="15"/>
      <c r="F909" s="15"/>
      <c r="G909" s="15"/>
      <c r="H909" s="15"/>
      <c r="I909" s="15"/>
      <c r="J909" s="15"/>
      <c r="K909" s="15"/>
      <c r="L909" s="15"/>
      <c r="M909" s="15"/>
      <c r="N909" s="15"/>
      <c r="O909" s="15"/>
      <c r="P909" s="15"/>
      <c r="Q909" s="15"/>
      <c r="R909" s="15"/>
      <c r="S909" s="15"/>
    </row>
    <row r="910">
      <c r="A910" s="15"/>
      <c r="B910" s="15"/>
      <c r="C910" s="15"/>
      <c r="D910" s="15"/>
      <c r="E910" s="15"/>
      <c r="F910" s="15"/>
      <c r="G910" s="15"/>
      <c r="H910" s="15"/>
      <c r="I910" s="15"/>
      <c r="J910" s="15"/>
      <c r="K910" s="15"/>
      <c r="L910" s="15"/>
      <c r="M910" s="15"/>
      <c r="N910" s="15"/>
      <c r="O910" s="15"/>
      <c r="P910" s="15"/>
      <c r="Q910" s="15"/>
      <c r="R910" s="15"/>
      <c r="S910" s="15"/>
    </row>
    <row r="911">
      <c r="A911" s="15"/>
      <c r="B911" s="15"/>
      <c r="C911" s="15"/>
      <c r="D911" s="15"/>
      <c r="E911" s="15"/>
      <c r="F911" s="15"/>
      <c r="G911" s="15"/>
      <c r="H911" s="15"/>
      <c r="I911" s="15"/>
      <c r="J911" s="15"/>
      <c r="K911" s="15"/>
      <c r="L911" s="15"/>
      <c r="M911" s="15"/>
      <c r="N911" s="15"/>
      <c r="O911" s="15"/>
      <c r="P911" s="15"/>
      <c r="Q911" s="15"/>
      <c r="R911" s="15"/>
      <c r="S911" s="15"/>
    </row>
    <row r="912">
      <c r="A912" s="15"/>
      <c r="B912" s="15"/>
      <c r="C912" s="15"/>
      <c r="D912" s="15"/>
      <c r="E912" s="15"/>
      <c r="F912" s="15"/>
      <c r="G912" s="15"/>
      <c r="H912" s="15"/>
      <c r="I912" s="15"/>
      <c r="J912" s="15"/>
      <c r="K912" s="15"/>
      <c r="L912" s="15"/>
      <c r="M912" s="15"/>
      <c r="N912" s="15"/>
      <c r="O912" s="15"/>
      <c r="P912" s="15"/>
      <c r="Q912" s="15"/>
      <c r="R912" s="15"/>
      <c r="S912" s="15"/>
    </row>
    <row r="913">
      <c r="A913" s="15"/>
      <c r="B913" s="15"/>
      <c r="C913" s="15"/>
      <c r="D913" s="15"/>
      <c r="E913" s="15"/>
      <c r="F913" s="15"/>
      <c r="G913" s="15"/>
      <c r="H913" s="15"/>
      <c r="I913" s="15"/>
      <c r="J913" s="15"/>
      <c r="K913" s="15"/>
      <c r="L913" s="15"/>
      <c r="M913" s="15"/>
      <c r="N913" s="15"/>
      <c r="O913" s="15"/>
      <c r="P913" s="15"/>
      <c r="Q913" s="15"/>
      <c r="R913" s="15"/>
      <c r="S913" s="15"/>
    </row>
    <row r="914">
      <c r="A914" s="15"/>
      <c r="B914" s="15"/>
      <c r="C914" s="15"/>
      <c r="D914" s="15"/>
      <c r="E914" s="15"/>
      <c r="F914" s="15"/>
      <c r="G914" s="15"/>
      <c r="H914" s="15"/>
      <c r="I914" s="15"/>
      <c r="J914" s="15"/>
      <c r="K914" s="15"/>
      <c r="L914" s="15"/>
      <c r="M914" s="15"/>
      <c r="N914" s="15"/>
      <c r="O914" s="15"/>
      <c r="P914" s="15"/>
      <c r="Q914" s="15"/>
      <c r="R914" s="15"/>
      <c r="S914" s="15"/>
    </row>
    <row r="915">
      <c r="A915" s="15"/>
      <c r="B915" s="15"/>
      <c r="C915" s="15"/>
      <c r="D915" s="15"/>
      <c r="E915" s="15"/>
      <c r="F915" s="15"/>
      <c r="G915" s="15"/>
      <c r="H915" s="15"/>
      <c r="I915" s="15"/>
      <c r="J915" s="15"/>
      <c r="K915" s="15"/>
      <c r="L915" s="15"/>
      <c r="M915" s="15"/>
      <c r="N915" s="15"/>
      <c r="O915" s="15"/>
      <c r="P915" s="15"/>
      <c r="Q915" s="15"/>
      <c r="R915" s="15"/>
      <c r="S915" s="15"/>
    </row>
    <row r="916">
      <c r="A916" s="15"/>
      <c r="B916" s="15"/>
      <c r="C916" s="15"/>
      <c r="D916" s="15"/>
      <c r="E916" s="15"/>
      <c r="F916" s="15"/>
      <c r="G916" s="15"/>
      <c r="H916" s="15"/>
      <c r="I916" s="15"/>
      <c r="J916" s="15"/>
      <c r="K916" s="15"/>
      <c r="L916" s="15"/>
      <c r="M916" s="15"/>
      <c r="N916" s="15"/>
      <c r="O916" s="15"/>
      <c r="P916" s="15"/>
      <c r="Q916" s="15"/>
      <c r="R916" s="15"/>
      <c r="S916" s="15"/>
    </row>
    <row r="917">
      <c r="A917" s="15"/>
      <c r="B917" s="15"/>
      <c r="C917" s="15"/>
      <c r="D917" s="15"/>
      <c r="E917" s="15"/>
      <c r="F917" s="15"/>
      <c r="G917" s="15"/>
      <c r="H917" s="15"/>
      <c r="I917" s="15"/>
      <c r="J917" s="15"/>
      <c r="K917" s="15"/>
      <c r="L917" s="15"/>
      <c r="M917" s="15"/>
      <c r="N917" s="15"/>
      <c r="O917" s="15"/>
      <c r="P917" s="15"/>
      <c r="Q917" s="15"/>
      <c r="R917" s="15"/>
      <c r="S917" s="15"/>
    </row>
    <row r="918">
      <c r="A918" s="15"/>
      <c r="B918" s="15"/>
      <c r="C918" s="15"/>
      <c r="D918" s="15"/>
      <c r="E918" s="15"/>
      <c r="F918" s="15"/>
      <c r="G918" s="15"/>
      <c r="H918" s="15"/>
      <c r="I918" s="15"/>
      <c r="J918" s="15"/>
      <c r="K918" s="15"/>
      <c r="L918" s="15"/>
      <c r="M918" s="15"/>
      <c r="N918" s="15"/>
      <c r="O918" s="15"/>
      <c r="P918" s="15"/>
      <c r="Q918" s="15"/>
      <c r="R918" s="15"/>
      <c r="S918" s="15"/>
    </row>
    <row r="919">
      <c r="A919" s="15"/>
      <c r="B919" s="15"/>
      <c r="C919" s="15"/>
      <c r="D919" s="15"/>
      <c r="E919" s="15"/>
      <c r="F919" s="15"/>
      <c r="G919" s="15"/>
      <c r="H919" s="15"/>
      <c r="I919" s="15"/>
      <c r="J919" s="15"/>
      <c r="K919" s="15"/>
      <c r="L919" s="15"/>
      <c r="M919" s="15"/>
      <c r="N919" s="15"/>
      <c r="O919" s="15"/>
      <c r="P919" s="15"/>
      <c r="Q919" s="15"/>
      <c r="R919" s="15"/>
      <c r="S919" s="15"/>
    </row>
    <row r="920">
      <c r="A920" s="15"/>
      <c r="B920" s="15"/>
      <c r="C920" s="15"/>
      <c r="D920" s="15"/>
      <c r="E920" s="15"/>
      <c r="F920" s="15"/>
      <c r="G920" s="15"/>
      <c r="H920" s="15"/>
      <c r="I920" s="15"/>
      <c r="J920" s="15"/>
      <c r="K920" s="15"/>
      <c r="L920" s="15"/>
      <c r="M920" s="15"/>
      <c r="N920" s="15"/>
      <c r="O920" s="15"/>
      <c r="P920" s="15"/>
      <c r="Q920" s="15"/>
      <c r="R920" s="15"/>
      <c r="S920" s="15"/>
    </row>
    <row r="921">
      <c r="A921" s="15"/>
      <c r="B921" s="15"/>
      <c r="C921" s="15"/>
      <c r="D921" s="15"/>
      <c r="E921" s="15"/>
      <c r="F921" s="15"/>
      <c r="G921" s="15"/>
      <c r="H921" s="15"/>
      <c r="I921" s="15"/>
      <c r="J921" s="15"/>
      <c r="K921" s="15"/>
      <c r="L921" s="15"/>
      <c r="M921" s="15"/>
      <c r="N921" s="15"/>
      <c r="O921" s="15"/>
      <c r="P921" s="15"/>
      <c r="Q921" s="15"/>
      <c r="R921" s="15"/>
      <c r="S921" s="15"/>
    </row>
    <row r="922">
      <c r="A922" s="15"/>
      <c r="B922" s="15"/>
      <c r="C922" s="15"/>
      <c r="D922" s="15"/>
      <c r="E922" s="15"/>
      <c r="F922" s="15"/>
      <c r="G922" s="15"/>
      <c r="H922" s="15"/>
      <c r="I922" s="15"/>
      <c r="J922" s="15"/>
      <c r="K922" s="15"/>
      <c r="L922" s="15"/>
      <c r="M922" s="15"/>
      <c r="N922" s="15"/>
      <c r="O922" s="15"/>
      <c r="P922" s="15"/>
      <c r="Q922" s="15"/>
      <c r="R922" s="15"/>
      <c r="S922" s="15"/>
    </row>
    <row r="923">
      <c r="A923" s="15"/>
      <c r="B923" s="15"/>
      <c r="C923" s="15"/>
      <c r="D923" s="15"/>
      <c r="E923" s="15"/>
      <c r="F923" s="15"/>
      <c r="G923" s="15"/>
      <c r="H923" s="15"/>
      <c r="I923" s="15"/>
      <c r="J923" s="15"/>
      <c r="K923" s="15"/>
      <c r="L923" s="15"/>
      <c r="M923" s="15"/>
      <c r="N923" s="15"/>
      <c r="O923" s="15"/>
      <c r="P923" s="15"/>
      <c r="Q923" s="15"/>
      <c r="R923" s="15"/>
      <c r="S923" s="15"/>
    </row>
    <row r="924">
      <c r="A924" s="15"/>
      <c r="B924" s="15"/>
      <c r="C924" s="15"/>
      <c r="D924" s="15"/>
      <c r="E924" s="15"/>
      <c r="F924" s="15"/>
      <c r="G924" s="15"/>
      <c r="H924" s="15"/>
      <c r="I924" s="15"/>
      <c r="J924" s="15"/>
      <c r="K924" s="15"/>
      <c r="L924" s="15"/>
      <c r="M924" s="15"/>
      <c r="N924" s="15"/>
      <c r="O924" s="15"/>
      <c r="P924" s="15"/>
      <c r="Q924" s="15"/>
      <c r="R924" s="15"/>
      <c r="S924" s="15"/>
    </row>
    <row r="925">
      <c r="A925" s="15"/>
      <c r="B925" s="15"/>
      <c r="C925" s="15"/>
      <c r="D925" s="15"/>
      <c r="E925" s="15"/>
      <c r="F925" s="15"/>
      <c r="G925" s="15"/>
      <c r="H925" s="15"/>
      <c r="I925" s="15"/>
      <c r="J925" s="15"/>
      <c r="K925" s="15"/>
      <c r="L925" s="15"/>
      <c r="M925" s="15"/>
      <c r="N925" s="15"/>
      <c r="O925" s="15"/>
      <c r="P925" s="15"/>
      <c r="Q925" s="15"/>
      <c r="R925" s="15"/>
      <c r="S925" s="15"/>
    </row>
    <row r="926">
      <c r="A926" s="15"/>
      <c r="B926" s="15"/>
      <c r="C926" s="15"/>
      <c r="D926" s="15"/>
      <c r="E926" s="15"/>
      <c r="F926" s="15"/>
      <c r="G926" s="15"/>
      <c r="H926" s="15"/>
      <c r="I926" s="15"/>
      <c r="J926" s="15"/>
      <c r="K926" s="15"/>
      <c r="L926" s="15"/>
      <c r="M926" s="15"/>
      <c r="N926" s="15"/>
      <c r="O926" s="15"/>
      <c r="P926" s="15"/>
      <c r="Q926" s="15"/>
      <c r="R926" s="15"/>
      <c r="S926" s="15"/>
    </row>
    <row r="927">
      <c r="A927" s="15"/>
      <c r="B927" s="15"/>
      <c r="C927" s="15"/>
      <c r="D927" s="15"/>
      <c r="E927" s="15"/>
      <c r="F927" s="15"/>
      <c r="G927" s="15"/>
      <c r="H927" s="15"/>
      <c r="I927" s="15"/>
      <c r="J927" s="15"/>
      <c r="K927" s="15"/>
      <c r="L927" s="15"/>
      <c r="M927" s="15"/>
      <c r="N927" s="15"/>
      <c r="O927" s="15"/>
      <c r="P927" s="15"/>
      <c r="Q927" s="15"/>
      <c r="R927" s="15"/>
      <c r="S927" s="15"/>
    </row>
    <row r="928">
      <c r="A928" s="15"/>
      <c r="B928" s="15"/>
      <c r="C928" s="15"/>
      <c r="D928" s="15"/>
      <c r="E928" s="15"/>
      <c r="F928" s="15"/>
      <c r="G928" s="15"/>
      <c r="H928" s="15"/>
      <c r="I928" s="15"/>
      <c r="J928" s="15"/>
      <c r="K928" s="15"/>
      <c r="L928" s="15"/>
      <c r="M928" s="15"/>
      <c r="N928" s="15"/>
      <c r="O928" s="15"/>
      <c r="P928" s="15"/>
      <c r="Q928" s="15"/>
      <c r="R928" s="15"/>
      <c r="S928" s="15"/>
    </row>
    <row r="929">
      <c r="A929" s="15"/>
      <c r="B929" s="15"/>
      <c r="C929" s="15"/>
      <c r="D929" s="15"/>
      <c r="E929" s="15"/>
      <c r="F929" s="15"/>
      <c r="G929" s="15"/>
      <c r="H929" s="15"/>
      <c r="I929" s="15"/>
      <c r="J929" s="15"/>
      <c r="K929" s="15"/>
      <c r="L929" s="15"/>
      <c r="M929" s="15"/>
      <c r="N929" s="15"/>
      <c r="O929" s="15"/>
      <c r="P929" s="15"/>
      <c r="Q929" s="15"/>
      <c r="R929" s="15"/>
      <c r="S929" s="15"/>
    </row>
    <row r="930">
      <c r="A930" s="15"/>
      <c r="B930" s="15"/>
      <c r="C930" s="15"/>
      <c r="D930" s="15"/>
      <c r="E930" s="15"/>
      <c r="F930" s="15"/>
      <c r="G930" s="15"/>
      <c r="H930" s="15"/>
      <c r="I930" s="15"/>
      <c r="J930" s="15"/>
      <c r="K930" s="15"/>
      <c r="L930" s="15"/>
      <c r="M930" s="15"/>
      <c r="N930" s="15"/>
      <c r="O930" s="15"/>
      <c r="P930" s="15"/>
      <c r="Q930" s="15"/>
      <c r="R930" s="15"/>
      <c r="S930" s="15"/>
    </row>
    <row r="931">
      <c r="A931" s="15"/>
      <c r="B931" s="15"/>
      <c r="C931" s="15"/>
      <c r="D931" s="15"/>
      <c r="E931" s="15"/>
      <c r="F931" s="15"/>
      <c r="G931" s="15"/>
      <c r="H931" s="15"/>
      <c r="I931" s="15"/>
      <c r="J931" s="15"/>
      <c r="K931" s="15"/>
      <c r="L931" s="15"/>
      <c r="M931" s="15"/>
      <c r="N931" s="15"/>
      <c r="O931" s="15"/>
      <c r="P931" s="15"/>
      <c r="Q931" s="15"/>
      <c r="R931" s="15"/>
      <c r="S931" s="15"/>
    </row>
    <row r="932">
      <c r="A932" s="15"/>
      <c r="B932" s="15"/>
      <c r="C932" s="15"/>
      <c r="D932" s="15"/>
      <c r="E932" s="15"/>
      <c r="F932" s="15"/>
      <c r="G932" s="15"/>
      <c r="H932" s="15"/>
      <c r="I932" s="15"/>
      <c r="J932" s="15"/>
      <c r="K932" s="15"/>
      <c r="L932" s="15"/>
      <c r="M932" s="15"/>
      <c r="N932" s="15"/>
      <c r="O932" s="15"/>
      <c r="P932" s="15"/>
      <c r="Q932" s="15"/>
      <c r="R932" s="15"/>
      <c r="S932" s="15"/>
    </row>
    <row r="933">
      <c r="A933" s="15"/>
      <c r="B933" s="15"/>
      <c r="C933" s="15"/>
      <c r="D933" s="15"/>
      <c r="E933" s="15"/>
      <c r="F933" s="15"/>
      <c r="G933" s="15"/>
      <c r="H933" s="15"/>
      <c r="I933" s="15"/>
      <c r="J933" s="15"/>
      <c r="K933" s="15"/>
      <c r="L933" s="15"/>
      <c r="M933" s="15"/>
      <c r="N933" s="15"/>
      <c r="O933" s="15"/>
      <c r="P933" s="15"/>
      <c r="Q933" s="15"/>
      <c r="R933" s="15"/>
      <c r="S933" s="15"/>
    </row>
    <row r="934">
      <c r="A934" s="15"/>
      <c r="B934" s="15"/>
      <c r="C934" s="15"/>
      <c r="D934" s="15"/>
      <c r="E934" s="15"/>
      <c r="F934" s="15"/>
      <c r="G934" s="15"/>
      <c r="H934" s="15"/>
      <c r="I934" s="15"/>
      <c r="J934" s="15"/>
      <c r="K934" s="15"/>
      <c r="L934" s="15"/>
      <c r="M934" s="15"/>
      <c r="N934" s="15"/>
      <c r="O934" s="15"/>
      <c r="P934" s="15"/>
      <c r="Q934" s="15"/>
      <c r="R934" s="15"/>
      <c r="S934" s="15"/>
    </row>
    <row r="935">
      <c r="A935" s="15"/>
      <c r="B935" s="15"/>
      <c r="C935" s="15"/>
      <c r="D935" s="15"/>
      <c r="E935" s="15"/>
      <c r="F935" s="15"/>
      <c r="G935" s="15"/>
      <c r="H935" s="15"/>
      <c r="I935" s="15"/>
      <c r="J935" s="15"/>
      <c r="K935" s="15"/>
      <c r="L935" s="15"/>
      <c r="M935" s="15"/>
      <c r="N935" s="15"/>
      <c r="O935" s="15"/>
      <c r="P935" s="15"/>
      <c r="Q935" s="15"/>
      <c r="R935" s="15"/>
      <c r="S935" s="15"/>
    </row>
    <row r="936">
      <c r="A936" s="15"/>
      <c r="B936" s="15"/>
      <c r="C936" s="15"/>
      <c r="D936" s="15"/>
      <c r="E936" s="15"/>
      <c r="F936" s="15"/>
      <c r="G936" s="15"/>
      <c r="H936" s="15"/>
      <c r="I936" s="15"/>
      <c r="J936" s="15"/>
      <c r="K936" s="15"/>
      <c r="L936" s="15"/>
      <c r="M936" s="15"/>
      <c r="N936" s="15"/>
      <c r="O936" s="15"/>
      <c r="P936" s="15"/>
      <c r="Q936" s="15"/>
      <c r="R936" s="15"/>
      <c r="S936" s="15"/>
    </row>
    <row r="937">
      <c r="A937" s="15"/>
      <c r="B937" s="15"/>
      <c r="C937" s="15"/>
      <c r="D937" s="15"/>
      <c r="E937" s="15"/>
      <c r="F937" s="15"/>
      <c r="G937" s="15"/>
      <c r="H937" s="15"/>
      <c r="I937" s="15"/>
      <c r="J937" s="15"/>
      <c r="K937" s="15"/>
      <c r="L937" s="15"/>
      <c r="M937" s="15"/>
      <c r="N937" s="15"/>
      <c r="O937" s="15"/>
      <c r="P937" s="15"/>
      <c r="Q937" s="15"/>
      <c r="R937" s="15"/>
      <c r="S937" s="15"/>
    </row>
    <row r="938">
      <c r="A938" s="15"/>
      <c r="B938" s="15"/>
      <c r="C938" s="15"/>
      <c r="D938" s="15"/>
      <c r="E938" s="15"/>
      <c r="F938" s="15"/>
      <c r="G938" s="15"/>
      <c r="H938" s="15"/>
      <c r="I938" s="15"/>
      <c r="J938" s="15"/>
      <c r="K938" s="15"/>
      <c r="L938" s="15"/>
      <c r="M938" s="15"/>
      <c r="N938" s="15"/>
      <c r="O938" s="15"/>
      <c r="P938" s="15"/>
      <c r="Q938" s="15"/>
      <c r="R938" s="15"/>
      <c r="S938" s="15"/>
    </row>
    <row r="939">
      <c r="A939" s="15"/>
      <c r="B939" s="15"/>
      <c r="C939" s="15"/>
      <c r="D939" s="15"/>
      <c r="E939" s="15"/>
      <c r="F939" s="15"/>
      <c r="G939" s="15"/>
      <c r="H939" s="15"/>
      <c r="I939" s="15"/>
      <c r="J939" s="15"/>
      <c r="K939" s="15"/>
      <c r="L939" s="15"/>
      <c r="M939" s="15"/>
      <c r="N939" s="15"/>
      <c r="O939" s="15"/>
      <c r="P939" s="15"/>
      <c r="Q939" s="15"/>
      <c r="R939" s="15"/>
      <c r="S939" s="15"/>
    </row>
    <row r="940">
      <c r="A940" s="15"/>
      <c r="B940" s="15"/>
      <c r="C940" s="15"/>
      <c r="D940" s="15"/>
      <c r="E940" s="15"/>
      <c r="F940" s="15"/>
      <c r="G940" s="15"/>
      <c r="H940" s="15"/>
      <c r="I940" s="15"/>
      <c r="J940" s="15"/>
      <c r="K940" s="15"/>
      <c r="L940" s="15"/>
      <c r="M940" s="15"/>
      <c r="N940" s="15"/>
      <c r="O940" s="15"/>
      <c r="P940" s="15"/>
      <c r="Q940" s="15"/>
      <c r="R940" s="15"/>
      <c r="S940" s="15"/>
    </row>
    <row r="941">
      <c r="A941" s="15"/>
      <c r="B941" s="15"/>
      <c r="C941" s="15"/>
      <c r="D941" s="15"/>
      <c r="E941" s="15"/>
      <c r="F941" s="15"/>
      <c r="G941" s="15"/>
      <c r="H941" s="15"/>
      <c r="I941" s="15"/>
      <c r="J941" s="15"/>
      <c r="K941" s="15"/>
      <c r="L941" s="15"/>
      <c r="M941" s="15"/>
      <c r="N941" s="15"/>
      <c r="O941" s="15"/>
      <c r="P941" s="15"/>
      <c r="Q941" s="15"/>
      <c r="R941" s="15"/>
      <c r="S941" s="15"/>
    </row>
    <row r="942">
      <c r="A942" s="15"/>
      <c r="B942" s="15"/>
      <c r="C942" s="15"/>
      <c r="D942" s="15"/>
      <c r="E942" s="15"/>
      <c r="F942" s="15"/>
      <c r="G942" s="15"/>
      <c r="H942" s="15"/>
      <c r="I942" s="15"/>
      <c r="J942" s="15"/>
      <c r="K942" s="15"/>
      <c r="L942" s="15"/>
      <c r="M942" s="15"/>
      <c r="N942" s="15"/>
      <c r="O942" s="15"/>
      <c r="P942" s="15"/>
      <c r="Q942" s="15"/>
      <c r="R942" s="15"/>
      <c r="S942" s="15"/>
    </row>
    <row r="943">
      <c r="A943" s="15"/>
      <c r="B943" s="15"/>
      <c r="C943" s="15"/>
      <c r="D943" s="15"/>
      <c r="E943" s="15"/>
      <c r="F943" s="15"/>
      <c r="G943" s="15"/>
      <c r="H943" s="15"/>
      <c r="I943" s="15"/>
      <c r="J943" s="15"/>
      <c r="K943" s="15"/>
      <c r="L943" s="15"/>
      <c r="M943" s="15"/>
      <c r="N943" s="15"/>
      <c r="O943" s="15"/>
      <c r="P943" s="15"/>
      <c r="Q943" s="15"/>
      <c r="R943" s="15"/>
      <c r="S943" s="15"/>
    </row>
    <row r="944">
      <c r="A944" s="15"/>
      <c r="B944" s="15"/>
      <c r="C944" s="15"/>
      <c r="D944" s="15"/>
      <c r="E944" s="15"/>
      <c r="F944" s="15"/>
      <c r="G944" s="15"/>
      <c r="H944" s="15"/>
      <c r="I944" s="15"/>
      <c r="J944" s="15"/>
      <c r="K944" s="15"/>
      <c r="L944" s="15"/>
      <c r="M944" s="15"/>
      <c r="N944" s="15"/>
      <c r="O944" s="15"/>
      <c r="P944" s="15"/>
      <c r="Q944" s="15"/>
      <c r="R944" s="15"/>
      <c r="S944" s="15"/>
    </row>
    <row r="945">
      <c r="A945" s="15"/>
      <c r="B945" s="15"/>
      <c r="C945" s="15"/>
      <c r="D945" s="15"/>
      <c r="E945" s="15"/>
      <c r="F945" s="15"/>
      <c r="G945" s="15"/>
      <c r="H945" s="15"/>
      <c r="I945" s="15"/>
      <c r="J945" s="15"/>
      <c r="K945" s="15"/>
      <c r="L945" s="15"/>
      <c r="M945" s="15"/>
      <c r="N945" s="15"/>
      <c r="O945" s="15"/>
      <c r="P945" s="15"/>
      <c r="Q945" s="15"/>
      <c r="R945" s="15"/>
      <c r="S945" s="15"/>
    </row>
    <row r="946">
      <c r="A946" s="15"/>
      <c r="B946" s="15"/>
      <c r="C946" s="15"/>
      <c r="D946" s="15"/>
      <c r="E946" s="15"/>
      <c r="F946" s="15"/>
      <c r="G946" s="15"/>
      <c r="H946" s="15"/>
      <c r="I946" s="15"/>
      <c r="J946" s="15"/>
      <c r="K946" s="15"/>
      <c r="L946" s="15"/>
      <c r="M946" s="15"/>
      <c r="N946" s="15"/>
      <c r="O946" s="15"/>
      <c r="P946" s="15"/>
      <c r="Q946" s="15"/>
      <c r="R946" s="15"/>
      <c r="S946" s="15"/>
    </row>
    <row r="947">
      <c r="A947" s="15"/>
      <c r="B947" s="15"/>
      <c r="C947" s="15"/>
      <c r="D947" s="15"/>
      <c r="E947" s="15"/>
      <c r="F947" s="15"/>
      <c r="G947" s="15"/>
      <c r="H947" s="15"/>
      <c r="I947" s="15"/>
      <c r="J947" s="15"/>
      <c r="K947" s="15"/>
      <c r="L947" s="15"/>
      <c r="M947" s="15"/>
      <c r="N947" s="15"/>
      <c r="O947" s="15"/>
      <c r="P947" s="15"/>
      <c r="Q947" s="15"/>
      <c r="R947" s="15"/>
      <c r="S947" s="15"/>
    </row>
    <row r="948">
      <c r="A948" s="15"/>
      <c r="B948" s="15"/>
      <c r="C948" s="15"/>
      <c r="D948" s="15"/>
      <c r="E948" s="15"/>
      <c r="F948" s="15"/>
      <c r="G948" s="15"/>
      <c r="H948" s="15"/>
      <c r="I948" s="15"/>
      <c r="J948" s="15"/>
      <c r="K948" s="15"/>
      <c r="L948" s="15"/>
      <c r="M948" s="15"/>
      <c r="N948" s="15"/>
      <c r="O948" s="15"/>
      <c r="P948" s="15"/>
      <c r="Q948" s="15"/>
      <c r="R948" s="15"/>
      <c r="S948" s="15"/>
    </row>
    <row r="949">
      <c r="A949" s="15"/>
      <c r="B949" s="15"/>
      <c r="C949" s="15"/>
      <c r="D949" s="15"/>
      <c r="E949" s="15"/>
      <c r="F949" s="15"/>
      <c r="G949" s="15"/>
      <c r="H949" s="15"/>
      <c r="I949" s="15"/>
      <c r="J949" s="15"/>
      <c r="K949" s="15"/>
      <c r="L949" s="15"/>
      <c r="M949" s="15"/>
      <c r="N949" s="15"/>
      <c r="O949" s="15"/>
      <c r="P949" s="15"/>
      <c r="Q949" s="15"/>
      <c r="R949" s="15"/>
      <c r="S949" s="15"/>
    </row>
    <row r="950">
      <c r="A950" s="15"/>
      <c r="B950" s="15"/>
      <c r="C950" s="15"/>
      <c r="D950" s="15"/>
      <c r="E950" s="15"/>
      <c r="F950" s="15"/>
      <c r="G950" s="15"/>
      <c r="H950" s="15"/>
      <c r="I950" s="15"/>
      <c r="J950" s="15"/>
      <c r="K950" s="15"/>
      <c r="L950" s="15"/>
      <c r="M950" s="15"/>
      <c r="N950" s="15"/>
      <c r="O950" s="15"/>
      <c r="P950" s="15"/>
      <c r="Q950" s="15"/>
      <c r="R950" s="15"/>
      <c r="S950" s="15"/>
    </row>
    <row r="951">
      <c r="A951" s="15"/>
      <c r="B951" s="15"/>
      <c r="C951" s="15"/>
      <c r="D951" s="15"/>
      <c r="E951" s="15"/>
      <c r="F951" s="15"/>
      <c r="G951" s="15"/>
      <c r="H951" s="15"/>
      <c r="I951" s="15"/>
      <c r="J951" s="15"/>
      <c r="K951" s="15"/>
      <c r="L951" s="15"/>
      <c r="M951" s="15"/>
      <c r="N951" s="15"/>
      <c r="O951" s="15"/>
      <c r="P951" s="15"/>
      <c r="Q951" s="15"/>
      <c r="R951" s="15"/>
      <c r="S951" s="15"/>
    </row>
    <row r="952">
      <c r="A952" s="15"/>
      <c r="B952" s="15"/>
      <c r="C952" s="15"/>
      <c r="D952" s="15"/>
      <c r="E952" s="15"/>
      <c r="F952" s="15"/>
      <c r="G952" s="15"/>
      <c r="H952" s="15"/>
      <c r="I952" s="15"/>
      <c r="J952" s="15"/>
      <c r="K952" s="15"/>
      <c r="L952" s="15"/>
      <c r="M952" s="15"/>
      <c r="N952" s="15"/>
      <c r="O952" s="15"/>
      <c r="P952" s="15"/>
      <c r="Q952" s="15"/>
      <c r="R952" s="15"/>
      <c r="S952" s="15"/>
    </row>
    <row r="953">
      <c r="A953" s="15"/>
      <c r="B953" s="15"/>
      <c r="C953" s="15"/>
      <c r="D953" s="15"/>
      <c r="E953" s="15"/>
      <c r="F953" s="15"/>
      <c r="G953" s="15"/>
      <c r="H953" s="15"/>
      <c r="I953" s="15"/>
      <c r="J953" s="15"/>
      <c r="K953" s="15"/>
      <c r="L953" s="15"/>
      <c r="M953" s="15"/>
      <c r="N953" s="15"/>
      <c r="O953" s="15"/>
      <c r="P953" s="15"/>
      <c r="Q953" s="15"/>
      <c r="R953" s="15"/>
      <c r="S953" s="15"/>
    </row>
    <row r="954">
      <c r="A954" s="15"/>
      <c r="B954" s="15"/>
      <c r="C954" s="15"/>
      <c r="D954" s="15"/>
      <c r="E954" s="15"/>
      <c r="F954" s="15"/>
      <c r="G954" s="15"/>
      <c r="H954" s="15"/>
      <c r="I954" s="15"/>
      <c r="J954" s="15"/>
      <c r="K954" s="15"/>
      <c r="L954" s="15"/>
      <c r="M954" s="15"/>
      <c r="N954" s="15"/>
      <c r="O954" s="15"/>
      <c r="P954" s="15"/>
      <c r="Q954" s="15"/>
      <c r="R954" s="15"/>
      <c r="S954" s="15"/>
    </row>
    <row r="955">
      <c r="A955" s="15"/>
      <c r="B955" s="15"/>
      <c r="C955" s="15"/>
      <c r="D955" s="15"/>
      <c r="E955" s="15"/>
      <c r="F955" s="15"/>
      <c r="G955" s="15"/>
      <c r="H955" s="15"/>
      <c r="I955" s="15"/>
      <c r="J955" s="15"/>
      <c r="K955" s="15"/>
      <c r="L955" s="15"/>
      <c r="M955" s="15"/>
      <c r="N955" s="15"/>
      <c r="O955" s="15"/>
      <c r="P955" s="15"/>
      <c r="Q955" s="15"/>
      <c r="R955" s="15"/>
      <c r="S955" s="15"/>
    </row>
    <row r="956">
      <c r="A956" s="15"/>
      <c r="B956" s="15"/>
      <c r="C956" s="15"/>
      <c r="D956" s="15"/>
      <c r="E956" s="15"/>
      <c r="F956" s="15"/>
      <c r="G956" s="15"/>
      <c r="H956" s="15"/>
      <c r="I956" s="15"/>
      <c r="J956" s="15"/>
      <c r="K956" s="15"/>
      <c r="L956" s="15"/>
      <c r="M956" s="15"/>
      <c r="N956" s="15"/>
      <c r="O956" s="15"/>
      <c r="P956" s="15"/>
      <c r="Q956" s="15"/>
      <c r="R956" s="15"/>
      <c r="S956" s="15"/>
    </row>
    <row r="957">
      <c r="A957" s="15"/>
      <c r="B957" s="15"/>
      <c r="C957" s="15"/>
      <c r="D957" s="15"/>
      <c r="E957" s="15"/>
      <c r="F957" s="15"/>
      <c r="G957" s="15"/>
      <c r="H957" s="15"/>
      <c r="I957" s="15"/>
      <c r="J957" s="15"/>
      <c r="K957" s="15"/>
      <c r="L957" s="15"/>
      <c r="M957" s="15"/>
      <c r="N957" s="15"/>
      <c r="O957" s="15"/>
      <c r="P957" s="15"/>
      <c r="Q957" s="15"/>
      <c r="R957" s="15"/>
      <c r="S957" s="15"/>
    </row>
    <row r="958">
      <c r="A958" s="15"/>
      <c r="B958" s="15"/>
      <c r="C958" s="15"/>
      <c r="D958" s="15"/>
      <c r="E958" s="15"/>
      <c r="F958" s="15"/>
      <c r="G958" s="15"/>
      <c r="H958" s="15"/>
      <c r="I958" s="15"/>
      <c r="J958" s="15"/>
      <c r="K958" s="15"/>
      <c r="L958" s="15"/>
      <c r="M958" s="15"/>
      <c r="N958" s="15"/>
      <c r="O958" s="15"/>
      <c r="P958" s="15"/>
      <c r="Q958" s="15"/>
      <c r="R958" s="15"/>
      <c r="S958" s="15"/>
    </row>
    <row r="959">
      <c r="A959" s="15"/>
      <c r="B959" s="15"/>
      <c r="C959" s="15"/>
      <c r="D959" s="15"/>
      <c r="E959" s="15"/>
      <c r="F959" s="15"/>
      <c r="G959" s="15"/>
      <c r="H959" s="15"/>
      <c r="I959" s="15"/>
      <c r="J959" s="15"/>
      <c r="K959" s="15"/>
      <c r="L959" s="15"/>
      <c r="M959" s="15"/>
      <c r="N959" s="15"/>
      <c r="O959" s="15"/>
      <c r="P959" s="15"/>
      <c r="Q959" s="15"/>
      <c r="R959" s="15"/>
      <c r="S959" s="15"/>
    </row>
    <row r="960">
      <c r="A960" s="15"/>
      <c r="B960" s="15"/>
      <c r="C960" s="15"/>
      <c r="D960" s="15"/>
      <c r="E960" s="15"/>
      <c r="F960" s="15"/>
      <c r="G960" s="15"/>
      <c r="H960" s="15"/>
      <c r="I960" s="15"/>
      <c r="J960" s="15"/>
      <c r="K960" s="15"/>
      <c r="L960" s="15"/>
      <c r="M960" s="15"/>
      <c r="N960" s="15"/>
      <c r="O960" s="15"/>
      <c r="P960" s="15"/>
      <c r="Q960" s="15"/>
      <c r="R960" s="15"/>
      <c r="S960" s="15"/>
    </row>
    <row r="961">
      <c r="A961" s="15"/>
      <c r="B961" s="15"/>
      <c r="C961" s="15"/>
      <c r="D961" s="15"/>
      <c r="E961" s="15"/>
      <c r="F961" s="15"/>
      <c r="G961" s="15"/>
      <c r="H961" s="15"/>
      <c r="I961" s="15"/>
      <c r="J961" s="15"/>
      <c r="K961" s="15"/>
      <c r="L961" s="15"/>
      <c r="M961" s="15"/>
      <c r="N961" s="15"/>
      <c r="O961" s="15"/>
      <c r="P961" s="15"/>
      <c r="Q961" s="15"/>
      <c r="R961" s="15"/>
      <c r="S961" s="15"/>
    </row>
    <row r="962">
      <c r="A962" s="15"/>
      <c r="B962" s="15"/>
      <c r="C962" s="15"/>
      <c r="D962" s="15"/>
      <c r="E962" s="15"/>
      <c r="F962" s="15"/>
      <c r="G962" s="15"/>
      <c r="H962" s="15"/>
      <c r="I962" s="15"/>
      <c r="J962" s="15"/>
      <c r="K962" s="15"/>
      <c r="L962" s="15"/>
      <c r="M962" s="15"/>
      <c r="N962" s="15"/>
      <c r="O962" s="15"/>
      <c r="P962" s="15"/>
      <c r="Q962" s="15"/>
      <c r="R962" s="15"/>
      <c r="S962" s="15"/>
    </row>
    <row r="963">
      <c r="A963" s="15"/>
      <c r="B963" s="15"/>
      <c r="C963" s="15"/>
      <c r="D963" s="15"/>
      <c r="E963" s="15"/>
      <c r="F963" s="15"/>
      <c r="G963" s="15"/>
      <c r="H963" s="15"/>
      <c r="I963" s="15"/>
      <c r="J963" s="15"/>
      <c r="K963" s="15"/>
      <c r="L963" s="15"/>
      <c r="M963" s="15"/>
      <c r="N963" s="15"/>
      <c r="O963" s="15"/>
      <c r="P963" s="15"/>
      <c r="Q963" s="15"/>
      <c r="R963" s="15"/>
      <c r="S963" s="15"/>
    </row>
    <row r="964">
      <c r="A964" s="15"/>
      <c r="B964" s="15"/>
      <c r="C964" s="15"/>
      <c r="D964" s="15"/>
      <c r="E964" s="15"/>
      <c r="F964" s="15"/>
      <c r="G964" s="15"/>
      <c r="H964" s="15"/>
      <c r="I964" s="15"/>
      <c r="J964" s="15"/>
      <c r="K964" s="15"/>
      <c r="L964" s="15"/>
      <c r="M964" s="15"/>
      <c r="N964" s="15"/>
      <c r="O964" s="15"/>
      <c r="P964" s="15"/>
      <c r="Q964" s="15"/>
      <c r="R964" s="15"/>
      <c r="S964" s="15"/>
    </row>
    <row r="965">
      <c r="A965" s="15"/>
      <c r="B965" s="15"/>
      <c r="C965" s="15"/>
      <c r="D965" s="15"/>
      <c r="E965" s="15"/>
      <c r="F965" s="15"/>
      <c r="G965" s="15"/>
      <c r="H965" s="15"/>
      <c r="I965" s="15"/>
      <c r="J965" s="15"/>
      <c r="K965" s="15"/>
      <c r="L965" s="15"/>
      <c r="M965" s="15"/>
      <c r="N965" s="15"/>
      <c r="O965" s="15"/>
      <c r="P965" s="15"/>
      <c r="Q965" s="15"/>
      <c r="R965" s="15"/>
      <c r="S965" s="15"/>
    </row>
    <row r="966">
      <c r="A966" s="15"/>
      <c r="B966" s="15"/>
      <c r="C966" s="15"/>
      <c r="D966" s="15"/>
      <c r="E966" s="15"/>
      <c r="F966" s="15"/>
      <c r="G966" s="15"/>
      <c r="H966" s="15"/>
      <c r="I966" s="15"/>
      <c r="J966" s="15"/>
      <c r="K966" s="15"/>
      <c r="L966" s="15"/>
      <c r="M966" s="15"/>
      <c r="N966" s="15"/>
      <c r="O966" s="15"/>
      <c r="P966" s="15"/>
      <c r="Q966" s="15"/>
      <c r="R966" s="15"/>
      <c r="S966" s="15"/>
    </row>
    <row r="967">
      <c r="A967" s="15"/>
      <c r="B967" s="15"/>
      <c r="C967" s="15"/>
      <c r="D967" s="15"/>
      <c r="E967" s="15"/>
      <c r="F967" s="15"/>
      <c r="G967" s="15"/>
      <c r="H967" s="15"/>
      <c r="I967" s="15"/>
      <c r="J967" s="15"/>
      <c r="K967" s="15"/>
      <c r="L967" s="15"/>
      <c r="M967" s="15"/>
      <c r="N967" s="15"/>
      <c r="O967" s="15"/>
      <c r="P967" s="15"/>
      <c r="Q967" s="15"/>
      <c r="R967" s="15"/>
      <c r="S967" s="15"/>
    </row>
    <row r="968">
      <c r="A968" s="15"/>
      <c r="B968" s="15"/>
      <c r="C968" s="15"/>
      <c r="D968" s="15"/>
      <c r="E968" s="15"/>
      <c r="F968" s="15"/>
      <c r="G968" s="15"/>
      <c r="H968" s="15"/>
      <c r="I968" s="15"/>
      <c r="J968" s="15"/>
      <c r="K968" s="15"/>
      <c r="L968" s="15"/>
      <c r="M968" s="15"/>
      <c r="N968" s="15"/>
      <c r="O968" s="15"/>
      <c r="P968" s="15"/>
      <c r="Q968" s="15"/>
      <c r="R968" s="15"/>
      <c r="S968" s="15"/>
    </row>
    <row r="969">
      <c r="A969" s="15"/>
      <c r="B969" s="15"/>
      <c r="C969" s="15"/>
      <c r="D969" s="15"/>
      <c r="E969" s="15"/>
      <c r="F969" s="15"/>
      <c r="G969" s="15"/>
      <c r="H969" s="15"/>
      <c r="I969" s="15"/>
      <c r="J969" s="15"/>
      <c r="K969" s="15"/>
      <c r="L969" s="15"/>
      <c r="M969" s="15"/>
      <c r="N969" s="15"/>
      <c r="O969" s="15"/>
      <c r="P969" s="15"/>
      <c r="Q969" s="15"/>
      <c r="R969" s="15"/>
      <c r="S969" s="15"/>
    </row>
    <row r="970">
      <c r="A970" s="15"/>
      <c r="B970" s="15"/>
      <c r="C970" s="15"/>
      <c r="D970" s="15"/>
      <c r="E970" s="15"/>
      <c r="F970" s="15"/>
      <c r="G970" s="15"/>
      <c r="H970" s="15"/>
      <c r="I970" s="15"/>
      <c r="J970" s="15"/>
      <c r="K970" s="15"/>
      <c r="L970" s="15"/>
      <c r="M970" s="15"/>
      <c r="N970" s="15"/>
      <c r="O970" s="15"/>
      <c r="P970" s="15"/>
      <c r="Q970" s="15"/>
      <c r="R970" s="15"/>
      <c r="S970" s="15"/>
    </row>
    <row r="971">
      <c r="A971" s="15"/>
      <c r="B971" s="15"/>
      <c r="C971" s="15"/>
      <c r="D971" s="15"/>
      <c r="E971" s="15"/>
      <c r="F971" s="15"/>
      <c r="G971" s="15"/>
      <c r="H971" s="15"/>
      <c r="I971" s="15"/>
      <c r="J971" s="15"/>
      <c r="K971" s="15"/>
      <c r="L971" s="15"/>
      <c r="M971" s="15"/>
      <c r="N971" s="15"/>
      <c r="O971" s="15"/>
      <c r="P971" s="15"/>
      <c r="Q971" s="15"/>
      <c r="R971" s="15"/>
      <c r="S971" s="15"/>
    </row>
    <row r="972">
      <c r="A972" s="15"/>
      <c r="B972" s="15"/>
      <c r="C972" s="15"/>
      <c r="D972" s="15"/>
      <c r="E972" s="15"/>
      <c r="F972" s="15"/>
      <c r="G972" s="15"/>
      <c r="H972" s="15"/>
      <c r="I972" s="15"/>
      <c r="J972" s="15"/>
      <c r="K972" s="15"/>
      <c r="L972" s="15"/>
      <c r="M972" s="15"/>
      <c r="N972" s="15"/>
      <c r="O972" s="15"/>
      <c r="P972" s="15"/>
      <c r="Q972" s="15"/>
      <c r="R972" s="15"/>
      <c r="S972" s="15"/>
    </row>
    <row r="973">
      <c r="A973" s="15"/>
      <c r="B973" s="15"/>
      <c r="C973" s="15"/>
      <c r="D973" s="15"/>
      <c r="E973" s="15"/>
      <c r="F973" s="15"/>
      <c r="G973" s="15"/>
      <c r="H973" s="15"/>
      <c r="I973" s="15"/>
      <c r="J973" s="15"/>
      <c r="K973" s="15"/>
      <c r="L973" s="15"/>
      <c r="M973" s="15"/>
      <c r="N973" s="15"/>
      <c r="O973" s="15"/>
      <c r="P973" s="15"/>
      <c r="Q973" s="15"/>
      <c r="R973" s="15"/>
      <c r="S973" s="15"/>
    </row>
    <row r="974">
      <c r="A974" s="15"/>
      <c r="B974" s="15"/>
      <c r="C974" s="15"/>
      <c r="D974" s="15"/>
      <c r="E974" s="15"/>
      <c r="F974" s="15"/>
      <c r="G974" s="15"/>
      <c r="H974" s="15"/>
      <c r="I974" s="15"/>
      <c r="J974" s="15"/>
      <c r="K974" s="15"/>
      <c r="L974" s="15"/>
      <c r="M974" s="15"/>
      <c r="N974" s="15"/>
      <c r="O974" s="15"/>
      <c r="P974" s="15"/>
      <c r="Q974" s="15"/>
      <c r="R974" s="15"/>
      <c r="S974" s="15"/>
    </row>
    <row r="975">
      <c r="A975" s="15"/>
      <c r="B975" s="15"/>
      <c r="C975" s="15"/>
      <c r="D975" s="15"/>
      <c r="E975" s="15"/>
      <c r="F975" s="15"/>
      <c r="G975" s="15"/>
      <c r="H975" s="15"/>
      <c r="I975" s="15"/>
      <c r="J975" s="15"/>
      <c r="K975" s="15"/>
      <c r="L975" s="15"/>
      <c r="M975" s="15"/>
      <c r="N975" s="15"/>
      <c r="O975" s="15"/>
      <c r="P975" s="15"/>
      <c r="Q975" s="15"/>
      <c r="R975" s="15"/>
      <c r="S975" s="15"/>
    </row>
    <row r="976">
      <c r="A976" s="15"/>
      <c r="B976" s="15"/>
      <c r="C976" s="15"/>
      <c r="D976" s="15"/>
      <c r="E976" s="15"/>
      <c r="F976" s="15"/>
      <c r="G976" s="15"/>
      <c r="H976" s="15"/>
      <c r="I976" s="15"/>
      <c r="J976" s="15"/>
      <c r="K976" s="15"/>
      <c r="L976" s="15"/>
      <c r="M976" s="15"/>
      <c r="N976" s="15"/>
      <c r="O976" s="15"/>
      <c r="P976" s="15"/>
      <c r="Q976" s="15"/>
      <c r="R976" s="15"/>
      <c r="S976" s="15"/>
    </row>
    <row r="977">
      <c r="A977" s="15"/>
      <c r="B977" s="15"/>
      <c r="C977" s="15"/>
      <c r="D977" s="15"/>
      <c r="E977" s="15"/>
      <c r="F977" s="15"/>
      <c r="G977" s="15"/>
      <c r="H977" s="15"/>
      <c r="I977" s="15"/>
      <c r="J977" s="15"/>
      <c r="K977" s="15"/>
      <c r="L977" s="15"/>
      <c r="M977" s="15"/>
      <c r="N977" s="15"/>
      <c r="O977" s="15"/>
      <c r="P977" s="15"/>
      <c r="Q977" s="15"/>
      <c r="R977" s="15"/>
      <c r="S977" s="15"/>
    </row>
    <row r="978">
      <c r="A978" s="15"/>
      <c r="B978" s="15"/>
      <c r="C978" s="15"/>
      <c r="D978" s="15"/>
      <c r="E978" s="15"/>
      <c r="F978" s="15"/>
      <c r="G978" s="15"/>
      <c r="H978" s="15"/>
      <c r="I978" s="15"/>
      <c r="J978" s="15"/>
      <c r="K978" s="15"/>
      <c r="L978" s="15"/>
      <c r="M978" s="15"/>
      <c r="N978" s="15"/>
      <c r="O978" s="15"/>
      <c r="P978" s="15"/>
      <c r="Q978" s="15"/>
      <c r="R978" s="15"/>
      <c r="S978" s="15"/>
    </row>
    <row r="979">
      <c r="A979" s="15"/>
      <c r="B979" s="15"/>
      <c r="C979" s="15"/>
      <c r="D979" s="15"/>
      <c r="E979" s="15"/>
      <c r="F979" s="15"/>
      <c r="G979" s="15"/>
      <c r="H979" s="15"/>
      <c r="I979" s="15"/>
      <c r="J979" s="15"/>
      <c r="K979" s="15"/>
      <c r="L979" s="15"/>
      <c r="M979" s="15"/>
      <c r="N979" s="15"/>
      <c r="O979" s="15"/>
      <c r="P979" s="15"/>
      <c r="Q979" s="15"/>
      <c r="R979" s="15"/>
      <c r="S979" s="15"/>
    </row>
    <row r="980">
      <c r="A980" s="15"/>
      <c r="B980" s="15"/>
      <c r="C980" s="15"/>
      <c r="D980" s="15"/>
      <c r="E980" s="15"/>
      <c r="F980" s="15"/>
      <c r="G980" s="15"/>
      <c r="H980" s="15"/>
      <c r="I980" s="15"/>
      <c r="J980" s="15"/>
      <c r="K980" s="15"/>
      <c r="L980" s="15"/>
      <c r="M980" s="15"/>
      <c r="N980" s="15"/>
      <c r="O980" s="15"/>
      <c r="P980" s="15"/>
      <c r="Q980" s="15"/>
      <c r="R980" s="15"/>
      <c r="S980" s="15"/>
    </row>
    <row r="981">
      <c r="A981" s="15"/>
      <c r="B981" s="15"/>
      <c r="C981" s="15"/>
      <c r="D981" s="15"/>
      <c r="E981" s="15"/>
      <c r="F981" s="15"/>
      <c r="G981" s="15"/>
      <c r="H981" s="15"/>
      <c r="I981" s="15"/>
      <c r="J981" s="15"/>
      <c r="K981" s="15"/>
      <c r="L981" s="15"/>
      <c r="M981" s="15"/>
      <c r="N981" s="15"/>
      <c r="O981" s="15"/>
      <c r="P981" s="15"/>
      <c r="Q981" s="15"/>
      <c r="R981" s="15"/>
      <c r="S981" s="15"/>
    </row>
    <row r="982">
      <c r="A982" s="15"/>
      <c r="B982" s="15"/>
      <c r="C982" s="15"/>
      <c r="D982" s="15"/>
      <c r="E982" s="15"/>
      <c r="F982" s="15"/>
      <c r="G982" s="15"/>
      <c r="H982" s="15"/>
      <c r="I982" s="15"/>
      <c r="J982" s="15"/>
      <c r="K982" s="15"/>
      <c r="L982" s="15"/>
      <c r="M982" s="15"/>
      <c r="N982" s="15"/>
      <c r="O982" s="15"/>
      <c r="P982" s="15"/>
      <c r="Q982" s="15"/>
      <c r="R982" s="15"/>
      <c r="S982" s="15"/>
    </row>
    <row r="983">
      <c r="A983" s="15"/>
      <c r="B983" s="15"/>
      <c r="C983" s="15"/>
      <c r="D983" s="15"/>
      <c r="E983" s="15"/>
      <c r="F983" s="15"/>
      <c r="G983" s="15"/>
      <c r="H983" s="15"/>
      <c r="I983" s="15"/>
      <c r="J983" s="15"/>
      <c r="K983" s="15"/>
      <c r="L983" s="15"/>
      <c r="M983" s="15"/>
      <c r="N983" s="15"/>
      <c r="O983" s="15"/>
      <c r="P983" s="15"/>
      <c r="Q983" s="15"/>
      <c r="R983" s="15"/>
      <c r="S983" s="15"/>
    </row>
    <row r="984">
      <c r="A984" s="15"/>
      <c r="B984" s="15"/>
      <c r="C984" s="15"/>
      <c r="D984" s="15"/>
      <c r="E984" s="15"/>
      <c r="F984" s="15"/>
      <c r="G984" s="15"/>
      <c r="H984" s="15"/>
      <c r="I984" s="15"/>
      <c r="J984" s="15"/>
      <c r="K984" s="15"/>
      <c r="L984" s="15"/>
      <c r="M984" s="15"/>
      <c r="N984" s="15"/>
      <c r="O984" s="15"/>
      <c r="P984" s="15"/>
      <c r="Q984" s="15"/>
      <c r="R984" s="15"/>
      <c r="S984" s="15"/>
    </row>
    <row r="985">
      <c r="A985" s="15"/>
      <c r="B985" s="15"/>
      <c r="C985" s="15"/>
      <c r="D985" s="15"/>
      <c r="E985" s="15"/>
      <c r="F985" s="15"/>
      <c r="G985" s="15"/>
      <c r="H985" s="15"/>
      <c r="I985" s="15"/>
      <c r="J985" s="15"/>
      <c r="K985" s="15"/>
      <c r="L985" s="15"/>
      <c r="M985" s="15"/>
      <c r="N985" s="15"/>
      <c r="O985" s="15"/>
      <c r="P985" s="15"/>
      <c r="Q985" s="15"/>
      <c r="R985" s="15"/>
      <c r="S985" s="15"/>
    </row>
    <row r="986">
      <c r="A986" s="15"/>
      <c r="B986" s="15"/>
      <c r="C986" s="15"/>
      <c r="D986" s="15"/>
      <c r="E986" s="15"/>
      <c r="F986" s="15"/>
      <c r="G986" s="15"/>
      <c r="H986" s="15"/>
      <c r="I986" s="15"/>
      <c r="J986" s="15"/>
      <c r="K986" s="15"/>
      <c r="L986" s="15"/>
      <c r="M986" s="15"/>
      <c r="N986" s="15"/>
      <c r="O986" s="15"/>
      <c r="P986" s="15"/>
      <c r="Q986" s="15"/>
      <c r="R986" s="15"/>
      <c r="S986" s="15"/>
    </row>
    <row r="987">
      <c r="A987" s="15"/>
      <c r="B987" s="15"/>
      <c r="C987" s="15"/>
      <c r="D987" s="15"/>
      <c r="E987" s="15"/>
      <c r="F987" s="15"/>
      <c r="G987" s="15"/>
      <c r="H987" s="15"/>
      <c r="I987" s="15"/>
      <c r="J987" s="15"/>
      <c r="K987" s="15"/>
      <c r="L987" s="15"/>
      <c r="M987" s="15"/>
      <c r="N987" s="15"/>
      <c r="O987" s="15"/>
      <c r="P987" s="15"/>
      <c r="Q987" s="15"/>
      <c r="R987" s="15"/>
      <c r="S987" s="15"/>
    </row>
    <row r="988">
      <c r="A988" s="15"/>
      <c r="B988" s="15"/>
      <c r="C988" s="15"/>
      <c r="D988" s="15"/>
      <c r="E988" s="15"/>
      <c r="F988" s="15"/>
      <c r="G988" s="15"/>
      <c r="H988" s="15"/>
      <c r="I988" s="15"/>
      <c r="J988" s="15"/>
      <c r="K988" s="15"/>
      <c r="L988" s="15"/>
      <c r="M988" s="15"/>
      <c r="N988" s="15"/>
      <c r="O988" s="15"/>
      <c r="P988" s="15"/>
      <c r="Q988" s="15"/>
      <c r="R988" s="15"/>
      <c r="S988" s="15"/>
    </row>
    <row r="989">
      <c r="A989" s="15"/>
      <c r="B989" s="15"/>
      <c r="C989" s="15"/>
      <c r="D989" s="15"/>
      <c r="E989" s="15"/>
      <c r="F989" s="15"/>
      <c r="G989" s="15"/>
      <c r="H989" s="15"/>
      <c r="I989" s="15"/>
      <c r="J989" s="15"/>
      <c r="K989" s="15"/>
      <c r="L989" s="15"/>
      <c r="M989" s="15"/>
      <c r="N989" s="15"/>
      <c r="O989" s="15"/>
      <c r="P989" s="15"/>
      <c r="Q989" s="15"/>
      <c r="R989" s="15"/>
      <c r="S989" s="15"/>
    </row>
    <row r="990">
      <c r="A990" s="15"/>
      <c r="B990" s="15"/>
      <c r="C990" s="15"/>
      <c r="D990" s="15"/>
      <c r="E990" s="15"/>
      <c r="F990" s="15"/>
      <c r="G990" s="15"/>
      <c r="H990" s="15"/>
      <c r="I990" s="15"/>
      <c r="J990" s="15"/>
      <c r="K990" s="15"/>
      <c r="L990" s="15"/>
      <c r="M990" s="15"/>
      <c r="N990" s="15"/>
      <c r="O990" s="15"/>
      <c r="P990" s="15"/>
      <c r="Q990" s="15"/>
      <c r="R990" s="15"/>
      <c r="S990" s="15"/>
    </row>
    <row r="991">
      <c r="A991" s="15"/>
      <c r="B991" s="15"/>
      <c r="C991" s="15"/>
      <c r="D991" s="15"/>
      <c r="E991" s="15"/>
      <c r="F991" s="15"/>
      <c r="G991" s="15"/>
      <c r="H991" s="15"/>
      <c r="I991" s="15"/>
      <c r="J991" s="15"/>
      <c r="K991" s="15"/>
      <c r="L991" s="15"/>
      <c r="M991" s="15"/>
      <c r="N991" s="15"/>
      <c r="O991" s="15"/>
      <c r="P991" s="15"/>
      <c r="Q991" s="15"/>
      <c r="R991" s="15"/>
      <c r="S991" s="15"/>
    </row>
    <row r="992">
      <c r="A992" s="15"/>
      <c r="B992" s="15"/>
      <c r="C992" s="15"/>
      <c r="D992" s="15"/>
      <c r="E992" s="15"/>
      <c r="F992" s="15"/>
      <c r="G992" s="15"/>
      <c r="H992" s="15"/>
      <c r="I992" s="15"/>
      <c r="J992" s="15"/>
      <c r="K992" s="15"/>
      <c r="L992" s="15"/>
      <c r="M992" s="15"/>
      <c r="N992" s="15"/>
      <c r="O992" s="15"/>
      <c r="P992" s="15"/>
      <c r="Q992" s="15"/>
      <c r="R992" s="15"/>
      <c r="S992" s="15"/>
    </row>
    <row r="993">
      <c r="A993" s="15"/>
      <c r="B993" s="15"/>
      <c r="C993" s="15"/>
      <c r="D993" s="15"/>
      <c r="E993" s="15"/>
      <c r="F993" s="15"/>
      <c r="G993" s="15"/>
      <c r="H993" s="15"/>
      <c r="I993" s="15"/>
      <c r="J993" s="15"/>
      <c r="K993" s="15"/>
      <c r="L993" s="15"/>
      <c r="M993" s="15"/>
      <c r="N993" s="15"/>
      <c r="O993" s="15"/>
      <c r="P993" s="15"/>
      <c r="Q993" s="15"/>
      <c r="R993" s="15"/>
      <c r="S993" s="15"/>
    </row>
    <row r="994">
      <c r="A994" s="15"/>
      <c r="B994" s="15"/>
      <c r="C994" s="15"/>
      <c r="D994" s="15"/>
      <c r="E994" s="15"/>
      <c r="F994" s="15"/>
      <c r="G994" s="15"/>
      <c r="H994" s="15"/>
      <c r="I994" s="15"/>
      <c r="J994" s="15"/>
      <c r="K994" s="15"/>
      <c r="L994" s="15"/>
      <c r="M994" s="15"/>
      <c r="N994" s="15"/>
      <c r="O994" s="15"/>
      <c r="P994" s="15"/>
      <c r="Q994" s="15"/>
      <c r="R994" s="15"/>
      <c r="S994" s="15"/>
    </row>
    <row r="995">
      <c r="A995" s="15"/>
      <c r="B995" s="15"/>
      <c r="C995" s="15"/>
      <c r="D995" s="15"/>
      <c r="E995" s="15"/>
      <c r="F995" s="15"/>
      <c r="G995" s="15"/>
      <c r="H995" s="15"/>
      <c r="I995" s="15"/>
      <c r="J995" s="15"/>
      <c r="K995" s="15"/>
      <c r="L995" s="15"/>
      <c r="M995" s="15"/>
      <c r="N995" s="15"/>
      <c r="O995" s="15"/>
      <c r="P995" s="15"/>
      <c r="Q995" s="15"/>
      <c r="R995" s="15"/>
      <c r="S995" s="15"/>
    </row>
    <row r="996">
      <c r="A996" s="15"/>
      <c r="B996" s="15"/>
      <c r="C996" s="15"/>
      <c r="D996" s="15"/>
      <c r="E996" s="15"/>
      <c r="F996" s="15"/>
      <c r="G996" s="15"/>
      <c r="H996" s="15"/>
      <c r="I996" s="15"/>
      <c r="J996" s="15"/>
      <c r="K996" s="15"/>
      <c r="L996" s="15"/>
      <c r="M996" s="15"/>
      <c r="N996" s="15"/>
      <c r="O996" s="15"/>
      <c r="P996" s="15"/>
      <c r="Q996" s="15"/>
      <c r="R996" s="15"/>
      <c r="S996" s="15"/>
    </row>
    <row r="997">
      <c r="A997" s="15"/>
      <c r="B997" s="15"/>
      <c r="C997" s="15"/>
      <c r="D997" s="15"/>
      <c r="E997" s="15"/>
      <c r="F997" s="15"/>
      <c r="G997" s="15"/>
      <c r="H997" s="15"/>
      <c r="I997" s="15"/>
      <c r="J997" s="15"/>
      <c r="K997" s="15"/>
      <c r="L997" s="15"/>
      <c r="M997" s="15"/>
      <c r="N997" s="15"/>
      <c r="O997" s="15"/>
      <c r="P997" s="15"/>
      <c r="Q997" s="15"/>
      <c r="R997" s="15"/>
      <c r="S997" s="15"/>
    </row>
    <row r="998">
      <c r="A998" s="15"/>
      <c r="B998" s="15"/>
      <c r="C998" s="15"/>
      <c r="D998" s="15"/>
      <c r="E998" s="15"/>
      <c r="F998" s="15"/>
      <c r="G998" s="15"/>
      <c r="H998" s="15"/>
      <c r="I998" s="15"/>
      <c r="J998" s="15"/>
      <c r="K998" s="15"/>
      <c r="L998" s="15"/>
      <c r="M998" s="15"/>
      <c r="N998" s="15"/>
      <c r="O998" s="15"/>
      <c r="P998" s="15"/>
      <c r="Q998" s="15"/>
      <c r="R998" s="15"/>
      <c r="S998" s="15"/>
    </row>
    <row r="999">
      <c r="A999" s="15"/>
      <c r="B999" s="15"/>
      <c r="C999" s="15"/>
      <c r="D999" s="15"/>
      <c r="E999" s="15"/>
      <c r="F999" s="15"/>
      <c r="G999" s="15"/>
      <c r="H999" s="15"/>
      <c r="I999" s="15"/>
      <c r="J999" s="15"/>
      <c r="K999" s="15"/>
      <c r="L999" s="15"/>
      <c r="M999" s="15"/>
      <c r="N999" s="15"/>
      <c r="O999" s="15"/>
      <c r="P999" s="15"/>
      <c r="Q999" s="15"/>
      <c r="R999" s="15"/>
      <c r="S999" s="15"/>
    </row>
    <row r="1000">
      <c r="A1000" s="15"/>
      <c r="B1000" s="15"/>
      <c r="C1000" s="15"/>
      <c r="D1000" s="15"/>
      <c r="E1000" s="15"/>
      <c r="F1000" s="15"/>
      <c r="G1000" s="15"/>
      <c r="H1000" s="15"/>
      <c r="I1000" s="15"/>
      <c r="J1000" s="15"/>
      <c r="K1000" s="15"/>
      <c r="L1000" s="15"/>
      <c r="M1000" s="15"/>
      <c r="N1000" s="15"/>
      <c r="O1000" s="15"/>
      <c r="P1000" s="15"/>
      <c r="Q1000" s="15"/>
      <c r="R1000" s="15"/>
      <c r="S1000" s="15"/>
    </row>
    <row r="1001">
      <c r="A1001" s="15"/>
      <c r="B1001" s="15"/>
      <c r="C1001" s="15"/>
      <c r="D1001" s="15"/>
      <c r="E1001" s="15"/>
      <c r="F1001" s="15"/>
      <c r="G1001" s="15"/>
      <c r="H1001" s="15"/>
      <c r="I1001" s="15"/>
      <c r="J1001" s="15"/>
      <c r="K1001" s="15"/>
      <c r="L1001" s="15"/>
      <c r="M1001" s="15"/>
      <c r="N1001" s="15"/>
      <c r="O1001" s="15"/>
      <c r="P1001" s="15"/>
      <c r="Q1001" s="15"/>
      <c r="R1001" s="15"/>
      <c r="S1001" s="15"/>
    </row>
    <row r="1002">
      <c r="A1002" s="15"/>
      <c r="B1002" s="15"/>
      <c r="C1002" s="15"/>
      <c r="D1002" s="15"/>
      <c r="E1002" s="15"/>
      <c r="F1002" s="15"/>
      <c r="G1002" s="15"/>
      <c r="H1002" s="15"/>
      <c r="I1002" s="15"/>
      <c r="J1002" s="15"/>
      <c r="K1002" s="15"/>
      <c r="L1002" s="15"/>
      <c r="M1002" s="15"/>
      <c r="N1002" s="15"/>
      <c r="O1002" s="15"/>
      <c r="P1002" s="15"/>
      <c r="Q1002" s="15"/>
      <c r="R1002" s="15"/>
      <c r="S1002" s="15"/>
    </row>
    <row r="1003">
      <c r="A1003" s="15"/>
      <c r="B1003" s="15"/>
      <c r="C1003" s="15"/>
      <c r="D1003" s="15"/>
      <c r="E1003" s="15"/>
      <c r="F1003" s="15"/>
      <c r="G1003" s="15"/>
      <c r="H1003" s="15"/>
      <c r="I1003" s="15"/>
      <c r="J1003" s="15"/>
      <c r="K1003" s="15"/>
      <c r="L1003" s="15"/>
      <c r="M1003" s="15"/>
      <c r="N1003" s="15"/>
      <c r="O1003" s="15"/>
      <c r="P1003" s="15"/>
      <c r="Q1003" s="15"/>
      <c r="R1003" s="15"/>
      <c r="S1003" s="15"/>
    </row>
    <row r="1004">
      <c r="A1004" s="15"/>
      <c r="B1004" s="15"/>
      <c r="C1004" s="15"/>
      <c r="D1004" s="15"/>
      <c r="E1004" s="15"/>
      <c r="F1004" s="15"/>
      <c r="G1004" s="15"/>
      <c r="H1004" s="15"/>
      <c r="I1004" s="15"/>
      <c r="J1004" s="15"/>
      <c r="K1004" s="15"/>
      <c r="L1004" s="15"/>
      <c r="M1004" s="15"/>
      <c r="N1004" s="15"/>
      <c r="O1004" s="15"/>
      <c r="P1004" s="15"/>
      <c r="Q1004" s="15"/>
      <c r="R1004" s="15"/>
      <c r="S1004" s="15"/>
    </row>
    <row r="1005">
      <c r="A1005" s="15"/>
      <c r="B1005" s="15"/>
      <c r="C1005" s="15"/>
      <c r="D1005" s="15"/>
      <c r="E1005" s="15"/>
      <c r="F1005" s="15"/>
      <c r="G1005" s="15"/>
      <c r="H1005" s="15"/>
      <c r="I1005" s="15"/>
      <c r="J1005" s="15"/>
      <c r="K1005" s="15"/>
      <c r="L1005" s="15"/>
      <c r="M1005" s="15"/>
      <c r="N1005" s="15"/>
      <c r="O1005" s="15"/>
      <c r="P1005" s="15"/>
      <c r="Q1005" s="15"/>
      <c r="R1005" s="15"/>
      <c r="S1005" s="15"/>
    </row>
    <row r="1006">
      <c r="A1006" s="15"/>
      <c r="B1006" s="15"/>
      <c r="C1006" s="15"/>
      <c r="D1006" s="15"/>
      <c r="E1006" s="15"/>
      <c r="F1006" s="15"/>
      <c r="G1006" s="15"/>
      <c r="H1006" s="15"/>
      <c r="I1006" s="15"/>
      <c r="J1006" s="15"/>
      <c r="K1006" s="15"/>
      <c r="L1006" s="15"/>
      <c r="M1006" s="15"/>
      <c r="N1006" s="15"/>
      <c r="O1006" s="15"/>
      <c r="P1006" s="15"/>
      <c r="Q1006" s="15"/>
      <c r="R1006" s="15"/>
      <c r="S1006" s="15"/>
    </row>
    <row r="1007">
      <c r="A1007" s="15"/>
      <c r="B1007" s="15"/>
      <c r="C1007" s="15"/>
      <c r="D1007" s="15"/>
      <c r="E1007" s="15"/>
      <c r="F1007" s="15"/>
      <c r="G1007" s="15"/>
      <c r="H1007" s="15"/>
      <c r="I1007" s="15"/>
      <c r="J1007" s="15"/>
      <c r="K1007" s="15"/>
      <c r="L1007" s="15"/>
      <c r="M1007" s="15"/>
      <c r="N1007" s="15"/>
      <c r="O1007" s="15"/>
      <c r="P1007" s="15"/>
      <c r="Q1007" s="15"/>
      <c r="R1007" s="15"/>
      <c r="S1007" s="15"/>
    </row>
    <row r="1008">
      <c r="A1008" s="15"/>
      <c r="B1008" s="15"/>
      <c r="C1008" s="15"/>
      <c r="D1008" s="15"/>
      <c r="E1008" s="15"/>
      <c r="F1008" s="15"/>
      <c r="G1008" s="15"/>
      <c r="H1008" s="15"/>
      <c r="I1008" s="15"/>
      <c r="J1008" s="15"/>
      <c r="K1008" s="15"/>
      <c r="L1008" s="15"/>
      <c r="M1008" s="15"/>
      <c r="N1008" s="15"/>
      <c r="O1008" s="15"/>
      <c r="P1008" s="15"/>
      <c r="Q1008" s="15"/>
      <c r="R1008" s="15"/>
      <c r="S1008" s="15"/>
    </row>
    <row r="1009">
      <c r="A1009" s="15"/>
      <c r="B1009" s="15"/>
      <c r="C1009" s="15"/>
      <c r="D1009" s="15"/>
      <c r="E1009" s="15"/>
      <c r="F1009" s="15"/>
      <c r="G1009" s="15"/>
      <c r="H1009" s="15"/>
      <c r="I1009" s="15"/>
      <c r="J1009" s="15"/>
      <c r="K1009" s="15"/>
      <c r="L1009" s="15"/>
      <c r="M1009" s="15"/>
      <c r="N1009" s="15"/>
      <c r="O1009" s="15"/>
      <c r="P1009" s="15"/>
      <c r="Q1009" s="15"/>
      <c r="R1009" s="15"/>
      <c r="S1009" s="15"/>
    </row>
    <row r="1010">
      <c r="A1010" s="15"/>
      <c r="B1010" s="15"/>
      <c r="C1010" s="15"/>
      <c r="D1010" s="15"/>
      <c r="E1010" s="15"/>
      <c r="F1010" s="15"/>
      <c r="G1010" s="15"/>
      <c r="H1010" s="15"/>
      <c r="I1010" s="15"/>
      <c r="J1010" s="15"/>
      <c r="K1010" s="15"/>
      <c r="L1010" s="15"/>
      <c r="M1010" s="15"/>
      <c r="N1010" s="15"/>
      <c r="O1010" s="15"/>
      <c r="P1010" s="15"/>
      <c r="Q1010" s="15"/>
      <c r="R1010" s="15"/>
      <c r="S1010" s="15"/>
    </row>
    <row r="1011">
      <c r="A1011" s="15"/>
      <c r="B1011" s="15"/>
      <c r="C1011" s="15"/>
      <c r="D1011" s="15"/>
      <c r="E1011" s="15"/>
      <c r="F1011" s="15"/>
      <c r="G1011" s="15"/>
      <c r="H1011" s="15"/>
      <c r="I1011" s="15"/>
      <c r="J1011" s="15"/>
      <c r="K1011" s="15"/>
      <c r="L1011" s="15"/>
      <c r="M1011" s="15"/>
      <c r="N1011" s="15"/>
      <c r="O1011" s="15"/>
      <c r="P1011" s="15"/>
      <c r="Q1011" s="15"/>
      <c r="R1011" s="15"/>
      <c r="S1011" s="15"/>
    </row>
    <row r="1012">
      <c r="A1012" s="15"/>
      <c r="B1012" s="15"/>
      <c r="C1012" s="15"/>
      <c r="D1012" s="15"/>
      <c r="E1012" s="15"/>
      <c r="F1012" s="15"/>
      <c r="G1012" s="15"/>
      <c r="H1012" s="15"/>
      <c r="I1012" s="15"/>
      <c r="J1012" s="15"/>
      <c r="K1012" s="15"/>
      <c r="L1012" s="15"/>
      <c r="M1012" s="15"/>
      <c r="N1012" s="15"/>
      <c r="O1012" s="15"/>
      <c r="P1012" s="15"/>
      <c r="Q1012" s="15"/>
      <c r="R1012" s="15"/>
      <c r="S1012" s="15"/>
    </row>
    <row r="1013">
      <c r="A1013" s="15"/>
      <c r="B1013" s="15"/>
      <c r="C1013" s="15"/>
      <c r="D1013" s="15"/>
      <c r="E1013" s="15"/>
      <c r="F1013" s="15"/>
      <c r="G1013" s="15"/>
      <c r="H1013" s="15"/>
      <c r="I1013" s="15"/>
      <c r="J1013" s="15"/>
      <c r="K1013" s="15"/>
      <c r="L1013" s="15"/>
      <c r="M1013" s="15"/>
      <c r="N1013" s="15"/>
      <c r="O1013" s="15"/>
      <c r="P1013" s="15"/>
      <c r="Q1013" s="15"/>
      <c r="R1013" s="15"/>
      <c r="S1013" s="15"/>
    </row>
    <row r="1014">
      <c r="A1014" s="15"/>
      <c r="B1014" s="15"/>
      <c r="C1014" s="15"/>
      <c r="D1014" s="15"/>
      <c r="E1014" s="15"/>
      <c r="F1014" s="15"/>
      <c r="G1014" s="15"/>
      <c r="H1014" s="15"/>
      <c r="I1014" s="15"/>
      <c r="J1014" s="15"/>
      <c r="K1014" s="15"/>
      <c r="L1014" s="15"/>
      <c r="M1014" s="15"/>
      <c r="N1014" s="15"/>
      <c r="O1014" s="15"/>
      <c r="P1014" s="15"/>
      <c r="Q1014" s="15"/>
      <c r="R1014" s="15"/>
      <c r="S1014" s="15"/>
    </row>
    <row r="1015">
      <c r="A1015" s="15"/>
      <c r="B1015" s="15"/>
      <c r="C1015" s="15"/>
      <c r="D1015" s="15"/>
      <c r="E1015" s="15"/>
      <c r="F1015" s="15"/>
      <c r="G1015" s="15"/>
      <c r="H1015" s="15"/>
      <c r="I1015" s="15"/>
      <c r="J1015" s="15"/>
      <c r="K1015" s="15"/>
      <c r="L1015" s="15"/>
      <c r="M1015" s="15"/>
      <c r="N1015" s="15"/>
      <c r="O1015" s="15"/>
      <c r="P1015" s="15"/>
      <c r="Q1015" s="15"/>
      <c r="R1015" s="15"/>
      <c r="S1015" s="15"/>
    </row>
    <row r="1016">
      <c r="A1016" s="15"/>
      <c r="B1016" s="15"/>
      <c r="C1016" s="15"/>
      <c r="D1016" s="15"/>
      <c r="E1016" s="15"/>
      <c r="F1016" s="15"/>
      <c r="G1016" s="15"/>
      <c r="H1016" s="15"/>
      <c r="I1016" s="15"/>
      <c r="J1016" s="15"/>
      <c r="K1016" s="15"/>
      <c r="L1016" s="15"/>
      <c r="M1016" s="15"/>
      <c r="N1016" s="15"/>
      <c r="O1016" s="15"/>
      <c r="P1016" s="15"/>
      <c r="Q1016" s="15"/>
      <c r="R1016" s="15"/>
      <c r="S1016" s="15"/>
    </row>
    <row r="1017">
      <c r="A1017" s="15"/>
      <c r="B1017" s="15"/>
      <c r="C1017" s="15"/>
      <c r="D1017" s="15"/>
      <c r="E1017" s="15"/>
      <c r="F1017" s="15"/>
      <c r="G1017" s="15"/>
      <c r="H1017" s="15"/>
      <c r="I1017" s="15"/>
      <c r="J1017" s="15"/>
      <c r="K1017" s="15"/>
      <c r="L1017" s="15"/>
      <c r="M1017" s="15"/>
      <c r="N1017" s="15"/>
      <c r="O1017" s="15"/>
      <c r="P1017" s="15"/>
      <c r="Q1017" s="15"/>
      <c r="R1017" s="15"/>
      <c r="S1017" s="15"/>
    </row>
    <row r="1018">
      <c r="A1018" s="15"/>
      <c r="B1018" s="15"/>
      <c r="C1018" s="15"/>
      <c r="D1018" s="15"/>
      <c r="E1018" s="15"/>
      <c r="F1018" s="15"/>
      <c r="G1018" s="15"/>
      <c r="H1018" s="15"/>
      <c r="I1018" s="15"/>
      <c r="J1018" s="15"/>
      <c r="K1018" s="15"/>
      <c r="L1018" s="15"/>
      <c r="M1018" s="15"/>
      <c r="N1018" s="15"/>
      <c r="O1018" s="15"/>
      <c r="P1018" s="15"/>
      <c r="Q1018" s="15"/>
      <c r="R1018" s="15"/>
      <c r="S1018" s="15"/>
    </row>
    <row r="1019">
      <c r="A1019" s="15"/>
      <c r="B1019" s="15"/>
      <c r="C1019" s="15"/>
      <c r="D1019" s="15"/>
      <c r="E1019" s="15"/>
      <c r="F1019" s="15"/>
      <c r="G1019" s="15"/>
      <c r="H1019" s="15"/>
      <c r="I1019" s="15"/>
      <c r="J1019" s="15"/>
      <c r="K1019" s="15"/>
      <c r="L1019" s="15"/>
      <c r="M1019" s="15"/>
      <c r="N1019" s="15"/>
      <c r="O1019" s="15"/>
      <c r="P1019" s="15"/>
      <c r="Q1019" s="15"/>
      <c r="R1019" s="15"/>
      <c r="S1019" s="15"/>
    </row>
    <row r="1020">
      <c r="A1020" s="15"/>
      <c r="B1020" s="15"/>
      <c r="C1020" s="15"/>
      <c r="D1020" s="15"/>
      <c r="E1020" s="15"/>
      <c r="F1020" s="15"/>
      <c r="G1020" s="15"/>
      <c r="H1020" s="15"/>
      <c r="I1020" s="15"/>
      <c r="J1020" s="15"/>
      <c r="K1020" s="15"/>
      <c r="L1020" s="15"/>
      <c r="M1020" s="15"/>
      <c r="N1020" s="15"/>
      <c r="O1020" s="15"/>
      <c r="P1020" s="15"/>
      <c r="Q1020" s="15"/>
      <c r="R1020" s="15"/>
      <c r="S1020" s="15"/>
    </row>
    <row r="1021">
      <c r="A1021" s="15"/>
      <c r="B1021" s="15"/>
      <c r="C1021" s="15"/>
      <c r="D1021" s="15"/>
      <c r="E1021" s="15"/>
      <c r="F1021" s="15"/>
      <c r="G1021" s="15"/>
      <c r="H1021" s="15"/>
      <c r="I1021" s="15"/>
      <c r="J1021" s="15"/>
      <c r="K1021" s="15"/>
      <c r="L1021" s="15"/>
      <c r="M1021" s="15"/>
      <c r="N1021" s="15"/>
      <c r="O1021" s="15"/>
      <c r="P1021" s="15"/>
      <c r="Q1021" s="15"/>
      <c r="R1021" s="15"/>
      <c r="S1021" s="15"/>
    </row>
    <row r="1022">
      <c r="A1022" s="15"/>
      <c r="B1022" s="15"/>
      <c r="C1022" s="15"/>
      <c r="D1022" s="15"/>
      <c r="E1022" s="15"/>
      <c r="F1022" s="15"/>
      <c r="G1022" s="15"/>
      <c r="H1022" s="15"/>
      <c r="I1022" s="15"/>
      <c r="J1022" s="15"/>
      <c r="K1022" s="15"/>
      <c r="L1022" s="15"/>
      <c r="M1022" s="15"/>
      <c r="N1022" s="15"/>
      <c r="O1022" s="15"/>
      <c r="P1022" s="15"/>
      <c r="Q1022" s="15"/>
      <c r="R1022" s="15"/>
      <c r="S1022" s="15"/>
    </row>
    <row r="1023">
      <c r="A1023" s="15"/>
      <c r="B1023" s="15"/>
      <c r="C1023" s="15"/>
      <c r="D1023" s="15"/>
      <c r="E1023" s="15"/>
      <c r="F1023" s="15"/>
      <c r="G1023" s="15"/>
      <c r="H1023" s="15"/>
      <c r="I1023" s="15"/>
      <c r="J1023" s="15"/>
      <c r="K1023" s="15"/>
      <c r="L1023" s="15"/>
      <c r="M1023" s="15"/>
      <c r="N1023" s="15"/>
      <c r="O1023" s="15"/>
      <c r="P1023" s="15"/>
      <c r="Q1023" s="15"/>
      <c r="R1023" s="15"/>
      <c r="S1023" s="15"/>
    </row>
    <row r="1024">
      <c r="A1024" s="15"/>
      <c r="B1024" s="15"/>
      <c r="C1024" s="15"/>
      <c r="D1024" s="15"/>
      <c r="E1024" s="15"/>
      <c r="F1024" s="15"/>
      <c r="G1024" s="15"/>
      <c r="H1024" s="15"/>
      <c r="I1024" s="15"/>
      <c r="J1024" s="15"/>
      <c r="K1024" s="15"/>
      <c r="L1024" s="15"/>
      <c r="M1024" s="15"/>
      <c r="N1024" s="15"/>
      <c r="O1024" s="15"/>
      <c r="P1024" s="15"/>
      <c r="Q1024" s="15"/>
      <c r="R1024" s="15"/>
      <c r="S1024" s="15"/>
    </row>
    <row r="1025">
      <c r="A1025" s="15"/>
      <c r="B1025" s="15"/>
      <c r="C1025" s="15"/>
      <c r="D1025" s="15"/>
      <c r="E1025" s="15"/>
      <c r="F1025" s="15"/>
      <c r="G1025" s="15"/>
      <c r="H1025" s="15"/>
      <c r="I1025" s="15"/>
      <c r="J1025" s="15"/>
      <c r="K1025" s="15"/>
      <c r="L1025" s="15"/>
      <c r="M1025" s="15"/>
      <c r="N1025" s="15"/>
      <c r="O1025" s="15"/>
      <c r="P1025" s="15"/>
      <c r="Q1025" s="15"/>
      <c r="R1025" s="15"/>
      <c r="S1025" s="15"/>
    </row>
    <row r="1026">
      <c r="A1026" s="15"/>
      <c r="B1026" s="15"/>
      <c r="C1026" s="15"/>
      <c r="D1026" s="15"/>
      <c r="E1026" s="15"/>
      <c r="F1026" s="15"/>
      <c r="G1026" s="15"/>
      <c r="H1026" s="15"/>
      <c r="I1026" s="15"/>
      <c r="J1026" s="15"/>
      <c r="K1026" s="15"/>
      <c r="L1026" s="15"/>
      <c r="M1026" s="15"/>
      <c r="N1026" s="15"/>
      <c r="O1026" s="15"/>
      <c r="P1026" s="15"/>
      <c r="Q1026" s="15"/>
      <c r="R1026" s="15"/>
      <c r="S1026" s="15"/>
    </row>
    <row r="1027">
      <c r="A1027" s="15"/>
      <c r="B1027" s="15"/>
      <c r="C1027" s="15"/>
      <c r="D1027" s="15"/>
      <c r="E1027" s="15"/>
      <c r="F1027" s="15"/>
      <c r="G1027" s="15"/>
      <c r="H1027" s="15"/>
      <c r="I1027" s="15"/>
      <c r="J1027" s="15"/>
      <c r="K1027" s="15"/>
      <c r="L1027" s="15"/>
      <c r="M1027" s="15"/>
      <c r="N1027" s="15"/>
      <c r="O1027" s="15"/>
      <c r="P1027" s="15"/>
      <c r="Q1027" s="15"/>
      <c r="R1027" s="15"/>
      <c r="S1027" s="15"/>
    </row>
    <row r="1028">
      <c r="A1028" s="15"/>
      <c r="B1028" s="15"/>
      <c r="C1028" s="15"/>
      <c r="D1028" s="15"/>
      <c r="E1028" s="15"/>
      <c r="F1028" s="15"/>
      <c r="G1028" s="15"/>
      <c r="H1028" s="15"/>
      <c r="I1028" s="15"/>
      <c r="J1028" s="15"/>
      <c r="K1028" s="15"/>
      <c r="L1028" s="15"/>
      <c r="M1028" s="15"/>
      <c r="N1028" s="15"/>
      <c r="O1028" s="15"/>
      <c r="P1028" s="15"/>
      <c r="Q1028" s="15"/>
      <c r="R1028" s="15"/>
      <c r="S1028" s="15"/>
    </row>
    <row r="1029">
      <c r="A1029" s="15"/>
      <c r="B1029" s="15"/>
      <c r="C1029" s="15"/>
      <c r="D1029" s="15"/>
      <c r="E1029" s="15"/>
      <c r="F1029" s="15"/>
      <c r="G1029" s="15"/>
      <c r="H1029" s="15"/>
      <c r="I1029" s="15"/>
      <c r="J1029" s="15"/>
      <c r="K1029" s="15"/>
      <c r="L1029" s="15"/>
      <c r="M1029" s="15"/>
      <c r="N1029" s="15"/>
      <c r="O1029" s="15"/>
      <c r="P1029" s="15"/>
      <c r="Q1029" s="15"/>
      <c r="R1029" s="15"/>
      <c r="S1029" s="15"/>
    </row>
    <row r="1030">
      <c r="A1030" s="15"/>
      <c r="B1030" s="15"/>
      <c r="C1030" s="15"/>
      <c r="D1030" s="15"/>
      <c r="E1030" s="15"/>
      <c r="F1030" s="15"/>
      <c r="G1030" s="15"/>
      <c r="H1030" s="15"/>
      <c r="I1030" s="15"/>
      <c r="J1030" s="15"/>
      <c r="K1030" s="15"/>
      <c r="L1030" s="15"/>
      <c r="M1030" s="15"/>
      <c r="N1030" s="15"/>
      <c r="O1030" s="15"/>
      <c r="P1030" s="15"/>
      <c r="Q1030" s="15"/>
      <c r="R1030" s="15"/>
      <c r="S1030" s="15"/>
    </row>
    <row r="1031">
      <c r="A1031" s="15"/>
      <c r="B1031" s="15"/>
      <c r="C1031" s="15"/>
      <c r="D1031" s="15"/>
      <c r="E1031" s="15"/>
      <c r="F1031" s="15"/>
      <c r="G1031" s="15"/>
      <c r="H1031" s="15"/>
      <c r="I1031" s="15"/>
      <c r="J1031" s="15"/>
      <c r="K1031" s="15"/>
      <c r="L1031" s="15"/>
      <c r="M1031" s="15"/>
      <c r="N1031" s="15"/>
      <c r="O1031" s="15"/>
      <c r="P1031" s="15"/>
      <c r="Q1031" s="15"/>
      <c r="R1031" s="15"/>
      <c r="S1031" s="15"/>
    </row>
    <row r="1032">
      <c r="A1032" s="15"/>
      <c r="B1032" s="15"/>
      <c r="C1032" s="15"/>
      <c r="D1032" s="15"/>
      <c r="E1032" s="15"/>
      <c r="F1032" s="15"/>
      <c r="G1032" s="15"/>
      <c r="H1032" s="15"/>
      <c r="I1032" s="15"/>
      <c r="J1032" s="15"/>
      <c r="K1032" s="15"/>
      <c r="L1032" s="15"/>
      <c r="M1032" s="15"/>
      <c r="N1032" s="15"/>
      <c r="O1032" s="15"/>
      <c r="P1032" s="15"/>
      <c r="Q1032" s="15"/>
      <c r="R1032" s="15"/>
      <c r="S1032" s="15"/>
    </row>
    <row r="1033">
      <c r="A1033" s="15"/>
      <c r="B1033" s="15"/>
      <c r="C1033" s="15"/>
      <c r="D1033" s="15"/>
      <c r="E1033" s="15"/>
      <c r="F1033" s="15"/>
      <c r="G1033" s="15"/>
      <c r="H1033" s="15"/>
      <c r="I1033" s="15"/>
      <c r="J1033" s="15"/>
      <c r="K1033" s="15"/>
      <c r="L1033" s="15"/>
      <c r="M1033" s="15"/>
      <c r="N1033" s="15"/>
      <c r="O1033" s="15"/>
      <c r="P1033" s="15"/>
      <c r="Q1033" s="15"/>
      <c r="R1033" s="15"/>
      <c r="S1033" s="15"/>
    </row>
    <row r="1034">
      <c r="A1034" s="15"/>
      <c r="B1034" s="15"/>
      <c r="C1034" s="15"/>
      <c r="D1034" s="15"/>
      <c r="E1034" s="15"/>
      <c r="F1034" s="15"/>
      <c r="G1034" s="15"/>
      <c r="H1034" s="15"/>
      <c r="I1034" s="15"/>
      <c r="J1034" s="15"/>
      <c r="K1034" s="15"/>
      <c r="L1034" s="15"/>
      <c r="M1034" s="15"/>
      <c r="N1034" s="15"/>
      <c r="O1034" s="15"/>
      <c r="P1034" s="15"/>
      <c r="Q1034" s="15"/>
      <c r="R1034" s="15"/>
      <c r="S1034" s="15"/>
    </row>
    <row r="1035">
      <c r="A1035" s="15"/>
      <c r="B1035" s="15"/>
      <c r="C1035" s="15"/>
      <c r="D1035" s="15"/>
      <c r="E1035" s="15"/>
      <c r="F1035" s="15"/>
      <c r="G1035" s="15"/>
      <c r="H1035" s="15"/>
      <c r="I1035" s="15"/>
      <c r="J1035" s="15"/>
      <c r="K1035" s="15"/>
      <c r="L1035" s="15"/>
      <c r="M1035" s="15"/>
      <c r="N1035" s="15"/>
      <c r="O1035" s="15"/>
      <c r="P1035" s="15"/>
      <c r="Q1035" s="15"/>
      <c r="R1035" s="15"/>
      <c r="S1035" s="15"/>
    </row>
    <row r="1036">
      <c r="A1036" s="15"/>
      <c r="B1036" s="15"/>
      <c r="C1036" s="15"/>
      <c r="D1036" s="15"/>
      <c r="E1036" s="15"/>
      <c r="F1036" s="15"/>
      <c r="G1036" s="15"/>
      <c r="H1036" s="15"/>
      <c r="I1036" s="15"/>
      <c r="J1036" s="15"/>
      <c r="K1036" s="15"/>
      <c r="L1036" s="15"/>
      <c r="M1036" s="15"/>
      <c r="N1036" s="15"/>
      <c r="O1036" s="15"/>
      <c r="P1036" s="15"/>
      <c r="Q1036" s="15"/>
      <c r="R1036" s="15"/>
      <c r="S1036" s="15"/>
    </row>
    <row r="1037">
      <c r="A1037" s="15"/>
      <c r="B1037" s="15"/>
      <c r="C1037" s="15"/>
      <c r="D1037" s="15"/>
      <c r="E1037" s="15"/>
      <c r="F1037" s="15"/>
      <c r="G1037" s="15"/>
      <c r="H1037" s="15"/>
      <c r="I1037" s="15"/>
      <c r="J1037" s="15"/>
      <c r="K1037" s="15"/>
      <c r="L1037" s="15"/>
      <c r="M1037" s="15"/>
      <c r="N1037" s="15"/>
      <c r="O1037" s="15"/>
      <c r="P1037" s="15"/>
      <c r="Q1037" s="15"/>
      <c r="R1037" s="15"/>
      <c r="S1037" s="15"/>
    </row>
    <row r="1038">
      <c r="A1038" s="15"/>
      <c r="B1038" s="15"/>
      <c r="C1038" s="15"/>
      <c r="D1038" s="15"/>
      <c r="E1038" s="15"/>
      <c r="F1038" s="15"/>
      <c r="G1038" s="15"/>
      <c r="H1038" s="15"/>
      <c r="I1038" s="15"/>
      <c r="J1038" s="15"/>
      <c r="K1038" s="15"/>
      <c r="L1038" s="15"/>
      <c r="M1038" s="15"/>
      <c r="N1038" s="15"/>
      <c r="O1038" s="15"/>
      <c r="P1038" s="15"/>
      <c r="Q1038" s="15"/>
      <c r="R1038" s="15"/>
      <c r="S1038" s="15"/>
    </row>
    <row r="1039">
      <c r="A1039" s="15"/>
      <c r="B1039" s="15"/>
      <c r="C1039" s="15"/>
      <c r="D1039" s="15"/>
      <c r="E1039" s="15"/>
      <c r="F1039" s="15"/>
      <c r="G1039" s="15"/>
      <c r="H1039" s="15"/>
      <c r="I1039" s="15"/>
      <c r="J1039" s="15"/>
      <c r="K1039" s="15"/>
      <c r="L1039" s="15"/>
      <c r="M1039" s="15"/>
      <c r="N1039" s="15"/>
      <c r="O1039" s="15"/>
      <c r="P1039" s="15"/>
      <c r="Q1039" s="15"/>
      <c r="R1039" s="15"/>
      <c r="S1039" s="15"/>
    </row>
    <row r="1040">
      <c r="A1040" s="15"/>
      <c r="B1040" s="15"/>
      <c r="C1040" s="15"/>
      <c r="D1040" s="15"/>
      <c r="E1040" s="15"/>
      <c r="F1040" s="15"/>
      <c r="G1040" s="15"/>
      <c r="H1040" s="15"/>
      <c r="I1040" s="15"/>
      <c r="J1040" s="15"/>
      <c r="K1040" s="15"/>
      <c r="L1040" s="15"/>
      <c r="M1040" s="15"/>
      <c r="N1040" s="15"/>
      <c r="O1040" s="15"/>
      <c r="P1040" s="15"/>
      <c r="Q1040" s="15"/>
      <c r="R1040" s="15"/>
      <c r="S1040" s="15"/>
    </row>
    <row r="1041">
      <c r="A1041" s="15"/>
      <c r="B1041" s="15"/>
      <c r="C1041" s="15"/>
      <c r="D1041" s="15"/>
      <c r="E1041" s="15"/>
      <c r="F1041" s="15"/>
      <c r="G1041" s="15"/>
      <c r="H1041" s="15"/>
      <c r="I1041" s="15"/>
      <c r="J1041" s="15"/>
      <c r="K1041" s="15"/>
      <c r="L1041" s="15"/>
      <c r="M1041" s="15"/>
      <c r="N1041" s="15"/>
      <c r="O1041" s="15"/>
      <c r="P1041" s="15"/>
      <c r="Q1041" s="15"/>
      <c r="R1041" s="15"/>
      <c r="S1041" s="15"/>
    </row>
    <row r="1042">
      <c r="A1042" s="15"/>
      <c r="B1042" s="15"/>
      <c r="C1042" s="15"/>
      <c r="D1042" s="15"/>
      <c r="E1042" s="15"/>
      <c r="F1042" s="15"/>
      <c r="G1042" s="15"/>
      <c r="H1042" s="15"/>
      <c r="I1042" s="15"/>
      <c r="J1042" s="15"/>
      <c r="K1042" s="15"/>
      <c r="L1042" s="15"/>
      <c r="M1042" s="15"/>
      <c r="N1042" s="15"/>
      <c r="O1042" s="15"/>
      <c r="P1042" s="15"/>
      <c r="Q1042" s="15"/>
      <c r="R1042" s="15"/>
      <c r="S1042" s="15"/>
    </row>
    <row r="1043">
      <c r="A1043" s="15"/>
      <c r="B1043" s="15"/>
      <c r="C1043" s="15"/>
      <c r="D1043" s="15"/>
      <c r="E1043" s="15"/>
      <c r="F1043" s="15"/>
      <c r="G1043" s="15"/>
      <c r="H1043" s="15"/>
      <c r="I1043" s="15"/>
      <c r="J1043" s="15"/>
      <c r="K1043" s="15"/>
      <c r="L1043" s="15"/>
      <c r="M1043" s="15"/>
      <c r="N1043" s="15"/>
      <c r="O1043" s="15"/>
      <c r="P1043" s="15"/>
      <c r="Q1043" s="15"/>
      <c r="R1043" s="15"/>
      <c r="S1043" s="15"/>
    </row>
    <row r="1044">
      <c r="A1044" s="15"/>
      <c r="B1044" s="15"/>
      <c r="C1044" s="15"/>
      <c r="D1044" s="15"/>
      <c r="E1044" s="15"/>
      <c r="F1044" s="15"/>
      <c r="G1044" s="15"/>
      <c r="H1044" s="15"/>
      <c r="I1044" s="15"/>
      <c r="J1044" s="15"/>
      <c r="K1044" s="15"/>
      <c r="L1044" s="15"/>
      <c r="M1044" s="15"/>
      <c r="N1044" s="15"/>
      <c r="O1044" s="15"/>
      <c r="P1044" s="15"/>
      <c r="Q1044" s="15"/>
      <c r="R1044" s="15"/>
      <c r="S1044" s="15"/>
    </row>
    <row r="1045">
      <c r="A1045" s="15"/>
      <c r="B1045" s="15"/>
      <c r="C1045" s="15"/>
      <c r="D1045" s="15"/>
      <c r="E1045" s="15"/>
      <c r="F1045" s="15"/>
      <c r="G1045" s="15"/>
      <c r="H1045" s="15"/>
      <c r="I1045" s="15"/>
      <c r="J1045" s="15"/>
      <c r="K1045" s="15"/>
      <c r="L1045" s="15"/>
      <c r="M1045" s="15"/>
      <c r="N1045" s="15"/>
      <c r="O1045" s="15"/>
      <c r="P1045" s="15"/>
      <c r="Q1045" s="15"/>
      <c r="R1045" s="15"/>
      <c r="S1045" s="15"/>
    </row>
    <row r="1046">
      <c r="A1046" s="15"/>
      <c r="B1046" s="15"/>
      <c r="C1046" s="15"/>
      <c r="D1046" s="15"/>
      <c r="E1046" s="15"/>
      <c r="F1046" s="15"/>
      <c r="G1046" s="15"/>
      <c r="H1046" s="15"/>
      <c r="I1046" s="15"/>
      <c r="J1046" s="15"/>
      <c r="K1046" s="15"/>
      <c r="L1046" s="15"/>
      <c r="M1046" s="15"/>
      <c r="N1046" s="15"/>
      <c r="O1046" s="15"/>
      <c r="P1046" s="15"/>
      <c r="Q1046" s="15"/>
      <c r="R1046" s="15"/>
      <c r="S1046" s="15"/>
    </row>
    <row r="1047">
      <c r="A1047" s="15"/>
      <c r="B1047" s="15"/>
      <c r="C1047" s="15"/>
      <c r="D1047" s="15"/>
      <c r="E1047" s="15"/>
      <c r="F1047" s="15"/>
      <c r="G1047" s="15"/>
      <c r="H1047" s="15"/>
      <c r="I1047" s="15"/>
      <c r="J1047" s="15"/>
      <c r="K1047" s="15"/>
      <c r="L1047" s="15"/>
      <c r="M1047" s="15"/>
      <c r="N1047" s="15"/>
      <c r="O1047" s="15"/>
      <c r="P1047" s="15"/>
      <c r="Q1047" s="15"/>
      <c r="R1047" s="15"/>
      <c r="S1047" s="15"/>
    </row>
    <row r="1048">
      <c r="A1048" s="15"/>
      <c r="B1048" s="15"/>
      <c r="C1048" s="15"/>
      <c r="D1048" s="15"/>
      <c r="E1048" s="15"/>
      <c r="F1048" s="15"/>
      <c r="G1048" s="15"/>
      <c r="H1048" s="15"/>
      <c r="I1048" s="15"/>
      <c r="J1048" s="15"/>
      <c r="K1048" s="15"/>
      <c r="L1048" s="15"/>
      <c r="M1048" s="15"/>
      <c r="N1048" s="15"/>
      <c r="O1048" s="15"/>
      <c r="P1048" s="15"/>
      <c r="Q1048" s="15"/>
      <c r="R1048" s="15"/>
      <c r="S1048" s="15"/>
    </row>
    <row r="1049">
      <c r="A1049" s="15"/>
      <c r="B1049" s="15"/>
      <c r="C1049" s="15"/>
      <c r="D1049" s="15"/>
      <c r="E1049" s="15"/>
      <c r="F1049" s="15"/>
      <c r="G1049" s="15"/>
      <c r="H1049" s="15"/>
      <c r="I1049" s="15"/>
      <c r="J1049" s="15"/>
      <c r="K1049" s="15"/>
      <c r="L1049" s="15"/>
      <c r="M1049" s="15"/>
      <c r="N1049" s="15"/>
      <c r="O1049" s="15"/>
      <c r="P1049" s="15"/>
      <c r="Q1049" s="15"/>
      <c r="R1049" s="15"/>
      <c r="S1049" s="15"/>
    </row>
    <row r="1050">
      <c r="A1050" s="15"/>
      <c r="B1050" s="15"/>
      <c r="C1050" s="15"/>
      <c r="D1050" s="15"/>
      <c r="E1050" s="15"/>
      <c r="F1050" s="15"/>
      <c r="G1050" s="15"/>
      <c r="H1050" s="15"/>
      <c r="I1050" s="15"/>
      <c r="J1050" s="15"/>
      <c r="K1050" s="15"/>
      <c r="L1050" s="15"/>
      <c r="M1050" s="15"/>
      <c r="N1050" s="15"/>
      <c r="O1050" s="15"/>
      <c r="P1050" s="15"/>
      <c r="Q1050" s="15"/>
      <c r="R1050" s="15"/>
      <c r="S1050" s="15"/>
    </row>
    <row r="1051">
      <c r="A1051" s="15"/>
      <c r="B1051" s="15"/>
      <c r="C1051" s="15"/>
      <c r="D1051" s="15"/>
      <c r="E1051" s="15"/>
      <c r="F1051" s="15"/>
      <c r="G1051" s="15"/>
      <c r="H1051" s="15"/>
      <c r="I1051" s="15"/>
      <c r="J1051" s="15"/>
      <c r="K1051" s="15"/>
      <c r="L1051" s="15"/>
      <c r="M1051" s="15"/>
      <c r="N1051" s="15"/>
      <c r="O1051" s="15"/>
      <c r="P1051" s="15"/>
      <c r="Q1051" s="15"/>
      <c r="R1051" s="15"/>
      <c r="S1051" s="15"/>
    </row>
    <row r="1052">
      <c r="A1052" s="15"/>
      <c r="B1052" s="15"/>
      <c r="C1052" s="15"/>
      <c r="D1052" s="15"/>
      <c r="E1052" s="15"/>
      <c r="F1052" s="15"/>
      <c r="G1052" s="15"/>
      <c r="H1052" s="15"/>
      <c r="I1052" s="15"/>
      <c r="J1052" s="15"/>
      <c r="K1052" s="15"/>
      <c r="L1052" s="15"/>
      <c r="M1052" s="15"/>
      <c r="N1052" s="15"/>
      <c r="O1052" s="15"/>
      <c r="P1052" s="15"/>
      <c r="Q1052" s="15"/>
      <c r="R1052" s="15"/>
      <c r="S1052" s="15"/>
    </row>
    <row r="1053">
      <c r="A1053" s="15"/>
      <c r="B1053" s="15"/>
      <c r="C1053" s="15"/>
      <c r="D1053" s="15"/>
      <c r="E1053" s="15"/>
      <c r="F1053" s="15"/>
      <c r="G1053" s="15"/>
      <c r="H1053" s="15"/>
      <c r="I1053" s="15"/>
      <c r="J1053" s="15"/>
      <c r="K1053" s="15"/>
      <c r="L1053" s="15"/>
      <c r="M1053" s="15"/>
      <c r="N1053" s="15"/>
      <c r="O1053" s="15"/>
      <c r="P1053" s="15"/>
      <c r="Q1053" s="15"/>
      <c r="R1053" s="15"/>
      <c r="S1053" s="15"/>
    </row>
    <row r="1054">
      <c r="A1054" s="15"/>
      <c r="B1054" s="15"/>
      <c r="C1054" s="15"/>
      <c r="D1054" s="15"/>
      <c r="E1054" s="15"/>
      <c r="F1054" s="15"/>
      <c r="G1054" s="15"/>
      <c r="H1054" s="15"/>
      <c r="I1054" s="15"/>
      <c r="J1054" s="15"/>
      <c r="K1054" s="15"/>
      <c r="L1054" s="15"/>
      <c r="M1054" s="15"/>
      <c r="N1054" s="15"/>
      <c r="O1054" s="15"/>
      <c r="P1054" s="15"/>
      <c r="Q1054" s="15"/>
      <c r="R1054" s="15"/>
      <c r="S1054" s="15"/>
    </row>
    <row r="1055">
      <c r="A1055" s="15"/>
      <c r="B1055" s="15"/>
      <c r="C1055" s="15"/>
      <c r="D1055" s="15"/>
      <c r="E1055" s="15"/>
      <c r="F1055" s="15"/>
      <c r="G1055" s="15"/>
      <c r="H1055" s="15"/>
      <c r="I1055" s="15"/>
      <c r="J1055" s="15"/>
      <c r="K1055" s="15"/>
      <c r="L1055" s="15"/>
      <c r="M1055" s="15"/>
      <c r="N1055" s="15"/>
      <c r="O1055" s="15"/>
      <c r="P1055" s="15"/>
      <c r="Q1055" s="15"/>
      <c r="R1055" s="15"/>
      <c r="S1055" s="15"/>
    </row>
    <row r="1056">
      <c r="A1056" s="15"/>
      <c r="B1056" s="15"/>
      <c r="C1056" s="15"/>
      <c r="D1056" s="15"/>
      <c r="E1056" s="15"/>
      <c r="F1056" s="15"/>
      <c r="G1056" s="15"/>
      <c r="H1056" s="15"/>
      <c r="I1056" s="15"/>
      <c r="J1056" s="15"/>
      <c r="K1056" s="15"/>
      <c r="L1056" s="15"/>
      <c r="M1056" s="15"/>
      <c r="N1056" s="15"/>
      <c r="O1056" s="15"/>
      <c r="P1056" s="15"/>
      <c r="Q1056" s="15"/>
      <c r="R1056" s="15"/>
      <c r="S1056" s="15"/>
    </row>
    <row r="1057">
      <c r="A1057" s="15"/>
      <c r="B1057" s="15"/>
      <c r="C1057" s="15"/>
      <c r="D1057" s="15"/>
      <c r="E1057" s="15"/>
      <c r="F1057" s="15"/>
      <c r="G1057" s="15"/>
      <c r="H1057" s="15"/>
      <c r="I1057" s="15"/>
      <c r="J1057" s="15"/>
      <c r="K1057" s="15"/>
      <c r="L1057" s="15"/>
      <c r="M1057" s="15"/>
      <c r="N1057" s="15"/>
      <c r="O1057" s="15"/>
      <c r="P1057" s="15"/>
      <c r="Q1057" s="15"/>
      <c r="R1057" s="15"/>
      <c r="S1057" s="15"/>
    </row>
    <row r="1058">
      <c r="A1058" s="15"/>
      <c r="B1058" s="15"/>
      <c r="C1058" s="15"/>
      <c r="D1058" s="15"/>
      <c r="E1058" s="15"/>
      <c r="F1058" s="15"/>
      <c r="G1058" s="15"/>
      <c r="H1058" s="15"/>
      <c r="I1058" s="15"/>
      <c r="J1058" s="15"/>
      <c r="K1058" s="15"/>
      <c r="L1058" s="15"/>
      <c r="M1058" s="15"/>
      <c r="N1058" s="15"/>
      <c r="O1058" s="15"/>
      <c r="P1058" s="15"/>
      <c r="Q1058" s="15"/>
      <c r="R1058" s="15"/>
      <c r="S1058" s="15"/>
    </row>
    <row r="1059">
      <c r="A1059" s="15"/>
      <c r="B1059" s="15"/>
      <c r="C1059" s="15"/>
      <c r="D1059" s="15"/>
      <c r="E1059" s="15"/>
      <c r="F1059" s="15"/>
      <c r="G1059" s="15"/>
      <c r="H1059" s="15"/>
      <c r="I1059" s="15"/>
      <c r="J1059" s="15"/>
      <c r="K1059" s="15"/>
      <c r="L1059" s="15"/>
      <c r="M1059" s="15"/>
      <c r="N1059" s="15"/>
      <c r="O1059" s="15"/>
      <c r="P1059" s="15"/>
      <c r="Q1059" s="15"/>
      <c r="R1059" s="15"/>
      <c r="S1059" s="15"/>
    </row>
    <row r="1060">
      <c r="A1060" s="15"/>
      <c r="B1060" s="15"/>
      <c r="C1060" s="15"/>
      <c r="D1060" s="15"/>
      <c r="E1060" s="15"/>
      <c r="F1060" s="15"/>
      <c r="G1060" s="15"/>
      <c r="H1060" s="15"/>
      <c r="I1060" s="15"/>
      <c r="J1060" s="15"/>
      <c r="K1060" s="15"/>
      <c r="L1060" s="15"/>
      <c r="M1060" s="15"/>
      <c r="N1060" s="15"/>
      <c r="O1060" s="15"/>
      <c r="P1060" s="15"/>
      <c r="Q1060" s="15"/>
      <c r="R1060" s="15"/>
      <c r="S1060" s="15"/>
    </row>
    <row r="1061">
      <c r="A1061" s="15"/>
      <c r="B1061" s="15"/>
      <c r="C1061" s="15"/>
      <c r="D1061" s="15"/>
      <c r="E1061" s="15"/>
      <c r="F1061" s="15"/>
      <c r="G1061" s="15"/>
      <c r="H1061" s="15"/>
      <c r="I1061" s="15"/>
      <c r="J1061" s="15"/>
      <c r="K1061" s="15"/>
      <c r="L1061" s="15"/>
      <c r="M1061" s="15"/>
      <c r="N1061" s="15"/>
      <c r="O1061" s="15"/>
      <c r="P1061" s="15"/>
      <c r="Q1061" s="15"/>
      <c r="R1061" s="15"/>
      <c r="S1061" s="15"/>
    </row>
    <row r="1062">
      <c r="A1062" s="15"/>
      <c r="B1062" s="15"/>
      <c r="C1062" s="15"/>
      <c r="D1062" s="15"/>
      <c r="E1062" s="15"/>
      <c r="F1062" s="15"/>
      <c r="G1062" s="15"/>
      <c r="H1062" s="15"/>
      <c r="I1062" s="15"/>
      <c r="J1062" s="15"/>
      <c r="K1062" s="15"/>
      <c r="L1062" s="15"/>
      <c r="M1062" s="15"/>
      <c r="N1062" s="15"/>
      <c r="O1062" s="15"/>
      <c r="P1062" s="15"/>
      <c r="Q1062" s="15"/>
      <c r="R1062" s="15"/>
      <c r="S1062" s="15"/>
    </row>
    <row r="1063">
      <c r="A1063" s="15"/>
      <c r="B1063" s="15"/>
      <c r="C1063" s="15"/>
      <c r="D1063" s="15"/>
      <c r="E1063" s="15"/>
      <c r="F1063" s="15"/>
      <c r="G1063" s="15"/>
      <c r="H1063" s="15"/>
      <c r="I1063" s="15"/>
      <c r="J1063" s="15"/>
      <c r="K1063" s="15"/>
      <c r="L1063" s="15"/>
      <c r="M1063" s="15"/>
      <c r="N1063" s="15"/>
      <c r="O1063" s="15"/>
      <c r="P1063" s="15"/>
      <c r="Q1063" s="15"/>
      <c r="R1063" s="15"/>
      <c r="S1063" s="15"/>
    </row>
    <row r="1064">
      <c r="A1064" s="15"/>
      <c r="B1064" s="15"/>
      <c r="C1064" s="15"/>
      <c r="D1064" s="15"/>
      <c r="E1064" s="15"/>
      <c r="F1064" s="15"/>
      <c r="G1064" s="15"/>
      <c r="H1064" s="15"/>
      <c r="I1064" s="15"/>
      <c r="J1064" s="15"/>
      <c r="K1064" s="15"/>
      <c r="L1064" s="15"/>
      <c r="M1064" s="15"/>
      <c r="N1064" s="15"/>
      <c r="O1064" s="15"/>
      <c r="P1064" s="15"/>
      <c r="Q1064" s="15"/>
      <c r="R1064" s="15"/>
      <c r="S1064" s="15"/>
    </row>
    <row r="1065">
      <c r="A1065" s="15"/>
      <c r="B1065" s="15"/>
      <c r="C1065" s="15"/>
      <c r="D1065" s="15"/>
      <c r="E1065" s="15"/>
      <c r="F1065" s="15"/>
      <c r="G1065" s="15"/>
      <c r="H1065" s="15"/>
      <c r="I1065" s="15"/>
      <c r="J1065" s="15"/>
      <c r="K1065" s="15"/>
      <c r="L1065" s="15"/>
      <c r="M1065" s="15"/>
      <c r="N1065" s="15"/>
      <c r="O1065" s="15"/>
      <c r="P1065" s="15"/>
      <c r="Q1065" s="15"/>
      <c r="R1065" s="15"/>
      <c r="S1065" s="15"/>
    </row>
    <row r="1066">
      <c r="A1066" s="15"/>
      <c r="B1066" s="15"/>
      <c r="C1066" s="15"/>
      <c r="D1066" s="15"/>
      <c r="E1066" s="15"/>
      <c r="F1066" s="15"/>
      <c r="G1066" s="15"/>
      <c r="H1066" s="15"/>
      <c r="I1066" s="15"/>
      <c r="J1066" s="15"/>
      <c r="K1066" s="15"/>
      <c r="L1066" s="15"/>
      <c r="M1066" s="15"/>
      <c r="N1066" s="15"/>
      <c r="O1066" s="15"/>
      <c r="P1066" s="15"/>
      <c r="Q1066" s="15"/>
      <c r="R1066" s="15"/>
      <c r="S1066" s="15"/>
    </row>
    <row r="1067">
      <c r="A1067" s="15"/>
      <c r="B1067" s="15"/>
      <c r="C1067" s="15"/>
      <c r="D1067" s="15"/>
      <c r="E1067" s="15"/>
      <c r="F1067" s="15"/>
      <c r="G1067" s="15"/>
      <c r="H1067" s="15"/>
      <c r="I1067" s="15"/>
      <c r="J1067" s="15"/>
      <c r="K1067" s="15"/>
      <c r="L1067" s="15"/>
      <c r="M1067" s="15"/>
      <c r="N1067" s="15"/>
      <c r="O1067" s="15"/>
      <c r="P1067" s="15"/>
      <c r="Q1067" s="15"/>
      <c r="R1067" s="15"/>
      <c r="S1067" s="15"/>
    </row>
    <row r="1068">
      <c r="A1068" s="15"/>
      <c r="B1068" s="15"/>
      <c r="C1068" s="15"/>
      <c r="D1068" s="15"/>
      <c r="E1068" s="15"/>
      <c r="F1068" s="15"/>
      <c r="G1068" s="15"/>
      <c r="H1068" s="15"/>
      <c r="I1068" s="15"/>
      <c r="J1068" s="15"/>
      <c r="K1068" s="15"/>
      <c r="L1068" s="15"/>
      <c r="M1068" s="15"/>
      <c r="N1068" s="15"/>
      <c r="O1068" s="15"/>
      <c r="P1068" s="15"/>
      <c r="Q1068" s="15"/>
      <c r="R1068" s="15"/>
      <c r="S1068" s="15"/>
    </row>
    <row r="1069">
      <c r="A1069" s="15"/>
      <c r="B1069" s="15"/>
      <c r="C1069" s="15"/>
      <c r="D1069" s="15"/>
      <c r="E1069" s="15"/>
      <c r="F1069" s="15"/>
      <c r="G1069" s="15"/>
      <c r="H1069" s="15"/>
      <c r="I1069" s="15"/>
      <c r="J1069" s="15"/>
      <c r="K1069" s="15"/>
      <c r="L1069" s="15"/>
      <c r="M1069" s="15"/>
      <c r="N1069" s="15"/>
      <c r="O1069" s="15"/>
      <c r="P1069" s="15"/>
      <c r="Q1069" s="15"/>
      <c r="R1069" s="15"/>
      <c r="S1069" s="15"/>
    </row>
    <row r="1070">
      <c r="A1070" s="15"/>
      <c r="B1070" s="15"/>
      <c r="C1070" s="15"/>
      <c r="D1070" s="15"/>
      <c r="E1070" s="15"/>
      <c r="F1070" s="15"/>
      <c r="G1070" s="15"/>
      <c r="H1070" s="15"/>
      <c r="I1070" s="15"/>
      <c r="J1070" s="15"/>
      <c r="K1070" s="15"/>
      <c r="L1070" s="15"/>
      <c r="M1070" s="15"/>
      <c r="N1070" s="15"/>
      <c r="O1070" s="15"/>
      <c r="P1070" s="15"/>
      <c r="Q1070" s="15"/>
      <c r="R1070" s="15"/>
      <c r="S1070" s="15"/>
    </row>
    <row r="1071">
      <c r="A1071" s="15"/>
      <c r="B1071" s="15"/>
      <c r="C1071" s="15"/>
      <c r="D1071" s="15"/>
      <c r="E1071" s="15"/>
      <c r="F1071" s="15"/>
      <c r="G1071" s="15"/>
      <c r="H1071" s="15"/>
      <c r="I1071" s="15"/>
      <c r="J1071" s="15"/>
      <c r="K1071" s="15"/>
      <c r="L1071" s="15"/>
      <c r="M1071" s="15"/>
      <c r="N1071" s="15"/>
      <c r="O1071" s="15"/>
      <c r="P1071" s="15"/>
      <c r="Q1071" s="15"/>
      <c r="R1071" s="15"/>
      <c r="S1071" s="15"/>
    </row>
    <row r="1072">
      <c r="A1072" s="15"/>
      <c r="B1072" s="15"/>
      <c r="C1072" s="15"/>
      <c r="D1072" s="15"/>
      <c r="E1072" s="15"/>
      <c r="F1072" s="15"/>
      <c r="G1072" s="15"/>
      <c r="H1072" s="15"/>
      <c r="I1072" s="15"/>
      <c r="J1072" s="15"/>
      <c r="K1072" s="15"/>
      <c r="L1072" s="15"/>
      <c r="M1072" s="15"/>
      <c r="N1072" s="15"/>
      <c r="O1072" s="15"/>
      <c r="P1072" s="15"/>
      <c r="Q1072" s="15"/>
      <c r="R1072" s="15"/>
      <c r="S1072" s="15"/>
    </row>
    <row r="1073">
      <c r="A1073" s="15"/>
      <c r="B1073" s="15"/>
      <c r="C1073" s="15"/>
      <c r="D1073" s="15"/>
      <c r="E1073" s="15"/>
      <c r="F1073" s="15"/>
      <c r="G1073" s="15"/>
      <c r="H1073" s="15"/>
      <c r="I1073" s="15"/>
      <c r="J1073" s="15"/>
      <c r="K1073" s="15"/>
      <c r="L1073" s="15"/>
      <c r="M1073" s="15"/>
      <c r="N1073" s="15"/>
      <c r="O1073" s="15"/>
      <c r="P1073" s="15"/>
      <c r="Q1073" s="15"/>
      <c r="R1073" s="15"/>
      <c r="S1073" s="15"/>
    </row>
    <row r="1074">
      <c r="A1074" s="15"/>
      <c r="B1074" s="15"/>
      <c r="C1074" s="15"/>
      <c r="D1074" s="15"/>
      <c r="E1074" s="15"/>
      <c r="F1074" s="15"/>
      <c r="G1074" s="15"/>
      <c r="H1074" s="15"/>
      <c r="I1074" s="15"/>
      <c r="J1074" s="15"/>
      <c r="K1074" s="15"/>
      <c r="L1074" s="15"/>
      <c r="M1074" s="15"/>
      <c r="N1074" s="15"/>
      <c r="O1074" s="15"/>
      <c r="P1074" s="15"/>
      <c r="Q1074" s="15"/>
      <c r="R1074" s="15"/>
      <c r="S1074" s="15"/>
    </row>
    <row r="1075">
      <c r="A1075" s="15"/>
      <c r="B1075" s="15"/>
      <c r="C1075" s="15"/>
      <c r="D1075" s="15"/>
      <c r="E1075" s="15"/>
      <c r="F1075" s="15"/>
      <c r="G1075" s="15"/>
      <c r="H1075" s="15"/>
      <c r="I1075" s="15"/>
      <c r="J1075" s="15"/>
      <c r="K1075" s="15"/>
      <c r="L1075" s="15"/>
      <c r="M1075" s="15"/>
      <c r="N1075" s="15"/>
      <c r="O1075" s="15"/>
      <c r="P1075" s="15"/>
      <c r="Q1075" s="15"/>
      <c r="R1075" s="15"/>
      <c r="S1075" s="15"/>
    </row>
    <row r="1076">
      <c r="A1076" s="15"/>
      <c r="B1076" s="15"/>
      <c r="C1076" s="15"/>
      <c r="D1076" s="15"/>
      <c r="E1076" s="15"/>
      <c r="F1076" s="15"/>
      <c r="G1076" s="15"/>
      <c r="H1076" s="15"/>
      <c r="I1076" s="15"/>
      <c r="J1076" s="15"/>
      <c r="K1076" s="15"/>
      <c r="L1076" s="15"/>
      <c r="M1076" s="15"/>
      <c r="N1076" s="15"/>
      <c r="O1076" s="15"/>
      <c r="P1076" s="15"/>
      <c r="Q1076" s="15"/>
      <c r="R1076" s="15"/>
      <c r="S1076" s="15"/>
    </row>
    <row r="1077">
      <c r="A1077" s="15"/>
      <c r="B1077" s="15"/>
      <c r="C1077" s="15"/>
      <c r="D1077" s="15"/>
      <c r="E1077" s="15"/>
      <c r="F1077" s="15"/>
      <c r="G1077" s="15"/>
      <c r="H1077" s="15"/>
      <c r="I1077" s="15"/>
      <c r="J1077" s="15"/>
      <c r="K1077" s="15"/>
      <c r="L1077" s="15"/>
      <c r="M1077" s="15"/>
      <c r="N1077" s="15"/>
      <c r="O1077" s="15"/>
      <c r="P1077" s="15"/>
      <c r="Q1077" s="15"/>
      <c r="R1077" s="15"/>
      <c r="S1077" s="15"/>
    </row>
    <row r="1078">
      <c r="A1078" s="15"/>
      <c r="B1078" s="15"/>
      <c r="C1078" s="15"/>
      <c r="D1078" s="15"/>
      <c r="E1078" s="15"/>
      <c r="F1078" s="15"/>
      <c r="G1078" s="15"/>
      <c r="H1078" s="15"/>
      <c r="I1078" s="15"/>
      <c r="J1078" s="15"/>
      <c r="K1078" s="15"/>
      <c r="L1078" s="15"/>
      <c r="M1078" s="15"/>
      <c r="N1078" s="15"/>
      <c r="O1078" s="15"/>
      <c r="P1078" s="15"/>
      <c r="Q1078" s="15"/>
      <c r="R1078" s="15"/>
      <c r="S1078" s="15"/>
    </row>
    <row r="1079">
      <c r="A1079" s="15"/>
      <c r="B1079" s="15"/>
      <c r="C1079" s="15"/>
      <c r="D1079" s="15"/>
      <c r="E1079" s="15"/>
      <c r="F1079" s="15"/>
      <c r="G1079" s="15"/>
      <c r="H1079" s="15"/>
      <c r="I1079" s="15"/>
      <c r="J1079" s="15"/>
      <c r="K1079" s="15"/>
      <c r="L1079" s="15"/>
      <c r="M1079" s="15"/>
      <c r="N1079" s="15"/>
      <c r="O1079" s="15"/>
      <c r="P1079" s="15"/>
      <c r="Q1079" s="15"/>
      <c r="R1079" s="15"/>
      <c r="S1079" s="15"/>
    </row>
    <row r="1080">
      <c r="A1080" s="15"/>
      <c r="B1080" s="15"/>
      <c r="C1080" s="15"/>
      <c r="D1080" s="15"/>
      <c r="E1080" s="15"/>
      <c r="F1080" s="15"/>
      <c r="G1080" s="15"/>
      <c r="H1080" s="15"/>
      <c r="I1080" s="15"/>
      <c r="J1080" s="15"/>
      <c r="K1080" s="15"/>
      <c r="L1080" s="15"/>
      <c r="M1080" s="15"/>
      <c r="N1080" s="15"/>
      <c r="O1080" s="15"/>
      <c r="P1080" s="15"/>
      <c r="Q1080" s="15"/>
      <c r="R1080" s="15"/>
      <c r="S1080" s="15"/>
    </row>
    <row r="1081">
      <c r="A1081" s="15"/>
      <c r="B1081" s="15"/>
      <c r="C1081" s="15"/>
      <c r="D1081" s="15"/>
      <c r="E1081" s="15"/>
      <c r="F1081" s="15"/>
      <c r="G1081" s="15"/>
      <c r="H1081" s="15"/>
      <c r="I1081" s="15"/>
      <c r="J1081" s="15"/>
      <c r="K1081" s="15"/>
      <c r="L1081" s="15"/>
      <c r="M1081" s="15"/>
      <c r="N1081" s="15"/>
      <c r="O1081" s="15"/>
      <c r="P1081" s="15"/>
      <c r="Q1081" s="15"/>
      <c r="R1081" s="15"/>
      <c r="S1081" s="15"/>
    </row>
    <row r="1082">
      <c r="A1082" s="15"/>
      <c r="B1082" s="15"/>
      <c r="C1082" s="15"/>
      <c r="D1082" s="15"/>
      <c r="E1082" s="15"/>
      <c r="F1082" s="15"/>
      <c r="G1082" s="15"/>
      <c r="H1082" s="15"/>
      <c r="I1082" s="15"/>
      <c r="J1082" s="15"/>
      <c r="K1082" s="15"/>
      <c r="L1082" s="15"/>
      <c r="M1082" s="15"/>
      <c r="N1082" s="15"/>
      <c r="O1082" s="15"/>
      <c r="P1082" s="15"/>
      <c r="Q1082" s="15"/>
      <c r="R1082" s="15"/>
      <c r="S1082" s="15"/>
    </row>
    <row r="1083">
      <c r="A1083" s="15"/>
      <c r="B1083" s="15"/>
      <c r="C1083" s="15"/>
      <c r="D1083" s="15"/>
      <c r="E1083" s="15"/>
      <c r="F1083" s="15"/>
      <c r="G1083" s="15"/>
      <c r="H1083" s="15"/>
      <c r="I1083" s="15"/>
      <c r="J1083" s="15"/>
      <c r="K1083" s="15"/>
      <c r="L1083" s="15"/>
      <c r="M1083" s="15"/>
      <c r="N1083" s="15"/>
      <c r="O1083" s="15"/>
      <c r="P1083" s="15"/>
      <c r="Q1083" s="15"/>
      <c r="R1083" s="15"/>
      <c r="S1083" s="15"/>
    </row>
    <row r="1084">
      <c r="A1084" s="15"/>
      <c r="B1084" s="15"/>
      <c r="C1084" s="15"/>
      <c r="D1084" s="15"/>
      <c r="E1084" s="15"/>
      <c r="F1084" s="15"/>
      <c r="G1084" s="15"/>
      <c r="H1084" s="15"/>
      <c r="I1084" s="15"/>
      <c r="J1084" s="15"/>
      <c r="K1084" s="15"/>
      <c r="L1084" s="15"/>
      <c r="M1084" s="15"/>
      <c r="N1084" s="15"/>
      <c r="O1084" s="15"/>
      <c r="P1084" s="15"/>
      <c r="Q1084" s="15"/>
      <c r="R1084" s="15"/>
      <c r="S1084" s="15"/>
    </row>
    <row r="1085">
      <c r="A1085" s="15"/>
      <c r="B1085" s="15"/>
      <c r="C1085" s="15"/>
      <c r="D1085" s="15"/>
      <c r="E1085" s="15"/>
      <c r="F1085" s="15"/>
      <c r="G1085" s="15"/>
      <c r="H1085" s="15"/>
      <c r="I1085" s="15"/>
      <c r="J1085" s="15"/>
      <c r="K1085" s="15"/>
      <c r="L1085" s="15"/>
      <c r="M1085" s="15"/>
      <c r="N1085" s="15"/>
      <c r="O1085" s="15"/>
      <c r="P1085" s="15"/>
      <c r="Q1085" s="15"/>
      <c r="R1085" s="15"/>
      <c r="S1085" s="15"/>
    </row>
    <row r="1086">
      <c r="A1086" s="15"/>
      <c r="B1086" s="15"/>
      <c r="C1086" s="15"/>
      <c r="D1086" s="15"/>
      <c r="E1086" s="15"/>
      <c r="F1086" s="15"/>
      <c r="G1086" s="15"/>
      <c r="H1086" s="15"/>
      <c r="I1086" s="15"/>
      <c r="J1086" s="15"/>
      <c r="K1086" s="15"/>
      <c r="L1086" s="15"/>
      <c r="M1086" s="15"/>
      <c r="N1086" s="15"/>
      <c r="O1086" s="15"/>
      <c r="P1086" s="15"/>
      <c r="Q1086" s="15"/>
      <c r="R1086" s="15"/>
      <c r="S1086" s="15"/>
    </row>
    <row r="1087">
      <c r="A1087" s="15"/>
      <c r="B1087" s="15"/>
      <c r="C1087" s="15"/>
      <c r="D1087" s="15"/>
      <c r="E1087" s="15"/>
      <c r="F1087" s="15"/>
      <c r="G1087" s="15"/>
      <c r="H1087" s="15"/>
      <c r="I1087" s="15"/>
      <c r="J1087" s="15"/>
      <c r="K1087" s="15"/>
      <c r="L1087" s="15"/>
      <c r="M1087" s="15"/>
      <c r="N1087" s="15"/>
      <c r="O1087" s="15"/>
      <c r="P1087" s="15"/>
      <c r="Q1087" s="15"/>
      <c r="R1087" s="15"/>
      <c r="S1087" s="15"/>
    </row>
    <row r="1088">
      <c r="A1088" s="15"/>
      <c r="B1088" s="15"/>
      <c r="C1088" s="15"/>
      <c r="D1088" s="15"/>
      <c r="E1088" s="15"/>
      <c r="F1088" s="15"/>
      <c r="G1088" s="15"/>
      <c r="H1088" s="15"/>
      <c r="I1088" s="15"/>
      <c r="J1088" s="15"/>
      <c r="K1088" s="15"/>
      <c r="L1088" s="15"/>
      <c r="M1088" s="15"/>
      <c r="N1088" s="15"/>
      <c r="O1088" s="15"/>
      <c r="P1088" s="15"/>
      <c r="Q1088" s="15"/>
      <c r="R1088" s="15"/>
      <c r="S1088" s="15"/>
    </row>
    <row r="1089">
      <c r="A1089" s="15"/>
      <c r="B1089" s="15"/>
      <c r="C1089" s="15"/>
      <c r="D1089" s="15"/>
      <c r="E1089" s="15"/>
      <c r="F1089" s="15"/>
      <c r="G1089" s="15"/>
      <c r="H1089" s="15"/>
      <c r="I1089" s="15"/>
      <c r="J1089" s="15"/>
      <c r="K1089" s="15"/>
      <c r="L1089" s="15"/>
      <c r="M1089" s="15"/>
      <c r="N1089" s="15"/>
      <c r="O1089" s="15"/>
      <c r="P1089" s="15"/>
      <c r="Q1089" s="15"/>
      <c r="R1089" s="15"/>
      <c r="S1089" s="15"/>
    </row>
    <row r="1090">
      <c r="A1090" s="15"/>
      <c r="B1090" s="15"/>
      <c r="C1090" s="15"/>
      <c r="D1090" s="15"/>
      <c r="E1090" s="15"/>
      <c r="F1090" s="15"/>
      <c r="G1090" s="15"/>
      <c r="H1090" s="15"/>
      <c r="I1090" s="15"/>
      <c r="J1090" s="15"/>
      <c r="K1090" s="15"/>
      <c r="L1090" s="15"/>
      <c r="M1090" s="15"/>
      <c r="N1090" s="15"/>
      <c r="O1090" s="15"/>
      <c r="P1090" s="15"/>
      <c r="Q1090" s="15"/>
      <c r="R1090" s="15"/>
      <c r="S1090" s="15"/>
    </row>
    <row r="1091">
      <c r="A1091" s="15"/>
      <c r="B1091" s="15"/>
      <c r="C1091" s="15"/>
      <c r="D1091" s="15"/>
      <c r="E1091" s="15"/>
      <c r="F1091" s="15"/>
      <c r="G1091" s="15"/>
      <c r="H1091" s="15"/>
      <c r="I1091" s="15"/>
      <c r="J1091" s="15"/>
      <c r="K1091" s="15"/>
      <c r="L1091" s="15"/>
      <c r="M1091" s="15"/>
      <c r="N1091" s="15"/>
      <c r="O1091" s="15"/>
      <c r="P1091" s="15"/>
      <c r="Q1091" s="15"/>
      <c r="R1091" s="15"/>
      <c r="S1091" s="15"/>
    </row>
    <row r="1092">
      <c r="A1092" s="15"/>
      <c r="B1092" s="15"/>
      <c r="C1092" s="15"/>
      <c r="D1092" s="15"/>
      <c r="E1092" s="15"/>
      <c r="F1092" s="15"/>
      <c r="G1092" s="15"/>
      <c r="H1092" s="15"/>
      <c r="I1092" s="15"/>
      <c r="J1092" s="15"/>
      <c r="K1092" s="15"/>
      <c r="L1092" s="15"/>
      <c r="M1092" s="15"/>
      <c r="N1092" s="15"/>
      <c r="O1092" s="15"/>
      <c r="P1092" s="15"/>
      <c r="Q1092" s="15"/>
      <c r="R1092" s="15"/>
      <c r="S1092" s="15"/>
    </row>
    <row r="1093">
      <c r="A1093" s="15"/>
      <c r="B1093" s="15"/>
      <c r="C1093" s="15"/>
      <c r="D1093" s="15"/>
      <c r="E1093" s="15"/>
      <c r="F1093" s="15"/>
      <c r="G1093" s="15"/>
      <c r="H1093" s="15"/>
      <c r="I1093" s="15"/>
      <c r="J1093" s="15"/>
      <c r="K1093" s="15"/>
      <c r="L1093" s="15"/>
      <c r="M1093" s="15"/>
      <c r="N1093" s="15"/>
      <c r="O1093" s="15"/>
      <c r="P1093" s="15"/>
      <c r="Q1093" s="15"/>
      <c r="R1093" s="15"/>
      <c r="S1093" s="15"/>
    </row>
    <row r="1094">
      <c r="A1094" s="15"/>
      <c r="B1094" s="15"/>
      <c r="C1094" s="15"/>
      <c r="D1094" s="15"/>
      <c r="E1094" s="15"/>
      <c r="F1094" s="15"/>
      <c r="G1094" s="15"/>
      <c r="H1094" s="15"/>
      <c r="I1094" s="15"/>
      <c r="J1094" s="15"/>
      <c r="K1094" s="15"/>
      <c r="L1094" s="15"/>
      <c r="M1094" s="15"/>
      <c r="N1094" s="15"/>
      <c r="O1094" s="15"/>
      <c r="P1094" s="15"/>
      <c r="Q1094" s="15"/>
      <c r="R1094" s="15"/>
      <c r="S1094" s="15"/>
    </row>
    <row r="1095">
      <c r="A1095" s="15"/>
      <c r="B1095" s="15"/>
      <c r="C1095" s="15"/>
      <c r="D1095" s="15"/>
      <c r="E1095" s="15"/>
      <c r="F1095" s="15"/>
      <c r="G1095" s="15"/>
      <c r="H1095" s="15"/>
      <c r="I1095" s="15"/>
      <c r="J1095" s="15"/>
      <c r="K1095" s="15"/>
      <c r="L1095" s="15"/>
      <c r="M1095" s="15"/>
      <c r="N1095" s="15"/>
      <c r="O1095" s="15"/>
      <c r="P1095" s="15"/>
      <c r="Q1095" s="15"/>
      <c r="R1095" s="15"/>
      <c r="S1095" s="15"/>
    </row>
    <row r="1096">
      <c r="A1096" s="15"/>
      <c r="B1096" s="15"/>
      <c r="C1096" s="15"/>
      <c r="D1096" s="15"/>
      <c r="E1096" s="15"/>
      <c r="F1096" s="15"/>
      <c r="G1096" s="15"/>
      <c r="H1096" s="15"/>
      <c r="I1096" s="15"/>
      <c r="J1096" s="15"/>
      <c r="K1096" s="15"/>
      <c r="L1096" s="15"/>
      <c r="M1096" s="15"/>
      <c r="N1096" s="15"/>
      <c r="O1096" s="15"/>
      <c r="P1096" s="15"/>
      <c r="Q1096" s="15"/>
      <c r="R1096" s="15"/>
      <c r="S1096" s="15"/>
    </row>
    <row r="1097">
      <c r="A1097" s="15"/>
      <c r="B1097" s="15"/>
      <c r="C1097" s="15"/>
      <c r="D1097" s="15"/>
      <c r="E1097" s="15"/>
      <c r="F1097" s="15"/>
      <c r="G1097" s="15"/>
      <c r="H1097" s="15"/>
      <c r="I1097" s="15"/>
      <c r="J1097" s="15"/>
      <c r="K1097" s="15"/>
      <c r="L1097" s="15"/>
      <c r="M1097" s="15"/>
      <c r="N1097" s="15"/>
      <c r="O1097" s="15"/>
      <c r="P1097" s="15"/>
      <c r="Q1097" s="15"/>
      <c r="R1097" s="15"/>
      <c r="S1097" s="15"/>
    </row>
    <row r="1098">
      <c r="A1098" s="15"/>
      <c r="B1098" s="15"/>
      <c r="C1098" s="15"/>
      <c r="D1098" s="15"/>
      <c r="E1098" s="15"/>
      <c r="F1098" s="15"/>
      <c r="G1098" s="15"/>
      <c r="H1098" s="15"/>
      <c r="I1098" s="15"/>
      <c r="J1098" s="15"/>
      <c r="K1098" s="15"/>
      <c r="L1098" s="15"/>
      <c r="M1098" s="15"/>
      <c r="N1098" s="15"/>
      <c r="O1098" s="15"/>
      <c r="P1098" s="15"/>
      <c r="Q1098" s="15"/>
      <c r="R1098" s="15"/>
      <c r="S1098" s="15"/>
    </row>
    <row r="1099">
      <c r="A1099" s="15"/>
      <c r="B1099" s="15"/>
      <c r="C1099" s="15"/>
      <c r="D1099" s="15"/>
      <c r="E1099" s="15"/>
      <c r="F1099" s="15"/>
      <c r="G1099" s="15"/>
      <c r="H1099" s="15"/>
      <c r="I1099" s="15"/>
      <c r="J1099" s="15"/>
      <c r="K1099" s="15"/>
      <c r="L1099" s="15"/>
      <c r="M1099" s="15"/>
      <c r="N1099" s="15"/>
      <c r="O1099" s="15"/>
      <c r="P1099" s="15"/>
      <c r="Q1099" s="15"/>
      <c r="R1099" s="15"/>
      <c r="S1099" s="15"/>
    </row>
    <row r="1100">
      <c r="A1100" s="15"/>
      <c r="B1100" s="15"/>
      <c r="C1100" s="15"/>
      <c r="D1100" s="15"/>
      <c r="E1100" s="15"/>
      <c r="F1100" s="15"/>
      <c r="G1100" s="15"/>
      <c r="H1100" s="15"/>
      <c r="I1100" s="15"/>
      <c r="J1100" s="15"/>
      <c r="K1100" s="15"/>
      <c r="L1100" s="15"/>
      <c r="M1100" s="15"/>
      <c r="N1100" s="15"/>
      <c r="O1100" s="15"/>
      <c r="P1100" s="15"/>
      <c r="Q1100" s="15"/>
      <c r="R1100" s="15"/>
      <c r="S1100" s="15"/>
    </row>
    <row r="1101">
      <c r="A1101" s="15"/>
      <c r="B1101" s="15"/>
      <c r="C1101" s="15"/>
      <c r="D1101" s="15"/>
      <c r="E1101" s="15"/>
      <c r="F1101" s="15"/>
      <c r="G1101" s="15"/>
      <c r="H1101" s="15"/>
      <c r="I1101" s="15"/>
      <c r="J1101" s="15"/>
      <c r="K1101" s="15"/>
      <c r="L1101" s="15"/>
      <c r="M1101" s="15"/>
      <c r="N1101" s="15"/>
      <c r="O1101" s="15"/>
      <c r="P1101" s="15"/>
      <c r="Q1101" s="15"/>
      <c r="R1101" s="15"/>
      <c r="S1101" s="15"/>
    </row>
    <row r="1102">
      <c r="A1102" s="15"/>
      <c r="B1102" s="15"/>
      <c r="C1102" s="15"/>
      <c r="D1102" s="15"/>
      <c r="E1102" s="15"/>
      <c r="F1102" s="15"/>
      <c r="G1102" s="15"/>
      <c r="H1102" s="15"/>
      <c r="I1102" s="15"/>
      <c r="J1102" s="15"/>
      <c r="K1102" s="15"/>
      <c r="L1102" s="15"/>
      <c r="M1102" s="15"/>
      <c r="N1102" s="15"/>
      <c r="O1102" s="15"/>
      <c r="P1102" s="15"/>
      <c r="Q1102" s="15"/>
      <c r="R1102" s="15"/>
      <c r="S1102" s="15"/>
    </row>
    <row r="1103">
      <c r="A1103" s="15"/>
      <c r="B1103" s="15"/>
      <c r="C1103" s="15"/>
      <c r="D1103" s="15"/>
      <c r="E1103" s="15"/>
      <c r="F1103" s="15"/>
      <c r="G1103" s="15"/>
      <c r="H1103" s="15"/>
      <c r="I1103" s="15"/>
      <c r="J1103" s="15"/>
      <c r="K1103" s="15"/>
      <c r="L1103" s="15"/>
      <c r="M1103" s="15"/>
      <c r="N1103" s="15"/>
      <c r="O1103" s="15"/>
      <c r="P1103" s="15"/>
      <c r="Q1103" s="15"/>
      <c r="R1103" s="15"/>
      <c r="S1103" s="15"/>
    </row>
    <row r="1104">
      <c r="A1104" s="15"/>
      <c r="B1104" s="15"/>
      <c r="C1104" s="15"/>
      <c r="D1104" s="15"/>
      <c r="E1104" s="15"/>
      <c r="F1104" s="15"/>
      <c r="G1104" s="15"/>
      <c r="H1104" s="15"/>
      <c r="I1104" s="15"/>
      <c r="J1104" s="15"/>
      <c r="K1104" s="15"/>
      <c r="L1104" s="15"/>
      <c r="M1104" s="15"/>
      <c r="N1104" s="15"/>
      <c r="O1104" s="15"/>
      <c r="P1104" s="15"/>
      <c r="Q1104" s="15"/>
      <c r="R1104" s="15"/>
      <c r="S1104" s="15"/>
    </row>
    <row r="1105">
      <c r="A1105" s="15"/>
      <c r="B1105" s="15"/>
      <c r="C1105" s="15"/>
      <c r="D1105" s="15"/>
      <c r="E1105" s="15"/>
      <c r="F1105" s="15"/>
      <c r="G1105" s="15"/>
      <c r="H1105" s="15"/>
      <c r="I1105" s="15"/>
      <c r="J1105" s="15"/>
      <c r="K1105" s="15"/>
      <c r="L1105" s="15"/>
      <c r="M1105" s="15"/>
      <c r="N1105" s="15"/>
      <c r="O1105" s="15"/>
      <c r="P1105" s="15"/>
      <c r="Q1105" s="15"/>
      <c r="R1105" s="15"/>
      <c r="S1105" s="15"/>
    </row>
    <row r="1106">
      <c r="A1106" s="15"/>
      <c r="B1106" s="15"/>
      <c r="C1106" s="15"/>
      <c r="D1106" s="15"/>
      <c r="E1106" s="15"/>
      <c r="F1106" s="15"/>
      <c r="G1106" s="15"/>
      <c r="H1106" s="15"/>
      <c r="I1106" s="15"/>
      <c r="J1106" s="15"/>
      <c r="K1106" s="15"/>
      <c r="L1106" s="15"/>
      <c r="M1106" s="15"/>
      <c r="N1106" s="15"/>
      <c r="O1106" s="15"/>
      <c r="P1106" s="15"/>
      <c r="Q1106" s="15"/>
      <c r="R1106" s="15"/>
      <c r="S1106" s="15"/>
    </row>
    <row r="1107">
      <c r="A1107" s="15"/>
      <c r="B1107" s="15"/>
      <c r="C1107" s="15"/>
      <c r="D1107" s="15"/>
      <c r="E1107" s="15"/>
      <c r="F1107" s="15"/>
      <c r="G1107" s="15"/>
      <c r="H1107" s="15"/>
      <c r="I1107" s="15"/>
      <c r="J1107" s="15"/>
      <c r="K1107" s="15"/>
      <c r="L1107" s="15"/>
      <c r="M1107" s="15"/>
      <c r="N1107" s="15"/>
      <c r="O1107" s="15"/>
      <c r="P1107" s="15"/>
      <c r="Q1107" s="15"/>
      <c r="R1107" s="15"/>
      <c r="S1107" s="15"/>
    </row>
    <row r="1108">
      <c r="A1108" s="15"/>
      <c r="B1108" s="15"/>
      <c r="C1108" s="15"/>
      <c r="D1108" s="15"/>
      <c r="E1108" s="15"/>
      <c r="F1108" s="15"/>
      <c r="G1108" s="15"/>
      <c r="H1108" s="15"/>
      <c r="I1108" s="15"/>
      <c r="J1108" s="15"/>
      <c r="K1108" s="15"/>
      <c r="L1108" s="15"/>
      <c r="M1108" s="15"/>
      <c r="N1108" s="15"/>
      <c r="O1108" s="15"/>
      <c r="P1108" s="15"/>
      <c r="Q1108" s="15"/>
      <c r="R1108" s="15"/>
      <c r="S1108" s="15"/>
    </row>
    <row r="1109">
      <c r="A1109" s="15"/>
      <c r="B1109" s="15"/>
      <c r="C1109" s="15"/>
      <c r="D1109" s="15"/>
      <c r="E1109" s="15"/>
      <c r="F1109" s="15"/>
      <c r="G1109" s="15"/>
      <c r="H1109" s="15"/>
      <c r="I1109" s="15"/>
      <c r="J1109" s="15"/>
      <c r="K1109" s="15"/>
      <c r="L1109" s="15"/>
      <c r="M1109" s="15"/>
      <c r="N1109" s="15"/>
      <c r="O1109" s="15"/>
      <c r="P1109" s="15"/>
      <c r="Q1109" s="15"/>
      <c r="R1109" s="15"/>
      <c r="S1109" s="15"/>
    </row>
    <row r="1110">
      <c r="A1110" s="15"/>
      <c r="B1110" s="15"/>
      <c r="C1110" s="15"/>
      <c r="D1110" s="15"/>
      <c r="E1110" s="15"/>
      <c r="F1110" s="15"/>
      <c r="G1110" s="15"/>
      <c r="H1110" s="15"/>
      <c r="I1110" s="15"/>
      <c r="J1110" s="15"/>
      <c r="K1110" s="15"/>
      <c r="L1110" s="15"/>
      <c r="M1110" s="15"/>
      <c r="N1110" s="15"/>
      <c r="O1110" s="15"/>
      <c r="P1110" s="15"/>
      <c r="Q1110" s="15"/>
      <c r="R1110" s="15"/>
      <c r="S1110" s="15"/>
    </row>
    <row r="1111">
      <c r="A1111" s="15"/>
      <c r="B1111" s="15"/>
      <c r="C1111" s="15"/>
      <c r="D1111" s="15"/>
      <c r="E1111" s="15"/>
      <c r="F1111" s="15"/>
      <c r="G1111" s="15"/>
      <c r="H1111" s="15"/>
      <c r="I1111" s="15"/>
      <c r="J1111" s="15"/>
      <c r="K1111" s="15"/>
      <c r="L1111" s="15"/>
      <c r="M1111" s="15"/>
      <c r="N1111" s="15"/>
      <c r="O1111" s="15"/>
      <c r="P1111" s="15"/>
      <c r="Q1111" s="15"/>
      <c r="R1111" s="15"/>
      <c r="S1111" s="15"/>
    </row>
    <row r="1112">
      <c r="A1112" s="15"/>
      <c r="B1112" s="15"/>
      <c r="C1112" s="15"/>
      <c r="D1112" s="15"/>
      <c r="E1112" s="15"/>
      <c r="F1112" s="15"/>
      <c r="G1112" s="15"/>
      <c r="H1112" s="15"/>
      <c r="I1112" s="15"/>
      <c r="J1112" s="15"/>
      <c r="K1112" s="15"/>
      <c r="L1112" s="15"/>
      <c r="M1112" s="15"/>
      <c r="N1112" s="15"/>
      <c r="O1112" s="15"/>
      <c r="P1112" s="15"/>
      <c r="Q1112" s="15"/>
      <c r="R1112" s="15"/>
      <c r="S1112" s="15"/>
    </row>
    <row r="1113">
      <c r="A1113" s="15"/>
      <c r="B1113" s="15"/>
      <c r="C1113" s="15"/>
      <c r="D1113" s="15"/>
      <c r="E1113" s="15"/>
      <c r="F1113" s="15"/>
      <c r="G1113" s="15"/>
      <c r="H1113" s="15"/>
      <c r="I1113" s="15"/>
      <c r="J1113" s="15"/>
      <c r="K1113" s="15"/>
      <c r="L1113" s="15"/>
      <c r="M1113" s="15"/>
      <c r="N1113" s="15"/>
      <c r="O1113" s="15"/>
      <c r="P1113" s="15"/>
      <c r="Q1113" s="15"/>
      <c r="R1113" s="15"/>
      <c r="S1113" s="15"/>
    </row>
  </sheetData>
  <autoFilter ref="$A$2:$AF$130"/>
  <mergeCells count="5">
    <mergeCell ref="N1:Q1"/>
    <mergeCell ref="H125:M125"/>
    <mergeCell ref="M126:N126"/>
    <mergeCell ref="D152:F152"/>
    <mergeCell ref="D169:E169"/>
  </mergeCells>
  <conditionalFormatting sqref="T1:T124 T126:T1113">
    <cfRule type="cellIs" dxfId="0" priority="1" operator="greaterThan">
      <formula>0</formula>
    </cfRule>
  </conditionalFormatting>
  <dataValidations>
    <dataValidation type="list" allowBlank="1" showErrorMessage="1" sqref="L3:L124">
      <formula1>LISTA!$B$2:$B$41</formula1>
    </dataValidation>
    <dataValidation type="list" allowBlank="1" showErrorMessage="1" sqref="R3:R124">
      <formula1>"MARI - NICOLE,DANA - NICOLE,NICOLE,SANTY - NICOLE,M-S-Nic,M-D-N,D-S-Nic,Todos"</formula1>
    </dataValidation>
    <dataValidation type="list" allowBlank="1" showErrorMessage="1" sqref="M3:M124">
      <formula1>LISTA!$A$2:$A$10</formula1>
    </dataValidation>
    <dataValidation type="list" allowBlank="1" showErrorMessage="1" sqref="Q3:Q25 Q27:Q124">
      <formula1>LISTA!$C$8:$C$14</formula1>
    </dataValidation>
    <dataValidation type="custom" allowBlank="1" showDropDown="1" sqref="C133:E133 C134">
      <formula1>OR(NOT(ISERROR(DATEVALUE(C133))), AND(ISNUMBER(C133), LEFT(CELL("format", C133))="D"))</formula1>
    </dataValidation>
    <dataValidation type="custom" allowBlank="1" showDropDown="1" showErrorMessage="1" sqref="I3:I11 B3:C18 B19:B21 B22:C34 B35 B36:C124">
      <formula1>OR(NOT(ISERROR(DATEVALUE(B3))), AND(ISNUMBER(B3), LEFT(CELL("format", B3))="D"))</formula1>
    </dataValidation>
  </dataValidations>
  <hyperlinks>
    <hyperlink r:id="rId1" ref="K23"/>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2" width="14.38"/>
    <col customWidth="1" min="3" max="3" width="18.63"/>
    <col customWidth="1" min="4" max="4" width="19.5"/>
    <col customWidth="1" min="5" max="5" width="12.13"/>
    <col customWidth="1" min="6" max="6" width="14.75"/>
    <col customWidth="1" min="7" max="7" width="28.13"/>
    <col customWidth="1" min="8" max="8" width="26.75"/>
    <col customWidth="1" min="9" max="9" width="19.75"/>
    <col customWidth="1" min="10" max="11" width="21.25"/>
    <col customWidth="1" min="12" max="13" width="15.63"/>
    <col customWidth="1" min="16" max="16" width="21.63"/>
    <col customWidth="1" min="17" max="17" width="27.25"/>
    <col customWidth="1" min="18" max="18" width="15.63"/>
    <col customWidth="1" min="19" max="19" width="54.25"/>
    <col customWidth="1" min="20" max="20" width="14.13"/>
    <col hidden="1" min="21" max="22" width="12.63"/>
  </cols>
  <sheetData>
    <row r="1">
      <c r="A1" s="1"/>
      <c r="B1" s="3"/>
      <c r="C1" s="3"/>
      <c r="D1" s="3"/>
      <c r="E1" s="3"/>
      <c r="F1" s="4"/>
      <c r="G1" s="4"/>
      <c r="H1" s="4"/>
      <c r="I1" s="4"/>
      <c r="J1" s="4"/>
      <c r="K1" s="4"/>
      <c r="L1" s="4"/>
      <c r="M1" s="4"/>
      <c r="N1" s="5" t="s">
        <v>0</v>
      </c>
      <c r="O1" s="6"/>
      <c r="P1" s="6"/>
      <c r="Q1" s="7"/>
      <c r="R1" s="8"/>
      <c r="S1" s="8"/>
    </row>
    <row r="2">
      <c r="A2" s="590" t="s">
        <v>1</v>
      </c>
      <c r="B2" s="590" t="s">
        <v>2</v>
      </c>
      <c r="C2" s="590" t="s">
        <v>3</v>
      </c>
      <c r="D2" s="590" t="s">
        <v>4</v>
      </c>
      <c r="E2" s="590" t="s">
        <v>5</v>
      </c>
      <c r="F2" s="9" t="s">
        <v>6</v>
      </c>
      <c r="G2" s="9" t="s">
        <v>7</v>
      </c>
      <c r="H2" s="9" t="s">
        <v>8</v>
      </c>
      <c r="I2" s="9" t="s">
        <v>9</v>
      </c>
      <c r="J2" s="9" t="s">
        <v>10</v>
      </c>
      <c r="K2" s="9" t="s">
        <v>2456</v>
      </c>
      <c r="L2" s="9" t="s">
        <v>11</v>
      </c>
      <c r="M2" s="9" t="s">
        <v>12</v>
      </c>
      <c r="N2" s="10" t="s">
        <v>13</v>
      </c>
      <c r="O2" s="10" t="s">
        <v>14</v>
      </c>
      <c r="P2" s="10" t="s">
        <v>15</v>
      </c>
      <c r="Q2" s="10" t="s">
        <v>16</v>
      </c>
      <c r="R2" s="11" t="s">
        <v>17</v>
      </c>
      <c r="S2" s="11" t="s">
        <v>18</v>
      </c>
      <c r="T2" s="274" t="s">
        <v>1650</v>
      </c>
      <c r="U2" s="275" t="s">
        <v>1651</v>
      </c>
      <c r="V2" s="276" t="s">
        <v>1652</v>
      </c>
      <c r="W2" s="649" t="s">
        <v>2565</v>
      </c>
    </row>
    <row r="3">
      <c r="A3" s="592">
        <v>1.0</v>
      </c>
      <c r="B3" s="593">
        <v>45352.0</v>
      </c>
      <c r="C3" s="593">
        <v>45352.0</v>
      </c>
      <c r="D3" s="592">
        <v>3.81401100124583E14</v>
      </c>
      <c r="E3" s="592">
        <v>5171.0</v>
      </c>
      <c r="F3" s="650">
        <v>3885378.0</v>
      </c>
      <c r="G3" s="594" t="s">
        <v>2566</v>
      </c>
      <c r="H3" s="594" t="s">
        <v>2566</v>
      </c>
      <c r="I3" s="592">
        <v>7.6007456E7</v>
      </c>
      <c r="J3" s="595" t="s">
        <v>2567</v>
      </c>
      <c r="K3" s="593">
        <v>27917.0</v>
      </c>
      <c r="L3" s="592" t="s">
        <v>305</v>
      </c>
      <c r="M3" s="592" t="s">
        <v>27</v>
      </c>
      <c r="N3" s="592">
        <v>610.0</v>
      </c>
      <c r="O3" s="592">
        <f t="shared" ref="O3:O12" si="1">N3</f>
        <v>610</v>
      </c>
      <c r="P3" s="592" t="s">
        <v>2568</v>
      </c>
      <c r="Q3" s="592" t="s">
        <v>1203</v>
      </c>
      <c r="R3" s="597" t="s">
        <v>1885</v>
      </c>
      <c r="S3" s="592" t="s">
        <v>2569</v>
      </c>
      <c r="T3" s="598">
        <f t="shared" ref="T3:T8" si="2">(N3*5%)/2</f>
        <v>15.25</v>
      </c>
      <c r="U3" s="599"/>
      <c r="V3" s="599"/>
      <c r="W3" s="600">
        <v>15.25</v>
      </c>
      <c r="X3" s="599"/>
      <c r="Y3" s="599"/>
      <c r="Z3" s="599"/>
      <c r="AA3" s="599"/>
      <c r="AB3" s="599"/>
      <c r="AC3" s="599"/>
      <c r="AD3" s="599"/>
      <c r="AE3" s="599"/>
      <c r="AF3" s="599"/>
    </row>
    <row r="4">
      <c r="A4" s="592">
        <v>2.0</v>
      </c>
      <c r="B4" s="593">
        <v>45352.0</v>
      </c>
      <c r="C4" s="593">
        <v>45354.0</v>
      </c>
      <c r="D4" s="592">
        <v>3.81401100124583E14</v>
      </c>
      <c r="E4" s="592">
        <v>5173.0</v>
      </c>
      <c r="F4" s="651">
        <v>6496699.0</v>
      </c>
      <c r="G4" s="617" t="s">
        <v>2570</v>
      </c>
      <c r="H4" s="592" t="s">
        <v>2571</v>
      </c>
      <c r="I4" s="592">
        <v>7.1524203E7</v>
      </c>
      <c r="J4" s="592" t="s">
        <v>2572</v>
      </c>
      <c r="K4" s="593">
        <v>31778.0</v>
      </c>
      <c r="L4" s="592" t="s">
        <v>418</v>
      </c>
      <c r="M4" s="592"/>
      <c r="N4" s="592">
        <v>700.0</v>
      </c>
      <c r="O4" s="592">
        <f t="shared" si="1"/>
        <v>700</v>
      </c>
      <c r="P4" s="652"/>
      <c r="Q4" s="592" t="s">
        <v>854</v>
      </c>
      <c r="R4" s="597" t="s">
        <v>1885</v>
      </c>
      <c r="S4" s="592" t="s">
        <v>2573</v>
      </c>
      <c r="T4" s="598">
        <f t="shared" si="2"/>
        <v>17.5</v>
      </c>
      <c r="U4" s="599"/>
      <c r="V4" s="599"/>
      <c r="W4" s="600">
        <v>17.5</v>
      </c>
      <c r="X4" s="599"/>
      <c r="Y4" s="599"/>
      <c r="Z4" s="599"/>
      <c r="AA4" s="599"/>
      <c r="AB4" s="599"/>
      <c r="AC4" s="599"/>
      <c r="AD4" s="599"/>
      <c r="AE4" s="599"/>
      <c r="AF4" s="599"/>
    </row>
    <row r="5">
      <c r="A5" s="592">
        <v>3.0</v>
      </c>
      <c r="B5" s="593">
        <v>45352.0</v>
      </c>
      <c r="C5" s="593">
        <v>45354.0</v>
      </c>
      <c r="D5" s="592">
        <v>3.81401100124583E14</v>
      </c>
      <c r="E5" s="653">
        <v>5175.0</v>
      </c>
      <c r="F5" s="654">
        <v>6217961.0</v>
      </c>
      <c r="G5" s="655" t="s">
        <v>2574</v>
      </c>
      <c r="H5" s="655" t="s">
        <v>2575</v>
      </c>
      <c r="I5" s="594">
        <v>7.6015422E7</v>
      </c>
      <c r="J5" s="594" t="s">
        <v>2576</v>
      </c>
      <c r="K5" s="593">
        <v>35128.0</v>
      </c>
      <c r="L5" s="592" t="s">
        <v>418</v>
      </c>
      <c r="M5" s="592"/>
      <c r="N5" s="592">
        <v>890.0</v>
      </c>
      <c r="O5" s="592">
        <f t="shared" si="1"/>
        <v>890</v>
      </c>
      <c r="P5" s="596"/>
      <c r="Q5" s="592" t="s">
        <v>854</v>
      </c>
      <c r="R5" s="597" t="s">
        <v>1885</v>
      </c>
      <c r="S5" s="592" t="s">
        <v>2577</v>
      </c>
      <c r="T5" s="598">
        <f t="shared" si="2"/>
        <v>22.25</v>
      </c>
      <c r="U5" s="599"/>
      <c r="V5" s="599"/>
      <c r="W5" s="600">
        <v>22.25</v>
      </c>
      <c r="X5" s="599"/>
      <c r="Y5" s="599"/>
      <c r="Z5" s="599"/>
      <c r="AA5" s="599"/>
      <c r="AB5" s="599"/>
      <c r="AC5" s="599"/>
      <c r="AD5" s="599"/>
      <c r="AE5" s="599"/>
      <c r="AF5" s="599"/>
    </row>
    <row r="6">
      <c r="A6" s="592">
        <v>4.0</v>
      </c>
      <c r="B6" s="593">
        <v>45355.0</v>
      </c>
      <c r="C6" s="593">
        <v>45353.0</v>
      </c>
      <c r="D6" s="592">
        <v>3.81401100124583E14</v>
      </c>
      <c r="E6" s="592">
        <v>5204.0</v>
      </c>
      <c r="F6" s="594">
        <v>8360033.0</v>
      </c>
      <c r="G6" s="594" t="s">
        <v>2578</v>
      </c>
      <c r="H6" s="594" t="s">
        <v>2578</v>
      </c>
      <c r="I6" s="594">
        <v>7.7268566E7</v>
      </c>
      <c r="J6" s="595"/>
      <c r="K6" s="593"/>
      <c r="L6" s="592" t="s">
        <v>98</v>
      </c>
      <c r="M6" s="592" t="s">
        <v>27</v>
      </c>
      <c r="N6" s="592">
        <v>550.0</v>
      </c>
      <c r="O6" s="592">
        <f t="shared" si="1"/>
        <v>550</v>
      </c>
      <c r="P6" s="592"/>
      <c r="Q6" s="592" t="s">
        <v>854</v>
      </c>
      <c r="R6" s="597" t="s">
        <v>1885</v>
      </c>
      <c r="S6" s="592" t="s">
        <v>2579</v>
      </c>
      <c r="T6" s="598">
        <f t="shared" si="2"/>
        <v>13.75</v>
      </c>
      <c r="U6" s="599"/>
      <c r="V6" s="599"/>
      <c r="W6" s="600">
        <v>13.75</v>
      </c>
      <c r="X6" s="599"/>
      <c r="Y6" s="599"/>
      <c r="Z6" s="599"/>
      <c r="AA6" s="599"/>
      <c r="AB6" s="599"/>
      <c r="AC6" s="599"/>
      <c r="AD6" s="599"/>
      <c r="AE6" s="599"/>
      <c r="AF6" s="599"/>
    </row>
    <row r="7">
      <c r="A7" s="592">
        <v>5.0</v>
      </c>
      <c r="B7" s="593">
        <v>45355.0</v>
      </c>
      <c r="C7" s="593">
        <v>45354.0</v>
      </c>
      <c r="D7" s="592">
        <v>3.81401100124583E14</v>
      </c>
      <c r="E7" s="592">
        <v>5203.0</v>
      </c>
      <c r="F7" s="654">
        <v>6217961.0</v>
      </c>
      <c r="G7" s="655" t="s">
        <v>2574</v>
      </c>
      <c r="H7" s="655" t="s">
        <v>2575</v>
      </c>
      <c r="I7" s="594">
        <v>7.6015422E7</v>
      </c>
      <c r="J7" s="594" t="s">
        <v>2576</v>
      </c>
      <c r="K7" s="593">
        <v>35128.0</v>
      </c>
      <c r="L7" s="592" t="s">
        <v>418</v>
      </c>
      <c r="M7" s="592"/>
      <c r="N7" s="592">
        <v>390.0</v>
      </c>
      <c r="O7" s="592">
        <f t="shared" si="1"/>
        <v>390</v>
      </c>
      <c r="P7" s="592"/>
      <c r="Q7" s="592" t="s">
        <v>854</v>
      </c>
      <c r="R7" s="597" t="s">
        <v>1885</v>
      </c>
      <c r="S7" s="592" t="s">
        <v>2580</v>
      </c>
      <c r="T7" s="598">
        <f t="shared" si="2"/>
        <v>9.75</v>
      </c>
      <c r="U7" s="599"/>
      <c r="V7" s="600"/>
      <c r="W7" s="600">
        <v>9.75</v>
      </c>
      <c r="X7" s="599"/>
      <c r="Y7" s="599"/>
      <c r="Z7" s="599"/>
      <c r="AA7" s="599"/>
      <c r="AB7" s="599"/>
      <c r="AC7" s="599"/>
      <c r="AD7" s="599"/>
      <c r="AE7" s="599"/>
      <c r="AF7" s="599"/>
    </row>
    <row r="8">
      <c r="A8" s="592">
        <v>7.0</v>
      </c>
      <c r="B8" s="593">
        <v>45354.0</v>
      </c>
      <c r="C8" s="593">
        <v>45354.0</v>
      </c>
      <c r="D8" s="592">
        <v>3.81401100124583E14</v>
      </c>
      <c r="E8" s="592">
        <v>5201.0</v>
      </c>
      <c r="F8" s="594">
        <v>4717484.0</v>
      </c>
      <c r="G8" s="592" t="s">
        <v>2581</v>
      </c>
      <c r="H8" s="592" t="s">
        <v>2581</v>
      </c>
      <c r="I8" s="592">
        <v>6.009532E7</v>
      </c>
      <c r="J8" s="592" t="s">
        <v>2582</v>
      </c>
      <c r="K8" s="593"/>
      <c r="L8" s="592" t="s">
        <v>418</v>
      </c>
      <c r="M8" s="592"/>
      <c r="N8" s="592">
        <v>390.0</v>
      </c>
      <c r="O8" s="592">
        <f t="shared" si="1"/>
        <v>390</v>
      </c>
      <c r="P8" s="592"/>
      <c r="Q8" s="592" t="s">
        <v>854</v>
      </c>
      <c r="R8" s="597" t="s">
        <v>1885</v>
      </c>
      <c r="S8" s="592" t="s">
        <v>2583</v>
      </c>
      <c r="T8" s="598">
        <f t="shared" si="2"/>
        <v>9.75</v>
      </c>
      <c r="U8" s="599"/>
      <c r="V8" s="599"/>
      <c r="W8" s="600">
        <v>9.75</v>
      </c>
      <c r="X8" s="599"/>
      <c r="Y8" s="599"/>
      <c r="Z8" s="599"/>
      <c r="AA8" s="599"/>
      <c r="AB8" s="599"/>
      <c r="AC8" s="599"/>
      <c r="AD8" s="599"/>
      <c r="AE8" s="599"/>
      <c r="AF8" s="599"/>
    </row>
    <row r="9" ht="30.75" customHeight="1">
      <c r="A9" s="29">
        <v>6.0</v>
      </c>
      <c r="B9" s="174">
        <v>45355.0</v>
      </c>
      <c r="C9" s="174">
        <v>45355.0</v>
      </c>
      <c r="D9" s="29">
        <v>3.81401100124583E14</v>
      </c>
      <c r="E9" s="29">
        <v>5202.0</v>
      </c>
      <c r="F9" s="29">
        <v>5.73133259868E11</v>
      </c>
      <c r="G9" s="29" t="s">
        <v>2584</v>
      </c>
      <c r="H9" s="29" t="s">
        <v>2585</v>
      </c>
      <c r="I9" s="29">
        <v>6.2149888E7</v>
      </c>
      <c r="J9" s="29"/>
      <c r="K9" s="174">
        <v>37750.0</v>
      </c>
      <c r="L9" s="29" t="s">
        <v>98</v>
      </c>
      <c r="M9" s="175"/>
      <c r="N9" s="188">
        <v>550.0</v>
      </c>
      <c r="O9" s="29">
        <f t="shared" si="1"/>
        <v>550</v>
      </c>
      <c r="P9" s="656"/>
      <c r="Q9" s="175" t="s">
        <v>827</v>
      </c>
      <c r="R9" s="177" t="s">
        <v>988</v>
      </c>
      <c r="S9" s="29" t="s">
        <v>2586</v>
      </c>
      <c r="T9" s="433">
        <f>(N9*5%)</f>
        <v>27.5</v>
      </c>
      <c r="U9" s="178"/>
      <c r="V9" s="223"/>
      <c r="W9" s="178"/>
      <c r="X9" s="178"/>
      <c r="Y9" s="178"/>
      <c r="Z9" s="178"/>
      <c r="AA9" s="178"/>
      <c r="AB9" s="178"/>
      <c r="AC9" s="178"/>
      <c r="AD9" s="178"/>
      <c r="AE9" s="178"/>
      <c r="AF9" s="178"/>
    </row>
    <row r="10">
      <c r="A10" s="592">
        <v>9.0</v>
      </c>
      <c r="B10" s="593">
        <v>45359.0</v>
      </c>
      <c r="C10" s="593">
        <v>45360.0</v>
      </c>
      <c r="D10" s="592">
        <v>3.81401100124583E14</v>
      </c>
      <c r="E10" s="592">
        <v>5270.0</v>
      </c>
      <c r="F10" s="592">
        <v>1.1394807E7</v>
      </c>
      <c r="G10" s="592" t="s">
        <v>2587</v>
      </c>
      <c r="H10" s="592" t="s">
        <v>2587</v>
      </c>
      <c r="I10" s="592">
        <v>6.585072E7</v>
      </c>
      <c r="J10" s="592" t="s">
        <v>2588</v>
      </c>
      <c r="K10" s="593">
        <v>34913.0</v>
      </c>
      <c r="L10" s="592" t="s">
        <v>1127</v>
      </c>
      <c r="M10" s="592" t="s">
        <v>27</v>
      </c>
      <c r="N10" s="592">
        <v>562.5</v>
      </c>
      <c r="O10" s="592">
        <f t="shared" si="1"/>
        <v>562.5</v>
      </c>
      <c r="P10" s="632" t="s">
        <v>2589</v>
      </c>
      <c r="Q10" s="592" t="s">
        <v>854</v>
      </c>
      <c r="R10" s="597" t="s">
        <v>1885</v>
      </c>
      <c r="S10" s="592" t="s">
        <v>2590</v>
      </c>
      <c r="T10" s="598">
        <f t="shared" ref="T10:T31" si="3">(N10*5%)/2</f>
        <v>14.0625</v>
      </c>
      <c r="U10" s="599"/>
      <c r="V10" s="600"/>
      <c r="W10" s="600">
        <v>14.06</v>
      </c>
      <c r="X10" s="599"/>
      <c r="Y10" s="599"/>
      <c r="Z10" s="599"/>
      <c r="AA10" s="599"/>
      <c r="AB10" s="599"/>
      <c r="AC10" s="599"/>
      <c r="AD10" s="599"/>
      <c r="AE10" s="599"/>
      <c r="AF10" s="599"/>
    </row>
    <row r="11" ht="17.25" customHeight="1">
      <c r="A11" s="615">
        <v>10.0</v>
      </c>
      <c r="B11" s="616">
        <v>45359.0</v>
      </c>
      <c r="C11" s="616">
        <v>45361.0</v>
      </c>
      <c r="D11" s="615">
        <v>3.81401100124583E14</v>
      </c>
      <c r="E11" s="615">
        <v>5271.0</v>
      </c>
      <c r="F11" s="624">
        <v>8090143.0</v>
      </c>
      <c r="G11" s="624" t="s">
        <v>2591</v>
      </c>
      <c r="H11" s="615" t="s">
        <v>2592</v>
      </c>
      <c r="I11" s="615">
        <v>7.0943048E7</v>
      </c>
      <c r="J11" s="615" t="s">
        <v>2593</v>
      </c>
      <c r="K11" s="616">
        <v>31365.0</v>
      </c>
      <c r="L11" s="615" t="s">
        <v>418</v>
      </c>
      <c r="M11" s="615"/>
      <c r="N11" s="620">
        <v>400.0</v>
      </c>
      <c r="O11" s="615">
        <f t="shared" si="1"/>
        <v>400</v>
      </c>
      <c r="P11" s="657"/>
      <c r="Q11" s="615" t="s">
        <v>854</v>
      </c>
      <c r="R11" s="597" t="s">
        <v>1885</v>
      </c>
      <c r="S11" s="615" t="s">
        <v>2594</v>
      </c>
      <c r="T11" s="622">
        <f t="shared" si="3"/>
        <v>10</v>
      </c>
      <c r="U11" s="623"/>
      <c r="V11" s="619"/>
      <c r="W11" s="619">
        <v>10.0</v>
      </c>
      <c r="X11" s="623"/>
      <c r="Y11" s="623"/>
      <c r="Z11" s="623"/>
      <c r="AA11" s="623"/>
      <c r="AB11" s="623"/>
      <c r="AC11" s="623"/>
      <c r="AD11" s="623"/>
      <c r="AE11" s="623"/>
      <c r="AF11" s="623"/>
    </row>
    <row r="12">
      <c r="A12" s="615">
        <v>11.0</v>
      </c>
      <c r="B12" s="658">
        <v>45359.0</v>
      </c>
      <c r="C12" s="616">
        <v>45361.0</v>
      </c>
      <c r="D12" s="615">
        <v>3.81401100124583E14</v>
      </c>
      <c r="E12" s="615">
        <v>5272.0</v>
      </c>
      <c r="F12" s="615">
        <v>5896078.0</v>
      </c>
      <c r="G12" s="615" t="s">
        <v>2595</v>
      </c>
      <c r="H12" s="617" t="s">
        <v>2595</v>
      </c>
      <c r="I12" s="619">
        <v>6.5915551E7</v>
      </c>
      <c r="J12" s="615" t="s">
        <v>2596</v>
      </c>
      <c r="K12" s="616">
        <v>31477.0</v>
      </c>
      <c r="L12" s="615" t="s">
        <v>418</v>
      </c>
      <c r="M12" s="615"/>
      <c r="N12" s="620">
        <f>110+415</f>
        <v>525</v>
      </c>
      <c r="O12" s="615">
        <f t="shared" si="1"/>
        <v>525</v>
      </c>
      <c r="P12" s="621"/>
      <c r="Q12" s="615" t="s">
        <v>854</v>
      </c>
      <c r="R12" s="597" t="s">
        <v>1885</v>
      </c>
      <c r="S12" s="615" t="s">
        <v>2597</v>
      </c>
      <c r="T12" s="622">
        <f t="shared" si="3"/>
        <v>13.125</v>
      </c>
      <c r="U12" s="623"/>
      <c r="V12" s="619"/>
      <c r="W12" s="619">
        <v>13.13</v>
      </c>
      <c r="X12" s="623"/>
      <c r="Y12" s="623"/>
      <c r="Z12" s="623"/>
      <c r="AA12" s="623"/>
      <c r="AB12" s="623"/>
      <c r="AC12" s="623"/>
      <c r="AD12" s="623"/>
      <c r="AE12" s="623"/>
      <c r="AF12" s="623"/>
    </row>
    <row r="13">
      <c r="A13" s="615">
        <v>12.0</v>
      </c>
      <c r="B13" s="658">
        <v>45359.0</v>
      </c>
      <c r="C13" s="616">
        <v>45361.0</v>
      </c>
      <c r="D13" s="615">
        <v>3.81401100124583E14</v>
      </c>
      <c r="E13" s="615">
        <v>5273.0</v>
      </c>
      <c r="F13" s="624">
        <v>3833987.0</v>
      </c>
      <c r="G13" s="624" t="s">
        <v>2598</v>
      </c>
      <c r="H13" s="624" t="s">
        <v>2598</v>
      </c>
      <c r="I13" s="624">
        <v>7.0285554E7</v>
      </c>
      <c r="J13" s="624"/>
      <c r="K13" s="616"/>
      <c r="L13" s="615" t="s">
        <v>418</v>
      </c>
      <c r="M13" s="615"/>
      <c r="N13" s="615">
        <f t="shared" ref="N13:O13" si="4">220+365</f>
        <v>585</v>
      </c>
      <c r="O13" s="615">
        <f t="shared" si="4"/>
        <v>585</v>
      </c>
      <c r="P13" s="615"/>
      <c r="Q13" s="615" t="s">
        <v>854</v>
      </c>
      <c r="R13" s="597" t="s">
        <v>1885</v>
      </c>
      <c r="S13" s="615" t="s">
        <v>2599</v>
      </c>
      <c r="T13" s="622">
        <f t="shared" si="3"/>
        <v>14.625</v>
      </c>
      <c r="U13" s="623"/>
      <c r="V13" s="619"/>
      <c r="W13" s="619">
        <v>14.63</v>
      </c>
      <c r="X13" s="623"/>
      <c r="Y13" s="623"/>
      <c r="Z13" s="623"/>
      <c r="AA13" s="623"/>
      <c r="AB13" s="623"/>
      <c r="AC13" s="623"/>
      <c r="AD13" s="623"/>
      <c r="AE13" s="623"/>
      <c r="AF13" s="623"/>
    </row>
    <row r="14">
      <c r="A14" s="615">
        <v>13.0</v>
      </c>
      <c r="B14" s="658">
        <v>45359.0</v>
      </c>
      <c r="C14" s="616">
        <v>45361.0</v>
      </c>
      <c r="D14" s="615">
        <v>3.81401100124583E14</v>
      </c>
      <c r="E14" s="615">
        <v>5274.0</v>
      </c>
      <c r="F14" s="624">
        <v>1.3432228E7</v>
      </c>
      <c r="G14" s="624" t="s">
        <v>2600</v>
      </c>
      <c r="H14" s="624" t="s">
        <v>2600</v>
      </c>
      <c r="I14" s="624">
        <v>7.0973172E7</v>
      </c>
      <c r="J14" s="624" t="s">
        <v>2601</v>
      </c>
      <c r="K14" s="616">
        <v>35745.0</v>
      </c>
      <c r="L14" s="615" t="s">
        <v>418</v>
      </c>
      <c r="M14" s="615"/>
      <c r="N14" s="615">
        <v>195.0</v>
      </c>
      <c r="O14" s="615">
        <f t="shared" ref="O14:O40" si="5">N14</f>
        <v>195</v>
      </c>
      <c r="P14" s="615"/>
      <c r="Q14" s="615" t="s">
        <v>854</v>
      </c>
      <c r="R14" s="597" t="s">
        <v>1885</v>
      </c>
      <c r="S14" s="615" t="s">
        <v>2602</v>
      </c>
      <c r="T14" s="622">
        <f t="shared" si="3"/>
        <v>4.875</v>
      </c>
      <c r="U14" s="623"/>
      <c r="V14" s="623"/>
      <c r="W14" s="619">
        <v>4.88</v>
      </c>
      <c r="X14" s="623"/>
      <c r="Y14" s="623"/>
      <c r="Z14" s="623"/>
      <c r="AA14" s="623"/>
      <c r="AB14" s="623"/>
      <c r="AC14" s="623"/>
      <c r="AD14" s="623"/>
      <c r="AE14" s="623"/>
      <c r="AF14" s="623"/>
    </row>
    <row r="15">
      <c r="A15" s="592">
        <v>14.0</v>
      </c>
      <c r="B15" s="658">
        <v>45359.0</v>
      </c>
      <c r="C15" s="593">
        <v>45359.0</v>
      </c>
      <c r="D15" s="592">
        <v>3.81401100124583E14</v>
      </c>
      <c r="E15" s="592">
        <v>5275.0</v>
      </c>
      <c r="F15" s="594">
        <v>9716872.0</v>
      </c>
      <c r="G15" s="594" t="s">
        <v>2603</v>
      </c>
      <c r="H15" s="594" t="s">
        <v>2604</v>
      </c>
      <c r="I15" s="594">
        <v>6.5002234E7</v>
      </c>
      <c r="J15" s="595" t="s">
        <v>2605</v>
      </c>
      <c r="K15" s="593">
        <v>35653.0</v>
      </c>
      <c r="L15" s="592" t="s">
        <v>701</v>
      </c>
      <c r="M15" s="592"/>
      <c r="N15" s="592">
        <v>100.0</v>
      </c>
      <c r="O15" s="592">
        <f t="shared" si="5"/>
        <v>100</v>
      </c>
      <c r="P15" s="592"/>
      <c r="Q15" s="592" t="s">
        <v>854</v>
      </c>
      <c r="R15" s="597" t="s">
        <v>1885</v>
      </c>
      <c r="S15" s="592" t="s">
        <v>2606</v>
      </c>
      <c r="T15" s="598">
        <f t="shared" si="3"/>
        <v>2.5</v>
      </c>
      <c r="U15" s="599"/>
      <c r="V15" s="599"/>
      <c r="W15" s="600">
        <v>2.5</v>
      </c>
      <c r="X15" s="599"/>
      <c r="Y15" s="599"/>
      <c r="Z15" s="599"/>
      <c r="AA15" s="599"/>
      <c r="AB15" s="599"/>
      <c r="AC15" s="599"/>
      <c r="AD15" s="599"/>
      <c r="AE15" s="599"/>
      <c r="AF15" s="599"/>
    </row>
    <row r="16">
      <c r="A16" s="592">
        <v>15.0</v>
      </c>
      <c r="B16" s="593">
        <v>45357.0</v>
      </c>
      <c r="C16" s="593">
        <v>45358.0</v>
      </c>
      <c r="D16" s="592">
        <v>3.81401100124583E14</v>
      </c>
      <c r="E16" s="592">
        <v>5276.0</v>
      </c>
      <c r="F16" s="594">
        <v>1.015469022E9</v>
      </c>
      <c r="G16" s="592" t="s">
        <v>2607</v>
      </c>
      <c r="H16" s="594" t="s">
        <v>2608</v>
      </c>
      <c r="I16" s="594">
        <v>7.5013138E7</v>
      </c>
      <c r="J16" s="592" t="s">
        <v>2609</v>
      </c>
      <c r="K16" s="659">
        <v>29818.0</v>
      </c>
      <c r="L16" s="592" t="s">
        <v>1343</v>
      </c>
      <c r="M16" s="592"/>
      <c r="N16" s="592">
        <v>6210.0</v>
      </c>
      <c r="O16" s="592">
        <f t="shared" si="5"/>
        <v>6210</v>
      </c>
      <c r="P16" s="592"/>
      <c r="Q16" s="592" t="s">
        <v>854</v>
      </c>
      <c r="R16" s="597" t="s">
        <v>1885</v>
      </c>
      <c r="S16" s="592" t="s">
        <v>2610</v>
      </c>
      <c r="T16" s="598">
        <f t="shared" si="3"/>
        <v>155.25</v>
      </c>
      <c r="U16" s="599"/>
      <c r="V16" s="600"/>
      <c r="W16" s="600">
        <v>155.25</v>
      </c>
      <c r="X16" s="599"/>
      <c r="Y16" s="599"/>
      <c r="Z16" s="599"/>
      <c r="AA16" s="599"/>
      <c r="AB16" s="599"/>
      <c r="AC16" s="599"/>
      <c r="AD16" s="599"/>
      <c r="AE16" s="599"/>
      <c r="AF16" s="599"/>
    </row>
    <row r="17">
      <c r="A17" s="592">
        <v>17.0</v>
      </c>
      <c r="B17" s="593">
        <v>45360.0</v>
      </c>
      <c r="C17" s="593">
        <v>45360.0</v>
      </c>
      <c r="D17" s="592">
        <v>3.81401100124583E14</v>
      </c>
      <c r="E17" s="592">
        <v>5294.0</v>
      </c>
      <c r="F17" s="594">
        <v>1.1394807E7</v>
      </c>
      <c r="G17" s="594" t="s">
        <v>2587</v>
      </c>
      <c r="H17" s="594" t="s">
        <v>2587</v>
      </c>
      <c r="I17" s="594">
        <v>6.585072E7</v>
      </c>
      <c r="J17" s="595" t="s">
        <v>2588</v>
      </c>
      <c r="K17" s="593">
        <v>34913.0</v>
      </c>
      <c r="L17" s="592" t="s">
        <v>1127</v>
      </c>
      <c r="M17" s="592" t="s">
        <v>27</v>
      </c>
      <c r="N17" s="592">
        <v>547.5</v>
      </c>
      <c r="O17" s="592">
        <f t="shared" si="5"/>
        <v>547.5</v>
      </c>
      <c r="P17" s="592" t="s">
        <v>2611</v>
      </c>
      <c r="Q17" s="592" t="s">
        <v>827</v>
      </c>
      <c r="R17" s="597" t="s">
        <v>1885</v>
      </c>
      <c r="S17" s="592" t="s">
        <v>2612</v>
      </c>
      <c r="T17" s="598">
        <f t="shared" si="3"/>
        <v>13.6875</v>
      </c>
      <c r="U17" s="599"/>
      <c r="V17" s="599"/>
      <c r="W17" s="600">
        <v>13.69</v>
      </c>
      <c r="X17" s="599"/>
      <c r="Y17" s="599"/>
      <c r="Z17" s="599"/>
      <c r="AA17" s="599"/>
      <c r="AB17" s="599"/>
      <c r="AC17" s="599"/>
      <c r="AD17" s="599"/>
      <c r="AE17" s="599"/>
      <c r="AF17" s="599"/>
    </row>
    <row r="18">
      <c r="A18" s="592">
        <v>18.0</v>
      </c>
      <c r="B18" s="593">
        <v>45360.0</v>
      </c>
      <c r="C18" s="593">
        <v>45361.0</v>
      </c>
      <c r="D18" s="592">
        <v>3.81401100124583E14</v>
      </c>
      <c r="E18" s="592">
        <v>5295.0</v>
      </c>
      <c r="F18" s="594">
        <v>8090143.0</v>
      </c>
      <c r="G18" s="594" t="s">
        <v>2591</v>
      </c>
      <c r="H18" s="594" t="s">
        <v>2613</v>
      </c>
      <c r="I18" s="594">
        <v>7.0943048E7</v>
      </c>
      <c r="J18" s="595" t="s">
        <v>2593</v>
      </c>
      <c r="K18" s="593">
        <v>31365.0</v>
      </c>
      <c r="L18" s="592" t="s">
        <v>418</v>
      </c>
      <c r="M18" s="592"/>
      <c r="N18" s="592">
        <v>245.0</v>
      </c>
      <c r="O18" s="592">
        <f t="shared" si="5"/>
        <v>245</v>
      </c>
      <c r="P18" s="592"/>
      <c r="Q18" s="592" t="s">
        <v>854</v>
      </c>
      <c r="R18" s="597" t="s">
        <v>1885</v>
      </c>
      <c r="S18" s="592" t="s">
        <v>2614</v>
      </c>
      <c r="T18" s="598">
        <f t="shared" si="3"/>
        <v>6.125</v>
      </c>
      <c r="U18" s="600"/>
      <c r="V18" s="599"/>
      <c r="W18" s="600">
        <v>6.13</v>
      </c>
      <c r="X18" s="599"/>
      <c r="Y18" s="599"/>
      <c r="Z18" s="599"/>
      <c r="AA18" s="599"/>
      <c r="AB18" s="599"/>
      <c r="AC18" s="599"/>
      <c r="AD18" s="599"/>
      <c r="AE18" s="599"/>
      <c r="AF18" s="599"/>
    </row>
    <row r="19">
      <c r="A19" s="592">
        <v>8.0</v>
      </c>
      <c r="B19" s="593">
        <v>45359.0</v>
      </c>
      <c r="C19" s="593">
        <v>45361.0</v>
      </c>
      <c r="D19" s="592">
        <v>3.81401100124583E14</v>
      </c>
      <c r="E19" s="592">
        <v>5296.0</v>
      </c>
      <c r="F19" s="600">
        <v>5661686.0</v>
      </c>
      <c r="G19" s="592" t="s">
        <v>2615</v>
      </c>
      <c r="H19" s="592" t="s">
        <v>2616</v>
      </c>
      <c r="I19" s="592">
        <v>6.5010097E7</v>
      </c>
      <c r="J19" s="592" t="s">
        <v>2617</v>
      </c>
      <c r="K19" s="593">
        <v>31430.0</v>
      </c>
      <c r="L19" s="592" t="s">
        <v>418</v>
      </c>
      <c r="M19" s="592"/>
      <c r="N19" s="592">
        <f>390+85</f>
        <v>475</v>
      </c>
      <c r="O19" s="592">
        <f t="shared" si="5"/>
        <v>475</v>
      </c>
      <c r="P19" s="592"/>
      <c r="Q19" s="592" t="s">
        <v>854</v>
      </c>
      <c r="R19" s="597" t="s">
        <v>1885</v>
      </c>
      <c r="S19" s="592" t="s">
        <v>2618</v>
      </c>
      <c r="T19" s="598">
        <f t="shared" si="3"/>
        <v>11.875</v>
      </c>
      <c r="U19" s="599"/>
      <c r="V19" s="599"/>
      <c r="W19" s="600">
        <v>11.88</v>
      </c>
      <c r="X19" s="599"/>
      <c r="Y19" s="599"/>
      <c r="Z19" s="599"/>
      <c r="AA19" s="599"/>
      <c r="AB19" s="599"/>
      <c r="AC19" s="599"/>
      <c r="AD19" s="599"/>
      <c r="AE19" s="599"/>
      <c r="AF19" s="599"/>
    </row>
    <row r="20">
      <c r="A20" s="592">
        <v>16.0</v>
      </c>
      <c r="B20" s="593"/>
      <c r="C20" s="593"/>
      <c r="D20" s="592">
        <v>3.81401100124583E14</v>
      </c>
      <c r="E20" s="660">
        <v>5331.0</v>
      </c>
      <c r="F20" s="594">
        <v>1.015469022E9</v>
      </c>
      <c r="G20" s="592" t="s">
        <v>2607</v>
      </c>
      <c r="H20" s="594" t="s">
        <v>2608</v>
      </c>
      <c r="I20" s="594">
        <v>7.5013138E7</v>
      </c>
      <c r="J20" s="592" t="s">
        <v>2609</v>
      </c>
      <c r="K20" s="659">
        <v>29818.0</v>
      </c>
      <c r="L20" s="592" t="s">
        <v>1343</v>
      </c>
      <c r="M20" s="592"/>
      <c r="N20" s="592">
        <v>726.0</v>
      </c>
      <c r="O20" s="592">
        <f t="shared" si="5"/>
        <v>726</v>
      </c>
      <c r="P20" s="592"/>
      <c r="Q20" s="592" t="s">
        <v>854</v>
      </c>
      <c r="R20" s="597" t="s">
        <v>1885</v>
      </c>
      <c r="S20" s="592" t="s">
        <v>2619</v>
      </c>
      <c r="T20" s="598">
        <f t="shared" si="3"/>
        <v>18.15</v>
      </c>
      <c r="U20" s="599"/>
      <c r="V20" s="599"/>
      <c r="W20" s="600">
        <v>18.15</v>
      </c>
      <c r="X20" s="599"/>
      <c r="Y20" s="599"/>
      <c r="Z20" s="599"/>
      <c r="AA20" s="599"/>
      <c r="AB20" s="599"/>
      <c r="AC20" s="599"/>
      <c r="AD20" s="599"/>
      <c r="AE20" s="599"/>
      <c r="AF20" s="599"/>
    </row>
    <row r="21">
      <c r="A21" s="592">
        <v>19.0</v>
      </c>
      <c r="B21" s="593">
        <v>45361.0</v>
      </c>
      <c r="C21" s="593">
        <v>45361.0</v>
      </c>
      <c r="D21" s="592">
        <v>3.81401100124583E14</v>
      </c>
      <c r="E21" s="592">
        <v>5297.0</v>
      </c>
      <c r="F21" s="594">
        <v>8090143.0</v>
      </c>
      <c r="G21" s="594" t="s">
        <v>2591</v>
      </c>
      <c r="H21" s="594" t="s">
        <v>2620</v>
      </c>
      <c r="I21" s="594">
        <v>7.0943048E7</v>
      </c>
      <c r="J21" s="592" t="s">
        <v>2621</v>
      </c>
      <c r="K21" s="593">
        <v>31365.0</v>
      </c>
      <c r="L21" s="592" t="s">
        <v>418</v>
      </c>
      <c r="M21" s="592"/>
      <c r="N21" s="592">
        <v>85.0</v>
      </c>
      <c r="O21" s="592">
        <f t="shared" si="5"/>
        <v>85</v>
      </c>
      <c r="P21" s="592"/>
      <c r="Q21" s="592" t="s">
        <v>854</v>
      </c>
      <c r="R21" s="597" t="s">
        <v>1885</v>
      </c>
      <c r="S21" s="592" t="s">
        <v>2622</v>
      </c>
      <c r="T21" s="598">
        <f t="shared" si="3"/>
        <v>2.125</v>
      </c>
      <c r="U21" s="599"/>
      <c r="V21" s="600"/>
      <c r="W21" s="600">
        <v>2.13</v>
      </c>
      <c r="X21" s="599"/>
      <c r="Y21" s="599"/>
      <c r="Z21" s="599"/>
      <c r="AA21" s="599"/>
      <c r="AB21" s="599"/>
      <c r="AC21" s="599"/>
      <c r="AD21" s="599"/>
      <c r="AE21" s="599"/>
      <c r="AF21" s="599"/>
    </row>
    <row r="22">
      <c r="A22" s="592">
        <v>20.0</v>
      </c>
      <c r="B22" s="593">
        <v>45361.0</v>
      </c>
      <c r="C22" s="593">
        <v>45361.0</v>
      </c>
      <c r="D22" s="592">
        <v>3.81401100124583E14</v>
      </c>
      <c r="E22" s="592">
        <v>5298.0</v>
      </c>
      <c r="F22" s="594">
        <v>5885351.0</v>
      </c>
      <c r="G22" s="594" t="s">
        <v>2623</v>
      </c>
      <c r="H22" s="594" t="s">
        <v>2624</v>
      </c>
      <c r="I22" s="594">
        <v>7.4944655E7</v>
      </c>
      <c r="J22" s="592" t="s">
        <v>2625</v>
      </c>
      <c r="K22" s="659">
        <v>31233.0</v>
      </c>
      <c r="L22" s="592" t="s">
        <v>418</v>
      </c>
      <c r="M22" s="592"/>
      <c r="N22" s="592">
        <v>245.0</v>
      </c>
      <c r="O22" s="592">
        <f t="shared" si="5"/>
        <v>245</v>
      </c>
      <c r="P22" s="592"/>
      <c r="Q22" s="592" t="s">
        <v>854</v>
      </c>
      <c r="R22" s="597" t="s">
        <v>1885</v>
      </c>
      <c r="S22" s="592" t="s">
        <v>2626</v>
      </c>
      <c r="T22" s="598">
        <f t="shared" si="3"/>
        <v>6.125</v>
      </c>
      <c r="U22" s="599"/>
      <c r="V22" s="599"/>
      <c r="W22" s="600">
        <v>6.13</v>
      </c>
      <c r="X22" s="599"/>
      <c r="Y22" s="599"/>
      <c r="Z22" s="599"/>
      <c r="AA22" s="599"/>
      <c r="AB22" s="599"/>
      <c r="AC22" s="599"/>
      <c r="AD22" s="599"/>
      <c r="AE22" s="599"/>
      <c r="AF22" s="599"/>
    </row>
    <row r="23">
      <c r="A23" s="592">
        <v>21.0</v>
      </c>
      <c r="B23" s="593">
        <v>45361.0</v>
      </c>
      <c r="C23" s="593">
        <v>45361.0</v>
      </c>
      <c r="D23" s="592">
        <v>3.81401100124583E14</v>
      </c>
      <c r="E23" s="592">
        <v>5305.0</v>
      </c>
      <c r="F23" s="592">
        <v>9740408.0</v>
      </c>
      <c r="G23" s="592" t="s">
        <v>2627</v>
      </c>
      <c r="H23" s="592" t="s">
        <v>2627</v>
      </c>
      <c r="I23" s="592">
        <v>7.9914842E7</v>
      </c>
      <c r="J23" s="592"/>
      <c r="K23" s="593"/>
      <c r="L23" s="592" t="s">
        <v>701</v>
      </c>
      <c r="M23" s="592"/>
      <c r="N23" s="592">
        <v>150.0</v>
      </c>
      <c r="O23" s="592">
        <f t="shared" si="5"/>
        <v>150</v>
      </c>
      <c r="P23" s="592"/>
      <c r="Q23" s="592" t="s">
        <v>854</v>
      </c>
      <c r="R23" s="597" t="s">
        <v>1885</v>
      </c>
      <c r="S23" s="592" t="s">
        <v>2628</v>
      </c>
      <c r="T23" s="598">
        <f t="shared" si="3"/>
        <v>3.75</v>
      </c>
      <c r="U23" s="599"/>
      <c r="V23" s="599"/>
      <c r="W23" s="600">
        <v>3.75</v>
      </c>
      <c r="X23" s="599"/>
      <c r="Y23" s="599"/>
      <c r="Z23" s="599"/>
      <c r="AA23" s="599"/>
      <c r="AB23" s="599"/>
      <c r="AC23" s="599"/>
      <c r="AD23" s="599"/>
      <c r="AE23" s="599"/>
      <c r="AF23" s="599"/>
    </row>
    <row r="24">
      <c r="A24" s="592">
        <v>22.0</v>
      </c>
      <c r="B24" s="593">
        <v>45362.0</v>
      </c>
      <c r="C24" s="593">
        <v>45363.0</v>
      </c>
      <c r="D24" s="592">
        <v>3.81401100124583E14</v>
      </c>
      <c r="E24" s="592">
        <v>5330.0</v>
      </c>
      <c r="F24" s="594">
        <v>9780397.0</v>
      </c>
      <c r="G24" s="594" t="s">
        <v>2629</v>
      </c>
      <c r="H24" s="594" t="s">
        <v>2629</v>
      </c>
      <c r="I24" s="594">
        <v>6.9129279E7</v>
      </c>
      <c r="J24" s="595" t="s">
        <v>2630</v>
      </c>
      <c r="K24" s="593"/>
      <c r="L24" s="592" t="s">
        <v>305</v>
      </c>
      <c r="M24" s="592" t="s">
        <v>27</v>
      </c>
      <c r="N24" s="592">
        <v>540.0</v>
      </c>
      <c r="O24" s="592">
        <f t="shared" si="5"/>
        <v>540</v>
      </c>
      <c r="P24" s="592"/>
      <c r="Q24" s="592" t="s">
        <v>1203</v>
      </c>
      <c r="R24" s="597" t="s">
        <v>1885</v>
      </c>
      <c r="S24" s="592" t="s">
        <v>2631</v>
      </c>
      <c r="T24" s="598">
        <f t="shared" si="3"/>
        <v>13.5</v>
      </c>
      <c r="U24" s="599"/>
      <c r="V24" s="600"/>
      <c r="W24" s="600">
        <v>13.5</v>
      </c>
      <c r="X24" s="599"/>
      <c r="Y24" s="599"/>
      <c r="Z24" s="599"/>
      <c r="AA24" s="599"/>
      <c r="AB24" s="599"/>
      <c r="AC24" s="599"/>
      <c r="AD24" s="599"/>
      <c r="AE24" s="599"/>
      <c r="AF24" s="599"/>
    </row>
    <row r="25">
      <c r="A25" s="592">
        <v>23.0</v>
      </c>
      <c r="B25" s="593">
        <v>45363.0</v>
      </c>
      <c r="C25" s="593">
        <v>45363.0</v>
      </c>
      <c r="D25" s="592">
        <v>3.81401100124583E14</v>
      </c>
      <c r="E25" s="592">
        <v>5340.0</v>
      </c>
      <c r="F25" s="594"/>
      <c r="G25" s="594" t="s">
        <v>2632</v>
      </c>
      <c r="H25" s="592" t="s">
        <v>2632</v>
      </c>
      <c r="I25" s="594">
        <v>6.9077677E7</v>
      </c>
      <c r="J25" s="594"/>
      <c r="K25" s="593">
        <v>34006.0</v>
      </c>
      <c r="L25" s="592" t="s">
        <v>2260</v>
      </c>
      <c r="M25" s="592"/>
      <c r="N25" s="592">
        <v>170.0</v>
      </c>
      <c r="O25" s="592">
        <f t="shared" si="5"/>
        <v>170</v>
      </c>
      <c r="P25" s="640"/>
      <c r="Q25" s="592" t="s">
        <v>854</v>
      </c>
      <c r="R25" s="597" t="s">
        <v>1885</v>
      </c>
      <c r="S25" s="592" t="s">
        <v>2633</v>
      </c>
      <c r="T25" s="598">
        <f t="shared" si="3"/>
        <v>4.25</v>
      </c>
      <c r="U25" s="600"/>
      <c r="V25" s="599"/>
      <c r="W25" s="600">
        <v>4.25</v>
      </c>
      <c r="X25" s="599"/>
      <c r="Y25" s="599"/>
      <c r="Z25" s="599"/>
      <c r="AA25" s="599"/>
      <c r="AB25" s="599"/>
      <c r="AC25" s="599"/>
      <c r="AD25" s="599"/>
      <c r="AE25" s="599"/>
      <c r="AF25" s="599"/>
    </row>
    <row r="26">
      <c r="A26" s="592">
        <v>24.0</v>
      </c>
      <c r="B26" s="593">
        <v>45364.0</v>
      </c>
      <c r="C26" s="593">
        <v>45364.0</v>
      </c>
      <c r="D26" s="592">
        <v>3.81401100124583E14</v>
      </c>
      <c r="E26" s="592">
        <v>5358.0</v>
      </c>
      <c r="F26" s="594">
        <v>9617558.0</v>
      </c>
      <c r="G26" s="594" t="s">
        <v>2634</v>
      </c>
      <c r="H26" s="594" t="s">
        <v>2634</v>
      </c>
      <c r="I26" s="594">
        <v>7.1666176E7</v>
      </c>
      <c r="J26" s="592" t="s">
        <v>2635</v>
      </c>
      <c r="K26" s="593">
        <v>36535.0</v>
      </c>
      <c r="L26" s="592" t="s">
        <v>701</v>
      </c>
      <c r="M26" s="592"/>
      <c r="N26" s="592">
        <v>100.0</v>
      </c>
      <c r="O26" s="592">
        <f t="shared" si="5"/>
        <v>100</v>
      </c>
      <c r="P26" s="592"/>
      <c r="Q26" s="592" t="s">
        <v>854</v>
      </c>
      <c r="R26" s="597" t="s">
        <v>1885</v>
      </c>
      <c r="S26" s="592" t="s">
        <v>2636</v>
      </c>
      <c r="T26" s="598">
        <f t="shared" si="3"/>
        <v>2.5</v>
      </c>
      <c r="U26" s="600"/>
      <c r="V26" s="599"/>
      <c r="W26" s="600">
        <v>2.5</v>
      </c>
      <c r="X26" s="599"/>
      <c r="Y26" s="599"/>
      <c r="Z26" s="599"/>
      <c r="AA26" s="599"/>
      <c r="AB26" s="599"/>
      <c r="AC26" s="599"/>
      <c r="AD26" s="599"/>
      <c r="AE26" s="599"/>
      <c r="AF26" s="599"/>
    </row>
    <row r="27">
      <c r="A27" s="592">
        <v>25.0</v>
      </c>
      <c r="B27" s="593">
        <v>45364.0</v>
      </c>
      <c r="C27" s="593">
        <v>45365.0</v>
      </c>
      <c r="D27" s="592">
        <v>3.81401100124583E14</v>
      </c>
      <c r="E27" s="592">
        <v>5369.0</v>
      </c>
      <c r="F27" s="592">
        <v>2.2761627E7</v>
      </c>
      <c r="G27" s="592" t="s">
        <v>2637</v>
      </c>
      <c r="H27" s="594" t="s">
        <v>2637</v>
      </c>
      <c r="I27" s="592"/>
      <c r="J27" s="592"/>
      <c r="K27" s="593"/>
      <c r="L27" s="592" t="s">
        <v>2260</v>
      </c>
      <c r="M27" s="592"/>
      <c r="N27" s="592">
        <v>270.0</v>
      </c>
      <c r="O27" s="592">
        <f t="shared" si="5"/>
        <v>270</v>
      </c>
      <c r="P27" s="592" t="s">
        <v>1628</v>
      </c>
      <c r="Q27" s="592" t="s">
        <v>827</v>
      </c>
      <c r="R27" s="597" t="s">
        <v>1885</v>
      </c>
      <c r="S27" s="592" t="s">
        <v>2638</v>
      </c>
      <c r="T27" s="598">
        <f t="shared" si="3"/>
        <v>6.75</v>
      </c>
      <c r="U27" s="599"/>
      <c r="V27" s="600"/>
      <c r="W27" s="600">
        <v>6.75</v>
      </c>
      <c r="X27" s="599"/>
      <c r="Y27" s="599"/>
      <c r="Z27" s="599"/>
      <c r="AA27" s="599"/>
      <c r="AB27" s="599"/>
      <c r="AC27" s="599"/>
      <c r="AD27" s="599"/>
      <c r="AE27" s="599"/>
      <c r="AF27" s="599"/>
    </row>
    <row r="28">
      <c r="A28" s="592">
        <v>26.0</v>
      </c>
      <c r="B28" s="593">
        <v>45365.0</v>
      </c>
      <c r="C28" s="593">
        <v>45368.0</v>
      </c>
      <c r="D28" s="592">
        <v>3.81401100124583E14</v>
      </c>
      <c r="E28" s="592">
        <v>5370.0</v>
      </c>
      <c r="F28" s="592">
        <v>3474590.0</v>
      </c>
      <c r="G28" s="592" t="s">
        <v>2639</v>
      </c>
      <c r="H28" s="592" t="s">
        <v>2639</v>
      </c>
      <c r="I28" s="592">
        <v>7.6008414E7</v>
      </c>
      <c r="J28" s="592" t="s">
        <v>2640</v>
      </c>
      <c r="K28" s="593"/>
      <c r="L28" s="592" t="s">
        <v>418</v>
      </c>
      <c r="M28" s="592"/>
      <c r="N28" s="592">
        <v>280.0</v>
      </c>
      <c r="O28" s="592">
        <f t="shared" si="5"/>
        <v>280</v>
      </c>
      <c r="P28" s="640"/>
      <c r="Q28" s="592" t="s">
        <v>854</v>
      </c>
      <c r="R28" s="597" t="s">
        <v>1885</v>
      </c>
      <c r="S28" s="592" t="s">
        <v>2641</v>
      </c>
      <c r="T28" s="598">
        <f t="shared" si="3"/>
        <v>7</v>
      </c>
      <c r="U28" s="599"/>
      <c r="V28" s="600"/>
      <c r="W28" s="600">
        <v>7.0</v>
      </c>
      <c r="X28" s="599"/>
      <c r="Y28" s="599"/>
      <c r="Z28" s="599"/>
      <c r="AA28" s="599"/>
      <c r="AB28" s="599"/>
      <c r="AC28" s="599"/>
      <c r="AD28" s="599"/>
      <c r="AE28" s="599"/>
      <c r="AF28" s="599"/>
    </row>
    <row r="29">
      <c r="A29" s="592">
        <v>27.0</v>
      </c>
      <c r="B29" s="593">
        <v>45368.0</v>
      </c>
      <c r="C29" s="593">
        <v>45367.0</v>
      </c>
      <c r="D29" s="592">
        <v>3.81401100124583E14</v>
      </c>
      <c r="E29" s="592">
        <v>5429.0</v>
      </c>
      <c r="F29" s="594">
        <v>8049880.0</v>
      </c>
      <c r="G29" s="594" t="s">
        <v>2642</v>
      </c>
      <c r="H29" s="594" t="s">
        <v>2642</v>
      </c>
      <c r="I29" s="594">
        <v>7.7962267E7</v>
      </c>
      <c r="J29" s="594"/>
      <c r="K29" s="593">
        <v>35235.0</v>
      </c>
      <c r="L29" s="592" t="s">
        <v>119</v>
      </c>
      <c r="M29" s="592" t="s">
        <v>27</v>
      </c>
      <c r="N29" s="592">
        <f>800+840</f>
        <v>1640</v>
      </c>
      <c r="O29" s="592">
        <f t="shared" si="5"/>
        <v>1640</v>
      </c>
      <c r="P29" s="592" t="s">
        <v>2643</v>
      </c>
      <c r="Q29" s="592" t="s">
        <v>854</v>
      </c>
      <c r="R29" s="597" t="s">
        <v>1885</v>
      </c>
      <c r="S29" s="592" t="s">
        <v>2644</v>
      </c>
      <c r="T29" s="598">
        <f t="shared" si="3"/>
        <v>41</v>
      </c>
      <c r="U29" s="600"/>
      <c r="V29" s="599"/>
      <c r="W29" s="600">
        <v>41.0</v>
      </c>
      <c r="X29" s="599"/>
      <c r="Y29" s="599"/>
      <c r="Z29" s="599"/>
      <c r="AA29" s="599"/>
      <c r="AB29" s="599"/>
      <c r="AC29" s="599"/>
      <c r="AD29" s="599"/>
      <c r="AE29" s="599"/>
      <c r="AF29" s="599"/>
    </row>
    <row r="30">
      <c r="A30" s="592">
        <v>28.0</v>
      </c>
      <c r="B30" s="593">
        <v>45368.0</v>
      </c>
      <c r="C30" s="593">
        <v>45370.0</v>
      </c>
      <c r="D30" s="592">
        <v>3.81401100124583E14</v>
      </c>
      <c r="E30" s="592">
        <v>5430.0</v>
      </c>
      <c r="F30" s="594">
        <v>7732526.0</v>
      </c>
      <c r="G30" s="594" t="s">
        <v>2645</v>
      </c>
      <c r="H30" s="594" t="s">
        <v>2645</v>
      </c>
      <c r="I30" s="594">
        <v>7.563884E7</v>
      </c>
      <c r="J30" s="594" t="s">
        <v>2646</v>
      </c>
      <c r="K30" s="593">
        <v>32798.0</v>
      </c>
      <c r="L30" s="592" t="s">
        <v>510</v>
      </c>
      <c r="M30" s="592"/>
      <c r="N30" s="592">
        <v>290.0</v>
      </c>
      <c r="O30" s="592">
        <f t="shared" si="5"/>
        <v>290</v>
      </c>
      <c r="P30" s="592"/>
      <c r="Q30" s="592" t="s">
        <v>854</v>
      </c>
      <c r="R30" s="597" t="s">
        <v>1885</v>
      </c>
      <c r="S30" s="592" t="s">
        <v>2647</v>
      </c>
      <c r="T30" s="598">
        <f t="shared" si="3"/>
        <v>7.25</v>
      </c>
      <c r="U30" s="600"/>
      <c r="V30" s="599"/>
      <c r="W30" s="600">
        <v>7.25</v>
      </c>
      <c r="X30" s="599"/>
      <c r="Y30" s="599"/>
      <c r="Z30" s="599"/>
      <c r="AA30" s="599"/>
      <c r="AB30" s="599"/>
      <c r="AC30" s="599"/>
      <c r="AD30" s="599"/>
      <c r="AE30" s="599"/>
      <c r="AF30" s="599"/>
    </row>
    <row r="31">
      <c r="A31" s="592">
        <v>29.0</v>
      </c>
      <c r="B31" s="593">
        <v>45368.0</v>
      </c>
      <c r="C31" s="593">
        <v>45367.0</v>
      </c>
      <c r="D31" s="592">
        <v>3.81401100124583E14</v>
      </c>
      <c r="E31" s="592">
        <v>5431.0</v>
      </c>
      <c r="F31" s="592">
        <v>1975724.0</v>
      </c>
      <c r="G31" s="592" t="s">
        <v>2648</v>
      </c>
      <c r="H31" s="592" t="s">
        <v>2649</v>
      </c>
      <c r="I31" s="592">
        <v>6.8933995E7</v>
      </c>
      <c r="J31" s="592" t="s">
        <v>2650</v>
      </c>
      <c r="K31" s="593">
        <v>33618.0</v>
      </c>
      <c r="L31" s="592" t="s">
        <v>141</v>
      </c>
      <c r="M31" s="592" t="s">
        <v>27</v>
      </c>
      <c r="N31" s="592">
        <f>235+415</f>
        <v>650</v>
      </c>
      <c r="O31" s="592">
        <f t="shared" si="5"/>
        <v>650</v>
      </c>
      <c r="P31" s="592" t="s">
        <v>2651</v>
      </c>
      <c r="Q31" s="592" t="s">
        <v>854</v>
      </c>
      <c r="R31" s="597" t="s">
        <v>1885</v>
      </c>
      <c r="S31" s="592" t="s">
        <v>2652</v>
      </c>
      <c r="T31" s="598">
        <f t="shared" si="3"/>
        <v>16.25</v>
      </c>
      <c r="U31" s="600"/>
      <c r="V31" s="599"/>
      <c r="W31" s="600">
        <v>16.25</v>
      </c>
      <c r="X31" s="599"/>
      <c r="Y31" s="599"/>
      <c r="Z31" s="599"/>
      <c r="AA31" s="599"/>
      <c r="AB31" s="599"/>
      <c r="AC31" s="599"/>
      <c r="AD31" s="599"/>
      <c r="AE31" s="599"/>
      <c r="AF31" s="599"/>
    </row>
    <row r="32">
      <c r="A32" s="592">
        <v>30.0</v>
      </c>
      <c r="B32" s="593">
        <v>45368.0</v>
      </c>
      <c r="C32" s="593">
        <v>45367.0</v>
      </c>
      <c r="D32" s="592">
        <v>3.81401100124583E14</v>
      </c>
      <c r="E32" s="592">
        <v>5432.0</v>
      </c>
      <c r="F32" s="592">
        <v>8999016.0</v>
      </c>
      <c r="G32" s="592" t="s">
        <v>2653</v>
      </c>
      <c r="H32" s="592" t="s">
        <v>2653</v>
      </c>
      <c r="I32" s="592">
        <v>7.6029116E7</v>
      </c>
      <c r="J32" s="592"/>
      <c r="K32" s="593"/>
      <c r="L32" s="592" t="s">
        <v>510</v>
      </c>
      <c r="M32" s="592"/>
      <c r="N32" s="600">
        <v>195.0</v>
      </c>
      <c r="O32" s="592">
        <f t="shared" si="5"/>
        <v>195</v>
      </c>
      <c r="P32" s="592"/>
      <c r="Q32" s="592" t="s">
        <v>854</v>
      </c>
      <c r="R32" s="597" t="s">
        <v>1885</v>
      </c>
      <c r="S32" s="592" t="s">
        <v>2654</v>
      </c>
      <c r="T32" s="598">
        <f>(N31*5%)/2</f>
        <v>16.25</v>
      </c>
      <c r="U32" s="599"/>
      <c r="V32" s="599"/>
      <c r="W32" s="600">
        <v>16.25</v>
      </c>
      <c r="X32" s="599"/>
      <c r="Y32" s="599"/>
      <c r="Z32" s="599"/>
      <c r="AA32" s="599"/>
      <c r="AB32" s="599"/>
      <c r="AC32" s="599"/>
      <c r="AD32" s="599"/>
      <c r="AE32" s="599"/>
      <c r="AF32" s="599"/>
    </row>
    <row r="33">
      <c r="A33" s="592">
        <v>31.0</v>
      </c>
      <c r="B33" s="593">
        <v>45368.0</v>
      </c>
      <c r="C33" s="593">
        <v>45367.0</v>
      </c>
      <c r="D33" s="592">
        <v>3.81401100124583E14</v>
      </c>
      <c r="E33" s="592">
        <v>5433.0</v>
      </c>
      <c r="F33" s="592">
        <v>8999016.0</v>
      </c>
      <c r="G33" s="592" t="s">
        <v>2653</v>
      </c>
      <c r="H33" s="592" t="s">
        <v>2653</v>
      </c>
      <c r="I33" s="592">
        <v>7.6029116E7</v>
      </c>
      <c r="J33" s="592"/>
      <c r="K33" s="593"/>
      <c r="L33" s="592" t="s">
        <v>510</v>
      </c>
      <c r="M33" s="592"/>
      <c r="N33" s="600">
        <v>195.0</v>
      </c>
      <c r="O33" s="592">
        <f t="shared" si="5"/>
        <v>195</v>
      </c>
      <c r="P33" s="592"/>
      <c r="Q33" s="592" t="s">
        <v>854</v>
      </c>
      <c r="R33" s="597" t="s">
        <v>1885</v>
      </c>
      <c r="S33" s="592" t="s">
        <v>2655</v>
      </c>
      <c r="T33" s="598">
        <f t="shared" ref="T33:T38" si="6">(N33*5%)/2</f>
        <v>4.875</v>
      </c>
      <c r="U33" s="599"/>
      <c r="V33" s="600"/>
      <c r="W33" s="600">
        <v>4.88</v>
      </c>
      <c r="X33" s="599"/>
      <c r="Y33" s="599"/>
      <c r="Z33" s="599"/>
      <c r="AA33" s="599"/>
      <c r="AB33" s="599"/>
      <c r="AC33" s="599"/>
      <c r="AD33" s="599"/>
      <c r="AE33" s="599"/>
      <c r="AF33" s="599"/>
    </row>
    <row r="34">
      <c r="A34" s="592">
        <v>32.0</v>
      </c>
      <c r="B34" s="593">
        <v>45368.0</v>
      </c>
      <c r="C34" s="593">
        <v>45368.0</v>
      </c>
      <c r="D34" s="592">
        <v>3.81401100124583E14</v>
      </c>
      <c r="E34" s="592">
        <v>5434.0</v>
      </c>
      <c r="F34" s="594">
        <v>6346479.0</v>
      </c>
      <c r="G34" s="594" t="s">
        <v>2656</v>
      </c>
      <c r="H34" s="594" t="s">
        <v>2657</v>
      </c>
      <c r="I34" s="594">
        <v>7.7838384E7</v>
      </c>
      <c r="J34" s="595"/>
      <c r="K34" s="593"/>
      <c r="L34" s="592" t="s">
        <v>418</v>
      </c>
      <c r="M34" s="592"/>
      <c r="N34" s="592">
        <f>1070+140+140</f>
        <v>1350</v>
      </c>
      <c r="O34" s="592">
        <f t="shared" si="5"/>
        <v>1350</v>
      </c>
      <c r="P34" s="640"/>
      <c r="Q34" s="592" t="s">
        <v>854</v>
      </c>
      <c r="R34" s="597" t="s">
        <v>1885</v>
      </c>
      <c r="S34" s="592" t="s">
        <v>2658</v>
      </c>
      <c r="T34" s="598">
        <f t="shared" si="6"/>
        <v>33.75</v>
      </c>
      <c r="U34" s="600"/>
      <c r="V34" s="599"/>
      <c r="W34" s="600">
        <v>33.75</v>
      </c>
      <c r="X34" s="599"/>
      <c r="Y34" s="599"/>
      <c r="Z34" s="599"/>
      <c r="AA34" s="599"/>
      <c r="AB34" s="599"/>
      <c r="AC34" s="599"/>
      <c r="AD34" s="599"/>
      <c r="AE34" s="599"/>
      <c r="AF34" s="599"/>
    </row>
    <row r="35">
      <c r="A35" s="592">
        <v>33.0</v>
      </c>
      <c r="B35" s="593">
        <v>45368.0</v>
      </c>
      <c r="C35" s="593">
        <v>45367.0</v>
      </c>
      <c r="D35" s="592">
        <v>3.81401100124583E14</v>
      </c>
      <c r="E35" s="592">
        <v>5435.0</v>
      </c>
      <c r="F35" s="592">
        <v>0.0</v>
      </c>
      <c r="G35" s="592" t="s">
        <v>1985</v>
      </c>
      <c r="H35" s="592" t="s">
        <v>1985</v>
      </c>
      <c r="I35" s="592"/>
      <c r="J35" s="592" t="s">
        <v>1986</v>
      </c>
      <c r="K35" s="593"/>
      <c r="L35" s="592" t="s">
        <v>510</v>
      </c>
      <c r="M35" s="592"/>
      <c r="N35" s="592">
        <v>170.0</v>
      </c>
      <c r="O35" s="592">
        <f t="shared" si="5"/>
        <v>170</v>
      </c>
      <c r="P35" s="592"/>
      <c r="Q35" s="592" t="s">
        <v>854</v>
      </c>
      <c r="R35" s="597" t="s">
        <v>1885</v>
      </c>
      <c r="S35" s="592" t="s">
        <v>2659</v>
      </c>
      <c r="T35" s="598">
        <f t="shared" si="6"/>
        <v>4.25</v>
      </c>
      <c r="U35" s="600"/>
      <c r="V35" s="599"/>
      <c r="W35" s="600">
        <v>4.25</v>
      </c>
      <c r="X35" s="599"/>
      <c r="Y35" s="599"/>
      <c r="Z35" s="599"/>
      <c r="AA35" s="599"/>
      <c r="AB35" s="599"/>
      <c r="AC35" s="599"/>
      <c r="AD35" s="599"/>
      <c r="AE35" s="599"/>
      <c r="AF35" s="599"/>
    </row>
    <row r="36">
      <c r="A36" s="592">
        <v>34.0</v>
      </c>
      <c r="B36" s="593">
        <v>45368.0</v>
      </c>
      <c r="C36" s="593">
        <v>45368.0</v>
      </c>
      <c r="D36" s="592">
        <v>3.81401100124583E14</v>
      </c>
      <c r="E36" s="592">
        <v>5436.0</v>
      </c>
      <c r="F36" s="594">
        <v>6300649.0</v>
      </c>
      <c r="G36" s="592" t="s">
        <v>2660</v>
      </c>
      <c r="H36" s="592" t="s">
        <v>2661</v>
      </c>
      <c r="I36" s="592">
        <v>7.9930133E7</v>
      </c>
      <c r="J36" s="592" t="s">
        <v>2662</v>
      </c>
      <c r="K36" s="593">
        <v>32869.0</v>
      </c>
      <c r="L36" s="592" t="s">
        <v>418</v>
      </c>
      <c r="M36" s="592"/>
      <c r="N36" s="592">
        <v>1350.0</v>
      </c>
      <c r="O36" s="592">
        <f t="shared" si="5"/>
        <v>1350</v>
      </c>
      <c r="P36" s="592" t="s">
        <v>2663</v>
      </c>
      <c r="Q36" s="592" t="s">
        <v>854</v>
      </c>
      <c r="R36" s="597" t="s">
        <v>1885</v>
      </c>
      <c r="S36" s="592" t="s">
        <v>2664</v>
      </c>
      <c r="T36" s="598">
        <f t="shared" si="6"/>
        <v>33.75</v>
      </c>
      <c r="U36" s="599"/>
      <c r="V36" s="600"/>
      <c r="W36" s="600">
        <v>33.75</v>
      </c>
      <c r="X36" s="599"/>
      <c r="Y36" s="599"/>
      <c r="Z36" s="599"/>
      <c r="AA36" s="599"/>
      <c r="AB36" s="599"/>
      <c r="AC36" s="599"/>
      <c r="AD36" s="599"/>
      <c r="AE36" s="599"/>
      <c r="AF36" s="599"/>
    </row>
    <row r="37">
      <c r="A37" s="592">
        <v>35.0</v>
      </c>
      <c r="B37" s="593">
        <v>45368.0</v>
      </c>
      <c r="C37" s="593">
        <v>45368.0</v>
      </c>
      <c r="D37" s="592">
        <v>3.81401100124583E14</v>
      </c>
      <c r="E37" s="592">
        <v>5437.0</v>
      </c>
      <c r="F37" s="594">
        <v>7666990.0</v>
      </c>
      <c r="G37" s="594" t="s">
        <v>2175</v>
      </c>
      <c r="H37" s="594" t="s">
        <v>2174</v>
      </c>
      <c r="I37" s="594">
        <v>6.7895277E7</v>
      </c>
      <c r="J37" s="594" t="s">
        <v>2665</v>
      </c>
      <c r="K37" s="593"/>
      <c r="L37" s="592" t="s">
        <v>418</v>
      </c>
      <c r="M37" s="592"/>
      <c r="N37" s="592">
        <v>370.0</v>
      </c>
      <c r="O37" s="592">
        <f t="shared" si="5"/>
        <v>370</v>
      </c>
      <c r="P37" s="592"/>
      <c r="Q37" s="592" t="s">
        <v>854</v>
      </c>
      <c r="R37" s="597" t="s">
        <v>1885</v>
      </c>
      <c r="S37" s="592" t="s">
        <v>2666</v>
      </c>
      <c r="T37" s="598">
        <f t="shared" si="6"/>
        <v>9.25</v>
      </c>
      <c r="U37" s="599"/>
      <c r="V37" s="599"/>
      <c r="W37" s="600">
        <v>9.25</v>
      </c>
      <c r="X37" s="599"/>
      <c r="Y37" s="599"/>
      <c r="Z37" s="599"/>
      <c r="AA37" s="599"/>
      <c r="AB37" s="599"/>
      <c r="AC37" s="599"/>
      <c r="AD37" s="599"/>
      <c r="AE37" s="599"/>
      <c r="AF37" s="599"/>
    </row>
    <row r="38">
      <c r="A38" s="592">
        <v>36.0</v>
      </c>
      <c r="B38" s="593">
        <v>45368.0</v>
      </c>
      <c r="C38" s="593">
        <v>45368.0</v>
      </c>
      <c r="D38" s="592">
        <v>3.81401100124583E14</v>
      </c>
      <c r="E38" s="592">
        <v>5438.0</v>
      </c>
      <c r="F38" s="594">
        <v>5738454.0</v>
      </c>
      <c r="G38" s="594" t="s">
        <v>2667</v>
      </c>
      <c r="H38" s="594" t="s">
        <v>2668</v>
      </c>
      <c r="I38" s="594">
        <v>6.7248075E7</v>
      </c>
      <c r="J38" s="661" t="s">
        <v>2669</v>
      </c>
      <c r="K38" s="593">
        <v>35207.0</v>
      </c>
      <c r="L38" s="592" t="s">
        <v>418</v>
      </c>
      <c r="M38" s="592"/>
      <c r="N38" s="592">
        <v>280.0</v>
      </c>
      <c r="O38" s="592">
        <f t="shared" si="5"/>
        <v>280</v>
      </c>
      <c r="P38" s="592"/>
      <c r="Q38" s="592" t="s">
        <v>854</v>
      </c>
      <c r="R38" s="597" t="s">
        <v>1885</v>
      </c>
      <c r="S38" s="592" t="s">
        <v>2670</v>
      </c>
      <c r="T38" s="598">
        <f t="shared" si="6"/>
        <v>7</v>
      </c>
      <c r="U38" s="600"/>
      <c r="V38" s="599"/>
      <c r="W38" s="600">
        <v>7.0</v>
      </c>
      <c r="X38" s="599"/>
      <c r="Y38" s="599"/>
      <c r="Z38" s="599"/>
      <c r="AA38" s="599"/>
      <c r="AB38" s="599"/>
      <c r="AC38" s="599"/>
      <c r="AD38" s="599"/>
      <c r="AE38" s="599"/>
      <c r="AF38" s="599"/>
    </row>
    <row r="39">
      <c r="A39" s="29">
        <v>37.0</v>
      </c>
      <c r="B39" s="174">
        <v>45368.0</v>
      </c>
      <c r="C39" s="174">
        <v>45368.0</v>
      </c>
      <c r="D39" s="29">
        <v>3.81401100124583E14</v>
      </c>
      <c r="E39" s="29">
        <v>5439.0</v>
      </c>
      <c r="F39" s="29">
        <v>5388868.0</v>
      </c>
      <c r="G39" s="29" t="s">
        <v>2671</v>
      </c>
      <c r="H39" s="29" t="s">
        <v>2671</v>
      </c>
      <c r="I39" s="29">
        <v>7.5663552E7</v>
      </c>
      <c r="J39" s="29" t="s">
        <v>2672</v>
      </c>
      <c r="K39" s="174"/>
      <c r="L39" s="29" t="s">
        <v>418</v>
      </c>
      <c r="M39" s="216"/>
      <c r="N39" s="29">
        <v>140.0</v>
      </c>
      <c r="O39" s="29">
        <f t="shared" si="5"/>
        <v>140</v>
      </c>
      <c r="P39" s="216"/>
      <c r="Q39" s="29" t="s">
        <v>854</v>
      </c>
      <c r="R39" s="177" t="s">
        <v>988</v>
      </c>
      <c r="S39" s="451" t="s">
        <v>2673</v>
      </c>
      <c r="T39" s="433">
        <f t="shared" ref="T39:T42" si="7">(N39*5%)</f>
        <v>7</v>
      </c>
      <c r="U39" s="581"/>
      <c r="V39" s="662"/>
      <c r="W39" s="433"/>
      <c r="X39" s="178"/>
      <c r="Y39" s="178"/>
      <c r="Z39" s="178"/>
      <c r="AA39" s="178"/>
      <c r="AB39" s="178"/>
      <c r="AC39" s="178"/>
      <c r="AD39" s="178"/>
      <c r="AE39" s="178"/>
      <c r="AF39" s="178"/>
    </row>
    <row r="40">
      <c r="A40" s="29">
        <v>38.0</v>
      </c>
      <c r="B40" s="174">
        <v>45368.0</v>
      </c>
      <c r="C40" s="174">
        <v>45368.0</v>
      </c>
      <c r="D40" s="29">
        <v>3.81401100124583E14</v>
      </c>
      <c r="E40" s="29">
        <v>5440.0</v>
      </c>
      <c r="F40" s="29">
        <v>5396347.0</v>
      </c>
      <c r="G40" s="29" t="s">
        <v>2674</v>
      </c>
      <c r="H40" s="29" t="s">
        <v>2675</v>
      </c>
      <c r="I40" s="29">
        <v>7.8055364E7</v>
      </c>
      <c r="J40" s="29" t="s">
        <v>2672</v>
      </c>
      <c r="K40" s="174"/>
      <c r="L40" s="29" t="s">
        <v>418</v>
      </c>
      <c r="M40" s="29"/>
      <c r="N40" s="29">
        <v>140.0</v>
      </c>
      <c r="O40" s="29">
        <f t="shared" si="5"/>
        <v>140</v>
      </c>
      <c r="P40" s="216"/>
      <c r="Q40" s="29" t="s">
        <v>854</v>
      </c>
      <c r="R40" s="177" t="s">
        <v>988</v>
      </c>
      <c r="S40" s="451" t="s">
        <v>2673</v>
      </c>
      <c r="T40" s="433">
        <f t="shared" si="7"/>
        <v>7</v>
      </c>
      <c r="U40" s="581"/>
      <c r="V40" s="662"/>
      <c r="W40" s="433"/>
      <c r="X40" s="178"/>
      <c r="Y40" s="178"/>
      <c r="Z40" s="178"/>
      <c r="AA40" s="178"/>
      <c r="AB40" s="178"/>
      <c r="AC40" s="178"/>
      <c r="AD40" s="178"/>
      <c r="AE40" s="178"/>
      <c r="AF40" s="178"/>
    </row>
    <row r="41">
      <c r="A41" s="29">
        <v>39.0</v>
      </c>
      <c r="B41" s="174">
        <v>45368.0</v>
      </c>
      <c r="C41" s="174">
        <v>45378.0</v>
      </c>
      <c r="D41" s="29">
        <v>3.81401100124583E14</v>
      </c>
      <c r="E41" s="29">
        <v>5441.0</v>
      </c>
      <c r="F41" s="29">
        <v>5960643.0</v>
      </c>
      <c r="G41" s="29" t="s">
        <v>2676</v>
      </c>
      <c r="H41" s="29" t="s">
        <v>2677</v>
      </c>
      <c r="I41" s="29">
        <v>6.7325277E7</v>
      </c>
      <c r="J41" s="29" t="s">
        <v>2678</v>
      </c>
      <c r="K41" s="174"/>
      <c r="L41" s="29" t="s">
        <v>510</v>
      </c>
      <c r="M41" s="29"/>
      <c r="N41" s="29">
        <v>170.0</v>
      </c>
      <c r="O41" s="29">
        <v>170.0</v>
      </c>
      <c r="P41" s="216"/>
      <c r="Q41" s="29" t="s">
        <v>854</v>
      </c>
      <c r="R41" s="177" t="s">
        <v>988</v>
      </c>
      <c r="S41" s="29" t="s">
        <v>2679</v>
      </c>
      <c r="T41" s="433">
        <f t="shared" si="7"/>
        <v>8.5</v>
      </c>
      <c r="U41" s="581"/>
      <c r="V41" s="662"/>
      <c r="W41" s="223"/>
      <c r="X41" s="178"/>
      <c r="Y41" s="178"/>
      <c r="Z41" s="178"/>
      <c r="AA41" s="178"/>
      <c r="AB41" s="178"/>
      <c r="AC41" s="178"/>
      <c r="AD41" s="178"/>
      <c r="AE41" s="178"/>
      <c r="AF41" s="178"/>
    </row>
    <row r="42">
      <c r="A42" s="29">
        <v>40.0</v>
      </c>
      <c r="B42" s="174">
        <v>45370.0</v>
      </c>
      <c r="C42" s="174">
        <v>45370.0</v>
      </c>
      <c r="D42" s="29">
        <v>3.81401100124583E14</v>
      </c>
      <c r="E42" s="29">
        <v>5466.0</v>
      </c>
      <c r="F42" s="184">
        <v>7732526.0</v>
      </c>
      <c r="G42" s="184" t="s">
        <v>2645</v>
      </c>
      <c r="H42" s="184" t="s">
        <v>2645</v>
      </c>
      <c r="I42" s="184">
        <v>7.563884E7</v>
      </c>
      <c r="J42" s="29" t="s">
        <v>2646</v>
      </c>
      <c r="K42" s="174">
        <v>32798.0</v>
      </c>
      <c r="L42" s="29" t="s">
        <v>510</v>
      </c>
      <c r="M42" s="29"/>
      <c r="N42" s="29">
        <v>170.0</v>
      </c>
      <c r="O42" s="29">
        <f t="shared" ref="O42:O124" si="8">N42</f>
        <v>170</v>
      </c>
      <c r="P42" s="29"/>
      <c r="Q42" s="29" t="s">
        <v>854</v>
      </c>
      <c r="R42" s="177" t="s">
        <v>988</v>
      </c>
      <c r="S42" s="29" t="s">
        <v>2680</v>
      </c>
      <c r="T42" s="433">
        <f t="shared" si="7"/>
        <v>8.5</v>
      </c>
      <c r="U42" s="223"/>
      <c r="V42" s="178"/>
      <c r="W42" s="178"/>
      <c r="X42" s="178"/>
      <c r="Y42" s="178"/>
      <c r="Z42" s="178"/>
      <c r="AA42" s="178"/>
      <c r="AB42" s="178"/>
      <c r="AC42" s="178"/>
      <c r="AD42" s="178"/>
      <c r="AE42" s="178"/>
      <c r="AF42" s="178"/>
    </row>
    <row r="43">
      <c r="A43" s="592">
        <v>41.0</v>
      </c>
      <c r="B43" s="593">
        <v>45372.0</v>
      </c>
      <c r="C43" s="593">
        <v>45370.0</v>
      </c>
      <c r="D43" s="592">
        <v>3.81401100124583E14</v>
      </c>
      <c r="E43" s="592">
        <v>5471.0</v>
      </c>
      <c r="F43" s="592">
        <v>5.387538019E9</v>
      </c>
      <c r="G43" s="592" t="s">
        <v>2681</v>
      </c>
      <c r="H43" s="592" t="s">
        <v>2681</v>
      </c>
      <c r="I43" s="592">
        <v>7.260217E7</v>
      </c>
      <c r="J43" s="592"/>
      <c r="K43" s="593"/>
      <c r="L43" s="592" t="s">
        <v>510</v>
      </c>
      <c r="M43" s="592"/>
      <c r="N43" s="592">
        <f>170+120</f>
        <v>290</v>
      </c>
      <c r="O43" s="592">
        <f t="shared" si="8"/>
        <v>290</v>
      </c>
      <c r="P43" s="592"/>
      <c r="Q43" s="592" t="s">
        <v>854</v>
      </c>
      <c r="R43" s="597" t="s">
        <v>1885</v>
      </c>
      <c r="S43" s="592" t="s">
        <v>2682</v>
      </c>
      <c r="T43" s="598">
        <f t="shared" ref="T43:T50" si="9">(N43*5%)/2</f>
        <v>7.25</v>
      </c>
      <c r="U43" s="600"/>
      <c r="V43" s="599"/>
      <c r="W43" s="600">
        <v>7.25</v>
      </c>
      <c r="X43" s="599"/>
      <c r="Y43" s="599"/>
      <c r="Z43" s="599"/>
      <c r="AA43" s="599"/>
      <c r="AB43" s="599"/>
      <c r="AC43" s="599"/>
      <c r="AD43" s="599"/>
      <c r="AE43" s="599"/>
      <c r="AF43" s="599"/>
    </row>
    <row r="44">
      <c r="A44" s="592">
        <v>42.0</v>
      </c>
      <c r="B44" s="593">
        <v>45373.0</v>
      </c>
      <c r="C44" s="593">
        <v>45375.0</v>
      </c>
      <c r="D44" s="592">
        <v>3.81401100124583E14</v>
      </c>
      <c r="E44" s="592">
        <v>5480.0</v>
      </c>
      <c r="F44" s="592">
        <v>6823424.0</v>
      </c>
      <c r="G44" s="592" t="s">
        <v>2683</v>
      </c>
      <c r="H44" s="592" t="s">
        <v>2683</v>
      </c>
      <c r="I44" s="592">
        <v>6.7548493E7</v>
      </c>
      <c r="J44" s="592"/>
      <c r="K44" s="593"/>
      <c r="L44" s="592" t="s">
        <v>510</v>
      </c>
      <c r="M44" s="592"/>
      <c r="N44" s="592">
        <v>780.0</v>
      </c>
      <c r="O44" s="592">
        <f t="shared" si="8"/>
        <v>780</v>
      </c>
      <c r="P44" s="596"/>
      <c r="Q44" s="592" t="s">
        <v>854</v>
      </c>
      <c r="R44" s="597" t="s">
        <v>1885</v>
      </c>
      <c r="S44" s="592" t="s">
        <v>2684</v>
      </c>
      <c r="T44" s="598">
        <f t="shared" si="9"/>
        <v>19.5</v>
      </c>
      <c r="U44" s="598"/>
      <c r="V44" s="663"/>
      <c r="W44" s="600">
        <v>19.5</v>
      </c>
      <c r="X44" s="599"/>
      <c r="Y44" s="599"/>
      <c r="Z44" s="599"/>
      <c r="AA44" s="599"/>
      <c r="AB44" s="599"/>
      <c r="AC44" s="599"/>
      <c r="AD44" s="599"/>
      <c r="AE44" s="599"/>
      <c r="AF44" s="599"/>
    </row>
    <row r="45">
      <c r="A45" s="592">
        <v>43.0</v>
      </c>
      <c r="B45" s="593">
        <v>45374.0</v>
      </c>
      <c r="C45" s="593">
        <v>45375.0</v>
      </c>
      <c r="D45" s="592">
        <v>3.81401100124583E14</v>
      </c>
      <c r="E45" s="592">
        <v>5491.0</v>
      </c>
      <c r="F45" s="594">
        <v>5.857481017E9</v>
      </c>
      <c r="G45" s="594" t="s">
        <v>2685</v>
      </c>
      <c r="H45" s="594" t="s">
        <v>2685</v>
      </c>
      <c r="I45" s="594">
        <v>7.9908146E7</v>
      </c>
      <c r="J45" s="594" t="s">
        <v>2686</v>
      </c>
      <c r="K45" s="593"/>
      <c r="L45" s="592" t="s">
        <v>510</v>
      </c>
      <c r="M45" s="592"/>
      <c r="N45" s="592">
        <v>195.0</v>
      </c>
      <c r="O45" s="592">
        <f t="shared" si="8"/>
        <v>195</v>
      </c>
      <c r="P45" s="596"/>
      <c r="Q45" s="592" t="s">
        <v>854</v>
      </c>
      <c r="R45" s="597" t="s">
        <v>1885</v>
      </c>
      <c r="S45" s="592" t="s">
        <v>2687</v>
      </c>
      <c r="T45" s="598">
        <f t="shared" si="9"/>
        <v>4.875</v>
      </c>
      <c r="U45" s="598"/>
      <c r="V45" s="663"/>
      <c r="W45" s="600">
        <v>4.88</v>
      </c>
      <c r="X45" s="599"/>
      <c r="Y45" s="599"/>
      <c r="Z45" s="599"/>
      <c r="AA45" s="599"/>
      <c r="AB45" s="599"/>
      <c r="AC45" s="599"/>
      <c r="AD45" s="599"/>
      <c r="AE45" s="599"/>
      <c r="AF45" s="599"/>
    </row>
    <row r="46">
      <c r="A46" s="592">
        <v>44.0</v>
      </c>
      <c r="B46" s="593">
        <v>45374.0</v>
      </c>
      <c r="C46" s="593">
        <v>45375.0</v>
      </c>
      <c r="D46" s="592">
        <v>3.81401100124583E14</v>
      </c>
      <c r="E46" s="592">
        <v>5492.0</v>
      </c>
      <c r="F46" s="592">
        <v>3.89230023E8</v>
      </c>
      <c r="G46" s="592" t="s">
        <v>2511</v>
      </c>
      <c r="H46" s="592" t="s">
        <v>2512</v>
      </c>
      <c r="I46" s="592">
        <v>7.5594507E7</v>
      </c>
      <c r="J46" s="592"/>
      <c r="K46" s="592"/>
      <c r="L46" s="592" t="s">
        <v>510</v>
      </c>
      <c r="M46" s="592"/>
      <c r="N46" s="664">
        <v>110.0</v>
      </c>
      <c r="O46" s="592">
        <f t="shared" si="8"/>
        <v>110</v>
      </c>
      <c r="P46" s="640"/>
      <c r="Q46" s="592" t="s">
        <v>854</v>
      </c>
      <c r="R46" s="597" t="s">
        <v>1885</v>
      </c>
      <c r="S46" s="592" t="s">
        <v>2688</v>
      </c>
      <c r="T46" s="598">
        <f t="shared" si="9"/>
        <v>2.75</v>
      </c>
      <c r="U46" s="665"/>
      <c r="V46" s="663"/>
      <c r="W46" s="600">
        <v>2.75</v>
      </c>
      <c r="X46" s="599"/>
      <c r="Y46" s="599"/>
      <c r="Z46" s="599"/>
      <c r="AA46" s="599"/>
      <c r="AB46" s="599"/>
      <c r="AC46" s="599"/>
      <c r="AD46" s="599"/>
      <c r="AE46" s="599"/>
      <c r="AF46" s="599"/>
    </row>
    <row r="47">
      <c r="A47" s="592">
        <v>45.0</v>
      </c>
      <c r="B47" s="593">
        <v>45376.0</v>
      </c>
      <c r="C47" s="593">
        <v>45375.0</v>
      </c>
      <c r="D47" s="592">
        <v>3.81401100124583E14</v>
      </c>
      <c r="E47" s="592">
        <v>5503.0</v>
      </c>
      <c r="F47" s="592">
        <v>8174853.0</v>
      </c>
      <c r="G47" s="592" t="s">
        <v>2689</v>
      </c>
      <c r="H47" s="592" t="s">
        <v>2689</v>
      </c>
      <c r="I47" s="592">
        <v>7.8539502E7</v>
      </c>
      <c r="J47" s="592" t="s">
        <v>2690</v>
      </c>
      <c r="K47" s="593">
        <v>34830.0</v>
      </c>
      <c r="L47" s="592" t="s">
        <v>510</v>
      </c>
      <c r="M47" s="596"/>
      <c r="N47" s="592">
        <v>195.0</v>
      </c>
      <c r="O47" s="592">
        <f t="shared" si="8"/>
        <v>195</v>
      </c>
      <c r="P47" s="596"/>
      <c r="Q47" s="592" t="s">
        <v>854</v>
      </c>
      <c r="R47" s="597" t="s">
        <v>1885</v>
      </c>
      <c r="S47" s="592" t="s">
        <v>2687</v>
      </c>
      <c r="T47" s="598">
        <f t="shared" si="9"/>
        <v>4.875</v>
      </c>
      <c r="U47" s="665"/>
      <c r="V47" s="663"/>
      <c r="W47" s="600">
        <v>4.88</v>
      </c>
      <c r="X47" s="599"/>
      <c r="Y47" s="599"/>
      <c r="Z47" s="599"/>
      <c r="AA47" s="599"/>
      <c r="AB47" s="599"/>
      <c r="AC47" s="599"/>
      <c r="AD47" s="599"/>
      <c r="AE47" s="599"/>
      <c r="AF47" s="599"/>
    </row>
    <row r="48">
      <c r="A48" s="592">
        <v>46.0</v>
      </c>
      <c r="B48" s="593">
        <v>45376.0</v>
      </c>
      <c r="C48" s="593">
        <v>45394.0</v>
      </c>
      <c r="D48" s="592">
        <v>3.81401100124583E14</v>
      </c>
      <c r="E48" s="592">
        <v>5502.0</v>
      </c>
      <c r="F48" s="592">
        <v>5918420.0</v>
      </c>
      <c r="G48" s="592" t="s">
        <v>2691</v>
      </c>
      <c r="H48" s="592" t="s">
        <v>2692</v>
      </c>
      <c r="I48" s="592">
        <v>6.5361733E7</v>
      </c>
      <c r="J48" s="592"/>
      <c r="K48" s="593"/>
      <c r="L48" s="592" t="s">
        <v>89</v>
      </c>
      <c r="M48" s="592" t="s">
        <v>27</v>
      </c>
      <c r="N48" s="592">
        <v>1450.0</v>
      </c>
      <c r="O48" s="592">
        <f t="shared" si="8"/>
        <v>1450</v>
      </c>
      <c r="P48" s="632" t="s">
        <v>2693</v>
      </c>
      <c r="Q48" s="592" t="s">
        <v>854</v>
      </c>
      <c r="R48" s="597" t="s">
        <v>1885</v>
      </c>
      <c r="S48" s="592" t="s">
        <v>2694</v>
      </c>
      <c r="T48" s="598">
        <f t="shared" si="9"/>
        <v>36.25</v>
      </c>
      <c r="U48" s="665"/>
      <c r="V48" s="663"/>
      <c r="W48" s="600">
        <v>36.25</v>
      </c>
      <c r="X48" s="599"/>
      <c r="Y48" s="599"/>
      <c r="Z48" s="599"/>
      <c r="AA48" s="599"/>
      <c r="AB48" s="599"/>
      <c r="AC48" s="599"/>
      <c r="AD48" s="599"/>
      <c r="AE48" s="599"/>
      <c r="AF48" s="599"/>
    </row>
    <row r="49">
      <c r="A49" s="592">
        <v>47.0</v>
      </c>
      <c r="B49" s="593">
        <v>45376.0</v>
      </c>
      <c r="C49" s="593">
        <v>45380.0</v>
      </c>
      <c r="D49" s="592">
        <v>3.81401100124583E14</v>
      </c>
      <c r="E49" s="592">
        <v>5520.0</v>
      </c>
      <c r="F49" s="592">
        <v>5654462.0</v>
      </c>
      <c r="G49" s="592" t="s">
        <v>2695</v>
      </c>
      <c r="H49" s="592" t="s">
        <v>2695</v>
      </c>
      <c r="I49" s="592">
        <v>6.0965641E7</v>
      </c>
      <c r="J49" s="592"/>
      <c r="K49" s="593"/>
      <c r="L49" s="592" t="s">
        <v>418</v>
      </c>
      <c r="M49" s="596"/>
      <c r="N49" s="592">
        <v>260.0</v>
      </c>
      <c r="O49" s="592">
        <f t="shared" si="8"/>
        <v>260</v>
      </c>
      <c r="P49" s="596"/>
      <c r="Q49" s="592" t="s">
        <v>854</v>
      </c>
      <c r="R49" s="597" t="s">
        <v>1885</v>
      </c>
      <c r="S49" s="592" t="s">
        <v>2696</v>
      </c>
      <c r="T49" s="598">
        <f t="shared" si="9"/>
        <v>6.5</v>
      </c>
      <c r="U49" s="665"/>
      <c r="V49" s="663"/>
      <c r="W49" s="600">
        <v>6.5</v>
      </c>
      <c r="X49" s="599"/>
      <c r="Y49" s="599"/>
      <c r="Z49" s="599"/>
      <c r="AA49" s="599"/>
      <c r="AB49" s="599"/>
      <c r="AC49" s="599"/>
      <c r="AD49" s="599"/>
      <c r="AE49" s="599"/>
      <c r="AF49" s="599"/>
    </row>
    <row r="50">
      <c r="A50" s="592">
        <v>48.0</v>
      </c>
      <c r="B50" s="593">
        <v>45378.0</v>
      </c>
      <c r="C50" s="593">
        <v>45381.0</v>
      </c>
      <c r="D50" s="592">
        <v>3.81401100124583E14</v>
      </c>
      <c r="E50" s="592">
        <v>5534.0</v>
      </c>
      <c r="F50" s="592">
        <v>9025962.0</v>
      </c>
      <c r="G50" s="592" t="s">
        <v>2697</v>
      </c>
      <c r="H50" s="592" t="s">
        <v>2697</v>
      </c>
      <c r="I50" s="592">
        <v>6.2020717E7</v>
      </c>
      <c r="J50" s="592" t="s">
        <v>2698</v>
      </c>
      <c r="K50" s="593">
        <v>35365.0</v>
      </c>
      <c r="L50" s="592" t="s">
        <v>418</v>
      </c>
      <c r="M50" s="596"/>
      <c r="N50" s="592">
        <v>910.0</v>
      </c>
      <c r="O50" s="592">
        <f t="shared" si="8"/>
        <v>910</v>
      </c>
      <c r="P50" s="596"/>
      <c r="Q50" s="592" t="s">
        <v>854</v>
      </c>
      <c r="R50" s="597" t="s">
        <v>1885</v>
      </c>
      <c r="S50" s="592" t="s">
        <v>2699</v>
      </c>
      <c r="T50" s="598">
        <f t="shared" si="9"/>
        <v>22.75</v>
      </c>
      <c r="U50" s="665"/>
      <c r="V50" s="663"/>
      <c r="W50" s="600">
        <v>22.75</v>
      </c>
      <c r="X50" s="599"/>
      <c r="Y50" s="599"/>
      <c r="Z50" s="599"/>
      <c r="AA50" s="599"/>
      <c r="AB50" s="599"/>
      <c r="AC50" s="599"/>
      <c r="AD50" s="599"/>
      <c r="AE50" s="599"/>
      <c r="AF50" s="599"/>
    </row>
    <row r="51">
      <c r="A51" s="29">
        <v>49.0</v>
      </c>
      <c r="B51" s="174">
        <v>45378.0</v>
      </c>
      <c r="C51" s="174">
        <v>45379.0</v>
      </c>
      <c r="D51" s="29">
        <v>3.81401100124583E14</v>
      </c>
      <c r="E51" s="29">
        <v>5535.0</v>
      </c>
      <c r="F51" s="29">
        <v>7844298.0</v>
      </c>
      <c r="G51" s="29" t="s">
        <v>2700</v>
      </c>
      <c r="H51" s="29" t="s">
        <v>2701</v>
      </c>
      <c r="I51" s="29">
        <v>6.3535345E7</v>
      </c>
      <c r="J51" s="29" t="s">
        <v>2702</v>
      </c>
      <c r="K51" s="174">
        <v>30729.0</v>
      </c>
      <c r="L51" s="29" t="s">
        <v>510</v>
      </c>
      <c r="M51" s="216"/>
      <c r="N51" s="29">
        <v>1140.0</v>
      </c>
      <c r="O51" s="29">
        <f t="shared" si="8"/>
        <v>1140</v>
      </c>
      <c r="P51" s="216"/>
      <c r="Q51" s="29" t="s">
        <v>854</v>
      </c>
      <c r="R51" s="177" t="s">
        <v>988</v>
      </c>
      <c r="S51" s="29" t="s">
        <v>2703</v>
      </c>
      <c r="T51" s="433">
        <f t="shared" ref="T51:T52" si="10">(N51*5%)</f>
        <v>57</v>
      </c>
      <c r="U51" s="549"/>
      <c r="V51" s="662"/>
      <c r="W51" s="223"/>
      <c r="X51" s="178"/>
      <c r="Y51" s="178"/>
      <c r="Z51" s="178"/>
      <c r="AA51" s="178"/>
      <c r="AB51" s="178"/>
      <c r="AC51" s="178"/>
      <c r="AD51" s="178"/>
      <c r="AE51" s="178"/>
      <c r="AF51" s="178"/>
    </row>
    <row r="52">
      <c r="A52" s="29">
        <v>50.0</v>
      </c>
      <c r="B52" s="174">
        <v>45378.0</v>
      </c>
      <c r="C52" s="174">
        <v>45381.0</v>
      </c>
      <c r="D52" s="29">
        <v>3.81401100124583E14</v>
      </c>
      <c r="E52" s="29">
        <v>5539.0</v>
      </c>
      <c r="F52" s="29">
        <v>5.858659015E9</v>
      </c>
      <c r="G52" s="29" t="s">
        <v>2704</v>
      </c>
      <c r="H52" s="29" t="s">
        <v>2705</v>
      </c>
      <c r="I52" s="29">
        <v>6.8769662E7</v>
      </c>
      <c r="J52" s="29" t="s">
        <v>2706</v>
      </c>
      <c r="K52" s="174"/>
      <c r="L52" s="29" t="s">
        <v>1127</v>
      </c>
      <c r="M52" s="29" t="s">
        <v>27</v>
      </c>
      <c r="N52" s="29">
        <v>810.0</v>
      </c>
      <c r="O52" s="29">
        <f t="shared" si="8"/>
        <v>810</v>
      </c>
      <c r="P52" s="216"/>
      <c r="Q52" s="29" t="s">
        <v>854</v>
      </c>
      <c r="R52" s="177" t="s">
        <v>988</v>
      </c>
      <c r="S52" s="29" t="s">
        <v>2707</v>
      </c>
      <c r="T52" s="433">
        <f t="shared" si="10"/>
        <v>40.5</v>
      </c>
      <c r="U52" s="549"/>
      <c r="V52" s="178"/>
      <c r="W52" s="223"/>
      <c r="X52" s="178"/>
      <c r="Y52" s="178"/>
      <c r="Z52" s="178"/>
      <c r="AA52" s="178"/>
      <c r="AB52" s="178"/>
      <c r="AC52" s="178"/>
      <c r="AD52" s="178"/>
      <c r="AE52" s="178"/>
      <c r="AF52" s="178"/>
    </row>
    <row r="53">
      <c r="A53" s="592">
        <v>51.0</v>
      </c>
      <c r="B53" s="593">
        <v>45378.0</v>
      </c>
      <c r="C53" s="593">
        <v>45381.0</v>
      </c>
      <c r="D53" s="592">
        <v>3.81401100124583E14</v>
      </c>
      <c r="E53" s="592">
        <v>5536.0</v>
      </c>
      <c r="F53" s="592">
        <v>6376075.0</v>
      </c>
      <c r="G53" s="592" t="s">
        <v>2708</v>
      </c>
      <c r="H53" s="592" t="s">
        <v>2709</v>
      </c>
      <c r="I53" s="592">
        <v>7.3127718E7</v>
      </c>
      <c r="J53" s="592" t="s">
        <v>2710</v>
      </c>
      <c r="K53" s="593">
        <v>33609.0</v>
      </c>
      <c r="L53" s="592" t="s">
        <v>119</v>
      </c>
      <c r="M53" s="592" t="s">
        <v>27</v>
      </c>
      <c r="N53" s="592">
        <v>1640.0</v>
      </c>
      <c r="O53" s="592">
        <f t="shared" si="8"/>
        <v>1640</v>
      </c>
      <c r="P53" s="596"/>
      <c r="Q53" s="592" t="s">
        <v>854</v>
      </c>
      <c r="R53" s="597" t="s">
        <v>1885</v>
      </c>
      <c r="S53" s="592" t="s">
        <v>2711</v>
      </c>
      <c r="T53" s="598">
        <f t="shared" ref="T53:T54" si="11">(N53*5%)/2</f>
        <v>41</v>
      </c>
      <c r="U53" s="665"/>
      <c r="V53" s="599"/>
      <c r="W53" s="600">
        <v>41.0</v>
      </c>
      <c r="X53" s="599"/>
      <c r="Y53" s="599"/>
      <c r="Z53" s="599"/>
      <c r="AA53" s="599"/>
      <c r="AB53" s="599"/>
      <c r="AC53" s="599"/>
      <c r="AD53" s="599"/>
      <c r="AE53" s="599"/>
      <c r="AF53" s="599"/>
    </row>
    <row r="54">
      <c r="A54" s="592">
        <v>52.0</v>
      </c>
      <c r="B54" s="593">
        <v>45379.0</v>
      </c>
      <c r="C54" s="593">
        <v>45380.0</v>
      </c>
      <c r="D54" s="592">
        <v>3.81401100124583E14</v>
      </c>
      <c r="E54" s="592">
        <v>5545.0</v>
      </c>
      <c r="F54" s="592">
        <v>5376261.0</v>
      </c>
      <c r="G54" s="592" t="s">
        <v>2712</v>
      </c>
      <c r="H54" s="592" t="s">
        <v>2713</v>
      </c>
      <c r="I54" s="592" t="s">
        <v>2714</v>
      </c>
      <c r="J54" s="592" t="s">
        <v>2715</v>
      </c>
      <c r="K54" s="593">
        <v>29916.0</v>
      </c>
      <c r="L54" s="592" t="s">
        <v>418</v>
      </c>
      <c r="M54" s="596"/>
      <c r="N54" s="592">
        <v>790.0</v>
      </c>
      <c r="O54" s="592">
        <f t="shared" si="8"/>
        <v>790</v>
      </c>
      <c r="P54" s="596"/>
      <c r="Q54" s="592" t="s">
        <v>854</v>
      </c>
      <c r="R54" s="597" t="s">
        <v>1885</v>
      </c>
      <c r="S54" s="592" t="s">
        <v>2716</v>
      </c>
      <c r="T54" s="598">
        <f t="shared" si="11"/>
        <v>19.75</v>
      </c>
      <c r="U54" s="665"/>
      <c r="V54" s="599"/>
      <c r="W54" s="600">
        <v>19.75</v>
      </c>
      <c r="X54" s="599"/>
      <c r="Y54" s="599"/>
      <c r="Z54" s="599"/>
      <c r="AA54" s="599"/>
      <c r="AB54" s="599"/>
      <c r="AC54" s="599"/>
      <c r="AD54" s="599"/>
      <c r="AE54" s="599"/>
      <c r="AF54" s="599"/>
    </row>
    <row r="55">
      <c r="A55" s="29">
        <v>53.0</v>
      </c>
      <c r="B55" s="174">
        <v>45379.0</v>
      </c>
      <c r="C55" s="174">
        <v>45379.0</v>
      </c>
      <c r="D55" s="29">
        <v>3.81401100124583E14</v>
      </c>
      <c r="E55" s="29">
        <v>5546.0</v>
      </c>
      <c r="F55" s="29">
        <v>7844298.0</v>
      </c>
      <c r="G55" s="29" t="s">
        <v>2700</v>
      </c>
      <c r="H55" s="29" t="s">
        <v>2701</v>
      </c>
      <c r="I55" s="29">
        <v>6.3535345E7</v>
      </c>
      <c r="J55" s="29" t="s">
        <v>2702</v>
      </c>
      <c r="K55" s="174">
        <v>30729.0</v>
      </c>
      <c r="L55" s="29" t="s">
        <v>510</v>
      </c>
      <c r="M55" s="216"/>
      <c r="N55" s="29">
        <v>170.0</v>
      </c>
      <c r="O55" s="29">
        <f t="shared" si="8"/>
        <v>170</v>
      </c>
      <c r="P55" s="216"/>
      <c r="Q55" s="29" t="s">
        <v>854</v>
      </c>
      <c r="R55" s="177" t="s">
        <v>988</v>
      </c>
      <c r="S55" s="29" t="s">
        <v>2717</v>
      </c>
      <c r="T55" s="433">
        <f t="shared" ref="T55:T57" si="12">(N55*5%)</f>
        <v>8.5</v>
      </c>
      <c r="U55" s="549"/>
      <c r="V55" s="178"/>
      <c r="W55" s="178"/>
      <c r="X55" s="178"/>
      <c r="Y55" s="178"/>
      <c r="Z55" s="178"/>
      <c r="AA55" s="178"/>
      <c r="AB55" s="178"/>
      <c r="AC55" s="178"/>
      <c r="AD55" s="178"/>
      <c r="AE55" s="178"/>
      <c r="AF55" s="178"/>
    </row>
    <row r="56">
      <c r="A56" s="29">
        <v>54.0</v>
      </c>
      <c r="B56" s="174">
        <v>45379.0</v>
      </c>
      <c r="C56" s="174">
        <v>45381.0</v>
      </c>
      <c r="D56" s="29">
        <v>3.81401100124583E14</v>
      </c>
      <c r="E56" s="29">
        <v>5547.0</v>
      </c>
      <c r="F56" s="29">
        <v>7675639.0</v>
      </c>
      <c r="G56" s="29" t="s">
        <v>2718</v>
      </c>
      <c r="H56" s="29" t="s">
        <v>2719</v>
      </c>
      <c r="I56" s="29">
        <v>6.2080775E7</v>
      </c>
      <c r="J56" s="29" t="s">
        <v>2720</v>
      </c>
      <c r="K56" s="174">
        <v>34539.0</v>
      </c>
      <c r="L56" s="29" t="s">
        <v>418</v>
      </c>
      <c r="M56" s="216"/>
      <c r="N56" s="29">
        <v>260.0</v>
      </c>
      <c r="O56" s="29">
        <f t="shared" si="8"/>
        <v>260</v>
      </c>
      <c r="P56" s="216"/>
      <c r="Q56" s="29" t="s">
        <v>854</v>
      </c>
      <c r="R56" s="177" t="s">
        <v>988</v>
      </c>
      <c r="S56" s="29" t="s">
        <v>2721</v>
      </c>
      <c r="T56" s="433">
        <f t="shared" si="12"/>
        <v>13</v>
      </c>
      <c r="U56" s="581"/>
      <c r="V56" s="178"/>
      <c r="W56" s="223"/>
      <c r="X56" s="178"/>
      <c r="Y56" s="178"/>
      <c r="Z56" s="178"/>
      <c r="AA56" s="178"/>
      <c r="AB56" s="178"/>
      <c r="AC56" s="178"/>
      <c r="AD56" s="178"/>
      <c r="AE56" s="178"/>
      <c r="AF56" s="178"/>
    </row>
    <row r="57">
      <c r="A57" s="29">
        <v>55.0</v>
      </c>
      <c r="B57" s="174">
        <v>45379.0</v>
      </c>
      <c r="C57" s="174">
        <v>45380.0</v>
      </c>
      <c r="D57" s="29">
        <v>3.81401100124583E14</v>
      </c>
      <c r="E57" s="29">
        <v>5548.0</v>
      </c>
      <c r="F57" s="29">
        <v>4777650.0</v>
      </c>
      <c r="G57" s="29" t="s">
        <v>2722</v>
      </c>
      <c r="H57" s="29" t="s">
        <v>2723</v>
      </c>
      <c r="I57" s="29">
        <v>7.2464848E7</v>
      </c>
      <c r="J57" s="29" t="s">
        <v>2724</v>
      </c>
      <c r="K57" s="174">
        <v>30701.0</v>
      </c>
      <c r="L57" s="29" t="s">
        <v>418</v>
      </c>
      <c r="M57" s="216"/>
      <c r="N57" s="29">
        <v>260.0</v>
      </c>
      <c r="O57" s="29">
        <f t="shared" si="8"/>
        <v>260</v>
      </c>
      <c r="P57" s="216"/>
      <c r="Q57" s="29" t="s">
        <v>854</v>
      </c>
      <c r="R57" s="177" t="s">
        <v>988</v>
      </c>
      <c r="S57" s="29" t="s">
        <v>2721</v>
      </c>
      <c r="T57" s="433">
        <f t="shared" si="12"/>
        <v>13</v>
      </c>
      <c r="U57" s="581"/>
      <c r="V57" s="178"/>
      <c r="W57" s="223"/>
      <c r="X57" s="178"/>
      <c r="Y57" s="178"/>
      <c r="Z57" s="178"/>
      <c r="AA57" s="178"/>
      <c r="AB57" s="178"/>
      <c r="AC57" s="178"/>
      <c r="AD57" s="178"/>
      <c r="AE57" s="178"/>
      <c r="AF57" s="178"/>
    </row>
    <row r="58">
      <c r="A58" s="592">
        <v>57.0</v>
      </c>
      <c r="B58" s="593">
        <v>45380.0</v>
      </c>
      <c r="C58" s="592" t="s">
        <v>1653</v>
      </c>
      <c r="D58" s="592">
        <v>3.81401100124583E14</v>
      </c>
      <c r="E58" s="592">
        <v>5556.0</v>
      </c>
      <c r="F58" s="592">
        <v>1.90648027E8</v>
      </c>
      <c r="G58" s="592" t="s">
        <v>2725</v>
      </c>
      <c r="H58" s="592" t="s">
        <v>2726</v>
      </c>
      <c r="I58" s="592">
        <v>7.0823763E7</v>
      </c>
      <c r="J58" s="592"/>
      <c r="K58" s="593"/>
      <c r="L58" s="592" t="s">
        <v>141</v>
      </c>
      <c r="M58" s="596"/>
      <c r="N58" s="592">
        <v>810.0</v>
      </c>
      <c r="O58" s="592">
        <f t="shared" si="8"/>
        <v>810</v>
      </c>
      <c r="P58" s="632" t="s">
        <v>2727</v>
      </c>
      <c r="Q58" s="592" t="s">
        <v>854</v>
      </c>
      <c r="R58" s="597" t="s">
        <v>1885</v>
      </c>
      <c r="S58" s="592" t="s">
        <v>2728</v>
      </c>
      <c r="T58" s="598">
        <f t="shared" ref="T58:T124" si="13">(N58*5%)/2</f>
        <v>20.25</v>
      </c>
      <c r="U58" s="665"/>
      <c r="V58" s="599"/>
      <c r="W58" s="600">
        <v>20.25</v>
      </c>
      <c r="X58" s="599"/>
      <c r="Y58" s="599"/>
      <c r="Z58" s="599"/>
      <c r="AA58" s="599"/>
      <c r="AB58" s="599"/>
      <c r="AC58" s="599"/>
      <c r="AD58" s="599"/>
      <c r="AE58" s="599"/>
      <c r="AF58" s="599"/>
    </row>
    <row r="59">
      <c r="A59" s="592">
        <v>58.0</v>
      </c>
      <c r="B59" s="593">
        <v>45380.0</v>
      </c>
      <c r="C59" s="593">
        <v>45380.0</v>
      </c>
      <c r="D59" s="592">
        <v>3.81401100124583E14</v>
      </c>
      <c r="E59" s="592">
        <v>5557.0</v>
      </c>
      <c r="F59" s="592">
        <v>6319358.0</v>
      </c>
      <c r="G59" s="592" t="s">
        <v>2729</v>
      </c>
      <c r="H59" s="592" t="s">
        <v>2730</v>
      </c>
      <c r="I59" s="592">
        <v>7.2630359E7</v>
      </c>
      <c r="J59" s="592" t="s">
        <v>2731</v>
      </c>
      <c r="K59" s="593">
        <v>34361.0</v>
      </c>
      <c r="L59" s="592" t="s">
        <v>418</v>
      </c>
      <c r="M59" s="596"/>
      <c r="N59" s="592">
        <v>260.0</v>
      </c>
      <c r="O59" s="592">
        <f t="shared" si="8"/>
        <v>260</v>
      </c>
      <c r="P59" s="596"/>
      <c r="Q59" s="592" t="s">
        <v>854</v>
      </c>
      <c r="R59" s="597" t="s">
        <v>1885</v>
      </c>
      <c r="S59" s="592" t="s">
        <v>2721</v>
      </c>
      <c r="T59" s="598">
        <f t="shared" si="13"/>
        <v>6.5</v>
      </c>
      <c r="U59" s="665"/>
      <c r="V59" s="599"/>
      <c r="W59" s="600">
        <v>6.5</v>
      </c>
      <c r="X59" s="599"/>
      <c r="Y59" s="599"/>
      <c r="Z59" s="599"/>
      <c r="AA59" s="599"/>
      <c r="AB59" s="599"/>
      <c r="AC59" s="599"/>
      <c r="AD59" s="599"/>
      <c r="AE59" s="599"/>
      <c r="AF59" s="599"/>
    </row>
    <row r="60">
      <c r="A60" s="592">
        <v>56.0</v>
      </c>
      <c r="B60" s="593">
        <v>45380.0</v>
      </c>
      <c r="C60" s="593">
        <v>45381.0</v>
      </c>
      <c r="D60" s="592">
        <v>3.81401100124583E14</v>
      </c>
      <c r="E60" s="592">
        <v>5555.0</v>
      </c>
      <c r="F60" s="592">
        <v>6279763.0</v>
      </c>
      <c r="G60" s="592" t="s">
        <v>2732</v>
      </c>
      <c r="H60" s="592" t="s">
        <v>2733</v>
      </c>
      <c r="I60" s="592">
        <v>7.7827794E7</v>
      </c>
      <c r="J60" s="596"/>
      <c r="K60" s="593">
        <v>33058.0</v>
      </c>
      <c r="L60" s="592" t="s">
        <v>418</v>
      </c>
      <c r="M60" s="596"/>
      <c r="N60" s="592">
        <v>390.0</v>
      </c>
      <c r="O60" s="592">
        <f t="shared" si="8"/>
        <v>390</v>
      </c>
      <c r="P60" s="596"/>
      <c r="Q60" s="592" t="s">
        <v>854</v>
      </c>
      <c r="R60" s="597" t="s">
        <v>1885</v>
      </c>
      <c r="S60" s="592" t="s">
        <v>2734</v>
      </c>
      <c r="T60" s="598">
        <f t="shared" si="13"/>
        <v>9.75</v>
      </c>
      <c r="U60" s="666"/>
      <c r="V60" s="599"/>
      <c r="W60" s="600">
        <v>9.75</v>
      </c>
      <c r="X60" s="599"/>
      <c r="Y60" s="599"/>
      <c r="Z60" s="599"/>
      <c r="AA60" s="599"/>
      <c r="AB60" s="599"/>
      <c r="AC60" s="599"/>
      <c r="AD60" s="599"/>
      <c r="AE60" s="599"/>
      <c r="AF60" s="599"/>
    </row>
    <row r="61">
      <c r="A61" s="592">
        <v>59.0</v>
      </c>
      <c r="B61" s="593">
        <v>45381.0</v>
      </c>
      <c r="C61" s="593">
        <v>45388.0</v>
      </c>
      <c r="D61" s="592">
        <v>3.81401100124583E14</v>
      </c>
      <c r="E61" s="632">
        <v>5587.0</v>
      </c>
      <c r="F61" s="592">
        <v>7795128.0</v>
      </c>
      <c r="G61" s="592" t="s">
        <v>2735</v>
      </c>
      <c r="H61" s="592" t="s">
        <v>2735</v>
      </c>
      <c r="I61" s="592">
        <v>7.0064315E7</v>
      </c>
      <c r="J61" s="592" t="s">
        <v>2736</v>
      </c>
      <c r="K61" s="593"/>
      <c r="L61" s="592" t="s">
        <v>98</v>
      </c>
      <c r="M61" s="592" t="s">
        <v>27</v>
      </c>
      <c r="N61" s="592">
        <v>265.0</v>
      </c>
      <c r="O61" s="592">
        <f t="shared" si="8"/>
        <v>265</v>
      </c>
      <c r="P61" s="632" t="s">
        <v>2737</v>
      </c>
      <c r="Q61" s="592" t="s">
        <v>854</v>
      </c>
      <c r="R61" s="597" t="s">
        <v>1885</v>
      </c>
      <c r="S61" s="592" t="s">
        <v>2738</v>
      </c>
      <c r="T61" s="598">
        <f t="shared" si="13"/>
        <v>6.625</v>
      </c>
      <c r="U61" s="665"/>
      <c r="V61" s="599"/>
      <c r="W61" s="600">
        <v>6.63</v>
      </c>
      <c r="X61" s="599"/>
      <c r="Y61" s="599"/>
      <c r="Z61" s="599"/>
      <c r="AA61" s="599"/>
      <c r="AB61" s="599"/>
      <c r="AC61" s="599"/>
      <c r="AD61" s="599"/>
      <c r="AE61" s="599"/>
      <c r="AF61" s="599"/>
    </row>
    <row r="62">
      <c r="A62" s="592">
        <v>60.0</v>
      </c>
      <c r="B62" s="593">
        <v>45381.0</v>
      </c>
      <c r="C62" s="593">
        <v>45381.0</v>
      </c>
      <c r="D62" s="592">
        <v>3.81401100124583E14</v>
      </c>
      <c r="E62" s="592">
        <v>5585.0</v>
      </c>
      <c r="F62" s="592">
        <v>9025962.0</v>
      </c>
      <c r="G62" s="592" t="s">
        <v>2739</v>
      </c>
      <c r="H62" s="592" t="s">
        <v>2739</v>
      </c>
      <c r="I62" s="592">
        <v>6.2020717E7</v>
      </c>
      <c r="J62" s="592" t="s">
        <v>2698</v>
      </c>
      <c r="K62" s="593"/>
      <c r="L62" s="592" t="s">
        <v>418</v>
      </c>
      <c r="M62" s="596"/>
      <c r="N62" s="592">
        <v>130.0</v>
      </c>
      <c r="O62" s="592">
        <f t="shared" si="8"/>
        <v>130</v>
      </c>
      <c r="P62" s="596"/>
      <c r="Q62" s="592" t="s">
        <v>854</v>
      </c>
      <c r="R62" s="597" t="s">
        <v>1885</v>
      </c>
      <c r="S62" s="592" t="s">
        <v>2740</v>
      </c>
      <c r="T62" s="598">
        <f t="shared" si="13"/>
        <v>3.25</v>
      </c>
      <c r="U62" s="665"/>
      <c r="V62" s="599"/>
      <c r="W62" s="600">
        <v>3.25</v>
      </c>
      <c r="X62" s="599"/>
      <c r="Y62" s="599"/>
      <c r="Z62" s="599"/>
      <c r="AA62" s="599"/>
      <c r="AB62" s="599"/>
      <c r="AC62" s="599"/>
      <c r="AD62" s="599"/>
      <c r="AE62" s="599"/>
      <c r="AF62" s="599"/>
    </row>
    <row r="63">
      <c r="A63" s="592">
        <v>61.0</v>
      </c>
      <c r="B63" s="593">
        <v>45381.0</v>
      </c>
      <c r="C63" s="593">
        <v>45382.0</v>
      </c>
      <c r="D63" s="592">
        <v>3.81401100124583E14</v>
      </c>
      <c r="E63" s="592">
        <v>5586.0</v>
      </c>
      <c r="F63" s="592">
        <v>1.3501305E7</v>
      </c>
      <c r="G63" s="592" t="s">
        <v>2741</v>
      </c>
      <c r="H63" s="592" t="s">
        <v>2742</v>
      </c>
      <c r="I63" s="592">
        <v>6.7767127E7</v>
      </c>
      <c r="J63" s="592" t="s">
        <v>2743</v>
      </c>
      <c r="K63" s="593"/>
      <c r="L63" s="592" t="s">
        <v>418</v>
      </c>
      <c r="M63" s="596"/>
      <c r="N63" s="592">
        <v>130.0</v>
      </c>
      <c r="O63" s="592">
        <f t="shared" si="8"/>
        <v>130</v>
      </c>
      <c r="P63" s="596"/>
      <c r="Q63" s="592" t="s">
        <v>854</v>
      </c>
      <c r="R63" s="597" t="s">
        <v>1885</v>
      </c>
      <c r="S63" s="592" t="s">
        <v>2744</v>
      </c>
      <c r="T63" s="598">
        <f t="shared" si="13"/>
        <v>3.25</v>
      </c>
      <c r="U63" s="665"/>
      <c r="V63" s="599"/>
      <c r="W63" s="600">
        <v>3.25</v>
      </c>
      <c r="X63" s="599"/>
      <c r="Y63" s="599"/>
      <c r="Z63" s="599"/>
      <c r="AA63" s="599"/>
      <c r="AB63" s="599"/>
      <c r="AC63" s="599"/>
      <c r="AD63" s="599"/>
      <c r="AE63" s="599"/>
      <c r="AF63" s="599"/>
    </row>
    <row r="64">
      <c r="A64" s="592">
        <v>62.0</v>
      </c>
      <c r="B64" s="593">
        <v>45382.0</v>
      </c>
      <c r="C64" s="593">
        <v>45382.0</v>
      </c>
      <c r="D64" s="592">
        <v>3.81401100124583E14</v>
      </c>
      <c r="E64" s="592">
        <v>5662.0</v>
      </c>
      <c r="F64" s="667">
        <v>1.3840136E7</v>
      </c>
      <c r="G64" s="592" t="s">
        <v>2745</v>
      </c>
      <c r="H64" s="592" t="s">
        <v>2745</v>
      </c>
      <c r="I64" s="592">
        <v>7.1048982E7</v>
      </c>
      <c r="J64" s="592" t="s">
        <v>2746</v>
      </c>
      <c r="K64" s="593"/>
      <c r="L64" s="592" t="s">
        <v>418</v>
      </c>
      <c r="M64" s="596"/>
      <c r="N64" s="592">
        <v>260.0</v>
      </c>
      <c r="O64" s="592">
        <f t="shared" si="8"/>
        <v>260</v>
      </c>
      <c r="P64" s="596"/>
      <c r="Q64" s="592" t="s">
        <v>854</v>
      </c>
      <c r="R64" s="597" t="s">
        <v>1885</v>
      </c>
      <c r="S64" s="592" t="s">
        <v>2747</v>
      </c>
      <c r="T64" s="598">
        <f t="shared" si="13"/>
        <v>6.5</v>
      </c>
      <c r="U64" s="665"/>
      <c r="V64" s="599"/>
      <c r="W64" s="600">
        <v>6.5</v>
      </c>
      <c r="X64" s="599"/>
      <c r="Y64" s="599"/>
      <c r="Z64" s="599"/>
      <c r="AA64" s="599"/>
      <c r="AB64" s="599"/>
      <c r="AC64" s="599"/>
      <c r="AD64" s="599"/>
      <c r="AE64" s="599"/>
      <c r="AF64" s="599"/>
    </row>
    <row r="65">
      <c r="A65" s="592">
        <v>63.0</v>
      </c>
      <c r="B65" s="593">
        <v>45382.0</v>
      </c>
      <c r="C65" s="593">
        <v>45382.0</v>
      </c>
      <c r="D65" s="592">
        <v>3.81401100124583E14</v>
      </c>
      <c r="E65" s="592">
        <v>5663.0</v>
      </c>
      <c r="F65" s="592">
        <v>7.722443012E9</v>
      </c>
      <c r="G65" s="592" t="s">
        <v>2748</v>
      </c>
      <c r="H65" s="592" t="s">
        <v>2748</v>
      </c>
      <c r="I65" s="592">
        <v>7.563114E7</v>
      </c>
      <c r="J65" s="592"/>
      <c r="K65" s="593"/>
      <c r="L65" s="592"/>
      <c r="M65" s="596"/>
      <c r="N65" s="592">
        <v>520.0</v>
      </c>
      <c r="O65" s="592">
        <f t="shared" si="8"/>
        <v>520</v>
      </c>
      <c r="P65" s="596"/>
      <c r="Q65" s="592" t="s">
        <v>854</v>
      </c>
      <c r="R65" s="597" t="s">
        <v>1885</v>
      </c>
      <c r="S65" s="592" t="s">
        <v>2749</v>
      </c>
      <c r="T65" s="598">
        <f t="shared" si="13"/>
        <v>13</v>
      </c>
      <c r="U65" s="665"/>
      <c r="V65" s="599"/>
      <c r="W65" s="600">
        <v>13.0</v>
      </c>
      <c r="X65" s="599"/>
      <c r="Y65" s="599"/>
      <c r="Z65" s="599"/>
      <c r="AA65" s="599"/>
      <c r="AB65" s="599"/>
      <c r="AC65" s="599"/>
      <c r="AD65" s="599"/>
      <c r="AE65" s="599"/>
      <c r="AF65" s="599"/>
    </row>
    <row r="66">
      <c r="A66" s="13">
        <v>64.0</v>
      </c>
      <c r="B66" s="14"/>
      <c r="C66" s="14"/>
      <c r="D66" s="13">
        <v>3.81401100124583E14</v>
      </c>
      <c r="E66" s="13"/>
      <c r="F66" s="13"/>
      <c r="G66" s="13"/>
      <c r="H66" s="13"/>
      <c r="I66" s="13"/>
      <c r="J66" s="13"/>
      <c r="K66" s="14"/>
      <c r="L66" s="13"/>
      <c r="M66" s="15"/>
      <c r="N66" s="13"/>
      <c r="O66" s="13" t="str">
        <f t="shared" si="8"/>
        <v/>
      </c>
      <c r="P66" s="15"/>
      <c r="Q66" s="13"/>
      <c r="R66" s="97"/>
      <c r="S66" s="13"/>
      <c r="T66" s="92">
        <f t="shared" si="13"/>
        <v>0</v>
      </c>
      <c r="U66" s="108"/>
    </row>
    <row r="67">
      <c r="A67" s="13">
        <v>65.0</v>
      </c>
      <c r="B67" s="14"/>
      <c r="C67" s="14"/>
      <c r="D67" s="13">
        <v>3.81401100124583E14</v>
      </c>
      <c r="E67" s="13"/>
      <c r="F67" s="13"/>
      <c r="G67" s="13"/>
      <c r="H67" s="13"/>
      <c r="I67" s="13"/>
      <c r="J67" s="13"/>
      <c r="K67" s="14"/>
      <c r="L67" s="13"/>
      <c r="M67" s="15"/>
      <c r="N67" s="13"/>
      <c r="O67" s="13" t="str">
        <f t="shared" si="8"/>
        <v/>
      </c>
      <c r="P67" s="15"/>
      <c r="Q67" s="13"/>
      <c r="R67" s="97"/>
      <c r="S67" s="13"/>
      <c r="T67" s="92">
        <f t="shared" si="13"/>
        <v>0</v>
      </c>
      <c r="U67" s="108"/>
    </row>
    <row r="68">
      <c r="A68" s="13">
        <v>66.0</v>
      </c>
      <c r="B68" s="14"/>
      <c r="C68" s="14"/>
      <c r="D68" s="13">
        <v>3.81401100124583E14</v>
      </c>
      <c r="E68" s="13"/>
      <c r="F68" s="13"/>
      <c r="G68" s="13"/>
      <c r="H68" s="13"/>
      <c r="I68" s="13"/>
      <c r="J68" s="13"/>
      <c r="K68" s="14"/>
      <c r="L68" s="13"/>
      <c r="M68" s="15"/>
      <c r="N68" s="13"/>
      <c r="O68" s="13" t="str">
        <f t="shared" si="8"/>
        <v/>
      </c>
      <c r="P68" s="15"/>
      <c r="Q68" s="13"/>
      <c r="R68" s="97"/>
      <c r="S68" s="13"/>
      <c r="T68" s="92">
        <f t="shared" si="13"/>
        <v>0</v>
      </c>
      <c r="U68" s="108"/>
    </row>
    <row r="69">
      <c r="A69" s="13">
        <v>67.0</v>
      </c>
      <c r="B69" s="14"/>
      <c r="C69" s="14"/>
      <c r="D69" s="13">
        <v>3.81401100124583E14</v>
      </c>
      <c r="E69" s="13"/>
      <c r="F69" s="13"/>
      <c r="G69" s="13"/>
      <c r="H69" s="13"/>
      <c r="I69" s="13"/>
      <c r="J69" s="13"/>
      <c r="K69" s="14"/>
      <c r="L69" s="13"/>
      <c r="M69" s="15"/>
      <c r="N69" s="13"/>
      <c r="O69" s="13" t="str">
        <f t="shared" si="8"/>
        <v/>
      </c>
      <c r="P69" s="15"/>
      <c r="Q69" s="13"/>
      <c r="R69" s="97"/>
      <c r="S69" s="13"/>
      <c r="T69" s="92">
        <f t="shared" si="13"/>
        <v>0</v>
      </c>
      <c r="U69" s="108"/>
    </row>
    <row r="70">
      <c r="A70" s="13">
        <v>68.0</v>
      </c>
      <c r="B70" s="14"/>
      <c r="C70" s="14"/>
      <c r="D70" s="13">
        <v>3.81401100124583E14</v>
      </c>
      <c r="E70" s="13"/>
      <c r="F70" s="13"/>
      <c r="G70" s="13"/>
      <c r="H70" s="13"/>
      <c r="I70" s="13"/>
      <c r="J70" s="13"/>
      <c r="K70" s="14"/>
      <c r="L70" s="13"/>
      <c r="M70" s="15"/>
      <c r="N70" s="13"/>
      <c r="O70" s="13" t="str">
        <f t="shared" si="8"/>
        <v/>
      </c>
      <c r="P70" s="15"/>
      <c r="Q70" s="13"/>
      <c r="R70" s="97"/>
      <c r="S70" s="13"/>
      <c r="T70" s="92">
        <f t="shared" si="13"/>
        <v>0</v>
      </c>
      <c r="U70" s="108"/>
    </row>
    <row r="71">
      <c r="A71" s="13">
        <v>69.0</v>
      </c>
      <c r="B71" s="14"/>
      <c r="C71" s="14"/>
      <c r="D71" s="13">
        <v>3.81401100124583E14</v>
      </c>
      <c r="E71" s="13"/>
      <c r="F71" s="13"/>
      <c r="G71" s="13"/>
      <c r="H71" s="13"/>
      <c r="I71" s="13"/>
      <c r="J71" s="13"/>
      <c r="K71" s="14"/>
      <c r="L71" s="13"/>
      <c r="M71" s="15"/>
      <c r="N71" s="13"/>
      <c r="O71" s="13" t="str">
        <f t="shared" si="8"/>
        <v/>
      </c>
      <c r="P71" s="15"/>
      <c r="Q71" s="13"/>
      <c r="R71" s="97"/>
      <c r="S71" s="13"/>
      <c r="T71" s="92">
        <f t="shared" si="13"/>
        <v>0</v>
      </c>
      <c r="U71" s="108"/>
    </row>
    <row r="72">
      <c r="A72" s="13">
        <v>70.0</v>
      </c>
      <c r="B72" s="14"/>
      <c r="C72" s="14"/>
      <c r="D72" s="13">
        <v>3.81401100124583E14</v>
      </c>
      <c r="E72" s="13"/>
      <c r="F72" s="13"/>
      <c r="G72" s="13"/>
      <c r="H72" s="13"/>
      <c r="I72" s="13"/>
      <c r="J72" s="13"/>
      <c r="K72" s="14"/>
      <c r="L72" s="13"/>
      <c r="M72" s="15"/>
      <c r="N72" s="13"/>
      <c r="O72" s="13" t="str">
        <f t="shared" si="8"/>
        <v/>
      </c>
      <c r="P72" s="15"/>
      <c r="Q72" s="13"/>
      <c r="R72" s="97"/>
      <c r="S72" s="13"/>
      <c r="T72" s="92">
        <f t="shared" si="13"/>
        <v>0</v>
      </c>
      <c r="U72" s="108"/>
    </row>
    <row r="73">
      <c r="A73" s="13">
        <v>71.0</v>
      </c>
      <c r="B73" s="14"/>
      <c r="C73" s="14"/>
      <c r="D73" s="13">
        <v>3.81401100124583E14</v>
      </c>
      <c r="E73" s="13"/>
      <c r="F73" s="13"/>
      <c r="G73" s="13"/>
      <c r="H73" s="13"/>
      <c r="I73" s="13"/>
      <c r="J73" s="13"/>
      <c r="K73" s="14"/>
      <c r="L73" s="13"/>
      <c r="M73" s="15"/>
      <c r="N73" s="13"/>
      <c r="O73" s="13" t="str">
        <f t="shared" si="8"/>
        <v/>
      </c>
      <c r="P73" s="15"/>
      <c r="Q73" s="13"/>
      <c r="R73" s="97"/>
      <c r="S73" s="13"/>
      <c r="T73" s="92">
        <f t="shared" si="13"/>
        <v>0</v>
      </c>
      <c r="U73" s="108"/>
    </row>
    <row r="74">
      <c r="A74" s="13">
        <v>72.0</v>
      </c>
      <c r="B74" s="14"/>
      <c r="C74" s="14"/>
      <c r="D74" s="13">
        <v>3.81401100124583E14</v>
      </c>
      <c r="E74" s="13"/>
      <c r="F74" s="13"/>
      <c r="G74" s="13"/>
      <c r="H74" s="13"/>
      <c r="I74" s="13"/>
      <c r="J74" s="13"/>
      <c r="K74" s="14"/>
      <c r="L74" s="13"/>
      <c r="M74" s="15"/>
      <c r="N74" s="13"/>
      <c r="O74" s="13" t="str">
        <f t="shared" si="8"/>
        <v/>
      </c>
      <c r="P74" s="15"/>
      <c r="Q74" s="13"/>
      <c r="R74" s="97"/>
      <c r="S74" s="13"/>
      <c r="T74" s="92">
        <f t="shared" si="13"/>
        <v>0</v>
      </c>
      <c r="U74" s="108"/>
    </row>
    <row r="75">
      <c r="A75" s="13">
        <v>73.0</v>
      </c>
      <c r="B75" s="14"/>
      <c r="C75" s="14"/>
      <c r="D75" s="13">
        <v>3.81401100124583E14</v>
      </c>
      <c r="E75" s="13"/>
      <c r="F75" s="13"/>
      <c r="G75" s="13"/>
      <c r="H75" s="13"/>
      <c r="I75" s="13"/>
      <c r="J75" s="13"/>
      <c r="K75" s="14"/>
      <c r="L75" s="13"/>
      <c r="M75" s="15"/>
      <c r="N75" s="13"/>
      <c r="O75" s="13" t="str">
        <f t="shared" si="8"/>
        <v/>
      </c>
      <c r="P75" s="15"/>
      <c r="Q75" s="13"/>
      <c r="R75" s="97"/>
      <c r="S75" s="13"/>
      <c r="T75" s="92">
        <f t="shared" si="13"/>
        <v>0</v>
      </c>
      <c r="U75" s="108"/>
    </row>
    <row r="76">
      <c r="A76" s="13">
        <v>74.0</v>
      </c>
      <c r="B76" s="14"/>
      <c r="C76" s="14"/>
      <c r="D76" s="13">
        <v>3.81401100124583E14</v>
      </c>
      <c r="E76" s="13"/>
      <c r="F76" s="13"/>
      <c r="G76" s="13"/>
      <c r="H76" s="13"/>
      <c r="I76" s="13"/>
      <c r="J76" s="13"/>
      <c r="K76" s="14"/>
      <c r="L76" s="13"/>
      <c r="M76" s="15"/>
      <c r="N76" s="13"/>
      <c r="O76" s="13" t="str">
        <f t="shared" si="8"/>
        <v/>
      </c>
      <c r="P76" s="15"/>
      <c r="Q76" s="13"/>
      <c r="R76" s="97"/>
      <c r="S76" s="13"/>
      <c r="T76" s="92">
        <f t="shared" si="13"/>
        <v>0</v>
      </c>
      <c r="U76" s="108"/>
    </row>
    <row r="77">
      <c r="A77" s="13">
        <v>75.0</v>
      </c>
      <c r="B77" s="14"/>
      <c r="C77" s="14"/>
      <c r="D77" s="13">
        <v>3.81401100124583E14</v>
      </c>
      <c r="E77" s="13"/>
      <c r="F77" s="13"/>
      <c r="G77" s="13"/>
      <c r="H77" s="13"/>
      <c r="I77" s="13"/>
      <c r="J77" s="13"/>
      <c r="K77" s="14"/>
      <c r="L77" s="13"/>
      <c r="M77" s="15"/>
      <c r="N77" s="13"/>
      <c r="O77" s="13" t="str">
        <f t="shared" si="8"/>
        <v/>
      </c>
      <c r="P77" s="15"/>
      <c r="Q77" s="13"/>
      <c r="R77" s="97"/>
      <c r="S77" s="13"/>
      <c r="T77" s="92">
        <f t="shared" si="13"/>
        <v>0</v>
      </c>
      <c r="U77" s="108"/>
    </row>
    <row r="78">
      <c r="A78" s="13">
        <v>76.0</v>
      </c>
      <c r="B78" s="14"/>
      <c r="C78" s="14"/>
      <c r="D78" s="13">
        <v>3.81401100124583E14</v>
      </c>
      <c r="E78" s="13"/>
      <c r="F78" s="13"/>
      <c r="G78" s="13"/>
      <c r="H78" s="13"/>
      <c r="I78" s="13"/>
      <c r="J78" s="13"/>
      <c r="K78" s="14"/>
      <c r="L78" s="13"/>
      <c r="M78" s="15"/>
      <c r="N78" s="13"/>
      <c r="O78" s="13" t="str">
        <f t="shared" si="8"/>
        <v/>
      </c>
      <c r="P78" s="15"/>
      <c r="Q78" s="13"/>
      <c r="R78" s="97"/>
      <c r="S78" s="13"/>
      <c r="T78" s="92">
        <f t="shared" si="13"/>
        <v>0</v>
      </c>
      <c r="U78" s="108"/>
    </row>
    <row r="79">
      <c r="A79" s="13">
        <v>77.0</v>
      </c>
      <c r="B79" s="14"/>
      <c r="C79" s="14"/>
      <c r="D79" s="13">
        <v>3.81401100124583E14</v>
      </c>
      <c r="E79" s="13"/>
      <c r="F79" s="13"/>
      <c r="G79" s="13"/>
      <c r="H79" s="13"/>
      <c r="I79" s="13"/>
      <c r="J79" s="13"/>
      <c r="K79" s="14"/>
      <c r="L79" s="13"/>
      <c r="M79" s="15"/>
      <c r="N79" s="13"/>
      <c r="O79" s="13" t="str">
        <f t="shared" si="8"/>
        <v/>
      </c>
      <c r="P79" s="15"/>
      <c r="Q79" s="13"/>
      <c r="R79" s="97"/>
      <c r="S79" s="13"/>
      <c r="T79" s="92">
        <f t="shared" si="13"/>
        <v>0</v>
      </c>
      <c r="U79" s="108"/>
    </row>
    <row r="80">
      <c r="A80" s="13">
        <v>78.0</v>
      </c>
      <c r="B80" s="14"/>
      <c r="C80" s="14"/>
      <c r="D80" s="13">
        <v>3.81401100124583E14</v>
      </c>
      <c r="E80" s="13"/>
      <c r="F80" s="13"/>
      <c r="G80" s="13"/>
      <c r="H80" s="13"/>
      <c r="I80" s="13"/>
      <c r="J80" s="13"/>
      <c r="K80" s="14"/>
      <c r="L80" s="13"/>
      <c r="M80" s="15"/>
      <c r="N80" s="13"/>
      <c r="O80" s="13" t="str">
        <f t="shared" si="8"/>
        <v/>
      </c>
      <c r="P80" s="15"/>
      <c r="Q80" s="13"/>
      <c r="R80" s="97"/>
      <c r="S80" s="13"/>
      <c r="T80" s="92">
        <f t="shared" si="13"/>
        <v>0</v>
      </c>
      <c r="U80" s="108"/>
    </row>
    <row r="81">
      <c r="A81" s="13">
        <v>79.0</v>
      </c>
      <c r="B81" s="14"/>
      <c r="C81" s="14"/>
      <c r="D81" s="13">
        <v>3.81401100124583E14</v>
      </c>
      <c r="E81" s="13"/>
      <c r="F81" s="13"/>
      <c r="G81" s="13"/>
      <c r="H81" s="13"/>
      <c r="I81" s="13"/>
      <c r="J81" s="13"/>
      <c r="K81" s="14"/>
      <c r="L81" s="13"/>
      <c r="M81" s="15"/>
      <c r="N81" s="13"/>
      <c r="O81" s="13" t="str">
        <f t="shared" si="8"/>
        <v/>
      </c>
      <c r="P81" s="15"/>
      <c r="Q81" s="13"/>
      <c r="R81" s="97"/>
      <c r="S81" s="13"/>
      <c r="T81" s="92">
        <f t="shared" si="13"/>
        <v>0</v>
      </c>
      <c r="U81" s="108"/>
    </row>
    <row r="82">
      <c r="A82" s="13">
        <v>80.0</v>
      </c>
      <c r="B82" s="14"/>
      <c r="C82" s="14"/>
      <c r="D82" s="13">
        <v>3.81401100124583E14</v>
      </c>
      <c r="E82" s="13"/>
      <c r="F82" s="13"/>
      <c r="G82" s="13"/>
      <c r="H82" s="13"/>
      <c r="I82" s="13"/>
      <c r="J82" s="13"/>
      <c r="K82" s="14"/>
      <c r="L82" s="13"/>
      <c r="M82" s="15"/>
      <c r="N82" s="13"/>
      <c r="O82" s="13" t="str">
        <f t="shared" si="8"/>
        <v/>
      </c>
      <c r="P82" s="15"/>
      <c r="Q82" s="13"/>
      <c r="R82" s="97"/>
      <c r="S82" s="13"/>
      <c r="T82" s="92">
        <f t="shared" si="13"/>
        <v>0</v>
      </c>
      <c r="U82" s="108"/>
    </row>
    <row r="83">
      <c r="A83" s="13">
        <v>81.0</v>
      </c>
      <c r="B83" s="14"/>
      <c r="C83" s="14"/>
      <c r="D83" s="13">
        <v>3.81401100124583E14</v>
      </c>
      <c r="E83" s="13"/>
      <c r="F83" s="13"/>
      <c r="G83" s="13"/>
      <c r="H83" s="13"/>
      <c r="I83" s="13"/>
      <c r="J83" s="13"/>
      <c r="K83" s="14"/>
      <c r="L83" s="13"/>
      <c r="M83" s="15"/>
      <c r="N83" s="13"/>
      <c r="O83" s="13" t="str">
        <f t="shared" si="8"/>
        <v/>
      </c>
      <c r="P83" s="15"/>
      <c r="Q83" s="13"/>
      <c r="R83" s="97"/>
      <c r="S83" s="13"/>
      <c r="T83" s="92">
        <f t="shared" si="13"/>
        <v>0</v>
      </c>
      <c r="U83" s="108"/>
    </row>
    <row r="84">
      <c r="A84" s="13">
        <v>82.0</v>
      </c>
      <c r="B84" s="14"/>
      <c r="C84" s="14"/>
      <c r="D84" s="13">
        <v>3.81401100124583E14</v>
      </c>
      <c r="E84" s="13"/>
      <c r="F84" s="13"/>
      <c r="G84" s="13"/>
      <c r="H84" s="13"/>
      <c r="I84" s="13"/>
      <c r="J84" s="13"/>
      <c r="K84" s="14"/>
      <c r="L84" s="13"/>
      <c r="M84" s="15"/>
      <c r="N84" s="13"/>
      <c r="O84" s="13" t="str">
        <f t="shared" si="8"/>
        <v/>
      </c>
      <c r="P84" s="15"/>
      <c r="Q84" s="13"/>
      <c r="R84" s="97"/>
      <c r="S84" s="13"/>
      <c r="T84" s="92">
        <f t="shared" si="13"/>
        <v>0</v>
      </c>
      <c r="U84" s="108"/>
    </row>
    <row r="85">
      <c r="A85" s="13">
        <v>83.0</v>
      </c>
      <c r="B85" s="14"/>
      <c r="C85" s="14"/>
      <c r="D85" s="13">
        <v>3.81401100124583E14</v>
      </c>
      <c r="E85" s="13"/>
      <c r="F85" s="13"/>
      <c r="G85" s="13"/>
      <c r="H85" s="13"/>
      <c r="I85" s="13"/>
      <c r="J85" s="13"/>
      <c r="K85" s="14"/>
      <c r="L85" s="13"/>
      <c r="M85" s="15"/>
      <c r="N85" s="13"/>
      <c r="O85" s="13" t="str">
        <f t="shared" si="8"/>
        <v/>
      </c>
      <c r="P85" s="15"/>
      <c r="Q85" s="13"/>
      <c r="R85" s="97"/>
      <c r="S85" s="13"/>
      <c r="T85" s="92">
        <f t="shared" si="13"/>
        <v>0</v>
      </c>
      <c r="U85" s="108"/>
    </row>
    <row r="86">
      <c r="A86" s="13">
        <v>84.0</v>
      </c>
      <c r="B86" s="14"/>
      <c r="C86" s="14"/>
      <c r="D86" s="13">
        <v>3.81401100124583E14</v>
      </c>
      <c r="E86" s="13"/>
      <c r="F86" s="13"/>
      <c r="G86" s="13"/>
      <c r="H86" s="13"/>
      <c r="I86" s="13"/>
      <c r="J86" s="13"/>
      <c r="K86" s="14"/>
      <c r="L86" s="13"/>
      <c r="M86" s="15"/>
      <c r="N86" s="13"/>
      <c r="O86" s="13" t="str">
        <f t="shared" si="8"/>
        <v/>
      </c>
      <c r="P86" s="15"/>
      <c r="Q86" s="13"/>
      <c r="R86" s="97"/>
      <c r="S86" s="13"/>
      <c r="T86" s="92">
        <f t="shared" si="13"/>
        <v>0</v>
      </c>
      <c r="U86" s="108"/>
    </row>
    <row r="87">
      <c r="A87" s="13">
        <v>85.0</v>
      </c>
      <c r="B87" s="14"/>
      <c r="C87" s="14"/>
      <c r="D87" s="13">
        <v>3.81401100124583E14</v>
      </c>
      <c r="E87" s="13"/>
      <c r="F87" s="13"/>
      <c r="G87" s="13"/>
      <c r="H87" s="13"/>
      <c r="I87" s="13"/>
      <c r="J87" s="13"/>
      <c r="K87" s="14"/>
      <c r="L87" s="13"/>
      <c r="M87" s="15"/>
      <c r="N87" s="13"/>
      <c r="O87" s="13" t="str">
        <f t="shared" si="8"/>
        <v/>
      </c>
      <c r="P87" s="15"/>
      <c r="Q87" s="13"/>
      <c r="R87" s="97"/>
      <c r="S87" s="13"/>
      <c r="T87" s="92">
        <f t="shared" si="13"/>
        <v>0</v>
      </c>
      <c r="U87" s="108"/>
    </row>
    <row r="88">
      <c r="A88" s="13">
        <v>86.0</v>
      </c>
      <c r="B88" s="14"/>
      <c r="C88" s="14"/>
      <c r="D88" s="13">
        <v>3.81401100124583E14</v>
      </c>
      <c r="E88" s="13"/>
      <c r="F88" s="13"/>
      <c r="G88" s="13"/>
      <c r="H88" s="13"/>
      <c r="I88" s="13"/>
      <c r="J88" s="13"/>
      <c r="K88" s="14"/>
      <c r="L88" s="13"/>
      <c r="M88" s="15"/>
      <c r="N88" s="13"/>
      <c r="O88" s="13" t="str">
        <f t="shared" si="8"/>
        <v/>
      </c>
      <c r="P88" s="15"/>
      <c r="Q88" s="13"/>
      <c r="R88" s="97"/>
      <c r="S88" s="13"/>
      <c r="T88" s="92">
        <f t="shared" si="13"/>
        <v>0</v>
      </c>
      <c r="U88" s="108"/>
    </row>
    <row r="89">
      <c r="A89" s="13">
        <v>87.0</v>
      </c>
      <c r="B89" s="14"/>
      <c r="C89" s="14"/>
      <c r="D89" s="13">
        <v>3.81401100124583E14</v>
      </c>
      <c r="E89" s="13"/>
      <c r="F89" s="13"/>
      <c r="G89" s="13"/>
      <c r="H89" s="13"/>
      <c r="I89" s="13"/>
      <c r="J89" s="13"/>
      <c r="K89" s="14"/>
      <c r="L89" s="13"/>
      <c r="M89" s="15"/>
      <c r="N89" s="13"/>
      <c r="O89" s="13" t="str">
        <f t="shared" si="8"/>
        <v/>
      </c>
      <c r="P89" s="15"/>
      <c r="Q89" s="13"/>
      <c r="R89" s="97"/>
      <c r="S89" s="13"/>
      <c r="T89" s="92">
        <f t="shared" si="13"/>
        <v>0</v>
      </c>
      <c r="U89" s="108"/>
    </row>
    <row r="90">
      <c r="A90" s="13">
        <v>88.0</v>
      </c>
      <c r="B90" s="14"/>
      <c r="C90" s="14"/>
      <c r="D90" s="13">
        <v>3.81401100124583E14</v>
      </c>
      <c r="E90" s="13"/>
      <c r="F90" s="13"/>
      <c r="G90" s="13"/>
      <c r="H90" s="13"/>
      <c r="I90" s="13"/>
      <c r="J90" s="13"/>
      <c r="K90" s="14"/>
      <c r="L90" s="13"/>
      <c r="M90" s="15"/>
      <c r="N90" s="13"/>
      <c r="O90" s="13" t="str">
        <f t="shared" si="8"/>
        <v/>
      </c>
      <c r="P90" s="15"/>
      <c r="Q90" s="13"/>
      <c r="R90" s="97"/>
      <c r="S90" s="13"/>
      <c r="T90" s="92">
        <f t="shared" si="13"/>
        <v>0</v>
      </c>
      <c r="U90" s="108"/>
    </row>
    <row r="91">
      <c r="A91" s="13">
        <v>89.0</v>
      </c>
      <c r="B91" s="14"/>
      <c r="C91" s="14"/>
      <c r="D91" s="13">
        <v>3.81401100124583E14</v>
      </c>
      <c r="E91" s="13"/>
      <c r="F91" s="13"/>
      <c r="G91" s="13"/>
      <c r="H91" s="13"/>
      <c r="I91" s="13"/>
      <c r="J91" s="13"/>
      <c r="K91" s="14"/>
      <c r="L91" s="13"/>
      <c r="M91" s="15"/>
      <c r="N91" s="13"/>
      <c r="O91" s="13" t="str">
        <f t="shared" si="8"/>
        <v/>
      </c>
      <c r="P91" s="15"/>
      <c r="Q91" s="13"/>
      <c r="R91" s="97"/>
      <c r="S91" s="13"/>
      <c r="T91" s="92">
        <f t="shared" si="13"/>
        <v>0</v>
      </c>
      <c r="U91" s="108"/>
    </row>
    <row r="92">
      <c r="A92" s="13">
        <v>90.0</v>
      </c>
      <c r="B92" s="14"/>
      <c r="C92" s="14"/>
      <c r="D92" s="13">
        <v>3.81401100124583E14</v>
      </c>
      <c r="E92" s="13"/>
      <c r="F92" s="13"/>
      <c r="G92" s="13"/>
      <c r="H92" s="13"/>
      <c r="I92" s="13"/>
      <c r="J92" s="13"/>
      <c r="K92" s="14"/>
      <c r="L92" s="13"/>
      <c r="M92" s="15"/>
      <c r="N92" s="13"/>
      <c r="O92" s="13" t="str">
        <f t="shared" si="8"/>
        <v/>
      </c>
      <c r="P92" s="15"/>
      <c r="Q92" s="13"/>
      <c r="R92" s="97"/>
      <c r="S92" s="13"/>
      <c r="T92" s="92">
        <f t="shared" si="13"/>
        <v>0</v>
      </c>
      <c r="U92" s="108"/>
    </row>
    <row r="93" hidden="1">
      <c r="A93" s="13">
        <v>91.0</v>
      </c>
      <c r="B93" s="14"/>
      <c r="C93" s="14"/>
      <c r="D93" s="13">
        <v>3.81401100124583E14</v>
      </c>
      <c r="E93" s="13"/>
      <c r="F93" s="13"/>
      <c r="G93" s="13"/>
      <c r="H93" s="13"/>
      <c r="I93" s="13"/>
      <c r="J93" s="13"/>
      <c r="K93" s="14"/>
      <c r="L93" s="13"/>
      <c r="M93" s="15"/>
      <c r="N93" s="13"/>
      <c r="O93" s="13" t="str">
        <f t="shared" si="8"/>
        <v/>
      </c>
      <c r="P93" s="15"/>
      <c r="Q93" s="13"/>
      <c r="R93" s="97"/>
      <c r="S93" s="13"/>
      <c r="T93" s="92">
        <f t="shared" si="13"/>
        <v>0</v>
      </c>
      <c r="U93" s="108"/>
    </row>
    <row r="94" hidden="1">
      <c r="A94" s="13">
        <v>92.0</v>
      </c>
      <c r="B94" s="14"/>
      <c r="C94" s="14"/>
      <c r="D94" s="13">
        <v>3.81401100124583E14</v>
      </c>
      <c r="E94" s="13"/>
      <c r="F94" s="13"/>
      <c r="G94" s="13"/>
      <c r="H94" s="13"/>
      <c r="I94" s="13"/>
      <c r="J94" s="13"/>
      <c r="K94" s="14"/>
      <c r="L94" s="13"/>
      <c r="M94" s="15"/>
      <c r="N94" s="13"/>
      <c r="O94" s="13" t="str">
        <f t="shared" si="8"/>
        <v/>
      </c>
      <c r="P94" s="15"/>
      <c r="Q94" s="13"/>
      <c r="R94" s="97"/>
      <c r="S94" s="13"/>
      <c r="T94" s="92">
        <f t="shared" si="13"/>
        <v>0</v>
      </c>
      <c r="U94" s="108"/>
    </row>
    <row r="95" hidden="1">
      <c r="A95" s="13">
        <v>93.0</v>
      </c>
      <c r="B95" s="14"/>
      <c r="C95" s="14"/>
      <c r="D95" s="13">
        <v>3.81401100124583E14</v>
      </c>
      <c r="E95" s="13"/>
      <c r="F95" s="13"/>
      <c r="G95" s="13"/>
      <c r="H95" s="13"/>
      <c r="I95" s="13"/>
      <c r="J95" s="13"/>
      <c r="K95" s="14"/>
      <c r="L95" s="13"/>
      <c r="M95" s="15"/>
      <c r="N95" s="13"/>
      <c r="O95" s="13" t="str">
        <f t="shared" si="8"/>
        <v/>
      </c>
      <c r="P95" s="15"/>
      <c r="Q95" s="13"/>
      <c r="R95" s="97"/>
      <c r="S95" s="13"/>
      <c r="T95" s="92">
        <f t="shared" si="13"/>
        <v>0</v>
      </c>
      <c r="U95" s="108"/>
    </row>
    <row r="96" hidden="1">
      <c r="A96" s="13">
        <v>94.0</v>
      </c>
      <c r="B96" s="14"/>
      <c r="C96" s="14"/>
      <c r="D96" s="13">
        <v>3.81401100124583E14</v>
      </c>
      <c r="E96" s="13"/>
      <c r="F96" s="13"/>
      <c r="G96" s="13"/>
      <c r="H96" s="13"/>
      <c r="I96" s="13"/>
      <c r="J96" s="13"/>
      <c r="K96" s="14"/>
      <c r="L96" s="13"/>
      <c r="M96" s="15"/>
      <c r="N96" s="13"/>
      <c r="O96" s="13" t="str">
        <f t="shared" si="8"/>
        <v/>
      </c>
      <c r="P96" s="15"/>
      <c r="Q96" s="13"/>
      <c r="R96" s="97"/>
      <c r="S96" s="13"/>
      <c r="T96" s="92">
        <f t="shared" si="13"/>
        <v>0</v>
      </c>
      <c r="U96" s="108"/>
    </row>
    <row r="97" hidden="1">
      <c r="A97" s="13">
        <v>95.0</v>
      </c>
      <c r="B97" s="14"/>
      <c r="C97" s="14"/>
      <c r="D97" s="13">
        <v>3.81401100124583E14</v>
      </c>
      <c r="E97" s="13"/>
      <c r="F97" s="13"/>
      <c r="G97" s="13"/>
      <c r="H97" s="13"/>
      <c r="I97" s="13"/>
      <c r="J97" s="13"/>
      <c r="K97" s="14"/>
      <c r="L97" s="13"/>
      <c r="M97" s="15"/>
      <c r="N97" s="13"/>
      <c r="O97" s="13" t="str">
        <f t="shared" si="8"/>
        <v/>
      </c>
      <c r="P97" s="15"/>
      <c r="Q97" s="13"/>
      <c r="R97" s="97"/>
      <c r="S97" s="13"/>
      <c r="T97" s="92">
        <f t="shared" si="13"/>
        <v>0</v>
      </c>
      <c r="U97" s="108"/>
    </row>
    <row r="98" hidden="1">
      <c r="A98" s="13">
        <v>96.0</v>
      </c>
      <c r="B98" s="14"/>
      <c r="C98" s="14"/>
      <c r="D98" s="13">
        <v>3.81401100124583E14</v>
      </c>
      <c r="E98" s="13"/>
      <c r="F98" s="13"/>
      <c r="G98" s="13"/>
      <c r="H98" s="13"/>
      <c r="I98" s="13"/>
      <c r="J98" s="13"/>
      <c r="K98" s="14"/>
      <c r="L98" s="13"/>
      <c r="M98" s="15"/>
      <c r="N98" s="13"/>
      <c r="O98" s="13" t="str">
        <f t="shared" si="8"/>
        <v/>
      </c>
      <c r="P98" s="15"/>
      <c r="Q98" s="13"/>
      <c r="R98" s="97"/>
      <c r="S98" s="13"/>
      <c r="T98" s="92">
        <f t="shared" si="13"/>
        <v>0</v>
      </c>
      <c r="U98" s="108"/>
    </row>
    <row r="99" hidden="1">
      <c r="A99" s="13">
        <v>97.0</v>
      </c>
      <c r="B99" s="14"/>
      <c r="C99" s="14"/>
      <c r="D99" s="13">
        <v>3.81401100124583E14</v>
      </c>
      <c r="E99" s="13"/>
      <c r="F99" s="13"/>
      <c r="G99" s="13"/>
      <c r="H99" s="13"/>
      <c r="I99" s="13"/>
      <c r="J99" s="13"/>
      <c r="K99" s="14"/>
      <c r="L99" s="13"/>
      <c r="M99" s="15"/>
      <c r="N99" s="13"/>
      <c r="O99" s="13" t="str">
        <f t="shared" si="8"/>
        <v/>
      </c>
      <c r="P99" s="15"/>
      <c r="Q99" s="13"/>
      <c r="R99" s="97"/>
      <c r="S99" s="13"/>
      <c r="T99" s="92">
        <f t="shared" si="13"/>
        <v>0</v>
      </c>
      <c r="U99" s="108"/>
    </row>
    <row r="100" hidden="1">
      <c r="A100" s="13">
        <v>98.0</v>
      </c>
      <c r="B100" s="14"/>
      <c r="C100" s="14"/>
      <c r="D100" s="13">
        <v>3.81401100124583E14</v>
      </c>
      <c r="E100" s="13"/>
      <c r="F100" s="13"/>
      <c r="G100" s="13"/>
      <c r="H100" s="13"/>
      <c r="I100" s="13"/>
      <c r="J100" s="13"/>
      <c r="K100" s="14"/>
      <c r="L100" s="13"/>
      <c r="M100" s="15"/>
      <c r="N100" s="13"/>
      <c r="O100" s="13" t="str">
        <f t="shared" si="8"/>
        <v/>
      </c>
      <c r="P100" s="15"/>
      <c r="Q100" s="13"/>
      <c r="R100" s="97"/>
      <c r="S100" s="13"/>
      <c r="T100" s="92">
        <f t="shared" si="13"/>
        <v>0</v>
      </c>
      <c r="U100" s="108"/>
    </row>
    <row r="101" hidden="1">
      <c r="A101" s="13">
        <v>99.0</v>
      </c>
      <c r="B101" s="14"/>
      <c r="C101" s="14"/>
      <c r="D101" s="13">
        <v>3.81401100124583E14</v>
      </c>
      <c r="E101" s="13"/>
      <c r="F101" s="13"/>
      <c r="G101" s="13"/>
      <c r="H101" s="13"/>
      <c r="I101" s="13"/>
      <c r="J101" s="13"/>
      <c r="K101" s="14"/>
      <c r="L101" s="13"/>
      <c r="M101" s="15"/>
      <c r="N101" s="13"/>
      <c r="O101" s="13" t="str">
        <f t="shared" si="8"/>
        <v/>
      </c>
      <c r="P101" s="15"/>
      <c r="Q101" s="13"/>
      <c r="R101" s="97"/>
      <c r="S101" s="13"/>
      <c r="T101" s="92">
        <f t="shared" si="13"/>
        <v>0</v>
      </c>
      <c r="U101" s="108"/>
    </row>
    <row r="102" hidden="1">
      <c r="A102" s="13">
        <v>100.0</v>
      </c>
      <c r="B102" s="14"/>
      <c r="C102" s="14"/>
      <c r="D102" s="13">
        <v>3.81401100124583E14</v>
      </c>
      <c r="E102" s="13"/>
      <c r="F102" s="13"/>
      <c r="G102" s="13"/>
      <c r="H102" s="13"/>
      <c r="I102" s="13"/>
      <c r="J102" s="13"/>
      <c r="K102" s="14"/>
      <c r="L102" s="13"/>
      <c r="M102" s="15"/>
      <c r="N102" s="13"/>
      <c r="O102" s="13" t="str">
        <f t="shared" si="8"/>
        <v/>
      </c>
      <c r="P102" s="15"/>
      <c r="Q102" s="13"/>
      <c r="R102" s="97"/>
      <c r="S102" s="13"/>
      <c r="T102" s="92">
        <f t="shared" si="13"/>
        <v>0</v>
      </c>
      <c r="U102" s="108"/>
    </row>
    <row r="103" hidden="1">
      <c r="A103" s="13">
        <v>101.0</v>
      </c>
      <c r="B103" s="14"/>
      <c r="C103" s="14"/>
      <c r="D103" s="13">
        <v>3.81401100124583E14</v>
      </c>
      <c r="E103" s="13"/>
      <c r="F103" s="13"/>
      <c r="G103" s="13"/>
      <c r="H103" s="13"/>
      <c r="I103" s="13"/>
      <c r="J103" s="13"/>
      <c r="K103" s="14"/>
      <c r="L103" s="13"/>
      <c r="M103" s="15"/>
      <c r="N103" s="13"/>
      <c r="O103" s="13" t="str">
        <f t="shared" si="8"/>
        <v/>
      </c>
      <c r="P103" s="15"/>
      <c r="Q103" s="13"/>
      <c r="R103" s="97"/>
      <c r="S103" s="13"/>
      <c r="T103" s="92">
        <f t="shared" si="13"/>
        <v>0</v>
      </c>
      <c r="U103" s="108"/>
    </row>
    <row r="104" hidden="1">
      <c r="A104" s="13">
        <v>102.0</v>
      </c>
      <c r="B104" s="14"/>
      <c r="C104" s="14"/>
      <c r="D104" s="13">
        <v>3.81401100124583E14</v>
      </c>
      <c r="E104" s="13"/>
      <c r="F104" s="13"/>
      <c r="G104" s="13"/>
      <c r="H104" s="13"/>
      <c r="I104" s="13"/>
      <c r="J104" s="13"/>
      <c r="K104" s="14"/>
      <c r="L104" s="13"/>
      <c r="M104" s="15"/>
      <c r="N104" s="13"/>
      <c r="O104" s="13" t="str">
        <f t="shared" si="8"/>
        <v/>
      </c>
      <c r="P104" s="15"/>
      <c r="Q104" s="13"/>
      <c r="R104" s="97"/>
      <c r="S104" s="13"/>
      <c r="T104" s="92">
        <f t="shared" si="13"/>
        <v>0</v>
      </c>
      <c r="U104" s="108"/>
    </row>
    <row r="105" hidden="1">
      <c r="A105" s="13">
        <v>103.0</v>
      </c>
      <c r="B105" s="14"/>
      <c r="C105" s="14"/>
      <c r="D105" s="13">
        <v>3.81401100124583E14</v>
      </c>
      <c r="E105" s="13"/>
      <c r="F105" s="13"/>
      <c r="G105" s="13"/>
      <c r="H105" s="13"/>
      <c r="I105" s="13"/>
      <c r="J105" s="13"/>
      <c r="K105" s="14"/>
      <c r="L105" s="13"/>
      <c r="M105" s="15"/>
      <c r="N105" s="13"/>
      <c r="O105" s="13" t="str">
        <f t="shared" si="8"/>
        <v/>
      </c>
      <c r="P105" s="15"/>
      <c r="Q105" s="13"/>
      <c r="R105" s="97"/>
      <c r="S105" s="13"/>
      <c r="T105" s="92">
        <f t="shared" si="13"/>
        <v>0</v>
      </c>
      <c r="U105" s="108"/>
    </row>
    <row r="106" hidden="1">
      <c r="A106" s="13">
        <v>104.0</v>
      </c>
      <c r="B106" s="14"/>
      <c r="C106" s="14"/>
      <c r="D106" s="13">
        <v>3.81401100124583E14</v>
      </c>
      <c r="E106" s="13"/>
      <c r="F106" s="13"/>
      <c r="G106" s="13"/>
      <c r="H106" s="13"/>
      <c r="I106" s="13"/>
      <c r="J106" s="15"/>
      <c r="K106" s="14"/>
      <c r="L106" s="13"/>
      <c r="M106" s="15"/>
      <c r="N106" s="13"/>
      <c r="O106" s="13" t="str">
        <f t="shared" si="8"/>
        <v/>
      </c>
      <c r="P106" s="15"/>
      <c r="Q106" s="13"/>
      <c r="R106" s="97"/>
      <c r="S106" s="13"/>
      <c r="T106" s="92">
        <f t="shared" si="13"/>
        <v>0</v>
      </c>
      <c r="U106" s="108"/>
    </row>
    <row r="107" hidden="1">
      <c r="A107" s="13">
        <v>105.0</v>
      </c>
      <c r="B107" s="14"/>
      <c r="C107" s="14"/>
      <c r="D107" s="13">
        <v>3.81401100124583E14</v>
      </c>
      <c r="E107" s="13"/>
      <c r="F107" s="13"/>
      <c r="G107" s="13"/>
      <c r="H107" s="13"/>
      <c r="I107" s="13"/>
      <c r="J107" s="13"/>
      <c r="K107" s="14"/>
      <c r="L107" s="13"/>
      <c r="M107" s="15"/>
      <c r="N107" s="13"/>
      <c r="O107" s="13" t="str">
        <f t="shared" si="8"/>
        <v/>
      </c>
      <c r="P107" s="15"/>
      <c r="Q107" s="13"/>
      <c r="R107" s="97"/>
      <c r="S107" s="13"/>
      <c r="T107" s="92">
        <f t="shared" si="13"/>
        <v>0</v>
      </c>
      <c r="U107" s="108"/>
    </row>
    <row r="108" hidden="1">
      <c r="A108" s="13">
        <v>106.0</v>
      </c>
      <c r="B108" s="14"/>
      <c r="C108" s="14"/>
      <c r="D108" s="13">
        <v>3.81401100124583E14</v>
      </c>
      <c r="E108" s="13"/>
      <c r="F108" s="13"/>
      <c r="G108" s="13"/>
      <c r="H108" s="13"/>
      <c r="I108" s="13"/>
      <c r="J108" s="13"/>
      <c r="K108" s="14"/>
      <c r="L108" s="13"/>
      <c r="M108" s="15"/>
      <c r="N108" s="13"/>
      <c r="O108" s="13" t="str">
        <f t="shared" si="8"/>
        <v/>
      </c>
      <c r="P108" s="15"/>
      <c r="Q108" s="13"/>
      <c r="R108" s="97"/>
      <c r="S108" s="13"/>
      <c r="T108" s="92">
        <f t="shared" si="13"/>
        <v>0</v>
      </c>
      <c r="U108" s="108"/>
    </row>
    <row r="109" hidden="1">
      <c r="A109" s="13">
        <v>107.0</v>
      </c>
      <c r="B109" s="14"/>
      <c r="C109" s="14"/>
      <c r="D109" s="13">
        <v>3.81401100124583E14</v>
      </c>
      <c r="E109" s="13"/>
      <c r="F109" s="13"/>
      <c r="G109" s="13"/>
      <c r="H109" s="13"/>
      <c r="I109" s="13"/>
      <c r="J109" s="13"/>
      <c r="K109" s="14"/>
      <c r="L109" s="13"/>
      <c r="M109" s="15"/>
      <c r="N109" s="13"/>
      <c r="O109" s="13" t="str">
        <f t="shared" si="8"/>
        <v/>
      </c>
      <c r="P109" s="15"/>
      <c r="Q109" s="13"/>
      <c r="R109" s="97"/>
      <c r="S109" s="13"/>
      <c r="T109" s="92">
        <f t="shared" si="13"/>
        <v>0</v>
      </c>
      <c r="U109" s="108"/>
    </row>
    <row r="110" hidden="1">
      <c r="A110" s="13">
        <v>108.0</v>
      </c>
      <c r="B110" s="14"/>
      <c r="C110" s="14"/>
      <c r="D110" s="13">
        <v>3.81401100124583E14</v>
      </c>
      <c r="E110" s="13"/>
      <c r="F110" s="301"/>
      <c r="G110" s="302"/>
      <c r="H110" s="302"/>
      <c r="I110" s="301"/>
      <c r="J110" s="302"/>
      <c r="K110" s="14"/>
      <c r="L110" s="302"/>
      <c r="M110" s="302"/>
      <c r="N110" s="95"/>
      <c r="O110" s="13" t="str">
        <f t="shared" si="8"/>
        <v/>
      </c>
      <c r="P110" s="303"/>
      <c r="Q110" s="304"/>
      <c r="R110" s="97"/>
      <c r="S110" s="13"/>
      <c r="T110" s="92">
        <f t="shared" si="13"/>
        <v>0</v>
      </c>
      <c r="U110" s="108"/>
    </row>
    <row r="111" hidden="1">
      <c r="A111" s="13">
        <v>109.0</v>
      </c>
      <c r="B111" s="14"/>
      <c r="C111" s="14"/>
      <c r="D111" s="13">
        <v>3.81401100124583E14</v>
      </c>
      <c r="E111" s="13"/>
      <c r="F111" s="78"/>
      <c r="G111" s="13"/>
      <c r="H111" s="13"/>
      <c r="I111" s="13"/>
      <c r="J111" s="13"/>
      <c r="K111" s="14"/>
      <c r="L111" s="13"/>
      <c r="M111" s="13"/>
      <c r="N111" s="13"/>
      <c r="O111" s="13" t="str">
        <f t="shared" si="8"/>
        <v/>
      </c>
      <c r="P111" s="13"/>
      <c r="Q111" s="13"/>
      <c r="R111" s="97"/>
      <c r="S111" s="13"/>
      <c r="T111" s="92">
        <f t="shared" si="13"/>
        <v>0</v>
      </c>
      <c r="U111" s="108"/>
    </row>
    <row r="112" hidden="1">
      <c r="A112" s="13">
        <v>110.0</v>
      </c>
      <c r="B112" s="14"/>
      <c r="C112" s="14"/>
      <c r="D112" s="13">
        <v>3.81401100124583E14</v>
      </c>
      <c r="E112" s="13"/>
      <c r="F112" s="78"/>
      <c r="G112" s="13"/>
      <c r="H112" s="13"/>
      <c r="I112" s="13"/>
      <c r="J112" s="13"/>
      <c r="K112" s="14"/>
      <c r="L112" s="13"/>
      <c r="M112" s="13"/>
      <c r="N112" s="13"/>
      <c r="O112" s="13" t="str">
        <f t="shared" si="8"/>
        <v/>
      </c>
      <c r="P112" s="13"/>
      <c r="Q112" s="13"/>
      <c r="R112" s="97"/>
      <c r="S112" s="13"/>
      <c r="T112" s="92">
        <f t="shared" si="13"/>
        <v>0</v>
      </c>
      <c r="U112" s="108"/>
    </row>
    <row r="113" hidden="1">
      <c r="A113" s="13">
        <v>111.0</v>
      </c>
      <c r="B113" s="14"/>
      <c r="C113" s="14"/>
      <c r="D113" s="13">
        <v>3.81401100124583E14</v>
      </c>
      <c r="E113" s="13"/>
      <c r="F113" s="78"/>
      <c r="G113" s="13"/>
      <c r="H113" s="13"/>
      <c r="I113" s="13"/>
      <c r="J113" s="13"/>
      <c r="K113" s="14"/>
      <c r="L113" s="13"/>
      <c r="M113" s="13"/>
      <c r="N113" s="13"/>
      <c r="O113" s="13" t="str">
        <f t="shared" si="8"/>
        <v/>
      </c>
      <c r="P113" s="13"/>
      <c r="Q113" s="13"/>
      <c r="R113" s="97"/>
      <c r="S113" s="13"/>
      <c r="T113" s="92">
        <f t="shared" si="13"/>
        <v>0</v>
      </c>
      <c r="U113" s="108"/>
      <c r="V113" s="12"/>
    </row>
    <row r="114" hidden="1">
      <c r="A114" s="13">
        <v>112.0</v>
      </c>
      <c r="B114" s="14"/>
      <c r="C114" s="14"/>
      <c r="D114" s="13">
        <v>3.81401100124583E14</v>
      </c>
      <c r="E114" s="15"/>
      <c r="F114" s="13"/>
      <c r="G114" s="13"/>
      <c r="H114" s="13"/>
      <c r="I114" s="13"/>
      <c r="J114" s="15"/>
      <c r="K114" s="14"/>
      <c r="L114" s="13"/>
      <c r="M114" s="13"/>
      <c r="N114" s="13"/>
      <c r="O114" s="13" t="str">
        <f t="shared" si="8"/>
        <v/>
      </c>
      <c r="P114" s="15"/>
      <c r="Q114" s="13"/>
      <c r="R114" s="97"/>
      <c r="S114" s="13"/>
      <c r="T114" s="92">
        <f t="shared" si="13"/>
        <v>0</v>
      </c>
      <c r="U114" s="154"/>
    </row>
    <row r="115" hidden="1">
      <c r="A115" s="13">
        <v>113.0</v>
      </c>
      <c r="B115" s="14"/>
      <c r="C115" s="14"/>
      <c r="D115" s="13">
        <v>3.81401100124583E14</v>
      </c>
      <c r="E115" s="15"/>
      <c r="F115" s="13"/>
      <c r="G115" s="13"/>
      <c r="H115" s="13"/>
      <c r="I115" s="13"/>
      <c r="J115" s="13"/>
      <c r="K115" s="14"/>
      <c r="L115" s="13"/>
      <c r="M115" s="15"/>
      <c r="N115" s="13"/>
      <c r="O115" s="13" t="str">
        <f t="shared" si="8"/>
        <v/>
      </c>
      <c r="P115" s="15"/>
      <c r="Q115" s="13"/>
      <c r="R115" s="97"/>
      <c r="S115" s="13"/>
      <c r="T115" s="92">
        <f t="shared" si="13"/>
        <v>0</v>
      </c>
      <c r="U115" s="108"/>
      <c r="V115" s="12"/>
    </row>
    <row r="116" hidden="1">
      <c r="A116" s="13">
        <v>114.0</v>
      </c>
      <c r="B116" s="14"/>
      <c r="C116" s="14"/>
      <c r="D116" s="13">
        <v>3.81401100124583E14</v>
      </c>
      <c r="E116" s="13"/>
      <c r="F116" s="13"/>
      <c r="G116" s="13"/>
      <c r="H116" s="13"/>
      <c r="I116" s="13"/>
      <c r="J116" s="13"/>
      <c r="K116" s="14"/>
      <c r="L116" s="13"/>
      <c r="M116" s="15"/>
      <c r="N116" s="13"/>
      <c r="O116" s="13" t="str">
        <f t="shared" si="8"/>
        <v/>
      </c>
      <c r="P116" s="15"/>
      <c r="Q116" s="13"/>
      <c r="R116" s="97"/>
      <c r="S116" s="13"/>
      <c r="T116" s="92">
        <f t="shared" si="13"/>
        <v>0</v>
      </c>
      <c r="U116" s="108"/>
    </row>
    <row r="117" hidden="1">
      <c r="A117" s="13">
        <v>115.0</v>
      </c>
      <c r="B117" s="14"/>
      <c r="C117" s="14"/>
      <c r="D117" s="13">
        <v>3.81401100124583E14</v>
      </c>
      <c r="E117" s="13"/>
      <c r="F117" s="122"/>
      <c r="G117" s="122"/>
      <c r="H117" s="122"/>
      <c r="I117" s="122"/>
      <c r="J117" s="296"/>
      <c r="K117" s="14"/>
      <c r="L117" s="13"/>
      <c r="M117" s="15"/>
      <c r="N117" s="13"/>
      <c r="O117" s="13" t="str">
        <f t="shared" si="8"/>
        <v/>
      </c>
      <c r="P117" s="15"/>
      <c r="Q117" s="13"/>
      <c r="R117" s="97"/>
      <c r="S117" s="13"/>
      <c r="T117" s="92">
        <f t="shared" si="13"/>
        <v>0</v>
      </c>
      <c r="U117" s="108"/>
    </row>
    <row r="118" hidden="1">
      <c r="A118" s="13">
        <v>116.0</v>
      </c>
      <c r="B118" s="14"/>
      <c r="C118" s="14"/>
      <c r="D118" s="13">
        <v>3.81401100124583E14</v>
      </c>
      <c r="E118" s="15"/>
      <c r="F118" s="15"/>
      <c r="G118" s="15"/>
      <c r="H118" s="15"/>
      <c r="I118" s="15"/>
      <c r="J118" s="15"/>
      <c r="K118" s="14"/>
      <c r="L118" s="13"/>
      <c r="M118" s="15"/>
      <c r="N118" s="13"/>
      <c r="O118" s="13" t="str">
        <f t="shared" si="8"/>
        <v/>
      </c>
      <c r="P118" s="15"/>
      <c r="Q118" s="13"/>
      <c r="R118" s="97"/>
      <c r="S118" s="15"/>
      <c r="T118" s="92">
        <f t="shared" si="13"/>
        <v>0</v>
      </c>
      <c r="U118" s="108"/>
    </row>
    <row r="119" hidden="1">
      <c r="A119" s="13">
        <v>117.0</v>
      </c>
      <c r="B119" s="14"/>
      <c r="C119" s="14"/>
      <c r="D119" s="13">
        <v>3.81401100124583E14</v>
      </c>
      <c r="E119" s="15"/>
      <c r="F119" s="15"/>
      <c r="G119" s="15"/>
      <c r="H119" s="15"/>
      <c r="I119" s="15"/>
      <c r="J119" s="15"/>
      <c r="K119" s="14"/>
      <c r="L119" s="13"/>
      <c r="M119" s="15"/>
      <c r="N119" s="13"/>
      <c r="O119" s="13" t="str">
        <f t="shared" si="8"/>
        <v/>
      </c>
      <c r="P119" s="15"/>
      <c r="Q119" s="13"/>
      <c r="R119" s="97"/>
      <c r="S119" s="15"/>
      <c r="T119" s="92">
        <f t="shared" si="13"/>
        <v>0</v>
      </c>
      <c r="U119" s="108"/>
    </row>
    <row r="120" hidden="1">
      <c r="A120" s="13">
        <v>118.0</v>
      </c>
      <c r="B120" s="14"/>
      <c r="C120" s="14"/>
      <c r="D120" s="13">
        <v>3.81401100124583E14</v>
      </c>
      <c r="E120" s="15"/>
      <c r="F120" s="15"/>
      <c r="G120" s="15"/>
      <c r="H120" s="15"/>
      <c r="I120" s="15"/>
      <c r="J120" s="15"/>
      <c r="K120" s="14"/>
      <c r="L120" s="13"/>
      <c r="M120" s="15"/>
      <c r="N120" s="13"/>
      <c r="O120" s="13" t="str">
        <f t="shared" si="8"/>
        <v/>
      </c>
      <c r="P120" s="15"/>
      <c r="Q120" s="13"/>
      <c r="R120" s="97"/>
      <c r="S120" s="15"/>
      <c r="T120" s="92">
        <f t="shared" si="13"/>
        <v>0</v>
      </c>
      <c r="U120" s="108"/>
    </row>
    <row r="121" hidden="1">
      <c r="A121" s="13">
        <v>119.0</v>
      </c>
      <c r="B121" s="14"/>
      <c r="C121" s="14"/>
      <c r="D121" s="13">
        <v>3.81401100124583E14</v>
      </c>
      <c r="E121" s="15"/>
      <c r="F121" s="15"/>
      <c r="G121" s="15"/>
      <c r="H121" s="15"/>
      <c r="I121" s="15"/>
      <c r="J121" s="15"/>
      <c r="K121" s="14"/>
      <c r="L121" s="13"/>
      <c r="M121" s="15"/>
      <c r="N121" s="13"/>
      <c r="O121" s="13" t="str">
        <f t="shared" si="8"/>
        <v/>
      </c>
      <c r="P121" s="15"/>
      <c r="Q121" s="13"/>
      <c r="R121" s="97"/>
      <c r="S121" s="15"/>
      <c r="T121" s="92">
        <f t="shared" si="13"/>
        <v>0</v>
      </c>
      <c r="U121" s="108"/>
    </row>
    <row r="122" hidden="1">
      <c r="A122" s="13">
        <v>120.0</v>
      </c>
      <c r="B122" s="14"/>
      <c r="C122" s="14"/>
      <c r="D122" s="13">
        <v>3.81401100124583E14</v>
      </c>
      <c r="E122" s="15"/>
      <c r="F122" s="15"/>
      <c r="G122" s="15"/>
      <c r="H122" s="15"/>
      <c r="I122" s="15"/>
      <c r="J122" s="15"/>
      <c r="K122" s="14"/>
      <c r="L122" s="13"/>
      <c r="M122" s="15"/>
      <c r="N122" s="13"/>
      <c r="O122" s="13" t="str">
        <f t="shared" si="8"/>
        <v/>
      </c>
      <c r="P122" s="15"/>
      <c r="Q122" s="13"/>
      <c r="R122" s="97"/>
      <c r="S122" s="15"/>
      <c r="T122" s="92">
        <f t="shared" si="13"/>
        <v>0</v>
      </c>
      <c r="U122" s="108"/>
    </row>
    <row r="123" hidden="1">
      <c r="A123" s="13">
        <v>121.0</v>
      </c>
      <c r="B123" s="14"/>
      <c r="C123" s="14"/>
      <c r="D123" s="13">
        <v>3.81401100124583E14</v>
      </c>
      <c r="E123" s="15"/>
      <c r="F123" s="15"/>
      <c r="G123" s="15"/>
      <c r="H123" s="15"/>
      <c r="I123" s="15"/>
      <c r="J123" s="15"/>
      <c r="K123" s="14"/>
      <c r="L123" s="13"/>
      <c r="M123" s="15"/>
      <c r="N123" s="13"/>
      <c r="O123" s="13" t="str">
        <f t="shared" si="8"/>
        <v/>
      </c>
      <c r="P123" s="15"/>
      <c r="Q123" s="13"/>
      <c r="R123" s="97"/>
      <c r="S123" s="15"/>
      <c r="T123" s="92">
        <f t="shared" si="13"/>
        <v>0</v>
      </c>
      <c r="U123" s="108"/>
    </row>
    <row r="124" hidden="1">
      <c r="A124" s="13">
        <v>122.0</v>
      </c>
      <c r="B124" s="14"/>
      <c r="C124" s="14"/>
      <c r="D124" s="13">
        <v>3.81401100124583E14</v>
      </c>
      <c r="E124" s="15"/>
      <c r="F124" s="15"/>
      <c r="G124" s="15"/>
      <c r="H124" s="15"/>
      <c r="I124" s="15"/>
      <c r="J124" s="15"/>
      <c r="K124" s="14"/>
      <c r="L124" s="13"/>
      <c r="M124" s="15"/>
      <c r="N124" s="13"/>
      <c r="O124" s="13" t="str">
        <f t="shared" si="8"/>
        <v/>
      </c>
      <c r="P124" s="15"/>
      <c r="Q124" s="13"/>
      <c r="R124" s="97"/>
      <c r="S124" s="15"/>
      <c r="T124" s="92">
        <f t="shared" si="13"/>
        <v>0</v>
      </c>
      <c r="U124" s="108"/>
    </row>
    <row r="125">
      <c r="A125" s="40"/>
      <c r="B125" s="42"/>
      <c r="C125" s="42"/>
      <c r="D125" s="42"/>
      <c r="E125" s="42"/>
      <c r="F125" s="42"/>
      <c r="G125" s="110"/>
      <c r="H125" s="63" t="s">
        <v>560</v>
      </c>
      <c r="I125" s="44"/>
      <c r="J125" s="44"/>
      <c r="K125" s="44"/>
      <c r="L125" s="44"/>
      <c r="M125" s="44"/>
      <c r="N125" s="45">
        <f t="shared" ref="N125:O125" si="14">SUM(N3:N124)</f>
        <v>35626</v>
      </c>
      <c r="O125" s="45">
        <f t="shared" si="14"/>
        <v>35626</v>
      </c>
      <c r="P125" s="110">
        <f>(N125*1)/N127</f>
        <v>2.544714286</v>
      </c>
      <c r="Q125" s="42"/>
      <c r="R125" s="42"/>
      <c r="S125" s="42"/>
      <c r="T125" s="309">
        <f>SUM(T3:T117)+100</f>
        <v>1097.275</v>
      </c>
      <c r="U125" s="167">
        <f t="shared" ref="U125:V125" si="15">SUM(U3:U117)</f>
        <v>0</v>
      </c>
      <c r="V125" s="24">
        <f t="shared" si="15"/>
        <v>0</v>
      </c>
      <c r="W125" s="341">
        <f>SUM(W3:W117)-100</f>
        <v>706.83</v>
      </c>
      <c r="X125" s="12" t="s">
        <v>2750</v>
      </c>
    </row>
    <row r="126">
      <c r="A126" s="13"/>
      <c r="B126" s="15"/>
      <c r="C126" s="15"/>
      <c r="D126" s="15"/>
      <c r="E126" s="15"/>
      <c r="F126" s="15"/>
      <c r="G126" s="15"/>
      <c r="H126" s="15"/>
      <c r="I126" s="15"/>
      <c r="J126" s="15"/>
      <c r="K126" s="15"/>
      <c r="L126" s="15"/>
      <c r="M126" s="64" t="s">
        <v>563</v>
      </c>
      <c r="O126" s="65" t="str">
        <f>O125/D127</f>
        <v>#DIV/0!</v>
      </c>
      <c r="P126" s="15"/>
      <c r="Q126" s="15"/>
      <c r="R126" s="15"/>
      <c r="S126" s="15"/>
    </row>
    <row r="127">
      <c r="A127" s="13"/>
      <c r="B127" s="1"/>
      <c r="C127" s="1"/>
      <c r="D127" s="13"/>
      <c r="E127" s="80"/>
      <c r="F127" s="81"/>
      <c r="G127" s="13"/>
      <c r="H127" s="15"/>
      <c r="I127" s="15"/>
      <c r="J127" s="15"/>
      <c r="K127" s="15"/>
      <c r="L127" s="15"/>
      <c r="M127" s="13" t="s">
        <v>1047</v>
      </c>
      <c r="N127" s="72">
        <v>14000.0</v>
      </c>
      <c r="O127" s="73">
        <f>N127/6.96</f>
        <v>2011.494253</v>
      </c>
      <c r="P127" s="15"/>
      <c r="Q127" s="15"/>
      <c r="R127" s="15"/>
      <c r="S127" s="15"/>
    </row>
    <row r="128">
      <c r="A128" s="13"/>
      <c r="B128" s="13"/>
      <c r="C128" s="13"/>
      <c r="D128" s="15"/>
      <c r="E128" s="15"/>
      <c r="F128" s="15"/>
      <c r="G128" s="51" t="s">
        <v>377</v>
      </c>
      <c r="H128" s="51" t="s">
        <v>378</v>
      </c>
      <c r="I128" s="51" t="s">
        <v>378</v>
      </c>
      <c r="J128" s="15"/>
      <c r="K128" s="15"/>
      <c r="L128" s="15"/>
      <c r="M128" s="13"/>
      <c r="N128" s="72"/>
      <c r="O128" s="82"/>
      <c r="P128" s="15"/>
      <c r="Q128" s="15"/>
      <c r="R128" s="15"/>
      <c r="S128" s="15"/>
    </row>
    <row r="129">
      <c r="A129" s="13"/>
      <c r="B129" s="13"/>
      <c r="C129" s="13"/>
      <c r="D129" s="49"/>
      <c r="E129" s="49"/>
      <c r="F129" s="15"/>
      <c r="G129" s="52" t="s">
        <v>23</v>
      </c>
      <c r="H129" s="52" t="s">
        <v>1647</v>
      </c>
      <c r="I129" s="52" t="s">
        <v>671</v>
      </c>
      <c r="J129" s="15"/>
      <c r="K129" s="15"/>
      <c r="L129" s="15"/>
      <c r="M129" s="83"/>
      <c r="N129" s="84"/>
      <c r="O129" s="15"/>
      <c r="P129" s="15"/>
      <c r="Q129" s="15"/>
      <c r="R129" s="15"/>
      <c r="S129" s="15"/>
    </row>
    <row r="130">
      <c r="A130" s="15"/>
      <c r="B130" s="13"/>
      <c r="C130" s="13"/>
      <c r="D130" s="15"/>
      <c r="E130" s="15"/>
      <c r="F130" s="15"/>
      <c r="G130" s="51" t="s">
        <v>1648</v>
      </c>
      <c r="H130" s="51" t="s">
        <v>1649</v>
      </c>
      <c r="I130" s="51" t="s">
        <v>383</v>
      </c>
      <c r="J130" s="15"/>
      <c r="K130" s="15"/>
      <c r="L130" s="15"/>
      <c r="M130" s="85"/>
      <c r="N130" s="86"/>
      <c r="O130" s="15"/>
      <c r="P130" s="15"/>
      <c r="Q130" s="15"/>
      <c r="R130" s="15"/>
      <c r="S130" s="15"/>
    </row>
    <row r="131">
      <c r="A131" s="15"/>
      <c r="B131" s="15"/>
      <c r="C131" s="15"/>
      <c r="D131" s="15"/>
      <c r="E131" s="15"/>
      <c r="F131" s="15"/>
      <c r="G131" s="15"/>
      <c r="H131" s="15"/>
      <c r="I131" s="15"/>
      <c r="J131" s="15"/>
      <c r="K131" s="15"/>
      <c r="L131" s="15"/>
      <c r="M131" s="15"/>
      <c r="N131" s="15"/>
      <c r="O131" s="15"/>
      <c r="P131" s="15"/>
      <c r="Q131" s="15"/>
      <c r="R131" s="15"/>
      <c r="S131" s="15"/>
    </row>
    <row r="132">
      <c r="A132" s="15"/>
      <c r="B132" s="15"/>
      <c r="C132" s="15"/>
      <c r="D132" s="15"/>
      <c r="E132" s="15"/>
      <c r="F132" s="15"/>
      <c r="G132" s="15"/>
      <c r="H132" s="15"/>
      <c r="I132" s="15"/>
      <c r="J132" s="15"/>
      <c r="K132" s="15"/>
      <c r="L132" s="15"/>
      <c r="M132" s="15"/>
      <c r="N132" s="15"/>
      <c r="O132" s="15"/>
      <c r="P132" s="15"/>
      <c r="Q132" s="15"/>
      <c r="R132" s="15"/>
      <c r="S132" s="15"/>
    </row>
    <row r="133">
      <c r="A133" s="15"/>
      <c r="B133" s="55"/>
      <c r="C133" s="54"/>
      <c r="D133" s="55"/>
      <c r="E133" s="53"/>
      <c r="F133" s="55"/>
      <c r="G133" s="55"/>
      <c r="H133" s="55"/>
      <c r="I133" s="55"/>
      <c r="J133" s="15"/>
      <c r="K133" s="15"/>
      <c r="L133" s="15"/>
      <c r="M133" s="15"/>
      <c r="N133" s="15"/>
      <c r="O133" s="15"/>
      <c r="P133" s="15"/>
      <c r="Q133" s="15"/>
      <c r="R133" s="15"/>
      <c r="S133" s="15"/>
    </row>
    <row r="134">
      <c r="A134" s="15"/>
      <c r="B134" s="66"/>
      <c r="C134" s="13"/>
      <c r="D134" s="49"/>
      <c r="E134" s="13"/>
      <c r="F134" s="15"/>
      <c r="G134" s="15"/>
      <c r="H134" s="15"/>
      <c r="I134" s="15"/>
      <c r="J134" s="15"/>
      <c r="K134" s="15"/>
      <c r="L134" s="15"/>
      <c r="M134" s="15"/>
      <c r="N134" s="15"/>
      <c r="O134" s="15"/>
      <c r="P134" s="15"/>
      <c r="Q134" s="15"/>
      <c r="R134" s="15"/>
      <c r="S134" s="15"/>
    </row>
    <row r="135">
      <c r="A135" s="15"/>
      <c r="B135" s="66"/>
      <c r="C135" s="13"/>
      <c r="D135" s="49"/>
      <c r="E135" s="13"/>
      <c r="F135" s="15"/>
      <c r="G135" s="15"/>
      <c r="H135" s="15"/>
      <c r="I135" s="15"/>
      <c r="J135" s="15"/>
      <c r="K135" s="15"/>
      <c r="L135" s="15"/>
      <c r="M135" s="15"/>
      <c r="N135" s="15"/>
      <c r="O135" s="15"/>
      <c r="P135" s="15"/>
      <c r="Q135" s="15"/>
      <c r="R135" s="15"/>
      <c r="S135" s="15"/>
    </row>
    <row r="136">
      <c r="A136" s="15"/>
      <c r="B136" s="15"/>
      <c r="C136" s="15"/>
      <c r="D136" s="15"/>
      <c r="E136" s="15"/>
      <c r="F136" s="15"/>
      <c r="G136" s="15"/>
      <c r="H136" s="13"/>
      <c r="I136" s="13"/>
      <c r="J136" s="13"/>
      <c r="K136" s="13"/>
      <c r="L136" s="15"/>
      <c r="M136" s="15"/>
      <c r="N136" s="15"/>
      <c r="O136" s="15"/>
      <c r="P136" s="15"/>
      <c r="Q136" s="15"/>
      <c r="R136" s="15"/>
      <c r="S136" s="15"/>
    </row>
    <row r="137" hidden="1">
      <c r="A137" s="15"/>
      <c r="B137" s="15"/>
      <c r="C137" s="15"/>
      <c r="D137" s="15"/>
      <c r="E137" s="15"/>
      <c r="F137" s="15"/>
      <c r="G137" s="13"/>
      <c r="H137" s="13"/>
      <c r="I137" s="13"/>
      <c r="J137" s="13"/>
      <c r="K137" s="13"/>
      <c r="L137" s="15"/>
      <c r="M137" s="15"/>
      <c r="N137" s="15"/>
      <c r="O137" s="15"/>
      <c r="P137" s="15"/>
      <c r="Q137" s="15"/>
      <c r="R137" s="15"/>
      <c r="S137" s="15"/>
    </row>
    <row r="138" hidden="1">
      <c r="A138" s="15"/>
      <c r="B138" s="15"/>
      <c r="C138" s="15"/>
      <c r="D138" s="15"/>
      <c r="E138" s="15"/>
      <c r="F138" s="15"/>
      <c r="I138" s="15"/>
      <c r="J138" s="15"/>
      <c r="K138" s="15"/>
      <c r="L138" s="15"/>
      <c r="M138" s="15"/>
      <c r="N138" s="15"/>
      <c r="O138" s="15"/>
      <c r="P138" s="15"/>
      <c r="Q138" s="15"/>
      <c r="R138" s="15"/>
      <c r="S138" s="15"/>
    </row>
    <row r="139" hidden="1">
      <c r="A139" s="15"/>
      <c r="B139" s="15"/>
      <c r="C139" s="15"/>
      <c r="D139" s="15"/>
      <c r="E139" s="15"/>
      <c r="F139" s="15"/>
      <c r="I139" s="15"/>
      <c r="J139" s="15"/>
      <c r="K139" s="15"/>
      <c r="L139" s="15"/>
      <c r="M139" s="15"/>
      <c r="N139" s="15"/>
      <c r="O139" s="15"/>
      <c r="P139" s="15"/>
      <c r="Q139" s="15"/>
      <c r="R139" s="15"/>
      <c r="S139" s="15"/>
    </row>
    <row r="140" hidden="1">
      <c r="A140" s="15"/>
      <c r="B140" s="15"/>
      <c r="C140" s="15"/>
      <c r="D140" s="15"/>
      <c r="E140" s="15"/>
      <c r="F140" s="15"/>
      <c r="G140" s="15"/>
      <c r="H140" s="15"/>
      <c r="I140" s="15"/>
      <c r="J140" s="15"/>
      <c r="K140" s="15"/>
      <c r="L140" s="15"/>
      <c r="M140" s="15"/>
      <c r="N140" s="15"/>
      <c r="O140" s="15"/>
      <c r="P140" s="15"/>
      <c r="Q140" s="15"/>
      <c r="R140" s="15"/>
      <c r="S140" s="15"/>
    </row>
    <row r="141" hidden="1">
      <c r="A141" s="15"/>
      <c r="B141" s="15"/>
      <c r="C141" s="15"/>
      <c r="D141" s="15"/>
      <c r="E141" s="15"/>
      <c r="F141" s="15"/>
      <c r="G141" s="15"/>
      <c r="H141" s="15"/>
      <c r="I141" s="15"/>
      <c r="J141" s="15"/>
      <c r="K141" s="15"/>
      <c r="L141" s="15"/>
      <c r="M141" s="15"/>
      <c r="N141" s="15"/>
      <c r="O141" s="15"/>
      <c r="P141" s="15"/>
      <c r="Q141" s="15"/>
      <c r="R141" s="15"/>
      <c r="S141" s="15"/>
    </row>
    <row r="142" hidden="1">
      <c r="A142" s="15"/>
      <c r="B142" s="15"/>
      <c r="C142" s="15"/>
      <c r="D142" s="15"/>
      <c r="E142" s="15"/>
      <c r="F142" s="15"/>
      <c r="G142" s="15"/>
      <c r="H142" s="15"/>
      <c r="I142" s="15"/>
      <c r="J142" s="15"/>
      <c r="K142" s="15"/>
      <c r="L142" s="15"/>
      <c r="M142" s="15"/>
      <c r="N142" s="15"/>
      <c r="O142" s="15"/>
      <c r="P142" s="15"/>
      <c r="Q142" s="15"/>
      <c r="R142" s="15"/>
      <c r="S142" s="15"/>
    </row>
    <row r="143" hidden="1">
      <c r="A143" s="15"/>
      <c r="B143" s="15"/>
      <c r="C143" s="15"/>
      <c r="D143" s="15"/>
      <c r="E143" s="15"/>
      <c r="F143" s="15"/>
      <c r="G143" s="15"/>
      <c r="H143" s="15"/>
      <c r="I143" s="15"/>
      <c r="J143" s="15"/>
      <c r="K143" s="15"/>
      <c r="L143" s="15"/>
      <c r="M143" s="15"/>
      <c r="N143" s="15"/>
      <c r="O143" s="15"/>
      <c r="P143" s="15"/>
      <c r="Q143" s="15"/>
      <c r="R143" s="15"/>
      <c r="S143" s="15"/>
    </row>
    <row r="144" hidden="1">
      <c r="A144" s="15"/>
      <c r="B144" s="15"/>
      <c r="C144" s="15"/>
      <c r="D144" s="15"/>
      <c r="E144" s="15"/>
      <c r="F144" s="15"/>
      <c r="G144" s="15"/>
      <c r="H144" s="15"/>
      <c r="I144" s="15"/>
      <c r="J144" s="15"/>
      <c r="K144" s="15"/>
      <c r="L144" s="15"/>
      <c r="M144" s="15"/>
      <c r="N144" s="15"/>
      <c r="O144" s="15"/>
      <c r="P144" s="15"/>
      <c r="Q144" s="15"/>
      <c r="R144" s="15"/>
      <c r="S144" s="15"/>
    </row>
    <row r="145" hidden="1">
      <c r="A145" s="15"/>
      <c r="B145" s="15"/>
      <c r="C145" s="15"/>
      <c r="D145" s="15"/>
      <c r="E145" s="15"/>
      <c r="F145" s="15"/>
      <c r="G145" s="15"/>
      <c r="H145" s="15"/>
      <c r="I145" s="15"/>
      <c r="J145" s="15"/>
      <c r="K145" s="15"/>
      <c r="L145" s="15"/>
      <c r="M145" s="15"/>
      <c r="N145" s="15"/>
      <c r="O145" s="15"/>
      <c r="P145" s="15"/>
      <c r="Q145" s="15"/>
      <c r="R145" s="15"/>
      <c r="S145" s="15"/>
    </row>
    <row r="146" hidden="1">
      <c r="A146" s="15"/>
      <c r="B146" s="15"/>
      <c r="C146" s="15"/>
      <c r="D146" s="15"/>
      <c r="E146" s="15"/>
      <c r="F146" s="15"/>
      <c r="G146" s="15"/>
      <c r="H146" s="15"/>
      <c r="I146" s="15"/>
      <c r="J146" s="15"/>
      <c r="K146" s="15"/>
      <c r="L146" s="15"/>
      <c r="M146" s="15"/>
      <c r="N146" s="15"/>
      <c r="O146" s="15"/>
      <c r="P146" s="15"/>
      <c r="Q146" s="15"/>
      <c r="R146" s="15"/>
      <c r="S146" s="15"/>
    </row>
    <row r="147" hidden="1">
      <c r="A147" s="15"/>
      <c r="B147" s="15"/>
      <c r="C147" s="15"/>
      <c r="D147" s="15"/>
      <c r="E147" s="15"/>
      <c r="F147" s="15"/>
      <c r="G147" s="15"/>
      <c r="H147" s="15"/>
      <c r="I147" s="15"/>
      <c r="J147" s="15"/>
      <c r="K147" s="15"/>
      <c r="L147" s="15"/>
      <c r="M147" s="15"/>
      <c r="N147" s="15"/>
      <c r="O147" s="15"/>
      <c r="P147" s="15"/>
      <c r="Q147" s="15"/>
      <c r="R147" s="15"/>
      <c r="S147" s="15"/>
    </row>
    <row r="148" hidden="1">
      <c r="A148" s="15"/>
      <c r="B148" s="15"/>
      <c r="C148" s="15"/>
      <c r="D148" s="15"/>
      <c r="E148" s="15"/>
      <c r="F148" s="15"/>
      <c r="G148" s="15"/>
      <c r="H148" s="15"/>
      <c r="I148" s="15"/>
      <c r="J148" s="15"/>
      <c r="K148" s="15"/>
      <c r="L148" s="15"/>
      <c r="M148" s="15"/>
      <c r="N148" s="15"/>
      <c r="O148" s="15"/>
      <c r="P148" s="15"/>
      <c r="Q148" s="15"/>
      <c r="R148" s="15"/>
      <c r="S148" s="15"/>
    </row>
    <row r="149" hidden="1">
      <c r="A149" s="15"/>
      <c r="B149" s="15"/>
      <c r="C149" s="15"/>
      <c r="D149" s="15"/>
      <c r="E149" s="15"/>
      <c r="F149" s="15"/>
      <c r="G149" s="15"/>
      <c r="H149" s="15"/>
      <c r="I149" s="15"/>
      <c r="J149" s="15"/>
      <c r="K149" s="15"/>
      <c r="L149" s="15"/>
      <c r="M149" s="15"/>
      <c r="N149" s="15"/>
      <c r="O149" s="15"/>
      <c r="P149" s="15"/>
      <c r="Q149" s="15"/>
      <c r="R149" s="15"/>
      <c r="S149" s="15"/>
    </row>
    <row r="150" hidden="1">
      <c r="A150" s="15"/>
      <c r="B150" s="15"/>
      <c r="C150" s="15"/>
      <c r="D150" s="15"/>
      <c r="E150" s="15"/>
      <c r="F150" s="15"/>
      <c r="G150" s="15"/>
      <c r="H150" s="15"/>
      <c r="I150" s="15"/>
      <c r="J150" s="15"/>
      <c r="K150" s="15"/>
      <c r="L150" s="15"/>
      <c r="M150" s="15"/>
      <c r="N150" s="15"/>
      <c r="O150" s="15"/>
      <c r="P150" s="15"/>
      <c r="Q150" s="15"/>
      <c r="R150" s="15"/>
      <c r="S150" s="15"/>
    </row>
    <row r="151">
      <c r="A151" s="15"/>
      <c r="B151" s="15"/>
      <c r="C151" s="15"/>
      <c r="D151" s="15"/>
      <c r="E151" s="15"/>
      <c r="F151" s="15"/>
      <c r="G151" s="15"/>
      <c r="H151" s="15"/>
      <c r="I151" s="15"/>
      <c r="J151" s="15"/>
      <c r="K151" s="15"/>
      <c r="L151" s="15"/>
      <c r="M151" s="15"/>
      <c r="N151" s="15"/>
      <c r="O151" s="15"/>
      <c r="P151" s="15"/>
      <c r="Q151" s="15"/>
      <c r="R151" s="15"/>
      <c r="S151" s="15"/>
    </row>
    <row r="152">
      <c r="A152" s="15"/>
      <c r="B152" s="15"/>
      <c r="C152" s="15"/>
      <c r="D152" s="258"/>
      <c r="G152" s="15"/>
      <c r="H152" s="15"/>
      <c r="I152" s="15"/>
      <c r="J152" s="15"/>
      <c r="K152" s="15"/>
      <c r="L152" s="15"/>
      <c r="M152" s="15"/>
      <c r="N152" s="15"/>
      <c r="O152" s="15"/>
      <c r="P152" s="15"/>
      <c r="Q152" s="15"/>
      <c r="R152" s="15"/>
      <c r="S152" s="15"/>
    </row>
    <row r="153">
      <c r="A153" s="15"/>
      <c r="B153" s="15"/>
      <c r="C153" s="15"/>
      <c r="D153" s="258"/>
      <c r="E153" s="258"/>
      <c r="F153" s="259"/>
      <c r="G153" s="15"/>
      <c r="H153" s="15"/>
      <c r="I153" s="15"/>
      <c r="J153" s="15"/>
      <c r="K153" s="15"/>
      <c r="L153" s="15"/>
      <c r="M153" s="15"/>
      <c r="N153" s="15"/>
      <c r="O153" s="15"/>
      <c r="P153" s="15"/>
      <c r="Q153" s="15"/>
      <c r="R153" s="15"/>
      <c r="S153" s="15"/>
    </row>
    <row r="154">
      <c r="A154" s="15"/>
      <c r="B154" s="15"/>
      <c r="C154" s="15"/>
      <c r="D154" s="260"/>
      <c r="E154" s="15"/>
      <c r="F154" s="13"/>
      <c r="G154" s="15"/>
      <c r="H154" s="15"/>
      <c r="I154" s="15"/>
      <c r="J154" s="15"/>
      <c r="K154" s="15"/>
      <c r="L154" s="15"/>
      <c r="M154" s="15"/>
      <c r="N154" s="15"/>
      <c r="O154" s="15"/>
      <c r="P154" s="15"/>
      <c r="Q154" s="15"/>
      <c r="R154" s="15"/>
      <c r="S154" s="15"/>
    </row>
    <row r="155">
      <c r="A155" s="15"/>
      <c r="B155" s="15"/>
      <c r="C155" s="15"/>
      <c r="D155" s="260"/>
      <c r="E155" s="15"/>
      <c r="F155" s="13"/>
      <c r="G155" s="15"/>
      <c r="H155" s="15"/>
      <c r="I155" s="15"/>
      <c r="J155" s="15"/>
      <c r="K155" s="15"/>
      <c r="L155" s="15"/>
      <c r="M155" s="15"/>
      <c r="N155" s="15"/>
      <c r="O155" s="15"/>
      <c r="P155" s="15"/>
      <c r="Q155" s="15"/>
      <c r="R155" s="15"/>
      <c r="S155" s="15"/>
    </row>
    <row r="156">
      <c r="A156" s="15"/>
      <c r="B156" s="15"/>
      <c r="C156" s="15"/>
      <c r="D156" s="260"/>
      <c r="E156" s="15"/>
      <c r="F156" s="13"/>
      <c r="G156" s="15"/>
      <c r="H156" s="15"/>
      <c r="I156" s="15"/>
      <c r="J156" s="15"/>
      <c r="K156" s="15"/>
      <c r="L156" s="15"/>
      <c r="M156" s="15"/>
      <c r="N156" s="15"/>
      <c r="O156" s="15"/>
      <c r="P156" s="15"/>
      <c r="Q156" s="15"/>
      <c r="R156" s="15"/>
      <c r="S156" s="15"/>
    </row>
    <row r="157">
      <c r="A157" s="15"/>
      <c r="B157" s="15"/>
      <c r="C157" s="15"/>
      <c r="D157" s="260"/>
      <c r="E157" s="15"/>
      <c r="F157" s="13"/>
      <c r="G157" s="15"/>
      <c r="H157" s="15"/>
      <c r="I157" s="15"/>
      <c r="J157" s="15"/>
      <c r="K157" s="15"/>
      <c r="L157" s="15"/>
      <c r="M157" s="15"/>
      <c r="N157" s="15"/>
      <c r="O157" s="15"/>
      <c r="P157" s="15"/>
      <c r="Q157" s="15"/>
      <c r="R157" s="15"/>
      <c r="S157" s="15"/>
    </row>
    <row r="158">
      <c r="A158" s="15"/>
      <c r="B158" s="15"/>
      <c r="C158" s="15"/>
      <c r="D158" s="260"/>
      <c r="E158" s="15"/>
      <c r="F158" s="13"/>
      <c r="G158" s="15"/>
      <c r="H158" s="15"/>
      <c r="I158" s="15"/>
      <c r="J158" s="15"/>
      <c r="K158" s="15"/>
      <c r="L158" s="15"/>
      <c r="M158" s="15"/>
      <c r="N158" s="15"/>
      <c r="O158" s="15"/>
      <c r="P158" s="15"/>
      <c r="Q158" s="15"/>
      <c r="R158" s="15"/>
      <c r="S158" s="15"/>
    </row>
    <row r="159">
      <c r="A159" s="15"/>
      <c r="B159" s="15"/>
      <c r="C159" s="15"/>
      <c r="D159" s="260"/>
      <c r="E159" s="15"/>
      <c r="F159" s="13"/>
      <c r="G159" s="15"/>
      <c r="H159" s="15"/>
      <c r="I159" s="15"/>
      <c r="J159" s="15"/>
      <c r="K159" s="15"/>
      <c r="L159" s="15"/>
      <c r="M159" s="15"/>
      <c r="N159" s="15"/>
      <c r="O159" s="15"/>
      <c r="P159" s="15"/>
      <c r="Q159" s="15"/>
      <c r="R159" s="15"/>
      <c r="S159" s="15"/>
    </row>
    <row r="160">
      <c r="A160" s="15"/>
      <c r="B160" s="15"/>
      <c r="C160" s="15"/>
      <c r="D160" s="260"/>
      <c r="E160" s="15"/>
      <c r="F160" s="13"/>
      <c r="G160" s="15"/>
      <c r="H160" s="13"/>
      <c r="I160" s="15"/>
      <c r="J160" s="15"/>
      <c r="K160" s="15"/>
      <c r="L160" s="15"/>
      <c r="M160" s="15"/>
      <c r="N160" s="15"/>
      <c r="O160" s="15"/>
      <c r="P160" s="15"/>
      <c r="Q160" s="15"/>
      <c r="R160" s="15"/>
      <c r="S160" s="15"/>
    </row>
    <row r="161">
      <c r="A161" s="15"/>
      <c r="B161" s="15"/>
      <c r="C161" s="15"/>
      <c r="D161" s="15"/>
      <c r="E161" s="15"/>
      <c r="F161" s="15"/>
      <c r="G161" s="15"/>
      <c r="H161" s="15"/>
      <c r="I161" s="15"/>
      <c r="J161" s="15"/>
      <c r="K161" s="15"/>
      <c r="L161" s="15"/>
      <c r="M161" s="15"/>
      <c r="N161" s="15"/>
      <c r="O161" s="15"/>
      <c r="P161" s="15"/>
      <c r="Q161" s="15"/>
      <c r="R161" s="15"/>
      <c r="S161" s="15"/>
    </row>
    <row r="162">
      <c r="A162" s="15"/>
      <c r="B162" s="15"/>
      <c r="C162" s="15"/>
      <c r="D162" s="261"/>
      <c r="E162" s="262"/>
      <c r="F162" s="15"/>
      <c r="G162" s="15"/>
      <c r="H162" s="15"/>
      <c r="I162" s="15"/>
      <c r="J162" s="15"/>
      <c r="K162" s="15"/>
      <c r="L162" s="15"/>
      <c r="M162" s="15"/>
      <c r="N162" s="15"/>
      <c r="O162" s="15"/>
      <c r="P162" s="15"/>
      <c r="Q162" s="15"/>
      <c r="R162" s="15"/>
      <c r="S162" s="15"/>
    </row>
    <row r="163">
      <c r="A163" s="15"/>
      <c r="B163" s="15"/>
      <c r="C163" s="15"/>
      <c r="D163" s="261"/>
      <c r="E163" s="262"/>
      <c r="F163" s="15"/>
      <c r="G163" s="15"/>
      <c r="H163" s="15"/>
      <c r="I163" s="15"/>
      <c r="J163" s="15"/>
      <c r="K163" s="15"/>
      <c r="L163" s="15"/>
      <c r="M163" s="15"/>
      <c r="N163" s="15"/>
      <c r="O163" s="15"/>
      <c r="P163" s="15"/>
      <c r="Q163" s="15"/>
      <c r="R163" s="15"/>
      <c r="S163" s="15"/>
    </row>
    <row r="164">
      <c r="A164" s="15"/>
      <c r="B164" s="15"/>
      <c r="C164" s="15"/>
      <c r="D164" s="15"/>
      <c r="E164" s="15"/>
      <c r="F164" s="15"/>
      <c r="G164" s="15"/>
      <c r="H164" s="15"/>
      <c r="I164" s="15"/>
      <c r="J164" s="15"/>
      <c r="K164" s="15"/>
      <c r="L164" s="15"/>
      <c r="M164" s="15"/>
      <c r="N164" s="15"/>
      <c r="O164" s="15"/>
      <c r="P164" s="15"/>
      <c r="Q164" s="15"/>
      <c r="R164" s="15"/>
      <c r="S164" s="15"/>
    </row>
    <row r="165">
      <c r="A165" s="15"/>
      <c r="B165" s="15"/>
      <c r="C165" s="15"/>
      <c r="D165" s="258"/>
      <c r="E165" s="258"/>
      <c r="F165" s="263"/>
      <c r="G165" s="15"/>
      <c r="H165" s="15"/>
      <c r="I165" s="15"/>
      <c r="J165" s="15"/>
      <c r="K165" s="15"/>
      <c r="L165" s="15"/>
      <c r="M165" s="15"/>
      <c r="N165" s="15"/>
      <c r="O165" s="15"/>
      <c r="P165" s="15"/>
      <c r="Q165" s="15"/>
      <c r="R165" s="15"/>
      <c r="S165" s="15"/>
    </row>
    <row r="166">
      <c r="A166" s="15"/>
      <c r="B166" s="264"/>
      <c r="C166" s="265"/>
      <c r="D166" s="266"/>
      <c r="E166" s="13"/>
      <c r="F166" s="15"/>
      <c r="G166" s="15"/>
      <c r="H166" s="15"/>
      <c r="I166" s="15"/>
      <c r="J166" s="15"/>
      <c r="K166" s="15"/>
      <c r="L166" s="15"/>
      <c r="M166" s="15"/>
      <c r="N166" s="15"/>
      <c r="O166" s="15"/>
      <c r="P166" s="15"/>
      <c r="Q166" s="15"/>
      <c r="R166" s="15"/>
      <c r="S166" s="15"/>
    </row>
    <row r="167">
      <c r="A167" s="15"/>
      <c r="B167" s="264"/>
      <c r="C167" s="265"/>
      <c r="D167" s="267"/>
      <c r="E167" s="13"/>
      <c r="F167" s="15"/>
      <c r="G167" s="15"/>
      <c r="H167" s="15"/>
      <c r="I167" s="15"/>
      <c r="J167" s="15"/>
      <c r="K167" s="15"/>
      <c r="L167" s="15"/>
      <c r="M167" s="15"/>
      <c r="N167" s="15"/>
      <c r="O167" s="15"/>
      <c r="P167" s="15"/>
      <c r="Q167" s="15"/>
      <c r="R167" s="15"/>
      <c r="S167" s="15"/>
    </row>
    <row r="168">
      <c r="A168" s="15"/>
      <c r="B168" s="13"/>
      <c r="C168" s="419"/>
      <c r="D168" s="267"/>
      <c r="E168" s="13"/>
      <c r="F168" s="15"/>
      <c r="G168" s="15"/>
      <c r="H168" s="15"/>
      <c r="I168" s="15"/>
      <c r="J168" s="15"/>
      <c r="K168" s="15"/>
      <c r="L168" s="15"/>
      <c r="M168" s="15"/>
      <c r="N168" s="15"/>
      <c r="O168" s="15"/>
      <c r="P168" s="15"/>
      <c r="Q168" s="15"/>
      <c r="R168" s="15"/>
      <c r="S168" s="15"/>
    </row>
    <row r="169">
      <c r="A169" s="15"/>
      <c r="B169" s="15"/>
      <c r="C169" s="15"/>
      <c r="D169" s="260"/>
      <c r="F169" s="268"/>
      <c r="G169" s="15"/>
      <c r="H169" s="15"/>
      <c r="I169" s="15"/>
      <c r="J169" s="15"/>
      <c r="K169" s="15"/>
      <c r="L169" s="15"/>
      <c r="M169" s="15"/>
      <c r="N169" s="15"/>
      <c r="O169" s="15"/>
      <c r="P169" s="15"/>
      <c r="Q169" s="15"/>
      <c r="R169" s="15"/>
      <c r="S169" s="15"/>
    </row>
    <row r="170">
      <c r="A170" s="15"/>
      <c r="B170" s="15"/>
      <c r="C170" s="15"/>
      <c r="D170" s="99"/>
      <c r="E170" s="99"/>
      <c r="F170" s="420"/>
      <c r="G170" s="15"/>
      <c r="H170" s="15"/>
      <c r="I170" s="15"/>
      <c r="J170" s="15"/>
      <c r="K170" s="15"/>
      <c r="L170" s="15"/>
      <c r="M170" s="15"/>
      <c r="N170" s="15"/>
      <c r="O170" s="15"/>
      <c r="P170" s="15"/>
      <c r="Q170" s="15"/>
      <c r="R170" s="15"/>
      <c r="S170" s="15"/>
    </row>
    <row r="171">
      <c r="A171" s="15"/>
      <c r="B171" s="15"/>
      <c r="C171" s="15"/>
      <c r="D171" s="421"/>
      <c r="E171" s="421"/>
      <c r="F171" s="99"/>
      <c r="G171" s="15"/>
      <c r="H171" s="15"/>
      <c r="I171" s="15"/>
      <c r="J171" s="15"/>
      <c r="K171" s="15"/>
      <c r="L171" s="15"/>
      <c r="M171" s="15"/>
      <c r="N171" s="15"/>
      <c r="O171" s="15"/>
      <c r="P171" s="15"/>
      <c r="Q171" s="15"/>
      <c r="R171" s="15"/>
      <c r="S171" s="15"/>
    </row>
    <row r="172">
      <c r="A172" s="15"/>
      <c r="B172" s="15"/>
      <c r="C172" s="15"/>
      <c r="D172" s="99"/>
      <c r="E172" s="99"/>
      <c r="F172" s="15"/>
      <c r="G172" s="15"/>
      <c r="H172" s="15"/>
      <c r="I172" s="15"/>
      <c r="J172" s="15"/>
      <c r="K172" s="15"/>
      <c r="L172" s="15"/>
      <c r="M172" s="15"/>
      <c r="N172" s="15"/>
      <c r="O172" s="15"/>
      <c r="P172" s="15"/>
      <c r="Q172" s="15"/>
      <c r="R172" s="15"/>
      <c r="S172" s="15"/>
    </row>
    <row r="173">
      <c r="A173" s="15"/>
      <c r="B173" s="15"/>
      <c r="C173" s="15"/>
      <c r="D173" s="15"/>
      <c r="E173" s="15"/>
      <c r="F173" s="15"/>
      <c r="G173" s="15"/>
      <c r="H173" s="15"/>
      <c r="I173" s="15"/>
      <c r="J173" s="15"/>
      <c r="K173" s="15"/>
      <c r="L173" s="15"/>
      <c r="M173" s="15"/>
      <c r="N173" s="15"/>
      <c r="O173" s="15"/>
      <c r="P173" s="15"/>
      <c r="Q173" s="15"/>
      <c r="R173" s="15"/>
      <c r="S173" s="15"/>
    </row>
    <row r="174">
      <c r="A174" s="15"/>
      <c r="B174" s="15"/>
      <c r="C174" s="15"/>
      <c r="D174" s="15"/>
      <c r="E174" s="15"/>
      <c r="F174" s="15"/>
      <c r="G174" s="15"/>
      <c r="H174" s="15"/>
      <c r="I174" s="15"/>
      <c r="J174" s="15"/>
      <c r="K174" s="15"/>
      <c r="L174" s="15"/>
      <c r="M174" s="15"/>
      <c r="N174" s="15"/>
      <c r="O174" s="15"/>
      <c r="P174" s="15"/>
      <c r="Q174" s="15"/>
      <c r="R174" s="15"/>
      <c r="S174" s="15"/>
    </row>
    <row r="175">
      <c r="A175" s="15"/>
      <c r="B175" s="15"/>
      <c r="C175" s="15"/>
      <c r="D175" s="15"/>
      <c r="E175" s="15"/>
      <c r="F175" s="15"/>
      <c r="G175" s="15"/>
      <c r="H175" s="15"/>
      <c r="I175" s="15"/>
      <c r="J175" s="15"/>
      <c r="K175" s="15"/>
      <c r="L175" s="15"/>
      <c r="M175" s="15"/>
      <c r="N175" s="15"/>
      <c r="O175" s="15"/>
      <c r="P175" s="15"/>
      <c r="Q175" s="15"/>
      <c r="R175" s="15"/>
      <c r="S175" s="15"/>
    </row>
    <row r="176">
      <c r="A176" s="15"/>
      <c r="B176" s="15"/>
      <c r="C176" s="15"/>
      <c r="D176" s="15"/>
      <c r="E176" s="15"/>
      <c r="F176" s="15"/>
      <c r="G176" s="15"/>
      <c r="H176" s="15"/>
      <c r="I176" s="15"/>
      <c r="J176" s="15"/>
      <c r="K176" s="15"/>
      <c r="L176" s="15"/>
      <c r="M176" s="15"/>
      <c r="N176" s="15"/>
      <c r="O176" s="15"/>
      <c r="P176" s="15"/>
      <c r="Q176" s="15"/>
      <c r="R176" s="15"/>
      <c r="S176" s="15"/>
    </row>
    <row r="177">
      <c r="A177" s="15"/>
      <c r="B177" s="15"/>
      <c r="C177" s="15"/>
      <c r="D177" s="15"/>
      <c r="E177" s="15"/>
      <c r="F177" s="15"/>
      <c r="G177" s="15"/>
      <c r="H177" s="15"/>
      <c r="I177" s="15"/>
      <c r="J177" s="15"/>
      <c r="K177" s="15"/>
      <c r="L177" s="15"/>
      <c r="M177" s="15"/>
      <c r="N177" s="15"/>
      <c r="O177" s="15"/>
      <c r="P177" s="15"/>
      <c r="Q177" s="15"/>
      <c r="R177" s="15"/>
      <c r="S177" s="15"/>
    </row>
    <row r="178">
      <c r="A178" s="15"/>
      <c r="B178" s="15"/>
      <c r="C178" s="15"/>
      <c r="D178" s="15"/>
      <c r="E178" s="15"/>
      <c r="F178" s="15"/>
      <c r="G178" s="15"/>
      <c r="H178" s="15"/>
      <c r="I178" s="15"/>
      <c r="J178" s="15"/>
      <c r="K178" s="15"/>
      <c r="L178" s="15"/>
      <c r="M178" s="15"/>
      <c r="N178" s="15"/>
      <c r="O178" s="15"/>
      <c r="P178" s="15"/>
      <c r="Q178" s="15"/>
      <c r="R178" s="15"/>
      <c r="S178" s="15"/>
    </row>
    <row r="179">
      <c r="A179" s="15"/>
      <c r="B179" s="15"/>
      <c r="C179" s="15"/>
      <c r="D179" s="15"/>
      <c r="E179" s="15"/>
      <c r="F179" s="15"/>
      <c r="G179" s="15"/>
      <c r="H179" s="15"/>
      <c r="I179" s="15"/>
      <c r="J179" s="15"/>
      <c r="K179" s="15"/>
      <c r="L179" s="15"/>
      <c r="M179" s="15"/>
      <c r="N179" s="15"/>
      <c r="O179" s="15"/>
      <c r="P179" s="15"/>
      <c r="Q179" s="15"/>
      <c r="R179" s="15"/>
      <c r="S179" s="15"/>
    </row>
    <row r="180">
      <c r="A180" s="15"/>
      <c r="B180" s="15"/>
      <c r="C180" s="15"/>
      <c r="D180" s="15"/>
      <c r="E180" s="15"/>
      <c r="F180" s="15"/>
      <c r="G180" s="15"/>
      <c r="H180" s="15"/>
      <c r="I180" s="15"/>
      <c r="J180" s="15"/>
      <c r="K180" s="15"/>
      <c r="L180" s="15"/>
      <c r="M180" s="15"/>
      <c r="N180" s="15"/>
      <c r="O180" s="15"/>
      <c r="P180" s="15"/>
      <c r="Q180" s="15"/>
      <c r="R180" s="15"/>
      <c r="S180" s="15"/>
    </row>
    <row r="181">
      <c r="A181" s="15"/>
      <c r="B181" s="15"/>
      <c r="C181" s="15"/>
      <c r="D181" s="15"/>
      <c r="E181" s="15"/>
      <c r="F181" s="15"/>
      <c r="G181" s="15"/>
      <c r="H181" s="15"/>
      <c r="I181" s="15"/>
      <c r="J181" s="15"/>
      <c r="K181" s="15"/>
      <c r="L181" s="15"/>
      <c r="M181" s="15"/>
      <c r="N181" s="15"/>
      <c r="O181" s="15"/>
      <c r="P181" s="15"/>
      <c r="Q181" s="15"/>
      <c r="R181" s="15"/>
      <c r="S181" s="15"/>
    </row>
    <row r="182">
      <c r="A182" s="15"/>
      <c r="B182" s="15"/>
      <c r="C182" s="15"/>
      <c r="D182" s="15"/>
      <c r="E182" s="15"/>
      <c r="F182" s="15"/>
      <c r="G182" s="15"/>
      <c r="H182" s="15"/>
      <c r="I182" s="15"/>
      <c r="J182" s="15"/>
      <c r="K182" s="15"/>
      <c r="L182" s="15"/>
      <c r="M182" s="15"/>
      <c r="N182" s="15"/>
      <c r="O182" s="15"/>
      <c r="P182" s="15"/>
      <c r="Q182" s="15"/>
      <c r="R182" s="15"/>
      <c r="S182" s="15"/>
    </row>
    <row r="183">
      <c r="A183" s="15"/>
      <c r="B183" s="15"/>
      <c r="C183" s="15"/>
      <c r="D183" s="15"/>
      <c r="E183" s="15"/>
      <c r="F183" s="15"/>
      <c r="G183" s="15"/>
      <c r="H183" s="15"/>
      <c r="I183" s="15"/>
      <c r="J183" s="15"/>
      <c r="K183" s="15"/>
      <c r="L183" s="15"/>
      <c r="M183" s="15"/>
      <c r="N183" s="15"/>
      <c r="O183" s="15"/>
      <c r="P183" s="15"/>
      <c r="Q183" s="15"/>
      <c r="R183" s="15"/>
      <c r="S183" s="15"/>
    </row>
    <row r="184">
      <c r="A184" s="15"/>
      <c r="B184" s="15"/>
      <c r="C184" s="15"/>
      <c r="D184" s="15"/>
      <c r="E184" s="15"/>
      <c r="F184" s="15"/>
      <c r="G184" s="15"/>
      <c r="H184" s="15"/>
      <c r="I184" s="15"/>
      <c r="J184" s="15"/>
      <c r="K184" s="15"/>
      <c r="L184" s="15"/>
      <c r="M184" s="15"/>
      <c r="N184" s="15"/>
      <c r="O184" s="15"/>
      <c r="P184" s="15"/>
      <c r="Q184" s="15"/>
      <c r="R184" s="15"/>
      <c r="S184" s="15"/>
    </row>
    <row r="185">
      <c r="A185" s="15"/>
      <c r="B185" s="15"/>
      <c r="C185" s="15"/>
      <c r="D185" s="15"/>
      <c r="E185" s="15"/>
      <c r="F185" s="15"/>
      <c r="G185" s="15"/>
      <c r="H185" s="15"/>
      <c r="I185" s="15"/>
      <c r="J185" s="15"/>
      <c r="K185" s="15"/>
      <c r="L185" s="15"/>
      <c r="M185" s="15"/>
      <c r="N185" s="15"/>
      <c r="O185" s="15"/>
      <c r="P185" s="15"/>
      <c r="Q185" s="15"/>
      <c r="R185" s="15"/>
      <c r="S185" s="15"/>
    </row>
    <row r="186">
      <c r="A186" s="15"/>
      <c r="B186" s="15"/>
      <c r="C186" s="15"/>
      <c r="D186" s="15"/>
      <c r="E186" s="15"/>
      <c r="F186" s="15"/>
      <c r="G186" s="15"/>
      <c r="H186" s="15"/>
      <c r="I186" s="15"/>
      <c r="J186" s="15"/>
      <c r="K186" s="15"/>
      <c r="L186" s="15"/>
      <c r="M186" s="15"/>
      <c r="N186" s="15"/>
      <c r="O186" s="15"/>
      <c r="P186" s="15"/>
      <c r="Q186" s="15"/>
      <c r="R186" s="15"/>
      <c r="S186" s="15"/>
    </row>
    <row r="187">
      <c r="A187" s="15"/>
      <c r="B187" s="15"/>
      <c r="C187" s="15"/>
      <c r="D187" s="15"/>
      <c r="E187" s="15"/>
      <c r="F187" s="15"/>
      <c r="G187" s="15"/>
      <c r="H187" s="15"/>
      <c r="I187" s="15"/>
      <c r="J187" s="15"/>
      <c r="K187" s="15"/>
      <c r="L187" s="15"/>
      <c r="M187" s="15"/>
      <c r="N187" s="15"/>
      <c r="O187" s="15"/>
      <c r="P187" s="15"/>
      <c r="Q187" s="15"/>
      <c r="R187" s="15"/>
      <c r="S187" s="15"/>
    </row>
    <row r="188">
      <c r="A188" s="15"/>
      <c r="B188" s="15"/>
      <c r="C188" s="15"/>
      <c r="D188" s="15"/>
      <c r="E188" s="15"/>
      <c r="F188" s="15"/>
      <c r="G188" s="15"/>
      <c r="H188" s="15"/>
      <c r="I188" s="15"/>
      <c r="J188" s="15"/>
      <c r="K188" s="15"/>
      <c r="L188" s="15"/>
      <c r="M188" s="15"/>
      <c r="N188" s="15"/>
      <c r="O188" s="15"/>
      <c r="P188" s="15"/>
      <c r="Q188" s="15"/>
      <c r="R188" s="15"/>
      <c r="S188" s="15"/>
    </row>
    <row r="189">
      <c r="A189" s="15"/>
      <c r="B189" s="15"/>
      <c r="C189" s="15"/>
      <c r="D189" s="15"/>
      <c r="E189" s="15"/>
      <c r="F189" s="15"/>
      <c r="G189" s="15"/>
      <c r="H189" s="15"/>
      <c r="I189" s="15"/>
      <c r="J189" s="15"/>
      <c r="K189" s="15"/>
      <c r="L189" s="15"/>
      <c r="M189" s="15"/>
      <c r="N189" s="15"/>
      <c r="O189" s="15"/>
      <c r="P189" s="15"/>
      <c r="Q189" s="15"/>
      <c r="R189" s="15"/>
      <c r="S189" s="15"/>
    </row>
    <row r="190">
      <c r="A190" s="15"/>
      <c r="B190" s="15"/>
      <c r="C190" s="15"/>
      <c r="D190" s="15"/>
      <c r="E190" s="15"/>
      <c r="F190" s="15"/>
      <c r="G190" s="15"/>
      <c r="H190" s="15"/>
      <c r="I190" s="15"/>
      <c r="J190" s="15"/>
      <c r="K190" s="15"/>
      <c r="L190" s="15"/>
      <c r="M190" s="15"/>
      <c r="N190" s="15"/>
      <c r="O190" s="15"/>
      <c r="P190" s="15"/>
      <c r="Q190" s="15"/>
      <c r="R190" s="15"/>
      <c r="S190" s="15"/>
    </row>
    <row r="191">
      <c r="A191" s="15"/>
      <c r="B191" s="15"/>
      <c r="C191" s="15"/>
      <c r="D191" s="15"/>
      <c r="E191" s="15"/>
      <c r="F191" s="15"/>
      <c r="G191" s="15"/>
      <c r="H191" s="15"/>
      <c r="I191" s="15"/>
      <c r="J191" s="15"/>
      <c r="K191" s="15"/>
      <c r="L191" s="15"/>
      <c r="M191" s="15"/>
      <c r="N191" s="15"/>
      <c r="O191" s="15"/>
      <c r="P191" s="15"/>
      <c r="Q191" s="15"/>
      <c r="R191" s="15"/>
      <c r="S191" s="15"/>
    </row>
    <row r="192">
      <c r="A192" s="15"/>
      <c r="B192" s="15"/>
      <c r="C192" s="15"/>
      <c r="D192" s="15"/>
      <c r="E192" s="15"/>
      <c r="F192" s="15"/>
      <c r="G192" s="15"/>
      <c r="H192" s="15"/>
      <c r="I192" s="15"/>
      <c r="J192" s="15"/>
      <c r="K192" s="15"/>
      <c r="L192" s="15"/>
      <c r="M192" s="15"/>
      <c r="N192" s="15"/>
      <c r="O192" s="15"/>
      <c r="P192" s="15"/>
      <c r="Q192" s="15"/>
      <c r="R192" s="15"/>
      <c r="S192" s="15"/>
    </row>
    <row r="193">
      <c r="A193" s="15"/>
      <c r="B193" s="15"/>
      <c r="C193" s="15"/>
      <c r="D193" s="15"/>
      <c r="E193" s="15"/>
      <c r="F193" s="15"/>
      <c r="G193" s="15"/>
      <c r="H193" s="15"/>
      <c r="I193" s="15"/>
      <c r="J193" s="15"/>
      <c r="K193" s="15"/>
      <c r="L193" s="15"/>
      <c r="M193" s="15"/>
      <c r="N193" s="15"/>
      <c r="O193" s="15"/>
      <c r="P193" s="15"/>
      <c r="Q193" s="15"/>
      <c r="R193" s="15"/>
      <c r="S193" s="15"/>
    </row>
    <row r="194">
      <c r="A194" s="15"/>
      <c r="B194" s="15"/>
      <c r="C194" s="15"/>
      <c r="D194" s="15"/>
      <c r="E194" s="15"/>
      <c r="F194" s="15"/>
      <c r="G194" s="15"/>
      <c r="H194" s="15"/>
      <c r="I194" s="15"/>
      <c r="J194" s="15"/>
      <c r="K194" s="15"/>
      <c r="L194" s="15"/>
      <c r="M194" s="15"/>
      <c r="N194" s="15"/>
      <c r="O194" s="15"/>
      <c r="P194" s="15"/>
      <c r="Q194" s="15"/>
      <c r="R194" s="15"/>
      <c r="S194" s="15"/>
    </row>
    <row r="195">
      <c r="A195" s="15"/>
      <c r="B195" s="15"/>
      <c r="C195" s="15"/>
      <c r="D195" s="15"/>
      <c r="E195" s="15"/>
      <c r="F195" s="15"/>
      <c r="G195" s="15"/>
      <c r="H195" s="15"/>
      <c r="I195" s="15"/>
      <c r="J195" s="15"/>
      <c r="K195" s="15"/>
      <c r="L195" s="15"/>
      <c r="M195" s="15"/>
      <c r="N195" s="15"/>
      <c r="O195" s="15"/>
      <c r="P195" s="15"/>
      <c r="Q195" s="15"/>
      <c r="R195" s="15"/>
      <c r="S195" s="15"/>
    </row>
    <row r="196">
      <c r="A196" s="15"/>
      <c r="B196" s="15"/>
      <c r="C196" s="15"/>
      <c r="D196" s="15"/>
      <c r="E196" s="15"/>
      <c r="F196" s="15"/>
      <c r="G196" s="15"/>
      <c r="H196" s="15"/>
      <c r="I196" s="15"/>
      <c r="J196" s="15"/>
      <c r="K196" s="15"/>
      <c r="L196" s="15"/>
      <c r="M196" s="15"/>
      <c r="N196" s="15"/>
      <c r="O196" s="15"/>
      <c r="P196" s="15"/>
      <c r="Q196" s="15"/>
      <c r="R196" s="15"/>
      <c r="S196" s="15"/>
    </row>
    <row r="197">
      <c r="A197" s="15"/>
      <c r="B197" s="15"/>
      <c r="C197" s="15"/>
      <c r="D197" s="15"/>
      <c r="E197" s="15"/>
      <c r="F197" s="15"/>
      <c r="G197" s="15"/>
      <c r="H197" s="15"/>
      <c r="I197" s="15"/>
      <c r="J197" s="15"/>
      <c r="K197" s="15"/>
      <c r="L197" s="15"/>
      <c r="M197" s="15"/>
      <c r="N197" s="15"/>
      <c r="O197" s="15"/>
      <c r="P197" s="15"/>
      <c r="Q197" s="15"/>
      <c r="R197" s="15"/>
      <c r="S197" s="15"/>
    </row>
    <row r="198">
      <c r="A198" s="15"/>
      <c r="B198" s="15"/>
      <c r="C198" s="15"/>
      <c r="D198" s="15"/>
      <c r="E198" s="15"/>
      <c r="F198" s="15"/>
      <c r="G198" s="15"/>
      <c r="H198" s="15"/>
      <c r="I198" s="15"/>
      <c r="J198" s="15"/>
      <c r="K198" s="15"/>
      <c r="L198" s="15"/>
      <c r="M198" s="15"/>
      <c r="N198" s="15"/>
      <c r="O198" s="15"/>
      <c r="P198" s="15"/>
      <c r="Q198" s="15"/>
      <c r="R198" s="15"/>
      <c r="S198" s="15"/>
    </row>
    <row r="199">
      <c r="A199" s="15"/>
      <c r="B199" s="15"/>
      <c r="C199" s="15"/>
      <c r="D199" s="15"/>
      <c r="E199" s="15"/>
      <c r="F199" s="15"/>
      <c r="G199" s="15"/>
      <c r="H199" s="15"/>
      <c r="I199" s="15"/>
      <c r="J199" s="15"/>
      <c r="K199" s="15"/>
      <c r="L199" s="15"/>
      <c r="M199" s="15"/>
      <c r="N199" s="15"/>
      <c r="O199" s="15"/>
      <c r="P199" s="15"/>
      <c r="Q199" s="15"/>
      <c r="R199" s="15"/>
      <c r="S199" s="15"/>
    </row>
    <row r="200">
      <c r="A200" s="15"/>
      <c r="B200" s="15"/>
      <c r="C200" s="15"/>
      <c r="D200" s="15"/>
      <c r="E200" s="15"/>
      <c r="F200" s="15"/>
      <c r="G200" s="15"/>
      <c r="H200" s="15"/>
      <c r="I200" s="15"/>
      <c r="J200" s="15"/>
      <c r="K200" s="15"/>
      <c r="L200" s="15"/>
      <c r="M200" s="15"/>
      <c r="N200" s="15"/>
      <c r="O200" s="15"/>
      <c r="P200" s="15"/>
      <c r="Q200" s="15"/>
      <c r="R200" s="15"/>
      <c r="S200" s="15"/>
    </row>
    <row r="201">
      <c r="A201" s="15"/>
      <c r="B201" s="15"/>
      <c r="C201" s="15"/>
      <c r="D201" s="15"/>
      <c r="E201" s="15"/>
      <c r="F201" s="15"/>
      <c r="G201" s="15"/>
      <c r="H201" s="15"/>
      <c r="I201" s="15"/>
      <c r="J201" s="15"/>
      <c r="K201" s="15"/>
      <c r="L201" s="15"/>
      <c r="M201" s="15"/>
      <c r="N201" s="15"/>
      <c r="O201" s="15"/>
      <c r="P201" s="15"/>
      <c r="Q201" s="15"/>
      <c r="R201" s="15"/>
      <c r="S201" s="15"/>
    </row>
    <row r="202">
      <c r="A202" s="15"/>
      <c r="B202" s="15"/>
      <c r="C202" s="15"/>
      <c r="D202" s="15"/>
      <c r="E202" s="15"/>
      <c r="F202" s="15"/>
      <c r="G202" s="15"/>
      <c r="H202" s="15"/>
      <c r="I202" s="15"/>
      <c r="J202" s="15"/>
      <c r="K202" s="15"/>
      <c r="L202" s="15"/>
      <c r="M202" s="15"/>
      <c r="N202" s="15"/>
      <c r="O202" s="15"/>
      <c r="P202" s="15"/>
      <c r="Q202" s="15"/>
      <c r="R202" s="15"/>
      <c r="S202" s="15"/>
    </row>
    <row r="203">
      <c r="A203" s="15"/>
      <c r="B203" s="15"/>
      <c r="C203" s="15"/>
      <c r="D203" s="15"/>
      <c r="E203" s="15"/>
      <c r="F203" s="15"/>
      <c r="G203" s="15"/>
      <c r="H203" s="15"/>
      <c r="I203" s="15"/>
      <c r="J203" s="15"/>
      <c r="K203" s="15"/>
      <c r="L203" s="15"/>
      <c r="M203" s="15"/>
      <c r="N203" s="15"/>
      <c r="O203" s="15"/>
      <c r="P203" s="15"/>
      <c r="Q203" s="15"/>
      <c r="R203" s="15"/>
      <c r="S203" s="15"/>
    </row>
    <row r="204">
      <c r="A204" s="15"/>
      <c r="B204" s="15"/>
      <c r="C204" s="15"/>
      <c r="D204" s="15"/>
      <c r="E204" s="15"/>
      <c r="F204" s="15"/>
      <c r="G204" s="15"/>
      <c r="H204" s="15"/>
      <c r="I204" s="15"/>
      <c r="J204" s="15"/>
      <c r="K204" s="15"/>
      <c r="L204" s="15"/>
      <c r="M204" s="15"/>
      <c r="N204" s="15"/>
      <c r="O204" s="15"/>
      <c r="P204" s="15"/>
      <c r="Q204" s="15"/>
      <c r="R204" s="15"/>
      <c r="S204" s="15"/>
    </row>
    <row r="205">
      <c r="A205" s="15"/>
      <c r="B205" s="15"/>
      <c r="C205" s="15"/>
      <c r="D205" s="15"/>
      <c r="E205" s="15"/>
      <c r="F205" s="15"/>
      <c r="G205" s="15"/>
      <c r="H205" s="15"/>
      <c r="I205" s="15"/>
      <c r="J205" s="15"/>
      <c r="K205" s="15"/>
      <c r="L205" s="15"/>
      <c r="M205" s="15"/>
      <c r="N205" s="15"/>
      <c r="O205" s="15"/>
      <c r="P205" s="15"/>
      <c r="Q205" s="15"/>
      <c r="R205" s="15"/>
      <c r="S205" s="15"/>
    </row>
    <row r="206">
      <c r="A206" s="15"/>
      <c r="B206" s="15"/>
      <c r="C206" s="15"/>
      <c r="D206" s="15"/>
      <c r="E206" s="15"/>
      <c r="F206" s="15"/>
      <c r="G206" s="15"/>
      <c r="H206" s="15"/>
      <c r="I206" s="15"/>
      <c r="J206" s="15"/>
      <c r="K206" s="15"/>
      <c r="L206" s="15"/>
      <c r="M206" s="15"/>
      <c r="N206" s="15"/>
      <c r="O206" s="15"/>
      <c r="P206" s="15"/>
      <c r="Q206" s="15"/>
      <c r="R206" s="15"/>
      <c r="S206" s="15"/>
    </row>
    <row r="207">
      <c r="A207" s="15"/>
      <c r="B207" s="15"/>
      <c r="C207" s="15"/>
      <c r="D207" s="15"/>
      <c r="E207" s="15"/>
      <c r="F207" s="15"/>
      <c r="G207" s="15"/>
      <c r="H207" s="15"/>
      <c r="I207" s="15"/>
      <c r="J207" s="15"/>
      <c r="K207" s="15"/>
      <c r="L207" s="15"/>
      <c r="M207" s="15"/>
      <c r="N207" s="15"/>
      <c r="O207" s="15"/>
      <c r="P207" s="15"/>
      <c r="Q207" s="15"/>
      <c r="R207" s="15"/>
      <c r="S207" s="15"/>
    </row>
    <row r="208">
      <c r="A208" s="15"/>
      <c r="B208" s="15"/>
      <c r="C208" s="15"/>
      <c r="D208" s="15"/>
      <c r="E208" s="15"/>
      <c r="F208" s="15"/>
      <c r="G208" s="15"/>
      <c r="H208" s="15"/>
      <c r="I208" s="15"/>
      <c r="J208" s="15"/>
      <c r="K208" s="15"/>
      <c r="L208" s="15"/>
      <c r="M208" s="15"/>
      <c r="N208" s="15"/>
      <c r="O208" s="15"/>
      <c r="P208" s="15"/>
      <c r="Q208" s="15"/>
      <c r="R208" s="15"/>
      <c r="S208" s="15"/>
    </row>
    <row r="209">
      <c r="A209" s="15"/>
      <c r="B209" s="15"/>
      <c r="C209" s="15"/>
      <c r="D209" s="15"/>
      <c r="E209" s="15"/>
      <c r="F209" s="15"/>
      <c r="G209" s="15"/>
      <c r="H209" s="15"/>
      <c r="I209" s="15"/>
      <c r="J209" s="15"/>
      <c r="K209" s="15"/>
      <c r="L209" s="15"/>
      <c r="M209" s="15"/>
      <c r="N209" s="15"/>
      <c r="O209" s="15"/>
      <c r="P209" s="15"/>
      <c r="Q209" s="15"/>
      <c r="R209" s="15"/>
      <c r="S209" s="15"/>
    </row>
    <row r="210">
      <c r="A210" s="15"/>
      <c r="B210" s="15"/>
      <c r="C210" s="15"/>
      <c r="D210" s="15"/>
      <c r="E210" s="15"/>
      <c r="F210" s="15"/>
      <c r="G210" s="15"/>
      <c r="H210" s="15"/>
      <c r="I210" s="15"/>
      <c r="J210" s="15"/>
      <c r="K210" s="15"/>
      <c r="L210" s="15"/>
      <c r="M210" s="15"/>
      <c r="N210" s="15"/>
      <c r="O210" s="15"/>
      <c r="P210" s="15"/>
      <c r="Q210" s="15"/>
      <c r="R210" s="15"/>
      <c r="S210" s="15"/>
    </row>
    <row r="211">
      <c r="A211" s="15"/>
      <c r="B211" s="15"/>
      <c r="C211" s="15"/>
      <c r="D211" s="15"/>
      <c r="E211" s="15"/>
      <c r="F211" s="15"/>
      <c r="G211" s="15"/>
      <c r="H211" s="15"/>
      <c r="I211" s="15"/>
      <c r="J211" s="15"/>
      <c r="K211" s="15"/>
      <c r="L211" s="15"/>
      <c r="M211" s="15"/>
      <c r="N211" s="15"/>
      <c r="O211" s="15"/>
      <c r="P211" s="15"/>
      <c r="Q211" s="15"/>
      <c r="R211" s="15"/>
      <c r="S211" s="15"/>
    </row>
    <row r="212">
      <c r="A212" s="15"/>
      <c r="B212" s="15"/>
      <c r="C212" s="15"/>
      <c r="D212" s="15"/>
      <c r="E212" s="15"/>
      <c r="F212" s="15"/>
      <c r="G212" s="15"/>
      <c r="H212" s="15"/>
      <c r="I212" s="15"/>
      <c r="J212" s="15"/>
      <c r="K212" s="15"/>
      <c r="L212" s="15"/>
      <c r="M212" s="15"/>
      <c r="N212" s="15"/>
      <c r="O212" s="15"/>
      <c r="P212" s="15"/>
      <c r="Q212" s="15"/>
      <c r="R212" s="15"/>
      <c r="S212" s="15"/>
    </row>
    <row r="213">
      <c r="A213" s="15"/>
      <c r="B213" s="15"/>
      <c r="C213" s="15"/>
      <c r="D213" s="15"/>
      <c r="E213" s="15"/>
      <c r="F213" s="15"/>
      <c r="G213" s="15"/>
      <c r="H213" s="15"/>
      <c r="I213" s="15"/>
      <c r="J213" s="15"/>
      <c r="K213" s="15"/>
      <c r="L213" s="15"/>
      <c r="M213" s="15"/>
      <c r="N213" s="15"/>
      <c r="O213" s="15"/>
      <c r="P213" s="15"/>
      <c r="Q213" s="15"/>
      <c r="R213" s="15"/>
      <c r="S213" s="15"/>
    </row>
    <row r="214">
      <c r="A214" s="15"/>
      <c r="B214" s="15"/>
      <c r="C214" s="15"/>
      <c r="D214" s="15"/>
      <c r="E214" s="15"/>
      <c r="F214" s="15"/>
      <c r="G214" s="15"/>
      <c r="H214" s="15"/>
      <c r="I214" s="15"/>
      <c r="J214" s="15"/>
      <c r="K214" s="15"/>
      <c r="L214" s="15"/>
      <c r="M214" s="15"/>
      <c r="N214" s="15"/>
      <c r="O214" s="15"/>
      <c r="P214" s="15"/>
      <c r="Q214" s="15"/>
      <c r="R214" s="15"/>
      <c r="S214" s="15"/>
    </row>
    <row r="215">
      <c r="A215" s="15"/>
      <c r="B215" s="15"/>
      <c r="C215" s="15"/>
      <c r="D215" s="15"/>
      <c r="E215" s="15"/>
      <c r="F215" s="15"/>
      <c r="G215" s="15"/>
      <c r="H215" s="15"/>
      <c r="I215" s="15"/>
      <c r="J215" s="15"/>
      <c r="K215" s="15"/>
      <c r="L215" s="15"/>
      <c r="M215" s="15"/>
      <c r="N215" s="15"/>
      <c r="O215" s="15"/>
      <c r="P215" s="15"/>
      <c r="Q215" s="15"/>
      <c r="R215" s="15"/>
      <c r="S215" s="15"/>
    </row>
    <row r="216">
      <c r="A216" s="15"/>
      <c r="B216" s="15"/>
      <c r="C216" s="15"/>
      <c r="D216" s="15"/>
      <c r="E216" s="15"/>
      <c r="F216" s="15"/>
      <c r="G216" s="15"/>
      <c r="H216" s="15"/>
      <c r="I216" s="15"/>
      <c r="J216" s="15"/>
      <c r="K216" s="15"/>
      <c r="L216" s="15"/>
      <c r="M216" s="15"/>
      <c r="N216" s="15"/>
      <c r="O216" s="15"/>
      <c r="P216" s="15"/>
      <c r="Q216" s="15"/>
      <c r="R216" s="15"/>
      <c r="S216" s="15"/>
    </row>
    <row r="217">
      <c r="A217" s="15"/>
      <c r="B217" s="15"/>
      <c r="C217" s="15"/>
      <c r="D217" s="15"/>
      <c r="E217" s="15"/>
      <c r="F217" s="15"/>
      <c r="G217" s="15"/>
      <c r="H217" s="15"/>
      <c r="I217" s="15"/>
      <c r="J217" s="15"/>
      <c r="K217" s="15"/>
      <c r="L217" s="15"/>
      <c r="M217" s="15"/>
      <c r="N217" s="15"/>
      <c r="O217" s="15"/>
      <c r="P217" s="15"/>
      <c r="Q217" s="15"/>
      <c r="R217" s="15"/>
      <c r="S217" s="15"/>
    </row>
    <row r="218">
      <c r="A218" s="15"/>
      <c r="B218" s="15"/>
      <c r="C218" s="15"/>
      <c r="D218" s="15"/>
      <c r="E218" s="15"/>
      <c r="F218" s="15"/>
      <c r="G218" s="15"/>
      <c r="H218" s="15"/>
      <c r="I218" s="15"/>
      <c r="J218" s="15"/>
      <c r="K218" s="15"/>
      <c r="L218" s="15"/>
      <c r="M218" s="15"/>
      <c r="N218" s="15"/>
      <c r="O218" s="15"/>
      <c r="P218" s="15"/>
      <c r="Q218" s="15"/>
      <c r="R218" s="15"/>
      <c r="S218" s="15"/>
    </row>
    <row r="219">
      <c r="A219" s="15"/>
      <c r="B219" s="15"/>
      <c r="C219" s="15"/>
      <c r="D219" s="15"/>
      <c r="E219" s="15"/>
      <c r="F219" s="15"/>
      <c r="G219" s="15"/>
      <c r="H219" s="15"/>
      <c r="I219" s="15"/>
      <c r="J219" s="15"/>
      <c r="K219" s="15"/>
      <c r="L219" s="15"/>
      <c r="M219" s="15"/>
      <c r="N219" s="15"/>
      <c r="O219" s="15"/>
      <c r="P219" s="15"/>
      <c r="Q219" s="15"/>
      <c r="R219" s="15"/>
      <c r="S219" s="15"/>
    </row>
    <row r="220">
      <c r="A220" s="15"/>
      <c r="B220" s="15"/>
      <c r="C220" s="15"/>
      <c r="D220" s="15"/>
      <c r="E220" s="15"/>
      <c r="F220" s="15"/>
      <c r="G220" s="15"/>
      <c r="H220" s="15"/>
      <c r="I220" s="15"/>
      <c r="J220" s="15"/>
      <c r="K220" s="15"/>
      <c r="L220" s="15"/>
      <c r="M220" s="15"/>
      <c r="N220" s="15"/>
      <c r="O220" s="15"/>
      <c r="P220" s="15"/>
      <c r="Q220" s="15"/>
      <c r="R220" s="15"/>
      <c r="S220" s="15"/>
    </row>
    <row r="221">
      <c r="A221" s="15"/>
      <c r="B221" s="15"/>
      <c r="C221" s="15"/>
      <c r="D221" s="15"/>
      <c r="E221" s="15"/>
      <c r="F221" s="15"/>
      <c r="G221" s="15"/>
      <c r="H221" s="15"/>
      <c r="I221" s="15"/>
      <c r="J221" s="15"/>
      <c r="K221" s="15"/>
      <c r="L221" s="15"/>
      <c r="M221" s="15"/>
      <c r="N221" s="15"/>
      <c r="O221" s="15"/>
      <c r="P221" s="15"/>
      <c r="Q221" s="15"/>
      <c r="R221" s="15"/>
      <c r="S221" s="15"/>
    </row>
    <row r="222">
      <c r="A222" s="15"/>
      <c r="B222" s="15"/>
      <c r="C222" s="15"/>
      <c r="D222" s="15"/>
      <c r="E222" s="15"/>
      <c r="F222" s="15"/>
      <c r="G222" s="15"/>
      <c r="H222" s="15"/>
      <c r="I222" s="15"/>
      <c r="J222" s="15"/>
      <c r="K222" s="15"/>
      <c r="L222" s="15"/>
      <c r="M222" s="15"/>
      <c r="N222" s="15"/>
      <c r="O222" s="15"/>
      <c r="P222" s="15"/>
      <c r="Q222" s="15"/>
      <c r="R222" s="15"/>
      <c r="S222" s="15"/>
    </row>
    <row r="223">
      <c r="A223" s="15"/>
      <c r="B223" s="15"/>
      <c r="C223" s="15"/>
      <c r="D223" s="15"/>
      <c r="E223" s="15"/>
      <c r="F223" s="15"/>
      <c r="G223" s="15"/>
      <c r="H223" s="15"/>
      <c r="I223" s="15"/>
      <c r="J223" s="15"/>
      <c r="K223" s="15"/>
      <c r="L223" s="15"/>
      <c r="M223" s="15"/>
      <c r="N223" s="15"/>
      <c r="O223" s="15"/>
      <c r="P223" s="15"/>
      <c r="Q223" s="15"/>
      <c r="R223" s="15"/>
      <c r="S223" s="15"/>
    </row>
    <row r="224">
      <c r="A224" s="15"/>
      <c r="B224" s="15"/>
      <c r="C224" s="15"/>
      <c r="D224" s="15"/>
      <c r="E224" s="15"/>
      <c r="F224" s="15"/>
      <c r="G224" s="15"/>
      <c r="H224" s="15"/>
      <c r="I224" s="15"/>
      <c r="J224" s="15"/>
      <c r="K224" s="15"/>
      <c r="L224" s="15"/>
      <c r="M224" s="15"/>
      <c r="N224" s="15"/>
      <c r="O224" s="15"/>
      <c r="P224" s="15"/>
      <c r="Q224" s="15"/>
      <c r="R224" s="15"/>
      <c r="S224" s="15"/>
    </row>
    <row r="225">
      <c r="A225" s="15"/>
      <c r="B225" s="15"/>
      <c r="C225" s="15"/>
      <c r="D225" s="15"/>
      <c r="E225" s="15"/>
      <c r="F225" s="15"/>
      <c r="G225" s="15"/>
      <c r="H225" s="15"/>
      <c r="I225" s="15"/>
      <c r="J225" s="15"/>
      <c r="K225" s="15"/>
      <c r="L225" s="15"/>
      <c r="M225" s="15"/>
      <c r="N225" s="15"/>
      <c r="O225" s="15"/>
      <c r="P225" s="15"/>
      <c r="Q225" s="15"/>
      <c r="R225" s="15"/>
      <c r="S225" s="15"/>
    </row>
    <row r="226">
      <c r="A226" s="15"/>
      <c r="B226" s="15"/>
      <c r="C226" s="15"/>
      <c r="D226" s="15"/>
      <c r="E226" s="15"/>
      <c r="F226" s="15"/>
      <c r="G226" s="15"/>
      <c r="H226" s="15"/>
      <c r="I226" s="15"/>
      <c r="J226" s="15"/>
      <c r="K226" s="15"/>
      <c r="L226" s="15"/>
      <c r="M226" s="15"/>
      <c r="N226" s="15"/>
      <c r="O226" s="15"/>
      <c r="P226" s="15"/>
      <c r="Q226" s="15"/>
      <c r="R226" s="15"/>
      <c r="S226" s="15"/>
    </row>
    <row r="227">
      <c r="A227" s="15"/>
      <c r="B227" s="15"/>
      <c r="C227" s="15"/>
      <c r="D227" s="15"/>
      <c r="E227" s="15"/>
      <c r="F227" s="15"/>
      <c r="G227" s="15"/>
      <c r="H227" s="15"/>
      <c r="I227" s="15"/>
      <c r="J227" s="15"/>
      <c r="K227" s="15"/>
      <c r="L227" s="15"/>
      <c r="M227" s="15"/>
      <c r="N227" s="15"/>
      <c r="O227" s="15"/>
      <c r="P227" s="15"/>
      <c r="Q227" s="15"/>
      <c r="R227" s="15"/>
      <c r="S227" s="15"/>
    </row>
    <row r="228">
      <c r="A228" s="15"/>
      <c r="B228" s="15"/>
      <c r="C228" s="15"/>
      <c r="D228" s="15"/>
      <c r="E228" s="15"/>
      <c r="F228" s="15"/>
      <c r="G228" s="15"/>
      <c r="H228" s="15"/>
      <c r="I228" s="15"/>
      <c r="J228" s="15"/>
      <c r="K228" s="15"/>
      <c r="L228" s="15"/>
      <c r="M228" s="15"/>
      <c r="N228" s="15"/>
      <c r="O228" s="15"/>
      <c r="P228" s="15"/>
      <c r="Q228" s="15"/>
      <c r="R228" s="15"/>
      <c r="S228" s="15"/>
    </row>
    <row r="229">
      <c r="A229" s="15"/>
      <c r="B229" s="15"/>
      <c r="C229" s="15"/>
      <c r="D229" s="15"/>
      <c r="E229" s="15"/>
      <c r="F229" s="15"/>
      <c r="G229" s="15"/>
      <c r="H229" s="15"/>
      <c r="I229" s="15"/>
      <c r="J229" s="15"/>
      <c r="K229" s="15"/>
      <c r="L229" s="15"/>
      <c r="M229" s="15"/>
      <c r="N229" s="15"/>
      <c r="O229" s="15"/>
      <c r="P229" s="15"/>
      <c r="Q229" s="15"/>
      <c r="R229" s="15"/>
      <c r="S229" s="15"/>
    </row>
    <row r="230">
      <c r="A230" s="15"/>
      <c r="B230" s="15"/>
      <c r="C230" s="15"/>
      <c r="D230" s="15"/>
      <c r="E230" s="15"/>
      <c r="F230" s="15"/>
      <c r="G230" s="15"/>
      <c r="H230" s="15"/>
      <c r="I230" s="15"/>
      <c r="J230" s="15"/>
      <c r="K230" s="15"/>
      <c r="L230" s="15"/>
      <c r="M230" s="15"/>
      <c r="N230" s="15"/>
      <c r="O230" s="15"/>
      <c r="P230" s="15"/>
      <c r="Q230" s="15"/>
      <c r="R230" s="15"/>
      <c r="S230" s="15"/>
    </row>
    <row r="231">
      <c r="A231" s="15"/>
      <c r="B231" s="15"/>
      <c r="C231" s="15"/>
      <c r="D231" s="15"/>
      <c r="E231" s="15"/>
      <c r="F231" s="15"/>
      <c r="G231" s="15"/>
      <c r="H231" s="15"/>
      <c r="I231" s="15"/>
      <c r="J231" s="15"/>
      <c r="K231" s="15"/>
      <c r="L231" s="15"/>
      <c r="M231" s="15"/>
      <c r="N231" s="15"/>
      <c r="O231" s="15"/>
      <c r="P231" s="15"/>
      <c r="Q231" s="15"/>
      <c r="R231" s="15"/>
      <c r="S231" s="15"/>
    </row>
    <row r="232">
      <c r="A232" s="15"/>
      <c r="B232" s="15"/>
      <c r="C232" s="15"/>
      <c r="D232" s="15"/>
      <c r="E232" s="15"/>
      <c r="F232" s="15"/>
      <c r="G232" s="15"/>
      <c r="H232" s="15"/>
      <c r="I232" s="15"/>
      <c r="J232" s="15"/>
      <c r="K232" s="15"/>
      <c r="L232" s="15"/>
      <c r="M232" s="15"/>
      <c r="N232" s="15"/>
      <c r="O232" s="15"/>
      <c r="P232" s="15"/>
      <c r="Q232" s="15"/>
      <c r="R232" s="15"/>
      <c r="S232" s="15"/>
    </row>
    <row r="233">
      <c r="A233" s="15"/>
      <c r="B233" s="15"/>
      <c r="C233" s="15"/>
      <c r="D233" s="15"/>
      <c r="E233" s="15"/>
      <c r="F233" s="15"/>
      <c r="G233" s="15"/>
      <c r="H233" s="15"/>
      <c r="I233" s="15"/>
      <c r="J233" s="15"/>
      <c r="K233" s="15"/>
      <c r="L233" s="15"/>
      <c r="M233" s="15"/>
      <c r="N233" s="15"/>
      <c r="O233" s="15"/>
      <c r="P233" s="15"/>
      <c r="Q233" s="15"/>
      <c r="R233" s="15"/>
      <c r="S233" s="15"/>
    </row>
    <row r="234">
      <c r="A234" s="15"/>
      <c r="B234" s="15"/>
      <c r="C234" s="15"/>
      <c r="D234" s="15"/>
      <c r="E234" s="15"/>
      <c r="F234" s="15"/>
      <c r="G234" s="15"/>
      <c r="H234" s="15"/>
      <c r="I234" s="15"/>
      <c r="J234" s="15"/>
      <c r="K234" s="15"/>
      <c r="L234" s="15"/>
      <c r="M234" s="15"/>
      <c r="N234" s="15"/>
      <c r="O234" s="15"/>
      <c r="P234" s="15"/>
      <c r="Q234" s="15"/>
      <c r="R234" s="15"/>
      <c r="S234" s="15"/>
    </row>
    <row r="235">
      <c r="A235" s="15"/>
      <c r="B235" s="15"/>
      <c r="C235" s="15"/>
      <c r="D235" s="15"/>
      <c r="E235" s="15"/>
      <c r="F235" s="15"/>
      <c r="G235" s="15"/>
      <c r="H235" s="15"/>
      <c r="I235" s="15"/>
      <c r="J235" s="15"/>
      <c r="K235" s="15"/>
      <c r="L235" s="15"/>
      <c r="M235" s="15"/>
      <c r="N235" s="15"/>
      <c r="O235" s="15"/>
      <c r="P235" s="15"/>
      <c r="Q235" s="15"/>
      <c r="R235" s="15"/>
      <c r="S235" s="15"/>
    </row>
    <row r="236">
      <c r="A236" s="15"/>
      <c r="B236" s="15"/>
      <c r="C236" s="15"/>
      <c r="D236" s="15"/>
      <c r="E236" s="15"/>
      <c r="F236" s="15"/>
      <c r="G236" s="15"/>
      <c r="H236" s="15"/>
      <c r="I236" s="15"/>
      <c r="J236" s="15"/>
      <c r="K236" s="15"/>
      <c r="L236" s="15"/>
      <c r="M236" s="15"/>
      <c r="N236" s="15"/>
      <c r="O236" s="15"/>
      <c r="P236" s="15"/>
      <c r="Q236" s="15"/>
      <c r="R236" s="15"/>
      <c r="S236" s="15"/>
    </row>
    <row r="237">
      <c r="A237" s="15"/>
      <c r="B237" s="15"/>
      <c r="C237" s="15"/>
      <c r="D237" s="15"/>
      <c r="E237" s="15"/>
      <c r="F237" s="15"/>
      <c r="G237" s="15"/>
      <c r="H237" s="15"/>
      <c r="I237" s="15"/>
      <c r="J237" s="15"/>
      <c r="K237" s="15"/>
      <c r="L237" s="15"/>
      <c r="M237" s="15"/>
      <c r="N237" s="15"/>
      <c r="O237" s="15"/>
      <c r="P237" s="15"/>
      <c r="Q237" s="15"/>
      <c r="R237" s="15"/>
      <c r="S237" s="15"/>
    </row>
    <row r="238">
      <c r="A238" s="15"/>
      <c r="B238" s="15"/>
      <c r="C238" s="15"/>
      <c r="D238" s="15"/>
      <c r="E238" s="15"/>
      <c r="F238" s="15"/>
      <c r="G238" s="15"/>
      <c r="H238" s="15"/>
      <c r="I238" s="15"/>
      <c r="J238" s="15"/>
      <c r="K238" s="15"/>
      <c r="L238" s="15"/>
      <c r="M238" s="15"/>
      <c r="N238" s="15"/>
      <c r="O238" s="15"/>
      <c r="P238" s="15"/>
      <c r="Q238" s="15"/>
      <c r="R238" s="15"/>
      <c r="S238" s="15"/>
    </row>
    <row r="239">
      <c r="A239" s="15"/>
      <c r="B239" s="15"/>
      <c r="C239" s="15"/>
      <c r="D239" s="15"/>
      <c r="E239" s="15"/>
      <c r="F239" s="15"/>
      <c r="G239" s="15"/>
      <c r="H239" s="15"/>
      <c r="I239" s="15"/>
      <c r="J239" s="15"/>
      <c r="K239" s="15"/>
      <c r="L239" s="15"/>
      <c r="M239" s="15"/>
      <c r="N239" s="15"/>
      <c r="O239" s="15"/>
      <c r="P239" s="15"/>
      <c r="Q239" s="15"/>
      <c r="R239" s="15"/>
      <c r="S239" s="15"/>
    </row>
    <row r="240">
      <c r="A240" s="15"/>
      <c r="B240" s="15"/>
      <c r="C240" s="15"/>
      <c r="D240" s="15"/>
      <c r="E240" s="15"/>
      <c r="F240" s="15"/>
      <c r="G240" s="15"/>
      <c r="H240" s="15"/>
      <c r="I240" s="15"/>
      <c r="J240" s="15"/>
      <c r="K240" s="15"/>
      <c r="L240" s="15"/>
      <c r="M240" s="15"/>
      <c r="N240" s="15"/>
      <c r="O240" s="15"/>
      <c r="P240" s="15"/>
      <c r="Q240" s="15"/>
      <c r="R240" s="15"/>
      <c r="S240" s="15"/>
    </row>
    <row r="241">
      <c r="A241" s="15"/>
      <c r="B241" s="15"/>
      <c r="C241" s="15"/>
      <c r="D241" s="15"/>
      <c r="E241" s="15"/>
      <c r="F241" s="15"/>
      <c r="G241" s="15"/>
      <c r="H241" s="15"/>
      <c r="I241" s="15"/>
      <c r="J241" s="15"/>
      <c r="K241" s="15"/>
      <c r="L241" s="15"/>
      <c r="M241" s="15"/>
      <c r="N241" s="15"/>
      <c r="O241" s="15"/>
      <c r="P241" s="15"/>
      <c r="Q241" s="15"/>
      <c r="R241" s="15"/>
      <c r="S241" s="15"/>
    </row>
    <row r="242">
      <c r="A242" s="15"/>
      <c r="B242" s="15"/>
      <c r="C242" s="15"/>
      <c r="D242" s="15"/>
      <c r="E242" s="15"/>
      <c r="F242" s="15"/>
      <c r="G242" s="15"/>
      <c r="H242" s="15"/>
      <c r="I242" s="15"/>
      <c r="J242" s="15"/>
      <c r="K242" s="15"/>
      <c r="L242" s="15"/>
      <c r="M242" s="15"/>
      <c r="N242" s="15"/>
      <c r="O242" s="15"/>
      <c r="P242" s="15"/>
      <c r="Q242" s="15"/>
      <c r="R242" s="15"/>
      <c r="S242" s="15"/>
    </row>
    <row r="243">
      <c r="A243" s="15"/>
      <c r="B243" s="15"/>
      <c r="C243" s="15"/>
      <c r="D243" s="15"/>
      <c r="E243" s="15"/>
      <c r="F243" s="15"/>
      <c r="G243" s="15"/>
      <c r="H243" s="15"/>
      <c r="I243" s="15"/>
      <c r="J243" s="15"/>
      <c r="K243" s="15"/>
      <c r="L243" s="15"/>
      <c r="M243" s="15"/>
      <c r="N243" s="15"/>
      <c r="O243" s="15"/>
      <c r="P243" s="15"/>
      <c r="Q243" s="15"/>
      <c r="R243" s="15"/>
      <c r="S243" s="15"/>
    </row>
    <row r="244">
      <c r="A244" s="15"/>
      <c r="B244" s="15"/>
      <c r="C244" s="15"/>
      <c r="D244" s="15"/>
      <c r="E244" s="15"/>
      <c r="F244" s="15"/>
      <c r="G244" s="15"/>
      <c r="H244" s="15"/>
      <c r="I244" s="15"/>
      <c r="J244" s="15"/>
      <c r="K244" s="15"/>
      <c r="L244" s="15"/>
      <c r="M244" s="15"/>
      <c r="N244" s="15"/>
      <c r="O244" s="15"/>
      <c r="P244" s="15"/>
      <c r="Q244" s="15"/>
      <c r="R244" s="15"/>
      <c r="S244" s="15"/>
    </row>
    <row r="245">
      <c r="A245" s="15"/>
      <c r="B245" s="15"/>
      <c r="C245" s="15"/>
      <c r="D245" s="15"/>
      <c r="E245" s="15"/>
      <c r="F245" s="15"/>
      <c r="G245" s="15"/>
      <c r="H245" s="15"/>
      <c r="I245" s="15"/>
      <c r="J245" s="15"/>
      <c r="K245" s="15"/>
      <c r="L245" s="15"/>
      <c r="M245" s="15"/>
      <c r="N245" s="15"/>
      <c r="O245" s="15"/>
      <c r="P245" s="15"/>
      <c r="Q245" s="15"/>
      <c r="R245" s="15"/>
      <c r="S245" s="15"/>
    </row>
    <row r="246">
      <c r="A246" s="15"/>
      <c r="B246" s="15"/>
      <c r="C246" s="15"/>
      <c r="D246" s="15"/>
      <c r="E246" s="15"/>
      <c r="F246" s="15"/>
      <c r="G246" s="15"/>
      <c r="H246" s="15"/>
      <c r="I246" s="15"/>
      <c r="J246" s="15"/>
      <c r="K246" s="15"/>
      <c r="L246" s="15"/>
      <c r="M246" s="15"/>
      <c r="N246" s="15"/>
      <c r="O246" s="15"/>
      <c r="P246" s="15"/>
      <c r="Q246" s="15"/>
      <c r="R246" s="15"/>
      <c r="S246" s="15"/>
    </row>
    <row r="247">
      <c r="A247" s="15"/>
      <c r="B247" s="15"/>
      <c r="C247" s="15"/>
      <c r="D247" s="15"/>
      <c r="E247" s="15"/>
      <c r="F247" s="15"/>
      <c r="G247" s="15"/>
      <c r="H247" s="15"/>
      <c r="I247" s="15"/>
      <c r="J247" s="15"/>
      <c r="K247" s="15"/>
      <c r="L247" s="15"/>
      <c r="M247" s="15"/>
      <c r="N247" s="15"/>
      <c r="O247" s="15"/>
      <c r="P247" s="15"/>
      <c r="Q247" s="15"/>
      <c r="R247" s="15"/>
      <c r="S247" s="15"/>
    </row>
    <row r="248">
      <c r="A248" s="15"/>
      <c r="B248" s="15"/>
      <c r="C248" s="15"/>
      <c r="D248" s="15"/>
      <c r="E248" s="15"/>
      <c r="F248" s="15"/>
      <c r="G248" s="15"/>
      <c r="H248" s="15"/>
      <c r="I248" s="15"/>
      <c r="J248" s="15"/>
      <c r="K248" s="15"/>
      <c r="L248" s="15"/>
      <c r="M248" s="15"/>
      <c r="N248" s="15"/>
      <c r="O248" s="15"/>
      <c r="P248" s="15"/>
      <c r="Q248" s="15"/>
      <c r="R248" s="15"/>
      <c r="S248" s="15"/>
    </row>
    <row r="249">
      <c r="A249" s="15"/>
      <c r="B249" s="15"/>
      <c r="C249" s="15"/>
      <c r="D249" s="15"/>
      <c r="E249" s="15"/>
      <c r="F249" s="15"/>
      <c r="G249" s="15"/>
      <c r="H249" s="15"/>
      <c r="I249" s="15"/>
      <c r="J249" s="15"/>
      <c r="K249" s="15"/>
      <c r="L249" s="15"/>
      <c r="M249" s="15"/>
      <c r="N249" s="15"/>
      <c r="O249" s="15"/>
      <c r="P249" s="15"/>
      <c r="Q249" s="15"/>
      <c r="R249" s="15"/>
      <c r="S249" s="15"/>
    </row>
    <row r="250">
      <c r="A250" s="15"/>
      <c r="B250" s="15"/>
      <c r="C250" s="15"/>
      <c r="D250" s="15"/>
      <c r="E250" s="15"/>
      <c r="F250" s="15"/>
      <c r="G250" s="15"/>
      <c r="H250" s="15"/>
      <c r="I250" s="15"/>
      <c r="J250" s="15"/>
      <c r="K250" s="15"/>
      <c r="L250" s="15"/>
      <c r="M250" s="15"/>
      <c r="N250" s="15"/>
      <c r="O250" s="15"/>
      <c r="P250" s="15"/>
      <c r="Q250" s="15"/>
      <c r="R250" s="15"/>
      <c r="S250" s="15"/>
    </row>
    <row r="251">
      <c r="A251" s="15"/>
      <c r="B251" s="15"/>
      <c r="C251" s="15"/>
      <c r="D251" s="15"/>
      <c r="E251" s="15"/>
      <c r="F251" s="15"/>
      <c r="G251" s="15"/>
      <c r="H251" s="15"/>
      <c r="I251" s="15"/>
      <c r="J251" s="15"/>
      <c r="K251" s="15"/>
      <c r="L251" s="15"/>
      <c r="M251" s="15"/>
      <c r="N251" s="15"/>
      <c r="O251" s="15"/>
      <c r="P251" s="15"/>
      <c r="Q251" s="15"/>
      <c r="R251" s="15"/>
      <c r="S251" s="15"/>
    </row>
    <row r="252">
      <c r="A252" s="15"/>
      <c r="B252" s="15"/>
      <c r="C252" s="15"/>
      <c r="D252" s="15"/>
      <c r="E252" s="15"/>
      <c r="F252" s="15"/>
      <c r="G252" s="15"/>
      <c r="H252" s="15"/>
      <c r="I252" s="15"/>
      <c r="J252" s="15"/>
      <c r="K252" s="15"/>
      <c r="L252" s="15"/>
      <c r="M252" s="15"/>
      <c r="N252" s="15"/>
      <c r="O252" s="15"/>
      <c r="P252" s="15"/>
      <c r="Q252" s="15"/>
      <c r="R252" s="15"/>
      <c r="S252" s="15"/>
    </row>
    <row r="253">
      <c r="A253" s="15"/>
      <c r="B253" s="15"/>
      <c r="C253" s="15"/>
      <c r="D253" s="15"/>
      <c r="E253" s="15"/>
      <c r="F253" s="15"/>
      <c r="G253" s="15"/>
      <c r="H253" s="15"/>
      <c r="I253" s="15"/>
      <c r="J253" s="15"/>
      <c r="K253" s="15"/>
      <c r="L253" s="15"/>
      <c r="M253" s="15"/>
      <c r="N253" s="15"/>
      <c r="O253" s="15"/>
      <c r="P253" s="15"/>
      <c r="Q253" s="15"/>
      <c r="R253" s="15"/>
      <c r="S253" s="15"/>
    </row>
    <row r="254">
      <c r="A254" s="15"/>
      <c r="B254" s="15"/>
      <c r="C254" s="15"/>
      <c r="D254" s="15"/>
      <c r="E254" s="15"/>
      <c r="F254" s="15"/>
      <c r="G254" s="15"/>
      <c r="H254" s="15"/>
      <c r="I254" s="15"/>
      <c r="J254" s="15"/>
      <c r="K254" s="15"/>
      <c r="L254" s="15"/>
      <c r="M254" s="15"/>
      <c r="N254" s="15"/>
      <c r="O254" s="15"/>
      <c r="P254" s="15"/>
      <c r="Q254" s="15"/>
      <c r="R254" s="15"/>
      <c r="S254" s="15"/>
    </row>
    <row r="255">
      <c r="A255" s="15"/>
      <c r="B255" s="15"/>
      <c r="C255" s="15"/>
      <c r="D255" s="15"/>
      <c r="E255" s="15"/>
      <c r="F255" s="15"/>
      <c r="G255" s="15"/>
      <c r="H255" s="15"/>
      <c r="I255" s="15"/>
      <c r="J255" s="15"/>
      <c r="K255" s="15"/>
      <c r="L255" s="15"/>
      <c r="M255" s="15"/>
      <c r="N255" s="15"/>
      <c r="O255" s="15"/>
      <c r="P255" s="15"/>
      <c r="Q255" s="15"/>
      <c r="R255" s="15"/>
      <c r="S255" s="15"/>
    </row>
    <row r="256">
      <c r="A256" s="15"/>
      <c r="B256" s="15"/>
      <c r="C256" s="15"/>
      <c r="D256" s="15"/>
      <c r="E256" s="15"/>
      <c r="F256" s="15"/>
      <c r="G256" s="15"/>
      <c r="H256" s="15"/>
      <c r="I256" s="15"/>
      <c r="J256" s="15"/>
      <c r="K256" s="15"/>
      <c r="L256" s="15"/>
      <c r="M256" s="15"/>
      <c r="N256" s="15"/>
      <c r="O256" s="15"/>
      <c r="P256" s="15"/>
      <c r="Q256" s="15"/>
      <c r="R256" s="15"/>
      <c r="S256" s="15"/>
    </row>
    <row r="257">
      <c r="A257" s="15"/>
      <c r="B257" s="15"/>
      <c r="C257" s="15"/>
      <c r="D257" s="15"/>
      <c r="E257" s="15"/>
      <c r="F257" s="15"/>
      <c r="G257" s="15"/>
      <c r="H257" s="15"/>
      <c r="I257" s="15"/>
      <c r="J257" s="15"/>
      <c r="K257" s="15"/>
      <c r="L257" s="15"/>
      <c r="M257" s="15"/>
      <c r="N257" s="15"/>
      <c r="O257" s="15"/>
      <c r="P257" s="15"/>
      <c r="Q257" s="15"/>
      <c r="R257" s="15"/>
      <c r="S257" s="15"/>
    </row>
    <row r="258">
      <c r="A258" s="15"/>
      <c r="B258" s="15"/>
      <c r="C258" s="15"/>
      <c r="D258" s="15"/>
      <c r="E258" s="15"/>
      <c r="F258" s="15"/>
      <c r="G258" s="15"/>
      <c r="H258" s="15"/>
      <c r="I258" s="15"/>
      <c r="J258" s="15"/>
      <c r="K258" s="15"/>
      <c r="L258" s="15"/>
      <c r="M258" s="15"/>
      <c r="N258" s="15"/>
      <c r="O258" s="15"/>
      <c r="P258" s="15"/>
      <c r="Q258" s="15"/>
      <c r="R258" s="15"/>
      <c r="S258" s="15"/>
    </row>
    <row r="259">
      <c r="A259" s="15"/>
      <c r="B259" s="15"/>
      <c r="C259" s="15"/>
      <c r="D259" s="15"/>
      <c r="E259" s="15"/>
      <c r="F259" s="15"/>
      <c r="G259" s="15"/>
      <c r="H259" s="15"/>
      <c r="I259" s="15"/>
      <c r="J259" s="15"/>
      <c r="K259" s="15"/>
      <c r="L259" s="15"/>
      <c r="M259" s="15"/>
      <c r="N259" s="15"/>
      <c r="O259" s="15"/>
      <c r="P259" s="15"/>
      <c r="Q259" s="15"/>
      <c r="R259" s="15"/>
      <c r="S259" s="15"/>
    </row>
    <row r="260">
      <c r="A260" s="15"/>
      <c r="B260" s="15"/>
      <c r="C260" s="15"/>
      <c r="D260" s="15"/>
      <c r="E260" s="15"/>
      <c r="F260" s="15"/>
      <c r="G260" s="15"/>
      <c r="H260" s="15"/>
      <c r="I260" s="15"/>
      <c r="J260" s="15"/>
      <c r="K260" s="15"/>
      <c r="L260" s="15"/>
      <c r="M260" s="15"/>
      <c r="N260" s="15"/>
      <c r="O260" s="15"/>
      <c r="P260" s="15"/>
      <c r="Q260" s="15"/>
      <c r="R260" s="15"/>
      <c r="S260" s="15"/>
    </row>
    <row r="261">
      <c r="A261" s="15"/>
      <c r="B261" s="15"/>
      <c r="C261" s="15"/>
      <c r="D261" s="15"/>
      <c r="E261" s="15"/>
      <c r="F261" s="15"/>
      <c r="G261" s="15"/>
      <c r="H261" s="15"/>
      <c r="I261" s="15"/>
      <c r="J261" s="15"/>
      <c r="K261" s="15"/>
      <c r="L261" s="15"/>
      <c r="M261" s="15"/>
      <c r="N261" s="15"/>
      <c r="O261" s="15"/>
      <c r="P261" s="15"/>
      <c r="Q261" s="15"/>
      <c r="R261" s="15"/>
      <c r="S261" s="15"/>
    </row>
    <row r="262">
      <c r="A262" s="15"/>
      <c r="B262" s="15"/>
      <c r="C262" s="15"/>
      <c r="D262" s="15"/>
      <c r="E262" s="15"/>
      <c r="F262" s="15"/>
      <c r="G262" s="15"/>
      <c r="H262" s="15"/>
      <c r="I262" s="15"/>
      <c r="J262" s="15"/>
      <c r="K262" s="15"/>
      <c r="L262" s="15"/>
      <c r="M262" s="15"/>
      <c r="N262" s="15"/>
      <c r="O262" s="15"/>
      <c r="P262" s="15"/>
      <c r="Q262" s="15"/>
      <c r="R262" s="15"/>
      <c r="S262" s="15"/>
    </row>
    <row r="263">
      <c r="A263" s="15"/>
      <c r="B263" s="15"/>
      <c r="C263" s="15"/>
      <c r="D263" s="15"/>
      <c r="E263" s="15"/>
      <c r="F263" s="15"/>
      <c r="G263" s="15"/>
      <c r="H263" s="15"/>
      <c r="I263" s="15"/>
      <c r="J263" s="15"/>
      <c r="K263" s="15"/>
      <c r="L263" s="15"/>
      <c r="M263" s="15"/>
      <c r="N263" s="15"/>
      <c r="O263" s="15"/>
      <c r="P263" s="15"/>
      <c r="Q263" s="15"/>
      <c r="R263" s="15"/>
      <c r="S263" s="15"/>
    </row>
    <row r="264">
      <c r="A264" s="15"/>
      <c r="B264" s="15"/>
      <c r="C264" s="15"/>
      <c r="D264" s="15"/>
      <c r="E264" s="15"/>
      <c r="F264" s="15"/>
      <c r="G264" s="15"/>
      <c r="H264" s="15"/>
      <c r="I264" s="15"/>
      <c r="J264" s="15"/>
      <c r="K264" s="15"/>
      <c r="L264" s="15"/>
      <c r="M264" s="15"/>
      <c r="N264" s="15"/>
      <c r="O264" s="15"/>
      <c r="P264" s="15"/>
      <c r="Q264" s="15"/>
      <c r="R264" s="15"/>
      <c r="S264" s="15"/>
    </row>
    <row r="265">
      <c r="A265" s="15"/>
      <c r="B265" s="15"/>
      <c r="C265" s="15"/>
      <c r="D265" s="15"/>
      <c r="E265" s="15"/>
      <c r="F265" s="15"/>
      <c r="G265" s="15"/>
      <c r="H265" s="15"/>
      <c r="I265" s="15"/>
      <c r="J265" s="15"/>
      <c r="K265" s="15"/>
      <c r="L265" s="15"/>
      <c r="M265" s="15"/>
      <c r="N265" s="15"/>
      <c r="O265" s="15"/>
      <c r="P265" s="15"/>
      <c r="Q265" s="15"/>
      <c r="R265" s="15"/>
      <c r="S265" s="15"/>
    </row>
    <row r="266">
      <c r="A266" s="15"/>
      <c r="B266" s="15"/>
      <c r="C266" s="15"/>
      <c r="D266" s="15"/>
      <c r="E266" s="15"/>
      <c r="F266" s="15"/>
      <c r="G266" s="15"/>
      <c r="H266" s="15"/>
      <c r="I266" s="15"/>
      <c r="J266" s="15"/>
      <c r="K266" s="15"/>
      <c r="L266" s="15"/>
      <c r="M266" s="15"/>
      <c r="N266" s="15"/>
      <c r="O266" s="15"/>
      <c r="P266" s="15"/>
      <c r="Q266" s="15"/>
      <c r="R266" s="15"/>
      <c r="S266" s="15"/>
    </row>
    <row r="267">
      <c r="A267" s="15"/>
      <c r="B267" s="15"/>
      <c r="C267" s="15"/>
      <c r="D267" s="15"/>
      <c r="E267" s="15"/>
      <c r="F267" s="15"/>
      <c r="G267" s="15"/>
      <c r="H267" s="15"/>
      <c r="I267" s="15"/>
      <c r="J267" s="15"/>
      <c r="K267" s="15"/>
      <c r="L267" s="15"/>
      <c r="M267" s="15"/>
      <c r="N267" s="15"/>
      <c r="O267" s="15"/>
      <c r="P267" s="15"/>
      <c r="Q267" s="15"/>
      <c r="R267" s="15"/>
      <c r="S267" s="15"/>
    </row>
    <row r="268">
      <c r="A268" s="15"/>
      <c r="B268" s="15"/>
      <c r="C268" s="15"/>
      <c r="D268" s="15"/>
      <c r="E268" s="15"/>
      <c r="F268" s="15"/>
      <c r="G268" s="15"/>
      <c r="H268" s="15"/>
      <c r="I268" s="15"/>
      <c r="J268" s="15"/>
      <c r="K268" s="15"/>
      <c r="L268" s="15"/>
      <c r="M268" s="15"/>
      <c r="N268" s="15"/>
      <c r="O268" s="15"/>
      <c r="P268" s="15"/>
      <c r="Q268" s="15"/>
      <c r="R268" s="15"/>
      <c r="S268" s="15"/>
    </row>
    <row r="269">
      <c r="A269" s="15"/>
      <c r="B269" s="15"/>
      <c r="C269" s="15"/>
      <c r="D269" s="15"/>
      <c r="E269" s="15"/>
      <c r="F269" s="15"/>
      <c r="G269" s="15"/>
      <c r="H269" s="15"/>
      <c r="I269" s="15"/>
      <c r="J269" s="15"/>
      <c r="K269" s="15"/>
      <c r="L269" s="15"/>
      <c r="M269" s="15"/>
      <c r="N269" s="15"/>
      <c r="O269" s="15"/>
      <c r="P269" s="15"/>
      <c r="Q269" s="15"/>
      <c r="R269" s="15"/>
      <c r="S269" s="15"/>
    </row>
    <row r="270">
      <c r="A270" s="15"/>
      <c r="B270" s="15"/>
      <c r="C270" s="15"/>
      <c r="D270" s="15"/>
      <c r="E270" s="15"/>
      <c r="F270" s="15"/>
      <c r="G270" s="15"/>
      <c r="H270" s="15"/>
      <c r="I270" s="15"/>
      <c r="J270" s="15"/>
      <c r="K270" s="15"/>
      <c r="L270" s="15"/>
      <c r="M270" s="15"/>
      <c r="N270" s="15"/>
      <c r="O270" s="15"/>
      <c r="P270" s="15"/>
      <c r="Q270" s="15"/>
      <c r="R270" s="15"/>
      <c r="S270" s="15"/>
    </row>
    <row r="271">
      <c r="A271" s="15"/>
      <c r="B271" s="15"/>
      <c r="C271" s="15"/>
      <c r="D271" s="15"/>
      <c r="E271" s="15"/>
      <c r="F271" s="15"/>
      <c r="G271" s="15"/>
      <c r="H271" s="15"/>
      <c r="I271" s="15"/>
      <c r="J271" s="15"/>
      <c r="K271" s="15"/>
      <c r="L271" s="15"/>
      <c r="M271" s="15"/>
      <c r="N271" s="15"/>
      <c r="O271" s="15"/>
      <c r="P271" s="15"/>
      <c r="Q271" s="15"/>
      <c r="R271" s="15"/>
      <c r="S271" s="15"/>
    </row>
    <row r="272">
      <c r="A272" s="15"/>
      <c r="B272" s="15"/>
      <c r="C272" s="15"/>
      <c r="D272" s="15"/>
      <c r="E272" s="15"/>
      <c r="F272" s="15"/>
      <c r="G272" s="15"/>
      <c r="H272" s="15"/>
      <c r="I272" s="15"/>
      <c r="J272" s="15"/>
      <c r="K272" s="15"/>
      <c r="L272" s="15"/>
      <c r="M272" s="15"/>
      <c r="N272" s="15"/>
      <c r="O272" s="15"/>
      <c r="P272" s="15"/>
      <c r="Q272" s="15"/>
      <c r="R272" s="15"/>
      <c r="S272" s="15"/>
    </row>
    <row r="273">
      <c r="A273" s="15"/>
      <c r="B273" s="15"/>
      <c r="C273" s="15"/>
      <c r="D273" s="15"/>
      <c r="E273" s="15"/>
      <c r="F273" s="15"/>
      <c r="G273" s="15"/>
      <c r="H273" s="15"/>
      <c r="I273" s="15"/>
      <c r="J273" s="15"/>
      <c r="K273" s="15"/>
      <c r="L273" s="15"/>
      <c r="M273" s="15"/>
      <c r="N273" s="15"/>
      <c r="O273" s="15"/>
      <c r="P273" s="15"/>
      <c r="Q273" s="15"/>
      <c r="R273" s="15"/>
      <c r="S273" s="15"/>
    </row>
    <row r="274">
      <c r="A274" s="15"/>
      <c r="B274" s="15"/>
      <c r="C274" s="15"/>
      <c r="D274" s="15"/>
      <c r="E274" s="15"/>
      <c r="F274" s="15"/>
      <c r="G274" s="15"/>
      <c r="H274" s="15"/>
      <c r="I274" s="15"/>
      <c r="J274" s="15"/>
      <c r="K274" s="15"/>
      <c r="L274" s="15"/>
      <c r="M274" s="15"/>
      <c r="N274" s="15"/>
      <c r="O274" s="15"/>
      <c r="P274" s="15"/>
      <c r="Q274" s="15"/>
      <c r="R274" s="15"/>
      <c r="S274" s="15"/>
    </row>
    <row r="275">
      <c r="A275" s="15"/>
      <c r="B275" s="15"/>
      <c r="C275" s="15"/>
      <c r="D275" s="15"/>
      <c r="E275" s="15"/>
      <c r="F275" s="15"/>
      <c r="G275" s="15"/>
      <c r="H275" s="15"/>
      <c r="I275" s="15"/>
      <c r="J275" s="15"/>
      <c r="K275" s="15"/>
      <c r="L275" s="15"/>
      <c r="M275" s="15"/>
      <c r="N275" s="15"/>
      <c r="O275" s="15"/>
      <c r="P275" s="15"/>
      <c r="Q275" s="15"/>
      <c r="R275" s="15"/>
      <c r="S275" s="15"/>
    </row>
    <row r="276">
      <c r="A276" s="15"/>
      <c r="B276" s="15"/>
      <c r="C276" s="15"/>
      <c r="D276" s="15"/>
      <c r="E276" s="15"/>
      <c r="F276" s="15"/>
      <c r="G276" s="15"/>
      <c r="H276" s="15"/>
      <c r="I276" s="15"/>
      <c r="J276" s="15"/>
      <c r="K276" s="15"/>
      <c r="L276" s="15"/>
      <c r="M276" s="15"/>
      <c r="N276" s="15"/>
      <c r="O276" s="15"/>
      <c r="P276" s="15"/>
      <c r="Q276" s="15"/>
      <c r="R276" s="15"/>
      <c r="S276" s="15"/>
    </row>
    <row r="277">
      <c r="A277" s="15"/>
      <c r="B277" s="15"/>
      <c r="C277" s="15"/>
      <c r="D277" s="15"/>
      <c r="E277" s="15"/>
      <c r="F277" s="15"/>
      <c r="G277" s="15"/>
      <c r="H277" s="15"/>
      <c r="I277" s="15"/>
      <c r="J277" s="15"/>
      <c r="K277" s="15"/>
      <c r="L277" s="15"/>
      <c r="M277" s="15"/>
      <c r="N277" s="15"/>
      <c r="O277" s="15"/>
      <c r="P277" s="15"/>
      <c r="Q277" s="15"/>
      <c r="R277" s="15"/>
      <c r="S277" s="15"/>
    </row>
    <row r="278">
      <c r="A278" s="15"/>
      <c r="B278" s="15"/>
      <c r="C278" s="15"/>
      <c r="D278" s="15"/>
      <c r="E278" s="15"/>
      <c r="F278" s="15"/>
      <c r="G278" s="15"/>
      <c r="H278" s="15"/>
      <c r="I278" s="15"/>
      <c r="J278" s="15"/>
      <c r="K278" s="15"/>
      <c r="L278" s="15"/>
      <c r="M278" s="15"/>
      <c r="N278" s="15"/>
      <c r="O278" s="15"/>
      <c r="P278" s="15"/>
      <c r="Q278" s="15"/>
      <c r="R278" s="15"/>
      <c r="S278" s="15"/>
    </row>
    <row r="279">
      <c r="A279" s="15"/>
      <c r="B279" s="15"/>
      <c r="C279" s="15"/>
      <c r="D279" s="15"/>
      <c r="E279" s="15"/>
      <c r="F279" s="15"/>
      <c r="G279" s="15"/>
      <c r="H279" s="15"/>
      <c r="I279" s="15"/>
      <c r="J279" s="15"/>
      <c r="K279" s="15"/>
      <c r="L279" s="15"/>
      <c r="M279" s="15"/>
      <c r="N279" s="15"/>
      <c r="O279" s="15"/>
      <c r="P279" s="15"/>
      <c r="Q279" s="15"/>
      <c r="R279" s="15"/>
      <c r="S279" s="15"/>
    </row>
    <row r="280">
      <c r="A280" s="15"/>
      <c r="B280" s="15"/>
      <c r="C280" s="15"/>
      <c r="D280" s="15"/>
      <c r="E280" s="15"/>
      <c r="F280" s="15"/>
      <c r="G280" s="15"/>
      <c r="H280" s="15"/>
      <c r="I280" s="15"/>
      <c r="J280" s="15"/>
      <c r="K280" s="15"/>
      <c r="L280" s="15"/>
      <c r="M280" s="15"/>
      <c r="N280" s="15"/>
      <c r="O280" s="15"/>
      <c r="P280" s="15"/>
      <c r="Q280" s="15"/>
      <c r="R280" s="15"/>
      <c r="S280" s="15"/>
    </row>
    <row r="281">
      <c r="A281" s="15"/>
      <c r="B281" s="15"/>
      <c r="C281" s="15"/>
      <c r="D281" s="15"/>
      <c r="E281" s="15"/>
      <c r="F281" s="15"/>
      <c r="G281" s="15"/>
      <c r="H281" s="15"/>
      <c r="I281" s="15"/>
      <c r="J281" s="15"/>
      <c r="K281" s="15"/>
      <c r="L281" s="15"/>
      <c r="M281" s="15"/>
      <c r="N281" s="15"/>
      <c r="O281" s="15"/>
      <c r="P281" s="15"/>
      <c r="Q281" s="15"/>
      <c r="R281" s="15"/>
      <c r="S281" s="15"/>
    </row>
    <row r="282">
      <c r="A282" s="15"/>
      <c r="B282" s="15"/>
      <c r="C282" s="15"/>
      <c r="D282" s="15"/>
      <c r="E282" s="15"/>
      <c r="F282" s="15"/>
      <c r="G282" s="15"/>
      <c r="H282" s="15"/>
      <c r="I282" s="15"/>
      <c r="J282" s="15"/>
      <c r="K282" s="15"/>
      <c r="L282" s="15"/>
      <c r="M282" s="15"/>
      <c r="N282" s="15"/>
      <c r="O282" s="15"/>
      <c r="P282" s="15"/>
      <c r="Q282" s="15"/>
      <c r="R282" s="15"/>
      <c r="S282" s="15"/>
    </row>
    <row r="283">
      <c r="A283" s="15"/>
      <c r="B283" s="15"/>
      <c r="C283" s="15"/>
      <c r="D283" s="15"/>
      <c r="E283" s="15"/>
      <c r="F283" s="15"/>
      <c r="G283" s="15"/>
      <c r="H283" s="15"/>
      <c r="I283" s="15"/>
      <c r="J283" s="15"/>
      <c r="K283" s="15"/>
      <c r="L283" s="15"/>
      <c r="M283" s="15"/>
      <c r="N283" s="15"/>
      <c r="O283" s="15"/>
      <c r="P283" s="15"/>
      <c r="Q283" s="15"/>
      <c r="R283" s="15"/>
      <c r="S283" s="15"/>
    </row>
    <row r="284">
      <c r="A284" s="15"/>
      <c r="B284" s="15"/>
      <c r="C284" s="15"/>
      <c r="D284" s="15"/>
      <c r="E284" s="15"/>
      <c r="F284" s="15"/>
      <c r="G284" s="15"/>
      <c r="H284" s="15"/>
      <c r="I284" s="15"/>
      <c r="J284" s="15"/>
      <c r="K284" s="15"/>
      <c r="L284" s="15"/>
      <c r="M284" s="15"/>
      <c r="N284" s="15"/>
      <c r="O284" s="15"/>
      <c r="P284" s="15"/>
      <c r="Q284" s="15"/>
      <c r="R284" s="15"/>
      <c r="S284" s="15"/>
    </row>
    <row r="285">
      <c r="A285" s="15"/>
      <c r="B285" s="15"/>
      <c r="C285" s="15"/>
      <c r="D285" s="15"/>
      <c r="E285" s="15"/>
      <c r="F285" s="15"/>
      <c r="G285" s="15"/>
      <c r="H285" s="15"/>
      <c r="I285" s="15"/>
      <c r="J285" s="15"/>
      <c r="K285" s="15"/>
      <c r="L285" s="15"/>
      <c r="M285" s="15"/>
      <c r="N285" s="15"/>
      <c r="O285" s="15"/>
      <c r="P285" s="15"/>
      <c r="Q285" s="15"/>
      <c r="R285" s="15"/>
      <c r="S285" s="15"/>
    </row>
    <row r="286">
      <c r="A286" s="15"/>
      <c r="B286" s="15"/>
      <c r="C286" s="15"/>
      <c r="D286" s="15"/>
      <c r="E286" s="15"/>
      <c r="F286" s="15"/>
      <c r="G286" s="15"/>
      <c r="H286" s="15"/>
      <c r="I286" s="15"/>
      <c r="J286" s="15"/>
      <c r="K286" s="15"/>
      <c r="L286" s="15"/>
      <c r="M286" s="15"/>
      <c r="N286" s="15"/>
      <c r="O286" s="15"/>
      <c r="P286" s="15"/>
      <c r="Q286" s="15"/>
      <c r="R286" s="15"/>
      <c r="S286" s="15"/>
    </row>
    <row r="287">
      <c r="A287" s="15"/>
      <c r="B287" s="15"/>
      <c r="C287" s="15"/>
      <c r="D287" s="15"/>
      <c r="E287" s="15"/>
      <c r="F287" s="15"/>
      <c r="G287" s="15"/>
      <c r="H287" s="15"/>
      <c r="I287" s="15"/>
      <c r="J287" s="15"/>
      <c r="K287" s="15"/>
      <c r="L287" s="15"/>
      <c r="M287" s="15"/>
      <c r="N287" s="15"/>
      <c r="O287" s="15"/>
      <c r="P287" s="15"/>
      <c r="Q287" s="15"/>
      <c r="R287" s="15"/>
      <c r="S287" s="15"/>
    </row>
    <row r="288">
      <c r="A288" s="15"/>
      <c r="B288" s="15"/>
      <c r="C288" s="15"/>
      <c r="D288" s="15"/>
      <c r="E288" s="15"/>
      <c r="F288" s="15"/>
      <c r="G288" s="15"/>
      <c r="H288" s="15"/>
      <c r="I288" s="15"/>
      <c r="J288" s="15"/>
      <c r="K288" s="15"/>
      <c r="L288" s="15"/>
      <c r="M288" s="15"/>
      <c r="N288" s="15"/>
      <c r="O288" s="15"/>
      <c r="P288" s="15"/>
      <c r="Q288" s="15"/>
      <c r="R288" s="15"/>
      <c r="S288" s="15"/>
    </row>
    <row r="289">
      <c r="A289" s="15"/>
      <c r="B289" s="15"/>
      <c r="C289" s="15"/>
      <c r="D289" s="15"/>
      <c r="E289" s="15"/>
      <c r="F289" s="15"/>
      <c r="G289" s="15"/>
      <c r="H289" s="15"/>
      <c r="I289" s="15"/>
      <c r="J289" s="15"/>
      <c r="K289" s="15"/>
      <c r="L289" s="15"/>
      <c r="M289" s="15"/>
      <c r="N289" s="15"/>
      <c r="O289" s="15"/>
      <c r="P289" s="15"/>
      <c r="Q289" s="15"/>
      <c r="R289" s="15"/>
      <c r="S289" s="15"/>
    </row>
    <row r="290">
      <c r="A290" s="15"/>
      <c r="B290" s="15"/>
      <c r="C290" s="15"/>
      <c r="D290" s="15"/>
      <c r="E290" s="15"/>
      <c r="F290" s="15"/>
      <c r="G290" s="15"/>
      <c r="H290" s="15"/>
      <c r="I290" s="15"/>
      <c r="J290" s="15"/>
      <c r="K290" s="15"/>
      <c r="L290" s="15"/>
      <c r="M290" s="15"/>
      <c r="N290" s="15"/>
      <c r="O290" s="15"/>
      <c r="P290" s="15"/>
      <c r="Q290" s="15"/>
      <c r="R290" s="15"/>
      <c r="S290" s="15"/>
    </row>
    <row r="291">
      <c r="A291" s="15"/>
      <c r="B291" s="15"/>
      <c r="C291" s="15"/>
      <c r="D291" s="15"/>
      <c r="E291" s="15"/>
      <c r="F291" s="15"/>
      <c r="G291" s="15"/>
      <c r="H291" s="15"/>
      <c r="I291" s="15"/>
      <c r="J291" s="15"/>
      <c r="K291" s="15"/>
      <c r="L291" s="15"/>
      <c r="M291" s="15"/>
      <c r="N291" s="15"/>
      <c r="O291" s="15"/>
      <c r="P291" s="15"/>
      <c r="Q291" s="15"/>
      <c r="R291" s="15"/>
      <c r="S291" s="15"/>
    </row>
    <row r="292">
      <c r="A292" s="15"/>
      <c r="B292" s="15"/>
      <c r="C292" s="15"/>
      <c r="D292" s="15"/>
      <c r="E292" s="15"/>
      <c r="F292" s="15"/>
      <c r="G292" s="15"/>
      <c r="H292" s="15"/>
      <c r="I292" s="15"/>
      <c r="J292" s="15"/>
      <c r="K292" s="15"/>
      <c r="L292" s="15"/>
      <c r="M292" s="15"/>
      <c r="N292" s="15"/>
      <c r="O292" s="15"/>
      <c r="P292" s="15"/>
      <c r="Q292" s="15"/>
      <c r="R292" s="15"/>
      <c r="S292" s="15"/>
    </row>
    <row r="293">
      <c r="A293" s="15"/>
      <c r="B293" s="15"/>
      <c r="C293" s="15"/>
      <c r="D293" s="15"/>
      <c r="E293" s="15"/>
      <c r="F293" s="15"/>
      <c r="G293" s="15"/>
      <c r="H293" s="15"/>
      <c r="I293" s="15"/>
      <c r="J293" s="15"/>
      <c r="K293" s="15"/>
      <c r="L293" s="15"/>
      <c r="M293" s="15"/>
      <c r="N293" s="15"/>
      <c r="O293" s="15"/>
      <c r="P293" s="15"/>
      <c r="Q293" s="15"/>
      <c r="R293" s="15"/>
      <c r="S293" s="15"/>
    </row>
    <row r="294">
      <c r="A294" s="15"/>
      <c r="B294" s="15"/>
      <c r="C294" s="15"/>
      <c r="D294" s="15"/>
      <c r="E294" s="15"/>
      <c r="F294" s="15"/>
      <c r="G294" s="15"/>
      <c r="H294" s="15"/>
      <c r="I294" s="15"/>
      <c r="J294" s="15"/>
      <c r="K294" s="15"/>
      <c r="L294" s="15"/>
      <c r="M294" s="15"/>
      <c r="N294" s="15"/>
      <c r="O294" s="15"/>
      <c r="P294" s="15"/>
      <c r="Q294" s="15"/>
      <c r="R294" s="15"/>
      <c r="S294" s="15"/>
    </row>
    <row r="295">
      <c r="A295" s="15"/>
      <c r="B295" s="15"/>
      <c r="C295" s="15"/>
      <c r="D295" s="15"/>
      <c r="E295" s="15"/>
      <c r="F295" s="15"/>
      <c r="G295" s="15"/>
      <c r="H295" s="15"/>
      <c r="I295" s="15"/>
      <c r="J295" s="15"/>
      <c r="K295" s="15"/>
      <c r="L295" s="15"/>
      <c r="M295" s="15"/>
      <c r="N295" s="15"/>
      <c r="O295" s="15"/>
      <c r="P295" s="15"/>
      <c r="Q295" s="15"/>
      <c r="R295" s="15"/>
      <c r="S295" s="15"/>
    </row>
    <row r="296">
      <c r="A296" s="15"/>
      <c r="B296" s="15"/>
      <c r="C296" s="15"/>
      <c r="D296" s="15"/>
      <c r="E296" s="15"/>
      <c r="F296" s="15"/>
      <c r="G296" s="15"/>
      <c r="H296" s="15"/>
      <c r="I296" s="15"/>
      <c r="J296" s="15"/>
      <c r="K296" s="15"/>
      <c r="L296" s="15"/>
      <c r="M296" s="15"/>
      <c r="N296" s="15"/>
      <c r="O296" s="15"/>
      <c r="P296" s="15"/>
      <c r="Q296" s="15"/>
      <c r="R296" s="15"/>
      <c r="S296" s="15"/>
    </row>
    <row r="297">
      <c r="A297" s="15"/>
      <c r="B297" s="15"/>
      <c r="C297" s="15"/>
      <c r="D297" s="15"/>
      <c r="E297" s="15"/>
      <c r="F297" s="15"/>
      <c r="G297" s="15"/>
      <c r="H297" s="15"/>
      <c r="I297" s="15"/>
      <c r="J297" s="15"/>
      <c r="K297" s="15"/>
      <c r="L297" s="15"/>
      <c r="M297" s="15"/>
      <c r="N297" s="15"/>
      <c r="O297" s="15"/>
      <c r="P297" s="15"/>
      <c r="Q297" s="15"/>
      <c r="R297" s="15"/>
      <c r="S297" s="15"/>
    </row>
    <row r="298">
      <c r="A298" s="15"/>
      <c r="B298" s="15"/>
      <c r="C298" s="15"/>
      <c r="D298" s="15"/>
      <c r="E298" s="15"/>
      <c r="F298" s="15"/>
      <c r="G298" s="15"/>
      <c r="H298" s="15"/>
      <c r="I298" s="15"/>
      <c r="J298" s="15"/>
      <c r="K298" s="15"/>
      <c r="L298" s="15"/>
      <c r="M298" s="15"/>
      <c r="N298" s="15"/>
      <c r="O298" s="15"/>
      <c r="P298" s="15"/>
      <c r="Q298" s="15"/>
      <c r="R298" s="15"/>
      <c r="S298" s="15"/>
    </row>
    <row r="299">
      <c r="A299" s="15"/>
      <c r="B299" s="15"/>
      <c r="C299" s="15"/>
      <c r="D299" s="15"/>
      <c r="E299" s="15"/>
      <c r="F299" s="15"/>
      <c r="G299" s="15"/>
      <c r="H299" s="15"/>
      <c r="I299" s="15"/>
      <c r="J299" s="15"/>
      <c r="K299" s="15"/>
      <c r="L299" s="15"/>
      <c r="M299" s="15"/>
      <c r="N299" s="15"/>
      <c r="O299" s="15"/>
      <c r="P299" s="15"/>
      <c r="Q299" s="15"/>
      <c r="R299" s="15"/>
      <c r="S299" s="15"/>
    </row>
    <row r="300">
      <c r="A300" s="15"/>
      <c r="B300" s="15"/>
      <c r="C300" s="15"/>
      <c r="D300" s="15"/>
      <c r="E300" s="15"/>
      <c r="F300" s="15"/>
      <c r="G300" s="15"/>
      <c r="H300" s="15"/>
      <c r="I300" s="15"/>
      <c r="J300" s="15"/>
      <c r="K300" s="15"/>
      <c r="L300" s="15"/>
      <c r="M300" s="15"/>
      <c r="N300" s="15"/>
      <c r="O300" s="15"/>
      <c r="P300" s="15"/>
      <c r="Q300" s="15"/>
      <c r="R300" s="15"/>
      <c r="S300" s="15"/>
    </row>
    <row r="301">
      <c r="A301" s="15"/>
      <c r="B301" s="15"/>
      <c r="C301" s="15"/>
      <c r="D301" s="15"/>
      <c r="E301" s="15"/>
      <c r="F301" s="15"/>
      <c r="G301" s="15"/>
      <c r="H301" s="15"/>
      <c r="I301" s="15"/>
      <c r="J301" s="15"/>
      <c r="K301" s="15"/>
      <c r="L301" s="15"/>
      <c r="M301" s="15"/>
      <c r="N301" s="15"/>
      <c r="O301" s="15"/>
      <c r="P301" s="15"/>
      <c r="Q301" s="15"/>
      <c r="R301" s="15"/>
      <c r="S301" s="15"/>
    </row>
    <row r="302">
      <c r="A302" s="15"/>
      <c r="B302" s="15"/>
      <c r="C302" s="15"/>
      <c r="D302" s="15"/>
      <c r="E302" s="15"/>
      <c r="F302" s="15"/>
      <c r="G302" s="15"/>
      <c r="H302" s="15"/>
      <c r="I302" s="15"/>
      <c r="J302" s="15"/>
      <c r="K302" s="15"/>
      <c r="L302" s="15"/>
      <c r="M302" s="15"/>
      <c r="N302" s="15"/>
      <c r="O302" s="15"/>
      <c r="P302" s="15"/>
      <c r="Q302" s="15"/>
      <c r="R302" s="15"/>
      <c r="S302" s="15"/>
    </row>
    <row r="303">
      <c r="A303" s="15"/>
      <c r="B303" s="15"/>
      <c r="C303" s="15"/>
      <c r="D303" s="15"/>
      <c r="E303" s="15"/>
      <c r="F303" s="15"/>
      <c r="G303" s="15"/>
      <c r="H303" s="15"/>
      <c r="I303" s="15"/>
      <c r="J303" s="15"/>
      <c r="K303" s="15"/>
      <c r="L303" s="15"/>
      <c r="M303" s="15"/>
      <c r="N303" s="15"/>
      <c r="O303" s="15"/>
      <c r="P303" s="15"/>
      <c r="Q303" s="15"/>
      <c r="R303" s="15"/>
      <c r="S303" s="15"/>
    </row>
    <row r="304">
      <c r="A304" s="15"/>
      <c r="B304" s="15"/>
      <c r="C304" s="15"/>
      <c r="D304" s="15"/>
      <c r="E304" s="15"/>
      <c r="F304" s="15"/>
      <c r="G304" s="15"/>
      <c r="H304" s="15"/>
      <c r="I304" s="15"/>
      <c r="J304" s="15"/>
      <c r="K304" s="15"/>
      <c r="L304" s="15"/>
      <c r="M304" s="15"/>
      <c r="N304" s="15"/>
      <c r="O304" s="15"/>
      <c r="P304" s="15"/>
      <c r="Q304" s="15"/>
      <c r="R304" s="15"/>
      <c r="S304" s="15"/>
    </row>
    <row r="305">
      <c r="A305" s="15"/>
      <c r="B305" s="15"/>
      <c r="C305" s="15"/>
      <c r="D305" s="15"/>
      <c r="E305" s="15"/>
      <c r="F305" s="15"/>
      <c r="G305" s="15"/>
      <c r="H305" s="15"/>
      <c r="I305" s="15"/>
      <c r="J305" s="15"/>
      <c r="K305" s="15"/>
      <c r="L305" s="15"/>
      <c r="M305" s="15"/>
      <c r="N305" s="15"/>
      <c r="O305" s="15"/>
      <c r="P305" s="15"/>
      <c r="Q305" s="15"/>
      <c r="R305" s="15"/>
      <c r="S305" s="15"/>
    </row>
    <row r="306">
      <c r="A306" s="15"/>
      <c r="B306" s="15"/>
      <c r="C306" s="15"/>
      <c r="D306" s="15"/>
      <c r="E306" s="15"/>
      <c r="F306" s="15"/>
      <c r="G306" s="15"/>
      <c r="H306" s="15"/>
      <c r="I306" s="15"/>
      <c r="J306" s="15"/>
      <c r="K306" s="15"/>
      <c r="L306" s="15"/>
      <c r="M306" s="15"/>
      <c r="N306" s="15"/>
      <c r="O306" s="15"/>
      <c r="P306" s="15"/>
      <c r="Q306" s="15"/>
      <c r="R306" s="15"/>
      <c r="S306" s="15"/>
    </row>
    <row r="307">
      <c r="A307" s="15"/>
      <c r="B307" s="15"/>
      <c r="C307" s="15"/>
      <c r="D307" s="15"/>
      <c r="E307" s="15"/>
      <c r="F307" s="15"/>
      <c r="G307" s="15"/>
      <c r="H307" s="15"/>
      <c r="I307" s="15"/>
      <c r="J307" s="15"/>
      <c r="K307" s="15"/>
      <c r="L307" s="15"/>
      <c r="M307" s="15"/>
      <c r="N307" s="15"/>
      <c r="O307" s="15"/>
      <c r="P307" s="15"/>
      <c r="Q307" s="15"/>
      <c r="R307" s="15"/>
      <c r="S307" s="15"/>
    </row>
    <row r="308">
      <c r="A308" s="15"/>
      <c r="B308" s="15"/>
      <c r="C308" s="15"/>
      <c r="D308" s="15"/>
      <c r="E308" s="15"/>
      <c r="F308" s="15"/>
      <c r="G308" s="15"/>
      <c r="H308" s="15"/>
      <c r="I308" s="15"/>
      <c r="J308" s="15"/>
      <c r="K308" s="15"/>
      <c r="L308" s="15"/>
      <c r="M308" s="15"/>
      <c r="N308" s="15"/>
      <c r="O308" s="15"/>
      <c r="P308" s="15"/>
      <c r="Q308" s="15"/>
      <c r="R308" s="15"/>
      <c r="S308" s="15"/>
    </row>
    <row r="309">
      <c r="A309" s="15"/>
      <c r="B309" s="15"/>
      <c r="C309" s="15"/>
      <c r="D309" s="15"/>
      <c r="E309" s="15"/>
      <c r="F309" s="15"/>
      <c r="G309" s="15"/>
      <c r="H309" s="15"/>
      <c r="I309" s="15"/>
      <c r="J309" s="15"/>
      <c r="K309" s="15"/>
      <c r="L309" s="15"/>
      <c r="M309" s="15"/>
      <c r="N309" s="15"/>
      <c r="O309" s="15"/>
      <c r="P309" s="15"/>
      <c r="Q309" s="15"/>
      <c r="R309" s="15"/>
      <c r="S309" s="15"/>
    </row>
    <row r="310">
      <c r="A310" s="15"/>
      <c r="B310" s="15"/>
      <c r="C310" s="15"/>
      <c r="D310" s="15"/>
      <c r="E310" s="15"/>
      <c r="F310" s="15"/>
      <c r="G310" s="15"/>
      <c r="H310" s="15"/>
      <c r="I310" s="15"/>
      <c r="J310" s="15"/>
      <c r="K310" s="15"/>
      <c r="L310" s="15"/>
      <c r="M310" s="15"/>
      <c r="N310" s="15"/>
      <c r="O310" s="15"/>
      <c r="P310" s="15"/>
      <c r="Q310" s="15"/>
      <c r="R310" s="15"/>
      <c r="S310" s="15"/>
    </row>
    <row r="311">
      <c r="A311" s="15"/>
      <c r="B311" s="15"/>
      <c r="C311" s="15"/>
      <c r="D311" s="15"/>
      <c r="E311" s="15"/>
      <c r="F311" s="15"/>
      <c r="G311" s="15"/>
      <c r="H311" s="15"/>
      <c r="I311" s="15"/>
      <c r="J311" s="15"/>
      <c r="K311" s="15"/>
      <c r="L311" s="15"/>
      <c r="M311" s="15"/>
      <c r="N311" s="15"/>
      <c r="O311" s="15"/>
      <c r="P311" s="15"/>
      <c r="Q311" s="15"/>
      <c r="R311" s="15"/>
      <c r="S311" s="15"/>
    </row>
    <row r="312">
      <c r="A312" s="15"/>
      <c r="B312" s="15"/>
      <c r="C312" s="15"/>
      <c r="D312" s="15"/>
      <c r="E312" s="15"/>
      <c r="F312" s="15"/>
      <c r="G312" s="15"/>
      <c r="H312" s="15"/>
      <c r="I312" s="15"/>
      <c r="J312" s="15"/>
      <c r="K312" s="15"/>
      <c r="L312" s="15"/>
      <c r="M312" s="15"/>
      <c r="N312" s="15"/>
      <c r="O312" s="15"/>
      <c r="P312" s="15"/>
      <c r="Q312" s="15"/>
      <c r="R312" s="15"/>
      <c r="S312" s="15"/>
    </row>
    <row r="313">
      <c r="A313" s="15"/>
      <c r="B313" s="15"/>
      <c r="C313" s="15"/>
      <c r="D313" s="15"/>
      <c r="E313" s="15"/>
      <c r="F313" s="15"/>
      <c r="G313" s="15"/>
      <c r="H313" s="15"/>
      <c r="I313" s="15"/>
      <c r="J313" s="15"/>
      <c r="K313" s="15"/>
      <c r="L313" s="15"/>
      <c r="M313" s="15"/>
      <c r="N313" s="15"/>
      <c r="O313" s="15"/>
      <c r="P313" s="15"/>
      <c r="Q313" s="15"/>
      <c r="R313" s="15"/>
      <c r="S313" s="15"/>
    </row>
    <row r="314">
      <c r="A314" s="15"/>
      <c r="B314" s="15"/>
      <c r="C314" s="15"/>
      <c r="D314" s="15"/>
      <c r="E314" s="15"/>
      <c r="F314" s="15"/>
      <c r="G314" s="15"/>
      <c r="H314" s="15"/>
      <c r="I314" s="15"/>
      <c r="J314" s="15"/>
      <c r="K314" s="15"/>
      <c r="L314" s="15"/>
      <c r="M314" s="15"/>
      <c r="N314" s="15"/>
      <c r="O314" s="15"/>
      <c r="P314" s="15"/>
      <c r="Q314" s="15"/>
      <c r="R314" s="15"/>
      <c r="S314" s="15"/>
    </row>
    <row r="315">
      <c r="A315" s="15"/>
      <c r="B315" s="15"/>
      <c r="C315" s="15"/>
      <c r="D315" s="15"/>
      <c r="E315" s="15"/>
      <c r="F315" s="15"/>
      <c r="G315" s="15"/>
      <c r="H315" s="15"/>
      <c r="I315" s="15"/>
      <c r="J315" s="15"/>
      <c r="K315" s="15"/>
      <c r="L315" s="15"/>
      <c r="M315" s="15"/>
      <c r="N315" s="15"/>
      <c r="O315" s="15"/>
      <c r="P315" s="15"/>
      <c r="Q315" s="15"/>
      <c r="R315" s="15"/>
      <c r="S315" s="15"/>
    </row>
    <row r="316">
      <c r="A316" s="15"/>
      <c r="B316" s="15"/>
      <c r="C316" s="15"/>
      <c r="D316" s="15"/>
      <c r="E316" s="15"/>
      <c r="F316" s="15"/>
      <c r="G316" s="15"/>
      <c r="H316" s="15"/>
      <c r="I316" s="15"/>
      <c r="J316" s="15"/>
      <c r="K316" s="15"/>
      <c r="L316" s="15"/>
      <c r="M316" s="15"/>
      <c r="N316" s="15"/>
      <c r="O316" s="15"/>
      <c r="P316" s="15"/>
      <c r="Q316" s="15"/>
      <c r="R316" s="15"/>
      <c r="S316" s="15"/>
    </row>
    <row r="317">
      <c r="A317" s="15"/>
      <c r="B317" s="15"/>
      <c r="C317" s="15"/>
      <c r="D317" s="15"/>
      <c r="E317" s="15"/>
      <c r="F317" s="15"/>
      <c r="G317" s="15"/>
      <c r="H317" s="15"/>
      <c r="I317" s="15"/>
      <c r="J317" s="15"/>
      <c r="K317" s="15"/>
      <c r="L317" s="15"/>
      <c r="M317" s="15"/>
      <c r="N317" s="15"/>
      <c r="O317" s="15"/>
      <c r="P317" s="15"/>
      <c r="Q317" s="15"/>
      <c r="R317" s="15"/>
      <c r="S317" s="15"/>
    </row>
    <row r="318">
      <c r="A318" s="15"/>
      <c r="B318" s="15"/>
      <c r="C318" s="15"/>
      <c r="D318" s="15"/>
      <c r="E318" s="15"/>
      <c r="F318" s="15"/>
      <c r="G318" s="15"/>
      <c r="H318" s="15"/>
      <c r="I318" s="15"/>
      <c r="J318" s="15"/>
      <c r="K318" s="15"/>
      <c r="L318" s="15"/>
      <c r="M318" s="15"/>
      <c r="N318" s="15"/>
      <c r="O318" s="15"/>
      <c r="P318" s="15"/>
      <c r="Q318" s="15"/>
      <c r="R318" s="15"/>
      <c r="S318" s="15"/>
    </row>
    <row r="319">
      <c r="A319" s="15"/>
      <c r="B319" s="15"/>
      <c r="C319" s="15"/>
      <c r="D319" s="15"/>
      <c r="E319" s="15"/>
      <c r="F319" s="15"/>
      <c r="G319" s="15"/>
      <c r="H319" s="15"/>
      <c r="I319" s="15"/>
      <c r="J319" s="15"/>
      <c r="K319" s="15"/>
      <c r="L319" s="15"/>
      <c r="M319" s="15"/>
      <c r="N319" s="15"/>
      <c r="O319" s="15"/>
      <c r="P319" s="15"/>
      <c r="Q319" s="15"/>
      <c r="R319" s="15"/>
      <c r="S319" s="15"/>
    </row>
    <row r="320">
      <c r="A320" s="15"/>
      <c r="B320" s="15"/>
      <c r="C320" s="15"/>
      <c r="D320" s="15"/>
      <c r="E320" s="15"/>
      <c r="F320" s="15"/>
      <c r="G320" s="15"/>
      <c r="H320" s="15"/>
      <c r="I320" s="15"/>
      <c r="J320" s="15"/>
      <c r="K320" s="15"/>
      <c r="L320" s="15"/>
      <c r="M320" s="15"/>
      <c r="N320" s="15"/>
      <c r="O320" s="15"/>
      <c r="P320" s="15"/>
      <c r="Q320" s="15"/>
      <c r="R320" s="15"/>
      <c r="S320" s="15"/>
    </row>
    <row r="321">
      <c r="A321" s="15"/>
      <c r="B321" s="15"/>
      <c r="C321" s="15"/>
      <c r="D321" s="15"/>
      <c r="E321" s="15"/>
      <c r="F321" s="15"/>
      <c r="G321" s="15"/>
      <c r="H321" s="15"/>
      <c r="I321" s="15"/>
      <c r="J321" s="15"/>
      <c r="K321" s="15"/>
      <c r="L321" s="15"/>
      <c r="M321" s="15"/>
      <c r="N321" s="15"/>
      <c r="O321" s="15"/>
      <c r="P321" s="15"/>
      <c r="Q321" s="15"/>
      <c r="R321" s="15"/>
      <c r="S321" s="15"/>
    </row>
    <row r="322">
      <c r="A322" s="15"/>
      <c r="B322" s="15"/>
      <c r="C322" s="15"/>
      <c r="D322" s="15"/>
      <c r="E322" s="15"/>
      <c r="F322" s="15"/>
      <c r="G322" s="15"/>
      <c r="H322" s="15"/>
      <c r="I322" s="15"/>
      <c r="J322" s="15"/>
      <c r="K322" s="15"/>
      <c r="L322" s="15"/>
      <c r="M322" s="15"/>
      <c r="N322" s="15"/>
      <c r="O322" s="15"/>
      <c r="P322" s="15"/>
      <c r="Q322" s="15"/>
      <c r="R322" s="15"/>
      <c r="S322" s="15"/>
    </row>
    <row r="323">
      <c r="A323" s="15"/>
      <c r="B323" s="15"/>
      <c r="C323" s="15"/>
      <c r="D323" s="15"/>
      <c r="E323" s="15"/>
      <c r="F323" s="15"/>
      <c r="G323" s="15"/>
      <c r="H323" s="15"/>
      <c r="I323" s="15"/>
      <c r="J323" s="15"/>
      <c r="K323" s="15"/>
      <c r="L323" s="15"/>
      <c r="M323" s="15"/>
      <c r="N323" s="15"/>
      <c r="O323" s="15"/>
      <c r="P323" s="15"/>
      <c r="Q323" s="15"/>
      <c r="R323" s="15"/>
      <c r="S323" s="15"/>
    </row>
    <row r="324">
      <c r="A324" s="15"/>
      <c r="B324" s="15"/>
      <c r="C324" s="15"/>
      <c r="D324" s="15"/>
      <c r="E324" s="15"/>
      <c r="F324" s="15"/>
      <c r="G324" s="15"/>
      <c r="H324" s="15"/>
      <c r="I324" s="15"/>
      <c r="J324" s="15"/>
      <c r="K324" s="15"/>
      <c r="L324" s="15"/>
      <c r="M324" s="15"/>
      <c r="N324" s="15"/>
      <c r="O324" s="15"/>
      <c r="P324" s="15"/>
      <c r="Q324" s="15"/>
      <c r="R324" s="15"/>
      <c r="S324" s="15"/>
    </row>
    <row r="325">
      <c r="A325" s="15"/>
      <c r="B325" s="15"/>
      <c r="C325" s="15"/>
      <c r="D325" s="15"/>
      <c r="E325" s="15"/>
      <c r="F325" s="15"/>
      <c r="G325" s="15"/>
      <c r="H325" s="15"/>
      <c r="I325" s="15"/>
      <c r="J325" s="15"/>
      <c r="K325" s="15"/>
      <c r="L325" s="15"/>
      <c r="M325" s="15"/>
      <c r="N325" s="15"/>
      <c r="O325" s="15"/>
      <c r="P325" s="15"/>
      <c r="Q325" s="15"/>
      <c r="R325" s="15"/>
      <c r="S325" s="15"/>
    </row>
    <row r="326">
      <c r="A326" s="15"/>
      <c r="B326" s="15"/>
      <c r="C326" s="15"/>
      <c r="D326" s="15"/>
      <c r="E326" s="15"/>
      <c r="F326" s="15"/>
      <c r="G326" s="15"/>
      <c r="H326" s="15"/>
      <c r="I326" s="15"/>
      <c r="J326" s="15"/>
      <c r="K326" s="15"/>
      <c r="L326" s="15"/>
      <c r="M326" s="15"/>
      <c r="N326" s="15"/>
      <c r="O326" s="15"/>
      <c r="P326" s="15"/>
      <c r="Q326" s="15"/>
      <c r="R326" s="15"/>
      <c r="S326" s="15"/>
    </row>
    <row r="327">
      <c r="A327" s="15"/>
      <c r="B327" s="15"/>
      <c r="C327" s="15"/>
      <c r="D327" s="15"/>
      <c r="E327" s="15"/>
      <c r="F327" s="15"/>
      <c r="G327" s="15"/>
      <c r="H327" s="15"/>
      <c r="I327" s="15"/>
      <c r="J327" s="15"/>
      <c r="K327" s="15"/>
      <c r="L327" s="15"/>
      <c r="M327" s="15"/>
      <c r="N327" s="15"/>
      <c r="O327" s="15"/>
      <c r="P327" s="15"/>
      <c r="Q327" s="15"/>
      <c r="R327" s="15"/>
      <c r="S327" s="15"/>
    </row>
    <row r="328">
      <c r="A328" s="15"/>
      <c r="B328" s="15"/>
      <c r="C328" s="15"/>
      <c r="D328" s="15"/>
      <c r="E328" s="15"/>
      <c r="F328" s="15"/>
      <c r="G328" s="15"/>
      <c r="H328" s="15"/>
      <c r="I328" s="15"/>
      <c r="J328" s="15"/>
      <c r="K328" s="15"/>
      <c r="L328" s="15"/>
      <c r="M328" s="15"/>
      <c r="N328" s="15"/>
      <c r="O328" s="15"/>
      <c r="P328" s="15"/>
      <c r="Q328" s="15"/>
      <c r="R328" s="15"/>
      <c r="S328" s="15"/>
    </row>
    <row r="329">
      <c r="A329" s="15"/>
      <c r="B329" s="15"/>
      <c r="C329" s="15"/>
      <c r="D329" s="15"/>
      <c r="E329" s="15"/>
      <c r="F329" s="15"/>
      <c r="G329" s="15"/>
      <c r="H329" s="15"/>
      <c r="I329" s="15"/>
      <c r="J329" s="15"/>
      <c r="K329" s="15"/>
      <c r="L329" s="15"/>
      <c r="M329" s="15"/>
      <c r="N329" s="15"/>
      <c r="O329" s="15"/>
      <c r="P329" s="15"/>
      <c r="Q329" s="15"/>
      <c r="R329" s="15"/>
      <c r="S329" s="15"/>
    </row>
    <row r="330">
      <c r="A330" s="15"/>
      <c r="B330" s="15"/>
      <c r="C330" s="15"/>
      <c r="D330" s="15"/>
      <c r="E330" s="15"/>
      <c r="F330" s="15"/>
      <c r="G330" s="15"/>
      <c r="H330" s="15"/>
      <c r="I330" s="15"/>
      <c r="J330" s="15"/>
      <c r="K330" s="15"/>
      <c r="L330" s="15"/>
      <c r="M330" s="15"/>
      <c r="N330" s="15"/>
      <c r="O330" s="15"/>
      <c r="P330" s="15"/>
      <c r="Q330" s="15"/>
      <c r="R330" s="15"/>
      <c r="S330" s="15"/>
    </row>
    <row r="331">
      <c r="A331" s="15"/>
      <c r="B331" s="15"/>
      <c r="C331" s="15"/>
      <c r="D331" s="15"/>
      <c r="E331" s="15"/>
      <c r="F331" s="15"/>
      <c r="G331" s="15"/>
      <c r="H331" s="15"/>
      <c r="I331" s="15"/>
      <c r="J331" s="15"/>
      <c r="K331" s="15"/>
      <c r="L331" s="15"/>
      <c r="M331" s="15"/>
      <c r="N331" s="15"/>
      <c r="O331" s="15"/>
      <c r="P331" s="15"/>
      <c r="Q331" s="15"/>
      <c r="R331" s="15"/>
      <c r="S331" s="15"/>
    </row>
    <row r="332">
      <c r="A332" s="15"/>
      <c r="B332" s="15"/>
      <c r="C332" s="15"/>
      <c r="D332" s="15"/>
      <c r="E332" s="15"/>
      <c r="F332" s="15"/>
      <c r="G332" s="15"/>
      <c r="H332" s="15"/>
      <c r="I332" s="15"/>
      <c r="J332" s="15"/>
      <c r="K332" s="15"/>
      <c r="L332" s="15"/>
      <c r="M332" s="15"/>
      <c r="N332" s="15"/>
      <c r="O332" s="15"/>
      <c r="P332" s="15"/>
      <c r="Q332" s="15"/>
      <c r="R332" s="15"/>
      <c r="S332" s="15"/>
    </row>
    <row r="333">
      <c r="A333" s="15"/>
      <c r="B333" s="15"/>
      <c r="C333" s="15"/>
      <c r="D333" s="15"/>
      <c r="E333" s="15"/>
      <c r="F333" s="15"/>
      <c r="G333" s="15"/>
      <c r="H333" s="15"/>
      <c r="I333" s="15"/>
      <c r="J333" s="15"/>
      <c r="K333" s="15"/>
      <c r="L333" s="15"/>
      <c r="M333" s="15"/>
      <c r="N333" s="15"/>
      <c r="O333" s="15"/>
      <c r="P333" s="15"/>
      <c r="Q333" s="15"/>
      <c r="R333" s="15"/>
      <c r="S333" s="15"/>
    </row>
    <row r="334">
      <c r="A334" s="15"/>
      <c r="B334" s="15"/>
      <c r="C334" s="15"/>
      <c r="D334" s="15"/>
      <c r="E334" s="15"/>
      <c r="F334" s="15"/>
      <c r="G334" s="15"/>
      <c r="H334" s="15"/>
      <c r="I334" s="15"/>
      <c r="J334" s="15"/>
      <c r="K334" s="15"/>
      <c r="L334" s="15"/>
      <c r="M334" s="15"/>
      <c r="N334" s="15"/>
      <c r="O334" s="15"/>
      <c r="P334" s="15"/>
      <c r="Q334" s="15"/>
      <c r="R334" s="15"/>
      <c r="S334" s="15"/>
    </row>
    <row r="335">
      <c r="A335" s="15"/>
      <c r="B335" s="15"/>
      <c r="C335" s="15"/>
      <c r="D335" s="15"/>
      <c r="E335" s="15"/>
      <c r="F335" s="15"/>
      <c r="G335" s="15"/>
      <c r="H335" s="15"/>
      <c r="I335" s="15"/>
      <c r="J335" s="15"/>
      <c r="K335" s="15"/>
      <c r="L335" s="15"/>
      <c r="M335" s="15"/>
      <c r="N335" s="15"/>
      <c r="O335" s="15"/>
      <c r="P335" s="15"/>
      <c r="Q335" s="15"/>
      <c r="R335" s="15"/>
      <c r="S335" s="15"/>
    </row>
    <row r="336">
      <c r="A336" s="15"/>
      <c r="B336" s="15"/>
      <c r="C336" s="15"/>
      <c r="D336" s="15"/>
      <c r="E336" s="15"/>
      <c r="F336" s="15"/>
      <c r="G336" s="15"/>
      <c r="H336" s="15"/>
      <c r="I336" s="15"/>
      <c r="J336" s="15"/>
      <c r="K336" s="15"/>
      <c r="L336" s="15"/>
      <c r="M336" s="15"/>
      <c r="N336" s="15"/>
      <c r="O336" s="15"/>
      <c r="P336" s="15"/>
      <c r="Q336" s="15"/>
      <c r="R336" s="15"/>
      <c r="S336" s="15"/>
    </row>
    <row r="337">
      <c r="A337" s="15"/>
      <c r="B337" s="15"/>
      <c r="C337" s="15"/>
      <c r="D337" s="15"/>
      <c r="E337" s="15"/>
      <c r="F337" s="15"/>
      <c r="G337" s="15"/>
      <c r="H337" s="15"/>
      <c r="I337" s="15"/>
      <c r="J337" s="15"/>
      <c r="K337" s="15"/>
      <c r="L337" s="15"/>
      <c r="M337" s="15"/>
      <c r="N337" s="15"/>
      <c r="O337" s="15"/>
      <c r="P337" s="15"/>
      <c r="Q337" s="15"/>
      <c r="R337" s="15"/>
      <c r="S337" s="15"/>
    </row>
    <row r="338">
      <c r="A338" s="15"/>
      <c r="B338" s="15"/>
      <c r="C338" s="15"/>
      <c r="D338" s="15"/>
      <c r="E338" s="15"/>
      <c r="F338" s="15"/>
      <c r="G338" s="15"/>
      <c r="H338" s="15"/>
      <c r="I338" s="15"/>
      <c r="J338" s="15"/>
      <c r="K338" s="15"/>
      <c r="L338" s="15"/>
      <c r="M338" s="15"/>
      <c r="N338" s="15"/>
      <c r="O338" s="15"/>
      <c r="P338" s="15"/>
      <c r="Q338" s="15"/>
      <c r="R338" s="15"/>
      <c r="S338" s="15"/>
    </row>
    <row r="339">
      <c r="A339" s="15"/>
      <c r="B339" s="15"/>
      <c r="C339" s="15"/>
      <c r="D339" s="15"/>
      <c r="E339" s="15"/>
      <c r="F339" s="15"/>
      <c r="G339" s="15"/>
      <c r="H339" s="15"/>
      <c r="I339" s="15"/>
      <c r="J339" s="15"/>
      <c r="K339" s="15"/>
      <c r="L339" s="15"/>
      <c r="M339" s="15"/>
      <c r="N339" s="15"/>
      <c r="O339" s="15"/>
      <c r="P339" s="15"/>
      <c r="Q339" s="15"/>
      <c r="R339" s="15"/>
      <c r="S339" s="15"/>
    </row>
    <row r="340">
      <c r="A340" s="15"/>
      <c r="B340" s="15"/>
      <c r="C340" s="15"/>
      <c r="D340" s="15"/>
      <c r="E340" s="15"/>
      <c r="F340" s="15"/>
      <c r="G340" s="15"/>
      <c r="H340" s="15"/>
      <c r="I340" s="15"/>
      <c r="J340" s="15"/>
      <c r="K340" s="15"/>
      <c r="L340" s="15"/>
      <c r="M340" s="15"/>
      <c r="N340" s="15"/>
      <c r="O340" s="15"/>
      <c r="P340" s="15"/>
      <c r="Q340" s="15"/>
      <c r="R340" s="15"/>
      <c r="S340" s="15"/>
    </row>
    <row r="341">
      <c r="A341" s="15"/>
      <c r="B341" s="15"/>
      <c r="C341" s="15"/>
      <c r="D341" s="15"/>
      <c r="E341" s="15"/>
      <c r="F341" s="15"/>
      <c r="G341" s="15"/>
      <c r="H341" s="15"/>
      <c r="I341" s="15"/>
      <c r="J341" s="15"/>
      <c r="K341" s="15"/>
      <c r="L341" s="15"/>
      <c r="M341" s="15"/>
      <c r="N341" s="15"/>
      <c r="O341" s="15"/>
      <c r="P341" s="15"/>
      <c r="Q341" s="15"/>
      <c r="R341" s="15"/>
      <c r="S341" s="15"/>
    </row>
    <row r="342">
      <c r="A342" s="15"/>
      <c r="B342" s="15"/>
      <c r="C342" s="15"/>
      <c r="D342" s="15"/>
      <c r="E342" s="15"/>
      <c r="F342" s="15"/>
      <c r="G342" s="15"/>
      <c r="H342" s="15"/>
      <c r="I342" s="15"/>
      <c r="J342" s="15"/>
      <c r="K342" s="15"/>
      <c r="L342" s="15"/>
      <c r="M342" s="15"/>
      <c r="N342" s="15"/>
      <c r="O342" s="15"/>
      <c r="P342" s="15"/>
      <c r="Q342" s="15"/>
      <c r="R342" s="15"/>
      <c r="S342" s="15"/>
    </row>
    <row r="343">
      <c r="A343" s="15"/>
      <c r="B343" s="15"/>
      <c r="C343" s="15"/>
      <c r="D343" s="15"/>
      <c r="E343" s="15"/>
      <c r="F343" s="15"/>
      <c r="G343" s="15"/>
      <c r="H343" s="15"/>
      <c r="I343" s="15"/>
      <c r="J343" s="15"/>
      <c r="K343" s="15"/>
      <c r="L343" s="15"/>
      <c r="M343" s="15"/>
      <c r="N343" s="15"/>
      <c r="O343" s="15"/>
      <c r="P343" s="15"/>
      <c r="Q343" s="15"/>
      <c r="R343" s="15"/>
      <c r="S343" s="15"/>
    </row>
    <row r="344">
      <c r="A344" s="15"/>
      <c r="B344" s="15"/>
      <c r="C344" s="15"/>
      <c r="D344" s="15"/>
      <c r="E344" s="15"/>
      <c r="F344" s="15"/>
      <c r="G344" s="15"/>
      <c r="H344" s="15"/>
      <c r="I344" s="15"/>
      <c r="J344" s="15"/>
      <c r="K344" s="15"/>
      <c r="L344" s="15"/>
      <c r="M344" s="15"/>
      <c r="N344" s="15"/>
      <c r="O344" s="15"/>
      <c r="P344" s="15"/>
      <c r="Q344" s="15"/>
      <c r="R344" s="15"/>
      <c r="S344" s="15"/>
    </row>
    <row r="345">
      <c r="A345" s="15"/>
      <c r="B345" s="15"/>
      <c r="C345" s="15"/>
      <c r="D345" s="15"/>
      <c r="E345" s="15"/>
      <c r="F345" s="15"/>
      <c r="G345" s="15"/>
      <c r="H345" s="15"/>
      <c r="I345" s="15"/>
      <c r="J345" s="15"/>
      <c r="K345" s="15"/>
      <c r="L345" s="15"/>
      <c r="M345" s="15"/>
      <c r="N345" s="15"/>
      <c r="O345" s="15"/>
      <c r="P345" s="15"/>
      <c r="Q345" s="15"/>
      <c r="R345" s="15"/>
      <c r="S345" s="15"/>
    </row>
    <row r="346">
      <c r="A346" s="15"/>
      <c r="B346" s="15"/>
      <c r="C346" s="15"/>
      <c r="D346" s="15"/>
      <c r="E346" s="15"/>
      <c r="F346" s="15"/>
      <c r="G346" s="15"/>
      <c r="H346" s="15"/>
      <c r="I346" s="15"/>
      <c r="J346" s="15"/>
      <c r="K346" s="15"/>
      <c r="L346" s="15"/>
      <c r="M346" s="15"/>
      <c r="N346" s="15"/>
      <c r="O346" s="15"/>
      <c r="P346" s="15"/>
      <c r="Q346" s="15"/>
      <c r="R346" s="15"/>
      <c r="S346" s="15"/>
    </row>
    <row r="347">
      <c r="A347" s="15"/>
      <c r="B347" s="15"/>
      <c r="C347" s="15"/>
      <c r="D347" s="15"/>
      <c r="E347" s="15"/>
      <c r="F347" s="15"/>
      <c r="G347" s="15"/>
      <c r="H347" s="15"/>
      <c r="I347" s="15"/>
      <c r="J347" s="15"/>
      <c r="K347" s="15"/>
      <c r="L347" s="15"/>
      <c r="M347" s="15"/>
      <c r="N347" s="15"/>
      <c r="O347" s="15"/>
      <c r="P347" s="15"/>
      <c r="Q347" s="15"/>
      <c r="R347" s="15"/>
      <c r="S347" s="15"/>
    </row>
    <row r="348">
      <c r="A348" s="15"/>
      <c r="B348" s="15"/>
      <c r="C348" s="15"/>
      <c r="D348" s="15"/>
      <c r="E348" s="15"/>
      <c r="F348" s="15"/>
      <c r="G348" s="15"/>
      <c r="H348" s="15"/>
      <c r="I348" s="15"/>
      <c r="J348" s="15"/>
      <c r="K348" s="15"/>
      <c r="L348" s="15"/>
      <c r="M348" s="15"/>
      <c r="N348" s="15"/>
      <c r="O348" s="15"/>
      <c r="P348" s="15"/>
      <c r="Q348" s="15"/>
      <c r="R348" s="15"/>
      <c r="S348" s="15"/>
    </row>
    <row r="349">
      <c r="A349" s="15"/>
      <c r="B349" s="15"/>
      <c r="C349" s="15"/>
      <c r="D349" s="15"/>
      <c r="E349" s="15"/>
      <c r="F349" s="15"/>
      <c r="G349" s="15"/>
      <c r="H349" s="15"/>
      <c r="I349" s="15"/>
      <c r="J349" s="15"/>
      <c r="K349" s="15"/>
      <c r="L349" s="15"/>
      <c r="M349" s="15"/>
      <c r="N349" s="15"/>
      <c r="O349" s="15"/>
      <c r="P349" s="15"/>
      <c r="Q349" s="15"/>
      <c r="R349" s="15"/>
      <c r="S349" s="15"/>
    </row>
    <row r="350">
      <c r="A350" s="15"/>
      <c r="B350" s="15"/>
      <c r="C350" s="15"/>
      <c r="D350" s="15"/>
      <c r="E350" s="15"/>
      <c r="F350" s="15"/>
      <c r="G350" s="15"/>
      <c r="H350" s="15"/>
      <c r="I350" s="15"/>
      <c r="J350" s="15"/>
      <c r="K350" s="15"/>
      <c r="L350" s="15"/>
      <c r="M350" s="15"/>
      <c r="N350" s="15"/>
      <c r="O350" s="15"/>
      <c r="P350" s="15"/>
      <c r="Q350" s="15"/>
      <c r="R350" s="15"/>
      <c r="S350" s="15"/>
    </row>
    <row r="351">
      <c r="A351" s="15"/>
      <c r="B351" s="15"/>
      <c r="C351" s="15"/>
      <c r="D351" s="15"/>
      <c r="E351" s="15"/>
      <c r="F351" s="15"/>
      <c r="G351" s="15"/>
      <c r="H351" s="15"/>
      <c r="I351" s="15"/>
      <c r="J351" s="15"/>
      <c r="K351" s="15"/>
      <c r="L351" s="15"/>
      <c r="M351" s="15"/>
      <c r="N351" s="15"/>
      <c r="O351" s="15"/>
      <c r="P351" s="15"/>
      <c r="Q351" s="15"/>
      <c r="R351" s="15"/>
      <c r="S351" s="15"/>
    </row>
    <row r="352">
      <c r="A352" s="15"/>
      <c r="B352" s="15"/>
      <c r="C352" s="15"/>
      <c r="D352" s="15"/>
      <c r="E352" s="15"/>
      <c r="F352" s="15"/>
      <c r="G352" s="15"/>
      <c r="H352" s="15"/>
      <c r="I352" s="15"/>
      <c r="J352" s="15"/>
      <c r="K352" s="15"/>
      <c r="L352" s="15"/>
      <c r="M352" s="15"/>
      <c r="N352" s="15"/>
      <c r="O352" s="15"/>
      <c r="P352" s="15"/>
      <c r="Q352" s="15"/>
      <c r="R352" s="15"/>
      <c r="S352" s="15"/>
    </row>
    <row r="353">
      <c r="A353" s="15"/>
      <c r="B353" s="15"/>
      <c r="C353" s="15"/>
      <c r="D353" s="15"/>
      <c r="E353" s="15"/>
      <c r="F353" s="15"/>
      <c r="G353" s="15"/>
      <c r="H353" s="15"/>
      <c r="I353" s="15"/>
      <c r="J353" s="15"/>
      <c r="K353" s="15"/>
      <c r="L353" s="15"/>
      <c r="M353" s="15"/>
      <c r="N353" s="15"/>
      <c r="O353" s="15"/>
      <c r="P353" s="15"/>
      <c r="Q353" s="15"/>
      <c r="R353" s="15"/>
      <c r="S353" s="15"/>
    </row>
    <row r="354">
      <c r="A354" s="15"/>
      <c r="B354" s="15"/>
      <c r="C354" s="15"/>
      <c r="D354" s="15"/>
      <c r="E354" s="15"/>
      <c r="F354" s="15"/>
      <c r="G354" s="15"/>
      <c r="H354" s="15"/>
      <c r="I354" s="15"/>
      <c r="J354" s="15"/>
      <c r="K354" s="15"/>
      <c r="L354" s="15"/>
      <c r="M354" s="15"/>
      <c r="N354" s="15"/>
      <c r="O354" s="15"/>
      <c r="P354" s="15"/>
      <c r="Q354" s="15"/>
      <c r="R354" s="15"/>
      <c r="S354" s="15"/>
    </row>
    <row r="355">
      <c r="A355" s="15"/>
      <c r="B355" s="15"/>
      <c r="C355" s="15"/>
      <c r="D355" s="15"/>
      <c r="E355" s="15"/>
      <c r="F355" s="15"/>
      <c r="G355" s="15"/>
      <c r="H355" s="15"/>
      <c r="I355" s="15"/>
      <c r="J355" s="15"/>
      <c r="K355" s="15"/>
      <c r="L355" s="15"/>
      <c r="M355" s="15"/>
      <c r="N355" s="15"/>
      <c r="O355" s="15"/>
      <c r="P355" s="15"/>
      <c r="Q355" s="15"/>
      <c r="R355" s="15"/>
      <c r="S355" s="15"/>
    </row>
    <row r="356">
      <c r="A356" s="15"/>
      <c r="B356" s="15"/>
      <c r="C356" s="15"/>
      <c r="D356" s="15"/>
      <c r="E356" s="15"/>
      <c r="F356" s="15"/>
      <c r="G356" s="15"/>
      <c r="H356" s="15"/>
      <c r="I356" s="15"/>
      <c r="J356" s="15"/>
      <c r="K356" s="15"/>
      <c r="L356" s="15"/>
      <c r="M356" s="15"/>
      <c r="N356" s="15"/>
      <c r="O356" s="15"/>
      <c r="P356" s="15"/>
      <c r="Q356" s="15"/>
      <c r="R356" s="15"/>
      <c r="S356" s="15"/>
    </row>
    <row r="357">
      <c r="A357" s="15"/>
      <c r="B357" s="15"/>
      <c r="C357" s="15"/>
      <c r="D357" s="15"/>
      <c r="E357" s="15"/>
      <c r="F357" s="15"/>
      <c r="G357" s="15"/>
      <c r="H357" s="15"/>
      <c r="I357" s="15"/>
      <c r="J357" s="15"/>
      <c r="K357" s="15"/>
      <c r="L357" s="15"/>
      <c r="M357" s="15"/>
      <c r="N357" s="15"/>
      <c r="O357" s="15"/>
      <c r="P357" s="15"/>
      <c r="Q357" s="15"/>
      <c r="R357" s="15"/>
      <c r="S357" s="15"/>
    </row>
    <row r="358">
      <c r="A358" s="15"/>
      <c r="B358" s="15"/>
      <c r="C358" s="15"/>
      <c r="D358" s="15"/>
      <c r="E358" s="15"/>
      <c r="F358" s="15"/>
      <c r="G358" s="15"/>
      <c r="H358" s="15"/>
      <c r="I358" s="15"/>
      <c r="J358" s="15"/>
      <c r="K358" s="15"/>
      <c r="L358" s="15"/>
      <c r="M358" s="15"/>
      <c r="N358" s="15"/>
      <c r="O358" s="15"/>
      <c r="P358" s="15"/>
      <c r="Q358" s="15"/>
      <c r="R358" s="15"/>
      <c r="S358" s="15"/>
    </row>
    <row r="359">
      <c r="A359" s="15"/>
      <c r="B359" s="15"/>
      <c r="C359" s="15"/>
      <c r="D359" s="15"/>
      <c r="E359" s="15"/>
      <c r="F359" s="15"/>
      <c r="G359" s="15"/>
      <c r="H359" s="15"/>
      <c r="I359" s="15"/>
      <c r="J359" s="15"/>
      <c r="K359" s="15"/>
      <c r="L359" s="15"/>
      <c r="M359" s="15"/>
      <c r="N359" s="15"/>
      <c r="O359" s="15"/>
      <c r="P359" s="15"/>
      <c r="Q359" s="15"/>
      <c r="R359" s="15"/>
      <c r="S359" s="15"/>
    </row>
    <row r="360">
      <c r="A360" s="15"/>
      <c r="B360" s="15"/>
      <c r="C360" s="15"/>
      <c r="D360" s="15"/>
      <c r="E360" s="15"/>
      <c r="F360" s="15"/>
      <c r="G360" s="15"/>
      <c r="H360" s="15"/>
      <c r="I360" s="15"/>
      <c r="J360" s="15"/>
      <c r="K360" s="15"/>
      <c r="L360" s="15"/>
      <c r="M360" s="15"/>
      <c r="N360" s="15"/>
      <c r="O360" s="15"/>
      <c r="P360" s="15"/>
      <c r="Q360" s="15"/>
      <c r="R360" s="15"/>
      <c r="S360" s="15"/>
    </row>
    <row r="361">
      <c r="A361" s="15"/>
      <c r="B361" s="15"/>
      <c r="C361" s="15"/>
      <c r="D361" s="15"/>
      <c r="E361" s="15"/>
      <c r="F361" s="15"/>
      <c r="G361" s="15"/>
      <c r="H361" s="15"/>
      <c r="I361" s="15"/>
      <c r="J361" s="15"/>
      <c r="K361" s="15"/>
      <c r="L361" s="15"/>
      <c r="M361" s="15"/>
      <c r="N361" s="15"/>
      <c r="O361" s="15"/>
      <c r="P361" s="15"/>
      <c r="Q361" s="15"/>
      <c r="R361" s="15"/>
      <c r="S361" s="15"/>
    </row>
    <row r="362">
      <c r="A362" s="15"/>
      <c r="B362" s="15"/>
      <c r="C362" s="15"/>
      <c r="D362" s="15"/>
      <c r="E362" s="15"/>
      <c r="F362" s="15"/>
      <c r="G362" s="15"/>
      <c r="H362" s="15"/>
      <c r="I362" s="15"/>
      <c r="J362" s="15"/>
      <c r="K362" s="15"/>
      <c r="L362" s="15"/>
      <c r="M362" s="15"/>
      <c r="N362" s="15"/>
      <c r="O362" s="15"/>
      <c r="P362" s="15"/>
      <c r="Q362" s="15"/>
      <c r="R362" s="15"/>
      <c r="S362" s="15"/>
    </row>
    <row r="363">
      <c r="A363" s="15"/>
      <c r="B363" s="15"/>
      <c r="C363" s="15"/>
      <c r="D363" s="15"/>
      <c r="E363" s="15"/>
      <c r="F363" s="15"/>
      <c r="G363" s="15"/>
      <c r="H363" s="15"/>
      <c r="I363" s="15"/>
      <c r="J363" s="15"/>
      <c r="K363" s="15"/>
      <c r="L363" s="15"/>
      <c r="M363" s="15"/>
      <c r="N363" s="15"/>
      <c r="O363" s="15"/>
      <c r="P363" s="15"/>
      <c r="Q363" s="15"/>
      <c r="R363" s="15"/>
      <c r="S363" s="15"/>
    </row>
    <row r="364">
      <c r="A364" s="15"/>
      <c r="B364" s="15"/>
      <c r="C364" s="15"/>
      <c r="D364" s="15"/>
      <c r="E364" s="15"/>
      <c r="F364" s="15"/>
      <c r="G364" s="15"/>
      <c r="H364" s="15"/>
      <c r="I364" s="15"/>
      <c r="J364" s="15"/>
      <c r="K364" s="15"/>
      <c r="L364" s="15"/>
      <c r="M364" s="15"/>
      <c r="N364" s="15"/>
      <c r="O364" s="15"/>
      <c r="P364" s="15"/>
      <c r="Q364" s="15"/>
      <c r="R364" s="15"/>
      <c r="S364" s="15"/>
    </row>
    <row r="365">
      <c r="A365" s="15"/>
      <c r="B365" s="15"/>
      <c r="C365" s="15"/>
      <c r="D365" s="15"/>
      <c r="E365" s="15"/>
      <c r="F365" s="15"/>
      <c r="G365" s="15"/>
      <c r="H365" s="15"/>
      <c r="I365" s="15"/>
      <c r="J365" s="15"/>
      <c r="K365" s="15"/>
      <c r="L365" s="15"/>
      <c r="M365" s="15"/>
      <c r="N365" s="15"/>
      <c r="O365" s="15"/>
      <c r="P365" s="15"/>
      <c r="Q365" s="15"/>
      <c r="R365" s="15"/>
      <c r="S365" s="15"/>
    </row>
    <row r="366">
      <c r="A366" s="15"/>
      <c r="B366" s="15"/>
      <c r="C366" s="15"/>
      <c r="D366" s="15"/>
      <c r="E366" s="15"/>
      <c r="F366" s="15"/>
      <c r="G366" s="15"/>
      <c r="H366" s="15"/>
      <c r="I366" s="15"/>
      <c r="J366" s="15"/>
      <c r="K366" s="15"/>
      <c r="L366" s="15"/>
      <c r="M366" s="15"/>
      <c r="N366" s="15"/>
      <c r="O366" s="15"/>
      <c r="P366" s="15"/>
      <c r="Q366" s="15"/>
      <c r="R366" s="15"/>
      <c r="S366" s="15"/>
    </row>
    <row r="367">
      <c r="A367" s="15"/>
      <c r="B367" s="15"/>
      <c r="C367" s="15"/>
      <c r="D367" s="15"/>
      <c r="E367" s="15"/>
      <c r="F367" s="15"/>
      <c r="G367" s="15"/>
      <c r="H367" s="15"/>
      <c r="I367" s="15"/>
      <c r="J367" s="15"/>
      <c r="K367" s="15"/>
      <c r="L367" s="15"/>
      <c r="M367" s="15"/>
      <c r="N367" s="15"/>
      <c r="O367" s="15"/>
      <c r="P367" s="15"/>
      <c r="Q367" s="15"/>
      <c r="R367" s="15"/>
      <c r="S367" s="15"/>
    </row>
    <row r="368">
      <c r="A368" s="15"/>
      <c r="B368" s="15"/>
      <c r="C368" s="15"/>
      <c r="D368" s="15"/>
      <c r="E368" s="15"/>
      <c r="F368" s="15"/>
      <c r="G368" s="15"/>
      <c r="H368" s="15"/>
      <c r="I368" s="15"/>
      <c r="J368" s="15"/>
      <c r="K368" s="15"/>
      <c r="L368" s="15"/>
      <c r="M368" s="15"/>
      <c r="N368" s="15"/>
      <c r="O368" s="15"/>
      <c r="P368" s="15"/>
      <c r="Q368" s="15"/>
      <c r="R368" s="15"/>
      <c r="S368" s="15"/>
    </row>
    <row r="369">
      <c r="A369" s="15"/>
      <c r="B369" s="15"/>
      <c r="C369" s="15"/>
      <c r="D369" s="15"/>
      <c r="E369" s="15"/>
      <c r="F369" s="15"/>
      <c r="G369" s="15"/>
      <c r="H369" s="15"/>
      <c r="I369" s="15"/>
      <c r="J369" s="15"/>
      <c r="K369" s="15"/>
      <c r="L369" s="15"/>
      <c r="M369" s="15"/>
      <c r="N369" s="15"/>
      <c r="O369" s="15"/>
      <c r="P369" s="15"/>
      <c r="Q369" s="15"/>
      <c r="R369" s="15"/>
      <c r="S369" s="15"/>
    </row>
    <row r="370">
      <c r="A370" s="15"/>
      <c r="B370" s="15"/>
      <c r="C370" s="15"/>
      <c r="D370" s="15"/>
      <c r="E370" s="15"/>
      <c r="F370" s="15"/>
      <c r="G370" s="15"/>
      <c r="H370" s="15"/>
      <c r="I370" s="15"/>
      <c r="J370" s="15"/>
      <c r="K370" s="15"/>
      <c r="L370" s="15"/>
      <c r="M370" s="15"/>
      <c r="N370" s="15"/>
      <c r="O370" s="15"/>
      <c r="P370" s="15"/>
      <c r="Q370" s="15"/>
      <c r="R370" s="15"/>
      <c r="S370" s="15"/>
    </row>
    <row r="371">
      <c r="A371" s="15"/>
      <c r="B371" s="15"/>
      <c r="C371" s="15"/>
      <c r="D371" s="15"/>
      <c r="E371" s="15"/>
      <c r="F371" s="15"/>
      <c r="G371" s="15"/>
      <c r="H371" s="15"/>
      <c r="I371" s="15"/>
      <c r="J371" s="15"/>
      <c r="K371" s="15"/>
      <c r="L371" s="15"/>
      <c r="M371" s="15"/>
      <c r="N371" s="15"/>
      <c r="O371" s="15"/>
      <c r="P371" s="15"/>
      <c r="Q371" s="15"/>
      <c r="R371" s="15"/>
      <c r="S371" s="15"/>
    </row>
    <row r="372">
      <c r="A372" s="15"/>
      <c r="B372" s="15"/>
      <c r="C372" s="15"/>
      <c r="D372" s="15"/>
      <c r="E372" s="15"/>
      <c r="F372" s="15"/>
      <c r="G372" s="15"/>
      <c r="H372" s="15"/>
      <c r="I372" s="15"/>
      <c r="J372" s="15"/>
      <c r="K372" s="15"/>
      <c r="L372" s="15"/>
      <c r="M372" s="15"/>
      <c r="N372" s="15"/>
      <c r="O372" s="15"/>
      <c r="P372" s="15"/>
      <c r="Q372" s="15"/>
      <c r="R372" s="15"/>
      <c r="S372" s="15"/>
    </row>
    <row r="373">
      <c r="A373" s="15"/>
      <c r="B373" s="15"/>
      <c r="C373" s="15"/>
      <c r="D373" s="15"/>
      <c r="E373" s="15"/>
      <c r="F373" s="15"/>
      <c r="G373" s="15"/>
      <c r="H373" s="15"/>
      <c r="I373" s="15"/>
      <c r="J373" s="15"/>
      <c r="K373" s="15"/>
      <c r="L373" s="15"/>
      <c r="M373" s="15"/>
      <c r="N373" s="15"/>
      <c r="O373" s="15"/>
      <c r="P373" s="15"/>
      <c r="Q373" s="15"/>
      <c r="R373" s="15"/>
      <c r="S373" s="15"/>
    </row>
    <row r="374">
      <c r="A374" s="15"/>
      <c r="B374" s="15"/>
      <c r="C374" s="15"/>
      <c r="D374" s="15"/>
      <c r="E374" s="15"/>
      <c r="F374" s="15"/>
      <c r="G374" s="15"/>
      <c r="H374" s="15"/>
      <c r="I374" s="15"/>
      <c r="J374" s="15"/>
      <c r="K374" s="15"/>
      <c r="L374" s="15"/>
      <c r="M374" s="15"/>
      <c r="N374" s="15"/>
      <c r="O374" s="15"/>
      <c r="P374" s="15"/>
      <c r="Q374" s="15"/>
      <c r="R374" s="15"/>
      <c r="S374" s="15"/>
    </row>
    <row r="375">
      <c r="A375" s="15"/>
      <c r="B375" s="15"/>
      <c r="C375" s="15"/>
      <c r="D375" s="15"/>
      <c r="E375" s="15"/>
      <c r="F375" s="15"/>
      <c r="G375" s="15"/>
      <c r="H375" s="15"/>
      <c r="I375" s="15"/>
      <c r="J375" s="15"/>
      <c r="K375" s="15"/>
      <c r="L375" s="15"/>
      <c r="M375" s="15"/>
      <c r="N375" s="15"/>
      <c r="O375" s="15"/>
      <c r="P375" s="15"/>
      <c r="Q375" s="15"/>
      <c r="R375" s="15"/>
      <c r="S375" s="15"/>
    </row>
    <row r="376">
      <c r="A376" s="15"/>
      <c r="B376" s="15"/>
      <c r="C376" s="15"/>
      <c r="D376" s="15"/>
      <c r="E376" s="15"/>
      <c r="F376" s="15"/>
      <c r="G376" s="15"/>
      <c r="H376" s="15"/>
      <c r="I376" s="15"/>
      <c r="J376" s="15"/>
      <c r="K376" s="15"/>
      <c r="L376" s="15"/>
      <c r="M376" s="15"/>
      <c r="N376" s="15"/>
      <c r="O376" s="15"/>
      <c r="P376" s="15"/>
      <c r="Q376" s="15"/>
      <c r="R376" s="15"/>
      <c r="S376" s="15"/>
    </row>
    <row r="377">
      <c r="A377" s="15"/>
      <c r="B377" s="15"/>
      <c r="C377" s="15"/>
      <c r="D377" s="15"/>
      <c r="E377" s="15"/>
      <c r="F377" s="15"/>
      <c r="G377" s="15"/>
      <c r="H377" s="15"/>
      <c r="I377" s="15"/>
      <c r="J377" s="15"/>
      <c r="K377" s="15"/>
      <c r="L377" s="15"/>
      <c r="M377" s="15"/>
      <c r="N377" s="15"/>
      <c r="O377" s="15"/>
      <c r="P377" s="15"/>
      <c r="Q377" s="15"/>
      <c r="R377" s="15"/>
      <c r="S377" s="15"/>
    </row>
    <row r="378">
      <c r="A378" s="15"/>
      <c r="B378" s="15"/>
      <c r="C378" s="15"/>
      <c r="D378" s="15"/>
      <c r="E378" s="15"/>
      <c r="F378" s="15"/>
      <c r="G378" s="15"/>
      <c r="H378" s="15"/>
      <c r="I378" s="15"/>
      <c r="J378" s="15"/>
      <c r="K378" s="15"/>
      <c r="L378" s="15"/>
      <c r="M378" s="15"/>
      <c r="N378" s="15"/>
      <c r="O378" s="15"/>
      <c r="P378" s="15"/>
      <c r="Q378" s="15"/>
      <c r="R378" s="15"/>
      <c r="S378" s="15"/>
    </row>
    <row r="379">
      <c r="A379" s="15"/>
      <c r="B379" s="15"/>
      <c r="C379" s="15"/>
      <c r="D379" s="15"/>
      <c r="E379" s="15"/>
      <c r="F379" s="15"/>
      <c r="G379" s="15"/>
      <c r="H379" s="15"/>
      <c r="I379" s="15"/>
      <c r="J379" s="15"/>
      <c r="K379" s="15"/>
      <c r="L379" s="15"/>
      <c r="M379" s="15"/>
      <c r="N379" s="15"/>
      <c r="O379" s="15"/>
      <c r="P379" s="15"/>
      <c r="Q379" s="15"/>
      <c r="R379" s="15"/>
      <c r="S379" s="15"/>
    </row>
    <row r="380">
      <c r="A380" s="15"/>
      <c r="B380" s="15"/>
      <c r="C380" s="15"/>
      <c r="D380" s="15"/>
      <c r="E380" s="15"/>
      <c r="F380" s="15"/>
      <c r="G380" s="15"/>
      <c r="H380" s="15"/>
      <c r="I380" s="15"/>
      <c r="J380" s="15"/>
      <c r="K380" s="15"/>
      <c r="L380" s="15"/>
      <c r="M380" s="15"/>
      <c r="N380" s="15"/>
      <c r="O380" s="15"/>
      <c r="P380" s="15"/>
      <c r="Q380" s="15"/>
      <c r="R380" s="15"/>
      <c r="S380" s="15"/>
    </row>
    <row r="381">
      <c r="A381" s="15"/>
      <c r="B381" s="15"/>
      <c r="C381" s="15"/>
      <c r="D381" s="15"/>
      <c r="E381" s="15"/>
      <c r="F381" s="15"/>
      <c r="G381" s="15"/>
      <c r="H381" s="15"/>
      <c r="I381" s="15"/>
      <c r="J381" s="15"/>
      <c r="K381" s="15"/>
      <c r="L381" s="15"/>
      <c r="M381" s="15"/>
      <c r="N381" s="15"/>
      <c r="O381" s="15"/>
      <c r="P381" s="15"/>
      <c r="Q381" s="15"/>
      <c r="R381" s="15"/>
      <c r="S381" s="15"/>
    </row>
    <row r="382">
      <c r="A382" s="15"/>
      <c r="B382" s="15"/>
      <c r="C382" s="15"/>
      <c r="D382" s="15"/>
      <c r="E382" s="15"/>
      <c r="F382" s="15"/>
      <c r="G382" s="15"/>
      <c r="H382" s="15"/>
      <c r="I382" s="15"/>
      <c r="J382" s="15"/>
      <c r="K382" s="15"/>
      <c r="L382" s="15"/>
      <c r="M382" s="15"/>
      <c r="N382" s="15"/>
      <c r="O382" s="15"/>
      <c r="P382" s="15"/>
      <c r="Q382" s="15"/>
      <c r="R382" s="15"/>
      <c r="S382" s="15"/>
    </row>
    <row r="383">
      <c r="A383" s="15"/>
      <c r="B383" s="15"/>
      <c r="C383" s="15"/>
      <c r="D383" s="15"/>
      <c r="E383" s="15"/>
      <c r="F383" s="15"/>
      <c r="G383" s="15"/>
      <c r="H383" s="15"/>
      <c r="I383" s="15"/>
      <c r="J383" s="15"/>
      <c r="K383" s="15"/>
      <c r="L383" s="15"/>
      <c r="M383" s="15"/>
      <c r="N383" s="15"/>
      <c r="O383" s="15"/>
      <c r="P383" s="15"/>
      <c r="Q383" s="15"/>
      <c r="R383" s="15"/>
      <c r="S383" s="15"/>
    </row>
    <row r="384">
      <c r="A384" s="15"/>
      <c r="B384" s="15"/>
      <c r="C384" s="15"/>
      <c r="D384" s="15"/>
      <c r="E384" s="15"/>
      <c r="F384" s="15"/>
      <c r="G384" s="15"/>
      <c r="H384" s="15"/>
      <c r="I384" s="15"/>
      <c r="J384" s="15"/>
      <c r="K384" s="15"/>
      <c r="L384" s="15"/>
      <c r="M384" s="15"/>
      <c r="N384" s="15"/>
      <c r="O384" s="15"/>
      <c r="P384" s="15"/>
      <c r="Q384" s="15"/>
      <c r="R384" s="15"/>
      <c r="S384" s="15"/>
    </row>
    <row r="385">
      <c r="A385" s="15"/>
      <c r="B385" s="15"/>
      <c r="C385" s="15"/>
      <c r="D385" s="15"/>
      <c r="E385" s="15"/>
      <c r="F385" s="15"/>
      <c r="G385" s="15"/>
      <c r="H385" s="15"/>
      <c r="I385" s="15"/>
      <c r="J385" s="15"/>
      <c r="K385" s="15"/>
      <c r="L385" s="15"/>
      <c r="M385" s="15"/>
      <c r="N385" s="15"/>
      <c r="O385" s="15"/>
      <c r="P385" s="15"/>
      <c r="Q385" s="15"/>
      <c r="R385" s="15"/>
      <c r="S385" s="15"/>
    </row>
    <row r="386">
      <c r="A386" s="15"/>
      <c r="B386" s="15"/>
      <c r="C386" s="15"/>
      <c r="D386" s="15"/>
      <c r="E386" s="15"/>
      <c r="F386" s="15"/>
      <c r="G386" s="15"/>
      <c r="H386" s="15"/>
      <c r="I386" s="15"/>
      <c r="J386" s="15"/>
      <c r="K386" s="15"/>
      <c r="L386" s="15"/>
      <c r="M386" s="15"/>
      <c r="N386" s="15"/>
      <c r="O386" s="15"/>
      <c r="P386" s="15"/>
      <c r="Q386" s="15"/>
      <c r="R386" s="15"/>
      <c r="S386" s="15"/>
    </row>
    <row r="387">
      <c r="A387" s="15"/>
      <c r="B387" s="15"/>
      <c r="C387" s="15"/>
      <c r="D387" s="15"/>
      <c r="E387" s="15"/>
      <c r="F387" s="15"/>
      <c r="G387" s="15"/>
      <c r="H387" s="15"/>
      <c r="I387" s="15"/>
      <c r="J387" s="15"/>
      <c r="K387" s="15"/>
      <c r="L387" s="15"/>
      <c r="M387" s="15"/>
      <c r="N387" s="15"/>
      <c r="O387" s="15"/>
      <c r="P387" s="15"/>
      <c r="Q387" s="15"/>
      <c r="R387" s="15"/>
      <c r="S387" s="15"/>
    </row>
    <row r="388">
      <c r="A388" s="15"/>
      <c r="B388" s="15"/>
      <c r="C388" s="15"/>
      <c r="D388" s="15"/>
      <c r="E388" s="15"/>
      <c r="F388" s="15"/>
      <c r="G388" s="15"/>
      <c r="H388" s="15"/>
      <c r="I388" s="15"/>
      <c r="J388" s="15"/>
      <c r="K388" s="15"/>
      <c r="L388" s="15"/>
      <c r="M388" s="15"/>
      <c r="N388" s="15"/>
      <c r="O388" s="15"/>
      <c r="P388" s="15"/>
      <c r="Q388" s="15"/>
      <c r="R388" s="15"/>
      <c r="S388" s="15"/>
    </row>
    <row r="389">
      <c r="A389" s="15"/>
      <c r="B389" s="15"/>
      <c r="C389" s="15"/>
      <c r="D389" s="15"/>
      <c r="E389" s="15"/>
      <c r="F389" s="15"/>
      <c r="G389" s="15"/>
      <c r="H389" s="15"/>
      <c r="I389" s="15"/>
      <c r="J389" s="15"/>
      <c r="K389" s="15"/>
      <c r="L389" s="15"/>
      <c r="M389" s="15"/>
      <c r="N389" s="15"/>
      <c r="O389" s="15"/>
      <c r="P389" s="15"/>
      <c r="Q389" s="15"/>
      <c r="R389" s="15"/>
      <c r="S389" s="15"/>
    </row>
    <row r="390">
      <c r="A390" s="15"/>
      <c r="B390" s="15"/>
      <c r="C390" s="15"/>
      <c r="D390" s="15"/>
      <c r="E390" s="15"/>
      <c r="F390" s="15"/>
      <c r="G390" s="15"/>
      <c r="H390" s="15"/>
      <c r="I390" s="15"/>
      <c r="J390" s="15"/>
      <c r="K390" s="15"/>
      <c r="L390" s="15"/>
      <c r="M390" s="15"/>
      <c r="N390" s="15"/>
      <c r="O390" s="15"/>
      <c r="P390" s="15"/>
      <c r="Q390" s="15"/>
      <c r="R390" s="15"/>
      <c r="S390" s="15"/>
    </row>
    <row r="391">
      <c r="A391" s="15"/>
      <c r="B391" s="15"/>
      <c r="C391" s="15"/>
      <c r="D391" s="15"/>
      <c r="E391" s="15"/>
      <c r="F391" s="15"/>
      <c r="G391" s="15"/>
      <c r="H391" s="15"/>
      <c r="I391" s="15"/>
      <c r="J391" s="15"/>
      <c r="K391" s="15"/>
      <c r="L391" s="15"/>
      <c r="M391" s="15"/>
      <c r="N391" s="15"/>
      <c r="O391" s="15"/>
      <c r="P391" s="15"/>
      <c r="Q391" s="15"/>
      <c r="R391" s="15"/>
      <c r="S391" s="15"/>
    </row>
    <row r="392">
      <c r="A392" s="15"/>
      <c r="B392" s="15"/>
      <c r="C392" s="15"/>
      <c r="D392" s="15"/>
      <c r="E392" s="15"/>
      <c r="F392" s="15"/>
      <c r="G392" s="15"/>
      <c r="H392" s="15"/>
      <c r="I392" s="15"/>
      <c r="J392" s="15"/>
      <c r="K392" s="15"/>
      <c r="L392" s="15"/>
      <c r="M392" s="15"/>
      <c r="N392" s="15"/>
      <c r="O392" s="15"/>
      <c r="P392" s="15"/>
      <c r="Q392" s="15"/>
      <c r="R392" s="15"/>
      <c r="S392" s="15"/>
    </row>
    <row r="393">
      <c r="A393" s="15"/>
      <c r="B393" s="15"/>
      <c r="C393" s="15"/>
      <c r="D393" s="15"/>
      <c r="E393" s="15"/>
      <c r="F393" s="15"/>
      <c r="G393" s="15"/>
      <c r="H393" s="15"/>
      <c r="I393" s="15"/>
      <c r="J393" s="15"/>
      <c r="K393" s="15"/>
      <c r="L393" s="15"/>
      <c r="M393" s="15"/>
      <c r="N393" s="15"/>
      <c r="O393" s="15"/>
      <c r="P393" s="15"/>
      <c r="Q393" s="15"/>
      <c r="R393" s="15"/>
      <c r="S393" s="15"/>
    </row>
    <row r="394">
      <c r="A394" s="15"/>
      <c r="B394" s="15"/>
      <c r="C394" s="15"/>
      <c r="D394" s="15"/>
      <c r="E394" s="15"/>
      <c r="F394" s="15"/>
      <c r="G394" s="15"/>
      <c r="H394" s="15"/>
      <c r="I394" s="15"/>
      <c r="J394" s="15"/>
      <c r="K394" s="15"/>
      <c r="L394" s="15"/>
      <c r="M394" s="15"/>
      <c r="N394" s="15"/>
      <c r="O394" s="15"/>
      <c r="P394" s="15"/>
      <c r="Q394" s="15"/>
      <c r="R394" s="15"/>
      <c r="S394" s="15"/>
    </row>
    <row r="395">
      <c r="A395" s="15"/>
      <c r="B395" s="15"/>
      <c r="C395" s="15"/>
      <c r="D395" s="15"/>
      <c r="E395" s="15"/>
      <c r="F395" s="15"/>
      <c r="G395" s="15"/>
      <c r="H395" s="15"/>
      <c r="I395" s="15"/>
      <c r="J395" s="15"/>
      <c r="K395" s="15"/>
      <c r="L395" s="15"/>
      <c r="M395" s="15"/>
      <c r="N395" s="15"/>
      <c r="O395" s="15"/>
      <c r="P395" s="15"/>
      <c r="Q395" s="15"/>
      <c r="R395" s="15"/>
      <c r="S395" s="15"/>
    </row>
    <row r="396">
      <c r="A396" s="15"/>
      <c r="B396" s="15"/>
      <c r="C396" s="15"/>
      <c r="D396" s="15"/>
      <c r="E396" s="15"/>
      <c r="F396" s="15"/>
      <c r="G396" s="15"/>
      <c r="H396" s="15"/>
      <c r="I396" s="15"/>
      <c r="J396" s="15"/>
      <c r="K396" s="15"/>
      <c r="L396" s="15"/>
      <c r="M396" s="15"/>
      <c r="N396" s="15"/>
      <c r="O396" s="15"/>
      <c r="P396" s="15"/>
      <c r="Q396" s="15"/>
      <c r="R396" s="15"/>
      <c r="S396" s="15"/>
    </row>
    <row r="397">
      <c r="A397" s="15"/>
      <c r="B397" s="15"/>
      <c r="C397" s="15"/>
      <c r="D397" s="15"/>
      <c r="E397" s="15"/>
      <c r="F397" s="15"/>
      <c r="G397" s="15"/>
      <c r="H397" s="15"/>
      <c r="I397" s="15"/>
      <c r="J397" s="15"/>
      <c r="K397" s="15"/>
      <c r="L397" s="15"/>
      <c r="M397" s="15"/>
      <c r="N397" s="15"/>
      <c r="O397" s="15"/>
      <c r="P397" s="15"/>
      <c r="Q397" s="15"/>
      <c r="R397" s="15"/>
      <c r="S397" s="15"/>
    </row>
    <row r="398">
      <c r="A398" s="15"/>
      <c r="B398" s="15"/>
      <c r="C398" s="15"/>
      <c r="D398" s="15"/>
      <c r="E398" s="15"/>
      <c r="F398" s="15"/>
      <c r="G398" s="15"/>
      <c r="H398" s="15"/>
      <c r="I398" s="15"/>
      <c r="J398" s="15"/>
      <c r="K398" s="15"/>
      <c r="L398" s="15"/>
      <c r="M398" s="15"/>
      <c r="N398" s="15"/>
      <c r="O398" s="15"/>
      <c r="P398" s="15"/>
      <c r="Q398" s="15"/>
      <c r="R398" s="15"/>
      <c r="S398" s="15"/>
    </row>
    <row r="399">
      <c r="A399" s="15"/>
      <c r="B399" s="15"/>
      <c r="C399" s="15"/>
      <c r="D399" s="15"/>
      <c r="E399" s="15"/>
      <c r="F399" s="15"/>
      <c r="G399" s="15"/>
      <c r="H399" s="15"/>
      <c r="I399" s="15"/>
      <c r="J399" s="15"/>
      <c r="K399" s="15"/>
      <c r="L399" s="15"/>
      <c r="M399" s="15"/>
      <c r="N399" s="15"/>
      <c r="O399" s="15"/>
      <c r="P399" s="15"/>
      <c r="Q399" s="15"/>
      <c r="R399" s="15"/>
      <c r="S399" s="15"/>
    </row>
    <row r="400">
      <c r="A400" s="15"/>
      <c r="B400" s="15"/>
      <c r="C400" s="15"/>
      <c r="D400" s="15"/>
      <c r="E400" s="15"/>
      <c r="F400" s="15"/>
      <c r="G400" s="15"/>
      <c r="H400" s="15"/>
      <c r="I400" s="15"/>
      <c r="J400" s="15"/>
      <c r="K400" s="15"/>
      <c r="L400" s="15"/>
      <c r="M400" s="15"/>
      <c r="N400" s="15"/>
      <c r="O400" s="15"/>
      <c r="P400" s="15"/>
      <c r="Q400" s="15"/>
      <c r="R400" s="15"/>
      <c r="S400" s="15"/>
    </row>
    <row r="401">
      <c r="A401" s="15"/>
      <c r="B401" s="15"/>
      <c r="C401" s="15"/>
      <c r="D401" s="15"/>
      <c r="E401" s="15"/>
      <c r="F401" s="15"/>
      <c r="G401" s="15"/>
      <c r="H401" s="15"/>
      <c r="I401" s="15"/>
      <c r="J401" s="15"/>
      <c r="K401" s="15"/>
      <c r="L401" s="15"/>
      <c r="M401" s="15"/>
      <c r="N401" s="15"/>
      <c r="O401" s="15"/>
      <c r="P401" s="15"/>
      <c r="Q401" s="15"/>
      <c r="R401" s="15"/>
      <c r="S401" s="15"/>
    </row>
    <row r="402">
      <c r="A402" s="15"/>
      <c r="B402" s="15"/>
      <c r="C402" s="15"/>
      <c r="D402" s="15"/>
      <c r="E402" s="15"/>
      <c r="F402" s="15"/>
      <c r="G402" s="15"/>
      <c r="H402" s="15"/>
      <c r="I402" s="15"/>
      <c r="J402" s="15"/>
      <c r="K402" s="15"/>
      <c r="L402" s="15"/>
      <c r="M402" s="15"/>
      <c r="N402" s="15"/>
      <c r="O402" s="15"/>
      <c r="P402" s="15"/>
      <c r="Q402" s="15"/>
      <c r="R402" s="15"/>
      <c r="S402" s="15"/>
    </row>
    <row r="403">
      <c r="A403" s="15"/>
      <c r="B403" s="15"/>
      <c r="C403" s="15"/>
      <c r="D403" s="15"/>
      <c r="E403" s="15"/>
      <c r="F403" s="15"/>
      <c r="G403" s="15"/>
      <c r="H403" s="15"/>
      <c r="I403" s="15"/>
      <c r="J403" s="15"/>
      <c r="K403" s="15"/>
      <c r="L403" s="15"/>
      <c r="M403" s="15"/>
      <c r="N403" s="15"/>
      <c r="O403" s="15"/>
      <c r="P403" s="15"/>
      <c r="Q403" s="15"/>
      <c r="R403" s="15"/>
      <c r="S403" s="15"/>
    </row>
    <row r="404">
      <c r="A404" s="15"/>
      <c r="B404" s="15"/>
      <c r="C404" s="15"/>
      <c r="D404" s="15"/>
      <c r="E404" s="15"/>
      <c r="F404" s="15"/>
      <c r="G404" s="15"/>
      <c r="H404" s="15"/>
      <c r="I404" s="15"/>
      <c r="J404" s="15"/>
      <c r="K404" s="15"/>
      <c r="L404" s="15"/>
      <c r="M404" s="15"/>
      <c r="N404" s="15"/>
      <c r="O404" s="15"/>
      <c r="P404" s="15"/>
      <c r="Q404" s="15"/>
      <c r="R404" s="15"/>
      <c r="S404" s="15"/>
    </row>
    <row r="405">
      <c r="A405" s="15"/>
      <c r="B405" s="15"/>
      <c r="C405" s="15"/>
      <c r="D405" s="15"/>
      <c r="E405" s="15"/>
      <c r="F405" s="15"/>
      <c r="G405" s="15"/>
      <c r="H405" s="15"/>
      <c r="I405" s="15"/>
      <c r="J405" s="15"/>
      <c r="K405" s="15"/>
      <c r="L405" s="15"/>
      <c r="M405" s="15"/>
      <c r="N405" s="15"/>
      <c r="O405" s="15"/>
      <c r="P405" s="15"/>
      <c r="Q405" s="15"/>
      <c r="R405" s="15"/>
      <c r="S405" s="15"/>
    </row>
    <row r="406">
      <c r="A406" s="15"/>
      <c r="B406" s="15"/>
      <c r="C406" s="15"/>
      <c r="D406" s="15"/>
      <c r="E406" s="15"/>
      <c r="F406" s="15"/>
      <c r="G406" s="15"/>
      <c r="H406" s="15"/>
      <c r="I406" s="15"/>
      <c r="J406" s="15"/>
      <c r="K406" s="15"/>
      <c r="L406" s="15"/>
      <c r="M406" s="15"/>
      <c r="N406" s="15"/>
      <c r="O406" s="15"/>
      <c r="P406" s="15"/>
      <c r="Q406" s="15"/>
      <c r="R406" s="15"/>
      <c r="S406" s="15"/>
    </row>
    <row r="407">
      <c r="A407" s="15"/>
      <c r="B407" s="15"/>
      <c r="C407" s="15"/>
      <c r="D407" s="15"/>
      <c r="E407" s="15"/>
      <c r="F407" s="15"/>
      <c r="G407" s="15"/>
      <c r="H407" s="15"/>
      <c r="I407" s="15"/>
      <c r="J407" s="15"/>
      <c r="K407" s="15"/>
      <c r="L407" s="15"/>
      <c r="M407" s="15"/>
      <c r="N407" s="15"/>
      <c r="O407" s="15"/>
      <c r="P407" s="15"/>
      <c r="Q407" s="15"/>
      <c r="R407" s="15"/>
      <c r="S407" s="15"/>
    </row>
    <row r="408">
      <c r="A408" s="15"/>
      <c r="B408" s="15"/>
      <c r="C408" s="15"/>
      <c r="D408" s="15"/>
      <c r="E408" s="15"/>
      <c r="F408" s="15"/>
      <c r="G408" s="15"/>
      <c r="H408" s="15"/>
      <c r="I408" s="15"/>
      <c r="J408" s="15"/>
      <c r="K408" s="15"/>
      <c r="L408" s="15"/>
      <c r="M408" s="15"/>
      <c r="N408" s="15"/>
      <c r="O408" s="15"/>
      <c r="P408" s="15"/>
      <c r="Q408" s="15"/>
      <c r="R408" s="15"/>
      <c r="S408" s="15"/>
    </row>
    <row r="409">
      <c r="A409" s="15"/>
      <c r="B409" s="15"/>
      <c r="C409" s="15"/>
      <c r="D409" s="15"/>
      <c r="E409" s="15"/>
      <c r="F409" s="15"/>
      <c r="G409" s="15"/>
      <c r="H409" s="15"/>
      <c r="I409" s="15"/>
      <c r="J409" s="15"/>
      <c r="K409" s="15"/>
      <c r="L409" s="15"/>
      <c r="M409" s="15"/>
      <c r="N409" s="15"/>
      <c r="O409" s="15"/>
      <c r="P409" s="15"/>
      <c r="Q409" s="15"/>
      <c r="R409" s="15"/>
      <c r="S409" s="15"/>
    </row>
    <row r="410">
      <c r="A410" s="15"/>
      <c r="B410" s="15"/>
      <c r="C410" s="15"/>
      <c r="D410" s="15"/>
      <c r="E410" s="15"/>
      <c r="F410" s="15"/>
      <c r="G410" s="15"/>
      <c r="H410" s="15"/>
      <c r="I410" s="15"/>
      <c r="J410" s="15"/>
      <c r="K410" s="15"/>
      <c r="L410" s="15"/>
      <c r="M410" s="15"/>
      <c r="N410" s="15"/>
      <c r="O410" s="15"/>
      <c r="P410" s="15"/>
      <c r="Q410" s="15"/>
      <c r="R410" s="15"/>
      <c r="S410" s="15"/>
    </row>
    <row r="411">
      <c r="A411" s="15"/>
      <c r="B411" s="15"/>
      <c r="C411" s="15"/>
      <c r="D411" s="15"/>
      <c r="E411" s="15"/>
      <c r="F411" s="15"/>
      <c r="G411" s="15"/>
      <c r="H411" s="15"/>
      <c r="I411" s="15"/>
      <c r="J411" s="15"/>
      <c r="K411" s="15"/>
      <c r="L411" s="15"/>
      <c r="M411" s="15"/>
      <c r="N411" s="15"/>
      <c r="O411" s="15"/>
      <c r="P411" s="15"/>
      <c r="Q411" s="15"/>
      <c r="R411" s="15"/>
      <c r="S411" s="15"/>
    </row>
    <row r="412">
      <c r="A412" s="15"/>
      <c r="B412" s="15"/>
      <c r="C412" s="15"/>
      <c r="D412" s="15"/>
      <c r="E412" s="15"/>
      <c r="F412" s="15"/>
      <c r="G412" s="15"/>
      <c r="H412" s="15"/>
      <c r="I412" s="15"/>
      <c r="J412" s="15"/>
      <c r="K412" s="15"/>
      <c r="L412" s="15"/>
      <c r="M412" s="15"/>
      <c r="N412" s="15"/>
      <c r="O412" s="15"/>
      <c r="P412" s="15"/>
      <c r="Q412" s="15"/>
      <c r="R412" s="15"/>
      <c r="S412" s="15"/>
    </row>
    <row r="413">
      <c r="A413" s="15"/>
      <c r="B413" s="15"/>
      <c r="C413" s="15"/>
      <c r="D413" s="15"/>
      <c r="E413" s="15"/>
      <c r="F413" s="15"/>
      <c r="G413" s="15"/>
      <c r="H413" s="15"/>
      <c r="I413" s="15"/>
      <c r="J413" s="15"/>
      <c r="K413" s="15"/>
      <c r="L413" s="15"/>
      <c r="M413" s="15"/>
      <c r="N413" s="15"/>
      <c r="O413" s="15"/>
      <c r="P413" s="15"/>
      <c r="Q413" s="15"/>
      <c r="R413" s="15"/>
      <c r="S413" s="15"/>
    </row>
    <row r="414">
      <c r="A414" s="15"/>
      <c r="B414" s="15"/>
      <c r="C414" s="15"/>
      <c r="D414" s="15"/>
      <c r="E414" s="15"/>
      <c r="F414" s="15"/>
      <c r="G414" s="15"/>
      <c r="H414" s="15"/>
      <c r="I414" s="15"/>
      <c r="J414" s="15"/>
      <c r="K414" s="15"/>
      <c r="L414" s="15"/>
      <c r="M414" s="15"/>
      <c r="N414" s="15"/>
      <c r="O414" s="15"/>
      <c r="P414" s="15"/>
      <c r="Q414" s="15"/>
      <c r="R414" s="15"/>
      <c r="S414" s="15"/>
    </row>
    <row r="415">
      <c r="A415" s="15"/>
      <c r="B415" s="15"/>
      <c r="C415" s="15"/>
      <c r="D415" s="15"/>
      <c r="E415" s="15"/>
      <c r="F415" s="15"/>
      <c r="G415" s="15"/>
      <c r="H415" s="15"/>
      <c r="I415" s="15"/>
      <c r="J415" s="15"/>
      <c r="K415" s="15"/>
      <c r="L415" s="15"/>
      <c r="M415" s="15"/>
      <c r="N415" s="15"/>
      <c r="O415" s="15"/>
      <c r="P415" s="15"/>
      <c r="Q415" s="15"/>
      <c r="R415" s="15"/>
      <c r="S415" s="15"/>
    </row>
    <row r="416">
      <c r="A416" s="15"/>
      <c r="B416" s="15"/>
      <c r="C416" s="15"/>
      <c r="D416" s="15"/>
      <c r="E416" s="15"/>
      <c r="F416" s="15"/>
      <c r="G416" s="15"/>
      <c r="H416" s="15"/>
      <c r="I416" s="15"/>
      <c r="J416" s="15"/>
      <c r="K416" s="15"/>
      <c r="L416" s="15"/>
      <c r="M416" s="15"/>
      <c r="N416" s="15"/>
      <c r="O416" s="15"/>
      <c r="P416" s="15"/>
      <c r="Q416" s="15"/>
      <c r="R416" s="15"/>
      <c r="S416" s="15"/>
    </row>
    <row r="417">
      <c r="A417" s="15"/>
      <c r="B417" s="15"/>
      <c r="C417" s="15"/>
      <c r="D417" s="15"/>
      <c r="E417" s="15"/>
      <c r="F417" s="15"/>
      <c r="G417" s="15"/>
      <c r="H417" s="15"/>
      <c r="I417" s="15"/>
      <c r="J417" s="15"/>
      <c r="K417" s="15"/>
      <c r="L417" s="15"/>
      <c r="M417" s="15"/>
      <c r="N417" s="15"/>
      <c r="O417" s="15"/>
      <c r="P417" s="15"/>
      <c r="Q417" s="15"/>
      <c r="R417" s="15"/>
      <c r="S417" s="15"/>
    </row>
    <row r="418">
      <c r="A418" s="15"/>
      <c r="B418" s="15"/>
      <c r="C418" s="15"/>
      <c r="D418" s="15"/>
      <c r="E418" s="15"/>
      <c r="F418" s="15"/>
      <c r="G418" s="15"/>
      <c r="H418" s="15"/>
      <c r="I418" s="15"/>
      <c r="J418" s="15"/>
      <c r="K418" s="15"/>
      <c r="L418" s="15"/>
      <c r="M418" s="15"/>
      <c r="N418" s="15"/>
      <c r="O418" s="15"/>
      <c r="P418" s="15"/>
      <c r="Q418" s="15"/>
      <c r="R418" s="15"/>
      <c r="S418" s="15"/>
    </row>
    <row r="419">
      <c r="A419" s="15"/>
      <c r="B419" s="15"/>
      <c r="C419" s="15"/>
      <c r="D419" s="15"/>
      <c r="E419" s="15"/>
      <c r="F419" s="15"/>
      <c r="G419" s="15"/>
      <c r="H419" s="15"/>
      <c r="I419" s="15"/>
      <c r="J419" s="15"/>
      <c r="K419" s="15"/>
      <c r="L419" s="15"/>
      <c r="M419" s="15"/>
      <c r="N419" s="15"/>
      <c r="O419" s="15"/>
      <c r="P419" s="15"/>
      <c r="Q419" s="15"/>
      <c r="R419" s="15"/>
      <c r="S419" s="15"/>
    </row>
    <row r="420">
      <c r="A420" s="15"/>
      <c r="B420" s="15"/>
      <c r="C420" s="15"/>
      <c r="D420" s="15"/>
      <c r="E420" s="15"/>
      <c r="F420" s="15"/>
      <c r="G420" s="15"/>
      <c r="H420" s="15"/>
      <c r="I420" s="15"/>
      <c r="J420" s="15"/>
      <c r="K420" s="15"/>
      <c r="L420" s="15"/>
      <c r="M420" s="15"/>
      <c r="N420" s="15"/>
      <c r="O420" s="15"/>
      <c r="P420" s="15"/>
      <c r="Q420" s="15"/>
      <c r="R420" s="15"/>
      <c r="S420" s="15"/>
    </row>
    <row r="421">
      <c r="A421" s="15"/>
      <c r="B421" s="15"/>
      <c r="C421" s="15"/>
      <c r="D421" s="15"/>
      <c r="E421" s="15"/>
      <c r="F421" s="15"/>
      <c r="G421" s="15"/>
      <c r="H421" s="15"/>
      <c r="I421" s="15"/>
      <c r="J421" s="15"/>
      <c r="K421" s="15"/>
      <c r="L421" s="15"/>
      <c r="M421" s="15"/>
      <c r="N421" s="15"/>
      <c r="O421" s="15"/>
      <c r="P421" s="15"/>
      <c r="Q421" s="15"/>
      <c r="R421" s="15"/>
      <c r="S421" s="15"/>
    </row>
    <row r="422">
      <c r="A422" s="15"/>
      <c r="B422" s="15"/>
      <c r="C422" s="15"/>
      <c r="D422" s="15"/>
      <c r="E422" s="15"/>
      <c r="F422" s="15"/>
      <c r="G422" s="15"/>
      <c r="H422" s="15"/>
      <c r="I422" s="15"/>
      <c r="J422" s="15"/>
      <c r="K422" s="15"/>
      <c r="L422" s="15"/>
      <c r="M422" s="15"/>
      <c r="N422" s="15"/>
      <c r="O422" s="15"/>
      <c r="P422" s="15"/>
      <c r="Q422" s="15"/>
      <c r="R422" s="15"/>
      <c r="S422" s="15"/>
    </row>
    <row r="423">
      <c r="A423" s="15"/>
      <c r="B423" s="15"/>
      <c r="C423" s="15"/>
      <c r="D423" s="15"/>
      <c r="E423" s="15"/>
      <c r="F423" s="15"/>
      <c r="G423" s="15"/>
      <c r="H423" s="15"/>
      <c r="I423" s="15"/>
      <c r="J423" s="15"/>
      <c r="K423" s="15"/>
      <c r="L423" s="15"/>
      <c r="M423" s="15"/>
      <c r="N423" s="15"/>
      <c r="O423" s="15"/>
      <c r="P423" s="15"/>
      <c r="Q423" s="15"/>
      <c r="R423" s="15"/>
      <c r="S423" s="15"/>
    </row>
    <row r="424">
      <c r="A424" s="15"/>
      <c r="B424" s="15"/>
      <c r="C424" s="15"/>
      <c r="D424" s="15"/>
      <c r="E424" s="15"/>
      <c r="F424" s="15"/>
      <c r="G424" s="15"/>
      <c r="H424" s="15"/>
      <c r="I424" s="15"/>
      <c r="J424" s="15"/>
      <c r="K424" s="15"/>
      <c r="L424" s="15"/>
      <c r="M424" s="15"/>
      <c r="N424" s="15"/>
      <c r="O424" s="15"/>
      <c r="P424" s="15"/>
      <c r="Q424" s="15"/>
      <c r="R424" s="15"/>
      <c r="S424" s="15"/>
    </row>
    <row r="425">
      <c r="A425" s="15"/>
      <c r="B425" s="15"/>
      <c r="C425" s="15"/>
      <c r="D425" s="15"/>
      <c r="E425" s="15"/>
      <c r="F425" s="15"/>
      <c r="G425" s="15"/>
      <c r="H425" s="15"/>
      <c r="I425" s="15"/>
      <c r="J425" s="15"/>
      <c r="K425" s="15"/>
      <c r="L425" s="15"/>
      <c r="M425" s="15"/>
      <c r="N425" s="15"/>
      <c r="O425" s="15"/>
      <c r="P425" s="15"/>
      <c r="Q425" s="15"/>
      <c r="R425" s="15"/>
      <c r="S425" s="15"/>
    </row>
    <row r="426">
      <c r="A426" s="15"/>
      <c r="B426" s="15"/>
      <c r="C426" s="15"/>
      <c r="D426" s="15"/>
      <c r="E426" s="15"/>
      <c r="F426" s="15"/>
      <c r="G426" s="15"/>
      <c r="H426" s="15"/>
      <c r="I426" s="15"/>
      <c r="J426" s="15"/>
      <c r="K426" s="15"/>
      <c r="L426" s="15"/>
      <c r="M426" s="15"/>
      <c r="N426" s="15"/>
      <c r="O426" s="15"/>
      <c r="P426" s="15"/>
      <c r="Q426" s="15"/>
      <c r="R426" s="15"/>
      <c r="S426" s="15"/>
    </row>
    <row r="427">
      <c r="A427" s="15"/>
      <c r="B427" s="15"/>
      <c r="C427" s="15"/>
      <c r="D427" s="15"/>
      <c r="E427" s="15"/>
      <c r="F427" s="15"/>
      <c r="G427" s="15"/>
      <c r="H427" s="15"/>
      <c r="I427" s="15"/>
      <c r="J427" s="15"/>
      <c r="K427" s="15"/>
      <c r="L427" s="15"/>
      <c r="M427" s="15"/>
      <c r="N427" s="15"/>
      <c r="O427" s="15"/>
      <c r="P427" s="15"/>
      <c r="Q427" s="15"/>
      <c r="R427" s="15"/>
      <c r="S427" s="15"/>
    </row>
    <row r="428">
      <c r="A428" s="15"/>
      <c r="B428" s="15"/>
      <c r="C428" s="15"/>
      <c r="D428" s="15"/>
      <c r="E428" s="15"/>
      <c r="F428" s="15"/>
      <c r="G428" s="15"/>
      <c r="H428" s="15"/>
      <c r="I428" s="15"/>
      <c r="J428" s="15"/>
      <c r="K428" s="15"/>
      <c r="L428" s="15"/>
      <c r="M428" s="15"/>
      <c r="N428" s="15"/>
      <c r="O428" s="15"/>
      <c r="P428" s="15"/>
      <c r="Q428" s="15"/>
      <c r="R428" s="15"/>
      <c r="S428" s="15"/>
    </row>
    <row r="429">
      <c r="A429" s="15"/>
      <c r="B429" s="15"/>
      <c r="C429" s="15"/>
      <c r="D429" s="15"/>
      <c r="E429" s="15"/>
      <c r="F429" s="15"/>
      <c r="G429" s="15"/>
      <c r="H429" s="15"/>
      <c r="I429" s="15"/>
      <c r="J429" s="15"/>
      <c r="K429" s="15"/>
      <c r="L429" s="15"/>
      <c r="M429" s="15"/>
      <c r="N429" s="15"/>
      <c r="O429" s="15"/>
      <c r="P429" s="15"/>
      <c r="Q429" s="15"/>
      <c r="R429" s="15"/>
      <c r="S429" s="15"/>
    </row>
    <row r="430">
      <c r="A430" s="15"/>
      <c r="B430" s="15"/>
      <c r="C430" s="15"/>
      <c r="D430" s="15"/>
      <c r="E430" s="15"/>
      <c r="F430" s="15"/>
      <c r="G430" s="15"/>
      <c r="H430" s="15"/>
      <c r="I430" s="15"/>
      <c r="J430" s="15"/>
      <c r="K430" s="15"/>
      <c r="L430" s="15"/>
      <c r="M430" s="15"/>
      <c r="N430" s="15"/>
      <c r="O430" s="15"/>
      <c r="P430" s="15"/>
      <c r="Q430" s="15"/>
      <c r="R430" s="15"/>
      <c r="S430" s="15"/>
    </row>
    <row r="431">
      <c r="A431" s="15"/>
      <c r="B431" s="15"/>
      <c r="C431" s="15"/>
      <c r="D431" s="15"/>
      <c r="E431" s="15"/>
      <c r="F431" s="15"/>
      <c r="G431" s="15"/>
      <c r="H431" s="15"/>
      <c r="I431" s="15"/>
      <c r="J431" s="15"/>
      <c r="K431" s="15"/>
      <c r="L431" s="15"/>
      <c r="M431" s="15"/>
      <c r="N431" s="15"/>
      <c r="O431" s="15"/>
      <c r="P431" s="15"/>
      <c r="Q431" s="15"/>
      <c r="R431" s="15"/>
      <c r="S431" s="15"/>
    </row>
    <row r="432">
      <c r="A432" s="15"/>
      <c r="B432" s="15"/>
      <c r="C432" s="15"/>
      <c r="D432" s="15"/>
      <c r="E432" s="15"/>
      <c r="F432" s="15"/>
      <c r="G432" s="15"/>
      <c r="H432" s="15"/>
      <c r="I432" s="15"/>
      <c r="J432" s="15"/>
      <c r="K432" s="15"/>
      <c r="L432" s="15"/>
      <c r="M432" s="15"/>
      <c r="N432" s="15"/>
      <c r="O432" s="15"/>
      <c r="P432" s="15"/>
      <c r="Q432" s="15"/>
      <c r="R432" s="15"/>
      <c r="S432" s="15"/>
    </row>
    <row r="433">
      <c r="A433" s="15"/>
      <c r="B433" s="15"/>
      <c r="C433" s="15"/>
      <c r="D433" s="15"/>
      <c r="E433" s="15"/>
      <c r="F433" s="15"/>
      <c r="G433" s="15"/>
      <c r="H433" s="15"/>
      <c r="I433" s="15"/>
      <c r="J433" s="15"/>
      <c r="K433" s="15"/>
      <c r="L433" s="15"/>
      <c r="M433" s="15"/>
      <c r="N433" s="15"/>
      <c r="O433" s="15"/>
      <c r="P433" s="15"/>
      <c r="Q433" s="15"/>
      <c r="R433" s="15"/>
      <c r="S433" s="15"/>
    </row>
    <row r="434">
      <c r="A434" s="15"/>
      <c r="B434" s="15"/>
      <c r="C434" s="15"/>
      <c r="D434" s="15"/>
      <c r="E434" s="15"/>
      <c r="F434" s="15"/>
      <c r="G434" s="15"/>
      <c r="H434" s="15"/>
      <c r="I434" s="15"/>
      <c r="J434" s="15"/>
      <c r="K434" s="15"/>
      <c r="L434" s="15"/>
      <c r="M434" s="15"/>
      <c r="N434" s="15"/>
      <c r="O434" s="15"/>
      <c r="P434" s="15"/>
      <c r="Q434" s="15"/>
      <c r="R434" s="15"/>
      <c r="S434" s="15"/>
    </row>
    <row r="435">
      <c r="A435" s="15"/>
      <c r="B435" s="15"/>
      <c r="C435" s="15"/>
      <c r="D435" s="15"/>
      <c r="E435" s="15"/>
      <c r="F435" s="15"/>
      <c r="G435" s="15"/>
      <c r="H435" s="15"/>
      <c r="I435" s="15"/>
      <c r="J435" s="15"/>
      <c r="K435" s="15"/>
      <c r="L435" s="15"/>
      <c r="M435" s="15"/>
      <c r="N435" s="15"/>
      <c r="O435" s="15"/>
      <c r="P435" s="15"/>
      <c r="Q435" s="15"/>
      <c r="R435" s="15"/>
      <c r="S435" s="15"/>
    </row>
    <row r="436">
      <c r="A436" s="15"/>
      <c r="B436" s="15"/>
      <c r="C436" s="15"/>
      <c r="D436" s="15"/>
      <c r="E436" s="15"/>
      <c r="F436" s="15"/>
      <c r="G436" s="15"/>
      <c r="H436" s="15"/>
      <c r="I436" s="15"/>
      <c r="J436" s="15"/>
      <c r="K436" s="15"/>
      <c r="L436" s="15"/>
      <c r="M436" s="15"/>
      <c r="N436" s="15"/>
      <c r="O436" s="15"/>
      <c r="P436" s="15"/>
      <c r="Q436" s="15"/>
      <c r="R436" s="15"/>
      <c r="S436" s="15"/>
    </row>
    <row r="437">
      <c r="A437" s="15"/>
      <c r="B437" s="15"/>
      <c r="C437" s="15"/>
      <c r="D437" s="15"/>
      <c r="E437" s="15"/>
      <c r="F437" s="15"/>
      <c r="G437" s="15"/>
      <c r="H437" s="15"/>
      <c r="I437" s="15"/>
      <c r="J437" s="15"/>
      <c r="K437" s="15"/>
      <c r="L437" s="15"/>
      <c r="M437" s="15"/>
      <c r="N437" s="15"/>
      <c r="O437" s="15"/>
      <c r="P437" s="15"/>
      <c r="Q437" s="15"/>
      <c r="R437" s="15"/>
      <c r="S437" s="15"/>
    </row>
    <row r="438">
      <c r="A438" s="15"/>
      <c r="B438" s="15"/>
      <c r="C438" s="15"/>
      <c r="D438" s="15"/>
      <c r="E438" s="15"/>
      <c r="F438" s="15"/>
      <c r="G438" s="15"/>
      <c r="H438" s="15"/>
      <c r="I438" s="15"/>
      <c r="J438" s="15"/>
      <c r="K438" s="15"/>
      <c r="L438" s="15"/>
      <c r="M438" s="15"/>
      <c r="N438" s="15"/>
      <c r="O438" s="15"/>
      <c r="P438" s="15"/>
      <c r="Q438" s="15"/>
      <c r="R438" s="15"/>
      <c r="S438" s="15"/>
    </row>
    <row r="439">
      <c r="A439" s="15"/>
      <c r="B439" s="15"/>
      <c r="C439" s="15"/>
      <c r="D439" s="15"/>
      <c r="E439" s="15"/>
      <c r="F439" s="15"/>
      <c r="G439" s="15"/>
      <c r="H439" s="15"/>
      <c r="I439" s="15"/>
      <c r="J439" s="15"/>
      <c r="K439" s="15"/>
      <c r="L439" s="15"/>
      <c r="M439" s="15"/>
      <c r="N439" s="15"/>
      <c r="O439" s="15"/>
      <c r="P439" s="15"/>
      <c r="Q439" s="15"/>
      <c r="R439" s="15"/>
      <c r="S439" s="15"/>
    </row>
    <row r="440">
      <c r="A440" s="15"/>
      <c r="B440" s="15"/>
      <c r="C440" s="15"/>
      <c r="D440" s="15"/>
      <c r="E440" s="15"/>
      <c r="F440" s="15"/>
      <c r="G440" s="15"/>
      <c r="H440" s="15"/>
      <c r="I440" s="15"/>
      <c r="J440" s="15"/>
      <c r="K440" s="15"/>
      <c r="L440" s="15"/>
      <c r="M440" s="15"/>
      <c r="N440" s="15"/>
      <c r="O440" s="15"/>
      <c r="P440" s="15"/>
      <c r="Q440" s="15"/>
      <c r="R440" s="15"/>
      <c r="S440" s="15"/>
    </row>
    <row r="441">
      <c r="A441" s="15"/>
      <c r="B441" s="15"/>
      <c r="C441" s="15"/>
      <c r="D441" s="15"/>
      <c r="E441" s="15"/>
      <c r="F441" s="15"/>
      <c r="G441" s="15"/>
      <c r="H441" s="15"/>
      <c r="I441" s="15"/>
      <c r="J441" s="15"/>
      <c r="K441" s="15"/>
      <c r="L441" s="15"/>
      <c r="M441" s="15"/>
      <c r="N441" s="15"/>
      <c r="O441" s="15"/>
      <c r="P441" s="15"/>
      <c r="Q441" s="15"/>
      <c r="R441" s="15"/>
      <c r="S441" s="15"/>
    </row>
    <row r="442">
      <c r="A442" s="15"/>
      <c r="B442" s="15"/>
      <c r="C442" s="15"/>
      <c r="D442" s="15"/>
      <c r="E442" s="15"/>
      <c r="F442" s="15"/>
      <c r="G442" s="15"/>
      <c r="H442" s="15"/>
      <c r="I442" s="15"/>
      <c r="J442" s="15"/>
      <c r="K442" s="15"/>
      <c r="L442" s="15"/>
      <c r="M442" s="15"/>
      <c r="N442" s="15"/>
      <c r="O442" s="15"/>
      <c r="P442" s="15"/>
      <c r="Q442" s="15"/>
      <c r="R442" s="15"/>
      <c r="S442" s="15"/>
    </row>
    <row r="443">
      <c r="A443" s="15"/>
      <c r="B443" s="15"/>
      <c r="C443" s="15"/>
      <c r="D443" s="15"/>
      <c r="E443" s="15"/>
      <c r="F443" s="15"/>
      <c r="G443" s="15"/>
      <c r="H443" s="15"/>
      <c r="I443" s="15"/>
      <c r="J443" s="15"/>
      <c r="K443" s="15"/>
      <c r="L443" s="15"/>
      <c r="M443" s="15"/>
      <c r="N443" s="15"/>
      <c r="O443" s="15"/>
      <c r="P443" s="15"/>
      <c r="Q443" s="15"/>
      <c r="R443" s="15"/>
      <c r="S443" s="15"/>
    </row>
    <row r="444">
      <c r="A444" s="15"/>
      <c r="B444" s="15"/>
      <c r="C444" s="15"/>
      <c r="D444" s="15"/>
      <c r="E444" s="15"/>
      <c r="F444" s="15"/>
      <c r="G444" s="15"/>
      <c r="H444" s="15"/>
      <c r="I444" s="15"/>
      <c r="J444" s="15"/>
      <c r="K444" s="15"/>
      <c r="L444" s="15"/>
      <c r="M444" s="15"/>
      <c r="N444" s="15"/>
      <c r="O444" s="15"/>
      <c r="P444" s="15"/>
      <c r="Q444" s="15"/>
      <c r="R444" s="15"/>
      <c r="S444" s="15"/>
    </row>
    <row r="445">
      <c r="A445" s="15"/>
      <c r="B445" s="15"/>
      <c r="C445" s="15"/>
      <c r="D445" s="15"/>
      <c r="E445" s="15"/>
      <c r="F445" s="15"/>
      <c r="G445" s="15"/>
      <c r="H445" s="15"/>
      <c r="I445" s="15"/>
      <c r="J445" s="15"/>
      <c r="K445" s="15"/>
      <c r="L445" s="15"/>
      <c r="M445" s="15"/>
      <c r="N445" s="15"/>
      <c r="O445" s="15"/>
      <c r="P445" s="15"/>
      <c r="Q445" s="15"/>
      <c r="R445" s="15"/>
      <c r="S445" s="15"/>
    </row>
    <row r="446">
      <c r="A446" s="15"/>
      <c r="B446" s="15"/>
      <c r="C446" s="15"/>
      <c r="D446" s="15"/>
      <c r="E446" s="15"/>
      <c r="F446" s="15"/>
      <c r="G446" s="15"/>
      <c r="H446" s="15"/>
      <c r="I446" s="15"/>
      <c r="J446" s="15"/>
      <c r="K446" s="15"/>
      <c r="L446" s="15"/>
      <c r="M446" s="15"/>
      <c r="N446" s="15"/>
      <c r="O446" s="15"/>
      <c r="P446" s="15"/>
      <c r="Q446" s="15"/>
      <c r="R446" s="15"/>
      <c r="S446" s="15"/>
    </row>
    <row r="447">
      <c r="A447" s="15"/>
      <c r="B447" s="15"/>
      <c r="C447" s="15"/>
      <c r="D447" s="15"/>
      <c r="E447" s="15"/>
      <c r="F447" s="15"/>
      <c r="G447" s="15"/>
      <c r="H447" s="15"/>
      <c r="I447" s="15"/>
      <c r="J447" s="15"/>
      <c r="K447" s="15"/>
      <c r="L447" s="15"/>
      <c r="M447" s="15"/>
      <c r="N447" s="15"/>
      <c r="O447" s="15"/>
      <c r="P447" s="15"/>
      <c r="Q447" s="15"/>
      <c r="R447" s="15"/>
      <c r="S447" s="15"/>
    </row>
    <row r="448">
      <c r="A448" s="15"/>
      <c r="B448" s="15"/>
      <c r="C448" s="15"/>
      <c r="D448" s="15"/>
      <c r="E448" s="15"/>
      <c r="F448" s="15"/>
      <c r="G448" s="15"/>
      <c r="H448" s="15"/>
      <c r="I448" s="15"/>
      <c r="J448" s="15"/>
      <c r="K448" s="15"/>
      <c r="L448" s="15"/>
      <c r="M448" s="15"/>
      <c r="N448" s="15"/>
      <c r="O448" s="15"/>
      <c r="P448" s="15"/>
      <c r="Q448" s="15"/>
      <c r="R448" s="15"/>
      <c r="S448" s="15"/>
    </row>
    <row r="449">
      <c r="A449" s="15"/>
      <c r="B449" s="15"/>
      <c r="C449" s="15"/>
      <c r="D449" s="15"/>
      <c r="E449" s="15"/>
      <c r="F449" s="15"/>
      <c r="G449" s="15"/>
      <c r="H449" s="15"/>
      <c r="I449" s="15"/>
      <c r="J449" s="15"/>
      <c r="K449" s="15"/>
      <c r="L449" s="15"/>
      <c r="M449" s="15"/>
      <c r="N449" s="15"/>
      <c r="O449" s="15"/>
      <c r="P449" s="15"/>
      <c r="Q449" s="15"/>
      <c r="R449" s="15"/>
      <c r="S449" s="15"/>
    </row>
    <row r="450">
      <c r="A450" s="15"/>
      <c r="B450" s="15"/>
      <c r="C450" s="15"/>
      <c r="D450" s="15"/>
      <c r="E450" s="15"/>
      <c r="F450" s="15"/>
      <c r="G450" s="15"/>
      <c r="H450" s="15"/>
      <c r="I450" s="15"/>
      <c r="J450" s="15"/>
      <c r="K450" s="15"/>
      <c r="L450" s="15"/>
      <c r="M450" s="15"/>
      <c r="N450" s="15"/>
      <c r="O450" s="15"/>
      <c r="P450" s="15"/>
      <c r="Q450" s="15"/>
      <c r="R450" s="15"/>
      <c r="S450" s="15"/>
    </row>
    <row r="451">
      <c r="A451" s="15"/>
      <c r="B451" s="15"/>
      <c r="C451" s="15"/>
      <c r="D451" s="15"/>
      <c r="E451" s="15"/>
      <c r="F451" s="15"/>
      <c r="G451" s="15"/>
      <c r="H451" s="15"/>
      <c r="I451" s="15"/>
      <c r="J451" s="15"/>
      <c r="K451" s="15"/>
      <c r="L451" s="15"/>
      <c r="M451" s="15"/>
      <c r="N451" s="15"/>
      <c r="O451" s="15"/>
      <c r="P451" s="15"/>
      <c r="Q451" s="15"/>
      <c r="R451" s="15"/>
      <c r="S451" s="15"/>
    </row>
    <row r="452">
      <c r="A452" s="15"/>
      <c r="B452" s="15"/>
      <c r="C452" s="15"/>
      <c r="D452" s="15"/>
      <c r="E452" s="15"/>
      <c r="F452" s="15"/>
      <c r="G452" s="15"/>
      <c r="H452" s="15"/>
      <c r="I452" s="15"/>
      <c r="J452" s="15"/>
      <c r="K452" s="15"/>
      <c r="L452" s="15"/>
      <c r="M452" s="15"/>
      <c r="N452" s="15"/>
      <c r="O452" s="15"/>
      <c r="P452" s="15"/>
      <c r="Q452" s="15"/>
      <c r="R452" s="15"/>
      <c r="S452" s="15"/>
    </row>
    <row r="453">
      <c r="A453" s="15"/>
      <c r="B453" s="15"/>
      <c r="C453" s="15"/>
      <c r="D453" s="15"/>
      <c r="E453" s="15"/>
      <c r="F453" s="15"/>
      <c r="G453" s="15"/>
      <c r="H453" s="15"/>
      <c r="I453" s="15"/>
      <c r="J453" s="15"/>
      <c r="K453" s="15"/>
      <c r="L453" s="15"/>
      <c r="M453" s="15"/>
      <c r="N453" s="15"/>
      <c r="O453" s="15"/>
      <c r="P453" s="15"/>
      <c r="Q453" s="15"/>
      <c r="R453" s="15"/>
      <c r="S453" s="15"/>
    </row>
    <row r="454">
      <c r="A454" s="15"/>
      <c r="B454" s="15"/>
      <c r="C454" s="15"/>
      <c r="D454" s="15"/>
      <c r="E454" s="15"/>
      <c r="F454" s="15"/>
      <c r="G454" s="15"/>
      <c r="H454" s="15"/>
      <c r="I454" s="15"/>
      <c r="J454" s="15"/>
      <c r="K454" s="15"/>
      <c r="L454" s="15"/>
      <c r="M454" s="15"/>
      <c r="N454" s="15"/>
      <c r="O454" s="15"/>
      <c r="P454" s="15"/>
      <c r="Q454" s="15"/>
      <c r="R454" s="15"/>
      <c r="S454" s="15"/>
    </row>
    <row r="455">
      <c r="A455" s="15"/>
      <c r="B455" s="15"/>
      <c r="C455" s="15"/>
      <c r="D455" s="15"/>
      <c r="E455" s="15"/>
      <c r="F455" s="15"/>
      <c r="G455" s="15"/>
      <c r="H455" s="15"/>
      <c r="I455" s="15"/>
      <c r="J455" s="15"/>
      <c r="K455" s="15"/>
      <c r="L455" s="15"/>
      <c r="M455" s="15"/>
      <c r="N455" s="15"/>
      <c r="O455" s="15"/>
      <c r="P455" s="15"/>
      <c r="Q455" s="15"/>
      <c r="R455" s="15"/>
      <c r="S455" s="15"/>
    </row>
    <row r="456">
      <c r="A456" s="15"/>
      <c r="B456" s="15"/>
      <c r="C456" s="15"/>
      <c r="D456" s="15"/>
      <c r="E456" s="15"/>
      <c r="F456" s="15"/>
      <c r="G456" s="15"/>
      <c r="H456" s="15"/>
      <c r="I456" s="15"/>
      <c r="J456" s="15"/>
      <c r="K456" s="15"/>
      <c r="L456" s="15"/>
      <c r="M456" s="15"/>
      <c r="N456" s="15"/>
      <c r="O456" s="15"/>
      <c r="P456" s="15"/>
      <c r="Q456" s="15"/>
      <c r="R456" s="15"/>
      <c r="S456" s="15"/>
    </row>
    <row r="457">
      <c r="A457" s="15"/>
      <c r="B457" s="15"/>
      <c r="C457" s="15"/>
      <c r="D457" s="15"/>
      <c r="E457" s="15"/>
      <c r="F457" s="15"/>
      <c r="G457" s="15"/>
      <c r="H457" s="15"/>
      <c r="I457" s="15"/>
      <c r="J457" s="15"/>
      <c r="K457" s="15"/>
      <c r="L457" s="15"/>
      <c r="M457" s="15"/>
      <c r="N457" s="15"/>
      <c r="O457" s="15"/>
      <c r="P457" s="15"/>
      <c r="Q457" s="15"/>
      <c r="R457" s="15"/>
      <c r="S457" s="15"/>
    </row>
    <row r="458">
      <c r="A458" s="15"/>
      <c r="B458" s="15"/>
      <c r="C458" s="15"/>
      <c r="D458" s="15"/>
      <c r="E458" s="15"/>
      <c r="F458" s="15"/>
      <c r="G458" s="15"/>
      <c r="H458" s="15"/>
      <c r="I458" s="15"/>
      <c r="J458" s="15"/>
      <c r="K458" s="15"/>
      <c r="L458" s="15"/>
      <c r="M458" s="15"/>
      <c r="N458" s="15"/>
      <c r="O458" s="15"/>
      <c r="P458" s="15"/>
      <c r="Q458" s="15"/>
      <c r="R458" s="15"/>
      <c r="S458" s="15"/>
    </row>
    <row r="459">
      <c r="A459" s="15"/>
      <c r="B459" s="15"/>
      <c r="C459" s="15"/>
      <c r="D459" s="15"/>
      <c r="E459" s="15"/>
      <c r="F459" s="15"/>
      <c r="G459" s="15"/>
      <c r="H459" s="15"/>
      <c r="I459" s="15"/>
      <c r="J459" s="15"/>
      <c r="K459" s="15"/>
      <c r="L459" s="15"/>
      <c r="M459" s="15"/>
      <c r="N459" s="15"/>
      <c r="O459" s="15"/>
      <c r="P459" s="15"/>
      <c r="Q459" s="15"/>
      <c r="R459" s="15"/>
      <c r="S459" s="15"/>
    </row>
    <row r="460">
      <c r="A460" s="15"/>
      <c r="B460" s="15"/>
      <c r="C460" s="15"/>
      <c r="D460" s="15"/>
      <c r="E460" s="15"/>
      <c r="F460" s="15"/>
      <c r="G460" s="15"/>
      <c r="H460" s="15"/>
      <c r="I460" s="15"/>
      <c r="J460" s="15"/>
      <c r="K460" s="15"/>
      <c r="L460" s="15"/>
      <c r="M460" s="15"/>
      <c r="N460" s="15"/>
      <c r="O460" s="15"/>
      <c r="P460" s="15"/>
      <c r="Q460" s="15"/>
      <c r="R460" s="15"/>
      <c r="S460" s="15"/>
    </row>
    <row r="461">
      <c r="A461" s="15"/>
      <c r="B461" s="15"/>
      <c r="C461" s="15"/>
      <c r="D461" s="15"/>
      <c r="E461" s="15"/>
      <c r="F461" s="15"/>
      <c r="G461" s="15"/>
      <c r="H461" s="15"/>
      <c r="I461" s="15"/>
      <c r="J461" s="15"/>
      <c r="K461" s="15"/>
      <c r="L461" s="15"/>
      <c r="M461" s="15"/>
      <c r="N461" s="15"/>
      <c r="O461" s="15"/>
      <c r="P461" s="15"/>
      <c r="Q461" s="15"/>
      <c r="R461" s="15"/>
      <c r="S461" s="15"/>
    </row>
    <row r="462">
      <c r="A462" s="15"/>
      <c r="B462" s="15"/>
      <c r="C462" s="15"/>
      <c r="D462" s="15"/>
      <c r="E462" s="15"/>
      <c r="F462" s="15"/>
      <c r="G462" s="15"/>
      <c r="H462" s="15"/>
      <c r="I462" s="15"/>
      <c r="J462" s="15"/>
      <c r="K462" s="15"/>
      <c r="L462" s="15"/>
      <c r="M462" s="15"/>
      <c r="N462" s="15"/>
      <c r="O462" s="15"/>
      <c r="P462" s="15"/>
      <c r="Q462" s="15"/>
      <c r="R462" s="15"/>
      <c r="S462" s="15"/>
    </row>
    <row r="463">
      <c r="A463" s="15"/>
      <c r="B463" s="15"/>
      <c r="C463" s="15"/>
      <c r="D463" s="15"/>
      <c r="E463" s="15"/>
      <c r="F463" s="15"/>
      <c r="G463" s="15"/>
      <c r="H463" s="15"/>
      <c r="I463" s="15"/>
      <c r="J463" s="15"/>
      <c r="K463" s="15"/>
      <c r="L463" s="15"/>
      <c r="M463" s="15"/>
      <c r="N463" s="15"/>
      <c r="O463" s="15"/>
      <c r="P463" s="15"/>
      <c r="Q463" s="15"/>
      <c r="R463" s="15"/>
      <c r="S463" s="15"/>
    </row>
    <row r="464">
      <c r="A464" s="15"/>
      <c r="B464" s="15"/>
      <c r="C464" s="15"/>
      <c r="D464" s="15"/>
      <c r="E464" s="15"/>
      <c r="F464" s="15"/>
      <c r="G464" s="15"/>
      <c r="H464" s="15"/>
      <c r="I464" s="15"/>
      <c r="J464" s="15"/>
      <c r="K464" s="15"/>
      <c r="L464" s="15"/>
      <c r="M464" s="15"/>
      <c r="N464" s="15"/>
      <c r="O464" s="15"/>
      <c r="P464" s="15"/>
      <c r="Q464" s="15"/>
      <c r="R464" s="15"/>
      <c r="S464" s="15"/>
    </row>
    <row r="465">
      <c r="A465" s="15"/>
      <c r="B465" s="15"/>
      <c r="C465" s="15"/>
      <c r="D465" s="15"/>
      <c r="E465" s="15"/>
      <c r="F465" s="15"/>
      <c r="G465" s="15"/>
      <c r="H465" s="15"/>
      <c r="I465" s="15"/>
      <c r="J465" s="15"/>
      <c r="K465" s="15"/>
      <c r="L465" s="15"/>
      <c r="M465" s="15"/>
      <c r="N465" s="15"/>
      <c r="O465" s="15"/>
      <c r="P465" s="15"/>
      <c r="Q465" s="15"/>
      <c r="R465" s="15"/>
      <c r="S465" s="15"/>
    </row>
    <row r="466">
      <c r="A466" s="15"/>
      <c r="B466" s="15"/>
      <c r="C466" s="15"/>
      <c r="D466" s="15"/>
      <c r="E466" s="15"/>
      <c r="F466" s="15"/>
      <c r="G466" s="15"/>
      <c r="H466" s="15"/>
      <c r="I466" s="15"/>
      <c r="J466" s="15"/>
      <c r="K466" s="15"/>
      <c r="L466" s="15"/>
      <c r="M466" s="15"/>
      <c r="N466" s="15"/>
      <c r="O466" s="15"/>
      <c r="P466" s="15"/>
      <c r="Q466" s="15"/>
      <c r="R466" s="15"/>
      <c r="S466" s="15"/>
    </row>
    <row r="467">
      <c r="A467" s="15"/>
      <c r="B467" s="15"/>
      <c r="C467" s="15"/>
      <c r="D467" s="15"/>
      <c r="E467" s="15"/>
      <c r="F467" s="15"/>
      <c r="G467" s="15"/>
      <c r="H467" s="15"/>
      <c r="I467" s="15"/>
      <c r="J467" s="15"/>
      <c r="K467" s="15"/>
      <c r="L467" s="15"/>
      <c r="M467" s="15"/>
      <c r="N467" s="15"/>
      <c r="O467" s="15"/>
      <c r="P467" s="15"/>
      <c r="Q467" s="15"/>
      <c r="R467" s="15"/>
      <c r="S467" s="15"/>
    </row>
    <row r="468">
      <c r="A468" s="15"/>
      <c r="B468" s="15"/>
      <c r="C468" s="15"/>
      <c r="D468" s="15"/>
      <c r="E468" s="15"/>
      <c r="F468" s="15"/>
      <c r="G468" s="15"/>
      <c r="H468" s="15"/>
      <c r="I468" s="15"/>
      <c r="J468" s="15"/>
      <c r="K468" s="15"/>
      <c r="L468" s="15"/>
      <c r="M468" s="15"/>
      <c r="N468" s="15"/>
      <c r="O468" s="15"/>
      <c r="P468" s="15"/>
      <c r="Q468" s="15"/>
      <c r="R468" s="15"/>
      <c r="S468" s="15"/>
    </row>
    <row r="469">
      <c r="A469" s="15"/>
      <c r="B469" s="15"/>
      <c r="C469" s="15"/>
      <c r="D469" s="15"/>
      <c r="E469" s="15"/>
      <c r="F469" s="15"/>
      <c r="G469" s="15"/>
      <c r="H469" s="15"/>
      <c r="I469" s="15"/>
      <c r="J469" s="15"/>
      <c r="K469" s="15"/>
      <c r="L469" s="15"/>
      <c r="M469" s="15"/>
      <c r="N469" s="15"/>
      <c r="O469" s="15"/>
      <c r="P469" s="15"/>
      <c r="Q469" s="15"/>
      <c r="R469" s="15"/>
      <c r="S469" s="15"/>
    </row>
    <row r="470">
      <c r="A470" s="15"/>
      <c r="B470" s="15"/>
      <c r="C470" s="15"/>
      <c r="D470" s="15"/>
      <c r="E470" s="15"/>
      <c r="F470" s="15"/>
      <c r="G470" s="15"/>
      <c r="H470" s="15"/>
      <c r="I470" s="15"/>
      <c r="J470" s="15"/>
      <c r="K470" s="15"/>
      <c r="L470" s="15"/>
      <c r="M470" s="15"/>
      <c r="N470" s="15"/>
      <c r="O470" s="15"/>
      <c r="P470" s="15"/>
      <c r="Q470" s="15"/>
      <c r="R470" s="15"/>
      <c r="S470" s="15"/>
    </row>
    <row r="471">
      <c r="A471" s="15"/>
      <c r="B471" s="15"/>
      <c r="C471" s="15"/>
      <c r="D471" s="15"/>
      <c r="E471" s="15"/>
      <c r="F471" s="15"/>
      <c r="G471" s="15"/>
      <c r="H471" s="15"/>
      <c r="I471" s="15"/>
      <c r="J471" s="15"/>
      <c r="K471" s="15"/>
      <c r="L471" s="15"/>
      <c r="M471" s="15"/>
      <c r="N471" s="15"/>
      <c r="O471" s="15"/>
      <c r="P471" s="15"/>
      <c r="Q471" s="15"/>
      <c r="R471" s="15"/>
      <c r="S471" s="15"/>
    </row>
    <row r="472">
      <c r="A472" s="15"/>
      <c r="B472" s="15"/>
      <c r="C472" s="15"/>
      <c r="D472" s="15"/>
      <c r="E472" s="15"/>
      <c r="F472" s="15"/>
      <c r="G472" s="15"/>
      <c r="H472" s="15"/>
      <c r="I472" s="15"/>
      <c r="J472" s="15"/>
      <c r="K472" s="15"/>
      <c r="L472" s="15"/>
      <c r="M472" s="15"/>
      <c r="N472" s="15"/>
      <c r="O472" s="15"/>
      <c r="P472" s="15"/>
      <c r="Q472" s="15"/>
      <c r="R472" s="15"/>
      <c r="S472" s="15"/>
    </row>
    <row r="473">
      <c r="A473" s="15"/>
      <c r="B473" s="15"/>
      <c r="C473" s="15"/>
      <c r="D473" s="15"/>
      <c r="E473" s="15"/>
      <c r="F473" s="15"/>
      <c r="G473" s="15"/>
      <c r="H473" s="15"/>
      <c r="I473" s="15"/>
      <c r="J473" s="15"/>
      <c r="K473" s="15"/>
      <c r="L473" s="15"/>
      <c r="M473" s="15"/>
      <c r="N473" s="15"/>
      <c r="O473" s="15"/>
      <c r="P473" s="15"/>
      <c r="Q473" s="15"/>
      <c r="R473" s="15"/>
      <c r="S473" s="15"/>
    </row>
    <row r="474">
      <c r="A474" s="15"/>
      <c r="B474" s="15"/>
      <c r="C474" s="15"/>
      <c r="D474" s="15"/>
      <c r="E474" s="15"/>
      <c r="F474" s="15"/>
      <c r="G474" s="15"/>
      <c r="H474" s="15"/>
      <c r="I474" s="15"/>
      <c r="J474" s="15"/>
      <c r="K474" s="15"/>
      <c r="L474" s="15"/>
      <c r="M474" s="15"/>
      <c r="N474" s="15"/>
      <c r="O474" s="15"/>
      <c r="P474" s="15"/>
      <c r="Q474" s="15"/>
      <c r="R474" s="15"/>
      <c r="S474" s="15"/>
    </row>
    <row r="475">
      <c r="A475" s="15"/>
      <c r="B475" s="15"/>
      <c r="C475" s="15"/>
      <c r="D475" s="15"/>
      <c r="E475" s="15"/>
      <c r="F475" s="15"/>
      <c r="G475" s="15"/>
      <c r="H475" s="15"/>
      <c r="I475" s="15"/>
      <c r="J475" s="15"/>
      <c r="K475" s="15"/>
      <c r="L475" s="15"/>
      <c r="M475" s="15"/>
      <c r="N475" s="15"/>
      <c r="O475" s="15"/>
      <c r="P475" s="15"/>
      <c r="Q475" s="15"/>
      <c r="R475" s="15"/>
      <c r="S475" s="15"/>
    </row>
    <row r="476">
      <c r="A476" s="15"/>
      <c r="B476" s="15"/>
      <c r="C476" s="15"/>
      <c r="D476" s="15"/>
      <c r="E476" s="15"/>
      <c r="F476" s="15"/>
      <c r="G476" s="15"/>
      <c r="H476" s="15"/>
      <c r="I476" s="15"/>
      <c r="J476" s="15"/>
      <c r="K476" s="15"/>
      <c r="L476" s="15"/>
      <c r="M476" s="15"/>
      <c r="N476" s="15"/>
      <c r="O476" s="15"/>
      <c r="P476" s="15"/>
      <c r="Q476" s="15"/>
      <c r="R476" s="15"/>
      <c r="S476" s="15"/>
    </row>
    <row r="477">
      <c r="A477" s="15"/>
      <c r="B477" s="15"/>
      <c r="C477" s="15"/>
      <c r="D477" s="15"/>
      <c r="E477" s="15"/>
      <c r="F477" s="15"/>
      <c r="G477" s="15"/>
      <c r="H477" s="15"/>
      <c r="I477" s="15"/>
      <c r="J477" s="15"/>
      <c r="K477" s="15"/>
      <c r="L477" s="15"/>
      <c r="M477" s="15"/>
      <c r="N477" s="15"/>
      <c r="O477" s="15"/>
      <c r="P477" s="15"/>
      <c r="Q477" s="15"/>
      <c r="R477" s="15"/>
      <c r="S477" s="15"/>
    </row>
    <row r="478">
      <c r="A478" s="15"/>
      <c r="B478" s="15"/>
      <c r="C478" s="15"/>
      <c r="D478" s="15"/>
      <c r="E478" s="15"/>
      <c r="F478" s="15"/>
      <c r="G478" s="15"/>
      <c r="H478" s="15"/>
      <c r="I478" s="15"/>
      <c r="J478" s="15"/>
      <c r="K478" s="15"/>
      <c r="L478" s="15"/>
      <c r="M478" s="15"/>
      <c r="N478" s="15"/>
      <c r="O478" s="15"/>
      <c r="P478" s="15"/>
      <c r="Q478" s="15"/>
      <c r="R478" s="15"/>
      <c r="S478" s="15"/>
    </row>
    <row r="479">
      <c r="A479" s="15"/>
      <c r="B479" s="15"/>
      <c r="C479" s="15"/>
      <c r="D479" s="15"/>
      <c r="E479" s="15"/>
      <c r="F479" s="15"/>
      <c r="G479" s="15"/>
      <c r="H479" s="15"/>
      <c r="I479" s="15"/>
      <c r="J479" s="15"/>
      <c r="K479" s="15"/>
      <c r="L479" s="15"/>
      <c r="M479" s="15"/>
      <c r="N479" s="15"/>
      <c r="O479" s="15"/>
      <c r="P479" s="15"/>
      <c r="Q479" s="15"/>
      <c r="R479" s="15"/>
      <c r="S479" s="15"/>
    </row>
    <row r="480">
      <c r="A480" s="15"/>
      <c r="B480" s="15"/>
      <c r="C480" s="15"/>
      <c r="D480" s="15"/>
      <c r="E480" s="15"/>
      <c r="F480" s="15"/>
      <c r="G480" s="15"/>
      <c r="H480" s="15"/>
      <c r="I480" s="15"/>
      <c r="J480" s="15"/>
      <c r="K480" s="15"/>
      <c r="L480" s="15"/>
      <c r="M480" s="15"/>
      <c r="N480" s="15"/>
      <c r="O480" s="15"/>
      <c r="P480" s="15"/>
      <c r="Q480" s="15"/>
      <c r="R480" s="15"/>
      <c r="S480" s="15"/>
    </row>
    <row r="481">
      <c r="A481" s="15"/>
      <c r="B481" s="15"/>
      <c r="C481" s="15"/>
      <c r="D481" s="15"/>
      <c r="E481" s="15"/>
      <c r="F481" s="15"/>
      <c r="G481" s="15"/>
      <c r="H481" s="15"/>
      <c r="I481" s="15"/>
      <c r="J481" s="15"/>
      <c r="K481" s="15"/>
      <c r="L481" s="15"/>
      <c r="M481" s="15"/>
      <c r="N481" s="15"/>
      <c r="O481" s="15"/>
      <c r="P481" s="15"/>
      <c r="Q481" s="15"/>
      <c r="R481" s="15"/>
      <c r="S481" s="15"/>
    </row>
    <row r="482">
      <c r="A482" s="15"/>
      <c r="B482" s="15"/>
      <c r="C482" s="15"/>
      <c r="D482" s="15"/>
      <c r="E482" s="15"/>
      <c r="F482" s="15"/>
      <c r="G482" s="15"/>
      <c r="H482" s="15"/>
      <c r="I482" s="15"/>
      <c r="J482" s="15"/>
      <c r="K482" s="15"/>
      <c r="L482" s="15"/>
      <c r="M482" s="15"/>
      <c r="N482" s="15"/>
      <c r="O482" s="15"/>
      <c r="P482" s="15"/>
      <c r="Q482" s="15"/>
      <c r="R482" s="15"/>
      <c r="S482" s="15"/>
    </row>
    <row r="483">
      <c r="A483" s="15"/>
      <c r="B483" s="15"/>
      <c r="C483" s="15"/>
      <c r="D483" s="15"/>
      <c r="E483" s="15"/>
      <c r="F483" s="15"/>
      <c r="G483" s="15"/>
      <c r="H483" s="15"/>
      <c r="I483" s="15"/>
      <c r="J483" s="15"/>
      <c r="K483" s="15"/>
      <c r="L483" s="15"/>
      <c r="M483" s="15"/>
      <c r="N483" s="15"/>
      <c r="O483" s="15"/>
      <c r="P483" s="15"/>
      <c r="Q483" s="15"/>
      <c r="R483" s="15"/>
      <c r="S483" s="15"/>
    </row>
    <row r="484">
      <c r="A484" s="15"/>
      <c r="B484" s="15"/>
      <c r="C484" s="15"/>
      <c r="D484" s="15"/>
      <c r="E484" s="15"/>
      <c r="F484" s="15"/>
      <c r="G484" s="15"/>
      <c r="H484" s="15"/>
      <c r="I484" s="15"/>
      <c r="J484" s="15"/>
      <c r="K484" s="15"/>
      <c r="L484" s="15"/>
      <c r="M484" s="15"/>
      <c r="N484" s="15"/>
      <c r="O484" s="15"/>
      <c r="P484" s="15"/>
      <c r="Q484" s="15"/>
      <c r="R484" s="15"/>
      <c r="S484" s="15"/>
    </row>
    <row r="485">
      <c r="A485" s="15"/>
      <c r="B485" s="15"/>
      <c r="C485" s="15"/>
      <c r="D485" s="15"/>
      <c r="E485" s="15"/>
      <c r="F485" s="15"/>
      <c r="G485" s="15"/>
      <c r="H485" s="15"/>
      <c r="I485" s="15"/>
      <c r="J485" s="15"/>
      <c r="K485" s="15"/>
      <c r="L485" s="15"/>
      <c r="M485" s="15"/>
      <c r="N485" s="15"/>
      <c r="O485" s="15"/>
      <c r="P485" s="15"/>
      <c r="Q485" s="15"/>
      <c r="R485" s="15"/>
      <c r="S485" s="15"/>
    </row>
    <row r="486">
      <c r="A486" s="15"/>
      <c r="B486" s="15"/>
      <c r="C486" s="15"/>
      <c r="D486" s="15"/>
      <c r="E486" s="15"/>
      <c r="F486" s="15"/>
      <c r="G486" s="15"/>
      <c r="H486" s="15"/>
      <c r="I486" s="15"/>
      <c r="J486" s="15"/>
      <c r="K486" s="15"/>
      <c r="L486" s="15"/>
      <c r="M486" s="15"/>
      <c r="N486" s="15"/>
      <c r="O486" s="15"/>
      <c r="P486" s="15"/>
      <c r="Q486" s="15"/>
      <c r="R486" s="15"/>
      <c r="S486" s="15"/>
    </row>
    <row r="487">
      <c r="A487" s="15"/>
      <c r="B487" s="15"/>
      <c r="C487" s="15"/>
      <c r="D487" s="15"/>
      <c r="E487" s="15"/>
      <c r="F487" s="15"/>
      <c r="G487" s="15"/>
      <c r="H487" s="15"/>
      <c r="I487" s="15"/>
      <c r="J487" s="15"/>
      <c r="K487" s="15"/>
      <c r="L487" s="15"/>
      <c r="M487" s="15"/>
      <c r="N487" s="15"/>
      <c r="O487" s="15"/>
      <c r="P487" s="15"/>
      <c r="Q487" s="15"/>
      <c r="R487" s="15"/>
      <c r="S487" s="15"/>
    </row>
    <row r="488">
      <c r="A488" s="15"/>
      <c r="B488" s="15"/>
      <c r="C488" s="15"/>
      <c r="D488" s="15"/>
      <c r="E488" s="15"/>
      <c r="F488" s="15"/>
      <c r="G488" s="15"/>
      <c r="H488" s="15"/>
      <c r="I488" s="15"/>
      <c r="J488" s="15"/>
      <c r="K488" s="15"/>
      <c r="L488" s="15"/>
      <c r="M488" s="15"/>
      <c r="N488" s="15"/>
      <c r="O488" s="15"/>
      <c r="P488" s="15"/>
      <c r="Q488" s="15"/>
      <c r="R488" s="15"/>
      <c r="S488" s="15"/>
    </row>
    <row r="489">
      <c r="A489" s="15"/>
      <c r="B489" s="15"/>
      <c r="C489" s="15"/>
      <c r="D489" s="15"/>
      <c r="E489" s="15"/>
      <c r="F489" s="15"/>
      <c r="G489" s="15"/>
      <c r="H489" s="15"/>
      <c r="I489" s="15"/>
      <c r="J489" s="15"/>
      <c r="K489" s="15"/>
      <c r="L489" s="15"/>
      <c r="M489" s="15"/>
      <c r="N489" s="15"/>
      <c r="O489" s="15"/>
      <c r="P489" s="15"/>
      <c r="Q489" s="15"/>
      <c r="R489" s="15"/>
      <c r="S489" s="15"/>
    </row>
    <row r="490">
      <c r="A490" s="15"/>
      <c r="B490" s="15"/>
      <c r="C490" s="15"/>
      <c r="D490" s="15"/>
      <c r="E490" s="15"/>
      <c r="F490" s="15"/>
      <c r="G490" s="15"/>
      <c r="H490" s="15"/>
      <c r="I490" s="15"/>
      <c r="J490" s="15"/>
      <c r="K490" s="15"/>
      <c r="L490" s="15"/>
      <c r="M490" s="15"/>
      <c r="N490" s="15"/>
      <c r="O490" s="15"/>
      <c r="P490" s="15"/>
      <c r="Q490" s="15"/>
      <c r="R490" s="15"/>
      <c r="S490" s="15"/>
    </row>
    <row r="491">
      <c r="A491" s="15"/>
      <c r="B491" s="15"/>
      <c r="C491" s="15"/>
      <c r="D491" s="15"/>
      <c r="E491" s="15"/>
      <c r="F491" s="15"/>
      <c r="G491" s="15"/>
      <c r="H491" s="15"/>
      <c r="I491" s="15"/>
      <c r="J491" s="15"/>
      <c r="K491" s="15"/>
      <c r="L491" s="15"/>
      <c r="M491" s="15"/>
      <c r="N491" s="15"/>
      <c r="O491" s="15"/>
      <c r="P491" s="15"/>
      <c r="Q491" s="15"/>
      <c r="R491" s="15"/>
      <c r="S491" s="15"/>
    </row>
    <row r="492">
      <c r="A492" s="15"/>
      <c r="B492" s="15"/>
      <c r="C492" s="15"/>
      <c r="D492" s="15"/>
      <c r="E492" s="15"/>
      <c r="F492" s="15"/>
      <c r="G492" s="15"/>
      <c r="H492" s="15"/>
      <c r="I492" s="15"/>
      <c r="J492" s="15"/>
      <c r="K492" s="15"/>
      <c r="L492" s="15"/>
      <c r="M492" s="15"/>
      <c r="N492" s="15"/>
      <c r="O492" s="15"/>
      <c r="P492" s="15"/>
      <c r="Q492" s="15"/>
      <c r="R492" s="15"/>
      <c r="S492" s="15"/>
    </row>
    <row r="493">
      <c r="A493" s="15"/>
      <c r="B493" s="15"/>
      <c r="C493" s="15"/>
      <c r="D493" s="15"/>
      <c r="E493" s="15"/>
      <c r="F493" s="15"/>
      <c r="G493" s="15"/>
      <c r="H493" s="15"/>
      <c r="I493" s="15"/>
      <c r="J493" s="15"/>
      <c r="K493" s="15"/>
      <c r="L493" s="15"/>
      <c r="M493" s="15"/>
      <c r="N493" s="15"/>
      <c r="O493" s="15"/>
      <c r="P493" s="15"/>
      <c r="Q493" s="15"/>
      <c r="R493" s="15"/>
      <c r="S493" s="15"/>
    </row>
    <row r="494">
      <c r="A494" s="15"/>
      <c r="B494" s="15"/>
      <c r="C494" s="15"/>
      <c r="D494" s="15"/>
      <c r="E494" s="15"/>
      <c r="F494" s="15"/>
      <c r="G494" s="15"/>
      <c r="H494" s="15"/>
      <c r="I494" s="15"/>
      <c r="J494" s="15"/>
      <c r="K494" s="15"/>
      <c r="L494" s="15"/>
      <c r="M494" s="15"/>
      <c r="N494" s="15"/>
      <c r="O494" s="15"/>
      <c r="P494" s="15"/>
      <c r="Q494" s="15"/>
      <c r="R494" s="15"/>
      <c r="S494" s="15"/>
    </row>
    <row r="495">
      <c r="A495" s="15"/>
      <c r="B495" s="15"/>
      <c r="C495" s="15"/>
      <c r="D495" s="15"/>
      <c r="E495" s="15"/>
      <c r="F495" s="15"/>
      <c r="G495" s="15"/>
      <c r="H495" s="15"/>
      <c r="I495" s="15"/>
      <c r="J495" s="15"/>
      <c r="K495" s="15"/>
      <c r="L495" s="15"/>
      <c r="M495" s="15"/>
      <c r="N495" s="15"/>
      <c r="O495" s="15"/>
      <c r="P495" s="15"/>
      <c r="Q495" s="15"/>
      <c r="R495" s="15"/>
      <c r="S495" s="15"/>
    </row>
    <row r="496">
      <c r="A496" s="15"/>
      <c r="B496" s="15"/>
      <c r="C496" s="15"/>
      <c r="D496" s="15"/>
      <c r="E496" s="15"/>
      <c r="F496" s="15"/>
      <c r="G496" s="15"/>
      <c r="H496" s="15"/>
      <c r="I496" s="15"/>
      <c r="J496" s="15"/>
      <c r="K496" s="15"/>
      <c r="L496" s="15"/>
      <c r="M496" s="15"/>
      <c r="N496" s="15"/>
      <c r="O496" s="15"/>
      <c r="P496" s="15"/>
      <c r="Q496" s="15"/>
      <c r="R496" s="15"/>
      <c r="S496" s="15"/>
    </row>
    <row r="497">
      <c r="A497" s="15"/>
      <c r="B497" s="15"/>
      <c r="C497" s="15"/>
      <c r="D497" s="15"/>
      <c r="E497" s="15"/>
      <c r="F497" s="15"/>
      <c r="G497" s="15"/>
      <c r="H497" s="15"/>
      <c r="I497" s="15"/>
      <c r="J497" s="15"/>
      <c r="K497" s="15"/>
      <c r="L497" s="15"/>
      <c r="M497" s="15"/>
      <c r="N497" s="15"/>
      <c r="O497" s="15"/>
      <c r="P497" s="15"/>
      <c r="Q497" s="15"/>
      <c r="R497" s="15"/>
      <c r="S497" s="15"/>
    </row>
    <row r="498">
      <c r="A498" s="15"/>
      <c r="B498" s="15"/>
      <c r="C498" s="15"/>
      <c r="D498" s="15"/>
      <c r="E498" s="15"/>
      <c r="F498" s="15"/>
      <c r="G498" s="15"/>
      <c r="H498" s="15"/>
      <c r="I498" s="15"/>
      <c r="J498" s="15"/>
      <c r="K498" s="15"/>
      <c r="L498" s="15"/>
      <c r="M498" s="15"/>
      <c r="N498" s="15"/>
      <c r="O498" s="15"/>
      <c r="P498" s="15"/>
      <c r="Q498" s="15"/>
      <c r="R498" s="15"/>
      <c r="S498" s="15"/>
    </row>
    <row r="499">
      <c r="A499" s="15"/>
      <c r="B499" s="15"/>
      <c r="C499" s="15"/>
      <c r="D499" s="15"/>
      <c r="E499" s="15"/>
      <c r="F499" s="15"/>
      <c r="G499" s="15"/>
      <c r="H499" s="15"/>
      <c r="I499" s="15"/>
      <c r="J499" s="15"/>
      <c r="K499" s="15"/>
      <c r="L499" s="15"/>
      <c r="M499" s="15"/>
      <c r="N499" s="15"/>
      <c r="O499" s="15"/>
      <c r="P499" s="15"/>
      <c r="Q499" s="15"/>
      <c r="R499" s="15"/>
      <c r="S499" s="15"/>
    </row>
    <row r="500">
      <c r="A500" s="15"/>
      <c r="B500" s="15"/>
      <c r="C500" s="15"/>
      <c r="D500" s="15"/>
      <c r="E500" s="15"/>
      <c r="F500" s="15"/>
      <c r="G500" s="15"/>
      <c r="H500" s="15"/>
      <c r="I500" s="15"/>
      <c r="J500" s="15"/>
      <c r="K500" s="15"/>
      <c r="L500" s="15"/>
      <c r="M500" s="15"/>
      <c r="N500" s="15"/>
      <c r="O500" s="15"/>
      <c r="P500" s="15"/>
      <c r="Q500" s="15"/>
      <c r="R500" s="15"/>
      <c r="S500" s="15"/>
    </row>
    <row r="501">
      <c r="A501" s="15"/>
      <c r="B501" s="15"/>
      <c r="C501" s="15"/>
      <c r="D501" s="15"/>
      <c r="E501" s="15"/>
      <c r="F501" s="15"/>
      <c r="G501" s="15"/>
      <c r="H501" s="15"/>
      <c r="I501" s="15"/>
      <c r="J501" s="15"/>
      <c r="K501" s="15"/>
      <c r="L501" s="15"/>
      <c r="M501" s="15"/>
      <c r="N501" s="15"/>
      <c r="O501" s="15"/>
      <c r="P501" s="15"/>
      <c r="Q501" s="15"/>
      <c r="R501" s="15"/>
      <c r="S501" s="15"/>
    </row>
    <row r="502">
      <c r="A502" s="15"/>
      <c r="B502" s="15"/>
      <c r="C502" s="15"/>
      <c r="D502" s="15"/>
      <c r="E502" s="15"/>
      <c r="F502" s="15"/>
      <c r="G502" s="15"/>
      <c r="H502" s="15"/>
      <c r="I502" s="15"/>
      <c r="J502" s="15"/>
      <c r="K502" s="15"/>
      <c r="L502" s="15"/>
      <c r="M502" s="15"/>
      <c r="N502" s="15"/>
      <c r="O502" s="15"/>
      <c r="P502" s="15"/>
      <c r="Q502" s="15"/>
      <c r="R502" s="15"/>
      <c r="S502" s="15"/>
    </row>
    <row r="503">
      <c r="A503" s="15"/>
      <c r="B503" s="15"/>
      <c r="C503" s="15"/>
      <c r="D503" s="15"/>
      <c r="E503" s="15"/>
      <c r="F503" s="15"/>
      <c r="G503" s="15"/>
      <c r="H503" s="15"/>
      <c r="I503" s="15"/>
      <c r="J503" s="15"/>
      <c r="K503" s="15"/>
      <c r="L503" s="15"/>
      <c r="M503" s="15"/>
      <c r="N503" s="15"/>
      <c r="O503" s="15"/>
      <c r="P503" s="15"/>
      <c r="Q503" s="15"/>
      <c r="R503" s="15"/>
      <c r="S503" s="15"/>
    </row>
    <row r="504">
      <c r="A504" s="15"/>
      <c r="B504" s="15"/>
      <c r="C504" s="15"/>
      <c r="D504" s="15"/>
      <c r="E504" s="15"/>
      <c r="F504" s="15"/>
      <c r="G504" s="15"/>
      <c r="H504" s="15"/>
      <c r="I504" s="15"/>
      <c r="J504" s="15"/>
      <c r="K504" s="15"/>
      <c r="L504" s="15"/>
      <c r="M504" s="15"/>
      <c r="N504" s="15"/>
      <c r="O504" s="15"/>
      <c r="P504" s="15"/>
      <c r="Q504" s="15"/>
      <c r="R504" s="15"/>
      <c r="S504" s="15"/>
    </row>
    <row r="505">
      <c r="A505" s="15"/>
      <c r="B505" s="15"/>
      <c r="C505" s="15"/>
      <c r="D505" s="15"/>
      <c r="E505" s="15"/>
      <c r="F505" s="15"/>
      <c r="G505" s="15"/>
      <c r="H505" s="15"/>
      <c r="I505" s="15"/>
      <c r="J505" s="15"/>
      <c r="K505" s="15"/>
      <c r="L505" s="15"/>
      <c r="M505" s="15"/>
      <c r="N505" s="15"/>
      <c r="O505" s="15"/>
      <c r="P505" s="15"/>
      <c r="Q505" s="15"/>
      <c r="R505" s="15"/>
      <c r="S505" s="15"/>
    </row>
    <row r="506">
      <c r="A506" s="15"/>
      <c r="B506" s="15"/>
      <c r="C506" s="15"/>
      <c r="D506" s="15"/>
      <c r="E506" s="15"/>
      <c r="F506" s="15"/>
      <c r="G506" s="15"/>
      <c r="H506" s="15"/>
      <c r="I506" s="15"/>
      <c r="J506" s="15"/>
      <c r="K506" s="15"/>
      <c r="L506" s="15"/>
      <c r="M506" s="15"/>
      <c r="N506" s="15"/>
      <c r="O506" s="15"/>
      <c r="P506" s="15"/>
      <c r="Q506" s="15"/>
      <c r="R506" s="15"/>
      <c r="S506" s="15"/>
    </row>
    <row r="507">
      <c r="A507" s="15"/>
      <c r="B507" s="15"/>
      <c r="C507" s="15"/>
      <c r="D507" s="15"/>
      <c r="E507" s="15"/>
      <c r="F507" s="15"/>
      <c r="G507" s="15"/>
      <c r="H507" s="15"/>
      <c r="I507" s="15"/>
      <c r="J507" s="15"/>
      <c r="K507" s="15"/>
      <c r="L507" s="15"/>
      <c r="M507" s="15"/>
      <c r="N507" s="15"/>
      <c r="O507" s="15"/>
      <c r="P507" s="15"/>
      <c r="Q507" s="15"/>
      <c r="R507" s="15"/>
      <c r="S507" s="15"/>
    </row>
    <row r="508">
      <c r="A508" s="15"/>
      <c r="B508" s="15"/>
      <c r="C508" s="15"/>
      <c r="D508" s="15"/>
      <c r="E508" s="15"/>
      <c r="F508" s="15"/>
      <c r="G508" s="15"/>
      <c r="H508" s="15"/>
      <c r="I508" s="15"/>
      <c r="J508" s="15"/>
      <c r="K508" s="15"/>
      <c r="L508" s="15"/>
      <c r="M508" s="15"/>
      <c r="N508" s="15"/>
      <c r="O508" s="15"/>
      <c r="P508" s="15"/>
      <c r="Q508" s="15"/>
      <c r="R508" s="15"/>
      <c r="S508" s="15"/>
    </row>
    <row r="509">
      <c r="A509" s="15"/>
      <c r="B509" s="15"/>
      <c r="C509" s="15"/>
      <c r="D509" s="15"/>
      <c r="E509" s="15"/>
      <c r="F509" s="15"/>
      <c r="G509" s="15"/>
      <c r="H509" s="15"/>
      <c r="I509" s="15"/>
      <c r="J509" s="15"/>
      <c r="K509" s="15"/>
      <c r="L509" s="15"/>
      <c r="M509" s="15"/>
      <c r="N509" s="15"/>
      <c r="O509" s="15"/>
      <c r="P509" s="15"/>
      <c r="Q509" s="15"/>
      <c r="R509" s="15"/>
      <c r="S509" s="15"/>
    </row>
    <row r="510">
      <c r="A510" s="15"/>
      <c r="B510" s="15"/>
      <c r="C510" s="15"/>
      <c r="D510" s="15"/>
      <c r="E510" s="15"/>
      <c r="F510" s="15"/>
      <c r="G510" s="15"/>
      <c r="H510" s="15"/>
      <c r="I510" s="15"/>
      <c r="J510" s="15"/>
      <c r="K510" s="15"/>
      <c r="L510" s="15"/>
      <c r="M510" s="15"/>
      <c r="N510" s="15"/>
      <c r="O510" s="15"/>
      <c r="P510" s="15"/>
      <c r="Q510" s="15"/>
      <c r="R510" s="15"/>
      <c r="S510" s="15"/>
    </row>
    <row r="511">
      <c r="A511" s="15"/>
      <c r="B511" s="15"/>
      <c r="C511" s="15"/>
      <c r="D511" s="15"/>
      <c r="E511" s="15"/>
      <c r="F511" s="15"/>
      <c r="G511" s="15"/>
      <c r="H511" s="15"/>
      <c r="I511" s="15"/>
      <c r="J511" s="15"/>
      <c r="K511" s="15"/>
      <c r="L511" s="15"/>
      <c r="M511" s="15"/>
      <c r="N511" s="15"/>
      <c r="O511" s="15"/>
      <c r="P511" s="15"/>
      <c r="Q511" s="15"/>
      <c r="R511" s="15"/>
      <c r="S511" s="15"/>
    </row>
    <row r="512">
      <c r="A512" s="15"/>
      <c r="B512" s="15"/>
      <c r="C512" s="15"/>
      <c r="D512" s="15"/>
      <c r="E512" s="15"/>
      <c r="F512" s="15"/>
      <c r="G512" s="15"/>
      <c r="H512" s="15"/>
      <c r="I512" s="15"/>
      <c r="J512" s="15"/>
      <c r="K512" s="15"/>
      <c r="L512" s="15"/>
      <c r="M512" s="15"/>
      <c r="N512" s="15"/>
      <c r="O512" s="15"/>
      <c r="P512" s="15"/>
      <c r="Q512" s="15"/>
      <c r="R512" s="15"/>
      <c r="S512" s="15"/>
    </row>
    <row r="513">
      <c r="A513" s="15"/>
      <c r="B513" s="15"/>
      <c r="C513" s="15"/>
      <c r="D513" s="15"/>
      <c r="E513" s="15"/>
      <c r="F513" s="15"/>
      <c r="G513" s="15"/>
      <c r="H513" s="15"/>
      <c r="I513" s="15"/>
      <c r="J513" s="15"/>
      <c r="K513" s="15"/>
      <c r="L513" s="15"/>
      <c r="M513" s="15"/>
      <c r="N513" s="15"/>
      <c r="O513" s="15"/>
      <c r="P513" s="15"/>
      <c r="Q513" s="15"/>
      <c r="R513" s="15"/>
      <c r="S513" s="15"/>
    </row>
    <row r="514">
      <c r="A514" s="15"/>
      <c r="B514" s="15"/>
      <c r="C514" s="15"/>
      <c r="D514" s="15"/>
      <c r="E514" s="15"/>
      <c r="F514" s="15"/>
      <c r="G514" s="15"/>
      <c r="H514" s="15"/>
      <c r="I514" s="15"/>
      <c r="J514" s="15"/>
      <c r="K514" s="15"/>
      <c r="L514" s="15"/>
      <c r="M514" s="15"/>
      <c r="N514" s="15"/>
      <c r="O514" s="15"/>
      <c r="P514" s="15"/>
      <c r="Q514" s="15"/>
      <c r="R514" s="15"/>
      <c r="S514" s="15"/>
    </row>
    <row r="515">
      <c r="A515" s="15"/>
      <c r="B515" s="15"/>
      <c r="C515" s="15"/>
      <c r="D515" s="15"/>
      <c r="E515" s="15"/>
      <c r="F515" s="15"/>
      <c r="G515" s="15"/>
      <c r="H515" s="15"/>
      <c r="I515" s="15"/>
      <c r="J515" s="15"/>
      <c r="K515" s="15"/>
      <c r="L515" s="15"/>
      <c r="M515" s="15"/>
      <c r="N515" s="15"/>
      <c r="O515" s="15"/>
      <c r="P515" s="15"/>
      <c r="Q515" s="15"/>
      <c r="R515" s="15"/>
      <c r="S515" s="15"/>
    </row>
    <row r="516">
      <c r="A516" s="15"/>
      <c r="B516" s="15"/>
      <c r="C516" s="15"/>
      <c r="D516" s="15"/>
      <c r="E516" s="15"/>
      <c r="F516" s="15"/>
      <c r="G516" s="15"/>
      <c r="H516" s="15"/>
      <c r="I516" s="15"/>
      <c r="J516" s="15"/>
      <c r="K516" s="15"/>
      <c r="L516" s="15"/>
      <c r="M516" s="15"/>
      <c r="N516" s="15"/>
      <c r="O516" s="15"/>
      <c r="P516" s="15"/>
      <c r="Q516" s="15"/>
      <c r="R516" s="15"/>
      <c r="S516" s="15"/>
    </row>
    <row r="517">
      <c r="A517" s="15"/>
      <c r="B517" s="15"/>
      <c r="C517" s="15"/>
      <c r="D517" s="15"/>
      <c r="E517" s="15"/>
      <c r="F517" s="15"/>
      <c r="G517" s="15"/>
      <c r="H517" s="15"/>
      <c r="I517" s="15"/>
      <c r="J517" s="15"/>
      <c r="K517" s="15"/>
      <c r="L517" s="15"/>
      <c r="M517" s="15"/>
      <c r="N517" s="15"/>
      <c r="O517" s="15"/>
      <c r="P517" s="15"/>
      <c r="Q517" s="15"/>
      <c r="R517" s="15"/>
      <c r="S517" s="15"/>
    </row>
    <row r="518">
      <c r="A518" s="15"/>
      <c r="B518" s="15"/>
      <c r="C518" s="15"/>
      <c r="D518" s="15"/>
      <c r="E518" s="15"/>
      <c r="F518" s="15"/>
      <c r="G518" s="15"/>
      <c r="H518" s="15"/>
      <c r="I518" s="15"/>
      <c r="J518" s="15"/>
      <c r="K518" s="15"/>
      <c r="L518" s="15"/>
      <c r="M518" s="15"/>
      <c r="N518" s="15"/>
      <c r="O518" s="15"/>
      <c r="P518" s="15"/>
      <c r="Q518" s="15"/>
      <c r="R518" s="15"/>
      <c r="S518" s="15"/>
    </row>
    <row r="519">
      <c r="A519" s="15"/>
      <c r="B519" s="15"/>
      <c r="C519" s="15"/>
      <c r="D519" s="15"/>
      <c r="E519" s="15"/>
      <c r="F519" s="15"/>
      <c r="G519" s="15"/>
      <c r="H519" s="15"/>
      <c r="I519" s="15"/>
      <c r="J519" s="15"/>
      <c r="K519" s="15"/>
      <c r="L519" s="15"/>
      <c r="M519" s="15"/>
      <c r="N519" s="15"/>
      <c r="O519" s="15"/>
      <c r="P519" s="15"/>
      <c r="Q519" s="15"/>
      <c r="R519" s="15"/>
      <c r="S519" s="15"/>
    </row>
    <row r="520">
      <c r="A520" s="15"/>
      <c r="B520" s="15"/>
      <c r="C520" s="15"/>
      <c r="D520" s="15"/>
      <c r="E520" s="15"/>
      <c r="F520" s="15"/>
      <c r="G520" s="15"/>
      <c r="H520" s="15"/>
      <c r="I520" s="15"/>
      <c r="J520" s="15"/>
      <c r="K520" s="15"/>
      <c r="L520" s="15"/>
      <c r="M520" s="15"/>
      <c r="N520" s="15"/>
      <c r="O520" s="15"/>
      <c r="P520" s="15"/>
      <c r="Q520" s="15"/>
      <c r="R520" s="15"/>
      <c r="S520" s="15"/>
    </row>
    <row r="521">
      <c r="A521" s="15"/>
      <c r="B521" s="15"/>
      <c r="C521" s="15"/>
      <c r="D521" s="15"/>
      <c r="E521" s="15"/>
      <c r="F521" s="15"/>
      <c r="G521" s="15"/>
      <c r="H521" s="15"/>
      <c r="I521" s="15"/>
      <c r="J521" s="15"/>
      <c r="K521" s="15"/>
      <c r="L521" s="15"/>
      <c r="M521" s="15"/>
      <c r="N521" s="15"/>
      <c r="O521" s="15"/>
      <c r="P521" s="15"/>
      <c r="Q521" s="15"/>
      <c r="R521" s="15"/>
      <c r="S521" s="15"/>
    </row>
    <row r="522">
      <c r="A522" s="15"/>
      <c r="B522" s="15"/>
      <c r="C522" s="15"/>
      <c r="D522" s="15"/>
      <c r="E522" s="15"/>
      <c r="F522" s="15"/>
      <c r="G522" s="15"/>
      <c r="H522" s="15"/>
      <c r="I522" s="15"/>
      <c r="J522" s="15"/>
      <c r="K522" s="15"/>
      <c r="L522" s="15"/>
      <c r="M522" s="15"/>
      <c r="N522" s="15"/>
      <c r="O522" s="15"/>
      <c r="P522" s="15"/>
      <c r="Q522" s="15"/>
      <c r="R522" s="15"/>
      <c r="S522" s="15"/>
    </row>
    <row r="523">
      <c r="A523" s="15"/>
      <c r="B523" s="15"/>
      <c r="C523" s="15"/>
      <c r="D523" s="15"/>
      <c r="E523" s="15"/>
      <c r="F523" s="15"/>
      <c r="G523" s="15"/>
      <c r="H523" s="15"/>
      <c r="I523" s="15"/>
      <c r="J523" s="15"/>
      <c r="K523" s="15"/>
      <c r="L523" s="15"/>
      <c r="M523" s="15"/>
      <c r="N523" s="15"/>
      <c r="O523" s="15"/>
      <c r="P523" s="15"/>
      <c r="Q523" s="15"/>
      <c r="R523" s="15"/>
      <c r="S523" s="15"/>
    </row>
    <row r="524">
      <c r="A524" s="15"/>
      <c r="B524" s="15"/>
      <c r="C524" s="15"/>
      <c r="D524" s="15"/>
      <c r="E524" s="15"/>
      <c r="F524" s="15"/>
      <c r="G524" s="15"/>
      <c r="H524" s="15"/>
      <c r="I524" s="15"/>
      <c r="J524" s="15"/>
      <c r="K524" s="15"/>
      <c r="L524" s="15"/>
      <c r="M524" s="15"/>
      <c r="N524" s="15"/>
      <c r="O524" s="15"/>
      <c r="P524" s="15"/>
      <c r="Q524" s="15"/>
      <c r="R524" s="15"/>
      <c r="S524" s="15"/>
    </row>
    <row r="525">
      <c r="A525" s="15"/>
      <c r="B525" s="15"/>
      <c r="C525" s="15"/>
      <c r="D525" s="15"/>
      <c r="E525" s="15"/>
      <c r="F525" s="15"/>
      <c r="G525" s="15"/>
      <c r="H525" s="15"/>
      <c r="I525" s="15"/>
      <c r="J525" s="15"/>
      <c r="K525" s="15"/>
      <c r="L525" s="15"/>
      <c r="M525" s="15"/>
      <c r="N525" s="15"/>
      <c r="O525" s="15"/>
      <c r="P525" s="15"/>
      <c r="Q525" s="15"/>
      <c r="R525" s="15"/>
      <c r="S525" s="15"/>
    </row>
    <row r="526">
      <c r="A526" s="15"/>
      <c r="B526" s="15"/>
      <c r="C526" s="15"/>
      <c r="D526" s="15"/>
      <c r="E526" s="15"/>
      <c r="F526" s="15"/>
      <c r="G526" s="15"/>
      <c r="H526" s="15"/>
      <c r="I526" s="15"/>
      <c r="J526" s="15"/>
      <c r="K526" s="15"/>
      <c r="L526" s="15"/>
      <c r="M526" s="15"/>
      <c r="N526" s="15"/>
      <c r="O526" s="15"/>
      <c r="P526" s="15"/>
      <c r="Q526" s="15"/>
      <c r="R526" s="15"/>
      <c r="S526" s="15"/>
    </row>
    <row r="527">
      <c r="A527" s="15"/>
      <c r="B527" s="15"/>
      <c r="C527" s="15"/>
      <c r="D527" s="15"/>
      <c r="E527" s="15"/>
      <c r="F527" s="15"/>
      <c r="G527" s="15"/>
      <c r="H527" s="15"/>
      <c r="I527" s="15"/>
      <c r="J527" s="15"/>
      <c r="K527" s="15"/>
      <c r="L527" s="15"/>
      <c r="M527" s="15"/>
      <c r="N527" s="15"/>
      <c r="O527" s="15"/>
      <c r="P527" s="15"/>
      <c r="Q527" s="15"/>
      <c r="R527" s="15"/>
      <c r="S527" s="15"/>
    </row>
    <row r="528">
      <c r="A528" s="15"/>
      <c r="B528" s="15"/>
      <c r="C528" s="15"/>
      <c r="D528" s="15"/>
      <c r="E528" s="15"/>
      <c r="F528" s="15"/>
      <c r="G528" s="15"/>
      <c r="H528" s="15"/>
      <c r="I528" s="15"/>
      <c r="J528" s="15"/>
      <c r="K528" s="15"/>
      <c r="L528" s="15"/>
      <c r="M528" s="15"/>
      <c r="N528" s="15"/>
      <c r="O528" s="15"/>
      <c r="P528" s="15"/>
      <c r="Q528" s="15"/>
      <c r="R528" s="15"/>
      <c r="S528" s="15"/>
    </row>
    <row r="529">
      <c r="A529" s="15"/>
      <c r="B529" s="15"/>
      <c r="C529" s="15"/>
      <c r="D529" s="15"/>
      <c r="E529" s="15"/>
      <c r="F529" s="15"/>
      <c r="G529" s="15"/>
      <c r="H529" s="15"/>
      <c r="I529" s="15"/>
      <c r="J529" s="15"/>
      <c r="K529" s="15"/>
      <c r="L529" s="15"/>
      <c r="M529" s="15"/>
      <c r="N529" s="15"/>
      <c r="O529" s="15"/>
      <c r="P529" s="15"/>
      <c r="Q529" s="15"/>
      <c r="R529" s="15"/>
      <c r="S529" s="15"/>
    </row>
    <row r="530">
      <c r="A530" s="15"/>
      <c r="B530" s="15"/>
      <c r="C530" s="15"/>
      <c r="D530" s="15"/>
      <c r="E530" s="15"/>
      <c r="F530" s="15"/>
      <c r="G530" s="15"/>
      <c r="H530" s="15"/>
      <c r="I530" s="15"/>
      <c r="J530" s="15"/>
      <c r="K530" s="15"/>
      <c r="L530" s="15"/>
      <c r="M530" s="15"/>
      <c r="N530" s="15"/>
      <c r="O530" s="15"/>
      <c r="P530" s="15"/>
      <c r="Q530" s="15"/>
      <c r="R530" s="15"/>
      <c r="S530" s="15"/>
    </row>
    <row r="531">
      <c r="A531" s="15"/>
      <c r="B531" s="15"/>
      <c r="C531" s="15"/>
      <c r="D531" s="15"/>
      <c r="E531" s="15"/>
      <c r="F531" s="15"/>
      <c r="G531" s="15"/>
      <c r="H531" s="15"/>
      <c r="I531" s="15"/>
      <c r="J531" s="15"/>
      <c r="K531" s="15"/>
      <c r="L531" s="15"/>
      <c r="M531" s="15"/>
      <c r="N531" s="15"/>
      <c r="O531" s="15"/>
      <c r="P531" s="15"/>
      <c r="Q531" s="15"/>
      <c r="R531" s="15"/>
      <c r="S531" s="15"/>
    </row>
    <row r="532">
      <c r="A532" s="15"/>
      <c r="B532" s="15"/>
      <c r="C532" s="15"/>
      <c r="D532" s="15"/>
      <c r="E532" s="15"/>
      <c r="F532" s="15"/>
      <c r="G532" s="15"/>
      <c r="H532" s="15"/>
      <c r="I532" s="15"/>
      <c r="J532" s="15"/>
      <c r="K532" s="15"/>
      <c r="L532" s="15"/>
      <c r="M532" s="15"/>
      <c r="N532" s="15"/>
      <c r="O532" s="15"/>
      <c r="P532" s="15"/>
      <c r="Q532" s="15"/>
      <c r="R532" s="15"/>
      <c r="S532" s="15"/>
    </row>
    <row r="533">
      <c r="A533" s="15"/>
      <c r="B533" s="15"/>
      <c r="C533" s="15"/>
      <c r="D533" s="15"/>
      <c r="E533" s="15"/>
      <c r="F533" s="15"/>
      <c r="G533" s="15"/>
      <c r="H533" s="15"/>
      <c r="I533" s="15"/>
      <c r="J533" s="15"/>
      <c r="K533" s="15"/>
      <c r="L533" s="15"/>
      <c r="M533" s="15"/>
      <c r="N533" s="15"/>
      <c r="O533" s="15"/>
      <c r="P533" s="15"/>
      <c r="Q533" s="15"/>
      <c r="R533" s="15"/>
      <c r="S533" s="15"/>
    </row>
    <row r="534">
      <c r="A534" s="15"/>
      <c r="B534" s="15"/>
      <c r="C534" s="15"/>
      <c r="D534" s="15"/>
      <c r="E534" s="15"/>
      <c r="F534" s="15"/>
      <c r="G534" s="15"/>
      <c r="H534" s="15"/>
      <c r="I534" s="15"/>
      <c r="J534" s="15"/>
      <c r="K534" s="15"/>
      <c r="L534" s="15"/>
      <c r="M534" s="15"/>
      <c r="N534" s="15"/>
      <c r="O534" s="15"/>
      <c r="P534" s="15"/>
      <c r="Q534" s="15"/>
      <c r="R534" s="15"/>
      <c r="S534" s="15"/>
    </row>
    <row r="535">
      <c r="A535" s="15"/>
      <c r="B535" s="15"/>
      <c r="C535" s="15"/>
      <c r="D535" s="15"/>
      <c r="E535" s="15"/>
      <c r="F535" s="15"/>
      <c r="G535" s="15"/>
      <c r="H535" s="15"/>
      <c r="I535" s="15"/>
      <c r="J535" s="15"/>
      <c r="K535" s="15"/>
      <c r="L535" s="15"/>
      <c r="M535" s="15"/>
      <c r="N535" s="15"/>
      <c r="O535" s="15"/>
      <c r="P535" s="15"/>
      <c r="Q535" s="15"/>
      <c r="R535" s="15"/>
      <c r="S535" s="15"/>
    </row>
    <row r="536">
      <c r="A536" s="15"/>
      <c r="B536" s="15"/>
      <c r="C536" s="15"/>
      <c r="D536" s="15"/>
      <c r="E536" s="15"/>
      <c r="F536" s="15"/>
      <c r="G536" s="15"/>
      <c r="H536" s="15"/>
      <c r="I536" s="15"/>
      <c r="J536" s="15"/>
      <c r="K536" s="15"/>
      <c r="L536" s="15"/>
      <c r="M536" s="15"/>
      <c r="N536" s="15"/>
      <c r="O536" s="15"/>
      <c r="P536" s="15"/>
      <c r="Q536" s="15"/>
      <c r="R536" s="15"/>
      <c r="S536" s="15"/>
    </row>
    <row r="537">
      <c r="A537" s="15"/>
      <c r="B537" s="15"/>
      <c r="C537" s="15"/>
      <c r="D537" s="15"/>
      <c r="E537" s="15"/>
      <c r="F537" s="15"/>
      <c r="G537" s="15"/>
      <c r="H537" s="15"/>
      <c r="I537" s="15"/>
      <c r="J537" s="15"/>
      <c r="K537" s="15"/>
      <c r="L537" s="15"/>
      <c r="M537" s="15"/>
      <c r="N537" s="15"/>
      <c r="O537" s="15"/>
      <c r="P537" s="15"/>
      <c r="Q537" s="15"/>
      <c r="R537" s="15"/>
      <c r="S537" s="15"/>
    </row>
    <row r="538">
      <c r="A538" s="15"/>
      <c r="B538" s="15"/>
      <c r="C538" s="15"/>
      <c r="D538" s="15"/>
      <c r="E538" s="15"/>
      <c r="F538" s="15"/>
      <c r="G538" s="15"/>
      <c r="H538" s="15"/>
      <c r="I538" s="15"/>
      <c r="J538" s="15"/>
      <c r="K538" s="15"/>
      <c r="L538" s="15"/>
      <c r="M538" s="15"/>
      <c r="N538" s="15"/>
      <c r="O538" s="15"/>
      <c r="P538" s="15"/>
      <c r="Q538" s="15"/>
      <c r="R538" s="15"/>
      <c r="S538" s="15"/>
    </row>
    <row r="539">
      <c r="A539" s="15"/>
      <c r="B539" s="15"/>
      <c r="C539" s="15"/>
      <c r="D539" s="15"/>
      <c r="E539" s="15"/>
      <c r="F539" s="15"/>
      <c r="G539" s="15"/>
      <c r="H539" s="15"/>
      <c r="I539" s="15"/>
      <c r="J539" s="15"/>
      <c r="K539" s="15"/>
      <c r="L539" s="15"/>
      <c r="M539" s="15"/>
      <c r="N539" s="15"/>
      <c r="O539" s="15"/>
      <c r="P539" s="15"/>
      <c r="Q539" s="15"/>
      <c r="R539" s="15"/>
      <c r="S539" s="15"/>
    </row>
    <row r="540">
      <c r="A540" s="15"/>
      <c r="B540" s="15"/>
      <c r="C540" s="15"/>
      <c r="D540" s="15"/>
      <c r="E540" s="15"/>
      <c r="F540" s="15"/>
      <c r="G540" s="15"/>
      <c r="H540" s="15"/>
      <c r="I540" s="15"/>
      <c r="J540" s="15"/>
      <c r="K540" s="15"/>
      <c r="L540" s="15"/>
      <c r="M540" s="15"/>
      <c r="N540" s="15"/>
      <c r="O540" s="15"/>
      <c r="P540" s="15"/>
      <c r="Q540" s="15"/>
      <c r="R540" s="15"/>
      <c r="S540" s="15"/>
    </row>
    <row r="541">
      <c r="A541" s="15"/>
      <c r="B541" s="15"/>
      <c r="C541" s="15"/>
      <c r="D541" s="15"/>
      <c r="E541" s="15"/>
      <c r="F541" s="15"/>
      <c r="G541" s="15"/>
      <c r="H541" s="15"/>
      <c r="I541" s="15"/>
      <c r="J541" s="15"/>
      <c r="K541" s="15"/>
      <c r="L541" s="15"/>
      <c r="M541" s="15"/>
      <c r="N541" s="15"/>
      <c r="O541" s="15"/>
      <c r="P541" s="15"/>
      <c r="Q541" s="15"/>
      <c r="R541" s="15"/>
      <c r="S541" s="15"/>
    </row>
    <row r="542">
      <c r="A542" s="15"/>
      <c r="B542" s="15"/>
      <c r="C542" s="15"/>
      <c r="D542" s="15"/>
      <c r="E542" s="15"/>
      <c r="F542" s="15"/>
      <c r="G542" s="15"/>
      <c r="H542" s="15"/>
      <c r="I542" s="15"/>
      <c r="J542" s="15"/>
      <c r="K542" s="15"/>
      <c r="L542" s="15"/>
      <c r="M542" s="15"/>
      <c r="N542" s="15"/>
      <c r="O542" s="15"/>
      <c r="P542" s="15"/>
      <c r="Q542" s="15"/>
      <c r="R542" s="15"/>
      <c r="S542" s="15"/>
    </row>
    <row r="543">
      <c r="A543" s="15"/>
      <c r="B543" s="15"/>
      <c r="C543" s="15"/>
      <c r="D543" s="15"/>
      <c r="E543" s="15"/>
      <c r="F543" s="15"/>
      <c r="G543" s="15"/>
      <c r="H543" s="15"/>
      <c r="I543" s="15"/>
      <c r="J543" s="15"/>
      <c r="K543" s="15"/>
      <c r="L543" s="15"/>
      <c r="M543" s="15"/>
      <c r="N543" s="15"/>
      <c r="O543" s="15"/>
      <c r="P543" s="15"/>
      <c r="Q543" s="15"/>
      <c r="R543" s="15"/>
      <c r="S543" s="15"/>
    </row>
    <row r="544">
      <c r="A544" s="15"/>
      <c r="B544" s="15"/>
      <c r="C544" s="15"/>
      <c r="D544" s="15"/>
      <c r="E544" s="15"/>
      <c r="F544" s="15"/>
      <c r="G544" s="15"/>
      <c r="H544" s="15"/>
      <c r="I544" s="15"/>
      <c r="J544" s="15"/>
      <c r="K544" s="15"/>
      <c r="L544" s="15"/>
      <c r="M544" s="15"/>
      <c r="N544" s="15"/>
      <c r="O544" s="15"/>
      <c r="P544" s="15"/>
      <c r="Q544" s="15"/>
      <c r="R544" s="15"/>
      <c r="S544" s="15"/>
    </row>
    <row r="545">
      <c r="A545" s="15"/>
      <c r="B545" s="15"/>
      <c r="C545" s="15"/>
      <c r="D545" s="15"/>
      <c r="E545" s="15"/>
      <c r="F545" s="15"/>
      <c r="G545" s="15"/>
      <c r="H545" s="15"/>
      <c r="I545" s="15"/>
      <c r="J545" s="15"/>
      <c r="K545" s="15"/>
      <c r="L545" s="15"/>
      <c r="M545" s="15"/>
      <c r="N545" s="15"/>
      <c r="O545" s="15"/>
      <c r="P545" s="15"/>
      <c r="Q545" s="15"/>
      <c r="R545" s="15"/>
      <c r="S545" s="15"/>
    </row>
    <row r="546">
      <c r="A546" s="15"/>
      <c r="B546" s="15"/>
      <c r="C546" s="15"/>
      <c r="D546" s="15"/>
      <c r="E546" s="15"/>
      <c r="F546" s="15"/>
      <c r="G546" s="15"/>
      <c r="H546" s="15"/>
      <c r="I546" s="15"/>
      <c r="J546" s="15"/>
      <c r="K546" s="15"/>
      <c r="L546" s="15"/>
      <c r="M546" s="15"/>
      <c r="N546" s="15"/>
      <c r="O546" s="15"/>
      <c r="P546" s="15"/>
      <c r="Q546" s="15"/>
      <c r="R546" s="15"/>
      <c r="S546" s="15"/>
    </row>
    <row r="547">
      <c r="A547" s="15"/>
      <c r="B547" s="15"/>
      <c r="C547" s="15"/>
      <c r="D547" s="15"/>
      <c r="E547" s="15"/>
      <c r="F547" s="15"/>
      <c r="G547" s="15"/>
      <c r="H547" s="15"/>
      <c r="I547" s="15"/>
      <c r="J547" s="15"/>
      <c r="K547" s="15"/>
      <c r="L547" s="15"/>
      <c r="M547" s="15"/>
      <c r="N547" s="15"/>
      <c r="O547" s="15"/>
      <c r="P547" s="15"/>
      <c r="Q547" s="15"/>
      <c r="R547" s="15"/>
      <c r="S547" s="15"/>
    </row>
    <row r="548">
      <c r="A548" s="15"/>
      <c r="B548" s="15"/>
      <c r="C548" s="15"/>
      <c r="D548" s="15"/>
      <c r="E548" s="15"/>
      <c r="F548" s="15"/>
      <c r="G548" s="15"/>
      <c r="H548" s="15"/>
      <c r="I548" s="15"/>
      <c r="J548" s="15"/>
      <c r="K548" s="15"/>
      <c r="L548" s="15"/>
      <c r="M548" s="15"/>
      <c r="N548" s="15"/>
      <c r="O548" s="15"/>
      <c r="P548" s="15"/>
      <c r="Q548" s="15"/>
      <c r="R548" s="15"/>
      <c r="S548" s="15"/>
    </row>
    <row r="549">
      <c r="A549" s="15"/>
      <c r="B549" s="15"/>
      <c r="C549" s="15"/>
      <c r="D549" s="15"/>
      <c r="E549" s="15"/>
      <c r="F549" s="15"/>
      <c r="G549" s="15"/>
      <c r="H549" s="15"/>
      <c r="I549" s="15"/>
      <c r="J549" s="15"/>
      <c r="K549" s="15"/>
      <c r="L549" s="15"/>
      <c r="M549" s="15"/>
      <c r="N549" s="15"/>
      <c r="O549" s="15"/>
      <c r="P549" s="15"/>
      <c r="Q549" s="15"/>
      <c r="R549" s="15"/>
      <c r="S549" s="15"/>
    </row>
    <row r="550">
      <c r="A550" s="15"/>
      <c r="B550" s="15"/>
      <c r="C550" s="15"/>
      <c r="D550" s="15"/>
      <c r="E550" s="15"/>
      <c r="F550" s="15"/>
      <c r="G550" s="15"/>
      <c r="H550" s="15"/>
      <c r="I550" s="15"/>
      <c r="J550" s="15"/>
      <c r="K550" s="15"/>
      <c r="L550" s="15"/>
      <c r="M550" s="15"/>
      <c r="N550" s="15"/>
      <c r="O550" s="15"/>
      <c r="P550" s="15"/>
      <c r="Q550" s="15"/>
      <c r="R550" s="15"/>
      <c r="S550" s="15"/>
    </row>
    <row r="551">
      <c r="A551" s="15"/>
      <c r="B551" s="15"/>
      <c r="C551" s="15"/>
      <c r="D551" s="15"/>
      <c r="E551" s="15"/>
      <c r="F551" s="15"/>
      <c r="G551" s="15"/>
      <c r="H551" s="15"/>
      <c r="I551" s="15"/>
      <c r="J551" s="15"/>
      <c r="K551" s="15"/>
      <c r="L551" s="15"/>
      <c r="M551" s="15"/>
      <c r="N551" s="15"/>
      <c r="O551" s="15"/>
      <c r="P551" s="15"/>
      <c r="Q551" s="15"/>
      <c r="R551" s="15"/>
      <c r="S551" s="15"/>
    </row>
    <row r="552">
      <c r="A552" s="15"/>
      <c r="B552" s="15"/>
      <c r="C552" s="15"/>
      <c r="D552" s="15"/>
      <c r="E552" s="15"/>
      <c r="F552" s="15"/>
      <c r="G552" s="15"/>
      <c r="H552" s="15"/>
      <c r="I552" s="15"/>
      <c r="J552" s="15"/>
      <c r="K552" s="15"/>
      <c r="L552" s="15"/>
      <c r="M552" s="15"/>
      <c r="N552" s="15"/>
      <c r="O552" s="15"/>
      <c r="P552" s="15"/>
      <c r="Q552" s="15"/>
      <c r="R552" s="15"/>
      <c r="S552" s="15"/>
    </row>
    <row r="553">
      <c r="A553" s="15"/>
      <c r="B553" s="15"/>
      <c r="C553" s="15"/>
      <c r="D553" s="15"/>
      <c r="E553" s="15"/>
      <c r="F553" s="15"/>
      <c r="G553" s="15"/>
      <c r="H553" s="15"/>
      <c r="I553" s="15"/>
      <c r="J553" s="15"/>
      <c r="K553" s="15"/>
      <c r="L553" s="15"/>
      <c r="M553" s="15"/>
      <c r="N553" s="15"/>
      <c r="O553" s="15"/>
      <c r="P553" s="15"/>
      <c r="Q553" s="15"/>
      <c r="R553" s="15"/>
      <c r="S553" s="15"/>
    </row>
    <row r="554">
      <c r="A554" s="15"/>
      <c r="B554" s="15"/>
      <c r="C554" s="15"/>
      <c r="D554" s="15"/>
      <c r="E554" s="15"/>
      <c r="F554" s="15"/>
      <c r="G554" s="15"/>
      <c r="H554" s="15"/>
      <c r="I554" s="15"/>
      <c r="J554" s="15"/>
      <c r="K554" s="15"/>
      <c r="L554" s="15"/>
      <c r="M554" s="15"/>
      <c r="N554" s="15"/>
      <c r="O554" s="15"/>
      <c r="P554" s="15"/>
      <c r="Q554" s="15"/>
      <c r="R554" s="15"/>
      <c r="S554" s="15"/>
    </row>
    <row r="555">
      <c r="A555" s="15"/>
      <c r="B555" s="15"/>
      <c r="C555" s="15"/>
      <c r="D555" s="15"/>
      <c r="E555" s="15"/>
      <c r="F555" s="15"/>
      <c r="G555" s="15"/>
      <c r="H555" s="15"/>
      <c r="I555" s="15"/>
      <c r="J555" s="15"/>
      <c r="K555" s="15"/>
      <c r="L555" s="15"/>
      <c r="M555" s="15"/>
      <c r="N555" s="15"/>
      <c r="O555" s="15"/>
      <c r="P555" s="15"/>
      <c r="Q555" s="15"/>
      <c r="R555" s="15"/>
      <c r="S555" s="15"/>
    </row>
    <row r="556">
      <c r="A556" s="15"/>
      <c r="B556" s="15"/>
      <c r="C556" s="15"/>
      <c r="D556" s="15"/>
      <c r="E556" s="15"/>
      <c r="F556" s="15"/>
      <c r="G556" s="15"/>
      <c r="H556" s="15"/>
      <c r="I556" s="15"/>
      <c r="J556" s="15"/>
      <c r="K556" s="15"/>
      <c r="L556" s="15"/>
      <c r="M556" s="15"/>
      <c r="N556" s="15"/>
      <c r="O556" s="15"/>
      <c r="P556" s="15"/>
      <c r="Q556" s="15"/>
      <c r="R556" s="15"/>
      <c r="S556" s="15"/>
    </row>
    <row r="557">
      <c r="A557" s="15"/>
      <c r="B557" s="15"/>
      <c r="C557" s="15"/>
      <c r="D557" s="15"/>
      <c r="E557" s="15"/>
      <c r="F557" s="15"/>
      <c r="G557" s="15"/>
      <c r="H557" s="15"/>
      <c r="I557" s="15"/>
      <c r="J557" s="15"/>
      <c r="K557" s="15"/>
      <c r="L557" s="15"/>
      <c r="M557" s="15"/>
      <c r="N557" s="15"/>
      <c r="O557" s="15"/>
      <c r="P557" s="15"/>
      <c r="Q557" s="15"/>
      <c r="R557" s="15"/>
      <c r="S557" s="15"/>
    </row>
    <row r="558">
      <c r="A558" s="15"/>
      <c r="B558" s="15"/>
      <c r="C558" s="15"/>
      <c r="D558" s="15"/>
      <c r="E558" s="15"/>
      <c r="F558" s="15"/>
      <c r="G558" s="15"/>
      <c r="H558" s="15"/>
      <c r="I558" s="15"/>
      <c r="J558" s="15"/>
      <c r="K558" s="15"/>
      <c r="L558" s="15"/>
      <c r="M558" s="15"/>
      <c r="N558" s="15"/>
      <c r="O558" s="15"/>
      <c r="P558" s="15"/>
      <c r="Q558" s="15"/>
      <c r="R558" s="15"/>
      <c r="S558" s="15"/>
    </row>
    <row r="559">
      <c r="A559" s="15"/>
      <c r="B559" s="15"/>
      <c r="C559" s="15"/>
      <c r="D559" s="15"/>
      <c r="E559" s="15"/>
      <c r="F559" s="15"/>
      <c r="G559" s="15"/>
      <c r="H559" s="15"/>
      <c r="I559" s="15"/>
      <c r="J559" s="15"/>
      <c r="K559" s="15"/>
      <c r="L559" s="15"/>
      <c r="M559" s="15"/>
      <c r="N559" s="15"/>
      <c r="O559" s="15"/>
      <c r="P559" s="15"/>
      <c r="Q559" s="15"/>
      <c r="R559" s="15"/>
      <c r="S559" s="15"/>
    </row>
    <row r="560">
      <c r="A560" s="15"/>
      <c r="B560" s="15"/>
      <c r="C560" s="15"/>
      <c r="D560" s="15"/>
      <c r="E560" s="15"/>
      <c r="F560" s="15"/>
      <c r="G560" s="15"/>
      <c r="H560" s="15"/>
      <c r="I560" s="15"/>
      <c r="J560" s="15"/>
      <c r="K560" s="15"/>
      <c r="L560" s="15"/>
      <c r="M560" s="15"/>
      <c r="N560" s="15"/>
      <c r="O560" s="15"/>
      <c r="P560" s="15"/>
      <c r="Q560" s="15"/>
      <c r="R560" s="15"/>
      <c r="S560" s="15"/>
    </row>
    <row r="561">
      <c r="A561" s="15"/>
      <c r="B561" s="15"/>
      <c r="C561" s="15"/>
      <c r="D561" s="15"/>
      <c r="E561" s="15"/>
      <c r="F561" s="15"/>
      <c r="G561" s="15"/>
      <c r="H561" s="15"/>
      <c r="I561" s="15"/>
      <c r="J561" s="15"/>
      <c r="K561" s="15"/>
      <c r="L561" s="15"/>
      <c r="M561" s="15"/>
      <c r="N561" s="15"/>
      <c r="O561" s="15"/>
      <c r="P561" s="15"/>
      <c r="Q561" s="15"/>
      <c r="R561" s="15"/>
      <c r="S561" s="15"/>
    </row>
    <row r="562">
      <c r="A562" s="15"/>
      <c r="B562" s="15"/>
      <c r="C562" s="15"/>
      <c r="D562" s="15"/>
      <c r="E562" s="15"/>
      <c r="F562" s="15"/>
      <c r="G562" s="15"/>
      <c r="H562" s="15"/>
      <c r="I562" s="15"/>
      <c r="J562" s="15"/>
      <c r="K562" s="15"/>
      <c r="L562" s="15"/>
      <c r="M562" s="15"/>
      <c r="N562" s="15"/>
      <c r="O562" s="15"/>
      <c r="P562" s="15"/>
      <c r="Q562" s="15"/>
      <c r="R562" s="15"/>
      <c r="S562" s="15"/>
    </row>
    <row r="563">
      <c r="A563" s="15"/>
      <c r="B563" s="15"/>
      <c r="C563" s="15"/>
      <c r="D563" s="15"/>
      <c r="E563" s="15"/>
      <c r="F563" s="15"/>
      <c r="G563" s="15"/>
      <c r="H563" s="15"/>
      <c r="I563" s="15"/>
      <c r="J563" s="15"/>
      <c r="K563" s="15"/>
      <c r="L563" s="15"/>
      <c r="M563" s="15"/>
      <c r="N563" s="15"/>
      <c r="O563" s="15"/>
      <c r="P563" s="15"/>
      <c r="Q563" s="15"/>
      <c r="R563" s="15"/>
      <c r="S563" s="15"/>
    </row>
    <row r="564">
      <c r="A564" s="15"/>
      <c r="B564" s="15"/>
      <c r="C564" s="15"/>
      <c r="D564" s="15"/>
      <c r="E564" s="15"/>
      <c r="F564" s="15"/>
      <c r="G564" s="15"/>
      <c r="H564" s="15"/>
      <c r="I564" s="15"/>
      <c r="J564" s="15"/>
      <c r="K564" s="15"/>
      <c r="L564" s="15"/>
      <c r="M564" s="15"/>
      <c r="N564" s="15"/>
      <c r="O564" s="15"/>
      <c r="P564" s="15"/>
      <c r="Q564" s="15"/>
      <c r="R564" s="15"/>
      <c r="S564" s="15"/>
    </row>
    <row r="565">
      <c r="A565" s="15"/>
      <c r="B565" s="15"/>
      <c r="C565" s="15"/>
      <c r="D565" s="15"/>
      <c r="E565" s="15"/>
      <c r="F565" s="15"/>
      <c r="G565" s="15"/>
      <c r="H565" s="15"/>
      <c r="I565" s="15"/>
      <c r="J565" s="15"/>
      <c r="K565" s="15"/>
      <c r="L565" s="15"/>
      <c r="M565" s="15"/>
      <c r="N565" s="15"/>
      <c r="O565" s="15"/>
      <c r="P565" s="15"/>
      <c r="Q565" s="15"/>
      <c r="R565" s="15"/>
      <c r="S565" s="15"/>
    </row>
    <row r="566">
      <c r="A566" s="15"/>
      <c r="B566" s="15"/>
      <c r="C566" s="15"/>
      <c r="D566" s="15"/>
      <c r="E566" s="15"/>
      <c r="F566" s="15"/>
      <c r="G566" s="15"/>
      <c r="H566" s="15"/>
      <c r="I566" s="15"/>
      <c r="J566" s="15"/>
      <c r="K566" s="15"/>
      <c r="L566" s="15"/>
      <c r="M566" s="15"/>
      <c r="N566" s="15"/>
      <c r="O566" s="15"/>
      <c r="P566" s="15"/>
      <c r="Q566" s="15"/>
      <c r="R566" s="15"/>
      <c r="S566" s="15"/>
    </row>
    <row r="567">
      <c r="A567" s="15"/>
      <c r="B567" s="15"/>
      <c r="C567" s="15"/>
      <c r="D567" s="15"/>
      <c r="E567" s="15"/>
      <c r="F567" s="15"/>
      <c r="G567" s="15"/>
      <c r="H567" s="15"/>
      <c r="I567" s="15"/>
      <c r="J567" s="15"/>
      <c r="K567" s="15"/>
      <c r="L567" s="15"/>
      <c r="M567" s="15"/>
      <c r="N567" s="15"/>
      <c r="O567" s="15"/>
      <c r="P567" s="15"/>
      <c r="Q567" s="15"/>
      <c r="R567" s="15"/>
      <c r="S567" s="15"/>
    </row>
    <row r="568">
      <c r="A568" s="15"/>
      <c r="B568" s="15"/>
      <c r="C568" s="15"/>
      <c r="D568" s="15"/>
      <c r="E568" s="15"/>
      <c r="F568" s="15"/>
      <c r="G568" s="15"/>
      <c r="H568" s="15"/>
      <c r="I568" s="15"/>
      <c r="J568" s="15"/>
      <c r="K568" s="15"/>
      <c r="L568" s="15"/>
      <c r="M568" s="15"/>
      <c r="N568" s="15"/>
      <c r="O568" s="15"/>
      <c r="P568" s="15"/>
      <c r="Q568" s="15"/>
      <c r="R568" s="15"/>
      <c r="S568" s="15"/>
    </row>
    <row r="569">
      <c r="A569" s="15"/>
      <c r="B569" s="15"/>
      <c r="C569" s="15"/>
      <c r="D569" s="15"/>
      <c r="E569" s="15"/>
      <c r="F569" s="15"/>
      <c r="G569" s="15"/>
      <c r="H569" s="15"/>
      <c r="I569" s="15"/>
      <c r="J569" s="15"/>
      <c r="K569" s="15"/>
      <c r="L569" s="15"/>
      <c r="M569" s="15"/>
      <c r="N569" s="15"/>
      <c r="O569" s="15"/>
      <c r="P569" s="15"/>
      <c r="Q569" s="15"/>
      <c r="R569" s="15"/>
      <c r="S569" s="15"/>
    </row>
    <row r="570">
      <c r="A570" s="15"/>
      <c r="B570" s="15"/>
      <c r="C570" s="15"/>
      <c r="D570" s="15"/>
      <c r="E570" s="15"/>
      <c r="F570" s="15"/>
      <c r="G570" s="15"/>
      <c r="H570" s="15"/>
      <c r="I570" s="15"/>
      <c r="J570" s="15"/>
      <c r="K570" s="15"/>
      <c r="L570" s="15"/>
      <c r="M570" s="15"/>
      <c r="N570" s="15"/>
      <c r="O570" s="15"/>
      <c r="P570" s="15"/>
      <c r="Q570" s="15"/>
      <c r="R570" s="15"/>
      <c r="S570" s="15"/>
    </row>
    <row r="571">
      <c r="A571" s="15"/>
      <c r="B571" s="15"/>
      <c r="C571" s="15"/>
      <c r="D571" s="15"/>
      <c r="E571" s="15"/>
      <c r="F571" s="15"/>
      <c r="G571" s="15"/>
      <c r="H571" s="15"/>
      <c r="I571" s="15"/>
      <c r="J571" s="15"/>
      <c r="K571" s="15"/>
      <c r="L571" s="15"/>
      <c r="M571" s="15"/>
      <c r="N571" s="15"/>
      <c r="O571" s="15"/>
      <c r="P571" s="15"/>
      <c r="Q571" s="15"/>
      <c r="R571" s="15"/>
      <c r="S571" s="15"/>
    </row>
    <row r="572">
      <c r="A572" s="15"/>
      <c r="B572" s="15"/>
      <c r="C572" s="15"/>
      <c r="D572" s="15"/>
      <c r="E572" s="15"/>
      <c r="F572" s="15"/>
      <c r="G572" s="15"/>
      <c r="H572" s="15"/>
      <c r="I572" s="15"/>
      <c r="J572" s="15"/>
      <c r="K572" s="15"/>
      <c r="L572" s="15"/>
      <c r="M572" s="15"/>
      <c r="N572" s="15"/>
      <c r="O572" s="15"/>
      <c r="P572" s="15"/>
      <c r="Q572" s="15"/>
      <c r="R572" s="15"/>
      <c r="S572" s="15"/>
    </row>
    <row r="573">
      <c r="A573" s="15"/>
      <c r="B573" s="15"/>
      <c r="C573" s="15"/>
      <c r="D573" s="15"/>
      <c r="E573" s="15"/>
      <c r="F573" s="15"/>
      <c r="G573" s="15"/>
      <c r="H573" s="15"/>
      <c r="I573" s="15"/>
      <c r="J573" s="15"/>
      <c r="K573" s="15"/>
      <c r="L573" s="15"/>
      <c r="M573" s="15"/>
      <c r="N573" s="15"/>
      <c r="O573" s="15"/>
      <c r="P573" s="15"/>
      <c r="Q573" s="15"/>
      <c r="R573" s="15"/>
      <c r="S573" s="15"/>
    </row>
    <row r="574">
      <c r="A574" s="15"/>
      <c r="B574" s="15"/>
      <c r="C574" s="15"/>
      <c r="D574" s="15"/>
      <c r="E574" s="15"/>
      <c r="F574" s="15"/>
      <c r="G574" s="15"/>
      <c r="H574" s="15"/>
      <c r="I574" s="15"/>
      <c r="J574" s="15"/>
      <c r="K574" s="15"/>
      <c r="L574" s="15"/>
      <c r="M574" s="15"/>
      <c r="N574" s="15"/>
      <c r="O574" s="15"/>
      <c r="P574" s="15"/>
      <c r="Q574" s="15"/>
      <c r="R574" s="15"/>
      <c r="S574" s="15"/>
    </row>
    <row r="575">
      <c r="A575" s="15"/>
      <c r="B575" s="15"/>
      <c r="C575" s="15"/>
      <c r="D575" s="15"/>
      <c r="E575" s="15"/>
      <c r="F575" s="15"/>
      <c r="G575" s="15"/>
      <c r="H575" s="15"/>
      <c r="I575" s="15"/>
      <c r="J575" s="15"/>
      <c r="K575" s="15"/>
      <c r="L575" s="15"/>
      <c r="M575" s="15"/>
      <c r="N575" s="15"/>
      <c r="O575" s="15"/>
      <c r="P575" s="15"/>
      <c r="Q575" s="15"/>
      <c r="R575" s="15"/>
      <c r="S575" s="15"/>
    </row>
    <row r="576">
      <c r="A576" s="15"/>
      <c r="B576" s="15"/>
      <c r="C576" s="15"/>
      <c r="D576" s="15"/>
      <c r="E576" s="15"/>
      <c r="F576" s="15"/>
      <c r="G576" s="15"/>
      <c r="H576" s="15"/>
      <c r="I576" s="15"/>
      <c r="J576" s="15"/>
      <c r="K576" s="15"/>
      <c r="L576" s="15"/>
      <c r="M576" s="15"/>
      <c r="N576" s="15"/>
      <c r="O576" s="15"/>
      <c r="P576" s="15"/>
      <c r="Q576" s="15"/>
      <c r="R576" s="15"/>
      <c r="S576" s="15"/>
    </row>
    <row r="577">
      <c r="A577" s="15"/>
      <c r="B577" s="15"/>
      <c r="C577" s="15"/>
      <c r="D577" s="15"/>
      <c r="E577" s="15"/>
      <c r="F577" s="15"/>
      <c r="G577" s="15"/>
      <c r="H577" s="15"/>
      <c r="I577" s="15"/>
      <c r="J577" s="15"/>
      <c r="K577" s="15"/>
      <c r="L577" s="15"/>
      <c r="M577" s="15"/>
      <c r="N577" s="15"/>
      <c r="O577" s="15"/>
      <c r="P577" s="15"/>
      <c r="Q577" s="15"/>
      <c r="R577" s="15"/>
      <c r="S577" s="15"/>
    </row>
    <row r="578">
      <c r="A578" s="15"/>
      <c r="B578" s="15"/>
      <c r="C578" s="15"/>
      <c r="D578" s="15"/>
      <c r="E578" s="15"/>
      <c r="F578" s="15"/>
      <c r="G578" s="15"/>
      <c r="H578" s="15"/>
      <c r="I578" s="15"/>
      <c r="J578" s="15"/>
      <c r="K578" s="15"/>
      <c r="L578" s="15"/>
      <c r="M578" s="15"/>
      <c r="N578" s="15"/>
      <c r="O578" s="15"/>
      <c r="P578" s="15"/>
      <c r="Q578" s="15"/>
      <c r="R578" s="15"/>
      <c r="S578" s="15"/>
    </row>
    <row r="579">
      <c r="A579" s="15"/>
      <c r="B579" s="15"/>
      <c r="C579" s="15"/>
      <c r="D579" s="15"/>
      <c r="E579" s="15"/>
      <c r="F579" s="15"/>
      <c r="G579" s="15"/>
      <c r="H579" s="15"/>
      <c r="I579" s="15"/>
      <c r="J579" s="15"/>
      <c r="K579" s="15"/>
      <c r="L579" s="15"/>
      <c r="M579" s="15"/>
      <c r="N579" s="15"/>
      <c r="O579" s="15"/>
      <c r="P579" s="15"/>
      <c r="Q579" s="15"/>
      <c r="R579" s="15"/>
      <c r="S579" s="15"/>
    </row>
    <row r="580">
      <c r="A580" s="15"/>
      <c r="B580" s="15"/>
      <c r="C580" s="15"/>
      <c r="D580" s="15"/>
      <c r="E580" s="15"/>
      <c r="F580" s="15"/>
      <c r="G580" s="15"/>
      <c r="H580" s="15"/>
      <c r="I580" s="15"/>
      <c r="J580" s="15"/>
      <c r="K580" s="15"/>
      <c r="L580" s="15"/>
      <c r="M580" s="15"/>
      <c r="N580" s="15"/>
      <c r="O580" s="15"/>
      <c r="P580" s="15"/>
      <c r="Q580" s="15"/>
      <c r="R580" s="15"/>
      <c r="S580" s="15"/>
    </row>
    <row r="581">
      <c r="A581" s="15"/>
      <c r="B581" s="15"/>
      <c r="C581" s="15"/>
      <c r="D581" s="15"/>
      <c r="E581" s="15"/>
      <c r="F581" s="15"/>
      <c r="G581" s="15"/>
      <c r="H581" s="15"/>
      <c r="I581" s="15"/>
      <c r="J581" s="15"/>
      <c r="K581" s="15"/>
      <c r="L581" s="15"/>
      <c r="M581" s="15"/>
      <c r="N581" s="15"/>
      <c r="O581" s="15"/>
      <c r="P581" s="15"/>
      <c r="Q581" s="15"/>
      <c r="R581" s="15"/>
      <c r="S581" s="15"/>
    </row>
    <row r="582">
      <c r="A582" s="15"/>
      <c r="B582" s="15"/>
      <c r="C582" s="15"/>
      <c r="D582" s="15"/>
      <c r="E582" s="15"/>
      <c r="F582" s="15"/>
      <c r="G582" s="15"/>
      <c r="H582" s="15"/>
      <c r="I582" s="15"/>
      <c r="J582" s="15"/>
      <c r="K582" s="15"/>
      <c r="L582" s="15"/>
      <c r="M582" s="15"/>
      <c r="N582" s="15"/>
      <c r="O582" s="15"/>
      <c r="P582" s="15"/>
      <c r="Q582" s="15"/>
      <c r="R582" s="15"/>
      <c r="S582" s="15"/>
    </row>
    <row r="583">
      <c r="A583" s="15"/>
      <c r="B583" s="15"/>
      <c r="C583" s="15"/>
      <c r="D583" s="15"/>
      <c r="E583" s="15"/>
      <c r="F583" s="15"/>
      <c r="G583" s="15"/>
      <c r="H583" s="15"/>
      <c r="I583" s="15"/>
      <c r="J583" s="15"/>
      <c r="K583" s="15"/>
      <c r="L583" s="15"/>
      <c r="M583" s="15"/>
      <c r="N583" s="15"/>
      <c r="O583" s="15"/>
      <c r="P583" s="15"/>
      <c r="Q583" s="15"/>
      <c r="R583" s="15"/>
      <c r="S583" s="15"/>
    </row>
    <row r="584">
      <c r="A584" s="15"/>
      <c r="B584" s="15"/>
      <c r="C584" s="15"/>
      <c r="D584" s="15"/>
      <c r="E584" s="15"/>
      <c r="F584" s="15"/>
      <c r="G584" s="15"/>
      <c r="H584" s="15"/>
      <c r="I584" s="15"/>
      <c r="J584" s="15"/>
      <c r="K584" s="15"/>
      <c r="L584" s="15"/>
      <c r="M584" s="15"/>
      <c r="N584" s="15"/>
      <c r="O584" s="15"/>
      <c r="P584" s="15"/>
      <c r="Q584" s="15"/>
      <c r="R584" s="15"/>
      <c r="S584" s="15"/>
    </row>
    <row r="585">
      <c r="A585" s="15"/>
      <c r="B585" s="15"/>
      <c r="C585" s="15"/>
      <c r="D585" s="15"/>
      <c r="E585" s="15"/>
      <c r="F585" s="15"/>
      <c r="G585" s="15"/>
      <c r="H585" s="15"/>
      <c r="I585" s="15"/>
      <c r="J585" s="15"/>
      <c r="K585" s="15"/>
      <c r="L585" s="15"/>
      <c r="M585" s="15"/>
      <c r="N585" s="15"/>
      <c r="O585" s="15"/>
      <c r="P585" s="15"/>
      <c r="Q585" s="15"/>
      <c r="R585" s="15"/>
      <c r="S585" s="15"/>
    </row>
    <row r="586">
      <c r="A586" s="15"/>
      <c r="B586" s="15"/>
      <c r="C586" s="15"/>
      <c r="D586" s="15"/>
      <c r="E586" s="15"/>
      <c r="F586" s="15"/>
      <c r="G586" s="15"/>
      <c r="H586" s="15"/>
      <c r="I586" s="15"/>
      <c r="J586" s="15"/>
      <c r="K586" s="15"/>
      <c r="L586" s="15"/>
      <c r="M586" s="15"/>
      <c r="N586" s="15"/>
      <c r="O586" s="15"/>
      <c r="P586" s="15"/>
      <c r="Q586" s="15"/>
      <c r="R586" s="15"/>
      <c r="S586" s="15"/>
    </row>
    <row r="587">
      <c r="A587" s="15"/>
      <c r="B587" s="15"/>
      <c r="C587" s="15"/>
      <c r="D587" s="15"/>
      <c r="E587" s="15"/>
      <c r="F587" s="15"/>
      <c r="G587" s="15"/>
      <c r="H587" s="15"/>
      <c r="I587" s="15"/>
      <c r="J587" s="15"/>
      <c r="K587" s="15"/>
      <c r="L587" s="15"/>
      <c r="M587" s="15"/>
      <c r="N587" s="15"/>
      <c r="O587" s="15"/>
      <c r="P587" s="15"/>
      <c r="Q587" s="15"/>
      <c r="R587" s="15"/>
      <c r="S587" s="15"/>
    </row>
    <row r="588">
      <c r="A588" s="15"/>
      <c r="B588" s="15"/>
      <c r="C588" s="15"/>
      <c r="D588" s="15"/>
      <c r="E588" s="15"/>
      <c r="F588" s="15"/>
      <c r="G588" s="15"/>
      <c r="H588" s="15"/>
      <c r="I588" s="15"/>
      <c r="J588" s="15"/>
      <c r="K588" s="15"/>
      <c r="L588" s="15"/>
      <c r="M588" s="15"/>
      <c r="N588" s="15"/>
      <c r="O588" s="15"/>
      <c r="P588" s="15"/>
      <c r="Q588" s="15"/>
      <c r="R588" s="15"/>
      <c r="S588" s="15"/>
    </row>
    <row r="589">
      <c r="A589" s="15"/>
      <c r="B589" s="15"/>
      <c r="C589" s="15"/>
      <c r="D589" s="15"/>
      <c r="E589" s="15"/>
      <c r="F589" s="15"/>
      <c r="G589" s="15"/>
      <c r="H589" s="15"/>
      <c r="I589" s="15"/>
      <c r="J589" s="15"/>
      <c r="K589" s="15"/>
      <c r="L589" s="15"/>
      <c r="M589" s="15"/>
      <c r="N589" s="15"/>
      <c r="O589" s="15"/>
      <c r="P589" s="15"/>
      <c r="Q589" s="15"/>
      <c r="R589" s="15"/>
      <c r="S589" s="15"/>
    </row>
    <row r="590">
      <c r="A590" s="15"/>
      <c r="B590" s="15"/>
      <c r="C590" s="15"/>
      <c r="D590" s="15"/>
      <c r="E590" s="15"/>
      <c r="F590" s="15"/>
      <c r="G590" s="15"/>
      <c r="H590" s="15"/>
      <c r="I590" s="15"/>
      <c r="J590" s="15"/>
      <c r="K590" s="15"/>
      <c r="L590" s="15"/>
      <c r="M590" s="15"/>
      <c r="N590" s="15"/>
      <c r="O590" s="15"/>
      <c r="P590" s="15"/>
      <c r="Q590" s="15"/>
      <c r="R590" s="15"/>
      <c r="S590" s="15"/>
    </row>
    <row r="591">
      <c r="A591" s="15"/>
      <c r="B591" s="15"/>
      <c r="C591" s="15"/>
      <c r="D591" s="15"/>
      <c r="E591" s="15"/>
      <c r="F591" s="15"/>
      <c r="G591" s="15"/>
      <c r="H591" s="15"/>
      <c r="I591" s="15"/>
      <c r="J591" s="15"/>
      <c r="K591" s="15"/>
      <c r="L591" s="15"/>
      <c r="M591" s="15"/>
      <c r="N591" s="15"/>
      <c r="O591" s="15"/>
      <c r="P591" s="15"/>
      <c r="Q591" s="15"/>
      <c r="R591" s="15"/>
      <c r="S591" s="15"/>
    </row>
    <row r="592">
      <c r="A592" s="15"/>
      <c r="B592" s="15"/>
      <c r="C592" s="15"/>
      <c r="D592" s="15"/>
      <c r="E592" s="15"/>
      <c r="F592" s="15"/>
      <c r="G592" s="15"/>
      <c r="H592" s="15"/>
      <c r="I592" s="15"/>
      <c r="J592" s="15"/>
      <c r="K592" s="15"/>
      <c r="L592" s="15"/>
      <c r="M592" s="15"/>
      <c r="N592" s="15"/>
      <c r="O592" s="15"/>
      <c r="P592" s="15"/>
      <c r="Q592" s="15"/>
      <c r="R592" s="15"/>
      <c r="S592" s="15"/>
    </row>
    <row r="593">
      <c r="A593" s="15"/>
      <c r="B593" s="15"/>
      <c r="C593" s="15"/>
      <c r="D593" s="15"/>
      <c r="E593" s="15"/>
      <c r="F593" s="15"/>
      <c r="G593" s="15"/>
      <c r="H593" s="15"/>
      <c r="I593" s="15"/>
      <c r="J593" s="15"/>
      <c r="K593" s="15"/>
      <c r="L593" s="15"/>
      <c r="M593" s="15"/>
      <c r="N593" s="15"/>
      <c r="O593" s="15"/>
      <c r="P593" s="15"/>
      <c r="Q593" s="15"/>
      <c r="R593" s="15"/>
      <c r="S593" s="15"/>
    </row>
    <row r="594">
      <c r="A594" s="15"/>
      <c r="B594" s="15"/>
      <c r="C594" s="15"/>
      <c r="D594" s="15"/>
      <c r="E594" s="15"/>
      <c r="F594" s="15"/>
      <c r="G594" s="15"/>
      <c r="H594" s="15"/>
      <c r="I594" s="15"/>
      <c r="J594" s="15"/>
      <c r="K594" s="15"/>
      <c r="L594" s="15"/>
      <c r="M594" s="15"/>
      <c r="N594" s="15"/>
      <c r="O594" s="15"/>
      <c r="P594" s="15"/>
      <c r="Q594" s="15"/>
      <c r="R594" s="15"/>
      <c r="S594" s="15"/>
    </row>
    <row r="595">
      <c r="A595" s="15"/>
      <c r="B595" s="15"/>
      <c r="C595" s="15"/>
      <c r="D595" s="15"/>
      <c r="E595" s="15"/>
      <c r="F595" s="15"/>
      <c r="G595" s="15"/>
      <c r="H595" s="15"/>
      <c r="I595" s="15"/>
      <c r="J595" s="15"/>
      <c r="K595" s="15"/>
      <c r="L595" s="15"/>
      <c r="M595" s="15"/>
      <c r="N595" s="15"/>
      <c r="O595" s="15"/>
      <c r="P595" s="15"/>
      <c r="Q595" s="15"/>
      <c r="R595" s="15"/>
      <c r="S595" s="15"/>
    </row>
    <row r="596">
      <c r="A596" s="15"/>
      <c r="B596" s="15"/>
      <c r="C596" s="15"/>
      <c r="D596" s="15"/>
      <c r="E596" s="15"/>
      <c r="F596" s="15"/>
      <c r="G596" s="15"/>
      <c r="H596" s="15"/>
      <c r="I596" s="15"/>
      <c r="J596" s="15"/>
      <c r="K596" s="15"/>
      <c r="L596" s="15"/>
      <c r="M596" s="15"/>
      <c r="N596" s="15"/>
      <c r="O596" s="15"/>
      <c r="P596" s="15"/>
      <c r="Q596" s="15"/>
      <c r="R596" s="15"/>
      <c r="S596" s="15"/>
    </row>
    <row r="597">
      <c r="A597" s="15"/>
      <c r="B597" s="15"/>
      <c r="C597" s="15"/>
      <c r="D597" s="15"/>
      <c r="E597" s="15"/>
      <c r="F597" s="15"/>
      <c r="G597" s="15"/>
      <c r="H597" s="15"/>
      <c r="I597" s="15"/>
      <c r="J597" s="15"/>
      <c r="K597" s="15"/>
      <c r="L597" s="15"/>
      <c r="M597" s="15"/>
      <c r="N597" s="15"/>
      <c r="O597" s="15"/>
      <c r="P597" s="15"/>
      <c r="Q597" s="15"/>
      <c r="R597" s="15"/>
      <c r="S597" s="15"/>
    </row>
    <row r="598">
      <c r="A598" s="15"/>
      <c r="B598" s="15"/>
      <c r="C598" s="15"/>
      <c r="D598" s="15"/>
      <c r="E598" s="15"/>
      <c r="F598" s="15"/>
      <c r="G598" s="15"/>
      <c r="H598" s="15"/>
      <c r="I598" s="15"/>
      <c r="J598" s="15"/>
      <c r="K598" s="15"/>
      <c r="L598" s="15"/>
      <c r="M598" s="15"/>
      <c r="N598" s="15"/>
      <c r="O598" s="15"/>
      <c r="P598" s="15"/>
      <c r="Q598" s="15"/>
      <c r="R598" s="15"/>
      <c r="S598" s="15"/>
    </row>
    <row r="599">
      <c r="A599" s="15"/>
      <c r="B599" s="15"/>
      <c r="C599" s="15"/>
      <c r="D599" s="15"/>
      <c r="E599" s="15"/>
      <c r="F599" s="15"/>
      <c r="G599" s="15"/>
      <c r="H599" s="15"/>
      <c r="I599" s="15"/>
      <c r="J599" s="15"/>
      <c r="K599" s="15"/>
      <c r="L599" s="15"/>
      <c r="M599" s="15"/>
      <c r="N599" s="15"/>
      <c r="O599" s="15"/>
      <c r="P599" s="15"/>
      <c r="Q599" s="15"/>
      <c r="R599" s="15"/>
      <c r="S599" s="15"/>
    </row>
    <row r="600">
      <c r="A600" s="15"/>
      <c r="B600" s="15"/>
      <c r="C600" s="15"/>
      <c r="D600" s="15"/>
      <c r="E600" s="15"/>
      <c r="F600" s="15"/>
      <c r="G600" s="15"/>
      <c r="H600" s="15"/>
      <c r="I600" s="15"/>
      <c r="J600" s="15"/>
      <c r="K600" s="15"/>
      <c r="L600" s="15"/>
      <c r="M600" s="15"/>
      <c r="N600" s="15"/>
      <c r="O600" s="15"/>
      <c r="P600" s="15"/>
      <c r="Q600" s="15"/>
      <c r="R600" s="15"/>
      <c r="S600" s="15"/>
    </row>
    <row r="601">
      <c r="A601" s="15"/>
      <c r="B601" s="15"/>
      <c r="C601" s="15"/>
      <c r="D601" s="15"/>
      <c r="E601" s="15"/>
      <c r="F601" s="15"/>
      <c r="G601" s="15"/>
      <c r="H601" s="15"/>
      <c r="I601" s="15"/>
      <c r="J601" s="15"/>
      <c r="K601" s="15"/>
      <c r="L601" s="15"/>
      <c r="M601" s="15"/>
      <c r="N601" s="15"/>
      <c r="O601" s="15"/>
      <c r="P601" s="15"/>
      <c r="Q601" s="15"/>
      <c r="R601" s="15"/>
      <c r="S601" s="15"/>
    </row>
    <row r="602">
      <c r="A602" s="15"/>
      <c r="B602" s="15"/>
      <c r="C602" s="15"/>
      <c r="D602" s="15"/>
      <c r="E602" s="15"/>
      <c r="F602" s="15"/>
      <c r="G602" s="15"/>
      <c r="H602" s="15"/>
      <c r="I602" s="15"/>
      <c r="J602" s="15"/>
      <c r="K602" s="15"/>
      <c r="L602" s="15"/>
      <c r="M602" s="15"/>
      <c r="N602" s="15"/>
      <c r="O602" s="15"/>
      <c r="P602" s="15"/>
      <c r="Q602" s="15"/>
      <c r="R602" s="15"/>
      <c r="S602" s="15"/>
    </row>
    <row r="603">
      <c r="A603" s="15"/>
      <c r="B603" s="15"/>
      <c r="C603" s="15"/>
      <c r="D603" s="15"/>
      <c r="E603" s="15"/>
      <c r="F603" s="15"/>
      <c r="G603" s="15"/>
      <c r="H603" s="15"/>
      <c r="I603" s="15"/>
      <c r="J603" s="15"/>
      <c r="K603" s="15"/>
      <c r="L603" s="15"/>
      <c r="M603" s="15"/>
      <c r="N603" s="15"/>
      <c r="O603" s="15"/>
      <c r="P603" s="15"/>
      <c r="Q603" s="15"/>
      <c r="R603" s="15"/>
      <c r="S603" s="15"/>
    </row>
    <row r="604">
      <c r="A604" s="15"/>
      <c r="B604" s="15"/>
      <c r="C604" s="15"/>
      <c r="D604" s="15"/>
      <c r="E604" s="15"/>
      <c r="F604" s="15"/>
      <c r="G604" s="15"/>
      <c r="H604" s="15"/>
      <c r="I604" s="15"/>
      <c r="J604" s="15"/>
      <c r="K604" s="15"/>
      <c r="L604" s="15"/>
      <c r="M604" s="15"/>
      <c r="N604" s="15"/>
      <c r="O604" s="15"/>
      <c r="P604" s="15"/>
      <c r="Q604" s="15"/>
      <c r="R604" s="15"/>
      <c r="S604" s="15"/>
    </row>
    <row r="605">
      <c r="A605" s="15"/>
      <c r="B605" s="15"/>
      <c r="C605" s="15"/>
      <c r="D605" s="15"/>
      <c r="E605" s="15"/>
      <c r="F605" s="15"/>
      <c r="G605" s="15"/>
      <c r="H605" s="15"/>
      <c r="I605" s="15"/>
      <c r="J605" s="15"/>
      <c r="K605" s="15"/>
      <c r="L605" s="15"/>
      <c r="M605" s="15"/>
      <c r="N605" s="15"/>
      <c r="O605" s="15"/>
      <c r="P605" s="15"/>
      <c r="Q605" s="15"/>
      <c r="R605" s="15"/>
      <c r="S605" s="15"/>
    </row>
    <row r="606">
      <c r="A606" s="15"/>
      <c r="B606" s="15"/>
      <c r="C606" s="15"/>
      <c r="D606" s="15"/>
      <c r="E606" s="15"/>
      <c r="F606" s="15"/>
      <c r="G606" s="15"/>
      <c r="H606" s="15"/>
      <c r="I606" s="15"/>
      <c r="J606" s="15"/>
      <c r="K606" s="15"/>
      <c r="L606" s="15"/>
      <c r="M606" s="15"/>
      <c r="N606" s="15"/>
      <c r="O606" s="15"/>
      <c r="P606" s="15"/>
      <c r="Q606" s="15"/>
      <c r="R606" s="15"/>
      <c r="S606" s="15"/>
    </row>
    <row r="607">
      <c r="A607" s="15"/>
      <c r="B607" s="15"/>
      <c r="C607" s="15"/>
      <c r="D607" s="15"/>
      <c r="E607" s="15"/>
      <c r="F607" s="15"/>
      <c r="G607" s="15"/>
      <c r="H607" s="15"/>
      <c r="I607" s="15"/>
      <c r="J607" s="15"/>
      <c r="K607" s="15"/>
      <c r="L607" s="15"/>
      <c r="M607" s="15"/>
      <c r="N607" s="15"/>
      <c r="O607" s="15"/>
      <c r="P607" s="15"/>
      <c r="Q607" s="15"/>
      <c r="R607" s="15"/>
      <c r="S607" s="15"/>
    </row>
    <row r="608">
      <c r="A608" s="15"/>
      <c r="B608" s="15"/>
      <c r="C608" s="15"/>
      <c r="D608" s="15"/>
      <c r="E608" s="15"/>
      <c r="F608" s="15"/>
      <c r="G608" s="15"/>
      <c r="H608" s="15"/>
      <c r="I608" s="15"/>
      <c r="J608" s="15"/>
      <c r="K608" s="15"/>
      <c r="L608" s="15"/>
      <c r="M608" s="15"/>
      <c r="N608" s="15"/>
      <c r="O608" s="15"/>
      <c r="P608" s="15"/>
      <c r="Q608" s="15"/>
      <c r="R608" s="15"/>
      <c r="S608" s="15"/>
    </row>
    <row r="609">
      <c r="A609" s="15"/>
      <c r="B609" s="15"/>
      <c r="C609" s="15"/>
      <c r="D609" s="15"/>
      <c r="E609" s="15"/>
      <c r="F609" s="15"/>
      <c r="G609" s="15"/>
      <c r="H609" s="15"/>
      <c r="I609" s="15"/>
      <c r="J609" s="15"/>
      <c r="K609" s="15"/>
      <c r="L609" s="15"/>
      <c r="M609" s="15"/>
      <c r="N609" s="15"/>
      <c r="O609" s="15"/>
      <c r="P609" s="15"/>
      <c r="Q609" s="15"/>
      <c r="R609" s="15"/>
      <c r="S609" s="15"/>
    </row>
    <row r="610">
      <c r="A610" s="15"/>
      <c r="B610" s="15"/>
      <c r="C610" s="15"/>
      <c r="D610" s="15"/>
      <c r="E610" s="15"/>
      <c r="F610" s="15"/>
      <c r="G610" s="15"/>
      <c r="H610" s="15"/>
      <c r="I610" s="15"/>
      <c r="J610" s="15"/>
      <c r="K610" s="15"/>
      <c r="L610" s="15"/>
      <c r="M610" s="15"/>
      <c r="N610" s="15"/>
      <c r="O610" s="15"/>
      <c r="P610" s="15"/>
      <c r="Q610" s="15"/>
      <c r="R610" s="15"/>
      <c r="S610" s="15"/>
    </row>
    <row r="611">
      <c r="A611" s="15"/>
      <c r="B611" s="15"/>
      <c r="C611" s="15"/>
      <c r="D611" s="15"/>
      <c r="E611" s="15"/>
      <c r="F611" s="15"/>
      <c r="G611" s="15"/>
      <c r="H611" s="15"/>
      <c r="I611" s="15"/>
      <c r="J611" s="15"/>
      <c r="K611" s="15"/>
      <c r="L611" s="15"/>
      <c r="M611" s="15"/>
      <c r="N611" s="15"/>
      <c r="O611" s="15"/>
      <c r="P611" s="15"/>
      <c r="Q611" s="15"/>
      <c r="R611" s="15"/>
      <c r="S611" s="15"/>
    </row>
    <row r="612">
      <c r="A612" s="15"/>
      <c r="B612" s="15"/>
      <c r="C612" s="15"/>
      <c r="D612" s="15"/>
      <c r="E612" s="15"/>
      <c r="F612" s="15"/>
      <c r="G612" s="15"/>
      <c r="H612" s="15"/>
      <c r="I612" s="15"/>
      <c r="J612" s="15"/>
      <c r="K612" s="15"/>
      <c r="L612" s="15"/>
      <c r="M612" s="15"/>
      <c r="N612" s="15"/>
      <c r="O612" s="15"/>
      <c r="P612" s="15"/>
      <c r="Q612" s="15"/>
      <c r="R612" s="15"/>
      <c r="S612" s="15"/>
    </row>
    <row r="613">
      <c r="A613" s="15"/>
      <c r="B613" s="15"/>
      <c r="C613" s="15"/>
      <c r="D613" s="15"/>
      <c r="E613" s="15"/>
      <c r="F613" s="15"/>
      <c r="G613" s="15"/>
      <c r="H613" s="15"/>
      <c r="I613" s="15"/>
      <c r="J613" s="15"/>
      <c r="K613" s="15"/>
      <c r="L613" s="15"/>
      <c r="M613" s="15"/>
      <c r="N613" s="15"/>
      <c r="O613" s="15"/>
      <c r="P613" s="15"/>
      <c r="Q613" s="15"/>
      <c r="R613" s="15"/>
      <c r="S613" s="15"/>
    </row>
    <row r="614">
      <c r="A614" s="15"/>
      <c r="B614" s="15"/>
      <c r="C614" s="15"/>
      <c r="D614" s="15"/>
      <c r="E614" s="15"/>
      <c r="F614" s="15"/>
      <c r="G614" s="15"/>
      <c r="H614" s="15"/>
      <c r="I614" s="15"/>
      <c r="J614" s="15"/>
      <c r="K614" s="15"/>
      <c r="L614" s="15"/>
      <c r="M614" s="15"/>
      <c r="N614" s="15"/>
      <c r="O614" s="15"/>
      <c r="P614" s="15"/>
      <c r="Q614" s="15"/>
      <c r="R614" s="15"/>
      <c r="S614" s="15"/>
    </row>
    <row r="615">
      <c r="A615" s="15"/>
      <c r="B615" s="15"/>
      <c r="C615" s="15"/>
      <c r="D615" s="15"/>
      <c r="E615" s="15"/>
      <c r="F615" s="15"/>
      <c r="G615" s="15"/>
      <c r="H615" s="15"/>
      <c r="I615" s="15"/>
      <c r="J615" s="15"/>
      <c r="K615" s="15"/>
      <c r="L615" s="15"/>
      <c r="M615" s="15"/>
      <c r="N615" s="15"/>
      <c r="O615" s="15"/>
      <c r="P615" s="15"/>
      <c r="Q615" s="15"/>
      <c r="R615" s="15"/>
      <c r="S615" s="15"/>
    </row>
    <row r="616">
      <c r="A616" s="15"/>
      <c r="B616" s="15"/>
      <c r="C616" s="15"/>
      <c r="D616" s="15"/>
      <c r="E616" s="15"/>
      <c r="F616" s="15"/>
      <c r="G616" s="15"/>
      <c r="H616" s="15"/>
      <c r="I616" s="15"/>
      <c r="J616" s="15"/>
      <c r="K616" s="15"/>
      <c r="L616" s="15"/>
      <c r="M616" s="15"/>
      <c r="N616" s="15"/>
      <c r="O616" s="15"/>
      <c r="P616" s="15"/>
      <c r="Q616" s="15"/>
      <c r="R616" s="15"/>
      <c r="S616" s="15"/>
    </row>
    <row r="617">
      <c r="A617" s="15"/>
      <c r="B617" s="15"/>
      <c r="C617" s="15"/>
      <c r="D617" s="15"/>
      <c r="E617" s="15"/>
      <c r="F617" s="15"/>
      <c r="G617" s="15"/>
      <c r="H617" s="15"/>
      <c r="I617" s="15"/>
      <c r="J617" s="15"/>
      <c r="K617" s="15"/>
      <c r="L617" s="15"/>
      <c r="M617" s="15"/>
      <c r="N617" s="15"/>
      <c r="O617" s="15"/>
      <c r="P617" s="15"/>
      <c r="Q617" s="15"/>
      <c r="R617" s="15"/>
      <c r="S617" s="15"/>
    </row>
    <row r="618">
      <c r="A618" s="15"/>
      <c r="B618" s="15"/>
      <c r="C618" s="15"/>
      <c r="D618" s="15"/>
      <c r="E618" s="15"/>
      <c r="F618" s="15"/>
      <c r="G618" s="15"/>
      <c r="H618" s="15"/>
      <c r="I618" s="15"/>
      <c r="J618" s="15"/>
      <c r="K618" s="15"/>
      <c r="L618" s="15"/>
      <c r="M618" s="15"/>
      <c r="N618" s="15"/>
      <c r="O618" s="15"/>
      <c r="P618" s="15"/>
      <c r="Q618" s="15"/>
      <c r="R618" s="15"/>
      <c r="S618" s="15"/>
    </row>
    <row r="619">
      <c r="A619" s="15"/>
      <c r="B619" s="15"/>
      <c r="C619" s="15"/>
      <c r="D619" s="15"/>
      <c r="E619" s="15"/>
      <c r="F619" s="15"/>
      <c r="G619" s="15"/>
      <c r="H619" s="15"/>
      <c r="I619" s="15"/>
      <c r="J619" s="15"/>
      <c r="K619" s="15"/>
      <c r="L619" s="15"/>
      <c r="M619" s="15"/>
      <c r="N619" s="15"/>
      <c r="O619" s="15"/>
      <c r="P619" s="15"/>
      <c r="Q619" s="15"/>
      <c r="R619" s="15"/>
      <c r="S619" s="15"/>
    </row>
    <row r="620">
      <c r="A620" s="15"/>
      <c r="B620" s="15"/>
      <c r="C620" s="15"/>
      <c r="D620" s="15"/>
      <c r="E620" s="15"/>
      <c r="F620" s="15"/>
      <c r="G620" s="15"/>
      <c r="H620" s="15"/>
      <c r="I620" s="15"/>
      <c r="J620" s="15"/>
      <c r="K620" s="15"/>
      <c r="L620" s="15"/>
      <c r="M620" s="15"/>
      <c r="N620" s="15"/>
      <c r="O620" s="15"/>
      <c r="P620" s="15"/>
      <c r="Q620" s="15"/>
      <c r="R620" s="15"/>
      <c r="S620" s="15"/>
    </row>
    <row r="621">
      <c r="A621" s="15"/>
      <c r="B621" s="15"/>
      <c r="C621" s="15"/>
      <c r="D621" s="15"/>
      <c r="E621" s="15"/>
      <c r="F621" s="15"/>
      <c r="G621" s="15"/>
      <c r="H621" s="15"/>
      <c r="I621" s="15"/>
      <c r="J621" s="15"/>
      <c r="K621" s="15"/>
      <c r="L621" s="15"/>
      <c r="M621" s="15"/>
      <c r="N621" s="15"/>
      <c r="O621" s="15"/>
      <c r="P621" s="15"/>
      <c r="Q621" s="15"/>
      <c r="R621" s="15"/>
      <c r="S621" s="15"/>
    </row>
    <row r="622">
      <c r="A622" s="15"/>
      <c r="B622" s="15"/>
      <c r="C622" s="15"/>
      <c r="D622" s="15"/>
      <c r="E622" s="15"/>
      <c r="F622" s="15"/>
      <c r="G622" s="15"/>
      <c r="H622" s="15"/>
      <c r="I622" s="15"/>
      <c r="J622" s="15"/>
      <c r="K622" s="15"/>
      <c r="L622" s="15"/>
      <c r="M622" s="15"/>
      <c r="N622" s="15"/>
      <c r="O622" s="15"/>
      <c r="P622" s="15"/>
      <c r="Q622" s="15"/>
      <c r="R622" s="15"/>
      <c r="S622" s="15"/>
    </row>
    <row r="623">
      <c r="A623" s="15"/>
      <c r="B623" s="15"/>
      <c r="C623" s="15"/>
      <c r="D623" s="15"/>
      <c r="E623" s="15"/>
      <c r="F623" s="15"/>
      <c r="G623" s="15"/>
      <c r="H623" s="15"/>
      <c r="I623" s="15"/>
      <c r="J623" s="15"/>
      <c r="K623" s="15"/>
      <c r="L623" s="15"/>
      <c r="M623" s="15"/>
      <c r="N623" s="15"/>
      <c r="O623" s="15"/>
      <c r="P623" s="15"/>
      <c r="Q623" s="15"/>
      <c r="R623" s="15"/>
      <c r="S623" s="15"/>
    </row>
    <row r="624">
      <c r="A624" s="15"/>
      <c r="B624" s="15"/>
      <c r="C624" s="15"/>
      <c r="D624" s="15"/>
      <c r="E624" s="15"/>
      <c r="F624" s="15"/>
      <c r="G624" s="15"/>
      <c r="H624" s="15"/>
      <c r="I624" s="15"/>
      <c r="J624" s="15"/>
      <c r="K624" s="15"/>
      <c r="L624" s="15"/>
      <c r="M624" s="15"/>
      <c r="N624" s="15"/>
      <c r="O624" s="15"/>
      <c r="P624" s="15"/>
      <c r="Q624" s="15"/>
      <c r="R624" s="15"/>
      <c r="S624" s="15"/>
    </row>
    <row r="625">
      <c r="A625" s="15"/>
      <c r="B625" s="15"/>
      <c r="C625" s="15"/>
      <c r="D625" s="15"/>
      <c r="E625" s="15"/>
      <c r="F625" s="15"/>
      <c r="G625" s="15"/>
      <c r="H625" s="15"/>
      <c r="I625" s="15"/>
      <c r="J625" s="15"/>
      <c r="K625" s="15"/>
      <c r="L625" s="15"/>
      <c r="M625" s="15"/>
      <c r="N625" s="15"/>
      <c r="O625" s="15"/>
      <c r="P625" s="15"/>
      <c r="Q625" s="15"/>
      <c r="R625" s="15"/>
      <c r="S625" s="15"/>
    </row>
    <row r="626">
      <c r="A626" s="15"/>
      <c r="B626" s="15"/>
      <c r="C626" s="15"/>
      <c r="D626" s="15"/>
      <c r="E626" s="15"/>
      <c r="F626" s="15"/>
      <c r="G626" s="15"/>
      <c r="H626" s="15"/>
      <c r="I626" s="15"/>
      <c r="J626" s="15"/>
      <c r="K626" s="15"/>
      <c r="L626" s="15"/>
      <c r="M626" s="15"/>
      <c r="N626" s="15"/>
      <c r="O626" s="15"/>
      <c r="P626" s="15"/>
      <c r="Q626" s="15"/>
      <c r="R626" s="15"/>
      <c r="S626" s="15"/>
    </row>
    <row r="627">
      <c r="A627" s="15"/>
      <c r="B627" s="15"/>
      <c r="C627" s="15"/>
      <c r="D627" s="15"/>
      <c r="E627" s="15"/>
      <c r="F627" s="15"/>
      <c r="G627" s="15"/>
      <c r="H627" s="15"/>
      <c r="I627" s="15"/>
      <c r="J627" s="15"/>
      <c r="K627" s="15"/>
      <c r="L627" s="15"/>
      <c r="M627" s="15"/>
      <c r="N627" s="15"/>
      <c r="O627" s="15"/>
      <c r="P627" s="15"/>
      <c r="Q627" s="15"/>
      <c r="R627" s="15"/>
      <c r="S627" s="15"/>
    </row>
    <row r="628">
      <c r="A628" s="15"/>
      <c r="B628" s="15"/>
      <c r="C628" s="15"/>
      <c r="D628" s="15"/>
      <c r="E628" s="15"/>
      <c r="F628" s="15"/>
      <c r="G628" s="15"/>
      <c r="H628" s="15"/>
      <c r="I628" s="15"/>
      <c r="J628" s="15"/>
      <c r="K628" s="15"/>
      <c r="L628" s="15"/>
      <c r="M628" s="15"/>
      <c r="N628" s="15"/>
      <c r="O628" s="15"/>
      <c r="P628" s="15"/>
      <c r="Q628" s="15"/>
      <c r="R628" s="15"/>
      <c r="S628" s="15"/>
    </row>
    <row r="629">
      <c r="A629" s="15"/>
      <c r="B629" s="15"/>
      <c r="C629" s="15"/>
      <c r="D629" s="15"/>
      <c r="E629" s="15"/>
      <c r="F629" s="15"/>
      <c r="G629" s="15"/>
      <c r="H629" s="15"/>
      <c r="I629" s="15"/>
      <c r="J629" s="15"/>
      <c r="K629" s="15"/>
      <c r="L629" s="15"/>
      <c r="M629" s="15"/>
      <c r="N629" s="15"/>
      <c r="O629" s="15"/>
      <c r="P629" s="15"/>
      <c r="Q629" s="15"/>
      <c r="R629" s="15"/>
      <c r="S629" s="15"/>
    </row>
    <row r="630">
      <c r="A630" s="15"/>
      <c r="B630" s="15"/>
      <c r="C630" s="15"/>
      <c r="D630" s="15"/>
      <c r="E630" s="15"/>
      <c r="F630" s="15"/>
      <c r="G630" s="15"/>
      <c r="H630" s="15"/>
      <c r="I630" s="15"/>
      <c r="J630" s="15"/>
      <c r="K630" s="15"/>
      <c r="L630" s="15"/>
      <c r="M630" s="15"/>
      <c r="N630" s="15"/>
      <c r="O630" s="15"/>
      <c r="P630" s="15"/>
      <c r="Q630" s="15"/>
      <c r="R630" s="15"/>
      <c r="S630" s="15"/>
    </row>
    <row r="631">
      <c r="A631" s="15"/>
      <c r="B631" s="15"/>
      <c r="C631" s="15"/>
      <c r="D631" s="15"/>
      <c r="E631" s="15"/>
      <c r="F631" s="15"/>
      <c r="G631" s="15"/>
      <c r="H631" s="15"/>
      <c r="I631" s="15"/>
      <c r="J631" s="15"/>
      <c r="K631" s="15"/>
      <c r="L631" s="15"/>
      <c r="M631" s="15"/>
      <c r="N631" s="15"/>
      <c r="O631" s="15"/>
      <c r="P631" s="15"/>
      <c r="Q631" s="15"/>
      <c r="R631" s="15"/>
      <c r="S631" s="15"/>
    </row>
    <row r="632">
      <c r="A632" s="15"/>
      <c r="B632" s="15"/>
      <c r="C632" s="15"/>
      <c r="D632" s="15"/>
      <c r="E632" s="15"/>
      <c r="F632" s="15"/>
      <c r="G632" s="15"/>
      <c r="H632" s="15"/>
      <c r="I632" s="15"/>
      <c r="J632" s="15"/>
      <c r="K632" s="15"/>
      <c r="L632" s="15"/>
      <c r="M632" s="15"/>
      <c r="N632" s="15"/>
      <c r="O632" s="15"/>
      <c r="P632" s="15"/>
      <c r="Q632" s="15"/>
      <c r="R632" s="15"/>
      <c r="S632" s="15"/>
    </row>
    <row r="633">
      <c r="A633" s="15"/>
      <c r="B633" s="15"/>
      <c r="C633" s="15"/>
      <c r="D633" s="15"/>
      <c r="E633" s="15"/>
      <c r="F633" s="15"/>
      <c r="G633" s="15"/>
      <c r="H633" s="15"/>
      <c r="I633" s="15"/>
      <c r="J633" s="15"/>
      <c r="K633" s="15"/>
      <c r="L633" s="15"/>
      <c r="M633" s="15"/>
      <c r="N633" s="15"/>
      <c r="O633" s="15"/>
      <c r="P633" s="15"/>
      <c r="Q633" s="15"/>
      <c r="R633" s="15"/>
      <c r="S633" s="15"/>
    </row>
    <row r="634">
      <c r="A634" s="15"/>
      <c r="B634" s="15"/>
      <c r="C634" s="15"/>
      <c r="D634" s="15"/>
      <c r="E634" s="15"/>
      <c r="F634" s="15"/>
      <c r="G634" s="15"/>
      <c r="H634" s="15"/>
      <c r="I634" s="15"/>
      <c r="J634" s="15"/>
      <c r="K634" s="15"/>
      <c r="L634" s="15"/>
      <c r="M634" s="15"/>
      <c r="N634" s="15"/>
      <c r="O634" s="15"/>
      <c r="P634" s="15"/>
      <c r="Q634" s="15"/>
      <c r="R634" s="15"/>
      <c r="S634" s="15"/>
    </row>
    <row r="635">
      <c r="A635" s="15"/>
      <c r="B635" s="15"/>
      <c r="C635" s="15"/>
      <c r="D635" s="15"/>
      <c r="E635" s="15"/>
      <c r="F635" s="15"/>
      <c r="G635" s="15"/>
      <c r="H635" s="15"/>
      <c r="I635" s="15"/>
      <c r="J635" s="15"/>
      <c r="K635" s="15"/>
      <c r="L635" s="15"/>
      <c r="M635" s="15"/>
      <c r="N635" s="15"/>
      <c r="O635" s="15"/>
      <c r="P635" s="15"/>
      <c r="Q635" s="15"/>
      <c r="R635" s="15"/>
      <c r="S635" s="15"/>
    </row>
    <row r="636">
      <c r="A636" s="15"/>
      <c r="B636" s="15"/>
      <c r="C636" s="15"/>
      <c r="D636" s="15"/>
      <c r="E636" s="15"/>
      <c r="F636" s="15"/>
      <c r="G636" s="15"/>
      <c r="H636" s="15"/>
      <c r="I636" s="15"/>
      <c r="J636" s="15"/>
      <c r="K636" s="15"/>
      <c r="L636" s="15"/>
      <c r="M636" s="15"/>
      <c r="N636" s="15"/>
      <c r="O636" s="15"/>
      <c r="P636" s="15"/>
      <c r="Q636" s="15"/>
      <c r="R636" s="15"/>
      <c r="S636" s="15"/>
    </row>
    <row r="637">
      <c r="A637" s="15"/>
      <c r="B637" s="15"/>
      <c r="C637" s="15"/>
      <c r="D637" s="15"/>
      <c r="E637" s="15"/>
      <c r="F637" s="15"/>
      <c r="G637" s="15"/>
      <c r="H637" s="15"/>
      <c r="I637" s="15"/>
      <c r="J637" s="15"/>
      <c r="K637" s="15"/>
      <c r="L637" s="15"/>
      <c r="M637" s="15"/>
      <c r="N637" s="15"/>
      <c r="O637" s="15"/>
      <c r="P637" s="15"/>
      <c r="Q637" s="15"/>
      <c r="R637" s="15"/>
      <c r="S637" s="15"/>
    </row>
    <row r="638">
      <c r="A638" s="15"/>
      <c r="B638" s="15"/>
      <c r="C638" s="15"/>
      <c r="D638" s="15"/>
      <c r="E638" s="15"/>
      <c r="F638" s="15"/>
      <c r="G638" s="15"/>
      <c r="H638" s="15"/>
      <c r="I638" s="15"/>
      <c r="J638" s="15"/>
      <c r="K638" s="15"/>
      <c r="L638" s="15"/>
      <c r="M638" s="15"/>
      <c r="N638" s="15"/>
      <c r="O638" s="15"/>
      <c r="P638" s="15"/>
      <c r="Q638" s="15"/>
      <c r="R638" s="15"/>
      <c r="S638" s="15"/>
    </row>
    <row r="639">
      <c r="A639" s="15"/>
      <c r="B639" s="15"/>
      <c r="C639" s="15"/>
      <c r="D639" s="15"/>
      <c r="E639" s="15"/>
      <c r="F639" s="15"/>
      <c r="G639" s="15"/>
      <c r="H639" s="15"/>
      <c r="I639" s="15"/>
      <c r="J639" s="15"/>
      <c r="K639" s="15"/>
      <c r="L639" s="15"/>
      <c r="M639" s="15"/>
      <c r="N639" s="15"/>
      <c r="O639" s="15"/>
      <c r="P639" s="15"/>
      <c r="Q639" s="15"/>
      <c r="R639" s="15"/>
      <c r="S639" s="15"/>
    </row>
    <row r="640">
      <c r="A640" s="15"/>
      <c r="B640" s="15"/>
      <c r="C640" s="15"/>
      <c r="D640" s="15"/>
      <c r="E640" s="15"/>
      <c r="F640" s="15"/>
      <c r="G640" s="15"/>
      <c r="H640" s="15"/>
      <c r="I640" s="15"/>
      <c r="J640" s="15"/>
      <c r="K640" s="15"/>
      <c r="L640" s="15"/>
      <c r="M640" s="15"/>
      <c r="N640" s="15"/>
      <c r="O640" s="15"/>
      <c r="P640" s="15"/>
      <c r="Q640" s="15"/>
      <c r="R640" s="15"/>
      <c r="S640" s="15"/>
    </row>
    <row r="641">
      <c r="A641" s="15"/>
      <c r="B641" s="15"/>
      <c r="C641" s="15"/>
      <c r="D641" s="15"/>
      <c r="E641" s="15"/>
      <c r="F641" s="15"/>
      <c r="G641" s="15"/>
      <c r="H641" s="15"/>
      <c r="I641" s="15"/>
      <c r="J641" s="15"/>
      <c r="K641" s="15"/>
      <c r="L641" s="15"/>
      <c r="M641" s="15"/>
      <c r="N641" s="15"/>
      <c r="O641" s="15"/>
      <c r="P641" s="15"/>
      <c r="Q641" s="15"/>
      <c r="R641" s="15"/>
      <c r="S641" s="15"/>
    </row>
    <row r="642">
      <c r="A642" s="15"/>
      <c r="B642" s="15"/>
      <c r="C642" s="15"/>
      <c r="D642" s="15"/>
      <c r="E642" s="15"/>
      <c r="F642" s="15"/>
      <c r="G642" s="15"/>
      <c r="H642" s="15"/>
      <c r="I642" s="15"/>
      <c r="J642" s="15"/>
      <c r="K642" s="15"/>
      <c r="L642" s="15"/>
      <c r="M642" s="15"/>
      <c r="N642" s="15"/>
      <c r="O642" s="15"/>
      <c r="P642" s="15"/>
      <c r="Q642" s="15"/>
      <c r="R642" s="15"/>
      <c r="S642" s="15"/>
    </row>
    <row r="643">
      <c r="A643" s="15"/>
      <c r="B643" s="15"/>
      <c r="C643" s="15"/>
      <c r="D643" s="15"/>
      <c r="E643" s="15"/>
      <c r="F643" s="15"/>
      <c r="G643" s="15"/>
      <c r="H643" s="15"/>
      <c r="I643" s="15"/>
      <c r="J643" s="15"/>
      <c r="K643" s="15"/>
      <c r="L643" s="15"/>
      <c r="M643" s="15"/>
      <c r="N643" s="15"/>
      <c r="O643" s="15"/>
      <c r="P643" s="15"/>
      <c r="Q643" s="15"/>
      <c r="R643" s="15"/>
      <c r="S643" s="15"/>
    </row>
    <row r="644">
      <c r="A644" s="15"/>
      <c r="B644" s="15"/>
      <c r="C644" s="15"/>
      <c r="D644" s="15"/>
      <c r="E644" s="15"/>
      <c r="F644" s="15"/>
      <c r="G644" s="15"/>
      <c r="H644" s="15"/>
      <c r="I644" s="15"/>
      <c r="J644" s="15"/>
      <c r="K644" s="15"/>
      <c r="L644" s="15"/>
      <c r="M644" s="15"/>
      <c r="N644" s="15"/>
      <c r="O644" s="15"/>
      <c r="P644" s="15"/>
      <c r="Q644" s="15"/>
      <c r="R644" s="15"/>
      <c r="S644" s="15"/>
    </row>
    <row r="645">
      <c r="A645" s="15"/>
      <c r="B645" s="15"/>
      <c r="C645" s="15"/>
      <c r="D645" s="15"/>
      <c r="E645" s="15"/>
      <c r="F645" s="15"/>
      <c r="G645" s="15"/>
      <c r="H645" s="15"/>
      <c r="I645" s="15"/>
      <c r="J645" s="15"/>
      <c r="K645" s="15"/>
      <c r="L645" s="15"/>
      <c r="M645" s="15"/>
      <c r="N645" s="15"/>
      <c r="O645" s="15"/>
      <c r="P645" s="15"/>
      <c r="Q645" s="15"/>
      <c r="R645" s="15"/>
      <c r="S645" s="15"/>
    </row>
    <row r="646">
      <c r="A646" s="15"/>
      <c r="B646" s="15"/>
      <c r="C646" s="15"/>
      <c r="D646" s="15"/>
      <c r="E646" s="15"/>
      <c r="F646" s="15"/>
      <c r="G646" s="15"/>
      <c r="H646" s="15"/>
      <c r="I646" s="15"/>
      <c r="J646" s="15"/>
      <c r="K646" s="15"/>
      <c r="L646" s="15"/>
      <c r="M646" s="15"/>
      <c r="N646" s="15"/>
      <c r="O646" s="15"/>
      <c r="P646" s="15"/>
      <c r="Q646" s="15"/>
      <c r="R646" s="15"/>
      <c r="S646" s="15"/>
    </row>
    <row r="647">
      <c r="A647" s="15"/>
      <c r="B647" s="15"/>
      <c r="C647" s="15"/>
      <c r="D647" s="15"/>
      <c r="E647" s="15"/>
      <c r="F647" s="15"/>
      <c r="G647" s="15"/>
      <c r="H647" s="15"/>
      <c r="I647" s="15"/>
      <c r="J647" s="15"/>
      <c r="K647" s="15"/>
      <c r="L647" s="15"/>
      <c r="M647" s="15"/>
      <c r="N647" s="15"/>
      <c r="O647" s="15"/>
      <c r="P647" s="15"/>
      <c r="Q647" s="15"/>
      <c r="R647" s="15"/>
      <c r="S647" s="15"/>
    </row>
    <row r="648">
      <c r="A648" s="15"/>
      <c r="B648" s="15"/>
      <c r="C648" s="15"/>
      <c r="D648" s="15"/>
      <c r="E648" s="15"/>
      <c r="F648" s="15"/>
      <c r="G648" s="15"/>
      <c r="H648" s="15"/>
      <c r="I648" s="15"/>
      <c r="J648" s="15"/>
      <c r="K648" s="15"/>
      <c r="L648" s="15"/>
      <c r="M648" s="15"/>
      <c r="N648" s="15"/>
      <c r="O648" s="15"/>
      <c r="P648" s="15"/>
      <c r="Q648" s="15"/>
      <c r="R648" s="15"/>
      <c r="S648" s="15"/>
    </row>
    <row r="649">
      <c r="A649" s="15"/>
      <c r="B649" s="15"/>
      <c r="C649" s="15"/>
      <c r="D649" s="15"/>
      <c r="E649" s="15"/>
      <c r="F649" s="15"/>
      <c r="G649" s="15"/>
      <c r="H649" s="15"/>
      <c r="I649" s="15"/>
      <c r="J649" s="15"/>
      <c r="K649" s="15"/>
      <c r="L649" s="15"/>
      <c r="M649" s="15"/>
      <c r="N649" s="15"/>
      <c r="O649" s="15"/>
      <c r="P649" s="15"/>
      <c r="Q649" s="15"/>
      <c r="R649" s="15"/>
      <c r="S649" s="15"/>
    </row>
    <row r="650">
      <c r="A650" s="15"/>
      <c r="B650" s="15"/>
      <c r="C650" s="15"/>
      <c r="D650" s="15"/>
      <c r="E650" s="15"/>
      <c r="F650" s="15"/>
      <c r="G650" s="15"/>
      <c r="H650" s="15"/>
      <c r="I650" s="15"/>
      <c r="J650" s="15"/>
      <c r="K650" s="15"/>
      <c r="L650" s="15"/>
      <c r="M650" s="15"/>
      <c r="N650" s="15"/>
      <c r="O650" s="15"/>
      <c r="P650" s="15"/>
      <c r="Q650" s="15"/>
      <c r="R650" s="15"/>
      <c r="S650" s="15"/>
    </row>
    <row r="651">
      <c r="A651" s="15"/>
      <c r="B651" s="15"/>
      <c r="C651" s="15"/>
      <c r="D651" s="15"/>
      <c r="E651" s="15"/>
      <c r="F651" s="15"/>
      <c r="G651" s="15"/>
      <c r="H651" s="15"/>
      <c r="I651" s="15"/>
      <c r="J651" s="15"/>
      <c r="K651" s="15"/>
      <c r="L651" s="15"/>
      <c r="M651" s="15"/>
      <c r="N651" s="15"/>
      <c r="O651" s="15"/>
      <c r="P651" s="15"/>
      <c r="Q651" s="15"/>
      <c r="R651" s="15"/>
      <c r="S651" s="15"/>
    </row>
    <row r="652">
      <c r="A652" s="15"/>
      <c r="B652" s="15"/>
      <c r="C652" s="15"/>
      <c r="D652" s="15"/>
      <c r="E652" s="15"/>
      <c r="F652" s="15"/>
      <c r="G652" s="15"/>
      <c r="H652" s="15"/>
      <c r="I652" s="15"/>
      <c r="J652" s="15"/>
      <c r="K652" s="15"/>
      <c r="L652" s="15"/>
      <c r="M652" s="15"/>
      <c r="N652" s="15"/>
      <c r="O652" s="15"/>
      <c r="P652" s="15"/>
      <c r="Q652" s="15"/>
      <c r="R652" s="15"/>
      <c r="S652" s="15"/>
    </row>
    <row r="653">
      <c r="A653" s="15"/>
      <c r="B653" s="15"/>
      <c r="C653" s="15"/>
      <c r="D653" s="15"/>
      <c r="E653" s="15"/>
      <c r="F653" s="15"/>
      <c r="G653" s="15"/>
      <c r="H653" s="15"/>
      <c r="I653" s="15"/>
      <c r="J653" s="15"/>
      <c r="K653" s="15"/>
      <c r="L653" s="15"/>
      <c r="M653" s="15"/>
      <c r="N653" s="15"/>
      <c r="O653" s="15"/>
      <c r="P653" s="15"/>
      <c r="Q653" s="15"/>
      <c r="R653" s="15"/>
      <c r="S653" s="15"/>
    </row>
    <row r="654">
      <c r="A654" s="15"/>
      <c r="B654" s="15"/>
      <c r="C654" s="15"/>
      <c r="D654" s="15"/>
      <c r="E654" s="15"/>
      <c r="F654" s="15"/>
      <c r="G654" s="15"/>
      <c r="H654" s="15"/>
      <c r="I654" s="15"/>
      <c r="J654" s="15"/>
      <c r="K654" s="15"/>
      <c r="L654" s="15"/>
      <c r="M654" s="15"/>
      <c r="N654" s="15"/>
      <c r="O654" s="15"/>
      <c r="P654" s="15"/>
      <c r="Q654" s="15"/>
      <c r="R654" s="15"/>
      <c r="S654" s="15"/>
    </row>
    <row r="655">
      <c r="A655" s="15"/>
      <c r="B655" s="15"/>
      <c r="C655" s="15"/>
      <c r="D655" s="15"/>
      <c r="E655" s="15"/>
      <c r="F655" s="15"/>
      <c r="G655" s="15"/>
      <c r="H655" s="15"/>
      <c r="I655" s="15"/>
      <c r="J655" s="15"/>
      <c r="K655" s="15"/>
      <c r="L655" s="15"/>
      <c r="M655" s="15"/>
      <c r="N655" s="15"/>
      <c r="O655" s="15"/>
      <c r="P655" s="15"/>
      <c r="Q655" s="15"/>
      <c r="R655" s="15"/>
      <c r="S655" s="15"/>
    </row>
    <row r="656">
      <c r="A656" s="15"/>
      <c r="B656" s="15"/>
      <c r="C656" s="15"/>
      <c r="D656" s="15"/>
      <c r="E656" s="15"/>
      <c r="F656" s="15"/>
      <c r="G656" s="15"/>
      <c r="H656" s="15"/>
      <c r="I656" s="15"/>
      <c r="J656" s="15"/>
      <c r="K656" s="15"/>
      <c r="L656" s="15"/>
      <c r="M656" s="15"/>
      <c r="N656" s="15"/>
      <c r="O656" s="15"/>
      <c r="P656" s="15"/>
      <c r="Q656" s="15"/>
      <c r="R656" s="15"/>
      <c r="S656" s="15"/>
    </row>
    <row r="657">
      <c r="A657" s="15"/>
      <c r="B657" s="15"/>
      <c r="C657" s="15"/>
      <c r="D657" s="15"/>
      <c r="E657" s="15"/>
      <c r="F657" s="15"/>
      <c r="G657" s="15"/>
      <c r="H657" s="15"/>
      <c r="I657" s="15"/>
      <c r="J657" s="15"/>
      <c r="K657" s="15"/>
      <c r="L657" s="15"/>
      <c r="M657" s="15"/>
      <c r="N657" s="15"/>
      <c r="O657" s="15"/>
      <c r="P657" s="15"/>
      <c r="Q657" s="15"/>
      <c r="R657" s="15"/>
      <c r="S657" s="15"/>
    </row>
    <row r="658">
      <c r="A658" s="15"/>
      <c r="B658" s="15"/>
      <c r="C658" s="15"/>
      <c r="D658" s="15"/>
      <c r="E658" s="15"/>
      <c r="F658" s="15"/>
      <c r="G658" s="15"/>
      <c r="H658" s="15"/>
      <c r="I658" s="15"/>
      <c r="J658" s="15"/>
      <c r="K658" s="15"/>
      <c r="L658" s="15"/>
      <c r="M658" s="15"/>
      <c r="N658" s="15"/>
      <c r="O658" s="15"/>
      <c r="P658" s="15"/>
      <c r="Q658" s="15"/>
      <c r="R658" s="15"/>
      <c r="S658" s="15"/>
    </row>
    <row r="659">
      <c r="A659" s="15"/>
      <c r="B659" s="15"/>
      <c r="C659" s="15"/>
      <c r="D659" s="15"/>
      <c r="E659" s="15"/>
      <c r="F659" s="15"/>
      <c r="G659" s="15"/>
      <c r="H659" s="15"/>
      <c r="I659" s="15"/>
      <c r="J659" s="15"/>
      <c r="K659" s="15"/>
      <c r="L659" s="15"/>
      <c r="M659" s="15"/>
      <c r="N659" s="15"/>
      <c r="O659" s="15"/>
      <c r="P659" s="15"/>
      <c r="Q659" s="15"/>
      <c r="R659" s="15"/>
      <c r="S659" s="15"/>
    </row>
    <row r="660">
      <c r="A660" s="15"/>
      <c r="B660" s="15"/>
      <c r="C660" s="15"/>
      <c r="D660" s="15"/>
      <c r="E660" s="15"/>
      <c r="F660" s="15"/>
      <c r="G660" s="15"/>
      <c r="H660" s="15"/>
      <c r="I660" s="15"/>
      <c r="J660" s="15"/>
      <c r="K660" s="15"/>
      <c r="L660" s="15"/>
      <c r="M660" s="15"/>
      <c r="N660" s="15"/>
      <c r="O660" s="15"/>
      <c r="P660" s="15"/>
      <c r="Q660" s="15"/>
      <c r="R660" s="15"/>
      <c r="S660" s="15"/>
    </row>
    <row r="661">
      <c r="A661" s="15"/>
      <c r="B661" s="15"/>
      <c r="C661" s="15"/>
      <c r="D661" s="15"/>
      <c r="E661" s="15"/>
      <c r="F661" s="15"/>
      <c r="G661" s="15"/>
      <c r="H661" s="15"/>
      <c r="I661" s="15"/>
      <c r="J661" s="15"/>
      <c r="K661" s="15"/>
      <c r="L661" s="15"/>
      <c r="M661" s="15"/>
      <c r="N661" s="15"/>
      <c r="O661" s="15"/>
      <c r="P661" s="15"/>
      <c r="Q661" s="15"/>
      <c r="R661" s="15"/>
      <c r="S661" s="15"/>
    </row>
    <row r="662">
      <c r="A662" s="15"/>
      <c r="B662" s="15"/>
      <c r="C662" s="15"/>
      <c r="D662" s="15"/>
      <c r="E662" s="15"/>
      <c r="F662" s="15"/>
      <c r="G662" s="15"/>
      <c r="H662" s="15"/>
      <c r="I662" s="15"/>
      <c r="J662" s="15"/>
      <c r="K662" s="15"/>
      <c r="L662" s="15"/>
      <c r="M662" s="15"/>
      <c r="N662" s="15"/>
      <c r="O662" s="15"/>
      <c r="P662" s="15"/>
      <c r="Q662" s="15"/>
      <c r="R662" s="15"/>
      <c r="S662" s="15"/>
    </row>
    <row r="663">
      <c r="A663" s="15"/>
      <c r="B663" s="15"/>
      <c r="C663" s="15"/>
      <c r="D663" s="15"/>
      <c r="E663" s="15"/>
      <c r="F663" s="15"/>
      <c r="G663" s="15"/>
      <c r="H663" s="15"/>
      <c r="I663" s="15"/>
      <c r="J663" s="15"/>
      <c r="K663" s="15"/>
      <c r="L663" s="15"/>
      <c r="M663" s="15"/>
      <c r="N663" s="15"/>
      <c r="O663" s="15"/>
      <c r="P663" s="15"/>
      <c r="Q663" s="15"/>
      <c r="R663" s="15"/>
      <c r="S663" s="15"/>
    </row>
    <row r="664">
      <c r="A664" s="15"/>
      <c r="B664" s="15"/>
      <c r="C664" s="15"/>
      <c r="D664" s="15"/>
      <c r="E664" s="15"/>
      <c r="F664" s="15"/>
      <c r="G664" s="15"/>
      <c r="H664" s="15"/>
      <c r="I664" s="15"/>
      <c r="J664" s="15"/>
      <c r="K664" s="15"/>
      <c r="L664" s="15"/>
      <c r="M664" s="15"/>
      <c r="N664" s="15"/>
      <c r="O664" s="15"/>
      <c r="P664" s="15"/>
      <c r="Q664" s="15"/>
      <c r="R664" s="15"/>
      <c r="S664" s="15"/>
    </row>
    <row r="665">
      <c r="A665" s="15"/>
      <c r="B665" s="15"/>
      <c r="C665" s="15"/>
      <c r="D665" s="15"/>
      <c r="E665" s="15"/>
      <c r="F665" s="15"/>
      <c r="G665" s="15"/>
      <c r="H665" s="15"/>
      <c r="I665" s="15"/>
      <c r="J665" s="15"/>
      <c r="K665" s="15"/>
      <c r="L665" s="15"/>
      <c r="M665" s="15"/>
      <c r="N665" s="15"/>
      <c r="O665" s="15"/>
      <c r="P665" s="15"/>
      <c r="Q665" s="15"/>
      <c r="R665" s="15"/>
      <c r="S665" s="15"/>
    </row>
    <row r="666">
      <c r="A666" s="15"/>
      <c r="B666" s="15"/>
      <c r="C666" s="15"/>
      <c r="D666" s="15"/>
      <c r="E666" s="15"/>
      <c r="F666" s="15"/>
      <c r="G666" s="15"/>
      <c r="H666" s="15"/>
      <c r="I666" s="15"/>
      <c r="J666" s="15"/>
      <c r="K666" s="15"/>
      <c r="L666" s="15"/>
      <c r="M666" s="15"/>
      <c r="N666" s="15"/>
      <c r="O666" s="15"/>
      <c r="P666" s="15"/>
      <c r="Q666" s="15"/>
      <c r="R666" s="15"/>
      <c r="S666" s="15"/>
    </row>
    <row r="667">
      <c r="A667" s="15"/>
      <c r="B667" s="15"/>
      <c r="C667" s="15"/>
      <c r="D667" s="15"/>
      <c r="E667" s="15"/>
      <c r="F667" s="15"/>
      <c r="G667" s="15"/>
      <c r="H667" s="15"/>
      <c r="I667" s="15"/>
      <c r="J667" s="15"/>
      <c r="K667" s="15"/>
      <c r="L667" s="15"/>
      <c r="M667" s="15"/>
      <c r="N667" s="15"/>
      <c r="O667" s="15"/>
      <c r="P667" s="15"/>
      <c r="Q667" s="15"/>
      <c r="R667" s="15"/>
      <c r="S667" s="15"/>
    </row>
    <row r="668">
      <c r="A668" s="15"/>
      <c r="B668" s="15"/>
      <c r="C668" s="15"/>
      <c r="D668" s="15"/>
      <c r="E668" s="15"/>
      <c r="F668" s="15"/>
      <c r="G668" s="15"/>
      <c r="H668" s="15"/>
      <c r="I668" s="15"/>
      <c r="J668" s="15"/>
      <c r="K668" s="15"/>
      <c r="L668" s="15"/>
      <c r="M668" s="15"/>
      <c r="N668" s="15"/>
      <c r="O668" s="15"/>
      <c r="P668" s="15"/>
      <c r="Q668" s="15"/>
      <c r="R668" s="15"/>
      <c r="S668" s="15"/>
    </row>
    <row r="669">
      <c r="A669" s="15"/>
      <c r="B669" s="15"/>
      <c r="C669" s="15"/>
      <c r="D669" s="15"/>
      <c r="E669" s="15"/>
      <c r="F669" s="15"/>
      <c r="G669" s="15"/>
      <c r="H669" s="15"/>
      <c r="I669" s="15"/>
      <c r="J669" s="15"/>
      <c r="K669" s="15"/>
      <c r="L669" s="15"/>
      <c r="M669" s="15"/>
      <c r="N669" s="15"/>
      <c r="O669" s="15"/>
      <c r="P669" s="15"/>
      <c r="Q669" s="15"/>
      <c r="R669" s="15"/>
      <c r="S669" s="15"/>
    </row>
    <row r="670">
      <c r="A670" s="15"/>
      <c r="B670" s="15"/>
      <c r="C670" s="15"/>
      <c r="D670" s="15"/>
      <c r="E670" s="15"/>
      <c r="F670" s="15"/>
      <c r="G670" s="15"/>
      <c r="H670" s="15"/>
      <c r="I670" s="15"/>
      <c r="J670" s="15"/>
      <c r="K670" s="15"/>
      <c r="L670" s="15"/>
      <c r="M670" s="15"/>
      <c r="N670" s="15"/>
      <c r="O670" s="15"/>
      <c r="P670" s="15"/>
      <c r="Q670" s="15"/>
      <c r="R670" s="15"/>
      <c r="S670" s="15"/>
    </row>
    <row r="671">
      <c r="A671" s="15"/>
      <c r="B671" s="15"/>
      <c r="C671" s="15"/>
      <c r="D671" s="15"/>
      <c r="E671" s="15"/>
      <c r="F671" s="15"/>
      <c r="G671" s="15"/>
      <c r="H671" s="15"/>
      <c r="I671" s="15"/>
      <c r="J671" s="15"/>
      <c r="K671" s="15"/>
      <c r="L671" s="15"/>
      <c r="M671" s="15"/>
      <c r="N671" s="15"/>
      <c r="O671" s="15"/>
      <c r="P671" s="15"/>
      <c r="Q671" s="15"/>
      <c r="R671" s="15"/>
      <c r="S671" s="15"/>
    </row>
    <row r="672">
      <c r="A672" s="15"/>
      <c r="B672" s="15"/>
      <c r="C672" s="15"/>
      <c r="D672" s="15"/>
      <c r="E672" s="15"/>
      <c r="F672" s="15"/>
      <c r="G672" s="15"/>
      <c r="H672" s="15"/>
      <c r="I672" s="15"/>
      <c r="J672" s="15"/>
      <c r="K672" s="15"/>
      <c r="L672" s="15"/>
      <c r="M672" s="15"/>
      <c r="N672" s="15"/>
      <c r="O672" s="15"/>
      <c r="P672" s="15"/>
      <c r="Q672" s="15"/>
      <c r="R672" s="15"/>
      <c r="S672" s="15"/>
    </row>
    <row r="673">
      <c r="A673" s="15"/>
      <c r="B673" s="15"/>
      <c r="C673" s="15"/>
      <c r="D673" s="15"/>
      <c r="E673" s="15"/>
      <c r="F673" s="15"/>
      <c r="G673" s="15"/>
      <c r="H673" s="15"/>
      <c r="I673" s="15"/>
      <c r="J673" s="15"/>
      <c r="K673" s="15"/>
      <c r="L673" s="15"/>
      <c r="M673" s="15"/>
      <c r="N673" s="15"/>
      <c r="O673" s="15"/>
      <c r="P673" s="15"/>
      <c r="Q673" s="15"/>
      <c r="R673" s="15"/>
      <c r="S673" s="15"/>
    </row>
    <row r="674">
      <c r="A674" s="15"/>
      <c r="B674" s="15"/>
      <c r="C674" s="15"/>
      <c r="D674" s="15"/>
      <c r="E674" s="15"/>
      <c r="F674" s="15"/>
      <c r="G674" s="15"/>
      <c r="H674" s="15"/>
      <c r="I674" s="15"/>
      <c r="J674" s="15"/>
      <c r="K674" s="15"/>
      <c r="L674" s="15"/>
      <c r="M674" s="15"/>
      <c r="N674" s="15"/>
      <c r="O674" s="15"/>
      <c r="P674" s="15"/>
      <c r="Q674" s="15"/>
      <c r="R674" s="15"/>
      <c r="S674" s="15"/>
    </row>
    <row r="675">
      <c r="A675" s="15"/>
      <c r="B675" s="15"/>
      <c r="C675" s="15"/>
      <c r="D675" s="15"/>
      <c r="E675" s="15"/>
      <c r="F675" s="15"/>
      <c r="G675" s="15"/>
      <c r="H675" s="15"/>
      <c r="I675" s="15"/>
      <c r="J675" s="15"/>
      <c r="K675" s="15"/>
      <c r="L675" s="15"/>
      <c r="M675" s="15"/>
      <c r="N675" s="15"/>
      <c r="O675" s="15"/>
      <c r="P675" s="15"/>
      <c r="Q675" s="15"/>
      <c r="R675" s="15"/>
      <c r="S675" s="15"/>
    </row>
    <row r="676">
      <c r="A676" s="15"/>
      <c r="B676" s="15"/>
      <c r="C676" s="15"/>
      <c r="D676" s="15"/>
      <c r="E676" s="15"/>
      <c r="F676" s="15"/>
      <c r="G676" s="15"/>
      <c r="H676" s="15"/>
      <c r="I676" s="15"/>
      <c r="J676" s="15"/>
      <c r="K676" s="15"/>
      <c r="L676" s="15"/>
      <c r="M676" s="15"/>
      <c r="N676" s="15"/>
      <c r="O676" s="15"/>
      <c r="P676" s="15"/>
      <c r="Q676" s="15"/>
      <c r="R676" s="15"/>
      <c r="S676" s="15"/>
    </row>
    <row r="677">
      <c r="A677" s="15"/>
      <c r="B677" s="15"/>
      <c r="C677" s="15"/>
      <c r="D677" s="15"/>
      <c r="E677" s="15"/>
      <c r="F677" s="15"/>
      <c r="G677" s="15"/>
      <c r="H677" s="15"/>
      <c r="I677" s="15"/>
      <c r="J677" s="15"/>
      <c r="K677" s="15"/>
      <c r="L677" s="15"/>
      <c r="M677" s="15"/>
      <c r="N677" s="15"/>
      <c r="O677" s="15"/>
      <c r="P677" s="15"/>
      <c r="Q677" s="15"/>
      <c r="R677" s="15"/>
      <c r="S677" s="15"/>
    </row>
    <row r="678">
      <c r="A678" s="15"/>
      <c r="B678" s="15"/>
      <c r="C678" s="15"/>
      <c r="D678" s="15"/>
      <c r="E678" s="15"/>
      <c r="F678" s="15"/>
      <c r="G678" s="15"/>
      <c r="H678" s="15"/>
      <c r="I678" s="15"/>
      <c r="J678" s="15"/>
      <c r="K678" s="15"/>
      <c r="L678" s="15"/>
      <c r="M678" s="15"/>
      <c r="N678" s="15"/>
      <c r="O678" s="15"/>
      <c r="P678" s="15"/>
      <c r="Q678" s="15"/>
      <c r="R678" s="15"/>
      <c r="S678" s="15"/>
    </row>
    <row r="679">
      <c r="A679" s="15"/>
      <c r="B679" s="15"/>
      <c r="C679" s="15"/>
      <c r="D679" s="15"/>
      <c r="E679" s="15"/>
      <c r="F679" s="15"/>
      <c r="G679" s="15"/>
      <c r="H679" s="15"/>
      <c r="I679" s="15"/>
      <c r="J679" s="15"/>
      <c r="K679" s="15"/>
      <c r="L679" s="15"/>
      <c r="M679" s="15"/>
      <c r="N679" s="15"/>
      <c r="O679" s="15"/>
      <c r="P679" s="15"/>
      <c r="Q679" s="15"/>
      <c r="R679" s="15"/>
      <c r="S679" s="15"/>
    </row>
    <row r="680">
      <c r="A680" s="15"/>
      <c r="B680" s="15"/>
      <c r="C680" s="15"/>
      <c r="D680" s="15"/>
      <c r="E680" s="15"/>
      <c r="F680" s="15"/>
      <c r="G680" s="15"/>
      <c r="H680" s="15"/>
      <c r="I680" s="15"/>
      <c r="J680" s="15"/>
      <c r="K680" s="15"/>
      <c r="L680" s="15"/>
      <c r="M680" s="15"/>
      <c r="N680" s="15"/>
      <c r="O680" s="15"/>
      <c r="P680" s="15"/>
      <c r="Q680" s="15"/>
      <c r="R680" s="15"/>
      <c r="S680" s="15"/>
    </row>
    <row r="681">
      <c r="A681" s="15"/>
      <c r="B681" s="15"/>
      <c r="C681" s="15"/>
      <c r="D681" s="15"/>
      <c r="E681" s="15"/>
      <c r="F681" s="15"/>
      <c r="G681" s="15"/>
      <c r="H681" s="15"/>
      <c r="I681" s="15"/>
      <c r="J681" s="15"/>
      <c r="K681" s="15"/>
      <c r="L681" s="15"/>
      <c r="M681" s="15"/>
      <c r="N681" s="15"/>
      <c r="O681" s="15"/>
      <c r="P681" s="15"/>
      <c r="Q681" s="15"/>
      <c r="R681" s="15"/>
      <c r="S681" s="15"/>
    </row>
    <row r="682">
      <c r="A682" s="15"/>
      <c r="B682" s="15"/>
      <c r="C682" s="15"/>
      <c r="D682" s="15"/>
      <c r="E682" s="15"/>
      <c r="F682" s="15"/>
      <c r="G682" s="15"/>
      <c r="H682" s="15"/>
      <c r="I682" s="15"/>
      <c r="J682" s="15"/>
      <c r="K682" s="15"/>
      <c r="L682" s="15"/>
      <c r="M682" s="15"/>
      <c r="N682" s="15"/>
      <c r="O682" s="15"/>
      <c r="P682" s="15"/>
      <c r="Q682" s="15"/>
      <c r="R682" s="15"/>
      <c r="S682" s="15"/>
    </row>
    <row r="683">
      <c r="A683" s="15"/>
      <c r="B683" s="15"/>
      <c r="C683" s="15"/>
      <c r="D683" s="15"/>
      <c r="E683" s="15"/>
      <c r="F683" s="15"/>
      <c r="G683" s="15"/>
      <c r="H683" s="15"/>
      <c r="I683" s="15"/>
      <c r="J683" s="15"/>
      <c r="K683" s="15"/>
      <c r="L683" s="15"/>
      <c r="M683" s="15"/>
      <c r="N683" s="15"/>
      <c r="O683" s="15"/>
      <c r="P683" s="15"/>
      <c r="Q683" s="15"/>
      <c r="R683" s="15"/>
      <c r="S683" s="15"/>
    </row>
    <row r="684">
      <c r="A684" s="15"/>
      <c r="B684" s="15"/>
      <c r="C684" s="15"/>
      <c r="D684" s="15"/>
      <c r="E684" s="15"/>
      <c r="F684" s="15"/>
      <c r="G684" s="15"/>
      <c r="H684" s="15"/>
      <c r="I684" s="15"/>
      <c r="J684" s="15"/>
      <c r="K684" s="15"/>
      <c r="L684" s="15"/>
      <c r="M684" s="15"/>
      <c r="N684" s="15"/>
      <c r="O684" s="15"/>
      <c r="P684" s="15"/>
      <c r="Q684" s="15"/>
      <c r="R684" s="15"/>
      <c r="S684" s="15"/>
    </row>
    <row r="685">
      <c r="A685" s="15"/>
      <c r="B685" s="15"/>
      <c r="C685" s="15"/>
      <c r="D685" s="15"/>
      <c r="E685" s="15"/>
      <c r="F685" s="15"/>
      <c r="G685" s="15"/>
      <c r="H685" s="15"/>
      <c r="I685" s="15"/>
      <c r="J685" s="15"/>
      <c r="K685" s="15"/>
      <c r="L685" s="15"/>
      <c r="M685" s="15"/>
      <c r="N685" s="15"/>
      <c r="O685" s="15"/>
      <c r="P685" s="15"/>
      <c r="Q685" s="15"/>
      <c r="R685" s="15"/>
      <c r="S685" s="15"/>
    </row>
    <row r="686">
      <c r="A686" s="15"/>
      <c r="B686" s="15"/>
      <c r="C686" s="15"/>
      <c r="D686" s="15"/>
      <c r="E686" s="15"/>
      <c r="F686" s="15"/>
      <c r="G686" s="15"/>
      <c r="H686" s="15"/>
      <c r="I686" s="15"/>
      <c r="J686" s="15"/>
      <c r="K686" s="15"/>
      <c r="L686" s="15"/>
      <c r="M686" s="15"/>
      <c r="N686" s="15"/>
      <c r="O686" s="15"/>
      <c r="P686" s="15"/>
      <c r="Q686" s="15"/>
      <c r="R686" s="15"/>
      <c r="S686" s="15"/>
    </row>
    <row r="687">
      <c r="A687" s="15"/>
      <c r="B687" s="15"/>
      <c r="C687" s="15"/>
      <c r="D687" s="15"/>
      <c r="E687" s="15"/>
      <c r="F687" s="15"/>
      <c r="G687" s="15"/>
      <c r="H687" s="15"/>
      <c r="I687" s="15"/>
      <c r="J687" s="15"/>
      <c r="K687" s="15"/>
      <c r="L687" s="15"/>
      <c r="M687" s="15"/>
      <c r="N687" s="15"/>
      <c r="O687" s="15"/>
      <c r="P687" s="15"/>
      <c r="Q687" s="15"/>
      <c r="R687" s="15"/>
      <c r="S687" s="15"/>
    </row>
    <row r="688">
      <c r="A688" s="15"/>
      <c r="B688" s="15"/>
      <c r="C688" s="15"/>
      <c r="D688" s="15"/>
      <c r="E688" s="15"/>
      <c r="F688" s="15"/>
      <c r="G688" s="15"/>
      <c r="H688" s="15"/>
      <c r="I688" s="15"/>
      <c r="J688" s="15"/>
      <c r="K688" s="15"/>
      <c r="L688" s="15"/>
      <c r="M688" s="15"/>
      <c r="N688" s="15"/>
      <c r="O688" s="15"/>
      <c r="P688" s="15"/>
      <c r="Q688" s="15"/>
      <c r="R688" s="15"/>
      <c r="S688" s="15"/>
    </row>
    <row r="689">
      <c r="A689" s="15"/>
      <c r="B689" s="15"/>
      <c r="C689" s="15"/>
      <c r="D689" s="15"/>
      <c r="E689" s="15"/>
      <c r="F689" s="15"/>
      <c r="G689" s="15"/>
      <c r="H689" s="15"/>
      <c r="I689" s="15"/>
      <c r="J689" s="15"/>
      <c r="K689" s="15"/>
      <c r="L689" s="15"/>
      <c r="M689" s="15"/>
      <c r="N689" s="15"/>
      <c r="O689" s="15"/>
      <c r="P689" s="15"/>
      <c r="Q689" s="15"/>
      <c r="R689" s="15"/>
      <c r="S689" s="15"/>
    </row>
    <row r="690">
      <c r="A690" s="15"/>
      <c r="B690" s="15"/>
      <c r="C690" s="15"/>
      <c r="D690" s="15"/>
      <c r="E690" s="15"/>
      <c r="F690" s="15"/>
      <c r="G690" s="15"/>
      <c r="H690" s="15"/>
      <c r="I690" s="15"/>
      <c r="J690" s="15"/>
      <c r="K690" s="15"/>
      <c r="L690" s="15"/>
      <c r="M690" s="15"/>
      <c r="N690" s="15"/>
      <c r="O690" s="15"/>
      <c r="P690" s="15"/>
      <c r="Q690" s="15"/>
      <c r="R690" s="15"/>
      <c r="S690" s="15"/>
    </row>
    <row r="691">
      <c r="A691" s="15"/>
      <c r="B691" s="15"/>
      <c r="C691" s="15"/>
      <c r="D691" s="15"/>
      <c r="E691" s="15"/>
      <c r="F691" s="15"/>
      <c r="G691" s="15"/>
      <c r="H691" s="15"/>
      <c r="I691" s="15"/>
      <c r="J691" s="15"/>
      <c r="K691" s="15"/>
      <c r="L691" s="15"/>
      <c r="M691" s="15"/>
      <c r="N691" s="15"/>
      <c r="O691" s="15"/>
      <c r="P691" s="15"/>
      <c r="Q691" s="15"/>
      <c r="R691" s="15"/>
      <c r="S691" s="15"/>
    </row>
    <row r="692">
      <c r="A692" s="15"/>
      <c r="B692" s="15"/>
      <c r="C692" s="15"/>
      <c r="D692" s="15"/>
      <c r="E692" s="15"/>
      <c r="F692" s="15"/>
      <c r="G692" s="15"/>
      <c r="H692" s="15"/>
      <c r="I692" s="15"/>
      <c r="J692" s="15"/>
      <c r="K692" s="15"/>
      <c r="L692" s="15"/>
      <c r="M692" s="15"/>
      <c r="N692" s="15"/>
      <c r="O692" s="15"/>
      <c r="P692" s="15"/>
      <c r="Q692" s="15"/>
      <c r="R692" s="15"/>
      <c r="S692" s="15"/>
    </row>
    <row r="693">
      <c r="A693" s="15"/>
      <c r="B693" s="15"/>
      <c r="C693" s="15"/>
      <c r="D693" s="15"/>
      <c r="E693" s="15"/>
      <c r="F693" s="15"/>
      <c r="G693" s="15"/>
      <c r="H693" s="15"/>
      <c r="I693" s="15"/>
      <c r="J693" s="15"/>
      <c r="K693" s="15"/>
      <c r="L693" s="15"/>
      <c r="M693" s="15"/>
      <c r="N693" s="15"/>
      <c r="O693" s="15"/>
      <c r="P693" s="15"/>
      <c r="Q693" s="15"/>
      <c r="R693" s="15"/>
      <c r="S693" s="15"/>
    </row>
    <row r="694">
      <c r="A694" s="15"/>
      <c r="B694" s="15"/>
      <c r="C694" s="15"/>
      <c r="D694" s="15"/>
      <c r="E694" s="15"/>
      <c r="F694" s="15"/>
      <c r="G694" s="15"/>
      <c r="H694" s="15"/>
      <c r="I694" s="15"/>
      <c r="J694" s="15"/>
      <c r="K694" s="15"/>
      <c r="L694" s="15"/>
      <c r="M694" s="15"/>
      <c r="N694" s="15"/>
      <c r="O694" s="15"/>
      <c r="P694" s="15"/>
      <c r="Q694" s="15"/>
      <c r="R694" s="15"/>
      <c r="S694" s="15"/>
    </row>
    <row r="695">
      <c r="A695" s="15"/>
      <c r="B695" s="15"/>
      <c r="C695" s="15"/>
      <c r="D695" s="15"/>
      <c r="E695" s="15"/>
      <c r="F695" s="15"/>
      <c r="G695" s="15"/>
      <c r="H695" s="15"/>
      <c r="I695" s="15"/>
      <c r="J695" s="15"/>
      <c r="K695" s="15"/>
      <c r="L695" s="15"/>
      <c r="M695" s="15"/>
      <c r="N695" s="15"/>
      <c r="O695" s="15"/>
      <c r="P695" s="15"/>
      <c r="Q695" s="15"/>
      <c r="R695" s="15"/>
      <c r="S695" s="15"/>
    </row>
    <row r="696">
      <c r="A696" s="15"/>
      <c r="B696" s="15"/>
      <c r="C696" s="15"/>
      <c r="D696" s="15"/>
      <c r="E696" s="15"/>
      <c r="F696" s="15"/>
      <c r="G696" s="15"/>
      <c r="H696" s="15"/>
      <c r="I696" s="15"/>
      <c r="J696" s="15"/>
      <c r="K696" s="15"/>
      <c r="L696" s="15"/>
      <c r="M696" s="15"/>
      <c r="N696" s="15"/>
      <c r="O696" s="15"/>
      <c r="P696" s="15"/>
      <c r="Q696" s="15"/>
      <c r="R696" s="15"/>
      <c r="S696" s="15"/>
    </row>
    <row r="697">
      <c r="A697" s="15"/>
      <c r="B697" s="15"/>
      <c r="C697" s="15"/>
      <c r="D697" s="15"/>
      <c r="E697" s="15"/>
      <c r="F697" s="15"/>
      <c r="G697" s="15"/>
      <c r="H697" s="15"/>
      <c r="I697" s="15"/>
      <c r="J697" s="15"/>
      <c r="K697" s="15"/>
      <c r="L697" s="15"/>
      <c r="M697" s="15"/>
      <c r="N697" s="15"/>
      <c r="O697" s="15"/>
      <c r="P697" s="15"/>
      <c r="Q697" s="15"/>
      <c r="R697" s="15"/>
      <c r="S697" s="15"/>
    </row>
    <row r="698">
      <c r="A698" s="15"/>
      <c r="B698" s="15"/>
      <c r="C698" s="15"/>
      <c r="D698" s="15"/>
      <c r="E698" s="15"/>
      <c r="F698" s="15"/>
      <c r="G698" s="15"/>
      <c r="H698" s="15"/>
      <c r="I698" s="15"/>
      <c r="J698" s="15"/>
      <c r="K698" s="15"/>
      <c r="L698" s="15"/>
      <c r="M698" s="15"/>
      <c r="N698" s="15"/>
      <c r="O698" s="15"/>
      <c r="P698" s="15"/>
      <c r="Q698" s="15"/>
      <c r="R698" s="15"/>
      <c r="S698" s="15"/>
    </row>
    <row r="699">
      <c r="A699" s="15"/>
      <c r="B699" s="15"/>
      <c r="C699" s="15"/>
      <c r="D699" s="15"/>
      <c r="E699" s="15"/>
      <c r="F699" s="15"/>
      <c r="G699" s="15"/>
      <c r="H699" s="15"/>
      <c r="I699" s="15"/>
      <c r="J699" s="15"/>
      <c r="K699" s="15"/>
      <c r="L699" s="15"/>
      <c r="M699" s="15"/>
      <c r="N699" s="15"/>
      <c r="O699" s="15"/>
      <c r="P699" s="15"/>
      <c r="Q699" s="15"/>
      <c r="R699" s="15"/>
      <c r="S699" s="15"/>
    </row>
    <row r="700">
      <c r="A700" s="15"/>
      <c r="B700" s="15"/>
      <c r="C700" s="15"/>
      <c r="D700" s="15"/>
      <c r="E700" s="15"/>
      <c r="F700" s="15"/>
      <c r="G700" s="15"/>
      <c r="H700" s="15"/>
      <c r="I700" s="15"/>
      <c r="J700" s="15"/>
      <c r="K700" s="15"/>
      <c r="L700" s="15"/>
      <c r="M700" s="15"/>
      <c r="N700" s="15"/>
      <c r="O700" s="15"/>
      <c r="P700" s="15"/>
      <c r="Q700" s="15"/>
      <c r="R700" s="15"/>
      <c r="S700" s="15"/>
    </row>
    <row r="701">
      <c r="A701" s="15"/>
      <c r="B701" s="15"/>
      <c r="C701" s="15"/>
      <c r="D701" s="15"/>
      <c r="E701" s="15"/>
      <c r="F701" s="15"/>
      <c r="G701" s="15"/>
      <c r="H701" s="15"/>
      <c r="I701" s="15"/>
      <c r="J701" s="15"/>
      <c r="K701" s="15"/>
      <c r="L701" s="15"/>
      <c r="M701" s="15"/>
      <c r="N701" s="15"/>
      <c r="O701" s="15"/>
      <c r="P701" s="15"/>
      <c r="Q701" s="15"/>
      <c r="R701" s="15"/>
      <c r="S701" s="15"/>
    </row>
    <row r="702">
      <c r="A702" s="15"/>
      <c r="B702" s="15"/>
      <c r="C702" s="15"/>
      <c r="D702" s="15"/>
      <c r="E702" s="15"/>
      <c r="F702" s="15"/>
      <c r="G702" s="15"/>
      <c r="H702" s="15"/>
      <c r="I702" s="15"/>
      <c r="J702" s="15"/>
      <c r="K702" s="15"/>
      <c r="L702" s="15"/>
      <c r="M702" s="15"/>
      <c r="N702" s="15"/>
      <c r="O702" s="15"/>
      <c r="P702" s="15"/>
      <c r="Q702" s="15"/>
      <c r="R702" s="15"/>
      <c r="S702" s="15"/>
    </row>
    <row r="703">
      <c r="A703" s="15"/>
      <c r="B703" s="15"/>
      <c r="C703" s="15"/>
      <c r="D703" s="15"/>
      <c r="E703" s="15"/>
      <c r="F703" s="15"/>
      <c r="G703" s="15"/>
      <c r="H703" s="15"/>
      <c r="I703" s="15"/>
      <c r="J703" s="15"/>
      <c r="K703" s="15"/>
      <c r="L703" s="15"/>
      <c r="M703" s="15"/>
      <c r="N703" s="15"/>
      <c r="O703" s="15"/>
      <c r="P703" s="15"/>
      <c r="Q703" s="15"/>
      <c r="R703" s="15"/>
      <c r="S703" s="15"/>
    </row>
    <row r="704">
      <c r="A704" s="15"/>
      <c r="B704" s="15"/>
      <c r="C704" s="15"/>
      <c r="D704" s="15"/>
      <c r="E704" s="15"/>
      <c r="F704" s="15"/>
      <c r="G704" s="15"/>
      <c r="H704" s="15"/>
      <c r="I704" s="15"/>
      <c r="J704" s="15"/>
      <c r="K704" s="15"/>
      <c r="L704" s="15"/>
      <c r="M704" s="15"/>
      <c r="N704" s="15"/>
      <c r="O704" s="15"/>
      <c r="P704" s="15"/>
      <c r="Q704" s="15"/>
      <c r="R704" s="15"/>
      <c r="S704" s="15"/>
    </row>
    <row r="705">
      <c r="A705" s="15"/>
      <c r="B705" s="15"/>
      <c r="C705" s="15"/>
      <c r="D705" s="15"/>
      <c r="E705" s="15"/>
      <c r="F705" s="15"/>
      <c r="G705" s="15"/>
      <c r="H705" s="15"/>
      <c r="I705" s="15"/>
      <c r="J705" s="15"/>
      <c r="K705" s="15"/>
      <c r="L705" s="15"/>
      <c r="M705" s="15"/>
      <c r="N705" s="15"/>
      <c r="O705" s="15"/>
      <c r="P705" s="15"/>
      <c r="Q705" s="15"/>
      <c r="R705" s="15"/>
      <c r="S705" s="15"/>
    </row>
    <row r="706">
      <c r="A706" s="15"/>
      <c r="B706" s="15"/>
      <c r="C706" s="15"/>
      <c r="D706" s="15"/>
      <c r="E706" s="15"/>
      <c r="F706" s="15"/>
      <c r="G706" s="15"/>
      <c r="H706" s="15"/>
      <c r="I706" s="15"/>
      <c r="J706" s="15"/>
      <c r="K706" s="15"/>
      <c r="L706" s="15"/>
      <c r="M706" s="15"/>
      <c r="N706" s="15"/>
      <c r="O706" s="15"/>
      <c r="P706" s="15"/>
      <c r="Q706" s="15"/>
      <c r="R706" s="15"/>
      <c r="S706" s="15"/>
    </row>
    <row r="707">
      <c r="A707" s="15"/>
      <c r="B707" s="15"/>
      <c r="C707" s="15"/>
      <c r="D707" s="15"/>
      <c r="E707" s="15"/>
      <c r="F707" s="15"/>
      <c r="G707" s="15"/>
      <c r="H707" s="15"/>
      <c r="I707" s="15"/>
      <c r="J707" s="15"/>
      <c r="K707" s="15"/>
      <c r="L707" s="15"/>
      <c r="M707" s="15"/>
      <c r="N707" s="15"/>
      <c r="O707" s="15"/>
      <c r="P707" s="15"/>
      <c r="Q707" s="15"/>
      <c r="R707" s="15"/>
      <c r="S707" s="15"/>
    </row>
    <row r="708">
      <c r="A708" s="15"/>
      <c r="B708" s="15"/>
      <c r="C708" s="15"/>
      <c r="D708" s="15"/>
      <c r="E708" s="15"/>
      <c r="F708" s="15"/>
      <c r="G708" s="15"/>
      <c r="H708" s="15"/>
      <c r="I708" s="15"/>
      <c r="J708" s="15"/>
      <c r="K708" s="15"/>
      <c r="L708" s="15"/>
      <c r="M708" s="15"/>
      <c r="N708" s="15"/>
      <c r="O708" s="15"/>
      <c r="P708" s="15"/>
      <c r="Q708" s="15"/>
      <c r="R708" s="15"/>
      <c r="S708" s="15"/>
    </row>
    <row r="709">
      <c r="A709" s="15"/>
      <c r="B709" s="15"/>
      <c r="C709" s="15"/>
      <c r="D709" s="15"/>
      <c r="E709" s="15"/>
      <c r="F709" s="15"/>
      <c r="G709" s="15"/>
      <c r="H709" s="15"/>
      <c r="I709" s="15"/>
      <c r="J709" s="15"/>
      <c r="K709" s="15"/>
      <c r="L709" s="15"/>
      <c r="M709" s="15"/>
      <c r="N709" s="15"/>
      <c r="O709" s="15"/>
      <c r="P709" s="15"/>
      <c r="Q709" s="15"/>
      <c r="R709" s="15"/>
      <c r="S709" s="15"/>
    </row>
    <row r="710">
      <c r="A710" s="15"/>
      <c r="B710" s="15"/>
      <c r="C710" s="15"/>
      <c r="D710" s="15"/>
      <c r="E710" s="15"/>
      <c r="F710" s="15"/>
      <c r="G710" s="15"/>
      <c r="H710" s="15"/>
      <c r="I710" s="15"/>
      <c r="J710" s="15"/>
      <c r="K710" s="15"/>
      <c r="L710" s="15"/>
      <c r="M710" s="15"/>
      <c r="N710" s="15"/>
      <c r="O710" s="15"/>
      <c r="P710" s="15"/>
      <c r="Q710" s="15"/>
      <c r="R710" s="15"/>
      <c r="S710" s="15"/>
    </row>
    <row r="711">
      <c r="A711" s="15"/>
      <c r="B711" s="15"/>
      <c r="C711" s="15"/>
      <c r="D711" s="15"/>
      <c r="E711" s="15"/>
      <c r="F711" s="15"/>
      <c r="G711" s="15"/>
      <c r="H711" s="15"/>
      <c r="I711" s="15"/>
      <c r="J711" s="15"/>
      <c r="K711" s="15"/>
      <c r="L711" s="15"/>
      <c r="M711" s="15"/>
      <c r="N711" s="15"/>
      <c r="O711" s="15"/>
      <c r="P711" s="15"/>
      <c r="Q711" s="15"/>
      <c r="R711" s="15"/>
      <c r="S711" s="15"/>
    </row>
    <row r="712">
      <c r="A712" s="15"/>
      <c r="B712" s="15"/>
      <c r="C712" s="15"/>
      <c r="D712" s="15"/>
      <c r="E712" s="15"/>
      <c r="F712" s="15"/>
      <c r="G712" s="15"/>
      <c r="H712" s="15"/>
      <c r="I712" s="15"/>
      <c r="J712" s="15"/>
      <c r="K712" s="15"/>
      <c r="L712" s="15"/>
      <c r="M712" s="15"/>
      <c r="N712" s="15"/>
      <c r="O712" s="15"/>
      <c r="P712" s="15"/>
      <c r="Q712" s="15"/>
      <c r="R712" s="15"/>
      <c r="S712" s="15"/>
    </row>
    <row r="713">
      <c r="A713" s="15"/>
      <c r="B713" s="15"/>
      <c r="C713" s="15"/>
      <c r="D713" s="15"/>
      <c r="E713" s="15"/>
      <c r="F713" s="15"/>
      <c r="G713" s="15"/>
      <c r="H713" s="15"/>
      <c r="I713" s="15"/>
      <c r="J713" s="15"/>
      <c r="K713" s="15"/>
      <c r="L713" s="15"/>
      <c r="M713" s="15"/>
      <c r="N713" s="15"/>
      <c r="O713" s="15"/>
      <c r="P713" s="15"/>
      <c r="Q713" s="15"/>
      <c r="R713" s="15"/>
      <c r="S713" s="15"/>
    </row>
    <row r="714">
      <c r="A714" s="15"/>
      <c r="B714" s="15"/>
      <c r="C714" s="15"/>
      <c r="D714" s="15"/>
      <c r="E714" s="15"/>
      <c r="F714" s="15"/>
      <c r="G714" s="15"/>
      <c r="H714" s="15"/>
      <c r="I714" s="15"/>
      <c r="J714" s="15"/>
      <c r="K714" s="15"/>
      <c r="L714" s="15"/>
      <c r="M714" s="15"/>
      <c r="N714" s="15"/>
      <c r="O714" s="15"/>
      <c r="P714" s="15"/>
      <c r="Q714" s="15"/>
      <c r="R714" s="15"/>
      <c r="S714" s="15"/>
    </row>
    <row r="715">
      <c r="A715" s="15"/>
      <c r="B715" s="15"/>
      <c r="C715" s="15"/>
      <c r="D715" s="15"/>
      <c r="E715" s="15"/>
      <c r="F715" s="15"/>
      <c r="G715" s="15"/>
      <c r="H715" s="15"/>
      <c r="I715" s="15"/>
      <c r="J715" s="15"/>
      <c r="K715" s="15"/>
      <c r="L715" s="15"/>
      <c r="M715" s="15"/>
      <c r="N715" s="15"/>
      <c r="O715" s="15"/>
      <c r="P715" s="15"/>
      <c r="Q715" s="15"/>
      <c r="R715" s="15"/>
      <c r="S715" s="15"/>
    </row>
    <row r="716">
      <c r="A716" s="15"/>
      <c r="B716" s="15"/>
      <c r="C716" s="15"/>
      <c r="D716" s="15"/>
      <c r="E716" s="15"/>
      <c r="F716" s="15"/>
      <c r="G716" s="15"/>
      <c r="H716" s="15"/>
      <c r="I716" s="15"/>
      <c r="J716" s="15"/>
      <c r="K716" s="15"/>
      <c r="L716" s="15"/>
      <c r="M716" s="15"/>
      <c r="N716" s="15"/>
      <c r="O716" s="15"/>
      <c r="P716" s="15"/>
      <c r="Q716" s="15"/>
      <c r="R716" s="15"/>
      <c r="S716" s="15"/>
    </row>
    <row r="717">
      <c r="A717" s="15"/>
      <c r="B717" s="15"/>
      <c r="C717" s="15"/>
      <c r="D717" s="15"/>
      <c r="E717" s="15"/>
      <c r="F717" s="15"/>
      <c r="G717" s="15"/>
      <c r="H717" s="15"/>
      <c r="I717" s="15"/>
      <c r="J717" s="15"/>
      <c r="K717" s="15"/>
      <c r="L717" s="15"/>
      <c r="M717" s="15"/>
      <c r="N717" s="15"/>
      <c r="O717" s="15"/>
      <c r="P717" s="15"/>
      <c r="Q717" s="15"/>
      <c r="R717" s="15"/>
      <c r="S717" s="15"/>
    </row>
    <row r="718">
      <c r="A718" s="15"/>
      <c r="B718" s="15"/>
      <c r="C718" s="15"/>
      <c r="D718" s="15"/>
      <c r="E718" s="15"/>
      <c r="F718" s="15"/>
      <c r="G718" s="15"/>
      <c r="H718" s="15"/>
      <c r="I718" s="15"/>
      <c r="J718" s="15"/>
      <c r="K718" s="15"/>
      <c r="L718" s="15"/>
      <c r="M718" s="15"/>
      <c r="N718" s="15"/>
      <c r="O718" s="15"/>
      <c r="P718" s="15"/>
      <c r="Q718" s="15"/>
      <c r="R718" s="15"/>
      <c r="S718" s="15"/>
    </row>
    <row r="719">
      <c r="A719" s="15"/>
      <c r="B719" s="15"/>
      <c r="C719" s="15"/>
      <c r="D719" s="15"/>
      <c r="E719" s="15"/>
      <c r="F719" s="15"/>
      <c r="G719" s="15"/>
      <c r="H719" s="15"/>
      <c r="I719" s="15"/>
      <c r="J719" s="15"/>
      <c r="K719" s="15"/>
      <c r="L719" s="15"/>
      <c r="M719" s="15"/>
      <c r="N719" s="15"/>
      <c r="O719" s="15"/>
      <c r="P719" s="15"/>
      <c r="Q719" s="15"/>
      <c r="R719" s="15"/>
      <c r="S719" s="15"/>
    </row>
    <row r="720">
      <c r="A720" s="15"/>
      <c r="B720" s="15"/>
      <c r="C720" s="15"/>
      <c r="D720" s="15"/>
      <c r="E720" s="15"/>
      <c r="F720" s="15"/>
      <c r="G720" s="15"/>
      <c r="H720" s="15"/>
      <c r="I720" s="15"/>
      <c r="J720" s="15"/>
      <c r="K720" s="15"/>
      <c r="L720" s="15"/>
      <c r="M720" s="15"/>
      <c r="N720" s="15"/>
      <c r="O720" s="15"/>
      <c r="P720" s="15"/>
      <c r="Q720" s="15"/>
      <c r="R720" s="15"/>
      <c r="S720" s="15"/>
    </row>
    <row r="721">
      <c r="A721" s="15"/>
      <c r="B721" s="15"/>
      <c r="C721" s="15"/>
      <c r="D721" s="15"/>
      <c r="E721" s="15"/>
      <c r="F721" s="15"/>
      <c r="G721" s="15"/>
      <c r="H721" s="15"/>
      <c r="I721" s="15"/>
      <c r="J721" s="15"/>
      <c r="K721" s="15"/>
      <c r="L721" s="15"/>
      <c r="M721" s="15"/>
      <c r="N721" s="15"/>
      <c r="O721" s="15"/>
      <c r="P721" s="15"/>
      <c r="Q721" s="15"/>
      <c r="R721" s="15"/>
      <c r="S721" s="15"/>
    </row>
    <row r="722">
      <c r="A722" s="15"/>
      <c r="B722" s="15"/>
      <c r="C722" s="15"/>
      <c r="D722" s="15"/>
      <c r="E722" s="15"/>
      <c r="F722" s="15"/>
      <c r="G722" s="15"/>
      <c r="H722" s="15"/>
      <c r="I722" s="15"/>
      <c r="J722" s="15"/>
      <c r="K722" s="15"/>
      <c r="L722" s="15"/>
      <c r="M722" s="15"/>
      <c r="N722" s="15"/>
      <c r="O722" s="15"/>
      <c r="P722" s="15"/>
      <c r="Q722" s="15"/>
      <c r="R722" s="15"/>
      <c r="S722" s="15"/>
    </row>
    <row r="723">
      <c r="A723" s="15"/>
      <c r="B723" s="15"/>
      <c r="C723" s="15"/>
      <c r="D723" s="15"/>
      <c r="E723" s="15"/>
      <c r="F723" s="15"/>
      <c r="G723" s="15"/>
      <c r="H723" s="15"/>
      <c r="I723" s="15"/>
      <c r="J723" s="15"/>
      <c r="K723" s="15"/>
      <c r="L723" s="15"/>
      <c r="M723" s="15"/>
      <c r="N723" s="15"/>
      <c r="O723" s="15"/>
      <c r="P723" s="15"/>
      <c r="Q723" s="15"/>
      <c r="R723" s="15"/>
      <c r="S723" s="15"/>
    </row>
    <row r="724">
      <c r="A724" s="15"/>
      <c r="B724" s="15"/>
      <c r="C724" s="15"/>
      <c r="D724" s="15"/>
      <c r="E724" s="15"/>
      <c r="F724" s="15"/>
      <c r="G724" s="15"/>
      <c r="H724" s="15"/>
      <c r="I724" s="15"/>
      <c r="J724" s="15"/>
      <c r="K724" s="15"/>
      <c r="L724" s="15"/>
      <c r="M724" s="15"/>
      <c r="N724" s="15"/>
      <c r="O724" s="15"/>
      <c r="P724" s="15"/>
      <c r="Q724" s="15"/>
      <c r="R724" s="15"/>
      <c r="S724" s="15"/>
    </row>
    <row r="725">
      <c r="A725" s="15"/>
      <c r="B725" s="15"/>
      <c r="C725" s="15"/>
      <c r="D725" s="15"/>
      <c r="E725" s="15"/>
      <c r="F725" s="15"/>
      <c r="G725" s="15"/>
      <c r="H725" s="15"/>
      <c r="I725" s="15"/>
      <c r="J725" s="15"/>
      <c r="K725" s="15"/>
      <c r="L725" s="15"/>
      <c r="M725" s="15"/>
      <c r="N725" s="15"/>
      <c r="O725" s="15"/>
      <c r="P725" s="15"/>
      <c r="Q725" s="15"/>
      <c r="R725" s="15"/>
      <c r="S725" s="15"/>
    </row>
    <row r="726">
      <c r="A726" s="15"/>
      <c r="B726" s="15"/>
      <c r="C726" s="15"/>
      <c r="D726" s="15"/>
      <c r="E726" s="15"/>
      <c r="F726" s="15"/>
      <c r="G726" s="15"/>
      <c r="H726" s="15"/>
      <c r="I726" s="15"/>
      <c r="J726" s="15"/>
      <c r="K726" s="15"/>
      <c r="L726" s="15"/>
      <c r="M726" s="15"/>
      <c r="N726" s="15"/>
      <c r="O726" s="15"/>
      <c r="P726" s="15"/>
      <c r="Q726" s="15"/>
      <c r="R726" s="15"/>
      <c r="S726" s="15"/>
    </row>
    <row r="727">
      <c r="A727" s="15"/>
      <c r="B727" s="15"/>
      <c r="C727" s="15"/>
      <c r="D727" s="15"/>
      <c r="E727" s="15"/>
      <c r="F727" s="15"/>
      <c r="G727" s="15"/>
      <c r="H727" s="15"/>
      <c r="I727" s="15"/>
      <c r="J727" s="15"/>
      <c r="K727" s="15"/>
      <c r="L727" s="15"/>
      <c r="M727" s="15"/>
      <c r="N727" s="15"/>
      <c r="O727" s="15"/>
      <c r="P727" s="15"/>
      <c r="Q727" s="15"/>
      <c r="R727" s="15"/>
      <c r="S727" s="15"/>
    </row>
    <row r="728">
      <c r="A728" s="15"/>
      <c r="B728" s="15"/>
      <c r="C728" s="15"/>
      <c r="D728" s="15"/>
      <c r="E728" s="15"/>
      <c r="F728" s="15"/>
      <c r="G728" s="15"/>
      <c r="H728" s="15"/>
      <c r="I728" s="15"/>
      <c r="J728" s="15"/>
      <c r="K728" s="15"/>
      <c r="L728" s="15"/>
      <c r="M728" s="15"/>
      <c r="N728" s="15"/>
      <c r="O728" s="15"/>
      <c r="P728" s="15"/>
      <c r="Q728" s="15"/>
      <c r="R728" s="15"/>
      <c r="S728" s="15"/>
    </row>
    <row r="729">
      <c r="A729" s="15"/>
      <c r="B729" s="15"/>
      <c r="C729" s="15"/>
      <c r="D729" s="15"/>
      <c r="E729" s="15"/>
      <c r="F729" s="15"/>
      <c r="G729" s="15"/>
      <c r="H729" s="15"/>
      <c r="I729" s="15"/>
      <c r="J729" s="15"/>
      <c r="K729" s="15"/>
      <c r="L729" s="15"/>
      <c r="M729" s="15"/>
      <c r="N729" s="15"/>
      <c r="O729" s="15"/>
      <c r="P729" s="15"/>
      <c r="Q729" s="15"/>
      <c r="R729" s="15"/>
      <c r="S729" s="15"/>
    </row>
    <row r="730">
      <c r="A730" s="15"/>
      <c r="B730" s="15"/>
      <c r="C730" s="15"/>
      <c r="D730" s="15"/>
      <c r="E730" s="15"/>
      <c r="F730" s="15"/>
      <c r="G730" s="15"/>
      <c r="H730" s="15"/>
      <c r="I730" s="15"/>
      <c r="J730" s="15"/>
      <c r="K730" s="15"/>
      <c r="L730" s="15"/>
      <c r="M730" s="15"/>
      <c r="N730" s="15"/>
      <c r="O730" s="15"/>
      <c r="P730" s="15"/>
      <c r="Q730" s="15"/>
      <c r="R730" s="15"/>
      <c r="S730" s="15"/>
    </row>
    <row r="731">
      <c r="A731" s="15"/>
      <c r="B731" s="15"/>
      <c r="C731" s="15"/>
      <c r="D731" s="15"/>
      <c r="E731" s="15"/>
      <c r="F731" s="15"/>
      <c r="G731" s="15"/>
      <c r="H731" s="15"/>
      <c r="I731" s="15"/>
      <c r="J731" s="15"/>
      <c r="K731" s="15"/>
      <c r="L731" s="15"/>
      <c r="M731" s="15"/>
      <c r="N731" s="15"/>
      <c r="O731" s="15"/>
      <c r="P731" s="15"/>
      <c r="Q731" s="15"/>
      <c r="R731" s="15"/>
      <c r="S731" s="15"/>
    </row>
    <row r="732">
      <c r="A732" s="15"/>
      <c r="B732" s="15"/>
      <c r="C732" s="15"/>
      <c r="D732" s="15"/>
      <c r="E732" s="15"/>
      <c r="F732" s="15"/>
      <c r="G732" s="15"/>
      <c r="H732" s="15"/>
      <c r="I732" s="15"/>
      <c r="J732" s="15"/>
      <c r="K732" s="15"/>
      <c r="L732" s="15"/>
      <c r="M732" s="15"/>
      <c r="N732" s="15"/>
      <c r="O732" s="15"/>
      <c r="P732" s="15"/>
      <c r="Q732" s="15"/>
      <c r="R732" s="15"/>
      <c r="S732" s="15"/>
    </row>
    <row r="733">
      <c r="A733" s="15"/>
      <c r="B733" s="15"/>
      <c r="C733" s="15"/>
      <c r="D733" s="15"/>
      <c r="E733" s="15"/>
      <c r="F733" s="15"/>
      <c r="G733" s="15"/>
      <c r="H733" s="15"/>
      <c r="I733" s="15"/>
      <c r="J733" s="15"/>
      <c r="K733" s="15"/>
      <c r="L733" s="15"/>
      <c r="M733" s="15"/>
      <c r="N733" s="15"/>
      <c r="O733" s="15"/>
      <c r="P733" s="15"/>
      <c r="Q733" s="15"/>
      <c r="R733" s="15"/>
      <c r="S733" s="15"/>
    </row>
    <row r="734">
      <c r="A734" s="15"/>
      <c r="B734" s="15"/>
      <c r="C734" s="15"/>
      <c r="D734" s="15"/>
      <c r="E734" s="15"/>
      <c r="F734" s="15"/>
      <c r="G734" s="15"/>
      <c r="H734" s="15"/>
      <c r="I734" s="15"/>
      <c r="J734" s="15"/>
      <c r="K734" s="15"/>
      <c r="L734" s="15"/>
      <c r="M734" s="15"/>
      <c r="N734" s="15"/>
      <c r="O734" s="15"/>
      <c r="P734" s="15"/>
      <c r="Q734" s="15"/>
      <c r="R734" s="15"/>
      <c r="S734" s="15"/>
    </row>
    <row r="735">
      <c r="A735" s="15"/>
      <c r="B735" s="15"/>
      <c r="C735" s="15"/>
      <c r="D735" s="15"/>
      <c r="E735" s="15"/>
      <c r="F735" s="15"/>
      <c r="G735" s="15"/>
      <c r="H735" s="15"/>
      <c r="I735" s="15"/>
      <c r="J735" s="15"/>
      <c r="K735" s="15"/>
      <c r="L735" s="15"/>
      <c r="M735" s="15"/>
      <c r="N735" s="15"/>
      <c r="O735" s="15"/>
      <c r="P735" s="15"/>
      <c r="Q735" s="15"/>
      <c r="R735" s="15"/>
      <c r="S735" s="15"/>
    </row>
    <row r="736">
      <c r="A736" s="15"/>
      <c r="B736" s="15"/>
      <c r="C736" s="15"/>
      <c r="D736" s="15"/>
      <c r="E736" s="15"/>
      <c r="F736" s="15"/>
      <c r="G736" s="15"/>
      <c r="H736" s="15"/>
      <c r="I736" s="15"/>
      <c r="J736" s="15"/>
      <c r="K736" s="15"/>
      <c r="L736" s="15"/>
      <c r="M736" s="15"/>
      <c r="N736" s="15"/>
      <c r="O736" s="15"/>
      <c r="P736" s="15"/>
      <c r="Q736" s="15"/>
      <c r="R736" s="15"/>
      <c r="S736" s="15"/>
    </row>
    <row r="737">
      <c r="A737" s="15"/>
      <c r="B737" s="15"/>
      <c r="C737" s="15"/>
      <c r="D737" s="15"/>
      <c r="E737" s="15"/>
      <c r="F737" s="15"/>
      <c r="G737" s="15"/>
      <c r="H737" s="15"/>
      <c r="I737" s="15"/>
      <c r="J737" s="15"/>
      <c r="K737" s="15"/>
      <c r="L737" s="15"/>
      <c r="M737" s="15"/>
      <c r="N737" s="15"/>
      <c r="O737" s="15"/>
      <c r="P737" s="15"/>
      <c r="Q737" s="15"/>
      <c r="R737" s="15"/>
      <c r="S737" s="15"/>
    </row>
    <row r="738">
      <c r="A738" s="15"/>
      <c r="B738" s="15"/>
      <c r="C738" s="15"/>
      <c r="D738" s="15"/>
      <c r="E738" s="15"/>
      <c r="F738" s="15"/>
      <c r="G738" s="15"/>
      <c r="H738" s="15"/>
      <c r="I738" s="15"/>
      <c r="J738" s="15"/>
      <c r="K738" s="15"/>
      <c r="L738" s="15"/>
      <c r="M738" s="15"/>
      <c r="N738" s="15"/>
      <c r="O738" s="15"/>
      <c r="P738" s="15"/>
      <c r="Q738" s="15"/>
      <c r="R738" s="15"/>
      <c r="S738" s="15"/>
    </row>
    <row r="739">
      <c r="A739" s="15"/>
      <c r="B739" s="15"/>
      <c r="C739" s="15"/>
      <c r="D739" s="15"/>
      <c r="E739" s="15"/>
      <c r="F739" s="15"/>
      <c r="G739" s="15"/>
      <c r="H739" s="15"/>
      <c r="I739" s="15"/>
      <c r="J739" s="15"/>
      <c r="K739" s="15"/>
      <c r="L739" s="15"/>
      <c r="M739" s="15"/>
      <c r="N739" s="15"/>
      <c r="O739" s="15"/>
      <c r="P739" s="15"/>
      <c r="Q739" s="15"/>
      <c r="R739" s="15"/>
      <c r="S739" s="15"/>
    </row>
    <row r="740">
      <c r="A740" s="15"/>
      <c r="B740" s="15"/>
      <c r="C740" s="15"/>
      <c r="D740" s="15"/>
      <c r="E740" s="15"/>
      <c r="F740" s="15"/>
      <c r="G740" s="15"/>
      <c r="H740" s="15"/>
      <c r="I740" s="15"/>
      <c r="J740" s="15"/>
      <c r="K740" s="15"/>
      <c r="L740" s="15"/>
      <c r="M740" s="15"/>
      <c r="N740" s="15"/>
      <c r="O740" s="15"/>
      <c r="P740" s="15"/>
      <c r="Q740" s="15"/>
      <c r="R740" s="15"/>
      <c r="S740" s="15"/>
    </row>
    <row r="741">
      <c r="A741" s="15"/>
      <c r="B741" s="15"/>
      <c r="C741" s="15"/>
      <c r="D741" s="15"/>
      <c r="E741" s="15"/>
      <c r="F741" s="15"/>
      <c r="G741" s="15"/>
      <c r="H741" s="15"/>
      <c r="I741" s="15"/>
      <c r="J741" s="15"/>
      <c r="K741" s="15"/>
      <c r="L741" s="15"/>
      <c r="M741" s="15"/>
      <c r="N741" s="15"/>
      <c r="O741" s="15"/>
      <c r="P741" s="15"/>
      <c r="Q741" s="15"/>
      <c r="R741" s="15"/>
      <c r="S741" s="15"/>
    </row>
    <row r="742">
      <c r="A742" s="15"/>
      <c r="B742" s="15"/>
      <c r="C742" s="15"/>
      <c r="D742" s="15"/>
      <c r="E742" s="15"/>
      <c r="F742" s="15"/>
      <c r="G742" s="15"/>
      <c r="H742" s="15"/>
      <c r="I742" s="15"/>
      <c r="J742" s="15"/>
      <c r="K742" s="15"/>
      <c r="L742" s="15"/>
      <c r="M742" s="15"/>
      <c r="N742" s="15"/>
      <c r="O742" s="15"/>
      <c r="P742" s="15"/>
      <c r="Q742" s="15"/>
      <c r="R742" s="15"/>
      <c r="S742" s="15"/>
    </row>
    <row r="743">
      <c r="A743" s="15"/>
      <c r="B743" s="15"/>
      <c r="C743" s="15"/>
      <c r="D743" s="15"/>
      <c r="E743" s="15"/>
      <c r="F743" s="15"/>
      <c r="G743" s="15"/>
      <c r="H743" s="15"/>
      <c r="I743" s="15"/>
      <c r="J743" s="15"/>
      <c r="K743" s="15"/>
      <c r="L743" s="15"/>
      <c r="M743" s="15"/>
      <c r="N743" s="15"/>
      <c r="O743" s="15"/>
      <c r="P743" s="15"/>
      <c r="Q743" s="15"/>
      <c r="R743" s="15"/>
      <c r="S743" s="15"/>
    </row>
    <row r="744">
      <c r="A744" s="15"/>
      <c r="B744" s="15"/>
      <c r="C744" s="15"/>
      <c r="D744" s="15"/>
      <c r="E744" s="15"/>
      <c r="F744" s="15"/>
      <c r="G744" s="15"/>
      <c r="H744" s="15"/>
      <c r="I744" s="15"/>
      <c r="J744" s="15"/>
      <c r="K744" s="15"/>
      <c r="L744" s="15"/>
      <c r="M744" s="15"/>
      <c r="N744" s="15"/>
      <c r="O744" s="15"/>
      <c r="P744" s="15"/>
      <c r="Q744" s="15"/>
      <c r="R744" s="15"/>
      <c r="S744" s="15"/>
    </row>
    <row r="745">
      <c r="A745" s="15"/>
      <c r="B745" s="15"/>
      <c r="C745" s="15"/>
      <c r="D745" s="15"/>
      <c r="E745" s="15"/>
      <c r="F745" s="15"/>
      <c r="G745" s="15"/>
      <c r="H745" s="15"/>
      <c r="I745" s="15"/>
      <c r="J745" s="15"/>
      <c r="K745" s="15"/>
      <c r="L745" s="15"/>
      <c r="M745" s="15"/>
      <c r="N745" s="15"/>
      <c r="O745" s="15"/>
      <c r="P745" s="15"/>
      <c r="Q745" s="15"/>
      <c r="R745" s="15"/>
      <c r="S745" s="15"/>
    </row>
    <row r="746">
      <c r="A746" s="15"/>
      <c r="B746" s="15"/>
      <c r="C746" s="15"/>
      <c r="D746" s="15"/>
      <c r="E746" s="15"/>
      <c r="F746" s="15"/>
      <c r="G746" s="15"/>
      <c r="H746" s="15"/>
      <c r="I746" s="15"/>
      <c r="J746" s="15"/>
      <c r="K746" s="15"/>
      <c r="L746" s="15"/>
      <c r="M746" s="15"/>
      <c r="N746" s="15"/>
      <c r="O746" s="15"/>
      <c r="P746" s="15"/>
      <c r="Q746" s="15"/>
      <c r="R746" s="15"/>
      <c r="S746" s="15"/>
    </row>
    <row r="747">
      <c r="A747" s="15"/>
      <c r="B747" s="15"/>
      <c r="C747" s="15"/>
      <c r="D747" s="15"/>
      <c r="E747" s="15"/>
      <c r="F747" s="15"/>
      <c r="G747" s="15"/>
      <c r="H747" s="15"/>
      <c r="I747" s="15"/>
      <c r="J747" s="15"/>
      <c r="K747" s="15"/>
      <c r="L747" s="15"/>
      <c r="M747" s="15"/>
      <c r="N747" s="15"/>
      <c r="O747" s="15"/>
      <c r="P747" s="15"/>
      <c r="Q747" s="15"/>
      <c r="R747" s="15"/>
      <c r="S747" s="15"/>
    </row>
    <row r="748">
      <c r="A748" s="15"/>
      <c r="B748" s="15"/>
      <c r="C748" s="15"/>
      <c r="D748" s="15"/>
      <c r="E748" s="15"/>
      <c r="F748" s="15"/>
      <c r="G748" s="15"/>
      <c r="H748" s="15"/>
      <c r="I748" s="15"/>
      <c r="J748" s="15"/>
      <c r="K748" s="15"/>
      <c r="L748" s="15"/>
      <c r="M748" s="15"/>
      <c r="N748" s="15"/>
      <c r="O748" s="15"/>
      <c r="P748" s="15"/>
      <c r="Q748" s="15"/>
      <c r="R748" s="15"/>
      <c r="S748" s="15"/>
    </row>
    <row r="749">
      <c r="A749" s="15"/>
      <c r="B749" s="15"/>
      <c r="C749" s="15"/>
      <c r="D749" s="15"/>
      <c r="E749" s="15"/>
      <c r="F749" s="15"/>
      <c r="G749" s="15"/>
      <c r="H749" s="15"/>
      <c r="I749" s="15"/>
      <c r="J749" s="15"/>
      <c r="K749" s="15"/>
      <c r="L749" s="15"/>
      <c r="M749" s="15"/>
      <c r="N749" s="15"/>
      <c r="O749" s="15"/>
      <c r="P749" s="15"/>
      <c r="Q749" s="15"/>
      <c r="R749" s="15"/>
      <c r="S749" s="15"/>
    </row>
    <row r="750">
      <c r="A750" s="15"/>
      <c r="B750" s="15"/>
      <c r="C750" s="15"/>
      <c r="D750" s="15"/>
      <c r="E750" s="15"/>
      <c r="F750" s="15"/>
      <c r="G750" s="15"/>
      <c r="H750" s="15"/>
      <c r="I750" s="15"/>
      <c r="J750" s="15"/>
      <c r="K750" s="15"/>
      <c r="L750" s="15"/>
      <c r="M750" s="15"/>
      <c r="N750" s="15"/>
      <c r="O750" s="15"/>
      <c r="P750" s="15"/>
      <c r="Q750" s="15"/>
      <c r="R750" s="15"/>
      <c r="S750" s="15"/>
    </row>
    <row r="751">
      <c r="A751" s="15"/>
      <c r="B751" s="15"/>
      <c r="C751" s="15"/>
      <c r="D751" s="15"/>
      <c r="E751" s="15"/>
      <c r="F751" s="15"/>
      <c r="G751" s="15"/>
      <c r="H751" s="15"/>
      <c r="I751" s="15"/>
      <c r="J751" s="15"/>
      <c r="K751" s="15"/>
      <c r="L751" s="15"/>
      <c r="M751" s="15"/>
      <c r="N751" s="15"/>
      <c r="O751" s="15"/>
      <c r="P751" s="15"/>
      <c r="Q751" s="15"/>
      <c r="R751" s="15"/>
      <c r="S751" s="15"/>
    </row>
    <row r="752">
      <c r="A752" s="15"/>
      <c r="B752" s="15"/>
      <c r="C752" s="15"/>
      <c r="D752" s="15"/>
      <c r="E752" s="15"/>
      <c r="F752" s="15"/>
      <c r="G752" s="15"/>
      <c r="H752" s="15"/>
      <c r="I752" s="15"/>
      <c r="J752" s="15"/>
      <c r="K752" s="15"/>
      <c r="L752" s="15"/>
      <c r="M752" s="15"/>
      <c r="N752" s="15"/>
      <c r="O752" s="15"/>
      <c r="P752" s="15"/>
      <c r="Q752" s="15"/>
      <c r="R752" s="15"/>
      <c r="S752" s="15"/>
    </row>
    <row r="753">
      <c r="A753" s="15"/>
      <c r="B753" s="15"/>
      <c r="C753" s="15"/>
      <c r="D753" s="15"/>
      <c r="E753" s="15"/>
      <c r="F753" s="15"/>
      <c r="G753" s="15"/>
      <c r="H753" s="15"/>
      <c r="I753" s="15"/>
      <c r="J753" s="15"/>
      <c r="K753" s="15"/>
      <c r="L753" s="15"/>
      <c r="M753" s="15"/>
      <c r="N753" s="15"/>
      <c r="O753" s="15"/>
      <c r="P753" s="15"/>
      <c r="Q753" s="15"/>
      <c r="R753" s="15"/>
      <c r="S753" s="15"/>
    </row>
    <row r="754">
      <c r="A754" s="15"/>
      <c r="B754" s="15"/>
      <c r="C754" s="15"/>
      <c r="D754" s="15"/>
      <c r="E754" s="15"/>
      <c r="F754" s="15"/>
      <c r="G754" s="15"/>
      <c r="H754" s="15"/>
      <c r="I754" s="15"/>
      <c r="J754" s="15"/>
      <c r="K754" s="15"/>
      <c r="L754" s="15"/>
      <c r="M754" s="15"/>
      <c r="N754" s="15"/>
      <c r="O754" s="15"/>
      <c r="P754" s="15"/>
      <c r="Q754" s="15"/>
      <c r="R754" s="15"/>
      <c r="S754" s="15"/>
    </row>
    <row r="755">
      <c r="A755" s="15"/>
      <c r="B755" s="15"/>
      <c r="C755" s="15"/>
      <c r="D755" s="15"/>
      <c r="E755" s="15"/>
      <c r="F755" s="15"/>
      <c r="G755" s="15"/>
      <c r="H755" s="15"/>
      <c r="I755" s="15"/>
      <c r="J755" s="15"/>
      <c r="K755" s="15"/>
      <c r="L755" s="15"/>
      <c r="M755" s="15"/>
      <c r="N755" s="15"/>
      <c r="O755" s="15"/>
      <c r="P755" s="15"/>
      <c r="Q755" s="15"/>
      <c r="R755" s="15"/>
      <c r="S755" s="15"/>
    </row>
    <row r="756">
      <c r="A756" s="15"/>
      <c r="B756" s="15"/>
      <c r="C756" s="15"/>
      <c r="D756" s="15"/>
      <c r="E756" s="15"/>
      <c r="F756" s="15"/>
      <c r="G756" s="15"/>
      <c r="H756" s="15"/>
      <c r="I756" s="15"/>
      <c r="J756" s="15"/>
      <c r="K756" s="15"/>
      <c r="L756" s="15"/>
      <c r="M756" s="15"/>
      <c r="N756" s="15"/>
      <c r="O756" s="15"/>
      <c r="P756" s="15"/>
      <c r="Q756" s="15"/>
      <c r="R756" s="15"/>
      <c r="S756" s="15"/>
    </row>
    <row r="757">
      <c r="A757" s="15"/>
      <c r="B757" s="15"/>
      <c r="C757" s="15"/>
      <c r="D757" s="15"/>
      <c r="E757" s="15"/>
      <c r="F757" s="15"/>
      <c r="G757" s="15"/>
      <c r="H757" s="15"/>
      <c r="I757" s="15"/>
      <c r="J757" s="15"/>
      <c r="K757" s="15"/>
      <c r="L757" s="15"/>
      <c r="M757" s="15"/>
      <c r="N757" s="15"/>
      <c r="O757" s="15"/>
      <c r="P757" s="15"/>
      <c r="Q757" s="15"/>
      <c r="R757" s="15"/>
      <c r="S757" s="15"/>
    </row>
    <row r="758">
      <c r="A758" s="15"/>
      <c r="B758" s="15"/>
      <c r="C758" s="15"/>
      <c r="D758" s="15"/>
      <c r="E758" s="15"/>
      <c r="F758" s="15"/>
      <c r="G758" s="15"/>
      <c r="H758" s="15"/>
      <c r="I758" s="15"/>
      <c r="J758" s="15"/>
      <c r="K758" s="15"/>
      <c r="L758" s="15"/>
      <c r="M758" s="15"/>
      <c r="N758" s="15"/>
      <c r="O758" s="15"/>
      <c r="P758" s="15"/>
      <c r="Q758" s="15"/>
      <c r="R758" s="15"/>
      <c r="S758" s="15"/>
    </row>
    <row r="759">
      <c r="A759" s="15"/>
      <c r="B759" s="15"/>
      <c r="C759" s="15"/>
      <c r="D759" s="15"/>
      <c r="E759" s="15"/>
      <c r="F759" s="15"/>
      <c r="G759" s="15"/>
      <c r="H759" s="15"/>
      <c r="I759" s="15"/>
      <c r="J759" s="15"/>
      <c r="K759" s="15"/>
      <c r="L759" s="15"/>
      <c r="M759" s="15"/>
      <c r="N759" s="15"/>
      <c r="O759" s="15"/>
      <c r="P759" s="15"/>
      <c r="Q759" s="15"/>
      <c r="R759" s="15"/>
      <c r="S759" s="15"/>
    </row>
    <row r="760">
      <c r="A760" s="15"/>
      <c r="B760" s="15"/>
      <c r="C760" s="15"/>
      <c r="D760" s="15"/>
      <c r="E760" s="15"/>
      <c r="F760" s="15"/>
      <c r="G760" s="15"/>
      <c r="H760" s="15"/>
      <c r="I760" s="15"/>
      <c r="J760" s="15"/>
      <c r="K760" s="15"/>
      <c r="L760" s="15"/>
      <c r="M760" s="15"/>
      <c r="N760" s="15"/>
      <c r="O760" s="15"/>
      <c r="P760" s="15"/>
      <c r="Q760" s="15"/>
      <c r="R760" s="15"/>
      <c r="S760" s="15"/>
    </row>
    <row r="761">
      <c r="A761" s="15"/>
      <c r="B761" s="15"/>
      <c r="C761" s="15"/>
      <c r="D761" s="15"/>
      <c r="E761" s="15"/>
      <c r="F761" s="15"/>
      <c r="G761" s="15"/>
      <c r="H761" s="15"/>
      <c r="I761" s="15"/>
      <c r="J761" s="15"/>
      <c r="K761" s="15"/>
      <c r="L761" s="15"/>
      <c r="M761" s="15"/>
      <c r="N761" s="15"/>
      <c r="O761" s="15"/>
      <c r="P761" s="15"/>
      <c r="Q761" s="15"/>
      <c r="R761" s="15"/>
      <c r="S761" s="15"/>
    </row>
    <row r="762">
      <c r="A762" s="15"/>
      <c r="B762" s="15"/>
      <c r="C762" s="15"/>
      <c r="D762" s="15"/>
      <c r="E762" s="15"/>
      <c r="F762" s="15"/>
      <c r="G762" s="15"/>
      <c r="H762" s="15"/>
      <c r="I762" s="15"/>
      <c r="J762" s="15"/>
      <c r="K762" s="15"/>
      <c r="L762" s="15"/>
      <c r="M762" s="15"/>
      <c r="N762" s="15"/>
      <c r="O762" s="15"/>
      <c r="P762" s="15"/>
      <c r="Q762" s="15"/>
      <c r="R762" s="15"/>
      <c r="S762" s="15"/>
    </row>
    <row r="763">
      <c r="A763" s="15"/>
      <c r="B763" s="15"/>
      <c r="C763" s="15"/>
      <c r="D763" s="15"/>
      <c r="E763" s="15"/>
      <c r="F763" s="15"/>
      <c r="G763" s="15"/>
      <c r="H763" s="15"/>
      <c r="I763" s="15"/>
      <c r="J763" s="15"/>
      <c r="K763" s="15"/>
      <c r="L763" s="15"/>
      <c r="M763" s="15"/>
      <c r="N763" s="15"/>
      <c r="O763" s="15"/>
      <c r="P763" s="15"/>
      <c r="Q763" s="15"/>
      <c r="R763" s="15"/>
      <c r="S763" s="15"/>
    </row>
    <row r="764">
      <c r="A764" s="15"/>
      <c r="B764" s="15"/>
      <c r="C764" s="15"/>
      <c r="D764" s="15"/>
      <c r="E764" s="15"/>
      <c r="F764" s="15"/>
      <c r="G764" s="15"/>
      <c r="H764" s="15"/>
      <c r="I764" s="15"/>
      <c r="J764" s="15"/>
      <c r="K764" s="15"/>
      <c r="L764" s="15"/>
      <c r="M764" s="15"/>
      <c r="N764" s="15"/>
      <c r="O764" s="15"/>
      <c r="P764" s="15"/>
      <c r="Q764" s="15"/>
      <c r="R764" s="15"/>
      <c r="S764" s="15"/>
    </row>
    <row r="765">
      <c r="A765" s="15"/>
      <c r="B765" s="15"/>
      <c r="C765" s="15"/>
      <c r="D765" s="15"/>
      <c r="E765" s="15"/>
      <c r="F765" s="15"/>
      <c r="G765" s="15"/>
      <c r="H765" s="15"/>
      <c r="I765" s="15"/>
      <c r="J765" s="15"/>
      <c r="K765" s="15"/>
      <c r="L765" s="15"/>
      <c r="M765" s="15"/>
      <c r="N765" s="15"/>
      <c r="O765" s="15"/>
      <c r="P765" s="15"/>
      <c r="Q765" s="15"/>
      <c r="R765" s="15"/>
      <c r="S765" s="15"/>
    </row>
    <row r="766">
      <c r="A766" s="15"/>
      <c r="B766" s="15"/>
      <c r="C766" s="15"/>
      <c r="D766" s="15"/>
      <c r="E766" s="15"/>
      <c r="F766" s="15"/>
      <c r="G766" s="15"/>
      <c r="H766" s="15"/>
      <c r="I766" s="15"/>
      <c r="J766" s="15"/>
      <c r="K766" s="15"/>
      <c r="L766" s="15"/>
      <c r="M766" s="15"/>
      <c r="N766" s="15"/>
      <c r="O766" s="15"/>
      <c r="P766" s="15"/>
      <c r="Q766" s="15"/>
      <c r="R766" s="15"/>
      <c r="S766" s="15"/>
    </row>
    <row r="767">
      <c r="A767" s="15"/>
      <c r="B767" s="15"/>
      <c r="C767" s="15"/>
      <c r="D767" s="15"/>
      <c r="E767" s="15"/>
      <c r="F767" s="15"/>
      <c r="G767" s="15"/>
      <c r="H767" s="15"/>
      <c r="I767" s="15"/>
      <c r="J767" s="15"/>
      <c r="K767" s="15"/>
      <c r="L767" s="15"/>
      <c r="M767" s="15"/>
      <c r="N767" s="15"/>
      <c r="O767" s="15"/>
      <c r="P767" s="15"/>
      <c r="Q767" s="15"/>
      <c r="R767" s="15"/>
      <c r="S767" s="15"/>
    </row>
    <row r="768">
      <c r="A768" s="15"/>
      <c r="B768" s="15"/>
      <c r="C768" s="15"/>
      <c r="D768" s="15"/>
      <c r="E768" s="15"/>
      <c r="F768" s="15"/>
      <c r="G768" s="15"/>
      <c r="H768" s="15"/>
      <c r="I768" s="15"/>
      <c r="J768" s="15"/>
      <c r="K768" s="15"/>
      <c r="L768" s="15"/>
      <c r="M768" s="15"/>
      <c r="N768" s="15"/>
      <c r="O768" s="15"/>
      <c r="P768" s="15"/>
      <c r="Q768" s="15"/>
      <c r="R768" s="15"/>
      <c r="S768" s="15"/>
    </row>
    <row r="769">
      <c r="A769" s="15"/>
      <c r="B769" s="15"/>
      <c r="C769" s="15"/>
      <c r="D769" s="15"/>
      <c r="E769" s="15"/>
      <c r="F769" s="15"/>
      <c r="G769" s="15"/>
      <c r="H769" s="15"/>
      <c r="I769" s="15"/>
      <c r="J769" s="15"/>
      <c r="K769" s="15"/>
      <c r="L769" s="15"/>
      <c r="M769" s="15"/>
      <c r="N769" s="15"/>
      <c r="O769" s="15"/>
      <c r="P769" s="15"/>
      <c r="Q769" s="15"/>
      <c r="R769" s="15"/>
      <c r="S769" s="15"/>
    </row>
    <row r="770">
      <c r="A770" s="15"/>
      <c r="B770" s="15"/>
      <c r="C770" s="15"/>
      <c r="D770" s="15"/>
      <c r="E770" s="15"/>
      <c r="F770" s="15"/>
      <c r="G770" s="15"/>
      <c r="H770" s="15"/>
      <c r="I770" s="15"/>
      <c r="J770" s="15"/>
      <c r="K770" s="15"/>
      <c r="L770" s="15"/>
      <c r="M770" s="15"/>
      <c r="N770" s="15"/>
      <c r="O770" s="15"/>
      <c r="P770" s="15"/>
      <c r="Q770" s="15"/>
      <c r="R770" s="15"/>
      <c r="S770" s="15"/>
    </row>
    <row r="771">
      <c r="A771" s="15"/>
      <c r="B771" s="15"/>
      <c r="C771" s="15"/>
      <c r="D771" s="15"/>
      <c r="E771" s="15"/>
      <c r="F771" s="15"/>
      <c r="G771" s="15"/>
      <c r="H771" s="15"/>
      <c r="I771" s="15"/>
      <c r="J771" s="15"/>
      <c r="K771" s="15"/>
      <c r="L771" s="15"/>
      <c r="M771" s="15"/>
      <c r="N771" s="15"/>
      <c r="O771" s="15"/>
      <c r="P771" s="15"/>
      <c r="Q771" s="15"/>
      <c r="R771" s="15"/>
      <c r="S771" s="15"/>
    </row>
    <row r="772">
      <c r="A772" s="15"/>
      <c r="B772" s="15"/>
      <c r="C772" s="15"/>
      <c r="D772" s="15"/>
      <c r="E772" s="15"/>
      <c r="F772" s="15"/>
      <c r="G772" s="15"/>
      <c r="H772" s="15"/>
      <c r="I772" s="15"/>
      <c r="J772" s="15"/>
      <c r="K772" s="15"/>
      <c r="L772" s="15"/>
      <c r="M772" s="15"/>
      <c r="N772" s="15"/>
      <c r="O772" s="15"/>
      <c r="P772" s="15"/>
      <c r="Q772" s="15"/>
      <c r="R772" s="15"/>
      <c r="S772" s="15"/>
    </row>
    <row r="773">
      <c r="A773" s="15"/>
      <c r="B773" s="15"/>
      <c r="C773" s="15"/>
      <c r="D773" s="15"/>
      <c r="E773" s="15"/>
      <c r="F773" s="15"/>
      <c r="G773" s="15"/>
      <c r="H773" s="15"/>
      <c r="I773" s="15"/>
      <c r="J773" s="15"/>
      <c r="K773" s="15"/>
      <c r="L773" s="15"/>
      <c r="M773" s="15"/>
      <c r="N773" s="15"/>
      <c r="O773" s="15"/>
      <c r="P773" s="15"/>
      <c r="Q773" s="15"/>
      <c r="R773" s="15"/>
      <c r="S773" s="15"/>
    </row>
    <row r="774">
      <c r="A774" s="15"/>
      <c r="B774" s="15"/>
      <c r="C774" s="15"/>
      <c r="D774" s="15"/>
      <c r="E774" s="15"/>
      <c r="F774" s="15"/>
      <c r="G774" s="15"/>
      <c r="H774" s="15"/>
      <c r="I774" s="15"/>
      <c r="J774" s="15"/>
      <c r="K774" s="15"/>
      <c r="L774" s="15"/>
      <c r="M774" s="15"/>
      <c r="N774" s="15"/>
      <c r="O774" s="15"/>
      <c r="P774" s="15"/>
      <c r="Q774" s="15"/>
      <c r="R774" s="15"/>
      <c r="S774" s="15"/>
    </row>
    <row r="775">
      <c r="A775" s="15"/>
      <c r="B775" s="15"/>
      <c r="C775" s="15"/>
      <c r="D775" s="15"/>
      <c r="E775" s="15"/>
      <c r="F775" s="15"/>
      <c r="G775" s="15"/>
      <c r="H775" s="15"/>
      <c r="I775" s="15"/>
      <c r="J775" s="15"/>
      <c r="K775" s="15"/>
      <c r="L775" s="15"/>
      <c r="M775" s="15"/>
      <c r="N775" s="15"/>
      <c r="O775" s="15"/>
      <c r="P775" s="15"/>
      <c r="Q775" s="15"/>
      <c r="R775" s="15"/>
      <c r="S775" s="15"/>
    </row>
    <row r="776">
      <c r="A776" s="15"/>
      <c r="B776" s="15"/>
      <c r="C776" s="15"/>
      <c r="D776" s="15"/>
      <c r="E776" s="15"/>
      <c r="F776" s="15"/>
      <c r="G776" s="15"/>
      <c r="H776" s="15"/>
      <c r="I776" s="15"/>
      <c r="J776" s="15"/>
      <c r="K776" s="15"/>
      <c r="L776" s="15"/>
      <c r="M776" s="15"/>
      <c r="N776" s="15"/>
      <c r="O776" s="15"/>
      <c r="P776" s="15"/>
      <c r="Q776" s="15"/>
      <c r="R776" s="15"/>
      <c r="S776" s="15"/>
    </row>
    <row r="777">
      <c r="A777" s="15"/>
      <c r="B777" s="15"/>
      <c r="C777" s="15"/>
      <c r="D777" s="15"/>
      <c r="E777" s="15"/>
      <c r="F777" s="15"/>
      <c r="G777" s="15"/>
      <c r="H777" s="15"/>
      <c r="I777" s="15"/>
      <c r="J777" s="15"/>
      <c r="K777" s="15"/>
      <c r="L777" s="15"/>
      <c r="M777" s="15"/>
      <c r="N777" s="15"/>
      <c r="O777" s="15"/>
      <c r="P777" s="15"/>
      <c r="Q777" s="15"/>
      <c r="R777" s="15"/>
      <c r="S777" s="15"/>
    </row>
    <row r="778">
      <c r="A778" s="15"/>
      <c r="B778" s="15"/>
      <c r="C778" s="15"/>
      <c r="D778" s="15"/>
      <c r="E778" s="15"/>
      <c r="F778" s="15"/>
      <c r="G778" s="15"/>
      <c r="H778" s="15"/>
      <c r="I778" s="15"/>
      <c r="J778" s="15"/>
      <c r="K778" s="15"/>
      <c r="L778" s="15"/>
      <c r="M778" s="15"/>
      <c r="N778" s="15"/>
      <c r="O778" s="15"/>
      <c r="P778" s="15"/>
      <c r="Q778" s="15"/>
      <c r="R778" s="15"/>
      <c r="S778" s="15"/>
    </row>
    <row r="779">
      <c r="A779" s="15"/>
      <c r="B779" s="15"/>
      <c r="C779" s="15"/>
      <c r="D779" s="15"/>
      <c r="E779" s="15"/>
      <c r="F779" s="15"/>
      <c r="G779" s="15"/>
      <c r="H779" s="15"/>
      <c r="I779" s="15"/>
      <c r="J779" s="15"/>
      <c r="K779" s="15"/>
      <c r="L779" s="15"/>
      <c r="M779" s="15"/>
      <c r="N779" s="15"/>
      <c r="O779" s="15"/>
      <c r="P779" s="15"/>
      <c r="Q779" s="15"/>
      <c r="R779" s="15"/>
      <c r="S779" s="15"/>
    </row>
    <row r="780">
      <c r="A780" s="15"/>
      <c r="B780" s="15"/>
      <c r="C780" s="15"/>
      <c r="D780" s="15"/>
      <c r="E780" s="15"/>
      <c r="F780" s="15"/>
      <c r="G780" s="15"/>
      <c r="H780" s="15"/>
      <c r="I780" s="15"/>
      <c r="J780" s="15"/>
      <c r="K780" s="15"/>
      <c r="L780" s="15"/>
      <c r="M780" s="15"/>
      <c r="N780" s="15"/>
      <c r="O780" s="15"/>
      <c r="P780" s="15"/>
      <c r="Q780" s="15"/>
      <c r="R780" s="15"/>
      <c r="S780" s="15"/>
    </row>
    <row r="781">
      <c r="A781" s="15"/>
      <c r="B781" s="15"/>
      <c r="C781" s="15"/>
      <c r="D781" s="15"/>
      <c r="E781" s="15"/>
      <c r="F781" s="15"/>
      <c r="G781" s="15"/>
      <c r="H781" s="15"/>
      <c r="I781" s="15"/>
      <c r="J781" s="15"/>
      <c r="K781" s="15"/>
      <c r="L781" s="15"/>
      <c r="M781" s="15"/>
      <c r="N781" s="15"/>
      <c r="O781" s="15"/>
      <c r="P781" s="15"/>
      <c r="Q781" s="15"/>
      <c r="R781" s="15"/>
      <c r="S781" s="15"/>
    </row>
    <row r="782">
      <c r="A782" s="15"/>
      <c r="B782" s="15"/>
      <c r="C782" s="15"/>
      <c r="D782" s="15"/>
      <c r="E782" s="15"/>
      <c r="F782" s="15"/>
      <c r="G782" s="15"/>
      <c r="H782" s="15"/>
      <c r="I782" s="15"/>
      <c r="J782" s="15"/>
      <c r="K782" s="15"/>
      <c r="L782" s="15"/>
      <c r="M782" s="15"/>
      <c r="N782" s="15"/>
      <c r="O782" s="15"/>
      <c r="P782" s="15"/>
      <c r="Q782" s="15"/>
      <c r="R782" s="15"/>
      <c r="S782" s="15"/>
    </row>
    <row r="783">
      <c r="A783" s="15"/>
      <c r="B783" s="15"/>
      <c r="C783" s="15"/>
      <c r="D783" s="15"/>
      <c r="E783" s="15"/>
      <c r="F783" s="15"/>
      <c r="G783" s="15"/>
      <c r="H783" s="15"/>
      <c r="I783" s="15"/>
      <c r="J783" s="15"/>
      <c r="K783" s="15"/>
      <c r="L783" s="15"/>
      <c r="M783" s="15"/>
      <c r="N783" s="15"/>
      <c r="O783" s="15"/>
      <c r="P783" s="15"/>
      <c r="Q783" s="15"/>
      <c r="R783" s="15"/>
      <c r="S783" s="15"/>
    </row>
    <row r="784">
      <c r="A784" s="15"/>
      <c r="B784" s="15"/>
      <c r="C784" s="15"/>
      <c r="D784" s="15"/>
      <c r="E784" s="15"/>
      <c r="F784" s="15"/>
      <c r="G784" s="15"/>
      <c r="H784" s="15"/>
      <c r="I784" s="15"/>
      <c r="J784" s="15"/>
      <c r="K784" s="15"/>
      <c r="L784" s="15"/>
      <c r="M784" s="15"/>
      <c r="N784" s="15"/>
      <c r="O784" s="15"/>
      <c r="P784" s="15"/>
      <c r="Q784" s="15"/>
      <c r="R784" s="15"/>
      <c r="S784" s="15"/>
    </row>
    <row r="785">
      <c r="A785" s="15"/>
      <c r="B785" s="15"/>
      <c r="C785" s="15"/>
      <c r="D785" s="15"/>
      <c r="E785" s="15"/>
      <c r="F785" s="15"/>
      <c r="G785" s="15"/>
      <c r="H785" s="15"/>
      <c r="I785" s="15"/>
      <c r="J785" s="15"/>
      <c r="K785" s="15"/>
      <c r="L785" s="15"/>
      <c r="M785" s="15"/>
      <c r="N785" s="15"/>
      <c r="O785" s="15"/>
      <c r="P785" s="15"/>
      <c r="Q785" s="15"/>
      <c r="R785" s="15"/>
      <c r="S785" s="15"/>
    </row>
    <row r="786">
      <c r="A786" s="15"/>
      <c r="B786" s="15"/>
      <c r="C786" s="15"/>
      <c r="D786" s="15"/>
      <c r="E786" s="15"/>
      <c r="F786" s="15"/>
      <c r="G786" s="15"/>
      <c r="H786" s="15"/>
      <c r="I786" s="15"/>
      <c r="J786" s="15"/>
      <c r="K786" s="15"/>
      <c r="L786" s="15"/>
      <c r="M786" s="15"/>
      <c r="N786" s="15"/>
      <c r="O786" s="15"/>
      <c r="P786" s="15"/>
      <c r="Q786" s="15"/>
      <c r="R786" s="15"/>
      <c r="S786" s="15"/>
    </row>
    <row r="787">
      <c r="A787" s="15"/>
      <c r="B787" s="15"/>
      <c r="C787" s="15"/>
      <c r="D787" s="15"/>
      <c r="E787" s="15"/>
      <c r="F787" s="15"/>
      <c r="G787" s="15"/>
      <c r="H787" s="15"/>
      <c r="I787" s="15"/>
      <c r="J787" s="15"/>
      <c r="K787" s="15"/>
      <c r="L787" s="15"/>
      <c r="M787" s="15"/>
      <c r="N787" s="15"/>
      <c r="O787" s="15"/>
      <c r="P787" s="15"/>
      <c r="Q787" s="15"/>
      <c r="R787" s="15"/>
      <c r="S787" s="15"/>
    </row>
    <row r="788">
      <c r="A788" s="15"/>
      <c r="B788" s="15"/>
      <c r="C788" s="15"/>
      <c r="D788" s="15"/>
      <c r="E788" s="15"/>
      <c r="F788" s="15"/>
      <c r="G788" s="15"/>
      <c r="H788" s="15"/>
      <c r="I788" s="15"/>
      <c r="J788" s="15"/>
      <c r="K788" s="15"/>
      <c r="L788" s="15"/>
      <c r="M788" s="15"/>
      <c r="N788" s="15"/>
      <c r="O788" s="15"/>
      <c r="P788" s="15"/>
      <c r="Q788" s="15"/>
      <c r="R788" s="15"/>
      <c r="S788" s="15"/>
    </row>
    <row r="789">
      <c r="A789" s="15"/>
      <c r="B789" s="15"/>
      <c r="C789" s="15"/>
      <c r="D789" s="15"/>
      <c r="E789" s="15"/>
      <c r="F789" s="15"/>
      <c r="G789" s="15"/>
      <c r="H789" s="15"/>
      <c r="I789" s="15"/>
      <c r="J789" s="15"/>
      <c r="K789" s="15"/>
      <c r="L789" s="15"/>
      <c r="M789" s="15"/>
      <c r="N789" s="15"/>
      <c r="O789" s="15"/>
      <c r="P789" s="15"/>
      <c r="Q789" s="15"/>
      <c r="R789" s="15"/>
      <c r="S789" s="15"/>
    </row>
    <row r="790">
      <c r="A790" s="15"/>
      <c r="B790" s="15"/>
      <c r="C790" s="15"/>
      <c r="D790" s="15"/>
      <c r="E790" s="15"/>
      <c r="F790" s="15"/>
      <c r="G790" s="15"/>
      <c r="H790" s="15"/>
      <c r="I790" s="15"/>
      <c r="J790" s="15"/>
      <c r="K790" s="15"/>
      <c r="L790" s="15"/>
      <c r="M790" s="15"/>
      <c r="N790" s="15"/>
      <c r="O790" s="15"/>
      <c r="P790" s="15"/>
      <c r="Q790" s="15"/>
      <c r="R790" s="15"/>
      <c r="S790" s="15"/>
    </row>
    <row r="791">
      <c r="A791" s="15"/>
      <c r="B791" s="15"/>
      <c r="C791" s="15"/>
      <c r="D791" s="15"/>
      <c r="E791" s="15"/>
      <c r="F791" s="15"/>
      <c r="G791" s="15"/>
      <c r="H791" s="15"/>
      <c r="I791" s="15"/>
      <c r="J791" s="15"/>
      <c r="K791" s="15"/>
      <c r="L791" s="15"/>
      <c r="M791" s="15"/>
      <c r="N791" s="15"/>
      <c r="O791" s="15"/>
      <c r="P791" s="15"/>
      <c r="Q791" s="15"/>
      <c r="R791" s="15"/>
      <c r="S791" s="15"/>
    </row>
    <row r="792">
      <c r="A792" s="15"/>
      <c r="B792" s="15"/>
      <c r="C792" s="15"/>
      <c r="D792" s="15"/>
      <c r="E792" s="15"/>
      <c r="F792" s="15"/>
      <c r="G792" s="15"/>
      <c r="H792" s="15"/>
      <c r="I792" s="15"/>
      <c r="J792" s="15"/>
      <c r="K792" s="15"/>
      <c r="L792" s="15"/>
      <c r="M792" s="15"/>
      <c r="N792" s="15"/>
      <c r="O792" s="15"/>
      <c r="P792" s="15"/>
      <c r="Q792" s="15"/>
      <c r="R792" s="15"/>
      <c r="S792" s="15"/>
    </row>
    <row r="793">
      <c r="A793" s="15"/>
      <c r="B793" s="15"/>
      <c r="C793" s="15"/>
      <c r="D793" s="15"/>
      <c r="E793" s="15"/>
      <c r="F793" s="15"/>
      <c r="G793" s="15"/>
      <c r="H793" s="15"/>
      <c r="I793" s="15"/>
      <c r="J793" s="15"/>
      <c r="K793" s="15"/>
      <c r="L793" s="15"/>
      <c r="M793" s="15"/>
      <c r="N793" s="15"/>
      <c r="O793" s="15"/>
      <c r="P793" s="15"/>
      <c r="Q793" s="15"/>
      <c r="R793" s="15"/>
      <c r="S793" s="15"/>
    </row>
    <row r="794">
      <c r="A794" s="15"/>
      <c r="B794" s="15"/>
      <c r="C794" s="15"/>
      <c r="D794" s="15"/>
      <c r="E794" s="15"/>
      <c r="F794" s="15"/>
      <c r="G794" s="15"/>
      <c r="H794" s="15"/>
      <c r="I794" s="15"/>
      <c r="J794" s="15"/>
      <c r="K794" s="15"/>
      <c r="L794" s="15"/>
      <c r="M794" s="15"/>
      <c r="N794" s="15"/>
      <c r="O794" s="15"/>
      <c r="P794" s="15"/>
      <c r="Q794" s="15"/>
      <c r="R794" s="15"/>
      <c r="S794" s="15"/>
    </row>
    <row r="795">
      <c r="A795" s="15"/>
      <c r="B795" s="15"/>
      <c r="C795" s="15"/>
      <c r="D795" s="15"/>
      <c r="E795" s="15"/>
      <c r="F795" s="15"/>
      <c r="G795" s="15"/>
      <c r="H795" s="15"/>
      <c r="I795" s="15"/>
      <c r="J795" s="15"/>
      <c r="K795" s="15"/>
      <c r="L795" s="15"/>
      <c r="M795" s="15"/>
      <c r="N795" s="15"/>
      <c r="O795" s="15"/>
      <c r="P795" s="15"/>
      <c r="Q795" s="15"/>
      <c r="R795" s="15"/>
      <c r="S795" s="15"/>
    </row>
    <row r="796">
      <c r="A796" s="15"/>
      <c r="B796" s="15"/>
      <c r="C796" s="15"/>
      <c r="D796" s="15"/>
      <c r="E796" s="15"/>
      <c r="F796" s="15"/>
      <c r="G796" s="15"/>
      <c r="H796" s="15"/>
      <c r="I796" s="15"/>
      <c r="J796" s="15"/>
      <c r="K796" s="15"/>
      <c r="L796" s="15"/>
      <c r="M796" s="15"/>
      <c r="N796" s="15"/>
      <c r="O796" s="15"/>
      <c r="P796" s="15"/>
      <c r="Q796" s="15"/>
      <c r="R796" s="15"/>
      <c r="S796" s="15"/>
    </row>
    <row r="797">
      <c r="A797" s="15"/>
      <c r="B797" s="15"/>
      <c r="C797" s="15"/>
      <c r="D797" s="15"/>
      <c r="E797" s="15"/>
      <c r="F797" s="15"/>
      <c r="G797" s="15"/>
      <c r="H797" s="15"/>
      <c r="I797" s="15"/>
      <c r="J797" s="15"/>
      <c r="K797" s="15"/>
      <c r="L797" s="15"/>
      <c r="M797" s="15"/>
      <c r="N797" s="15"/>
      <c r="O797" s="15"/>
      <c r="P797" s="15"/>
      <c r="Q797" s="15"/>
      <c r="R797" s="15"/>
      <c r="S797" s="15"/>
    </row>
    <row r="798">
      <c r="A798" s="15"/>
      <c r="B798" s="15"/>
      <c r="C798" s="15"/>
      <c r="D798" s="15"/>
      <c r="E798" s="15"/>
      <c r="F798" s="15"/>
      <c r="G798" s="15"/>
      <c r="H798" s="15"/>
      <c r="I798" s="15"/>
      <c r="J798" s="15"/>
      <c r="K798" s="15"/>
      <c r="L798" s="15"/>
      <c r="M798" s="15"/>
      <c r="N798" s="15"/>
      <c r="O798" s="15"/>
      <c r="P798" s="15"/>
      <c r="Q798" s="15"/>
      <c r="R798" s="15"/>
      <c r="S798" s="15"/>
    </row>
    <row r="799">
      <c r="A799" s="15"/>
      <c r="B799" s="15"/>
      <c r="C799" s="15"/>
      <c r="D799" s="15"/>
      <c r="E799" s="15"/>
      <c r="F799" s="15"/>
      <c r="G799" s="15"/>
      <c r="H799" s="15"/>
      <c r="I799" s="15"/>
      <c r="J799" s="15"/>
      <c r="K799" s="15"/>
      <c r="L799" s="15"/>
      <c r="M799" s="15"/>
      <c r="N799" s="15"/>
      <c r="O799" s="15"/>
      <c r="P799" s="15"/>
      <c r="Q799" s="15"/>
      <c r="R799" s="15"/>
      <c r="S799" s="15"/>
    </row>
    <row r="800">
      <c r="A800" s="15"/>
      <c r="B800" s="15"/>
      <c r="C800" s="15"/>
      <c r="D800" s="15"/>
      <c r="E800" s="15"/>
      <c r="F800" s="15"/>
      <c r="G800" s="15"/>
      <c r="H800" s="15"/>
      <c r="I800" s="15"/>
      <c r="J800" s="15"/>
      <c r="K800" s="15"/>
      <c r="L800" s="15"/>
      <c r="M800" s="15"/>
      <c r="N800" s="15"/>
      <c r="O800" s="15"/>
      <c r="P800" s="15"/>
      <c r="Q800" s="15"/>
      <c r="R800" s="15"/>
      <c r="S800" s="15"/>
    </row>
    <row r="801">
      <c r="A801" s="15"/>
      <c r="B801" s="15"/>
      <c r="C801" s="15"/>
      <c r="D801" s="15"/>
      <c r="E801" s="15"/>
      <c r="F801" s="15"/>
      <c r="G801" s="15"/>
      <c r="H801" s="15"/>
      <c r="I801" s="15"/>
      <c r="J801" s="15"/>
      <c r="K801" s="15"/>
      <c r="L801" s="15"/>
      <c r="M801" s="15"/>
      <c r="N801" s="15"/>
      <c r="O801" s="15"/>
      <c r="P801" s="15"/>
      <c r="Q801" s="15"/>
      <c r="R801" s="15"/>
      <c r="S801" s="15"/>
    </row>
    <row r="802">
      <c r="A802" s="15"/>
      <c r="B802" s="15"/>
      <c r="C802" s="15"/>
      <c r="D802" s="15"/>
      <c r="E802" s="15"/>
      <c r="F802" s="15"/>
      <c r="G802" s="15"/>
      <c r="H802" s="15"/>
      <c r="I802" s="15"/>
      <c r="J802" s="15"/>
      <c r="K802" s="15"/>
      <c r="L802" s="15"/>
      <c r="M802" s="15"/>
      <c r="N802" s="15"/>
      <c r="O802" s="15"/>
      <c r="P802" s="15"/>
      <c r="Q802" s="15"/>
      <c r="R802" s="15"/>
      <c r="S802" s="15"/>
    </row>
    <row r="803">
      <c r="A803" s="15"/>
      <c r="B803" s="15"/>
      <c r="C803" s="15"/>
      <c r="D803" s="15"/>
      <c r="E803" s="15"/>
      <c r="F803" s="15"/>
      <c r="G803" s="15"/>
      <c r="H803" s="15"/>
      <c r="I803" s="15"/>
      <c r="J803" s="15"/>
      <c r="K803" s="15"/>
      <c r="L803" s="15"/>
      <c r="M803" s="15"/>
      <c r="N803" s="15"/>
      <c r="O803" s="15"/>
      <c r="P803" s="15"/>
      <c r="Q803" s="15"/>
      <c r="R803" s="15"/>
      <c r="S803" s="15"/>
    </row>
    <row r="804">
      <c r="A804" s="15"/>
      <c r="B804" s="15"/>
      <c r="C804" s="15"/>
      <c r="D804" s="15"/>
      <c r="E804" s="15"/>
      <c r="F804" s="15"/>
      <c r="G804" s="15"/>
      <c r="H804" s="15"/>
      <c r="I804" s="15"/>
      <c r="J804" s="15"/>
      <c r="K804" s="15"/>
      <c r="L804" s="15"/>
      <c r="M804" s="15"/>
      <c r="N804" s="15"/>
      <c r="O804" s="15"/>
      <c r="P804" s="15"/>
      <c r="Q804" s="15"/>
      <c r="R804" s="15"/>
      <c r="S804" s="15"/>
    </row>
    <row r="805">
      <c r="A805" s="15"/>
      <c r="B805" s="15"/>
      <c r="C805" s="15"/>
      <c r="D805" s="15"/>
      <c r="E805" s="15"/>
      <c r="F805" s="15"/>
      <c r="G805" s="15"/>
      <c r="H805" s="15"/>
      <c r="I805" s="15"/>
      <c r="J805" s="15"/>
      <c r="K805" s="15"/>
      <c r="L805" s="15"/>
      <c r="M805" s="15"/>
      <c r="N805" s="15"/>
      <c r="O805" s="15"/>
      <c r="P805" s="15"/>
      <c r="Q805" s="15"/>
      <c r="R805" s="15"/>
      <c r="S805" s="15"/>
    </row>
    <row r="806">
      <c r="A806" s="15"/>
      <c r="B806" s="15"/>
      <c r="C806" s="15"/>
      <c r="D806" s="15"/>
      <c r="E806" s="15"/>
      <c r="F806" s="15"/>
      <c r="G806" s="15"/>
      <c r="H806" s="15"/>
      <c r="I806" s="15"/>
      <c r="J806" s="15"/>
      <c r="K806" s="15"/>
      <c r="L806" s="15"/>
      <c r="M806" s="15"/>
      <c r="N806" s="15"/>
      <c r="O806" s="15"/>
      <c r="P806" s="15"/>
      <c r="Q806" s="15"/>
      <c r="R806" s="15"/>
      <c r="S806" s="15"/>
    </row>
    <row r="807">
      <c r="A807" s="15"/>
      <c r="B807" s="15"/>
      <c r="C807" s="15"/>
      <c r="D807" s="15"/>
      <c r="E807" s="15"/>
      <c r="F807" s="15"/>
      <c r="G807" s="15"/>
      <c r="H807" s="15"/>
      <c r="I807" s="15"/>
      <c r="J807" s="15"/>
      <c r="K807" s="15"/>
      <c r="L807" s="15"/>
      <c r="M807" s="15"/>
      <c r="N807" s="15"/>
      <c r="O807" s="15"/>
      <c r="P807" s="15"/>
      <c r="Q807" s="15"/>
      <c r="R807" s="15"/>
      <c r="S807" s="15"/>
    </row>
    <row r="808">
      <c r="A808" s="15"/>
      <c r="B808" s="15"/>
      <c r="C808" s="15"/>
      <c r="D808" s="15"/>
      <c r="E808" s="15"/>
      <c r="F808" s="15"/>
      <c r="G808" s="15"/>
      <c r="H808" s="15"/>
      <c r="I808" s="15"/>
      <c r="J808" s="15"/>
      <c r="K808" s="15"/>
      <c r="L808" s="15"/>
      <c r="M808" s="15"/>
      <c r="N808" s="15"/>
      <c r="O808" s="15"/>
      <c r="P808" s="15"/>
      <c r="Q808" s="15"/>
      <c r="R808" s="15"/>
      <c r="S808" s="15"/>
    </row>
    <row r="809">
      <c r="A809" s="15"/>
      <c r="B809" s="15"/>
      <c r="C809" s="15"/>
      <c r="D809" s="15"/>
      <c r="E809" s="15"/>
      <c r="F809" s="15"/>
      <c r="G809" s="15"/>
      <c r="H809" s="15"/>
      <c r="I809" s="15"/>
      <c r="J809" s="15"/>
      <c r="K809" s="15"/>
      <c r="L809" s="15"/>
      <c r="M809" s="15"/>
      <c r="N809" s="15"/>
      <c r="O809" s="15"/>
      <c r="P809" s="15"/>
      <c r="Q809" s="15"/>
      <c r="R809" s="15"/>
      <c r="S809" s="15"/>
    </row>
    <row r="810">
      <c r="A810" s="15"/>
      <c r="B810" s="15"/>
      <c r="C810" s="15"/>
      <c r="D810" s="15"/>
      <c r="E810" s="15"/>
      <c r="F810" s="15"/>
      <c r="G810" s="15"/>
      <c r="H810" s="15"/>
      <c r="I810" s="15"/>
      <c r="J810" s="15"/>
      <c r="K810" s="15"/>
      <c r="L810" s="15"/>
      <c r="M810" s="15"/>
      <c r="N810" s="15"/>
      <c r="O810" s="15"/>
      <c r="P810" s="15"/>
      <c r="Q810" s="15"/>
      <c r="R810" s="15"/>
      <c r="S810" s="15"/>
    </row>
    <row r="811">
      <c r="A811" s="15"/>
      <c r="B811" s="15"/>
      <c r="C811" s="15"/>
      <c r="D811" s="15"/>
      <c r="E811" s="15"/>
      <c r="F811" s="15"/>
      <c r="G811" s="15"/>
      <c r="H811" s="15"/>
      <c r="I811" s="15"/>
      <c r="J811" s="15"/>
      <c r="K811" s="15"/>
      <c r="L811" s="15"/>
      <c r="M811" s="15"/>
      <c r="N811" s="15"/>
      <c r="O811" s="15"/>
      <c r="P811" s="15"/>
      <c r="Q811" s="15"/>
      <c r="R811" s="15"/>
      <c r="S811" s="15"/>
    </row>
    <row r="812">
      <c r="A812" s="15"/>
      <c r="B812" s="15"/>
      <c r="C812" s="15"/>
      <c r="D812" s="15"/>
      <c r="E812" s="15"/>
      <c r="F812" s="15"/>
      <c r="G812" s="15"/>
      <c r="H812" s="15"/>
      <c r="I812" s="15"/>
      <c r="J812" s="15"/>
      <c r="K812" s="15"/>
      <c r="L812" s="15"/>
      <c r="M812" s="15"/>
      <c r="N812" s="15"/>
      <c r="O812" s="15"/>
      <c r="P812" s="15"/>
      <c r="Q812" s="15"/>
      <c r="R812" s="15"/>
      <c r="S812" s="15"/>
    </row>
    <row r="813">
      <c r="A813" s="15"/>
      <c r="B813" s="15"/>
      <c r="C813" s="15"/>
      <c r="D813" s="15"/>
      <c r="E813" s="15"/>
      <c r="F813" s="15"/>
      <c r="G813" s="15"/>
      <c r="H813" s="15"/>
      <c r="I813" s="15"/>
      <c r="J813" s="15"/>
      <c r="K813" s="15"/>
      <c r="L813" s="15"/>
      <c r="M813" s="15"/>
      <c r="N813" s="15"/>
      <c r="O813" s="15"/>
      <c r="P813" s="15"/>
      <c r="Q813" s="15"/>
      <c r="R813" s="15"/>
      <c r="S813" s="15"/>
    </row>
    <row r="814">
      <c r="A814" s="15"/>
      <c r="B814" s="15"/>
      <c r="C814" s="15"/>
      <c r="D814" s="15"/>
      <c r="E814" s="15"/>
      <c r="F814" s="15"/>
      <c r="G814" s="15"/>
      <c r="H814" s="15"/>
      <c r="I814" s="15"/>
      <c r="J814" s="15"/>
      <c r="K814" s="15"/>
      <c r="L814" s="15"/>
      <c r="M814" s="15"/>
      <c r="N814" s="15"/>
      <c r="O814" s="15"/>
      <c r="P814" s="15"/>
      <c r="Q814" s="15"/>
      <c r="R814" s="15"/>
      <c r="S814" s="15"/>
    </row>
    <row r="815">
      <c r="A815" s="15"/>
      <c r="B815" s="15"/>
      <c r="C815" s="15"/>
      <c r="D815" s="15"/>
      <c r="E815" s="15"/>
      <c r="F815" s="15"/>
      <c r="G815" s="15"/>
      <c r="H815" s="15"/>
      <c r="I815" s="15"/>
      <c r="J815" s="15"/>
      <c r="K815" s="15"/>
      <c r="L815" s="15"/>
      <c r="M815" s="15"/>
      <c r="N815" s="15"/>
      <c r="O815" s="15"/>
      <c r="P815" s="15"/>
      <c r="Q815" s="15"/>
      <c r="R815" s="15"/>
      <c r="S815" s="15"/>
    </row>
    <row r="816">
      <c r="A816" s="15"/>
      <c r="B816" s="15"/>
      <c r="C816" s="15"/>
      <c r="D816" s="15"/>
      <c r="E816" s="15"/>
      <c r="F816" s="15"/>
      <c r="G816" s="15"/>
      <c r="H816" s="15"/>
      <c r="I816" s="15"/>
      <c r="J816" s="15"/>
      <c r="K816" s="15"/>
      <c r="L816" s="15"/>
      <c r="M816" s="15"/>
      <c r="N816" s="15"/>
      <c r="O816" s="15"/>
      <c r="P816" s="15"/>
      <c r="Q816" s="15"/>
      <c r="R816" s="15"/>
      <c r="S816" s="15"/>
    </row>
    <row r="817">
      <c r="A817" s="15"/>
      <c r="B817" s="15"/>
      <c r="C817" s="15"/>
      <c r="D817" s="15"/>
      <c r="E817" s="15"/>
      <c r="F817" s="15"/>
      <c r="G817" s="15"/>
      <c r="H817" s="15"/>
      <c r="I817" s="15"/>
      <c r="J817" s="15"/>
      <c r="K817" s="15"/>
      <c r="L817" s="15"/>
      <c r="M817" s="15"/>
      <c r="N817" s="15"/>
      <c r="O817" s="15"/>
      <c r="P817" s="15"/>
      <c r="Q817" s="15"/>
      <c r="R817" s="15"/>
      <c r="S817" s="15"/>
    </row>
    <row r="818">
      <c r="A818" s="15"/>
      <c r="B818" s="15"/>
      <c r="C818" s="15"/>
      <c r="D818" s="15"/>
      <c r="E818" s="15"/>
      <c r="F818" s="15"/>
      <c r="G818" s="15"/>
      <c r="H818" s="15"/>
      <c r="I818" s="15"/>
      <c r="J818" s="15"/>
      <c r="K818" s="15"/>
      <c r="L818" s="15"/>
      <c r="M818" s="15"/>
      <c r="N818" s="15"/>
      <c r="O818" s="15"/>
      <c r="P818" s="15"/>
      <c r="Q818" s="15"/>
      <c r="R818" s="15"/>
      <c r="S818" s="15"/>
    </row>
    <row r="819">
      <c r="A819" s="15"/>
      <c r="B819" s="15"/>
      <c r="C819" s="15"/>
      <c r="D819" s="15"/>
      <c r="E819" s="15"/>
      <c r="F819" s="15"/>
      <c r="G819" s="15"/>
      <c r="H819" s="15"/>
      <c r="I819" s="15"/>
      <c r="J819" s="15"/>
      <c r="K819" s="15"/>
      <c r="L819" s="15"/>
      <c r="M819" s="15"/>
      <c r="N819" s="15"/>
      <c r="O819" s="15"/>
      <c r="P819" s="15"/>
      <c r="Q819" s="15"/>
      <c r="R819" s="15"/>
      <c r="S819" s="15"/>
    </row>
    <row r="820">
      <c r="A820" s="15"/>
      <c r="B820" s="15"/>
      <c r="C820" s="15"/>
      <c r="D820" s="15"/>
      <c r="E820" s="15"/>
      <c r="F820" s="15"/>
      <c r="G820" s="15"/>
      <c r="H820" s="15"/>
      <c r="I820" s="15"/>
      <c r="J820" s="15"/>
      <c r="K820" s="15"/>
      <c r="L820" s="15"/>
      <c r="M820" s="15"/>
      <c r="N820" s="15"/>
      <c r="O820" s="15"/>
      <c r="P820" s="15"/>
      <c r="Q820" s="15"/>
      <c r="R820" s="15"/>
      <c r="S820" s="15"/>
    </row>
    <row r="821">
      <c r="A821" s="15"/>
      <c r="B821" s="15"/>
      <c r="C821" s="15"/>
      <c r="D821" s="15"/>
      <c r="E821" s="15"/>
      <c r="F821" s="15"/>
      <c r="G821" s="15"/>
      <c r="H821" s="15"/>
      <c r="I821" s="15"/>
      <c r="J821" s="15"/>
      <c r="K821" s="15"/>
      <c r="L821" s="15"/>
      <c r="M821" s="15"/>
      <c r="N821" s="15"/>
      <c r="O821" s="15"/>
      <c r="P821" s="15"/>
      <c r="Q821" s="15"/>
      <c r="R821" s="15"/>
      <c r="S821" s="15"/>
    </row>
    <row r="822">
      <c r="A822" s="15"/>
      <c r="B822" s="15"/>
      <c r="C822" s="15"/>
      <c r="D822" s="15"/>
      <c r="E822" s="15"/>
      <c r="F822" s="15"/>
      <c r="G822" s="15"/>
      <c r="H822" s="15"/>
      <c r="I822" s="15"/>
      <c r="J822" s="15"/>
      <c r="K822" s="15"/>
      <c r="L822" s="15"/>
      <c r="M822" s="15"/>
      <c r="N822" s="15"/>
      <c r="O822" s="15"/>
      <c r="P822" s="15"/>
      <c r="Q822" s="15"/>
      <c r="R822" s="15"/>
      <c r="S822" s="15"/>
    </row>
    <row r="823">
      <c r="A823" s="15"/>
      <c r="B823" s="15"/>
      <c r="C823" s="15"/>
      <c r="D823" s="15"/>
      <c r="E823" s="15"/>
      <c r="F823" s="15"/>
      <c r="G823" s="15"/>
      <c r="H823" s="15"/>
      <c r="I823" s="15"/>
      <c r="J823" s="15"/>
      <c r="K823" s="15"/>
      <c r="L823" s="15"/>
      <c r="M823" s="15"/>
      <c r="N823" s="15"/>
      <c r="O823" s="15"/>
      <c r="P823" s="15"/>
      <c r="Q823" s="15"/>
      <c r="R823" s="15"/>
      <c r="S823" s="15"/>
    </row>
    <row r="824">
      <c r="A824" s="15"/>
      <c r="B824" s="15"/>
      <c r="C824" s="15"/>
      <c r="D824" s="15"/>
      <c r="E824" s="15"/>
      <c r="F824" s="15"/>
      <c r="G824" s="15"/>
      <c r="H824" s="15"/>
      <c r="I824" s="15"/>
      <c r="J824" s="15"/>
      <c r="K824" s="15"/>
      <c r="L824" s="15"/>
      <c r="M824" s="15"/>
      <c r="N824" s="15"/>
      <c r="O824" s="15"/>
      <c r="P824" s="15"/>
      <c r="Q824" s="15"/>
      <c r="R824" s="15"/>
      <c r="S824" s="15"/>
    </row>
    <row r="825">
      <c r="A825" s="15"/>
      <c r="B825" s="15"/>
      <c r="C825" s="15"/>
      <c r="D825" s="15"/>
      <c r="E825" s="15"/>
      <c r="F825" s="15"/>
      <c r="G825" s="15"/>
      <c r="H825" s="15"/>
      <c r="I825" s="15"/>
      <c r="J825" s="15"/>
      <c r="K825" s="15"/>
      <c r="L825" s="15"/>
      <c r="M825" s="15"/>
      <c r="N825" s="15"/>
      <c r="O825" s="15"/>
      <c r="P825" s="15"/>
      <c r="Q825" s="15"/>
      <c r="R825" s="15"/>
      <c r="S825" s="15"/>
    </row>
    <row r="826">
      <c r="A826" s="15"/>
      <c r="B826" s="15"/>
      <c r="C826" s="15"/>
      <c r="D826" s="15"/>
      <c r="E826" s="15"/>
      <c r="F826" s="15"/>
      <c r="G826" s="15"/>
      <c r="H826" s="15"/>
      <c r="I826" s="15"/>
      <c r="J826" s="15"/>
      <c r="K826" s="15"/>
      <c r="L826" s="15"/>
      <c r="M826" s="15"/>
      <c r="N826" s="15"/>
      <c r="O826" s="15"/>
      <c r="P826" s="15"/>
      <c r="Q826" s="15"/>
      <c r="R826" s="15"/>
      <c r="S826" s="15"/>
    </row>
    <row r="827">
      <c r="A827" s="15"/>
      <c r="B827" s="15"/>
      <c r="C827" s="15"/>
      <c r="D827" s="15"/>
      <c r="E827" s="15"/>
      <c r="F827" s="15"/>
      <c r="G827" s="15"/>
      <c r="H827" s="15"/>
      <c r="I827" s="15"/>
      <c r="J827" s="15"/>
      <c r="K827" s="15"/>
      <c r="L827" s="15"/>
      <c r="M827" s="15"/>
      <c r="N827" s="15"/>
      <c r="O827" s="15"/>
      <c r="P827" s="15"/>
      <c r="Q827" s="15"/>
      <c r="R827" s="15"/>
      <c r="S827" s="15"/>
    </row>
    <row r="828">
      <c r="A828" s="15"/>
      <c r="B828" s="15"/>
      <c r="C828" s="15"/>
      <c r="D828" s="15"/>
      <c r="E828" s="15"/>
      <c r="F828" s="15"/>
      <c r="G828" s="15"/>
      <c r="H828" s="15"/>
      <c r="I828" s="15"/>
      <c r="J828" s="15"/>
      <c r="K828" s="15"/>
      <c r="L828" s="15"/>
      <c r="M828" s="15"/>
      <c r="N828" s="15"/>
      <c r="O828" s="15"/>
      <c r="P828" s="15"/>
      <c r="Q828" s="15"/>
      <c r="R828" s="15"/>
      <c r="S828" s="15"/>
    </row>
    <row r="829">
      <c r="A829" s="15"/>
      <c r="B829" s="15"/>
      <c r="C829" s="15"/>
      <c r="D829" s="15"/>
      <c r="E829" s="15"/>
      <c r="F829" s="15"/>
      <c r="G829" s="15"/>
      <c r="H829" s="15"/>
      <c r="I829" s="15"/>
      <c r="J829" s="15"/>
      <c r="K829" s="15"/>
      <c r="L829" s="15"/>
      <c r="M829" s="15"/>
      <c r="N829" s="15"/>
      <c r="O829" s="15"/>
      <c r="P829" s="15"/>
      <c r="Q829" s="15"/>
      <c r="R829" s="15"/>
      <c r="S829" s="15"/>
    </row>
    <row r="830">
      <c r="A830" s="15"/>
      <c r="B830" s="15"/>
      <c r="C830" s="15"/>
      <c r="D830" s="15"/>
      <c r="E830" s="15"/>
      <c r="F830" s="15"/>
      <c r="G830" s="15"/>
      <c r="H830" s="15"/>
      <c r="I830" s="15"/>
      <c r="J830" s="15"/>
      <c r="K830" s="15"/>
      <c r="L830" s="15"/>
      <c r="M830" s="15"/>
      <c r="N830" s="15"/>
      <c r="O830" s="15"/>
      <c r="P830" s="15"/>
      <c r="Q830" s="15"/>
      <c r="R830" s="15"/>
      <c r="S830" s="15"/>
    </row>
    <row r="831">
      <c r="A831" s="15"/>
      <c r="B831" s="15"/>
      <c r="C831" s="15"/>
      <c r="D831" s="15"/>
      <c r="E831" s="15"/>
      <c r="F831" s="15"/>
      <c r="G831" s="15"/>
      <c r="H831" s="15"/>
      <c r="I831" s="15"/>
      <c r="J831" s="15"/>
      <c r="K831" s="15"/>
      <c r="L831" s="15"/>
      <c r="M831" s="15"/>
      <c r="N831" s="15"/>
      <c r="O831" s="15"/>
      <c r="P831" s="15"/>
      <c r="Q831" s="15"/>
      <c r="R831" s="15"/>
      <c r="S831" s="15"/>
    </row>
    <row r="832">
      <c r="A832" s="15"/>
      <c r="B832" s="15"/>
      <c r="C832" s="15"/>
      <c r="D832" s="15"/>
      <c r="E832" s="15"/>
      <c r="F832" s="15"/>
      <c r="G832" s="15"/>
      <c r="H832" s="15"/>
      <c r="I832" s="15"/>
      <c r="J832" s="15"/>
      <c r="K832" s="15"/>
      <c r="L832" s="15"/>
      <c r="M832" s="15"/>
      <c r="N832" s="15"/>
      <c r="O832" s="15"/>
      <c r="P832" s="15"/>
      <c r="Q832" s="15"/>
      <c r="R832" s="15"/>
      <c r="S832" s="15"/>
    </row>
    <row r="833">
      <c r="A833" s="15"/>
      <c r="B833" s="15"/>
      <c r="C833" s="15"/>
      <c r="D833" s="15"/>
      <c r="E833" s="15"/>
      <c r="F833" s="15"/>
      <c r="G833" s="15"/>
      <c r="H833" s="15"/>
      <c r="I833" s="15"/>
      <c r="J833" s="15"/>
      <c r="K833" s="15"/>
      <c r="L833" s="15"/>
      <c r="M833" s="15"/>
      <c r="N833" s="15"/>
      <c r="O833" s="15"/>
      <c r="P833" s="15"/>
      <c r="Q833" s="15"/>
      <c r="R833" s="15"/>
      <c r="S833" s="15"/>
    </row>
    <row r="834">
      <c r="A834" s="15"/>
      <c r="B834" s="15"/>
      <c r="C834" s="15"/>
      <c r="D834" s="15"/>
      <c r="E834" s="15"/>
      <c r="F834" s="15"/>
      <c r="G834" s="15"/>
      <c r="H834" s="15"/>
      <c r="I834" s="15"/>
      <c r="J834" s="15"/>
      <c r="K834" s="15"/>
      <c r="L834" s="15"/>
      <c r="M834" s="15"/>
      <c r="N834" s="15"/>
      <c r="O834" s="15"/>
      <c r="P834" s="15"/>
      <c r="Q834" s="15"/>
      <c r="R834" s="15"/>
      <c r="S834" s="15"/>
    </row>
    <row r="835">
      <c r="A835" s="15"/>
      <c r="B835" s="15"/>
      <c r="C835" s="15"/>
      <c r="D835" s="15"/>
      <c r="E835" s="15"/>
      <c r="F835" s="15"/>
      <c r="G835" s="15"/>
      <c r="H835" s="15"/>
      <c r="I835" s="15"/>
      <c r="J835" s="15"/>
      <c r="K835" s="15"/>
      <c r="L835" s="15"/>
      <c r="M835" s="15"/>
      <c r="N835" s="15"/>
      <c r="O835" s="15"/>
      <c r="P835" s="15"/>
      <c r="Q835" s="15"/>
      <c r="R835" s="15"/>
      <c r="S835" s="15"/>
    </row>
    <row r="836">
      <c r="A836" s="15"/>
      <c r="B836" s="15"/>
      <c r="C836" s="15"/>
      <c r="D836" s="15"/>
      <c r="E836" s="15"/>
      <c r="F836" s="15"/>
      <c r="G836" s="15"/>
      <c r="H836" s="15"/>
      <c r="I836" s="15"/>
      <c r="J836" s="15"/>
      <c r="K836" s="15"/>
      <c r="L836" s="15"/>
      <c r="M836" s="15"/>
      <c r="N836" s="15"/>
      <c r="O836" s="15"/>
      <c r="P836" s="15"/>
      <c r="Q836" s="15"/>
      <c r="R836" s="15"/>
      <c r="S836" s="15"/>
    </row>
    <row r="837">
      <c r="A837" s="15"/>
      <c r="B837" s="15"/>
      <c r="C837" s="15"/>
      <c r="D837" s="15"/>
      <c r="E837" s="15"/>
      <c r="F837" s="15"/>
      <c r="G837" s="15"/>
      <c r="H837" s="15"/>
      <c r="I837" s="15"/>
      <c r="J837" s="15"/>
      <c r="K837" s="15"/>
      <c r="L837" s="15"/>
      <c r="M837" s="15"/>
      <c r="N837" s="15"/>
      <c r="O837" s="15"/>
      <c r="P837" s="15"/>
      <c r="Q837" s="15"/>
      <c r="R837" s="15"/>
      <c r="S837" s="15"/>
    </row>
    <row r="838">
      <c r="A838" s="15"/>
      <c r="B838" s="15"/>
      <c r="C838" s="15"/>
      <c r="D838" s="15"/>
      <c r="E838" s="15"/>
      <c r="F838" s="15"/>
      <c r="G838" s="15"/>
      <c r="H838" s="15"/>
      <c r="I838" s="15"/>
      <c r="J838" s="15"/>
      <c r="K838" s="15"/>
      <c r="L838" s="15"/>
      <c r="M838" s="15"/>
      <c r="N838" s="15"/>
      <c r="O838" s="15"/>
      <c r="P838" s="15"/>
      <c r="Q838" s="15"/>
      <c r="R838" s="15"/>
      <c r="S838" s="15"/>
    </row>
    <row r="839">
      <c r="A839" s="15"/>
      <c r="B839" s="15"/>
      <c r="C839" s="15"/>
      <c r="D839" s="15"/>
      <c r="E839" s="15"/>
      <c r="F839" s="15"/>
      <c r="G839" s="15"/>
      <c r="H839" s="15"/>
      <c r="I839" s="15"/>
      <c r="J839" s="15"/>
      <c r="K839" s="15"/>
      <c r="L839" s="15"/>
      <c r="M839" s="15"/>
      <c r="N839" s="15"/>
      <c r="O839" s="15"/>
      <c r="P839" s="15"/>
      <c r="Q839" s="15"/>
      <c r="R839" s="15"/>
      <c r="S839" s="15"/>
    </row>
    <row r="840">
      <c r="A840" s="15"/>
      <c r="B840" s="15"/>
      <c r="C840" s="15"/>
      <c r="D840" s="15"/>
      <c r="E840" s="15"/>
      <c r="F840" s="15"/>
      <c r="G840" s="15"/>
      <c r="H840" s="15"/>
      <c r="I840" s="15"/>
      <c r="J840" s="15"/>
      <c r="K840" s="15"/>
      <c r="L840" s="15"/>
      <c r="M840" s="15"/>
      <c r="N840" s="15"/>
      <c r="O840" s="15"/>
      <c r="P840" s="15"/>
      <c r="Q840" s="15"/>
      <c r="R840" s="15"/>
      <c r="S840" s="15"/>
    </row>
    <row r="841">
      <c r="A841" s="15"/>
      <c r="B841" s="15"/>
      <c r="C841" s="15"/>
      <c r="D841" s="15"/>
      <c r="E841" s="15"/>
      <c r="F841" s="15"/>
      <c r="G841" s="15"/>
      <c r="H841" s="15"/>
      <c r="I841" s="15"/>
      <c r="J841" s="15"/>
      <c r="K841" s="15"/>
      <c r="L841" s="15"/>
      <c r="M841" s="15"/>
      <c r="N841" s="15"/>
      <c r="O841" s="15"/>
      <c r="P841" s="15"/>
      <c r="Q841" s="15"/>
      <c r="R841" s="15"/>
      <c r="S841" s="15"/>
    </row>
    <row r="842">
      <c r="A842" s="15"/>
      <c r="B842" s="15"/>
      <c r="C842" s="15"/>
      <c r="D842" s="15"/>
      <c r="E842" s="15"/>
      <c r="F842" s="15"/>
      <c r="G842" s="15"/>
      <c r="H842" s="15"/>
      <c r="I842" s="15"/>
      <c r="J842" s="15"/>
      <c r="K842" s="15"/>
      <c r="L842" s="15"/>
      <c r="M842" s="15"/>
      <c r="N842" s="15"/>
      <c r="O842" s="15"/>
      <c r="P842" s="15"/>
      <c r="Q842" s="15"/>
      <c r="R842" s="15"/>
      <c r="S842" s="15"/>
    </row>
    <row r="843">
      <c r="A843" s="15"/>
      <c r="B843" s="15"/>
      <c r="C843" s="15"/>
      <c r="D843" s="15"/>
      <c r="E843" s="15"/>
      <c r="F843" s="15"/>
      <c r="G843" s="15"/>
      <c r="H843" s="15"/>
      <c r="I843" s="15"/>
      <c r="J843" s="15"/>
      <c r="K843" s="15"/>
      <c r="L843" s="15"/>
      <c r="M843" s="15"/>
      <c r="N843" s="15"/>
      <c r="O843" s="15"/>
      <c r="P843" s="15"/>
      <c r="Q843" s="15"/>
      <c r="R843" s="15"/>
      <c r="S843" s="15"/>
    </row>
    <row r="844">
      <c r="A844" s="15"/>
      <c r="B844" s="15"/>
      <c r="C844" s="15"/>
      <c r="D844" s="15"/>
      <c r="E844" s="15"/>
      <c r="F844" s="15"/>
      <c r="G844" s="15"/>
      <c r="H844" s="15"/>
      <c r="I844" s="15"/>
      <c r="J844" s="15"/>
      <c r="K844" s="15"/>
      <c r="L844" s="15"/>
      <c r="M844" s="15"/>
      <c r="N844" s="15"/>
      <c r="O844" s="15"/>
      <c r="P844" s="15"/>
      <c r="Q844" s="15"/>
      <c r="R844" s="15"/>
      <c r="S844" s="15"/>
    </row>
    <row r="845">
      <c r="A845" s="15"/>
      <c r="B845" s="15"/>
      <c r="C845" s="15"/>
      <c r="D845" s="15"/>
      <c r="E845" s="15"/>
      <c r="F845" s="15"/>
      <c r="G845" s="15"/>
      <c r="H845" s="15"/>
      <c r="I845" s="15"/>
      <c r="J845" s="15"/>
      <c r="K845" s="15"/>
      <c r="L845" s="15"/>
      <c r="M845" s="15"/>
      <c r="N845" s="15"/>
      <c r="O845" s="15"/>
      <c r="P845" s="15"/>
      <c r="Q845" s="15"/>
      <c r="R845" s="15"/>
      <c r="S845" s="15"/>
    </row>
    <row r="846">
      <c r="A846" s="15"/>
      <c r="B846" s="15"/>
      <c r="C846" s="15"/>
      <c r="D846" s="15"/>
      <c r="E846" s="15"/>
      <c r="F846" s="15"/>
      <c r="G846" s="15"/>
      <c r="H846" s="15"/>
      <c r="I846" s="15"/>
      <c r="J846" s="15"/>
      <c r="K846" s="15"/>
      <c r="L846" s="15"/>
      <c r="M846" s="15"/>
      <c r="N846" s="15"/>
      <c r="O846" s="15"/>
      <c r="P846" s="15"/>
      <c r="Q846" s="15"/>
      <c r="R846" s="15"/>
      <c r="S846" s="15"/>
    </row>
    <row r="847">
      <c r="A847" s="15"/>
      <c r="B847" s="15"/>
      <c r="C847" s="15"/>
      <c r="D847" s="15"/>
      <c r="E847" s="15"/>
      <c r="F847" s="15"/>
      <c r="G847" s="15"/>
      <c r="H847" s="15"/>
      <c r="I847" s="15"/>
      <c r="J847" s="15"/>
      <c r="K847" s="15"/>
      <c r="L847" s="15"/>
      <c r="M847" s="15"/>
      <c r="N847" s="15"/>
      <c r="O847" s="15"/>
      <c r="P847" s="15"/>
      <c r="Q847" s="15"/>
      <c r="R847" s="15"/>
      <c r="S847" s="15"/>
    </row>
    <row r="848">
      <c r="A848" s="15"/>
      <c r="B848" s="15"/>
      <c r="C848" s="15"/>
      <c r="D848" s="15"/>
      <c r="E848" s="15"/>
      <c r="F848" s="15"/>
      <c r="G848" s="15"/>
      <c r="H848" s="15"/>
      <c r="I848" s="15"/>
      <c r="J848" s="15"/>
      <c r="K848" s="15"/>
      <c r="L848" s="15"/>
      <c r="M848" s="15"/>
      <c r="N848" s="15"/>
      <c r="O848" s="15"/>
      <c r="P848" s="15"/>
      <c r="Q848" s="15"/>
      <c r="R848" s="15"/>
      <c r="S848" s="15"/>
    </row>
    <row r="849">
      <c r="A849" s="15"/>
      <c r="B849" s="15"/>
      <c r="C849" s="15"/>
      <c r="D849" s="15"/>
      <c r="E849" s="15"/>
      <c r="F849" s="15"/>
      <c r="G849" s="15"/>
      <c r="H849" s="15"/>
      <c r="I849" s="15"/>
      <c r="J849" s="15"/>
      <c r="K849" s="15"/>
      <c r="L849" s="15"/>
      <c r="M849" s="15"/>
      <c r="N849" s="15"/>
      <c r="O849" s="15"/>
      <c r="P849" s="15"/>
      <c r="Q849" s="15"/>
      <c r="R849" s="15"/>
      <c r="S849" s="15"/>
    </row>
    <row r="850">
      <c r="A850" s="15"/>
      <c r="B850" s="15"/>
      <c r="C850" s="15"/>
      <c r="D850" s="15"/>
      <c r="E850" s="15"/>
      <c r="F850" s="15"/>
      <c r="G850" s="15"/>
      <c r="H850" s="15"/>
      <c r="I850" s="15"/>
      <c r="J850" s="15"/>
      <c r="K850" s="15"/>
      <c r="L850" s="15"/>
      <c r="M850" s="15"/>
      <c r="N850" s="15"/>
      <c r="O850" s="15"/>
      <c r="P850" s="15"/>
      <c r="Q850" s="15"/>
      <c r="R850" s="15"/>
      <c r="S850" s="15"/>
    </row>
    <row r="851">
      <c r="A851" s="15"/>
      <c r="B851" s="15"/>
      <c r="C851" s="15"/>
      <c r="D851" s="15"/>
      <c r="E851" s="15"/>
      <c r="F851" s="15"/>
      <c r="G851" s="15"/>
      <c r="H851" s="15"/>
      <c r="I851" s="15"/>
      <c r="J851" s="15"/>
      <c r="K851" s="15"/>
      <c r="L851" s="15"/>
      <c r="M851" s="15"/>
      <c r="N851" s="15"/>
      <c r="O851" s="15"/>
      <c r="P851" s="15"/>
      <c r="Q851" s="15"/>
      <c r="R851" s="15"/>
      <c r="S851" s="15"/>
    </row>
    <row r="852">
      <c r="A852" s="15"/>
      <c r="B852" s="15"/>
      <c r="C852" s="15"/>
      <c r="D852" s="15"/>
      <c r="E852" s="15"/>
      <c r="F852" s="15"/>
      <c r="G852" s="15"/>
      <c r="H852" s="15"/>
      <c r="I852" s="15"/>
      <c r="J852" s="15"/>
      <c r="K852" s="15"/>
      <c r="L852" s="15"/>
      <c r="M852" s="15"/>
      <c r="N852" s="15"/>
      <c r="O852" s="15"/>
      <c r="P852" s="15"/>
      <c r="Q852" s="15"/>
      <c r="R852" s="15"/>
      <c r="S852" s="15"/>
    </row>
    <row r="853">
      <c r="A853" s="15"/>
      <c r="B853" s="15"/>
      <c r="C853" s="15"/>
      <c r="D853" s="15"/>
      <c r="E853" s="15"/>
      <c r="F853" s="15"/>
      <c r="G853" s="15"/>
      <c r="H853" s="15"/>
      <c r="I853" s="15"/>
      <c r="J853" s="15"/>
      <c r="K853" s="15"/>
      <c r="L853" s="15"/>
      <c r="M853" s="15"/>
      <c r="N853" s="15"/>
      <c r="O853" s="15"/>
      <c r="P853" s="15"/>
      <c r="Q853" s="15"/>
      <c r="R853" s="15"/>
      <c r="S853" s="15"/>
    </row>
    <row r="854">
      <c r="A854" s="15"/>
      <c r="B854" s="15"/>
      <c r="C854" s="15"/>
      <c r="D854" s="15"/>
      <c r="E854" s="15"/>
      <c r="F854" s="15"/>
      <c r="G854" s="15"/>
      <c r="H854" s="15"/>
      <c r="I854" s="15"/>
      <c r="J854" s="15"/>
      <c r="K854" s="15"/>
      <c r="L854" s="15"/>
      <c r="M854" s="15"/>
      <c r="N854" s="15"/>
      <c r="O854" s="15"/>
      <c r="P854" s="15"/>
      <c r="Q854" s="15"/>
      <c r="R854" s="15"/>
      <c r="S854" s="15"/>
    </row>
    <row r="855">
      <c r="A855" s="15"/>
      <c r="B855" s="15"/>
      <c r="C855" s="15"/>
      <c r="D855" s="15"/>
      <c r="E855" s="15"/>
      <c r="F855" s="15"/>
      <c r="G855" s="15"/>
      <c r="H855" s="15"/>
      <c r="I855" s="15"/>
      <c r="J855" s="15"/>
      <c r="K855" s="15"/>
      <c r="L855" s="15"/>
      <c r="M855" s="15"/>
      <c r="N855" s="15"/>
      <c r="O855" s="15"/>
      <c r="P855" s="15"/>
      <c r="Q855" s="15"/>
      <c r="R855" s="15"/>
      <c r="S855" s="15"/>
    </row>
    <row r="856">
      <c r="A856" s="15"/>
      <c r="B856" s="15"/>
      <c r="C856" s="15"/>
      <c r="D856" s="15"/>
      <c r="E856" s="15"/>
      <c r="F856" s="15"/>
      <c r="G856" s="15"/>
      <c r="H856" s="15"/>
      <c r="I856" s="15"/>
      <c r="J856" s="15"/>
      <c r="K856" s="15"/>
      <c r="L856" s="15"/>
      <c r="M856" s="15"/>
      <c r="N856" s="15"/>
      <c r="O856" s="15"/>
      <c r="P856" s="15"/>
      <c r="Q856" s="15"/>
      <c r="R856" s="15"/>
      <c r="S856" s="15"/>
    </row>
    <row r="857">
      <c r="A857" s="15"/>
      <c r="B857" s="15"/>
      <c r="C857" s="15"/>
      <c r="D857" s="15"/>
      <c r="E857" s="15"/>
      <c r="F857" s="15"/>
      <c r="G857" s="15"/>
      <c r="H857" s="15"/>
      <c r="I857" s="15"/>
      <c r="J857" s="15"/>
      <c r="K857" s="15"/>
      <c r="L857" s="15"/>
      <c r="M857" s="15"/>
      <c r="N857" s="15"/>
      <c r="O857" s="15"/>
      <c r="P857" s="15"/>
      <c r="Q857" s="15"/>
      <c r="R857" s="15"/>
      <c r="S857" s="15"/>
    </row>
    <row r="858">
      <c r="A858" s="15"/>
      <c r="B858" s="15"/>
      <c r="C858" s="15"/>
      <c r="D858" s="15"/>
      <c r="E858" s="15"/>
      <c r="F858" s="15"/>
      <c r="G858" s="15"/>
      <c r="H858" s="15"/>
      <c r="I858" s="15"/>
      <c r="J858" s="15"/>
      <c r="K858" s="15"/>
      <c r="L858" s="15"/>
      <c r="M858" s="15"/>
      <c r="N858" s="15"/>
      <c r="O858" s="15"/>
      <c r="P858" s="15"/>
      <c r="Q858" s="15"/>
      <c r="R858" s="15"/>
      <c r="S858" s="15"/>
    </row>
    <row r="859">
      <c r="A859" s="15"/>
      <c r="B859" s="15"/>
      <c r="C859" s="15"/>
      <c r="D859" s="15"/>
      <c r="E859" s="15"/>
      <c r="F859" s="15"/>
      <c r="G859" s="15"/>
      <c r="H859" s="15"/>
      <c r="I859" s="15"/>
      <c r="J859" s="15"/>
      <c r="K859" s="15"/>
      <c r="L859" s="15"/>
      <c r="M859" s="15"/>
      <c r="N859" s="15"/>
      <c r="O859" s="15"/>
      <c r="P859" s="15"/>
      <c r="Q859" s="15"/>
      <c r="R859" s="15"/>
      <c r="S859" s="15"/>
    </row>
    <row r="860">
      <c r="A860" s="15"/>
      <c r="B860" s="15"/>
      <c r="C860" s="15"/>
      <c r="D860" s="15"/>
      <c r="E860" s="15"/>
      <c r="F860" s="15"/>
      <c r="G860" s="15"/>
      <c r="H860" s="15"/>
      <c r="I860" s="15"/>
      <c r="J860" s="15"/>
      <c r="K860" s="15"/>
      <c r="L860" s="15"/>
      <c r="M860" s="15"/>
      <c r="N860" s="15"/>
      <c r="O860" s="15"/>
      <c r="P860" s="15"/>
      <c r="Q860" s="15"/>
      <c r="R860" s="15"/>
      <c r="S860" s="15"/>
    </row>
    <row r="861">
      <c r="A861" s="15"/>
      <c r="B861" s="15"/>
      <c r="C861" s="15"/>
      <c r="D861" s="15"/>
      <c r="E861" s="15"/>
      <c r="F861" s="15"/>
      <c r="G861" s="15"/>
      <c r="H861" s="15"/>
      <c r="I861" s="15"/>
      <c r="J861" s="15"/>
      <c r="K861" s="15"/>
      <c r="L861" s="15"/>
      <c r="M861" s="15"/>
      <c r="N861" s="15"/>
      <c r="O861" s="15"/>
      <c r="P861" s="15"/>
      <c r="Q861" s="15"/>
      <c r="R861" s="15"/>
      <c r="S861" s="15"/>
    </row>
    <row r="862">
      <c r="A862" s="15"/>
      <c r="B862" s="15"/>
      <c r="C862" s="15"/>
      <c r="D862" s="15"/>
      <c r="E862" s="15"/>
      <c r="F862" s="15"/>
      <c r="G862" s="15"/>
      <c r="H862" s="15"/>
      <c r="I862" s="15"/>
      <c r="J862" s="15"/>
      <c r="K862" s="15"/>
      <c r="L862" s="15"/>
      <c r="M862" s="15"/>
      <c r="N862" s="15"/>
      <c r="O862" s="15"/>
      <c r="P862" s="15"/>
      <c r="Q862" s="15"/>
      <c r="R862" s="15"/>
      <c r="S862" s="15"/>
    </row>
    <row r="863">
      <c r="A863" s="15"/>
      <c r="B863" s="15"/>
      <c r="C863" s="15"/>
      <c r="D863" s="15"/>
      <c r="E863" s="15"/>
      <c r="F863" s="15"/>
      <c r="G863" s="15"/>
      <c r="H863" s="15"/>
      <c r="I863" s="15"/>
      <c r="J863" s="15"/>
      <c r="K863" s="15"/>
      <c r="L863" s="15"/>
      <c r="M863" s="15"/>
      <c r="N863" s="15"/>
      <c r="O863" s="15"/>
      <c r="P863" s="15"/>
      <c r="Q863" s="15"/>
      <c r="R863" s="15"/>
      <c r="S863" s="15"/>
    </row>
    <row r="864">
      <c r="A864" s="15"/>
      <c r="B864" s="15"/>
      <c r="C864" s="15"/>
      <c r="D864" s="15"/>
      <c r="E864" s="15"/>
      <c r="F864" s="15"/>
      <c r="G864" s="15"/>
      <c r="H864" s="15"/>
      <c r="I864" s="15"/>
      <c r="J864" s="15"/>
      <c r="K864" s="15"/>
      <c r="L864" s="15"/>
      <c r="M864" s="15"/>
      <c r="N864" s="15"/>
      <c r="O864" s="15"/>
      <c r="P864" s="15"/>
      <c r="Q864" s="15"/>
      <c r="R864" s="15"/>
      <c r="S864" s="15"/>
    </row>
    <row r="865">
      <c r="A865" s="15"/>
      <c r="B865" s="15"/>
      <c r="C865" s="15"/>
      <c r="D865" s="15"/>
      <c r="E865" s="15"/>
      <c r="F865" s="15"/>
      <c r="G865" s="15"/>
      <c r="H865" s="15"/>
      <c r="I865" s="15"/>
      <c r="J865" s="15"/>
      <c r="K865" s="15"/>
      <c r="L865" s="15"/>
      <c r="M865" s="15"/>
      <c r="N865" s="15"/>
      <c r="O865" s="15"/>
      <c r="P865" s="15"/>
      <c r="Q865" s="15"/>
      <c r="R865" s="15"/>
      <c r="S865" s="15"/>
    </row>
    <row r="866">
      <c r="A866" s="15"/>
      <c r="B866" s="15"/>
      <c r="C866" s="15"/>
      <c r="D866" s="15"/>
      <c r="E866" s="15"/>
      <c r="F866" s="15"/>
      <c r="G866" s="15"/>
      <c r="H866" s="15"/>
      <c r="I866" s="15"/>
      <c r="J866" s="15"/>
      <c r="K866" s="15"/>
      <c r="L866" s="15"/>
      <c r="M866" s="15"/>
      <c r="N866" s="15"/>
      <c r="O866" s="15"/>
      <c r="P866" s="15"/>
      <c r="Q866" s="15"/>
      <c r="R866" s="15"/>
      <c r="S866" s="15"/>
    </row>
    <row r="867">
      <c r="A867" s="15"/>
      <c r="B867" s="15"/>
      <c r="C867" s="15"/>
      <c r="D867" s="15"/>
      <c r="E867" s="15"/>
      <c r="F867" s="15"/>
      <c r="G867" s="15"/>
      <c r="H867" s="15"/>
      <c r="I867" s="15"/>
      <c r="J867" s="15"/>
      <c r="K867" s="15"/>
      <c r="L867" s="15"/>
      <c r="M867" s="15"/>
      <c r="N867" s="15"/>
      <c r="O867" s="15"/>
      <c r="P867" s="15"/>
      <c r="Q867" s="15"/>
      <c r="R867" s="15"/>
      <c r="S867" s="15"/>
    </row>
    <row r="868">
      <c r="A868" s="15"/>
      <c r="B868" s="15"/>
      <c r="C868" s="15"/>
      <c r="D868" s="15"/>
      <c r="E868" s="15"/>
      <c r="F868" s="15"/>
      <c r="G868" s="15"/>
      <c r="H868" s="15"/>
      <c r="I868" s="15"/>
      <c r="J868" s="15"/>
      <c r="K868" s="15"/>
      <c r="L868" s="15"/>
      <c r="M868" s="15"/>
      <c r="N868" s="15"/>
      <c r="O868" s="15"/>
      <c r="P868" s="15"/>
      <c r="Q868" s="15"/>
      <c r="R868" s="15"/>
      <c r="S868" s="15"/>
    </row>
    <row r="869">
      <c r="A869" s="15"/>
      <c r="B869" s="15"/>
      <c r="C869" s="15"/>
      <c r="D869" s="15"/>
      <c r="E869" s="15"/>
      <c r="F869" s="15"/>
      <c r="G869" s="15"/>
      <c r="H869" s="15"/>
      <c r="I869" s="15"/>
      <c r="J869" s="15"/>
      <c r="K869" s="15"/>
      <c r="L869" s="15"/>
      <c r="M869" s="15"/>
      <c r="N869" s="15"/>
      <c r="O869" s="15"/>
      <c r="P869" s="15"/>
      <c r="Q869" s="15"/>
      <c r="R869" s="15"/>
      <c r="S869" s="15"/>
    </row>
    <row r="870">
      <c r="A870" s="15"/>
      <c r="B870" s="15"/>
      <c r="C870" s="15"/>
      <c r="D870" s="15"/>
      <c r="E870" s="15"/>
      <c r="F870" s="15"/>
      <c r="G870" s="15"/>
      <c r="H870" s="15"/>
      <c r="I870" s="15"/>
      <c r="J870" s="15"/>
      <c r="K870" s="15"/>
      <c r="L870" s="15"/>
      <c r="M870" s="15"/>
      <c r="N870" s="15"/>
      <c r="O870" s="15"/>
      <c r="P870" s="15"/>
      <c r="Q870" s="15"/>
      <c r="R870" s="15"/>
      <c r="S870" s="15"/>
    </row>
    <row r="871">
      <c r="A871" s="15"/>
      <c r="B871" s="15"/>
      <c r="C871" s="15"/>
      <c r="D871" s="15"/>
      <c r="E871" s="15"/>
      <c r="F871" s="15"/>
      <c r="G871" s="15"/>
      <c r="H871" s="15"/>
      <c r="I871" s="15"/>
      <c r="J871" s="15"/>
      <c r="K871" s="15"/>
      <c r="L871" s="15"/>
      <c r="M871" s="15"/>
      <c r="N871" s="15"/>
      <c r="O871" s="15"/>
      <c r="P871" s="15"/>
      <c r="Q871" s="15"/>
      <c r="R871" s="15"/>
      <c r="S871" s="15"/>
    </row>
    <row r="872">
      <c r="A872" s="15"/>
      <c r="B872" s="15"/>
      <c r="C872" s="15"/>
      <c r="D872" s="15"/>
      <c r="E872" s="15"/>
      <c r="F872" s="15"/>
      <c r="G872" s="15"/>
      <c r="H872" s="15"/>
      <c r="I872" s="15"/>
      <c r="J872" s="15"/>
      <c r="K872" s="15"/>
      <c r="L872" s="15"/>
      <c r="M872" s="15"/>
      <c r="N872" s="15"/>
      <c r="O872" s="15"/>
      <c r="P872" s="15"/>
      <c r="Q872" s="15"/>
      <c r="R872" s="15"/>
      <c r="S872" s="15"/>
    </row>
    <row r="873">
      <c r="A873" s="15"/>
      <c r="B873" s="15"/>
      <c r="C873" s="15"/>
      <c r="D873" s="15"/>
      <c r="E873" s="15"/>
      <c r="F873" s="15"/>
      <c r="G873" s="15"/>
      <c r="H873" s="15"/>
      <c r="I873" s="15"/>
      <c r="J873" s="15"/>
      <c r="K873" s="15"/>
      <c r="L873" s="15"/>
      <c r="M873" s="15"/>
      <c r="N873" s="15"/>
      <c r="O873" s="15"/>
      <c r="P873" s="15"/>
      <c r="Q873" s="15"/>
      <c r="R873" s="15"/>
      <c r="S873" s="15"/>
    </row>
    <row r="874">
      <c r="A874" s="15"/>
      <c r="B874" s="15"/>
      <c r="C874" s="15"/>
      <c r="D874" s="15"/>
      <c r="E874" s="15"/>
      <c r="F874" s="15"/>
      <c r="G874" s="15"/>
      <c r="H874" s="15"/>
      <c r="I874" s="15"/>
      <c r="J874" s="15"/>
      <c r="K874" s="15"/>
      <c r="L874" s="15"/>
      <c r="M874" s="15"/>
      <c r="N874" s="15"/>
      <c r="O874" s="15"/>
      <c r="P874" s="15"/>
      <c r="Q874" s="15"/>
      <c r="R874" s="15"/>
      <c r="S874" s="15"/>
    </row>
    <row r="875">
      <c r="A875" s="15"/>
      <c r="B875" s="15"/>
      <c r="C875" s="15"/>
      <c r="D875" s="15"/>
      <c r="E875" s="15"/>
      <c r="F875" s="15"/>
      <c r="G875" s="15"/>
      <c r="H875" s="15"/>
      <c r="I875" s="15"/>
      <c r="J875" s="15"/>
      <c r="K875" s="15"/>
      <c r="L875" s="15"/>
      <c r="M875" s="15"/>
      <c r="N875" s="15"/>
      <c r="O875" s="15"/>
      <c r="P875" s="15"/>
      <c r="Q875" s="15"/>
      <c r="R875" s="15"/>
      <c r="S875" s="15"/>
    </row>
    <row r="876">
      <c r="A876" s="15"/>
      <c r="B876" s="15"/>
      <c r="C876" s="15"/>
      <c r="D876" s="15"/>
      <c r="E876" s="15"/>
      <c r="F876" s="15"/>
      <c r="G876" s="15"/>
      <c r="H876" s="15"/>
      <c r="I876" s="15"/>
      <c r="J876" s="15"/>
      <c r="K876" s="15"/>
      <c r="L876" s="15"/>
      <c r="M876" s="15"/>
      <c r="N876" s="15"/>
      <c r="O876" s="15"/>
      <c r="P876" s="15"/>
      <c r="Q876" s="15"/>
      <c r="R876" s="15"/>
      <c r="S876" s="15"/>
    </row>
    <row r="877">
      <c r="A877" s="15"/>
      <c r="B877" s="15"/>
      <c r="C877" s="15"/>
      <c r="D877" s="15"/>
      <c r="E877" s="15"/>
      <c r="F877" s="15"/>
      <c r="G877" s="15"/>
      <c r="H877" s="15"/>
      <c r="I877" s="15"/>
      <c r="J877" s="15"/>
      <c r="K877" s="15"/>
      <c r="L877" s="15"/>
      <c r="M877" s="15"/>
      <c r="N877" s="15"/>
      <c r="O877" s="15"/>
      <c r="P877" s="15"/>
      <c r="Q877" s="15"/>
      <c r="R877" s="15"/>
      <c r="S877" s="15"/>
    </row>
    <row r="878">
      <c r="A878" s="15"/>
      <c r="B878" s="15"/>
      <c r="C878" s="15"/>
      <c r="D878" s="15"/>
      <c r="E878" s="15"/>
      <c r="F878" s="15"/>
      <c r="G878" s="15"/>
      <c r="H878" s="15"/>
      <c r="I878" s="15"/>
      <c r="J878" s="15"/>
      <c r="K878" s="15"/>
      <c r="L878" s="15"/>
      <c r="M878" s="15"/>
      <c r="N878" s="15"/>
      <c r="O878" s="15"/>
      <c r="P878" s="15"/>
      <c r="Q878" s="15"/>
      <c r="R878" s="15"/>
      <c r="S878" s="15"/>
    </row>
    <row r="879">
      <c r="A879" s="15"/>
      <c r="B879" s="15"/>
      <c r="C879" s="15"/>
      <c r="D879" s="15"/>
      <c r="E879" s="15"/>
      <c r="F879" s="15"/>
      <c r="G879" s="15"/>
      <c r="H879" s="15"/>
      <c r="I879" s="15"/>
      <c r="J879" s="15"/>
      <c r="K879" s="15"/>
      <c r="L879" s="15"/>
      <c r="M879" s="15"/>
      <c r="N879" s="15"/>
      <c r="O879" s="15"/>
      <c r="P879" s="15"/>
      <c r="Q879" s="15"/>
      <c r="R879" s="15"/>
      <c r="S879" s="15"/>
    </row>
    <row r="880">
      <c r="A880" s="15"/>
      <c r="B880" s="15"/>
      <c r="C880" s="15"/>
      <c r="D880" s="15"/>
      <c r="E880" s="15"/>
      <c r="F880" s="15"/>
      <c r="G880" s="15"/>
      <c r="H880" s="15"/>
      <c r="I880" s="15"/>
      <c r="J880" s="15"/>
      <c r="K880" s="15"/>
      <c r="L880" s="15"/>
      <c r="M880" s="15"/>
      <c r="N880" s="15"/>
      <c r="O880" s="15"/>
      <c r="P880" s="15"/>
      <c r="Q880" s="15"/>
      <c r="R880" s="15"/>
      <c r="S880" s="15"/>
    </row>
    <row r="881">
      <c r="A881" s="15"/>
      <c r="B881" s="15"/>
      <c r="C881" s="15"/>
      <c r="D881" s="15"/>
      <c r="E881" s="15"/>
      <c r="F881" s="15"/>
      <c r="G881" s="15"/>
      <c r="H881" s="15"/>
      <c r="I881" s="15"/>
      <c r="J881" s="15"/>
      <c r="K881" s="15"/>
      <c r="L881" s="15"/>
      <c r="M881" s="15"/>
      <c r="N881" s="15"/>
      <c r="O881" s="15"/>
      <c r="P881" s="15"/>
      <c r="Q881" s="15"/>
      <c r="R881" s="15"/>
      <c r="S881" s="15"/>
    </row>
    <row r="882">
      <c r="A882" s="15"/>
      <c r="B882" s="15"/>
      <c r="C882" s="15"/>
      <c r="D882" s="15"/>
      <c r="E882" s="15"/>
      <c r="F882" s="15"/>
      <c r="G882" s="15"/>
      <c r="H882" s="15"/>
      <c r="I882" s="15"/>
      <c r="J882" s="15"/>
      <c r="K882" s="15"/>
      <c r="L882" s="15"/>
      <c r="M882" s="15"/>
      <c r="N882" s="15"/>
      <c r="O882" s="15"/>
      <c r="P882" s="15"/>
      <c r="Q882" s="15"/>
      <c r="R882" s="15"/>
      <c r="S882" s="15"/>
    </row>
    <row r="883">
      <c r="A883" s="15"/>
      <c r="B883" s="15"/>
      <c r="C883" s="15"/>
      <c r="D883" s="15"/>
      <c r="E883" s="15"/>
      <c r="F883" s="15"/>
      <c r="G883" s="15"/>
      <c r="H883" s="15"/>
      <c r="I883" s="15"/>
      <c r="J883" s="15"/>
      <c r="K883" s="15"/>
      <c r="L883" s="15"/>
      <c r="M883" s="15"/>
      <c r="N883" s="15"/>
      <c r="O883" s="15"/>
      <c r="P883" s="15"/>
      <c r="Q883" s="15"/>
      <c r="R883" s="15"/>
      <c r="S883" s="15"/>
    </row>
    <row r="884">
      <c r="A884" s="15"/>
      <c r="B884" s="15"/>
      <c r="C884" s="15"/>
      <c r="D884" s="15"/>
      <c r="E884" s="15"/>
      <c r="F884" s="15"/>
      <c r="G884" s="15"/>
      <c r="H884" s="15"/>
      <c r="I884" s="15"/>
      <c r="J884" s="15"/>
      <c r="K884" s="15"/>
      <c r="L884" s="15"/>
      <c r="M884" s="15"/>
      <c r="N884" s="15"/>
      <c r="O884" s="15"/>
      <c r="P884" s="15"/>
      <c r="Q884" s="15"/>
      <c r="R884" s="15"/>
      <c r="S884" s="15"/>
    </row>
    <row r="885">
      <c r="A885" s="15"/>
      <c r="B885" s="15"/>
      <c r="C885" s="15"/>
      <c r="D885" s="15"/>
      <c r="E885" s="15"/>
      <c r="F885" s="15"/>
      <c r="G885" s="15"/>
      <c r="H885" s="15"/>
      <c r="I885" s="15"/>
      <c r="J885" s="15"/>
      <c r="K885" s="15"/>
      <c r="L885" s="15"/>
      <c r="M885" s="15"/>
      <c r="N885" s="15"/>
      <c r="O885" s="15"/>
      <c r="P885" s="15"/>
      <c r="Q885" s="15"/>
      <c r="R885" s="15"/>
      <c r="S885" s="15"/>
    </row>
    <row r="886">
      <c r="A886" s="15"/>
      <c r="B886" s="15"/>
      <c r="C886" s="15"/>
      <c r="D886" s="15"/>
      <c r="E886" s="15"/>
      <c r="F886" s="15"/>
      <c r="G886" s="15"/>
      <c r="H886" s="15"/>
      <c r="I886" s="15"/>
      <c r="J886" s="15"/>
      <c r="K886" s="15"/>
      <c r="L886" s="15"/>
      <c r="M886" s="15"/>
      <c r="N886" s="15"/>
      <c r="O886" s="15"/>
      <c r="P886" s="15"/>
      <c r="Q886" s="15"/>
      <c r="R886" s="15"/>
      <c r="S886" s="15"/>
    </row>
    <row r="887">
      <c r="A887" s="15"/>
      <c r="B887" s="15"/>
      <c r="C887" s="15"/>
      <c r="D887" s="15"/>
      <c r="E887" s="15"/>
      <c r="F887" s="15"/>
      <c r="G887" s="15"/>
      <c r="H887" s="15"/>
      <c r="I887" s="15"/>
      <c r="J887" s="15"/>
      <c r="K887" s="15"/>
      <c r="L887" s="15"/>
      <c r="M887" s="15"/>
      <c r="N887" s="15"/>
      <c r="O887" s="15"/>
      <c r="P887" s="15"/>
      <c r="Q887" s="15"/>
      <c r="R887" s="15"/>
      <c r="S887" s="15"/>
    </row>
    <row r="888">
      <c r="A888" s="15"/>
      <c r="B888" s="15"/>
      <c r="C888" s="15"/>
      <c r="D888" s="15"/>
      <c r="E888" s="15"/>
      <c r="F888" s="15"/>
      <c r="G888" s="15"/>
      <c r="H888" s="15"/>
      <c r="I888" s="15"/>
      <c r="J888" s="15"/>
      <c r="K888" s="15"/>
      <c r="L888" s="15"/>
      <c r="M888" s="15"/>
      <c r="N888" s="15"/>
      <c r="O888" s="15"/>
      <c r="P888" s="15"/>
      <c r="Q888" s="15"/>
      <c r="R888" s="15"/>
      <c r="S888" s="15"/>
    </row>
    <row r="889">
      <c r="A889" s="15"/>
      <c r="B889" s="15"/>
      <c r="C889" s="15"/>
      <c r="D889" s="15"/>
      <c r="E889" s="15"/>
      <c r="F889" s="15"/>
      <c r="G889" s="15"/>
      <c r="H889" s="15"/>
      <c r="I889" s="15"/>
      <c r="J889" s="15"/>
      <c r="K889" s="15"/>
      <c r="L889" s="15"/>
      <c r="M889" s="15"/>
      <c r="N889" s="15"/>
      <c r="O889" s="15"/>
      <c r="P889" s="15"/>
      <c r="Q889" s="15"/>
      <c r="R889" s="15"/>
      <c r="S889" s="15"/>
    </row>
    <row r="890">
      <c r="A890" s="15"/>
      <c r="B890" s="15"/>
      <c r="C890" s="15"/>
      <c r="D890" s="15"/>
      <c r="E890" s="15"/>
      <c r="F890" s="15"/>
      <c r="G890" s="15"/>
      <c r="H890" s="15"/>
      <c r="I890" s="15"/>
      <c r="J890" s="15"/>
      <c r="K890" s="15"/>
      <c r="L890" s="15"/>
      <c r="M890" s="15"/>
      <c r="N890" s="15"/>
      <c r="O890" s="15"/>
      <c r="P890" s="15"/>
      <c r="Q890" s="15"/>
      <c r="R890" s="15"/>
      <c r="S890" s="15"/>
    </row>
    <row r="891">
      <c r="A891" s="15"/>
      <c r="B891" s="15"/>
      <c r="C891" s="15"/>
      <c r="D891" s="15"/>
      <c r="E891" s="15"/>
      <c r="F891" s="15"/>
      <c r="G891" s="15"/>
      <c r="H891" s="15"/>
      <c r="I891" s="15"/>
      <c r="J891" s="15"/>
      <c r="K891" s="15"/>
      <c r="L891" s="15"/>
      <c r="M891" s="15"/>
      <c r="N891" s="15"/>
      <c r="O891" s="15"/>
      <c r="P891" s="15"/>
      <c r="Q891" s="15"/>
      <c r="R891" s="15"/>
      <c r="S891" s="15"/>
    </row>
    <row r="892">
      <c r="A892" s="15"/>
      <c r="B892" s="15"/>
      <c r="C892" s="15"/>
      <c r="D892" s="15"/>
      <c r="E892" s="15"/>
      <c r="F892" s="15"/>
      <c r="G892" s="15"/>
      <c r="H892" s="15"/>
      <c r="I892" s="15"/>
      <c r="J892" s="15"/>
      <c r="K892" s="15"/>
      <c r="L892" s="15"/>
      <c r="M892" s="15"/>
      <c r="N892" s="15"/>
      <c r="O892" s="15"/>
      <c r="P892" s="15"/>
      <c r="Q892" s="15"/>
      <c r="R892" s="15"/>
      <c r="S892" s="15"/>
    </row>
    <row r="893">
      <c r="A893" s="15"/>
      <c r="B893" s="15"/>
      <c r="C893" s="15"/>
      <c r="D893" s="15"/>
      <c r="E893" s="15"/>
      <c r="F893" s="15"/>
      <c r="G893" s="15"/>
      <c r="H893" s="15"/>
      <c r="I893" s="15"/>
      <c r="J893" s="15"/>
      <c r="K893" s="15"/>
      <c r="L893" s="15"/>
      <c r="M893" s="15"/>
      <c r="N893" s="15"/>
      <c r="O893" s="15"/>
      <c r="P893" s="15"/>
      <c r="Q893" s="15"/>
      <c r="R893" s="15"/>
      <c r="S893" s="15"/>
    </row>
    <row r="894">
      <c r="A894" s="15"/>
      <c r="B894" s="15"/>
      <c r="C894" s="15"/>
      <c r="D894" s="15"/>
      <c r="E894" s="15"/>
      <c r="F894" s="15"/>
      <c r="G894" s="15"/>
      <c r="H894" s="15"/>
      <c r="I894" s="15"/>
      <c r="J894" s="15"/>
      <c r="K894" s="15"/>
      <c r="L894" s="15"/>
      <c r="M894" s="15"/>
      <c r="N894" s="15"/>
      <c r="O894" s="15"/>
      <c r="P894" s="15"/>
      <c r="Q894" s="15"/>
      <c r="R894" s="15"/>
      <c r="S894" s="15"/>
    </row>
    <row r="895">
      <c r="A895" s="15"/>
      <c r="B895" s="15"/>
      <c r="C895" s="15"/>
      <c r="D895" s="15"/>
      <c r="E895" s="15"/>
      <c r="F895" s="15"/>
      <c r="G895" s="15"/>
      <c r="H895" s="15"/>
      <c r="I895" s="15"/>
      <c r="J895" s="15"/>
      <c r="K895" s="15"/>
      <c r="L895" s="15"/>
      <c r="M895" s="15"/>
      <c r="N895" s="15"/>
      <c r="O895" s="15"/>
      <c r="P895" s="15"/>
      <c r="Q895" s="15"/>
      <c r="R895" s="15"/>
      <c r="S895" s="15"/>
    </row>
    <row r="896">
      <c r="A896" s="15"/>
      <c r="B896" s="15"/>
      <c r="C896" s="15"/>
      <c r="D896" s="15"/>
      <c r="E896" s="15"/>
      <c r="F896" s="15"/>
      <c r="G896" s="15"/>
      <c r="H896" s="15"/>
      <c r="I896" s="15"/>
      <c r="J896" s="15"/>
      <c r="K896" s="15"/>
      <c r="L896" s="15"/>
      <c r="M896" s="15"/>
      <c r="N896" s="15"/>
      <c r="O896" s="15"/>
      <c r="P896" s="15"/>
      <c r="Q896" s="15"/>
      <c r="R896" s="15"/>
      <c r="S896" s="15"/>
    </row>
    <row r="897">
      <c r="A897" s="15"/>
      <c r="B897" s="15"/>
      <c r="C897" s="15"/>
      <c r="D897" s="15"/>
      <c r="E897" s="15"/>
      <c r="F897" s="15"/>
      <c r="G897" s="15"/>
      <c r="H897" s="15"/>
      <c r="I897" s="15"/>
      <c r="J897" s="15"/>
      <c r="K897" s="15"/>
      <c r="L897" s="15"/>
      <c r="M897" s="15"/>
      <c r="N897" s="15"/>
      <c r="O897" s="15"/>
      <c r="P897" s="15"/>
      <c r="Q897" s="15"/>
      <c r="R897" s="15"/>
      <c r="S897" s="15"/>
    </row>
    <row r="898">
      <c r="A898" s="15"/>
      <c r="B898" s="15"/>
      <c r="C898" s="15"/>
      <c r="D898" s="15"/>
      <c r="E898" s="15"/>
      <c r="F898" s="15"/>
      <c r="G898" s="15"/>
      <c r="H898" s="15"/>
      <c r="I898" s="15"/>
      <c r="J898" s="15"/>
      <c r="K898" s="15"/>
      <c r="L898" s="15"/>
      <c r="M898" s="15"/>
      <c r="N898" s="15"/>
      <c r="O898" s="15"/>
      <c r="P898" s="15"/>
      <c r="Q898" s="15"/>
      <c r="R898" s="15"/>
      <c r="S898" s="15"/>
    </row>
    <row r="899">
      <c r="A899" s="15"/>
      <c r="B899" s="15"/>
      <c r="C899" s="15"/>
      <c r="D899" s="15"/>
      <c r="E899" s="15"/>
      <c r="F899" s="15"/>
      <c r="G899" s="15"/>
      <c r="H899" s="15"/>
      <c r="I899" s="15"/>
      <c r="J899" s="15"/>
      <c r="K899" s="15"/>
      <c r="L899" s="15"/>
      <c r="M899" s="15"/>
      <c r="N899" s="15"/>
      <c r="O899" s="15"/>
      <c r="P899" s="15"/>
      <c r="Q899" s="15"/>
      <c r="R899" s="15"/>
      <c r="S899" s="15"/>
    </row>
    <row r="900">
      <c r="A900" s="15"/>
      <c r="B900" s="15"/>
      <c r="C900" s="15"/>
      <c r="D900" s="15"/>
      <c r="E900" s="15"/>
      <c r="F900" s="15"/>
      <c r="G900" s="15"/>
      <c r="H900" s="15"/>
      <c r="I900" s="15"/>
      <c r="J900" s="15"/>
      <c r="K900" s="15"/>
      <c r="L900" s="15"/>
      <c r="M900" s="15"/>
      <c r="N900" s="15"/>
      <c r="O900" s="15"/>
      <c r="P900" s="15"/>
      <c r="Q900" s="15"/>
      <c r="R900" s="15"/>
      <c r="S900" s="15"/>
    </row>
    <row r="901">
      <c r="A901" s="15"/>
      <c r="B901" s="15"/>
      <c r="C901" s="15"/>
      <c r="D901" s="15"/>
      <c r="E901" s="15"/>
      <c r="F901" s="15"/>
      <c r="G901" s="15"/>
      <c r="H901" s="15"/>
      <c r="I901" s="15"/>
      <c r="J901" s="15"/>
      <c r="K901" s="15"/>
      <c r="L901" s="15"/>
      <c r="M901" s="15"/>
      <c r="N901" s="15"/>
      <c r="O901" s="15"/>
      <c r="P901" s="15"/>
      <c r="Q901" s="15"/>
      <c r="R901" s="15"/>
      <c r="S901" s="15"/>
    </row>
    <row r="902">
      <c r="A902" s="15"/>
      <c r="B902" s="15"/>
      <c r="C902" s="15"/>
      <c r="D902" s="15"/>
      <c r="E902" s="15"/>
      <c r="F902" s="15"/>
      <c r="G902" s="15"/>
      <c r="H902" s="15"/>
      <c r="I902" s="15"/>
      <c r="J902" s="15"/>
      <c r="K902" s="15"/>
      <c r="L902" s="15"/>
      <c r="M902" s="15"/>
      <c r="N902" s="15"/>
      <c r="O902" s="15"/>
      <c r="P902" s="15"/>
      <c r="Q902" s="15"/>
      <c r="R902" s="15"/>
      <c r="S902" s="15"/>
    </row>
    <row r="903">
      <c r="A903" s="15"/>
      <c r="B903" s="15"/>
      <c r="C903" s="15"/>
      <c r="D903" s="15"/>
      <c r="E903" s="15"/>
      <c r="F903" s="15"/>
      <c r="G903" s="15"/>
      <c r="H903" s="15"/>
      <c r="I903" s="15"/>
      <c r="J903" s="15"/>
      <c r="K903" s="15"/>
      <c r="L903" s="15"/>
      <c r="M903" s="15"/>
      <c r="N903" s="15"/>
      <c r="O903" s="15"/>
      <c r="P903" s="15"/>
      <c r="Q903" s="15"/>
      <c r="R903" s="15"/>
      <c r="S903" s="15"/>
    </row>
    <row r="904">
      <c r="A904" s="15"/>
      <c r="B904" s="15"/>
      <c r="C904" s="15"/>
      <c r="D904" s="15"/>
      <c r="E904" s="15"/>
      <c r="F904" s="15"/>
      <c r="G904" s="15"/>
      <c r="H904" s="15"/>
      <c r="I904" s="15"/>
      <c r="J904" s="15"/>
      <c r="K904" s="15"/>
      <c r="L904" s="15"/>
      <c r="M904" s="15"/>
      <c r="N904" s="15"/>
      <c r="O904" s="15"/>
      <c r="P904" s="15"/>
      <c r="Q904" s="15"/>
      <c r="R904" s="15"/>
      <c r="S904" s="15"/>
    </row>
    <row r="905">
      <c r="A905" s="15"/>
      <c r="B905" s="15"/>
      <c r="C905" s="15"/>
      <c r="D905" s="15"/>
      <c r="E905" s="15"/>
      <c r="F905" s="15"/>
      <c r="G905" s="15"/>
      <c r="H905" s="15"/>
      <c r="I905" s="15"/>
      <c r="J905" s="15"/>
      <c r="K905" s="15"/>
      <c r="L905" s="15"/>
      <c r="M905" s="15"/>
      <c r="N905" s="15"/>
      <c r="O905" s="15"/>
      <c r="P905" s="15"/>
      <c r="Q905" s="15"/>
      <c r="R905" s="15"/>
      <c r="S905" s="15"/>
    </row>
    <row r="906">
      <c r="A906" s="15"/>
      <c r="B906" s="15"/>
      <c r="C906" s="15"/>
      <c r="D906" s="15"/>
      <c r="E906" s="15"/>
      <c r="F906" s="15"/>
      <c r="G906" s="15"/>
      <c r="H906" s="15"/>
      <c r="I906" s="15"/>
      <c r="J906" s="15"/>
      <c r="K906" s="15"/>
      <c r="L906" s="15"/>
      <c r="M906" s="15"/>
      <c r="N906" s="15"/>
      <c r="O906" s="15"/>
      <c r="P906" s="15"/>
      <c r="Q906" s="15"/>
      <c r="R906" s="15"/>
      <c r="S906" s="15"/>
    </row>
    <row r="907">
      <c r="A907" s="15"/>
      <c r="B907" s="15"/>
      <c r="C907" s="15"/>
      <c r="D907" s="15"/>
      <c r="E907" s="15"/>
      <c r="F907" s="15"/>
      <c r="G907" s="15"/>
      <c r="H907" s="15"/>
      <c r="I907" s="15"/>
      <c r="J907" s="15"/>
      <c r="K907" s="15"/>
      <c r="L907" s="15"/>
      <c r="M907" s="15"/>
      <c r="N907" s="15"/>
      <c r="O907" s="15"/>
      <c r="P907" s="15"/>
      <c r="Q907" s="15"/>
      <c r="R907" s="15"/>
      <c r="S907" s="15"/>
    </row>
    <row r="908">
      <c r="A908" s="15"/>
      <c r="B908" s="15"/>
      <c r="C908" s="15"/>
      <c r="D908" s="15"/>
      <c r="E908" s="15"/>
      <c r="F908" s="15"/>
      <c r="G908" s="15"/>
      <c r="H908" s="15"/>
      <c r="I908" s="15"/>
      <c r="J908" s="15"/>
      <c r="K908" s="15"/>
      <c r="L908" s="15"/>
      <c r="M908" s="15"/>
      <c r="N908" s="15"/>
      <c r="O908" s="15"/>
      <c r="P908" s="15"/>
      <c r="Q908" s="15"/>
      <c r="R908" s="15"/>
      <c r="S908" s="15"/>
    </row>
    <row r="909">
      <c r="A909" s="15"/>
      <c r="B909" s="15"/>
      <c r="C909" s="15"/>
      <c r="D909" s="15"/>
      <c r="E909" s="15"/>
      <c r="F909" s="15"/>
      <c r="G909" s="15"/>
      <c r="H909" s="15"/>
      <c r="I909" s="15"/>
      <c r="J909" s="15"/>
      <c r="K909" s="15"/>
      <c r="L909" s="15"/>
      <c r="M909" s="15"/>
      <c r="N909" s="15"/>
      <c r="O909" s="15"/>
      <c r="P909" s="15"/>
      <c r="Q909" s="15"/>
      <c r="R909" s="15"/>
      <c r="S909" s="15"/>
    </row>
    <row r="910">
      <c r="A910" s="15"/>
      <c r="B910" s="15"/>
      <c r="C910" s="15"/>
      <c r="D910" s="15"/>
      <c r="E910" s="15"/>
      <c r="F910" s="15"/>
      <c r="G910" s="15"/>
      <c r="H910" s="15"/>
      <c r="I910" s="15"/>
      <c r="J910" s="15"/>
      <c r="K910" s="15"/>
      <c r="L910" s="15"/>
      <c r="M910" s="15"/>
      <c r="N910" s="15"/>
      <c r="O910" s="15"/>
      <c r="P910" s="15"/>
      <c r="Q910" s="15"/>
      <c r="R910" s="15"/>
      <c r="S910" s="15"/>
    </row>
    <row r="911">
      <c r="A911" s="15"/>
      <c r="B911" s="15"/>
      <c r="C911" s="15"/>
      <c r="D911" s="15"/>
      <c r="E911" s="15"/>
      <c r="F911" s="15"/>
      <c r="G911" s="15"/>
      <c r="H911" s="15"/>
      <c r="I911" s="15"/>
      <c r="J911" s="15"/>
      <c r="K911" s="15"/>
      <c r="L911" s="15"/>
      <c r="M911" s="15"/>
      <c r="N911" s="15"/>
      <c r="O911" s="15"/>
      <c r="P911" s="15"/>
      <c r="Q911" s="15"/>
      <c r="R911" s="15"/>
      <c r="S911" s="15"/>
    </row>
    <row r="912">
      <c r="A912" s="15"/>
      <c r="B912" s="15"/>
      <c r="C912" s="15"/>
      <c r="D912" s="15"/>
      <c r="E912" s="15"/>
      <c r="F912" s="15"/>
      <c r="G912" s="15"/>
      <c r="H912" s="15"/>
      <c r="I912" s="15"/>
      <c r="J912" s="15"/>
      <c r="K912" s="15"/>
      <c r="L912" s="15"/>
      <c r="M912" s="15"/>
      <c r="N912" s="15"/>
      <c r="O912" s="15"/>
      <c r="P912" s="15"/>
      <c r="Q912" s="15"/>
      <c r="R912" s="15"/>
      <c r="S912" s="15"/>
    </row>
    <row r="913">
      <c r="A913" s="15"/>
      <c r="B913" s="15"/>
      <c r="C913" s="15"/>
      <c r="D913" s="15"/>
      <c r="E913" s="15"/>
      <c r="F913" s="15"/>
      <c r="G913" s="15"/>
      <c r="H913" s="15"/>
      <c r="I913" s="15"/>
      <c r="J913" s="15"/>
      <c r="K913" s="15"/>
      <c r="L913" s="15"/>
      <c r="M913" s="15"/>
      <c r="N913" s="15"/>
      <c r="O913" s="15"/>
      <c r="P913" s="15"/>
      <c r="Q913" s="15"/>
      <c r="R913" s="15"/>
      <c r="S913" s="15"/>
    </row>
    <row r="914">
      <c r="A914" s="15"/>
      <c r="B914" s="15"/>
      <c r="C914" s="15"/>
      <c r="D914" s="15"/>
      <c r="E914" s="15"/>
      <c r="F914" s="15"/>
      <c r="G914" s="15"/>
      <c r="H914" s="15"/>
      <c r="I914" s="15"/>
      <c r="J914" s="15"/>
      <c r="K914" s="15"/>
      <c r="L914" s="15"/>
      <c r="M914" s="15"/>
      <c r="N914" s="15"/>
      <c r="O914" s="15"/>
      <c r="P914" s="15"/>
      <c r="Q914" s="15"/>
      <c r="R914" s="15"/>
      <c r="S914" s="15"/>
    </row>
    <row r="915">
      <c r="A915" s="15"/>
      <c r="B915" s="15"/>
      <c r="C915" s="15"/>
      <c r="D915" s="15"/>
      <c r="E915" s="15"/>
      <c r="F915" s="15"/>
      <c r="G915" s="15"/>
      <c r="H915" s="15"/>
      <c r="I915" s="15"/>
      <c r="J915" s="15"/>
      <c r="K915" s="15"/>
      <c r="L915" s="15"/>
      <c r="M915" s="15"/>
      <c r="N915" s="15"/>
      <c r="O915" s="15"/>
      <c r="P915" s="15"/>
      <c r="Q915" s="15"/>
      <c r="R915" s="15"/>
      <c r="S915" s="15"/>
    </row>
    <row r="916">
      <c r="A916" s="15"/>
      <c r="B916" s="15"/>
      <c r="C916" s="15"/>
      <c r="D916" s="15"/>
      <c r="E916" s="15"/>
      <c r="F916" s="15"/>
      <c r="G916" s="15"/>
      <c r="H916" s="15"/>
      <c r="I916" s="15"/>
      <c r="J916" s="15"/>
      <c r="K916" s="15"/>
      <c r="L916" s="15"/>
      <c r="M916" s="15"/>
      <c r="N916" s="15"/>
      <c r="O916" s="15"/>
      <c r="P916" s="15"/>
      <c r="Q916" s="15"/>
      <c r="R916" s="15"/>
      <c r="S916" s="15"/>
    </row>
    <row r="917">
      <c r="A917" s="15"/>
      <c r="B917" s="15"/>
      <c r="C917" s="15"/>
      <c r="D917" s="15"/>
      <c r="E917" s="15"/>
      <c r="F917" s="15"/>
      <c r="G917" s="15"/>
      <c r="H917" s="15"/>
      <c r="I917" s="15"/>
      <c r="J917" s="15"/>
      <c r="K917" s="15"/>
      <c r="L917" s="15"/>
      <c r="M917" s="15"/>
      <c r="N917" s="15"/>
      <c r="O917" s="15"/>
      <c r="P917" s="15"/>
      <c r="Q917" s="15"/>
      <c r="R917" s="15"/>
      <c r="S917" s="15"/>
    </row>
    <row r="918">
      <c r="A918" s="15"/>
      <c r="B918" s="15"/>
      <c r="C918" s="15"/>
      <c r="D918" s="15"/>
      <c r="E918" s="15"/>
      <c r="F918" s="15"/>
      <c r="G918" s="15"/>
      <c r="H918" s="15"/>
      <c r="I918" s="15"/>
      <c r="J918" s="15"/>
      <c r="K918" s="15"/>
      <c r="L918" s="15"/>
      <c r="M918" s="15"/>
      <c r="N918" s="15"/>
      <c r="O918" s="15"/>
      <c r="P918" s="15"/>
      <c r="Q918" s="15"/>
      <c r="R918" s="15"/>
      <c r="S918" s="15"/>
    </row>
    <row r="919">
      <c r="A919" s="15"/>
      <c r="B919" s="15"/>
      <c r="C919" s="15"/>
      <c r="D919" s="15"/>
      <c r="E919" s="15"/>
      <c r="F919" s="15"/>
      <c r="G919" s="15"/>
      <c r="H919" s="15"/>
      <c r="I919" s="15"/>
      <c r="J919" s="15"/>
      <c r="K919" s="15"/>
      <c r="L919" s="15"/>
      <c r="M919" s="15"/>
      <c r="N919" s="15"/>
      <c r="O919" s="15"/>
      <c r="P919" s="15"/>
      <c r="Q919" s="15"/>
      <c r="R919" s="15"/>
      <c r="S919" s="15"/>
    </row>
    <row r="920">
      <c r="A920" s="15"/>
      <c r="B920" s="15"/>
      <c r="C920" s="15"/>
      <c r="D920" s="15"/>
      <c r="E920" s="15"/>
      <c r="F920" s="15"/>
      <c r="G920" s="15"/>
      <c r="H920" s="15"/>
      <c r="I920" s="15"/>
      <c r="J920" s="15"/>
      <c r="K920" s="15"/>
      <c r="L920" s="15"/>
      <c r="M920" s="15"/>
      <c r="N920" s="15"/>
      <c r="O920" s="15"/>
      <c r="P920" s="15"/>
      <c r="Q920" s="15"/>
      <c r="R920" s="15"/>
      <c r="S920" s="15"/>
    </row>
    <row r="921">
      <c r="A921" s="15"/>
      <c r="B921" s="15"/>
      <c r="C921" s="15"/>
      <c r="D921" s="15"/>
      <c r="E921" s="15"/>
      <c r="F921" s="15"/>
      <c r="G921" s="15"/>
      <c r="H921" s="15"/>
      <c r="I921" s="15"/>
      <c r="J921" s="15"/>
      <c r="K921" s="15"/>
      <c r="L921" s="15"/>
      <c r="M921" s="15"/>
      <c r="N921" s="15"/>
      <c r="O921" s="15"/>
      <c r="P921" s="15"/>
      <c r="Q921" s="15"/>
      <c r="R921" s="15"/>
      <c r="S921" s="15"/>
    </row>
    <row r="922">
      <c r="A922" s="15"/>
      <c r="B922" s="15"/>
      <c r="C922" s="15"/>
      <c r="D922" s="15"/>
      <c r="E922" s="15"/>
      <c r="F922" s="15"/>
      <c r="G922" s="15"/>
      <c r="H922" s="15"/>
      <c r="I922" s="15"/>
      <c r="J922" s="15"/>
      <c r="K922" s="15"/>
      <c r="L922" s="15"/>
      <c r="M922" s="15"/>
      <c r="N922" s="15"/>
      <c r="O922" s="15"/>
      <c r="P922" s="15"/>
      <c r="Q922" s="15"/>
      <c r="R922" s="15"/>
      <c r="S922" s="15"/>
    </row>
    <row r="923">
      <c r="A923" s="15"/>
      <c r="B923" s="15"/>
      <c r="C923" s="15"/>
      <c r="D923" s="15"/>
      <c r="E923" s="15"/>
      <c r="F923" s="15"/>
      <c r="G923" s="15"/>
      <c r="H923" s="15"/>
      <c r="I923" s="15"/>
      <c r="J923" s="15"/>
      <c r="K923" s="15"/>
      <c r="L923" s="15"/>
      <c r="M923" s="15"/>
      <c r="N923" s="15"/>
      <c r="O923" s="15"/>
      <c r="P923" s="15"/>
      <c r="Q923" s="15"/>
      <c r="R923" s="15"/>
      <c r="S923" s="15"/>
    </row>
    <row r="924">
      <c r="A924" s="15"/>
      <c r="B924" s="15"/>
      <c r="C924" s="15"/>
      <c r="D924" s="15"/>
      <c r="E924" s="15"/>
      <c r="F924" s="15"/>
      <c r="G924" s="15"/>
      <c r="H924" s="15"/>
      <c r="I924" s="15"/>
      <c r="J924" s="15"/>
      <c r="K924" s="15"/>
      <c r="L924" s="15"/>
      <c r="M924" s="15"/>
      <c r="N924" s="15"/>
      <c r="O924" s="15"/>
      <c r="P924" s="15"/>
      <c r="Q924" s="15"/>
      <c r="R924" s="15"/>
      <c r="S924" s="15"/>
    </row>
    <row r="925">
      <c r="A925" s="15"/>
      <c r="B925" s="15"/>
      <c r="C925" s="15"/>
      <c r="D925" s="15"/>
      <c r="E925" s="15"/>
      <c r="F925" s="15"/>
      <c r="G925" s="15"/>
      <c r="H925" s="15"/>
      <c r="I925" s="15"/>
      <c r="J925" s="15"/>
      <c r="K925" s="15"/>
      <c r="L925" s="15"/>
      <c r="M925" s="15"/>
      <c r="N925" s="15"/>
      <c r="O925" s="15"/>
      <c r="P925" s="15"/>
      <c r="Q925" s="15"/>
      <c r="R925" s="15"/>
      <c r="S925" s="15"/>
    </row>
    <row r="926">
      <c r="A926" s="15"/>
      <c r="B926" s="15"/>
      <c r="C926" s="15"/>
      <c r="D926" s="15"/>
      <c r="E926" s="15"/>
      <c r="F926" s="15"/>
      <c r="G926" s="15"/>
      <c r="H926" s="15"/>
      <c r="I926" s="15"/>
      <c r="J926" s="15"/>
      <c r="K926" s="15"/>
      <c r="L926" s="15"/>
      <c r="M926" s="15"/>
      <c r="N926" s="15"/>
      <c r="O926" s="15"/>
      <c r="P926" s="15"/>
      <c r="Q926" s="15"/>
      <c r="R926" s="15"/>
      <c r="S926" s="15"/>
    </row>
    <row r="927">
      <c r="A927" s="15"/>
      <c r="B927" s="15"/>
      <c r="C927" s="15"/>
      <c r="D927" s="15"/>
      <c r="E927" s="15"/>
      <c r="F927" s="15"/>
      <c r="G927" s="15"/>
      <c r="H927" s="15"/>
      <c r="I927" s="15"/>
      <c r="J927" s="15"/>
      <c r="K927" s="15"/>
      <c r="L927" s="15"/>
      <c r="M927" s="15"/>
      <c r="N927" s="15"/>
      <c r="O927" s="15"/>
      <c r="P927" s="15"/>
      <c r="Q927" s="15"/>
      <c r="R927" s="15"/>
      <c r="S927" s="15"/>
    </row>
    <row r="928">
      <c r="A928" s="15"/>
      <c r="B928" s="15"/>
      <c r="C928" s="15"/>
      <c r="D928" s="15"/>
      <c r="E928" s="15"/>
      <c r="F928" s="15"/>
      <c r="G928" s="15"/>
      <c r="H928" s="15"/>
      <c r="I928" s="15"/>
      <c r="J928" s="15"/>
      <c r="K928" s="15"/>
      <c r="L928" s="15"/>
      <c r="M928" s="15"/>
      <c r="N928" s="15"/>
      <c r="O928" s="15"/>
      <c r="P928" s="15"/>
      <c r="Q928" s="15"/>
      <c r="R928" s="15"/>
      <c r="S928" s="15"/>
    </row>
    <row r="929">
      <c r="A929" s="15"/>
      <c r="B929" s="15"/>
      <c r="C929" s="15"/>
      <c r="D929" s="15"/>
      <c r="E929" s="15"/>
      <c r="F929" s="15"/>
      <c r="G929" s="15"/>
      <c r="H929" s="15"/>
      <c r="I929" s="15"/>
      <c r="J929" s="15"/>
      <c r="K929" s="15"/>
      <c r="L929" s="15"/>
      <c r="M929" s="15"/>
      <c r="N929" s="15"/>
      <c r="O929" s="15"/>
      <c r="P929" s="15"/>
      <c r="Q929" s="15"/>
      <c r="R929" s="15"/>
      <c r="S929" s="15"/>
    </row>
    <row r="930">
      <c r="A930" s="15"/>
      <c r="B930" s="15"/>
      <c r="C930" s="15"/>
      <c r="D930" s="15"/>
      <c r="E930" s="15"/>
      <c r="F930" s="15"/>
      <c r="G930" s="15"/>
      <c r="H930" s="15"/>
      <c r="I930" s="15"/>
      <c r="J930" s="15"/>
      <c r="K930" s="15"/>
      <c r="L930" s="15"/>
      <c r="M930" s="15"/>
      <c r="N930" s="15"/>
      <c r="O930" s="15"/>
      <c r="P930" s="15"/>
      <c r="Q930" s="15"/>
      <c r="R930" s="15"/>
      <c r="S930" s="15"/>
    </row>
    <row r="931">
      <c r="A931" s="15"/>
      <c r="B931" s="15"/>
      <c r="C931" s="15"/>
      <c r="D931" s="15"/>
      <c r="E931" s="15"/>
      <c r="F931" s="15"/>
      <c r="G931" s="15"/>
      <c r="H931" s="15"/>
      <c r="I931" s="15"/>
      <c r="J931" s="15"/>
      <c r="K931" s="15"/>
      <c r="L931" s="15"/>
      <c r="M931" s="15"/>
      <c r="N931" s="15"/>
      <c r="O931" s="15"/>
      <c r="P931" s="15"/>
      <c r="Q931" s="15"/>
      <c r="R931" s="15"/>
      <c r="S931" s="15"/>
    </row>
    <row r="932">
      <c r="A932" s="15"/>
      <c r="B932" s="15"/>
      <c r="C932" s="15"/>
      <c r="D932" s="15"/>
      <c r="E932" s="15"/>
      <c r="F932" s="15"/>
      <c r="G932" s="15"/>
      <c r="H932" s="15"/>
      <c r="I932" s="15"/>
      <c r="J932" s="15"/>
      <c r="K932" s="15"/>
      <c r="L932" s="15"/>
      <c r="M932" s="15"/>
      <c r="N932" s="15"/>
      <c r="O932" s="15"/>
      <c r="P932" s="15"/>
      <c r="Q932" s="15"/>
      <c r="R932" s="15"/>
      <c r="S932" s="15"/>
    </row>
    <row r="933">
      <c r="A933" s="15"/>
      <c r="B933" s="15"/>
      <c r="C933" s="15"/>
      <c r="D933" s="15"/>
      <c r="E933" s="15"/>
      <c r="F933" s="15"/>
      <c r="G933" s="15"/>
      <c r="H933" s="15"/>
      <c r="I933" s="15"/>
      <c r="J933" s="15"/>
      <c r="K933" s="15"/>
      <c r="L933" s="15"/>
      <c r="M933" s="15"/>
      <c r="N933" s="15"/>
      <c r="O933" s="15"/>
      <c r="P933" s="15"/>
      <c r="Q933" s="15"/>
      <c r="R933" s="15"/>
      <c r="S933" s="15"/>
    </row>
    <row r="934">
      <c r="A934" s="15"/>
      <c r="B934" s="15"/>
      <c r="C934" s="15"/>
      <c r="D934" s="15"/>
      <c r="E934" s="15"/>
      <c r="F934" s="15"/>
      <c r="G934" s="15"/>
      <c r="H934" s="15"/>
      <c r="I934" s="15"/>
      <c r="J934" s="15"/>
      <c r="K934" s="15"/>
      <c r="L934" s="15"/>
      <c r="M934" s="15"/>
      <c r="N934" s="15"/>
      <c r="O934" s="15"/>
      <c r="P934" s="15"/>
      <c r="Q934" s="15"/>
      <c r="R934" s="15"/>
      <c r="S934" s="15"/>
    </row>
    <row r="935">
      <c r="A935" s="15"/>
      <c r="B935" s="15"/>
      <c r="C935" s="15"/>
      <c r="D935" s="15"/>
      <c r="E935" s="15"/>
      <c r="F935" s="15"/>
      <c r="G935" s="15"/>
      <c r="H935" s="15"/>
      <c r="I935" s="15"/>
      <c r="J935" s="15"/>
      <c r="K935" s="15"/>
      <c r="L935" s="15"/>
      <c r="M935" s="15"/>
      <c r="N935" s="15"/>
      <c r="O935" s="15"/>
      <c r="P935" s="15"/>
      <c r="Q935" s="15"/>
      <c r="R935" s="15"/>
      <c r="S935" s="15"/>
    </row>
    <row r="936">
      <c r="A936" s="15"/>
      <c r="B936" s="15"/>
      <c r="C936" s="15"/>
      <c r="D936" s="15"/>
      <c r="E936" s="15"/>
      <c r="F936" s="15"/>
      <c r="G936" s="15"/>
      <c r="H936" s="15"/>
      <c r="I936" s="15"/>
      <c r="J936" s="15"/>
      <c r="K936" s="15"/>
      <c r="L936" s="15"/>
      <c r="M936" s="15"/>
      <c r="N936" s="15"/>
      <c r="O936" s="15"/>
      <c r="P936" s="15"/>
      <c r="Q936" s="15"/>
      <c r="R936" s="15"/>
      <c r="S936" s="15"/>
    </row>
    <row r="937">
      <c r="A937" s="15"/>
      <c r="B937" s="15"/>
      <c r="C937" s="15"/>
      <c r="D937" s="15"/>
      <c r="E937" s="15"/>
      <c r="F937" s="15"/>
      <c r="G937" s="15"/>
      <c r="H937" s="15"/>
      <c r="I937" s="15"/>
      <c r="J937" s="15"/>
      <c r="K937" s="15"/>
      <c r="L937" s="15"/>
      <c r="M937" s="15"/>
      <c r="N937" s="15"/>
      <c r="O937" s="15"/>
      <c r="P937" s="15"/>
      <c r="Q937" s="15"/>
      <c r="R937" s="15"/>
      <c r="S937" s="15"/>
    </row>
    <row r="938">
      <c r="A938" s="15"/>
      <c r="B938" s="15"/>
      <c r="C938" s="15"/>
      <c r="D938" s="15"/>
      <c r="E938" s="15"/>
      <c r="F938" s="15"/>
      <c r="G938" s="15"/>
      <c r="H938" s="15"/>
      <c r="I938" s="15"/>
      <c r="J938" s="15"/>
      <c r="K938" s="15"/>
      <c r="L938" s="15"/>
      <c r="M938" s="15"/>
      <c r="N938" s="15"/>
      <c r="O938" s="15"/>
      <c r="P938" s="15"/>
      <c r="Q938" s="15"/>
      <c r="R938" s="15"/>
      <c r="S938" s="15"/>
    </row>
    <row r="939">
      <c r="A939" s="15"/>
      <c r="B939" s="15"/>
      <c r="C939" s="15"/>
      <c r="D939" s="15"/>
      <c r="E939" s="15"/>
      <c r="F939" s="15"/>
      <c r="G939" s="15"/>
      <c r="H939" s="15"/>
      <c r="I939" s="15"/>
      <c r="J939" s="15"/>
      <c r="K939" s="15"/>
      <c r="L939" s="15"/>
      <c r="M939" s="15"/>
      <c r="N939" s="15"/>
      <c r="O939" s="15"/>
      <c r="P939" s="15"/>
      <c r="Q939" s="15"/>
      <c r="R939" s="15"/>
      <c r="S939" s="15"/>
    </row>
    <row r="940">
      <c r="A940" s="15"/>
      <c r="B940" s="15"/>
      <c r="C940" s="15"/>
      <c r="D940" s="15"/>
      <c r="E940" s="15"/>
      <c r="F940" s="15"/>
      <c r="G940" s="15"/>
      <c r="H940" s="15"/>
      <c r="I940" s="15"/>
      <c r="J940" s="15"/>
      <c r="K940" s="15"/>
      <c r="L940" s="15"/>
      <c r="M940" s="15"/>
      <c r="N940" s="15"/>
      <c r="O940" s="15"/>
      <c r="P940" s="15"/>
      <c r="Q940" s="15"/>
      <c r="R940" s="15"/>
      <c r="S940" s="15"/>
    </row>
    <row r="941">
      <c r="A941" s="15"/>
      <c r="B941" s="15"/>
      <c r="C941" s="15"/>
      <c r="D941" s="15"/>
      <c r="E941" s="15"/>
      <c r="F941" s="15"/>
      <c r="G941" s="15"/>
      <c r="H941" s="15"/>
      <c r="I941" s="15"/>
      <c r="J941" s="15"/>
      <c r="K941" s="15"/>
      <c r="L941" s="15"/>
      <c r="M941" s="15"/>
      <c r="N941" s="15"/>
      <c r="O941" s="15"/>
      <c r="P941" s="15"/>
      <c r="Q941" s="15"/>
      <c r="R941" s="15"/>
      <c r="S941" s="15"/>
    </row>
    <row r="942">
      <c r="A942" s="15"/>
      <c r="B942" s="15"/>
      <c r="C942" s="15"/>
      <c r="D942" s="15"/>
      <c r="E942" s="15"/>
      <c r="F942" s="15"/>
      <c r="G942" s="15"/>
      <c r="H942" s="15"/>
      <c r="I942" s="15"/>
      <c r="J942" s="15"/>
      <c r="K942" s="15"/>
      <c r="L942" s="15"/>
      <c r="M942" s="15"/>
      <c r="N942" s="15"/>
      <c r="O942" s="15"/>
      <c r="P942" s="15"/>
      <c r="Q942" s="15"/>
      <c r="R942" s="15"/>
      <c r="S942" s="15"/>
    </row>
    <row r="943">
      <c r="A943" s="15"/>
      <c r="B943" s="15"/>
      <c r="C943" s="15"/>
      <c r="D943" s="15"/>
      <c r="E943" s="15"/>
      <c r="F943" s="15"/>
      <c r="G943" s="15"/>
      <c r="H943" s="15"/>
      <c r="I943" s="15"/>
      <c r="J943" s="15"/>
      <c r="K943" s="15"/>
      <c r="L943" s="15"/>
      <c r="M943" s="15"/>
      <c r="N943" s="15"/>
      <c r="O943" s="15"/>
      <c r="P943" s="15"/>
      <c r="Q943" s="15"/>
      <c r="R943" s="15"/>
      <c r="S943" s="15"/>
    </row>
    <row r="944">
      <c r="A944" s="15"/>
      <c r="B944" s="15"/>
      <c r="C944" s="15"/>
      <c r="D944" s="15"/>
      <c r="E944" s="15"/>
      <c r="F944" s="15"/>
      <c r="G944" s="15"/>
      <c r="H944" s="15"/>
      <c r="I944" s="15"/>
      <c r="J944" s="15"/>
      <c r="K944" s="15"/>
      <c r="L944" s="15"/>
      <c r="M944" s="15"/>
      <c r="N944" s="15"/>
      <c r="O944" s="15"/>
      <c r="P944" s="15"/>
      <c r="Q944" s="15"/>
      <c r="R944" s="15"/>
      <c r="S944" s="15"/>
    </row>
    <row r="945">
      <c r="A945" s="15"/>
      <c r="B945" s="15"/>
      <c r="C945" s="15"/>
      <c r="D945" s="15"/>
      <c r="E945" s="15"/>
      <c r="F945" s="15"/>
      <c r="G945" s="15"/>
      <c r="H945" s="15"/>
      <c r="I945" s="15"/>
      <c r="J945" s="15"/>
      <c r="K945" s="15"/>
      <c r="L945" s="15"/>
      <c r="M945" s="15"/>
      <c r="N945" s="15"/>
      <c r="O945" s="15"/>
      <c r="P945" s="15"/>
      <c r="Q945" s="15"/>
      <c r="R945" s="15"/>
      <c r="S945" s="15"/>
    </row>
    <row r="946">
      <c r="A946" s="15"/>
      <c r="B946" s="15"/>
      <c r="C946" s="15"/>
      <c r="D946" s="15"/>
      <c r="E946" s="15"/>
      <c r="F946" s="15"/>
      <c r="G946" s="15"/>
      <c r="H946" s="15"/>
      <c r="I946" s="15"/>
      <c r="J946" s="15"/>
      <c r="K946" s="15"/>
      <c r="L946" s="15"/>
      <c r="M946" s="15"/>
      <c r="N946" s="15"/>
      <c r="O946" s="15"/>
      <c r="P946" s="15"/>
      <c r="Q946" s="15"/>
      <c r="R946" s="15"/>
      <c r="S946" s="15"/>
    </row>
    <row r="947">
      <c r="A947" s="15"/>
      <c r="B947" s="15"/>
      <c r="C947" s="15"/>
      <c r="D947" s="15"/>
      <c r="E947" s="15"/>
      <c r="F947" s="15"/>
      <c r="G947" s="15"/>
      <c r="H947" s="15"/>
      <c r="I947" s="15"/>
      <c r="J947" s="15"/>
      <c r="K947" s="15"/>
      <c r="L947" s="15"/>
      <c r="M947" s="15"/>
      <c r="N947" s="15"/>
      <c r="O947" s="15"/>
      <c r="P947" s="15"/>
      <c r="Q947" s="15"/>
      <c r="R947" s="15"/>
      <c r="S947" s="15"/>
    </row>
    <row r="948">
      <c r="A948" s="15"/>
      <c r="B948" s="15"/>
      <c r="C948" s="15"/>
      <c r="D948" s="15"/>
      <c r="E948" s="15"/>
      <c r="F948" s="15"/>
      <c r="G948" s="15"/>
      <c r="H948" s="15"/>
      <c r="I948" s="15"/>
      <c r="J948" s="15"/>
      <c r="K948" s="15"/>
      <c r="L948" s="15"/>
      <c r="M948" s="15"/>
      <c r="N948" s="15"/>
      <c r="O948" s="15"/>
      <c r="P948" s="15"/>
      <c r="Q948" s="15"/>
      <c r="R948" s="15"/>
      <c r="S948" s="15"/>
    </row>
    <row r="949">
      <c r="A949" s="15"/>
      <c r="B949" s="15"/>
      <c r="C949" s="15"/>
      <c r="D949" s="15"/>
      <c r="E949" s="15"/>
      <c r="F949" s="15"/>
      <c r="G949" s="15"/>
      <c r="H949" s="15"/>
      <c r="I949" s="15"/>
      <c r="J949" s="15"/>
      <c r="K949" s="15"/>
      <c r="L949" s="15"/>
      <c r="M949" s="15"/>
      <c r="N949" s="15"/>
      <c r="O949" s="15"/>
      <c r="P949" s="15"/>
      <c r="Q949" s="15"/>
      <c r="R949" s="15"/>
      <c r="S949" s="15"/>
    </row>
    <row r="950">
      <c r="A950" s="15"/>
      <c r="B950" s="15"/>
      <c r="C950" s="15"/>
      <c r="D950" s="15"/>
      <c r="E950" s="15"/>
      <c r="F950" s="15"/>
      <c r="G950" s="15"/>
      <c r="H950" s="15"/>
      <c r="I950" s="15"/>
      <c r="J950" s="15"/>
      <c r="K950" s="15"/>
      <c r="L950" s="15"/>
      <c r="M950" s="15"/>
      <c r="N950" s="15"/>
      <c r="O950" s="15"/>
      <c r="P950" s="15"/>
      <c r="Q950" s="15"/>
      <c r="R950" s="15"/>
      <c r="S950" s="15"/>
    </row>
    <row r="951">
      <c r="A951" s="15"/>
      <c r="B951" s="15"/>
      <c r="C951" s="15"/>
      <c r="D951" s="15"/>
      <c r="E951" s="15"/>
      <c r="F951" s="15"/>
      <c r="G951" s="15"/>
      <c r="H951" s="15"/>
      <c r="I951" s="15"/>
      <c r="J951" s="15"/>
      <c r="K951" s="15"/>
      <c r="L951" s="15"/>
      <c r="M951" s="15"/>
      <c r="N951" s="15"/>
      <c r="O951" s="15"/>
      <c r="P951" s="15"/>
      <c r="Q951" s="15"/>
      <c r="R951" s="15"/>
      <c r="S951" s="15"/>
    </row>
    <row r="952">
      <c r="A952" s="15"/>
      <c r="B952" s="15"/>
      <c r="C952" s="15"/>
      <c r="D952" s="15"/>
      <c r="E952" s="15"/>
      <c r="F952" s="15"/>
      <c r="G952" s="15"/>
      <c r="H952" s="15"/>
      <c r="I952" s="15"/>
      <c r="J952" s="15"/>
      <c r="K952" s="15"/>
      <c r="L952" s="15"/>
      <c r="M952" s="15"/>
      <c r="N952" s="15"/>
      <c r="O952" s="15"/>
      <c r="P952" s="15"/>
      <c r="Q952" s="15"/>
      <c r="R952" s="15"/>
      <c r="S952" s="15"/>
    </row>
    <row r="953">
      <c r="A953" s="15"/>
      <c r="B953" s="15"/>
      <c r="C953" s="15"/>
      <c r="D953" s="15"/>
      <c r="E953" s="15"/>
      <c r="F953" s="15"/>
      <c r="G953" s="15"/>
      <c r="H953" s="15"/>
      <c r="I953" s="15"/>
      <c r="J953" s="15"/>
      <c r="K953" s="15"/>
      <c r="L953" s="15"/>
      <c r="M953" s="15"/>
      <c r="N953" s="15"/>
      <c r="O953" s="15"/>
      <c r="P953" s="15"/>
      <c r="Q953" s="15"/>
      <c r="R953" s="15"/>
      <c r="S953" s="15"/>
    </row>
    <row r="954">
      <c r="A954" s="15"/>
      <c r="B954" s="15"/>
      <c r="C954" s="15"/>
      <c r="D954" s="15"/>
      <c r="E954" s="15"/>
      <c r="F954" s="15"/>
      <c r="G954" s="15"/>
      <c r="H954" s="15"/>
      <c r="I954" s="15"/>
      <c r="J954" s="15"/>
      <c r="K954" s="15"/>
      <c r="L954" s="15"/>
      <c r="M954" s="15"/>
      <c r="N954" s="15"/>
      <c r="O954" s="15"/>
      <c r="P954" s="15"/>
      <c r="Q954" s="15"/>
      <c r="R954" s="15"/>
      <c r="S954" s="15"/>
    </row>
    <row r="955">
      <c r="A955" s="15"/>
      <c r="B955" s="15"/>
      <c r="C955" s="15"/>
      <c r="D955" s="15"/>
      <c r="E955" s="15"/>
      <c r="F955" s="15"/>
      <c r="G955" s="15"/>
      <c r="H955" s="15"/>
      <c r="I955" s="15"/>
      <c r="J955" s="15"/>
      <c r="K955" s="15"/>
      <c r="L955" s="15"/>
      <c r="M955" s="15"/>
      <c r="N955" s="15"/>
      <c r="O955" s="15"/>
      <c r="P955" s="15"/>
      <c r="Q955" s="15"/>
      <c r="R955" s="15"/>
      <c r="S955" s="15"/>
    </row>
    <row r="956">
      <c r="A956" s="15"/>
      <c r="B956" s="15"/>
      <c r="C956" s="15"/>
      <c r="D956" s="15"/>
      <c r="E956" s="15"/>
      <c r="F956" s="15"/>
      <c r="G956" s="15"/>
      <c r="H956" s="15"/>
      <c r="I956" s="15"/>
      <c r="J956" s="15"/>
      <c r="K956" s="15"/>
      <c r="L956" s="15"/>
      <c r="M956" s="15"/>
      <c r="N956" s="15"/>
      <c r="O956" s="15"/>
      <c r="P956" s="15"/>
      <c r="Q956" s="15"/>
      <c r="R956" s="15"/>
      <c r="S956" s="15"/>
    </row>
    <row r="957">
      <c r="A957" s="15"/>
      <c r="B957" s="15"/>
      <c r="C957" s="15"/>
      <c r="D957" s="15"/>
      <c r="E957" s="15"/>
      <c r="F957" s="15"/>
      <c r="G957" s="15"/>
      <c r="H957" s="15"/>
      <c r="I957" s="15"/>
      <c r="J957" s="15"/>
      <c r="K957" s="15"/>
      <c r="L957" s="15"/>
      <c r="M957" s="15"/>
      <c r="N957" s="15"/>
      <c r="O957" s="15"/>
      <c r="P957" s="15"/>
      <c r="Q957" s="15"/>
      <c r="R957" s="15"/>
      <c r="S957" s="15"/>
    </row>
    <row r="958">
      <c r="A958" s="15"/>
      <c r="B958" s="15"/>
      <c r="C958" s="15"/>
      <c r="D958" s="15"/>
      <c r="E958" s="15"/>
      <c r="F958" s="15"/>
      <c r="G958" s="15"/>
      <c r="H958" s="15"/>
      <c r="I958" s="15"/>
      <c r="J958" s="15"/>
      <c r="K958" s="15"/>
      <c r="L958" s="15"/>
      <c r="M958" s="15"/>
      <c r="N958" s="15"/>
      <c r="O958" s="15"/>
      <c r="P958" s="15"/>
      <c r="Q958" s="15"/>
      <c r="R958" s="15"/>
      <c r="S958" s="15"/>
    </row>
    <row r="959">
      <c r="A959" s="15"/>
      <c r="B959" s="15"/>
      <c r="C959" s="15"/>
      <c r="D959" s="15"/>
      <c r="E959" s="15"/>
      <c r="F959" s="15"/>
      <c r="G959" s="15"/>
      <c r="H959" s="15"/>
      <c r="I959" s="15"/>
      <c r="J959" s="15"/>
      <c r="K959" s="15"/>
      <c r="L959" s="15"/>
      <c r="M959" s="15"/>
      <c r="N959" s="15"/>
      <c r="O959" s="15"/>
      <c r="P959" s="15"/>
      <c r="Q959" s="15"/>
      <c r="R959" s="15"/>
      <c r="S959" s="15"/>
    </row>
    <row r="960">
      <c r="A960" s="15"/>
      <c r="B960" s="15"/>
      <c r="C960" s="15"/>
      <c r="D960" s="15"/>
      <c r="E960" s="15"/>
      <c r="F960" s="15"/>
      <c r="G960" s="15"/>
      <c r="H960" s="15"/>
      <c r="I960" s="15"/>
      <c r="J960" s="15"/>
      <c r="K960" s="15"/>
      <c r="L960" s="15"/>
      <c r="M960" s="15"/>
      <c r="N960" s="15"/>
      <c r="O960" s="15"/>
      <c r="P960" s="15"/>
      <c r="Q960" s="15"/>
      <c r="R960" s="15"/>
      <c r="S960" s="15"/>
    </row>
    <row r="961">
      <c r="A961" s="15"/>
      <c r="B961" s="15"/>
      <c r="C961" s="15"/>
      <c r="D961" s="15"/>
      <c r="E961" s="15"/>
      <c r="F961" s="15"/>
      <c r="G961" s="15"/>
      <c r="H961" s="15"/>
      <c r="I961" s="15"/>
      <c r="J961" s="15"/>
      <c r="K961" s="15"/>
      <c r="L961" s="15"/>
      <c r="M961" s="15"/>
      <c r="N961" s="15"/>
      <c r="O961" s="15"/>
      <c r="P961" s="15"/>
      <c r="Q961" s="15"/>
      <c r="R961" s="15"/>
      <c r="S961" s="15"/>
    </row>
    <row r="962">
      <c r="A962" s="15"/>
      <c r="B962" s="15"/>
      <c r="C962" s="15"/>
      <c r="D962" s="15"/>
      <c r="E962" s="15"/>
      <c r="F962" s="15"/>
      <c r="G962" s="15"/>
      <c r="H962" s="15"/>
      <c r="I962" s="15"/>
      <c r="J962" s="15"/>
      <c r="K962" s="15"/>
      <c r="L962" s="15"/>
      <c r="M962" s="15"/>
      <c r="N962" s="15"/>
      <c r="O962" s="15"/>
      <c r="P962" s="15"/>
      <c r="Q962" s="15"/>
      <c r="R962" s="15"/>
      <c r="S962" s="15"/>
    </row>
    <row r="963">
      <c r="A963" s="15"/>
      <c r="B963" s="15"/>
      <c r="C963" s="15"/>
      <c r="D963" s="15"/>
      <c r="E963" s="15"/>
      <c r="F963" s="15"/>
      <c r="G963" s="15"/>
      <c r="H963" s="15"/>
      <c r="I963" s="15"/>
      <c r="J963" s="15"/>
      <c r="K963" s="15"/>
      <c r="L963" s="15"/>
      <c r="M963" s="15"/>
      <c r="N963" s="15"/>
      <c r="O963" s="15"/>
      <c r="P963" s="15"/>
      <c r="Q963" s="15"/>
      <c r="R963" s="15"/>
      <c r="S963" s="15"/>
    </row>
    <row r="964">
      <c r="A964" s="15"/>
      <c r="B964" s="15"/>
      <c r="C964" s="15"/>
      <c r="D964" s="15"/>
      <c r="E964" s="15"/>
      <c r="F964" s="15"/>
      <c r="G964" s="15"/>
      <c r="H964" s="15"/>
      <c r="I964" s="15"/>
      <c r="J964" s="15"/>
      <c r="K964" s="15"/>
      <c r="L964" s="15"/>
      <c r="M964" s="15"/>
      <c r="N964" s="15"/>
      <c r="O964" s="15"/>
      <c r="P964" s="15"/>
      <c r="Q964" s="15"/>
      <c r="R964" s="15"/>
      <c r="S964" s="15"/>
    </row>
    <row r="965">
      <c r="A965" s="15"/>
      <c r="B965" s="15"/>
      <c r="C965" s="15"/>
      <c r="D965" s="15"/>
      <c r="E965" s="15"/>
      <c r="F965" s="15"/>
      <c r="G965" s="15"/>
      <c r="H965" s="15"/>
      <c r="I965" s="15"/>
      <c r="J965" s="15"/>
      <c r="K965" s="15"/>
      <c r="L965" s="15"/>
      <c r="M965" s="15"/>
      <c r="N965" s="15"/>
      <c r="O965" s="15"/>
      <c r="P965" s="15"/>
      <c r="Q965" s="15"/>
      <c r="R965" s="15"/>
      <c r="S965" s="15"/>
    </row>
    <row r="966">
      <c r="A966" s="15"/>
      <c r="B966" s="15"/>
      <c r="C966" s="15"/>
      <c r="D966" s="15"/>
      <c r="E966" s="15"/>
      <c r="F966" s="15"/>
      <c r="G966" s="15"/>
      <c r="H966" s="15"/>
      <c r="I966" s="15"/>
      <c r="J966" s="15"/>
      <c r="K966" s="15"/>
      <c r="L966" s="15"/>
      <c r="M966" s="15"/>
      <c r="N966" s="15"/>
      <c r="O966" s="15"/>
      <c r="P966" s="15"/>
      <c r="Q966" s="15"/>
      <c r="R966" s="15"/>
      <c r="S966" s="15"/>
    </row>
    <row r="967">
      <c r="A967" s="15"/>
      <c r="B967" s="15"/>
      <c r="C967" s="15"/>
      <c r="D967" s="15"/>
      <c r="E967" s="15"/>
      <c r="F967" s="15"/>
      <c r="G967" s="15"/>
      <c r="H967" s="15"/>
      <c r="I967" s="15"/>
      <c r="J967" s="15"/>
      <c r="K967" s="15"/>
      <c r="L967" s="15"/>
      <c r="M967" s="15"/>
      <c r="N967" s="15"/>
      <c r="O967" s="15"/>
      <c r="P967" s="15"/>
      <c r="Q967" s="15"/>
      <c r="R967" s="15"/>
      <c r="S967" s="15"/>
    </row>
    <row r="968">
      <c r="A968" s="15"/>
      <c r="B968" s="15"/>
      <c r="C968" s="15"/>
      <c r="D968" s="15"/>
      <c r="E968" s="15"/>
      <c r="F968" s="15"/>
      <c r="G968" s="15"/>
      <c r="H968" s="15"/>
      <c r="I968" s="15"/>
      <c r="J968" s="15"/>
      <c r="K968" s="15"/>
      <c r="L968" s="15"/>
      <c r="M968" s="15"/>
      <c r="N968" s="15"/>
      <c r="O968" s="15"/>
      <c r="P968" s="15"/>
      <c r="Q968" s="15"/>
      <c r="R968" s="15"/>
      <c r="S968" s="15"/>
    </row>
    <row r="969">
      <c r="A969" s="15"/>
      <c r="B969" s="15"/>
      <c r="C969" s="15"/>
      <c r="D969" s="15"/>
      <c r="E969" s="15"/>
      <c r="F969" s="15"/>
      <c r="G969" s="15"/>
      <c r="H969" s="15"/>
      <c r="I969" s="15"/>
      <c r="J969" s="15"/>
      <c r="K969" s="15"/>
      <c r="L969" s="15"/>
      <c r="M969" s="15"/>
      <c r="N969" s="15"/>
      <c r="O969" s="15"/>
      <c r="P969" s="15"/>
      <c r="Q969" s="15"/>
      <c r="R969" s="15"/>
      <c r="S969" s="15"/>
    </row>
    <row r="970">
      <c r="A970" s="15"/>
      <c r="B970" s="15"/>
      <c r="C970" s="15"/>
      <c r="D970" s="15"/>
      <c r="E970" s="15"/>
      <c r="F970" s="15"/>
      <c r="G970" s="15"/>
      <c r="H970" s="15"/>
      <c r="I970" s="15"/>
      <c r="J970" s="15"/>
      <c r="K970" s="15"/>
      <c r="L970" s="15"/>
      <c r="M970" s="15"/>
      <c r="N970" s="15"/>
      <c r="O970" s="15"/>
      <c r="P970" s="15"/>
      <c r="Q970" s="15"/>
      <c r="R970" s="15"/>
      <c r="S970" s="15"/>
    </row>
    <row r="971">
      <c r="A971" s="15"/>
      <c r="B971" s="15"/>
      <c r="C971" s="15"/>
      <c r="D971" s="15"/>
      <c r="E971" s="15"/>
      <c r="F971" s="15"/>
      <c r="G971" s="15"/>
      <c r="H971" s="15"/>
      <c r="I971" s="15"/>
      <c r="J971" s="15"/>
      <c r="K971" s="15"/>
      <c r="L971" s="15"/>
      <c r="M971" s="15"/>
      <c r="N971" s="15"/>
      <c r="O971" s="15"/>
      <c r="P971" s="15"/>
      <c r="Q971" s="15"/>
      <c r="R971" s="15"/>
      <c r="S971" s="15"/>
    </row>
    <row r="972">
      <c r="A972" s="15"/>
      <c r="B972" s="15"/>
      <c r="C972" s="15"/>
      <c r="D972" s="15"/>
      <c r="E972" s="15"/>
      <c r="F972" s="15"/>
      <c r="G972" s="15"/>
      <c r="H972" s="15"/>
      <c r="I972" s="15"/>
      <c r="J972" s="15"/>
      <c r="K972" s="15"/>
      <c r="L972" s="15"/>
      <c r="M972" s="15"/>
      <c r="N972" s="15"/>
      <c r="O972" s="15"/>
      <c r="P972" s="15"/>
      <c r="Q972" s="15"/>
      <c r="R972" s="15"/>
      <c r="S972" s="15"/>
    </row>
    <row r="973">
      <c r="A973" s="15"/>
      <c r="B973" s="15"/>
      <c r="C973" s="15"/>
      <c r="D973" s="15"/>
      <c r="E973" s="15"/>
      <c r="F973" s="15"/>
      <c r="G973" s="15"/>
      <c r="H973" s="15"/>
      <c r="I973" s="15"/>
      <c r="J973" s="15"/>
      <c r="K973" s="15"/>
      <c r="L973" s="15"/>
      <c r="M973" s="15"/>
      <c r="N973" s="15"/>
      <c r="O973" s="15"/>
      <c r="P973" s="15"/>
      <c r="Q973" s="15"/>
      <c r="R973" s="15"/>
      <c r="S973" s="15"/>
    </row>
    <row r="974">
      <c r="A974" s="15"/>
      <c r="B974" s="15"/>
      <c r="C974" s="15"/>
      <c r="D974" s="15"/>
      <c r="E974" s="15"/>
      <c r="F974" s="15"/>
      <c r="G974" s="15"/>
      <c r="H974" s="15"/>
      <c r="I974" s="15"/>
      <c r="J974" s="15"/>
      <c r="K974" s="15"/>
      <c r="L974" s="15"/>
      <c r="M974" s="15"/>
      <c r="N974" s="15"/>
      <c r="O974" s="15"/>
      <c r="P974" s="15"/>
      <c r="Q974" s="15"/>
      <c r="R974" s="15"/>
      <c r="S974" s="15"/>
    </row>
    <row r="975">
      <c r="A975" s="15"/>
      <c r="B975" s="15"/>
      <c r="C975" s="15"/>
      <c r="D975" s="15"/>
      <c r="E975" s="15"/>
      <c r="F975" s="15"/>
      <c r="G975" s="15"/>
      <c r="H975" s="15"/>
      <c r="I975" s="15"/>
      <c r="J975" s="15"/>
      <c r="K975" s="15"/>
      <c r="L975" s="15"/>
      <c r="M975" s="15"/>
      <c r="N975" s="15"/>
      <c r="O975" s="15"/>
      <c r="P975" s="15"/>
      <c r="Q975" s="15"/>
      <c r="R975" s="15"/>
      <c r="S975" s="15"/>
    </row>
    <row r="976">
      <c r="A976" s="15"/>
      <c r="B976" s="15"/>
      <c r="C976" s="15"/>
      <c r="D976" s="15"/>
      <c r="E976" s="15"/>
      <c r="F976" s="15"/>
      <c r="G976" s="15"/>
      <c r="H976" s="15"/>
      <c r="I976" s="15"/>
      <c r="J976" s="15"/>
      <c r="K976" s="15"/>
      <c r="L976" s="15"/>
      <c r="M976" s="15"/>
      <c r="N976" s="15"/>
      <c r="O976" s="15"/>
      <c r="P976" s="15"/>
      <c r="Q976" s="15"/>
      <c r="R976" s="15"/>
      <c r="S976" s="15"/>
    </row>
    <row r="977">
      <c r="A977" s="15"/>
      <c r="B977" s="15"/>
      <c r="C977" s="15"/>
      <c r="D977" s="15"/>
      <c r="E977" s="15"/>
      <c r="F977" s="15"/>
      <c r="G977" s="15"/>
      <c r="H977" s="15"/>
      <c r="I977" s="15"/>
      <c r="J977" s="15"/>
      <c r="K977" s="15"/>
      <c r="L977" s="15"/>
      <c r="M977" s="15"/>
      <c r="N977" s="15"/>
      <c r="O977" s="15"/>
      <c r="P977" s="15"/>
      <c r="Q977" s="15"/>
      <c r="R977" s="15"/>
      <c r="S977" s="15"/>
    </row>
    <row r="978">
      <c r="A978" s="15"/>
      <c r="B978" s="15"/>
      <c r="C978" s="15"/>
      <c r="D978" s="15"/>
      <c r="E978" s="15"/>
      <c r="F978" s="15"/>
      <c r="G978" s="15"/>
      <c r="H978" s="15"/>
      <c r="I978" s="15"/>
      <c r="J978" s="15"/>
      <c r="K978" s="15"/>
      <c r="L978" s="15"/>
      <c r="M978" s="15"/>
      <c r="N978" s="15"/>
      <c r="O978" s="15"/>
      <c r="P978" s="15"/>
      <c r="Q978" s="15"/>
      <c r="R978" s="15"/>
      <c r="S978" s="15"/>
    </row>
    <row r="979">
      <c r="A979" s="15"/>
      <c r="B979" s="15"/>
      <c r="C979" s="15"/>
      <c r="D979" s="15"/>
      <c r="E979" s="15"/>
      <c r="F979" s="15"/>
      <c r="G979" s="15"/>
      <c r="H979" s="15"/>
      <c r="I979" s="15"/>
      <c r="J979" s="15"/>
      <c r="K979" s="15"/>
      <c r="L979" s="15"/>
      <c r="M979" s="15"/>
      <c r="N979" s="15"/>
      <c r="O979" s="15"/>
      <c r="P979" s="15"/>
      <c r="Q979" s="15"/>
      <c r="R979" s="15"/>
      <c r="S979" s="15"/>
    </row>
    <row r="980">
      <c r="A980" s="15"/>
      <c r="B980" s="15"/>
      <c r="C980" s="15"/>
      <c r="D980" s="15"/>
      <c r="E980" s="15"/>
      <c r="F980" s="15"/>
      <c r="G980" s="15"/>
      <c r="H980" s="15"/>
      <c r="I980" s="15"/>
      <c r="J980" s="15"/>
      <c r="K980" s="15"/>
      <c r="L980" s="15"/>
      <c r="M980" s="15"/>
      <c r="N980" s="15"/>
      <c r="O980" s="15"/>
      <c r="P980" s="15"/>
      <c r="Q980" s="15"/>
      <c r="R980" s="15"/>
      <c r="S980" s="15"/>
    </row>
    <row r="981">
      <c r="A981" s="15"/>
      <c r="B981" s="15"/>
      <c r="C981" s="15"/>
      <c r="D981" s="15"/>
      <c r="E981" s="15"/>
      <c r="F981" s="15"/>
      <c r="G981" s="15"/>
      <c r="H981" s="15"/>
      <c r="I981" s="15"/>
      <c r="J981" s="15"/>
      <c r="K981" s="15"/>
      <c r="L981" s="15"/>
      <c r="M981" s="15"/>
      <c r="N981" s="15"/>
      <c r="O981" s="15"/>
      <c r="P981" s="15"/>
      <c r="Q981" s="15"/>
      <c r="R981" s="15"/>
      <c r="S981" s="15"/>
    </row>
    <row r="982">
      <c r="A982" s="15"/>
      <c r="B982" s="15"/>
      <c r="C982" s="15"/>
      <c r="D982" s="15"/>
      <c r="E982" s="15"/>
      <c r="F982" s="15"/>
      <c r="G982" s="15"/>
      <c r="H982" s="15"/>
      <c r="I982" s="15"/>
      <c r="J982" s="15"/>
      <c r="K982" s="15"/>
      <c r="L982" s="15"/>
      <c r="M982" s="15"/>
      <c r="N982" s="15"/>
      <c r="O982" s="15"/>
      <c r="P982" s="15"/>
      <c r="Q982" s="15"/>
      <c r="R982" s="15"/>
      <c r="S982" s="15"/>
    </row>
    <row r="983">
      <c r="A983" s="15"/>
      <c r="B983" s="15"/>
      <c r="C983" s="15"/>
      <c r="D983" s="15"/>
      <c r="E983" s="15"/>
      <c r="F983" s="15"/>
      <c r="G983" s="15"/>
      <c r="H983" s="15"/>
      <c r="I983" s="15"/>
      <c r="J983" s="15"/>
      <c r="K983" s="15"/>
      <c r="L983" s="15"/>
      <c r="M983" s="15"/>
      <c r="N983" s="15"/>
      <c r="O983" s="15"/>
      <c r="P983" s="15"/>
      <c r="Q983" s="15"/>
      <c r="R983" s="15"/>
      <c r="S983" s="15"/>
    </row>
    <row r="984">
      <c r="A984" s="15"/>
      <c r="B984" s="15"/>
      <c r="C984" s="15"/>
      <c r="D984" s="15"/>
      <c r="E984" s="15"/>
      <c r="F984" s="15"/>
      <c r="G984" s="15"/>
      <c r="H984" s="15"/>
      <c r="I984" s="15"/>
      <c r="J984" s="15"/>
      <c r="K984" s="15"/>
      <c r="L984" s="15"/>
      <c r="M984" s="15"/>
      <c r="N984" s="15"/>
      <c r="O984" s="15"/>
      <c r="P984" s="15"/>
      <c r="Q984" s="15"/>
      <c r="R984" s="15"/>
      <c r="S984" s="15"/>
    </row>
    <row r="985">
      <c r="A985" s="15"/>
      <c r="B985" s="15"/>
      <c r="C985" s="15"/>
      <c r="D985" s="15"/>
      <c r="E985" s="15"/>
      <c r="F985" s="15"/>
      <c r="G985" s="15"/>
      <c r="H985" s="15"/>
      <c r="I985" s="15"/>
      <c r="J985" s="15"/>
      <c r="K985" s="15"/>
      <c r="L985" s="15"/>
      <c r="M985" s="15"/>
      <c r="N985" s="15"/>
      <c r="O985" s="15"/>
      <c r="P985" s="15"/>
      <c r="Q985" s="15"/>
      <c r="R985" s="15"/>
      <c r="S985" s="15"/>
    </row>
    <row r="986">
      <c r="A986" s="15"/>
      <c r="B986" s="15"/>
      <c r="C986" s="15"/>
      <c r="D986" s="15"/>
      <c r="E986" s="15"/>
      <c r="F986" s="15"/>
      <c r="G986" s="15"/>
      <c r="H986" s="15"/>
      <c r="I986" s="15"/>
      <c r="J986" s="15"/>
      <c r="K986" s="15"/>
      <c r="L986" s="15"/>
      <c r="M986" s="15"/>
      <c r="N986" s="15"/>
      <c r="O986" s="15"/>
      <c r="P986" s="15"/>
      <c r="Q986" s="15"/>
      <c r="R986" s="15"/>
      <c r="S986" s="15"/>
    </row>
    <row r="987">
      <c r="A987" s="15"/>
      <c r="B987" s="15"/>
      <c r="C987" s="15"/>
      <c r="D987" s="15"/>
      <c r="E987" s="15"/>
      <c r="F987" s="15"/>
      <c r="G987" s="15"/>
      <c r="H987" s="15"/>
      <c r="I987" s="15"/>
      <c r="J987" s="15"/>
      <c r="K987" s="15"/>
      <c r="L987" s="15"/>
      <c r="M987" s="15"/>
      <c r="N987" s="15"/>
      <c r="O987" s="15"/>
      <c r="P987" s="15"/>
      <c r="Q987" s="15"/>
      <c r="R987" s="15"/>
      <c r="S987" s="15"/>
    </row>
    <row r="988">
      <c r="A988" s="15"/>
      <c r="B988" s="15"/>
      <c r="C988" s="15"/>
      <c r="D988" s="15"/>
      <c r="E988" s="15"/>
      <c r="F988" s="15"/>
      <c r="G988" s="15"/>
      <c r="H988" s="15"/>
      <c r="I988" s="15"/>
      <c r="J988" s="15"/>
      <c r="K988" s="15"/>
      <c r="L988" s="15"/>
      <c r="M988" s="15"/>
      <c r="N988" s="15"/>
      <c r="O988" s="15"/>
      <c r="P988" s="15"/>
      <c r="Q988" s="15"/>
      <c r="R988" s="15"/>
      <c r="S988" s="15"/>
    </row>
    <row r="989">
      <c r="A989" s="15"/>
      <c r="B989" s="15"/>
      <c r="C989" s="15"/>
      <c r="D989" s="15"/>
      <c r="E989" s="15"/>
      <c r="F989" s="15"/>
      <c r="G989" s="15"/>
      <c r="H989" s="15"/>
      <c r="I989" s="15"/>
      <c r="J989" s="15"/>
      <c r="K989" s="15"/>
      <c r="L989" s="15"/>
      <c r="M989" s="15"/>
      <c r="N989" s="15"/>
      <c r="O989" s="15"/>
      <c r="P989" s="15"/>
      <c r="Q989" s="15"/>
      <c r="R989" s="15"/>
      <c r="S989" s="15"/>
    </row>
    <row r="990">
      <c r="A990" s="15"/>
      <c r="B990" s="15"/>
      <c r="C990" s="15"/>
      <c r="D990" s="15"/>
      <c r="E990" s="15"/>
      <c r="F990" s="15"/>
      <c r="G990" s="15"/>
      <c r="H990" s="15"/>
      <c r="I990" s="15"/>
      <c r="J990" s="15"/>
      <c r="K990" s="15"/>
      <c r="L990" s="15"/>
      <c r="M990" s="15"/>
      <c r="N990" s="15"/>
      <c r="O990" s="15"/>
      <c r="P990" s="15"/>
      <c r="Q990" s="15"/>
      <c r="R990" s="15"/>
      <c r="S990" s="15"/>
    </row>
    <row r="991">
      <c r="A991" s="15"/>
      <c r="B991" s="15"/>
      <c r="C991" s="15"/>
      <c r="D991" s="15"/>
      <c r="E991" s="15"/>
      <c r="F991" s="15"/>
      <c r="G991" s="15"/>
      <c r="H991" s="15"/>
      <c r="I991" s="15"/>
      <c r="J991" s="15"/>
      <c r="K991" s="15"/>
      <c r="L991" s="15"/>
      <c r="M991" s="15"/>
      <c r="N991" s="15"/>
      <c r="O991" s="15"/>
      <c r="P991" s="15"/>
      <c r="Q991" s="15"/>
      <c r="R991" s="15"/>
      <c r="S991" s="15"/>
    </row>
    <row r="992">
      <c r="A992" s="15"/>
      <c r="B992" s="15"/>
      <c r="C992" s="15"/>
      <c r="D992" s="15"/>
      <c r="E992" s="15"/>
      <c r="F992" s="15"/>
      <c r="G992" s="15"/>
      <c r="H992" s="15"/>
      <c r="I992" s="15"/>
      <c r="J992" s="15"/>
      <c r="K992" s="15"/>
      <c r="L992" s="15"/>
      <c r="M992" s="15"/>
      <c r="N992" s="15"/>
      <c r="O992" s="15"/>
      <c r="P992" s="15"/>
      <c r="Q992" s="15"/>
      <c r="R992" s="15"/>
      <c r="S992" s="15"/>
    </row>
    <row r="993">
      <c r="A993" s="15"/>
      <c r="B993" s="15"/>
      <c r="C993" s="15"/>
      <c r="D993" s="15"/>
      <c r="E993" s="15"/>
      <c r="F993" s="15"/>
      <c r="G993" s="15"/>
      <c r="H993" s="15"/>
      <c r="I993" s="15"/>
      <c r="J993" s="15"/>
      <c r="K993" s="15"/>
      <c r="L993" s="15"/>
      <c r="M993" s="15"/>
      <c r="N993" s="15"/>
      <c r="O993" s="15"/>
      <c r="P993" s="15"/>
      <c r="Q993" s="15"/>
      <c r="R993" s="15"/>
      <c r="S993" s="15"/>
    </row>
    <row r="994">
      <c r="A994" s="15"/>
      <c r="B994" s="15"/>
      <c r="C994" s="15"/>
      <c r="D994" s="15"/>
      <c r="E994" s="15"/>
      <c r="F994" s="15"/>
      <c r="G994" s="15"/>
      <c r="H994" s="15"/>
      <c r="I994" s="15"/>
      <c r="J994" s="15"/>
      <c r="K994" s="15"/>
      <c r="L994" s="15"/>
      <c r="M994" s="15"/>
      <c r="N994" s="15"/>
      <c r="O994" s="15"/>
      <c r="P994" s="15"/>
      <c r="Q994" s="15"/>
      <c r="R994" s="15"/>
      <c r="S994" s="15"/>
    </row>
    <row r="995">
      <c r="A995" s="15"/>
      <c r="B995" s="15"/>
      <c r="C995" s="15"/>
      <c r="D995" s="15"/>
      <c r="E995" s="15"/>
      <c r="F995" s="15"/>
      <c r="G995" s="15"/>
      <c r="H995" s="15"/>
      <c r="I995" s="15"/>
      <c r="J995" s="15"/>
      <c r="K995" s="15"/>
      <c r="L995" s="15"/>
      <c r="M995" s="15"/>
      <c r="N995" s="15"/>
      <c r="O995" s="15"/>
      <c r="P995" s="15"/>
      <c r="Q995" s="15"/>
      <c r="R995" s="15"/>
      <c r="S995" s="15"/>
    </row>
    <row r="996">
      <c r="A996" s="15"/>
      <c r="B996" s="15"/>
      <c r="C996" s="15"/>
      <c r="D996" s="15"/>
      <c r="E996" s="15"/>
      <c r="F996" s="15"/>
      <c r="G996" s="15"/>
      <c r="H996" s="15"/>
      <c r="I996" s="15"/>
      <c r="J996" s="15"/>
      <c r="K996" s="15"/>
      <c r="L996" s="15"/>
      <c r="M996" s="15"/>
      <c r="N996" s="15"/>
      <c r="O996" s="15"/>
      <c r="P996" s="15"/>
      <c r="Q996" s="15"/>
      <c r="R996" s="15"/>
      <c r="S996" s="15"/>
    </row>
    <row r="997">
      <c r="A997" s="15"/>
      <c r="B997" s="15"/>
      <c r="C997" s="15"/>
      <c r="D997" s="15"/>
      <c r="E997" s="15"/>
      <c r="F997" s="15"/>
      <c r="G997" s="15"/>
      <c r="H997" s="15"/>
      <c r="I997" s="15"/>
      <c r="J997" s="15"/>
      <c r="K997" s="15"/>
      <c r="L997" s="15"/>
      <c r="M997" s="15"/>
      <c r="N997" s="15"/>
      <c r="O997" s="15"/>
      <c r="P997" s="15"/>
      <c r="Q997" s="15"/>
      <c r="R997" s="15"/>
      <c r="S997" s="15"/>
    </row>
    <row r="998">
      <c r="A998" s="15"/>
      <c r="B998" s="15"/>
      <c r="C998" s="15"/>
      <c r="D998" s="15"/>
      <c r="E998" s="15"/>
      <c r="F998" s="15"/>
      <c r="G998" s="15"/>
      <c r="H998" s="15"/>
      <c r="I998" s="15"/>
      <c r="J998" s="15"/>
      <c r="K998" s="15"/>
      <c r="L998" s="15"/>
      <c r="M998" s="15"/>
      <c r="N998" s="15"/>
      <c r="O998" s="15"/>
      <c r="P998" s="15"/>
      <c r="Q998" s="15"/>
      <c r="R998" s="15"/>
      <c r="S998" s="15"/>
    </row>
    <row r="999">
      <c r="A999" s="15"/>
      <c r="B999" s="15"/>
      <c r="C999" s="15"/>
      <c r="D999" s="15"/>
      <c r="E999" s="15"/>
      <c r="F999" s="15"/>
      <c r="G999" s="15"/>
      <c r="H999" s="15"/>
      <c r="I999" s="15"/>
      <c r="J999" s="15"/>
      <c r="K999" s="15"/>
      <c r="L999" s="15"/>
      <c r="M999" s="15"/>
      <c r="N999" s="15"/>
      <c r="O999" s="15"/>
      <c r="P999" s="15"/>
      <c r="Q999" s="15"/>
      <c r="R999" s="15"/>
      <c r="S999" s="15"/>
    </row>
    <row r="1000">
      <c r="A1000" s="15"/>
      <c r="B1000" s="15"/>
      <c r="C1000" s="15"/>
      <c r="D1000" s="15"/>
      <c r="E1000" s="15"/>
      <c r="F1000" s="15"/>
      <c r="G1000" s="15"/>
      <c r="H1000" s="15"/>
      <c r="I1000" s="15"/>
      <c r="J1000" s="15"/>
      <c r="K1000" s="15"/>
      <c r="L1000" s="15"/>
      <c r="M1000" s="15"/>
      <c r="N1000" s="15"/>
      <c r="O1000" s="15"/>
      <c r="P1000" s="15"/>
      <c r="Q1000" s="15"/>
      <c r="R1000" s="15"/>
      <c r="S1000" s="15"/>
    </row>
    <row r="1001">
      <c r="A1001" s="15"/>
      <c r="B1001" s="15"/>
      <c r="C1001" s="15"/>
      <c r="D1001" s="15"/>
      <c r="E1001" s="15"/>
      <c r="F1001" s="15"/>
      <c r="G1001" s="15"/>
      <c r="H1001" s="15"/>
      <c r="I1001" s="15"/>
      <c r="J1001" s="15"/>
      <c r="K1001" s="15"/>
      <c r="L1001" s="15"/>
      <c r="M1001" s="15"/>
      <c r="N1001" s="15"/>
      <c r="O1001" s="15"/>
      <c r="P1001" s="15"/>
      <c r="Q1001" s="15"/>
      <c r="R1001" s="15"/>
      <c r="S1001" s="15"/>
    </row>
    <row r="1002">
      <c r="A1002" s="15"/>
      <c r="B1002" s="15"/>
      <c r="C1002" s="15"/>
      <c r="D1002" s="15"/>
      <c r="E1002" s="15"/>
      <c r="F1002" s="15"/>
      <c r="G1002" s="15"/>
      <c r="H1002" s="15"/>
      <c r="I1002" s="15"/>
      <c r="J1002" s="15"/>
      <c r="K1002" s="15"/>
      <c r="L1002" s="15"/>
      <c r="M1002" s="15"/>
      <c r="N1002" s="15"/>
      <c r="O1002" s="15"/>
      <c r="P1002" s="15"/>
      <c r="Q1002" s="15"/>
      <c r="R1002" s="15"/>
      <c r="S1002" s="15"/>
    </row>
    <row r="1003">
      <c r="A1003" s="15"/>
      <c r="B1003" s="15"/>
      <c r="C1003" s="15"/>
      <c r="D1003" s="15"/>
      <c r="E1003" s="15"/>
      <c r="F1003" s="15"/>
      <c r="G1003" s="15"/>
      <c r="H1003" s="15"/>
      <c r="I1003" s="15"/>
      <c r="J1003" s="15"/>
      <c r="K1003" s="15"/>
      <c r="L1003" s="15"/>
      <c r="M1003" s="15"/>
      <c r="N1003" s="15"/>
      <c r="O1003" s="15"/>
      <c r="P1003" s="15"/>
      <c r="Q1003" s="15"/>
      <c r="R1003" s="15"/>
      <c r="S1003" s="15"/>
    </row>
    <row r="1004">
      <c r="A1004" s="15"/>
      <c r="B1004" s="15"/>
      <c r="C1004" s="15"/>
      <c r="D1004" s="15"/>
      <c r="E1004" s="15"/>
      <c r="F1004" s="15"/>
      <c r="G1004" s="15"/>
      <c r="H1004" s="15"/>
      <c r="I1004" s="15"/>
      <c r="J1004" s="15"/>
      <c r="K1004" s="15"/>
      <c r="L1004" s="15"/>
      <c r="M1004" s="15"/>
      <c r="N1004" s="15"/>
      <c r="O1004" s="15"/>
      <c r="P1004" s="15"/>
      <c r="Q1004" s="15"/>
      <c r="R1004" s="15"/>
      <c r="S1004" s="15"/>
    </row>
    <row r="1005">
      <c r="A1005" s="15"/>
      <c r="B1005" s="15"/>
      <c r="C1005" s="15"/>
      <c r="D1005" s="15"/>
      <c r="E1005" s="15"/>
      <c r="F1005" s="15"/>
      <c r="G1005" s="15"/>
      <c r="H1005" s="15"/>
      <c r="I1005" s="15"/>
      <c r="J1005" s="15"/>
      <c r="K1005" s="15"/>
      <c r="L1005" s="15"/>
      <c r="M1005" s="15"/>
      <c r="N1005" s="15"/>
      <c r="O1005" s="15"/>
      <c r="P1005" s="15"/>
      <c r="Q1005" s="15"/>
      <c r="R1005" s="15"/>
      <c r="S1005" s="15"/>
    </row>
    <row r="1006">
      <c r="A1006" s="15"/>
      <c r="B1006" s="15"/>
      <c r="C1006" s="15"/>
      <c r="D1006" s="15"/>
      <c r="E1006" s="15"/>
      <c r="F1006" s="15"/>
      <c r="G1006" s="15"/>
      <c r="H1006" s="15"/>
      <c r="I1006" s="15"/>
      <c r="J1006" s="15"/>
      <c r="K1006" s="15"/>
      <c r="L1006" s="15"/>
      <c r="M1006" s="15"/>
      <c r="N1006" s="15"/>
      <c r="O1006" s="15"/>
      <c r="P1006" s="15"/>
      <c r="Q1006" s="15"/>
      <c r="R1006" s="15"/>
      <c r="S1006" s="15"/>
    </row>
    <row r="1007">
      <c r="A1007" s="15"/>
      <c r="B1007" s="15"/>
      <c r="C1007" s="15"/>
      <c r="D1007" s="15"/>
      <c r="E1007" s="15"/>
      <c r="F1007" s="15"/>
      <c r="G1007" s="15"/>
      <c r="H1007" s="15"/>
      <c r="I1007" s="15"/>
      <c r="J1007" s="15"/>
      <c r="K1007" s="15"/>
      <c r="L1007" s="15"/>
      <c r="M1007" s="15"/>
      <c r="N1007" s="15"/>
      <c r="O1007" s="15"/>
      <c r="P1007" s="15"/>
      <c r="Q1007" s="15"/>
      <c r="R1007" s="15"/>
      <c r="S1007" s="15"/>
    </row>
    <row r="1008">
      <c r="A1008" s="15"/>
      <c r="B1008" s="15"/>
      <c r="C1008" s="15"/>
      <c r="D1008" s="15"/>
      <c r="E1008" s="15"/>
      <c r="F1008" s="15"/>
      <c r="G1008" s="15"/>
      <c r="H1008" s="15"/>
      <c r="I1008" s="15"/>
      <c r="J1008" s="15"/>
      <c r="K1008" s="15"/>
      <c r="L1008" s="15"/>
      <c r="M1008" s="15"/>
      <c r="N1008" s="15"/>
      <c r="O1008" s="15"/>
      <c r="P1008" s="15"/>
      <c r="Q1008" s="15"/>
      <c r="R1008" s="15"/>
      <c r="S1008" s="15"/>
    </row>
    <row r="1009">
      <c r="A1009" s="15"/>
      <c r="B1009" s="15"/>
      <c r="C1009" s="15"/>
      <c r="D1009" s="15"/>
      <c r="E1009" s="15"/>
      <c r="F1009" s="15"/>
      <c r="G1009" s="15"/>
      <c r="H1009" s="15"/>
      <c r="I1009" s="15"/>
      <c r="J1009" s="15"/>
      <c r="K1009" s="15"/>
      <c r="L1009" s="15"/>
      <c r="M1009" s="15"/>
      <c r="N1009" s="15"/>
      <c r="O1009" s="15"/>
      <c r="P1009" s="15"/>
      <c r="Q1009" s="15"/>
      <c r="R1009" s="15"/>
      <c r="S1009" s="15"/>
    </row>
    <row r="1010">
      <c r="A1010" s="15"/>
      <c r="B1010" s="15"/>
      <c r="C1010" s="15"/>
      <c r="D1010" s="15"/>
      <c r="E1010" s="15"/>
      <c r="F1010" s="15"/>
      <c r="G1010" s="15"/>
      <c r="H1010" s="15"/>
      <c r="I1010" s="15"/>
      <c r="J1010" s="15"/>
      <c r="K1010" s="15"/>
      <c r="L1010" s="15"/>
      <c r="M1010" s="15"/>
      <c r="N1010" s="15"/>
      <c r="O1010" s="15"/>
      <c r="P1010" s="15"/>
      <c r="Q1010" s="15"/>
      <c r="R1010" s="15"/>
      <c r="S1010" s="15"/>
    </row>
    <row r="1011">
      <c r="A1011" s="15"/>
      <c r="B1011" s="15"/>
      <c r="C1011" s="15"/>
      <c r="D1011" s="15"/>
      <c r="E1011" s="15"/>
      <c r="F1011" s="15"/>
      <c r="G1011" s="15"/>
      <c r="H1011" s="15"/>
      <c r="I1011" s="15"/>
      <c r="J1011" s="15"/>
      <c r="K1011" s="15"/>
      <c r="L1011" s="15"/>
      <c r="M1011" s="15"/>
      <c r="N1011" s="15"/>
      <c r="O1011" s="15"/>
      <c r="P1011" s="15"/>
      <c r="Q1011" s="15"/>
      <c r="R1011" s="15"/>
      <c r="S1011" s="15"/>
    </row>
    <row r="1012">
      <c r="A1012" s="15"/>
      <c r="B1012" s="15"/>
      <c r="C1012" s="15"/>
      <c r="D1012" s="15"/>
      <c r="E1012" s="15"/>
      <c r="F1012" s="15"/>
      <c r="G1012" s="15"/>
      <c r="H1012" s="15"/>
      <c r="I1012" s="15"/>
      <c r="J1012" s="15"/>
      <c r="K1012" s="15"/>
      <c r="L1012" s="15"/>
      <c r="M1012" s="15"/>
      <c r="N1012" s="15"/>
      <c r="O1012" s="15"/>
      <c r="P1012" s="15"/>
      <c r="Q1012" s="15"/>
      <c r="R1012" s="15"/>
      <c r="S1012" s="15"/>
    </row>
    <row r="1013">
      <c r="A1013" s="15"/>
      <c r="B1013" s="15"/>
      <c r="C1013" s="15"/>
      <c r="D1013" s="15"/>
      <c r="E1013" s="15"/>
      <c r="F1013" s="15"/>
      <c r="G1013" s="15"/>
      <c r="H1013" s="15"/>
      <c r="I1013" s="15"/>
      <c r="J1013" s="15"/>
      <c r="K1013" s="15"/>
      <c r="L1013" s="15"/>
      <c r="M1013" s="15"/>
      <c r="N1013" s="15"/>
      <c r="O1013" s="15"/>
      <c r="P1013" s="15"/>
      <c r="Q1013" s="15"/>
      <c r="R1013" s="15"/>
      <c r="S1013" s="15"/>
    </row>
    <row r="1014">
      <c r="A1014" s="15"/>
      <c r="B1014" s="15"/>
      <c r="C1014" s="15"/>
      <c r="D1014" s="15"/>
      <c r="E1014" s="15"/>
      <c r="F1014" s="15"/>
      <c r="G1014" s="15"/>
      <c r="H1014" s="15"/>
      <c r="I1014" s="15"/>
      <c r="J1014" s="15"/>
      <c r="K1014" s="15"/>
      <c r="L1014" s="15"/>
      <c r="M1014" s="15"/>
      <c r="N1014" s="15"/>
      <c r="O1014" s="15"/>
      <c r="P1014" s="15"/>
      <c r="Q1014" s="15"/>
      <c r="R1014" s="15"/>
      <c r="S1014" s="15"/>
    </row>
    <row r="1015">
      <c r="A1015" s="15"/>
      <c r="B1015" s="15"/>
      <c r="C1015" s="15"/>
      <c r="D1015" s="15"/>
      <c r="E1015" s="15"/>
      <c r="F1015" s="15"/>
      <c r="G1015" s="15"/>
      <c r="H1015" s="15"/>
      <c r="I1015" s="15"/>
      <c r="J1015" s="15"/>
      <c r="K1015" s="15"/>
      <c r="L1015" s="15"/>
      <c r="M1015" s="15"/>
      <c r="N1015" s="15"/>
      <c r="O1015" s="15"/>
      <c r="P1015" s="15"/>
      <c r="Q1015" s="15"/>
      <c r="R1015" s="15"/>
      <c r="S1015" s="15"/>
    </row>
    <row r="1016">
      <c r="A1016" s="15"/>
      <c r="B1016" s="15"/>
      <c r="C1016" s="15"/>
      <c r="D1016" s="15"/>
      <c r="E1016" s="15"/>
      <c r="F1016" s="15"/>
      <c r="G1016" s="15"/>
      <c r="H1016" s="15"/>
      <c r="I1016" s="15"/>
      <c r="J1016" s="15"/>
      <c r="K1016" s="15"/>
      <c r="L1016" s="15"/>
      <c r="M1016" s="15"/>
      <c r="N1016" s="15"/>
      <c r="O1016" s="15"/>
      <c r="P1016" s="15"/>
      <c r="Q1016" s="15"/>
      <c r="R1016" s="15"/>
      <c r="S1016" s="15"/>
    </row>
    <row r="1017">
      <c r="A1017" s="15"/>
      <c r="B1017" s="15"/>
      <c r="C1017" s="15"/>
      <c r="D1017" s="15"/>
      <c r="E1017" s="15"/>
      <c r="F1017" s="15"/>
      <c r="G1017" s="15"/>
      <c r="H1017" s="15"/>
      <c r="I1017" s="15"/>
      <c r="J1017" s="15"/>
      <c r="K1017" s="15"/>
      <c r="L1017" s="15"/>
      <c r="M1017" s="15"/>
      <c r="N1017" s="15"/>
      <c r="O1017" s="15"/>
      <c r="P1017" s="15"/>
      <c r="Q1017" s="15"/>
      <c r="R1017" s="15"/>
      <c r="S1017" s="15"/>
    </row>
    <row r="1018">
      <c r="A1018" s="15"/>
      <c r="B1018" s="15"/>
      <c r="C1018" s="15"/>
      <c r="D1018" s="15"/>
      <c r="E1018" s="15"/>
      <c r="F1018" s="15"/>
      <c r="G1018" s="15"/>
      <c r="H1018" s="15"/>
      <c r="I1018" s="15"/>
      <c r="J1018" s="15"/>
      <c r="K1018" s="15"/>
      <c r="L1018" s="15"/>
      <c r="M1018" s="15"/>
      <c r="N1018" s="15"/>
      <c r="O1018" s="15"/>
      <c r="P1018" s="15"/>
      <c r="Q1018" s="15"/>
      <c r="R1018" s="15"/>
      <c r="S1018" s="15"/>
    </row>
    <row r="1019">
      <c r="A1019" s="15"/>
      <c r="B1019" s="15"/>
      <c r="C1019" s="15"/>
      <c r="D1019" s="15"/>
      <c r="E1019" s="15"/>
      <c r="F1019" s="15"/>
      <c r="G1019" s="15"/>
      <c r="H1019" s="15"/>
      <c r="I1019" s="15"/>
      <c r="J1019" s="15"/>
      <c r="K1019" s="15"/>
      <c r="L1019" s="15"/>
      <c r="M1019" s="15"/>
      <c r="N1019" s="15"/>
      <c r="O1019" s="15"/>
      <c r="P1019" s="15"/>
      <c r="Q1019" s="15"/>
      <c r="R1019" s="15"/>
      <c r="S1019" s="15"/>
    </row>
    <row r="1020">
      <c r="A1020" s="15"/>
      <c r="B1020" s="15"/>
      <c r="C1020" s="15"/>
      <c r="D1020" s="15"/>
      <c r="E1020" s="15"/>
      <c r="F1020" s="15"/>
      <c r="G1020" s="15"/>
      <c r="H1020" s="15"/>
      <c r="I1020" s="15"/>
      <c r="J1020" s="15"/>
      <c r="K1020" s="15"/>
      <c r="L1020" s="15"/>
      <c r="M1020" s="15"/>
      <c r="N1020" s="15"/>
      <c r="O1020" s="15"/>
      <c r="P1020" s="15"/>
      <c r="Q1020" s="15"/>
      <c r="R1020" s="15"/>
      <c r="S1020" s="15"/>
    </row>
    <row r="1021">
      <c r="A1021" s="15"/>
      <c r="B1021" s="15"/>
      <c r="C1021" s="15"/>
      <c r="D1021" s="15"/>
      <c r="E1021" s="15"/>
      <c r="F1021" s="15"/>
      <c r="G1021" s="15"/>
      <c r="H1021" s="15"/>
      <c r="I1021" s="15"/>
      <c r="J1021" s="15"/>
      <c r="K1021" s="15"/>
      <c r="L1021" s="15"/>
      <c r="M1021" s="15"/>
      <c r="N1021" s="15"/>
      <c r="O1021" s="15"/>
      <c r="P1021" s="15"/>
      <c r="Q1021" s="15"/>
      <c r="R1021" s="15"/>
      <c r="S1021" s="15"/>
    </row>
    <row r="1022">
      <c r="A1022" s="15"/>
      <c r="B1022" s="15"/>
      <c r="C1022" s="15"/>
      <c r="D1022" s="15"/>
      <c r="E1022" s="15"/>
      <c r="F1022" s="15"/>
      <c r="G1022" s="15"/>
      <c r="H1022" s="15"/>
      <c r="I1022" s="15"/>
      <c r="J1022" s="15"/>
      <c r="K1022" s="15"/>
      <c r="L1022" s="15"/>
      <c r="M1022" s="15"/>
      <c r="N1022" s="15"/>
      <c r="O1022" s="15"/>
      <c r="P1022" s="15"/>
      <c r="Q1022" s="15"/>
      <c r="R1022" s="15"/>
      <c r="S1022" s="15"/>
    </row>
    <row r="1023">
      <c r="A1023" s="15"/>
      <c r="B1023" s="15"/>
      <c r="C1023" s="15"/>
      <c r="D1023" s="15"/>
      <c r="E1023" s="15"/>
      <c r="F1023" s="15"/>
      <c r="G1023" s="15"/>
      <c r="H1023" s="15"/>
      <c r="I1023" s="15"/>
      <c r="J1023" s="15"/>
      <c r="K1023" s="15"/>
      <c r="L1023" s="15"/>
      <c r="M1023" s="15"/>
      <c r="N1023" s="15"/>
      <c r="O1023" s="15"/>
      <c r="P1023" s="15"/>
      <c r="Q1023" s="15"/>
      <c r="R1023" s="15"/>
      <c r="S1023" s="15"/>
    </row>
    <row r="1024">
      <c r="A1024" s="15"/>
      <c r="B1024" s="15"/>
      <c r="C1024" s="15"/>
      <c r="D1024" s="15"/>
      <c r="E1024" s="15"/>
      <c r="F1024" s="15"/>
      <c r="G1024" s="15"/>
      <c r="H1024" s="15"/>
      <c r="I1024" s="15"/>
      <c r="J1024" s="15"/>
      <c r="K1024" s="15"/>
      <c r="L1024" s="15"/>
      <c r="M1024" s="15"/>
      <c r="N1024" s="15"/>
      <c r="O1024" s="15"/>
      <c r="P1024" s="15"/>
      <c r="Q1024" s="15"/>
      <c r="R1024" s="15"/>
      <c r="S1024" s="15"/>
    </row>
    <row r="1025">
      <c r="A1025" s="15"/>
      <c r="B1025" s="15"/>
      <c r="C1025" s="15"/>
      <c r="D1025" s="15"/>
      <c r="E1025" s="15"/>
      <c r="F1025" s="15"/>
      <c r="G1025" s="15"/>
      <c r="H1025" s="15"/>
      <c r="I1025" s="15"/>
      <c r="J1025" s="15"/>
      <c r="K1025" s="15"/>
      <c r="L1025" s="15"/>
      <c r="M1025" s="15"/>
      <c r="N1025" s="15"/>
      <c r="O1025" s="15"/>
      <c r="P1025" s="15"/>
      <c r="Q1025" s="15"/>
      <c r="R1025" s="15"/>
      <c r="S1025" s="15"/>
    </row>
    <row r="1026">
      <c r="A1026" s="15"/>
      <c r="B1026" s="15"/>
      <c r="C1026" s="15"/>
      <c r="D1026" s="15"/>
      <c r="E1026" s="15"/>
      <c r="F1026" s="15"/>
      <c r="G1026" s="15"/>
      <c r="H1026" s="15"/>
      <c r="I1026" s="15"/>
      <c r="J1026" s="15"/>
      <c r="K1026" s="15"/>
      <c r="L1026" s="15"/>
      <c r="M1026" s="15"/>
      <c r="N1026" s="15"/>
      <c r="O1026" s="15"/>
      <c r="P1026" s="15"/>
      <c r="Q1026" s="15"/>
      <c r="R1026" s="15"/>
      <c r="S1026" s="15"/>
    </row>
    <row r="1027">
      <c r="A1027" s="15"/>
      <c r="B1027" s="15"/>
      <c r="C1027" s="15"/>
      <c r="D1027" s="15"/>
      <c r="E1027" s="15"/>
      <c r="F1027" s="15"/>
      <c r="G1027" s="15"/>
      <c r="H1027" s="15"/>
      <c r="I1027" s="15"/>
      <c r="J1027" s="15"/>
      <c r="K1027" s="15"/>
      <c r="L1027" s="15"/>
      <c r="M1027" s="15"/>
      <c r="N1027" s="15"/>
      <c r="O1027" s="15"/>
      <c r="P1027" s="15"/>
      <c r="Q1027" s="15"/>
      <c r="R1027" s="15"/>
      <c r="S1027" s="15"/>
    </row>
    <row r="1028">
      <c r="A1028" s="15"/>
      <c r="B1028" s="15"/>
      <c r="C1028" s="15"/>
      <c r="D1028" s="15"/>
      <c r="E1028" s="15"/>
      <c r="F1028" s="15"/>
      <c r="G1028" s="15"/>
      <c r="H1028" s="15"/>
      <c r="I1028" s="15"/>
      <c r="J1028" s="15"/>
      <c r="K1028" s="15"/>
      <c r="L1028" s="15"/>
      <c r="M1028" s="15"/>
      <c r="N1028" s="15"/>
      <c r="O1028" s="15"/>
      <c r="P1028" s="15"/>
      <c r="Q1028" s="15"/>
      <c r="R1028" s="15"/>
      <c r="S1028" s="15"/>
    </row>
    <row r="1029">
      <c r="A1029" s="15"/>
      <c r="B1029" s="15"/>
      <c r="C1029" s="15"/>
      <c r="D1029" s="15"/>
      <c r="E1029" s="15"/>
      <c r="F1029" s="15"/>
      <c r="G1029" s="15"/>
      <c r="H1029" s="15"/>
      <c r="I1029" s="15"/>
      <c r="J1029" s="15"/>
      <c r="K1029" s="15"/>
      <c r="L1029" s="15"/>
      <c r="M1029" s="15"/>
      <c r="N1029" s="15"/>
      <c r="O1029" s="15"/>
      <c r="P1029" s="15"/>
      <c r="Q1029" s="15"/>
      <c r="R1029" s="15"/>
      <c r="S1029" s="15"/>
    </row>
    <row r="1030">
      <c r="A1030" s="15"/>
      <c r="B1030" s="15"/>
      <c r="C1030" s="15"/>
      <c r="D1030" s="15"/>
      <c r="E1030" s="15"/>
      <c r="F1030" s="15"/>
      <c r="G1030" s="15"/>
      <c r="H1030" s="15"/>
      <c r="I1030" s="15"/>
      <c r="J1030" s="15"/>
      <c r="K1030" s="15"/>
      <c r="L1030" s="15"/>
      <c r="M1030" s="15"/>
      <c r="N1030" s="15"/>
      <c r="O1030" s="15"/>
      <c r="P1030" s="15"/>
      <c r="Q1030" s="15"/>
      <c r="R1030" s="15"/>
      <c r="S1030" s="15"/>
    </row>
    <row r="1031">
      <c r="A1031" s="15"/>
      <c r="B1031" s="15"/>
      <c r="C1031" s="15"/>
      <c r="D1031" s="15"/>
      <c r="E1031" s="15"/>
      <c r="F1031" s="15"/>
      <c r="G1031" s="15"/>
      <c r="H1031" s="15"/>
      <c r="I1031" s="15"/>
      <c r="J1031" s="15"/>
      <c r="K1031" s="15"/>
      <c r="L1031" s="15"/>
      <c r="M1031" s="15"/>
      <c r="N1031" s="15"/>
      <c r="O1031" s="15"/>
      <c r="P1031" s="15"/>
      <c r="Q1031" s="15"/>
      <c r="R1031" s="15"/>
      <c r="S1031" s="15"/>
    </row>
    <row r="1032">
      <c r="A1032" s="15"/>
      <c r="B1032" s="15"/>
      <c r="C1032" s="15"/>
      <c r="D1032" s="15"/>
      <c r="E1032" s="15"/>
      <c r="F1032" s="15"/>
      <c r="G1032" s="15"/>
      <c r="H1032" s="15"/>
      <c r="I1032" s="15"/>
      <c r="J1032" s="15"/>
      <c r="K1032" s="15"/>
      <c r="L1032" s="15"/>
      <c r="M1032" s="15"/>
      <c r="N1032" s="15"/>
      <c r="O1032" s="15"/>
      <c r="P1032" s="15"/>
      <c r="Q1032" s="15"/>
      <c r="R1032" s="15"/>
      <c r="S1032" s="15"/>
    </row>
    <row r="1033">
      <c r="A1033" s="15"/>
      <c r="B1033" s="15"/>
      <c r="C1033" s="15"/>
      <c r="D1033" s="15"/>
      <c r="E1033" s="15"/>
      <c r="F1033" s="15"/>
      <c r="G1033" s="15"/>
      <c r="H1033" s="15"/>
      <c r="I1033" s="15"/>
      <c r="J1033" s="15"/>
      <c r="K1033" s="15"/>
      <c r="L1033" s="15"/>
      <c r="M1033" s="15"/>
      <c r="N1033" s="15"/>
      <c r="O1033" s="15"/>
      <c r="P1033" s="15"/>
      <c r="Q1033" s="15"/>
      <c r="R1033" s="15"/>
      <c r="S1033" s="15"/>
    </row>
    <row r="1034">
      <c r="A1034" s="15"/>
      <c r="B1034" s="15"/>
      <c r="C1034" s="15"/>
      <c r="D1034" s="15"/>
      <c r="E1034" s="15"/>
      <c r="F1034" s="15"/>
      <c r="G1034" s="15"/>
      <c r="H1034" s="15"/>
      <c r="I1034" s="15"/>
      <c r="J1034" s="15"/>
      <c r="K1034" s="15"/>
      <c r="L1034" s="15"/>
      <c r="M1034" s="15"/>
      <c r="N1034" s="15"/>
      <c r="O1034" s="15"/>
      <c r="P1034" s="15"/>
      <c r="Q1034" s="15"/>
      <c r="R1034" s="15"/>
      <c r="S1034" s="15"/>
    </row>
    <row r="1035">
      <c r="A1035" s="15"/>
      <c r="B1035" s="15"/>
      <c r="C1035" s="15"/>
      <c r="D1035" s="15"/>
      <c r="E1035" s="15"/>
      <c r="F1035" s="15"/>
      <c r="G1035" s="15"/>
      <c r="H1035" s="15"/>
      <c r="I1035" s="15"/>
      <c r="J1035" s="15"/>
      <c r="K1035" s="15"/>
      <c r="L1035" s="15"/>
      <c r="M1035" s="15"/>
      <c r="N1035" s="15"/>
      <c r="O1035" s="15"/>
      <c r="P1035" s="15"/>
      <c r="Q1035" s="15"/>
      <c r="R1035" s="15"/>
      <c r="S1035" s="15"/>
    </row>
    <row r="1036">
      <c r="A1036" s="15"/>
      <c r="B1036" s="15"/>
      <c r="C1036" s="15"/>
      <c r="D1036" s="15"/>
      <c r="E1036" s="15"/>
      <c r="F1036" s="15"/>
      <c r="G1036" s="15"/>
      <c r="H1036" s="15"/>
      <c r="I1036" s="15"/>
      <c r="J1036" s="15"/>
      <c r="K1036" s="15"/>
      <c r="L1036" s="15"/>
      <c r="M1036" s="15"/>
      <c r="N1036" s="15"/>
      <c r="O1036" s="15"/>
      <c r="P1036" s="15"/>
      <c r="Q1036" s="15"/>
      <c r="R1036" s="15"/>
      <c r="S1036" s="15"/>
    </row>
    <row r="1037">
      <c r="A1037" s="15"/>
      <c r="B1037" s="15"/>
      <c r="C1037" s="15"/>
      <c r="D1037" s="15"/>
      <c r="E1037" s="15"/>
      <c r="F1037" s="15"/>
      <c r="G1037" s="15"/>
      <c r="H1037" s="15"/>
      <c r="I1037" s="15"/>
      <c r="J1037" s="15"/>
      <c r="K1037" s="15"/>
      <c r="L1037" s="15"/>
      <c r="M1037" s="15"/>
      <c r="N1037" s="15"/>
      <c r="O1037" s="15"/>
      <c r="P1037" s="15"/>
      <c r="Q1037" s="15"/>
      <c r="R1037" s="15"/>
      <c r="S1037" s="15"/>
    </row>
    <row r="1038">
      <c r="A1038" s="15"/>
      <c r="B1038" s="15"/>
      <c r="C1038" s="15"/>
      <c r="D1038" s="15"/>
      <c r="E1038" s="15"/>
      <c r="F1038" s="15"/>
      <c r="G1038" s="15"/>
      <c r="H1038" s="15"/>
      <c r="I1038" s="15"/>
      <c r="J1038" s="15"/>
      <c r="K1038" s="15"/>
      <c r="L1038" s="15"/>
      <c r="M1038" s="15"/>
      <c r="N1038" s="15"/>
      <c r="O1038" s="15"/>
      <c r="P1038" s="15"/>
      <c r="Q1038" s="15"/>
      <c r="R1038" s="15"/>
      <c r="S1038" s="15"/>
    </row>
    <row r="1039">
      <c r="A1039" s="15"/>
      <c r="B1039" s="15"/>
      <c r="C1039" s="15"/>
      <c r="D1039" s="15"/>
      <c r="E1039" s="15"/>
      <c r="F1039" s="15"/>
      <c r="G1039" s="15"/>
      <c r="H1039" s="15"/>
      <c r="I1039" s="15"/>
      <c r="J1039" s="15"/>
      <c r="K1039" s="15"/>
      <c r="L1039" s="15"/>
      <c r="M1039" s="15"/>
      <c r="N1039" s="15"/>
      <c r="O1039" s="15"/>
      <c r="P1039" s="15"/>
      <c r="Q1039" s="15"/>
      <c r="R1039" s="15"/>
      <c r="S1039" s="15"/>
    </row>
    <row r="1040">
      <c r="A1040" s="15"/>
      <c r="B1040" s="15"/>
      <c r="C1040" s="15"/>
      <c r="D1040" s="15"/>
      <c r="E1040" s="15"/>
      <c r="F1040" s="15"/>
      <c r="G1040" s="15"/>
      <c r="H1040" s="15"/>
      <c r="I1040" s="15"/>
      <c r="J1040" s="15"/>
      <c r="K1040" s="15"/>
      <c r="L1040" s="15"/>
      <c r="M1040" s="15"/>
      <c r="N1040" s="15"/>
      <c r="O1040" s="15"/>
      <c r="P1040" s="15"/>
      <c r="Q1040" s="15"/>
      <c r="R1040" s="15"/>
      <c r="S1040" s="15"/>
    </row>
    <row r="1041">
      <c r="A1041" s="15"/>
      <c r="B1041" s="15"/>
      <c r="C1041" s="15"/>
      <c r="D1041" s="15"/>
      <c r="E1041" s="15"/>
      <c r="F1041" s="15"/>
      <c r="G1041" s="15"/>
      <c r="H1041" s="15"/>
      <c r="I1041" s="15"/>
      <c r="J1041" s="15"/>
      <c r="K1041" s="15"/>
      <c r="L1041" s="15"/>
      <c r="M1041" s="15"/>
      <c r="N1041" s="15"/>
      <c r="O1041" s="15"/>
      <c r="P1041" s="15"/>
      <c r="Q1041" s="15"/>
      <c r="R1041" s="15"/>
      <c r="S1041" s="15"/>
    </row>
    <row r="1042">
      <c r="A1042" s="15"/>
      <c r="B1042" s="15"/>
      <c r="C1042" s="15"/>
      <c r="D1042" s="15"/>
      <c r="E1042" s="15"/>
      <c r="F1042" s="15"/>
      <c r="G1042" s="15"/>
      <c r="H1042" s="15"/>
      <c r="I1042" s="15"/>
      <c r="J1042" s="15"/>
      <c r="K1042" s="15"/>
      <c r="L1042" s="15"/>
      <c r="M1042" s="15"/>
      <c r="N1042" s="15"/>
      <c r="O1042" s="15"/>
      <c r="P1042" s="15"/>
      <c r="Q1042" s="15"/>
      <c r="R1042" s="15"/>
      <c r="S1042" s="15"/>
    </row>
    <row r="1043">
      <c r="A1043" s="15"/>
      <c r="B1043" s="15"/>
      <c r="C1043" s="15"/>
      <c r="D1043" s="15"/>
      <c r="E1043" s="15"/>
      <c r="F1043" s="15"/>
      <c r="G1043" s="15"/>
      <c r="H1043" s="15"/>
      <c r="I1043" s="15"/>
      <c r="J1043" s="15"/>
      <c r="K1043" s="15"/>
      <c r="L1043" s="15"/>
      <c r="M1043" s="15"/>
      <c r="N1043" s="15"/>
      <c r="O1043" s="15"/>
      <c r="P1043" s="15"/>
      <c r="Q1043" s="15"/>
      <c r="R1043" s="15"/>
      <c r="S1043" s="15"/>
    </row>
    <row r="1044">
      <c r="A1044" s="15"/>
      <c r="B1044" s="15"/>
      <c r="C1044" s="15"/>
      <c r="D1044" s="15"/>
      <c r="E1044" s="15"/>
      <c r="F1044" s="15"/>
      <c r="G1044" s="15"/>
      <c r="H1044" s="15"/>
      <c r="I1044" s="15"/>
      <c r="J1044" s="15"/>
      <c r="K1044" s="15"/>
      <c r="L1044" s="15"/>
      <c r="M1044" s="15"/>
      <c r="N1044" s="15"/>
      <c r="O1044" s="15"/>
      <c r="P1044" s="15"/>
      <c r="Q1044" s="15"/>
      <c r="R1044" s="15"/>
      <c r="S1044" s="15"/>
    </row>
    <row r="1045">
      <c r="A1045" s="15"/>
      <c r="B1045" s="15"/>
      <c r="C1045" s="15"/>
      <c r="D1045" s="15"/>
      <c r="E1045" s="15"/>
      <c r="F1045" s="15"/>
      <c r="G1045" s="15"/>
      <c r="H1045" s="15"/>
      <c r="I1045" s="15"/>
      <c r="J1045" s="15"/>
      <c r="K1045" s="15"/>
      <c r="L1045" s="15"/>
      <c r="M1045" s="15"/>
      <c r="N1045" s="15"/>
      <c r="O1045" s="15"/>
      <c r="P1045" s="15"/>
      <c r="Q1045" s="15"/>
      <c r="R1045" s="15"/>
      <c r="S1045" s="15"/>
    </row>
    <row r="1046">
      <c r="A1046" s="15"/>
      <c r="B1046" s="15"/>
      <c r="C1046" s="15"/>
      <c r="D1046" s="15"/>
      <c r="E1046" s="15"/>
      <c r="F1046" s="15"/>
      <c r="G1046" s="15"/>
      <c r="H1046" s="15"/>
      <c r="I1046" s="15"/>
      <c r="J1046" s="15"/>
      <c r="K1046" s="15"/>
      <c r="L1046" s="15"/>
      <c r="M1046" s="15"/>
      <c r="N1046" s="15"/>
      <c r="O1046" s="15"/>
      <c r="P1046" s="15"/>
      <c r="Q1046" s="15"/>
      <c r="R1046" s="15"/>
      <c r="S1046" s="15"/>
    </row>
    <row r="1047">
      <c r="A1047" s="15"/>
      <c r="B1047" s="15"/>
      <c r="C1047" s="15"/>
      <c r="D1047" s="15"/>
      <c r="E1047" s="15"/>
      <c r="F1047" s="15"/>
      <c r="G1047" s="15"/>
      <c r="H1047" s="15"/>
      <c r="I1047" s="15"/>
      <c r="J1047" s="15"/>
      <c r="K1047" s="15"/>
      <c r="L1047" s="15"/>
      <c r="M1047" s="15"/>
      <c r="N1047" s="15"/>
      <c r="O1047" s="15"/>
      <c r="P1047" s="15"/>
      <c r="Q1047" s="15"/>
      <c r="R1047" s="15"/>
      <c r="S1047" s="15"/>
    </row>
    <row r="1048">
      <c r="A1048" s="15"/>
      <c r="B1048" s="15"/>
      <c r="C1048" s="15"/>
      <c r="D1048" s="15"/>
      <c r="E1048" s="15"/>
      <c r="F1048" s="15"/>
      <c r="G1048" s="15"/>
      <c r="H1048" s="15"/>
      <c r="I1048" s="15"/>
      <c r="J1048" s="15"/>
      <c r="K1048" s="15"/>
      <c r="L1048" s="15"/>
      <c r="M1048" s="15"/>
      <c r="N1048" s="15"/>
      <c r="O1048" s="15"/>
      <c r="P1048" s="15"/>
      <c r="Q1048" s="15"/>
      <c r="R1048" s="15"/>
      <c r="S1048" s="15"/>
    </row>
    <row r="1049">
      <c r="A1049" s="15"/>
      <c r="B1049" s="15"/>
      <c r="C1049" s="15"/>
      <c r="D1049" s="15"/>
      <c r="E1049" s="15"/>
      <c r="F1049" s="15"/>
      <c r="G1049" s="15"/>
      <c r="H1049" s="15"/>
      <c r="I1049" s="15"/>
      <c r="J1049" s="15"/>
      <c r="K1049" s="15"/>
      <c r="L1049" s="15"/>
      <c r="M1049" s="15"/>
      <c r="N1049" s="15"/>
      <c r="O1049" s="15"/>
      <c r="P1049" s="15"/>
      <c r="Q1049" s="15"/>
      <c r="R1049" s="15"/>
      <c r="S1049" s="15"/>
    </row>
    <row r="1050">
      <c r="A1050" s="15"/>
      <c r="B1050" s="15"/>
      <c r="C1050" s="15"/>
      <c r="D1050" s="15"/>
      <c r="E1050" s="15"/>
      <c r="F1050" s="15"/>
      <c r="G1050" s="15"/>
      <c r="H1050" s="15"/>
      <c r="I1050" s="15"/>
      <c r="J1050" s="15"/>
      <c r="K1050" s="15"/>
      <c r="L1050" s="15"/>
      <c r="M1050" s="15"/>
      <c r="N1050" s="15"/>
      <c r="O1050" s="15"/>
      <c r="P1050" s="15"/>
      <c r="Q1050" s="15"/>
      <c r="R1050" s="15"/>
      <c r="S1050" s="15"/>
    </row>
    <row r="1051">
      <c r="A1051" s="15"/>
      <c r="B1051" s="15"/>
      <c r="C1051" s="15"/>
      <c r="D1051" s="15"/>
      <c r="E1051" s="15"/>
      <c r="F1051" s="15"/>
      <c r="G1051" s="15"/>
      <c r="H1051" s="15"/>
      <c r="I1051" s="15"/>
      <c r="J1051" s="15"/>
      <c r="K1051" s="15"/>
      <c r="L1051" s="15"/>
      <c r="M1051" s="15"/>
      <c r="N1051" s="15"/>
      <c r="O1051" s="15"/>
      <c r="P1051" s="15"/>
      <c r="Q1051" s="15"/>
      <c r="R1051" s="15"/>
      <c r="S1051" s="15"/>
    </row>
    <row r="1052">
      <c r="A1052" s="15"/>
      <c r="B1052" s="15"/>
      <c r="C1052" s="15"/>
      <c r="D1052" s="15"/>
      <c r="E1052" s="15"/>
      <c r="F1052" s="15"/>
      <c r="G1052" s="15"/>
      <c r="H1052" s="15"/>
      <c r="I1052" s="15"/>
      <c r="J1052" s="15"/>
      <c r="K1052" s="15"/>
      <c r="L1052" s="15"/>
      <c r="M1052" s="15"/>
      <c r="N1052" s="15"/>
      <c r="O1052" s="15"/>
      <c r="P1052" s="15"/>
      <c r="Q1052" s="15"/>
      <c r="R1052" s="15"/>
      <c r="S1052" s="15"/>
    </row>
    <row r="1053">
      <c r="A1053" s="15"/>
      <c r="B1053" s="15"/>
      <c r="C1053" s="15"/>
      <c r="D1053" s="15"/>
      <c r="E1053" s="15"/>
      <c r="F1053" s="15"/>
      <c r="G1053" s="15"/>
      <c r="H1053" s="15"/>
      <c r="I1053" s="15"/>
      <c r="J1053" s="15"/>
      <c r="K1053" s="15"/>
      <c r="L1053" s="15"/>
      <c r="M1053" s="15"/>
      <c r="N1053" s="15"/>
      <c r="O1053" s="15"/>
      <c r="P1053" s="15"/>
      <c r="Q1053" s="15"/>
      <c r="R1053" s="15"/>
      <c r="S1053" s="15"/>
    </row>
    <row r="1054">
      <c r="A1054" s="15"/>
      <c r="B1054" s="15"/>
      <c r="C1054" s="15"/>
      <c r="D1054" s="15"/>
      <c r="E1054" s="15"/>
      <c r="F1054" s="15"/>
      <c r="G1054" s="15"/>
      <c r="H1054" s="15"/>
      <c r="I1054" s="15"/>
      <c r="J1054" s="15"/>
      <c r="K1054" s="15"/>
      <c r="L1054" s="15"/>
      <c r="M1054" s="15"/>
      <c r="N1054" s="15"/>
      <c r="O1054" s="15"/>
      <c r="P1054" s="15"/>
      <c r="Q1054" s="15"/>
      <c r="R1054" s="15"/>
      <c r="S1054" s="15"/>
    </row>
    <row r="1055">
      <c r="A1055" s="15"/>
      <c r="B1055" s="15"/>
      <c r="C1055" s="15"/>
      <c r="D1055" s="15"/>
      <c r="E1055" s="15"/>
      <c r="F1055" s="15"/>
      <c r="G1055" s="15"/>
      <c r="H1055" s="15"/>
      <c r="I1055" s="15"/>
      <c r="J1055" s="15"/>
      <c r="K1055" s="15"/>
      <c r="L1055" s="15"/>
      <c r="M1055" s="15"/>
      <c r="N1055" s="15"/>
      <c r="O1055" s="15"/>
      <c r="P1055" s="15"/>
      <c r="Q1055" s="15"/>
      <c r="R1055" s="15"/>
      <c r="S1055" s="15"/>
    </row>
    <row r="1056">
      <c r="A1056" s="15"/>
      <c r="B1056" s="15"/>
      <c r="C1056" s="15"/>
      <c r="D1056" s="15"/>
      <c r="E1056" s="15"/>
      <c r="F1056" s="15"/>
      <c r="G1056" s="15"/>
      <c r="H1056" s="15"/>
      <c r="I1056" s="15"/>
      <c r="J1056" s="15"/>
      <c r="K1056" s="15"/>
      <c r="L1056" s="15"/>
      <c r="M1056" s="15"/>
      <c r="N1056" s="15"/>
      <c r="O1056" s="15"/>
      <c r="P1056" s="15"/>
      <c r="Q1056" s="15"/>
      <c r="R1056" s="15"/>
      <c r="S1056" s="15"/>
    </row>
    <row r="1057">
      <c r="A1057" s="15"/>
      <c r="B1057" s="15"/>
      <c r="C1057" s="15"/>
      <c r="D1057" s="15"/>
      <c r="E1057" s="15"/>
      <c r="F1057" s="15"/>
      <c r="G1057" s="15"/>
      <c r="H1057" s="15"/>
      <c r="I1057" s="15"/>
      <c r="J1057" s="15"/>
      <c r="K1057" s="15"/>
      <c r="L1057" s="15"/>
      <c r="M1057" s="15"/>
      <c r="N1057" s="15"/>
      <c r="O1057" s="15"/>
      <c r="P1057" s="15"/>
      <c r="Q1057" s="15"/>
      <c r="R1057" s="15"/>
      <c r="S1057" s="15"/>
    </row>
    <row r="1058">
      <c r="A1058" s="15"/>
      <c r="B1058" s="15"/>
      <c r="C1058" s="15"/>
      <c r="D1058" s="15"/>
      <c r="E1058" s="15"/>
      <c r="F1058" s="15"/>
      <c r="G1058" s="15"/>
      <c r="H1058" s="15"/>
      <c r="I1058" s="15"/>
      <c r="J1058" s="15"/>
      <c r="K1058" s="15"/>
      <c r="L1058" s="15"/>
      <c r="M1058" s="15"/>
      <c r="N1058" s="15"/>
      <c r="O1058" s="15"/>
      <c r="P1058" s="15"/>
      <c r="Q1058" s="15"/>
      <c r="R1058" s="15"/>
      <c r="S1058" s="15"/>
    </row>
    <row r="1059">
      <c r="A1059" s="15"/>
      <c r="B1059" s="15"/>
      <c r="C1059" s="15"/>
      <c r="D1059" s="15"/>
      <c r="E1059" s="15"/>
      <c r="F1059" s="15"/>
      <c r="G1059" s="15"/>
      <c r="H1059" s="15"/>
      <c r="I1059" s="15"/>
      <c r="J1059" s="15"/>
      <c r="K1059" s="15"/>
      <c r="L1059" s="15"/>
      <c r="M1059" s="15"/>
      <c r="N1059" s="15"/>
      <c r="O1059" s="15"/>
      <c r="P1059" s="15"/>
      <c r="Q1059" s="15"/>
      <c r="R1059" s="15"/>
      <c r="S1059" s="15"/>
    </row>
    <row r="1060">
      <c r="A1060" s="15"/>
      <c r="B1060" s="15"/>
      <c r="C1060" s="15"/>
      <c r="D1060" s="15"/>
      <c r="E1060" s="15"/>
      <c r="F1060" s="15"/>
      <c r="G1060" s="15"/>
      <c r="H1060" s="15"/>
      <c r="I1060" s="15"/>
      <c r="J1060" s="15"/>
      <c r="K1060" s="15"/>
      <c r="L1060" s="15"/>
      <c r="M1060" s="15"/>
      <c r="N1060" s="15"/>
      <c r="O1060" s="15"/>
      <c r="P1060" s="15"/>
      <c r="Q1060" s="15"/>
      <c r="R1060" s="15"/>
      <c r="S1060" s="15"/>
    </row>
    <row r="1061">
      <c r="A1061" s="15"/>
      <c r="B1061" s="15"/>
      <c r="C1061" s="15"/>
      <c r="D1061" s="15"/>
      <c r="E1061" s="15"/>
      <c r="F1061" s="15"/>
      <c r="G1061" s="15"/>
      <c r="H1061" s="15"/>
      <c r="I1061" s="15"/>
      <c r="J1061" s="15"/>
      <c r="K1061" s="15"/>
      <c r="L1061" s="15"/>
      <c r="M1061" s="15"/>
      <c r="N1061" s="15"/>
      <c r="O1061" s="15"/>
      <c r="P1061" s="15"/>
      <c r="Q1061" s="15"/>
      <c r="R1061" s="15"/>
      <c r="S1061" s="15"/>
    </row>
    <row r="1062">
      <c r="A1062" s="15"/>
      <c r="B1062" s="15"/>
      <c r="C1062" s="15"/>
      <c r="D1062" s="15"/>
      <c r="E1062" s="15"/>
      <c r="F1062" s="15"/>
      <c r="G1062" s="15"/>
      <c r="H1062" s="15"/>
      <c r="I1062" s="15"/>
      <c r="J1062" s="15"/>
      <c r="K1062" s="15"/>
      <c r="L1062" s="15"/>
      <c r="M1062" s="15"/>
      <c r="N1062" s="15"/>
      <c r="O1062" s="15"/>
      <c r="P1062" s="15"/>
      <c r="Q1062" s="15"/>
      <c r="R1062" s="15"/>
      <c r="S1062" s="15"/>
    </row>
    <row r="1063">
      <c r="A1063" s="15"/>
      <c r="B1063" s="15"/>
      <c r="C1063" s="15"/>
      <c r="D1063" s="15"/>
      <c r="E1063" s="15"/>
      <c r="F1063" s="15"/>
      <c r="G1063" s="15"/>
      <c r="H1063" s="15"/>
      <c r="I1063" s="15"/>
      <c r="J1063" s="15"/>
      <c r="K1063" s="15"/>
      <c r="L1063" s="15"/>
      <c r="M1063" s="15"/>
      <c r="N1063" s="15"/>
      <c r="O1063" s="15"/>
      <c r="P1063" s="15"/>
      <c r="Q1063" s="15"/>
      <c r="R1063" s="15"/>
      <c r="S1063" s="15"/>
    </row>
    <row r="1064">
      <c r="A1064" s="15"/>
      <c r="B1064" s="15"/>
      <c r="C1064" s="15"/>
      <c r="D1064" s="15"/>
      <c r="E1064" s="15"/>
      <c r="F1064" s="15"/>
      <c r="G1064" s="15"/>
      <c r="H1064" s="15"/>
      <c r="I1064" s="15"/>
      <c r="J1064" s="15"/>
      <c r="K1064" s="15"/>
      <c r="L1064" s="15"/>
      <c r="M1064" s="15"/>
      <c r="N1064" s="15"/>
      <c r="O1064" s="15"/>
      <c r="P1064" s="15"/>
      <c r="Q1064" s="15"/>
      <c r="R1064" s="15"/>
      <c r="S1064" s="15"/>
    </row>
    <row r="1065">
      <c r="A1065" s="15"/>
      <c r="B1065" s="15"/>
      <c r="C1065" s="15"/>
      <c r="D1065" s="15"/>
      <c r="E1065" s="15"/>
      <c r="F1065" s="15"/>
      <c r="G1065" s="15"/>
      <c r="H1065" s="15"/>
      <c r="I1065" s="15"/>
      <c r="J1065" s="15"/>
      <c r="K1065" s="15"/>
      <c r="L1065" s="15"/>
      <c r="M1065" s="15"/>
      <c r="N1065" s="15"/>
      <c r="O1065" s="15"/>
      <c r="P1065" s="15"/>
      <c r="Q1065" s="15"/>
      <c r="R1065" s="15"/>
      <c r="S1065" s="15"/>
    </row>
    <row r="1066">
      <c r="A1066" s="15"/>
      <c r="B1066" s="15"/>
      <c r="C1066" s="15"/>
      <c r="D1066" s="15"/>
      <c r="E1066" s="15"/>
      <c r="F1066" s="15"/>
      <c r="G1066" s="15"/>
      <c r="H1066" s="15"/>
      <c r="I1066" s="15"/>
      <c r="J1066" s="15"/>
      <c r="K1066" s="15"/>
      <c r="L1066" s="15"/>
      <c r="M1066" s="15"/>
      <c r="N1066" s="15"/>
      <c r="O1066" s="15"/>
      <c r="P1066" s="15"/>
      <c r="Q1066" s="15"/>
      <c r="R1066" s="15"/>
      <c r="S1066" s="15"/>
    </row>
    <row r="1067">
      <c r="A1067" s="15"/>
      <c r="B1067" s="15"/>
      <c r="C1067" s="15"/>
      <c r="D1067" s="15"/>
      <c r="E1067" s="15"/>
      <c r="F1067" s="15"/>
      <c r="G1067" s="15"/>
      <c r="H1067" s="15"/>
      <c r="I1067" s="15"/>
      <c r="J1067" s="15"/>
      <c r="K1067" s="15"/>
      <c r="L1067" s="15"/>
      <c r="M1067" s="15"/>
      <c r="N1067" s="15"/>
      <c r="O1067" s="15"/>
      <c r="P1067" s="15"/>
      <c r="Q1067" s="15"/>
      <c r="R1067" s="15"/>
      <c r="S1067" s="15"/>
    </row>
    <row r="1068">
      <c r="A1068" s="15"/>
      <c r="B1068" s="15"/>
      <c r="C1068" s="15"/>
      <c r="D1068" s="15"/>
      <c r="E1068" s="15"/>
      <c r="F1068" s="15"/>
      <c r="G1068" s="15"/>
      <c r="H1068" s="15"/>
      <c r="I1068" s="15"/>
      <c r="J1068" s="15"/>
      <c r="K1068" s="15"/>
      <c r="L1068" s="15"/>
      <c r="M1068" s="15"/>
      <c r="N1068" s="15"/>
      <c r="O1068" s="15"/>
      <c r="P1068" s="15"/>
      <c r="Q1068" s="15"/>
      <c r="R1068" s="15"/>
      <c r="S1068" s="15"/>
    </row>
    <row r="1069">
      <c r="A1069" s="15"/>
      <c r="B1069" s="15"/>
      <c r="C1069" s="15"/>
      <c r="D1069" s="15"/>
      <c r="E1069" s="15"/>
      <c r="F1069" s="15"/>
      <c r="G1069" s="15"/>
      <c r="H1069" s="15"/>
      <c r="I1069" s="15"/>
      <c r="J1069" s="15"/>
      <c r="K1069" s="15"/>
      <c r="L1069" s="15"/>
      <c r="M1069" s="15"/>
      <c r="N1069" s="15"/>
      <c r="O1069" s="15"/>
      <c r="P1069" s="15"/>
      <c r="Q1069" s="15"/>
      <c r="R1069" s="15"/>
      <c r="S1069" s="15"/>
    </row>
    <row r="1070">
      <c r="A1070" s="15"/>
      <c r="B1070" s="15"/>
      <c r="C1070" s="15"/>
      <c r="D1070" s="15"/>
      <c r="E1070" s="15"/>
      <c r="F1070" s="15"/>
      <c r="G1070" s="15"/>
      <c r="H1070" s="15"/>
      <c r="I1070" s="15"/>
      <c r="J1070" s="15"/>
      <c r="K1070" s="15"/>
      <c r="L1070" s="15"/>
      <c r="M1070" s="15"/>
      <c r="N1070" s="15"/>
      <c r="O1070" s="15"/>
      <c r="P1070" s="15"/>
      <c r="Q1070" s="15"/>
      <c r="R1070" s="15"/>
      <c r="S1070" s="15"/>
    </row>
    <row r="1071">
      <c r="A1071" s="15"/>
      <c r="B1071" s="15"/>
      <c r="C1071" s="15"/>
      <c r="D1071" s="15"/>
      <c r="E1071" s="15"/>
      <c r="F1071" s="15"/>
      <c r="G1071" s="15"/>
      <c r="H1071" s="15"/>
      <c r="I1071" s="15"/>
      <c r="J1071" s="15"/>
      <c r="K1071" s="15"/>
      <c r="L1071" s="15"/>
      <c r="M1071" s="15"/>
      <c r="N1071" s="15"/>
      <c r="O1071" s="15"/>
      <c r="P1071" s="15"/>
      <c r="Q1071" s="15"/>
      <c r="R1071" s="15"/>
      <c r="S1071" s="15"/>
    </row>
    <row r="1072">
      <c r="A1072" s="15"/>
      <c r="B1072" s="15"/>
      <c r="C1072" s="15"/>
      <c r="D1072" s="15"/>
      <c r="E1072" s="15"/>
      <c r="F1072" s="15"/>
      <c r="G1072" s="15"/>
      <c r="H1072" s="15"/>
      <c r="I1072" s="15"/>
      <c r="J1072" s="15"/>
      <c r="K1072" s="15"/>
      <c r="L1072" s="15"/>
      <c r="M1072" s="15"/>
      <c r="N1072" s="15"/>
      <c r="O1072" s="15"/>
      <c r="P1072" s="15"/>
      <c r="Q1072" s="15"/>
      <c r="R1072" s="15"/>
      <c r="S1072" s="15"/>
    </row>
    <row r="1073">
      <c r="A1073" s="15"/>
      <c r="B1073" s="15"/>
      <c r="C1073" s="15"/>
      <c r="D1073" s="15"/>
      <c r="E1073" s="15"/>
      <c r="F1073" s="15"/>
      <c r="G1073" s="15"/>
      <c r="H1073" s="15"/>
      <c r="I1073" s="15"/>
      <c r="J1073" s="15"/>
      <c r="K1073" s="15"/>
      <c r="L1073" s="15"/>
      <c r="M1073" s="15"/>
      <c r="N1073" s="15"/>
      <c r="O1073" s="15"/>
      <c r="P1073" s="15"/>
      <c r="Q1073" s="15"/>
      <c r="R1073" s="15"/>
      <c r="S1073" s="15"/>
    </row>
    <row r="1074">
      <c r="A1074" s="15"/>
      <c r="B1074" s="15"/>
      <c r="C1074" s="15"/>
      <c r="D1074" s="15"/>
      <c r="E1074" s="15"/>
      <c r="F1074" s="15"/>
      <c r="G1074" s="15"/>
      <c r="H1074" s="15"/>
      <c r="I1074" s="15"/>
      <c r="J1074" s="15"/>
      <c r="K1074" s="15"/>
      <c r="L1074" s="15"/>
      <c r="M1074" s="15"/>
      <c r="N1074" s="15"/>
      <c r="O1074" s="15"/>
      <c r="P1074" s="15"/>
      <c r="Q1074" s="15"/>
      <c r="R1074" s="15"/>
      <c r="S1074" s="15"/>
    </row>
    <row r="1075">
      <c r="A1075" s="15"/>
      <c r="B1075" s="15"/>
      <c r="C1075" s="15"/>
      <c r="D1075" s="15"/>
      <c r="E1075" s="15"/>
      <c r="F1075" s="15"/>
      <c r="G1075" s="15"/>
      <c r="H1075" s="15"/>
      <c r="I1075" s="15"/>
      <c r="J1075" s="15"/>
      <c r="K1075" s="15"/>
      <c r="L1075" s="15"/>
      <c r="M1075" s="15"/>
      <c r="N1075" s="15"/>
      <c r="O1075" s="15"/>
      <c r="P1075" s="15"/>
      <c r="Q1075" s="15"/>
      <c r="R1075" s="15"/>
      <c r="S1075" s="15"/>
    </row>
    <row r="1076">
      <c r="A1076" s="15"/>
      <c r="B1076" s="15"/>
      <c r="C1076" s="15"/>
      <c r="D1076" s="15"/>
      <c r="E1076" s="15"/>
      <c r="F1076" s="15"/>
      <c r="G1076" s="15"/>
      <c r="H1076" s="15"/>
      <c r="I1076" s="15"/>
      <c r="J1076" s="15"/>
      <c r="K1076" s="15"/>
      <c r="L1076" s="15"/>
      <c r="M1076" s="15"/>
      <c r="N1076" s="15"/>
      <c r="O1076" s="15"/>
      <c r="P1076" s="15"/>
      <c r="Q1076" s="15"/>
      <c r="R1076" s="15"/>
      <c r="S1076" s="15"/>
    </row>
    <row r="1077">
      <c r="A1077" s="15"/>
      <c r="B1077" s="15"/>
      <c r="C1077" s="15"/>
      <c r="D1077" s="15"/>
      <c r="E1077" s="15"/>
      <c r="F1077" s="15"/>
      <c r="G1077" s="15"/>
      <c r="H1077" s="15"/>
      <c r="I1077" s="15"/>
      <c r="J1077" s="15"/>
      <c r="K1077" s="15"/>
      <c r="L1077" s="15"/>
      <c r="M1077" s="15"/>
      <c r="N1077" s="15"/>
      <c r="O1077" s="15"/>
      <c r="P1077" s="15"/>
      <c r="Q1077" s="15"/>
      <c r="R1077" s="15"/>
      <c r="S1077" s="15"/>
    </row>
    <row r="1078">
      <c r="A1078" s="15"/>
      <c r="B1078" s="15"/>
      <c r="C1078" s="15"/>
      <c r="D1078" s="15"/>
      <c r="E1078" s="15"/>
      <c r="F1078" s="15"/>
      <c r="G1078" s="15"/>
      <c r="H1078" s="15"/>
      <c r="I1078" s="15"/>
      <c r="J1078" s="15"/>
      <c r="K1078" s="15"/>
      <c r="L1078" s="15"/>
      <c r="M1078" s="15"/>
      <c r="N1078" s="15"/>
      <c r="O1078" s="15"/>
      <c r="P1078" s="15"/>
      <c r="Q1078" s="15"/>
      <c r="R1078" s="15"/>
      <c r="S1078" s="15"/>
    </row>
    <row r="1079">
      <c r="A1079" s="15"/>
      <c r="B1079" s="15"/>
      <c r="C1079" s="15"/>
      <c r="D1079" s="15"/>
      <c r="E1079" s="15"/>
      <c r="F1079" s="15"/>
      <c r="G1079" s="15"/>
      <c r="H1079" s="15"/>
      <c r="I1079" s="15"/>
      <c r="J1079" s="15"/>
      <c r="K1079" s="15"/>
      <c r="L1079" s="15"/>
      <c r="M1079" s="15"/>
      <c r="N1079" s="15"/>
      <c r="O1079" s="15"/>
      <c r="P1079" s="15"/>
      <c r="Q1079" s="15"/>
      <c r="R1079" s="15"/>
      <c r="S1079" s="15"/>
    </row>
    <row r="1080">
      <c r="A1080" s="15"/>
      <c r="B1080" s="15"/>
      <c r="C1080" s="15"/>
      <c r="D1080" s="15"/>
      <c r="E1080" s="15"/>
      <c r="F1080" s="15"/>
      <c r="G1080" s="15"/>
      <c r="H1080" s="15"/>
      <c r="I1080" s="15"/>
      <c r="J1080" s="15"/>
      <c r="K1080" s="15"/>
      <c r="L1080" s="15"/>
      <c r="M1080" s="15"/>
      <c r="N1080" s="15"/>
      <c r="O1080" s="15"/>
      <c r="P1080" s="15"/>
      <c r="Q1080" s="15"/>
      <c r="R1080" s="15"/>
      <c r="S1080" s="15"/>
    </row>
    <row r="1081">
      <c r="A1081" s="15"/>
      <c r="B1081" s="15"/>
      <c r="C1081" s="15"/>
      <c r="D1081" s="15"/>
      <c r="E1081" s="15"/>
      <c r="F1081" s="15"/>
      <c r="G1081" s="15"/>
      <c r="H1081" s="15"/>
      <c r="I1081" s="15"/>
      <c r="J1081" s="15"/>
      <c r="K1081" s="15"/>
      <c r="L1081" s="15"/>
      <c r="M1081" s="15"/>
      <c r="N1081" s="15"/>
      <c r="O1081" s="15"/>
      <c r="P1081" s="15"/>
      <c r="Q1081" s="15"/>
      <c r="R1081" s="15"/>
      <c r="S1081" s="15"/>
    </row>
    <row r="1082">
      <c r="A1082" s="15"/>
      <c r="B1082" s="15"/>
      <c r="C1082" s="15"/>
      <c r="D1082" s="15"/>
      <c r="E1082" s="15"/>
      <c r="F1082" s="15"/>
      <c r="G1082" s="15"/>
      <c r="H1082" s="15"/>
      <c r="I1082" s="15"/>
      <c r="J1082" s="15"/>
      <c r="K1082" s="15"/>
      <c r="L1082" s="15"/>
      <c r="M1082" s="15"/>
      <c r="N1082" s="15"/>
      <c r="O1082" s="15"/>
      <c r="P1082" s="15"/>
      <c r="Q1082" s="15"/>
      <c r="R1082" s="15"/>
      <c r="S1082" s="15"/>
    </row>
    <row r="1083">
      <c r="A1083" s="15"/>
      <c r="B1083" s="15"/>
      <c r="C1083" s="15"/>
      <c r="D1083" s="15"/>
      <c r="E1083" s="15"/>
      <c r="F1083" s="15"/>
      <c r="G1083" s="15"/>
      <c r="H1083" s="15"/>
      <c r="I1083" s="15"/>
      <c r="J1083" s="15"/>
      <c r="K1083" s="15"/>
      <c r="L1083" s="15"/>
      <c r="M1083" s="15"/>
      <c r="N1083" s="15"/>
      <c r="O1083" s="15"/>
      <c r="P1083" s="15"/>
      <c r="Q1083" s="15"/>
      <c r="R1083" s="15"/>
      <c r="S1083" s="15"/>
    </row>
    <row r="1084">
      <c r="A1084" s="15"/>
      <c r="B1084" s="15"/>
      <c r="C1084" s="15"/>
      <c r="D1084" s="15"/>
      <c r="E1084" s="15"/>
      <c r="F1084" s="15"/>
      <c r="G1084" s="15"/>
      <c r="H1084" s="15"/>
      <c r="I1084" s="15"/>
      <c r="J1084" s="15"/>
      <c r="K1084" s="15"/>
      <c r="L1084" s="15"/>
      <c r="M1084" s="15"/>
      <c r="N1084" s="15"/>
      <c r="O1084" s="15"/>
      <c r="P1084" s="15"/>
      <c r="Q1084" s="15"/>
      <c r="R1084" s="15"/>
      <c r="S1084" s="15"/>
    </row>
    <row r="1085">
      <c r="A1085" s="15"/>
      <c r="B1085" s="15"/>
      <c r="C1085" s="15"/>
      <c r="D1085" s="15"/>
      <c r="E1085" s="15"/>
      <c r="F1085" s="15"/>
      <c r="G1085" s="15"/>
      <c r="H1085" s="15"/>
      <c r="I1085" s="15"/>
      <c r="J1085" s="15"/>
      <c r="K1085" s="15"/>
      <c r="L1085" s="15"/>
      <c r="M1085" s="15"/>
      <c r="N1085" s="15"/>
      <c r="O1085" s="15"/>
      <c r="P1085" s="15"/>
      <c r="Q1085" s="15"/>
      <c r="R1085" s="15"/>
      <c r="S1085" s="15"/>
    </row>
    <row r="1086">
      <c r="A1086" s="15"/>
      <c r="B1086" s="15"/>
      <c r="C1086" s="15"/>
      <c r="D1086" s="15"/>
      <c r="E1086" s="15"/>
      <c r="F1086" s="15"/>
      <c r="G1086" s="15"/>
      <c r="H1086" s="15"/>
      <c r="I1086" s="15"/>
      <c r="J1086" s="15"/>
      <c r="K1086" s="15"/>
      <c r="L1086" s="15"/>
      <c r="M1086" s="15"/>
      <c r="N1086" s="15"/>
      <c r="O1086" s="15"/>
      <c r="P1086" s="15"/>
      <c r="Q1086" s="15"/>
      <c r="R1086" s="15"/>
      <c r="S1086" s="15"/>
    </row>
    <row r="1087">
      <c r="A1087" s="15"/>
      <c r="B1087" s="15"/>
      <c r="C1087" s="15"/>
      <c r="D1087" s="15"/>
      <c r="E1087" s="15"/>
      <c r="F1087" s="15"/>
      <c r="G1087" s="15"/>
      <c r="H1087" s="15"/>
      <c r="I1087" s="15"/>
      <c r="J1087" s="15"/>
      <c r="K1087" s="15"/>
      <c r="L1087" s="15"/>
      <c r="M1087" s="15"/>
      <c r="N1087" s="15"/>
      <c r="O1087" s="15"/>
      <c r="P1087" s="15"/>
      <c r="Q1087" s="15"/>
      <c r="R1087" s="15"/>
      <c r="S1087" s="15"/>
    </row>
    <row r="1088">
      <c r="A1088" s="15"/>
      <c r="B1088" s="15"/>
      <c r="C1088" s="15"/>
      <c r="D1088" s="15"/>
      <c r="E1088" s="15"/>
      <c r="F1088" s="15"/>
      <c r="G1088" s="15"/>
      <c r="H1088" s="15"/>
      <c r="I1088" s="15"/>
      <c r="J1088" s="15"/>
      <c r="K1088" s="15"/>
      <c r="L1088" s="15"/>
      <c r="M1088" s="15"/>
      <c r="N1088" s="15"/>
      <c r="O1088" s="15"/>
      <c r="P1088" s="15"/>
      <c r="Q1088" s="15"/>
      <c r="R1088" s="15"/>
      <c r="S1088" s="15"/>
    </row>
    <row r="1089">
      <c r="A1089" s="15"/>
      <c r="B1089" s="15"/>
      <c r="C1089" s="15"/>
      <c r="D1089" s="15"/>
      <c r="E1089" s="15"/>
      <c r="F1089" s="15"/>
      <c r="G1089" s="15"/>
      <c r="H1089" s="15"/>
      <c r="I1089" s="15"/>
      <c r="J1089" s="15"/>
      <c r="K1089" s="15"/>
      <c r="L1089" s="15"/>
      <c r="M1089" s="15"/>
      <c r="N1089" s="15"/>
      <c r="O1089" s="15"/>
      <c r="P1089" s="15"/>
      <c r="Q1089" s="15"/>
      <c r="R1089" s="15"/>
      <c r="S1089" s="15"/>
    </row>
    <row r="1090">
      <c r="A1090" s="15"/>
      <c r="B1090" s="15"/>
      <c r="C1090" s="15"/>
      <c r="D1090" s="15"/>
      <c r="E1090" s="15"/>
      <c r="F1090" s="15"/>
      <c r="G1090" s="15"/>
      <c r="H1090" s="15"/>
      <c r="I1090" s="15"/>
      <c r="J1090" s="15"/>
      <c r="K1090" s="15"/>
      <c r="L1090" s="15"/>
      <c r="M1090" s="15"/>
      <c r="N1090" s="15"/>
      <c r="O1090" s="15"/>
      <c r="P1090" s="15"/>
      <c r="Q1090" s="15"/>
      <c r="R1090" s="15"/>
      <c r="S1090" s="15"/>
    </row>
    <row r="1091">
      <c r="A1091" s="15"/>
      <c r="B1091" s="15"/>
      <c r="C1091" s="15"/>
      <c r="D1091" s="15"/>
      <c r="E1091" s="15"/>
      <c r="F1091" s="15"/>
      <c r="G1091" s="15"/>
      <c r="H1091" s="15"/>
      <c r="I1091" s="15"/>
      <c r="J1091" s="15"/>
      <c r="K1091" s="15"/>
      <c r="L1091" s="15"/>
      <c r="M1091" s="15"/>
      <c r="N1091" s="15"/>
      <c r="O1091" s="15"/>
      <c r="P1091" s="15"/>
      <c r="Q1091" s="15"/>
      <c r="R1091" s="15"/>
      <c r="S1091" s="15"/>
    </row>
    <row r="1092">
      <c r="A1092" s="15"/>
      <c r="B1092" s="15"/>
      <c r="C1092" s="15"/>
      <c r="D1092" s="15"/>
      <c r="E1092" s="15"/>
      <c r="F1092" s="15"/>
      <c r="G1092" s="15"/>
      <c r="H1092" s="15"/>
      <c r="I1092" s="15"/>
      <c r="J1092" s="15"/>
      <c r="K1092" s="15"/>
      <c r="L1092" s="15"/>
      <c r="M1092" s="15"/>
      <c r="N1092" s="15"/>
      <c r="O1092" s="15"/>
      <c r="P1092" s="15"/>
      <c r="Q1092" s="15"/>
      <c r="R1092" s="15"/>
      <c r="S1092" s="15"/>
    </row>
    <row r="1093">
      <c r="A1093" s="15"/>
      <c r="B1093" s="15"/>
      <c r="C1093" s="15"/>
      <c r="D1093" s="15"/>
      <c r="E1093" s="15"/>
      <c r="F1093" s="15"/>
      <c r="G1093" s="15"/>
      <c r="H1093" s="15"/>
      <c r="I1093" s="15"/>
      <c r="J1093" s="15"/>
      <c r="K1093" s="15"/>
      <c r="L1093" s="15"/>
      <c r="M1093" s="15"/>
      <c r="N1093" s="15"/>
      <c r="O1093" s="15"/>
      <c r="P1093" s="15"/>
      <c r="Q1093" s="15"/>
      <c r="R1093" s="15"/>
      <c r="S1093" s="15"/>
    </row>
    <row r="1094">
      <c r="A1094" s="15"/>
      <c r="B1094" s="15"/>
      <c r="C1094" s="15"/>
      <c r="D1094" s="15"/>
      <c r="E1094" s="15"/>
      <c r="F1094" s="15"/>
      <c r="G1094" s="15"/>
      <c r="H1094" s="15"/>
      <c r="I1094" s="15"/>
      <c r="J1094" s="15"/>
      <c r="K1094" s="15"/>
      <c r="L1094" s="15"/>
      <c r="M1094" s="15"/>
      <c r="N1094" s="15"/>
      <c r="O1094" s="15"/>
      <c r="P1094" s="15"/>
      <c r="Q1094" s="15"/>
      <c r="R1094" s="15"/>
      <c r="S1094" s="15"/>
    </row>
    <row r="1095">
      <c r="A1095" s="15"/>
      <c r="B1095" s="15"/>
      <c r="C1095" s="15"/>
      <c r="D1095" s="15"/>
      <c r="E1095" s="15"/>
      <c r="F1095" s="15"/>
      <c r="G1095" s="15"/>
      <c r="H1095" s="15"/>
      <c r="I1095" s="15"/>
      <c r="J1095" s="15"/>
      <c r="K1095" s="15"/>
      <c r="L1095" s="15"/>
      <c r="M1095" s="15"/>
      <c r="N1095" s="15"/>
      <c r="O1095" s="15"/>
      <c r="P1095" s="15"/>
      <c r="Q1095" s="15"/>
      <c r="R1095" s="15"/>
      <c r="S1095" s="15"/>
    </row>
    <row r="1096">
      <c r="A1096" s="15"/>
      <c r="B1096" s="15"/>
      <c r="C1096" s="15"/>
      <c r="D1096" s="15"/>
      <c r="E1096" s="15"/>
      <c r="F1096" s="15"/>
      <c r="G1096" s="15"/>
      <c r="H1096" s="15"/>
      <c r="I1096" s="15"/>
      <c r="J1096" s="15"/>
      <c r="K1096" s="15"/>
      <c r="L1096" s="15"/>
      <c r="M1096" s="15"/>
      <c r="N1096" s="15"/>
      <c r="O1096" s="15"/>
      <c r="P1096" s="15"/>
      <c r="Q1096" s="15"/>
      <c r="R1096" s="15"/>
      <c r="S1096" s="15"/>
    </row>
    <row r="1097">
      <c r="A1097" s="15"/>
      <c r="B1097" s="15"/>
      <c r="C1097" s="15"/>
      <c r="D1097" s="15"/>
      <c r="E1097" s="15"/>
      <c r="F1097" s="15"/>
      <c r="G1097" s="15"/>
      <c r="H1097" s="15"/>
      <c r="I1097" s="15"/>
      <c r="J1097" s="15"/>
      <c r="K1097" s="15"/>
      <c r="L1097" s="15"/>
      <c r="M1097" s="15"/>
      <c r="N1097" s="15"/>
      <c r="O1097" s="15"/>
      <c r="P1097" s="15"/>
      <c r="Q1097" s="15"/>
      <c r="R1097" s="15"/>
      <c r="S1097" s="15"/>
    </row>
    <row r="1098">
      <c r="A1098" s="15"/>
      <c r="B1098" s="15"/>
      <c r="C1098" s="15"/>
      <c r="D1098" s="15"/>
      <c r="E1098" s="15"/>
      <c r="F1098" s="15"/>
      <c r="G1098" s="15"/>
      <c r="H1098" s="15"/>
      <c r="I1098" s="15"/>
      <c r="J1098" s="15"/>
      <c r="K1098" s="15"/>
      <c r="L1098" s="15"/>
      <c r="M1098" s="15"/>
      <c r="N1098" s="15"/>
      <c r="O1098" s="15"/>
      <c r="P1098" s="15"/>
      <c r="Q1098" s="15"/>
      <c r="R1098" s="15"/>
      <c r="S1098" s="15"/>
    </row>
    <row r="1099">
      <c r="A1099" s="15"/>
      <c r="B1099" s="15"/>
      <c r="C1099" s="15"/>
      <c r="D1099" s="15"/>
      <c r="E1099" s="15"/>
      <c r="F1099" s="15"/>
      <c r="G1099" s="15"/>
      <c r="H1099" s="15"/>
      <c r="I1099" s="15"/>
      <c r="J1099" s="15"/>
      <c r="K1099" s="15"/>
      <c r="L1099" s="15"/>
      <c r="M1099" s="15"/>
      <c r="N1099" s="15"/>
      <c r="O1099" s="15"/>
      <c r="P1099" s="15"/>
      <c r="Q1099" s="15"/>
      <c r="R1099" s="15"/>
      <c r="S1099" s="15"/>
    </row>
    <row r="1100">
      <c r="A1100" s="15"/>
      <c r="B1100" s="15"/>
      <c r="C1100" s="15"/>
      <c r="D1100" s="15"/>
      <c r="E1100" s="15"/>
      <c r="F1100" s="15"/>
      <c r="G1100" s="15"/>
      <c r="H1100" s="15"/>
      <c r="I1100" s="15"/>
      <c r="J1100" s="15"/>
      <c r="K1100" s="15"/>
      <c r="L1100" s="15"/>
      <c r="M1100" s="15"/>
      <c r="N1100" s="15"/>
      <c r="O1100" s="15"/>
      <c r="P1100" s="15"/>
      <c r="Q1100" s="15"/>
      <c r="R1100" s="15"/>
      <c r="S1100" s="15"/>
    </row>
    <row r="1101">
      <c r="A1101" s="15"/>
      <c r="B1101" s="15"/>
      <c r="C1101" s="15"/>
      <c r="D1101" s="15"/>
      <c r="E1101" s="15"/>
      <c r="F1101" s="15"/>
      <c r="G1101" s="15"/>
      <c r="H1101" s="15"/>
      <c r="I1101" s="15"/>
      <c r="J1101" s="15"/>
      <c r="K1101" s="15"/>
      <c r="L1101" s="15"/>
      <c r="M1101" s="15"/>
      <c r="N1101" s="15"/>
      <c r="O1101" s="15"/>
      <c r="P1101" s="15"/>
      <c r="Q1101" s="15"/>
      <c r="R1101" s="15"/>
      <c r="S1101" s="15"/>
    </row>
    <row r="1102">
      <c r="A1102" s="15"/>
      <c r="B1102" s="15"/>
      <c r="C1102" s="15"/>
      <c r="D1102" s="15"/>
      <c r="E1102" s="15"/>
      <c r="F1102" s="15"/>
      <c r="G1102" s="15"/>
      <c r="H1102" s="15"/>
      <c r="I1102" s="15"/>
      <c r="J1102" s="15"/>
      <c r="K1102" s="15"/>
      <c r="L1102" s="15"/>
      <c r="M1102" s="15"/>
      <c r="N1102" s="15"/>
      <c r="O1102" s="15"/>
      <c r="P1102" s="15"/>
      <c r="Q1102" s="15"/>
      <c r="R1102" s="15"/>
      <c r="S1102" s="15"/>
    </row>
    <row r="1103">
      <c r="A1103" s="15"/>
      <c r="B1103" s="15"/>
      <c r="C1103" s="15"/>
      <c r="D1103" s="15"/>
      <c r="E1103" s="15"/>
      <c r="F1103" s="15"/>
      <c r="G1103" s="15"/>
      <c r="H1103" s="15"/>
      <c r="I1103" s="15"/>
      <c r="J1103" s="15"/>
      <c r="K1103" s="15"/>
      <c r="L1103" s="15"/>
      <c r="M1103" s="15"/>
      <c r="N1103" s="15"/>
      <c r="O1103" s="15"/>
      <c r="P1103" s="15"/>
      <c r="Q1103" s="15"/>
      <c r="R1103" s="15"/>
      <c r="S1103" s="15"/>
    </row>
    <row r="1104">
      <c r="A1104" s="15"/>
      <c r="B1104" s="15"/>
      <c r="C1104" s="15"/>
      <c r="D1104" s="15"/>
      <c r="E1104" s="15"/>
      <c r="F1104" s="15"/>
      <c r="G1104" s="15"/>
      <c r="H1104" s="15"/>
      <c r="I1104" s="15"/>
      <c r="J1104" s="15"/>
      <c r="K1104" s="15"/>
      <c r="L1104" s="15"/>
      <c r="M1104" s="15"/>
      <c r="N1104" s="15"/>
      <c r="O1104" s="15"/>
      <c r="P1104" s="15"/>
      <c r="Q1104" s="15"/>
      <c r="R1104" s="15"/>
      <c r="S1104" s="15"/>
    </row>
    <row r="1105">
      <c r="A1105" s="15"/>
      <c r="B1105" s="15"/>
      <c r="C1105" s="15"/>
      <c r="D1105" s="15"/>
      <c r="E1105" s="15"/>
      <c r="F1105" s="15"/>
      <c r="G1105" s="15"/>
      <c r="H1105" s="15"/>
      <c r="I1105" s="15"/>
      <c r="J1105" s="15"/>
      <c r="K1105" s="15"/>
      <c r="L1105" s="15"/>
      <c r="M1105" s="15"/>
      <c r="N1105" s="15"/>
      <c r="O1105" s="15"/>
      <c r="P1105" s="15"/>
      <c r="Q1105" s="15"/>
      <c r="R1105" s="15"/>
      <c r="S1105" s="15"/>
    </row>
    <row r="1106">
      <c r="A1106" s="15"/>
      <c r="B1106" s="15"/>
      <c r="C1106" s="15"/>
      <c r="D1106" s="15"/>
      <c r="E1106" s="15"/>
      <c r="F1106" s="15"/>
      <c r="G1106" s="15"/>
      <c r="H1106" s="15"/>
      <c r="I1106" s="15"/>
      <c r="J1106" s="15"/>
      <c r="K1106" s="15"/>
      <c r="L1106" s="15"/>
      <c r="M1106" s="15"/>
      <c r="N1106" s="15"/>
      <c r="O1106" s="15"/>
      <c r="P1106" s="15"/>
      <c r="Q1106" s="15"/>
      <c r="R1106" s="15"/>
      <c r="S1106" s="15"/>
    </row>
    <row r="1107">
      <c r="A1107" s="15"/>
      <c r="B1107" s="15"/>
      <c r="C1107" s="15"/>
      <c r="D1107" s="15"/>
      <c r="E1107" s="15"/>
      <c r="F1107" s="15"/>
      <c r="G1107" s="15"/>
      <c r="H1107" s="15"/>
      <c r="I1107" s="15"/>
      <c r="J1107" s="15"/>
      <c r="K1107" s="15"/>
      <c r="L1107" s="15"/>
      <c r="M1107" s="15"/>
      <c r="N1107" s="15"/>
      <c r="O1107" s="15"/>
      <c r="P1107" s="15"/>
      <c r="Q1107" s="15"/>
      <c r="R1107" s="15"/>
      <c r="S1107" s="15"/>
    </row>
    <row r="1108">
      <c r="A1108" s="15"/>
      <c r="B1108" s="15"/>
      <c r="C1108" s="15"/>
      <c r="D1108" s="15"/>
      <c r="E1108" s="15"/>
      <c r="F1108" s="15"/>
      <c r="G1108" s="15"/>
      <c r="H1108" s="15"/>
      <c r="I1108" s="15"/>
      <c r="J1108" s="15"/>
      <c r="K1108" s="15"/>
      <c r="L1108" s="15"/>
      <c r="M1108" s="15"/>
      <c r="N1108" s="15"/>
      <c r="O1108" s="15"/>
      <c r="P1108" s="15"/>
      <c r="Q1108" s="15"/>
      <c r="R1108" s="15"/>
      <c r="S1108" s="15"/>
    </row>
    <row r="1109">
      <c r="A1109" s="15"/>
      <c r="B1109" s="15"/>
      <c r="C1109" s="15"/>
      <c r="D1109" s="15"/>
      <c r="E1109" s="15"/>
      <c r="F1109" s="15"/>
      <c r="G1109" s="15"/>
      <c r="H1109" s="15"/>
      <c r="I1109" s="15"/>
      <c r="J1109" s="15"/>
      <c r="K1109" s="15"/>
      <c r="L1109" s="15"/>
      <c r="M1109" s="15"/>
      <c r="N1109" s="15"/>
      <c r="O1109" s="15"/>
      <c r="P1109" s="15"/>
      <c r="Q1109" s="15"/>
      <c r="R1109" s="15"/>
      <c r="S1109" s="15"/>
    </row>
    <row r="1110">
      <c r="A1110" s="15"/>
      <c r="B1110" s="15"/>
      <c r="C1110" s="15"/>
      <c r="D1110" s="15"/>
      <c r="E1110" s="15"/>
      <c r="F1110" s="15"/>
      <c r="G1110" s="15"/>
      <c r="H1110" s="15"/>
      <c r="I1110" s="15"/>
      <c r="J1110" s="15"/>
      <c r="K1110" s="15"/>
      <c r="L1110" s="15"/>
      <c r="M1110" s="15"/>
      <c r="N1110" s="15"/>
      <c r="O1110" s="15"/>
      <c r="P1110" s="15"/>
      <c r="Q1110" s="15"/>
      <c r="R1110" s="15"/>
      <c r="S1110" s="15"/>
    </row>
    <row r="1111">
      <c r="A1111" s="15"/>
      <c r="B1111" s="15"/>
      <c r="C1111" s="15"/>
      <c r="D1111" s="15"/>
      <c r="E1111" s="15"/>
      <c r="F1111" s="15"/>
      <c r="G1111" s="15"/>
      <c r="H1111" s="15"/>
      <c r="I1111" s="15"/>
      <c r="J1111" s="15"/>
      <c r="K1111" s="15"/>
      <c r="L1111" s="15"/>
      <c r="M1111" s="15"/>
      <c r="N1111" s="15"/>
      <c r="O1111" s="15"/>
      <c r="P1111" s="15"/>
      <c r="Q1111" s="15"/>
      <c r="R1111" s="15"/>
      <c r="S1111" s="15"/>
    </row>
    <row r="1112">
      <c r="A1112" s="15"/>
      <c r="B1112" s="15"/>
      <c r="C1112" s="15"/>
      <c r="D1112" s="15"/>
      <c r="E1112" s="15"/>
      <c r="F1112" s="15"/>
      <c r="G1112" s="15"/>
      <c r="H1112" s="15"/>
      <c r="I1112" s="15"/>
      <c r="J1112" s="15"/>
      <c r="K1112" s="15"/>
      <c r="L1112" s="15"/>
      <c r="M1112" s="15"/>
      <c r="N1112" s="15"/>
      <c r="O1112" s="15"/>
      <c r="P1112" s="15"/>
      <c r="Q1112" s="15"/>
      <c r="R1112" s="15"/>
      <c r="S1112" s="15"/>
    </row>
    <row r="1113">
      <c r="A1113" s="15"/>
      <c r="B1113" s="15"/>
      <c r="C1113" s="15"/>
      <c r="D1113" s="15"/>
      <c r="E1113" s="15"/>
      <c r="F1113" s="15"/>
      <c r="G1113" s="15"/>
      <c r="H1113" s="15"/>
      <c r="I1113" s="15"/>
      <c r="J1113" s="15"/>
      <c r="K1113" s="15"/>
      <c r="L1113" s="15"/>
      <c r="M1113" s="15"/>
      <c r="N1113" s="15"/>
      <c r="O1113" s="15"/>
      <c r="P1113" s="15"/>
      <c r="Q1113" s="15"/>
      <c r="R1113" s="15"/>
      <c r="S1113" s="15"/>
    </row>
  </sheetData>
  <autoFilter ref="$A$2:$S$126"/>
  <mergeCells count="5">
    <mergeCell ref="N1:Q1"/>
    <mergeCell ref="H125:M125"/>
    <mergeCell ref="M126:N126"/>
    <mergeCell ref="D152:F152"/>
    <mergeCell ref="D169:E169"/>
  </mergeCells>
  <conditionalFormatting sqref="T1:T124 W39:W40 T126:T1113">
    <cfRule type="cellIs" dxfId="0" priority="1" operator="greaterThan">
      <formula>0</formula>
    </cfRule>
  </conditionalFormatting>
  <dataValidations>
    <dataValidation type="list" allowBlank="1" showErrorMessage="1" sqref="L3:L124">
      <formula1>LISTA!$B$2:$B$41</formula1>
    </dataValidation>
    <dataValidation type="list" allowBlank="1" showErrorMessage="1" sqref="R3:R124">
      <formula1>"MARI - NICOLE,DANA - NICOLE,NICOLE,SANTY - NICOLE,M-S-Nic,M-D-N,D-S-Nic,Todos"</formula1>
    </dataValidation>
    <dataValidation type="list" allowBlank="1" showErrorMessage="1" sqref="M3:M124">
      <formula1>LISTA!$A$2:$A$10</formula1>
    </dataValidation>
    <dataValidation type="list" allowBlank="1" showErrorMessage="1" sqref="Q3:Q124">
      <formula1>LISTA!$C$8:$C$14</formula1>
    </dataValidation>
    <dataValidation type="custom" allowBlank="1" showDropDown="1" sqref="C133:E133 C134">
      <formula1>OR(NOT(ISERROR(DATEVALUE(C133))), AND(ISNUMBER(C133), LEFT(CELL("format", C133))="D"))</formula1>
    </dataValidation>
    <dataValidation type="custom" allowBlank="1" showDropDown="1" showErrorMessage="1" sqref="K3:K45 J46:K46 B3:C57 B58 B59:C124 K47:K124">
      <formula1>OR(NOT(ISERROR(DATEVALUE(B3))), AND(ISNUMBER(B3), LEFT(CELL("format", B3))="D"))</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2" width="14.38"/>
    <col customWidth="1" min="3" max="3" width="18.63"/>
    <col customWidth="1" min="4" max="4" width="19.5"/>
    <col customWidth="1" min="5" max="5" width="12.13"/>
    <col customWidth="1" min="6" max="6" width="14.75"/>
    <col customWidth="1" min="7" max="7" width="28.13"/>
    <col customWidth="1" min="8" max="8" width="26.75"/>
    <col customWidth="1" min="9" max="9" width="19.75"/>
    <col customWidth="1" min="10" max="11" width="21.25"/>
    <col customWidth="1" min="12" max="13" width="15.63"/>
    <col customWidth="1" min="16" max="16" width="21.63"/>
    <col customWidth="1" min="17" max="17" width="27.25"/>
    <col customWidth="1" min="18" max="18" width="15.63"/>
    <col customWidth="1" min="19" max="19" width="54.25"/>
    <col customWidth="1" min="20" max="20" width="14.13"/>
    <col hidden="1" min="21" max="22" width="12.63"/>
  </cols>
  <sheetData>
    <row r="1">
      <c r="A1" s="1"/>
      <c r="B1" s="3"/>
      <c r="C1" s="3"/>
      <c r="D1" s="3"/>
      <c r="E1" s="3"/>
      <c r="F1" s="4"/>
      <c r="G1" s="4"/>
      <c r="H1" s="4"/>
      <c r="I1" s="4"/>
      <c r="J1" s="4"/>
      <c r="K1" s="4"/>
      <c r="L1" s="4"/>
      <c r="M1" s="4"/>
      <c r="N1" s="5" t="s">
        <v>0</v>
      </c>
      <c r="O1" s="6"/>
      <c r="P1" s="6"/>
      <c r="Q1" s="7"/>
      <c r="R1" s="8"/>
      <c r="S1" s="8"/>
    </row>
    <row r="2">
      <c r="A2" s="590" t="s">
        <v>1</v>
      </c>
      <c r="B2" s="590" t="s">
        <v>2</v>
      </c>
      <c r="C2" s="590" t="s">
        <v>3</v>
      </c>
      <c r="D2" s="590" t="s">
        <v>4</v>
      </c>
      <c r="E2" s="590" t="s">
        <v>5</v>
      </c>
      <c r="F2" s="9" t="s">
        <v>6</v>
      </c>
      <c r="G2" s="9" t="s">
        <v>7</v>
      </c>
      <c r="H2" s="9" t="s">
        <v>8</v>
      </c>
      <c r="I2" s="9" t="s">
        <v>9</v>
      </c>
      <c r="J2" s="9" t="s">
        <v>10</v>
      </c>
      <c r="K2" s="9" t="s">
        <v>2456</v>
      </c>
      <c r="L2" s="9" t="s">
        <v>11</v>
      </c>
      <c r="M2" s="9" t="s">
        <v>12</v>
      </c>
      <c r="N2" s="10" t="s">
        <v>13</v>
      </c>
      <c r="O2" s="10" t="s">
        <v>14</v>
      </c>
      <c r="P2" s="10" t="s">
        <v>15</v>
      </c>
      <c r="Q2" s="10" t="s">
        <v>16</v>
      </c>
      <c r="R2" s="11" t="s">
        <v>17</v>
      </c>
      <c r="S2" s="11" t="s">
        <v>18</v>
      </c>
      <c r="T2" s="124"/>
      <c r="U2" s="124"/>
      <c r="V2" s="124"/>
      <c r="W2" s="591"/>
    </row>
    <row r="3">
      <c r="A3" s="29">
        <v>3.0</v>
      </c>
      <c r="B3" s="174">
        <v>45383.0</v>
      </c>
      <c r="C3" s="174">
        <v>45383.0</v>
      </c>
      <c r="D3" s="29">
        <v>3.81401100124583E14</v>
      </c>
      <c r="E3" s="29">
        <v>5729.0</v>
      </c>
      <c r="F3" s="184">
        <v>5.858659015E9</v>
      </c>
      <c r="G3" s="184" t="s">
        <v>2704</v>
      </c>
      <c r="H3" s="184" t="s">
        <v>2705</v>
      </c>
      <c r="I3" s="184">
        <v>6.8769662E7</v>
      </c>
      <c r="J3" s="184" t="s">
        <v>2706</v>
      </c>
      <c r="K3" s="174"/>
      <c r="L3" s="29" t="s">
        <v>1127</v>
      </c>
      <c r="M3" s="29" t="s">
        <v>27</v>
      </c>
      <c r="N3" s="29">
        <v>315.0</v>
      </c>
      <c r="O3" s="29">
        <f t="shared" ref="O3:O11" si="1">N3</f>
        <v>315</v>
      </c>
      <c r="P3" s="29" t="s">
        <v>2751</v>
      </c>
      <c r="Q3" s="29" t="s">
        <v>854</v>
      </c>
      <c r="R3" s="177" t="s">
        <v>988</v>
      </c>
      <c r="S3" s="29" t="s">
        <v>2752</v>
      </c>
      <c r="T3" s="92"/>
    </row>
    <row r="4">
      <c r="A4" s="592">
        <v>1.0</v>
      </c>
      <c r="B4" s="593">
        <v>45384.0</v>
      </c>
      <c r="C4" s="593">
        <v>45387.0</v>
      </c>
      <c r="D4" s="592">
        <v>3.81401100124583E14</v>
      </c>
      <c r="E4" s="592">
        <v>5733.0</v>
      </c>
      <c r="F4" s="594">
        <v>1.81832021E8</v>
      </c>
      <c r="G4" s="594" t="s">
        <v>2753</v>
      </c>
      <c r="H4" s="594" t="s">
        <v>2754</v>
      </c>
      <c r="I4" s="592">
        <v>7.0912555E7</v>
      </c>
      <c r="J4" s="595"/>
      <c r="K4" s="593">
        <v>27124.0</v>
      </c>
      <c r="L4" s="592" t="s">
        <v>141</v>
      </c>
      <c r="M4" s="592" t="s">
        <v>27</v>
      </c>
      <c r="N4" s="592">
        <v>405.0</v>
      </c>
      <c r="O4" s="592">
        <f t="shared" si="1"/>
        <v>405</v>
      </c>
      <c r="P4" s="632" t="s">
        <v>2755</v>
      </c>
      <c r="Q4" s="592" t="s">
        <v>854</v>
      </c>
      <c r="R4" s="597" t="s">
        <v>1885</v>
      </c>
      <c r="S4" s="592" t="s">
        <v>2756</v>
      </c>
      <c r="T4" s="92"/>
      <c r="W4" s="12"/>
    </row>
    <row r="5">
      <c r="A5" s="592">
        <v>2.0</v>
      </c>
      <c r="B5" s="593">
        <v>45386.0</v>
      </c>
      <c r="C5" s="593">
        <v>45393.0</v>
      </c>
      <c r="D5" s="592">
        <v>3.81401100124583E14</v>
      </c>
      <c r="E5" s="592">
        <v>5745.0</v>
      </c>
      <c r="F5" s="617">
        <v>5.321025019E9</v>
      </c>
      <c r="G5" s="617" t="s">
        <v>2757</v>
      </c>
      <c r="H5" s="592" t="s">
        <v>2757</v>
      </c>
      <c r="I5" s="592">
        <v>7.5006999E7</v>
      </c>
      <c r="J5" s="592" t="s">
        <v>2758</v>
      </c>
      <c r="K5" s="593">
        <v>30086.0</v>
      </c>
      <c r="L5" s="592" t="s">
        <v>141</v>
      </c>
      <c r="M5" s="592" t="s">
        <v>27</v>
      </c>
      <c r="N5" s="592">
        <f>470/2</f>
        <v>235</v>
      </c>
      <c r="O5" s="592">
        <f t="shared" si="1"/>
        <v>235</v>
      </c>
      <c r="P5" s="632" t="s">
        <v>2759</v>
      </c>
      <c r="Q5" s="592" t="s">
        <v>854</v>
      </c>
      <c r="R5" s="597" t="s">
        <v>1885</v>
      </c>
      <c r="S5" s="592" t="s">
        <v>2760</v>
      </c>
      <c r="T5" s="92"/>
      <c r="W5" s="12"/>
    </row>
    <row r="6">
      <c r="A6" s="592"/>
      <c r="B6" s="593">
        <v>45386.0</v>
      </c>
      <c r="C6" s="593">
        <v>45393.0</v>
      </c>
      <c r="D6" s="592">
        <v>3.81401100124583E14</v>
      </c>
      <c r="E6" s="592">
        <v>5745.0</v>
      </c>
      <c r="F6" s="617">
        <v>5.321025019E9</v>
      </c>
      <c r="G6" s="617" t="s">
        <v>2757</v>
      </c>
      <c r="H6" s="592" t="s">
        <v>2757</v>
      </c>
      <c r="I6" s="592">
        <v>7.5006999E7</v>
      </c>
      <c r="J6" s="592" t="s">
        <v>2758</v>
      </c>
      <c r="K6" s="593">
        <v>30086.0</v>
      </c>
      <c r="L6" s="592" t="s">
        <v>98</v>
      </c>
      <c r="M6" s="592" t="s">
        <v>27</v>
      </c>
      <c r="N6" s="592">
        <f>530/2</f>
        <v>265</v>
      </c>
      <c r="O6" s="592">
        <f t="shared" si="1"/>
        <v>265</v>
      </c>
      <c r="P6" s="632" t="s">
        <v>2759</v>
      </c>
      <c r="Q6" s="592" t="s">
        <v>854</v>
      </c>
      <c r="R6" s="597" t="s">
        <v>1885</v>
      </c>
      <c r="S6" s="592" t="s">
        <v>2760</v>
      </c>
      <c r="T6" s="92"/>
      <c r="W6" s="12"/>
    </row>
    <row r="7">
      <c r="A7" s="29">
        <v>4.0</v>
      </c>
      <c r="B7" s="174">
        <v>45388.0</v>
      </c>
      <c r="C7" s="174">
        <v>45389.0</v>
      </c>
      <c r="D7" s="29">
        <v>3.81401100124583E14</v>
      </c>
      <c r="E7" s="29">
        <v>5754.0</v>
      </c>
      <c r="F7" s="668">
        <v>0.0</v>
      </c>
      <c r="G7" s="184" t="s">
        <v>2761</v>
      </c>
      <c r="H7" s="184" t="s">
        <v>2761</v>
      </c>
      <c r="I7" s="29">
        <v>7.5672124E7</v>
      </c>
      <c r="J7" s="462"/>
      <c r="K7" s="174"/>
      <c r="L7" s="29" t="s">
        <v>510</v>
      </c>
      <c r="M7" s="29"/>
      <c r="N7" s="29">
        <v>195.0</v>
      </c>
      <c r="O7" s="29">
        <f t="shared" si="1"/>
        <v>195</v>
      </c>
      <c r="P7" s="29"/>
      <c r="Q7" s="29" t="s">
        <v>854</v>
      </c>
      <c r="R7" s="177" t="s">
        <v>988</v>
      </c>
      <c r="S7" s="29" t="s">
        <v>2762</v>
      </c>
      <c r="T7" s="92"/>
    </row>
    <row r="8">
      <c r="A8" s="29">
        <v>5.0</v>
      </c>
      <c r="B8" s="174">
        <v>45388.0</v>
      </c>
      <c r="C8" s="174">
        <v>45388.0</v>
      </c>
      <c r="D8" s="29">
        <v>3.81401100124583E14</v>
      </c>
      <c r="E8" s="29">
        <v>5768.0</v>
      </c>
      <c r="F8" s="184">
        <v>3882066.0</v>
      </c>
      <c r="G8" s="184" t="s">
        <v>2763</v>
      </c>
      <c r="H8" s="184" t="s">
        <v>1228</v>
      </c>
      <c r="I8" s="184">
        <v>7.6624697E7</v>
      </c>
      <c r="J8" s="462" t="s">
        <v>1229</v>
      </c>
      <c r="K8" s="174"/>
      <c r="L8" s="29" t="s">
        <v>510</v>
      </c>
      <c r="M8" s="29"/>
      <c r="N8" s="29">
        <v>305.0</v>
      </c>
      <c r="O8" s="29">
        <f t="shared" si="1"/>
        <v>305</v>
      </c>
      <c r="P8" s="29"/>
      <c r="Q8" s="29" t="s">
        <v>854</v>
      </c>
      <c r="R8" s="177" t="s">
        <v>988</v>
      </c>
      <c r="S8" s="29" t="s">
        <v>2764</v>
      </c>
      <c r="T8" s="92"/>
      <c r="V8" s="12"/>
    </row>
    <row r="9" ht="47.25" customHeight="1">
      <c r="A9" s="592">
        <v>6.0</v>
      </c>
      <c r="B9" s="593">
        <v>45388.0</v>
      </c>
      <c r="C9" s="593">
        <v>45388.0</v>
      </c>
      <c r="D9" s="592">
        <v>3.81401100124583E14</v>
      </c>
      <c r="E9" s="592">
        <v>5769.0</v>
      </c>
      <c r="F9" s="592">
        <v>6226061.0</v>
      </c>
      <c r="G9" s="592" t="s">
        <v>2765</v>
      </c>
      <c r="H9" s="592" t="s">
        <v>2765</v>
      </c>
      <c r="I9" s="592">
        <v>7.2120219E7</v>
      </c>
      <c r="J9" s="592" t="s">
        <v>2766</v>
      </c>
      <c r="K9" s="593">
        <v>30867.0</v>
      </c>
      <c r="L9" s="592" t="s">
        <v>510</v>
      </c>
      <c r="M9" s="615"/>
      <c r="N9" s="620">
        <v>880.0</v>
      </c>
      <c r="O9" s="592">
        <f t="shared" si="1"/>
        <v>880</v>
      </c>
      <c r="P9" s="621"/>
      <c r="Q9" s="615" t="s">
        <v>854</v>
      </c>
      <c r="R9" s="597" t="s">
        <v>1885</v>
      </c>
      <c r="S9" s="592" t="s">
        <v>2767</v>
      </c>
      <c r="T9" s="92"/>
      <c r="V9" s="12"/>
      <c r="W9" s="12"/>
    </row>
    <row r="10">
      <c r="A10" s="592">
        <v>7.0</v>
      </c>
      <c r="B10" s="593">
        <v>45388.0</v>
      </c>
      <c r="C10" s="593">
        <v>45388.0</v>
      </c>
      <c r="D10" s="592">
        <v>3.81401100124583E14</v>
      </c>
      <c r="E10" s="592">
        <v>5770.0</v>
      </c>
      <c r="F10" s="594">
        <v>7795128.0</v>
      </c>
      <c r="G10" s="594" t="s">
        <v>2735</v>
      </c>
      <c r="H10" s="592" t="s">
        <v>2735</v>
      </c>
      <c r="I10" s="592">
        <v>7.0064315E7</v>
      </c>
      <c r="J10" s="592" t="s">
        <v>2736</v>
      </c>
      <c r="K10" s="593"/>
      <c r="L10" s="592" t="s">
        <v>98</v>
      </c>
      <c r="M10" s="592" t="s">
        <v>27</v>
      </c>
      <c r="N10" s="592">
        <v>265.0</v>
      </c>
      <c r="O10" s="592">
        <f t="shared" si="1"/>
        <v>265</v>
      </c>
      <c r="P10" s="592"/>
      <c r="Q10" s="592" t="s">
        <v>854</v>
      </c>
      <c r="R10" s="597" t="s">
        <v>1885</v>
      </c>
      <c r="S10" s="592" t="s">
        <v>2768</v>
      </c>
      <c r="T10" s="92"/>
      <c r="W10" s="12"/>
    </row>
    <row r="11">
      <c r="A11" s="592">
        <v>8.0</v>
      </c>
      <c r="B11" s="593">
        <v>45388.0</v>
      </c>
      <c r="C11" s="593">
        <v>45389.0</v>
      </c>
      <c r="D11" s="592">
        <v>3.81401100124583E14</v>
      </c>
      <c r="E11" s="592">
        <v>5771.0</v>
      </c>
      <c r="F11" s="600">
        <v>8.233485011E9</v>
      </c>
      <c r="G11" s="592" t="s">
        <v>2769</v>
      </c>
      <c r="H11" s="592" t="s">
        <v>2769</v>
      </c>
      <c r="I11" s="592">
        <v>6.3509502E7</v>
      </c>
      <c r="J11" s="592" t="s">
        <v>2770</v>
      </c>
      <c r="K11" s="593">
        <v>33919.0</v>
      </c>
      <c r="L11" s="592" t="s">
        <v>510</v>
      </c>
      <c r="M11" s="592"/>
      <c r="N11" s="592">
        <v>295.0</v>
      </c>
      <c r="O11" s="592">
        <f t="shared" si="1"/>
        <v>295</v>
      </c>
      <c r="P11" s="592"/>
      <c r="Q11" s="592" t="s">
        <v>854</v>
      </c>
      <c r="R11" s="597" t="s">
        <v>1885</v>
      </c>
      <c r="S11" s="592" t="s">
        <v>2771</v>
      </c>
      <c r="T11" s="92"/>
      <c r="W11" s="12"/>
    </row>
    <row r="12">
      <c r="A12" s="592">
        <v>9.0</v>
      </c>
      <c r="B12" s="593">
        <v>45388.0</v>
      </c>
      <c r="C12" s="593">
        <v>45388.0</v>
      </c>
      <c r="D12" s="592">
        <v>3.81401100124583E14</v>
      </c>
      <c r="E12" s="592">
        <v>5772.0</v>
      </c>
      <c r="F12" s="592">
        <v>1.244851E7</v>
      </c>
      <c r="G12" s="592" t="s">
        <v>2772</v>
      </c>
      <c r="H12" s="592" t="s">
        <v>2772</v>
      </c>
      <c r="I12" s="592"/>
      <c r="J12" s="592"/>
      <c r="K12" s="593"/>
      <c r="L12" s="592" t="s">
        <v>1127</v>
      </c>
      <c r="M12" s="592" t="s">
        <v>27</v>
      </c>
      <c r="N12" s="592">
        <v>1110.0</v>
      </c>
      <c r="O12" s="592">
        <v>1110.0</v>
      </c>
      <c r="P12" s="592"/>
      <c r="Q12" s="592" t="s">
        <v>854</v>
      </c>
      <c r="R12" s="597" t="s">
        <v>1885</v>
      </c>
      <c r="S12" s="592" t="s">
        <v>2773</v>
      </c>
      <c r="T12" s="92"/>
      <c r="V12" s="12"/>
      <c r="W12" s="12"/>
    </row>
    <row r="13" ht="27.75" customHeight="1">
      <c r="A13" s="592">
        <v>10.0</v>
      </c>
      <c r="B13" s="616">
        <v>45388.0</v>
      </c>
      <c r="C13" s="616">
        <v>45388.0</v>
      </c>
      <c r="D13" s="592">
        <v>3.81401100124583E14</v>
      </c>
      <c r="E13" s="615">
        <v>5773.0</v>
      </c>
      <c r="F13" s="624">
        <v>1.81832021E8</v>
      </c>
      <c r="G13" s="624" t="s">
        <v>2753</v>
      </c>
      <c r="H13" s="615" t="s">
        <v>2754</v>
      </c>
      <c r="I13" s="615">
        <v>7.0912555E7</v>
      </c>
      <c r="J13" s="615"/>
      <c r="K13" s="616">
        <v>27124.0</v>
      </c>
      <c r="L13" s="615" t="s">
        <v>141</v>
      </c>
      <c r="M13" s="615" t="s">
        <v>27</v>
      </c>
      <c r="N13" s="620">
        <v>405.0</v>
      </c>
      <c r="O13" s="592">
        <f t="shared" ref="O13:O125" si="2">N13</f>
        <v>405</v>
      </c>
      <c r="P13" s="620" t="s">
        <v>2751</v>
      </c>
      <c r="Q13" s="615" t="s">
        <v>854</v>
      </c>
      <c r="R13" s="597" t="s">
        <v>1885</v>
      </c>
      <c r="S13" s="592" t="s">
        <v>2756</v>
      </c>
      <c r="T13" s="92"/>
      <c r="U13" s="113"/>
      <c r="V13" s="144"/>
      <c r="W13" s="356"/>
      <c r="X13" s="113"/>
      <c r="Y13" s="113"/>
      <c r="Z13" s="113"/>
      <c r="AA13" s="113"/>
      <c r="AB13" s="113"/>
      <c r="AC13" s="113"/>
      <c r="AD13" s="113"/>
      <c r="AE13" s="113"/>
      <c r="AF13" s="113"/>
    </row>
    <row r="14">
      <c r="A14" s="592">
        <v>11.0</v>
      </c>
      <c r="B14" s="658">
        <v>45388.0</v>
      </c>
      <c r="C14" s="593">
        <v>45389.0</v>
      </c>
      <c r="D14" s="592">
        <v>3.81401100124583E14</v>
      </c>
      <c r="E14" s="615">
        <v>5774.0</v>
      </c>
      <c r="F14" s="615">
        <v>5.961083016E9</v>
      </c>
      <c r="G14" s="615" t="s">
        <v>2774</v>
      </c>
      <c r="H14" s="617" t="s">
        <v>2774</v>
      </c>
      <c r="I14" s="600">
        <v>6.5624001E7</v>
      </c>
      <c r="J14" s="615"/>
      <c r="K14" s="593">
        <v>35039.0</v>
      </c>
      <c r="L14" s="615" t="s">
        <v>510</v>
      </c>
      <c r="M14" s="615"/>
      <c r="N14" s="620">
        <v>195.0</v>
      </c>
      <c r="O14" s="592">
        <f t="shared" si="2"/>
        <v>195</v>
      </c>
      <c r="P14" s="621"/>
      <c r="Q14" s="615" t="s">
        <v>854</v>
      </c>
      <c r="R14" s="597" t="s">
        <v>1885</v>
      </c>
      <c r="S14" s="615" t="s">
        <v>2775</v>
      </c>
      <c r="T14" s="92"/>
      <c r="V14" s="12"/>
      <c r="W14" s="12"/>
    </row>
    <row r="15">
      <c r="A15" s="592">
        <v>12.0</v>
      </c>
      <c r="B15" s="658">
        <v>45390.0</v>
      </c>
      <c r="C15" s="658">
        <v>45389.0</v>
      </c>
      <c r="D15" s="592">
        <v>3.81401100124583E14</v>
      </c>
      <c r="E15" s="592">
        <v>5800.0</v>
      </c>
      <c r="F15" s="594">
        <v>0.0</v>
      </c>
      <c r="G15" s="594" t="s">
        <v>2776</v>
      </c>
      <c r="H15" s="594" t="s">
        <v>2776</v>
      </c>
      <c r="I15" s="594">
        <v>7.1669793E7</v>
      </c>
      <c r="J15" s="595" t="s">
        <v>2777</v>
      </c>
      <c r="K15" s="593">
        <v>29845.0</v>
      </c>
      <c r="L15" s="592" t="s">
        <v>510</v>
      </c>
      <c r="M15" s="592"/>
      <c r="N15" s="669">
        <v>245.0</v>
      </c>
      <c r="O15" s="592">
        <f t="shared" si="2"/>
        <v>245</v>
      </c>
      <c r="P15" s="592"/>
      <c r="Q15" s="615" t="s">
        <v>854</v>
      </c>
      <c r="R15" s="597" t="s">
        <v>1885</v>
      </c>
      <c r="S15" s="592" t="s">
        <v>2778</v>
      </c>
      <c r="T15" s="92"/>
      <c r="V15" s="12"/>
      <c r="W15" s="12"/>
    </row>
    <row r="16">
      <c r="A16" s="592">
        <v>13.0</v>
      </c>
      <c r="B16" s="658">
        <v>45390.0</v>
      </c>
      <c r="C16" s="658">
        <v>45389.0</v>
      </c>
      <c r="D16" s="592">
        <v>3.81401100124583E14</v>
      </c>
      <c r="E16" s="592">
        <v>5801.0</v>
      </c>
      <c r="F16" s="594">
        <v>3932166.0</v>
      </c>
      <c r="G16" s="594" t="s">
        <v>2779</v>
      </c>
      <c r="H16" s="594" t="s">
        <v>2779</v>
      </c>
      <c r="I16" s="594">
        <v>7.2610859E7</v>
      </c>
      <c r="J16" s="595" t="s">
        <v>2780</v>
      </c>
      <c r="K16" s="593">
        <v>28755.0</v>
      </c>
      <c r="L16" s="592" t="s">
        <v>510</v>
      </c>
      <c r="M16" s="592"/>
      <c r="N16" s="592">
        <v>295.0</v>
      </c>
      <c r="O16" s="592">
        <f t="shared" si="2"/>
        <v>295</v>
      </c>
      <c r="P16" s="592"/>
      <c r="Q16" s="592" t="s">
        <v>854</v>
      </c>
      <c r="R16" s="597" t="s">
        <v>1885</v>
      </c>
      <c r="S16" s="592" t="s">
        <v>2781</v>
      </c>
      <c r="T16" s="92"/>
      <c r="W16" s="12"/>
    </row>
    <row r="17">
      <c r="A17" s="592">
        <v>14.0</v>
      </c>
      <c r="B17" s="593">
        <v>45390.0</v>
      </c>
      <c r="C17" s="593">
        <v>45390.0</v>
      </c>
      <c r="D17" s="592">
        <v>3.81401100124583E14</v>
      </c>
      <c r="E17" s="592">
        <v>5802.0</v>
      </c>
      <c r="F17" s="594">
        <v>1324590.0</v>
      </c>
      <c r="G17" s="594" t="s">
        <v>2782</v>
      </c>
      <c r="H17" s="594" t="s">
        <v>2782</v>
      </c>
      <c r="I17" s="594">
        <v>7.213703E7</v>
      </c>
      <c r="J17" s="595" t="s">
        <v>2783</v>
      </c>
      <c r="K17" s="593"/>
      <c r="L17" s="592" t="s">
        <v>510</v>
      </c>
      <c r="M17" s="592"/>
      <c r="N17" s="592">
        <v>195.0</v>
      </c>
      <c r="O17" s="592">
        <f t="shared" si="2"/>
        <v>195</v>
      </c>
      <c r="P17" s="592"/>
      <c r="Q17" s="592" t="s">
        <v>854</v>
      </c>
      <c r="R17" s="597" t="s">
        <v>1885</v>
      </c>
      <c r="S17" s="592" t="s">
        <v>2784</v>
      </c>
      <c r="T17" s="92"/>
      <c r="W17" s="12"/>
    </row>
    <row r="18">
      <c r="A18" s="592">
        <v>15.0</v>
      </c>
      <c r="B18" s="593">
        <v>45390.0</v>
      </c>
      <c r="C18" s="593">
        <v>45390.0</v>
      </c>
      <c r="D18" s="592">
        <v>3.81401100124583E14</v>
      </c>
      <c r="E18" s="592">
        <v>5804.0</v>
      </c>
      <c r="F18" s="592">
        <v>5041918.0</v>
      </c>
      <c r="G18" s="592" t="s">
        <v>2785</v>
      </c>
      <c r="H18" s="592" t="s">
        <v>2786</v>
      </c>
      <c r="I18" s="592">
        <v>6.7871817E7</v>
      </c>
      <c r="J18" s="592" t="s">
        <v>2787</v>
      </c>
      <c r="K18" s="593">
        <v>36258.0</v>
      </c>
      <c r="L18" s="592" t="s">
        <v>2260</v>
      </c>
      <c r="M18" s="592"/>
      <c r="N18" s="592">
        <v>170.0</v>
      </c>
      <c r="O18" s="592">
        <f t="shared" si="2"/>
        <v>170</v>
      </c>
      <c r="P18" s="592"/>
      <c r="Q18" s="592" t="s">
        <v>854</v>
      </c>
      <c r="R18" s="597" t="s">
        <v>1885</v>
      </c>
      <c r="S18" s="592" t="s">
        <v>2788</v>
      </c>
      <c r="T18" s="92"/>
      <c r="V18" s="12"/>
      <c r="W18" s="12"/>
    </row>
    <row r="19">
      <c r="A19" s="592">
        <v>16.0</v>
      </c>
      <c r="B19" s="593">
        <v>45393.0</v>
      </c>
      <c r="C19" s="593">
        <v>45396.0</v>
      </c>
      <c r="D19" s="592">
        <v>3.81401100124583E14</v>
      </c>
      <c r="E19" s="592">
        <v>5823.0</v>
      </c>
      <c r="F19" s="592" t="s">
        <v>2789</v>
      </c>
      <c r="G19" s="592" t="s">
        <v>2790</v>
      </c>
      <c r="H19" s="592" t="s">
        <v>2790</v>
      </c>
      <c r="I19" s="592">
        <v>7.6384299E7</v>
      </c>
      <c r="J19" s="592" t="s">
        <v>2791</v>
      </c>
      <c r="K19" s="593">
        <v>35189.0</v>
      </c>
      <c r="L19" s="592" t="s">
        <v>510</v>
      </c>
      <c r="M19" s="592"/>
      <c r="N19" s="592">
        <v>195.0</v>
      </c>
      <c r="O19" s="592">
        <f t="shared" si="2"/>
        <v>195</v>
      </c>
      <c r="P19" s="592"/>
      <c r="Q19" s="592" t="s">
        <v>854</v>
      </c>
      <c r="R19" s="597" t="s">
        <v>1885</v>
      </c>
      <c r="S19" s="592" t="s">
        <v>2784</v>
      </c>
      <c r="T19" s="92"/>
      <c r="W19" s="12"/>
    </row>
    <row r="20">
      <c r="A20" s="592">
        <v>17.0</v>
      </c>
      <c r="B20" s="593">
        <v>45394.0</v>
      </c>
      <c r="C20" s="593">
        <v>45395.0</v>
      </c>
      <c r="D20" s="592">
        <v>3.81401100124583E14</v>
      </c>
      <c r="E20" s="592">
        <v>5825.0</v>
      </c>
      <c r="F20" s="667">
        <v>4589399.0</v>
      </c>
      <c r="G20" s="667" t="s">
        <v>2792</v>
      </c>
      <c r="H20" s="667" t="s">
        <v>2793</v>
      </c>
      <c r="I20" s="667">
        <v>7.782782E7</v>
      </c>
      <c r="J20" s="670" t="s">
        <v>2794</v>
      </c>
      <c r="K20" s="593"/>
      <c r="L20" s="592" t="s">
        <v>119</v>
      </c>
      <c r="M20" s="592" t="s">
        <v>27</v>
      </c>
      <c r="N20" s="592">
        <v>1640.0</v>
      </c>
      <c r="O20" s="592">
        <f t="shared" si="2"/>
        <v>1640</v>
      </c>
      <c r="P20" s="592"/>
      <c r="Q20" s="592" t="s">
        <v>854</v>
      </c>
      <c r="R20" s="597" t="s">
        <v>1885</v>
      </c>
      <c r="S20" s="592" t="s">
        <v>2795</v>
      </c>
      <c r="T20" s="92"/>
      <c r="W20" s="12"/>
    </row>
    <row r="21">
      <c r="A21" s="592">
        <v>18.0</v>
      </c>
      <c r="B21" s="593">
        <v>45394.0</v>
      </c>
      <c r="C21" s="593">
        <v>45393.0</v>
      </c>
      <c r="D21" s="592">
        <v>3.81401100124583E14</v>
      </c>
      <c r="E21" s="592">
        <v>5827.0</v>
      </c>
      <c r="F21" s="594">
        <v>5.321025019E9</v>
      </c>
      <c r="G21" s="594" t="s">
        <v>2757</v>
      </c>
      <c r="H21" s="594" t="s">
        <v>2757</v>
      </c>
      <c r="I21" s="594">
        <v>7.5006999E7</v>
      </c>
      <c r="J21" s="595" t="s">
        <v>2758</v>
      </c>
      <c r="K21" s="593">
        <v>30086.0</v>
      </c>
      <c r="L21" s="592" t="s">
        <v>141</v>
      </c>
      <c r="M21" s="592" t="s">
        <v>27</v>
      </c>
      <c r="N21" s="592">
        <f>470/2</f>
        <v>235</v>
      </c>
      <c r="O21" s="592">
        <f t="shared" si="2"/>
        <v>235</v>
      </c>
      <c r="P21" s="592" t="s">
        <v>1828</v>
      </c>
      <c r="Q21" s="592" t="s">
        <v>854</v>
      </c>
      <c r="R21" s="597" t="s">
        <v>1885</v>
      </c>
      <c r="S21" s="592" t="s">
        <v>2796</v>
      </c>
      <c r="T21" s="92"/>
      <c r="U21" s="12"/>
      <c r="W21" s="12"/>
    </row>
    <row r="22">
      <c r="A22" s="592">
        <v>19.0</v>
      </c>
      <c r="B22" s="593">
        <v>45394.0</v>
      </c>
      <c r="C22" s="593">
        <v>45393.0</v>
      </c>
      <c r="D22" s="592">
        <v>3.81401100124583E14</v>
      </c>
      <c r="E22" s="592">
        <v>5827.0</v>
      </c>
      <c r="F22" s="594">
        <v>5.321025019E9</v>
      </c>
      <c r="G22" s="594" t="s">
        <v>2757</v>
      </c>
      <c r="H22" s="594" t="s">
        <v>2757</v>
      </c>
      <c r="I22" s="594">
        <v>7.5006999E7</v>
      </c>
      <c r="J22" s="592" t="s">
        <v>2758</v>
      </c>
      <c r="K22" s="593">
        <v>30086.0</v>
      </c>
      <c r="L22" s="592" t="s">
        <v>98</v>
      </c>
      <c r="M22" s="592" t="s">
        <v>27</v>
      </c>
      <c r="N22" s="592">
        <f>530/2</f>
        <v>265</v>
      </c>
      <c r="O22" s="592">
        <f t="shared" si="2"/>
        <v>265</v>
      </c>
      <c r="P22" s="592" t="s">
        <v>1828</v>
      </c>
      <c r="Q22" s="592" t="s">
        <v>854</v>
      </c>
      <c r="R22" s="597" t="s">
        <v>1885</v>
      </c>
      <c r="S22" s="592" t="s">
        <v>2796</v>
      </c>
      <c r="T22" s="92"/>
      <c r="V22" s="12"/>
      <c r="W22" s="12"/>
    </row>
    <row r="23">
      <c r="A23" s="592">
        <v>20.0</v>
      </c>
      <c r="B23" s="593">
        <v>45394.0</v>
      </c>
      <c r="C23" s="593">
        <v>45394.0</v>
      </c>
      <c r="D23" s="592">
        <v>3.81401100124583E14</v>
      </c>
      <c r="E23" s="592">
        <v>5828.0</v>
      </c>
      <c r="F23" s="592">
        <v>5918420.0</v>
      </c>
      <c r="G23" s="592" t="s">
        <v>2691</v>
      </c>
      <c r="H23" s="592" t="s">
        <v>2692</v>
      </c>
      <c r="I23" s="592">
        <v>6.5361733E7</v>
      </c>
      <c r="J23" s="592" t="s">
        <v>2797</v>
      </c>
      <c r="K23" s="592" t="s">
        <v>2797</v>
      </c>
      <c r="L23" s="592" t="s">
        <v>89</v>
      </c>
      <c r="M23" s="592" t="s">
        <v>27</v>
      </c>
      <c r="N23" s="592">
        <v>1460.0</v>
      </c>
      <c r="O23" s="592">
        <f t="shared" si="2"/>
        <v>1460</v>
      </c>
      <c r="P23" s="592" t="s">
        <v>2796</v>
      </c>
      <c r="Q23" s="592" t="s">
        <v>854</v>
      </c>
      <c r="R23" s="597" t="s">
        <v>1885</v>
      </c>
      <c r="S23" s="592" t="s">
        <v>2796</v>
      </c>
      <c r="T23" s="92"/>
      <c r="W23" s="12"/>
    </row>
    <row r="24">
      <c r="A24" s="592">
        <v>21.0</v>
      </c>
      <c r="B24" s="593">
        <v>45395.0</v>
      </c>
      <c r="C24" s="593">
        <v>45396.0</v>
      </c>
      <c r="D24" s="592">
        <v>3.81401100124583E14</v>
      </c>
      <c r="E24" s="592">
        <v>5829.0</v>
      </c>
      <c r="F24" s="592">
        <v>5.588398011E9</v>
      </c>
      <c r="G24" s="592" t="s">
        <v>2798</v>
      </c>
      <c r="H24" s="592" t="s">
        <v>2799</v>
      </c>
      <c r="I24" s="592">
        <v>7.1408774E7</v>
      </c>
      <c r="J24" s="592" t="s">
        <v>2800</v>
      </c>
      <c r="K24" s="593">
        <v>37036.0</v>
      </c>
      <c r="L24" s="592" t="s">
        <v>141</v>
      </c>
      <c r="M24" s="592" t="s">
        <v>27</v>
      </c>
      <c r="N24" s="592">
        <v>325.0</v>
      </c>
      <c r="O24" s="592">
        <f t="shared" si="2"/>
        <v>325</v>
      </c>
      <c r="P24" s="632" t="s">
        <v>2801</v>
      </c>
      <c r="Q24" s="592" t="s">
        <v>854</v>
      </c>
      <c r="R24" s="597" t="s">
        <v>1885</v>
      </c>
      <c r="S24" s="592" t="s">
        <v>2802</v>
      </c>
      <c r="T24" s="92"/>
      <c r="W24" s="12"/>
    </row>
    <row r="25">
      <c r="A25" s="592">
        <v>22.0</v>
      </c>
      <c r="B25" s="593">
        <v>45397.0</v>
      </c>
      <c r="C25" s="593">
        <v>45402.0</v>
      </c>
      <c r="D25" s="592">
        <v>3.81401100124583E14</v>
      </c>
      <c r="E25" s="592">
        <v>5839.0</v>
      </c>
      <c r="F25" s="667">
        <v>3293702.0</v>
      </c>
      <c r="G25" s="671" t="s">
        <v>2803</v>
      </c>
      <c r="H25" s="671" t="s">
        <v>2803</v>
      </c>
      <c r="I25" s="594">
        <v>7.7066106E7</v>
      </c>
      <c r="J25" s="595"/>
      <c r="K25" s="593"/>
      <c r="L25" s="592" t="s">
        <v>1127</v>
      </c>
      <c r="M25" s="592" t="s">
        <v>27</v>
      </c>
      <c r="N25" s="592">
        <v>600.0</v>
      </c>
      <c r="O25" s="592">
        <f t="shared" si="2"/>
        <v>600</v>
      </c>
      <c r="P25" s="632" t="s">
        <v>2804</v>
      </c>
      <c r="Q25" s="592" t="s">
        <v>854</v>
      </c>
      <c r="R25" s="597" t="s">
        <v>1885</v>
      </c>
      <c r="S25" s="592" t="s">
        <v>2805</v>
      </c>
      <c r="T25" s="92"/>
      <c r="W25" s="12"/>
    </row>
    <row r="26">
      <c r="A26" s="592">
        <v>23.0</v>
      </c>
      <c r="B26" s="593">
        <v>45397.0</v>
      </c>
      <c r="C26" s="593">
        <v>45397.0</v>
      </c>
      <c r="D26" s="592">
        <v>3.81401100124583E14</v>
      </c>
      <c r="E26" s="592">
        <v>5843.0</v>
      </c>
      <c r="F26" s="594">
        <v>1.1386876E7</v>
      </c>
      <c r="G26" s="671" t="s">
        <v>2806</v>
      </c>
      <c r="H26" s="592" t="s">
        <v>2806</v>
      </c>
      <c r="I26" s="671" t="s">
        <v>2806</v>
      </c>
      <c r="J26" s="594"/>
      <c r="K26" s="593"/>
      <c r="L26" s="592" t="s">
        <v>701</v>
      </c>
      <c r="M26" s="592"/>
      <c r="N26" s="592">
        <v>480.0</v>
      </c>
      <c r="O26" s="592">
        <f t="shared" si="2"/>
        <v>480</v>
      </c>
      <c r="P26" s="640"/>
      <c r="Q26" s="592" t="s">
        <v>854</v>
      </c>
      <c r="R26" s="597" t="s">
        <v>1885</v>
      </c>
      <c r="S26" s="592" t="s">
        <v>2807</v>
      </c>
      <c r="T26" s="92"/>
      <c r="W26" s="12"/>
    </row>
    <row r="27">
      <c r="A27" s="592">
        <v>24.0</v>
      </c>
      <c r="B27" s="593">
        <v>45399.0</v>
      </c>
      <c r="C27" s="593">
        <v>45399.0</v>
      </c>
      <c r="D27" s="592">
        <v>3.81401100124583E14</v>
      </c>
      <c r="E27" s="592" t="s">
        <v>2808</v>
      </c>
      <c r="F27" s="594">
        <v>5.588398011E9</v>
      </c>
      <c r="G27" s="594" t="s">
        <v>2798</v>
      </c>
      <c r="H27" s="594" t="s">
        <v>2799</v>
      </c>
      <c r="I27" s="594">
        <v>7.1408774E7</v>
      </c>
      <c r="J27" s="592" t="s">
        <v>2800</v>
      </c>
      <c r="K27" s="593">
        <v>37036.0</v>
      </c>
      <c r="L27" s="592" t="s">
        <v>141</v>
      </c>
      <c r="M27" s="592" t="s">
        <v>27</v>
      </c>
      <c r="N27" s="592">
        <v>795.0</v>
      </c>
      <c r="O27" s="592">
        <f t="shared" si="2"/>
        <v>795</v>
      </c>
      <c r="P27" s="592" t="s">
        <v>2751</v>
      </c>
      <c r="Q27" s="592" t="s">
        <v>854</v>
      </c>
      <c r="R27" s="597" t="s">
        <v>1885</v>
      </c>
      <c r="S27" s="592" t="s">
        <v>2809</v>
      </c>
      <c r="T27" s="92"/>
      <c r="W27" s="12"/>
    </row>
    <row r="28">
      <c r="A28" s="592">
        <v>25.0</v>
      </c>
      <c r="B28" s="593">
        <v>45401.0</v>
      </c>
      <c r="C28" s="593">
        <v>45401.0</v>
      </c>
      <c r="D28" s="592">
        <v>3.81401100124583E14</v>
      </c>
      <c r="E28" s="592">
        <v>5855.0</v>
      </c>
      <c r="F28" s="592">
        <v>4090044.0</v>
      </c>
      <c r="G28" s="592" t="s">
        <v>2810</v>
      </c>
      <c r="H28" s="594" t="s">
        <v>2811</v>
      </c>
      <c r="I28" s="592">
        <v>7.0315295E7</v>
      </c>
      <c r="J28" s="592" t="s">
        <v>2812</v>
      </c>
      <c r="K28" s="593">
        <v>29732.0</v>
      </c>
      <c r="L28" s="592" t="s">
        <v>701</v>
      </c>
      <c r="M28" s="592"/>
      <c r="N28" s="592">
        <v>200.0</v>
      </c>
      <c r="O28" s="592">
        <f t="shared" si="2"/>
        <v>200</v>
      </c>
      <c r="P28" s="592"/>
      <c r="Q28" s="592" t="s">
        <v>854</v>
      </c>
      <c r="R28" s="597" t="s">
        <v>1885</v>
      </c>
      <c r="S28" s="592" t="s">
        <v>2813</v>
      </c>
      <c r="T28" s="92"/>
      <c r="W28" s="12"/>
    </row>
    <row r="29">
      <c r="A29" s="592">
        <v>26.0</v>
      </c>
      <c r="B29" s="593">
        <v>45402.0</v>
      </c>
      <c r="C29" s="592" t="s">
        <v>2814</v>
      </c>
      <c r="D29" s="592">
        <v>3.81401100124583E14</v>
      </c>
      <c r="E29" s="592">
        <v>5857.0</v>
      </c>
      <c r="F29" s="592">
        <v>6346050.0</v>
      </c>
      <c r="G29" s="592" t="s">
        <v>2815</v>
      </c>
      <c r="H29" s="592" t="s">
        <v>2816</v>
      </c>
      <c r="I29" s="592">
        <v>7.508719E7</v>
      </c>
      <c r="J29" s="592"/>
      <c r="K29" s="593">
        <v>32113.0</v>
      </c>
      <c r="L29" s="592" t="s">
        <v>141</v>
      </c>
      <c r="M29" s="592" t="s">
        <v>27</v>
      </c>
      <c r="N29" s="592">
        <v>730.0</v>
      </c>
      <c r="O29" s="592">
        <f t="shared" si="2"/>
        <v>730</v>
      </c>
      <c r="P29" s="640"/>
      <c r="Q29" s="592" t="s">
        <v>854</v>
      </c>
      <c r="R29" s="597" t="s">
        <v>1885</v>
      </c>
      <c r="S29" s="592" t="s">
        <v>2817</v>
      </c>
      <c r="T29" s="92"/>
      <c r="V29" s="12"/>
      <c r="W29" s="12"/>
    </row>
    <row r="30">
      <c r="A30" s="592">
        <v>27.0</v>
      </c>
      <c r="B30" s="593">
        <v>45404.0</v>
      </c>
      <c r="C30" s="593">
        <v>45403.0</v>
      </c>
      <c r="D30" s="592">
        <v>3.81401100124583E14</v>
      </c>
      <c r="E30" s="592">
        <v>5888.0</v>
      </c>
      <c r="F30" s="594">
        <v>5.186567014E9</v>
      </c>
      <c r="G30" s="594" t="s">
        <v>2818</v>
      </c>
      <c r="H30" s="594" t="s">
        <v>2819</v>
      </c>
      <c r="I30" s="594">
        <v>7.9705025E7</v>
      </c>
      <c r="J30" s="594" t="s">
        <v>2820</v>
      </c>
      <c r="K30" s="593">
        <v>31799.0</v>
      </c>
      <c r="L30" s="592" t="s">
        <v>510</v>
      </c>
      <c r="M30" s="592"/>
      <c r="N30" s="592">
        <v>245.0</v>
      </c>
      <c r="O30" s="592">
        <f t="shared" si="2"/>
        <v>245</v>
      </c>
      <c r="P30" s="592"/>
      <c r="Q30" s="592" t="s">
        <v>854</v>
      </c>
      <c r="R30" s="597" t="s">
        <v>1885</v>
      </c>
      <c r="S30" s="592" t="s">
        <v>2415</v>
      </c>
      <c r="T30" s="92"/>
      <c r="U30" s="12"/>
      <c r="W30" s="12"/>
    </row>
    <row r="31">
      <c r="A31" s="592">
        <v>28.0</v>
      </c>
      <c r="B31" s="593">
        <v>45404.0</v>
      </c>
      <c r="C31" s="593">
        <v>45403.0</v>
      </c>
      <c r="D31" s="592">
        <v>3.81401100124583E14</v>
      </c>
      <c r="E31" s="592">
        <v>5889.0</v>
      </c>
      <c r="F31" s="594">
        <v>6476629.0</v>
      </c>
      <c r="G31" s="594" t="s">
        <v>2821</v>
      </c>
      <c r="H31" s="594" t="s">
        <v>2822</v>
      </c>
      <c r="I31" s="594">
        <v>7.210091E7</v>
      </c>
      <c r="J31" s="594"/>
      <c r="K31" s="593"/>
      <c r="L31" s="592" t="s">
        <v>510</v>
      </c>
      <c r="M31" s="592"/>
      <c r="N31" s="592">
        <v>170.0</v>
      </c>
      <c r="O31" s="592">
        <f t="shared" si="2"/>
        <v>170</v>
      </c>
      <c r="P31" s="592"/>
      <c r="Q31" s="592" t="s">
        <v>854</v>
      </c>
      <c r="R31" s="597" t="s">
        <v>1885</v>
      </c>
      <c r="S31" s="592" t="s">
        <v>2823</v>
      </c>
      <c r="T31" s="92"/>
      <c r="U31" s="12"/>
      <c r="W31" s="12"/>
    </row>
    <row r="32">
      <c r="A32" s="592">
        <v>29.0</v>
      </c>
      <c r="B32" s="593">
        <v>45404.0</v>
      </c>
      <c r="C32" s="638">
        <v>45403.0</v>
      </c>
      <c r="D32" s="592">
        <v>3.81401100124583E14</v>
      </c>
      <c r="E32" s="592">
        <v>5891.0</v>
      </c>
      <c r="F32" s="592">
        <v>0.0</v>
      </c>
      <c r="G32" s="592" t="s">
        <v>2824</v>
      </c>
      <c r="H32" s="592" t="s">
        <v>2824</v>
      </c>
      <c r="I32" s="592">
        <v>7.8578736E7</v>
      </c>
      <c r="J32" s="592" t="s">
        <v>2825</v>
      </c>
      <c r="K32" s="593">
        <v>36362.0</v>
      </c>
      <c r="L32" s="592" t="s">
        <v>510</v>
      </c>
      <c r="M32" s="592"/>
      <c r="N32" s="592">
        <v>245.0</v>
      </c>
      <c r="O32" s="592">
        <f t="shared" si="2"/>
        <v>245</v>
      </c>
      <c r="P32" s="592"/>
      <c r="Q32" s="592" t="s">
        <v>854</v>
      </c>
      <c r="R32" s="597" t="s">
        <v>1885</v>
      </c>
      <c r="S32" s="592" t="s">
        <v>2415</v>
      </c>
      <c r="T32" s="92"/>
      <c r="U32" s="12"/>
      <c r="W32" s="12"/>
    </row>
    <row r="33">
      <c r="A33" s="592">
        <v>30.0</v>
      </c>
      <c r="B33" s="593">
        <v>45404.0</v>
      </c>
      <c r="C33" s="593">
        <v>45405.0</v>
      </c>
      <c r="D33" s="592">
        <v>3.81401100124583E14</v>
      </c>
      <c r="E33" s="592">
        <v>5892.0</v>
      </c>
      <c r="F33" s="592">
        <v>7780978.0</v>
      </c>
      <c r="G33" s="672" t="s">
        <v>2826</v>
      </c>
      <c r="H33" s="672" t="s">
        <v>2827</v>
      </c>
      <c r="I33" s="592">
        <v>7.0836389E7</v>
      </c>
      <c r="J33" s="592"/>
      <c r="K33" s="593"/>
      <c r="L33" s="592" t="s">
        <v>510</v>
      </c>
      <c r="M33" s="592"/>
      <c r="N33" s="592">
        <v>340.0</v>
      </c>
      <c r="O33" s="592">
        <f t="shared" si="2"/>
        <v>340</v>
      </c>
      <c r="P33" s="592"/>
      <c r="Q33" s="592" t="s">
        <v>854</v>
      </c>
      <c r="R33" s="597" t="s">
        <v>1885</v>
      </c>
      <c r="S33" s="592" t="s">
        <v>2828</v>
      </c>
      <c r="T33" s="92"/>
      <c r="W33" s="12"/>
    </row>
    <row r="34">
      <c r="A34" s="592">
        <v>31.0</v>
      </c>
      <c r="B34" s="593">
        <v>45405.0</v>
      </c>
      <c r="C34" s="593">
        <v>45415.0</v>
      </c>
      <c r="D34" s="592">
        <v>3.81401100124583E14</v>
      </c>
      <c r="E34" s="592">
        <v>5908.0</v>
      </c>
      <c r="F34" s="594">
        <v>3.5725702E8</v>
      </c>
      <c r="G34" s="594" t="s">
        <v>2829</v>
      </c>
      <c r="H34" s="594" t="s">
        <v>2830</v>
      </c>
      <c r="I34" s="594">
        <v>7.1643767E7</v>
      </c>
      <c r="J34" s="594" t="s">
        <v>2831</v>
      </c>
      <c r="K34" s="593"/>
      <c r="L34" s="592" t="s">
        <v>1740</v>
      </c>
      <c r="M34" s="592"/>
      <c r="N34" s="592">
        <v>4800.0</v>
      </c>
      <c r="O34" s="592">
        <f t="shared" si="2"/>
        <v>4800</v>
      </c>
      <c r="P34" s="632" t="s">
        <v>2832</v>
      </c>
      <c r="Q34" s="592" t="s">
        <v>854</v>
      </c>
      <c r="R34" s="597" t="s">
        <v>1885</v>
      </c>
      <c r="S34" s="592" t="s">
        <v>2833</v>
      </c>
      <c r="T34" s="92"/>
      <c r="V34" s="12"/>
      <c r="W34" s="12"/>
    </row>
    <row r="35">
      <c r="A35" s="592">
        <v>32.0</v>
      </c>
      <c r="B35" s="593">
        <v>45406.0</v>
      </c>
      <c r="C35" s="593">
        <v>45422.0</v>
      </c>
      <c r="D35" s="592">
        <v>3.81401100124583E14</v>
      </c>
      <c r="E35" s="592">
        <v>5915.0</v>
      </c>
      <c r="F35" s="594">
        <v>1.028585026E9</v>
      </c>
      <c r="G35" s="594" t="s">
        <v>2834</v>
      </c>
      <c r="H35" s="594" t="s">
        <v>2835</v>
      </c>
      <c r="I35" s="594">
        <v>7.7345189E7</v>
      </c>
      <c r="J35" s="595"/>
      <c r="K35" s="593"/>
      <c r="L35" s="592" t="s">
        <v>1740</v>
      </c>
      <c r="M35" s="592"/>
      <c r="N35" s="592">
        <v>3360.0</v>
      </c>
      <c r="O35" s="592">
        <f t="shared" si="2"/>
        <v>3360</v>
      </c>
      <c r="P35" s="632" t="s">
        <v>2836</v>
      </c>
      <c r="Q35" s="592" t="s">
        <v>854</v>
      </c>
      <c r="R35" s="597" t="s">
        <v>1885</v>
      </c>
      <c r="S35" s="592" t="s">
        <v>2837</v>
      </c>
      <c r="T35" s="92"/>
      <c r="U35" s="12"/>
      <c r="W35" s="12"/>
    </row>
    <row r="36">
      <c r="A36" s="592">
        <v>33.0</v>
      </c>
      <c r="B36" s="593">
        <v>45409.0</v>
      </c>
      <c r="C36" s="593">
        <v>45410.0</v>
      </c>
      <c r="D36" s="592">
        <v>3.81401100124583E14</v>
      </c>
      <c r="E36" s="592">
        <v>5964.0</v>
      </c>
      <c r="F36" s="592">
        <v>9637897.0</v>
      </c>
      <c r="G36" s="592" t="s">
        <v>2838</v>
      </c>
      <c r="H36" s="592" t="s">
        <v>2838</v>
      </c>
      <c r="I36" s="592">
        <v>6.5018503E7</v>
      </c>
      <c r="J36" s="592" t="s">
        <v>2839</v>
      </c>
      <c r="K36" s="593">
        <v>33985.0</v>
      </c>
      <c r="L36" s="592" t="s">
        <v>510</v>
      </c>
      <c r="M36" s="592"/>
      <c r="N36" s="592">
        <v>195.0</v>
      </c>
      <c r="O36" s="592">
        <f t="shared" si="2"/>
        <v>195</v>
      </c>
      <c r="P36" s="592"/>
      <c r="Q36" s="592" t="s">
        <v>854</v>
      </c>
      <c r="R36" s="597" t="s">
        <v>1885</v>
      </c>
      <c r="S36" s="592" t="s">
        <v>2840</v>
      </c>
      <c r="T36" s="92"/>
      <c r="U36" s="12"/>
    </row>
    <row r="37">
      <c r="A37" s="592">
        <v>34.0</v>
      </c>
      <c r="B37" s="593">
        <v>45409.0</v>
      </c>
      <c r="C37" s="593">
        <v>45410.0</v>
      </c>
      <c r="D37" s="592">
        <v>3.81401100124583E14</v>
      </c>
      <c r="E37" s="592">
        <v>5965.0</v>
      </c>
      <c r="F37" s="594">
        <v>6.380384017E9</v>
      </c>
      <c r="G37" s="592" t="s">
        <v>2841</v>
      </c>
      <c r="H37" s="592" t="s">
        <v>2842</v>
      </c>
      <c r="I37" s="592">
        <v>7.5697009E7</v>
      </c>
      <c r="J37" s="592" t="s">
        <v>2843</v>
      </c>
      <c r="K37" s="593"/>
      <c r="L37" s="592" t="s">
        <v>510</v>
      </c>
      <c r="M37" s="592"/>
      <c r="N37" s="592">
        <v>685.0</v>
      </c>
      <c r="O37" s="592">
        <f t="shared" si="2"/>
        <v>685</v>
      </c>
      <c r="P37" s="592"/>
      <c r="Q37" s="592" t="s">
        <v>854</v>
      </c>
      <c r="R37" s="597" t="s">
        <v>1885</v>
      </c>
      <c r="S37" s="592" t="s">
        <v>2844</v>
      </c>
      <c r="T37" s="92"/>
      <c r="V37" s="12"/>
    </row>
    <row r="38">
      <c r="A38" s="592">
        <v>35.0</v>
      </c>
      <c r="B38" s="593">
        <v>45409.0</v>
      </c>
      <c r="C38" s="593">
        <v>45402.0</v>
      </c>
      <c r="D38" s="592">
        <v>3.81401100124583E14</v>
      </c>
      <c r="E38" s="592">
        <v>5966.0</v>
      </c>
      <c r="F38" s="594">
        <v>3293702.0</v>
      </c>
      <c r="G38" s="594" t="s">
        <v>2803</v>
      </c>
      <c r="H38" s="594" t="s">
        <v>2803</v>
      </c>
      <c r="I38" s="594">
        <v>7.7066106E7</v>
      </c>
      <c r="J38" s="594"/>
      <c r="K38" s="593"/>
      <c r="L38" s="592" t="s">
        <v>1127</v>
      </c>
      <c r="M38" s="592" t="s">
        <v>27</v>
      </c>
      <c r="N38" s="592">
        <v>510.0</v>
      </c>
      <c r="O38" s="592">
        <f t="shared" si="2"/>
        <v>510</v>
      </c>
      <c r="P38" s="592" t="s">
        <v>2845</v>
      </c>
      <c r="Q38" s="592" t="s">
        <v>827</v>
      </c>
      <c r="R38" s="597" t="s">
        <v>1885</v>
      </c>
      <c r="S38" s="592" t="s">
        <v>2809</v>
      </c>
      <c r="T38" s="92"/>
    </row>
    <row r="39">
      <c r="A39" s="592">
        <v>36.0</v>
      </c>
      <c r="B39" s="593">
        <v>45410.0</v>
      </c>
      <c r="C39" s="593">
        <v>45409.0</v>
      </c>
      <c r="D39" s="592">
        <v>3.81401100124583E14</v>
      </c>
      <c r="E39" s="592">
        <v>5984.0</v>
      </c>
      <c r="F39" s="594">
        <v>6245212.0</v>
      </c>
      <c r="G39" s="594" t="s">
        <v>2846</v>
      </c>
      <c r="H39" s="594" t="s">
        <v>2846</v>
      </c>
      <c r="I39" s="594">
        <v>7.0486502E7</v>
      </c>
      <c r="J39" s="661"/>
      <c r="K39" s="593"/>
      <c r="L39" s="592" t="s">
        <v>510</v>
      </c>
      <c r="M39" s="592"/>
      <c r="N39" s="592">
        <v>195.0</v>
      </c>
      <c r="O39" s="592">
        <f t="shared" si="2"/>
        <v>195</v>
      </c>
      <c r="P39" s="592"/>
      <c r="Q39" s="592" t="s">
        <v>854</v>
      </c>
      <c r="R39" s="597" t="s">
        <v>1885</v>
      </c>
      <c r="S39" s="592" t="s">
        <v>2840</v>
      </c>
      <c r="T39" s="92"/>
      <c r="U39" s="12"/>
    </row>
    <row r="40">
      <c r="A40" s="592">
        <v>37.0</v>
      </c>
      <c r="B40" s="593">
        <v>45410.0</v>
      </c>
      <c r="C40" s="593">
        <v>45409.0</v>
      </c>
      <c r="D40" s="592">
        <v>3.81401100124583E14</v>
      </c>
      <c r="E40" s="592">
        <v>5985.0</v>
      </c>
      <c r="F40" s="592">
        <v>9029925.0</v>
      </c>
      <c r="G40" s="592" t="s">
        <v>2847</v>
      </c>
      <c r="H40" s="592" t="s">
        <v>2847</v>
      </c>
      <c r="I40" s="592">
        <v>6.8781433E7</v>
      </c>
      <c r="J40" s="592" t="s">
        <v>2848</v>
      </c>
      <c r="K40" s="593"/>
      <c r="L40" s="592" t="s">
        <v>510</v>
      </c>
      <c r="M40" s="596"/>
      <c r="N40" s="592">
        <v>745.0</v>
      </c>
      <c r="O40" s="592">
        <f t="shared" si="2"/>
        <v>745</v>
      </c>
      <c r="P40" s="596"/>
      <c r="Q40" s="592" t="s">
        <v>854</v>
      </c>
      <c r="R40" s="597" t="s">
        <v>1885</v>
      </c>
      <c r="S40" s="669" t="s">
        <v>2849</v>
      </c>
      <c r="T40" s="92"/>
      <c r="U40" s="154"/>
      <c r="V40" s="109"/>
    </row>
    <row r="41">
      <c r="A41" s="592">
        <v>38.0</v>
      </c>
      <c r="B41" s="593">
        <v>45410.0</v>
      </c>
      <c r="C41" s="593">
        <v>45409.0</v>
      </c>
      <c r="D41" s="592">
        <v>3.81401100124583E14</v>
      </c>
      <c r="E41" s="592">
        <v>5986.0</v>
      </c>
      <c r="F41" s="592">
        <v>5904611.0</v>
      </c>
      <c r="G41" s="592" t="s">
        <v>2850</v>
      </c>
      <c r="H41" s="592" t="s">
        <v>2850</v>
      </c>
      <c r="I41" s="592">
        <v>7.7417355E7</v>
      </c>
      <c r="J41" s="592" t="s">
        <v>2851</v>
      </c>
      <c r="K41" s="593"/>
      <c r="L41" s="592" t="s">
        <v>510</v>
      </c>
      <c r="M41" s="592"/>
      <c r="N41" s="592">
        <v>355.0</v>
      </c>
      <c r="O41" s="592">
        <f t="shared" si="2"/>
        <v>355</v>
      </c>
      <c r="P41" s="596"/>
      <c r="Q41" s="592" t="s">
        <v>854</v>
      </c>
      <c r="R41" s="597" t="s">
        <v>1885</v>
      </c>
      <c r="S41" s="592" t="s">
        <v>2852</v>
      </c>
      <c r="T41" s="92"/>
      <c r="U41" s="154"/>
      <c r="V41" s="109"/>
    </row>
    <row r="42">
      <c r="A42" s="592">
        <v>39.0</v>
      </c>
      <c r="B42" s="593">
        <v>45410.0</v>
      </c>
      <c r="C42" s="593">
        <v>45410.0</v>
      </c>
      <c r="D42" s="592">
        <v>3.81401100124583E14</v>
      </c>
      <c r="E42" s="592">
        <v>5987.0</v>
      </c>
      <c r="F42" s="592">
        <v>7854577.0</v>
      </c>
      <c r="G42" s="592" t="s">
        <v>2853</v>
      </c>
      <c r="H42" s="592" t="s">
        <v>2853</v>
      </c>
      <c r="I42" s="592">
        <v>7.3169669E7</v>
      </c>
      <c r="J42" s="592" t="s">
        <v>2854</v>
      </c>
      <c r="K42" s="593"/>
      <c r="L42" s="592" t="s">
        <v>510</v>
      </c>
      <c r="M42" s="592"/>
      <c r="N42" s="592">
        <v>110.0</v>
      </c>
      <c r="O42" s="592">
        <f t="shared" si="2"/>
        <v>110</v>
      </c>
      <c r="P42" s="596"/>
      <c r="Q42" s="592" t="s">
        <v>854</v>
      </c>
      <c r="R42" s="597" t="s">
        <v>1885</v>
      </c>
      <c r="S42" s="592" t="s">
        <v>2855</v>
      </c>
      <c r="T42" s="92"/>
      <c r="U42" s="154"/>
      <c r="V42" s="109"/>
    </row>
    <row r="43">
      <c r="A43" s="592">
        <v>40.0</v>
      </c>
      <c r="B43" s="593">
        <v>45410.0</v>
      </c>
      <c r="C43" s="593">
        <v>45410.0</v>
      </c>
      <c r="D43" s="592">
        <v>3.81401100124583E14</v>
      </c>
      <c r="E43" s="592">
        <v>5988.0</v>
      </c>
      <c r="F43" s="594">
        <v>3161670.0</v>
      </c>
      <c r="G43" s="594" t="s">
        <v>2856</v>
      </c>
      <c r="H43" s="594" t="s">
        <v>2857</v>
      </c>
      <c r="I43" s="594">
        <v>7.5392588E7</v>
      </c>
      <c r="J43" s="592" t="s">
        <v>2858</v>
      </c>
      <c r="K43" s="593"/>
      <c r="L43" s="592" t="s">
        <v>510</v>
      </c>
      <c r="M43" s="592"/>
      <c r="N43" s="592">
        <v>390.0</v>
      </c>
      <c r="O43" s="592">
        <f t="shared" si="2"/>
        <v>390</v>
      </c>
      <c r="P43" s="592"/>
      <c r="Q43" s="592" t="s">
        <v>854</v>
      </c>
      <c r="R43" s="597" t="s">
        <v>1885</v>
      </c>
      <c r="S43" s="592" t="s">
        <v>2859</v>
      </c>
      <c r="T43" s="92"/>
      <c r="U43" s="12"/>
    </row>
    <row r="44">
      <c r="A44" s="592">
        <v>41.0</v>
      </c>
      <c r="B44" s="593">
        <v>45410.0</v>
      </c>
      <c r="C44" s="593">
        <v>45410.0</v>
      </c>
      <c r="D44" s="592">
        <v>3.81401100124583E14</v>
      </c>
      <c r="E44" s="592">
        <v>5990.0</v>
      </c>
      <c r="F44" s="592">
        <v>4695865.0</v>
      </c>
      <c r="G44" s="592" t="s">
        <v>2860</v>
      </c>
      <c r="H44" s="592" t="s">
        <v>2860</v>
      </c>
      <c r="I44" s="592">
        <v>7.53954715E8</v>
      </c>
      <c r="J44" s="592"/>
      <c r="K44" s="593"/>
      <c r="L44" s="592" t="s">
        <v>510</v>
      </c>
      <c r="M44" s="592"/>
      <c r="N44" s="592">
        <v>685.0</v>
      </c>
      <c r="O44" s="592">
        <f t="shared" si="2"/>
        <v>685</v>
      </c>
      <c r="P44" s="592"/>
      <c r="Q44" s="592" t="s">
        <v>854</v>
      </c>
      <c r="R44" s="597" t="s">
        <v>1885</v>
      </c>
      <c r="S44" s="592" t="s">
        <v>2861</v>
      </c>
      <c r="T44" s="92"/>
      <c r="U44" s="12"/>
    </row>
    <row r="45">
      <c r="A45" s="592">
        <v>42.0</v>
      </c>
      <c r="B45" s="593">
        <v>45410.0</v>
      </c>
      <c r="C45" s="593">
        <v>45413.0</v>
      </c>
      <c r="D45" s="592">
        <v>3.81401100124583E14</v>
      </c>
      <c r="E45" s="592">
        <v>5991.0</v>
      </c>
      <c r="F45" s="592">
        <v>1.1335208E7</v>
      </c>
      <c r="G45" s="592" t="s">
        <v>2862</v>
      </c>
      <c r="H45" s="592" t="s">
        <v>2862</v>
      </c>
      <c r="I45" s="592">
        <v>7.3612419E7</v>
      </c>
      <c r="J45" s="592"/>
      <c r="K45" s="593"/>
      <c r="L45" s="592" t="s">
        <v>510</v>
      </c>
      <c r="M45" s="592"/>
      <c r="N45" s="592">
        <v>195.0</v>
      </c>
      <c r="O45" s="592">
        <f t="shared" si="2"/>
        <v>195</v>
      </c>
      <c r="P45" s="596"/>
      <c r="Q45" s="592" t="s">
        <v>854</v>
      </c>
      <c r="R45" s="597" t="s">
        <v>1885</v>
      </c>
      <c r="S45" s="592" t="s">
        <v>2863</v>
      </c>
      <c r="T45" s="92"/>
      <c r="U45" s="92"/>
      <c r="V45" s="109"/>
    </row>
    <row r="46">
      <c r="A46" s="592">
        <v>43.0</v>
      </c>
      <c r="B46" s="593">
        <v>45412.0</v>
      </c>
      <c r="C46" s="593">
        <v>45416.0</v>
      </c>
      <c r="D46" s="592">
        <v>3.81401100124583E14</v>
      </c>
      <c r="E46" s="592">
        <v>6084.0</v>
      </c>
      <c r="F46" s="667">
        <v>2.876034015E9</v>
      </c>
      <c r="G46" s="667" t="s">
        <v>2864</v>
      </c>
      <c r="H46" s="667" t="s">
        <v>2864</v>
      </c>
      <c r="I46" s="667">
        <v>7.7901888E7</v>
      </c>
      <c r="J46" s="667" t="s">
        <v>2865</v>
      </c>
      <c r="K46" s="593"/>
      <c r="L46" s="592" t="s">
        <v>510</v>
      </c>
      <c r="M46" s="592"/>
      <c r="N46" s="592">
        <v>195.0</v>
      </c>
      <c r="O46" s="592">
        <f t="shared" si="2"/>
        <v>195</v>
      </c>
      <c r="P46" s="596"/>
      <c r="Q46" s="592" t="s">
        <v>854</v>
      </c>
      <c r="R46" s="597" t="s">
        <v>1885</v>
      </c>
      <c r="S46" s="592" t="s">
        <v>2863</v>
      </c>
      <c r="T46" s="92"/>
      <c r="U46" s="92"/>
      <c r="V46" s="109"/>
      <c r="W46" s="12"/>
    </row>
    <row r="47">
      <c r="A47" s="592">
        <v>44.0</v>
      </c>
      <c r="B47" s="593">
        <v>45412.0</v>
      </c>
      <c r="C47" s="593">
        <v>45413.0</v>
      </c>
      <c r="D47" s="592">
        <v>3.81401100124583E14</v>
      </c>
      <c r="E47" s="592">
        <v>6092.0</v>
      </c>
      <c r="F47" s="592">
        <v>0.0</v>
      </c>
      <c r="G47" s="592" t="s">
        <v>2866</v>
      </c>
      <c r="H47" s="592" t="s">
        <v>2866</v>
      </c>
      <c r="I47" s="592">
        <v>7.7028497E7</v>
      </c>
      <c r="J47" s="592"/>
      <c r="K47" s="593"/>
      <c r="L47" s="592" t="s">
        <v>510</v>
      </c>
      <c r="M47" s="592"/>
      <c r="N47" s="664">
        <v>245.0</v>
      </c>
      <c r="O47" s="592">
        <f t="shared" si="2"/>
        <v>245</v>
      </c>
      <c r="P47" s="640"/>
      <c r="Q47" s="592" t="s">
        <v>854</v>
      </c>
      <c r="R47" s="597" t="s">
        <v>1885</v>
      </c>
      <c r="S47" s="592" t="s">
        <v>2867</v>
      </c>
      <c r="T47" s="92"/>
      <c r="U47" s="108"/>
      <c r="V47" s="109"/>
      <c r="W47" s="12"/>
    </row>
    <row r="48">
      <c r="A48" s="13">
        <v>45.0</v>
      </c>
      <c r="B48" s="14"/>
      <c r="C48" s="14"/>
      <c r="D48" s="13">
        <v>3.81401100124583E14</v>
      </c>
      <c r="E48" s="13"/>
      <c r="F48" s="13"/>
      <c r="G48" s="13"/>
      <c r="H48" s="13"/>
      <c r="I48" s="13"/>
      <c r="J48" s="13"/>
      <c r="K48" s="14"/>
      <c r="L48" s="13"/>
      <c r="M48" s="15"/>
      <c r="N48" s="13"/>
      <c r="O48" s="13" t="str">
        <f t="shared" si="2"/>
        <v/>
      </c>
      <c r="P48" s="15"/>
      <c r="Q48" s="13"/>
      <c r="R48" s="97"/>
      <c r="S48" s="13"/>
      <c r="T48" s="92"/>
      <c r="U48" s="108"/>
      <c r="V48" s="109"/>
    </row>
    <row r="49">
      <c r="A49" s="13">
        <v>46.0</v>
      </c>
      <c r="B49" s="14"/>
      <c r="C49" s="14"/>
      <c r="D49" s="13">
        <v>3.81401100124583E14</v>
      </c>
      <c r="E49" s="13"/>
      <c r="F49" s="13"/>
      <c r="G49" s="13"/>
      <c r="H49" s="13"/>
      <c r="I49" s="13"/>
      <c r="J49" s="13"/>
      <c r="K49" s="14"/>
      <c r="L49" s="13"/>
      <c r="M49" s="15"/>
      <c r="N49" s="13"/>
      <c r="O49" s="13" t="str">
        <f t="shared" si="2"/>
        <v/>
      </c>
      <c r="P49" s="15"/>
      <c r="Q49" s="13"/>
      <c r="R49" s="97"/>
      <c r="S49" s="13"/>
      <c r="T49" s="92"/>
      <c r="U49" s="108"/>
      <c r="V49" s="109"/>
    </row>
    <row r="50">
      <c r="A50" s="13">
        <v>47.0</v>
      </c>
      <c r="B50" s="14"/>
      <c r="C50" s="14"/>
      <c r="D50" s="13">
        <v>3.81401100124583E14</v>
      </c>
      <c r="E50" s="13"/>
      <c r="F50" s="13"/>
      <c r="G50" s="13"/>
      <c r="H50" s="13"/>
      <c r="I50" s="13"/>
      <c r="J50" s="13"/>
      <c r="K50" s="14"/>
      <c r="L50" s="13"/>
      <c r="M50" s="15"/>
      <c r="N50" s="13"/>
      <c r="O50" s="13" t="str">
        <f t="shared" si="2"/>
        <v/>
      </c>
      <c r="P50" s="15"/>
      <c r="Q50" s="13"/>
      <c r="R50" s="97"/>
      <c r="S50" s="13"/>
      <c r="T50" s="92"/>
      <c r="U50" s="108"/>
      <c r="V50" s="109"/>
    </row>
    <row r="51">
      <c r="A51" s="13">
        <v>48.0</v>
      </c>
      <c r="B51" s="14"/>
      <c r="C51" s="14"/>
      <c r="D51" s="13">
        <v>3.81401100124583E14</v>
      </c>
      <c r="E51" s="13"/>
      <c r="F51" s="13"/>
      <c r="G51" s="13"/>
      <c r="H51" s="13"/>
      <c r="I51" s="13"/>
      <c r="J51" s="13"/>
      <c r="K51" s="14"/>
      <c r="L51" s="13"/>
      <c r="M51" s="15"/>
      <c r="N51" s="13"/>
      <c r="O51" s="13" t="str">
        <f t="shared" si="2"/>
        <v/>
      </c>
      <c r="P51" s="15"/>
      <c r="Q51" s="13"/>
      <c r="R51" s="97"/>
      <c r="S51" s="13"/>
      <c r="T51" s="92"/>
      <c r="U51" s="108"/>
      <c r="V51" s="109"/>
    </row>
    <row r="52">
      <c r="A52" s="13">
        <v>49.0</v>
      </c>
      <c r="B52" s="14"/>
      <c r="C52" s="14"/>
      <c r="D52" s="13">
        <v>3.81401100124583E14</v>
      </c>
      <c r="E52" s="13"/>
      <c r="F52" s="13"/>
      <c r="G52" s="13"/>
      <c r="H52" s="13"/>
      <c r="I52" s="13"/>
      <c r="J52" s="15"/>
      <c r="K52" s="14"/>
      <c r="L52" s="13"/>
      <c r="M52" s="15"/>
      <c r="N52" s="13"/>
      <c r="O52" s="13" t="str">
        <f t="shared" si="2"/>
        <v/>
      </c>
      <c r="P52" s="15"/>
      <c r="Q52" s="13"/>
      <c r="R52" s="97"/>
      <c r="S52" s="13"/>
      <c r="T52" s="92"/>
      <c r="U52" s="108"/>
      <c r="V52" s="109"/>
    </row>
    <row r="53">
      <c r="A53" s="13">
        <v>50.0</v>
      </c>
      <c r="B53" s="14"/>
      <c r="C53" s="14"/>
      <c r="D53" s="13">
        <v>3.81401100124583E14</v>
      </c>
      <c r="E53" s="13"/>
      <c r="F53" s="13"/>
      <c r="G53" s="13"/>
      <c r="H53" s="13"/>
      <c r="I53" s="13"/>
      <c r="J53" s="15"/>
      <c r="K53" s="14"/>
      <c r="L53" s="13"/>
      <c r="M53" s="15"/>
      <c r="N53" s="13"/>
      <c r="O53" s="13" t="str">
        <f t="shared" si="2"/>
        <v/>
      </c>
      <c r="P53" s="15"/>
      <c r="Q53" s="13"/>
      <c r="R53" s="97"/>
      <c r="S53" s="13"/>
      <c r="T53" s="92"/>
      <c r="U53" s="108"/>
    </row>
    <row r="54" hidden="1">
      <c r="A54" s="13">
        <v>51.0</v>
      </c>
      <c r="B54" s="14"/>
      <c r="C54" s="14"/>
      <c r="D54" s="13">
        <v>3.81401100124583E14</v>
      </c>
      <c r="E54" s="13"/>
      <c r="F54" s="13"/>
      <c r="G54" s="13"/>
      <c r="H54" s="13"/>
      <c r="I54" s="13"/>
      <c r="J54" s="15"/>
      <c r="K54" s="14"/>
      <c r="L54" s="13"/>
      <c r="M54" s="15"/>
      <c r="N54" s="13"/>
      <c r="O54" s="13" t="str">
        <f t="shared" si="2"/>
        <v/>
      </c>
      <c r="P54" s="15"/>
      <c r="Q54" s="13"/>
      <c r="R54" s="97"/>
      <c r="S54" s="13"/>
      <c r="T54" s="92"/>
      <c r="U54" s="108"/>
    </row>
    <row r="55" hidden="1">
      <c r="A55" s="13">
        <v>52.0</v>
      </c>
      <c r="B55" s="14"/>
      <c r="C55" s="14"/>
      <c r="D55" s="13">
        <v>3.81401100124583E14</v>
      </c>
      <c r="E55" s="13"/>
      <c r="F55" s="13"/>
      <c r="G55" s="13"/>
      <c r="H55" s="13"/>
      <c r="I55" s="13"/>
      <c r="J55" s="13"/>
      <c r="K55" s="14"/>
      <c r="L55" s="13"/>
      <c r="M55" s="15"/>
      <c r="N55" s="13"/>
      <c r="O55" s="13" t="str">
        <f t="shared" si="2"/>
        <v/>
      </c>
      <c r="P55" s="15"/>
      <c r="Q55" s="13"/>
      <c r="R55" s="97"/>
      <c r="S55" s="13"/>
      <c r="T55" s="92"/>
      <c r="U55" s="108"/>
    </row>
    <row r="56" hidden="1">
      <c r="A56" s="13">
        <v>53.0</v>
      </c>
      <c r="B56" s="14"/>
      <c r="C56" s="14"/>
      <c r="D56" s="13">
        <v>3.81401100124583E14</v>
      </c>
      <c r="E56" s="13"/>
      <c r="F56" s="13"/>
      <c r="G56" s="13"/>
      <c r="H56" s="13"/>
      <c r="I56" s="13"/>
      <c r="J56" s="13"/>
      <c r="K56" s="14"/>
      <c r="L56" s="13"/>
      <c r="M56" s="15"/>
      <c r="N56" s="13"/>
      <c r="O56" s="13" t="str">
        <f t="shared" si="2"/>
        <v/>
      </c>
      <c r="P56" s="15"/>
      <c r="Q56" s="13"/>
      <c r="R56" s="97"/>
      <c r="S56" s="13"/>
      <c r="T56" s="92"/>
      <c r="U56" s="108"/>
    </row>
    <row r="57" hidden="1">
      <c r="A57" s="13">
        <v>54.0</v>
      </c>
      <c r="B57" s="14"/>
      <c r="C57" s="14"/>
      <c r="D57" s="13">
        <v>3.81401100124583E14</v>
      </c>
      <c r="E57" s="13"/>
      <c r="F57" s="13"/>
      <c r="G57" s="13"/>
      <c r="H57" s="13"/>
      <c r="I57" s="13"/>
      <c r="J57" s="15"/>
      <c r="K57" s="14"/>
      <c r="L57" s="13"/>
      <c r="M57" s="15"/>
      <c r="N57" s="13"/>
      <c r="O57" s="13" t="str">
        <f t="shared" si="2"/>
        <v/>
      </c>
      <c r="P57" s="15"/>
      <c r="Q57" s="13"/>
      <c r="R57" s="97"/>
      <c r="S57" s="13"/>
      <c r="T57" s="92"/>
      <c r="U57" s="154"/>
    </row>
    <row r="58" hidden="1">
      <c r="A58" s="13">
        <v>55.0</v>
      </c>
      <c r="B58" s="14"/>
      <c r="C58" s="14"/>
      <c r="D58" s="13">
        <v>3.81401100124583E14</v>
      </c>
      <c r="E58" s="13"/>
      <c r="F58" s="13"/>
      <c r="G58" s="13"/>
      <c r="H58" s="13"/>
      <c r="I58" s="13"/>
      <c r="J58" s="13"/>
      <c r="K58" s="14"/>
      <c r="L58" s="13"/>
      <c r="M58" s="15"/>
      <c r="N58" s="13"/>
      <c r="O58" s="13" t="str">
        <f t="shared" si="2"/>
        <v/>
      </c>
      <c r="P58" s="15"/>
      <c r="Q58" s="13"/>
      <c r="R58" s="97"/>
      <c r="S58" s="13"/>
      <c r="T58" s="92"/>
      <c r="U58" s="154"/>
    </row>
    <row r="59" hidden="1">
      <c r="A59" s="13">
        <v>56.0</v>
      </c>
      <c r="B59" s="14"/>
      <c r="C59" s="14"/>
      <c r="D59" s="13">
        <v>3.81401100124583E14</v>
      </c>
      <c r="E59" s="13"/>
      <c r="F59" s="13"/>
      <c r="G59" s="13"/>
      <c r="H59" s="13"/>
      <c r="I59" s="13"/>
      <c r="J59" s="15"/>
      <c r="K59" s="14"/>
      <c r="L59" s="13"/>
      <c r="M59" s="15"/>
      <c r="N59" s="13"/>
      <c r="O59" s="13" t="str">
        <f t="shared" si="2"/>
        <v/>
      </c>
      <c r="P59" s="15"/>
      <c r="Q59" s="13"/>
      <c r="R59" s="97"/>
      <c r="S59" s="13"/>
      <c r="T59" s="92"/>
      <c r="U59" s="154"/>
    </row>
    <row r="60" hidden="1">
      <c r="A60" s="13">
        <v>57.0</v>
      </c>
      <c r="B60" s="14"/>
      <c r="C60" s="14"/>
      <c r="D60" s="13">
        <v>3.81401100124583E14</v>
      </c>
      <c r="E60" s="13"/>
      <c r="F60" s="13"/>
      <c r="G60" s="13"/>
      <c r="H60" s="13"/>
      <c r="I60" s="13"/>
      <c r="J60" s="13"/>
      <c r="K60" s="14"/>
      <c r="L60" s="13"/>
      <c r="M60" s="15"/>
      <c r="N60" s="13"/>
      <c r="O60" s="13" t="str">
        <f t="shared" si="2"/>
        <v/>
      </c>
      <c r="P60" s="15"/>
      <c r="Q60" s="13"/>
      <c r="R60" s="97"/>
      <c r="S60" s="13"/>
      <c r="T60" s="92"/>
      <c r="U60" s="108"/>
    </row>
    <row r="61" hidden="1">
      <c r="A61" s="13">
        <v>58.0</v>
      </c>
      <c r="B61" s="14"/>
      <c r="C61" s="14"/>
      <c r="D61" s="13">
        <v>3.81401100124583E14</v>
      </c>
      <c r="E61" s="13"/>
      <c r="F61" s="13"/>
      <c r="G61" s="13"/>
      <c r="H61" s="13"/>
      <c r="I61" s="13"/>
      <c r="J61" s="13"/>
      <c r="K61" s="14"/>
      <c r="L61" s="13"/>
      <c r="M61" s="15"/>
      <c r="N61" s="13"/>
      <c r="O61" s="13" t="str">
        <f t="shared" si="2"/>
        <v/>
      </c>
      <c r="P61" s="15"/>
      <c r="Q61" s="13"/>
      <c r="R61" s="97"/>
      <c r="S61" s="13"/>
      <c r="T61" s="92"/>
      <c r="U61" s="108"/>
    </row>
    <row r="62" hidden="1">
      <c r="A62" s="13">
        <v>59.0</v>
      </c>
      <c r="B62" s="14"/>
      <c r="C62" s="14"/>
      <c r="D62" s="13">
        <v>3.81401100124583E14</v>
      </c>
      <c r="E62" s="13"/>
      <c r="F62" s="13"/>
      <c r="G62" s="122"/>
      <c r="H62" s="13"/>
      <c r="I62" s="13"/>
      <c r="J62" s="15"/>
      <c r="K62" s="14"/>
      <c r="L62" s="13"/>
      <c r="M62" s="15"/>
      <c r="N62" s="13"/>
      <c r="O62" s="13" t="str">
        <f t="shared" si="2"/>
        <v/>
      </c>
      <c r="P62" s="15"/>
      <c r="Q62" s="13"/>
      <c r="R62" s="97"/>
      <c r="S62" s="13"/>
      <c r="T62" s="92"/>
      <c r="U62" s="108"/>
    </row>
    <row r="63" hidden="1">
      <c r="A63" s="13">
        <v>60.0</v>
      </c>
      <c r="B63" s="14"/>
      <c r="C63" s="14"/>
      <c r="D63" s="13">
        <v>3.81401100124583E14</v>
      </c>
      <c r="E63" s="13"/>
      <c r="F63" s="13"/>
      <c r="G63" s="13"/>
      <c r="H63" s="13"/>
      <c r="I63" s="13"/>
      <c r="J63" s="13"/>
      <c r="K63" s="14"/>
      <c r="L63" s="13"/>
      <c r="M63" s="15"/>
      <c r="N63" s="13"/>
      <c r="O63" s="13" t="str">
        <f t="shared" si="2"/>
        <v/>
      </c>
      <c r="P63" s="15"/>
      <c r="Q63" s="13"/>
      <c r="R63" s="97"/>
      <c r="S63" s="13"/>
      <c r="T63" s="92"/>
      <c r="U63" s="108"/>
    </row>
    <row r="64" hidden="1">
      <c r="A64" s="13">
        <v>61.0</v>
      </c>
      <c r="B64" s="14"/>
      <c r="C64" s="14"/>
      <c r="D64" s="13">
        <v>3.81401100124583E14</v>
      </c>
      <c r="E64" s="13"/>
      <c r="F64" s="13"/>
      <c r="G64" s="13"/>
      <c r="H64" s="13"/>
      <c r="I64" s="13"/>
      <c r="J64" s="13"/>
      <c r="K64" s="14"/>
      <c r="L64" s="13"/>
      <c r="M64" s="15"/>
      <c r="N64" s="13"/>
      <c r="O64" s="13" t="str">
        <f t="shared" si="2"/>
        <v/>
      </c>
      <c r="P64" s="15"/>
      <c r="Q64" s="13"/>
      <c r="R64" s="97"/>
      <c r="S64" s="13"/>
      <c r="T64" s="92"/>
      <c r="U64" s="108"/>
    </row>
    <row r="65" hidden="1">
      <c r="A65" s="13">
        <v>62.0</v>
      </c>
      <c r="B65" s="14"/>
      <c r="C65" s="14"/>
      <c r="D65" s="13">
        <v>3.81401100124583E14</v>
      </c>
      <c r="E65" s="13"/>
      <c r="F65" s="13"/>
      <c r="G65" s="13"/>
      <c r="H65" s="13"/>
      <c r="I65" s="13"/>
      <c r="J65" s="13"/>
      <c r="K65" s="14"/>
      <c r="L65" s="13"/>
      <c r="M65" s="15"/>
      <c r="N65" s="13"/>
      <c r="O65" s="13" t="str">
        <f t="shared" si="2"/>
        <v/>
      </c>
      <c r="P65" s="15"/>
      <c r="Q65" s="13"/>
      <c r="R65" s="97"/>
      <c r="S65" s="13"/>
      <c r="T65" s="92"/>
      <c r="U65" s="108"/>
    </row>
    <row r="66" hidden="1">
      <c r="A66" s="13">
        <v>63.0</v>
      </c>
      <c r="B66" s="14"/>
      <c r="C66" s="14"/>
      <c r="D66" s="13">
        <v>3.81401100124583E14</v>
      </c>
      <c r="E66" s="13"/>
      <c r="F66" s="13"/>
      <c r="G66" s="13"/>
      <c r="H66" s="13"/>
      <c r="I66" s="13"/>
      <c r="J66" s="13"/>
      <c r="K66" s="14"/>
      <c r="L66" s="13"/>
      <c r="M66" s="15"/>
      <c r="N66" s="13"/>
      <c r="O66" s="13" t="str">
        <f t="shared" si="2"/>
        <v/>
      </c>
      <c r="P66" s="15"/>
      <c r="Q66" s="13"/>
      <c r="R66" s="97"/>
      <c r="S66" s="13"/>
      <c r="T66" s="92"/>
      <c r="U66" s="108"/>
    </row>
    <row r="67" hidden="1">
      <c r="A67" s="13">
        <v>64.0</v>
      </c>
      <c r="B67" s="14"/>
      <c r="C67" s="14"/>
      <c r="D67" s="13">
        <v>3.81401100124583E14</v>
      </c>
      <c r="E67" s="13"/>
      <c r="F67" s="13"/>
      <c r="G67" s="13"/>
      <c r="H67" s="13"/>
      <c r="I67" s="13"/>
      <c r="J67" s="13"/>
      <c r="K67" s="14"/>
      <c r="L67" s="13"/>
      <c r="M67" s="15"/>
      <c r="N67" s="13"/>
      <c r="O67" s="13" t="str">
        <f t="shared" si="2"/>
        <v/>
      </c>
      <c r="P67" s="15"/>
      <c r="Q67" s="13"/>
      <c r="R67" s="97"/>
      <c r="S67" s="13"/>
      <c r="T67" s="92"/>
      <c r="U67" s="108"/>
    </row>
    <row r="68" hidden="1">
      <c r="A68" s="13">
        <v>65.0</v>
      </c>
      <c r="B68" s="14"/>
      <c r="C68" s="14"/>
      <c r="D68" s="13">
        <v>3.81401100124583E14</v>
      </c>
      <c r="E68" s="13"/>
      <c r="F68" s="13"/>
      <c r="G68" s="13"/>
      <c r="H68" s="13"/>
      <c r="I68" s="13"/>
      <c r="J68" s="13"/>
      <c r="K68" s="14"/>
      <c r="L68" s="13"/>
      <c r="M68" s="15"/>
      <c r="N68" s="13"/>
      <c r="O68" s="13" t="str">
        <f t="shared" si="2"/>
        <v/>
      </c>
      <c r="P68" s="15"/>
      <c r="Q68" s="13"/>
      <c r="R68" s="97"/>
      <c r="S68" s="13"/>
      <c r="T68" s="92"/>
      <c r="U68" s="108"/>
    </row>
    <row r="69" hidden="1">
      <c r="A69" s="13">
        <v>66.0</v>
      </c>
      <c r="B69" s="14"/>
      <c r="C69" s="14"/>
      <c r="D69" s="13">
        <v>3.81401100124583E14</v>
      </c>
      <c r="E69" s="13"/>
      <c r="F69" s="13"/>
      <c r="G69" s="13"/>
      <c r="H69" s="13"/>
      <c r="I69" s="13"/>
      <c r="J69" s="13"/>
      <c r="K69" s="14"/>
      <c r="L69" s="13"/>
      <c r="M69" s="15"/>
      <c r="N69" s="13"/>
      <c r="O69" s="13" t="str">
        <f t="shared" si="2"/>
        <v/>
      </c>
      <c r="P69" s="15"/>
      <c r="Q69" s="13"/>
      <c r="R69" s="97"/>
      <c r="S69" s="13"/>
      <c r="T69" s="92"/>
      <c r="U69" s="108"/>
    </row>
    <row r="70" hidden="1">
      <c r="A70" s="13">
        <v>67.0</v>
      </c>
      <c r="B70" s="14"/>
      <c r="C70" s="14"/>
      <c r="D70" s="13">
        <v>3.81401100124583E14</v>
      </c>
      <c r="E70" s="13"/>
      <c r="F70" s="13"/>
      <c r="G70" s="13"/>
      <c r="H70" s="13"/>
      <c r="I70" s="13"/>
      <c r="J70" s="13"/>
      <c r="K70" s="14"/>
      <c r="L70" s="13"/>
      <c r="M70" s="15"/>
      <c r="N70" s="13"/>
      <c r="O70" s="13" t="str">
        <f t="shared" si="2"/>
        <v/>
      </c>
      <c r="P70" s="15"/>
      <c r="Q70" s="13"/>
      <c r="R70" s="97"/>
      <c r="S70" s="13"/>
      <c r="T70" s="92"/>
      <c r="U70" s="108"/>
    </row>
    <row r="71" hidden="1">
      <c r="A71" s="13">
        <v>68.0</v>
      </c>
      <c r="B71" s="14"/>
      <c r="C71" s="14"/>
      <c r="D71" s="13">
        <v>3.81401100124583E14</v>
      </c>
      <c r="E71" s="13"/>
      <c r="F71" s="13"/>
      <c r="G71" s="13"/>
      <c r="H71" s="13"/>
      <c r="I71" s="13"/>
      <c r="J71" s="13"/>
      <c r="K71" s="14"/>
      <c r="L71" s="13"/>
      <c r="M71" s="15"/>
      <c r="N71" s="13"/>
      <c r="O71" s="13" t="str">
        <f t="shared" si="2"/>
        <v/>
      </c>
      <c r="P71" s="15"/>
      <c r="Q71" s="13"/>
      <c r="R71" s="97"/>
      <c r="S71" s="13"/>
      <c r="T71" s="92"/>
      <c r="U71" s="108"/>
    </row>
    <row r="72" hidden="1">
      <c r="A72" s="13">
        <v>69.0</v>
      </c>
      <c r="B72" s="14"/>
      <c r="C72" s="14"/>
      <c r="D72" s="13">
        <v>3.81401100124583E14</v>
      </c>
      <c r="E72" s="13"/>
      <c r="F72" s="13"/>
      <c r="G72" s="13"/>
      <c r="H72" s="13"/>
      <c r="I72" s="13"/>
      <c r="J72" s="13"/>
      <c r="K72" s="14"/>
      <c r="L72" s="13"/>
      <c r="M72" s="15"/>
      <c r="N72" s="13"/>
      <c r="O72" s="13" t="str">
        <f t="shared" si="2"/>
        <v/>
      </c>
      <c r="P72" s="15"/>
      <c r="Q72" s="13"/>
      <c r="R72" s="97"/>
      <c r="S72" s="13"/>
      <c r="T72" s="92"/>
      <c r="U72" s="108"/>
    </row>
    <row r="73" hidden="1">
      <c r="A73" s="13">
        <v>70.0</v>
      </c>
      <c r="B73" s="14"/>
      <c r="C73" s="14"/>
      <c r="D73" s="13">
        <v>3.81401100124583E14</v>
      </c>
      <c r="E73" s="13"/>
      <c r="F73" s="13"/>
      <c r="G73" s="13"/>
      <c r="H73" s="13"/>
      <c r="I73" s="13"/>
      <c r="J73" s="13"/>
      <c r="K73" s="14"/>
      <c r="L73" s="13"/>
      <c r="M73" s="15"/>
      <c r="N73" s="13"/>
      <c r="O73" s="13" t="str">
        <f t="shared" si="2"/>
        <v/>
      </c>
      <c r="P73" s="15"/>
      <c r="Q73" s="13"/>
      <c r="R73" s="97"/>
      <c r="S73" s="13"/>
      <c r="T73" s="92"/>
      <c r="U73" s="108"/>
    </row>
    <row r="74" hidden="1">
      <c r="A74" s="13">
        <v>71.0</v>
      </c>
      <c r="B74" s="14"/>
      <c r="C74" s="14"/>
      <c r="D74" s="13">
        <v>3.81401100124583E14</v>
      </c>
      <c r="E74" s="13"/>
      <c r="F74" s="13"/>
      <c r="G74" s="13"/>
      <c r="H74" s="13"/>
      <c r="I74" s="13"/>
      <c r="J74" s="13"/>
      <c r="K74" s="14"/>
      <c r="L74" s="13"/>
      <c r="M74" s="15"/>
      <c r="N74" s="13"/>
      <c r="O74" s="13" t="str">
        <f t="shared" si="2"/>
        <v/>
      </c>
      <c r="P74" s="15"/>
      <c r="Q74" s="13"/>
      <c r="R74" s="97"/>
      <c r="S74" s="13"/>
      <c r="T74" s="92"/>
      <c r="U74" s="108"/>
    </row>
    <row r="75" hidden="1">
      <c r="A75" s="13">
        <v>72.0</v>
      </c>
      <c r="B75" s="14"/>
      <c r="C75" s="14"/>
      <c r="D75" s="13">
        <v>3.81401100124583E14</v>
      </c>
      <c r="E75" s="13"/>
      <c r="F75" s="13"/>
      <c r="G75" s="13"/>
      <c r="H75" s="13"/>
      <c r="I75" s="13"/>
      <c r="J75" s="13"/>
      <c r="K75" s="14"/>
      <c r="L75" s="13"/>
      <c r="M75" s="15"/>
      <c r="N75" s="13"/>
      <c r="O75" s="13" t="str">
        <f t="shared" si="2"/>
        <v/>
      </c>
      <c r="P75" s="15"/>
      <c r="Q75" s="13"/>
      <c r="R75" s="97"/>
      <c r="S75" s="13"/>
      <c r="T75" s="92"/>
      <c r="U75" s="108"/>
    </row>
    <row r="76" hidden="1">
      <c r="A76" s="13">
        <v>73.0</v>
      </c>
      <c r="B76" s="14"/>
      <c r="C76" s="14"/>
      <c r="D76" s="13">
        <v>3.81401100124583E14</v>
      </c>
      <c r="E76" s="13"/>
      <c r="F76" s="13"/>
      <c r="G76" s="13"/>
      <c r="H76" s="13"/>
      <c r="I76" s="13"/>
      <c r="J76" s="13"/>
      <c r="K76" s="14"/>
      <c r="L76" s="13"/>
      <c r="M76" s="15"/>
      <c r="N76" s="13"/>
      <c r="O76" s="13" t="str">
        <f t="shared" si="2"/>
        <v/>
      </c>
      <c r="P76" s="15"/>
      <c r="Q76" s="13"/>
      <c r="R76" s="97"/>
      <c r="S76" s="13"/>
      <c r="T76" s="92"/>
      <c r="U76" s="108"/>
    </row>
    <row r="77" hidden="1">
      <c r="A77" s="13">
        <v>74.0</v>
      </c>
      <c r="B77" s="14"/>
      <c r="C77" s="14"/>
      <c r="D77" s="13">
        <v>3.81401100124583E14</v>
      </c>
      <c r="E77" s="13"/>
      <c r="F77" s="13"/>
      <c r="G77" s="13"/>
      <c r="H77" s="13"/>
      <c r="I77" s="13"/>
      <c r="J77" s="13"/>
      <c r="K77" s="14"/>
      <c r="L77" s="13"/>
      <c r="M77" s="15"/>
      <c r="N77" s="13"/>
      <c r="O77" s="13" t="str">
        <f t="shared" si="2"/>
        <v/>
      </c>
      <c r="P77" s="15"/>
      <c r="Q77" s="13"/>
      <c r="R77" s="97"/>
      <c r="S77" s="13"/>
      <c r="T77" s="92"/>
      <c r="U77" s="108"/>
    </row>
    <row r="78" hidden="1">
      <c r="A78" s="13">
        <v>75.0</v>
      </c>
      <c r="B78" s="14"/>
      <c r="C78" s="14"/>
      <c r="D78" s="13">
        <v>3.81401100124583E14</v>
      </c>
      <c r="E78" s="13"/>
      <c r="F78" s="13"/>
      <c r="G78" s="13"/>
      <c r="H78" s="13"/>
      <c r="I78" s="13"/>
      <c r="J78" s="13"/>
      <c r="K78" s="14"/>
      <c r="L78" s="13"/>
      <c r="M78" s="15"/>
      <c r="N78" s="13"/>
      <c r="O78" s="13" t="str">
        <f t="shared" si="2"/>
        <v/>
      </c>
      <c r="P78" s="15"/>
      <c r="Q78" s="13"/>
      <c r="R78" s="97"/>
      <c r="S78" s="13"/>
      <c r="T78" s="92"/>
      <c r="U78" s="108"/>
    </row>
    <row r="79" hidden="1">
      <c r="A79" s="13">
        <v>76.0</v>
      </c>
      <c r="B79" s="14"/>
      <c r="C79" s="14"/>
      <c r="D79" s="13">
        <v>3.81401100124583E14</v>
      </c>
      <c r="E79" s="13"/>
      <c r="F79" s="13"/>
      <c r="G79" s="13"/>
      <c r="H79" s="13"/>
      <c r="I79" s="13"/>
      <c r="J79" s="13"/>
      <c r="K79" s="14"/>
      <c r="L79" s="13"/>
      <c r="M79" s="15"/>
      <c r="N79" s="13"/>
      <c r="O79" s="13" t="str">
        <f t="shared" si="2"/>
        <v/>
      </c>
      <c r="P79" s="15"/>
      <c r="Q79" s="13"/>
      <c r="R79" s="97"/>
      <c r="S79" s="13"/>
      <c r="T79" s="92"/>
      <c r="U79" s="108"/>
    </row>
    <row r="80" hidden="1">
      <c r="A80" s="13">
        <v>77.0</v>
      </c>
      <c r="B80" s="14"/>
      <c r="C80" s="14"/>
      <c r="D80" s="13">
        <v>3.81401100124583E14</v>
      </c>
      <c r="E80" s="13"/>
      <c r="F80" s="13"/>
      <c r="G80" s="13"/>
      <c r="H80" s="13"/>
      <c r="I80" s="13"/>
      <c r="J80" s="13"/>
      <c r="K80" s="14"/>
      <c r="L80" s="13"/>
      <c r="M80" s="15"/>
      <c r="N80" s="13"/>
      <c r="O80" s="13" t="str">
        <f t="shared" si="2"/>
        <v/>
      </c>
      <c r="P80" s="15"/>
      <c r="Q80" s="13"/>
      <c r="R80" s="97"/>
      <c r="S80" s="13"/>
      <c r="T80" s="92"/>
      <c r="U80" s="108"/>
    </row>
    <row r="81" hidden="1">
      <c r="A81" s="13">
        <v>78.0</v>
      </c>
      <c r="B81" s="14"/>
      <c r="C81" s="14"/>
      <c r="D81" s="13">
        <v>3.81401100124583E14</v>
      </c>
      <c r="E81" s="13"/>
      <c r="F81" s="13"/>
      <c r="G81" s="13"/>
      <c r="H81" s="13"/>
      <c r="I81" s="13"/>
      <c r="J81" s="13"/>
      <c r="K81" s="14"/>
      <c r="L81" s="13"/>
      <c r="M81" s="15"/>
      <c r="N81" s="13"/>
      <c r="O81" s="13" t="str">
        <f t="shared" si="2"/>
        <v/>
      </c>
      <c r="P81" s="15"/>
      <c r="Q81" s="13"/>
      <c r="R81" s="97"/>
      <c r="S81" s="13"/>
      <c r="T81" s="92"/>
      <c r="U81" s="108"/>
    </row>
    <row r="82" hidden="1">
      <c r="A82" s="13">
        <v>79.0</v>
      </c>
      <c r="B82" s="14"/>
      <c r="C82" s="14"/>
      <c r="D82" s="13">
        <v>3.81401100124583E14</v>
      </c>
      <c r="E82" s="13"/>
      <c r="F82" s="13"/>
      <c r="G82" s="13"/>
      <c r="H82" s="13"/>
      <c r="I82" s="13"/>
      <c r="J82" s="13"/>
      <c r="K82" s="14"/>
      <c r="L82" s="13"/>
      <c r="M82" s="15"/>
      <c r="N82" s="13"/>
      <c r="O82" s="13" t="str">
        <f t="shared" si="2"/>
        <v/>
      </c>
      <c r="P82" s="15"/>
      <c r="Q82" s="13"/>
      <c r="R82" s="97"/>
      <c r="S82" s="13"/>
      <c r="T82" s="92"/>
      <c r="U82" s="108"/>
    </row>
    <row r="83" hidden="1">
      <c r="A83" s="13">
        <v>80.0</v>
      </c>
      <c r="B83" s="14"/>
      <c r="C83" s="14"/>
      <c r="D83" s="13">
        <v>3.81401100124583E14</v>
      </c>
      <c r="E83" s="13"/>
      <c r="F83" s="13"/>
      <c r="G83" s="13"/>
      <c r="H83" s="13"/>
      <c r="I83" s="13"/>
      <c r="J83" s="13"/>
      <c r="K83" s="14"/>
      <c r="L83" s="13"/>
      <c r="M83" s="15"/>
      <c r="N83" s="13"/>
      <c r="O83" s="13" t="str">
        <f t="shared" si="2"/>
        <v/>
      </c>
      <c r="P83" s="15"/>
      <c r="Q83" s="13"/>
      <c r="R83" s="97"/>
      <c r="S83" s="13"/>
      <c r="T83" s="92"/>
      <c r="U83" s="108"/>
    </row>
    <row r="84" hidden="1">
      <c r="A84" s="13">
        <v>81.0</v>
      </c>
      <c r="B84" s="14"/>
      <c r="C84" s="14"/>
      <c r="D84" s="13">
        <v>3.81401100124583E14</v>
      </c>
      <c r="E84" s="13"/>
      <c r="F84" s="13"/>
      <c r="G84" s="13"/>
      <c r="H84" s="13"/>
      <c r="I84" s="13"/>
      <c r="J84" s="13"/>
      <c r="K84" s="14"/>
      <c r="L84" s="13"/>
      <c r="M84" s="15"/>
      <c r="N84" s="13"/>
      <c r="O84" s="13" t="str">
        <f t="shared" si="2"/>
        <v/>
      </c>
      <c r="P84" s="15"/>
      <c r="Q84" s="13"/>
      <c r="R84" s="97"/>
      <c r="S84" s="13"/>
      <c r="T84" s="92"/>
      <c r="U84" s="108"/>
    </row>
    <row r="85" hidden="1">
      <c r="A85" s="13">
        <v>82.0</v>
      </c>
      <c r="B85" s="14"/>
      <c r="C85" s="14"/>
      <c r="D85" s="13">
        <v>3.81401100124583E14</v>
      </c>
      <c r="E85" s="13"/>
      <c r="F85" s="13"/>
      <c r="G85" s="13"/>
      <c r="H85" s="13"/>
      <c r="I85" s="13"/>
      <c r="J85" s="13"/>
      <c r="K85" s="14"/>
      <c r="L85" s="13"/>
      <c r="M85" s="15"/>
      <c r="N85" s="13"/>
      <c r="O85" s="13" t="str">
        <f t="shared" si="2"/>
        <v/>
      </c>
      <c r="P85" s="15"/>
      <c r="Q85" s="13"/>
      <c r="R85" s="97"/>
      <c r="S85" s="13"/>
      <c r="T85" s="92"/>
      <c r="U85" s="108"/>
    </row>
    <row r="86" hidden="1">
      <c r="A86" s="13">
        <v>83.0</v>
      </c>
      <c r="B86" s="14"/>
      <c r="C86" s="14"/>
      <c r="D86" s="13">
        <v>3.81401100124583E14</v>
      </c>
      <c r="E86" s="13"/>
      <c r="F86" s="13"/>
      <c r="G86" s="13"/>
      <c r="H86" s="13"/>
      <c r="I86" s="13"/>
      <c r="J86" s="13"/>
      <c r="K86" s="14"/>
      <c r="L86" s="13"/>
      <c r="M86" s="15"/>
      <c r="N86" s="13"/>
      <c r="O86" s="13" t="str">
        <f t="shared" si="2"/>
        <v/>
      </c>
      <c r="P86" s="15"/>
      <c r="Q86" s="13"/>
      <c r="R86" s="97"/>
      <c r="S86" s="13"/>
      <c r="T86" s="92"/>
      <c r="U86" s="108"/>
    </row>
    <row r="87" hidden="1">
      <c r="A87" s="13">
        <v>84.0</v>
      </c>
      <c r="B87" s="14"/>
      <c r="C87" s="14"/>
      <c r="D87" s="13">
        <v>3.81401100124583E14</v>
      </c>
      <c r="E87" s="13"/>
      <c r="F87" s="13"/>
      <c r="G87" s="13"/>
      <c r="H87" s="13"/>
      <c r="I87" s="13"/>
      <c r="J87" s="13"/>
      <c r="K87" s="14"/>
      <c r="L87" s="13"/>
      <c r="M87" s="15"/>
      <c r="N87" s="13"/>
      <c r="O87" s="13" t="str">
        <f t="shared" si="2"/>
        <v/>
      </c>
      <c r="P87" s="15"/>
      <c r="Q87" s="13"/>
      <c r="R87" s="97"/>
      <c r="S87" s="13"/>
      <c r="T87" s="92"/>
      <c r="U87" s="108"/>
    </row>
    <row r="88" hidden="1">
      <c r="A88" s="13">
        <v>85.0</v>
      </c>
      <c r="B88" s="14"/>
      <c r="C88" s="14"/>
      <c r="D88" s="13">
        <v>3.81401100124583E14</v>
      </c>
      <c r="E88" s="13"/>
      <c r="F88" s="13"/>
      <c r="G88" s="13"/>
      <c r="H88" s="13"/>
      <c r="I88" s="13"/>
      <c r="J88" s="13"/>
      <c r="K88" s="14"/>
      <c r="L88" s="13"/>
      <c r="M88" s="15"/>
      <c r="N88" s="13"/>
      <c r="O88" s="13" t="str">
        <f t="shared" si="2"/>
        <v/>
      </c>
      <c r="P88" s="15"/>
      <c r="Q88" s="13"/>
      <c r="R88" s="97"/>
      <c r="S88" s="13"/>
      <c r="T88" s="92"/>
      <c r="U88" s="108"/>
    </row>
    <row r="89" hidden="1">
      <c r="A89" s="13">
        <v>86.0</v>
      </c>
      <c r="B89" s="14"/>
      <c r="C89" s="14"/>
      <c r="D89" s="13">
        <v>3.81401100124583E14</v>
      </c>
      <c r="E89" s="13"/>
      <c r="F89" s="13"/>
      <c r="G89" s="13"/>
      <c r="H89" s="13"/>
      <c r="I89" s="13"/>
      <c r="J89" s="13"/>
      <c r="K89" s="14"/>
      <c r="L89" s="13"/>
      <c r="M89" s="15"/>
      <c r="N89" s="13"/>
      <c r="O89" s="13" t="str">
        <f t="shared" si="2"/>
        <v/>
      </c>
      <c r="P89" s="15"/>
      <c r="Q89" s="13"/>
      <c r="R89" s="97"/>
      <c r="S89" s="13"/>
      <c r="T89" s="92"/>
      <c r="U89" s="108"/>
    </row>
    <row r="90" hidden="1">
      <c r="A90" s="13">
        <v>87.0</v>
      </c>
      <c r="B90" s="14"/>
      <c r="C90" s="14"/>
      <c r="D90" s="13">
        <v>3.81401100124583E14</v>
      </c>
      <c r="E90" s="13"/>
      <c r="F90" s="13"/>
      <c r="G90" s="13"/>
      <c r="H90" s="13"/>
      <c r="I90" s="13"/>
      <c r="J90" s="13"/>
      <c r="K90" s="14"/>
      <c r="L90" s="13"/>
      <c r="M90" s="15"/>
      <c r="N90" s="13"/>
      <c r="O90" s="13" t="str">
        <f t="shared" si="2"/>
        <v/>
      </c>
      <c r="P90" s="15"/>
      <c r="Q90" s="13"/>
      <c r="R90" s="97"/>
      <c r="S90" s="13"/>
      <c r="T90" s="92"/>
      <c r="U90" s="108"/>
    </row>
    <row r="91" hidden="1">
      <c r="A91" s="13">
        <v>88.0</v>
      </c>
      <c r="B91" s="14"/>
      <c r="C91" s="14"/>
      <c r="D91" s="13">
        <v>3.81401100124583E14</v>
      </c>
      <c r="E91" s="13"/>
      <c r="F91" s="13"/>
      <c r="G91" s="13"/>
      <c r="H91" s="13"/>
      <c r="I91" s="13"/>
      <c r="J91" s="13"/>
      <c r="K91" s="14"/>
      <c r="L91" s="13"/>
      <c r="M91" s="15"/>
      <c r="N91" s="13"/>
      <c r="O91" s="13" t="str">
        <f t="shared" si="2"/>
        <v/>
      </c>
      <c r="P91" s="15"/>
      <c r="Q91" s="13"/>
      <c r="R91" s="97"/>
      <c r="S91" s="13"/>
      <c r="T91" s="92"/>
      <c r="U91" s="108"/>
    </row>
    <row r="92" hidden="1">
      <c r="A92" s="13">
        <v>89.0</v>
      </c>
      <c r="B92" s="14"/>
      <c r="C92" s="14"/>
      <c r="D92" s="13">
        <v>3.81401100124583E14</v>
      </c>
      <c r="E92" s="13"/>
      <c r="F92" s="13"/>
      <c r="G92" s="13"/>
      <c r="H92" s="13"/>
      <c r="I92" s="13"/>
      <c r="J92" s="13"/>
      <c r="K92" s="14"/>
      <c r="L92" s="13"/>
      <c r="M92" s="15"/>
      <c r="N92" s="13"/>
      <c r="O92" s="13" t="str">
        <f t="shared" si="2"/>
        <v/>
      </c>
      <c r="P92" s="15"/>
      <c r="Q92" s="13"/>
      <c r="R92" s="97"/>
      <c r="S92" s="13"/>
      <c r="T92" s="92"/>
      <c r="U92" s="108"/>
    </row>
    <row r="93" hidden="1">
      <c r="A93" s="13">
        <v>90.0</v>
      </c>
      <c r="B93" s="14"/>
      <c r="C93" s="14"/>
      <c r="D93" s="13">
        <v>3.81401100124583E14</v>
      </c>
      <c r="E93" s="13"/>
      <c r="F93" s="13"/>
      <c r="G93" s="13"/>
      <c r="H93" s="13"/>
      <c r="I93" s="13"/>
      <c r="J93" s="13"/>
      <c r="K93" s="14"/>
      <c r="L93" s="13"/>
      <c r="M93" s="15"/>
      <c r="N93" s="13"/>
      <c r="O93" s="13" t="str">
        <f t="shared" si="2"/>
        <v/>
      </c>
      <c r="P93" s="15"/>
      <c r="Q93" s="13"/>
      <c r="R93" s="97"/>
      <c r="S93" s="13"/>
      <c r="T93" s="92"/>
      <c r="U93" s="108"/>
    </row>
    <row r="94" hidden="1">
      <c r="A94" s="13">
        <v>91.0</v>
      </c>
      <c r="B94" s="14"/>
      <c r="C94" s="14"/>
      <c r="D94" s="13">
        <v>3.81401100124583E14</v>
      </c>
      <c r="E94" s="13"/>
      <c r="F94" s="13"/>
      <c r="G94" s="13"/>
      <c r="H94" s="13"/>
      <c r="I94" s="13"/>
      <c r="J94" s="13"/>
      <c r="K94" s="14"/>
      <c r="L94" s="13"/>
      <c r="M94" s="15"/>
      <c r="N94" s="13"/>
      <c r="O94" s="13" t="str">
        <f t="shared" si="2"/>
        <v/>
      </c>
      <c r="P94" s="15"/>
      <c r="Q94" s="13"/>
      <c r="R94" s="97"/>
      <c r="S94" s="13"/>
      <c r="T94" s="92"/>
      <c r="U94" s="108"/>
    </row>
    <row r="95" hidden="1">
      <c r="A95" s="13">
        <v>92.0</v>
      </c>
      <c r="B95" s="14"/>
      <c r="C95" s="14"/>
      <c r="D95" s="13">
        <v>3.81401100124583E14</v>
      </c>
      <c r="E95" s="13"/>
      <c r="F95" s="13"/>
      <c r="G95" s="13"/>
      <c r="H95" s="13"/>
      <c r="I95" s="13"/>
      <c r="J95" s="13"/>
      <c r="K95" s="14"/>
      <c r="L95" s="13"/>
      <c r="M95" s="15"/>
      <c r="N95" s="13"/>
      <c r="O95" s="13" t="str">
        <f t="shared" si="2"/>
        <v/>
      </c>
      <c r="P95" s="15"/>
      <c r="Q95" s="13"/>
      <c r="R95" s="97"/>
      <c r="S95" s="13"/>
      <c r="T95" s="92"/>
      <c r="U95" s="108"/>
    </row>
    <row r="96" hidden="1">
      <c r="A96" s="13">
        <v>93.0</v>
      </c>
      <c r="B96" s="14"/>
      <c r="C96" s="14"/>
      <c r="D96" s="13">
        <v>3.81401100124583E14</v>
      </c>
      <c r="E96" s="13"/>
      <c r="F96" s="13"/>
      <c r="G96" s="13"/>
      <c r="H96" s="13"/>
      <c r="I96" s="13"/>
      <c r="J96" s="13"/>
      <c r="K96" s="14"/>
      <c r="L96" s="13"/>
      <c r="M96" s="15"/>
      <c r="N96" s="13"/>
      <c r="O96" s="13" t="str">
        <f t="shared" si="2"/>
        <v/>
      </c>
      <c r="P96" s="15"/>
      <c r="Q96" s="13"/>
      <c r="R96" s="97"/>
      <c r="S96" s="13"/>
      <c r="T96" s="92"/>
      <c r="U96" s="108"/>
    </row>
    <row r="97" hidden="1">
      <c r="A97" s="13">
        <v>94.0</v>
      </c>
      <c r="B97" s="14"/>
      <c r="C97" s="14"/>
      <c r="D97" s="13">
        <v>3.81401100124583E14</v>
      </c>
      <c r="E97" s="13"/>
      <c r="F97" s="13"/>
      <c r="G97" s="13"/>
      <c r="H97" s="13"/>
      <c r="I97" s="13"/>
      <c r="J97" s="13"/>
      <c r="K97" s="14"/>
      <c r="L97" s="13"/>
      <c r="M97" s="15"/>
      <c r="N97" s="13"/>
      <c r="O97" s="13" t="str">
        <f t="shared" si="2"/>
        <v/>
      </c>
      <c r="P97" s="15"/>
      <c r="Q97" s="13"/>
      <c r="R97" s="97"/>
      <c r="S97" s="13"/>
      <c r="T97" s="92"/>
      <c r="U97" s="108"/>
    </row>
    <row r="98" hidden="1">
      <c r="A98" s="13">
        <v>95.0</v>
      </c>
      <c r="B98" s="14"/>
      <c r="C98" s="14"/>
      <c r="D98" s="13">
        <v>3.81401100124583E14</v>
      </c>
      <c r="E98" s="13"/>
      <c r="F98" s="13"/>
      <c r="G98" s="13"/>
      <c r="H98" s="13"/>
      <c r="I98" s="13"/>
      <c r="J98" s="13"/>
      <c r="K98" s="14"/>
      <c r="L98" s="13"/>
      <c r="M98" s="15"/>
      <c r="N98" s="13"/>
      <c r="O98" s="13" t="str">
        <f t="shared" si="2"/>
        <v/>
      </c>
      <c r="P98" s="15"/>
      <c r="Q98" s="13"/>
      <c r="R98" s="97"/>
      <c r="S98" s="13"/>
      <c r="T98" s="92"/>
      <c r="U98" s="108"/>
    </row>
    <row r="99" hidden="1">
      <c r="A99" s="13">
        <v>96.0</v>
      </c>
      <c r="B99" s="14"/>
      <c r="C99" s="14"/>
      <c r="D99" s="13">
        <v>3.81401100124583E14</v>
      </c>
      <c r="E99" s="13"/>
      <c r="F99" s="13"/>
      <c r="G99" s="13"/>
      <c r="H99" s="13"/>
      <c r="I99" s="13"/>
      <c r="J99" s="13"/>
      <c r="K99" s="14"/>
      <c r="L99" s="13"/>
      <c r="M99" s="15"/>
      <c r="N99" s="13"/>
      <c r="O99" s="13" t="str">
        <f t="shared" si="2"/>
        <v/>
      </c>
      <c r="P99" s="15"/>
      <c r="Q99" s="13"/>
      <c r="R99" s="97"/>
      <c r="S99" s="13"/>
      <c r="T99" s="92"/>
      <c r="U99" s="108"/>
    </row>
    <row r="100" hidden="1">
      <c r="A100" s="13">
        <v>97.0</v>
      </c>
      <c r="B100" s="14"/>
      <c r="C100" s="14"/>
      <c r="D100" s="13">
        <v>3.81401100124583E14</v>
      </c>
      <c r="E100" s="13"/>
      <c r="F100" s="13"/>
      <c r="G100" s="13"/>
      <c r="H100" s="13"/>
      <c r="I100" s="13"/>
      <c r="J100" s="13"/>
      <c r="K100" s="14"/>
      <c r="L100" s="13"/>
      <c r="M100" s="15"/>
      <c r="N100" s="13"/>
      <c r="O100" s="13" t="str">
        <f t="shared" si="2"/>
        <v/>
      </c>
      <c r="P100" s="15"/>
      <c r="Q100" s="13"/>
      <c r="R100" s="97"/>
      <c r="S100" s="13"/>
      <c r="T100" s="92"/>
      <c r="U100" s="108"/>
    </row>
    <row r="101" hidden="1">
      <c r="A101" s="13">
        <v>98.0</v>
      </c>
      <c r="B101" s="14"/>
      <c r="C101" s="14"/>
      <c r="D101" s="13">
        <v>3.81401100124583E14</v>
      </c>
      <c r="E101" s="13"/>
      <c r="F101" s="13"/>
      <c r="G101" s="13"/>
      <c r="H101" s="13"/>
      <c r="I101" s="13"/>
      <c r="J101" s="13"/>
      <c r="K101" s="14"/>
      <c r="L101" s="13"/>
      <c r="M101" s="15"/>
      <c r="N101" s="13"/>
      <c r="O101" s="13" t="str">
        <f t="shared" si="2"/>
        <v/>
      </c>
      <c r="P101" s="15"/>
      <c r="Q101" s="13"/>
      <c r="R101" s="97"/>
      <c r="S101" s="13"/>
      <c r="T101" s="92"/>
      <c r="U101" s="108"/>
    </row>
    <row r="102" hidden="1">
      <c r="A102" s="13">
        <v>99.0</v>
      </c>
      <c r="B102" s="14"/>
      <c r="C102" s="14"/>
      <c r="D102" s="13">
        <v>3.81401100124583E14</v>
      </c>
      <c r="E102" s="13"/>
      <c r="F102" s="13"/>
      <c r="G102" s="13"/>
      <c r="H102" s="13"/>
      <c r="I102" s="13"/>
      <c r="J102" s="13"/>
      <c r="K102" s="14"/>
      <c r="L102" s="13"/>
      <c r="M102" s="15"/>
      <c r="N102" s="13"/>
      <c r="O102" s="13" t="str">
        <f t="shared" si="2"/>
        <v/>
      </c>
      <c r="P102" s="15"/>
      <c r="Q102" s="13"/>
      <c r="R102" s="97"/>
      <c r="S102" s="13"/>
      <c r="T102" s="92"/>
      <c r="U102" s="108"/>
    </row>
    <row r="103" hidden="1">
      <c r="A103" s="13">
        <v>100.0</v>
      </c>
      <c r="B103" s="14"/>
      <c r="C103" s="14"/>
      <c r="D103" s="13">
        <v>3.81401100124583E14</v>
      </c>
      <c r="E103" s="13"/>
      <c r="F103" s="13"/>
      <c r="G103" s="13"/>
      <c r="H103" s="13"/>
      <c r="I103" s="13"/>
      <c r="J103" s="13"/>
      <c r="K103" s="14"/>
      <c r="L103" s="13"/>
      <c r="M103" s="15"/>
      <c r="N103" s="13"/>
      <c r="O103" s="13" t="str">
        <f t="shared" si="2"/>
        <v/>
      </c>
      <c r="P103" s="15"/>
      <c r="Q103" s="13"/>
      <c r="R103" s="97"/>
      <c r="S103" s="13"/>
      <c r="T103" s="92"/>
      <c r="U103" s="108"/>
    </row>
    <row r="104" hidden="1">
      <c r="A104" s="13">
        <v>101.0</v>
      </c>
      <c r="B104" s="14"/>
      <c r="C104" s="14"/>
      <c r="D104" s="13">
        <v>3.81401100124583E14</v>
      </c>
      <c r="E104" s="13"/>
      <c r="F104" s="13"/>
      <c r="G104" s="13"/>
      <c r="H104" s="13"/>
      <c r="I104" s="13"/>
      <c r="J104" s="13"/>
      <c r="K104" s="14"/>
      <c r="L104" s="13"/>
      <c r="M104" s="15"/>
      <c r="N104" s="13"/>
      <c r="O104" s="13" t="str">
        <f t="shared" si="2"/>
        <v/>
      </c>
      <c r="P104" s="15"/>
      <c r="Q104" s="13"/>
      <c r="R104" s="97"/>
      <c r="S104" s="13"/>
      <c r="T104" s="92"/>
      <c r="U104" s="108"/>
    </row>
    <row r="105" hidden="1">
      <c r="A105" s="13">
        <v>102.0</v>
      </c>
      <c r="B105" s="14"/>
      <c r="C105" s="14"/>
      <c r="D105" s="13">
        <v>3.81401100124583E14</v>
      </c>
      <c r="E105" s="13"/>
      <c r="F105" s="13"/>
      <c r="G105" s="13"/>
      <c r="H105" s="13"/>
      <c r="I105" s="13"/>
      <c r="J105" s="13"/>
      <c r="K105" s="14"/>
      <c r="L105" s="13"/>
      <c r="M105" s="15"/>
      <c r="N105" s="13"/>
      <c r="O105" s="13" t="str">
        <f t="shared" si="2"/>
        <v/>
      </c>
      <c r="P105" s="15"/>
      <c r="Q105" s="13"/>
      <c r="R105" s="97"/>
      <c r="S105" s="13"/>
      <c r="T105" s="92"/>
      <c r="U105" s="108"/>
    </row>
    <row r="106" hidden="1">
      <c r="A106" s="13">
        <v>103.0</v>
      </c>
      <c r="B106" s="14"/>
      <c r="C106" s="14"/>
      <c r="D106" s="13">
        <v>3.81401100124583E14</v>
      </c>
      <c r="E106" s="13"/>
      <c r="F106" s="13"/>
      <c r="G106" s="13"/>
      <c r="H106" s="13"/>
      <c r="I106" s="13"/>
      <c r="J106" s="13"/>
      <c r="K106" s="14"/>
      <c r="L106" s="13"/>
      <c r="M106" s="15"/>
      <c r="N106" s="13"/>
      <c r="O106" s="13" t="str">
        <f t="shared" si="2"/>
        <v/>
      </c>
      <c r="P106" s="15"/>
      <c r="Q106" s="13"/>
      <c r="R106" s="97"/>
      <c r="S106" s="13"/>
      <c r="T106" s="92"/>
      <c r="U106" s="108"/>
    </row>
    <row r="107" hidden="1">
      <c r="A107" s="13">
        <v>104.0</v>
      </c>
      <c r="B107" s="14"/>
      <c r="C107" s="14"/>
      <c r="D107" s="13">
        <v>3.81401100124583E14</v>
      </c>
      <c r="E107" s="13"/>
      <c r="F107" s="13"/>
      <c r="G107" s="13"/>
      <c r="H107" s="13"/>
      <c r="I107" s="13"/>
      <c r="J107" s="15"/>
      <c r="K107" s="14"/>
      <c r="L107" s="13"/>
      <c r="M107" s="15"/>
      <c r="N107" s="13"/>
      <c r="O107" s="13" t="str">
        <f t="shared" si="2"/>
        <v/>
      </c>
      <c r="P107" s="15"/>
      <c r="Q107" s="13"/>
      <c r="R107" s="97"/>
      <c r="S107" s="13"/>
      <c r="T107" s="92"/>
      <c r="U107" s="108"/>
    </row>
    <row r="108" hidden="1">
      <c r="A108" s="13">
        <v>105.0</v>
      </c>
      <c r="B108" s="14"/>
      <c r="C108" s="14"/>
      <c r="D108" s="13">
        <v>3.81401100124583E14</v>
      </c>
      <c r="E108" s="13"/>
      <c r="F108" s="13"/>
      <c r="G108" s="13"/>
      <c r="H108" s="13"/>
      <c r="I108" s="13"/>
      <c r="J108" s="13"/>
      <c r="K108" s="14"/>
      <c r="L108" s="13"/>
      <c r="M108" s="15"/>
      <c r="N108" s="13"/>
      <c r="O108" s="13" t="str">
        <f t="shared" si="2"/>
        <v/>
      </c>
      <c r="P108" s="15"/>
      <c r="Q108" s="13"/>
      <c r="R108" s="97"/>
      <c r="S108" s="13"/>
      <c r="T108" s="92"/>
      <c r="U108" s="108"/>
    </row>
    <row r="109" hidden="1">
      <c r="A109" s="13">
        <v>106.0</v>
      </c>
      <c r="B109" s="14"/>
      <c r="C109" s="14"/>
      <c r="D109" s="13">
        <v>3.81401100124583E14</v>
      </c>
      <c r="E109" s="13"/>
      <c r="F109" s="13"/>
      <c r="G109" s="13"/>
      <c r="H109" s="13"/>
      <c r="I109" s="13"/>
      <c r="J109" s="13"/>
      <c r="K109" s="14"/>
      <c r="L109" s="13"/>
      <c r="M109" s="15"/>
      <c r="N109" s="13"/>
      <c r="O109" s="13" t="str">
        <f t="shared" si="2"/>
        <v/>
      </c>
      <c r="P109" s="15"/>
      <c r="Q109" s="13"/>
      <c r="R109" s="97"/>
      <c r="S109" s="13"/>
      <c r="T109" s="92"/>
      <c r="U109" s="108"/>
    </row>
    <row r="110" hidden="1">
      <c r="A110" s="13">
        <v>107.0</v>
      </c>
      <c r="B110" s="14"/>
      <c r="C110" s="14"/>
      <c r="D110" s="13">
        <v>3.81401100124583E14</v>
      </c>
      <c r="E110" s="13"/>
      <c r="F110" s="13"/>
      <c r="G110" s="13"/>
      <c r="H110" s="13"/>
      <c r="I110" s="13"/>
      <c r="J110" s="13"/>
      <c r="K110" s="14"/>
      <c r="L110" s="13"/>
      <c r="M110" s="15"/>
      <c r="N110" s="13"/>
      <c r="O110" s="13" t="str">
        <f t="shared" si="2"/>
        <v/>
      </c>
      <c r="P110" s="15"/>
      <c r="Q110" s="13"/>
      <c r="R110" s="97"/>
      <c r="S110" s="13"/>
      <c r="T110" s="92"/>
      <c r="U110" s="108"/>
    </row>
    <row r="111" hidden="1">
      <c r="A111" s="13">
        <v>108.0</v>
      </c>
      <c r="B111" s="14"/>
      <c r="C111" s="14"/>
      <c r="D111" s="13">
        <v>3.81401100124583E14</v>
      </c>
      <c r="E111" s="13"/>
      <c r="F111" s="301"/>
      <c r="G111" s="302"/>
      <c r="H111" s="302"/>
      <c r="I111" s="301"/>
      <c r="J111" s="302"/>
      <c r="K111" s="14"/>
      <c r="L111" s="302"/>
      <c r="M111" s="302"/>
      <c r="N111" s="95"/>
      <c r="O111" s="13" t="str">
        <f t="shared" si="2"/>
        <v/>
      </c>
      <c r="P111" s="303"/>
      <c r="Q111" s="304"/>
      <c r="R111" s="97"/>
      <c r="S111" s="13"/>
      <c r="T111" s="92"/>
      <c r="U111" s="108"/>
    </row>
    <row r="112" hidden="1">
      <c r="A112" s="13">
        <v>109.0</v>
      </c>
      <c r="B112" s="14"/>
      <c r="C112" s="14"/>
      <c r="D112" s="13">
        <v>3.81401100124583E14</v>
      </c>
      <c r="E112" s="13"/>
      <c r="F112" s="78"/>
      <c r="G112" s="13"/>
      <c r="H112" s="13"/>
      <c r="I112" s="13"/>
      <c r="J112" s="13"/>
      <c r="K112" s="14"/>
      <c r="L112" s="13"/>
      <c r="M112" s="13"/>
      <c r="N112" s="13"/>
      <c r="O112" s="13" t="str">
        <f t="shared" si="2"/>
        <v/>
      </c>
      <c r="P112" s="13"/>
      <c r="Q112" s="13"/>
      <c r="R112" s="97"/>
      <c r="S112" s="13"/>
      <c r="T112" s="92"/>
      <c r="U112" s="108"/>
    </row>
    <row r="113" hidden="1">
      <c r="A113" s="13">
        <v>110.0</v>
      </c>
      <c r="B113" s="14"/>
      <c r="C113" s="14"/>
      <c r="D113" s="13">
        <v>3.81401100124583E14</v>
      </c>
      <c r="E113" s="13"/>
      <c r="F113" s="78"/>
      <c r="G113" s="13"/>
      <c r="H113" s="13"/>
      <c r="I113" s="13"/>
      <c r="J113" s="13"/>
      <c r="K113" s="14"/>
      <c r="L113" s="13"/>
      <c r="M113" s="13"/>
      <c r="N113" s="13"/>
      <c r="O113" s="13" t="str">
        <f t="shared" si="2"/>
        <v/>
      </c>
      <c r="P113" s="13"/>
      <c r="Q113" s="13"/>
      <c r="R113" s="97"/>
      <c r="S113" s="13"/>
      <c r="T113" s="92"/>
      <c r="U113" s="108"/>
    </row>
    <row r="114" hidden="1">
      <c r="A114" s="13">
        <v>111.0</v>
      </c>
      <c r="B114" s="14"/>
      <c r="C114" s="14"/>
      <c r="D114" s="13">
        <v>3.81401100124583E14</v>
      </c>
      <c r="E114" s="13"/>
      <c r="F114" s="78"/>
      <c r="G114" s="13"/>
      <c r="H114" s="13"/>
      <c r="I114" s="13"/>
      <c r="J114" s="13"/>
      <c r="K114" s="14"/>
      <c r="L114" s="13"/>
      <c r="M114" s="13"/>
      <c r="N114" s="13"/>
      <c r="O114" s="13" t="str">
        <f t="shared" si="2"/>
        <v/>
      </c>
      <c r="P114" s="13"/>
      <c r="Q114" s="13"/>
      <c r="R114" s="97"/>
      <c r="S114" s="13"/>
      <c r="T114" s="92"/>
      <c r="U114" s="108"/>
    </row>
    <row r="115" hidden="1">
      <c r="A115" s="13">
        <v>112.0</v>
      </c>
      <c r="B115" s="14"/>
      <c r="C115" s="14"/>
      <c r="D115" s="13">
        <v>3.81401100124583E14</v>
      </c>
      <c r="E115" s="15"/>
      <c r="F115" s="13"/>
      <c r="G115" s="13"/>
      <c r="H115" s="13"/>
      <c r="I115" s="13"/>
      <c r="J115" s="15"/>
      <c r="K115" s="14"/>
      <c r="L115" s="13"/>
      <c r="M115" s="13"/>
      <c r="N115" s="13"/>
      <c r="O115" s="13" t="str">
        <f t="shared" si="2"/>
        <v/>
      </c>
      <c r="P115" s="15"/>
      <c r="Q115" s="13"/>
      <c r="R115" s="97"/>
      <c r="S115" s="13"/>
      <c r="T115" s="92"/>
      <c r="U115" s="154"/>
    </row>
    <row r="116" hidden="1">
      <c r="A116" s="13">
        <v>113.0</v>
      </c>
      <c r="B116" s="14"/>
      <c r="C116" s="14"/>
      <c r="D116" s="13">
        <v>3.81401100124583E14</v>
      </c>
      <c r="E116" s="15"/>
      <c r="F116" s="13"/>
      <c r="G116" s="13"/>
      <c r="H116" s="13"/>
      <c r="I116" s="13"/>
      <c r="J116" s="13"/>
      <c r="K116" s="14"/>
      <c r="L116" s="13"/>
      <c r="M116" s="15"/>
      <c r="N116" s="13"/>
      <c r="O116" s="13" t="str">
        <f t="shared" si="2"/>
        <v/>
      </c>
      <c r="P116" s="15"/>
      <c r="Q116" s="13"/>
      <c r="R116" s="97"/>
      <c r="S116" s="13"/>
      <c r="T116" s="92"/>
      <c r="U116" s="108"/>
    </row>
    <row r="117" hidden="1">
      <c r="A117" s="13">
        <v>114.0</v>
      </c>
      <c r="B117" s="14"/>
      <c r="C117" s="14"/>
      <c r="D117" s="13">
        <v>3.81401100124583E14</v>
      </c>
      <c r="E117" s="13"/>
      <c r="F117" s="13"/>
      <c r="G117" s="13"/>
      <c r="H117" s="13"/>
      <c r="I117" s="13"/>
      <c r="J117" s="13"/>
      <c r="K117" s="14"/>
      <c r="L117" s="13"/>
      <c r="M117" s="15"/>
      <c r="N117" s="13"/>
      <c r="O117" s="13" t="str">
        <f t="shared" si="2"/>
        <v/>
      </c>
      <c r="P117" s="15"/>
      <c r="Q117" s="13"/>
      <c r="R117" s="97"/>
      <c r="S117" s="13"/>
      <c r="T117" s="92"/>
      <c r="U117" s="108"/>
    </row>
    <row r="118" hidden="1">
      <c r="A118" s="13">
        <v>115.0</v>
      </c>
      <c r="B118" s="14"/>
      <c r="C118" s="14"/>
      <c r="D118" s="13">
        <v>3.81401100124583E14</v>
      </c>
      <c r="E118" s="13"/>
      <c r="F118" s="122"/>
      <c r="G118" s="122"/>
      <c r="H118" s="122"/>
      <c r="I118" s="122"/>
      <c r="J118" s="296"/>
      <c r="K118" s="14"/>
      <c r="L118" s="13"/>
      <c r="M118" s="15"/>
      <c r="N118" s="13"/>
      <c r="O118" s="13" t="str">
        <f t="shared" si="2"/>
        <v/>
      </c>
      <c r="P118" s="15"/>
      <c r="Q118" s="13"/>
      <c r="R118" s="97"/>
      <c r="S118" s="13"/>
      <c r="T118" s="92"/>
      <c r="U118" s="108"/>
    </row>
    <row r="119" hidden="1">
      <c r="A119" s="13">
        <v>116.0</v>
      </c>
      <c r="B119" s="14"/>
      <c r="C119" s="14"/>
      <c r="D119" s="13">
        <v>3.81401100124583E14</v>
      </c>
      <c r="E119" s="15"/>
      <c r="F119" s="15"/>
      <c r="G119" s="15"/>
      <c r="H119" s="15"/>
      <c r="I119" s="15"/>
      <c r="J119" s="15"/>
      <c r="K119" s="14"/>
      <c r="L119" s="13"/>
      <c r="M119" s="15"/>
      <c r="N119" s="13"/>
      <c r="O119" s="13" t="str">
        <f t="shared" si="2"/>
        <v/>
      </c>
      <c r="P119" s="15"/>
      <c r="Q119" s="13"/>
      <c r="R119" s="97"/>
      <c r="S119" s="15"/>
      <c r="T119" s="92"/>
      <c r="U119" s="108"/>
    </row>
    <row r="120" hidden="1">
      <c r="A120" s="13">
        <v>117.0</v>
      </c>
      <c r="B120" s="14"/>
      <c r="C120" s="14"/>
      <c r="D120" s="13">
        <v>3.81401100124583E14</v>
      </c>
      <c r="E120" s="15"/>
      <c r="F120" s="15"/>
      <c r="G120" s="15"/>
      <c r="H120" s="15"/>
      <c r="I120" s="15"/>
      <c r="J120" s="15"/>
      <c r="K120" s="14"/>
      <c r="L120" s="13"/>
      <c r="M120" s="15"/>
      <c r="N120" s="13"/>
      <c r="O120" s="13" t="str">
        <f t="shared" si="2"/>
        <v/>
      </c>
      <c r="P120" s="15"/>
      <c r="Q120" s="13"/>
      <c r="R120" s="97"/>
      <c r="S120" s="15"/>
      <c r="T120" s="92"/>
      <c r="U120" s="108"/>
    </row>
    <row r="121" hidden="1">
      <c r="A121" s="13">
        <v>118.0</v>
      </c>
      <c r="B121" s="14"/>
      <c r="C121" s="14"/>
      <c r="D121" s="13">
        <v>3.81401100124583E14</v>
      </c>
      <c r="E121" s="15"/>
      <c r="F121" s="15"/>
      <c r="G121" s="15"/>
      <c r="H121" s="15"/>
      <c r="I121" s="15"/>
      <c r="J121" s="15"/>
      <c r="K121" s="14"/>
      <c r="L121" s="13"/>
      <c r="M121" s="15"/>
      <c r="N121" s="13"/>
      <c r="O121" s="13" t="str">
        <f t="shared" si="2"/>
        <v/>
      </c>
      <c r="P121" s="15"/>
      <c r="Q121" s="13"/>
      <c r="R121" s="97"/>
      <c r="S121" s="15"/>
      <c r="T121" s="92"/>
      <c r="U121" s="108"/>
    </row>
    <row r="122" hidden="1">
      <c r="A122" s="13">
        <v>119.0</v>
      </c>
      <c r="B122" s="14"/>
      <c r="C122" s="14"/>
      <c r="D122" s="13">
        <v>3.81401100124583E14</v>
      </c>
      <c r="E122" s="15"/>
      <c r="F122" s="15"/>
      <c r="G122" s="15"/>
      <c r="H122" s="15"/>
      <c r="I122" s="15"/>
      <c r="J122" s="15"/>
      <c r="K122" s="14"/>
      <c r="L122" s="13"/>
      <c r="M122" s="15"/>
      <c r="N122" s="13"/>
      <c r="O122" s="13" t="str">
        <f t="shared" si="2"/>
        <v/>
      </c>
      <c r="P122" s="15"/>
      <c r="Q122" s="13"/>
      <c r="R122" s="97"/>
      <c r="S122" s="15"/>
      <c r="T122" s="92"/>
      <c r="U122" s="108"/>
    </row>
    <row r="123" hidden="1">
      <c r="A123" s="13">
        <v>120.0</v>
      </c>
      <c r="B123" s="14"/>
      <c r="C123" s="14"/>
      <c r="D123" s="13">
        <v>3.81401100124583E14</v>
      </c>
      <c r="E123" s="15"/>
      <c r="F123" s="15"/>
      <c r="G123" s="15"/>
      <c r="H123" s="15"/>
      <c r="I123" s="15"/>
      <c r="J123" s="15"/>
      <c r="K123" s="14"/>
      <c r="L123" s="13"/>
      <c r="M123" s="15"/>
      <c r="N123" s="13"/>
      <c r="O123" s="13" t="str">
        <f t="shared" si="2"/>
        <v/>
      </c>
      <c r="P123" s="15"/>
      <c r="Q123" s="13"/>
      <c r="R123" s="97"/>
      <c r="S123" s="15"/>
      <c r="T123" s="92"/>
      <c r="U123" s="108"/>
    </row>
    <row r="124" hidden="1">
      <c r="A124" s="13">
        <v>121.0</v>
      </c>
      <c r="B124" s="14"/>
      <c r="C124" s="14"/>
      <c r="D124" s="13">
        <v>3.81401100124583E14</v>
      </c>
      <c r="E124" s="15"/>
      <c r="F124" s="15"/>
      <c r="G124" s="15"/>
      <c r="H124" s="15"/>
      <c r="I124" s="15"/>
      <c r="J124" s="15"/>
      <c r="K124" s="14"/>
      <c r="L124" s="13"/>
      <c r="M124" s="15"/>
      <c r="N124" s="13"/>
      <c r="O124" s="13" t="str">
        <f t="shared" si="2"/>
        <v/>
      </c>
      <c r="P124" s="15"/>
      <c r="Q124" s="13"/>
      <c r="R124" s="97"/>
      <c r="S124" s="15"/>
      <c r="T124" s="92"/>
      <c r="U124" s="108"/>
    </row>
    <row r="125" hidden="1">
      <c r="A125" s="13">
        <v>122.0</v>
      </c>
      <c r="B125" s="14"/>
      <c r="C125" s="14"/>
      <c r="D125" s="13">
        <v>3.81401100124583E14</v>
      </c>
      <c r="E125" s="15"/>
      <c r="F125" s="15"/>
      <c r="G125" s="15"/>
      <c r="H125" s="15"/>
      <c r="I125" s="15"/>
      <c r="J125" s="15"/>
      <c r="K125" s="14"/>
      <c r="L125" s="13"/>
      <c r="M125" s="15"/>
      <c r="N125" s="13"/>
      <c r="O125" s="13" t="str">
        <f t="shared" si="2"/>
        <v/>
      </c>
      <c r="P125" s="15"/>
      <c r="Q125" s="13"/>
      <c r="R125" s="97"/>
      <c r="S125" s="15"/>
      <c r="T125" s="92"/>
      <c r="U125" s="108"/>
    </row>
    <row r="126">
      <c r="A126" s="40"/>
      <c r="B126" s="42"/>
      <c r="C126" s="42"/>
      <c r="D126" s="42"/>
      <c r="E126" s="42"/>
      <c r="F126" s="42"/>
      <c r="G126" s="110"/>
      <c r="H126" s="63" t="s">
        <v>560</v>
      </c>
      <c r="I126" s="44"/>
      <c r="J126" s="44"/>
      <c r="K126" s="44"/>
      <c r="L126" s="44"/>
      <c r="M126" s="44"/>
      <c r="N126" s="45">
        <f t="shared" ref="N126:O126" si="3">SUM(N3:N125)</f>
        <v>26365</v>
      </c>
      <c r="O126" s="45">
        <f t="shared" si="3"/>
        <v>26365</v>
      </c>
      <c r="P126" s="110">
        <f>(N126*1)/N128</f>
        <v>1.757666667</v>
      </c>
      <c r="Q126" s="42"/>
      <c r="R126" s="42"/>
      <c r="S126" s="42"/>
    </row>
    <row r="127">
      <c r="A127" s="13"/>
      <c r="B127" s="15"/>
      <c r="C127" s="15"/>
      <c r="D127" s="15"/>
      <c r="E127" s="15"/>
      <c r="F127" s="15"/>
      <c r="G127" s="15"/>
      <c r="H127" s="15"/>
      <c r="I127" s="15"/>
      <c r="J127" s="15"/>
      <c r="K127" s="15"/>
      <c r="L127" s="15"/>
      <c r="M127" s="64" t="s">
        <v>563</v>
      </c>
      <c r="O127" s="65" t="str">
        <f>O126/D128</f>
        <v>#DIV/0!</v>
      </c>
      <c r="P127" s="15"/>
      <c r="Q127" s="15"/>
      <c r="R127" s="15"/>
      <c r="S127" s="15"/>
    </row>
    <row r="128">
      <c r="A128" s="13"/>
      <c r="B128" s="1"/>
      <c r="C128" s="1"/>
      <c r="D128" s="13"/>
      <c r="E128" s="80"/>
      <c r="F128" s="81"/>
      <c r="G128" s="13"/>
      <c r="H128" s="15"/>
      <c r="I128" s="15"/>
      <c r="J128" s="15"/>
      <c r="K128" s="15"/>
      <c r="L128" s="15"/>
      <c r="M128" s="13" t="s">
        <v>1047</v>
      </c>
      <c r="N128" s="72">
        <v>15000.0</v>
      </c>
      <c r="O128" s="73">
        <f>N128/6.96</f>
        <v>2155.172414</v>
      </c>
      <c r="P128" s="15"/>
      <c r="Q128" s="15"/>
      <c r="R128" s="15"/>
      <c r="S128" s="15"/>
    </row>
    <row r="129">
      <c r="A129" s="13"/>
      <c r="B129" s="13"/>
      <c r="C129" s="13"/>
      <c r="D129" s="15"/>
      <c r="E129" s="15"/>
      <c r="F129" s="15"/>
      <c r="G129" s="51" t="s">
        <v>377</v>
      </c>
      <c r="H129" s="51" t="s">
        <v>378</v>
      </c>
      <c r="I129" s="51" t="s">
        <v>378</v>
      </c>
      <c r="J129" s="15"/>
      <c r="K129" s="15"/>
      <c r="L129" s="15"/>
      <c r="M129" s="13"/>
      <c r="N129" s="72"/>
      <c r="O129" s="82"/>
      <c r="P129" s="15"/>
      <c r="Q129" s="15"/>
      <c r="R129" s="15"/>
      <c r="S129" s="15"/>
    </row>
    <row r="130">
      <c r="A130" s="13"/>
      <c r="B130" s="13"/>
      <c r="C130" s="13"/>
      <c r="D130" s="49"/>
      <c r="E130" s="49"/>
      <c r="F130" s="15"/>
      <c r="G130" s="52" t="s">
        <v>23</v>
      </c>
      <c r="H130" s="52" t="s">
        <v>1647</v>
      </c>
      <c r="I130" s="52" t="s">
        <v>671</v>
      </c>
      <c r="J130" s="15"/>
      <c r="K130" s="15"/>
      <c r="L130" s="15"/>
      <c r="M130" s="83"/>
      <c r="N130" s="84"/>
      <c r="O130" s="15"/>
      <c r="P130" s="15"/>
      <c r="Q130" s="15"/>
      <c r="R130" s="15"/>
      <c r="S130" s="15"/>
    </row>
    <row r="131">
      <c r="A131" s="15"/>
      <c r="B131" s="13"/>
      <c r="C131" s="13"/>
      <c r="D131" s="15"/>
      <c r="E131" s="15"/>
      <c r="F131" s="15"/>
      <c r="G131" s="51" t="s">
        <v>1648</v>
      </c>
      <c r="H131" s="51" t="s">
        <v>1649</v>
      </c>
      <c r="I131" s="51" t="s">
        <v>383</v>
      </c>
      <c r="J131" s="15"/>
      <c r="K131" s="15"/>
      <c r="L131" s="15"/>
      <c r="M131" s="85"/>
      <c r="N131" s="86"/>
      <c r="O131" s="15"/>
      <c r="P131" s="15"/>
      <c r="Q131" s="15"/>
      <c r="R131" s="15"/>
      <c r="S131" s="15"/>
    </row>
    <row r="132">
      <c r="A132" s="15"/>
      <c r="B132" s="15"/>
      <c r="C132" s="15"/>
      <c r="D132" s="15"/>
      <c r="E132" s="15"/>
      <c r="F132" s="15"/>
      <c r="G132" s="15"/>
      <c r="H132" s="15"/>
      <c r="I132" s="15"/>
      <c r="J132" s="15"/>
      <c r="K132" s="15"/>
      <c r="L132" s="15"/>
      <c r="M132" s="15"/>
      <c r="N132" s="15"/>
      <c r="O132" s="15"/>
      <c r="P132" s="15"/>
      <c r="Q132" s="15"/>
      <c r="R132" s="15"/>
      <c r="S132" s="15"/>
    </row>
    <row r="133">
      <c r="A133" s="15"/>
      <c r="B133" s="15"/>
      <c r="C133" s="15"/>
      <c r="D133" s="15"/>
      <c r="E133" s="15"/>
      <c r="F133" s="15"/>
      <c r="G133" s="15"/>
      <c r="H133" s="15"/>
      <c r="I133" s="15"/>
      <c r="J133" s="15"/>
      <c r="K133" s="15"/>
      <c r="L133" s="15"/>
      <c r="M133" s="15"/>
      <c r="N133" s="15"/>
      <c r="O133" s="15"/>
      <c r="P133" s="15"/>
      <c r="Q133" s="15"/>
      <c r="R133" s="15"/>
      <c r="S133" s="15"/>
    </row>
    <row r="134">
      <c r="A134" s="15"/>
      <c r="B134" s="55"/>
      <c r="C134" s="54"/>
      <c r="D134" s="55"/>
      <c r="E134" s="53"/>
      <c r="F134" s="55"/>
      <c r="G134" s="55"/>
      <c r="H134" s="55"/>
      <c r="I134" s="55"/>
      <c r="J134" s="15"/>
      <c r="K134" s="15"/>
      <c r="L134" s="15"/>
      <c r="M134" s="15"/>
      <c r="N134" s="15"/>
      <c r="O134" s="15"/>
      <c r="P134" s="15"/>
      <c r="Q134" s="15"/>
      <c r="R134" s="15"/>
      <c r="S134" s="15"/>
    </row>
    <row r="135">
      <c r="A135" s="15"/>
      <c r="B135" s="66"/>
      <c r="C135" s="13"/>
      <c r="D135" s="49"/>
      <c r="E135" s="13"/>
      <c r="F135" s="15"/>
      <c r="G135" s="15"/>
      <c r="H135" s="15"/>
      <c r="I135" s="15"/>
      <c r="J135" s="15"/>
      <c r="K135" s="15"/>
      <c r="L135" s="15"/>
      <c r="M135" s="15"/>
      <c r="N135" s="15"/>
      <c r="O135" s="15"/>
      <c r="P135" s="15"/>
      <c r="Q135" s="15"/>
      <c r="R135" s="15"/>
      <c r="S135" s="15"/>
    </row>
    <row r="136">
      <c r="A136" s="15"/>
      <c r="B136" s="66"/>
      <c r="C136" s="13"/>
      <c r="D136" s="49"/>
      <c r="E136" s="13"/>
      <c r="F136" s="15"/>
      <c r="G136" s="15"/>
      <c r="H136" s="15"/>
      <c r="I136" s="15"/>
      <c r="J136" s="15"/>
      <c r="K136" s="15"/>
      <c r="L136" s="15"/>
      <c r="M136" s="15"/>
      <c r="N136" s="15"/>
      <c r="O136" s="15"/>
      <c r="P136" s="15"/>
      <c r="Q136" s="15"/>
      <c r="R136" s="15"/>
      <c r="S136" s="15"/>
    </row>
    <row r="137">
      <c r="A137" s="15"/>
      <c r="B137" s="15"/>
      <c r="C137" s="15"/>
      <c r="D137" s="15"/>
      <c r="E137" s="15"/>
      <c r="F137" s="15"/>
      <c r="G137" s="15"/>
      <c r="H137" s="13"/>
      <c r="I137" s="13"/>
      <c r="J137" s="13"/>
      <c r="K137" s="13"/>
      <c r="L137" s="15"/>
      <c r="M137" s="15"/>
      <c r="N137" s="15"/>
      <c r="O137" s="15"/>
      <c r="P137" s="15"/>
      <c r="Q137" s="15"/>
      <c r="R137" s="15"/>
      <c r="S137" s="15"/>
    </row>
    <row r="138" hidden="1">
      <c r="A138" s="15"/>
      <c r="B138" s="15"/>
      <c r="C138" s="15"/>
      <c r="D138" s="15"/>
      <c r="E138" s="15"/>
      <c r="F138" s="15"/>
      <c r="G138" s="13"/>
      <c r="H138" s="13"/>
      <c r="I138" s="13"/>
      <c r="J138" s="13"/>
      <c r="K138" s="13"/>
      <c r="L138" s="15"/>
      <c r="M138" s="15"/>
      <c r="N138" s="15"/>
      <c r="O138" s="15"/>
      <c r="P138" s="15"/>
      <c r="Q138" s="15"/>
      <c r="R138" s="15"/>
      <c r="S138" s="15"/>
    </row>
    <row r="139" hidden="1">
      <c r="A139" s="15"/>
      <c r="B139" s="15"/>
      <c r="C139" s="15"/>
      <c r="D139" s="15"/>
      <c r="E139" s="15"/>
      <c r="F139" s="15"/>
      <c r="I139" s="15"/>
      <c r="J139" s="15"/>
      <c r="K139" s="15"/>
      <c r="L139" s="15"/>
      <c r="M139" s="15"/>
      <c r="N139" s="15"/>
      <c r="O139" s="15"/>
      <c r="P139" s="15"/>
      <c r="Q139" s="15"/>
      <c r="R139" s="15"/>
      <c r="S139" s="15"/>
    </row>
    <row r="140" hidden="1">
      <c r="A140" s="15"/>
      <c r="B140" s="15"/>
      <c r="C140" s="15"/>
      <c r="D140" s="15"/>
      <c r="E140" s="15"/>
      <c r="F140" s="15"/>
      <c r="I140" s="15"/>
      <c r="J140" s="15"/>
      <c r="K140" s="15"/>
      <c r="L140" s="15"/>
      <c r="M140" s="15"/>
      <c r="N140" s="15"/>
      <c r="O140" s="15"/>
      <c r="P140" s="15"/>
      <c r="Q140" s="15"/>
      <c r="R140" s="15"/>
      <c r="S140" s="15"/>
    </row>
    <row r="141" hidden="1">
      <c r="A141" s="15"/>
      <c r="B141" s="15"/>
      <c r="C141" s="15"/>
      <c r="D141" s="15"/>
      <c r="E141" s="15"/>
      <c r="F141" s="15"/>
      <c r="G141" s="15"/>
      <c r="H141" s="15"/>
      <c r="I141" s="15"/>
      <c r="J141" s="15"/>
      <c r="K141" s="15"/>
      <c r="L141" s="15"/>
      <c r="M141" s="15"/>
      <c r="N141" s="15"/>
      <c r="O141" s="15"/>
      <c r="P141" s="15"/>
      <c r="Q141" s="15"/>
      <c r="R141" s="15"/>
      <c r="S141" s="15"/>
    </row>
    <row r="142" hidden="1">
      <c r="A142" s="15"/>
      <c r="B142" s="15"/>
      <c r="C142" s="15"/>
      <c r="D142" s="15"/>
      <c r="E142" s="15"/>
      <c r="F142" s="15"/>
      <c r="G142" s="15"/>
      <c r="H142" s="15"/>
      <c r="I142" s="15"/>
      <c r="J142" s="15"/>
      <c r="K142" s="15"/>
      <c r="L142" s="15"/>
      <c r="M142" s="15"/>
      <c r="N142" s="15"/>
      <c r="O142" s="15"/>
      <c r="P142" s="15"/>
      <c r="Q142" s="15"/>
      <c r="R142" s="15"/>
      <c r="S142" s="15"/>
    </row>
    <row r="143" hidden="1">
      <c r="A143" s="15"/>
      <c r="B143" s="15"/>
      <c r="C143" s="15"/>
      <c r="D143" s="15"/>
      <c r="E143" s="15"/>
      <c r="F143" s="15"/>
      <c r="G143" s="15"/>
      <c r="H143" s="15"/>
      <c r="I143" s="15"/>
      <c r="J143" s="15"/>
      <c r="K143" s="15"/>
      <c r="L143" s="15"/>
      <c r="M143" s="15"/>
      <c r="N143" s="15"/>
      <c r="O143" s="15"/>
      <c r="P143" s="15"/>
      <c r="Q143" s="15"/>
      <c r="R143" s="15"/>
      <c r="S143" s="15"/>
    </row>
    <row r="144" hidden="1">
      <c r="A144" s="15"/>
      <c r="B144" s="15"/>
      <c r="C144" s="15"/>
      <c r="D144" s="15"/>
      <c r="E144" s="15"/>
      <c r="F144" s="15"/>
      <c r="G144" s="15"/>
      <c r="H144" s="15"/>
      <c r="I144" s="15"/>
      <c r="J144" s="15"/>
      <c r="K144" s="15"/>
      <c r="L144" s="15"/>
      <c r="M144" s="15"/>
      <c r="N144" s="15"/>
      <c r="O144" s="15"/>
      <c r="P144" s="15"/>
      <c r="Q144" s="15"/>
      <c r="R144" s="15"/>
      <c r="S144" s="15"/>
    </row>
    <row r="145" hidden="1">
      <c r="A145" s="15"/>
      <c r="B145" s="15"/>
      <c r="C145" s="15"/>
      <c r="D145" s="15"/>
      <c r="E145" s="15"/>
      <c r="F145" s="15"/>
      <c r="G145" s="15"/>
      <c r="H145" s="15"/>
      <c r="I145" s="15"/>
      <c r="J145" s="15"/>
      <c r="K145" s="15"/>
      <c r="L145" s="15"/>
      <c r="M145" s="15"/>
      <c r="N145" s="15"/>
      <c r="O145" s="15"/>
      <c r="P145" s="15"/>
      <c r="Q145" s="15"/>
      <c r="R145" s="15"/>
      <c r="S145" s="15"/>
    </row>
    <row r="146" hidden="1">
      <c r="A146" s="15"/>
      <c r="B146" s="15"/>
      <c r="C146" s="15"/>
      <c r="D146" s="15"/>
      <c r="E146" s="15"/>
      <c r="F146" s="15"/>
      <c r="G146" s="15"/>
      <c r="H146" s="15"/>
      <c r="I146" s="15"/>
      <c r="J146" s="15"/>
      <c r="K146" s="15"/>
      <c r="L146" s="15"/>
      <c r="M146" s="15"/>
      <c r="N146" s="15"/>
      <c r="O146" s="15"/>
      <c r="P146" s="15"/>
      <c r="Q146" s="15"/>
      <c r="R146" s="15"/>
      <c r="S146" s="15"/>
    </row>
    <row r="147" hidden="1">
      <c r="A147" s="15"/>
      <c r="B147" s="15"/>
      <c r="C147" s="15"/>
      <c r="D147" s="15"/>
      <c r="E147" s="15"/>
      <c r="F147" s="15"/>
      <c r="G147" s="15"/>
      <c r="H147" s="15"/>
      <c r="I147" s="15"/>
      <c r="J147" s="15"/>
      <c r="K147" s="15"/>
      <c r="L147" s="15"/>
      <c r="M147" s="15"/>
      <c r="N147" s="15"/>
      <c r="O147" s="15"/>
      <c r="P147" s="15"/>
      <c r="Q147" s="15"/>
      <c r="R147" s="15"/>
      <c r="S147" s="15"/>
    </row>
    <row r="148" hidden="1">
      <c r="A148" s="15"/>
      <c r="B148" s="15"/>
      <c r="C148" s="15"/>
      <c r="D148" s="15"/>
      <c r="E148" s="15"/>
      <c r="F148" s="15"/>
      <c r="G148" s="15"/>
      <c r="H148" s="15"/>
      <c r="I148" s="15"/>
      <c r="J148" s="15"/>
      <c r="K148" s="15"/>
      <c r="L148" s="15"/>
      <c r="M148" s="15"/>
      <c r="N148" s="15"/>
      <c r="O148" s="15"/>
      <c r="P148" s="15"/>
      <c r="Q148" s="15"/>
      <c r="R148" s="15"/>
      <c r="S148" s="15"/>
    </row>
    <row r="149" hidden="1">
      <c r="A149" s="15"/>
      <c r="B149" s="15"/>
      <c r="C149" s="15"/>
      <c r="D149" s="15"/>
      <c r="E149" s="15"/>
      <c r="F149" s="15"/>
      <c r="G149" s="15"/>
      <c r="H149" s="15"/>
      <c r="I149" s="15"/>
      <c r="J149" s="15"/>
      <c r="K149" s="15"/>
      <c r="L149" s="15"/>
      <c r="M149" s="15"/>
      <c r="N149" s="15"/>
      <c r="O149" s="15"/>
      <c r="P149" s="15"/>
      <c r="Q149" s="15"/>
      <c r="R149" s="15"/>
      <c r="S149" s="15"/>
    </row>
    <row r="150" hidden="1">
      <c r="A150" s="15"/>
      <c r="B150" s="15"/>
      <c r="C150" s="15"/>
      <c r="D150" s="15"/>
      <c r="E150" s="15"/>
      <c r="F150" s="15"/>
      <c r="G150" s="15"/>
      <c r="H150" s="15"/>
      <c r="I150" s="15"/>
      <c r="J150" s="15"/>
      <c r="K150" s="15"/>
      <c r="L150" s="15"/>
      <c r="M150" s="15"/>
      <c r="N150" s="15"/>
      <c r="O150" s="15"/>
      <c r="P150" s="15"/>
      <c r="Q150" s="15"/>
      <c r="R150" s="15"/>
      <c r="S150" s="15"/>
    </row>
    <row r="151" hidden="1">
      <c r="A151" s="15"/>
      <c r="B151" s="15"/>
      <c r="C151" s="15"/>
      <c r="D151" s="15"/>
      <c r="E151" s="15"/>
      <c r="F151" s="15"/>
      <c r="G151" s="15"/>
      <c r="H151" s="15"/>
      <c r="I151" s="15"/>
      <c r="J151" s="15"/>
      <c r="K151" s="15"/>
      <c r="L151" s="15"/>
      <c r="M151" s="15"/>
      <c r="N151" s="15"/>
      <c r="O151" s="15"/>
      <c r="P151" s="15"/>
      <c r="Q151" s="15"/>
      <c r="R151" s="15"/>
      <c r="S151" s="15"/>
    </row>
    <row r="152">
      <c r="A152" s="15"/>
      <c r="B152" s="15"/>
      <c r="C152" s="15"/>
      <c r="D152" s="15"/>
      <c r="E152" s="15"/>
      <c r="F152" s="15"/>
      <c r="G152" s="15"/>
      <c r="H152" s="15"/>
      <c r="I152" s="15"/>
      <c r="J152" s="15"/>
      <c r="K152" s="15"/>
      <c r="L152" s="15"/>
      <c r="M152" s="15"/>
      <c r="N152" s="15"/>
      <c r="O152" s="15"/>
      <c r="P152" s="15"/>
      <c r="Q152" s="15"/>
      <c r="R152" s="15"/>
      <c r="S152" s="15"/>
    </row>
    <row r="153">
      <c r="A153" s="15"/>
      <c r="B153" s="15"/>
      <c r="C153" s="15"/>
      <c r="D153" s="258"/>
      <c r="G153" s="15"/>
      <c r="H153" s="15"/>
      <c r="I153" s="15"/>
      <c r="J153" s="15"/>
      <c r="K153" s="15"/>
      <c r="L153" s="15"/>
      <c r="M153" s="15"/>
      <c r="N153" s="15"/>
      <c r="O153" s="15"/>
      <c r="P153" s="15"/>
      <c r="Q153" s="15"/>
      <c r="R153" s="15"/>
      <c r="S153" s="15"/>
    </row>
    <row r="154">
      <c r="A154" s="15"/>
      <c r="B154" s="15"/>
      <c r="C154" s="15"/>
      <c r="D154" s="258"/>
      <c r="E154" s="258"/>
      <c r="F154" s="259"/>
      <c r="G154" s="15"/>
      <c r="H154" s="15"/>
      <c r="I154" s="15"/>
      <c r="J154" s="15"/>
      <c r="K154" s="15"/>
      <c r="L154" s="15"/>
      <c r="M154" s="15"/>
      <c r="N154" s="15"/>
      <c r="O154" s="15"/>
      <c r="P154" s="15"/>
      <c r="Q154" s="15"/>
      <c r="R154" s="15"/>
      <c r="S154" s="15"/>
    </row>
    <row r="155">
      <c r="A155" s="15"/>
      <c r="B155" s="15"/>
      <c r="C155" s="15"/>
      <c r="D155" s="260"/>
      <c r="E155" s="15"/>
      <c r="F155" s="13"/>
      <c r="G155" s="15"/>
      <c r="H155" s="15"/>
      <c r="I155" s="15"/>
      <c r="J155" s="15"/>
      <c r="K155" s="15"/>
      <c r="L155" s="15"/>
      <c r="M155" s="15"/>
      <c r="N155" s="15"/>
      <c r="O155" s="15"/>
      <c r="P155" s="15"/>
      <c r="Q155" s="15"/>
      <c r="R155" s="15"/>
      <c r="S155" s="15"/>
    </row>
    <row r="156">
      <c r="A156" s="15"/>
      <c r="B156" s="15"/>
      <c r="C156" s="15"/>
      <c r="D156" s="260"/>
      <c r="E156" s="15"/>
      <c r="F156" s="13"/>
      <c r="G156" s="15"/>
      <c r="H156" s="15"/>
      <c r="I156" s="15"/>
      <c r="J156" s="15"/>
      <c r="K156" s="15"/>
      <c r="L156" s="15"/>
      <c r="M156" s="15"/>
      <c r="N156" s="15"/>
      <c r="O156" s="15"/>
      <c r="P156" s="15"/>
      <c r="Q156" s="15"/>
      <c r="R156" s="15"/>
      <c r="S156" s="15"/>
    </row>
    <row r="157">
      <c r="A157" s="15"/>
      <c r="B157" s="15"/>
      <c r="C157" s="15"/>
      <c r="D157" s="260"/>
      <c r="E157" s="15"/>
      <c r="F157" s="13"/>
      <c r="G157" s="15"/>
      <c r="H157" s="15"/>
      <c r="I157" s="15"/>
      <c r="J157" s="15"/>
      <c r="K157" s="15"/>
      <c r="L157" s="15"/>
      <c r="M157" s="15"/>
      <c r="N157" s="15"/>
      <c r="O157" s="15"/>
      <c r="P157" s="15"/>
      <c r="Q157" s="15"/>
      <c r="R157" s="15"/>
      <c r="S157" s="15"/>
    </row>
    <row r="158">
      <c r="A158" s="15"/>
      <c r="B158" s="15"/>
      <c r="C158" s="15"/>
      <c r="D158" s="260"/>
      <c r="E158" s="15"/>
      <c r="F158" s="13"/>
      <c r="G158" s="15"/>
      <c r="H158" s="15"/>
      <c r="I158" s="15"/>
      <c r="J158" s="15"/>
      <c r="K158" s="15"/>
      <c r="L158" s="15"/>
      <c r="M158" s="15"/>
      <c r="N158" s="15"/>
      <c r="O158" s="15"/>
      <c r="P158" s="15"/>
      <c r="Q158" s="15"/>
      <c r="R158" s="15"/>
      <c r="S158" s="15"/>
    </row>
    <row r="159">
      <c r="A159" s="15"/>
      <c r="B159" s="15"/>
      <c r="C159" s="15"/>
      <c r="D159" s="260"/>
      <c r="E159" s="15"/>
      <c r="F159" s="13"/>
      <c r="G159" s="15"/>
      <c r="H159" s="15"/>
      <c r="I159" s="15"/>
      <c r="J159" s="15"/>
      <c r="K159" s="15"/>
      <c r="L159" s="15"/>
      <c r="M159" s="15"/>
      <c r="N159" s="15"/>
      <c r="O159" s="15"/>
      <c r="P159" s="15"/>
      <c r="Q159" s="15"/>
      <c r="R159" s="15"/>
      <c r="S159" s="15"/>
    </row>
    <row r="160">
      <c r="A160" s="15"/>
      <c r="B160" s="15"/>
      <c r="C160" s="15"/>
      <c r="D160" s="260"/>
      <c r="E160" s="15"/>
      <c r="F160" s="13"/>
      <c r="G160" s="15"/>
      <c r="H160" s="15"/>
      <c r="I160" s="15"/>
      <c r="J160" s="15"/>
      <c r="K160" s="15"/>
      <c r="L160" s="15"/>
      <c r="M160" s="15"/>
      <c r="N160" s="15"/>
      <c r="O160" s="15"/>
      <c r="P160" s="15"/>
      <c r="Q160" s="15"/>
      <c r="R160" s="15"/>
      <c r="S160" s="15"/>
    </row>
    <row r="161">
      <c r="A161" s="15"/>
      <c r="B161" s="15"/>
      <c r="C161" s="15"/>
      <c r="D161" s="260"/>
      <c r="E161" s="15"/>
      <c r="F161" s="13"/>
      <c r="G161" s="15"/>
      <c r="H161" s="13"/>
      <c r="I161" s="15"/>
      <c r="J161" s="15"/>
      <c r="K161" s="15"/>
      <c r="L161" s="15"/>
      <c r="M161" s="15"/>
      <c r="N161" s="15"/>
      <c r="O161" s="15"/>
      <c r="P161" s="15"/>
      <c r="Q161" s="15"/>
      <c r="R161" s="15"/>
      <c r="S161" s="15"/>
    </row>
    <row r="162">
      <c r="A162" s="15"/>
      <c r="B162" s="15"/>
      <c r="C162" s="15"/>
      <c r="D162" s="15"/>
      <c r="E162" s="15"/>
      <c r="F162" s="15"/>
      <c r="G162" s="15"/>
      <c r="H162" s="15"/>
      <c r="I162" s="15"/>
      <c r="J162" s="15"/>
      <c r="K162" s="15"/>
      <c r="L162" s="15"/>
      <c r="M162" s="15"/>
      <c r="N162" s="15"/>
      <c r="O162" s="15"/>
      <c r="P162" s="15"/>
      <c r="Q162" s="15"/>
      <c r="R162" s="15"/>
      <c r="S162" s="15"/>
    </row>
    <row r="163">
      <c r="A163" s="15"/>
      <c r="B163" s="15"/>
      <c r="C163" s="15"/>
      <c r="D163" s="261"/>
      <c r="E163" s="262"/>
      <c r="F163" s="15"/>
      <c r="G163" s="15"/>
      <c r="H163" s="15"/>
      <c r="I163" s="15"/>
      <c r="J163" s="15"/>
      <c r="K163" s="15"/>
      <c r="L163" s="15"/>
      <c r="M163" s="15"/>
      <c r="N163" s="15"/>
      <c r="O163" s="15"/>
      <c r="P163" s="15"/>
      <c r="Q163" s="15"/>
      <c r="R163" s="15"/>
      <c r="S163" s="15"/>
    </row>
    <row r="164">
      <c r="A164" s="15"/>
      <c r="B164" s="15"/>
      <c r="C164" s="15"/>
      <c r="D164" s="261"/>
      <c r="E164" s="262"/>
      <c r="F164" s="15"/>
      <c r="G164" s="15"/>
      <c r="H164" s="15"/>
      <c r="I164" s="15"/>
      <c r="J164" s="15"/>
      <c r="K164" s="15"/>
      <c r="L164" s="15"/>
      <c r="M164" s="15"/>
      <c r="N164" s="15"/>
      <c r="O164" s="15"/>
      <c r="P164" s="15"/>
      <c r="Q164" s="15"/>
      <c r="R164" s="15"/>
      <c r="S164" s="15"/>
    </row>
    <row r="165">
      <c r="A165" s="15"/>
      <c r="B165" s="15"/>
      <c r="C165" s="15"/>
      <c r="D165" s="15"/>
      <c r="E165" s="15"/>
      <c r="F165" s="15"/>
      <c r="G165" s="15"/>
      <c r="H165" s="15"/>
      <c r="I165" s="15"/>
      <c r="J165" s="15"/>
      <c r="K165" s="15"/>
      <c r="L165" s="15"/>
      <c r="M165" s="15"/>
      <c r="N165" s="15"/>
      <c r="O165" s="15"/>
      <c r="P165" s="15"/>
      <c r="Q165" s="15"/>
      <c r="R165" s="15"/>
      <c r="S165" s="15"/>
    </row>
    <row r="166">
      <c r="A166" s="15"/>
      <c r="B166" s="15"/>
      <c r="C166" s="15"/>
      <c r="D166" s="258"/>
      <c r="E166" s="258"/>
      <c r="F166" s="263"/>
      <c r="G166" s="15"/>
      <c r="H166" s="15"/>
      <c r="I166" s="15"/>
      <c r="J166" s="15"/>
      <c r="K166" s="15"/>
      <c r="L166" s="15"/>
      <c r="M166" s="15"/>
      <c r="N166" s="15"/>
      <c r="O166" s="15"/>
      <c r="P166" s="15"/>
      <c r="Q166" s="15"/>
      <c r="R166" s="15"/>
      <c r="S166" s="15"/>
    </row>
    <row r="167">
      <c r="A167" s="15"/>
      <c r="B167" s="264"/>
      <c r="C167" s="265"/>
      <c r="D167" s="266"/>
      <c r="E167" s="13"/>
      <c r="F167" s="15"/>
      <c r="G167" s="15"/>
      <c r="H167" s="15"/>
      <c r="I167" s="15"/>
      <c r="J167" s="15"/>
      <c r="K167" s="15"/>
      <c r="L167" s="15"/>
      <c r="M167" s="15"/>
      <c r="N167" s="15"/>
      <c r="O167" s="15"/>
      <c r="P167" s="15"/>
      <c r="Q167" s="15"/>
      <c r="R167" s="15"/>
      <c r="S167" s="15"/>
    </row>
    <row r="168">
      <c r="A168" s="15"/>
      <c r="B168" s="264"/>
      <c r="C168" s="265"/>
      <c r="D168" s="267"/>
      <c r="E168" s="13"/>
      <c r="F168" s="15"/>
      <c r="G168" s="15"/>
      <c r="H168" s="15"/>
      <c r="I168" s="15"/>
      <c r="J168" s="15"/>
      <c r="K168" s="15"/>
      <c r="L168" s="15"/>
      <c r="M168" s="15"/>
      <c r="N168" s="15"/>
      <c r="O168" s="15"/>
      <c r="P168" s="15"/>
      <c r="Q168" s="15"/>
      <c r="R168" s="15"/>
      <c r="S168" s="15"/>
    </row>
    <row r="169">
      <c r="A169" s="15"/>
      <c r="B169" s="13"/>
      <c r="C169" s="419"/>
      <c r="D169" s="267"/>
      <c r="E169" s="13"/>
      <c r="F169" s="15"/>
      <c r="G169" s="15"/>
      <c r="H169" s="15"/>
      <c r="I169" s="15"/>
      <c r="J169" s="15"/>
      <c r="K169" s="15"/>
      <c r="L169" s="15"/>
      <c r="M169" s="15"/>
      <c r="N169" s="15"/>
      <c r="O169" s="15"/>
      <c r="P169" s="15"/>
      <c r="Q169" s="15"/>
      <c r="R169" s="15"/>
      <c r="S169" s="15"/>
    </row>
    <row r="170">
      <c r="A170" s="15"/>
      <c r="B170" s="15"/>
      <c r="C170" s="15"/>
      <c r="D170" s="260"/>
      <c r="F170" s="268"/>
      <c r="G170" s="15"/>
      <c r="H170" s="15"/>
      <c r="I170" s="15"/>
      <c r="J170" s="15"/>
      <c r="K170" s="15"/>
      <c r="L170" s="15"/>
      <c r="M170" s="15"/>
      <c r="N170" s="15"/>
      <c r="O170" s="15"/>
      <c r="P170" s="15"/>
      <c r="Q170" s="15"/>
      <c r="R170" s="15"/>
      <c r="S170" s="15"/>
    </row>
    <row r="171">
      <c r="A171" s="15"/>
      <c r="B171" s="15"/>
      <c r="C171" s="15"/>
      <c r="D171" s="99"/>
      <c r="E171" s="99"/>
      <c r="F171" s="420"/>
      <c r="G171" s="15"/>
      <c r="H171" s="15"/>
      <c r="I171" s="15"/>
      <c r="J171" s="15"/>
      <c r="K171" s="15"/>
      <c r="L171" s="15"/>
      <c r="M171" s="15"/>
      <c r="N171" s="15"/>
      <c r="O171" s="15"/>
      <c r="P171" s="15"/>
      <c r="Q171" s="15"/>
      <c r="R171" s="15"/>
      <c r="S171" s="15"/>
    </row>
    <row r="172">
      <c r="A172" s="15"/>
      <c r="B172" s="15"/>
      <c r="C172" s="15"/>
      <c r="D172" s="421"/>
      <c r="E172" s="421"/>
      <c r="F172" s="99"/>
      <c r="G172" s="15"/>
      <c r="H172" s="15"/>
      <c r="I172" s="15"/>
      <c r="J172" s="15"/>
      <c r="K172" s="15"/>
      <c r="L172" s="15"/>
      <c r="M172" s="15"/>
      <c r="N172" s="15"/>
      <c r="O172" s="15"/>
      <c r="P172" s="15"/>
      <c r="Q172" s="15"/>
      <c r="R172" s="15"/>
      <c r="S172" s="15"/>
    </row>
    <row r="173">
      <c r="A173" s="15"/>
      <c r="B173" s="15"/>
      <c r="C173" s="15"/>
      <c r="D173" s="99"/>
      <c r="E173" s="99"/>
      <c r="F173" s="15"/>
      <c r="G173" s="15"/>
      <c r="H173" s="15"/>
      <c r="I173" s="15"/>
      <c r="J173" s="15"/>
      <c r="K173" s="15"/>
      <c r="L173" s="15"/>
      <c r="M173" s="15"/>
      <c r="N173" s="15"/>
      <c r="O173" s="15"/>
      <c r="P173" s="15"/>
      <c r="Q173" s="15"/>
      <c r="R173" s="15"/>
      <c r="S173" s="15"/>
    </row>
    <row r="174">
      <c r="A174" s="15"/>
      <c r="B174" s="15"/>
      <c r="C174" s="15"/>
      <c r="D174" s="15"/>
      <c r="E174" s="15"/>
      <c r="F174" s="15"/>
      <c r="G174" s="15"/>
      <c r="H174" s="15"/>
      <c r="I174" s="15"/>
      <c r="J174" s="15"/>
      <c r="K174" s="15"/>
      <c r="L174" s="15"/>
      <c r="M174" s="15"/>
      <c r="N174" s="15"/>
      <c r="O174" s="15"/>
      <c r="P174" s="15"/>
      <c r="Q174" s="15"/>
      <c r="R174" s="15"/>
      <c r="S174" s="15"/>
    </row>
    <row r="175">
      <c r="A175" s="15"/>
      <c r="B175" s="15"/>
      <c r="C175" s="15"/>
      <c r="D175" s="15"/>
      <c r="E175" s="15"/>
      <c r="F175" s="15"/>
      <c r="G175" s="15"/>
      <c r="H175" s="15"/>
      <c r="I175" s="15"/>
      <c r="J175" s="15"/>
      <c r="K175" s="15"/>
      <c r="L175" s="15"/>
      <c r="M175" s="15"/>
      <c r="N175" s="15"/>
      <c r="O175" s="15"/>
      <c r="P175" s="15"/>
      <c r="Q175" s="15"/>
      <c r="R175" s="15"/>
      <c r="S175" s="15"/>
    </row>
    <row r="176">
      <c r="A176" s="15"/>
      <c r="B176" s="15"/>
      <c r="C176" s="15"/>
      <c r="D176" s="15"/>
      <c r="E176" s="15"/>
      <c r="F176" s="15"/>
      <c r="G176" s="15"/>
      <c r="H176" s="15"/>
      <c r="I176" s="15"/>
      <c r="J176" s="15"/>
      <c r="K176" s="15"/>
      <c r="L176" s="15"/>
      <c r="M176" s="15"/>
      <c r="N176" s="15"/>
      <c r="O176" s="15"/>
      <c r="P176" s="15"/>
      <c r="Q176" s="15"/>
      <c r="R176" s="15"/>
      <c r="S176" s="15"/>
    </row>
    <row r="177">
      <c r="A177" s="15"/>
      <c r="B177" s="15"/>
      <c r="C177" s="15"/>
      <c r="D177" s="15"/>
      <c r="E177" s="15"/>
      <c r="F177" s="15"/>
      <c r="G177" s="15"/>
      <c r="H177" s="15"/>
      <c r="I177" s="15"/>
      <c r="J177" s="15"/>
      <c r="K177" s="15"/>
      <c r="L177" s="15"/>
      <c r="M177" s="15"/>
      <c r="N177" s="15"/>
      <c r="O177" s="15"/>
      <c r="P177" s="15"/>
      <c r="Q177" s="15"/>
      <c r="R177" s="15"/>
      <c r="S177" s="15"/>
    </row>
    <row r="178">
      <c r="A178" s="15"/>
      <c r="B178" s="15"/>
      <c r="C178" s="15"/>
      <c r="D178" s="15"/>
      <c r="E178" s="15"/>
      <c r="F178" s="15"/>
      <c r="G178" s="15"/>
      <c r="H178" s="15"/>
      <c r="I178" s="15"/>
      <c r="J178" s="15"/>
      <c r="K178" s="15"/>
      <c r="L178" s="15"/>
      <c r="M178" s="15"/>
      <c r="N178" s="15"/>
      <c r="O178" s="15"/>
      <c r="P178" s="15"/>
      <c r="Q178" s="15"/>
      <c r="R178" s="15"/>
      <c r="S178" s="15"/>
    </row>
    <row r="179">
      <c r="A179" s="15"/>
      <c r="B179" s="15"/>
      <c r="C179" s="15"/>
      <c r="D179" s="15"/>
      <c r="E179" s="15"/>
      <c r="F179" s="15"/>
      <c r="G179" s="15"/>
      <c r="H179" s="15"/>
      <c r="I179" s="15"/>
      <c r="J179" s="15"/>
      <c r="K179" s="15"/>
      <c r="L179" s="15"/>
      <c r="M179" s="15"/>
      <c r="N179" s="15"/>
      <c r="O179" s="15"/>
      <c r="P179" s="15"/>
      <c r="Q179" s="15"/>
      <c r="R179" s="15"/>
      <c r="S179" s="15"/>
    </row>
    <row r="180">
      <c r="A180" s="15"/>
      <c r="B180" s="15"/>
      <c r="C180" s="15"/>
      <c r="D180" s="15"/>
      <c r="E180" s="15"/>
      <c r="F180" s="15"/>
      <c r="G180" s="15"/>
      <c r="H180" s="15"/>
      <c r="I180" s="15"/>
      <c r="J180" s="15"/>
      <c r="K180" s="15"/>
      <c r="L180" s="15"/>
      <c r="M180" s="15"/>
      <c r="N180" s="15"/>
      <c r="O180" s="15"/>
      <c r="P180" s="15"/>
      <c r="Q180" s="15"/>
      <c r="R180" s="15"/>
      <c r="S180" s="15"/>
    </row>
    <row r="181">
      <c r="A181" s="15"/>
      <c r="B181" s="15"/>
      <c r="C181" s="15"/>
      <c r="D181" s="15"/>
      <c r="E181" s="15"/>
      <c r="F181" s="15"/>
      <c r="G181" s="15"/>
      <c r="H181" s="15"/>
      <c r="I181" s="15"/>
      <c r="J181" s="15"/>
      <c r="K181" s="15"/>
      <c r="L181" s="15"/>
      <c r="M181" s="15"/>
      <c r="N181" s="15"/>
      <c r="O181" s="15"/>
      <c r="P181" s="15"/>
      <c r="Q181" s="15"/>
      <c r="R181" s="15"/>
      <c r="S181" s="15"/>
    </row>
    <row r="182">
      <c r="A182" s="15"/>
      <c r="B182" s="15"/>
      <c r="C182" s="15"/>
      <c r="D182" s="15"/>
      <c r="E182" s="15"/>
      <c r="F182" s="15"/>
      <c r="G182" s="15"/>
      <c r="H182" s="15"/>
      <c r="I182" s="15"/>
      <c r="J182" s="15"/>
      <c r="K182" s="15"/>
      <c r="L182" s="15"/>
      <c r="M182" s="15"/>
      <c r="N182" s="15"/>
      <c r="O182" s="15"/>
      <c r="P182" s="15"/>
      <c r="Q182" s="15"/>
      <c r="R182" s="15"/>
      <c r="S182" s="15"/>
    </row>
    <row r="183">
      <c r="A183" s="15"/>
      <c r="B183" s="15"/>
      <c r="C183" s="15"/>
      <c r="D183" s="15"/>
      <c r="E183" s="15"/>
      <c r="F183" s="15"/>
      <c r="G183" s="15"/>
      <c r="H183" s="15"/>
      <c r="I183" s="15"/>
      <c r="J183" s="15"/>
      <c r="K183" s="15"/>
      <c r="L183" s="15"/>
      <c r="M183" s="15"/>
      <c r="N183" s="15"/>
      <c r="O183" s="15"/>
      <c r="P183" s="15"/>
      <c r="Q183" s="15"/>
      <c r="R183" s="15"/>
      <c r="S183" s="15"/>
    </row>
    <row r="184">
      <c r="A184" s="15"/>
      <c r="B184" s="15"/>
      <c r="C184" s="15"/>
      <c r="D184" s="15"/>
      <c r="E184" s="15"/>
      <c r="F184" s="15"/>
      <c r="G184" s="15"/>
      <c r="H184" s="15"/>
      <c r="I184" s="15"/>
      <c r="J184" s="15"/>
      <c r="K184" s="15"/>
      <c r="L184" s="15"/>
      <c r="M184" s="15"/>
      <c r="N184" s="15"/>
      <c r="O184" s="15"/>
      <c r="P184" s="15"/>
      <c r="Q184" s="15"/>
      <c r="R184" s="15"/>
      <c r="S184" s="15"/>
    </row>
    <row r="185">
      <c r="A185" s="15"/>
      <c r="B185" s="15"/>
      <c r="C185" s="15"/>
      <c r="D185" s="15"/>
      <c r="E185" s="15"/>
      <c r="F185" s="15"/>
      <c r="G185" s="15"/>
      <c r="H185" s="15"/>
      <c r="I185" s="15"/>
      <c r="J185" s="15"/>
      <c r="K185" s="15"/>
      <c r="L185" s="15"/>
      <c r="M185" s="15"/>
      <c r="N185" s="15"/>
      <c r="O185" s="15"/>
      <c r="P185" s="15"/>
      <c r="Q185" s="15"/>
      <c r="R185" s="15"/>
      <c r="S185" s="15"/>
    </row>
    <row r="186">
      <c r="A186" s="15"/>
      <c r="B186" s="15"/>
      <c r="C186" s="15"/>
      <c r="D186" s="15"/>
      <c r="E186" s="15"/>
      <c r="F186" s="15"/>
      <c r="G186" s="15"/>
      <c r="H186" s="15"/>
      <c r="I186" s="15"/>
      <c r="J186" s="15"/>
      <c r="K186" s="15"/>
      <c r="L186" s="15"/>
      <c r="M186" s="15"/>
      <c r="N186" s="15"/>
      <c r="O186" s="15"/>
      <c r="P186" s="15"/>
      <c r="Q186" s="15"/>
      <c r="R186" s="15"/>
      <c r="S186" s="15"/>
    </row>
    <row r="187">
      <c r="A187" s="15"/>
      <c r="B187" s="15"/>
      <c r="C187" s="15"/>
      <c r="D187" s="15"/>
      <c r="E187" s="15"/>
      <c r="F187" s="15"/>
      <c r="G187" s="15"/>
      <c r="H187" s="15"/>
      <c r="I187" s="15"/>
      <c r="J187" s="15"/>
      <c r="K187" s="15"/>
      <c r="L187" s="15"/>
      <c r="M187" s="15"/>
      <c r="N187" s="15"/>
      <c r="O187" s="15"/>
      <c r="P187" s="15"/>
      <c r="Q187" s="15"/>
      <c r="R187" s="15"/>
      <c r="S187" s="15"/>
    </row>
    <row r="188">
      <c r="A188" s="15"/>
      <c r="B188" s="15"/>
      <c r="C188" s="15"/>
      <c r="D188" s="15"/>
      <c r="E188" s="15"/>
      <c r="F188" s="15"/>
      <c r="G188" s="15"/>
      <c r="H188" s="15"/>
      <c r="I188" s="15"/>
      <c r="J188" s="15"/>
      <c r="K188" s="15"/>
      <c r="L188" s="15"/>
      <c r="M188" s="15"/>
      <c r="N188" s="15"/>
      <c r="O188" s="15"/>
      <c r="P188" s="15"/>
      <c r="Q188" s="15"/>
      <c r="R188" s="15"/>
      <c r="S188" s="15"/>
    </row>
    <row r="189">
      <c r="A189" s="15"/>
      <c r="B189" s="15"/>
      <c r="C189" s="15"/>
      <c r="D189" s="15"/>
      <c r="E189" s="15"/>
      <c r="F189" s="15"/>
      <c r="G189" s="15"/>
      <c r="H189" s="15"/>
      <c r="I189" s="15"/>
      <c r="J189" s="15"/>
      <c r="K189" s="15"/>
      <c r="L189" s="15"/>
      <c r="M189" s="15"/>
      <c r="N189" s="15"/>
      <c r="O189" s="15"/>
      <c r="P189" s="15"/>
      <c r="Q189" s="15"/>
      <c r="R189" s="15"/>
      <c r="S189" s="15"/>
    </row>
    <row r="190">
      <c r="A190" s="15"/>
      <c r="B190" s="15"/>
      <c r="C190" s="15"/>
      <c r="D190" s="15"/>
      <c r="E190" s="15"/>
      <c r="F190" s="15"/>
      <c r="G190" s="15"/>
      <c r="H190" s="15"/>
      <c r="I190" s="15"/>
      <c r="J190" s="15"/>
      <c r="K190" s="15"/>
      <c r="L190" s="15"/>
      <c r="M190" s="15"/>
      <c r="N190" s="15"/>
      <c r="O190" s="15"/>
      <c r="P190" s="15"/>
      <c r="Q190" s="15"/>
      <c r="R190" s="15"/>
      <c r="S190" s="15"/>
    </row>
    <row r="191">
      <c r="A191" s="15"/>
      <c r="B191" s="15"/>
      <c r="C191" s="15"/>
      <c r="D191" s="15"/>
      <c r="E191" s="15"/>
      <c r="F191" s="15"/>
      <c r="G191" s="15"/>
      <c r="H191" s="15"/>
      <c r="I191" s="15"/>
      <c r="J191" s="15"/>
      <c r="K191" s="15"/>
      <c r="L191" s="15"/>
      <c r="M191" s="15"/>
      <c r="N191" s="15"/>
      <c r="O191" s="15"/>
      <c r="P191" s="15"/>
      <c r="Q191" s="15"/>
      <c r="R191" s="15"/>
      <c r="S191" s="15"/>
    </row>
    <row r="192">
      <c r="A192" s="15"/>
      <c r="B192" s="15"/>
      <c r="C192" s="15"/>
      <c r="D192" s="15"/>
      <c r="E192" s="15"/>
      <c r="F192" s="15"/>
      <c r="G192" s="15"/>
      <c r="H192" s="15"/>
      <c r="I192" s="15"/>
      <c r="J192" s="15"/>
      <c r="K192" s="15"/>
      <c r="L192" s="15"/>
      <c r="M192" s="15"/>
      <c r="N192" s="15"/>
      <c r="O192" s="15"/>
      <c r="P192" s="15"/>
      <c r="Q192" s="15"/>
      <c r="R192" s="15"/>
      <c r="S192" s="15"/>
    </row>
    <row r="193">
      <c r="A193" s="15"/>
      <c r="B193" s="15"/>
      <c r="C193" s="15"/>
      <c r="D193" s="15"/>
      <c r="E193" s="15"/>
      <c r="F193" s="15"/>
      <c r="G193" s="15"/>
      <c r="H193" s="15"/>
      <c r="I193" s="15"/>
      <c r="J193" s="15"/>
      <c r="K193" s="15"/>
      <c r="L193" s="15"/>
      <c r="M193" s="15"/>
      <c r="N193" s="15"/>
      <c r="O193" s="15"/>
      <c r="P193" s="15"/>
      <c r="Q193" s="15"/>
      <c r="R193" s="15"/>
      <c r="S193" s="15"/>
    </row>
    <row r="194">
      <c r="A194" s="15"/>
      <c r="B194" s="15"/>
      <c r="C194" s="15"/>
      <c r="D194" s="15"/>
      <c r="E194" s="15"/>
      <c r="F194" s="15"/>
      <c r="G194" s="15"/>
      <c r="H194" s="15"/>
      <c r="I194" s="15"/>
      <c r="J194" s="15"/>
      <c r="K194" s="15"/>
      <c r="L194" s="15"/>
      <c r="M194" s="15"/>
      <c r="N194" s="15"/>
      <c r="O194" s="15"/>
      <c r="P194" s="15"/>
      <c r="Q194" s="15"/>
      <c r="R194" s="15"/>
      <c r="S194" s="15"/>
    </row>
    <row r="195">
      <c r="A195" s="15"/>
      <c r="B195" s="15"/>
      <c r="C195" s="15"/>
      <c r="D195" s="15"/>
      <c r="E195" s="15"/>
      <c r="F195" s="15"/>
      <c r="G195" s="15"/>
      <c r="H195" s="15"/>
      <c r="I195" s="15"/>
      <c r="J195" s="15"/>
      <c r="K195" s="15"/>
      <c r="L195" s="15"/>
      <c r="M195" s="15"/>
      <c r="N195" s="15"/>
      <c r="O195" s="15"/>
      <c r="P195" s="15"/>
      <c r="Q195" s="15"/>
      <c r="R195" s="15"/>
      <c r="S195" s="15"/>
    </row>
    <row r="196">
      <c r="A196" s="15"/>
      <c r="B196" s="15"/>
      <c r="C196" s="15"/>
      <c r="D196" s="15"/>
      <c r="E196" s="15"/>
      <c r="F196" s="15"/>
      <c r="G196" s="15"/>
      <c r="H196" s="15"/>
      <c r="I196" s="15"/>
      <c r="J196" s="15"/>
      <c r="K196" s="15"/>
      <c r="L196" s="15"/>
      <c r="M196" s="15"/>
      <c r="N196" s="15"/>
      <c r="O196" s="15"/>
      <c r="P196" s="15"/>
      <c r="Q196" s="15"/>
      <c r="R196" s="15"/>
      <c r="S196" s="15"/>
    </row>
    <row r="197">
      <c r="A197" s="15"/>
      <c r="B197" s="15"/>
      <c r="C197" s="15"/>
      <c r="D197" s="15"/>
      <c r="E197" s="15"/>
      <c r="F197" s="15"/>
      <c r="G197" s="15"/>
      <c r="H197" s="15"/>
      <c r="I197" s="15"/>
      <c r="J197" s="15"/>
      <c r="K197" s="15"/>
      <c r="L197" s="15"/>
      <c r="M197" s="15"/>
      <c r="N197" s="15"/>
      <c r="O197" s="15"/>
      <c r="P197" s="15"/>
      <c r="Q197" s="15"/>
      <c r="R197" s="15"/>
      <c r="S197" s="15"/>
    </row>
    <row r="198">
      <c r="A198" s="15"/>
      <c r="B198" s="15"/>
      <c r="C198" s="15"/>
      <c r="D198" s="15"/>
      <c r="E198" s="15"/>
      <c r="F198" s="15"/>
      <c r="G198" s="15"/>
      <c r="H198" s="15"/>
      <c r="I198" s="15"/>
      <c r="J198" s="15"/>
      <c r="K198" s="15"/>
      <c r="L198" s="15"/>
      <c r="M198" s="15"/>
      <c r="N198" s="15"/>
      <c r="O198" s="15"/>
      <c r="P198" s="15"/>
      <c r="Q198" s="15"/>
      <c r="R198" s="15"/>
      <c r="S198" s="15"/>
    </row>
    <row r="199">
      <c r="A199" s="15"/>
      <c r="B199" s="15"/>
      <c r="C199" s="15"/>
      <c r="D199" s="15"/>
      <c r="E199" s="15"/>
      <c r="F199" s="15"/>
      <c r="G199" s="15"/>
      <c r="H199" s="15"/>
      <c r="I199" s="15"/>
      <c r="J199" s="15"/>
      <c r="K199" s="15"/>
      <c r="L199" s="15"/>
      <c r="M199" s="15"/>
      <c r="N199" s="15"/>
      <c r="O199" s="15"/>
      <c r="P199" s="15"/>
      <c r="Q199" s="15"/>
      <c r="R199" s="15"/>
      <c r="S199" s="15"/>
    </row>
    <row r="200">
      <c r="A200" s="15"/>
      <c r="B200" s="15"/>
      <c r="C200" s="15"/>
      <c r="D200" s="15"/>
      <c r="E200" s="15"/>
      <c r="F200" s="15"/>
      <c r="G200" s="15"/>
      <c r="H200" s="15"/>
      <c r="I200" s="15"/>
      <c r="J200" s="15"/>
      <c r="K200" s="15"/>
      <c r="L200" s="15"/>
      <c r="M200" s="15"/>
      <c r="N200" s="15"/>
      <c r="O200" s="15"/>
      <c r="P200" s="15"/>
      <c r="Q200" s="15"/>
      <c r="R200" s="15"/>
      <c r="S200" s="15"/>
    </row>
    <row r="201">
      <c r="A201" s="15"/>
      <c r="B201" s="15"/>
      <c r="C201" s="15"/>
      <c r="D201" s="15"/>
      <c r="E201" s="15"/>
      <c r="F201" s="15"/>
      <c r="G201" s="15"/>
      <c r="H201" s="15"/>
      <c r="I201" s="15"/>
      <c r="J201" s="15"/>
      <c r="K201" s="15"/>
      <c r="L201" s="15"/>
      <c r="M201" s="15"/>
      <c r="N201" s="15"/>
      <c r="O201" s="15"/>
      <c r="P201" s="15"/>
      <c r="Q201" s="15"/>
      <c r="R201" s="15"/>
      <c r="S201" s="15"/>
    </row>
    <row r="202">
      <c r="A202" s="15"/>
      <c r="B202" s="15"/>
      <c r="C202" s="15"/>
      <c r="D202" s="15"/>
      <c r="E202" s="15"/>
      <c r="F202" s="15"/>
      <c r="G202" s="15"/>
      <c r="H202" s="15"/>
      <c r="I202" s="15"/>
      <c r="J202" s="15"/>
      <c r="K202" s="15"/>
      <c r="L202" s="15"/>
      <c r="M202" s="15"/>
      <c r="N202" s="15"/>
      <c r="O202" s="15"/>
      <c r="P202" s="15"/>
      <c r="Q202" s="15"/>
      <c r="R202" s="15"/>
      <c r="S202" s="15"/>
    </row>
    <row r="203">
      <c r="A203" s="15"/>
      <c r="B203" s="15"/>
      <c r="C203" s="15"/>
      <c r="D203" s="15"/>
      <c r="E203" s="15"/>
      <c r="F203" s="15"/>
      <c r="G203" s="15"/>
      <c r="H203" s="15"/>
      <c r="I203" s="15"/>
      <c r="J203" s="15"/>
      <c r="K203" s="15"/>
      <c r="L203" s="15"/>
      <c r="M203" s="15"/>
      <c r="N203" s="15"/>
      <c r="O203" s="15"/>
      <c r="P203" s="15"/>
      <c r="Q203" s="15"/>
      <c r="R203" s="15"/>
      <c r="S203" s="15"/>
    </row>
    <row r="204">
      <c r="A204" s="15"/>
      <c r="B204" s="15"/>
      <c r="C204" s="15"/>
      <c r="D204" s="15"/>
      <c r="E204" s="15"/>
      <c r="F204" s="15"/>
      <c r="G204" s="15"/>
      <c r="H204" s="15"/>
      <c r="I204" s="15"/>
      <c r="J204" s="15"/>
      <c r="K204" s="15"/>
      <c r="L204" s="15"/>
      <c r="M204" s="15"/>
      <c r="N204" s="15"/>
      <c r="O204" s="15"/>
      <c r="P204" s="15"/>
      <c r="Q204" s="15"/>
      <c r="R204" s="15"/>
      <c r="S204" s="15"/>
    </row>
    <row r="205">
      <c r="A205" s="15"/>
      <c r="B205" s="15"/>
      <c r="C205" s="15"/>
      <c r="D205" s="15"/>
      <c r="E205" s="15"/>
      <c r="F205" s="15"/>
      <c r="G205" s="15"/>
      <c r="H205" s="15"/>
      <c r="I205" s="15"/>
      <c r="J205" s="15"/>
      <c r="K205" s="15"/>
      <c r="L205" s="15"/>
      <c r="M205" s="15"/>
      <c r="N205" s="15"/>
      <c r="O205" s="15"/>
      <c r="P205" s="15"/>
      <c r="Q205" s="15"/>
      <c r="R205" s="15"/>
      <c r="S205" s="15"/>
    </row>
    <row r="206">
      <c r="A206" s="15"/>
      <c r="B206" s="15"/>
      <c r="C206" s="15"/>
      <c r="D206" s="15"/>
      <c r="E206" s="15"/>
      <c r="F206" s="15"/>
      <c r="G206" s="15"/>
      <c r="H206" s="15"/>
      <c r="I206" s="15"/>
      <c r="J206" s="15"/>
      <c r="K206" s="15"/>
      <c r="L206" s="15"/>
      <c r="M206" s="15"/>
      <c r="N206" s="15"/>
      <c r="O206" s="15"/>
      <c r="P206" s="15"/>
      <c r="Q206" s="15"/>
      <c r="R206" s="15"/>
      <c r="S206" s="15"/>
    </row>
    <row r="207">
      <c r="A207" s="15"/>
      <c r="B207" s="15"/>
      <c r="C207" s="15"/>
      <c r="D207" s="15"/>
      <c r="E207" s="15"/>
      <c r="F207" s="15"/>
      <c r="G207" s="15"/>
      <c r="H207" s="15"/>
      <c r="I207" s="15"/>
      <c r="J207" s="15"/>
      <c r="K207" s="15"/>
      <c r="L207" s="15"/>
      <c r="M207" s="15"/>
      <c r="N207" s="15"/>
      <c r="O207" s="15"/>
      <c r="P207" s="15"/>
      <c r="Q207" s="15"/>
      <c r="R207" s="15"/>
      <c r="S207" s="15"/>
    </row>
    <row r="208">
      <c r="A208" s="15"/>
      <c r="B208" s="15"/>
      <c r="C208" s="15"/>
      <c r="D208" s="15"/>
      <c r="E208" s="15"/>
      <c r="F208" s="15"/>
      <c r="G208" s="15"/>
      <c r="H208" s="15"/>
      <c r="I208" s="15"/>
      <c r="J208" s="15"/>
      <c r="K208" s="15"/>
      <c r="L208" s="15"/>
      <c r="M208" s="15"/>
      <c r="N208" s="15"/>
      <c r="O208" s="15"/>
      <c r="P208" s="15"/>
      <c r="Q208" s="15"/>
      <c r="R208" s="15"/>
      <c r="S208" s="15"/>
    </row>
    <row r="209">
      <c r="A209" s="15"/>
      <c r="B209" s="15"/>
      <c r="C209" s="15"/>
      <c r="D209" s="15"/>
      <c r="E209" s="15"/>
      <c r="F209" s="15"/>
      <c r="G209" s="15"/>
      <c r="H209" s="15"/>
      <c r="I209" s="15"/>
      <c r="J209" s="15"/>
      <c r="K209" s="15"/>
      <c r="L209" s="15"/>
      <c r="M209" s="15"/>
      <c r="N209" s="15"/>
      <c r="O209" s="15"/>
      <c r="P209" s="15"/>
      <c r="Q209" s="15"/>
      <c r="R209" s="15"/>
      <c r="S209" s="15"/>
    </row>
    <row r="210">
      <c r="A210" s="15"/>
      <c r="B210" s="15"/>
      <c r="C210" s="15"/>
      <c r="D210" s="15"/>
      <c r="E210" s="15"/>
      <c r="F210" s="15"/>
      <c r="G210" s="15"/>
      <c r="H210" s="15"/>
      <c r="I210" s="15"/>
      <c r="J210" s="15"/>
      <c r="K210" s="15"/>
      <c r="L210" s="15"/>
      <c r="M210" s="15"/>
      <c r="N210" s="15"/>
      <c r="O210" s="15"/>
      <c r="P210" s="15"/>
      <c r="Q210" s="15"/>
      <c r="R210" s="15"/>
      <c r="S210" s="15"/>
    </row>
    <row r="211">
      <c r="A211" s="15"/>
      <c r="B211" s="15"/>
      <c r="C211" s="15"/>
      <c r="D211" s="15"/>
      <c r="E211" s="15"/>
      <c r="F211" s="15"/>
      <c r="G211" s="15"/>
      <c r="H211" s="15"/>
      <c r="I211" s="15"/>
      <c r="J211" s="15"/>
      <c r="K211" s="15"/>
      <c r="L211" s="15"/>
      <c r="M211" s="15"/>
      <c r="N211" s="15"/>
      <c r="O211" s="15"/>
      <c r="P211" s="15"/>
      <c r="Q211" s="15"/>
      <c r="R211" s="15"/>
      <c r="S211" s="15"/>
    </row>
    <row r="212">
      <c r="A212" s="15"/>
      <c r="B212" s="15"/>
      <c r="C212" s="15"/>
      <c r="D212" s="15"/>
      <c r="E212" s="15"/>
      <c r="F212" s="15"/>
      <c r="G212" s="15"/>
      <c r="H212" s="15"/>
      <c r="I212" s="15"/>
      <c r="J212" s="15"/>
      <c r="K212" s="15"/>
      <c r="L212" s="15"/>
      <c r="M212" s="15"/>
      <c r="N212" s="15"/>
      <c r="O212" s="15"/>
      <c r="P212" s="15"/>
      <c r="Q212" s="15"/>
      <c r="R212" s="15"/>
      <c r="S212" s="15"/>
    </row>
    <row r="213">
      <c r="A213" s="15"/>
      <c r="B213" s="15"/>
      <c r="C213" s="15"/>
      <c r="D213" s="15"/>
      <c r="E213" s="15"/>
      <c r="F213" s="15"/>
      <c r="G213" s="15"/>
      <c r="H213" s="15"/>
      <c r="I213" s="15"/>
      <c r="J213" s="15"/>
      <c r="K213" s="15"/>
      <c r="L213" s="15"/>
      <c r="M213" s="15"/>
      <c r="N213" s="15"/>
      <c r="O213" s="15"/>
      <c r="P213" s="15"/>
      <c r="Q213" s="15"/>
      <c r="R213" s="15"/>
      <c r="S213" s="15"/>
    </row>
    <row r="214">
      <c r="A214" s="15"/>
      <c r="B214" s="15"/>
      <c r="C214" s="15"/>
      <c r="D214" s="15"/>
      <c r="E214" s="15"/>
      <c r="F214" s="15"/>
      <c r="G214" s="15"/>
      <c r="H214" s="15"/>
      <c r="I214" s="15"/>
      <c r="J214" s="15"/>
      <c r="K214" s="15"/>
      <c r="L214" s="15"/>
      <c r="M214" s="15"/>
      <c r="N214" s="15"/>
      <c r="O214" s="15"/>
      <c r="P214" s="15"/>
      <c r="Q214" s="15"/>
      <c r="R214" s="15"/>
      <c r="S214" s="15"/>
    </row>
    <row r="215">
      <c r="A215" s="15"/>
      <c r="B215" s="15"/>
      <c r="C215" s="15"/>
      <c r="D215" s="15"/>
      <c r="E215" s="15"/>
      <c r="F215" s="15"/>
      <c r="G215" s="15"/>
      <c r="H215" s="15"/>
      <c r="I215" s="15"/>
      <c r="J215" s="15"/>
      <c r="K215" s="15"/>
      <c r="L215" s="15"/>
      <c r="M215" s="15"/>
      <c r="N215" s="15"/>
      <c r="O215" s="15"/>
      <c r="P215" s="15"/>
      <c r="Q215" s="15"/>
      <c r="R215" s="15"/>
      <c r="S215" s="15"/>
    </row>
    <row r="216">
      <c r="A216" s="15"/>
      <c r="B216" s="15"/>
      <c r="C216" s="15"/>
      <c r="D216" s="15"/>
      <c r="E216" s="15"/>
      <c r="F216" s="15"/>
      <c r="G216" s="15"/>
      <c r="H216" s="15"/>
      <c r="I216" s="15"/>
      <c r="J216" s="15"/>
      <c r="K216" s="15"/>
      <c r="L216" s="15"/>
      <c r="M216" s="15"/>
      <c r="N216" s="15"/>
      <c r="O216" s="15"/>
      <c r="P216" s="15"/>
      <c r="Q216" s="15"/>
      <c r="R216" s="15"/>
      <c r="S216" s="15"/>
    </row>
    <row r="217">
      <c r="A217" s="15"/>
      <c r="B217" s="15"/>
      <c r="C217" s="15"/>
      <c r="D217" s="15"/>
      <c r="E217" s="15"/>
      <c r="F217" s="15"/>
      <c r="G217" s="15"/>
      <c r="H217" s="15"/>
      <c r="I217" s="15"/>
      <c r="J217" s="15"/>
      <c r="K217" s="15"/>
      <c r="L217" s="15"/>
      <c r="M217" s="15"/>
      <c r="N217" s="15"/>
      <c r="O217" s="15"/>
      <c r="P217" s="15"/>
      <c r="Q217" s="15"/>
      <c r="R217" s="15"/>
      <c r="S217" s="15"/>
    </row>
    <row r="218">
      <c r="A218" s="15"/>
      <c r="B218" s="15"/>
      <c r="C218" s="15"/>
      <c r="D218" s="15"/>
      <c r="E218" s="15"/>
      <c r="F218" s="15"/>
      <c r="G218" s="15"/>
      <c r="H218" s="15"/>
      <c r="I218" s="15"/>
      <c r="J218" s="15"/>
      <c r="K218" s="15"/>
      <c r="L218" s="15"/>
      <c r="M218" s="15"/>
      <c r="N218" s="15"/>
      <c r="O218" s="15"/>
      <c r="P218" s="15"/>
      <c r="Q218" s="15"/>
      <c r="R218" s="15"/>
      <c r="S218" s="15"/>
    </row>
    <row r="219">
      <c r="A219" s="15"/>
      <c r="B219" s="15"/>
      <c r="C219" s="15"/>
      <c r="D219" s="15"/>
      <c r="E219" s="15"/>
      <c r="F219" s="15"/>
      <c r="G219" s="15"/>
      <c r="H219" s="15"/>
      <c r="I219" s="15"/>
      <c r="J219" s="15"/>
      <c r="K219" s="15"/>
      <c r="L219" s="15"/>
      <c r="M219" s="15"/>
      <c r="N219" s="15"/>
      <c r="O219" s="15"/>
      <c r="P219" s="15"/>
      <c r="Q219" s="15"/>
      <c r="R219" s="15"/>
      <c r="S219" s="15"/>
    </row>
    <row r="220">
      <c r="A220" s="15"/>
      <c r="B220" s="15"/>
      <c r="C220" s="15"/>
      <c r="D220" s="15"/>
      <c r="E220" s="15"/>
      <c r="F220" s="15"/>
      <c r="G220" s="15"/>
      <c r="H220" s="15"/>
      <c r="I220" s="15"/>
      <c r="J220" s="15"/>
      <c r="K220" s="15"/>
      <c r="L220" s="15"/>
      <c r="M220" s="15"/>
      <c r="N220" s="15"/>
      <c r="O220" s="15"/>
      <c r="P220" s="15"/>
      <c r="Q220" s="15"/>
      <c r="R220" s="15"/>
      <c r="S220" s="15"/>
    </row>
    <row r="221">
      <c r="A221" s="15"/>
      <c r="B221" s="15"/>
      <c r="C221" s="15"/>
      <c r="D221" s="15"/>
      <c r="E221" s="15"/>
      <c r="F221" s="15"/>
      <c r="G221" s="15"/>
      <c r="H221" s="15"/>
      <c r="I221" s="15"/>
      <c r="J221" s="15"/>
      <c r="K221" s="15"/>
      <c r="L221" s="15"/>
      <c r="M221" s="15"/>
      <c r="N221" s="15"/>
      <c r="O221" s="15"/>
      <c r="P221" s="15"/>
      <c r="Q221" s="15"/>
      <c r="R221" s="15"/>
      <c r="S221" s="15"/>
    </row>
    <row r="222">
      <c r="A222" s="15"/>
      <c r="B222" s="15"/>
      <c r="C222" s="15"/>
      <c r="D222" s="15"/>
      <c r="E222" s="15"/>
      <c r="F222" s="15"/>
      <c r="G222" s="15"/>
      <c r="H222" s="15"/>
      <c r="I222" s="15"/>
      <c r="J222" s="15"/>
      <c r="K222" s="15"/>
      <c r="L222" s="15"/>
      <c r="M222" s="15"/>
      <c r="N222" s="15"/>
      <c r="O222" s="15"/>
      <c r="P222" s="15"/>
      <c r="Q222" s="15"/>
      <c r="R222" s="15"/>
      <c r="S222" s="15"/>
    </row>
    <row r="223">
      <c r="A223" s="15"/>
      <c r="B223" s="15"/>
      <c r="C223" s="15"/>
      <c r="D223" s="15"/>
      <c r="E223" s="15"/>
      <c r="F223" s="15"/>
      <c r="G223" s="15"/>
      <c r="H223" s="15"/>
      <c r="I223" s="15"/>
      <c r="J223" s="15"/>
      <c r="K223" s="15"/>
      <c r="L223" s="15"/>
      <c r="M223" s="15"/>
      <c r="N223" s="15"/>
      <c r="O223" s="15"/>
      <c r="P223" s="15"/>
      <c r="Q223" s="15"/>
      <c r="R223" s="15"/>
      <c r="S223" s="15"/>
    </row>
    <row r="224">
      <c r="A224" s="15"/>
      <c r="B224" s="15"/>
      <c r="C224" s="15"/>
      <c r="D224" s="15"/>
      <c r="E224" s="15"/>
      <c r="F224" s="15"/>
      <c r="G224" s="15"/>
      <c r="H224" s="15"/>
      <c r="I224" s="15"/>
      <c r="J224" s="15"/>
      <c r="K224" s="15"/>
      <c r="L224" s="15"/>
      <c r="M224" s="15"/>
      <c r="N224" s="15"/>
      <c r="O224" s="15"/>
      <c r="P224" s="15"/>
      <c r="Q224" s="15"/>
      <c r="R224" s="15"/>
      <c r="S224" s="15"/>
    </row>
    <row r="225">
      <c r="A225" s="15"/>
      <c r="B225" s="15"/>
      <c r="C225" s="15"/>
      <c r="D225" s="15"/>
      <c r="E225" s="15"/>
      <c r="F225" s="15"/>
      <c r="G225" s="15"/>
      <c r="H225" s="15"/>
      <c r="I225" s="15"/>
      <c r="J225" s="15"/>
      <c r="K225" s="15"/>
      <c r="L225" s="15"/>
      <c r="M225" s="15"/>
      <c r="N225" s="15"/>
      <c r="O225" s="15"/>
      <c r="P225" s="15"/>
      <c r="Q225" s="15"/>
      <c r="R225" s="15"/>
      <c r="S225" s="15"/>
    </row>
    <row r="226">
      <c r="A226" s="15"/>
      <c r="B226" s="15"/>
      <c r="C226" s="15"/>
      <c r="D226" s="15"/>
      <c r="E226" s="15"/>
      <c r="F226" s="15"/>
      <c r="G226" s="15"/>
      <c r="H226" s="15"/>
      <c r="I226" s="15"/>
      <c r="J226" s="15"/>
      <c r="K226" s="15"/>
      <c r="L226" s="15"/>
      <c r="M226" s="15"/>
      <c r="N226" s="15"/>
      <c r="O226" s="15"/>
      <c r="P226" s="15"/>
      <c r="Q226" s="15"/>
      <c r="R226" s="15"/>
      <c r="S226" s="15"/>
    </row>
    <row r="227">
      <c r="A227" s="15"/>
      <c r="B227" s="15"/>
      <c r="C227" s="15"/>
      <c r="D227" s="15"/>
      <c r="E227" s="15"/>
      <c r="F227" s="15"/>
      <c r="G227" s="15"/>
      <c r="H227" s="15"/>
      <c r="I227" s="15"/>
      <c r="J227" s="15"/>
      <c r="K227" s="15"/>
      <c r="L227" s="15"/>
      <c r="M227" s="15"/>
      <c r="N227" s="15"/>
      <c r="O227" s="15"/>
      <c r="P227" s="15"/>
      <c r="Q227" s="15"/>
      <c r="R227" s="15"/>
      <c r="S227" s="15"/>
    </row>
    <row r="228">
      <c r="A228" s="15"/>
      <c r="B228" s="15"/>
      <c r="C228" s="15"/>
      <c r="D228" s="15"/>
      <c r="E228" s="15"/>
      <c r="F228" s="15"/>
      <c r="G228" s="15"/>
      <c r="H228" s="15"/>
      <c r="I228" s="15"/>
      <c r="J228" s="15"/>
      <c r="K228" s="15"/>
      <c r="L228" s="15"/>
      <c r="M228" s="15"/>
      <c r="N228" s="15"/>
      <c r="O228" s="15"/>
      <c r="P228" s="15"/>
      <c r="Q228" s="15"/>
      <c r="R228" s="15"/>
      <c r="S228" s="15"/>
    </row>
    <row r="229">
      <c r="A229" s="15"/>
      <c r="B229" s="15"/>
      <c r="C229" s="15"/>
      <c r="D229" s="15"/>
      <c r="E229" s="15"/>
      <c r="F229" s="15"/>
      <c r="G229" s="15"/>
      <c r="H229" s="15"/>
      <c r="I229" s="15"/>
      <c r="J229" s="15"/>
      <c r="K229" s="15"/>
      <c r="L229" s="15"/>
      <c r="M229" s="15"/>
      <c r="N229" s="15"/>
      <c r="O229" s="15"/>
      <c r="P229" s="15"/>
      <c r="Q229" s="15"/>
      <c r="R229" s="15"/>
      <c r="S229" s="15"/>
    </row>
    <row r="230">
      <c r="A230" s="15"/>
      <c r="B230" s="15"/>
      <c r="C230" s="15"/>
      <c r="D230" s="15"/>
      <c r="E230" s="15"/>
      <c r="F230" s="15"/>
      <c r="G230" s="15"/>
      <c r="H230" s="15"/>
      <c r="I230" s="15"/>
      <c r="J230" s="15"/>
      <c r="K230" s="15"/>
      <c r="L230" s="15"/>
      <c r="M230" s="15"/>
      <c r="N230" s="15"/>
      <c r="O230" s="15"/>
      <c r="P230" s="15"/>
      <c r="Q230" s="15"/>
      <c r="R230" s="15"/>
      <c r="S230" s="15"/>
    </row>
    <row r="231">
      <c r="A231" s="15"/>
      <c r="B231" s="15"/>
      <c r="C231" s="15"/>
      <c r="D231" s="15"/>
      <c r="E231" s="15"/>
      <c r="F231" s="15"/>
      <c r="G231" s="15"/>
      <c r="H231" s="15"/>
      <c r="I231" s="15"/>
      <c r="J231" s="15"/>
      <c r="K231" s="15"/>
      <c r="L231" s="15"/>
      <c r="M231" s="15"/>
      <c r="N231" s="15"/>
      <c r="O231" s="15"/>
      <c r="P231" s="15"/>
      <c r="Q231" s="15"/>
      <c r="R231" s="15"/>
      <c r="S231" s="15"/>
    </row>
    <row r="232">
      <c r="A232" s="15"/>
      <c r="B232" s="15"/>
      <c r="C232" s="15"/>
      <c r="D232" s="15"/>
      <c r="E232" s="15"/>
      <c r="F232" s="15"/>
      <c r="G232" s="15"/>
      <c r="H232" s="15"/>
      <c r="I232" s="15"/>
      <c r="J232" s="15"/>
      <c r="K232" s="15"/>
      <c r="L232" s="15"/>
      <c r="M232" s="15"/>
      <c r="N232" s="15"/>
      <c r="O232" s="15"/>
      <c r="P232" s="15"/>
      <c r="Q232" s="15"/>
      <c r="R232" s="15"/>
      <c r="S232" s="15"/>
    </row>
    <row r="233">
      <c r="A233" s="15"/>
      <c r="B233" s="15"/>
      <c r="C233" s="15"/>
      <c r="D233" s="15"/>
      <c r="E233" s="15"/>
      <c r="F233" s="15"/>
      <c r="G233" s="15"/>
      <c r="H233" s="15"/>
      <c r="I233" s="15"/>
      <c r="J233" s="15"/>
      <c r="K233" s="15"/>
      <c r="L233" s="15"/>
      <c r="M233" s="15"/>
      <c r="N233" s="15"/>
      <c r="O233" s="15"/>
      <c r="P233" s="15"/>
      <c r="Q233" s="15"/>
      <c r="R233" s="15"/>
      <c r="S233" s="15"/>
    </row>
    <row r="234">
      <c r="A234" s="15"/>
      <c r="B234" s="15"/>
      <c r="C234" s="15"/>
      <c r="D234" s="15"/>
      <c r="E234" s="15"/>
      <c r="F234" s="15"/>
      <c r="G234" s="15"/>
      <c r="H234" s="15"/>
      <c r="I234" s="15"/>
      <c r="J234" s="15"/>
      <c r="K234" s="15"/>
      <c r="L234" s="15"/>
      <c r="M234" s="15"/>
      <c r="N234" s="15"/>
      <c r="O234" s="15"/>
      <c r="P234" s="15"/>
      <c r="Q234" s="15"/>
      <c r="R234" s="15"/>
      <c r="S234" s="15"/>
    </row>
    <row r="235">
      <c r="A235" s="15"/>
      <c r="B235" s="15"/>
      <c r="C235" s="15"/>
      <c r="D235" s="15"/>
      <c r="E235" s="15"/>
      <c r="F235" s="15"/>
      <c r="G235" s="15"/>
      <c r="H235" s="15"/>
      <c r="I235" s="15"/>
      <c r="J235" s="15"/>
      <c r="K235" s="15"/>
      <c r="L235" s="15"/>
      <c r="M235" s="15"/>
      <c r="N235" s="15"/>
      <c r="O235" s="15"/>
      <c r="P235" s="15"/>
      <c r="Q235" s="15"/>
      <c r="R235" s="15"/>
      <c r="S235" s="15"/>
    </row>
    <row r="236">
      <c r="A236" s="15"/>
      <c r="B236" s="15"/>
      <c r="C236" s="15"/>
      <c r="D236" s="15"/>
      <c r="E236" s="15"/>
      <c r="F236" s="15"/>
      <c r="G236" s="15"/>
      <c r="H236" s="15"/>
      <c r="I236" s="15"/>
      <c r="J236" s="15"/>
      <c r="K236" s="15"/>
      <c r="L236" s="15"/>
      <c r="M236" s="15"/>
      <c r="N236" s="15"/>
      <c r="O236" s="15"/>
      <c r="P236" s="15"/>
      <c r="Q236" s="15"/>
      <c r="R236" s="15"/>
      <c r="S236" s="15"/>
    </row>
    <row r="237">
      <c r="A237" s="15"/>
      <c r="B237" s="15"/>
      <c r="C237" s="15"/>
      <c r="D237" s="15"/>
      <c r="E237" s="15"/>
      <c r="F237" s="15"/>
      <c r="G237" s="15"/>
      <c r="H237" s="15"/>
      <c r="I237" s="15"/>
      <c r="J237" s="15"/>
      <c r="K237" s="15"/>
      <c r="L237" s="15"/>
      <c r="M237" s="15"/>
      <c r="N237" s="15"/>
      <c r="O237" s="15"/>
      <c r="P237" s="15"/>
      <c r="Q237" s="15"/>
      <c r="R237" s="15"/>
      <c r="S237" s="15"/>
    </row>
    <row r="238">
      <c r="A238" s="15"/>
      <c r="B238" s="15"/>
      <c r="C238" s="15"/>
      <c r="D238" s="15"/>
      <c r="E238" s="15"/>
      <c r="F238" s="15"/>
      <c r="G238" s="15"/>
      <c r="H238" s="15"/>
      <c r="I238" s="15"/>
      <c r="J238" s="15"/>
      <c r="K238" s="15"/>
      <c r="L238" s="15"/>
      <c r="M238" s="15"/>
      <c r="N238" s="15"/>
      <c r="O238" s="15"/>
      <c r="P238" s="15"/>
      <c r="Q238" s="15"/>
      <c r="R238" s="15"/>
      <c r="S238" s="15"/>
    </row>
    <row r="239">
      <c r="A239" s="15"/>
      <c r="B239" s="15"/>
      <c r="C239" s="15"/>
      <c r="D239" s="15"/>
      <c r="E239" s="15"/>
      <c r="F239" s="15"/>
      <c r="G239" s="15"/>
      <c r="H239" s="15"/>
      <c r="I239" s="15"/>
      <c r="J239" s="15"/>
      <c r="K239" s="15"/>
      <c r="L239" s="15"/>
      <c r="M239" s="15"/>
      <c r="N239" s="15"/>
      <c r="O239" s="15"/>
      <c r="P239" s="15"/>
      <c r="Q239" s="15"/>
      <c r="R239" s="15"/>
      <c r="S239" s="15"/>
    </row>
    <row r="240">
      <c r="A240" s="15"/>
      <c r="B240" s="15"/>
      <c r="C240" s="15"/>
      <c r="D240" s="15"/>
      <c r="E240" s="15"/>
      <c r="F240" s="15"/>
      <c r="G240" s="15"/>
      <c r="H240" s="15"/>
      <c r="I240" s="15"/>
      <c r="J240" s="15"/>
      <c r="K240" s="15"/>
      <c r="L240" s="15"/>
      <c r="M240" s="15"/>
      <c r="N240" s="15"/>
      <c r="O240" s="15"/>
      <c r="P240" s="15"/>
      <c r="Q240" s="15"/>
      <c r="R240" s="15"/>
      <c r="S240" s="15"/>
    </row>
    <row r="241">
      <c r="A241" s="15"/>
      <c r="B241" s="15"/>
      <c r="C241" s="15"/>
      <c r="D241" s="15"/>
      <c r="E241" s="15"/>
      <c r="F241" s="15"/>
      <c r="G241" s="15"/>
      <c r="H241" s="15"/>
      <c r="I241" s="15"/>
      <c r="J241" s="15"/>
      <c r="K241" s="15"/>
      <c r="L241" s="15"/>
      <c r="M241" s="15"/>
      <c r="N241" s="15"/>
      <c r="O241" s="15"/>
      <c r="P241" s="15"/>
      <c r="Q241" s="15"/>
      <c r="R241" s="15"/>
      <c r="S241" s="15"/>
    </row>
    <row r="242">
      <c r="A242" s="15"/>
      <c r="B242" s="15"/>
      <c r="C242" s="15"/>
      <c r="D242" s="15"/>
      <c r="E242" s="15"/>
      <c r="F242" s="15"/>
      <c r="G242" s="15"/>
      <c r="H242" s="15"/>
      <c r="I242" s="15"/>
      <c r="J242" s="15"/>
      <c r="K242" s="15"/>
      <c r="L242" s="15"/>
      <c r="M242" s="15"/>
      <c r="N242" s="15"/>
      <c r="O242" s="15"/>
      <c r="P242" s="15"/>
      <c r="Q242" s="15"/>
      <c r="R242" s="15"/>
      <c r="S242" s="15"/>
    </row>
    <row r="243">
      <c r="A243" s="15"/>
      <c r="B243" s="15"/>
      <c r="C243" s="15"/>
      <c r="D243" s="15"/>
      <c r="E243" s="15"/>
      <c r="F243" s="15"/>
      <c r="G243" s="15"/>
      <c r="H243" s="15"/>
      <c r="I243" s="15"/>
      <c r="J243" s="15"/>
      <c r="K243" s="15"/>
      <c r="L243" s="15"/>
      <c r="M243" s="15"/>
      <c r="N243" s="15"/>
      <c r="O243" s="15"/>
      <c r="P243" s="15"/>
      <c r="Q243" s="15"/>
      <c r="R243" s="15"/>
      <c r="S243" s="15"/>
    </row>
    <row r="244">
      <c r="A244" s="15"/>
      <c r="B244" s="15"/>
      <c r="C244" s="15"/>
      <c r="D244" s="15"/>
      <c r="E244" s="15"/>
      <c r="F244" s="15"/>
      <c r="G244" s="15"/>
      <c r="H244" s="15"/>
      <c r="I244" s="15"/>
      <c r="J244" s="15"/>
      <c r="K244" s="15"/>
      <c r="L244" s="15"/>
      <c r="M244" s="15"/>
      <c r="N244" s="15"/>
      <c r="O244" s="15"/>
      <c r="P244" s="15"/>
      <c r="Q244" s="15"/>
      <c r="R244" s="15"/>
      <c r="S244" s="15"/>
    </row>
    <row r="245">
      <c r="A245" s="15"/>
      <c r="B245" s="15"/>
      <c r="C245" s="15"/>
      <c r="D245" s="15"/>
      <c r="E245" s="15"/>
      <c r="F245" s="15"/>
      <c r="G245" s="15"/>
      <c r="H245" s="15"/>
      <c r="I245" s="15"/>
      <c r="J245" s="15"/>
      <c r="K245" s="15"/>
      <c r="L245" s="15"/>
      <c r="M245" s="15"/>
      <c r="N245" s="15"/>
      <c r="O245" s="15"/>
      <c r="P245" s="15"/>
      <c r="Q245" s="15"/>
      <c r="R245" s="15"/>
      <c r="S245" s="15"/>
    </row>
    <row r="246">
      <c r="A246" s="15"/>
      <c r="B246" s="15"/>
      <c r="C246" s="15"/>
      <c r="D246" s="15"/>
      <c r="E246" s="15"/>
      <c r="F246" s="15"/>
      <c r="G246" s="15"/>
      <c r="H246" s="15"/>
      <c r="I246" s="15"/>
      <c r="J246" s="15"/>
      <c r="K246" s="15"/>
      <c r="L246" s="15"/>
      <c r="M246" s="15"/>
      <c r="N246" s="15"/>
      <c r="O246" s="15"/>
      <c r="P246" s="15"/>
      <c r="Q246" s="15"/>
      <c r="R246" s="15"/>
      <c r="S246" s="15"/>
    </row>
    <row r="247">
      <c r="A247" s="15"/>
      <c r="B247" s="15"/>
      <c r="C247" s="15"/>
      <c r="D247" s="15"/>
      <c r="E247" s="15"/>
      <c r="F247" s="15"/>
      <c r="G247" s="15"/>
      <c r="H247" s="15"/>
      <c r="I247" s="15"/>
      <c r="J247" s="15"/>
      <c r="K247" s="15"/>
      <c r="L247" s="15"/>
      <c r="M247" s="15"/>
      <c r="N247" s="15"/>
      <c r="O247" s="15"/>
      <c r="P247" s="15"/>
      <c r="Q247" s="15"/>
      <c r="R247" s="15"/>
      <c r="S247" s="15"/>
    </row>
    <row r="248">
      <c r="A248" s="15"/>
      <c r="B248" s="15"/>
      <c r="C248" s="15"/>
      <c r="D248" s="15"/>
      <c r="E248" s="15"/>
      <c r="F248" s="15"/>
      <c r="G248" s="15"/>
      <c r="H248" s="15"/>
      <c r="I248" s="15"/>
      <c r="J248" s="15"/>
      <c r="K248" s="15"/>
      <c r="L248" s="15"/>
      <c r="M248" s="15"/>
      <c r="N248" s="15"/>
      <c r="O248" s="15"/>
      <c r="P248" s="15"/>
      <c r="Q248" s="15"/>
      <c r="R248" s="15"/>
      <c r="S248" s="15"/>
    </row>
    <row r="249">
      <c r="A249" s="15"/>
      <c r="B249" s="15"/>
      <c r="C249" s="15"/>
      <c r="D249" s="15"/>
      <c r="E249" s="15"/>
      <c r="F249" s="15"/>
      <c r="G249" s="15"/>
      <c r="H249" s="15"/>
      <c r="I249" s="15"/>
      <c r="J249" s="15"/>
      <c r="K249" s="15"/>
      <c r="L249" s="15"/>
      <c r="M249" s="15"/>
      <c r="N249" s="15"/>
      <c r="O249" s="15"/>
      <c r="P249" s="15"/>
      <c r="Q249" s="15"/>
      <c r="R249" s="15"/>
      <c r="S249" s="15"/>
    </row>
    <row r="250">
      <c r="A250" s="15"/>
      <c r="B250" s="15"/>
      <c r="C250" s="15"/>
      <c r="D250" s="15"/>
      <c r="E250" s="15"/>
      <c r="F250" s="15"/>
      <c r="G250" s="15"/>
      <c r="H250" s="15"/>
      <c r="I250" s="15"/>
      <c r="J250" s="15"/>
      <c r="K250" s="15"/>
      <c r="L250" s="15"/>
      <c r="M250" s="15"/>
      <c r="N250" s="15"/>
      <c r="O250" s="15"/>
      <c r="P250" s="15"/>
      <c r="Q250" s="15"/>
      <c r="R250" s="15"/>
      <c r="S250" s="15"/>
    </row>
    <row r="251">
      <c r="A251" s="15"/>
      <c r="B251" s="15"/>
      <c r="C251" s="15"/>
      <c r="D251" s="15"/>
      <c r="E251" s="15"/>
      <c r="F251" s="15"/>
      <c r="G251" s="15"/>
      <c r="H251" s="15"/>
      <c r="I251" s="15"/>
      <c r="J251" s="15"/>
      <c r="K251" s="15"/>
      <c r="L251" s="15"/>
      <c r="M251" s="15"/>
      <c r="N251" s="15"/>
      <c r="O251" s="15"/>
      <c r="P251" s="15"/>
      <c r="Q251" s="15"/>
      <c r="R251" s="15"/>
      <c r="S251" s="15"/>
    </row>
    <row r="252">
      <c r="A252" s="15"/>
      <c r="B252" s="15"/>
      <c r="C252" s="15"/>
      <c r="D252" s="15"/>
      <c r="E252" s="15"/>
      <c r="F252" s="15"/>
      <c r="G252" s="15"/>
      <c r="H252" s="15"/>
      <c r="I252" s="15"/>
      <c r="J252" s="15"/>
      <c r="K252" s="15"/>
      <c r="L252" s="15"/>
      <c r="M252" s="15"/>
      <c r="N252" s="15"/>
      <c r="O252" s="15"/>
      <c r="P252" s="15"/>
      <c r="Q252" s="15"/>
      <c r="R252" s="15"/>
      <c r="S252" s="15"/>
    </row>
    <row r="253">
      <c r="A253" s="15"/>
      <c r="B253" s="15"/>
      <c r="C253" s="15"/>
      <c r="D253" s="15"/>
      <c r="E253" s="15"/>
      <c r="F253" s="15"/>
      <c r="G253" s="15"/>
      <c r="H253" s="15"/>
      <c r="I253" s="15"/>
      <c r="J253" s="15"/>
      <c r="K253" s="15"/>
      <c r="L253" s="15"/>
      <c r="M253" s="15"/>
      <c r="N253" s="15"/>
      <c r="O253" s="15"/>
      <c r="P253" s="15"/>
      <c r="Q253" s="15"/>
      <c r="R253" s="15"/>
      <c r="S253" s="15"/>
    </row>
    <row r="254">
      <c r="A254" s="15"/>
      <c r="B254" s="15"/>
      <c r="C254" s="15"/>
      <c r="D254" s="15"/>
      <c r="E254" s="15"/>
      <c r="F254" s="15"/>
      <c r="G254" s="15"/>
      <c r="H254" s="15"/>
      <c r="I254" s="15"/>
      <c r="J254" s="15"/>
      <c r="K254" s="15"/>
      <c r="L254" s="15"/>
      <c r="M254" s="15"/>
      <c r="N254" s="15"/>
      <c r="O254" s="15"/>
      <c r="P254" s="15"/>
      <c r="Q254" s="15"/>
      <c r="R254" s="15"/>
      <c r="S254" s="15"/>
    </row>
    <row r="255">
      <c r="A255" s="15"/>
      <c r="B255" s="15"/>
      <c r="C255" s="15"/>
      <c r="D255" s="15"/>
      <c r="E255" s="15"/>
      <c r="F255" s="15"/>
      <c r="G255" s="15"/>
      <c r="H255" s="15"/>
      <c r="I255" s="15"/>
      <c r="J255" s="15"/>
      <c r="K255" s="15"/>
      <c r="L255" s="15"/>
      <c r="M255" s="15"/>
      <c r="N255" s="15"/>
      <c r="O255" s="15"/>
      <c r="P255" s="15"/>
      <c r="Q255" s="15"/>
      <c r="R255" s="15"/>
      <c r="S255" s="15"/>
    </row>
    <row r="256">
      <c r="A256" s="15"/>
      <c r="B256" s="15"/>
      <c r="C256" s="15"/>
      <c r="D256" s="15"/>
      <c r="E256" s="15"/>
      <c r="F256" s="15"/>
      <c r="G256" s="15"/>
      <c r="H256" s="15"/>
      <c r="I256" s="15"/>
      <c r="J256" s="15"/>
      <c r="K256" s="15"/>
      <c r="L256" s="15"/>
      <c r="M256" s="15"/>
      <c r="N256" s="15"/>
      <c r="O256" s="15"/>
      <c r="P256" s="15"/>
      <c r="Q256" s="15"/>
      <c r="R256" s="15"/>
      <c r="S256" s="15"/>
    </row>
    <row r="257">
      <c r="A257" s="15"/>
      <c r="B257" s="15"/>
      <c r="C257" s="15"/>
      <c r="D257" s="15"/>
      <c r="E257" s="15"/>
      <c r="F257" s="15"/>
      <c r="G257" s="15"/>
      <c r="H257" s="15"/>
      <c r="I257" s="15"/>
      <c r="J257" s="15"/>
      <c r="K257" s="15"/>
      <c r="L257" s="15"/>
      <c r="M257" s="15"/>
      <c r="N257" s="15"/>
      <c r="O257" s="15"/>
      <c r="P257" s="15"/>
      <c r="Q257" s="15"/>
      <c r="R257" s="15"/>
      <c r="S257" s="15"/>
    </row>
    <row r="258">
      <c r="A258" s="15"/>
      <c r="B258" s="15"/>
      <c r="C258" s="15"/>
      <c r="D258" s="15"/>
      <c r="E258" s="15"/>
      <c r="F258" s="15"/>
      <c r="G258" s="15"/>
      <c r="H258" s="15"/>
      <c r="I258" s="15"/>
      <c r="J258" s="15"/>
      <c r="K258" s="15"/>
      <c r="L258" s="15"/>
      <c r="M258" s="15"/>
      <c r="N258" s="15"/>
      <c r="O258" s="15"/>
      <c r="P258" s="15"/>
      <c r="Q258" s="15"/>
      <c r="R258" s="15"/>
      <c r="S258" s="15"/>
    </row>
    <row r="259">
      <c r="A259" s="15"/>
      <c r="B259" s="15"/>
      <c r="C259" s="15"/>
      <c r="D259" s="15"/>
      <c r="E259" s="15"/>
      <c r="F259" s="15"/>
      <c r="G259" s="15"/>
      <c r="H259" s="15"/>
      <c r="I259" s="15"/>
      <c r="J259" s="15"/>
      <c r="K259" s="15"/>
      <c r="L259" s="15"/>
      <c r="M259" s="15"/>
      <c r="N259" s="15"/>
      <c r="O259" s="15"/>
      <c r="P259" s="15"/>
      <c r="Q259" s="15"/>
      <c r="R259" s="15"/>
      <c r="S259" s="15"/>
    </row>
    <row r="260">
      <c r="A260" s="15"/>
      <c r="B260" s="15"/>
      <c r="C260" s="15"/>
      <c r="D260" s="15"/>
      <c r="E260" s="15"/>
      <c r="F260" s="15"/>
      <c r="G260" s="15"/>
      <c r="H260" s="15"/>
      <c r="I260" s="15"/>
      <c r="J260" s="15"/>
      <c r="K260" s="15"/>
      <c r="L260" s="15"/>
      <c r="M260" s="15"/>
      <c r="N260" s="15"/>
      <c r="O260" s="15"/>
      <c r="P260" s="15"/>
      <c r="Q260" s="15"/>
      <c r="R260" s="15"/>
      <c r="S260" s="15"/>
    </row>
    <row r="261">
      <c r="A261" s="15"/>
      <c r="B261" s="15"/>
      <c r="C261" s="15"/>
      <c r="D261" s="15"/>
      <c r="E261" s="15"/>
      <c r="F261" s="15"/>
      <c r="G261" s="15"/>
      <c r="H261" s="15"/>
      <c r="I261" s="15"/>
      <c r="J261" s="15"/>
      <c r="K261" s="15"/>
      <c r="L261" s="15"/>
      <c r="M261" s="15"/>
      <c r="N261" s="15"/>
      <c r="O261" s="15"/>
      <c r="P261" s="15"/>
      <c r="Q261" s="15"/>
      <c r="R261" s="15"/>
      <c r="S261" s="15"/>
    </row>
    <row r="262">
      <c r="A262" s="15"/>
      <c r="B262" s="15"/>
      <c r="C262" s="15"/>
      <c r="D262" s="15"/>
      <c r="E262" s="15"/>
      <c r="F262" s="15"/>
      <c r="G262" s="15"/>
      <c r="H262" s="15"/>
      <c r="I262" s="15"/>
      <c r="J262" s="15"/>
      <c r="K262" s="15"/>
      <c r="L262" s="15"/>
      <c r="M262" s="15"/>
      <c r="N262" s="15"/>
      <c r="O262" s="15"/>
      <c r="P262" s="15"/>
      <c r="Q262" s="15"/>
      <c r="R262" s="15"/>
      <c r="S262" s="15"/>
    </row>
    <row r="263">
      <c r="A263" s="15"/>
      <c r="B263" s="15"/>
      <c r="C263" s="15"/>
      <c r="D263" s="15"/>
      <c r="E263" s="15"/>
      <c r="F263" s="15"/>
      <c r="G263" s="15"/>
      <c r="H263" s="15"/>
      <c r="I263" s="15"/>
      <c r="J263" s="15"/>
      <c r="K263" s="15"/>
      <c r="L263" s="15"/>
      <c r="M263" s="15"/>
      <c r="N263" s="15"/>
      <c r="O263" s="15"/>
      <c r="P263" s="15"/>
      <c r="Q263" s="15"/>
      <c r="R263" s="15"/>
      <c r="S263" s="15"/>
    </row>
    <row r="264">
      <c r="A264" s="15"/>
      <c r="B264" s="15"/>
      <c r="C264" s="15"/>
      <c r="D264" s="15"/>
      <c r="E264" s="15"/>
      <c r="F264" s="15"/>
      <c r="G264" s="15"/>
      <c r="H264" s="15"/>
      <c r="I264" s="15"/>
      <c r="J264" s="15"/>
      <c r="K264" s="15"/>
      <c r="L264" s="15"/>
      <c r="M264" s="15"/>
      <c r="N264" s="15"/>
      <c r="O264" s="15"/>
      <c r="P264" s="15"/>
      <c r="Q264" s="15"/>
      <c r="R264" s="15"/>
      <c r="S264" s="15"/>
    </row>
    <row r="265">
      <c r="A265" s="15"/>
      <c r="B265" s="15"/>
      <c r="C265" s="15"/>
      <c r="D265" s="15"/>
      <c r="E265" s="15"/>
      <c r="F265" s="15"/>
      <c r="G265" s="15"/>
      <c r="H265" s="15"/>
      <c r="I265" s="15"/>
      <c r="J265" s="15"/>
      <c r="K265" s="15"/>
      <c r="L265" s="15"/>
      <c r="M265" s="15"/>
      <c r="N265" s="15"/>
      <c r="O265" s="15"/>
      <c r="P265" s="15"/>
      <c r="Q265" s="15"/>
      <c r="R265" s="15"/>
      <c r="S265" s="15"/>
    </row>
    <row r="266">
      <c r="A266" s="15"/>
      <c r="B266" s="15"/>
      <c r="C266" s="15"/>
      <c r="D266" s="15"/>
      <c r="E266" s="15"/>
      <c r="F266" s="15"/>
      <c r="G266" s="15"/>
      <c r="H266" s="15"/>
      <c r="I266" s="15"/>
      <c r="J266" s="15"/>
      <c r="K266" s="15"/>
      <c r="L266" s="15"/>
      <c r="M266" s="15"/>
      <c r="N266" s="15"/>
      <c r="O266" s="15"/>
      <c r="P266" s="15"/>
      <c r="Q266" s="15"/>
      <c r="R266" s="15"/>
      <c r="S266" s="15"/>
    </row>
    <row r="267">
      <c r="A267" s="15"/>
      <c r="B267" s="15"/>
      <c r="C267" s="15"/>
      <c r="D267" s="15"/>
      <c r="E267" s="15"/>
      <c r="F267" s="15"/>
      <c r="G267" s="15"/>
      <c r="H267" s="15"/>
      <c r="I267" s="15"/>
      <c r="J267" s="15"/>
      <c r="K267" s="15"/>
      <c r="L267" s="15"/>
      <c r="M267" s="15"/>
      <c r="N267" s="15"/>
      <c r="O267" s="15"/>
      <c r="P267" s="15"/>
      <c r="Q267" s="15"/>
      <c r="R267" s="15"/>
      <c r="S267" s="15"/>
    </row>
    <row r="268">
      <c r="A268" s="15"/>
      <c r="B268" s="15"/>
      <c r="C268" s="15"/>
      <c r="D268" s="15"/>
      <c r="E268" s="15"/>
      <c r="F268" s="15"/>
      <c r="G268" s="15"/>
      <c r="H268" s="15"/>
      <c r="I268" s="15"/>
      <c r="J268" s="15"/>
      <c r="K268" s="15"/>
      <c r="L268" s="15"/>
      <c r="M268" s="15"/>
      <c r="N268" s="15"/>
      <c r="O268" s="15"/>
      <c r="P268" s="15"/>
      <c r="Q268" s="15"/>
      <c r="R268" s="15"/>
      <c r="S268" s="15"/>
    </row>
    <row r="269">
      <c r="A269" s="15"/>
      <c r="B269" s="15"/>
      <c r="C269" s="15"/>
      <c r="D269" s="15"/>
      <c r="E269" s="15"/>
      <c r="F269" s="15"/>
      <c r="G269" s="15"/>
      <c r="H269" s="15"/>
      <c r="I269" s="15"/>
      <c r="J269" s="15"/>
      <c r="K269" s="15"/>
      <c r="L269" s="15"/>
      <c r="M269" s="15"/>
      <c r="N269" s="15"/>
      <c r="O269" s="15"/>
      <c r="P269" s="15"/>
      <c r="Q269" s="15"/>
      <c r="R269" s="15"/>
      <c r="S269" s="15"/>
    </row>
    <row r="270">
      <c r="A270" s="15"/>
      <c r="B270" s="15"/>
      <c r="C270" s="15"/>
      <c r="D270" s="15"/>
      <c r="E270" s="15"/>
      <c r="F270" s="15"/>
      <c r="G270" s="15"/>
      <c r="H270" s="15"/>
      <c r="I270" s="15"/>
      <c r="J270" s="15"/>
      <c r="K270" s="15"/>
      <c r="L270" s="15"/>
      <c r="M270" s="15"/>
      <c r="N270" s="15"/>
      <c r="O270" s="15"/>
      <c r="P270" s="15"/>
      <c r="Q270" s="15"/>
      <c r="R270" s="15"/>
      <c r="S270" s="15"/>
    </row>
    <row r="271">
      <c r="A271" s="15"/>
      <c r="B271" s="15"/>
      <c r="C271" s="15"/>
      <c r="D271" s="15"/>
      <c r="E271" s="15"/>
      <c r="F271" s="15"/>
      <c r="G271" s="15"/>
      <c r="H271" s="15"/>
      <c r="I271" s="15"/>
      <c r="J271" s="15"/>
      <c r="K271" s="15"/>
      <c r="L271" s="15"/>
      <c r="M271" s="15"/>
      <c r="N271" s="15"/>
      <c r="O271" s="15"/>
      <c r="P271" s="15"/>
      <c r="Q271" s="15"/>
      <c r="R271" s="15"/>
      <c r="S271" s="15"/>
    </row>
    <row r="272">
      <c r="A272" s="15"/>
      <c r="B272" s="15"/>
      <c r="C272" s="15"/>
      <c r="D272" s="15"/>
      <c r="E272" s="15"/>
      <c r="F272" s="15"/>
      <c r="G272" s="15"/>
      <c r="H272" s="15"/>
      <c r="I272" s="15"/>
      <c r="J272" s="15"/>
      <c r="K272" s="15"/>
      <c r="L272" s="15"/>
      <c r="M272" s="15"/>
      <c r="N272" s="15"/>
      <c r="O272" s="15"/>
      <c r="P272" s="15"/>
      <c r="Q272" s="15"/>
      <c r="R272" s="15"/>
      <c r="S272" s="15"/>
    </row>
    <row r="273">
      <c r="A273" s="15"/>
      <c r="B273" s="15"/>
      <c r="C273" s="15"/>
      <c r="D273" s="15"/>
      <c r="E273" s="15"/>
      <c r="F273" s="15"/>
      <c r="G273" s="15"/>
      <c r="H273" s="15"/>
      <c r="I273" s="15"/>
      <c r="J273" s="15"/>
      <c r="K273" s="15"/>
      <c r="L273" s="15"/>
      <c r="M273" s="15"/>
      <c r="N273" s="15"/>
      <c r="O273" s="15"/>
      <c r="P273" s="15"/>
      <c r="Q273" s="15"/>
      <c r="R273" s="15"/>
      <c r="S273" s="15"/>
    </row>
    <row r="274">
      <c r="A274" s="15"/>
      <c r="B274" s="15"/>
      <c r="C274" s="15"/>
      <c r="D274" s="15"/>
      <c r="E274" s="15"/>
      <c r="F274" s="15"/>
      <c r="G274" s="15"/>
      <c r="H274" s="15"/>
      <c r="I274" s="15"/>
      <c r="J274" s="15"/>
      <c r="K274" s="15"/>
      <c r="L274" s="15"/>
      <c r="M274" s="15"/>
      <c r="N274" s="15"/>
      <c r="O274" s="15"/>
      <c r="P274" s="15"/>
      <c r="Q274" s="15"/>
      <c r="R274" s="15"/>
      <c r="S274" s="15"/>
    </row>
    <row r="275">
      <c r="A275" s="15"/>
      <c r="B275" s="15"/>
      <c r="C275" s="15"/>
      <c r="D275" s="15"/>
      <c r="E275" s="15"/>
      <c r="F275" s="15"/>
      <c r="G275" s="15"/>
      <c r="H275" s="15"/>
      <c r="I275" s="15"/>
      <c r="J275" s="15"/>
      <c r="K275" s="15"/>
      <c r="L275" s="15"/>
      <c r="M275" s="15"/>
      <c r="N275" s="15"/>
      <c r="O275" s="15"/>
      <c r="P275" s="15"/>
      <c r="Q275" s="15"/>
      <c r="R275" s="15"/>
      <c r="S275" s="15"/>
    </row>
    <row r="276">
      <c r="A276" s="15"/>
      <c r="B276" s="15"/>
      <c r="C276" s="15"/>
      <c r="D276" s="15"/>
      <c r="E276" s="15"/>
      <c r="F276" s="15"/>
      <c r="G276" s="15"/>
      <c r="H276" s="15"/>
      <c r="I276" s="15"/>
      <c r="J276" s="15"/>
      <c r="K276" s="15"/>
      <c r="L276" s="15"/>
      <c r="M276" s="15"/>
      <c r="N276" s="15"/>
      <c r="O276" s="15"/>
      <c r="P276" s="15"/>
      <c r="Q276" s="15"/>
      <c r="R276" s="15"/>
      <c r="S276" s="15"/>
    </row>
    <row r="277">
      <c r="A277" s="15"/>
      <c r="B277" s="15"/>
      <c r="C277" s="15"/>
      <c r="D277" s="15"/>
      <c r="E277" s="15"/>
      <c r="F277" s="15"/>
      <c r="G277" s="15"/>
      <c r="H277" s="15"/>
      <c r="I277" s="15"/>
      <c r="J277" s="15"/>
      <c r="K277" s="15"/>
      <c r="L277" s="15"/>
      <c r="M277" s="15"/>
      <c r="N277" s="15"/>
      <c r="O277" s="15"/>
      <c r="P277" s="15"/>
      <c r="Q277" s="15"/>
      <c r="R277" s="15"/>
      <c r="S277" s="15"/>
    </row>
    <row r="278">
      <c r="A278" s="15"/>
      <c r="B278" s="15"/>
      <c r="C278" s="15"/>
      <c r="D278" s="15"/>
      <c r="E278" s="15"/>
      <c r="F278" s="15"/>
      <c r="G278" s="15"/>
      <c r="H278" s="15"/>
      <c r="I278" s="15"/>
      <c r="J278" s="15"/>
      <c r="K278" s="15"/>
      <c r="L278" s="15"/>
      <c r="M278" s="15"/>
      <c r="N278" s="15"/>
      <c r="O278" s="15"/>
      <c r="P278" s="15"/>
      <c r="Q278" s="15"/>
      <c r="R278" s="15"/>
      <c r="S278" s="15"/>
    </row>
    <row r="279">
      <c r="A279" s="15"/>
      <c r="B279" s="15"/>
      <c r="C279" s="15"/>
      <c r="D279" s="15"/>
      <c r="E279" s="15"/>
      <c r="F279" s="15"/>
      <c r="G279" s="15"/>
      <c r="H279" s="15"/>
      <c r="I279" s="15"/>
      <c r="J279" s="15"/>
      <c r="K279" s="15"/>
      <c r="L279" s="15"/>
      <c r="M279" s="15"/>
      <c r="N279" s="15"/>
      <c r="O279" s="15"/>
      <c r="P279" s="15"/>
      <c r="Q279" s="15"/>
      <c r="R279" s="15"/>
      <c r="S279" s="15"/>
    </row>
    <row r="280">
      <c r="A280" s="15"/>
      <c r="B280" s="15"/>
      <c r="C280" s="15"/>
      <c r="D280" s="15"/>
      <c r="E280" s="15"/>
      <c r="F280" s="15"/>
      <c r="G280" s="15"/>
      <c r="H280" s="15"/>
      <c r="I280" s="15"/>
      <c r="J280" s="15"/>
      <c r="K280" s="15"/>
      <c r="L280" s="15"/>
      <c r="M280" s="15"/>
      <c r="N280" s="15"/>
      <c r="O280" s="15"/>
      <c r="P280" s="15"/>
      <c r="Q280" s="15"/>
      <c r="R280" s="15"/>
      <c r="S280" s="15"/>
    </row>
    <row r="281">
      <c r="A281" s="15"/>
      <c r="B281" s="15"/>
      <c r="C281" s="15"/>
      <c r="D281" s="15"/>
      <c r="E281" s="15"/>
      <c r="F281" s="15"/>
      <c r="G281" s="15"/>
      <c r="H281" s="15"/>
      <c r="I281" s="15"/>
      <c r="J281" s="15"/>
      <c r="K281" s="15"/>
      <c r="L281" s="15"/>
      <c r="M281" s="15"/>
      <c r="N281" s="15"/>
      <c r="O281" s="15"/>
      <c r="P281" s="15"/>
      <c r="Q281" s="15"/>
      <c r="R281" s="15"/>
      <c r="S281" s="15"/>
    </row>
    <row r="282">
      <c r="A282" s="15"/>
      <c r="B282" s="15"/>
      <c r="C282" s="15"/>
      <c r="D282" s="15"/>
      <c r="E282" s="15"/>
      <c r="F282" s="15"/>
      <c r="G282" s="15"/>
      <c r="H282" s="15"/>
      <c r="I282" s="15"/>
      <c r="J282" s="15"/>
      <c r="K282" s="15"/>
      <c r="L282" s="15"/>
      <c r="M282" s="15"/>
      <c r="N282" s="15"/>
      <c r="O282" s="15"/>
      <c r="P282" s="15"/>
      <c r="Q282" s="15"/>
      <c r="R282" s="15"/>
      <c r="S282" s="15"/>
    </row>
    <row r="283">
      <c r="A283" s="15"/>
      <c r="B283" s="15"/>
      <c r="C283" s="15"/>
      <c r="D283" s="15"/>
      <c r="E283" s="15"/>
      <c r="F283" s="15"/>
      <c r="G283" s="15"/>
      <c r="H283" s="15"/>
      <c r="I283" s="15"/>
      <c r="J283" s="15"/>
      <c r="K283" s="15"/>
      <c r="L283" s="15"/>
      <c r="M283" s="15"/>
      <c r="N283" s="15"/>
      <c r="O283" s="15"/>
      <c r="P283" s="15"/>
      <c r="Q283" s="15"/>
      <c r="R283" s="15"/>
      <c r="S283" s="15"/>
    </row>
    <row r="284">
      <c r="A284" s="15"/>
      <c r="B284" s="15"/>
      <c r="C284" s="15"/>
      <c r="D284" s="15"/>
      <c r="E284" s="15"/>
      <c r="F284" s="15"/>
      <c r="G284" s="15"/>
      <c r="H284" s="15"/>
      <c r="I284" s="15"/>
      <c r="J284" s="15"/>
      <c r="K284" s="15"/>
      <c r="L284" s="15"/>
      <c r="M284" s="15"/>
      <c r="N284" s="15"/>
      <c r="O284" s="15"/>
      <c r="P284" s="15"/>
      <c r="Q284" s="15"/>
      <c r="R284" s="15"/>
      <c r="S284" s="15"/>
    </row>
    <row r="285">
      <c r="A285" s="15"/>
      <c r="B285" s="15"/>
      <c r="C285" s="15"/>
      <c r="D285" s="15"/>
      <c r="E285" s="15"/>
      <c r="F285" s="15"/>
      <c r="G285" s="15"/>
      <c r="H285" s="15"/>
      <c r="I285" s="15"/>
      <c r="J285" s="15"/>
      <c r="K285" s="15"/>
      <c r="L285" s="15"/>
      <c r="M285" s="15"/>
      <c r="N285" s="15"/>
      <c r="O285" s="15"/>
      <c r="P285" s="15"/>
      <c r="Q285" s="15"/>
      <c r="R285" s="15"/>
      <c r="S285" s="15"/>
    </row>
    <row r="286">
      <c r="A286" s="15"/>
      <c r="B286" s="15"/>
      <c r="C286" s="15"/>
      <c r="D286" s="15"/>
      <c r="E286" s="15"/>
      <c r="F286" s="15"/>
      <c r="G286" s="15"/>
      <c r="H286" s="15"/>
      <c r="I286" s="15"/>
      <c r="J286" s="15"/>
      <c r="K286" s="15"/>
      <c r="L286" s="15"/>
      <c r="M286" s="15"/>
      <c r="N286" s="15"/>
      <c r="O286" s="15"/>
      <c r="P286" s="15"/>
      <c r="Q286" s="15"/>
      <c r="R286" s="15"/>
      <c r="S286" s="15"/>
    </row>
    <row r="287">
      <c r="A287" s="15"/>
      <c r="B287" s="15"/>
      <c r="C287" s="15"/>
      <c r="D287" s="15"/>
      <c r="E287" s="15"/>
      <c r="F287" s="15"/>
      <c r="G287" s="15"/>
      <c r="H287" s="15"/>
      <c r="I287" s="15"/>
      <c r="J287" s="15"/>
      <c r="K287" s="15"/>
      <c r="L287" s="15"/>
      <c r="M287" s="15"/>
      <c r="N287" s="15"/>
      <c r="O287" s="15"/>
      <c r="P287" s="15"/>
      <c r="Q287" s="15"/>
      <c r="R287" s="15"/>
      <c r="S287" s="15"/>
    </row>
    <row r="288">
      <c r="A288" s="15"/>
      <c r="B288" s="15"/>
      <c r="C288" s="15"/>
      <c r="D288" s="15"/>
      <c r="E288" s="15"/>
      <c r="F288" s="15"/>
      <c r="G288" s="15"/>
      <c r="H288" s="15"/>
      <c r="I288" s="15"/>
      <c r="J288" s="15"/>
      <c r="K288" s="15"/>
      <c r="L288" s="15"/>
      <c r="M288" s="15"/>
      <c r="N288" s="15"/>
      <c r="O288" s="15"/>
      <c r="P288" s="15"/>
      <c r="Q288" s="15"/>
      <c r="R288" s="15"/>
      <c r="S288" s="15"/>
    </row>
    <row r="289">
      <c r="A289" s="15"/>
      <c r="B289" s="15"/>
      <c r="C289" s="15"/>
      <c r="D289" s="15"/>
      <c r="E289" s="15"/>
      <c r="F289" s="15"/>
      <c r="G289" s="15"/>
      <c r="H289" s="15"/>
      <c r="I289" s="15"/>
      <c r="J289" s="15"/>
      <c r="K289" s="15"/>
      <c r="L289" s="15"/>
      <c r="M289" s="15"/>
      <c r="N289" s="15"/>
      <c r="O289" s="15"/>
      <c r="P289" s="15"/>
      <c r="Q289" s="15"/>
      <c r="R289" s="15"/>
      <c r="S289" s="15"/>
    </row>
    <row r="290">
      <c r="A290" s="15"/>
      <c r="B290" s="15"/>
      <c r="C290" s="15"/>
      <c r="D290" s="15"/>
      <c r="E290" s="15"/>
      <c r="F290" s="15"/>
      <c r="G290" s="15"/>
      <c r="H290" s="15"/>
      <c r="I290" s="15"/>
      <c r="J290" s="15"/>
      <c r="K290" s="15"/>
      <c r="L290" s="15"/>
      <c r="M290" s="15"/>
      <c r="N290" s="15"/>
      <c r="O290" s="15"/>
      <c r="P290" s="15"/>
      <c r="Q290" s="15"/>
      <c r="R290" s="15"/>
      <c r="S290" s="15"/>
    </row>
    <row r="291">
      <c r="A291" s="15"/>
      <c r="B291" s="15"/>
      <c r="C291" s="15"/>
      <c r="D291" s="15"/>
      <c r="E291" s="15"/>
      <c r="F291" s="15"/>
      <c r="G291" s="15"/>
      <c r="H291" s="15"/>
      <c r="I291" s="15"/>
      <c r="J291" s="15"/>
      <c r="K291" s="15"/>
      <c r="L291" s="15"/>
      <c r="M291" s="15"/>
      <c r="N291" s="15"/>
      <c r="O291" s="15"/>
      <c r="P291" s="15"/>
      <c r="Q291" s="15"/>
      <c r="R291" s="15"/>
      <c r="S291" s="15"/>
    </row>
    <row r="292">
      <c r="A292" s="15"/>
      <c r="B292" s="15"/>
      <c r="C292" s="15"/>
      <c r="D292" s="15"/>
      <c r="E292" s="15"/>
      <c r="F292" s="15"/>
      <c r="G292" s="15"/>
      <c r="H292" s="15"/>
      <c r="I292" s="15"/>
      <c r="J292" s="15"/>
      <c r="K292" s="15"/>
      <c r="L292" s="15"/>
      <c r="M292" s="15"/>
      <c r="N292" s="15"/>
      <c r="O292" s="15"/>
      <c r="P292" s="15"/>
      <c r="Q292" s="15"/>
      <c r="R292" s="15"/>
      <c r="S292" s="15"/>
    </row>
    <row r="293">
      <c r="A293" s="15"/>
      <c r="B293" s="15"/>
      <c r="C293" s="15"/>
      <c r="D293" s="15"/>
      <c r="E293" s="15"/>
      <c r="F293" s="15"/>
      <c r="G293" s="15"/>
      <c r="H293" s="15"/>
      <c r="I293" s="15"/>
      <c r="J293" s="15"/>
      <c r="K293" s="15"/>
      <c r="L293" s="15"/>
      <c r="M293" s="15"/>
      <c r="N293" s="15"/>
      <c r="O293" s="15"/>
      <c r="P293" s="15"/>
      <c r="Q293" s="15"/>
      <c r="R293" s="15"/>
      <c r="S293" s="15"/>
    </row>
    <row r="294">
      <c r="A294" s="15"/>
      <c r="B294" s="15"/>
      <c r="C294" s="15"/>
      <c r="D294" s="15"/>
      <c r="E294" s="15"/>
      <c r="F294" s="15"/>
      <c r="G294" s="15"/>
      <c r="H294" s="15"/>
      <c r="I294" s="15"/>
      <c r="J294" s="15"/>
      <c r="K294" s="15"/>
      <c r="L294" s="15"/>
      <c r="M294" s="15"/>
      <c r="N294" s="15"/>
      <c r="O294" s="15"/>
      <c r="P294" s="15"/>
      <c r="Q294" s="15"/>
      <c r="R294" s="15"/>
      <c r="S294" s="15"/>
    </row>
    <row r="295">
      <c r="A295" s="15"/>
      <c r="B295" s="15"/>
      <c r="C295" s="15"/>
      <c r="D295" s="15"/>
      <c r="E295" s="15"/>
      <c r="F295" s="15"/>
      <c r="G295" s="15"/>
      <c r="H295" s="15"/>
      <c r="I295" s="15"/>
      <c r="J295" s="15"/>
      <c r="K295" s="15"/>
      <c r="L295" s="15"/>
      <c r="M295" s="15"/>
      <c r="N295" s="15"/>
      <c r="O295" s="15"/>
      <c r="P295" s="15"/>
      <c r="Q295" s="15"/>
      <c r="R295" s="15"/>
      <c r="S295" s="15"/>
    </row>
    <row r="296">
      <c r="A296" s="15"/>
      <c r="B296" s="15"/>
      <c r="C296" s="15"/>
      <c r="D296" s="15"/>
      <c r="E296" s="15"/>
      <c r="F296" s="15"/>
      <c r="G296" s="15"/>
      <c r="H296" s="15"/>
      <c r="I296" s="15"/>
      <c r="J296" s="15"/>
      <c r="K296" s="15"/>
      <c r="L296" s="15"/>
      <c r="M296" s="15"/>
      <c r="N296" s="15"/>
      <c r="O296" s="15"/>
      <c r="P296" s="15"/>
      <c r="Q296" s="15"/>
      <c r="R296" s="15"/>
      <c r="S296" s="15"/>
    </row>
    <row r="297">
      <c r="A297" s="15"/>
      <c r="B297" s="15"/>
      <c r="C297" s="15"/>
      <c r="D297" s="15"/>
      <c r="E297" s="15"/>
      <c r="F297" s="15"/>
      <c r="G297" s="15"/>
      <c r="H297" s="15"/>
      <c r="I297" s="15"/>
      <c r="J297" s="15"/>
      <c r="K297" s="15"/>
      <c r="L297" s="15"/>
      <c r="M297" s="15"/>
      <c r="N297" s="15"/>
      <c r="O297" s="15"/>
      <c r="P297" s="15"/>
      <c r="Q297" s="15"/>
      <c r="R297" s="15"/>
      <c r="S297" s="15"/>
    </row>
    <row r="298">
      <c r="A298" s="15"/>
      <c r="B298" s="15"/>
      <c r="C298" s="15"/>
      <c r="D298" s="15"/>
      <c r="E298" s="15"/>
      <c r="F298" s="15"/>
      <c r="G298" s="15"/>
      <c r="H298" s="15"/>
      <c r="I298" s="15"/>
      <c r="J298" s="15"/>
      <c r="K298" s="15"/>
      <c r="L298" s="15"/>
      <c r="M298" s="15"/>
      <c r="N298" s="15"/>
      <c r="O298" s="15"/>
      <c r="P298" s="15"/>
      <c r="Q298" s="15"/>
      <c r="R298" s="15"/>
      <c r="S298" s="15"/>
    </row>
    <row r="299">
      <c r="A299" s="15"/>
      <c r="B299" s="15"/>
      <c r="C299" s="15"/>
      <c r="D299" s="15"/>
      <c r="E299" s="15"/>
      <c r="F299" s="15"/>
      <c r="G299" s="15"/>
      <c r="H299" s="15"/>
      <c r="I299" s="15"/>
      <c r="J299" s="15"/>
      <c r="K299" s="15"/>
      <c r="L299" s="15"/>
      <c r="M299" s="15"/>
      <c r="N299" s="15"/>
      <c r="O299" s="15"/>
      <c r="P299" s="15"/>
      <c r="Q299" s="15"/>
      <c r="R299" s="15"/>
      <c r="S299" s="15"/>
    </row>
    <row r="300">
      <c r="A300" s="15"/>
      <c r="B300" s="15"/>
      <c r="C300" s="15"/>
      <c r="D300" s="15"/>
      <c r="E300" s="15"/>
      <c r="F300" s="15"/>
      <c r="G300" s="15"/>
      <c r="H300" s="15"/>
      <c r="I300" s="15"/>
      <c r="J300" s="15"/>
      <c r="K300" s="15"/>
      <c r="L300" s="15"/>
      <c r="M300" s="15"/>
      <c r="N300" s="15"/>
      <c r="O300" s="15"/>
      <c r="P300" s="15"/>
      <c r="Q300" s="15"/>
      <c r="R300" s="15"/>
      <c r="S300" s="15"/>
    </row>
    <row r="301">
      <c r="A301" s="15"/>
      <c r="B301" s="15"/>
      <c r="C301" s="15"/>
      <c r="D301" s="15"/>
      <c r="E301" s="15"/>
      <c r="F301" s="15"/>
      <c r="G301" s="15"/>
      <c r="H301" s="15"/>
      <c r="I301" s="15"/>
      <c r="J301" s="15"/>
      <c r="K301" s="15"/>
      <c r="L301" s="15"/>
      <c r="M301" s="15"/>
      <c r="N301" s="15"/>
      <c r="O301" s="15"/>
      <c r="P301" s="15"/>
      <c r="Q301" s="15"/>
      <c r="R301" s="15"/>
      <c r="S301" s="15"/>
    </row>
    <row r="302">
      <c r="A302" s="15"/>
      <c r="B302" s="15"/>
      <c r="C302" s="15"/>
      <c r="D302" s="15"/>
      <c r="E302" s="15"/>
      <c r="F302" s="15"/>
      <c r="G302" s="15"/>
      <c r="H302" s="15"/>
      <c r="I302" s="15"/>
      <c r="J302" s="15"/>
      <c r="K302" s="15"/>
      <c r="L302" s="15"/>
      <c r="M302" s="15"/>
      <c r="N302" s="15"/>
      <c r="O302" s="15"/>
      <c r="P302" s="15"/>
      <c r="Q302" s="15"/>
      <c r="R302" s="15"/>
      <c r="S302" s="15"/>
    </row>
    <row r="303">
      <c r="A303" s="15"/>
      <c r="B303" s="15"/>
      <c r="C303" s="15"/>
      <c r="D303" s="15"/>
      <c r="E303" s="15"/>
      <c r="F303" s="15"/>
      <c r="G303" s="15"/>
      <c r="H303" s="15"/>
      <c r="I303" s="15"/>
      <c r="J303" s="15"/>
      <c r="K303" s="15"/>
      <c r="L303" s="15"/>
      <c r="M303" s="15"/>
      <c r="N303" s="15"/>
      <c r="O303" s="15"/>
      <c r="P303" s="15"/>
      <c r="Q303" s="15"/>
      <c r="R303" s="15"/>
      <c r="S303" s="15"/>
    </row>
    <row r="304">
      <c r="A304" s="15"/>
      <c r="B304" s="15"/>
      <c r="C304" s="15"/>
      <c r="D304" s="15"/>
      <c r="E304" s="15"/>
      <c r="F304" s="15"/>
      <c r="G304" s="15"/>
      <c r="H304" s="15"/>
      <c r="I304" s="15"/>
      <c r="J304" s="15"/>
      <c r="K304" s="15"/>
      <c r="L304" s="15"/>
      <c r="M304" s="15"/>
      <c r="N304" s="15"/>
      <c r="O304" s="15"/>
      <c r="P304" s="15"/>
      <c r="Q304" s="15"/>
      <c r="R304" s="15"/>
      <c r="S304" s="15"/>
    </row>
    <row r="305">
      <c r="A305" s="15"/>
      <c r="B305" s="15"/>
      <c r="C305" s="15"/>
      <c r="D305" s="15"/>
      <c r="E305" s="15"/>
      <c r="F305" s="15"/>
      <c r="G305" s="15"/>
      <c r="H305" s="15"/>
      <c r="I305" s="15"/>
      <c r="J305" s="15"/>
      <c r="K305" s="15"/>
      <c r="L305" s="15"/>
      <c r="M305" s="15"/>
      <c r="N305" s="15"/>
      <c r="O305" s="15"/>
      <c r="P305" s="15"/>
      <c r="Q305" s="15"/>
      <c r="R305" s="15"/>
      <c r="S305" s="15"/>
    </row>
    <row r="306">
      <c r="A306" s="15"/>
      <c r="B306" s="15"/>
      <c r="C306" s="15"/>
      <c r="D306" s="15"/>
      <c r="E306" s="15"/>
      <c r="F306" s="15"/>
      <c r="G306" s="15"/>
      <c r="H306" s="15"/>
      <c r="I306" s="15"/>
      <c r="J306" s="15"/>
      <c r="K306" s="15"/>
      <c r="L306" s="15"/>
      <c r="M306" s="15"/>
      <c r="N306" s="15"/>
      <c r="O306" s="15"/>
      <c r="P306" s="15"/>
      <c r="Q306" s="15"/>
      <c r="R306" s="15"/>
      <c r="S306" s="15"/>
    </row>
    <row r="307">
      <c r="A307" s="15"/>
      <c r="B307" s="15"/>
      <c r="C307" s="15"/>
      <c r="D307" s="15"/>
      <c r="E307" s="15"/>
      <c r="F307" s="15"/>
      <c r="G307" s="15"/>
      <c r="H307" s="15"/>
      <c r="I307" s="15"/>
      <c r="J307" s="15"/>
      <c r="K307" s="15"/>
      <c r="L307" s="15"/>
      <c r="M307" s="15"/>
      <c r="N307" s="15"/>
      <c r="O307" s="15"/>
      <c r="P307" s="15"/>
      <c r="Q307" s="15"/>
      <c r="R307" s="15"/>
      <c r="S307" s="15"/>
    </row>
    <row r="308">
      <c r="A308" s="15"/>
      <c r="B308" s="15"/>
      <c r="C308" s="15"/>
      <c r="D308" s="15"/>
      <c r="E308" s="15"/>
      <c r="F308" s="15"/>
      <c r="G308" s="15"/>
      <c r="H308" s="15"/>
      <c r="I308" s="15"/>
      <c r="J308" s="15"/>
      <c r="K308" s="15"/>
      <c r="L308" s="15"/>
      <c r="M308" s="15"/>
      <c r="N308" s="15"/>
      <c r="O308" s="15"/>
      <c r="P308" s="15"/>
      <c r="Q308" s="15"/>
      <c r="R308" s="15"/>
      <c r="S308" s="15"/>
    </row>
    <row r="309">
      <c r="A309" s="15"/>
      <c r="B309" s="15"/>
      <c r="C309" s="15"/>
      <c r="D309" s="15"/>
      <c r="E309" s="15"/>
      <c r="F309" s="15"/>
      <c r="G309" s="15"/>
      <c r="H309" s="15"/>
      <c r="I309" s="15"/>
      <c r="J309" s="15"/>
      <c r="K309" s="15"/>
      <c r="L309" s="15"/>
      <c r="M309" s="15"/>
      <c r="N309" s="15"/>
      <c r="O309" s="15"/>
      <c r="P309" s="15"/>
      <c r="Q309" s="15"/>
      <c r="R309" s="15"/>
      <c r="S309" s="15"/>
    </row>
    <row r="310">
      <c r="A310" s="15"/>
      <c r="B310" s="15"/>
      <c r="C310" s="15"/>
      <c r="D310" s="15"/>
      <c r="E310" s="15"/>
      <c r="F310" s="15"/>
      <c r="G310" s="15"/>
      <c r="H310" s="15"/>
      <c r="I310" s="15"/>
      <c r="J310" s="15"/>
      <c r="K310" s="15"/>
      <c r="L310" s="15"/>
      <c r="M310" s="15"/>
      <c r="N310" s="15"/>
      <c r="O310" s="15"/>
      <c r="P310" s="15"/>
      <c r="Q310" s="15"/>
      <c r="R310" s="15"/>
      <c r="S310" s="15"/>
    </row>
    <row r="311">
      <c r="A311" s="15"/>
      <c r="B311" s="15"/>
      <c r="C311" s="15"/>
      <c r="D311" s="15"/>
      <c r="E311" s="15"/>
      <c r="F311" s="15"/>
      <c r="G311" s="15"/>
      <c r="H311" s="15"/>
      <c r="I311" s="15"/>
      <c r="J311" s="15"/>
      <c r="K311" s="15"/>
      <c r="L311" s="15"/>
      <c r="M311" s="15"/>
      <c r="N311" s="15"/>
      <c r="O311" s="15"/>
      <c r="P311" s="15"/>
      <c r="Q311" s="15"/>
      <c r="R311" s="15"/>
      <c r="S311" s="15"/>
    </row>
    <row r="312">
      <c r="A312" s="15"/>
      <c r="B312" s="15"/>
      <c r="C312" s="15"/>
      <c r="D312" s="15"/>
      <c r="E312" s="15"/>
      <c r="F312" s="15"/>
      <c r="G312" s="15"/>
      <c r="H312" s="15"/>
      <c r="I312" s="15"/>
      <c r="J312" s="15"/>
      <c r="K312" s="15"/>
      <c r="L312" s="15"/>
      <c r="M312" s="15"/>
      <c r="N312" s="15"/>
      <c r="O312" s="15"/>
      <c r="P312" s="15"/>
      <c r="Q312" s="15"/>
      <c r="R312" s="15"/>
      <c r="S312" s="15"/>
    </row>
    <row r="313">
      <c r="A313" s="15"/>
      <c r="B313" s="15"/>
      <c r="C313" s="15"/>
      <c r="D313" s="15"/>
      <c r="E313" s="15"/>
      <c r="F313" s="15"/>
      <c r="G313" s="15"/>
      <c r="H313" s="15"/>
      <c r="I313" s="15"/>
      <c r="J313" s="15"/>
      <c r="K313" s="15"/>
      <c r="L313" s="15"/>
      <c r="M313" s="15"/>
      <c r="N313" s="15"/>
      <c r="O313" s="15"/>
      <c r="P313" s="15"/>
      <c r="Q313" s="15"/>
      <c r="R313" s="15"/>
      <c r="S313" s="15"/>
    </row>
    <row r="314">
      <c r="A314" s="15"/>
      <c r="B314" s="15"/>
      <c r="C314" s="15"/>
      <c r="D314" s="15"/>
      <c r="E314" s="15"/>
      <c r="F314" s="15"/>
      <c r="G314" s="15"/>
      <c r="H314" s="15"/>
      <c r="I314" s="15"/>
      <c r="J314" s="15"/>
      <c r="K314" s="15"/>
      <c r="L314" s="15"/>
      <c r="M314" s="15"/>
      <c r="N314" s="15"/>
      <c r="O314" s="15"/>
      <c r="P314" s="15"/>
      <c r="Q314" s="15"/>
      <c r="R314" s="15"/>
      <c r="S314" s="15"/>
    </row>
    <row r="315">
      <c r="A315" s="15"/>
      <c r="B315" s="15"/>
      <c r="C315" s="15"/>
      <c r="D315" s="15"/>
      <c r="E315" s="15"/>
      <c r="F315" s="15"/>
      <c r="G315" s="15"/>
      <c r="H315" s="15"/>
      <c r="I315" s="15"/>
      <c r="J315" s="15"/>
      <c r="K315" s="15"/>
      <c r="L315" s="15"/>
      <c r="M315" s="15"/>
      <c r="N315" s="15"/>
      <c r="O315" s="15"/>
      <c r="P315" s="15"/>
      <c r="Q315" s="15"/>
      <c r="R315" s="15"/>
      <c r="S315" s="15"/>
    </row>
    <row r="316">
      <c r="A316" s="15"/>
      <c r="B316" s="15"/>
      <c r="C316" s="15"/>
      <c r="D316" s="15"/>
      <c r="E316" s="15"/>
      <c r="F316" s="15"/>
      <c r="G316" s="15"/>
      <c r="H316" s="15"/>
      <c r="I316" s="15"/>
      <c r="J316" s="15"/>
      <c r="K316" s="15"/>
      <c r="L316" s="15"/>
      <c r="M316" s="15"/>
      <c r="N316" s="15"/>
      <c r="O316" s="15"/>
      <c r="P316" s="15"/>
      <c r="Q316" s="15"/>
      <c r="R316" s="15"/>
      <c r="S316" s="15"/>
    </row>
    <row r="317">
      <c r="A317" s="15"/>
      <c r="B317" s="15"/>
      <c r="C317" s="15"/>
      <c r="D317" s="15"/>
      <c r="E317" s="15"/>
      <c r="F317" s="15"/>
      <c r="G317" s="15"/>
      <c r="H317" s="15"/>
      <c r="I317" s="15"/>
      <c r="J317" s="15"/>
      <c r="K317" s="15"/>
      <c r="L317" s="15"/>
      <c r="M317" s="15"/>
      <c r="N317" s="15"/>
      <c r="O317" s="15"/>
      <c r="P317" s="15"/>
      <c r="Q317" s="15"/>
      <c r="R317" s="15"/>
      <c r="S317" s="15"/>
    </row>
    <row r="318">
      <c r="A318" s="15"/>
      <c r="B318" s="15"/>
      <c r="C318" s="15"/>
      <c r="D318" s="15"/>
      <c r="E318" s="15"/>
      <c r="F318" s="15"/>
      <c r="G318" s="15"/>
      <c r="H318" s="15"/>
      <c r="I318" s="15"/>
      <c r="J318" s="15"/>
      <c r="K318" s="15"/>
      <c r="L318" s="15"/>
      <c r="M318" s="15"/>
      <c r="N318" s="15"/>
      <c r="O318" s="15"/>
      <c r="P318" s="15"/>
      <c r="Q318" s="15"/>
      <c r="R318" s="15"/>
      <c r="S318" s="15"/>
    </row>
    <row r="319">
      <c r="A319" s="15"/>
      <c r="B319" s="15"/>
      <c r="C319" s="15"/>
      <c r="D319" s="15"/>
      <c r="E319" s="15"/>
      <c r="F319" s="15"/>
      <c r="G319" s="15"/>
      <c r="H319" s="15"/>
      <c r="I319" s="15"/>
      <c r="J319" s="15"/>
      <c r="K319" s="15"/>
      <c r="L319" s="15"/>
      <c r="M319" s="15"/>
      <c r="N319" s="15"/>
      <c r="O319" s="15"/>
      <c r="P319" s="15"/>
      <c r="Q319" s="15"/>
      <c r="R319" s="15"/>
      <c r="S319" s="15"/>
    </row>
    <row r="320">
      <c r="A320" s="15"/>
      <c r="B320" s="15"/>
      <c r="C320" s="15"/>
      <c r="D320" s="15"/>
      <c r="E320" s="15"/>
      <c r="F320" s="15"/>
      <c r="G320" s="15"/>
      <c r="H320" s="15"/>
      <c r="I320" s="15"/>
      <c r="J320" s="15"/>
      <c r="K320" s="15"/>
      <c r="L320" s="15"/>
      <c r="M320" s="15"/>
      <c r="N320" s="15"/>
      <c r="O320" s="15"/>
      <c r="P320" s="15"/>
      <c r="Q320" s="15"/>
      <c r="R320" s="15"/>
      <c r="S320" s="15"/>
    </row>
    <row r="321">
      <c r="A321" s="15"/>
      <c r="B321" s="15"/>
      <c r="C321" s="15"/>
      <c r="D321" s="15"/>
      <c r="E321" s="15"/>
      <c r="F321" s="15"/>
      <c r="G321" s="15"/>
      <c r="H321" s="15"/>
      <c r="I321" s="15"/>
      <c r="J321" s="15"/>
      <c r="K321" s="15"/>
      <c r="L321" s="15"/>
      <c r="M321" s="15"/>
      <c r="N321" s="15"/>
      <c r="O321" s="15"/>
      <c r="P321" s="15"/>
      <c r="Q321" s="15"/>
      <c r="R321" s="15"/>
      <c r="S321" s="15"/>
    </row>
    <row r="322">
      <c r="A322" s="15"/>
      <c r="B322" s="15"/>
      <c r="C322" s="15"/>
      <c r="D322" s="15"/>
      <c r="E322" s="15"/>
      <c r="F322" s="15"/>
      <c r="G322" s="15"/>
      <c r="H322" s="15"/>
      <c r="I322" s="15"/>
      <c r="J322" s="15"/>
      <c r="K322" s="15"/>
      <c r="L322" s="15"/>
      <c r="M322" s="15"/>
      <c r="N322" s="15"/>
      <c r="O322" s="15"/>
      <c r="P322" s="15"/>
      <c r="Q322" s="15"/>
      <c r="R322" s="15"/>
      <c r="S322" s="15"/>
    </row>
    <row r="323">
      <c r="A323" s="15"/>
      <c r="B323" s="15"/>
      <c r="C323" s="15"/>
      <c r="D323" s="15"/>
      <c r="E323" s="15"/>
      <c r="F323" s="15"/>
      <c r="G323" s="15"/>
      <c r="H323" s="15"/>
      <c r="I323" s="15"/>
      <c r="J323" s="15"/>
      <c r="K323" s="15"/>
      <c r="L323" s="15"/>
      <c r="M323" s="15"/>
      <c r="N323" s="15"/>
      <c r="O323" s="15"/>
      <c r="P323" s="15"/>
      <c r="Q323" s="15"/>
      <c r="R323" s="15"/>
      <c r="S323" s="15"/>
    </row>
    <row r="324">
      <c r="A324" s="15"/>
      <c r="B324" s="15"/>
      <c r="C324" s="15"/>
      <c r="D324" s="15"/>
      <c r="E324" s="15"/>
      <c r="F324" s="15"/>
      <c r="G324" s="15"/>
      <c r="H324" s="15"/>
      <c r="I324" s="15"/>
      <c r="J324" s="15"/>
      <c r="K324" s="15"/>
      <c r="L324" s="15"/>
      <c r="M324" s="15"/>
      <c r="N324" s="15"/>
      <c r="O324" s="15"/>
      <c r="P324" s="15"/>
      <c r="Q324" s="15"/>
      <c r="R324" s="15"/>
      <c r="S324" s="15"/>
    </row>
    <row r="325">
      <c r="A325" s="15"/>
      <c r="B325" s="15"/>
      <c r="C325" s="15"/>
      <c r="D325" s="15"/>
      <c r="E325" s="15"/>
      <c r="F325" s="15"/>
      <c r="G325" s="15"/>
      <c r="H325" s="15"/>
      <c r="I325" s="15"/>
      <c r="J325" s="15"/>
      <c r="K325" s="15"/>
      <c r="L325" s="15"/>
      <c r="M325" s="15"/>
      <c r="N325" s="15"/>
      <c r="O325" s="15"/>
      <c r="P325" s="15"/>
      <c r="Q325" s="15"/>
      <c r="R325" s="15"/>
      <c r="S325" s="15"/>
    </row>
    <row r="326">
      <c r="A326" s="15"/>
      <c r="B326" s="15"/>
      <c r="C326" s="15"/>
      <c r="D326" s="15"/>
      <c r="E326" s="15"/>
      <c r="F326" s="15"/>
      <c r="G326" s="15"/>
      <c r="H326" s="15"/>
      <c r="I326" s="15"/>
      <c r="J326" s="15"/>
      <c r="K326" s="15"/>
      <c r="L326" s="15"/>
      <c r="M326" s="15"/>
      <c r="N326" s="15"/>
      <c r="O326" s="15"/>
      <c r="P326" s="15"/>
      <c r="Q326" s="15"/>
      <c r="R326" s="15"/>
      <c r="S326" s="15"/>
    </row>
    <row r="327">
      <c r="A327" s="15"/>
      <c r="B327" s="15"/>
      <c r="C327" s="15"/>
      <c r="D327" s="15"/>
      <c r="E327" s="15"/>
      <c r="F327" s="15"/>
      <c r="G327" s="15"/>
      <c r="H327" s="15"/>
      <c r="I327" s="15"/>
      <c r="J327" s="15"/>
      <c r="K327" s="15"/>
      <c r="L327" s="15"/>
      <c r="M327" s="15"/>
      <c r="N327" s="15"/>
      <c r="O327" s="15"/>
      <c r="P327" s="15"/>
      <c r="Q327" s="15"/>
      <c r="R327" s="15"/>
      <c r="S327" s="15"/>
    </row>
    <row r="328">
      <c r="A328" s="15"/>
      <c r="B328" s="15"/>
      <c r="C328" s="15"/>
      <c r="D328" s="15"/>
      <c r="E328" s="15"/>
      <c r="F328" s="15"/>
      <c r="G328" s="15"/>
      <c r="H328" s="15"/>
      <c r="I328" s="15"/>
      <c r="J328" s="15"/>
      <c r="K328" s="15"/>
      <c r="L328" s="15"/>
      <c r="M328" s="15"/>
      <c r="N328" s="15"/>
      <c r="O328" s="15"/>
      <c r="P328" s="15"/>
      <c r="Q328" s="15"/>
      <c r="R328" s="15"/>
      <c r="S328" s="15"/>
    </row>
    <row r="329">
      <c r="A329" s="15"/>
      <c r="B329" s="15"/>
      <c r="C329" s="15"/>
      <c r="D329" s="15"/>
      <c r="E329" s="15"/>
      <c r="F329" s="15"/>
      <c r="G329" s="15"/>
      <c r="H329" s="15"/>
      <c r="I329" s="15"/>
      <c r="J329" s="15"/>
      <c r="K329" s="15"/>
      <c r="L329" s="15"/>
      <c r="M329" s="15"/>
      <c r="N329" s="15"/>
      <c r="O329" s="15"/>
      <c r="P329" s="15"/>
      <c r="Q329" s="15"/>
      <c r="R329" s="15"/>
      <c r="S329" s="15"/>
    </row>
    <row r="330">
      <c r="A330" s="15"/>
      <c r="B330" s="15"/>
      <c r="C330" s="15"/>
      <c r="D330" s="15"/>
      <c r="E330" s="15"/>
      <c r="F330" s="15"/>
      <c r="G330" s="15"/>
      <c r="H330" s="15"/>
      <c r="I330" s="15"/>
      <c r="J330" s="15"/>
      <c r="K330" s="15"/>
      <c r="L330" s="15"/>
      <c r="M330" s="15"/>
      <c r="N330" s="15"/>
      <c r="O330" s="15"/>
      <c r="P330" s="15"/>
      <c r="Q330" s="15"/>
      <c r="R330" s="15"/>
      <c r="S330" s="15"/>
    </row>
    <row r="331">
      <c r="A331" s="15"/>
      <c r="B331" s="15"/>
      <c r="C331" s="15"/>
      <c r="D331" s="15"/>
      <c r="E331" s="15"/>
      <c r="F331" s="15"/>
      <c r="G331" s="15"/>
      <c r="H331" s="15"/>
      <c r="I331" s="15"/>
      <c r="J331" s="15"/>
      <c r="K331" s="15"/>
      <c r="L331" s="15"/>
      <c r="M331" s="15"/>
      <c r="N331" s="15"/>
      <c r="O331" s="15"/>
      <c r="P331" s="15"/>
      <c r="Q331" s="15"/>
      <c r="R331" s="15"/>
      <c r="S331" s="15"/>
    </row>
    <row r="332">
      <c r="A332" s="15"/>
      <c r="B332" s="15"/>
      <c r="C332" s="15"/>
      <c r="D332" s="15"/>
      <c r="E332" s="15"/>
      <c r="F332" s="15"/>
      <c r="G332" s="15"/>
      <c r="H332" s="15"/>
      <c r="I332" s="15"/>
      <c r="J332" s="15"/>
      <c r="K332" s="15"/>
      <c r="L332" s="15"/>
      <c r="M332" s="15"/>
      <c r="N332" s="15"/>
      <c r="O332" s="15"/>
      <c r="P332" s="15"/>
      <c r="Q332" s="15"/>
      <c r="R332" s="15"/>
      <c r="S332" s="15"/>
    </row>
    <row r="333">
      <c r="A333" s="15"/>
      <c r="B333" s="15"/>
      <c r="C333" s="15"/>
      <c r="D333" s="15"/>
      <c r="E333" s="15"/>
      <c r="F333" s="15"/>
      <c r="G333" s="15"/>
      <c r="H333" s="15"/>
      <c r="I333" s="15"/>
      <c r="J333" s="15"/>
      <c r="K333" s="15"/>
      <c r="L333" s="15"/>
      <c r="M333" s="15"/>
      <c r="N333" s="15"/>
      <c r="O333" s="15"/>
      <c r="P333" s="15"/>
      <c r="Q333" s="15"/>
      <c r="R333" s="15"/>
      <c r="S333" s="15"/>
    </row>
    <row r="334">
      <c r="A334" s="15"/>
      <c r="B334" s="15"/>
      <c r="C334" s="15"/>
      <c r="D334" s="15"/>
      <c r="E334" s="15"/>
      <c r="F334" s="15"/>
      <c r="G334" s="15"/>
      <c r="H334" s="15"/>
      <c r="I334" s="15"/>
      <c r="J334" s="15"/>
      <c r="K334" s="15"/>
      <c r="L334" s="15"/>
      <c r="M334" s="15"/>
      <c r="N334" s="15"/>
      <c r="O334" s="15"/>
      <c r="P334" s="15"/>
      <c r="Q334" s="15"/>
      <c r="R334" s="15"/>
      <c r="S334" s="15"/>
    </row>
    <row r="335">
      <c r="A335" s="15"/>
      <c r="B335" s="15"/>
      <c r="C335" s="15"/>
      <c r="D335" s="15"/>
      <c r="E335" s="15"/>
      <c r="F335" s="15"/>
      <c r="G335" s="15"/>
      <c r="H335" s="15"/>
      <c r="I335" s="15"/>
      <c r="J335" s="15"/>
      <c r="K335" s="15"/>
      <c r="L335" s="15"/>
      <c r="M335" s="15"/>
      <c r="N335" s="15"/>
      <c r="O335" s="15"/>
      <c r="P335" s="15"/>
      <c r="Q335" s="15"/>
      <c r="R335" s="15"/>
      <c r="S335" s="15"/>
    </row>
    <row r="336">
      <c r="A336" s="15"/>
      <c r="B336" s="15"/>
      <c r="C336" s="15"/>
      <c r="D336" s="15"/>
      <c r="E336" s="15"/>
      <c r="F336" s="15"/>
      <c r="G336" s="15"/>
      <c r="H336" s="15"/>
      <c r="I336" s="15"/>
      <c r="J336" s="15"/>
      <c r="K336" s="15"/>
      <c r="L336" s="15"/>
      <c r="M336" s="15"/>
      <c r="N336" s="15"/>
      <c r="O336" s="15"/>
      <c r="P336" s="15"/>
      <c r="Q336" s="15"/>
      <c r="R336" s="15"/>
      <c r="S336" s="15"/>
    </row>
    <row r="337">
      <c r="A337" s="15"/>
      <c r="B337" s="15"/>
      <c r="C337" s="15"/>
      <c r="D337" s="15"/>
      <c r="E337" s="15"/>
      <c r="F337" s="15"/>
      <c r="G337" s="15"/>
      <c r="H337" s="15"/>
      <c r="I337" s="15"/>
      <c r="J337" s="15"/>
      <c r="K337" s="15"/>
      <c r="L337" s="15"/>
      <c r="M337" s="15"/>
      <c r="N337" s="15"/>
      <c r="O337" s="15"/>
      <c r="P337" s="15"/>
      <c r="Q337" s="15"/>
      <c r="R337" s="15"/>
      <c r="S337" s="15"/>
    </row>
    <row r="338">
      <c r="A338" s="15"/>
      <c r="B338" s="15"/>
      <c r="C338" s="15"/>
      <c r="D338" s="15"/>
      <c r="E338" s="15"/>
      <c r="F338" s="15"/>
      <c r="G338" s="15"/>
      <c r="H338" s="15"/>
      <c r="I338" s="15"/>
      <c r="J338" s="15"/>
      <c r="K338" s="15"/>
      <c r="L338" s="15"/>
      <c r="M338" s="15"/>
      <c r="N338" s="15"/>
      <c r="O338" s="15"/>
      <c r="P338" s="15"/>
      <c r="Q338" s="15"/>
      <c r="R338" s="15"/>
      <c r="S338" s="15"/>
    </row>
    <row r="339">
      <c r="A339" s="15"/>
      <c r="B339" s="15"/>
      <c r="C339" s="15"/>
      <c r="D339" s="15"/>
      <c r="E339" s="15"/>
      <c r="F339" s="15"/>
      <c r="G339" s="15"/>
      <c r="H339" s="15"/>
      <c r="I339" s="15"/>
      <c r="J339" s="15"/>
      <c r="K339" s="15"/>
      <c r="L339" s="15"/>
      <c r="M339" s="15"/>
      <c r="N339" s="15"/>
      <c r="O339" s="15"/>
      <c r="P339" s="15"/>
      <c r="Q339" s="15"/>
      <c r="R339" s="15"/>
      <c r="S339" s="15"/>
    </row>
    <row r="340">
      <c r="A340" s="15"/>
      <c r="B340" s="15"/>
      <c r="C340" s="15"/>
      <c r="D340" s="15"/>
      <c r="E340" s="15"/>
      <c r="F340" s="15"/>
      <c r="G340" s="15"/>
      <c r="H340" s="15"/>
      <c r="I340" s="15"/>
      <c r="J340" s="15"/>
      <c r="K340" s="15"/>
      <c r="L340" s="15"/>
      <c r="M340" s="15"/>
      <c r="N340" s="15"/>
      <c r="O340" s="15"/>
      <c r="P340" s="15"/>
      <c r="Q340" s="15"/>
      <c r="R340" s="15"/>
      <c r="S340" s="15"/>
    </row>
    <row r="341">
      <c r="A341" s="15"/>
      <c r="B341" s="15"/>
      <c r="C341" s="15"/>
      <c r="D341" s="15"/>
      <c r="E341" s="15"/>
      <c r="F341" s="15"/>
      <c r="G341" s="15"/>
      <c r="H341" s="15"/>
      <c r="I341" s="15"/>
      <c r="J341" s="15"/>
      <c r="K341" s="15"/>
      <c r="L341" s="15"/>
      <c r="M341" s="15"/>
      <c r="N341" s="15"/>
      <c r="O341" s="15"/>
      <c r="P341" s="15"/>
      <c r="Q341" s="15"/>
      <c r="R341" s="15"/>
      <c r="S341" s="15"/>
    </row>
    <row r="342">
      <c r="A342" s="15"/>
      <c r="B342" s="15"/>
      <c r="C342" s="15"/>
      <c r="D342" s="15"/>
      <c r="E342" s="15"/>
      <c r="F342" s="15"/>
      <c r="G342" s="15"/>
      <c r="H342" s="15"/>
      <c r="I342" s="15"/>
      <c r="J342" s="15"/>
      <c r="K342" s="15"/>
      <c r="L342" s="15"/>
      <c r="M342" s="15"/>
      <c r="N342" s="15"/>
      <c r="O342" s="15"/>
      <c r="P342" s="15"/>
      <c r="Q342" s="15"/>
      <c r="R342" s="15"/>
      <c r="S342" s="15"/>
    </row>
    <row r="343">
      <c r="A343" s="15"/>
      <c r="B343" s="15"/>
      <c r="C343" s="15"/>
      <c r="D343" s="15"/>
      <c r="E343" s="15"/>
      <c r="F343" s="15"/>
      <c r="G343" s="15"/>
      <c r="H343" s="15"/>
      <c r="I343" s="15"/>
      <c r="J343" s="15"/>
      <c r="K343" s="15"/>
      <c r="L343" s="15"/>
      <c r="M343" s="15"/>
      <c r="N343" s="15"/>
      <c r="O343" s="15"/>
      <c r="P343" s="15"/>
      <c r="Q343" s="15"/>
      <c r="R343" s="15"/>
      <c r="S343" s="15"/>
    </row>
    <row r="344">
      <c r="A344" s="15"/>
      <c r="B344" s="15"/>
      <c r="C344" s="15"/>
      <c r="D344" s="15"/>
      <c r="E344" s="15"/>
      <c r="F344" s="15"/>
      <c r="G344" s="15"/>
      <c r="H344" s="15"/>
      <c r="I344" s="15"/>
      <c r="J344" s="15"/>
      <c r="K344" s="15"/>
      <c r="L344" s="15"/>
      <c r="M344" s="15"/>
      <c r="N344" s="15"/>
      <c r="O344" s="15"/>
      <c r="P344" s="15"/>
      <c r="Q344" s="15"/>
      <c r="R344" s="15"/>
      <c r="S344" s="15"/>
    </row>
    <row r="345">
      <c r="A345" s="15"/>
      <c r="B345" s="15"/>
      <c r="C345" s="15"/>
      <c r="D345" s="15"/>
      <c r="E345" s="15"/>
      <c r="F345" s="15"/>
      <c r="G345" s="15"/>
      <c r="H345" s="15"/>
      <c r="I345" s="15"/>
      <c r="J345" s="15"/>
      <c r="K345" s="15"/>
      <c r="L345" s="15"/>
      <c r="M345" s="15"/>
      <c r="N345" s="15"/>
      <c r="O345" s="15"/>
      <c r="P345" s="15"/>
      <c r="Q345" s="15"/>
      <c r="R345" s="15"/>
      <c r="S345" s="15"/>
    </row>
    <row r="346">
      <c r="A346" s="15"/>
      <c r="B346" s="15"/>
      <c r="C346" s="15"/>
      <c r="D346" s="15"/>
      <c r="E346" s="15"/>
      <c r="F346" s="15"/>
      <c r="G346" s="15"/>
      <c r="H346" s="15"/>
      <c r="I346" s="15"/>
      <c r="J346" s="15"/>
      <c r="K346" s="15"/>
      <c r="L346" s="15"/>
      <c r="M346" s="15"/>
      <c r="N346" s="15"/>
      <c r="O346" s="15"/>
      <c r="P346" s="15"/>
      <c r="Q346" s="15"/>
      <c r="R346" s="15"/>
      <c r="S346" s="15"/>
    </row>
    <row r="347">
      <c r="A347" s="15"/>
      <c r="B347" s="15"/>
      <c r="C347" s="15"/>
      <c r="D347" s="15"/>
      <c r="E347" s="15"/>
      <c r="F347" s="15"/>
      <c r="G347" s="15"/>
      <c r="H347" s="15"/>
      <c r="I347" s="15"/>
      <c r="J347" s="15"/>
      <c r="K347" s="15"/>
      <c r="L347" s="15"/>
      <c r="M347" s="15"/>
      <c r="N347" s="15"/>
      <c r="O347" s="15"/>
      <c r="P347" s="15"/>
      <c r="Q347" s="15"/>
      <c r="R347" s="15"/>
      <c r="S347" s="15"/>
    </row>
    <row r="348">
      <c r="A348" s="15"/>
      <c r="B348" s="15"/>
      <c r="C348" s="15"/>
      <c r="D348" s="15"/>
      <c r="E348" s="15"/>
      <c r="F348" s="15"/>
      <c r="G348" s="15"/>
      <c r="H348" s="15"/>
      <c r="I348" s="15"/>
      <c r="J348" s="15"/>
      <c r="K348" s="15"/>
      <c r="L348" s="15"/>
      <c r="M348" s="15"/>
      <c r="N348" s="15"/>
      <c r="O348" s="15"/>
      <c r="P348" s="15"/>
      <c r="Q348" s="15"/>
      <c r="R348" s="15"/>
      <c r="S348" s="15"/>
    </row>
    <row r="349">
      <c r="A349" s="15"/>
      <c r="B349" s="15"/>
      <c r="C349" s="15"/>
      <c r="D349" s="15"/>
      <c r="E349" s="15"/>
      <c r="F349" s="15"/>
      <c r="G349" s="15"/>
      <c r="H349" s="15"/>
      <c r="I349" s="15"/>
      <c r="J349" s="15"/>
      <c r="K349" s="15"/>
      <c r="L349" s="15"/>
      <c r="M349" s="15"/>
      <c r="N349" s="15"/>
      <c r="O349" s="15"/>
      <c r="P349" s="15"/>
      <c r="Q349" s="15"/>
      <c r="R349" s="15"/>
      <c r="S349" s="15"/>
    </row>
    <row r="350">
      <c r="A350" s="15"/>
      <c r="B350" s="15"/>
      <c r="C350" s="15"/>
      <c r="D350" s="15"/>
      <c r="E350" s="15"/>
      <c r="F350" s="15"/>
      <c r="G350" s="15"/>
      <c r="H350" s="15"/>
      <c r="I350" s="15"/>
      <c r="J350" s="15"/>
      <c r="K350" s="15"/>
      <c r="L350" s="15"/>
      <c r="M350" s="15"/>
      <c r="N350" s="15"/>
      <c r="O350" s="15"/>
      <c r="P350" s="15"/>
      <c r="Q350" s="15"/>
      <c r="R350" s="15"/>
      <c r="S350" s="15"/>
    </row>
    <row r="351">
      <c r="A351" s="15"/>
      <c r="B351" s="15"/>
      <c r="C351" s="15"/>
      <c r="D351" s="15"/>
      <c r="E351" s="15"/>
      <c r="F351" s="15"/>
      <c r="G351" s="15"/>
      <c r="H351" s="15"/>
      <c r="I351" s="15"/>
      <c r="J351" s="15"/>
      <c r="K351" s="15"/>
      <c r="L351" s="15"/>
      <c r="M351" s="15"/>
      <c r="N351" s="15"/>
      <c r="O351" s="15"/>
      <c r="P351" s="15"/>
      <c r="Q351" s="15"/>
      <c r="R351" s="15"/>
      <c r="S351" s="15"/>
    </row>
    <row r="352">
      <c r="A352" s="15"/>
      <c r="B352" s="15"/>
      <c r="C352" s="15"/>
      <c r="D352" s="15"/>
      <c r="E352" s="15"/>
      <c r="F352" s="15"/>
      <c r="G352" s="15"/>
      <c r="H352" s="15"/>
      <c r="I352" s="15"/>
      <c r="J352" s="15"/>
      <c r="K352" s="15"/>
      <c r="L352" s="15"/>
      <c r="M352" s="15"/>
      <c r="N352" s="15"/>
      <c r="O352" s="15"/>
      <c r="P352" s="15"/>
      <c r="Q352" s="15"/>
      <c r="R352" s="15"/>
      <c r="S352" s="15"/>
    </row>
    <row r="353">
      <c r="A353" s="15"/>
      <c r="B353" s="15"/>
      <c r="C353" s="15"/>
      <c r="D353" s="15"/>
      <c r="E353" s="15"/>
      <c r="F353" s="15"/>
      <c r="G353" s="15"/>
      <c r="H353" s="15"/>
      <c r="I353" s="15"/>
      <c r="J353" s="15"/>
      <c r="K353" s="15"/>
      <c r="L353" s="15"/>
      <c r="M353" s="15"/>
      <c r="N353" s="15"/>
      <c r="O353" s="15"/>
      <c r="P353" s="15"/>
      <c r="Q353" s="15"/>
      <c r="R353" s="15"/>
      <c r="S353" s="15"/>
    </row>
    <row r="354">
      <c r="A354" s="15"/>
      <c r="B354" s="15"/>
      <c r="C354" s="15"/>
      <c r="D354" s="15"/>
      <c r="E354" s="15"/>
      <c r="F354" s="15"/>
      <c r="G354" s="15"/>
      <c r="H354" s="15"/>
      <c r="I354" s="15"/>
      <c r="J354" s="15"/>
      <c r="K354" s="15"/>
      <c r="L354" s="15"/>
      <c r="M354" s="15"/>
      <c r="N354" s="15"/>
      <c r="O354" s="15"/>
      <c r="P354" s="15"/>
      <c r="Q354" s="15"/>
      <c r="R354" s="15"/>
      <c r="S354" s="15"/>
    </row>
    <row r="355">
      <c r="A355" s="15"/>
      <c r="B355" s="15"/>
      <c r="C355" s="15"/>
      <c r="D355" s="15"/>
      <c r="E355" s="15"/>
      <c r="F355" s="15"/>
      <c r="G355" s="15"/>
      <c r="H355" s="15"/>
      <c r="I355" s="15"/>
      <c r="J355" s="15"/>
      <c r="K355" s="15"/>
      <c r="L355" s="15"/>
      <c r="M355" s="15"/>
      <c r="N355" s="15"/>
      <c r="O355" s="15"/>
      <c r="P355" s="15"/>
      <c r="Q355" s="15"/>
      <c r="R355" s="15"/>
      <c r="S355" s="15"/>
    </row>
    <row r="356">
      <c r="A356" s="15"/>
      <c r="B356" s="15"/>
      <c r="C356" s="15"/>
      <c r="D356" s="15"/>
      <c r="E356" s="15"/>
      <c r="F356" s="15"/>
      <c r="G356" s="15"/>
      <c r="H356" s="15"/>
      <c r="I356" s="15"/>
      <c r="J356" s="15"/>
      <c r="K356" s="15"/>
      <c r="L356" s="15"/>
      <c r="M356" s="15"/>
      <c r="N356" s="15"/>
      <c r="O356" s="15"/>
      <c r="P356" s="15"/>
      <c r="Q356" s="15"/>
      <c r="R356" s="15"/>
      <c r="S356" s="15"/>
    </row>
    <row r="357">
      <c r="A357" s="15"/>
      <c r="B357" s="15"/>
      <c r="C357" s="15"/>
      <c r="D357" s="15"/>
      <c r="E357" s="15"/>
      <c r="F357" s="15"/>
      <c r="G357" s="15"/>
      <c r="H357" s="15"/>
      <c r="I357" s="15"/>
      <c r="J357" s="15"/>
      <c r="K357" s="15"/>
      <c r="L357" s="15"/>
      <c r="M357" s="15"/>
      <c r="N357" s="15"/>
      <c r="O357" s="15"/>
      <c r="P357" s="15"/>
      <c r="Q357" s="15"/>
      <c r="R357" s="15"/>
      <c r="S357" s="15"/>
    </row>
    <row r="358">
      <c r="A358" s="15"/>
      <c r="B358" s="15"/>
      <c r="C358" s="15"/>
      <c r="D358" s="15"/>
      <c r="E358" s="15"/>
      <c r="F358" s="15"/>
      <c r="G358" s="15"/>
      <c r="H358" s="15"/>
      <c r="I358" s="15"/>
      <c r="J358" s="15"/>
      <c r="K358" s="15"/>
      <c r="L358" s="15"/>
      <c r="M358" s="15"/>
      <c r="N358" s="15"/>
      <c r="O358" s="15"/>
      <c r="P358" s="15"/>
      <c r="Q358" s="15"/>
      <c r="R358" s="15"/>
      <c r="S358" s="15"/>
    </row>
    <row r="359">
      <c r="A359" s="15"/>
      <c r="B359" s="15"/>
      <c r="C359" s="15"/>
      <c r="D359" s="15"/>
      <c r="E359" s="15"/>
      <c r="F359" s="15"/>
      <c r="G359" s="15"/>
      <c r="H359" s="15"/>
      <c r="I359" s="15"/>
      <c r="J359" s="15"/>
      <c r="K359" s="15"/>
      <c r="L359" s="15"/>
      <c r="M359" s="15"/>
      <c r="N359" s="15"/>
      <c r="O359" s="15"/>
      <c r="P359" s="15"/>
      <c r="Q359" s="15"/>
      <c r="R359" s="15"/>
      <c r="S359" s="15"/>
    </row>
    <row r="360">
      <c r="A360" s="15"/>
      <c r="B360" s="15"/>
      <c r="C360" s="15"/>
      <c r="D360" s="15"/>
      <c r="E360" s="15"/>
      <c r="F360" s="15"/>
      <c r="G360" s="15"/>
      <c r="H360" s="15"/>
      <c r="I360" s="15"/>
      <c r="J360" s="15"/>
      <c r="K360" s="15"/>
      <c r="L360" s="15"/>
      <c r="M360" s="15"/>
      <c r="N360" s="15"/>
      <c r="O360" s="15"/>
      <c r="P360" s="15"/>
      <c r="Q360" s="15"/>
      <c r="R360" s="15"/>
      <c r="S360" s="15"/>
    </row>
    <row r="361">
      <c r="A361" s="15"/>
      <c r="B361" s="15"/>
      <c r="C361" s="15"/>
      <c r="D361" s="15"/>
      <c r="E361" s="15"/>
      <c r="F361" s="15"/>
      <c r="G361" s="15"/>
      <c r="H361" s="15"/>
      <c r="I361" s="15"/>
      <c r="J361" s="15"/>
      <c r="K361" s="15"/>
      <c r="L361" s="15"/>
      <c r="M361" s="15"/>
      <c r="N361" s="15"/>
      <c r="O361" s="15"/>
      <c r="P361" s="15"/>
      <c r="Q361" s="15"/>
      <c r="R361" s="15"/>
      <c r="S361" s="15"/>
    </row>
    <row r="362">
      <c r="A362" s="15"/>
      <c r="B362" s="15"/>
      <c r="C362" s="15"/>
      <c r="D362" s="15"/>
      <c r="E362" s="15"/>
      <c r="F362" s="15"/>
      <c r="G362" s="15"/>
      <c r="H362" s="15"/>
      <c r="I362" s="15"/>
      <c r="J362" s="15"/>
      <c r="K362" s="15"/>
      <c r="L362" s="15"/>
      <c r="M362" s="15"/>
      <c r="N362" s="15"/>
      <c r="O362" s="15"/>
      <c r="P362" s="15"/>
      <c r="Q362" s="15"/>
      <c r="R362" s="15"/>
      <c r="S362" s="15"/>
    </row>
    <row r="363">
      <c r="A363" s="15"/>
      <c r="B363" s="15"/>
      <c r="C363" s="15"/>
      <c r="D363" s="15"/>
      <c r="E363" s="15"/>
      <c r="F363" s="15"/>
      <c r="G363" s="15"/>
      <c r="H363" s="15"/>
      <c r="I363" s="15"/>
      <c r="J363" s="15"/>
      <c r="K363" s="15"/>
      <c r="L363" s="15"/>
      <c r="M363" s="15"/>
      <c r="N363" s="15"/>
      <c r="O363" s="15"/>
      <c r="P363" s="15"/>
      <c r="Q363" s="15"/>
      <c r="R363" s="15"/>
      <c r="S363" s="15"/>
    </row>
    <row r="364">
      <c r="A364" s="15"/>
      <c r="B364" s="15"/>
      <c r="C364" s="15"/>
      <c r="D364" s="15"/>
      <c r="E364" s="15"/>
      <c r="F364" s="15"/>
      <c r="G364" s="15"/>
      <c r="H364" s="15"/>
      <c r="I364" s="15"/>
      <c r="J364" s="15"/>
      <c r="K364" s="15"/>
      <c r="L364" s="15"/>
      <c r="M364" s="15"/>
      <c r="N364" s="15"/>
      <c r="O364" s="15"/>
      <c r="P364" s="15"/>
      <c r="Q364" s="15"/>
      <c r="R364" s="15"/>
      <c r="S364" s="15"/>
    </row>
    <row r="365">
      <c r="A365" s="15"/>
      <c r="B365" s="15"/>
      <c r="C365" s="15"/>
      <c r="D365" s="15"/>
      <c r="E365" s="15"/>
      <c r="F365" s="15"/>
      <c r="G365" s="15"/>
      <c r="H365" s="15"/>
      <c r="I365" s="15"/>
      <c r="J365" s="15"/>
      <c r="K365" s="15"/>
      <c r="L365" s="15"/>
      <c r="M365" s="15"/>
      <c r="N365" s="15"/>
      <c r="O365" s="15"/>
      <c r="P365" s="15"/>
      <c r="Q365" s="15"/>
      <c r="R365" s="15"/>
      <c r="S365" s="15"/>
    </row>
    <row r="366">
      <c r="A366" s="15"/>
      <c r="B366" s="15"/>
      <c r="C366" s="15"/>
      <c r="D366" s="15"/>
      <c r="E366" s="15"/>
      <c r="F366" s="15"/>
      <c r="G366" s="15"/>
      <c r="H366" s="15"/>
      <c r="I366" s="15"/>
      <c r="J366" s="15"/>
      <c r="K366" s="15"/>
      <c r="L366" s="15"/>
      <c r="M366" s="15"/>
      <c r="N366" s="15"/>
      <c r="O366" s="15"/>
      <c r="P366" s="15"/>
      <c r="Q366" s="15"/>
      <c r="R366" s="15"/>
      <c r="S366" s="15"/>
    </row>
    <row r="367">
      <c r="A367" s="15"/>
      <c r="B367" s="15"/>
      <c r="C367" s="15"/>
      <c r="D367" s="15"/>
      <c r="E367" s="15"/>
      <c r="F367" s="15"/>
      <c r="G367" s="15"/>
      <c r="H367" s="15"/>
      <c r="I367" s="15"/>
      <c r="J367" s="15"/>
      <c r="K367" s="15"/>
      <c r="L367" s="15"/>
      <c r="M367" s="15"/>
      <c r="N367" s="15"/>
      <c r="O367" s="15"/>
      <c r="P367" s="15"/>
      <c r="Q367" s="15"/>
      <c r="R367" s="15"/>
      <c r="S367" s="15"/>
    </row>
    <row r="368">
      <c r="A368" s="15"/>
      <c r="B368" s="15"/>
      <c r="C368" s="15"/>
      <c r="D368" s="15"/>
      <c r="E368" s="15"/>
      <c r="F368" s="15"/>
      <c r="G368" s="15"/>
      <c r="H368" s="15"/>
      <c r="I368" s="15"/>
      <c r="J368" s="15"/>
      <c r="K368" s="15"/>
      <c r="L368" s="15"/>
      <c r="M368" s="15"/>
      <c r="N368" s="15"/>
      <c r="O368" s="15"/>
      <c r="P368" s="15"/>
      <c r="Q368" s="15"/>
      <c r="R368" s="15"/>
      <c r="S368" s="15"/>
    </row>
    <row r="369">
      <c r="A369" s="15"/>
      <c r="B369" s="15"/>
      <c r="C369" s="15"/>
      <c r="D369" s="15"/>
      <c r="E369" s="15"/>
      <c r="F369" s="15"/>
      <c r="G369" s="15"/>
      <c r="H369" s="15"/>
      <c r="I369" s="15"/>
      <c r="J369" s="15"/>
      <c r="K369" s="15"/>
      <c r="L369" s="15"/>
      <c r="M369" s="15"/>
      <c r="N369" s="15"/>
      <c r="O369" s="15"/>
      <c r="P369" s="15"/>
      <c r="Q369" s="15"/>
      <c r="R369" s="15"/>
      <c r="S369" s="15"/>
    </row>
    <row r="370">
      <c r="A370" s="15"/>
      <c r="B370" s="15"/>
      <c r="C370" s="15"/>
      <c r="D370" s="15"/>
      <c r="E370" s="15"/>
      <c r="F370" s="15"/>
      <c r="G370" s="15"/>
      <c r="H370" s="15"/>
      <c r="I370" s="15"/>
      <c r="J370" s="15"/>
      <c r="K370" s="15"/>
      <c r="L370" s="15"/>
      <c r="M370" s="15"/>
      <c r="N370" s="15"/>
      <c r="O370" s="15"/>
      <c r="P370" s="15"/>
      <c r="Q370" s="15"/>
      <c r="R370" s="15"/>
      <c r="S370" s="15"/>
    </row>
    <row r="371">
      <c r="A371" s="15"/>
      <c r="B371" s="15"/>
      <c r="C371" s="15"/>
      <c r="D371" s="15"/>
      <c r="E371" s="15"/>
      <c r="F371" s="15"/>
      <c r="G371" s="15"/>
      <c r="H371" s="15"/>
      <c r="I371" s="15"/>
      <c r="J371" s="15"/>
      <c r="K371" s="15"/>
      <c r="L371" s="15"/>
      <c r="M371" s="15"/>
      <c r="N371" s="15"/>
      <c r="O371" s="15"/>
      <c r="P371" s="15"/>
      <c r="Q371" s="15"/>
      <c r="R371" s="15"/>
      <c r="S371" s="15"/>
    </row>
    <row r="372">
      <c r="A372" s="15"/>
      <c r="B372" s="15"/>
      <c r="C372" s="15"/>
      <c r="D372" s="15"/>
      <c r="E372" s="15"/>
      <c r="F372" s="15"/>
      <c r="G372" s="15"/>
      <c r="H372" s="15"/>
      <c r="I372" s="15"/>
      <c r="J372" s="15"/>
      <c r="K372" s="15"/>
      <c r="L372" s="15"/>
      <c r="M372" s="15"/>
      <c r="N372" s="15"/>
      <c r="O372" s="15"/>
      <c r="P372" s="15"/>
      <c r="Q372" s="15"/>
      <c r="R372" s="15"/>
      <c r="S372" s="15"/>
    </row>
    <row r="373">
      <c r="A373" s="15"/>
      <c r="B373" s="15"/>
      <c r="C373" s="15"/>
      <c r="D373" s="15"/>
      <c r="E373" s="15"/>
      <c r="F373" s="15"/>
      <c r="G373" s="15"/>
      <c r="H373" s="15"/>
      <c r="I373" s="15"/>
      <c r="J373" s="15"/>
      <c r="K373" s="15"/>
      <c r="L373" s="15"/>
      <c r="M373" s="15"/>
      <c r="N373" s="15"/>
      <c r="O373" s="15"/>
      <c r="P373" s="15"/>
      <c r="Q373" s="15"/>
      <c r="R373" s="15"/>
      <c r="S373" s="15"/>
    </row>
    <row r="374">
      <c r="A374" s="15"/>
      <c r="B374" s="15"/>
      <c r="C374" s="15"/>
      <c r="D374" s="15"/>
      <c r="E374" s="15"/>
      <c r="F374" s="15"/>
      <c r="G374" s="15"/>
      <c r="H374" s="15"/>
      <c r="I374" s="15"/>
      <c r="J374" s="15"/>
      <c r="K374" s="15"/>
      <c r="L374" s="15"/>
      <c r="M374" s="15"/>
      <c r="N374" s="15"/>
      <c r="O374" s="15"/>
      <c r="P374" s="15"/>
      <c r="Q374" s="15"/>
      <c r="R374" s="15"/>
      <c r="S374" s="15"/>
    </row>
    <row r="375">
      <c r="A375" s="15"/>
      <c r="B375" s="15"/>
      <c r="C375" s="15"/>
      <c r="D375" s="15"/>
      <c r="E375" s="15"/>
      <c r="F375" s="15"/>
      <c r="G375" s="15"/>
      <c r="H375" s="15"/>
      <c r="I375" s="15"/>
      <c r="J375" s="15"/>
      <c r="K375" s="15"/>
      <c r="L375" s="15"/>
      <c r="M375" s="15"/>
      <c r="N375" s="15"/>
      <c r="O375" s="15"/>
      <c r="P375" s="15"/>
      <c r="Q375" s="15"/>
      <c r="R375" s="15"/>
      <c r="S375" s="15"/>
    </row>
    <row r="376">
      <c r="A376" s="15"/>
      <c r="B376" s="15"/>
      <c r="C376" s="15"/>
      <c r="D376" s="15"/>
      <c r="E376" s="15"/>
      <c r="F376" s="15"/>
      <c r="G376" s="15"/>
      <c r="H376" s="15"/>
      <c r="I376" s="15"/>
      <c r="J376" s="15"/>
      <c r="K376" s="15"/>
      <c r="L376" s="15"/>
      <c r="M376" s="15"/>
      <c r="N376" s="15"/>
      <c r="O376" s="15"/>
      <c r="P376" s="15"/>
      <c r="Q376" s="15"/>
      <c r="R376" s="15"/>
      <c r="S376" s="15"/>
    </row>
    <row r="377">
      <c r="A377" s="15"/>
      <c r="B377" s="15"/>
      <c r="C377" s="15"/>
      <c r="D377" s="15"/>
      <c r="E377" s="15"/>
      <c r="F377" s="15"/>
      <c r="G377" s="15"/>
      <c r="H377" s="15"/>
      <c r="I377" s="15"/>
      <c r="J377" s="15"/>
      <c r="K377" s="15"/>
      <c r="L377" s="15"/>
      <c r="M377" s="15"/>
      <c r="N377" s="15"/>
      <c r="O377" s="15"/>
      <c r="P377" s="15"/>
      <c r="Q377" s="15"/>
      <c r="R377" s="15"/>
      <c r="S377" s="15"/>
    </row>
    <row r="378">
      <c r="A378" s="15"/>
      <c r="B378" s="15"/>
      <c r="C378" s="15"/>
      <c r="D378" s="15"/>
      <c r="E378" s="15"/>
      <c r="F378" s="15"/>
      <c r="G378" s="15"/>
      <c r="H378" s="15"/>
      <c r="I378" s="15"/>
      <c r="J378" s="15"/>
      <c r="K378" s="15"/>
      <c r="L378" s="15"/>
      <c r="M378" s="15"/>
      <c r="N378" s="15"/>
      <c r="O378" s="15"/>
      <c r="P378" s="15"/>
      <c r="Q378" s="15"/>
      <c r="R378" s="15"/>
      <c r="S378" s="15"/>
    </row>
    <row r="379">
      <c r="A379" s="15"/>
      <c r="B379" s="15"/>
      <c r="C379" s="15"/>
      <c r="D379" s="15"/>
      <c r="E379" s="15"/>
      <c r="F379" s="15"/>
      <c r="G379" s="15"/>
      <c r="H379" s="15"/>
      <c r="I379" s="15"/>
      <c r="J379" s="15"/>
      <c r="K379" s="15"/>
      <c r="L379" s="15"/>
      <c r="M379" s="15"/>
      <c r="N379" s="15"/>
      <c r="O379" s="15"/>
      <c r="P379" s="15"/>
      <c r="Q379" s="15"/>
      <c r="R379" s="15"/>
      <c r="S379" s="15"/>
    </row>
    <row r="380">
      <c r="A380" s="15"/>
      <c r="B380" s="15"/>
      <c r="C380" s="15"/>
      <c r="D380" s="15"/>
      <c r="E380" s="15"/>
      <c r="F380" s="15"/>
      <c r="G380" s="15"/>
      <c r="H380" s="15"/>
      <c r="I380" s="15"/>
      <c r="J380" s="15"/>
      <c r="K380" s="15"/>
      <c r="L380" s="15"/>
      <c r="M380" s="15"/>
      <c r="N380" s="15"/>
      <c r="O380" s="15"/>
      <c r="P380" s="15"/>
      <c r="Q380" s="15"/>
      <c r="R380" s="15"/>
      <c r="S380" s="15"/>
    </row>
    <row r="381">
      <c r="A381" s="15"/>
      <c r="B381" s="15"/>
      <c r="C381" s="15"/>
      <c r="D381" s="15"/>
      <c r="E381" s="15"/>
      <c r="F381" s="15"/>
      <c r="G381" s="15"/>
      <c r="H381" s="15"/>
      <c r="I381" s="15"/>
      <c r="J381" s="15"/>
      <c r="K381" s="15"/>
      <c r="L381" s="15"/>
      <c r="M381" s="15"/>
      <c r="N381" s="15"/>
      <c r="O381" s="15"/>
      <c r="P381" s="15"/>
      <c r="Q381" s="15"/>
      <c r="R381" s="15"/>
      <c r="S381" s="15"/>
    </row>
    <row r="382">
      <c r="A382" s="15"/>
      <c r="B382" s="15"/>
      <c r="C382" s="15"/>
      <c r="D382" s="15"/>
      <c r="E382" s="15"/>
      <c r="F382" s="15"/>
      <c r="G382" s="15"/>
      <c r="H382" s="15"/>
      <c r="I382" s="15"/>
      <c r="J382" s="15"/>
      <c r="K382" s="15"/>
      <c r="L382" s="15"/>
      <c r="M382" s="15"/>
      <c r="N382" s="15"/>
      <c r="O382" s="15"/>
      <c r="P382" s="15"/>
      <c r="Q382" s="15"/>
      <c r="R382" s="15"/>
      <c r="S382" s="15"/>
    </row>
    <row r="383">
      <c r="A383" s="15"/>
      <c r="B383" s="15"/>
      <c r="C383" s="15"/>
      <c r="D383" s="15"/>
      <c r="E383" s="15"/>
      <c r="F383" s="15"/>
      <c r="G383" s="15"/>
      <c r="H383" s="15"/>
      <c r="I383" s="15"/>
      <c r="J383" s="15"/>
      <c r="K383" s="15"/>
      <c r="L383" s="15"/>
      <c r="M383" s="15"/>
      <c r="N383" s="15"/>
      <c r="O383" s="15"/>
      <c r="P383" s="15"/>
      <c r="Q383" s="15"/>
      <c r="R383" s="15"/>
      <c r="S383" s="15"/>
    </row>
    <row r="384">
      <c r="A384" s="15"/>
      <c r="B384" s="15"/>
      <c r="C384" s="15"/>
      <c r="D384" s="15"/>
      <c r="E384" s="15"/>
      <c r="F384" s="15"/>
      <c r="G384" s="15"/>
      <c r="H384" s="15"/>
      <c r="I384" s="15"/>
      <c r="J384" s="15"/>
      <c r="K384" s="15"/>
      <c r="L384" s="15"/>
      <c r="M384" s="15"/>
      <c r="N384" s="15"/>
      <c r="O384" s="15"/>
      <c r="P384" s="15"/>
      <c r="Q384" s="15"/>
      <c r="R384" s="15"/>
      <c r="S384" s="15"/>
    </row>
    <row r="385">
      <c r="A385" s="15"/>
      <c r="B385" s="15"/>
      <c r="C385" s="15"/>
      <c r="D385" s="15"/>
      <c r="E385" s="15"/>
      <c r="F385" s="15"/>
      <c r="G385" s="15"/>
      <c r="H385" s="15"/>
      <c r="I385" s="15"/>
      <c r="J385" s="15"/>
      <c r="K385" s="15"/>
      <c r="L385" s="15"/>
      <c r="M385" s="15"/>
      <c r="N385" s="15"/>
      <c r="O385" s="15"/>
      <c r="P385" s="15"/>
      <c r="Q385" s="15"/>
      <c r="R385" s="15"/>
      <c r="S385" s="15"/>
    </row>
    <row r="386">
      <c r="A386" s="15"/>
      <c r="B386" s="15"/>
      <c r="C386" s="15"/>
      <c r="D386" s="15"/>
      <c r="E386" s="15"/>
      <c r="F386" s="15"/>
      <c r="G386" s="15"/>
      <c r="H386" s="15"/>
      <c r="I386" s="15"/>
      <c r="J386" s="15"/>
      <c r="K386" s="15"/>
      <c r="L386" s="15"/>
      <c r="M386" s="15"/>
      <c r="N386" s="15"/>
      <c r="O386" s="15"/>
      <c r="P386" s="15"/>
      <c r="Q386" s="15"/>
      <c r="R386" s="15"/>
      <c r="S386" s="15"/>
    </row>
    <row r="387">
      <c r="A387" s="15"/>
      <c r="B387" s="15"/>
      <c r="C387" s="15"/>
      <c r="D387" s="15"/>
      <c r="E387" s="15"/>
      <c r="F387" s="15"/>
      <c r="G387" s="15"/>
      <c r="H387" s="15"/>
      <c r="I387" s="15"/>
      <c r="J387" s="15"/>
      <c r="K387" s="15"/>
      <c r="L387" s="15"/>
      <c r="M387" s="15"/>
      <c r="N387" s="15"/>
      <c r="O387" s="15"/>
      <c r="P387" s="15"/>
      <c r="Q387" s="15"/>
      <c r="R387" s="15"/>
      <c r="S387" s="15"/>
    </row>
    <row r="388">
      <c r="A388" s="15"/>
      <c r="B388" s="15"/>
      <c r="C388" s="15"/>
      <c r="D388" s="15"/>
      <c r="E388" s="15"/>
      <c r="F388" s="15"/>
      <c r="G388" s="15"/>
      <c r="H388" s="15"/>
      <c r="I388" s="15"/>
      <c r="J388" s="15"/>
      <c r="K388" s="15"/>
      <c r="L388" s="15"/>
      <c r="M388" s="15"/>
      <c r="N388" s="15"/>
      <c r="O388" s="15"/>
      <c r="P388" s="15"/>
      <c r="Q388" s="15"/>
      <c r="R388" s="15"/>
      <c r="S388" s="15"/>
    </row>
    <row r="389">
      <c r="A389" s="15"/>
      <c r="B389" s="15"/>
      <c r="C389" s="15"/>
      <c r="D389" s="15"/>
      <c r="E389" s="15"/>
      <c r="F389" s="15"/>
      <c r="G389" s="15"/>
      <c r="H389" s="15"/>
      <c r="I389" s="15"/>
      <c r="J389" s="15"/>
      <c r="K389" s="15"/>
      <c r="L389" s="15"/>
      <c r="M389" s="15"/>
      <c r="N389" s="15"/>
      <c r="O389" s="15"/>
      <c r="P389" s="15"/>
      <c r="Q389" s="15"/>
      <c r="R389" s="15"/>
      <c r="S389" s="15"/>
    </row>
    <row r="390">
      <c r="A390" s="15"/>
      <c r="B390" s="15"/>
      <c r="C390" s="15"/>
      <c r="D390" s="15"/>
      <c r="E390" s="15"/>
      <c r="F390" s="15"/>
      <c r="G390" s="15"/>
      <c r="H390" s="15"/>
      <c r="I390" s="15"/>
      <c r="J390" s="15"/>
      <c r="K390" s="15"/>
      <c r="L390" s="15"/>
      <c r="M390" s="15"/>
      <c r="N390" s="15"/>
      <c r="O390" s="15"/>
      <c r="P390" s="15"/>
      <c r="Q390" s="15"/>
      <c r="R390" s="15"/>
      <c r="S390" s="15"/>
    </row>
    <row r="391">
      <c r="A391" s="15"/>
      <c r="B391" s="15"/>
      <c r="C391" s="15"/>
      <c r="D391" s="15"/>
      <c r="E391" s="15"/>
      <c r="F391" s="15"/>
      <c r="G391" s="15"/>
      <c r="H391" s="15"/>
      <c r="I391" s="15"/>
      <c r="J391" s="15"/>
      <c r="K391" s="15"/>
      <c r="L391" s="15"/>
      <c r="M391" s="15"/>
      <c r="N391" s="15"/>
      <c r="O391" s="15"/>
      <c r="P391" s="15"/>
      <c r="Q391" s="15"/>
      <c r="R391" s="15"/>
      <c r="S391" s="15"/>
    </row>
    <row r="392">
      <c r="A392" s="15"/>
      <c r="B392" s="15"/>
      <c r="C392" s="15"/>
      <c r="D392" s="15"/>
      <c r="E392" s="15"/>
      <c r="F392" s="15"/>
      <c r="G392" s="15"/>
      <c r="H392" s="15"/>
      <c r="I392" s="15"/>
      <c r="J392" s="15"/>
      <c r="K392" s="15"/>
      <c r="L392" s="15"/>
      <c r="M392" s="15"/>
      <c r="N392" s="15"/>
      <c r="O392" s="15"/>
      <c r="P392" s="15"/>
      <c r="Q392" s="15"/>
      <c r="R392" s="15"/>
      <c r="S392" s="15"/>
    </row>
    <row r="393">
      <c r="A393" s="15"/>
      <c r="B393" s="15"/>
      <c r="C393" s="15"/>
      <c r="D393" s="15"/>
      <c r="E393" s="15"/>
      <c r="F393" s="15"/>
      <c r="G393" s="15"/>
      <c r="H393" s="15"/>
      <c r="I393" s="15"/>
      <c r="J393" s="15"/>
      <c r="K393" s="15"/>
      <c r="L393" s="15"/>
      <c r="M393" s="15"/>
      <c r="N393" s="15"/>
      <c r="O393" s="15"/>
      <c r="P393" s="15"/>
      <c r="Q393" s="15"/>
      <c r="R393" s="15"/>
      <c r="S393" s="15"/>
    </row>
    <row r="394">
      <c r="A394" s="15"/>
      <c r="B394" s="15"/>
      <c r="C394" s="15"/>
      <c r="D394" s="15"/>
      <c r="E394" s="15"/>
      <c r="F394" s="15"/>
      <c r="G394" s="15"/>
      <c r="H394" s="15"/>
      <c r="I394" s="15"/>
      <c r="J394" s="15"/>
      <c r="K394" s="15"/>
      <c r="L394" s="15"/>
      <c r="M394" s="15"/>
      <c r="N394" s="15"/>
      <c r="O394" s="15"/>
      <c r="P394" s="15"/>
      <c r="Q394" s="15"/>
      <c r="R394" s="15"/>
      <c r="S394" s="15"/>
    </row>
    <row r="395">
      <c r="A395" s="15"/>
      <c r="B395" s="15"/>
      <c r="C395" s="15"/>
      <c r="D395" s="15"/>
      <c r="E395" s="15"/>
      <c r="F395" s="15"/>
      <c r="G395" s="15"/>
      <c r="H395" s="15"/>
      <c r="I395" s="15"/>
      <c r="J395" s="15"/>
      <c r="K395" s="15"/>
      <c r="L395" s="15"/>
      <c r="M395" s="15"/>
      <c r="N395" s="15"/>
      <c r="O395" s="15"/>
      <c r="P395" s="15"/>
      <c r="Q395" s="15"/>
      <c r="R395" s="15"/>
      <c r="S395" s="15"/>
    </row>
    <row r="396">
      <c r="A396" s="15"/>
      <c r="B396" s="15"/>
      <c r="C396" s="15"/>
      <c r="D396" s="15"/>
      <c r="E396" s="15"/>
      <c r="F396" s="15"/>
      <c r="G396" s="15"/>
      <c r="H396" s="15"/>
      <c r="I396" s="15"/>
      <c r="J396" s="15"/>
      <c r="K396" s="15"/>
      <c r="L396" s="15"/>
      <c r="M396" s="15"/>
      <c r="N396" s="15"/>
      <c r="O396" s="15"/>
      <c r="P396" s="15"/>
      <c r="Q396" s="15"/>
      <c r="R396" s="15"/>
      <c r="S396" s="15"/>
    </row>
    <row r="397">
      <c r="A397" s="15"/>
      <c r="B397" s="15"/>
      <c r="C397" s="15"/>
      <c r="D397" s="15"/>
      <c r="E397" s="15"/>
      <c r="F397" s="15"/>
      <c r="G397" s="15"/>
      <c r="H397" s="15"/>
      <c r="I397" s="15"/>
      <c r="J397" s="15"/>
      <c r="K397" s="15"/>
      <c r="L397" s="15"/>
      <c r="M397" s="15"/>
      <c r="N397" s="15"/>
      <c r="O397" s="15"/>
      <c r="P397" s="15"/>
      <c r="Q397" s="15"/>
      <c r="R397" s="15"/>
      <c r="S397" s="15"/>
    </row>
    <row r="398">
      <c r="A398" s="15"/>
      <c r="B398" s="15"/>
      <c r="C398" s="15"/>
      <c r="D398" s="15"/>
      <c r="E398" s="15"/>
      <c r="F398" s="15"/>
      <c r="G398" s="15"/>
      <c r="H398" s="15"/>
      <c r="I398" s="15"/>
      <c r="J398" s="15"/>
      <c r="K398" s="15"/>
      <c r="L398" s="15"/>
      <c r="M398" s="15"/>
      <c r="N398" s="15"/>
      <c r="O398" s="15"/>
      <c r="P398" s="15"/>
      <c r="Q398" s="15"/>
      <c r="R398" s="15"/>
      <c r="S398" s="15"/>
    </row>
    <row r="399">
      <c r="A399" s="15"/>
      <c r="B399" s="15"/>
      <c r="C399" s="15"/>
      <c r="D399" s="15"/>
      <c r="E399" s="15"/>
      <c r="F399" s="15"/>
      <c r="G399" s="15"/>
      <c r="H399" s="15"/>
      <c r="I399" s="15"/>
      <c r="J399" s="15"/>
      <c r="K399" s="15"/>
      <c r="L399" s="15"/>
      <c r="M399" s="15"/>
      <c r="N399" s="15"/>
      <c r="O399" s="15"/>
      <c r="P399" s="15"/>
      <c r="Q399" s="15"/>
      <c r="R399" s="15"/>
      <c r="S399" s="15"/>
    </row>
    <row r="400">
      <c r="A400" s="15"/>
      <c r="B400" s="15"/>
      <c r="C400" s="15"/>
      <c r="D400" s="15"/>
      <c r="E400" s="15"/>
      <c r="F400" s="15"/>
      <c r="G400" s="15"/>
      <c r="H400" s="15"/>
      <c r="I400" s="15"/>
      <c r="J400" s="15"/>
      <c r="K400" s="15"/>
      <c r="L400" s="15"/>
      <c r="M400" s="15"/>
      <c r="N400" s="15"/>
      <c r="O400" s="15"/>
      <c r="P400" s="15"/>
      <c r="Q400" s="15"/>
      <c r="R400" s="15"/>
      <c r="S400" s="15"/>
    </row>
    <row r="401">
      <c r="A401" s="15"/>
      <c r="B401" s="15"/>
      <c r="C401" s="15"/>
      <c r="D401" s="15"/>
      <c r="E401" s="15"/>
      <c r="F401" s="15"/>
      <c r="G401" s="15"/>
      <c r="H401" s="15"/>
      <c r="I401" s="15"/>
      <c r="J401" s="15"/>
      <c r="K401" s="15"/>
      <c r="L401" s="15"/>
      <c r="M401" s="15"/>
      <c r="N401" s="15"/>
      <c r="O401" s="15"/>
      <c r="P401" s="15"/>
      <c r="Q401" s="15"/>
      <c r="R401" s="15"/>
      <c r="S401" s="15"/>
    </row>
    <row r="402">
      <c r="A402" s="15"/>
      <c r="B402" s="15"/>
      <c r="C402" s="15"/>
      <c r="D402" s="15"/>
      <c r="E402" s="15"/>
      <c r="F402" s="15"/>
      <c r="G402" s="15"/>
      <c r="H402" s="15"/>
      <c r="I402" s="15"/>
      <c r="J402" s="15"/>
      <c r="K402" s="15"/>
      <c r="L402" s="15"/>
      <c r="M402" s="15"/>
      <c r="N402" s="15"/>
      <c r="O402" s="15"/>
      <c r="P402" s="15"/>
      <c r="Q402" s="15"/>
      <c r="R402" s="15"/>
      <c r="S402" s="15"/>
    </row>
    <row r="403">
      <c r="A403" s="15"/>
      <c r="B403" s="15"/>
      <c r="C403" s="15"/>
      <c r="D403" s="15"/>
      <c r="E403" s="15"/>
      <c r="F403" s="15"/>
      <c r="G403" s="15"/>
      <c r="H403" s="15"/>
      <c r="I403" s="15"/>
      <c r="J403" s="15"/>
      <c r="K403" s="15"/>
      <c r="L403" s="15"/>
      <c r="M403" s="15"/>
      <c r="N403" s="15"/>
      <c r="O403" s="15"/>
      <c r="P403" s="15"/>
      <c r="Q403" s="15"/>
      <c r="R403" s="15"/>
      <c r="S403" s="15"/>
    </row>
    <row r="404">
      <c r="A404" s="15"/>
      <c r="B404" s="15"/>
      <c r="C404" s="15"/>
      <c r="D404" s="15"/>
      <c r="E404" s="15"/>
      <c r="F404" s="15"/>
      <c r="G404" s="15"/>
      <c r="H404" s="15"/>
      <c r="I404" s="15"/>
      <c r="J404" s="15"/>
      <c r="K404" s="15"/>
      <c r="L404" s="15"/>
      <c r="M404" s="15"/>
      <c r="N404" s="15"/>
      <c r="O404" s="15"/>
      <c r="P404" s="15"/>
      <c r="Q404" s="15"/>
      <c r="R404" s="15"/>
      <c r="S404" s="15"/>
    </row>
    <row r="405">
      <c r="A405" s="15"/>
      <c r="B405" s="15"/>
      <c r="C405" s="15"/>
      <c r="D405" s="15"/>
      <c r="E405" s="15"/>
      <c r="F405" s="15"/>
      <c r="G405" s="15"/>
      <c r="H405" s="15"/>
      <c r="I405" s="15"/>
      <c r="J405" s="15"/>
      <c r="K405" s="15"/>
      <c r="L405" s="15"/>
      <c r="M405" s="15"/>
      <c r="N405" s="15"/>
      <c r="O405" s="15"/>
      <c r="P405" s="15"/>
      <c r="Q405" s="15"/>
      <c r="R405" s="15"/>
      <c r="S405" s="15"/>
    </row>
    <row r="406">
      <c r="A406" s="15"/>
      <c r="B406" s="15"/>
      <c r="C406" s="15"/>
      <c r="D406" s="15"/>
      <c r="E406" s="15"/>
      <c r="F406" s="15"/>
      <c r="G406" s="15"/>
      <c r="H406" s="15"/>
      <c r="I406" s="15"/>
      <c r="J406" s="15"/>
      <c r="K406" s="15"/>
      <c r="L406" s="15"/>
      <c r="M406" s="15"/>
      <c r="N406" s="15"/>
      <c r="O406" s="15"/>
      <c r="P406" s="15"/>
      <c r="Q406" s="15"/>
      <c r="R406" s="15"/>
      <c r="S406" s="15"/>
    </row>
    <row r="407">
      <c r="A407" s="15"/>
      <c r="B407" s="15"/>
      <c r="C407" s="15"/>
      <c r="D407" s="15"/>
      <c r="E407" s="15"/>
      <c r="F407" s="15"/>
      <c r="G407" s="15"/>
      <c r="H407" s="15"/>
      <c r="I407" s="15"/>
      <c r="J407" s="15"/>
      <c r="K407" s="15"/>
      <c r="L407" s="15"/>
      <c r="M407" s="15"/>
      <c r="N407" s="15"/>
      <c r="O407" s="15"/>
      <c r="P407" s="15"/>
      <c r="Q407" s="15"/>
      <c r="R407" s="15"/>
      <c r="S407" s="15"/>
    </row>
    <row r="408">
      <c r="A408" s="15"/>
      <c r="B408" s="15"/>
      <c r="C408" s="15"/>
      <c r="D408" s="15"/>
      <c r="E408" s="15"/>
      <c r="F408" s="15"/>
      <c r="G408" s="15"/>
      <c r="H408" s="15"/>
      <c r="I408" s="15"/>
      <c r="J408" s="15"/>
      <c r="K408" s="15"/>
      <c r="L408" s="15"/>
      <c r="M408" s="15"/>
      <c r="N408" s="15"/>
      <c r="O408" s="15"/>
      <c r="P408" s="15"/>
      <c r="Q408" s="15"/>
      <c r="R408" s="15"/>
      <c r="S408" s="15"/>
    </row>
    <row r="409">
      <c r="A409" s="15"/>
      <c r="B409" s="15"/>
      <c r="C409" s="15"/>
      <c r="D409" s="15"/>
      <c r="E409" s="15"/>
      <c r="F409" s="15"/>
      <c r="G409" s="15"/>
      <c r="H409" s="15"/>
      <c r="I409" s="15"/>
      <c r="J409" s="15"/>
      <c r="K409" s="15"/>
      <c r="L409" s="15"/>
      <c r="M409" s="15"/>
      <c r="N409" s="15"/>
      <c r="O409" s="15"/>
      <c r="P409" s="15"/>
      <c r="Q409" s="15"/>
      <c r="R409" s="15"/>
      <c r="S409" s="15"/>
    </row>
    <row r="410">
      <c r="A410" s="15"/>
      <c r="B410" s="15"/>
      <c r="C410" s="15"/>
      <c r="D410" s="15"/>
      <c r="E410" s="15"/>
      <c r="F410" s="15"/>
      <c r="G410" s="15"/>
      <c r="H410" s="15"/>
      <c r="I410" s="15"/>
      <c r="J410" s="15"/>
      <c r="K410" s="15"/>
      <c r="L410" s="15"/>
      <c r="M410" s="15"/>
      <c r="N410" s="15"/>
      <c r="O410" s="15"/>
      <c r="P410" s="15"/>
      <c r="Q410" s="15"/>
      <c r="R410" s="15"/>
      <c r="S410" s="15"/>
    </row>
    <row r="411">
      <c r="A411" s="15"/>
      <c r="B411" s="15"/>
      <c r="C411" s="15"/>
      <c r="D411" s="15"/>
      <c r="E411" s="15"/>
      <c r="F411" s="15"/>
      <c r="G411" s="15"/>
      <c r="H411" s="15"/>
      <c r="I411" s="15"/>
      <c r="J411" s="15"/>
      <c r="K411" s="15"/>
      <c r="L411" s="15"/>
      <c r="M411" s="15"/>
      <c r="N411" s="15"/>
      <c r="O411" s="15"/>
      <c r="P411" s="15"/>
      <c r="Q411" s="15"/>
      <c r="R411" s="15"/>
      <c r="S411" s="15"/>
    </row>
    <row r="412">
      <c r="A412" s="15"/>
      <c r="B412" s="15"/>
      <c r="C412" s="15"/>
      <c r="D412" s="15"/>
      <c r="E412" s="15"/>
      <c r="F412" s="15"/>
      <c r="G412" s="15"/>
      <c r="H412" s="15"/>
      <c r="I412" s="15"/>
      <c r="J412" s="15"/>
      <c r="K412" s="15"/>
      <c r="L412" s="15"/>
      <c r="M412" s="15"/>
      <c r="N412" s="15"/>
      <c r="O412" s="15"/>
      <c r="P412" s="15"/>
      <c r="Q412" s="15"/>
      <c r="R412" s="15"/>
      <c r="S412" s="15"/>
    </row>
    <row r="413">
      <c r="A413" s="15"/>
      <c r="B413" s="15"/>
      <c r="C413" s="15"/>
      <c r="D413" s="15"/>
      <c r="E413" s="15"/>
      <c r="F413" s="15"/>
      <c r="G413" s="15"/>
      <c r="H413" s="15"/>
      <c r="I413" s="15"/>
      <c r="J413" s="15"/>
      <c r="K413" s="15"/>
      <c r="L413" s="15"/>
      <c r="M413" s="15"/>
      <c r="N413" s="15"/>
      <c r="O413" s="15"/>
      <c r="P413" s="15"/>
      <c r="Q413" s="15"/>
      <c r="R413" s="15"/>
      <c r="S413" s="15"/>
    </row>
    <row r="414">
      <c r="A414" s="15"/>
      <c r="B414" s="15"/>
      <c r="C414" s="15"/>
      <c r="D414" s="15"/>
      <c r="E414" s="15"/>
      <c r="F414" s="15"/>
      <c r="G414" s="15"/>
      <c r="H414" s="15"/>
      <c r="I414" s="15"/>
      <c r="J414" s="15"/>
      <c r="K414" s="15"/>
      <c r="L414" s="15"/>
      <c r="M414" s="15"/>
      <c r="N414" s="15"/>
      <c r="O414" s="15"/>
      <c r="P414" s="15"/>
      <c r="Q414" s="15"/>
      <c r="R414" s="15"/>
      <c r="S414" s="15"/>
    </row>
    <row r="415">
      <c r="A415" s="15"/>
      <c r="B415" s="15"/>
      <c r="C415" s="15"/>
      <c r="D415" s="15"/>
      <c r="E415" s="15"/>
      <c r="F415" s="15"/>
      <c r="G415" s="15"/>
      <c r="H415" s="15"/>
      <c r="I415" s="15"/>
      <c r="J415" s="15"/>
      <c r="K415" s="15"/>
      <c r="L415" s="15"/>
      <c r="M415" s="15"/>
      <c r="N415" s="15"/>
      <c r="O415" s="15"/>
      <c r="P415" s="15"/>
      <c r="Q415" s="15"/>
      <c r="R415" s="15"/>
      <c r="S415" s="15"/>
    </row>
    <row r="416">
      <c r="A416" s="15"/>
      <c r="B416" s="15"/>
      <c r="C416" s="15"/>
      <c r="D416" s="15"/>
      <c r="E416" s="15"/>
      <c r="F416" s="15"/>
      <c r="G416" s="15"/>
      <c r="H416" s="15"/>
      <c r="I416" s="15"/>
      <c r="J416" s="15"/>
      <c r="K416" s="15"/>
      <c r="L416" s="15"/>
      <c r="M416" s="15"/>
      <c r="N416" s="15"/>
      <c r="O416" s="15"/>
      <c r="P416" s="15"/>
      <c r="Q416" s="15"/>
      <c r="R416" s="15"/>
      <c r="S416" s="15"/>
    </row>
    <row r="417">
      <c r="A417" s="15"/>
      <c r="B417" s="15"/>
      <c r="C417" s="15"/>
      <c r="D417" s="15"/>
      <c r="E417" s="15"/>
      <c r="F417" s="15"/>
      <c r="G417" s="15"/>
      <c r="H417" s="15"/>
      <c r="I417" s="15"/>
      <c r="J417" s="15"/>
      <c r="K417" s="15"/>
      <c r="L417" s="15"/>
      <c r="M417" s="15"/>
      <c r="N417" s="15"/>
      <c r="O417" s="15"/>
      <c r="P417" s="15"/>
      <c r="Q417" s="15"/>
      <c r="R417" s="15"/>
      <c r="S417" s="15"/>
    </row>
    <row r="418">
      <c r="A418" s="15"/>
      <c r="B418" s="15"/>
      <c r="C418" s="15"/>
      <c r="D418" s="15"/>
      <c r="E418" s="15"/>
      <c r="F418" s="15"/>
      <c r="G418" s="15"/>
      <c r="H418" s="15"/>
      <c r="I418" s="15"/>
      <c r="J418" s="15"/>
      <c r="K418" s="15"/>
      <c r="L418" s="15"/>
      <c r="M418" s="15"/>
      <c r="N418" s="15"/>
      <c r="O418" s="15"/>
      <c r="P418" s="15"/>
      <c r="Q418" s="15"/>
      <c r="R418" s="15"/>
      <c r="S418" s="15"/>
    </row>
    <row r="419">
      <c r="A419" s="15"/>
      <c r="B419" s="15"/>
      <c r="C419" s="15"/>
      <c r="D419" s="15"/>
      <c r="E419" s="15"/>
      <c r="F419" s="15"/>
      <c r="G419" s="15"/>
      <c r="H419" s="15"/>
      <c r="I419" s="15"/>
      <c r="J419" s="15"/>
      <c r="K419" s="15"/>
      <c r="L419" s="15"/>
      <c r="M419" s="15"/>
      <c r="N419" s="15"/>
      <c r="O419" s="15"/>
      <c r="P419" s="15"/>
      <c r="Q419" s="15"/>
      <c r="R419" s="15"/>
      <c r="S419" s="15"/>
    </row>
    <row r="420">
      <c r="A420" s="15"/>
      <c r="B420" s="15"/>
      <c r="C420" s="15"/>
      <c r="D420" s="15"/>
      <c r="E420" s="15"/>
      <c r="F420" s="15"/>
      <c r="G420" s="15"/>
      <c r="H420" s="15"/>
      <c r="I420" s="15"/>
      <c r="J420" s="15"/>
      <c r="K420" s="15"/>
      <c r="L420" s="15"/>
      <c r="M420" s="15"/>
      <c r="N420" s="15"/>
      <c r="O420" s="15"/>
      <c r="P420" s="15"/>
      <c r="Q420" s="15"/>
      <c r="R420" s="15"/>
      <c r="S420" s="15"/>
    </row>
    <row r="421">
      <c r="A421" s="15"/>
      <c r="B421" s="15"/>
      <c r="C421" s="15"/>
      <c r="D421" s="15"/>
      <c r="E421" s="15"/>
      <c r="F421" s="15"/>
      <c r="G421" s="15"/>
      <c r="H421" s="15"/>
      <c r="I421" s="15"/>
      <c r="J421" s="15"/>
      <c r="K421" s="15"/>
      <c r="L421" s="15"/>
      <c r="M421" s="15"/>
      <c r="N421" s="15"/>
      <c r="O421" s="15"/>
      <c r="P421" s="15"/>
      <c r="Q421" s="15"/>
      <c r="R421" s="15"/>
      <c r="S421" s="15"/>
    </row>
    <row r="422">
      <c r="A422" s="15"/>
      <c r="B422" s="15"/>
      <c r="C422" s="15"/>
      <c r="D422" s="15"/>
      <c r="E422" s="15"/>
      <c r="F422" s="15"/>
      <c r="G422" s="15"/>
      <c r="H422" s="15"/>
      <c r="I422" s="15"/>
      <c r="J422" s="15"/>
      <c r="K422" s="15"/>
      <c r="L422" s="15"/>
      <c r="M422" s="15"/>
      <c r="N422" s="15"/>
      <c r="O422" s="15"/>
      <c r="P422" s="15"/>
      <c r="Q422" s="15"/>
      <c r="R422" s="15"/>
      <c r="S422" s="15"/>
    </row>
    <row r="423">
      <c r="A423" s="15"/>
      <c r="B423" s="15"/>
      <c r="C423" s="15"/>
      <c r="D423" s="15"/>
      <c r="E423" s="15"/>
      <c r="F423" s="15"/>
      <c r="G423" s="15"/>
      <c r="H423" s="15"/>
      <c r="I423" s="15"/>
      <c r="J423" s="15"/>
      <c r="K423" s="15"/>
      <c r="L423" s="15"/>
      <c r="M423" s="15"/>
      <c r="N423" s="15"/>
      <c r="O423" s="15"/>
      <c r="P423" s="15"/>
      <c r="Q423" s="15"/>
      <c r="R423" s="15"/>
      <c r="S423" s="15"/>
    </row>
    <row r="424">
      <c r="A424" s="15"/>
      <c r="B424" s="15"/>
      <c r="C424" s="15"/>
      <c r="D424" s="15"/>
      <c r="E424" s="15"/>
      <c r="F424" s="15"/>
      <c r="G424" s="15"/>
      <c r="H424" s="15"/>
      <c r="I424" s="15"/>
      <c r="J424" s="15"/>
      <c r="K424" s="15"/>
      <c r="L424" s="15"/>
      <c r="M424" s="15"/>
      <c r="N424" s="15"/>
      <c r="O424" s="15"/>
      <c r="P424" s="15"/>
      <c r="Q424" s="15"/>
      <c r="R424" s="15"/>
      <c r="S424" s="15"/>
    </row>
    <row r="425">
      <c r="A425" s="15"/>
      <c r="B425" s="15"/>
      <c r="C425" s="15"/>
      <c r="D425" s="15"/>
      <c r="E425" s="15"/>
      <c r="F425" s="15"/>
      <c r="G425" s="15"/>
      <c r="H425" s="15"/>
      <c r="I425" s="15"/>
      <c r="J425" s="15"/>
      <c r="K425" s="15"/>
      <c r="L425" s="15"/>
      <c r="M425" s="15"/>
      <c r="N425" s="15"/>
      <c r="O425" s="15"/>
      <c r="P425" s="15"/>
      <c r="Q425" s="15"/>
      <c r="R425" s="15"/>
      <c r="S425" s="15"/>
    </row>
    <row r="426">
      <c r="A426" s="15"/>
      <c r="B426" s="15"/>
      <c r="C426" s="15"/>
      <c r="D426" s="15"/>
      <c r="E426" s="15"/>
      <c r="F426" s="15"/>
      <c r="G426" s="15"/>
      <c r="H426" s="15"/>
      <c r="I426" s="15"/>
      <c r="J426" s="15"/>
      <c r="K426" s="15"/>
      <c r="L426" s="15"/>
      <c r="M426" s="15"/>
      <c r="N426" s="15"/>
      <c r="O426" s="15"/>
      <c r="P426" s="15"/>
      <c r="Q426" s="15"/>
      <c r="R426" s="15"/>
      <c r="S426" s="15"/>
    </row>
    <row r="427">
      <c r="A427" s="15"/>
      <c r="B427" s="15"/>
      <c r="C427" s="15"/>
      <c r="D427" s="15"/>
      <c r="E427" s="15"/>
      <c r="F427" s="15"/>
      <c r="G427" s="15"/>
      <c r="H427" s="15"/>
      <c r="I427" s="15"/>
      <c r="J427" s="15"/>
      <c r="K427" s="15"/>
      <c r="L427" s="15"/>
      <c r="M427" s="15"/>
      <c r="N427" s="15"/>
      <c r="O427" s="15"/>
      <c r="P427" s="15"/>
      <c r="Q427" s="15"/>
      <c r="R427" s="15"/>
      <c r="S427" s="15"/>
    </row>
    <row r="428">
      <c r="A428" s="15"/>
      <c r="B428" s="15"/>
      <c r="C428" s="15"/>
      <c r="D428" s="15"/>
      <c r="E428" s="15"/>
      <c r="F428" s="15"/>
      <c r="G428" s="15"/>
      <c r="H428" s="15"/>
      <c r="I428" s="15"/>
      <c r="J428" s="15"/>
      <c r="K428" s="15"/>
      <c r="L428" s="15"/>
      <c r="M428" s="15"/>
      <c r="N428" s="15"/>
      <c r="O428" s="15"/>
      <c r="P428" s="15"/>
      <c r="Q428" s="15"/>
      <c r="R428" s="15"/>
      <c r="S428" s="15"/>
    </row>
    <row r="429">
      <c r="A429" s="15"/>
      <c r="B429" s="15"/>
      <c r="C429" s="15"/>
      <c r="D429" s="15"/>
      <c r="E429" s="15"/>
      <c r="F429" s="15"/>
      <c r="G429" s="15"/>
      <c r="H429" s="15"/>
      <c r="I429" s="15"/>
      <c r="J429" s="15"/>
      <c r="K429" s="15"/>
      <c r="L429" s="15"/>
      <c r="M429" s="15"/>
      <c r="N429" s="15"/>
      <c r="O429" s="15"/>
      <c r="P429" s="15"/>
      <c r="Q429" s="15"/>
      <c r="R429" s="15"/>
      <c r="S429" s="15"/>
    </row>
    <row r="430">
      <c r="A430" s="15"/>
      <c r="B430" s="15"/>
      <c r="C430" s="15"/>
      <c r="D430" s="15"/>
      <c r="E430" s="15"/>
      <c r="F430" s="15"/>
      <c r="G430" s="15"/>
      <c r="H430" s="15"/>
      <c r="I430" s="15"/>
      <c r="J430" s="15"/>
      <c r="K430" s="15"/>
      <c r="L430" s="15"/>
      <c r="M430" s="15"/>
      <c r="N430" s="15"/>
      <c r="O430" s="15"/>
      <c r="P430" s="15"/>
      <c r="Q430" s="15"/>
      <c r="R430" s="15"/>
      <c r="S430" s="15"/>
    </row>
    <row r="431">
      <c r="A431" s="15"/>
      <c r="B431" s="15"/>
      <c r="C431" s="15"/>
      <c r="D431" s="15"/>
      <c r="E431" s="15"/>
      <c r="F431" s="15"/>
      <c r="G431" s="15"/>
      <c r="H431" s="15"/>
      <c r="I431" s="15"/>
      <c r="J431" s="15"/>
      <c r="K431" s="15"/>
      <c r="L431" s="15"/>
      <c r="M431" s="15"/>
      <c r="N431" s="15"/>
      <c r="O431" s="15"/>
      <c r="P431" s="15"/>
      <c r="Q431" s="15"/>
      <c r="R431" s="15"/>
      <c r="S431" s="15"/>
    </row>
    <row r="432">
      <c r="A432" s="15"/>
      <c r="B432" s="15"/>
      <c r="C432" s="15"/>
      <c r="D432" s="15"/>
      <c r="E432" s="15"/>
      <c r="F432" s="15"/>
      <c r="G432" s="15"/>
      <c r="H432" s="15"/>
      <c r="I432" s="15"/>
      <c r="J432" s="15"/>
      <c r="K432" s="15"/>
      <c r="L432" s="15"/>
      <c r="M432" s="15"/>
      <c r="N432" s="15"/>
      <c r="O432" s="15"/>
      <c r="P432" s="15"/>
      <c r="Q432" s="15"/>
      <c r="R432" s="15"/>
      <c r="S432" s="15"/>
    </row>
    <row r="433">
      <c r="A433" s="15"/>
      <c r="B433" s="15"/>
      <c r="C433" s="15"/>
      <c r="D433" s="15"/>
      <c r="E433" s="15"/>
      <c r="F433" s="15"/>
      <c r="G433" s="15"/>
      <c r="H433" s="15"/>
      <c r="I433" s="15"/>
      <c r="J433" s="15"/>
      <c r="K433" s="15"/>
      <c r="L433" s="15"/>
      <c r="M433" s="15"/>
      <c r="N433" s="15"/>
      <c r="O433" s="15"/>
      <c r="P433" s="15"/>
      <c r="Q433" s="15"/>
      <c r="R433" s="15"/>
      <c r="S433" s="15"/>
    </row>
    <row r="434">
      <c r="A434" s="15"/>
      <c r="B434" s="15"/>
      <c r="C434" s="15"/>
      <c r="D434" s="15"/>
      <c r="E434" s="15"/>
      <c r="F434" s="15"/>
      <c r="G434" s="15"/>
      <c r="H434" s="15"/>
      <c r="I434" s="15"/>
      <c r="J434" s="15"/>
      <c r="K434" s="15"/>
      <c r="L434" s="15"/>
      <c r="M434" s="15"/>
      <c r="N434" s="15"/>
      <c r="O434" s="15"/>
      <c r="P434" s="15"/>
      <c r="Q434" s="15"/>
      <c r="R434" s="15"/>
      <c r="S434" s="15"/>
    </row>
    <row r="435">
      <c r="A435" s="15"/>
      <c r="B435" s="15"/>
      <c r="C435" s="15"/>
      <c r="D435" s="15"/>
      <c r="E435" s="15"/>
      <c r="F435" s="15"/>
      <c r="G435" s="15"/>
      <c r="H435" s="15"/>
      <c r="I435" s="15"/>
      <c r="J435" s="15"/>
      <c r="K435" s="15"/>
      <c r="L435" s="15"/>
      <c r="M435" s="15"/>
      <c r="N435" s="15"/>
      <c r="O435" s="15"/>
      <c r="P435" s="15"/>
      <c r="Q435" s="15"/>
      <c r="R435" s="15"/>
      <c r="S435" s="15"/>
    </row>
    <row r="436">
      <c r="A436" s="15"/>
      <c r="B436" s="15"/>
      <c r="C436" s="15"/>
      <c r="D436" s="15"/>
      <c r="E436" s="15"/>
      <c r="F436" s="15"/>
      <c r="G436" s="15"/>
      <c r="H436" s="15"/>
      <c r="I436" s="15"/>
      <c r="J436" s="15"/>
      <c r="K436" s="15"/>
      <c r="L436" s="15"/>
      <c r="M436" s="15"/>
      <c r="N436" s="15"/>
      <c r="O436" s="15"/>
      <c r="P436" s="15"/>
      <c r="Q436" s="15"/>
      <c r="R436" s="15"/>
      <c r="S436" s="15"/>
    </row>
    <row r="437">
      <c r="A437" s="15"/>
      <c r="B437" s="15"/>
      <c r="C437" s="15"/>
      <c r="D437" s="15"/>
      <c r="E437" s="15"/>
      <c r="F437" s="15"/>
      <c r="G437" s="15"/>
      <c r="H437" s="15"/>
      <c r="I437" s="15"/>
      <c r="J437" s="15"/>
      <c r="K437" s="15"/>
      <c r="L437" s="15"/>
      <c r="M437" s="15"/>
      <c r="N437" s="15"/>
      <c r="O437" s="15"/>
      <c r="P437" s="15"/>
      <c r="Q437" s="15"/>
      <c r="R437" s="15"/>
      <c r="S437" s="15"/>
    </row>
    <row r="438">
      <c r="A438" s="15"/>
      <c r="B438" s="15"/>
      <c r="C438" s="15"/>
      <c r="D438" s="15"/>
      <c r="E438" s="15"/>
      <c r="F438" s="15"/>
      <c r="G438" s="15"/>
      <c r="H438" s="15"/>
      <c r="I438" s="15"/>
      <c r="J438" s="15"/>
      <c r="K438" s="15"/>
      <c r="L438" s="15"/>
      <c r="M438" s="15"/>
      <c r="N438" s="15"/>
      <c r="O438" s="15"/>
      <c r="P438" s="15"/>
      <c r="Q438" s="15"/>
      <c r="R438" s="15"/>
      <c r="S438" s="15"/>
    </row>
    <row r="439">
      <c r="A439" s="15"/>
      <c r="B439" s="15"/>
      <c r="C439" s="15"/>
      <c r="D439" s="15"/>
      <c r="E439" s="15"/>
      <c r="F439" s="15"/>
      <c r="G439" s="15"/>
      <c r="H439" s="15"/>
      <c r="I439" s="15"/>
      <c r="J439" s="15"/>
      <c r="K439" s="15"/>
      <c r="L439" s="15"/>
      <c r="M439" s="15"/>
      <c r="N439" s="15"/>
      <c r="O439" s="15"/>
      <c r="P439" s="15"/>
      <c r="Q439" s="15"/>
      <c r="R439" s="15"/>
      <c r="S439" s="15"/>
    </row>
    <row r="440">
      <c r="A440" s="15"/>
      <c r="B440" s="15"/>
      <c r="C440" s="15"/>
      <c r="D440" s="15"/>
      <c r="E440" s="15"/>
      <c r="F440" s="15"/>
      <c r="G440" s="15"/>
      <c r="H440" s="15"/>
      <c r="I440" s="15"/>
      <c r="J440" s="15"/>
      <c r="K440" s="15"/>
      <c r="L440" s="15"/>
      <c r="M440" s="15"/>
      <c r="N440" s="15"/>
      <c r="O440" s="15"/>
      <c r="P440" s="15"/>
      <c r="Q440" s="15"/>
      <c r="R440" s="15"/>
      <c r="S440" s="15"/>
    </row>
    <row r="441">
      <c r="A441" s="15"/>
      <c r="B441" s="15"/>
      <c r="C441" s="15"/>
      <c r="D441" s="15"/>
      <c r="E441" s="15"/>
      <c r="F441" s="15"/>
      <c r="G441" s="15"/>
      <c r="H441" s="15"/>
      <c r="I441" s="15"/>
      <c r="J441" s="15"/>
      <c r="K441" s="15"/>
      <c r="L441" s="15"/>
      <c r="M441" s="15"/>
      <c r="N441" s="15"/>
      <c r="O441" s="15"/>
      <c r="P441" s="15"/>
      <c r="Q441" s="15"/>
      <c r="R441" s="15"/>
      <c r="S441" s="15"/>
    </row>
    <row r="442">
      <c r="A442" s="15"/>
      <c r="B442" s="15"/>
      <c r="C442" s="15"/>
      <c r="D442" s="15"/>
      <c r="E442" s="15"/>
      <c r="F442" s="15"/>
      <c r="G442" s="15"/>
      <c r="H442" s="15"/>
      <c r="I442" s="15"/>
      <c r="J442" s="15"/>
      <c r="K442" s="15"/>
      <c r="L442" s="15"/>
      <c r="M442" s="15"/>
      <c r="N442" s="15"/>
      <c r="O442" s="15"/>
      <c r="P442" s="15"/>
      <c r="Q442" s="15"/>
      <c r="R442" s="15"/>
      <c r="S442" s="15"/>
    </row>
    <row r="443">
      <c r="A443" s="15"/>
      <c r="B443" s="15"/>
      <c r="C443" s="15"/>
      <c r="D443" s="15"/>
      <c r="E443" s="15"/>
      <c r="F443" s="15"/>
      <c r="G443" s="15"/>
      <c r="H443" s="15"/>
      <c r="I443" s="15"/>
      <c r="J443" s="15"/>
      <c r="K443" s="15"/>
      <c r="L443" s="15"/>
      <c r="M443" s="15"/>
      <c r="N443" s="15"/>
      <c r="O443" s="15"/>
      <c r="P443" s="15"/>
      <c r="Q443" s="15"/>
      <c r="R443" s="15"/>
      <c r="S443" s="15"/>
    </row>
    <row r="444">
      <c r="A444" s="15"/>
      <c r="B444" s="15"/>
      <c r="C444" s="15"/>
      <c r="D444" s="15"/>
      <c r="E444" s="15"/>
      <c r="F444" s="15"/>
      <c r="G444" s="15"/>
      <c r="H444" s="15"/>
      <c r="I444" s="15"/>
      <c r="J444" s="15"/>
      <c r="K444" s="15"/>
      <c r="L444" s="15"/>
      <c r="M444" s="15"/>
      <c r="N444" s="15"/>
      <c r="O444" s="15"/>
      <c r="P444" s="15"/>
      <c r="Q444" s="15"/>
      <c r="R444" s="15"/>
      <c r="S444" s="15"/>
    </row>
    <row r="445">
      <c r="A445" s="15"/>
      <c r="B445" s="15"/>
      <c r="C445" s="15"/>
      <c r="D445" s="15"/>
      <c r="E445" s="15"/>
      <c r="F445" s="15"/>
      <c r="G445" s="15"/>
      <c r="H445" s="15"/>
      <c r="I445" s="15"/>
      <c r="J445" s="15"/>
      <c r="K445" s="15"/>
      <c r="L445" s="15"/>
      <c r="M445" s="15"/>
      <c r="N445" s="15"/>
      <c r="O445" s="15"/>
      <c r="P445" s="15"/>
      <c r="Q445" s="15"/>
      <c r="R445" s="15"/>
      <c r="S445" s="15"/>
    </row>
    <row r="446">
      <c r="A446" s="15"/>
      <c r="B446" s="15"/>
      <c r="C446" s="15"/>
      <c r="D446" s="15"/>
      <c r="E446" s="15"/>
      <c r="F446" s="15"/>
      <c r="G446" s="15"/>
      <c r="H446" s="15"/>
      <c r="I446" s="15"/>
      <c r="J446" s="15"/>
      <c r="K446" s="15"/>
      <c r="L446" s="15"/>
      <c r="M446" s="15"/>
      <c r="N446" s="15"/>
      <c r="O446" s="15"/>
      <c r="P446" s="15"/>
      <c r="Q446" s="15"/>
      <c r="R446" s="15"/>
      <c r="S446" s="15"/>
    </row>
    <row r="447">
      <c r="A447" s="15"/>
      <c r="B447" s="15"/>
      <c r="C447" s="15"/>
      <c r="D447" s="15"/>
      <c r="E447" s="15"/>
      <c r="F447" s="15"/>
      <c r="G447" s="15"/>
      <c r="H447" s="15"/>
      <c r="I447" s="15"/>
      <c r="J447" s="15"/>
      <c r="K447" s="15"/>
      <c r="L447" s="15"/>
      <c r="M447" s="15"/>
      <c r="N447" s="15"/>
      <c r="O447" s="15"/>
      <c r="P447" s="15"/>
      <c r="Q447" s="15"/>
      <c r="R447" s="15"/>
      <c r="S447" s="15"/>
    </row>
    <row r="448">
      <c r="A448" s="15"/>
      <c r="B448" s="15"/>
      <c r="C448" s="15"/>
      <c r="D448" s="15"/>
      <c r="E448" s="15"/>
      <c r="F448" s="15"/>
      <c r="G448" s="15"/>
      <c r="H448" s="15"/>
      <c r="I448" s="15"/>
      <c r="J448" s="15"/>
      <c r="K448" s="15"/>
      <c r="L448" s="15"/>
      <c r="M448" s="15"/>
      <c r="N448" s="15"/>
      <c r="O448" s="15"/>
      <c r="P448" s="15"/>
      <c r="Q448" s="15"/>
      <c r="R448" s="15"/>
      <c r="S448" s="15"/>
    </row>
    <row r="449">
      <c r="A449" s="15"/>
      <c r="B449" s="15"/>
      <c r="C449" s="15"/>
      <c r="D449" s="15"/>
      <c r="E449" s="15"/>
      <c r="F449" s="15"/>
      <c r="G449" s="15"/>
      <c r="H449" s="15"/>
      <c r="I449" s="15"/>
      <c r="J449" s="15"/>
      <c r="K449" s="15"/>
      <c r="L449" s="15"/>
      <c r="M449" s="15"/>
      <c r="N449" s="15"/>
      <c r="O449" s="15"/>
      <c r="P449" s="15"/>
      <c r="Q449" s="15"/>
      <c r="R449" s="15"/>
      <c r="S449" s="15"/>
    </row>
    <row r="450">
      <c r="A450" s="15"/>
      <c r="B450" s="15"/>
      <c r="C450" s="15"/>
      <c r="D450" s="15"/>
      <c r="E450" s="15"/>
      <c r="F450" s="15"/>
      <c r="G450" s="15"/>
      <c r="H450" s="15"/>
      <c r="I450" s="15"/>
      <c r="J450" s="15"/>
      <c r="K450" s="15"/>
      <c r="L450" s="15"/>
      <c r="M450" s="15"/>
      <c r="N450" s="15"/>
      <c r="O450" s="15"/>
      <c r="P450" s="15"/>
      <c r="Q450" s="15"/>
      <c r="R450" s="15"/>
      <c r="S450" s="15"/>
    </row>
    <row r="451">
      <c r="A451" s="15"/>
      <c r="B451" s="15"/>
      <c r="C451" s="15"/>
      <c r="D451" s="15"/>
      <c r="E451" s="15"/>
      <c r="F451" s="15"/>
      <c r="G451" s="15"/>
      <c r="H451" s="15"/>
      <c r="I451" s="15"/>
      <c r="J451" s="15"/>
      <c r="K451" s="15"/>
      <c r="L451" s="15"/>
      <c r="M451" s="15"/>
      <c r="N451" s="15"/>
      <c r="O451" s="15"/>
      <c r="P451" s="15"/>
      <c r="Q451" s="15"/>
      <c r="R451" s="15"/>
      <c r="S451" s="15"/>
    </row>
    <row r="452">
      <c r="A452" s="15"/>
      <c r="B452" s="15"/>
      <c r="C452" s="15"/>
      <c r="D452" s="15"/>
      <c r="E452" s="15"/>
      <c r="F452" s="15"/>
      <c r="G452" s="15"/>
      <c r="H452" s="15"/>
      <c r="I452" s="15"/>
      <c r="J452" s="15"/>
      <c r="K452" s="15"/>
      <c r="L452" s="15"/>
      <c r="M452" s="15"/>
      <c r="N452" s="15"/>
      <c r="O452" s="15"/>
      <c r="P452" s="15"/>
      <c r="Q452" s="15"/>
      <c r="R452" s="15"/>
      <c r="S452" s="15"/>
    </row>
    <row r="453">
      <c r="A453" s="15"/>
      <c r="B453" s="15"/>
      <c r="C453" s="15"/>
      <c r="D453" s="15"/>
      <c r="E453" s="15"/>
      <c r="F453" s="15"/>
      <c r="G453" s="15"/>
      <c r="H453" s="15"/>
      <c r="I453" s="15"/>
      <c r="J453" s="15"/>
      <c r="K453" s="15"/>
      <c r="L453" s="15"/>
      <c r="M453" s="15"/>
      <c r="N453" s="15"/>
      <c r="O453" s="15"/>
      <c r="P453" s="15"/>
      <c r="Q453" s="15"/>
      <c r="R453" s="15"/>
      <c r="S453" s="15"/>
    </row>
    <row r="454">
      <c r="A454" s="15"/>
      <c r="B454" s="15"/>
      <c r="C454" s="15"/>
      <c r="D454" s="15"/>
      <c r="E454" s="15"/>
      <c r="F454" s="15"/>
      <c r="G454" s="15"/>
      <c r="H454" s="15"/>
      <c r="I454" s="15"/>
      <c r="J454" s="15"/>
      <c r="K454" s="15"/>
      <c r="L454" s="15"/>
      <c r="M454" s="15"/>
      <c r="N454" s="15"/>
      <c r="O454" s="15"/>
      <c r="P454" s="15"/>
      <c r="Q454" s="15"/>
      <c r="R454" s="15"/>
      <c r="S454" s="15"/>
    </row>
    <row r="455">
      <c r="A455" s="15"/>
      <c r="B455" s="15"/>
      <c r="C455" s="15"/>
      <c r="D455" s="15"/>
      <c r="E455" s="15"/>
      <c r="F455" s="15"/>
      <c r="G455" s="15"/>
      <c r="H455" s="15"/>
      <c r="I455" s="15"/>
      <c r="J455" s="15"/>
      <c r="K455" s="15"/>
      <c r="L455" s="15"/>
      <c r="M455" s="15"/>
      <c r="N455" s="15"/>
      <c r="O455" s="15"/>
      <c r="P455" s="15"/>
      <c r="Q455" s="15"/>
      <c r="R455" s="15"/>
      <c r="S455" s="15"/>
    </row>
    <row r="456">
      <c r="A456" s="15"/>
      <c r="B456" s="15"/>
      <c r="C456" s="15"/>
      <c r="D456" s="15"/>
      <c r="E456" s="15"/>
      <c r="F456" s="15"/>
      <c r="G456" s="15"/>
      <c r="H456" s="15"/>
      <c r="I456" s="15"/>
      <c r="J456" s="15"/>
      <c r="K456" s="15"/>
      <c r="L456" s="15"/>
      <c r="M456" s="15"/>
      <c r="N456" s="15"/>
      <c r="O456" s="15"/>
      <c r="P456" s="15"/>
      <c r="Q456" s="15"/>
      <c r="R456" s="15"/>
      <c r="S456" s="15"/>
    </row>
    <row r="457">
      <c r="A457" s="15"/>
      <c r="B457" s="15"/>
      <c r="C457" s="15"/>
      <c r="D457" s="15"/>
      <c r="E457" s="15"/>
      <c r="F457" s="15"/>
      <c r="G457" s="15"/>
      <c r="H457" s="15"/>
      <c r="I457" s="15"/>
      <c r="J457" s="15"/>
      <c r="K457" s="15"/>
      <c r="L457" s="15"/>
      <c r="M457" s="15"/>
      <c r="N457" s="15"/>
      <c r="O457" s="15"/>
      <c r="P457" s="15"/>
      <c r="Q457" s="15"/>
      <c r="R457" s="15"/>
      <c r="S457" s="15"/>
    </row>
    <row r="458">
      <c r="A458" s="15"/>
      <c r="B458" s="15"/>
      <c r="C458" s="15"/>
      <c r="D458" s="15"/>
      <c r="E458" s="15"/>
      <c r="F458" s="15"/>
      <c r="G458" s="15"/>
      <c r="H458" s="15"/>
      <c r="I458" s="15"/>
      <c r="J458" s="15"/>
      <c r="K458" s="15"/>
      <c r="L458" s="15"/>
      <c r="M458" s="15"/>
      <c r="N458" s="15"/>
      <c r="O458" s="15"/>
      <c r="P458" s="15"/>
      <c r="Q458" s="15"/>
      <c r="R458" s="15"/>
      <c r="S458" s="15"/>
    </row>
    <row r="459">
      <c r="A459" s="15"/>
      <c r="B459" s="15"/>
      <c r="C459" s="15"/>
      <c r="D459" s="15"/>
      <c r="E459" s="15"/>
      <c r="F459" s="15"/>
      <c r="G459" s="15"/>
      <c r="H459" s="15"/>
      <c r="I459" s="15"/>
      <c r="J459" s="15"/>
      <c r="K459" s="15"/>
      <c r="L459" s="15"/>
      <c r="M459" s="15"/>
      <c r="N459" s="15"/>
      <c r="O459" s="15"/>
      <c r="P459" s="15"/>
      <c r="Q459" s="15"/>
      <c r="R459" s="15"/>
      <c r="S459" s="15"/>
    </row>
    <row r="460">
      <c r="A460" s="15"/>
      <c r="B460" s="15"/>
      <c r="C460" s="15"/>
      <c r="D460" s="15"/>
      <c r="E460" s="15"/>
      <c r="F460" s="15"/>
      <c r="G460" s="15"/>
      <c r="H460" s="15"/>
      <c r="I460" s="15"/>
      <c r="J460" s="15"/>
      <c r="K460" s="15"/>
      <c r="L460" s="15"/>
      <c r="M460" s="15"/>
      <c r="N460" s="15"/>
      <c r="O460" s="15"/>
      <c r="P460" s="15"/>
      <c r="Q460" s="15"/>
      <c r="R460" s="15"/>
      <c r="S460" s="15"/>
    </row>
    <row r="461">
      <c r="A461" s="15"/>
      <c r="B461" s="15"/>
      <c r="C461" s="15"/>
      <c r="D461" s="15"/>
      <c r="E461" s="15"/>
      <c r="F461" s="15"/>
      <c r="G461" s="15"/>
      <c r="H461" s="15"/>
      <c r="I461" s="15"/>
      <c r="J461" s="15"/>
      <c r="K461" s="15"/>
      <c r="L461" s="15"/>
      <c r="M461" s="15"/>
      <c r="N461" s="15"/>
      <c r="O461" s="15"/>
      <c r="P461" s="15"/>
      <c r="Q461" s="15"/>
      <c r="R461" s="15"/>
      <c r="S461" s="15"/>
    </row>
    <row r="462">
      <c r="A462" s="15"/>
      <c r="B462" s="15"/>
      <c r="C462" s="15"/>
      <c r="D462" s="15"/>
      <c r="E462" s="15"/>
      <c r="F462" s="15"/>
      <c r="G462" s="15"/>
      <c r="H462" s="15"/>
      <c r="I462" s="15"/>
      <c r="J462" s="15"/>
      <c r="K462" s="15"/>
      <c r="L462" s="15"/>
      <c r="M462" s="15"/>
      <c r="N462" s="15"/>
      <c r="O462" s="15"/>
      <c r="P462" s="15"/>
      <c r="Q462" s="15"/>
      <c r="R462" s="15"/>
      <c r="S462" s="15"/>
    </row>
    <row r="463">
      <c r="A463" s="15"/>
      <c r="B463" s="15"/>
      <c r="C463" s="15"/>
      <c r="D463" s="15"/>
      <c r="E463" s="15"/>
      <c r="F463" s="15"/>
      <c r="G463" s="15"/>
      <c r="H463" s="15"/>
      <c r="I463" s="15"/>
      <c r="J463" s="15"/>
      <c r="K463" s="15"/>
      <c r="L463" s="15"/>
      <c r="M463" s="15"/>
      <c r="N463" s="15"/>
      <c r="O463" s="15"/>
      <c r="P463" s="15"/>
      <c r="Q463" s="15"/>
      <c r="R463" s="15"/>
      <c r="S463" s="15"/>
    </row>
    <row r="464">
      <c r="A464" s="15"/>
      <c r="B464" s="15"/>
      <c r="C464" s="15"/>
      <c r="D464" s="15"/>
      <c r="E464" s="15"/>
      <c r="F464" s="15"/>
      <c r="G464" s="15"/>
      <c r="H464" s="15"/>
      <c r="I464" s="15"/>
      <c r="J464" s="15"/>
      <c r="K464" s="15"/>
      <c r="L464" s="15"/>
      <c r="M464" s="15"/>
      <c r="N464" s="15"/>
      <c r="O464" s="15"/>
      <c r="P464" s="15"/>
      <c r="Q464" s="15"/>
      <c r="R464" s="15"/>
      <c r="S464" s="15"/>
    </row>
    <row r="465">
      <c r="A465" s="15"/>
      <c r="B465" s="15"/>
      <c r="C465" s="15"/>
      <c r="D465" s="15"/>
      <c r="E465" s="15"/>
      <c r="F465" s="15"/>
      <c r="G465" s="15"/>
      <c r="H465" s="15"/>
      <c r="I465" s="15"/>
      <c r="J465" s="15"/>
      <c r="K465" s="15"/>
      <c r="L465" s="15"/>
      <c r="M465" s="15"/>
      <c r="N465" s="15"/>
      <c r="O465" s="15"/>
      <c r="P465" s="15"/>
      <c r="Q465" s="15"/>
      <c r="R465" s="15"/>
      <c r="S465" s="15"/>
    </row>
    <row r="466">
      <c r="A466" s="15"/>
      <c r="B466" s="15"/>
      <c r="C466" s="15"/>
      <c r="D466" s="15"/>
      <c r="E466" s="15"/>
      <c r="F466" s="15"/>
      <c r="G466" s="15"/>
      <c r="H466" s="15"/>
      <c r="I466" s="15"/>
      <c r="J466" s="15"/>
      <c r="K466" s="15"/>
      <c r="L466" s="15"/>
      <c r="M466" s="15"/>
      <c r="N466" s="15"/>
      <c r="O466" s="15"/>
      <c r="P466" s="15"/>
      <c r="Q466" s="15"/>
      <c r="R466" s="15"/>
      <c r="S466" s="15"/>
    </row>
    <row r="467">
      <c r="A467" s="15"/>
      <c r="B467" s="15"/>
      <c r="C467" s="15"/>
      <c r="D467" s="15"/>
      <c r="E467" s="15"/>
      <c r="F467" s="15"/>
      <c r="G467" s="15"/>
      <c r="H467" s="15"/>
      <c r="I467" s="15"/>
      <c r="J467" s="15"/>
      <c r="K467" s="15"/>
      <c r="L467" s="15"/>
      <c r="M467" s="15"/>
      <c r="N467" s="15"/>
      <c r="O467" s="15"/>
      <c r="P467" s="15"/>
      <c r="Q467" s="15"/>
      <c r="R467" s="15"/>
      <c r="S467" s="15"/>
    </row>
    <row r="468">
      <c r="A468" s="15"/>
      <c r="B468" s="15"/>
      <c r="C468" s="15"/>
      <c r="D468" s="15"/>
      <c r="E468" s="15"/>
      <c r="F468" s="15"/>
      <c r="G468" s="15"/>
      <c r="H468" s="15"/>
      <c r="I468" s="15"/>
      <c r="J468" s="15"/>
      <c r="K468" s="15"/>
      <c r="L468" s="15"/>
      <c r="M468" s="15"/>
      <c r="N468" s="15"/>
      <c r="O468" s="15"/>
      <c r="P468" s="15"/>
      <c r="Q468" s="15"/>
      <c r="R468" s="15"/>
      <c r="S468" s="15"/>
    </row>
    <row r="469">
      <c r="A469" s="15"/>
      <c r="B469" s="15"/>
      <c r="C469" s="15"/>
      <c r="D469" s="15"/>
      <c r="E469" s="15"/>
      <c r="F469" s="15"/>
      <c r="G469" s="15"/>
      <c r="H469" s="15"/>
      <c r="I469" s="15"/>
      <c r="J469" s="15"/>
      <c r="K469" s="15"/>
      <c r="L469" s="15"/>
      <c r="M469" s="15"/>
      <c r="N469" s="15"/>
      <c r="O469" s="15"/>
      <c r="P469" s="15"/>
      <c r="Q469" s="15"/>
      <c r="R469" s="15"/>
      <c r="S469" s="15"/>
    </row>
    <row r="470">
      <c r="A470" s="15"/>
      <c r="B470" s="15"/>
      <c r="C470" s="15"/>
      <c r="D470" s="15"/>
      <c r="E470" s="15"/>
      <c r="F470" s="15"/>
      <c r="G470" s="15"/>
      <c r="H470" s="15"/>
      <c r="I470" s="15"/>
      <c r="J470" s="15"/>
      <c r="K470" s="15"/>
      <c r="L470" s="15"/>
      <c r="M470" s="15"/>
      <c r="N470" s="15"/>
      <c r="O470" s="15"/>
      <c r="P470" s="15"/>
      <c r="Q470" s="15"/>
      <c r="R470" s="15"/>
      <c r="S470" s="15"/>
    </row>
    <row r="471">
      <c r="A471" s="15"/>
      <c r="B471" s="15"/>
      <c r="C471" s="15"/>
      <c r="D471" s="15"/>
      <c r="E471" s="15"/>
      <c r="F471" s="15"/>
      <c r="G471" s="15"/>
      <c r="H471" s="15"/>
      <c r="I471" s="15"/>
      <c r="J471" s="15"/>
      <c r="K471" s="15"/>
      <c r="L471" s="15"/>
      <c r="M471" s="15"/>
      <c r="N471" s="15"/>
      <c r="O471" s="15"/>
      <c r="P471" s="15"/>
      <c r="Q471" s="15"/>
      <c r="R471" s="15"/>
      <c r="S471" s="15"/>
    </row>
    <row r="472">
      <c r="A472" s="15"/>
      <c r="B472" s="15"/>
      <c r="C472" s="15"/>
      <c r="D472" s="15"/>
      <c r="E472" s="15"/>
      <c r="F472" s="15"/>
      <c r="G472" s="15"/>
      <c r="H472" s="15"/>
      <c r="I472" s="15"/>
      <c r="J472" s="15"/>
      <c r="K472" s="15"/>
      <c r="L472" s="15"/>
      <c r="M472" s="15"/>
      <c r="N472" s="15"/>
      <c r="O472" s="15"/>
      <c r="P472" s="15"/>
      <c r="Q472" s="15"/>
      <c r="R472" s="15"/>
      <c r="S472" s="15"/>
    </row>
    <row r="473">
      <c r="A473" s="15"/>
      <c r="B473" s="15"/>
      <c r="C473" s="15"/>
      <c r="D473" s="15"/>
      <c r="E473" s="15"/>
      <c r="F473" s="15"/>
      <c r="G473" s="15"/>
      <c r="H473" s="15"/>
      <c r="I473" s="15"/>
      <c r="J473" s="15"/>
      <c r="K473" s="15"/>
      <c r="L473" s="15"/>
      <c r="M473" s="15"/>
      <c r="N473" s="15"/>
      <c r="O473" s="15"/>
      <c r="P473" s="15"/>
      <c r="Q473" s="15"/>
      <c r="R473" s="15"/>
      <c r="S473" s="15"/>
    </row>
    <row r="474">
      <c r="A474" s="15"/>
      <c r="B474" s="15"/>
      <c r="C474" s="15"/>
      <c r="D474" s="15"/>
      <c r="E474" s="15"/>
      <c r="F474" s="15"/>
      <c r="G474" s="15"/>
      <c r="H474" s="15"/>
      <c r="I474" s="15"/>
      <c r="J474" s="15"/>
      <c r="K474" s="15"/>
      <c r="L474" s="15"/>
      <c r="M474" s="15"/>
      <c r="N474" s="15"/>
      <c r="O474" s="15"/>
      <c r="P474" s="15"/>
      <c r="Q474" s="15"/>
      <c r="R474" s="15"/>
      <c r="S474" s="15"/>
    </row>
    <row r="475">
      <c r="A475" s="15"/>
      <c r="B475" s="15"/>
      <c r="C475" s="15"/>
      <c r="D475" s="15"/>
      <c r="E475" s="15"/>
      <c r="F475" s="15"/>
      <c r="G475" s="15"/>
      <c r="H475" s="15"/>
      <c r="I475" s="15"/>
      <c r="J475" s="15"/>
      <c r="K475" s="15"/>
      <c r="L475" s="15"/>
      <c r="M475" s="15"/>
      <c r="N475" s="15"/>
      <c r="O475" s="15"/>
      <c r="P475" s="15"/>
      <c r="Q475" s="15"/>
      <c r="R475" s="15"/>
      <c r="S475" s="15"/>
    </row>
    <row r="476">
      <c r="A476" s="15"/>
      <c r="B476" s="15"/>
      <c r="C476" s="15"/>
      <c r="D476" s="15"/>
      <c r="E476" s="15"/>
      <c r="F476" s="15"/>
      <c r="G476" s="15"/>
      <c r="H476" s="15"/>
      <c r="I476" s="15"/>
      <c r="J476" s="15"/>
      <c r="K476" s="15"/>
      <c r="L476" s="15"/>
      <c r="M476" s="15"/>
      <c r="N476" s="15"/>
      <c r="O476" s="15"/>
      <c r="P476" s="15"/>
      <c r="Q476" s="15"/>
      <c r="R476" s="15"/>
      <c r="S476" s="15"/>
    </row>
    <row r="477">
      <c r="A477" s="15"/>
      <c r="B477" s="15"/>
      <c r="C477" s="15"/>
      <c r="D477" s="15"/>
      <c r="E477" s="15"/>
      <c r="F477" s="15"/>
      <c r="G477" s="15"/>
      <c r="H477" s="15"/>
      <c r="I477" s="15"/>
      <c r="J477" s="15"/>
      <c r="K477" s="15"/>
      <c r="L477" s="15"/>
      <c r="M477" s="15"/>
      <c r="N477" s="15"/>
      <c r="O477" s="15"/>
      <c r="P477" s="15"/>
      <c r="Q477" s="15"/>
      <c r="R477" s="15"/>
      <c r="S477" s="15"/>
    </row>
    <row r="478">
      <c r="A478" s="15"/>
      <c r="B478" s="15"/>
      <c r="C478" s="15"/>
      <c r="D478" s="15"/>
      <c r="E478" s="15"/>
      <c r="F478" s="15"/>
      <c r="G478" s="15"/>
      <c r="H478" s="15"/>
      <c r="I478" s="15"/>
      <c r="J478" s="15"/>
      <c r="K478" s="15"/>
      <c r="L478" s="15"/>
      <c r="M478" s="15"/>
      <c r="N478" s="15"/>
      <c r="O478" s="15"/>
      <c r="P478" s="15"/>
      <c r="Q478" s="15"/>
      <c r="R478" s="15"/>
      <c r="S478" s="15"/>
    </row>
    <row r="479">
      <c r="A479" s="15"/>
      <c r="B479" s="15"/>
      <c r="C479" s="15"/>
      <c r="D479" s="15"/>
      <c r="E479" s="15"/>
      <c r="F479" s="15"/>
      <c r="G479" s="15"/>
      <c r="H479" s="15"/>
      <c r="I479" s="15"/>
      <c r="J479" s="15"/>
      <c r="K479" s="15"/>
      <c r="L479" s="15"/>
      <c r="M479" s="15"/>
      <c r="N479" s="15"/>
      <c r="O479" s="15"/>
      <c r="P479" s="15"/>
      <c r="Q479" s="15"/>
      <c r="R479" s="15"/>
      <c r="S479" s="15"/>
    </row>
    <row r="480">
      <c r="A480" s="15"/>
      <c r="B480" s="15"/>
      <c r="C480" s="15"/>
      <c r="D480" s="15"/>
      <c r="E480" s="15"/>
      <c r="F480" s="15"/>
      <c r="G480" s="15"/>
      <c r="H480" s="15"/>
      <c r="I480" s="15"/>
      <c r="J480" s="15"/>
      <c r="K480" s="15"/>
      <c r="L480" s="15"/>
      <c r="M480" s="15"/>
      <c r="N480" s="15"/>
      <c r="O480" s="15"/>
      <c r="P480" s="15"/>
      <c r="Q480" s="15"/>
      <c r="R480" s="15"/>
      <c r="S480" s="15"/>
    </row>
    <row r="481">
      <c r="A481" s="15"/>
      <c r="B481" s="15"/>
      <c r="C481" s="15"/>
      <c r="D481" s="15"/>
      <c r="E481" s="15"/>
      <c r="F481" s="15"/>
      <c r="G481" s="15"/>
      <c r="H481" s="15"/>
      <c r="I481" s="15"/>
      <c r="J481" s="15"/>
      <c r="K481" s="15"/>
      <c r="L481" s="15"/>
      <c r="M481" s="15"/>
      <c r="N481" s="15"/>
      <c r="O481" s="15"/>
      <c r="P481" s="15"/>
      <c r="Q481" s="15"/>
      <c r="R481" s="15"/>
      <c r="S481" s="15"/>
    </row>
    <row r="482">
      <c r="A482" s="15"/>
      <c r="B482" s="15"/>
      <c r="C482" s="15"/>
      <c r="D482" s="15"/>
      <c r="E482" s="15"/>
      <c r="F482" s="15"/>
      <c r="G482" s="15"/>
      <c r="H482" s="15"/>
      <c r="I482" s="15"/>
      <c r="J482" s="15"/>
      <c r="K482" s="15"/>
      <c r="L482" s="15"/>
      <c r="M482" s="15"/>
      <c r="N482" s="15"/>
      <c r="O482" s="15"/>
      <c r="P482" s="15"/>
      <c r="Q482" s="15"/>
      <c r="R482" s="15"/>
      <c r="S482" s="15"/>
    </row>
    <row r="483">
      <c r="A483" s="15"/>
      <c r="B483" s="15"/>
      <c r="C483" s="15"/>
      <c r="D483" s="15"/>
      <c r="E483" s="15"/>
      <c r="F483" s="15"/>
      <c r="G483" s="15"/>
      <c r="H483" s="15"/>
      <c r="I483" s="15"/>
      <c r="J483" s="15"/>
      <c r="K483" s="15"/>
      <c r="L483" s="15"/>
      <c r="M483" s="15"/>
      <c r="N483" s="15"/>
      <c r="O483" s="15"/>
      <c r="P483" s="15"/>
      <c r="Q483" s="15"/>
      <c r="R483" s="15"/>
      <c r="S483" s="15"/>
    </row>
    <row r="484">
      <c r="A484" s="15"/>
      <c r="B484" s="15"/>
      <c r="C484" s="15"/>
      <c r="D484" s="15"/>
      <c r="E484" s="15"/>
      <c r="F484" s="15"/>
      <c r="G484" s="15"/>
      <c r="H484" s="15"/>
      <c r="I484" s="15"/>
      <c r="J484" s="15"/>
      <c r="K484" s="15"/>
      <c r="L484" s="15"/>
      <c r="M484" s="15"/>
      <c r="N484" s="15"/>
      <c r="O484" s="15"/>
      <c r="P484" s="15"/>
      <c r="Q484" s="15"/>
      <c r="R484" s="15"/>
      <c r="S484" s="15"/>
    </row>
    <row r="485">
      <c r="A485" s="15"/>
      <c r="B485" s="15"/>
      <c r="C485" s="15"/>
      <c r="D485" s="15"/>
      <c r="E485" s="15"/>
      <c r="F485" s="15"/>
      <c r="G485" s="15"/>
      <c r="H485" s="15"/>
      <c r="I485" s="15"/>
      <c r="J485" s="15"/>
      <c r="K485" s="15"/>
      <c r="L485" s="15"/>
      <c r="M485" s="15"/>
      <c r="N485" s="15"/>
      <c r="O485" s="15"/>
      <c r="P485" s="15"/>
      <c r="Q485" s="15"/>
      <c r="R485" s="15"/>
      <c r="S485" s="15"/>
    </row>
    <row r="486">
      <c r="A486" s="15"/>
      <c r="B486" s="15"/>
      <c r="C486" s="15"/>
      <c r="D486" s="15"/>
      <c r="E486" s="15"/>
      <c r="F486" s="15"/>
      <c r="G486" s="15"/>
      <c r="H486" s="15"/>
      <c r="I486" s="15"/>
      <c r="J486" s="15"/>
      <c r="K486" s="15"/>
      <c r="L486" s="15"/>
      <c r="M486" s="15"/>
      <c r="N486" s="15"/>
      <c r="O486" s="15"/>
      <c r="P486" s="15"/>
      <c r="Q486" s="15"/>
      <c r="R486" s="15"/>
      <c r="S486" s="15"/>
    </row>
    <row r="487">
      <c r="A487" s="15"/>
      <c r="B487" s="15"/>
      <c r="C487" s="15"/>
      <c r="D487" s="15"/>
      <c r="E487" s="15"/>
      <c r="F487" s="15"/>
      <c r="G487" s="15"/>
      <c r="H487" s="15"/>
      <c r="I487" s="15"/>
      <c r="J487" s="15"/>
      <c r="K487" s="15"/>
      <c r="L487" s="15"/>
      <c r="M487" s="15"/>
      <c r="N487" s="15"/>
      <c r="O487" s="15"/>
      <c r="P487" s="15"/>
      <c r="Q487" s="15"/>
      <c r="R487" s="15"/>
      <c r="S487" s="15"/>
    </row>
    <row r="488">
      <c r="A488" s="15"/>
      <c r="B488" s="15"/>
      <c r="C488" s="15"/>
      <c r="D488" s="15"/>
      <c r="E488" s="15"/>
      <c r="F488" s="15"/>
      <c r="G488" s="15"/>
      <c r="H488" s="15"/>
      <c r="I488" s="15"/>
      <c r="J488" s="15"/>
      <c r="K488" s="15"/>
      <c r="L488" s="15"/>
      <c r="M488" s="15"/>
      <c r="N488" s="15"/>
      <c r="O488" s="15"/>
      <c r="P488" s="15"/>
      <c r="Q488" s="15"/>
      <c r="R488" s="15"/>
      <c r="S488" s="15"/>
    </row>
    <row r="489">
      <c r="A489" s="15"/>
      <c r="B489" s="15"/>
      <c r="C489" s="15"/>
      <c r="D489" s="15"/>
      <c r="E489" s="15"/>
      <c r="F489" s="15"/>
      <c r="G489" s="15"/>
      <c r="H489" s="15"/>
      <c r="I489" s="15"/>
      <c r="J489" s="15"/>
      <c r="K489" s="15"/>
      <c r="L489" s="15"/>
      <c r="M489" s="15"/>
      <c r="N489" s="15"/>
      <c r="O489" s="15"/>
      <c r="P489" s="15"/>
      <c r="Q489" s="15"/>
      <c r="R489" s="15"/>
      <c r="S489" s="15"/>
    </row>
    <row r="490">
      <c r="A490" s="15"/>
      <c r="B490" s="15"/>
      <c r="C490" s="15"/>
      <c r="D490" s="15"/>
      <c r="E490" s="15"/>
      <c r="F490" s="15"/>
      <c r="G490" s="15"/>
      <c r="H490" s="15"/>
      <c r="I490" s="15"/>
      <c r="J490" s="15"/>
      <c r="K490" s="15"/>
      <c r="L490" s="15"/>
      <c r="M490" s="15"/>
      <c r="N490" s="15"/>
      <c r="O490" s="15"/>
      <c r="P490" s="15"/>
      <c r="Q490" s="15"/>
      <c r="R490" s="15"/>
      <c r="S490" s="15"/>
    </row>
    <row r="491">
      <c r="A491" s="15"/>
      <c r="B491" s="15"/>
      <c r="C491" s="15"/>
      <c r="D491" s="15"/>
      <c r="E491" s="15"/>
      <c r="F491" s="15"/>
      <c r="G491" s="15"/>
      <c r="H491" s="15"/>
      <c r="I491" s="15"/>
      <c r="J491" s="15"/>
      <c r="K491" s="15"/>
      <c r="L491" s="15"/>
      <c r="M491" s="15"/>
      <c r="N491" s="15"/>
      <c r="O491" s="15"/>
      <c r="P491" s="15"/>
      <c r="Q491" s="15"/>
      <c r="R491" s="15"/>
      <c r="S491" s="15"/>
    </row>
    <row r="492">
      <c r="A492" s="15"/>
      <c r="B492" s="15"/>
      <c r="C492" s="15"/>
      <c r="D492" s="15"/>
      <c r="E492" s="15"/>
      <c r="F492" s="15"/>
      <c r="G492" s="15"/>
      <c r="H492" s="15"/>
      <c r="I492" s="15"/>
      <c r="J492" s="15"/>
      <c r="K492" s="15"/>
      <c r="L492" s="15"/>
      <c r="M492" s="15"/>
      <c r="N492" s="15"/>
      <c r="O492" s="15"/>
      <c r="P492" s="15"/>
      <c r="Q492" s="15"/>
      <c r="R492" s="15"/>
      <c r="S492" s="15"/>
    </row>
    <row r="493">
      <c r="A493" s="15"/>
      <c r="B493" s="15"/>
      <c r="C493" s="15"/>
      <c r="D493" s="15"/>
      <c r="E493" s="15"/>
      <c r="F493" s="15"/>
      <c r="G493" s="15"/>
      <c r="H493" s="15"/>
      <c r="I493" s="15"/>
      <c r="J493" s="15"/>
      <c r="K493" s="15"/>
      <c r="L493" s="15"/>
      <c r="M493" s="15"/>
      <c r="N493" s="15"/>
      <c r="O493" s="15"/>
      <c r="P493" s="15"/>
      <c r="Q493" s="15"/>
      <c r="R493" s="15"/>
      <c r="S493" s="15"/>
    </row>
    <row r="494">
      <c r="A494" s="15"/>
      <c r="B494" s="15"/>
      <c r="C494" s="15"/>
      <c r="D494" s="15"/>
      <c r="E494" s="15"/>
      <c r="F494" s="15"/>
      <c r="G494" s="15"/>
      <c r="H494" s="15"/>
      <c r="I494" s="15"/>
      <c r="J494" s="15"/>
      <c r="K494" s="15"/>
      <c r="L494" s="15"/>
      <c r="M494" s="15"/>
      <c r="N494" s="15"/>
      <c r="O494" s="15"/>
      <c r="P494" s="15"/>
      <c r="Q494" s="15"/>
      <c r="R494" s="15"/>
      <c r="S494" s="15"/>
    </row>
    <row r="495">
      <c r="A495" s="15"/>
      <c r="B495" s="15"/>
      <c r="C495" s="15"/>
      <c r="D495" s="15"/>
      <c r="E495" s="15"/>
      <c r="F495" s="15"/>
      <c r="G495" s="15"/>
      <c r="H495" s="15"/>
      <c r="I495" s="15"/>
      <c r="J495" s="15"/>
      <c r="K495" s="15"/>
      <c r="L495" s="15"/>
      <c r="M495" s="15"/>
      <c r="N495" s="15"/>
      <c r="O495" s="15"/>
      <c r="P495" s="15"/>
      <c r="Q495" s="15"/>
      <c r="R495" s="15"/>
      <c r="S495" s="15"/>
    </row>
    <row r="496">
      <c r="A496" s="15"/>
      <c r="B496" s="15"/>
      <c r="C496" s="15"/>
      <c r="D496" s="15"/>
      <c r="E496" s="15"/>
      <c r="F496" s="15"/>
      <c r="G496" s="15"/>
      <c r="H496" s="15"/>
      <c r="I496" s="15"/>
      <c r="J496" s="15"/>
      <c r="K496" s="15"/>
      <c r="L496" s="15"/>
      <c r="M496" s="15"/>
      <c r="N496" s="15"/>
      <c r="O496" s="15"/>
      <c r="P496" s="15"/>
      <c r="Q496" s="15"/>
      <c r="R496" s="15"/>
      <c r="S496" s="15"/>
    </row>
    <row r="497">
      <c r="A497" s="15"/>
      <c r="B497" s="15"/>
      <c r="C497" s="15"/>
      <c r="D497" s="15"/>
      <c r="E497" s="15"/>
      <c r="F497" s="15"/>
      <c r="G497" s="15"/>
      <c r="H497" s="15"/>
      <c r="I497" s="15"/>
      <c r="J497" s="15"/>
      <c r="K497" s="15"/>
      <c r="L497" s="15"/>
      <c r="M497" s="15"/>
      <c r="N497" s="15"/>
      <c r="O497" s="15"/>
      <c r="P497" s="15"/>
      <c r="Q497" s="15"/>
      <c r="R497" s="15"/>
      <c r="S497" s="15"/>
    </row>
    <row r="498">
      <c r="A498" s="15"/>
      <c r="B498" s="15"/>
      <c r="C498" s="15"/>
      <c r="D498" s="15"/>
      <c r="E498" s="15"/>
      <c r="F498" s="15"/>
      <c r="G498" s="15"/>
      <c r="H498" s="15"/>
      <c r="I498" s="15"/>
      <c r="J498" s="15"/>
      <c r="K498" s="15"/>
      <c r="L498" s="15"/>
      <c r="M498" s="15"/>
      <c r="N498" s="15"/>
      <c r="O498" s="15"/>
      <c r="P498" s="15"/>
      <c r="Q498" s="15"/>
      <c r="R498" s="15"/>
      <c r="S498" s="15"/>
    </row>
    <row r="499">
      <c r="A499" s="15"/>
      <c r="B499" s="15"/>
      <c r="C499" s="15"/>
      <c r="D499" s="15"/>
      <c r="E499" s="15"/>
      <c r="F499" s="15"/>
      <c r="G499" s="15"/>
      <c r="H499" s="15"/>
      <c r="I499" s="15"/>
      <c r="J499" s="15"/>
      <c r="K499" s="15"/>
      <c r="L499" s="15"/>
      <c r="M499" s="15"/>
      <c r="N499" s="15"/>
      <c r="O499" s="15"/>
      <c r="P499" s="15"/>
      <c r="Q499" s="15"/>
      <c r="R499" s="15"/>
      <c r="S499" s="15"/>
    </row>
    <row r="500">
      <c r="A500" s="15"/>
      <c r="B500" s="15"/>
      <c r="C500" s="15"/>
      <c r="D500" s="15"/>
      <c r="E500" s="15"/>
      <c r="F500" s="15"/>
      <c r="G500" s="15"/>
      <c r="H500" s="15"/>
      <c r="I500" s="15"/>
      <c r="J500" s="15"/>
      <c r="K500" s="15"/>
      <c r="L500" s="15"/>
      <c r="M500" s="15"/>
      <c r="N500" s="15"/>
      <c r="O500" s="15"/>
      <c r="P500" s="15"/>
      <c r="Q500" s="15"/>
      <c r="R500" s="15"/>
      <c r="S500" s="15"/>
    </row>
    <row r="501">
      <c r="A501" s="15"/>
      <c r="B501" s="15"/>
      <c r="C501" s="15"/>
      <c r="D501" s="15"/>
      <c r="E501" s="15"/>
      <c r="F501" s="15"/>
      <c r="G501" s="15"/>
      <c r="H501" s="15"/>
      <c r="I501" s="15"/>
      <c r="J501" s="15"/>
      <c r="K501" s="15"/>
      <c r="L501" s="15"/>
      <c r="M501" s="15"/>
      <c r="N501" s="15"/>
      <c r="O501" s="15"/>
      <c r="P501" s="15"/>
      <c r="Q501" s="15"/>
      <c r="R501" s="15"/>
      <c r="S501" s="15"/>
    </row>
    <row r="502">
      <c r="A502" s="15"/>
      <c r="B502" s="15"/>
      <c r="C502" s="15"/>
      <c r="D502" s="15"/>
      <c r="E502" s="15"/>
      <c r="F502" s="15"/>
      <c r="G502" s="15"/>
      <c r="H502" s="15"/>
      <c r="I502" s="15"/>
      <c r="J502" s="15"/>
      <c r="K502" s="15"/>
      <c r="L502" s="15"/>
      <c r="M502" s="15"/>
      <c r="N502" s="15"/>
      <c r="O502" s="15"/>
      <c r="P502" s="15"/>
      <c r="Q502" s="15"/>
      <c r="R502" s="15"/>
      <c r="S502" s="15"/>
    </row>
    <row r="503">
      <c r="A503" s="15"/>
      <c r="B503" s="15"/>
      <c r="C503" s="15"/>
      <c r="D503" s="15"/>
      <c r="E503" s="15"/>
      <c r="F503" s="15"/>
      <c r="G503" s="15"/>
      <c r="H503" s="15"/>
      <c r="I503" s="15"/>
      <c r="J503" s="15"/>
      <c r="K503" s="15"/>
      <c r="L503" s="15"/>
      <c r="M503" s="15"/>
      <c r="N503" s="15"/>
      <c r="O503" s="15"/>
      <c r="P503" s="15"/>
      <c r="Q503" s="15"/>
      <c r="R503" s="15"/>
      <c r="S503" s="15"/>
    </row>
    <row r="504">
      <c r="A504" s="15"/>
      <c r="B504" s="15"/>
      <c r="C504" s="15"/>
      <c r="D504" s="15"/>
      <c r="E504" s="15"/>
      <c r="F504" s="15"/>
      <c r="G504" s="15"/>
      <c r="H504" s="15"/>
      <c r="I504" s="15"/>
      <c r="J504" s="15"/>
      <c r="K504" s="15"/>
      <c r="L504" s="15"/>
      <c r="M504" s="15"/>
      <c r="N504" s="15"/>
      <c r="O504" s="15"/>
      <c r="P504" s="15"/>
      <c r="Q504" s="15"/>
      <c r="R504" s="15"/>
      <c r="S504" s="15"/>
    </row>
    <row r="505">
      <c r="A505" s="15"/>
      <c r="B505" s="15"/>
      <c r="C505" s="15"/>
      <c r="D505" s="15"/>
      <c r="E505" s="15"/>
      <c r="F505" s="15"/>
      <c r="G505" s="15"/>
      <c r="H505" s="15"/>
      <c r="I505" s="15"/>
      <c r="J505" s="15"/>
      <c r="K505" s="15"/>
      <c r="L505" s="15"/>
      <c r="M505" s="15"/>
      <c r="N505" s="15"/>
      <c r="O505" s="15"/>
      <c r="P505" s="15"/>
      <c r="Q505" s="15"/>
      <c r="R505" s="15"/>
      <c r="S505" s="15"/>
    </row>
    <row r="506">
      <c r="A506" s="15"/>
      <c r="B506" s="15"/>
      <c r="C506" s="15"/>
      <c r="D506" s="15"/>
      <c r="E506" s="15"/>
      <c r="F506" s="15"/>
      <c r="G506" s="15"/>
      <c r="H506" s="15"/>
      <c r="I506" s="15"/>
      <c r="J506" s="15"/>
      <c r="K506" s="15"/>
      <c r="L506" s="15"/>
      <c r="M506" s="15"/>
      <c r="N506" s="15"/>
      <c r="O506" s="15"/>
      <c r="P506" s="15"/>
      <c r="Q506" s="15"/>
      <c r="R506" s="15"/>
      <c r="S506" s="15"/>
    </row>
    <row r="507">
      <c r="A507" s="15"/>
      <c r="B507" s="15"/>
      <c r="C507" s="15"/>
      <c r="D507" s="15"/>
      <c r="E507" s="15"/>
      <c r="F507" s="15"/>
      <c r="G507" s="15"/>
      <c r="H507" s="15"/>
      <c r="I507" s="15"/>
      <c r="J507" s="15"/>
      <c r="K507" s="15"/>
      <c r="L507" s="15"/>
      <c r="M507" s="15"/>
      <c r="N507" s="15"/>
      <c r="O507" s="15"/>
      <c r="P507" s="15"/>
      <c r="Q507" s="15"/>
      <c r="R507" s="15"/>
      <c r="S507" s="15"/>
    </row>
    <row r="508">
      <c r="A508" s="15"/>
      <c r="B508" s="15"/>
      <c r="C508" s="15"/>
      <c r="D508" s="15"/>
      <c r="E508" s="15"/>
      <c r="F508" s="15"/>
      <c r="G508" s="15"/>
      <c r="H508" s="15"/>
      <c r="I508" s="15"/>
      <c r="J508" s="15"/>
      <c r="K508" s="15"/>
      <c r="L508" s="15"/>
      <c r="M508" s="15"/>
      <c r="N508" s="15"/>
      <c r="O508" s="15"/>
      <c r="P508" s="15"/>
      <c r="Q508" s="15"/>
      <c r="R508" s="15"/>
      <c r="S508" s="15"/>
    </row>
    <row r="509">
      <c r="A509" s="15"/>
      <c r="B509" s="15"/>
      <c r="C509" s="15"/>
      <c r="D509" s="15"/>
      <c r="E509" s="15"/>
      <c r="F509" s="15"/>
      <c r="G509" s="15"/>
      <c r="H509" s="15"/>
      <c r="I509" s="15"/>
      <c r="J509" s="15"/>
      <c r="K509" s="15"/>
      <c r="L509" s="15"/>
      <c r="M509" s="15"/>
      <c r="N509" s="15"/>
      <c r="O509" s="15"/>
      <c r="P509" s="15"/>
      <c r="Q509" s="15"/>
      <c r="R509" s="15"/>
      <c r="S509" s="15"/>
    </row>
    <row r="510">
      <c r="A510" s="15"/>
      <c r="B510" s="15"/>
      <c r="C510" s="15"/>
      <c r="D510" s="15"/>
      <c r="E510" s="15"/>
      <c r="F510" s="15"/>
      <c r="G510" s="15"/>
      <c r="H510" s="15"/>
      <c r="I510" s="15"/>
      <c r="J510" s="15"/>
      <c r="K510" s="15"/>
      <c r="L510" s="15"/>
      <c r="M510" s="15"/>
      <c r="N510" s="15"/>
      <c r="O510" s="15"/>
      <c r="P510" s="15"/>
      <c r="Q510" s="15"/>
      <c r="R510" s="15"/>
      <c r="S510" s="15"/>
    </row>
    <row r="511">
      <c r="A511" s="15"/>
      <c r="B511" s="15"/>
      <c r="C511" s="15"/>
      <c r="D511" s="15"/>
      <c r="E511" s="15"/>
      <c r="F511" s="15"/>
      <c r="G511" s="15"/>
      <c r="H511" s="15"/>
      <c r="I511" s="15"/>
      <c r="J511" s="15"/>
      <c r="K511" s="15"/>
      <c r="L511" s="15"/>
      <c r="M511" s="15"/>
      <c r="N511" s="15"/>
      <c r="O511" s="15"/>
      <c r="P511" s="15"/>
      <c r="Q511" s="15"/>
      <c r="R511" s="15"/>
      <c r="S511" s="15"/>
    </row>
    <row r="512">
      <c r="A512" s="15"/>
      <c r="B512" s="15"/>
      <c r="C512" s="15"/>
      <c r="D512" s="15"/>
      <c r="E512" s="15"/>
      <c r="F512" s="15"/>
      <c r="G512" s="15"/>
      <c r="H512" s="15"/>
      <c r="I512" s="15"/>
      <c r="J512" s="15"/>
      <c r="K512" s="15"/>
      <c r="L512" s="15"/>
      <c r="M512" s="15"/>
      <c r="N512" s="15"/>
      <c r="O512" s="15"/>
      <c r="P512" s="15"/>
      <c r="Q512" s="15"/>
      <c r="R512" s="15"/>
      <c r="S512" s="15"/>
    </row>
    <row r="513">
      <c r="A513" s="15"/>
      <c r="B513" s="15"/>
      <c r="C513" s="15"/>
      <c r="D513" s="15"/>
      <c r="E513" s="15"/>
      <c r="F513" s="15"/>
      <c r="G513" s="15"/>
      <c r="H513" s="15"/>
      <c r="I513" s="15"/>
      <c r="J513" s="15"/>
      <c r="K513" s="15"/>
      <c r="L513" s="15"/>
      <c r="M513" s="15"/>
      <c r="N513" s="15"/>
      <c r="O513" s="15"/>
      <c r="P513" s="15"/>
      <c r="Q513" s="15"/>
      <c r="R513" s="15"/>
      <c r="S513" s="15"/>
    </row>
    <row r="514">
      <c r="A514" s="15"/>
      <c r="B514" s="15"/>
      <c r="C514" s="15"/>
      <c r="D514" s="15"/>
      <c r="E514" s="15"/>
      <c r="F514" s="15"/>
      <c r="G514" s="15"/>
      <c r="H514" s="15"/>
      <c r="I514" s="15"/>
      <c r="J514" s="15"/>
      <c r="K514" s="15"/>
      <c r="L514" s="15"/>
      <c r="M514" s="15"/>
      <c r="N514" s="15"/>
      <c r="O514" s="15"/>
      <c r="P514" s="15"/>
      <c r="Q514" s="15"/>
      <c r="R514" s="15"/>
      <c r="S514" s="15"/>
    </row>
    <row r="515">
      <c r="A515" s="15"/>
      <c r="B515" s="15"/>
      <c r="C515" s="15"/>
      <c r="D515" s="15"/>
      <c r="E515" s="15"/>
      <c r="F515" s="15"/>
      <c r="G515" s="15"/>
      <c r="H515" s="15"/>
      <c r="I515" s="15"/>
      <c r="J515" s="15"/>
      <c r="K515" s="15"/>
      <c r="L515" s="15"/>
      <c r="M515" s="15"/>
      <c r="N515" s="15"/>
      <c r="O515" s="15"/>
      <c r="P515" s="15"/>
      <c r="Q515" s="15"/>
      <c r="R515" s="15"/>
      <c r="S515" s="15"/>
    </row>
    <row r="516">
      <c r="A516" s="15"/>
      <c r="B516" s="15"/>
      <c r="C516" s="15"/>
      <c r="D516" s="15"/>
      <c r="E516" s="15"/>
      <c r="F516" s="15"/>
      <c r="G516" s="15"/>
      <c r="H516" s="15"/>
      <c r="I516" s="15"/>
      <c r="J516" s="15"/>
      <c r="K516" s="15"/>
      <c r="L516" s="15"/>
      <c r="M516" s="15"/>
      <c r="N516" s="15"/>
      <c r="O516" s="15"/>
      <c r="P516" s="15"/>
      <c r="Q516" s="15"/>
      <c r="R516" s="15"/>
      <c r="S516" s="15"/>
    </row>
    <row r="517">
      <c r="A517" s="15"/>
      <c r="B517" s="15"/>
      <c r="C517" s="15"/>
      <c r="D517" s="15"/>
      <c r="E517" s="15"/>
      <c r="F517" s="15"/>
      <c r="G517" s="15"/>
      <c r="H517" s="15"/>
      <c r="I517" s="15"/>
      <c r="J517" s="15"/>
      <c r="K517" s="15"/>
      <c r="L517" s="15"/>
      <c r="M517" s="15"/>
      <c r="N517" s="15"/>
      <c r="O517" s="15"/>
      <c r="P517" s="15"/>
      <c r="Q517" s="15"/>
      <c r="R517" s="15"/>
      <c r="S517" s="15"/>
    </row>
    <row r="518">
      <c r="A518" s="15"/>
      <c r="B518" s="15"/>
      <c r="C518" s="15"/>
      <c r="D518" s="15"/>
      <c r="E518" s="15"/>
      <c r="F518" s="15"/>
      <c r="G518" s="15"/>
      <c r="H518" s="15"/>
      <c r="I518" s="15"/>
      <c r="J518" s="15"/>
      <c r="K518" s="15"/>
      <c r="L518" s="15"/>
      <c r="M518" s="15"/>
      <c r="N518" s="15"/>
      <c r="O518" s="15"/>
      <c r="P518" s="15"/>
      <c r="Q518" s="15"/>
      <c r="R518" s="15"/>
      <c r="S518" s="15"/>
    </row>
    <row r="519">
      <c r="A519" s="15"/>
      <c r="B519" s="15"/>
      <c r="C519" s="15"/>
      <c r="D519" s="15"/>
      <c r="E519" s="15"/>
      <c r="F519" s="15"/>
      <c r="G519" s="15"/>
      <c r="H519" s="15"/>
      <c r="I519" s="15"/>
      <c r="J519" s="15"/>
      <c r="K519" s="15"/>
      <c r="L519" s="15"/>
      <c r="M519" s="15"/>
      <c r="N519" s="15"/>
      <c r="O519" s="15"/>
      <c r="P519" s="15"/>
      <c r="Q519" s="15"/>
      <c r="R519" s="15"/>
      <c r="S519" s="15"/>
    </row>
    <row r="520">
      <c r="A520" s="15"/>
      <c r="B520" s="15"/>
      <c r="C520" s="15"/>
      <c r="D520" s="15"/>
      <c r="E520" s="15"/>
      <c r="F520" s="15"/>
      <c r="G520" s="15"/>
      <c r="H520" s="15"/>
      <c r="I520" s="15"/>
      <c r="J520" s="15"/>
      <c r="K520" s="15"/>
      <c r="L520" s="15"/>
      <c r="M520" s="15"/>
      <c r="N520" s="15"/>
      <c r="O520" s="15"/>
      <c r="P520" s="15"/>
      <c r="Q520" s="15"/>
      <c r="R520" s="15"/>
      <c r="S520" s="15"/>
    </row>
    <row r="521">
      <c r="A521" s="15"/>
      <c r="B521" s="15"/>
      <c r="C521" s="15"/>
      <c r="D521" s="15"/>
      <c r="E521" s="15"/>
      <c r="F521" s="15"/>
      <c r="G521" s="15"/>
      <c r="H521" s="15"/>
      <c r="I521" s="15"/>
      <c r="J521" s="15"/>
      <c r="K521" s="15"/>
      <c r="L521" s="15"/>
      <c r="M521" s="15"/>
      <c r="N521" s="15"/>
      <c r="O521" s="15"/>
      <c r="P521" s="15"/>
      <c r="Q521" s="15"/>
      <c r="R521" s="15"/>
      <c r="S521" s="15"/>
    </row>
    <row r="522">
      <c r="A522" s="15"/>
      <c r="B522" s="15"/>
      <c r="C522" s="15"/>
      <c r="D522" s="15"/>
      <c r="E522" s="15"/>
      <c r="F522" s="15"/>
      <c r="G522" s="15"/>
      <c r="H522" s="15"/>
      <c r="I522" s="15"/>
      <c r="J522" s="15"/>
      <c r="K522" s="15"/>
      <c r="L522" s="15"/>
      <c r="M522" s="15"/>
      <c r="N522" s="15"/>
      <c r="O522" s="15"/>
      <c r="P522" s="15"/>
      <c r="Q522" s="15"/>
      <c r="R522" s="15"/>
      <c r="S522" s="15"/>
    </row>
    <row r="523">
      <c r="A523" s="15"/>
      <c r="B523" s="15"/>
      <c r="C523" s="15"/>
      <c r="D523" s="15"/>
      <c r="E523" s="15"/>
      <c r="F523" s="15"/>
      <c r="G523" s="15"/>
      <c r="H523" s="15"/>
      <c r="I523" s="15"/>
      <c r="J523" s="15"/>
      <c r="K523" s="15"/>
      <c r="L523" s="15"/>
      <c r="M523" s="15"/>
      <c r="N523" s="15"/>
      <c r="O523" s="15"/>
      <c r="P523" s="15"/>
      <c r="Q523" s="15"/>
      <c r="R523" s="15"/>
      <c r="S523" s="15"/>
    </row>
    <row r="524">
      <c r="A524" s="15"/>
      <c r="B524" s="15"/>
      <c r="C524" s="15"/>
      <c r="D524" s="15"/>
      <c r="E524" s="15"/>
      <c r="F524" s="15"/>
      <c r="G524" s="15"/>
      <c r="H524" s="15"/>
      <c r="I524" s="15"/>
      <c r="J524" s="15"/>
      <c r="K524" s="15"/>
      <c r="L524" s="15"/>
      <c r="M524" s="15"/>
      <c r="N524" s="15"/>
      <c r="O524" s="15"/>
      <c r="P524" s="15"/>
      <c r="Q524" s="15"/>
      <c r="R524" s="15"/>
      <c r="S524" s="15"/>
    </row>
    <row r="525">
      <c r="A525" s="15"/>
      <c r="B525" s="15"/>
      <c r="C525" s="15"/>
      <c r="D525" s="15"/>
      <c r="E525" s="15"/>
      <c r="F525" s="15"/>
      <c r="G525" s="15"/>
      <c r="H525" s="15"/>
      <c r="I525" s="15"/>
      <c r="J525" s="15"/>
      <c r="K525" s="15"/>
      <c r="L525" s="15"/>
      <c r="M525" s="15"/>
      <c r="N525" s="15"/>
      <c r="O525" s="15"/>
      <c r="P525" s="15"/>
      <c r="Q525" s="15"/>
      <c r="R525" s="15"/>
      <c r="S525" s="15"/>
    </row>
    <row r="526">
      <c r="A526" s="15"/>
      <c r="B526" s="15"/>
      <c r="C526" s="15"/>
      <c r="D526" s="15"/>
      <c r="E526" s="15"/>
      <c r="F526" s="15"/>
      <c r="G526" s="15"/>
      <c r="H526" s="15"/>
      <c r="I526" s="15"/>
      <c r="J526" s="15"/>
      <c r="K526" s="15"/>
      <c r="L526" s="15"/>
      <c r="M526" s="15"/>
      <c r="N526" s="15"/>
      <c r="O526" s="15"/>
      <c r="P526" s="15"/>
      <c r="Q526" s="15"/>
      <c r="R526" s="15"/>
      <c r="S526" s="15"/>
    </row>
    <row r="527">
      <c r="A527" s="15"/>
      <c r="B527" s="15"/>
      <c r="C527" s="15"/>
      <c r="D527" s="15"/>
      <c r="E527" s="15"/>
      <c r="F527" s="15"/>
      <c r="G527" s="15"/>
      <c r="H527" s="15"/>
      <c r="I527" s="15"/>
      <c r="J527" s="15"/>
      <c r="K527" s="15"/>
      <c r="L527" s="15"/>
      <c r="M527" s="15"/>
      <c r="N527" s="15"/>
      <c r="O527" s="15"/>
      <c r="P527" s="15"/>
      <c r="Q527" s="15"/>
      <c r="R527" s="15"/>
      <c r="S527" s="15"/>
    </row>
    <row r="528">
      <c r="A528" s="15"/>
      <c r="B528" s="15"/>
      <c r="C528" s="15"/>
      <c r="D528" s="15"/>
      <c r="E528" s="15"/>
      <c r="F528" s="15"/>
      <c r="G528" s="15"/>
      <c r="H528" s="15"/>
      <c r="I528" s="15"/>
      <c r="J528" s="15"/>
      <c r="K528" s="15"/>
      <c r="L528" s="15"/>
      <c r="M528" s="15"/>
      <c r="N528" s="15"/>
      <c r="O528" s="15"/>
      <c r="P528" s="15"/>
      <c r="Q528" s="15"/>
      <c r="R528" s="15"/>
      <c r="S528" s="15"/>
    </row>
    <row r="529">
      <c r="A529" s="15"/>
      <c r="B529" s="15"/>
      <c r="C529" s="15"/>
      <c r="D529" s="15"/>
      <c r="E529" s="15"/>
      <c r="F529" s="15"/>
      <c r="G529" s="15"/>
      <c r="H529" s="15"/>
      <c r="I529" s="15"/>
      <c r="J529" s="15"/>
      <c r="K529" s="15"/>
      <c r="L529" s="15"/>
      <c r="M529" s="15"/>
      <c r="N529" s="15"/>
      <c r="O529" s="15"/>
      <c r="P529" s="15"/>
      <c r="Q529" s="15"/>
      <c r="R529" s="15"/>
      <c r="S529" s="15"/>
    </row>
    <row r="530">
      <c r="A530" s="15"/>
      <c r="B530" s="15"/>
      <c r="C530" s="15"/>
      <c r="D530" s="15"/>
      <c r="E530" s="15"/>
      <c r="F530" s="15"/>
      <c r="G530" s="15"/>
      <c r="H530" s="15"/>
      <c r="I530" s="15"/>
      <c r="J530" s="15"/>
      <c r="K530" s="15"/>
      <c r="L530" s="15"/>
      <c r="M530" s="15"/>
      <c r="N530" s="15"/>
      <c r="O530" s="15"/>
      <c r="P530" s="15"/>
      <c r="Q530" s="15"/>
      <c r="R530" s="15"/>
      <c r="S530" s="15"/>
    </row>
    <row r="531">
      <c r="A531" s="15"/>
      <c r="B531" s="15"/>
      <c r="C531" s="15"/>
      <c r="D531" s="15"/>
      <c r="E531" s="15"/>
      <c r="F531" s="15"/>
      <c r="G531" s="15"/>
      <c r="H531" s="15"/>
      <c r="I531" s="15"/>
      <c r="J531" s="15"/>
      <c r="K531" s="15"/>
      <c r="L531" s="15"/>
      <c r="M531" s="15"/>
      <c r="N531" s="15"/>
      <c r="O531" s="15"/>
      <c r="P531" s="15"/>
      <c r="Q531" s="15"/>
      <c r="R531" s="15"/>
      <c r="S531" s="15"/>
    </row>
    <row r="532">
      <c r="A532" s="15"/>
      <c r="B532" s="15"/>
      <c r="C532" s="15"/>
      <c r="D532" s="15"/>
      <c r="E532" s="15"/>
      <c r="F532" s="15"/>
      <c r="G532" s="15"/>
      <c r="H532" s="15"/>
      <c r="I532" s="15"/>
      <c r="J532" s="15"/>
      <c r="K532" s="15"/>
      <c r="L532" s="15"/>
      <c r="M532" s="15"/>
      <c r="N532" s="15"/>
      <c r="O532" s="15"/>
      <c r="P532" s="15"/>
      <c r="Q532" s="15"/>
      <c r="R532" s="15"/>
      <c r="S532" s="15"/>
    </row>
    <row r="533">
      <c r="A533" s="15"/>
      <c r="B533" s="15"/>
      <c r="C533" s="15"/>
      <c r="D533" s="15"/>
      <c r="E533" s="15"/>
      <c r="F533" s="15"/>
      <c r="G533" s="15"/>
      <c r="H533" s="15"/>
      <c r="I533" s="15"/>
      <c r="J533" s="15"/>
      <c r="K533" s="15"/>
      <c r="L533" s="15"/>
      <c r="M533" s="15"/>
      <c r="N533" s="15"/>
      <c r="O533" s="15"/>
      <c r="P533" s="15"/>
      <c r="Q533" s="15"/>
      <c r="R533" s="15"/>
      <c r="S533" s="15"/>
    </row>
    <row r="534">
      <c r="A534" s="15"/>
      <c r="B534" s="15"/>
      <c r="C534" s="15"/>
      <c r="D534" s="15"/>
      <c r="E534" s="15"/>
      <c r="F534" s="15"/>
      <c r="G534" s="15"/>
      <c r="H534" s="15"/>
      <c r="I534" s="15"/>
      <c r="J534" s="15"/>
      <c r="K534" s="15"/>
      <c r="L534" s="15"/>
      <c r="M534" s="15"/>
      <c r="N534" s="15"/>
      <c r="O534" s="15"/>
      <c r="P534" s="15"/>
      <c r="Q534" s="15"/>
      <c r="R534" s="15"/>
      <c r="S534" s="15"/>
    </row>
    <row r="535">
      <c r="A535" s="15"/>
      <c r="B535" s="15"/>
      <c r="C535" s="15"/>
      <c r="D535" s="15"/>
      <c r="E535" s="15"/>
      <c r="F535" s="15"/>
      <c r="G535" s="15"/>
      <c r="H535" s="15"/>
      <c r="I535" s="15"/>
      <c r="J535" s="15"/>
      <c r="K535" s="15"/>
      <c r="L535" s="15"/>
      <c r="M535" s="15"/>
      <c r="N535" s="15"/>
      <c r="O535" s="15"/>
      <c r="P535" s="15"/>
      <c r="Q535" s="15"/>
      <c r="R535" s="15"/>
      <c r="S535" s="15"/>
    </row>
    <row r="536">
      <c r="A536" s="15"/>
      <c r="B536" s="15"/>
      <c r="C536" s="15"/>
      <c r="D536" s="15"/>
      <c r="E536" s="15"/>
      <c r="F536" s="15"/>
      <c r="G536" s="15"/>
      <c r="H536" s="15"/>
      <c r="I536" s="15"/>
      <c r="J536" s="15"/>
      <c r="K536" s="15"/>
      <c r="L536" s="15"/>
      <c r="M536" s="15"/>
      <c r="N536" s="15"/>
      <c r="O536" s="15"/>
      <c r="P536" s="15"/>
      <c r="Q536" s="15"/>
      <c r="R536" s="15"/>
      <c r="S536" s="15"/>
    </row>
    <row r="537">
      <c r="A537" s="15"/>
      <c r="B537" s="15"/>
      <c r="C537" s="15"/>
      <c r="D537" s="15"/>
      <c r="E537" s="15"/>
      <c r="F537" s="15"/>
      <c r="G537" s="15"/>
      <c r="H537" s="15"/>
      <c r="I537" s="15"/>
      <c r="J537" s="15"/>
      <c r="K537" s="15"/>
      <c r="L537" s="15"/>
      <c r="M537" s="15"/>
      <c r="N537" s="15"/>
      <c r="O537" s="15"/>
      <c r="P537" s="15"/>
      <c r="Q537" s="15"/>
      <c r="R537" s="15"/>
      <c r="S537" s="15"/>
    </row>
    <row r="538">
      <c r="A538" s="15"/>
      <c r="B538" s="15"/>
      <c r="C538" s="15"/>
      <c r="D538" s="15"/>
      <c r="E538" s="15"/>
      <c r="F538" s="15"/>
      <c r="G538" s="15"/>
      <c r="H538" s="15"/>
      <c r="I538" s="15"/>
      <c r="J538" s="15"/>
      <c r="K538" s="15"/>
      <c r="L538" s="15"/>
      <c r="M538" s="15"/>
      <c r="N538" s="15"/>
      <c r="O538" s="15"/>
      <c r="P538" s="15"/>
      <c r="Q538" s="15"/>
      <c r="R538" s="15"/>
      <c r="S538" s="15"/>
    </row>
    <row r="539">
      <c r="A539" s="15"/>
      <c r="B539" s="15"/>
      <c r="C539" s="15"/>
      <c r="D539" s="15"/>
      <c r="E539" s="15"/>
      <c r="F539" s="15"/>
      <c r="G539" s="15"/>
      <c r="H539" s="15"/>
      <c r="I539" s="15"/>
      <c r="J539" s="15"/>
      <c r="K539" s="15"/>
      <c r="L539" s="15"/>
      <c r="M539" s="15"/>
      <c r="N539" s="15"/>
      <c r="O539" s="15"/>
      <c r="P539" s="15"/>
      <c r="Q539" s="15"/>
      <c r="R539" s="15"/>
      <c r="S539" s="15"/>
    </row>
    <row r="540">
      <c r="A540" s="15"/>
      <c r="B540" s="15"/>
      <c r="C540" s="15"/>
      <c r="D540" s="15"/>
      <c r="E540" s="15"/>
      <c r="F540" s="15"/>
      <c r="G540" s="15"/>
      <c r="H540" s="15"/>
      <c r="I540" s="15"/>
      <c r="J540" s="15"/>
      <c r="K540" s="15"/>
      <c r="L540" s="15"/>
      <c r="M540" s="15"/>
      <c r="N540" s="15"/>
      <c r="O540" s="15"/>
      <c r="P540" s="15"/>
      <c r="Q540" s="15"/>
      <c r="R540" s="15"/>
      <c r="S540" s="15"/>
    </row>
    <row r="541">
      <c r="A541" s="15"/>
      <c r="B541" s="15"/>
      <c r="C541" s="15"/>
      <c r="D541" s="15"/>
      <c r="E541" s="15"/>
      <c r="F541" s="15"/>
      <c r="G541" s="15"/>
      <c r="H541" s="15"/>
      <c r="I541" s="15"/>
      <c r="J541" s="15"/>
      <c r="K541" s="15"/>
      <c r="L541" s="15"/>
      <c r="M541" s="15"/>
      <c r="N541" s="15"/>
      <c r="O541" s="15"/>
      <c r="P541" s="15"/>
      <c r="Q541" s="15"/>
      <c r="R541" s="15"/>
      <c r="S541" s="15"/>
    </row>
    <row r="542">
      <c r="A542" s="15"/>
      <c r="B542" s="15"/>
      <c r="C542" s="15"/>
      <c r="D542" s="15"/>
      <c r="E542" s="15"/>
      <c r="F542" s="15"/>
      <c r="G542" s="15"/>
      <c r="H542" s="15"/>
      <c r="I542" s="15"/>
      <c r="J542" s="15"/>
      <c r="K542" s="15"/>
      <c r="L542" s="15"/>
      <c r="M542" s="15"/>
      <c r="N542" s="15"/>
      <c r="O542" s="15"/>
      <c r="P542" s="15"/>
      <c r="Q542" s="15"/>
      <c r="R542" s="15"/>
      <c r="S542" s="15"/>
    </row>
    <row r="543">
      <c r="A543" s="15"/>
      <c r="B543" s="15"/>
      <c r="C543" s="15"/>
      <c r="D543" s="15"/>
      <c r="E543" s="15"/>
      <c r="F543" s="15"/>
      <c r="G543" s="15"/>
      <c r="H543" s="15"/>
      <c r="I543" s="15"/>
      <c r="J543" s="15"/>
      <c r="K543" s="15"/>
      <c r="L543" s="15"/>
      <c r="M543" s="15"/>
      <c r="N543" s="15"/>
      <c r="O543" s="15"/>
      <c r="P543" s="15"/>
      <c r="Q543" s="15"/>
      <c r="R543" s="15"/>
      <c r="S543" s="15"/>
    </row>
    <row r="544">
      <c r="A544" s="15"/>
      <c r="B544" s="15"/>
      <c r="C544" s="15"/>
      <c r="D544" s="15"/>
      <c r="E544" s="15"/>
      <c r="F544" s="15"/>
      <c r="G544" s="15"/>
      <c r="H544" s="15"/>
      <c r="I544" s="15"/>
      <c r="J544" s="15"/>
      <c r="K544" s="15"/>
      <c r="L544" s="15"/>
      <c r="M544" s="15"/>
      <c r="N544" s="15"/>
      <c r="O544" s="15"/>
      <c r="P544" s="15"/>
      <c r="Q544" s="15"/>
      <c r="R544" s="15"/>
      <c r="S544" s="15"/>
    </row>
    <row r="545">
      <c r="A545" s="15"/>
      <c r="B545" s="15"/>
      <c r="C545" s="15"/>
      <c r="D545" s="15"/>
      <c r="E545" s="15"/>
      <c r="F545" s="15"/>
      <c r="G545" s="15"/>
      <c r="H545" s="15"/>
      <c r="I545" s="15"/>
      <c r="J545" s="15"/>
      <c r="K545" s="15"/>
      <c r="L545" s="15"/>
      <c r="M545" s="15"/>
      <c r="N545" s="15"/>
      <c r="O545" s="15"/>
      <c r="P545" s="15"/>
      <c r="Q545" s="15"/>
      <c r="R545" s="15"/>
      <c r="S545" s="15"/>
    </row>
    <row r="546">
      <c r="A546" s="15"/>
      <c r="B546" s="15"/>
      <c r="C546" s="15"/>
      <c r="D546" s="15"/>
      <c r="E546" s="15"/>
      <c r="F546" s="15"/>
      <c r="G546" s="15"/>
      <c r="H546" s="15"/>
      <c r="I546" s="15"/>
      <c r="J546" s="15"/>
      <c r="K546" s="15"/>
      <c r="L546" s="15"/>
      <c r="M546" s="15"/>
      <c r="N546" s="15"/>
      <c r="O546" s="15"/>
      <c r="P546" s="15"/>
      <c r="Q546" s="15"/>
      <c r="R546" s="15"/>
      <c r="S546" s="15"/>
    </row>
    <row r="547">
      <c r="A547" s="15"/>
      <c r="B547" s="15"/>
      <c r="C547" s="15"/>
      <c r="D547" s="15"/>
      <c r="E547" s="15"/>
      <c r="F547" s="15"/>
      <c r="G547" s="15"/>
      <c r="H547" s="15"/>
      <c r="I547" s="15"/>
      <c r="J547" s="15"/>
      <c r="K547" s="15"/>
      <c r="L547" s="15"/>
      <c r="M547" s="15"/>
      <c r="N547" s="15"/>
      <c r="O547" s="15"/>
      <c r="P547" s="15"/>
      <c r="Q547" s="15"/>
      <c r="R547" s="15"/>
      <c r="S547" s="15"/>
    </row>
    <row r="548">
      <c r="A548" s="15"/>
      <c r="B548" s="15"/>
      <c r="C548" s="15"/>
      <c r="D548" s="15"/>
      <c r="E548" s="15"/>
      <c r="F548" s="15"/>
      <c r="G548" s="15"/>
      <c r="H548" s="15"/>
      <c r="I548" s="15"/>
      <c r="J548" s="15"/>
      <c r="K548" s="15"/>
      <c r="L548" s="15"/>
      <c r="M548" s="15"/>
      <c r="N548" s="15"/>
      <c r="O548" s="15"/>
      <c r="P548" s="15"/>
      <c r="Q548" s="15"/>
      <c r="R548" s="15"/>
      <c r="S548" s="15"/>
    </row>
    <row r="549">
      <c r="A549" s="15"/>
      <c r="B549" s="15"/>
      <c r="C549" s="15"/>
      <c r="D549" s="15"/>
      <c r="E549" s="15"/>
      <c r="F549" s="15"/>
      <c r="G549" s="15"/>
      <c r="H549" s="15"/>
      <c r="I549" s="15"/>
      <c r="J549" s="15"/>
      <c r="K549" s="15"/>
      <c r="L549" s="15"/>
      <c r="M549" s="15"/>
      <c r="N549" s="15"/>
      <c r="O549" s="15"/>
      <c r="P549" s="15"/>
      <c r="Q549" s="15"/>
      <c r="R549" s="15"/>
      <c r="S549" s="15"/>
    </row>
    <row r="550">
      <c r="A550" s="15"/>
      <c r="B550" s="15"/>
      <c r="C550" s="15"/>
      <c r="D550" s="15"/>
      <c r="E550" s="15"/>
      <c r="F550" s="15"/>
      <c r="G550" s="15"/>
      <c r="H550" s="15"/>
      <c r="I550" s="15"/>
      <c r="J550" s="15"/>
      <c r="K550" s="15"/>
      <c r="L550" s="15"/>
      <c r="M550" s="15"/>
      <c r="N550" s="15"/>
      <c r="O550" s="15"/>
      <c r="P550" s="15"/>
      <c r="Q550" s="15"/>
      <c r="R550" s="15"/>
      <c r="S550" s="15"/>
    </row>
    <row r="551">
      <c r="A551" s="15"/>
      <c r="B551" s="15"/>
      <c r="C551" s="15"/>
      <c r="D551" s="15"/>
      <c r="E551" s="15"/>
      <c r="F551" s="15"/>
      <c r="G551" s="15"/>
      <c r="H551" s="15"/>
      <c r="I551" s="15"/>
      <c r="J551" s="15"/>
      <c r="K551" s="15"/>
      <c r="L551" s="15"/>
      <c r="M551" s="15"/>
      <c r="N551" s="15"/>
      <c r="O551" s="15"/>
      <c r="P551" s="15"/>
      <c r="Q551" s="15"/>
      <c r="R551" s="15"/>
      <c r="S551" s="15"/>
    </row>
    <row r="552">
      <c r="A552" s="15"/>
      <c r="B552" s="15"/>
      <c r="C552" s="15"/>
      <c r="D552" s="15"/>
      <c r="E552" s="15"/>
      <c r="F552" s="15"/>
      <c r="G552" s="15"/>
      <c r="H552" s="15"/>
      <c r="I552" s="15"/>
      <c r="J552" s="15"/>
      <c r="K552" s="15"/>
      <c r="L552" s="15"/>
      <c r="M552" s="15"/>
      <c r="N552" s="15"/>
      <c r="O552" s="15"/>
      <c r="P552" s="15"/>
      <c r="Q552" s="15"/>
      <c r="R552" s="15"/>
      <c r="S552" s="15"/>
    </row>
    <row r="553">
      <c r="A553" s="15"/>
      <c r="B553" s="15"/>
      <c r="C553" s="15"/>
      <c r="D553" s="15"/>
      <c r="E553" s="15"/>
      <c r="F553" s="15"/>
      <c r="G553" s="15"/>
      <c r="H553" s="15"/>
      <c r="I553" s="15"/>
      <c r="J553" s="15"/>
      <c r="K553" s="15"/>
      <c r="L553" s="15"/>
      <c r="M553" s="15"/>
      <c r="N553" s="15"/>
      <c r="O553" s="15"/>
      <c r="P553" s="15"/>
      <c r="Q553" s="15"/>
      <c r="R553" s="15"/>
      <c r="S553" s="15"/>
    </row>
    <row r="554">
      <c r="A554" s="15"/>
      <c r="B554" s="15"/>
      <c r="C554" s="15"/>
      <c r="D554" s="15"/>
      <c r="E554" s="15"/>
      <c r="F554" s="15"/>
      <c r="G554" s="15"/>
      <c r="H554" s="15"/>
      <c r="I554" s="15"/>
      <c r="J554" s="15"/>
      <c r="K554" s="15"/>
      <c r="L554" s="15"/>
      <c r="M554" s="15"/>
      <c r="N554" s="15"/>
      <c r="O554" s="15"/>
      <c r="P554" s="15"/>
      <c r="Q554" s="15"/>
      <c r="R554" s="15"/>
      <c r="S554" s="15"/>
    </row>
    <row r="555">
      <c r="A555" s="15"/>
      <c r="B555" s="15"/>
      <c r="C555" s="15"/>
      <c r="D555" s="15"/>
      <c r="E555" s="15"/>
      <c r="F555" s="15"/>
      <c r="G555" s="15"/>
      <c r="H555" s="15"/>
      <c r="I555" s="15"/>
      <c r="J555" s="15"/>
      <c r="K555" s="15"/>
      <c r="L555" s="15"/>
      <c r="M555" s="15"/>
      <c r="N555" s="15"/>
      <c r="O555" s="15"/>
      <c r="P555" s="15"/>
      <c r="Q555" s="15"/>
      <c r="R555" s="15"/>
      <c r="S555" s="15"/>
    </row>
    <row r="556">
      <c r="A556" s="15"/>
      <c r="B556" s="15"/>
      <c r="C556" s="15"/>
      <c r="D556" s="15"/>
      <c r="E556" s="15"/>
      <c r="F556" s="15"/>
      <c r="G556" s="15"/>
      <c r="H556" s="15"/>
      <c r="I556" s="15"/>
      <c r="J556" s="15"/>
      <c r="K556" s="15"/>
      <c r="L556" s="15"/>
      <c r="M556" s="15"/>
      <c r="N556" s="15"/>
      <c r="O556" s="15"/>
      <c r="P556" s="15"/>
      <c r="Q556" s="15"/>
      <c r="R556" s="15"/>
      <c r="S556" s="15"/>
    </row>
    <row r="557">
      <c r="A557" s="15"/>
      <c r="B557" s="15"/>
      <c r="C557" s="15"/>
      <c r="D557" s="15"/>
      <c r="E557" s="15"/>
      <c r="F557" s="15"/>
      <c r="G557" s="15"/>
      <c r="H557" s="15"/>
      <c r="I557" s="15"/>
      <c r="J557" s="15"/>
      <c r="K557" s="15"/>
      <c r="L557" s="15"/>
      <c r="M557" s="15"/>
      <c r="N557" s="15"/>
      <c r="O557" s="15"/>
      <c r="P557" s="15"/>
      <c r="Q557" s="15"/>
      <c r="R557" s="15"/>
      <c r="S557" s="15"/>
    </row>
    <row r="558">
      <c r="A558" s="15"/>
      <c r="B558" s="15"/>
      <c r="C558" s="15"/>
      <c r="D558" s="15"/>
      <c r="E558" s="15"/>
      <c r="F558" s="15"/>
      <c r="G558" s="15"/>
      <c r="H558" s="15"/>
      <c r="I558" s="15"/>
      <c r="J558" s="15"/>
      <c r="K558" s="15"/>
      <c r="L558" s="15"/>
      <c r="M558" s="15"/>
      <c r="N558" s="15"/>
      <c r="O558" s="15"/>
      <c r="P558" s="15"/>
      <c r="Q558" s="15"/>
      <c r="R558" s="15"/>
      <c r="S558" s="15"/>
    </row>
    <row r="559">
      <c r="A559" s="15"/>
      <c r="B559" s="15"/>
      <c r="C559" s="15"/>
      <c r="D559" s="15"/>
      <c r="E559" s="15"/>
      <c r="F559" s="15"/>
      <c r="G559" s="15"/>
      <c r="H559" s="15"/>
      <c r="I559" s="15"/>
      <c r="J559" s="15"/>
      <c r="K559" s="15"/>
      <c r="L559" s="15"/>
      <c r="M559" s="15"/>
      <c r="N559" s="15"/>
      <c r="O559" s="15"/>
      <c r="P559" s="15"/>
      <c r="Q559" s="15"/>
      <c r="R559" s="15"/>
      <c r="S559" s="15"/>
    </row>
    <row r="560">
      <c r="A560" s="15"/>
      <c r="B560" s="15"/>
      <c r="C560" s="15"/>
      <c r="D560" s="15"/>
      <c r="E560" s="15"/>
      <c r="F560" s="15"/>
      <c r="G560" s="15"/>
      <c r="H560" s="15"/>
      <c r="I560" s="15"/>
      <c r="J560" s="15"/>
      <c r="K560" s="15"/>
      <c r="L560" s="15"/>
      <c r="M560" s="15"/>
      <c r="N560" s="15"/>
      <c r="O560" s="15"/>
      <c r="P560" s="15"/>
      <c r="Q560" s="15"/>
      <c r="R560" s="15"/>
      <c r="S560" s="15"/>
    </row>
    <row r="561">
      <c r="A561" s="15"/>
      <c r="B561" s="15"/>
      <c r="C561" s="15"/>
      <c r="D561" s="15"/>
      <c r="E561" s="15"/>
      <c r="F561" s="15"/>
      <c r="G561" s="15"/>
      <c r="H561" s="15"/>
      <c r="I561" s="15"/>
      <c r="J561" s="15"/>
      <c r="K561" s="15"/>
      <c r="L561" s="15"/>
      <c r="M561" s="15"/>
      <c r="N561" s="15"/>
      <c r="O561" s="15"/>
      <c r="P561" s="15"/>
      <c r="Q561" s="15"/>
      <c r="R561" s="15"/>
      <c r="S561" s="15"/>
    </row>
    <row r="562">
      <c r="A562" s="15"/>
      <c r="B562" s="15"/>
      <c r="C562" s="15"/>
      <c r="D562" s="15"/>
      <c r="E562" s="15"/>
      <c r="F562" s="15"/>
      <c r="G562" s="15"/>
      <c r="H562" s="15"/>
      <c r="I562" s="15"/>
      <c r="J562" s="15"/>
      <c r="K562" s="15"/>
      <c r="L562" s="15"/>
      <c r="M562" s="15"/>
      <c r="N562" s="15"/>
      <c r="O562" s="15"/>
      <c r="P562" s="15"/>
      <c r="Q562" s="15"/>
      <c r="R562" s="15"/>
      <c r="S562" s="15"/>
    </row>
    <row r="563">
      <c r="A563" s="15"/>
      <c r="B563" s="15"/>
      <c r="C563" s="15"/>
      <c r="D563" s="15"/>
      <c r="E563" s="15"/>
      <c r="F563" s="15"/>
      <c r="G563" s="15"/>
      <c r="H563" s="15"/>
      <c r="I563" s="15"/>
      <c r="J563" s="15"/>
      <c r="K563" s="15"/>
      <c r="L563" s="15"/>
      <c r="M563" s="15"/>
      <c r="N563" s="15"/>
      <c r="O563" s="15"/>
      <c r="P563" s="15"/>
      <c r="Q563" s="15"/>
      <c r="R563" s="15"/>
      <c r="S563" s="15"/>
    </row>
    <row r="564">
      <c r="A564" s="15"/>
      <c r="B564" s="15"/>
      <c r="C564" s="15"/>
      <c r="D564" s="15"/>
      <c r="E564" s="15"/>
      <c r="F564" s="15"/>
      <c r="G564" s="15"/>
      <c r="H564" s="15"/>
      <c r="I564" s="15"/>
      <c r="J564" s="15"/>
      <c r="K564" s="15"/>
      <c r="L564" s="15"/>
      <c r="M564" s="15"/>
      <c r="N564" s="15"/>
      <c r="O564" s="15"/>
      <c r="P564" s="15"/>
      <c r="Q564" s="15"/>
      <c r="R564" s="15"/>
      <c r="S564" s="15"/>
    </row>
    <row r="565">
      <c r="A565" s="15"/>
      <c r="B565" s="15"/>
      <c r="C565" s="15"/>
      <c r="D565" s="15"/>
      <c r="E565" s="15"/>
      <c r="F565" s="15"/>
      <c r="G565" s="15"/>
      <c r="H565" s="15"/>
      <c r="I565" s="15"/>
      <c r="J565" s="15"/>
      <c r="K565" s="15"/>
      <c r="L565" s="15"/>
      <c r="M565" s="15"/>
      <c r="N565" s="15"/>
      <c r="O565" s="15"/>
      <c r="P565" s="15"/>
      <c r="Q565" s="15"/>
      <c r="R565" s="15"/>
      <c r="S565" s="15"/>
    </row>
    <row r="566">
      <c r="A566" s="15"/>
      <c r="B566" s="15"/>
      <c r="C566" s="15"/>
      <c r="D566" s="15"/>
      <c r="E566" s="15"/>
      <c r="F566" s="15"/>
      <c r="G566" s="15"/>
      <c r="H566" s="15"/>
      <c r="I566" s="15"/>
      <c r="J566" s="15"/>
      <c r="K566" s="15"/>
      <c r="L566" s="15"/>
      <c r="M566" s="15"/>
      <c r="N566" s="15"/>
      <c r="O566" s="15"/>
      <c r="P566" s="15"/>
      <c r="Q566" s="15"/>
      <c r="R566" s="15"/>
      <c r="S566" s="15"/>
    </row>
    <row r="567">
      <c r="A567" s="15"/>
      <c r="B567" s="15"/>
      <c r="C567" s="15"/>
      <c r="D567" s="15"/>
      <c r="E567" s="15"/>
      <c r="F567" s="15"/>
      <c r="G567" s="15"/>
      <c r="H567" s="15"/>
      <c r="I567" s="15"/>
      <c r="J567" s="15"/>
      <c r="K567" s="15"/>
      <c r="L567" s="15"/>
      <c r="M567" s="15"/>
      <c r="N567" s="15"/>
      <c r="O567" s="15"/>
      <c r="P567" s="15"/>
      <c r="Q567" s="15"/>
      <c r="R567" s="15"/>
      <c r="S567" s="15"/>
    </row>
    <row r="568">
      <c r="A568" s="15"/>
      <c r="B568" s="15"/>
      <c r="C568" s="15"/>
      <c r="D568" s="15"/>
      <c r="E568" s="15"/>
      <c r="F568" s="15"/>
      <c r="G568" s="15"/>
      <c r="H568" s="15"/>
      <c r="I568" s="15"/>
      <c r="J568" s="15"/>
      <c r="K568" s="15"/>
      <c r="L568" s="15"/>
      <c r="M568" s="15"/>
      <c r="N568" s="15"/>
      <c r="O568" s="15"/>
      <c r="P568" s="15"/>
      <c r="Q568" s="15"/>
      <c r="R568" s="15"/>
      <c r="S568" s="15"/>
    </row>
    <row r="569">
      <c r="A569" s="15"/>
      <c r="B569" s="15"/>
      <c r="C569" s="15"/>
      <c r="D569" s="15"/>
      <c r="E569" s="15"/>
      <c r="F569" s="15"/>
      <c r="G569" s="15"/>
      <c r="H569" s="15"/>
      <c r="I569" s="15"/>
      <c r="J569" s="15"/>
      <c r="K569" s="15"/>
      <c r="L569" s="15"/>
      <c r="M569" s="15"/>
      <c r="N569" s="15"/>
      <c r="O569" s="15"/>
      <c r="P569" s="15"/>
      <c r="Q569" s="15"/>
      <c r="R569" s="15"/>
      <c r="S569" s="15"/>
    </row>
    <row r="570">
      <c r="A570" s="15"/>
      <c r="B570" s="15"/>
      <c r="C570" s="15"/>
      <c r="D570" s="15"/>
      <c r="E570" s="15"/>
      <c r="F570" s="15"/>
      <c r="G570" s="15"/>
      <c r="H570" s="15"/>
      <c r="I570" s="15"/>
      <c r="J570" s="15"/>
      <c r="K570" s="15"/>
      <c r="L570" s="15"/>
      <c r="M570" s="15"/>
      <c r="N570" s="15"/>
      <c r="O570" s="15"/>
      <c r="P570" s="15"/>
      <c r="Q570" s="15"/>
      <c r="R570" s="15"/>
      <c r="S570" s="15"/>
    </row>
    <row r="571">
      <c r="A571" s="15"/>
      <c r="B571" s="15"/>
      <c r="C571" s="15"/>
      <c r="D571" s="15"/>
      <c r="E571" s="15"/>
      <c r="F571" s="15"/>
      <c r="G571" s="15"/>
      <c r="H571" s="15"/>
      <c r="I571" s="15"/>
      <c r="J571" s="15"/>
      <c r="K571" s="15"/>
      <c r="L571" s="15"/>
      <c r="M571" s="15"/>
      <c r="N571" s="15"/>
      <c r="O571" s="15"/>
      <c r="P571" s="15"/>
      <c r="Q571" s="15"/>
      <c r="R571" s="15"/>
      <c r="S571" s="15"/>
    </row>
    <row r="572">
      <c r="A572" s="15"/>
      <c r="B572" s="15"/>
      <c r="C572" s="15"/>
      <c r="D572" s="15"/>
      <c r="E572" s="15"/>
      <c r="F572" s="15"/>
      <c r="G572" s="15"/>
      <c r="H572" s="15"/>
      <c r="I572" s="15"/>
      <c r="J572" s="15"/>
      <c r="K572" s="15"/>
      <c r="L572" s="15"/>
      <c r="M572" s="15"/>
      <c r="N572" s="15"/>
      <c r="O572" s="15"/>
      <c r="P572" s="15"/>
      <c r="Q572" s="15"/>
      <c r="R572" s="15"/>
      <c r="S572" s="15"/>
    </row>
    <row r="573">
      <c r="A573" s="15"/>
      <c r="B573" s="15"/>
      <c r="C573" s="15"/>
      <c r="D573" s="15"/>
      <c r="E573" s="15"/>
      <c r="F573" s="15"/>
      <c r="G573" s="15"/>
      <c r="H573" s="15"/>
      <c r="I573" s="15"/>
      <c r="J573" s="15"/>
      <c r="K573" s="15"/>
      <c r="L573" s="15"/>
      <c r="M573" s="15"/>
      <c r="N573" s="15"/>
      <c r="O573" s="15"/>
      <c r="P573" s="15"/>
      <c r="Q573" s="15"/>
      <c r="R573" s="15"/>
      <c r="S573" s="15"/>
    </row>
    <row r="574">
      <c r="A574" s="15"/>
      <c r="B574" s="15"/>
      <c r="C574" s="15"/>
      <c r="D574" s="15"/>
      <c r="E574" s="15"/>
      <c r="F574" s="15"/>
      <c r="G574" s="15"/>
      <c r="H574" s="15"/>
      <c r="I574" s="15"/>
      <c r="J574" s="15"/>
      <c r="K574" s="15"/>
      <c r="L574" s="15"/>
      <c r="M574" s="15"/>
      <c r="N574" s="15"/>
      <c r="O574" s="15"/>
      <c r="P574" s="15"/>
      <c r="Q574" s="15"/>
      <c r="R574" s="15"/>
      <c r="S574" s="15"/>
    </row>
    <row r="575">
      <c r="A575" s="15"/>
      <c r="B575" s="15"/>
      <c r="C575" s="15"/>
      <c r="D575" s="15"/>
      <c r="E575" s="15"/>
      <c r="F575" s="15"/>
      <c r="G575" s="15"/>
      <c r="H575" s="15"/>
      <c r="I575" s="15"/>
      <c r="J575" s="15"/>
      <c r="K575" s="15"/>
      <c r="L575" s="15"/>
      <c r="M575" s="15"/>
      <c r="N575" s="15"/>
      <c r="O575" s="15"/>
      <c r="P575" s="15"/>
      <c r="Q575" s="15"/>
      <c r="R575" s="15"/>
      <c r="S575" s="15"/>
    </row>
    <row r="576">
      <c r="A576" s="15"/>
      <c r="B576" s="15"/>
      <c r="C576" s="15"/>
      <c r="D576" s="15"/>
      <c r="E576" s="15"/>
      <c r="F576" s="15"/>
      <c r="G576" s="15"/>
      <c r="H576" s="15"/>
      <c r="I576" s="15"/>
      <c r="J576" s="15"/>
      <c r="K576" s="15"/>
      <c r="L576" s="15"/>
      <c r="M576" s="15"/>
      <c r="N576" s="15"/>
      <c r="O576" s="15"/>
      <c r="P576" s="15"/>
      <c r="Q576" s="15"/>
      <c r="R576" s="15"/>
      <c r="S576" s="15"/>
    </row>
    <row r="577">
      <c r="A577" s="15"/>
      <c r="B577" s="15"/>
      <c r="C577" s="15"/>
      <c r="D577" s="15"/>
      <c r="E577" s="15"/>
      <c r="F577" s="15"/>
      <c r="G577" s="15"/>
      <c r="H577" s="15"/>
      <c r="I577" s="15"/>
      <c r="J577" s="15"/>
      <c r="K577" s="15"/>
      <c r="L577" s="15"/>
      <c r="M577" s="15"/>
      <c r="N577" s="15"/>
      <c r="O577" s="15"/>
      <c r="P577" s="15"/>
      <c r="Q577" s="15"/>
      <c r="R577" s="15"/>
      <c r="S577" s="15"/>
    </row>
    <row r="578">
      <c r="A578" s="15"/>
      <c r="B578" s="15"/>
      <c r="C578" s="15"/>
      <c r="D578" s="15"/>
      <c r="E578" s="15"/>
      <c r="F578" s="15"/>
      <c r="G578" s="15"/>
      <c r="H578" s="15"/>
      <c r="I578" s="15"/>
      <c r="J578" s="15"/>
      <c r="K578" s="15"/>
      <c r="L578" s="15"/>
      <c r="M578" s="15"/>
      <c r="N578" s="15"/>
      <c r="O578" s="15"/>
      <c r="P578" s="15"/>
      <c r="Q578" s="15"/>
      <c r="R578" s="15"/>
      <c r="S578" s="15"/>
    </row>
    <row r="579">
      <c r="A579" s="15"/>
      <c r="B579" s="15"/>
      <c r="C579" s="15"/>
      <c r="D579" s="15"/>
      <c r="E579" s="15"/>
      <c r="F579" s="15"/>
      <c r="G579" s="15"/>
      <c r="H579" s="15"/>
      <c r="I579" s="15"/>
      <c r="J579" s="15"/>
      <c r="K579" s="15"/>
      <c r="L579" s="15"/>
      <c r="M579" s="15"/>
      <c r="N579" s="15"/>
      <c r="O579" s="15"/>
      <c r="P579" s="15"/>
      <c r="Q579" s="15"/>
      <c r="R579" s="15"/>
      <c r="S579" s="15"/>
    </row>
    <row r="580">
      <c r="A580" s="15"/>
      <c r="B580" s="15"/>
      <c r="C580" s="15"/>
      <c r="D580" s="15"/>
      <c r="E580" s="15"/>
      <c r="F580" s="15"/>
      <c r="G580" s="15"/>
      <c r="H580" s="15"/>
      <c r="I580" s="15"/>
      <c r="J580" s="15"/>
      <c r="K580" s="15"/>
      <c r="L580" s="15"/>
      <c r="M580" s="15"/>
      <c r="N580" s="15"/>
      <c r="O580" s="15"/>
      <c r="P580" s="15"/>
      <c r="Q580" s="15"/>
      <c r="R580" s="15"/>
      <c r="S580" s="15"/>
    </row>
    <row r="581">
      <c r="A581" s="15"/>
      <c r="B581" s="15"/>
      <c r="C581" s="15"/>
      <c r="D581" s="15"/>
      <c r="E581" s="15"/>
      <c r="F581" s="15"/>
      <c r="G581" s="15"/>
      <c r="H581" s="15"/>
      <c r="I581" s="15"/>
      <c r="J581" s="15"/>
      <c r="K581" s="15"/>
      <c r="L581" s="15"/>
      <c r="M581" s="15"/>
      <c r="N581" s="15"/>
      <c r="O581" s="15"/>
      <c r="P581" s="15"/>
      <c r="Q581" s="15"/>
      <c r="R581" s="15"/>
      <c r="S581" s="15"/>
    </row>
    <row r="582">
      <c r="A582" s="15"/>
      <c r="B582" s="15"/>
      <c r="C582" s="15"/>
      <c r="D582" s="15"/>
      <c r="E582" s="15"/>
      <c r="F582" s="15"/>
      <c r="G582" s="15"/>
      <c r="H582" s="15"/>
      <c r="I582" s="15"/>
      <c r="J582" s="15"/>
      <c r="K582" s="15"/>
      <c r="L582" s="15"/>
      <c r="M582" s="15"/>
      <c r="N582" s="15"/>
      <c r="O582" s="15"/>
      <c r="P582" s="15"/>
      <c r="Q582" s="15"/>
      <c r="R582" s="15"/>
      <c r="S582" s="15"/>
    </row>
    <row r="583">
      <c r="A583" s="15"/>
      <c r="B583" s="15"/>
      <c r="C583" s="15"/>
      <c r="D583" s="15"/>
      <c r="E583" s="15"/>
      <c r="F583" s="15"/>
      <c r="G583" s="15"/>
      <c r="H583" s="15"/>
      <c r="I583" s="15"/>
      <c r="J583" s="15"/>
      <c r="K583" s="15"/>
      <c r="L583" s="15"/>
      <c r="M583" s="15"/>
      <c r="N583" s="15"/>
      <c r="O583" s="15"/>
      <c r="P583" s="15"/>
      <c r="Q583" s="15"/>
      <c r="R583" s="15"/>
      <c r="S583" s="15"/>
    </row>
    <row r="584">
      <c r="A584" s="15"/>
      <c r="B584" s="15"/>
      <c r="C584" s="15"/>
      <c r="D584" s="15"/>
      <c r="E584" s="15"/>
      <c r="F584" s="15"/>
      <c r="G584" s="15"/>
      <c r="H584" s="15"/>
      <c r="I584" s="15"/>
      <c r="J584" s="15"/>
      <c r="K584" s="15"/>
      <c r="L584" s="15"/>
      <c r="M584" s="15"/>
      <c r="N584" s="15"/>
      <c r="O584" s="15"/>
      <c r="P584" s="15"/>
      <c r="Q584" s="15"/>
      <c r="R584" s="15"/>
      <c r="S584" s="15"/>
    </row>
    <row r="585">
      <c r="A585" s="15"/>
      <c r="B585" s="15"/>
      <c r="C585" s="15"/>
      <c r="D585" s="15"/>
      <c r="E585" s="15"/>
      <c r="F585" s="15"/>
      <c r="G585" s="15"/>
      <c r="H585" s="15"/>
      <c r="I585" s="15"/>
      <c r="J585" s="15"/>
      <c r="K585" s="15"/>
      <c r="L585" s="15"/>
      <c r="M585" s="15"/>
      <c r="N585" s="15"/>
      <c r="O585" s="15"/>
      <c r="P585" s="15"/>
      <c r="Q585" s="15"/>
      <c r="R585" s="15"/>
      <c r="S585" s="15"/>
    </row>
    <row r="586">
      <c r="A586" s="15"/>
      <c r="B586" s="15"/>
      <c r="C586" s="15"/>
      <c r="D586" s="15"/>
      <c r="E586" s="15"/>
      <c r="F586" s="15"/>
      <c r="G586" s="15"/>
      <c r="H586" s="15"/>
      <c r="I586" s="15"/>
      <c r="J586" s="15"/>
      <c r="K586" s="15"/>
      <c r="L586" s="15"/>
      <c r="M586" s="15"/>
      <c r="N586" s="15"/>
      <c r="O586" s="15"/>
      <c r="P586" s="15"/>
      <c r="Q586" s="15"/>
      <c r="R586" s="15"/>
      <c r="S586" s="15"/>
    </row>
    <row r="587">
      <c r="A587" s="15"/>
      <c r="B587" s="15"/>
      <c r="C587" s="15"/>
      <c r="D587" s="15"/>
      <c r="E587" s="15"/>
      <c r="F587" s="15"/>
      <c r="G587" s="15"/>
      <c r="H587" s="15"/>
      <c r="I587" s="15"/>
      <c r="J587" s="15"/>
      <c r="K587" s="15"/>
      <c r="L587" s="15"/>
      <c r="M587" s="15"/>
      <c r="N587" s="15"/>
      <c r="O587" s="15"/>
      <c r="P587" s="15"/>
      <c r="Q587" s="15"/>
      <c r="R587" s="15"/>
      <c r="S587" s="15"/>
    </row>
    <row r="588">
      <c r="A588" s="15"/>
      <c r="B588" s="15"/>
      <c r="C588" s="15"/>
      <c r="D588" s="15"/>
      <c r="E588" s="15"/>
      <c r="F588" s="15"/>
      <c r="G588" s="15"/>
      <c r="H588" s="15"/>
      <c r="I588" s="15"/>
      <c r="J588" s="15"/>
      <c r="K588" s="15"/>
      <c r="L588" s="15"/>
      <c r="M588" s="15"/>
      <c r="N588" s="15"/>
      <c r="O588" s="15"/>
      <c r="P588" s="15"/>
      <c r="Q588" s="15"/>
      <c r="R588" s="15"/>
      <c r="S588" s="15"/>
    </row>
    <row r="589">
      <c r="A589" s="15"/>
      <c r="B589" s="15"/>
      <c r="C589" s="15"/>
      <c r="D589" s="15"/>
      <c r="E589" s="15"/>
      <c r="F589" s="15"/>
      <c r="G589" s="15"/>
      <c r="H589" s="15"/>
      <c r="I589" s="15"/>
      <c r="J589" s="15"/>
      <c r="K589" s="15"/>
      <c r="L589" s="15"/>
      <c r="M589" s="15"/>
      <c r="N589" s="15"/>
      <c r="O589" s="15"/>
      <c r="P589" s="15"/>
      <c r="Q589" s="15"/>
      <c r="R589" s="15"/>
      <c r="S589" s="15"/>
    </row>
    <row r="590">
      <c r="A590" s="15"/>
      <c r="B590" s="15"/>
      <c r="C590" s="15"/>
      <c r="D590" s="15"/>
      <c r="E590" s="15"/>
      <c r="F590" s="15"/>
      <c r="G590" s="15"/>
      <c r="H590" s="15"/>
      <c r="I590" s="15"/>
      <c r="J590" s="15"/>
      <c r="K590" s="15"/>
      <c r="L590" s="15"/>
      <c r="M590" s="15"/>
      <c r="N590" s="15"/>
      <c r="O590" s="15"/>
      <c r="P590" s="15"/>
      <c r="Q590" s="15"/>
      <c r="R590" s="15"/>
      <c r="S590" s="15"/>
    </row>
    <row r="591">
      <c r="A591" s="15"/>
      <c r="B591" s="15"/>
      <c r="C591" s="15"/>
      <c r="D591" s="15"/>
      <c r="E591" s="15"/>
      <c r="F591" s="15"/>
      <c r="G591" s="15"/>
      <c r="H591" s="15"/>
      <c r="I591" s="15"/>
      <c r="J591" s="15"/>
      <c r="K591" s="15"/>
      <c r="L591" s="15"/>
      <c r="M591" s="15"/>
      <c r="N591" s="15"/>
      <c r="O591" s="15"/>
      <c r="P591" s="15"/>
      <c r="Q591" s="15"/>
      <c r="R591" s="15"/>
      <c r="S591" s="15"/>
    </row>
    <row r="592">
      <c r="A592" s="15"/>
      <c r="B592" s="15"/>
      <c r="C592" s="15"/>
      <c r="D592" s="15"/>
      <c r="E592" s="15"/>
      <c r="F592" s="15"/>
      <c r="G592" s="15"/>
      <c r="H592" s="15"/>
      <c r="I592" s="15"/>
      <c r="J592" s="15"/>
      <c r="K592" s="15"/>
      <c r="L592" s="15"/>
      <c r="M592" s="15"/>
      <c r="N592" s="15"/>
      <c r="O592" s="15"/>
      <c r="P592" s="15"/>
      <c r="Q592" s="15"/>
      <c r="R592" s="15"/>
      <c r="S592" s="15"/>
    </row>
    <row r="593">
      <c r="A593" s="15"/>
      <c r="B593" s="15"/>
      <c r="C593" s="15"/>
      <c r="D593" s="15"/>
      <c r="E593" s="15"/>
      <c r="F593" s="15"/>
      <c r="G593" s="15"/>
      <c r="H593" s="15"/>
      <c r="I593" s="15"/>
      <c r="J593" s="15"/>
      <c r="K593" s="15"/>
      <c r="L593" s="15"/>
      <c r="M593" s="15"/>
      <c r="N593" s="15"/>
      <c r="O593" s="15"/>
      <c r="P593" s="15"/>
      <c r="Q593" s="15"/>
      <c r="R593" s="15"/>
      <c r="S593" s="15"/>
    </row>
    <row r="594">
      <c r="A594" s="15"/>
      <c r="B594" s="15"/>
      <c r="C594" s="15"/>
      <c r="D594" s="15"/>
      <c r="E594" s="15"/>
      <c r="F594" s="15"/>
      <c r="G594" s="15"/>
      <c r="H594" s="15"/>
      <c r="I594" s="15"/>
      <c r="J594" s="15"/>
      <c r="K594" s="15"/>
      <c r="L594" s="15"/>
      <c r="M594" s="15"/>
      <c r="N594" s="15"/>
      <c r="O594" s="15"/>
      <c r="P594" s="15"/>
      <c r="Q594" s="15"/>
      <c r="R594" s="15"/>
      <c r="S594" s="15"/>
    </row>
    <row r="595">
      <c r="A595" s="15"/>
      <c r="B595" s="15"/>
      <c r="C595" s="15"/>
      <c r="D595" s="15"/>
      <c r="E595" s="15"/>
      <c r="F595" s="15"/>
      <c r="G595" s="15"/>
      <c r="H595" s="15"/>
      <c r="I595" s="15"/>
      <c r="J595" s="15"/>
      <c r="K595" s="15"/>
      <c r="L595" s="15"/>
      <c r="M595" s="15"/>
      <c r="N595" s="15"/>
      <c r="O595" s="15"/>
      <c r="P595" s="15"/>
      <c r="Q595" s="15"/>
      <c r="R595" s="15"/>
      <c r="S595" s="15"/>
    </row>
    <row r="596">
      <c r="A596" s="15"/>
      <c r="B596" s="15"/>
      <c r="C596" s="15"/>
      <c r="D596" s="15"/>
      <c r="E596" s="15"/>
      <c r="F596" s="15"/>
      <c r="G596" s="15"/>
      <c r="H596" s="15"/>
      <c r="I596" s="15"/>
      <c r="J596" s="15"/>
      <c r="K596" s="15"/>
      <c r="L596" s="15"/>
      <c r="M596" s="15"/>
      <c r="N596" s="15"/>
      <c r="O596" s="15"/>
      <c r="P596" s="15"/>
      <c r="Q596" s="15"/>
      <c r="R596" s="15"/>
      <c r="S596" s="15"/>
    </row>
    <row r="597">
      <c r="A597" s="15"/>
      <c r="B597" s="15"/>
      <c r="C597" s="15"/>
      <c r="D597" s="15"/>
      <c r="E597" s="15"/>
      <c r="F597" s="15"/>
      <c r="G597" s="15"/>
      <c r="H597" s="15"/>
      <c r="I597" s="15"/>
      <c r="J597" s="15"/>
      <c r="K597" s="15"/>
      <c r="L597" s="15"/>
      <c r="M597" s="15"/>
      <c r="N597" s="15"/>
      <c r="O597" s="15"/>
      <c r="P597" s="15"/>
      <c r="Q597" s="15"/>
      <c r="R597" s="15"/>
      <c r="S597" s="15"/>
    </row>
    <row r="598">
      <c r="A598" s="15"/>
      <c r="B598" s="15"/>
      <c r="C598" s="15"/>
      <c r="D598" s="15"/>
      <c r="E598" s="15"/>
      <c r="F598" s="15"/>
      <c r="G598" s="15"/>
      <c r="H598" s="15"/>
      <c r="I598" s="15"/>
      <c r="J598" s="15"/>
      <c r="K598" s="15"/>
      <c r="L598" s="15"/>
      <c r="M598" s="15"/>
      <c r="N598" s="15"/>
      <c r="O598" s="15"/>
      <c r="P598" s="15"/>
      <c r="Q598" s="15"/>
      <c r="R598" s="15"/>
      <c r="S598" s="15"/>
    </row>
    <row r="599">
      <c r="A599" s="15"/>
      <c r="B599" s="15"/>
      <c r="C599" s="15"/>
      <c r="D599" s="15"/>
      <c r="E599" s="15"/>
      <c r="F599" s="15"/>
      <c r="G599" s="15"/>
      <c r="H599" s="15"/>
      <c r="I599" s="15"/>
      <c r="J599" s="15"/>
      <c r="K599" s="15"/>
      <c r="L599" s="15"/>
      <c r="M599" s="15"/>
      <c r="N599" s="15"/>
      <c r="O599" s="15"/>
      <c r="P599" s="15"/>
      <c r="Q599" s="15"/>
      <c r="R599" s="15"/>
      <c r="S599" s="15"/>
    </row>
    <row r="600">
      <c r="A600" s="15"/>
      <c r="B600" s="15"/>
      <c r="C600" s="15"/>
      <c r="D600" s="15"/>
      <c r="E600" s="15"/>
      <c r="F600" s="15"/>
      <c r="G600" s="15"/>
      <c r="H600" s="15"/>
      <c r="I600" s="15"/>
      <c r="J600" s="15"/>
      <c r="K600" s="15"/>
      <c r="L600" s="15"/>
      <c r="M600" s="15"/>
      <c r="N600" s="15"/>
      <c r="O600" s="15"/>
      <c r="P600" s="15"/>
      <c r="Q600" s="15"/>
      <c r="R600" s="15"/>
      <c r="S600" s="15"/>
    </row>
    <row r="601">
      <c r="A601" s="15"/>
      <c r="B601" s="15"/>
      <c r="C601" s="15"/>
      <c r="D601" s="15"/>
      <c r="E601" s="15"/>
      <c r="F601" s="15"/>
      <c r="G601" s="15"/>
      <c r="H601" s="15"/>
      <c r="I601" s="15"/>
      <c r="J601" s="15"/>
      <c r="K601" s="15"/>
      <c r="L601" s="15"/>
      <c r="M601" s="15"/>
      <c r="N601" s="15"/>
      <c r="O601" s="15"/>
      <c r="P601" s="15"/>
      <c r="Q601" s="15"/>
      <c r="R601" s="15"/>
      <c r="S601" s="15"/>
    </row>
    <row r="602">
      <c r="A602" s="15"/>
      <c r="B602" s="15"/>
      <c r="C602" s="15"/>
      <c r="D602" s="15"/>
      <c r="E602" s="15"/>
      <c r="F602" s="15"/>
      <c r="G602" s="15"/>
      <c r="H602" s="15"/>
      <c r="I602" s="15"/>
      <c r="J602" s="15"/>
      <c r="K602" s="15"/>
      <c r="L602" s="15"/>
      <c r="M602" s="15"/>
      <c r="N602" s="15"/>
      <c r="O602" s="15"/>
      <c r="P602" s="15"/>
      <c r="Q602" s="15"/>
      <c r="R602" s="15"/>
      <c r="S602" s="15"/>
    </row>
    <row r="603">
      <c r="A603" s="15"/>
      <c r="B603" s="15"/>
      <c r="C603" s="15"/>
      <c r="D603" s="15"/>
      <c r="E603" s="15"/>
      <c r="F603" s="15"/>
      <c r="G603" s="15"/>
      <c r="H603" s="15"/>
      <c r="I603" s="15"/>
      <c r="J603" s="15"/>
      <c r="K603" s="15"/>
      <c r="L603" s="15"/>
      <c r="M603" s="15"/>
      <c r="N603" s="15"/>
      <c r="O603" s="15"/>
      <c r="P603" s="15"/>
      <c r="Q603" s="15"/>
      <c r="R603" s="15"/>
      <c r="S603" s="15"/>
    </row>
    <row r="604">
      <c r="A604" s="15"/>
      <c r="B604" s="15"/>
      <c r="C604" s="15"/>
      <c r="D604" s="15"/>
      <c r="E604" s="15"/>
      <c r="F604" s="15"/>
      <c r="G604" s="15"/>
      <c r="H604" s="15"/>
      <c r="I604" s="15"/>
      <c r="J604" s="15"/>
      <c r="K604" s="15"/>
      <c r="L604" s="15"/>
      <c r="M604" s="15"/>
      <c r="N604" s="15"/>
      <c r="O604" s="15"/>
      <c r="P604" s="15"/>
      <c r="Q604" s="15"/>
      <c r="R604" s="15"/>
      <c r="S604" s="15"/>
    </row>
    <row r="605">
      <c r="A605" s="15"/>
      <c r="B605" s="15"/>
      <c r="C605" s="15"/>
      <c r="D605" s="15"/>
      <c r="E605" s="15"/>
      <c r="F605" s="15"/>
      <c r="G605" s="15"/>
      <c r="H605" s="15"/>
      <c r="I605" s="15"/>
      <c r="J605" s="15"/>
      <c r="K605" s="15"/>
      <c r="L605" s="15"/>
      <c r="M605" s="15"/>
      <c r="N605" s="15"/>
      <c r="O605" s="15"/>
      <c r="P605" s="15"/>
      <c r="Q605" s="15"/>
      <c r="R605" s="15"/>
      <c r="S605" s="15"/>
    </row>
    <row r="606">
      <c r="A606" s="15"/>
      <c r="B606" s="15"/>
      <c r="C606" s="15"/>
      <c r="D606" s="15"/>
      <c r="E606" s="15"/>
      <c r="F606" s="15"/>
      <c r="G606" s="15"/>
      <c r="H606" s="15"/>
      <c r="I606" s="15"/>
      <c r="J606" s="15"/>
      <c r="K606" s="15"/>
      <c r="L606" s="15"/>
      <c r="M606" s="15"/>
      <c r="N606" s="15"/>
      <c r="O606" s="15"/>
      <c r="P606" s="15"/>
      <c r="Q606" s="15"/>
      <c r="R606" s="15"/>
      <c r="S606" s="15"/>
    </row>
    <row r="607">
      <c r="A607" s="15"/>
      <c r="B607" s="15"/>
      <c r="C607" s="15"/>
      <c r="D607" s="15"/>
      <c r="E607" s="15"/>
      <c r="F607" s="15"/>
      <c r="G607" s="15"/>
      <c r="H607" s="15"/>
      <c r="I607" s="15"/>
      <c r="J607" s="15"/>
      <c r="K607" s="15"/>
      <c r="L607" s="15"/>
      <c r="M607" s="15"/>
      <c r="N607" s="15"/>
      <c r="O607" s="15"/>
      <c r="P607" s="15"/>
      <c r="Q607" s="15"/>
      <c r="R607" s="15"/>
      <c r="S607" s="15"/>
    </row>
    <row r="608">
      <c r="A608" s="15"/>
      <c r="B608" s="15"/>
      <c r="C608" s="15"/>
      <c r="D608" s="15"/>
      <c r="E608" s="15"/>
      <c r="F608" s="15"/>
      <c r="G608" s="15"/>
      <c r="H608" s="15"/>
      <c r="I608" s="15"/>
      <c r="J608" s="15"/>
      <c r="K608" s="15"/>
      <c r="L608" s="15"/>
      <c r="M608" s="15"/>
      <c r="N608" s="15"/>
      <c r="O608" s="15"/>
      <c r="P608" s="15"/>
      <c r="Q608" s="15"/>
      <c r="R608" s="15"/>
      <c r="S608" s="15"/>
    </row>
    <row r="609">
      <c r="A609" s="15"/>
      <c r="B609" s="15"/>
      <c r="C609" s="15"/>
      <c r="D609" s="15"/>
      <c r="E609" s="15"/>
      <c r="F609" s="15"/>
      <c r="G609" s="15"/>
      <c r="H609" s="15"/>
      <c r="I609" s="15"/>
      <c r="J609" s="15"/>
      <c r="K609" s="15"/>
      <c r="L609" s="15"/>
      <c r="M609" s="15"/>
      <c r="N609" s="15"/>
      <c r="O609" s="15"/>
      <c r="P609" s="15"/>
      <c r="Q609" s="15"/>
      <c r="R609" s="15"/>
      <c r="S609" s="15"/>
    </row>
    <row r="610">
      <c r="A610" s="15"/>
      <c r="B610" s="15"/>
      <c r="C610" s="15"/>
      <c r="D610" s="15"/>
      <c r="E610" s="15"/>
      <c r="F610" s="15"/>
      <c r="G610" s="15"/>
      <c r="H610" s="15"/>
      <c r="I610" s="15"/>
      <c r="J610" s="15"/>
      <c r="K610" s="15"/>
      <c r="L610" s="15"/>
      <c r="M610" s="15"/>
      <c r="N610" s="15"/>
      <c r="O610" s="15"/>
      <c r="P610" s="15"/>
      <c r="Q610" s="15"/>
      <c r="R610" s="15"/>
      <c r="S610" s="15"/>
    </row>
    <row r="611">
      <c r="A611" s="15"/>
      <c r="B611" s="15"/>
      <c r="C611" s="15"/>
      <c r="D611" s="15"/>
      <c r="E611" s="15"/>
      <c r="F611" s="15"/>
      <c r="G611" s="15"/>
      <c r="H611" s="15"/>
      <c r="I611" s="15"/>
      <c r="J611" s="15"/>
      <c r="K611" s="15"/>
      <c r="L611" s="15"/>
      <c r="M611" s="15"/>
      <c r="N611" s="15"/>
      <c r="O611" s="15"/>
      <c r="P611" s="15"/>
      <c r="Q611" s="15"/>
      <c r="R611" s="15"/>
      <c r="S611" s="15"/>
    </row>
    <row r="612">
      <c r="A612" s="15"/>
      <c r="B612" s="15"/>
      <c r="C612" s="15"/>
      <c r="D612" s="15"/>
      <c r="E612" s="15"/>
      <c r="F612" s="15"/>
      <c r="G612" s="15"/>
      <c r="H612" s="15"/>
      <c r="I612" s="15"/>
      <c r="J612" s="15"/>
      <c r="K612" s="15"/>
      <c r="L612" s="15"/>
      <c r="M612" s="15"/>
      <c r="N612" s="15"/>
      <c r="O612" s="15"/>
      <c r="P612" s="15"/>
      <c r="Q612" s="15"/>
      <c r="R612" s="15"/>
      <c r="S612" s="15"/>
    </row>
    <row r="613">
      <c r="A613" s="15"/>
      <c r="B613" s="15"/>
      <c r="C613" s="15"/>
      <c r="D613" s="15"/>
      <c r="E613" s="15"/>
      <c r="F613" s="15"/>
      <c r="G613" s="15"/>
      <c r="H613" s="15"/>
      <c r="I613" s="15"/>
      <c r="J613" s="15"/>
      <c r="K613" s="15"/>
      <c r="L613" s="15"/>
      <c r="M613" s="15"/>
      <c r="N613" s="15"/>
      <c r="O613" s="15"/>
      <c r="P613" s="15"/>
      <c r="Q613" s="15"/>
      <c r="R613" s="15"/>
      <c r="S613" s="15"/>
    </row>
    <row r="614">
      <c r="A614" s="15"/>
      <c r="B614" s="15"/>
      <c r="C614" s="15"/>
      <c r="D614" s="15"/>
      <c r="E614" s="15"/>
      <c r="F614" s="15"/>
      <c r="G614" s="15"/>
      <c r="H614" s="15"/>
      <c r="I614" s="15"/>
      <c r="J614" s="15"/>
      <c r="K614" s="15"/>
      <c r="L614" s="15"/>
      <c r="M614" s="15"/>
      <c r="N614" s="15"/>
      <c r="O614" s="15"/>
      <c r="P614" s="15"/>
      <c r="Q614" s="15"/>
      <c r="R614" s="15"/>
      <c r="S614" s="15"/>
    </row>
    <row r="615">
      <c r="A615" s="15"/>
      <c r="B615" s="15"/>
      <c r="C615" s="15"/>
      <c r="D615" s="15"/>
      <c r="E615" s="15"/>
      <c r="F615" s="15"/>
      <c r="G615" s="15"/>
      <c r="H615" s="15"/>
      <c r="I615" s="15"/>
      <c r="J615" s="15"/>
      <c r="K615" s="15"/>
      <c r="L615" s="15"/>
      <c r="M615" s="15"/>
      <c r="N615" s="15"/>
      <c r="O615" s="15"/>
      <c r="P615" s="15"/>
      <c r="Q615" s="15"/>
      <c r="R615" s="15"/>
      <c r="S615" s="15"/>
    </row>
    <row r="616">
      <c r="A616" s="15"/>
      <c r="B616" s="15"/>
      <c r="C616" s="15"/>
      <c r="D616" s="15"/>
      <c r="E616" s="15"/>
      <c r="F616" s="15"/>
      <c r="G616" s="15"/>
      <c r="H616" s="15"/>
      <c r="I616" s="15"/>
      <c r="J616" s="15"/>
      <c r="K616" s="15"/>
      <c r="L616" s="15"/>
      <c r="M616" s="15"/>
      <c r="N616" s="15"/>
      <c r="O616" s="15"/>
      <c r="P616" s="15"/>
      <c r="Q616" s="15"/>
      <c r="R616" s="15"/>
      <c r="S616" s="15"/>
    </row>
    <row r="617">
      <c r="A617" s="15"/>
      <c r="B617" s="15"/>
      <c r="C617" s="15"/>
      <c r="D617" s="15"/>
      <c r="E617" s="15"/>
      <c r="F617" s="15"/>
      <c r="G617" s="15"/>
      <c r="H617" s="15"/>
      <c r="I617" s="15"/>
      <c r="J617" s="15"/>
      <c r="K617" s="15"/>
      <c r="L617" s="15"/>
      <c r="M617" s="15"/>
      <c r="N617" s="15"/>
      <c r="O617" s="15"/>
      <c r="P617" s="15"/>
      <c r="Q617" s="15"/>
      <c r="R617" s="15"/>
      <c r="S617" s="15"/>
    </row>
    <row r="618">
      <c r="A618" s="15"/>
      <c r="B618" s="15"/>
      <c r="C618" s="15"/>
      <c r="D618" s="15"/>
      <c r="E618" s="15"/>
      <c r="F618" s="15"/>
      <c r="G618" s="15"/>
      <c r="H618" s="15"/>
      <c r="I618" s="15"/>
      <c r="J618" s="15"/>
      <c r="K618" s="15"/>
      <c r="L618" s="15"/>
      <c r="M618" s="15"/>
      <c r="N618" s="15"/>
      <c r="O618" s="15"/>
      <c r="P618" s="15"/>
      <c r="Q618" s="15"/>
      <c r="R618" s="15"/>
      <c r="S618" s="15"/>
    </row>
    <row r="619">
      <c r="A619" s="15"/>
      <c r="B619" s="15"/>
      <c r="C619" s="15"/>
      <c r="D619" s="15"/>
      <c r="E619" s="15"/>
      <c r="F619" s="15"/>
      <c r="G619" s="15"/>
      <c r="H619" s="15"/>
      <c r="I619" s="15"/>
      <c r="J619" s="15"/>
      <c r="K619" s="15"/>
      <c r="L619" s="15"/>
      <c r="M619" s="15"/>
      <c r="N619" s="15"/>
      <c r="O619" s="15"/>
      <c r="P619" s="15"/>
      <c r="Q619" s="15"/>
      <c r="R619" s="15"/>
      <c r="S619" s="15"/>
    </row>
    <row r="620">
      <c r="A620" s="15"/>
      <c r="B620" s="15"/>
      <c r="C620" s="15"/>
      <c r="D620" s="15"/>
      <c r="E620" s="15"/>
      <c r="F620" s="15"/>
      <c r="G620" s="15"/>
      <c r="H620" s="15"/>
      <c r="I620" s="15"/>
      <c r="J620" s="15"/>
      <c r="K620" s="15"/>
      <c r="L620" s="15"/>
      <c r="M620" s="15"/>
      <c r="N620" s="15"/>
      <c r="O620" s="15"/>
      <c r="P620" s="15"/>
      <c r="Q620" s="15"/>
      <c r="R620" s="15"/>
      <c r="S620" s="15"/>
    </row>
    <row r="621">
      <c r="A621" s="15"/>
      <c r="B621" s="15"/>
      <c r="C621" s="15"/>
      <c r="D621" s="15"/>
      <c r="E621" s="15"/>
      <c r="F621" s="15"/>
      <c r="G621" s="15"/>
      <c r="H621" s="15"/>
      <c r="I621" s="15"/>
      <c r="J621" s="15"/>
      <c r="K621" s="15"/>
      <c r="L621" s="15"/>
      <c r="M621" s="15"/>
      <c r="N621" s="15"/>
      <c r="O621" s="15"/>
      <c r="P621" s="15"/>
      <c r="Q621" s="15"/>
      <c r="R621" s="15"/>
      <c r="S621" s="15"/>
    </row>
    <row r="622">
      <c r="A622" s="15"/>
      <c r="B622" s="15"/>
      <c r="C622" s="15"/>
      <c r="D622" s="15"/>
      <c r="E622" s="15"/>
      <c r="F622" s="15"/>
      <c r="G622" s="15"/>
      <c r="H622" s="15"/>
      <c r="I622" s="15"/>
      <c r="J622" s="15"/>
      <c r="K622" s="15"/>
      <c r="L622" s="15"/>
      <c r="M622" s="15"/>
      <c r="N622" s="15"/>
      <c r="O622" s="15"/>
      <c r="P622" s="15"/>
      <c r="Q622" s="15"/>
      <c r="R622" s="15"/>
      <c r="S622" s="15"/>
    </row>
    <row r="623">
      <c r="A623" s="15"/>
      <c r="B623" s="15"/>
      <c r="C623" s="15"/>
      <c r="D623" s="15"/>
      <c r="E623" s="15"/>
      <c r="F623" s="15"/>
      <c r="G623" s="15"/>
      <c r="H623" s="15"/>
      <c r="I623" s="15"/>
      <c r="J623" s="15"/>
      <c r="K623" s="15"/>
      <c r="L623" s="15"/>
      <c r="M623" s="15"/>
      <c r="N623" s="15"/>
      <c r="O623" s="15"/>
      <c r="P623" s="15"/>
      <c r="Q623" s="15"/>
      <c r="R623" s="15"/>
      <c r="S623" s="15"/>
    </row>
    <row r="624">
      <c r="A624" s="15"/>
      <c r="B624" s="15"/>
      <c r="C624" s="15"/>
      <c r="D624" s="15"/>
      <c r="E624" s="15"/>
      <c r="F624" s="15"/>
      <c r="G624" s="15"/>
      <c r="H624" s="15"/>
      <c r="I624" s="15"/>
      <c r="J624" s="15"/>
      <c r="K624" s="15"/>
      <c r="L624" s="15"/>
      <c r="M624" s="15"/>
      <c r="N624" s="15"/>
      <c r="O624" s="15"/>
      <c r="P624" s="15"/>
      <c r="Q624" s="15"/>
      <c r="R624" s="15"/>
      <c r="S624" s="15"/>
    </row>
    <row r="625">
      <c r="A625" s="15"/>
      <c r="B625" s="15"/>
      <c r="C625" s="15"/>
      <c r="D625" s="15"/>
      <c r="E625" s="15"/>
      <c r="F625" s="15"/>
      <c r="G625" s="15"/>
      <c r="H625" s="15"/>
      <c r="I625" s="15"/>
      <c r="J625" s="15"/>
      <c r="K625" s="15"/>
      <c r="L625" s="15"/>
      <c r="M625" s="15"/>
      <c r="N625" s="15"/>
      <c r="O625" s="15"/>
      <c r="P625" s="15"/>
      <c r="Q625" s="15"/>
      <c r="R625" s="15"/>
      <c r="S625" s="15"/>
    </row>
    <row r="626">
      <c r="A626" s="15"/>
      <c r="B626" s="15"/>
      <c r="C626" s="15"/>
      <c r="D626" s="15"/>
      <c r="E626" s="15"/>
      <c r="F626" s="15"/>
      <c r="G626" s="15"/>
      <c r="H626" s="15"/>
      <c r="I626" s="15"/>
      <c r="J626" s="15"/>
      <c r="K626" s="15"/>
      <c r="L626" s="15"/>
      <c r="M626" s="15"/>
      <c r="N626" s="15"/>
      <c r="O626" s="15"/>
      <c r="P626" s="15"/>
      <c r="Q626" s="15"/>
      <c r="R626" s="15"/>
      <c r="S626" s="15"/>
    </row>
    <row r="627">
      <c r="A627" s="15"/>
      <c r="B627" s="15"/>
      <c r="C627" s="15"/>
      <c r="D627" s="15"/>
      <c r="E627" s="15"/>
      <c r="F627" s="15"/>
      <c r="G627" s="15"/>
      <c r="H627" s="15"/>
      <c r="I627" s="15"/>
      <c r="J627" s="15"/>
      <c r="K627" s="15"/>
      <c r="L627" s="15"/>
      <c r="M627" s="15"/>
      <c r="N627" s="15"/>
      <c r="O627" s="15"/>
      <c r="P627" s="15"/>
      <c r="Q627" s="15"/>
      <c r="R627" s="15"/>
      <c r="S627" s="15"/>
    </row>
    <row r="628">
      <c r="A628" s="15"/>
      <c r="B628" s="15"/>
      <c r="C628" s="15"/>
      <c r="D628" s="15"/>
      <c r="E628" s="15"/>
      <c r="F628" s="15"/>
      <c r="G628" s="15"/>
      <c r="H628" s="15"/>
      <c r="I628" s="15"/>
      <c r="J628" s="15"/>
      <c r="K628" s="15"/>
      <c r="L628" s="15"/>
      <c r="M628" s="15"/>
      <c r="N628" s="15"/>
      <c r="O628" s="15"/>
      <c r="P628" s="15"/>
      <c r="Q628" s="15"/>
      <c r="R628" s="15"/>
      <c r="S628" s="15"/>
    </row>
    <row r="629">
      <c r="A629" s="15"/>
      <c r="B629" s="15"/>
      <c r="C629" s="15"/>
      <c r="D629" s="15"/>
      <c r="E629" s="15"/>
      <c r="F629" s="15"/>
      <c r="G629" s="15"/>
      <c r="H629" s="15"/>
      <c r="I629" s="15"/>
      <c r="J629" s="15"/>
      <c r="K629" s="15"/>
      <c r="L629" s="15"/>
      <c r="M629" s="15"/>
      <c r="N629" s="15"/>
      <c r="O629" s="15"/>
      <c r="P629" s="15"/>
      <c r="Q629" s="15"/>
      <c r="R629" s="15"/>
      <c r="S629" s="15"/>
    </row>
    <row r="630">
      <c r="A630" s="15"/>
      <c r="B630" s="15"/>
      <c r="C630" s="15"/>
      <c r="D630" s="15"/>
      <c r="E630" s="15"/>
      <c r="F630" s="15"/>
      <c r="G630" s="15"/>
      <c r="H630" s="15"/>
      <c r="I630" s="15"/>
      <c r="J630" s="15"/>
      <c r="K630" s="15"/>
      <c r="L630" s="15"/>
      <c r="M630" s="15"/>
      <c r="N630" s="15"/>
      <c r="O630" s="15"/>
      <c r="P630" s="15"/>
      <c r="Q630" s="15"/>
      <c r="R630" s="15"/>
      <c r="S630" s="15"/>
    </row>
    <row r="631">
      <c r="A631" s="15"/>
      <c r="B631" s="15"/>
      <c r="C631" s="15"/>
      <c r="D631" s="15"/>
      <c r="E631" s="15"/>
      <c r="F631" s="15"/>
      <c r="G631" s="15"/>
      <c r="H631" s="15"/>
      <c r="I631" s="15"/>
      <c r="J631" s="15"/>
      <c r="K631" s="15"/>
      <c r="L631" s="15"/>
      <c r="M631" s="15"/>
      <c r="N631" s="15"/>
      <c r="O631" s="15"/>
      <c r="P631" s="15"/>
      <c r="Q631" s="15"/>
      <c r="R631" s="15"/>
      <c r="S631" s="15"/>
    </row>
    <row r="632">
      <c r="A632" s="15"/>
      <c r="B632" s="15"/>
      <c r="C632" s="15"/>
      <c r="D632" s="15"/>
      <c r="E632" s="15"/>
      <c r="F632" s="15"/>
      <c r="G632" s="15"/>
      <c r="H632" s="15"/>
      <c r="I632" s="15"/>
      <c r="J632" s="15"/>
      <c r="K632" s="15"/>
      <c r="L632" s="15"/>
      <c r="M632" s="15"/>
      <c r="N632" s="15"/>
      <c r="O632" s="15"/>
      <c r="P632" s="15"/>
      <c r="Q632" s="15"/>
      <c r="R632" s="15"/>
      <c r="S632" s="15"/>
    </row>
    <row r="633">
      <c r="A633" s="15"/>
      <c r="B633" s="15"/>
      <c r="C633" s="15"/>
      <c r="D633" s="15"/>
      <c r="E633" s="15"/>
      <c r="F633" s="15"/>
      <c r="G633" s="15"/>
      <c r="H633" s="15"/>
      <c r="I633" s="15"/>
      <c r="J633" s="15"/>
      <c r="K633" s="15"/>
      <c r="L633" s="15"/>
      <c r="M633" s="15"/>
      <c r="N633" s="15"/>
      <c r="O633" s="15"/>
      <c r="P633" s="15"/>
      <c r="Q633" s="15"/>
      <c r="R633" s="15"/>
      <c r="S633" s="15"/>
    </row>
    <row r="634">
      <c r="A634" s="15"/>
      <c r="B634" s="15"/>
      <c r="C634" s="15"/>
      <c r="D634" s="15"/>
      <c r="E634" s="15"/>
      <c r="F634" s="15"/>
      <c r="G634" s="15"/>
      <c r="H634" s="15"/>
      <c r="I634" s="15"/>
      <c r="J634" s="15"/>
      <c r="K634" s="15"/>
      <c r="L634" s="15"/>
      <c r="M634" s="15"/>
      <c r="N634" s="15"/>
      <c r="O634" s="15"/>
      <c r="P634" s="15"/>
      <c r="Q634" s="15"/>
      <c r="R634" s="15"/>
      <c r="S634" s="15"/>
    </row>
    <row r="635">
      <c r="A635" s="15"/>
      <c r="B635" s="15"/>
      <c r="C635" s="15"/>
      <c r="D635" s="15"/>
      <c r="E635" s="15"/>
      <c r="F635" s="15"/>
      <c r="G635" s="15"/>
      <c r="H635" s="15"/>
      <c r="I635" s="15"/>
      <c r="J635" s="15"/>
      <c r="K635" s="15"/>
      <c r="L635" s="15"/>
      <c r="M635" s="15"/>
      <c r="N635" s="15"/>
      <c r="O635" s="15"/>
      <c r="P635" s="15"/>
      <c r="Q635" s="15"/>
      <c r="R635" s="15"/>
      <c r="S635" s="15"/>
    </row>
    <row r="636">
      <c r="A636" s="15"/>
      <c r="B636" s="15"/>
      <c r="C636" s="15"/>
      <c r="D636" s="15"/>
      <c r="E636" s="15"/>
      <c r="F636" s="15"/>
      <c r="G636" s="15"/>
      <c r="H636" s="15"/>
      <c r="I636" s="15"/>
      <c r="J636" s="15"/>
      <c r="K636" s="15"/>
      <c r="L636" s="15"/>
      <c r="M636" s="15"/>
      <c r="N636" s="15"/>
      <c r="O636" s="15"/>
      <c r="P636" s="15"/>
      <c r="Q636" s="15"/>
      <c r="R636" s="15"/>
      <c r="S636" s="15"/>
    </row>
    <row r="637">
      <c r="A637" s="15"/>
      <c r="B637" s="15"/>
      <c r="C637" s="15"/>
      <c r="D637" s="15"/>
      <c r="E637" s="15"/>
      <c r="F637" s="15"/>
      <c r="G637" s="15"/>
      <c r="H637" s="15"/>
      <c r="I637" s="15"/>
      <c r="J637" s="15"/>
      <c r="K637" s="15"/>
      <c r="L637" s="15"/>
      <c r="M637" s="15"/>
      <c r="N637" s="15"/>
      <c r="O637" s="15"/>
      <c r="P637" s="15"/>
      <c r="Q637" s="15"/>
      <c r="R637" s="15"/>
      <c r="S637" s="15"/>
    </row>
    <row r="638">
      <c r="A638" s="15"/>
      <c r="B638" s="15"/>
      <c r="C638" s="15"/>
      <c r="D638" s="15"/>
      <c r="E638" s="15"/>
      <c r="F638" s="15"/>
      <c r="G638" s="15"/>
      <c r="H638" s="15"/>
      <c r="I638" s="15"/>
      <c r="J638" s="15"/>
      <c r="K638" s="15"/>
      <c r="L638" s="15"/>
      <c r="M638" s="15"/>
      <c r="N638" s="15"/>
      <c r="O638" s="15"/>
      <c r="P638" s="15"/>
      <c r="Q638" s="15"/>
      <c r="R638" s="15"/>
      <c r="S638" s="15"/>
    </row>
    <row r="639">
      <c r="A639" s="15"/>
      <c r="B639" s="15"/>
      <c r="C639" s="15"/>
      <c r="D639" s="15"/>
      <c r="E639" s="15"/>
      <c r="F639" s="15"/>
      <c r="G639" s="15"/>
      <c r="H639" s="15"/>
      <c r="I639" s="15"/>
      <c r="J639" s="15"/>
      <c r="K639" s="15"/>
      <c r="L639" s="15"/>
      <c r="M639" s="15"/>
      <c r="N639" s="15"/>
      <c r="O639" s="15"/>
      <c r="P639" s="15"/>
      <c r="Q639" s="15"/>
      <c r="R639" s="15"/>
      <c r="S639" s="15"/>
    </row>
    <row r="640">
      <c r="A640" s="15"/>
      <c r="B640" s="15"/>
      <c r="C640" s="15"/>
      <c r="D640" s="15"/>
      <c r="E640" s="15"/>
      <c r="F640" s="15"/>
      <c r="G640" s="15"/>
      <c r="H640" s="15"/>
      <c r="I640" s="15"/>
      <c r="J640" s="15"/>
      <c r="K640" s="15"/>
      <c r="L640" s="15"/>
      <c r="M640" s="15"/>
      <c r="N640" s="15"/>
      <c r="O640" s="15"/>
      <c r="P640" s="15"/>
      <c r="Q640" s="15"/>
      <c r="R640" s="15"/>
      <c r="S640" s="15"/>
    </row>
    <row r="641">
      <c r="A641" s="15"/>
      <c r="B641" s="15"/>
      <c r="C641" s="15"/>
      <c r="D641" s="15"/>
      <c r="E641" s="15"/>
      <c r="F641" s="15"/>
      <c r="G641" s="15"/>
      <c r="H641" s="15"/>
      <c r="I641" s="15"/>
      <c r="J641" s="15"/>
      <c r="K641" s="15"/>
      <c r="L641" s="15"/>
      <c r="M641" s="15"/>
      <c r="N641" s="15"/>
      <c r="O641" s="15"/>
      <c r="P641" s="15"/>
      <c r="Q641" s="15"/>
      <c r="R641" s="15"/>
      <c r="S641" s="15"/>
    </row>
    <row r="642">
      <c r="A642" s="15"/>
      <c r="B642" s="15"/>
      <c r="C642" s="15"/>
      <c r="D642" s="15"/>
      <c r="E642" s="15"/>
      <c r="F642" s="15"/>
      <c r="G642" s="15"/>
      <c r="H642" s="15"/>
      <c r="I642" s="15"/>
      <c r="J642" s="15"/>
      <c r="K642" s="15"/>
      <c r="L642" s="15"/>
      <c r="M642" s="15"/>
      <c r="N642" s="15"/>
      <c r="O642" s="15"/>
      <c r="P642" s="15"/>
      <c r="Q642" s="15"/>
      <c r="R642" s="15"/>
      <c r="S642" s="15"/>
    </row>
    <row r="643">
      <c r="A643" s="15"/>
      <c r="B643" s="15"/>
      <c r="C643" s="15"/>
      <c r="D643" s="15"/>
      <c r="E643" s="15"/>
      <c r="F643" s="15"/>
      <c r="G643" s="15"/>
      <c r="H643" s="15"/>
      <c r="I643" s="15"/>
      <c r="J643" s="15"/>
      <c r="K643" s="15"/>
      <c r="L643" s="15"/>
      <c r="M643" s="15"/>
      <c r="N643" s="15"/>
      <c r="O643" s="15"/>
      <c r="P643" s="15"/>
      <c r="Q643" s="15"/>
      <c r="R643" s="15"/>
      <c r="S643" s="15"/>
    </row>
    <row r="644">
      <c r="A644" s="15"/>
      <c r="B644" s="15"/>
      <c r="C644" s="15"/>
      <c r="D644" s="15"/>
      <c r="E644" s="15"/>
      <c r="F644" s="15"/>
      <c r="G644" s="15"/>
      <c r="H644" s="15"/>
      <c r="I644" s="15"/>
      <c r="J644" s="15"/>
      <c r="K644" s="15"/>
      <c r="L644" s="15"/>
      <c r="M644" s="15"/>
      <c r="N644" s="15"/>
      <c r="O644" s="15"/>
      <c r="P644" s="15"/>
      <c r="Q644" s="15"/>
      <c r="R644" s="15"/>
      <c r="S644" s="15"/>
    </row>
    <row r="645">
      <c r="A645" s="15"/>
      <c r="B645" s="15"/>
      <c r="C645" s="15"/>
      <c r="D645" s="15"/>
      <c r="E645" s="15"/>
      <c r="F645" s="15"/>
      <c r="G645" s="15"/>
      <c r="H645" s="15"/>
      <c r="I645" s="15"/>
      <c r="J645" s="15"/>
      <c r="K645" s="15"/>
      <c r="L645" s="15"/>
      <c r="M645" s="15"/>
      <c r="N645" s="15"/>
      <c r="O645" s="15"/>
      <c r="P645" s="15"/>
      <c r="Q645" s="15"/>
      <c r="R645" s="15"/>
      <c r="S645" s="15"/>
    </row>
    <row r="646">
      <c r="A646" s="15"/>
      <c r="B646" s="15"/>
      <c r="C646" s="15"/>
      <c r="D646" s="15"/>
      <c r="E646" s="15"/>
      <c r="F646" s="15"/>
      <c r="G646" s="15"/>
      <c r="H646" s="15"/>
      <c r="I646" s="15"/>
      <c r="J646" s="15"/>
      <c r="K646" s="15"/>
      <c r="L646" s="15"/>
      <c r="M646" s="15"/>
      <c r="N646" s="15"/>
      <c r="O646" s="15"/>
      <c r="P646" s="15"/>
      <c r="Q646" s="15"/>
      <c r="R646" s="15"/>
      <c r="S646" s="15"/>
    </row>
    <row r="647">
      <c r="A647" s="15"/>
      <c r="B647" s="15"/>
      <c r="C647" s="15"/>
      <c r="D647" s="15"/>
      <c r="E647" s="15"/>
      <c r="F647" s="15"/>
      <c r="G647" s="15"/>
      <c r="H647" s="15"/>
      <c r="I647" s="15"/>
      <c r="J647" s="15"/>
      <c r="K647" s="15"/>
      <c r="L647" s="15"/>
      <c r="M647" s="15"/>
      <c r="N647" s="15"/>
      <c r="O647" s="15"/>
      <c r="P647" s="15"/>
      <c r="Q647" s="15"/>
      <c r="R647" s="15"/>
      <c r="S647" s="15"/>
    </row>
    <row r="648">
      <c r="A648" s="15"/>
      <c r="B648" s="15"/>
      <c r="C648" s="15"/>
      <c r="D648" s="15"/>
      <c r="E648" s="15"/>
      <c r="F648" s="15"/>
      <c r="G648" s="15"/>
      <c r="H648" s="15"/>
      <c r="I648" s="15"/>
      <c r="J648" s="15"/>
      <c r="K648" s="15"/>
      <c r="L648" s="15"/>
      <c r="M648" s="15"/>
      <c r="N648" s="15"/>
      <c r="O648" s="15"/>
      <c r="P648" s="15"/>
      <c r="Q648" s="15"/>
      <c r="R648" s="15"/>
      <c r="S648" s="15"/>
    </row>
    <row r="649">
      <c r="A649" s="15"/>
      <c r="B649" s="15"/>
      <c r="C649" s="15"/>
      <c r="D649" s="15"/>
      <c r="E649" s="15"/>
      <c r="F649" s="15"/>
      <c r="G649" s="15"/>
      <c r="H649" s="15"/>
      <c r="I649" s="15"/>
      <c r="J649" s="15"/>
      <c r="K649" s="15"/>
      <c r="L649" s="15"/>
      <c r="M649" s="15"/>
      <c r="N649" s="15"/>
      <c r="O649" s="15"/>
      <c r="P649" s="15"/>
      <c r="Q649" s="15"/>
      <c r="R649" s="15"/>
      <c r="S649" s="15"/>
    </row>
    <row r="650">
      <c r="A650" s="15"/>
      <c r="B650" s="15"/>
      <c r="C650" s="15"/>
      <c r="D650" s="15"/>
      <c r="E650" s="15"/>
      <c r="F650" s="15"/>
      <c r="G650" s="15"/>
      <c r="H650" s="15"/>
      <c r="I650" s="15"/>
      <c r="J650" s="15"/>
      <c r="K650" s="15"/>
      <c r="L650" s="15"/>
      <c r="M650" s="15"/>
      <c r="N650" s="15"/>
      <c r="O650" s="15"/>
      <c r="P650" s="15"/>
      <c r="Q650" s="15"/>
      <c r="R650" s="15"/>
      <c r="S650" s="15"/>
    </row>
    <row r="651">
      <c r="A651" s="15"/>
      <c r="B651" s="15"/>
      <c r="C651" s="15"/>
      <c r="D651" s="15"/>
      <c r="E651" s="15"/>
      <c r="F651" s="15"/>
      <c r="G651" s="15"/>
      <c r="H651" s="15"/>
      <c r="I651" s="15"/>
      <c r="J651" s="15"/>
      <c r="K651" s="15"/>
      <c r="L651" s="15"/>
      <c r="M651" s="15"/>
      <c r="N651" s="15"/>
      <c r="O651" s="15"/>
      <c r="P651" s="15"/>
      <c r="Q651" s="15"/>
      <c r="R651" s="15"/>
      <c r="S651" s="15"/>
    </row>
    <row r="652">
      <c r="A652" s="15"/>
      <c r="B652" s="15"/>
      <c r="C652" s="15"/>
      <c r="D652" s="15"/>
      <c r="E652" s="15"/>
      <c r="F652" s="15"/>
      <c r="G652" s="15"/>
      <c r="H652" s="15"/>
      <c r="I652" s="15"/>
      <c r="J652" s="15"/>
      <c r="K652" s="15"/>
      <c r="L652" s="15"/>
      <c r="M652" s="15"/>
      <c r="N652" s="15"/>
      <c r="O652" s="15"/>
      <c r="P652" s="15"/>
      <c r="Q652" s="15"/>
      <c r="R652" s="15"/>
      <c r="S652" s="15"/>
    </row>
    <row r="653">
      <c r="A653" s="15"/>
      <c r="B653" s="15"/>
      <c r="C653" s="15"/>
      <c r="D653" s="15"/>
      <c r="E653" s="15"/>
      <c r="F653" s="15"/>
      <c r="G653" s="15"/>
      <c r="H653" s="15"/>
      <c r="I653" s="15"/>
      <c r="J653" s="15"/>
      <c r="K653" s="15"/>
      <c r="L653" s="15"/>
      <c r="M653" s="15"/>
      <c r="N653" s="15"/>
      <c r="O653" s="15"/>
      <c r="P653" s="15"/>
      <c r="Q653" s="15"/>
      <c r="R653" s="15"/>
      <c r="S653" s="15"/>
    </row>
    <row r="654">
      <c r="A654" s="15"/>
      <c r="B654" s="15"/>
      <c r="C654" s="15"/>
      <c r="D654" s="15"/>
      <c r="E654" s="15"/>
      <c r="F654" s="15"/>
      <c r="G654" s="15"/>
      <c r="H654" s="15"/>
      <c r="I654" s="15"/>
      <c r="J654" s="15"/>
      <c r="K654" s="15"/>
      <c r="L654" s="15"/>
      <c r="M654" s="15"/>
      <c r="N654" s="15"/>
      <c r="O654" s="15"/>
      <c r="P654" s="15"/>
      <c r="Q654" s="15"/>
      <c r="R654" s="15"/>
      <c r="S654" s="15"/>
    </row>
    <row r="655">
      <c r="A655" s="15"/>
      <c r="B655" s="15"/>
      <c r="C655" s="15"/>
      <c r="D655" s="15"/>
      <c r="E655" s="15"/>
      <c r="F655" s="15"/>
      <c r="G655" s="15"/>
      <c r="H655" s="15"/>
      <c r="I655" s="15"/>
      <c r="J655" s="15"/>
      <c r="K655" s="15"/>
      <c r="L655" s="15"/>
      <c r="M655" s="15"/>
      <c r="N655" s="15"/>
      <c r="O655" s="15"/>
      <c r="P655" s="15"/>
      <c r="Q655" s="15"/>
      <c r="R655" s="15"/>
      <c r="S655" s="15"/>
    </row>
    <row r="656">
      <c r="A656" s="15"/>
      <c r="B656" s="15"/>
      <c r="C656" s="15"/>
      <c r="D656" s="15"/>
      <c r="E656" s="15"/>
      <c r="F656" s="15"/>
      <c r="G656" s="15"/>
      <c r="H656" s="15"/>
      <c r="I656" s="15"/>
      <c r="J656" s="15"/>
      <c r="K656" s="15"/>
      <c r="L656" s="15"/>
      <c r="M656" s="15"/>
      <c r="N656" s="15"/>
      <c r="O656" s="15"/>
      <c r="P656" s="15"/>
      <c r="Q656" s="15"/>
      <c r="R656" s="15"/>
      <c r="S656" s="15"/>
    </row>
    <row r="657">
      <c r="A657" s="15"/>
      <c r="B657" s="15"/>
      <c r="C657" s="15"/>
      <c r="D657" s="15"/>
      <c r="E657" s="15"/>
      <c r="F657" s="15"/>
      <c r="G657" s="15"/>
      <c r="H657" s="15"/>
      <c r="I657" s="15"/>
      <c r="J657" s="15"/>
      <c r="K657" s="15"/>
      <c r="L657" s="15"/>
      <c r="M657" s="15"/>
      <c r="N657" s="15"/>
      <c r="O657" s="15"/>
      <c r="P657" s="15"/>
      <c r="Q657" s="15"/>
      <c r="R657" s="15"/>
      <c r="S657" s="15"/>
    </row>
    <row r="658">
      <c r="A658" s="15"/>
      <c r="B658" s="15"/>
      <c r="C658" s="15"/>
      <c r="D658" s="15"/>
      <c r="E658" s="15"/>
      <c r="F658" s="15"/>
      <c r="G658" s="15"/>
      <c r="H658" s="15"/>
      <c r="I658" s="15"/>
      <c r="J658" s="15"/>
      <c r="K658" s="15"/>
      <c r="L658" s="15"/>
      <c r="M658" s="15"/>
      <c r="N658" s="15"/>
      <c r="O658" s="15"/>
      <c r="P658" s="15"/>
      <c r="Q658" s="15"/>
      <c r="R658" s="15"/>
      <c r="S658" s="15"/>
    </row>
    <row r="659">
      <c r="A659" s="15"/>
      <c r="B659" s="15"/>
      <c r="C659" s="15"/>
      <c r="D659" s="15"/>
      <c r="E659" s="15"/>
      <c r="F659" s="15"/>
      <c r="G659" s="15"/>
      <c r="H659" s="15"/>
      <c r="I659" s="15"/>
      <c r="J659" s="15"/>
      <c r="K659" s="15"/>
      <c r="L659" s="15"/>
      <c r="M659" s="15"/>
      <c r="N659" s="15"/>
      <c r="O659" s="15"/>
      <c r="P659" s="15"/>
      <c r="Q659" s="15"/>
      <c r="R659" s="15"/>
      <c r="S659" s="15"/>
    </row>
    <row r="660">
      <c r="A660" s="15"/>
      <c r="B660" s="15"/>
      <c r="C660" s="15"/>
      <c r="D660" s="15"/>
      <c r="E660" s="15"/>
      <c r="F660" s="15"/>
      <c r="G660" s="15"/>
      <c r="H660" s="15"/>
      <c r="I660" s="15"/>
      <c r="J660" s="15"/>
      <c r="K660" s="15"/>
      <c r="L660" s="15"/>
      <c r="M660" s="15"/>
      <c r="N660" s="15"/>
      <c r="O660" s="15"/>
      <c r="P660" s="15"/>
      <c r="Q660" s="15"/>
      <c r="R660" s="15"/>
      <c r="S660" s="15"/>
    </row>
    <row r="661">
      <c r="A661" s="15"/>
      <c r="B661" s="15"/>
      <c r="C661" s="15"/>
      <c r="D661" s="15"/>
      <c r="E661" s="15"/>
      <c r="F661" s="15"/>
      <c r="G661" s="15"/>
      <c r="H661" s="15"/>
      <c r="I661" s="15"/>
      <c r="J661" s="15"/>
      <c r="K661" s="15"/>
      <c r="L661" s="15"/>
      <c r="M661" s="15"/>
      <c r="N661" s="15"/>
      <c r="O661" s="15"/>
      <c r="P661" s="15"/>
      <c r="Q661" s="15"/>
      <c r="R661" s="15"/>
      <c r="S661" s="15"/>
    </row>
    <row r="662">
      <c r="A662" s="15"/>
      <c r="B662" s="15"/>
      <c r="C662" s="15"/>
      <c r="D662" s="15"/>
      <c r="E662" s="15"/>
      <c r="F662" s="15"/>
      <c r="G662" s="15"/>
      <c r="H662" s="15"/>
      <c r="I662" s="15"/>
      <c r="J662" s="15"/>
      <c r="K662" s="15"/>
      <c r="L662" s="15"/>
      <c r="M662" s="15"/>
      <c r="N662" s="15"/>
      <c r="O662" s="15"/>
      <c r="P662" s="15"/>
      <c r="Q662" s="15"/>
      <c r="R662" s="15"/>
      <c r="S662" s="15"/>
    </row>
    <row r="663">
      <c r="A663" s="15"/>
      <c r="B663" s="15"/>
      <c r="C663" s="15"/>
      <c r="D663" s="15"/>
      <c r="E663" s="15"/>
      <c r="F663" s="15"/>
      <c r="G663" s="15"/>
      <c r="H663" s="15"/>
      <c r="I663" s="15"/>
      <c r="J663" s="15"/>
      <c r="K663" s="15"/>
      <c r="L663" s="15"/>
      <c r="M663" s="15"/>
      <c r="N663" s="15"/>
      <c r="O663" s="15"/>
      <c r="P663" s="15"/>
      <c r="Q663" s="15"/>
      <c r="R663" s="15"/>
      <c r="S663" s="15"/>
    </row>
    <row r="664">
      <c r="A664" s="15"/>
      <c r="B664" s="15"/>
      <c r="C664" s="15"/>
      <c r="D664" s="15"/>
      <c r="E664" s="15"/>
      <c r="F664" s="15"/>
      <c r="G664" s="15"/>
      <c r="H664" s="15"/>
      <c r="I664" s="15"/>
      <c r="J664" s="15"/>
      <c r="K664" s="15"/>
      <c r="L664" s="15"/>
      <c r="M664" s="15"/>
      <c r="N664" s="15"/>
      <c r="O664" s="15"/>
      <c r="P664" s="15"/>
      <c r="Q664" s="15"/>
      <c r="R664" s="15"/>
      <c r="S664" s="15"/>
    </row>
    <row r="665">
      <c r="A665" s="15"/>
      <c r="B665" s="15"/>
      <c r="C665" s="15"/>
      <c r="D665" s="15"/>
      <c r="E665" s="15"/>
      <c r="F665" s="15"/>
      <c r="G665" s="15"/>
      <c r="H665" s="15"/>
      <c r="I665" s="15"/>
      <c r="J665" s="15"/>
      <c r="K665" s="15"/>
      <c r="L665" s="15"/>
      <c r="M665" s="15"/>
      <c r="N665" s="15"/>
      <c r="O665" s="15"/>
      <c r="P665" s="15"/>
      <c r="Q665" s="15"/>
      <c r="R665" s="15"/>
      <c r="S665" s="15"/>
    </row>
    <row r="666">
      <c r="A666" s="15"/>
      <c r="B666" s="15"/>
      <c r="C666" s="15"/>
      <c r="D666" s="15"/>
      <c r="E666" s="15"/>
      <c r="F666" s="15"/>
      <c r="G666" s="15"/>
      <c r="H666" s="15"/>
      <c r="I666" s="15"/>
      <c r="J666" s="15"/>
      <c r="K666" s="15"/>
      <c r="L666" s="15"/>
      <c r="M666" s="15"/>
      <c r="N666" s="15"/>
      <c r="O666" s="15"/>
      <c r="P666" s="15"/>
      <c r="Q666" s="15"/>
      <c r="R666" s="15"/>
      <c r="S666" s="15"/>
    </row>
    <row r="667">
      <c r="A667" s="15"/>
      <c r="B667" s="15"/>
      <c r="C667" s="15"/>
      <c r="D667" s="15"/>
      <c r="E667" s="15"/>
      <c r="F667" s="15"/>
      <c r="G667" s="15"/>
      <c r="H667" s="15"/>
      <c r="I667" s="15"/>
      <c r="J667" s="15"/>
      <c r="K667" s="15"/>
      <c r="L667" s="15"/>
      <c r="M667" s="15"/>
      <c r="N667" s="15"/>
      <c r="O667" s="15"/>
      <c r="P667" s="15"/>
      <c r="Q667" s="15"/>
      <c r="R667" s="15"/>
      <c r="S667" s="15"/>
    </row>
    <row r="668">
      <c r="A668" s="15"/>
      <c r="B668" s="15"/>
      <c r="C668" s="15"/>
      <c r="D668" s="15"/>
      <c r="E668" s="15"/>
      <c r="F668" s="15"/>
      <c r="G668" s="15"/>
      <c r="H668" s="15"/>
      <c r="I668" s="15"/>
      <c r="J668" s="15"/>
      <c r="K668" s="15"/>
      <c r="L668" s="15"/>
      <c r="M668" s="15"/>
      <c r="N668" s="15"/>
      <c r="O668" s="15"/>
      <c r="P668" s="15"/>
      <c r="Q668" s="15"/>
      <c r="R668" s="15"/>
      <c r="S668" s="15"/>
    </row>
    <row r="669">
      <c r="A669" s="15"/>
      <c r="B669" s="15"/>
      <c r="C669" s="15"/>
      <c r="D669" s="15"/>
      <c r="E669" s="15"/>
      <c r="F669" s="15"/>
      <c r="G669" s="15"/>
      <c r="H669" s="15"/>
      <c r="I669" s="15"/>
      <c r="J669" s="15"/>
      <c r="K669" s="15"/>
      <c r="L669" s="15"/>
      <c r="M669" s="15"/>
      <c r="N669" s="15"/>
      <c r="O669" s="15"/>
      <c r="P669" s="15"/>
      <c r="Q669" s="15"/>
      <c r="R669" s="15"/>
      <c r="S669" s="15"/>
    </row>
    <row r="670">
      <c r="A670" s="15"/>
      <c r="B670" s="15"/>
      <c r="C670" s="15"/>
      <c r="D670" s="15"/>
      <c r="E670" s="15"/>
      <c r="F670" s="15"/>
      <c r="G670" s="15"/>
      <c r="H670" s="15"/>
      <c r="I670" s="15"/>
      <c r="J670" s="15"/>
      <c r="K670" s="15"/>
      <c r="L670" s="15"/>
      <c r="M670" s="15"/>
      <c r="N670" s="15"/>
      <c r="O670" s="15"/>
      <c r="P670" s="15"/>
      <c r="Q670" s="15"/>
      <c r="R670" s="15"/>
      <c r="S670" s="15"/>
    </row>
    <row r="671">
      <c r="A671" s="15"/>
      <c r="B671" s="15"/>
      <c r="C671" s="15"/>
      <c r="D671" s="15"/>
      <c r="E671" s="15"/>
      <c r="F671" s="15"/>
      <c r="G671" s="15"/>
      <c r="H671" s="15"/>
      <c r="I671" s="15"/>
      <c r="J671" s="15"/>
      <c r="K671" s="15"/>
      <c r="L671" s="15"/>
      <c r="M671" s="15"/>
      <c r="N671" s="15"/>
      <c r="O671" s="15"/>
      <c r="P671" s="15"/>
      <c r="Q671" s="15"/>
      <c r="R671" s="15"/>
      <c r="S671" s="15"/>
    </row>
    <row r="672">
      <c r="A672" s="15"/>
      <c r="B672" s="15"/>
      <c r="C672" s="15"/>
      <c r="D672" s="15"/>
      <c r="E672" s="15"/>
      <c r="F672" s="15"/>
      <c r="G672" s="15"/>
      <c r="H672" s="15"/>
      <c r="I672" s="15"/>
      <c r="J672" s="15"/>
      <c r="K672" s="15"/>
      <c r="L672" s="15"/>
      <c r="M672" s="15"/>
      <c r="N672" s="15"/>
      <c r="O672" s="15"/>
      <c r="P672" s="15"/>
      <c r="Q672" s="15"/>
      <c r="R672" s="15"/>
      <c r="S672" s="15"/>
    </row>
    <row r="673">
      <c r="A673" s="15"/>
      <c r="B673" s="15"/>
      <c r="C673" s="15"/>
      <c r="D673" s="15"/>
      <c r="E673" s="15"/>
      <c r="F673" s="15"/>
      <c r="G673" s="15"/>
      <c r="H673" s="15"/>
      <c r="I673" s="15"/>
      <c r="J673" s="15"/>
      <c r="K673" s="15"/>
      <c r="L673" s="15"/>
      <c r="M673" s="15"/>
      <c r="N673" s="15"/>
      <c r="O673" s="15"/>
      <c r="P673" s="15"/>
      <c r="Q673" s="15"/>
      <c r="R673" s="15"/>
      <c r="S673" s="15"/>
    </row>
    <row r="674">
      <c r="A674" s="15"/>
      <c r="B674" s="15"/>
      <c r="C674" s="15"/>
      <c r="D674" s="15"/>
      <c r="E674" s="15"/>
      <c r="F674" s="15"/>
      <c r="G674" s="15"/>
      <c r="H674" s="15"/>
      <c r="I674" s="15"/>
      <c r="J674" s="15"/>
      <c r="K674" s="15"/>
      <c r="L674" s="15"/>
      <c r="M674" s="15"/>
      <c r="N674" s="15"/>
      <c r="O674" s="15"/>
      <c r="P674" s="15"/>
      <c r="Q674" s="15"/>
      <c r="R674" s="15"/>
      <c r="S674" s="15"/>
    </row>
    <row r="675">
      <c r="A675" s="15"/>
      <c r="B675" s="15"/>
      <c r="C675" s="15"/>
      <c r="D675" s="15"/>
      <c r="E675" s="15"/>
      <c r="F675" s="15"/>
      <c r="G675" s="15"/>
      <c r="H675" s="15"/>
      <c r="I675" s="15"/>
      <c r="J675" s="15"/>
      <c r="K675" s="15"/>
      <c r="L675" s="15"/>
      <c r="M675" s="15"/>
      <c r="N675" s="15"/>
      <c r="O675" s="15"/>
      <c r="P675" s="15"/>
      <c r="Q675" s="15"/>
      <c r="R675" s="15"/>
      <c r="S675" s="15"/>
    </row>
    <row r="676">
      <c r="A676" s="15"/>
      <c r="B676" s="15"/>
      <c r="C676" s="15"/>
      <c r="D676" s="15"/>
      <c r="E676" s="15"/>
      <c r="F676" s="15"/>
      <c r="G676" s="15"/>
      <c r="H676" s="15"/>
      <c r="I676" s="15"/>
      <c r="J676" s="15"/>
      <c r="K676" s="15"/>
      <c r="L676" s="15"/>
      <c r="M676" s="15"/>
      <c r="N676" s="15"/>
      <c r="O676" s="15"/>
      <c r="P676" s="15"/>
      <c r="Q676" s="15"/>
      <c r="R676" s="15"/>
      <c r="S676" s="15"/>
    </row>
    <row r="677">
      <c r="A677" s="15"/>
      <c r="B677" s="15"/>
      <c r="C677" s="15"/>
      <c r="D677" s="15"/>
      <c r="E677" s="15"/>
      <c r="F677" s="15"/>
      <c r="G677" s="15"/>
      <c r="H677" s="15"/>
      <c r="I677" s="15"/>
      <c r="J677" s="15"/>
      <c r="K677" s="15"/>
      <c r="L677" s="15"/>
      <c r="M677" s="15"/>
      <c r="N677" s="15"/>
      <c r="O677" s="15"/>
      <c r="P677" s="15"/>
      <c r="Q677" s="15"/>
      <c r="R677" s="15"/>
      <c r="S677" s="15"/>
    </row>
    <row r="678">
      <c r="A678" s="15"/>
      <c r="B678" s="15"/>
      <c r="C678" s="15"/>
      <c r="D678" s="15"/>
      <c r="E678" s="15"/>
      <c r="F678" s="15"/>
      <c r="G678" s="15"/>
      <c r="H678" s="15"/>
      <c r="I678" s="15"/>
      <c r="J678" s="15"/>
      <c r="K678" s="15"/>
      <c r="L678" s="15"/>
      <c r="M678" s="15"/>
      <c r="N678" s="15"/>
      <c r="O678" s="15"/>
      <c r="P678" s="15"/>
      <c r="Q678" s="15"/>
      <c r="R678" s="15"/>
      <c r="S678" s="15"/>
    </row>
    <row r="679">
      <c r="A679" s="15"/>
      <c r="B679" s="15"/>
      <c r="C679" s="15"/>
      <c r="D679" s="15"/>
      <c r="E679" s="15"/>
      <c r="F679" s="15"/>
      <c r="G679" s="15"/>
      <c r="H679" s="15"/>
      <c r="I679" s="15"/>
      <c r="J679" s="15"/>
      <c r="K679" s="15"/>
      <c r="L679" s="15"/>
      <c r="M679" s="15"/>
      <c r="N679" s="15"/>
      <c r="O679" s="15"/>
      <c r="P679" s="15"/>
      <c r="Q679" s="15"/>
      <c r="R679" s="15"/>
      <c r="S679" s="15"/>
    </row>
    <row r="680">
      <c r="A680" s="15"/>
      <c r="B680" s="15"/>
      <c r="C680" s="15"/>
      <c r="D680" s="15"/>
      <c r="E680" s="15"/>
      <c r="F680" s="15"/>
      <c r="G680" s="15"/>
      <c r="H680" s="15"/>
      <c r="I680" s="15"/>
      <c r="J680" s="15"/>
      <c r="K680" s="15"/>
      <c r="L680" s="15"/>
      <c r="M680" s="15"/>
      <c r="N680" s="15"/>
      <c r="O680" s="15"/>
      <c r="P680" s="15"/>
      <c r="Q680" s="15"/>
      <c r="R680" s="15"/>
      <c r="S680" s="15"/>
    </row>
    <row r="681">
      <c r="A681" s="15"/>
      <c r="B681" s="15"/>
      <c r="C681" s="15"/>
      <c r="D681" s="15"/>
      <c r="E681" s="15"/>
      <c r="F681" s="15"/>
      <c r="G681" s="15"/>
      <c r="H681" s="15"/>
      <c r="I681" s="15"/>
      <c r="J681" s="15"/>
      <c r="K681" s="15"/>
      <c r="L681" s="15"/>
      <c r="M681" s="15"/>
      <c r="N681" s="15"/>
      <c r="O681" s="15"/>
      <c r="P681" s="15"/>
      <c r="Q681" s="15"/>
      <c r="R681" s="15"/>
      <c r="S681" s="15"/>
    </row>
    <row r="682">
      <c r="A682" s="15"/>
      <c r="B682" s="15"/>
      <c r="C682" s="15"/>
      <c r="D682" s="15"/>
      <c r="E682" s="15"/>
      <c r="F682" s="15"/>
      <c r="G682" s="15"/>
      <c r="H682" s="15"/>
      <c r="I682" s="15"/>
      <c r="J682" s="15"/>
      <c r="K682" s="15"/>
      <c r="L682" s="15"/>
      <c r="M682" s="15"/>
      <c r="N682" s="15"/>
      <c r="O682" s="15"/>
      <c r="P682" s="15"/>
      <c r="Q682" s="15"/>
      <c r="R682" s="15"/>
      <c r="S682" s="15"/>
    </row>
    <row r="683">
      <c r="A683" s="15"/>
      <c r="B683" s="15"/>
      <c r="C683" s="15"/>
      <c r="D683" s="15"/>
      <c r="E683" s="15"/>
      <c r="F683" s="15"/>
      <c r="G683" s="15"/>
      <c r="H683" s="15"/>
      <c r="I683" s="15"/>
      <c r="J683" s="15"/>
      <c r="K683" s="15"/>
      <c r="L683" s="15"/>
      <c r="M683" s="15"/>
      <c r="N683" s="15"/>
      <c r="O683" s="15"/>
      <c r="P683" s="15"/>
      <c r="Q683" s="15"/>
      <c r="R683" s="15"/>
      <c r="S683" s="15"/>
    </row>
    <row r="684">
      <c r="A684" s="15"/>
      <c r="B684" s="15"/>
      <c r="C684" s="15"/>
      <c r="D684" s="15"/>
      <c r="E684" s="15"/>
      <c r="F684" s="15"/>
      <c r="G684" s="15"/>
      <c r="H684" s="15"/>
      <c r="I684" s="15"/>
      <c r="J684" s="15"/>
      <c r="K684" s="15"/>
      <c r="L684" s="15"/>
      <c r="M684" s="15"/>
      <c r="N684" s="15"/>
      <c r="O684" s="15"/>
      <c r="P684" s="15"/>
      <c r="Q684" s="15"/>
      <c r="R684" s="15"/>
      <c r="S684" s="15"/>
    </row>
    <row r="685">
      <c r="A685" s="15"/>
      <c r="B685" s="15"/>
      <c r="C685" s="15"/>
      <c r="D685" s="15"/>
      <c r="E685" s="15"/>
      <c r="F685" s="15"/>
      <c r="G685" s="15"/>
      <c r="H685" s="15"/>
      <c r="I685" s="15"/>
      <c r="J685" s="15"/>
      <c r="K685" s="15"/>
      <c r="L685" s="15"/>
      <c r="M685" s="15"/>
      <c r="N685" s="15"/>
      <c r="O685" s="15"/>
      <c r="P685" s="15"/>
      <c r="Q685" s="15"/>
      <c r="R685" s="15"/>
      <c r="S685" s="15"/>
    </row>
    <row r="686">
      <c r="A686" s="15"/>
      <c r="B686" s="15"/>
      <c r="C686" s="15"/>
      <c r="D686" s="15"/>
      <c r="E686" s="15"/>
      <c r="F686" s="15"/>
      <c r="G686" s="15"/>
      <c r="H686" s="15"/>
      <c r="I686" s="15"/>
      <c r="J686" s="15"/>
      <c r="K686" s="15"/>
      <c r="L686" s="15"/>
      <c r="M686" s="15"/>
      <c r="N686" s="15"/>
      <c r="O686" s="15"/>
      <c r="P686" s="15"/>
      <c r="Q686" s="15"/>
      <c r="R686" s="15"/>
      <c r="S686" s="15"/>
    </row>
    <row r="687">
      <c r="A687" s="15"/>
      <c r="B687" s="15"/>
      <c r="C687" s="15"/>
      <c r="D687" s="15"/>
      <c r="E687" s="15"/>
      <c r="F687" s="15"/>
      <c r="G687" s="15"/>
      <c r="H687" s="15"/>
      <c r="I687" s="15"/>
      <c r="J687" s="15"/>
      <c r="K687" s="15"/>
      <c r="L687" s="15"/>
      <c r="M687" s="15"/>
      <c r="N687" s="15"/>
      <c r="O687" s="15"/>
      <c r="P687" s="15"/>
      <c r="Q687" s="15"/>
      <c r="R687" s="15"/>
      <c r="S687" s="15"/>
    </row>
    <row r="688">
      <c r="A688" s="15"/>
      <c r="B688" s="15"/>
      <c r="C688" s="15"/>
      <c r="D688" s="15"/>
      <c r="E688" s="15"/>
      <c r="F688" s="15"/>
      <c r="G688" s="15"/>
      <c r="H688" s="15"/>
      <c r="I688" s="15"/>
      <c r="J688" s="15"/>
      <c r="K688" s="15"/>
      <c r="L688" s="15"/>
      <c r="M688" s="15"/>
      <c r="N688" s="15"/>
      <c r="O688" s="15"/>
      <c r="P688" s="15"/>
      <c r="Q688" s="15"/>
      <c r="R688" s="15"/>
      <c r="S688" s="15"/>
    </row>
    <row r="689">
      <c r="A689" s="15"/>
      <c r="B689" s="15"/>
      <c r="C689" s="15"/>
      <c r="D689" s="15"/>
      <c r="E689" s="15"/>
      <c r="F689" s="15"/>
      <c r="G689" s="15"/>
      <c r="H689" s="15"/>
      <c r="I689" s="15"/>
      <c r="J689" s="15"/>
      <c r="K689" s="15"/>
      <c r="L689" s="15"/>
      <c r="M689" s="15"/>
      <c r="N689" s="15"/>
      <c r="O689" s="15"/>
      <c r="P689" s="15"/>
      <c r="Q689" s="15"/>
      <c r="R689" s="15"/>
      <c r="S689" s="15"/>
    </row>
    <row r="690">
      <c r="A690" s="15"/>
      <c r="B690" s="15"/>
      <c r="C690" s="15"/>
      <c r="D690" s="15"/>
      <c r="E690" s="15"/>
      <c r="F690" s="15"/>
      <c r="G690" s="15"/>
      <c r="H690" s="15"/>
      <c r="I690" s="15"/>
      <c r="J690" s="15"/>
      <c r="K690" s="15"/>
      <c r="L690" s="15"/>
      <c r="M690" s="15"/>
      <c r="N690" s="15"/>
      <c r="O690" s="15"/>
      <c r="P690" s="15"/>
      <c r="Q690" s="15"/>
      <c r="R690" s="15"/>
      <c r="S690" s="15"/>
    </row>
    <row r="691">
      <c r="A691" s="15"/>
      <c r="B691" s="15"/>
      <c r="C691" s="15"/>
      <c r="D691" s="15"/>
      <c r="E691" s="15"/>
      <c r="F691" s="15"/>
      <c r="G691" s="15"/>
      <c r="H691" s="15"/>
      <c r="I691" s="15"/>
      <c r="J691" s="15"/>
      <c r="K691" s="15"/>
      <c r="L691" s="15"/>
      <c r="M691" s="15"/>
      <c r="N691" s="15"/>
      <c r="O691" s="15"/>
      <c r="P691" s="15"/>
      <c r="Q691" s="15"/>
      <c r="R691" s="15"/>
      <c r="S691" s="15"/>
    </row>
    <row r="692">
      <c r="A692" s="15"/>
      <c r="B692" s="15"/>
      <c r="C692" s="15"/>
      <c r="D692" s="15"/>
      <c r="E692" s="15"/>
      <c r="F692" s="15"/>
      <c r="G692" s="15"/>
      <c r="H692" s="15"/>
      <c r="I692" s="15"/>
      <c r="J692" s="15"/>
      <c r="K692" s="15"/>
      <c r="L692" s="15"/>
      <c r="M692" s="15"/>
      <c r="N692" s="15"/>
      <c r="O692" s="15"/>
      <c r="P692" s="15"/>
      <c r="Q692" s="15"/>
      <c r="R692" s="15"/>
      <c r="S692" s="15"/>
    </row>
    <row r="693">
      <c r="A693" s="15"/>
      <c r="B693" s="15"/>
      <c r="C693" s="15"/>
      <c r="D693" s="15"/>
      <c r="E693" s="15"/>
      <c r="F693" s="15"/>
      <c r="G693" s="15"/>
      <c r="H693" s="15"/>
      <c r="I693" s="15"/>
      <c r="J693" s="15"/>
      <c r="K693" s="15"/>
      <c r="L693" s="15"/>
      <c r="M693" s="15"/>
      <c r="N693" s="15"/>
      <c r="O693" s="15"/>
      <c r="P693" s="15"/>
      <c r="Q693" s="15"/>
      <c r="R693" s="15"/>
      <c r="S693" s="15"/>
    </row>
    <row r="694">
      <c r="A694" s="15"/>
      <c r="B694" s="15"/>
      <c r="C694" s="15"/>
      <c r="D694" s="15"/>
      <c r="E694" s="15"/>
      <c r="F694" s="15"/>
      <c r="G694" s="15"/>
      <c r="H694" s="15"/>
      <c r="I694" s="15"/>
      <c r="J694" s="15"/>
      <c r="K694" s="15"/>
      <c r="L694" s="15"/>
      <c r="M694" s="15"/>
      <c r="N694" s="15"/>
      <c r="O694" s="15"/>
      <c r="P694" s="15"/>
      <c r="Q694" s="15"/>
      <c r="R694" s="15"/>
      <c r="S694" s="15"/>
    </row>
    <row r="695">
      <c r="A695" s="15"/>
      <c r="B695" s="15"/>
      <c r="C695" s="15"/>
      <c r="D695" s="15"/>
      <c r="E695" s="15"/>
      <c r="F695" s="15"/>
      <c r="G695" s="15"/>
      <c r="H695" s="15"/>
      <c r="I695" s="15"/>
      <c r="J695" s="15"/>
      <c r="K695" s="15"/>
      <c r="L695" s="15"/>
      <c r="M695" s="15"/>
      <c r="N695" s="15"/>
      <c r="O695" s="15"/>
      <c r="P695" s="15"/>
      <c r="Q695" s="15"/>
      <c r="R695" s="15"/>
      <c r="S695" s="15"/>
    </row>
    <row r="696">
      <c r="A696" s="15"/>
      <c r="B696" s="15"/>
      <c r="C696" s="15"/>
      <c r="D696" s="15"/>
      <c r="E696" s="15"/>
      <c r="F696" s="15"/>
      <c r="G696" s="15"/>
      <c r="H696" s="15"/>
      <c r="I696" s="15"/>
      <c r="J696" s="15"/>
      <c r="K696" s="15"/>
      <c r="L696" s="15"/>
      <c r="M696" s="15"/>
      <c r="N696" s="15"/>
      <c r="O696" s="15"/>
      <c r="P696" s="15"/>
      <c r="Q696" s="15"/>
      <c r="R696" s="15"/>
      <c r="S696" s="15"/>
    </row>
    <row r="697">
      <c r="A697" s="15"/>
      <c r="B697" s="15"/>
      <c r="C697" s="15"/>
      <c r="D697" s="15"/>
      <c r="E697" s="15"/>
      <c r="F697" s="15"/>
      <c r="G697" s="15"/>
      <c r="H697" s="15"/>
      <c r="I697" s="15"/>
      <c r="J697" s="15"/>
      <c r="K697" s="15"/>
      <c r="L697" s="15"/>
      <c r="M697" s="15"/>
      <c r="N697" s="15"/>
      <c r="O697" s="15"/>
      <c r="P697" s="15"/>
      <c r="Q697" s="15"/>
      <c r="R697" s="15"/>
      <c r="S697" s="15"/>
    </row>
    <row r="698">
      <c r="A698" s="15"/>
      <c r="B698" s="15"/>
      <c r="C698" s="15"/>
      <c r="D698" s="15"/>
      <c r="E698" s="15"/>
      <c r="F698" s="15"/>
      <c r="G698" s="15"/>
      <c r="H698" s="15"/>
      <c r="I698" s="15"/>
      <c r="J698" s="15"/>
      <c r="K698" s="15"/>
      <c r="L698" s="15"/>
      <c r="M698" s="15"/>
      <c r="N698" s="15"/>
      <c r="O698" s="15"/>
      <c r="P698" s="15"/>
      <c r="Q698" s="15"/>
      <c r="R698" s="15"/>
      <c r="S698" s="15"/>
    </row>
    <row r="699">
      <c r="A699" s="15"/>
      <c r="B699" s="15"/>
      <c r="C699" s="15"/>
      <c r="D699" s="15"/>
      <c r="E699" s="15"/>
      <c r="F699" s="15"/>
      <c r="G699" s="15"/>
      <c r="H699" s="15"/>
      <c r="I699" s="15"/>
      <c r="J699" s="15"/>
      <c r="K699" s="15"/>
      <c r="L699" s="15"/>
      <c r="M699" s="15"/>
      <c r="N699" s="15"/>
      <c r="O699" s="15"/>
      <c r="P699" s="15"/>
      <c r="Q699" s="15"/>
      <c r="R699" s="15"/>
      <c r="S699" s="15"/>
    </row>
    <row r="700">
      <c r="A700" s="15"/>
      <c r="B700" s="15"/>
      <c r="C700" s="15"/>
      <c r="D700" s="15"/>
      <c r="E700" s="15"/>
      <c r="F700" s="15"/>
      <c r="G700" s="15"/>
      <c r="H700" s="15"/>
      <c r="I700" s="15"/>
      <c r="J700" s="15"/>
      <c r="K700" s="15"/>
      <c r="L700" s="15"/>
      <c r="M700" s="15"/>
      <c r="N700" s="15"/>
      <c r="O700" s="15"/>
      <c r="P700" s="15"/>
      <c r="Q700" s="15"/>
      <c r="R700" s="15"/>
      <c r="S700" s="15"/>
    </row>
    <row r="701">
      <c r="A701" s="15"/>
      <c r="B701" s="15"/>
      <c r="C701" s="15"/>
      <c r="D701" s="15"/>
      <c r="E701" s="15"/>
      <c r="F701" s="15"/>
      <c r="G701" s="15"/>
      <c r="H701" s="15"/>
      <c r="I701" s="15"/>
      <c r="J701" s="15"/>
      <c r="K701" s="15"/>
      <c r="L701" s="15"/>
      <c r="M701" s="15"/>
      <c r="N701" s="15"/>
      <c r="O701" s="15"/>
      <c r="P701" s="15"/>
      <c r="Q701" s="15"/>
      <c r="R701" s="15"/>
      <c r="S701" s="15"/>
    </row>
    <row r="702">
      <c r="A702" s="15"/>
      <c r="B702" s="15"/>
      <c r="C702" s="15"/>
      <c r="D702" s="15"/>
      <c r="E702" s="15"/>
      <c r="F702" s="15"/>
      <c r="G702" s="15"/>
      <c r="H702" s="15"/>
      <c r="I702" s="15"/>
      <c r="J702" s="15"/>
      <c r="K702" s="15"/>
      <c r="L702" s="15"/>
      <c r="M702" s="15"/>
      <c r="N702" s="15"/>
      <c r="O702" s="15"/>
      <c r="P702" s="15"/>
      <c r="Q702" s="15"/>
      <c r="R702" s="15"/>
      <c r="S702" s="15"/>
    </row>
    <row r="703">
      <c r="A703" s="15"/>
      <c r="B703" s="15"/>
      <c r="C703" s="15"/>
      <c r="D703" s="15"/>
      <c r="E703" s="15"/>
      <c r="F703" s="15"/>
      <c r="G703" s="15"/>
      <c r="H703" s="15"/>
      <c r="I703" s="15"/>
      <c r="J703" s="15"/>
      <c r="K703" s="15"/>
      <c r="L703" s="15"/>
      <c r="M703" s="15"/>
      <c r="N703" s="15"/>
      <c r="O703" s="15"/>
      <c r="P703" s="15"/>
      <c r="Q703" s="15"/>
      <c r="R703" s="15"/>
      <c r="S703" s="15"/>
    </row>
    <row r="704">
      <c r="A704" s="15"/>
      <c r="B704" s="15"/>
      <c r="C704" s="15"/>
      <c r="D704" s="15"/>
      <c r="E704" s="15"/>
      <c r="F704" s="15"/>
      <c r="G704" s="15"/>
      <c r="H704" s="15"/>
      <c r="I704" s="15"/>
      <c r="J704" s="15"/>
      <c r="K704" s="15"/>
      <c r="L704" s="15"/>
      <c r="M704" s="15"/>
      <c r="N704" s="15"/>
      <c r="O704" s="15"/>
      <c r="P704" s="15"/>
      <c r="Q704" s="15"/>
      <c r="R704" s="15"/>
      <c r="S704" s="15"/>
    </row>
    <row r="705">
      <c r="A705" s="15"/>
      <c r="B705" s="15"/>
      <c r="C705" s="15"/>
      <c r="D705" s="15"/>
      <c r="E705" s="15"/>
      <c r="F705" s="15"/>
      <c r="G705" s="15"/>
      <c r="H705" s="15"/>
      <c r="I705" s="15"/>
      <c r="J705" s="15"/>
      <c r="K705" s="15"/>
      <c r="L705" s="15"/>
      <c r="M705" s="15"/>
      <c r="N705" s="15"/>
      <c r="O705" s="15"/>
      <c r="P705" s="15"/>
      <c r="Q705" s="15"/>
      <c r="R705" s="15"/>
      <c r="S705" s="15"/>
    </row>
    <row r="706">
      <c r="A706" s="15"/>
      <c r="B706" s="15"/>
      <c r="C706" s="15"/>
      <c r="D706" s="15"/>
      <c r="E706" s="15"/>
      <c r="F706" s="15"/>
      <c r="G706" s="15"/>
      <c r="H706" s="15"/>
      <c r="I706" s="15"/>
      <c r="J706" s="15"/>
      <c r="K706" s="15"/>
      <c r="L706" s="15"/>
      <c r="M706" s="15"/>
      <c r="N706" s="15"/>
      <c r="O706" s="15"/>
      <c r="P706" s="15"/>
      <c r="Q706" s="15"/>
      <c r="R706" s="15"/>
      <c r="S706" s="15"/>
    </row>
    <row r="707">
      <c r="A707" s="15"/>
      <c r="B707" s="15"/>
      <c r="C707" s="15"/>
      <c r="D707" s="15"/>
      <c r="E707" s="15"/>
      <c r="F707" s="15"/>
      <c r="G707" s="15"/>
      <c r="H707" s="15"/>
      <c r="I707" s="15"/>
      <c r="J707" s="15"/>
      <c r="K707" s="15"/>
      <c r="L707" s="15"/>
      <c r="M707" s="15"/>
      <c r="N707" s="15"/>
      <c r="O707" s="15"/>
      <c r="P707" s="15"/>
      <c r="Q707" s="15"/>
      <c r="R707" s="15"/>
      <c r="S707" s="15"/>
    </row>
    <row r="708">
      <c r="A708" s="15"/>
      <c r="B708" s="15"/>
      <c r="C708" s="15"/>
      <c r="D708" s="15"/>
      <c r="E708" s="15"/>
      <c r="F708" s="15"/>
      <c r="G708" s="15"/>
      <c r="H708" s="15"/>
      <c r="I708" s="15"/>
      <c r="J708" s="15"/>
      <c r="K708" s="15"/>
      <c r="L708" s="15"/>
      <c r="M708" s="15"/>
      <c r="N708" s="15"/>
      <c r="O708" s="15"/>
      <c r="P708" s="15"/>
      <c r="Q708" s="15"/>
      <c r="R708" s="15"/>
      <c r="S708" s="15"/>
    </row>
    <row r="709">
      <c r="A709" s="15"/>
      <c r="B709" s="15"/>
      <c r="C709" s="15"/>
      <c r="D709" s="15"/>
      <c r="E709" s="15"/>
      <c r="F709" s="15"/>
      <c r="G709" s="15"/>
      <c r="H709" s="15"/>
      <c r="I709" s="15"/>
      <c r="J709" s="15"/>
      <c r="K709" s="15"/>
      <c r="L709" s="15"/>
      <c r="M709" s="15"/>
      <c r="N709" s="15"/>
      <c r="O709" s="15"/>
      <c r="P709" s="15"/>
      <c r="Q709" s="15"/>
      <c r="R709" s="15"/>
      <c r="S709" s="15"/>
    </row>
    <row r="710">
      <c r="A710" s="15"/>
      <c r="B710" s="15"/>
      <c r="C710" s="15"/>
      <c r="D710" s="15"/>
      <c r="E710" s="15"/>
      <c r="F710" s="15"/>
      <c r="G710" s="15"/>
      <c r="H710" s="15"/>
      <c r="I710" s="15"/>
      <c r="J710" s="15"/>
      <c r="K710" s="15"/>
      <c r="L710" s="15"/>
      <c r="M710" s="15"/>
      <c r="N710" s="15"/>
      <c r="O710" s="15"/>
      <c r="P710" s="15"/>
      <c r="Q710" s="15"/>
      <c r="R710" s="15"/>
      <c r="S710" s="15"/>
    </row>
    <row r="711">
      <c r="A711" s="15"/>
      <c r="B711" s="15"/>
      <c r="C711" s="15"/>
      <c r="D711" s="15"/>
      <c r="E711" s="15"/>
      <c r="F711" s="15"/>
      <c r="G711" s="15"/>
      <c r="H711" s="15"/>
      <c r="I711" s="15"/>
      <c r="J711" s="15"/>
      <c r="K711" s="15"/>
      <c r="L711" s="15"/>
      <c r="M711" s="15"/>
      <c r="N711" s="15"/>
      <c r="O711" s="15"/>
      <c r="P711" s="15"/>
      <c r="Q711" s="15"/>
      <c r="R711" s="15"/>
      <c r="S711" s="15"/>
    </row>
    <row r="712">
      <c r="A712" s="15"/>
      <c r="B712" s="15"/>
      <c r="C712" s="15"/>
      <c r="D712" s="15"/>
      <c r="E712" s="15"/>
      <c r="F712" s="15"/>
      <c r="G712" s="15"/>
      <c r="H712" s="15"/>
      <c r="I712" s="15"/>
      <c r="J712" s="15"/>
      <c r="K712" s="15"/>
      <c r="L712" s="15"/>
      <c r="M712" s="15"/>
      <c r="N712" s="15"/>
      <c r="O712" s="15"/>
      <c r="P712" s="15"/>
      <c r="Q712" s="15"/>
      <c r="R712" s="15"/>
      <c r="S712" s="15"/>
    </row>
    <row r="713">
      <c r="A713" s="15"/>
      <c r="B713" s="15"/>
      <c r="C713" s="15"/>
      <c r="D713" s="15"/>
      <c r="E713" s="15"/>
      <c r="F713" s="15"/>
      <c r="G713" s="15"/>
      <c r="H713" s="15"/>
      <c r="I713" s="15"/>
      <c r="J713" s="15"/>
      <c r="K713" s="15"/>
      <c r="L713" s="15"/>
      <c r="M713" s="15"/>
      <c r="N713" s="15"/>
      <c r="O713" s="15"/>
      <c r="P713" s="15"/>
      <c r="Q713" s="15"/>
      <c r="R713" s="15"/>
      <c r="S713" s="15"/>
    </row>
    <row r="714">
      <c r="A714" s="15"/>
      <c r="B714" s="15"/>
      <c r="C714" s="15"/>
      <c r="D714" s="15"/>
      <c r="E714" s="15"/>
      <c r="F714" s="15"/>
      <c r="G714" s="15"/>
      <c r="H714" s="15"/>
      <c r="I714" s="15"/>
      <c r="J714" s="15"/>
      <c r="K714" s="15"/>
      <c r="L714" s="15"/>
      <c r="M714" s="15"/>
      <c r="N714" s="15"/>
      <c r="O714" s="15"/>
      <c r="P714" s="15"/>
      <c r="Q714" s="15"/>
      <c r="R714" s="15"/>
      <c r="S714" s="15"/>
    </row>
    <row r="715">
      <c r="A715" s="15"/>
      <c r="B715" s="15"/>
      <c r="C715" s="15"/>
      <c r="D715" s="15"/>
      <c r="E715" s="15"/>
      <c r="F715" s="15"/>
      <c r="G715" s="15"/>
      <c r="H715" s="15"/>
      <c r="I715" s="15"/>
      <c r="J715" s="15"/>
      <c r="K715" s="15"/>
      <c r="L715" s="15"/>
      <c r="M715" s="15"/>
      <c r="N715" s="15"/>
      <c r="O715" s="15"/>
      <c r="P715" s="15"/>
      <c r="Q715" s="15"/>
      <c r="R715" s="15"/>
      <c r="S715" s="15"/>
    </row>
    <row r="716">
      <c r="A716" s="15"/>
      <c r="B716" s="15"/>
      <c r="C716" s="15"/>
      <c r="D716" s="15"/>
      <c r="E716" s="15"/>
      <c r="F716" s="15"/>
      <c r="G716" s="15"/>
      <c r="H716" s="15"/>
      <c r="I716" s="15"/>
      <c r="J716" s="15"/>
      <c r="K716" s="15"/>
      <c r="L716" s="15"/>
      <c r="M716" s="15"/>
      <c r="N716" s="15"/>
      <c r="O716" s="15"/>
      <c r="P716" s="15"/>
      <c r="Q716" s="15"/>
      <c r="R716" s="15"/>
      <c r="S716" s="15"/>
    </row>
    <row r="717">
      <c r="A717" s="15"/>
      <c r="B717" s="15"/>
      <c r="C717" s="15"/>
      <c r="D717" s="15"/>
      <c r="E717" s="15"/>
      <c r="F717" s="15"/>
      <c r="G717" s="15"/>
      <c r="H717" s="15"/>
      <c r="I717" s="15"/>
      <c r="J717" s="15"/>
      <c r="K717" s="15"/>
      <c r="L717" s="15"/>
      <c r="M717" s="15"/>
      <c r="N717" s="15"/>
      <c r="O717" s="15"/>
      <c r="P717" s="15"/>
      <c r="Q717" s="15"/>
      <c r="R717" s="15"/>
      <c r="S717" s="15"/>
    </row>
    <row r="718">
      <c r="A718" s="15"/>
      <c r="B718" s="15"/>
      <c r="C718" s="15"/>
      <c r="D718" s="15"/>
      <c r="E718" s="15"/>
      <c r="F718" s="15"/>
      <c r="G718" s="15"/>
      <c r="H718" s="15"/>
      <c r="I718" s="15"/>
      <c r="J718" s="15"/>
      <c r="K718" s="15"/>
      <c r="L718" s="15"/>
      <c r="M718" s="15"/>
      <c r="N718" s="15"/>
      <c r="O718" s="15"/>
      <c r="P718" s="15"/>
      <c r="Q718" s="15"/>
      <c r="R718" s="15"/>
      <c r="S718" s="15"/>
    </row>
    <row r="719">
      <c r="A719" s="15"/>
      <c r="B719" s="15"/>
      <c r="C719" s="15"/>
      <c r="D719" s="15"/>
      <c r="E719" s="15"/>
      <c r="F719" s="15"/>
      <c r="G719" s="15"/>
      <c r="H719" s="15"/>
      <c r="I719" s="15"/>
      <c r="J719" s="15"/>
      <c r="K719" s="15"/>
      <c r="L719" s="15"/>
      <c r="M719" s="15"/>
      <c r="N719" s="15"/>
      <c r="O719" s="15"/>
      <c r="P719" s="15"/>
      <c r="Q719" s="15"/>
      <c r="R719" s="15"/>
      <c r="S719" s="15"/>
    </row>
    <row r="720">
      <c r="A720" s="15"/>
      <c r="B720" s="15"/>
      <c r="C720" s="15"/>
      <c r="D720" s="15"/>
      <c r="E720" s="15"/>
      <c r="F720" s="15"/>
      <c r="G720" s="15"/>
      <c r="H720" s="15"/>
      <c r="I720" s="15"/>
      <c r="J720" s="15"/>
      <c r="K720" s="15"/>
      <c r="L720" s="15"/>
      <c r="M720" s="15"/>
      <c r="N720" s="15"/>
      <c r="O720" s="15"/>
      <c r="P720" s="15"/>
      <c r="Q720" s="15"/>
      <c r="R720" s="15"/>
      <c r="S720" s="15"/>
    </row>
    <row r="721">
      <c r="A721" s="15"/>
      <c r="B721" s="15"/>
      <c r="C721" s="15"/>
      <c r="D721" s="15"/>
      <c r="E721" s="15"/>
      <c r="F721" s="15"/>
      <c r="G721" s="15"/>
      <c r="H721" s="15"/>
      <c r="I721" s="15"/>
      <c r="J721" s="15"/>
      <c r="K721" s="15"/>
      <c r="L721" s="15"/>
      <c r="M721" s="15"/>
      <c r="N721" s="15"/>
      <c r="O721" s="15"/>
      <c r="P721" s="15"/>
      <c r="Q721" s="15"/>
      <c r="R721" s="15"/>
      <c r="S721" s="15"/>
    </row>
    <row r="722">
      <c r="A722" s="15"/>
      <c r="B722" s="15"/>
      <c r="C722" s="15"/>
      <c r="D722" s="15"/>
      <c r="E722" s="15"/>
      <c r="F722" s="15"/>
      <c r="G722" s="15"/>
      <c r="H722" s="15"/>
      <c r="I722" s="15"/>
      <c r="J722" s="15"/>
      <c r="K722" s="15"/>
      <c r="L722" s="15"/>
      <c r="M722" s="15"/>
      <c r="N722" s="15"/>
      <c r="O722" s="15"/>
      <c r="P722" s="15"/>
      <c r="Q722" s="15"/>
      <c r="R722" s="15"/>
      <c r="S722" s="15"/>
    </row>
    <row r="723">
      <c r="A723" s="15"/>
      <c r="B723" s="15"/>
      <c r="C723" s="15"/>
      <c r="D723" s="15"/>
      <c r="E723" s="15"/>
      <c r="F723" s="15"/>
      <c r="G723" s="15"/>
      <c r="H723" s="15"/>
      <c r="I723" s="15"/>
      <c r="J723" s="15"/>
      <c r="K723" s="15"/>
      <c r="L723" s="15"/>
      <c r="M723" s="15"/>
      <c r="N723" s="15"/>
      <c r="O723" s="15"/>
      <c r="P723" s="15"/>
      <c r="Q723" s="15"/>
      <c r="R723" s="15"/>
      <c r="S723" s="15"/>
    </row>
    <row r="724">
      <c r="A724" s="15"/>
      <c r="B724" s="15"/>
      <c r="C724" s="15"/>
      <c r="D724" s="15"/>
      <c r="E724" s="15"/>
      <c r="F724" s="15"/>
      <c r="G724" s="15"/>
      <c r="H724" s="15"/>
      <c r="I724" s="15"/>
      <c r="J724" s="15"/>
      <c r="K724" s="15"/>
      <c r="L724" s="15"/>
      <c r="M724" s="15"/>
      <c r="N724" s="15"/>
      <c r="O724" s="15"/>
      <c r="P724" s="15"/>
      <c r="Q724" s="15"/>
      <c r="R724" s="15"/>
      <c r="S724" s="15"/>
    </row>
    <row r="725">
      <c r="A725" s="15"/>
      <c r="B725" s="15"/>
      <c r="C725" s="15"/>
      <c r="D725" s="15"/>
      <c r="E725" s="15"/>
      <c r="F725" s="15"/>
      <c r="G725" s="15"/>
      <c r="H725" s="15"/>
      <c r="I725" s="15"/>
      <c r="J725" s="15"/>
      <c r="K725" s="15"/>
      <c r="L725" s="15"/>
      <c r="M725" s="15"/>
      <c r="N725" s="15"/>
      <c r="O725" s="15"/>
      <c r="P725" s="15"/>
      <c r="Q725" s="15"/>
      <c r="R725" s="15"/>
      <c r="S725" s="15"/>
    </row>
    <row r="726">
      <c r="A726" s="15"/>
      <c r="B726" s="15"/>
      <c r="C726" s="15"/>
      <c r="D726" s="15"/>
      <c r="E726" s="15"/>
      <c r="F726" s="15"/>
      <c r="G726" s="15"/>
      <c r="H726" s="15"/>
      <c r="I726" s="15"/>
      <c r="J726" s="15"/>
      <c r="K726" s="15"/>
      <c r="L726" s="15"/>
      <c r="M726" s="15"/>
      <c r="N726" s="15"/>
      <c r="O726" s="15"/>
      <c r="P726" s="15"/>
      <c r="Q726" s="15"/>
      <c r="R726" s="15"/>
      <c r="S726" s="15"/>
    </row>
    <row r="727">
      <c r="A727" s="15"/>
      <c r="B727" s="15"/>
      <c r="C727" s="15"/>
      <c r="D727" s="15"/>
      <c r="E727" s="15"/>
      <c r="F727" s="15"/>
      <c r="G727" s="15"/>
      <c r="H727" s="15"/>
      <c r="I727" s="15"/>
      <c r="J727" s="15"/>
      <c r="K727" s="15"/>
      <c r="L727" s="15"/>
      <c r="M727" s="15"/>
      <c r="N727" s="15"/>
      <c r="O727" s="15"/>
      <c r="P727" s="15"/>
      <c r="Q727" s="15"/>
      <c r="R727" s="15"/>
      <c r="S727" s="15"/>
    </row>
    <row r="728">
      <c r="A728" s="15"/>
      <c r="B728" s="15"/>
      <c r="C728" s="15"/>
      <c r="D728" s="15"/>
      <c r="E728" s="15"/>
      <c r="F728" s="15"/>
      <c r="G728" s="15"/>
      <c r="H728" s="15"/>
      <c r="I728" s="15"/>
      <c r="J728" s="15"/>
      <c r="K728" s="15"/>
      <c r="L728" s="15"/>
      <c r="M728" s="15"/>
      <c r="N728" s="15"/>
      <c r="O728" s="15"/>
      <c r="P728" s="15"/>
      <c r="Q728" s="15"/>
      <c r="R728" s="15"/>
      <c r="S728" s="15"/>
    </row>
    <row r="729">
      <c r="A729" s="15"/>
      <c r="B729" s="15"/>
      <c r="C729" s="15"/>
      <c r="D729" s="15"/>
      <c r="E729" s="15"/>
      <c r="F729" s="15"/>
      <c r="G729" s="15"/>
      <c r="H729" s="15"/>
      <c r="I729" s="15"/>
      <c r="J729" s="15"/>
      <c r="K729" s="15"/>
      <c r="L729" s="15"/>
      <c r="M729" s="15"/>
      <c r="N729" s="15"/>
      <c r="O729" s="15"/>
      <c r="P729" s="15"/>
      <c r="Q729" s="15"/>
      <c r="R729" s="15"/>
      <c r="S729" s="15"/>
    </row>
    <row r="730">
      <c r="A730" s="15"/>
      <c r="B730" s="15"/>
      <c r="C730" s="15"/>
      <c r="D730" s="15"/>
      <c r="E730" s="15"/>
      <c r="F730" s="15"/>
      <c r="G730" s="15"/>
      <c r="H730" s="15"/>
      <c r="I730" s="15"/>
      <c r="J730" s="15"/>
      <c r="K730" s="15"/>
      <c r="L730" s="15"/>
      <c r="M730" s="15"/>
      <c r="N730" s="15"/>
      <c r="O730" s="15"/>
      <c r="P730" s="15"/>
      <c r="Q730" s="15"/>
      <c r="R730" s="15"/>
      <c r="S730" s="15"/>
    </row>
    <row r="731">
      <c r="A731" s="15"/>
      <c r="B731" s="15"/>
      <c r="C731" s="15"/>
      <c r="D731" s="15"/>
      <c r="E731" s="15"/>
      <c r="F731" s="15"/>
      <c r="G731" s="15"/>
      <c r="H731" s="15"/>
      <c r="I731" s="15"/>
      <c r="J731" s="15"/>
      <c r="K731" s="15"/>
      <c r="L731" s="15"/>
      <c r="M731" s="15"/>
      <c r="N731" s="15"/>
      <c r="O731" s="15"/>
      <c r="P731" s="15"/>
      <c r="Q731" s="15"/>
      <c r="R731" s="15"/>
      <c r="S731" s="15"/>
    </row>
    <row r="732">
      <c r="A732" s="15"/>
      <c r="B732" s="15"/>
      <c r="C732" s="15"/>
      <c r="D732" s="15"/>
      <c r="E732" s="15"/>
      <c r="F732" s="15"/>
      <c r="G732" s="15"/>
      <c r="H732" s="15"/>
      <c r="I732" s="15"/>
      <c r="J732" s="15"/>
      <c r="K732" s="15"/>
      <c r="L732" s="15"/>
      <c r="M732" s="15"/>
      <c r="N732" s="15"/>
      <c r="O732" s="15"/>
      <c r="P732" s="15"/>
      <c r="Q732" s="15"/>
      <c r="R732" s="15"/>
      <c r="S732" s="15"/>
    </row>
    <row r="733">
      <c r="A733" s="15"/>
      <c r="B733" s="15"/>
      <c r="C733" s="15"/>
      <c r="D733" s="15"/>
      <c r="E733" s="15"/>
      <c r="F733" s="15"/>
      <c r="G733" s="15"/>
      <c r="H733" s="15"/>
      <c r="I733" s="15"/>
      <c r="J733" s="15"/>
      <c r="K733" s="15"/>
      <c r="L733" s="15"/>
      <c r="M733" s="15"/>
      <c r="N733" s="15"/>
      <c r="O733" s="15"/>
      <c r="P733" s="15"/>
      <c r="Q733" s="15"/>
      <c r="R733" s="15"/>
      <c r="S733" s="15"/>
    </row>
    <row r="734">
      <c r="A734" s="15"/>
      <c r="B734" s="15"/>
      <c r="C734" s="15"/>
      <c r="D734" s="15"/>
      <c r="E734" s="15"/>
      <c r="F734" s="15"/>
      <c r="G734" s="15"/>
      <c r="H734" s="15"/>
      <c r="I734" s="15"/>
      <c r="J734" s="15"/>
      <c r="K734" s="15"/>
      <c r="L734" s="15"/>
      <c r="M734" s="15"/>
      <c r="N734" s="15"/>
      <c r="O734" s="15"/>
      <c r="P734" s="15"/>
      <c r="Q734" s="15"/>
      <c r="R734" s="15"/>
      <c r="S734" s="15"/>
    </row>
    <row r="735">
      <c r="A735" s="15"/>
      <c r="B735" s="15"/>
      <c r="C735" s="15"/>
      <c r="D735" s="15"/>
      <c r="E735" s="15"/>
      <c r="F735" s="15"/>
      <c r="G735" s="15"/>
      <c r="H735" s="15"/>
      <c r="I735" s="15"/>
      <c r="J735" s="15"/>
      <c r="K735" s="15"/>
      <c r="L735" s="15"/>
      <c r="M735" s="15"/>
      <c r="N735" s="15"/>
      <c r="O735" s="15"/>
      <c r="P735" s="15"/>
      <c r="Q735" s="15"/>
      <c r="R735" s="15"/>
      <c r="S735" s="15"/>
    </row>
    <row r="736">
      <c r="A736" s="15"/>
      <c r="B736" s="15"/>
      <c r="C736" s="15"/>
      <c r="D736" s="15"/>
      <c r="E736" s="15"/>
      <c r="F736" s="15"/>
      <c r="G736" s="15"/>
      <c r="H736" s="15"/>
      <c r="I736" s="15"/>
      <c r="J736" s="15"/>
      <c r="K736" s="15"/>
      <c r="L736" s="15"/>
      <c r="M736" s="15"/>
      <c r="N736" s="15"/>
      <c r="O736" s="15"/>
      <c r="P736" s="15"/>
      <c r="Q736" s="15"/>
      <c r="R736" s="15"/>
      <c r="S736" s="15"/>
    </row>
    <row r="737">
      <c r="A737" s="15"/>
      <c r="B737" s="15"/>
      <c r="C737" s="15"/>
      <c r="D737" s="15"/>
      <c r="E737" s="15"/>
      <c r="F737" s="15"/>
      <c r="G737" s="15"/>
      <c r="H737" s="15"/>
      <c r="I737" s="15"/>
      <c r="J737" s="15"/>
      <c r="K737" s="15"/>
      <c r="L737" s="15"/>
      <c r="M737" s="15"/>
      <c r="N737" s="15"/>
      <c r="O737" s="15"/>
      <c r="P737" s="15"/>
      <c r="Q737" s="15"/>
      <c r="R737" s="15"/>
      <c r="S737" s="15"/>
    </row>
    <row r="738">
      <c r="A738" s="15"/>
      <c r="B738" s="15"/>
      <c r="C738" s="15"/>
      <c r="D738" s="15"/>
      <c r="E738" s="15"/>
      <c r="F738" s="15"/>
      <c r="G738" s="15"/>
      <c r="H738" s="15"/>
      <c r="I738" s="15"/>
      <c r="J738" s="15"/>
      <c r="K738" s="15"/>
      <c r="L738" s="15"/>
      <c r="M738" s="15"/>
      <c r="N738" s="15"/>
      <c r="O738" s="15"/>
      <c r="P738" s="15"/>
      <c r="Q738" s="15"/>
      <c r="R738" s="15"/>
      <c r="S738" s="15"/>
    </row>
    <row r="739">
      <c r="A739" s="15"/>
      <c r="B739" s="15"/>
      <c r="C739" s="15"/>
      <c r="D739" s="15"/>
      <c r="E739" s="15"/>
      <c r="F739" s="15"/>
      <c r="G739" s="15"/>
      <c r="H739" s="15"/>
      <c r="I739" s="15"/>
      <c r="J739" s="15"/>
      <c r="K739" s="15"/>
      <c r="L739" s="15"/>
      <c r="M739" s="15"/>
      <c r="N739" s="15"/>
      <c r="O739" s="15"/>
      <c r="P739" s="15"/>
      <c r="Q739" s="15"/>
      <c r="R739" s="15"/>
      <c r="S739" s="15"/>
    </row>
    <row r="740">
      <c r="A740" s="15"/>
      <c r="B740" s="15"/>
      <c r="C740" s="15"/>
      <c r="D740" s="15"/>
      <c r="E740" s="15"/>
      <c r="F740" s="15"/>
      <c r="G740" s="15"/>
      <c r="H740" s="15"/>
      <c r="I740" s="15"/>
      <c r="J740" s="15"/>
      <c r="K740" s="15"/>
      <c r="L740" s="15"/>
      <c r="M740" s="15"/>
      <c r="N740" s="15"/>
      <c r="O740" s="15"/>
      <c r="P740" s="15"/>
      <c r="Q740" s="15"/>
      <c r="R740" s="15"/>
      <c r="S740" s="15"/>
    </row>
    <row r="741">
      <c r="A741" s="15"/>
      <c r="B741" s="15"/>
      <c r="C741" s="15"/>
      <c r="D741" s="15"/>
      <c r="E741" s="15"/>
      <c r="F741" s="15"/>
      <c r="G741" s="15"/>
      <c r="H741" s="15"/>
      <c r="I741" s="15"/>
      <c r="J741" s="15"/>
      <c r="K741" s="15"/>
      <c r="L741" s="15"/>
      <c r="M741" s="15"/>
      <c r="N741" s="15"/>
      <c r="O741" s="15"/>
      <c r="P741" s="15"/>
      <c r="Q741" s="15"/>
      <c r="R741" s="15"/>
      <c r="S741" s="15"/>
    </row>
    <row r="742">
      <c r="A742" s="15"/>
      <c r="B742" s="15"/>
      <c r="C742" s="15"/>
      <c r="D742" s="15"/>
      <c r="E742" s="15"/>
      <c r="F742" s="15"/>
      <c r="G742" s="15"/>
      <c r="H742" s="15"/>
      <c r="I742" s="15"/>
      <c r="J742" s="15"/>
      <c r="K742" s="15"/>
      <c r="L742" s="15"/>
      <c r="M742" s="15"/>
      <c r="N742" s="15"/>
      <c r="O742" s="15"/>
      <c r="P742" s="15"/>
      <c r="Q742" s="15"/>
      <c r="R742" s="15"/>
      <c r="S742" s="15"/>
    </row>
    <row r="743">
      <c r="A743" s="15"/>
      <c r="B743" s="15"/>
      <c r="C743" s="15"/>
      <c r="D743" s="15"/>
      <c r="E743" s="15"/>
      <c r="F743" s="15"/>
      <c r="G743" s="15"/>
      <c r="H743" s="15"/>
      <c r="I743" s="15"/>
      <c r="J743" s="15"/>
      <c r="K743" s="15"/>
      <c r="L743" s="15"/>
      <c r="M743" s="15"/>
      <c r="N743" s="15"/>
      <c r="O743" s="15"/>
      <c r="P743" s="15"/>
      <c r="Q743" s="15"/>
      <c r="R743" s="15"/>
      <c r="S743" s="15"/>
    </row>
    <row r="744">
      <c r="A744" s="15"/>
      <c r="B744" s="15"/>
      <c r="C744" s="15"/>
      <c r="D744" s="15"/>
      <c r="E744" s="15"/>
      <c r="F744" s="15"/>
      <c r="G744" s="15"/>
      <c r="H744" s="15"/>
      <c r="I744" s="15"/>
      <c r="J744" s="15"/>
      <c r="K744" s="15"/>
      <c r="L744" s="15"/>
      <c r="M744" s="15"/>
      <c r="N744" s="15"/>
      <c r="O744" s="15"/>
      <c r="P744" s="15"/>
      <c r="Q744" s="15"/>
      <c r="R744" s="15"/>
      <c r="S744" s="15"/>
    </row>
    <row r="745">
      <c r="A745" s="15"/>
      <c r="B745" s="15"/>
      <c r="C745" s="15"/>
      <c r="D745" s="15"/>
      <c r="E745" s="15"/>
      <c r="F745" s="15"/>
      <c r="G745" s="15"/>
      <c r="H745" s="15"/>
      <c r="I745" s="15"/>
      <c r="J745" s="15"/>
      <c r="K745" s="15"/>
      <c r="L745" s="15"/>
      <c r="M745" s="15"/>
      <c r="N745" s="15"/>
      <c r="O745" s="15"/>
      <c r="P745" s="15"/>
      <c r="Q745" s="15"/>
      <c r="R745" s="15"/>
      <c r="S745" s="15"/>
    </row>
    <row r="746">
      <c r="A746" s="15"/>
      <c r="B746" s="15"/>
      <c r="C746" s="15"/>
      <c r="D746" s="15"/>
      <c r="E746" s="15"/>
      <c r="F746" s="15"/>
      <c r="G746" s="15"/>
      <c r="H746" s="15"/>
      <c r="I746" s="15"/>
      <c r="J746" s="15"/>
      <c r="K746" s="15"/>
      <c r="L746" s="15"/>
      <c r="M746" s="15"/>
      <c r="N746" s="15"/>
      <c r="O746" s="15"/>
      <c r="P746" s="15"/>
      <c r="Q746" s="15"/>
      <c r="R746" s="15"/>
      <c r="S746" s="15"/>
    </row>
    <row r="747">
      <c r="A747" s="15"/>
      <c r="B747" s="15"/>
      <c r="C747" s="15"/>
      <c r="D747" s="15"/>
      <c r="E747" s="15"/>
      <c r="F747" s="15"/>
      <c r="G747" s="15"/>
      <c r="H747" s="15"/>
      <c r="I747" s="15"/>
      <c r="J747" s="15"/>
      <c r="K747" s="15"/>
      <c r="L747" s="15"/>
      <c r="M747" s="15"/>
      <c r="N747" s="15"/>
      <c r="O747" s="15"/>
      <c r="P747" s="15"/>
      <c r="Q747" s="15"/>
      <c r="R747" s="15"/>
      <c r="S747" s="15"/>
    </row>
    <row r="748">
      <c r="A748" s="15"/>
      <c r="B748" s="15"/>
      <c r="C748" s="15"/>
      <c r="D748" s="15"/>
      <c r="E748" s="15"/>
      <c r="F748" s="15"/>
      <c r="G748" s="15"/>
      <c r="H748" s="15"/>
      <c r="I748" s="15"/>
      <c r="J748" s="15"/>
      <c r="K748" s="15"/>
      <c r="L748" s="15"/>
      <c r="M748" s="15"/>
      <c r="N748" s="15"/>
      <c r="O748" s="15"/>
      <c r="P748" s="15"/>
      <c r="Q748" s="15"/>
      <c r="R748" s="15"/>
      <c r="S748" s="15"/>
    </row>
    <row r="749">
      <c r="A749" s="15"/>
      <c r="B749" s="15"/>
      <c r="C749" s="15"/>
      <c r="D749" s="15"/>
      <c r="E749" s="15"/>
      <c r="F749" s="15"/>
      <c r="G749" s="15"/>
      <c r="H749" s="15"/>
      <c r="I749" s="15"/>
      <c r="J749" s="15"/>
      <c r="K749" s="15"/>
      <c r="L749" s="15"/>
      <c r="M749" s="15"/>
      <c r="N749" s="15"/>
      <c r="O749" s="15"/>
      <c r="P749" s="15"/>
      <c r="Q749" s="15"/>
      <c r="R749" s="15"/>
      <c r="S749" s="15"/>
    </row>
    <row r="750">
      <c r="A750" s="15"/>
      <c r="B750" s="15"/>
      <c r="C750" s="15"/>
      <c r="D750" s="15"/>
      <c r="E750" s="15"/>
      <c r="F750" s="15"/>
      <c r="G750" s="15"/>
      <c r="H750" s="15"/>
      <c r="I750" s="15"/>
      <c r="J750" s="15"/>
      <c r="K750" s="15"/>
      <c r="L750" s="15"/>
      <c r="M750" s="15"/>
      <c r="N750" s="15"/>
      <c r="O750" s="15"/>
      <c r="P750" s="15"/>
      <c r="Q750" s="15"/>
      <c r="R750" s="15"/>
      <c r="S750" s="15"/>
    </row>
    <row r="751">
      <c r="A751" s="15"/>
      <c r="B751" s="15"/>
      <c r="C751" s="15"/>
      <c r="D751" s="15"/>
      <c r="E751" s="15"/>
      <c r="F751" s="15"/>
      <c r="G751" s="15"/>
      <c r="H751" s="15"/>
      <c r="I751" s="15"/>
      <c r="J751" s="15"/>
      <c r="K751" s="15"/>
      <c r="L751" s="15"/>
      <c r="M751" s="15"/>
      <c r="N751" s="15"/>
      <c r="O751" s="15"/>
      <c r="P751" s="15"/>
      <c r="Q751" s="15"/>
      <c r="R751" s="15"/>
      <c r="S751" s="15"/>
    </row>
    <row r="752">
      <c r="A752" s="15"/>
      <c r="B752" s="15"/>
      <c r="C752" s="15"/>
      <c r="D752" s="15"/>
      <c r="E752" s="15"/>
      <c r="F752" s="15"/>
      <c r="G752" s="15"/>
      <c r="H752" s="15"/>
      <c r="I752" s="15"/>
      <c r="J752" s="15"/>
      <c r="K752" s="15"/>
      <c r="L752" s="15"/>
      <c r="M752" s="15"/>
      <c r="N752" s="15"/>
      <c r="O752" s="15"/>
      <c r="P752" s="15"/>
      <c r="Q752" s="15"/>
      <c r="R752" s="15"/>
      <c r="S752" s="15"/>
    </row>
    <row r="753">
      <c r="A753" s="15"/>
      <c r="B753" s="15"/>
      <c r="C753" s="15"/>
      <c r="D753" s="15"/>
      <c r="E753" s="15"/>
      <c r="F753" s="15"/>
      <c r="G753" s="15"/>
      <c r="H753" s="15"/>
      <c r="I753" s="15"/>
      <c r="J753" s="15"/>
      <c r="K753" s="15"/>
      <c r="L753" s="15"/>
      <c r="M753" s="15"/>
      <c r="N753" s="15"/>
      <c r="O753" s="15"/>
      <c r="P753" s="15"/>
      <c r="Q753" s="15"/>
      <c r="R753" s="15"/>
      <c r="S753" s="15"/>
    </row>
    <row r="754">
      <c r="A754" s="15"/>
      <c r="B754" s="15"/>
      <c r="C754" s="15"/>
      <c r="D754" s="15"/>
      <c r="E754" s="15"/>
      <c r="F754" s="15"/>
      <c r="G754" s="15"/>
      <c r="H754" s="15"/>
      <c r="I754" s="15"/>
      <c r="J754" s="15"/>
      <c r="K754" s="15"/>
      <c r="L754" s="15"/>
      <c r="M754" s="15"/>
      <c r="N754" s="15"/>
      <c r="O754" s="15"/>
      <c r="P754" s="15"/>
      <c r="Q754" s="15"/>
      <c r="R754" s="15"/>
      <c r="S754" s="15"/>
    </row>
    <row r="755">
      <c r="A755" s="15"/>
      <c r="B755" s="15"/>
      <c r="C755" s="15"/>
      <c r="D755" s="15"/>
      <c r="E755" s="15"/>
      <c r="F755" s="15"/>
      <c r="G755" s="15"/>
      <c r="H755" s="15"/>
      <c r="I755" s="15"/>
      <c r="J755" s="15"/>
      <c r="K755" s="15"/>
      <c r="L755" s="15"/>
      <c r="M755" s="15"/>
      <c r="N755" s="15"/>
      <c r="O755" s="15"/>
      <c r="P755" s="15"/>
      <c r="Q755" s="15"/>
      <c r="R755" s="15"/>
      <c r="S755" s="15"/>
    </row>
    <row r="756">
      <c r="A756" s="15"/>
      <c r="B756" s="15"/>
      <c r="C756" s="15"/>
      <c r="D756" s="15"/>
      <c r="E756" s="15"/>
      <c r="F756" s="15"/>
      <c r="G756" s="15"/>
      <c r="H756" s="15"/>
      <c r="I756" s="15"/>
      <c r="J756" s="15"/>
      <c r="K756" s="15"/>
      <c r="L756" s="15"/>
      <c r="M756" s="15"/>
      <c r="N756" s="15"/>
      <c r="O756" s="15"/>
      <c r="P756" s="15"/>
      <c r="Q756" s="15"/>
      <c r="R756" s="15"/>
      <c r="S756" s="15"/>
    </row>
    <row r="757">
      <c r="A757" s="15"/>
      <c r="B757" s="15"/>
      <c r="C757" s="15"/>
      <c r="D757" s="15"/>
      <c r="E757" s="15"/>
      <c r="F757" s="15"/>
      <c r="G757" s="15"/>
      <c r="H757" s="15"/>
      <c r="I757" s="15"/>
      <c r="J757" s="15"/>
      <c r="K757" s="15"/>
      <c r="L757" s="15"/>
      <c r="M757" s="15"/>
      <c r="N757" s="15"/>
      <c r="O757" s="15"/>
      <c r="P757" s="15"/>
      <c r="Q757" s="15"/>
      <c r="R757" s="15"/>
      <c r="S757" s="15"/>
    </row>
    <row r="758">
      <c r="A758" s="15"/>
      <c r="B758" s="15"/>
      <c r="C758" s="15"/>
      <c r="D758" s="15"/>
      <c r="E758" s="15"/>
      <c r="F758" s="15"/>
      <c r="G758" s="15"/>
      <c r="H758" s="15"/>
      <c r="I758" s="15"/>
      <c r="J758" s="15"/>
      <c r="K758" s="15"/>
      <c r="L758" s="15"/>
      <c r="M758" s="15"/>
      <c r="N758" s="15"/>
      <c r="O758" s="15"/>
      <c r="P758" s="15"/>
      <c r="Q758" s="15"/>
      <c r="R758" s="15"/>
      <c r="S758" s="15"/>
    </row>
    <row r="759">
      <c r="A759" s="15"/>
      <c r="B759" s="15"/>
      <c r="C759" s="15"/>
      <c r="D759" s="15"/>
      <c r="E759" s="15"/>
      <c r="F759" s="15"/>
      <c r="G759" s="15"/>
      <c r="H759" s="15"/>
      <c r="I759" s="15"/>
      <c r="J759" s="15"/>
      <c r="K759" s="15"/>
      <c r="L759" s="15"/>
      <c r="M759" s="15"/>
      <c r="N759" s="15"/>
      <c r="O759" s="15"/>
      <c r="P759" s="15"/>
      <c r="Q759" s="15"/>
      <c r="R759" s="15"/>
      <c r="S759" s="15"/>
    </row>
    <row r="760">
      <c r="A760" s="15"/>
      <c r="B760" s="15"/>
      <c r="C760" s="15"/>
      <c r="D760" s="15"/>
      <c r="E760" s="15"/>
      <c r="F760" s="15"/>
      <c r="G760" s="15"/>
      <c r="H760" s="15"/>
      <c r="I760" s="15"/>
      <c r="J760" s="15"/>
      <c r="K760" s="15"/>
      <c r="L760" s="15"/>
      <c r="M760" s="15"/>
      <c r="N760" s="15"/>
      <c r="O760" s="15"/>
      <c r="P760" s="15"/>
      <c r="Q760" s="15"/>
      <c r="R760" s="15"/>
      <c r="S760" s="15"/>
    </row>
    <row r="761">
      <c r="A761" s="15"/>
      <c r="B761" s="15"/>
      <c r="C761" s="15"/>
      <c r="D761" s="15"/>
      <c r="E761" s="15"/>
      <c r="F761" s="15"/>
      <c r="G761" s="15"/>
      <c r="H761" s="15"/>
      <c r="I761" s="15"/>
      <c r="J761" s="15"/>
      <c r="K761" s="15"/>
      <c r="L761" s="15"/>
      <c r="M761" s="15"/>
      <c r="N761" s="15"/>
      <c r="O761" s="15"/>
      <c r="P761" s="15"/>
      <c r="Q761" s="15"/>
      <c r="R761" s="15"/>
      <c r="S761" s="15"/>
    </row>
    <row r="762">
      <c r="A762" s="15"/>
      <c r="B762" s="15"/>
      <c r="C762" s="15"/>
      <c r="D762" s="15"/>
      <c r="E762" s="15"/>
      <c r="F762" s="15"/>
      <c r="G762" s="15"/>
      <c r="H762" s="15"/>
      <c r="I762" s="15"/>
      <c r="J762" s="15"/>
      <c r="K762" s="15"/>
      <c r="L762" s="15"/>
      <c r="M762" s="15"/>
      <c r="N762" s="15"/>
      <c r="O762" s="15"/>
      <c r="P762" s="15"/>
      <c r="Q762" s="15"/>
      <c r="R762" s="15"/>
      <c r="S762" s="15"/>
    </row>
    <row r="763">
      <c r="A763" s="15"/>
      <c r="B763" s="15"/>
      <c r="C763" s="15"/>
      <c r="D763" s="15"/>
      <c r="E763" s="15"/>
      <c r="F763" s="15"/>
      <c r="G763" s="15"/>
      <c r="H763" s="15"/>
      <c r="I763" s="15"/>
      <c r="J763" s="15"/>
      <c r="K763" s="15"/>
      <c r="L763" s="15"/>
      <c r="M763" s="15"/>
      <c r="N763" s="15"/>
      <c r="O763" s="15"/>
      <c r="P763" s="15"/>
      <c r="Q763" s="15"/>
      <c r="R763" s="15"/>
      <c r="S763" s="15"/>
    </row>
    <row r="764">
      <c r="A764" s="15"/>
      <c r="B764" s="15"/>
      <c r="C764" s="15"/>
      <c r="D764" s="15"/>
      <c r="E764" s="15"/>
      <c r="F764" s="15"/>
      <c r="G764" s="15"/>
      <c r="H764" s="15"/>
      <c r="I764" s="15"/>
      <c r="J764" s="15"/>
      <c r="K764" s="15"/>
      <c r="L764" s="15"/>
      <c r="M764" s="15"/>
      <c r="N764" s="15"/>
      <c r="O764" s="15"/>
      <c r="P764" s="15"/>
      <c r="Q764" s="15"/>
      <c r="R764" s="15"/>
      <c r="S764" s="15"/>
    </row>
    <row r="765">
      <c r="A765" s="15"/>
      <c r="B765" s="15"/>
      <c r="C765" s="15"/>
      <c r="D765" s="15"/>
      <c r="E765" s="15"/>
      <c r="F765" s="15"/>
      <c r="G765" s="15"/>
      <c r="H765" s="15"/>
      <c r="I765" s="15"/>
      <c r="J765" s="15"/>
      <c r="K765" s="15"/>
      <c r="L765" s="15"/>
      <c r="M765" s="15"/>
      <c r="N765" s="15"/>
      <c r="O765" s="15"/>
      <c r="P765" s="15"/>
      <c r="Q765" s="15"/>
      <c r="R765" s="15"/>
      <c r="S765" s="15"/>
    </row>
    <row r="766">
      <c r="A766" s="15"/>
      <c r="B766" s="15"/>
      <c r="C766" s="15"/>
      <c r="D766" s="15"/>
      <c r="E766" s="15"/>
      <c r="F766" s="15"/>
      <c r="G766" s="15"/>
      <c r="H766" s="15"/>
      <c r="I766" s="15"/>
      <c r="J766" s="15"/>
      <c r="K766" s="15"/>
      <c r="L766" s="15"/>
      <c r="M766" s="15"/>
      <c r="N766" s="15"/>
      <c r="O766" s="15"/>
      <c r="P766" s="15"/>
      <c r="Q766" s="15"/>
      <c r="R766" s="15"/>
      <c r="S766" s="15"/>
    </row>
    <row r="767">
      <c r="A767" s="15"/>
      <c r="B767" s="15"/>
      <c r="C767" s="15"/>
      <c r="D767" s="15"/>
      <c r="E767" s="15"/>
      <c r="F767" s="15"/>
      <c r="G767" s="15"/>
      <c r="H767" s="15"/>
      <c r="I767" s="15"/>
      <c r="J767" s="15"/>
      <c r="K767" s="15"/>
      <c r="L767" s="15"/>
      <c r="M767" s="15"/>
      <c r="N767" s="15"/>
      <c r="O767" s="15"/>
      <c r="P767" s="15"/>
      <c r="Q767" s="15"/>
      <c r="R767" s="15"/>
      <c r="S767" s="15"/>
    </row>
    <row r="768">
      <c r="A768" s="15"/>
      <c r="B768" s="15"/>
      <c r="C768" s="15"/>
      <c r="D768" s="15"/>
      <c r="E768" s="15"/>
      <c r="F768" s="15"/>
      <c r="G768" s="15"/>
      <c r="H768" s="15"/>
      <c r="I768" s="15"/>
      <c r="J768" s="15"/>
      <c r="K768" s="15"/>
      <c r="L768" s="15"/>
      <c r="M768" s="15"/>
      <c r="N768" s="15"/>
      <c r="O768" s="15"/>
      <c r="P768" s="15"/>
      <c r="Q768" s="15"/>
      <c r="R768" s="15"/>
      <c r="S768" s="15"/>
    </row>
    <row r="769">
      <c r="A769" s="15"/>
      <c r="B769" s="15"/>
      <c r="C769" s="15"/>
      <c r="D769" s="15"/>
      <c r="E769" s="15"/>
      <c r="F769" s="15"/>
      <c r="G769" s="15"/>
      <c r="H769" s="15"/>
      <c r="I769" s="15"/>
      <c r="J769" s="15"/>
      <c r="K769" s="15"/>
      <c r="L769" s="15"/>
      <c r="M769" s="15"/>
      <c r="N769" s="15"/>
      <c r="O769" s="15"/>
      <c r="P769" s="15"/>
      <c r="Q769" s="15"/>
      <c r="R769" s="15"/>
      <c r="S769" s="15"/>
    </row>
    <row r="770">
      <c r="A770" s="15"/>
      <c r="B770" s="15"/>
      <c r="C770" s="15"/>
      <c r="D770" s="15"/>
      <c r="E770" s="15"/>
      <c r="F770" s="15"/>
      <c r="G770" s="15"/>
      <c r="H770" s="15"/>
      <c r="I770" s="15"/>
      <c r="J770" s="15"/>
      <c r="K770" s="15"/>
      <c r="L770" s="15"/>
      <c r="M770" s="15"/>
      <c r="N770" s="15"/>
      <c r="O770" s="15"/>
      <c r="P770" s="15"/>
      <c r="Q770" s="15"/>
      <c r="R770" s="15"/>
      <c r="S770" s="15"/>
    </row>
    <row r="771">
      <c r="A771" s="15"/>
      <c r="B771" s="15"/>
      <c r="C771" s="15"/>
      <c r="D771" s="15"/>
      <c r="E771" s="15"/>
      <c r="F771" s="15"/>
      <c r="G771" s="15"/>
      <c r="H771" s="15"/>
      <c r="I771" s="15"/>
      <c r="J771" s="15"/>
      <c r="K771" s="15"/>
      <c r="L771" s="15"/>
      <c r="M771" s="15"/>
      <c r="N771" s="15"/>
      <c r="O771" s="15"/>
      <c r="P771" s="15"/>
      <c r="Q771" s="15"/>
      <c r="R771" s="15"/>
      <c r="S771" s="15"/>
    </row>
    <row r="772">
      <c r="A772" s="15"/>
      <c r="B772" s="15"/>
      <c r="C772" s="15"/>
      <c r="D772" s="15"/>
      <c r="E772" s="15"/>
      <c r="F772" s="15"/>
      <c r="G772" s="15"/>
      <c r="H772" s="15"/>
      <c r="I772" s="15"/>
      <c r="J772" s="15"/>
      <c r="K772" s="15"/>
      <c r="L772" s="15"/>
      <c r="M772" s="15"/>
      <c r="N772" s="15"/>
      <c r="O772" s="15"/>
      <c r="P772" s="15"/>
      <c r="Q772" s="15"/>
      <c r="R772" s="15"/>
      <c r="S772" s="15"/>
    </row>
    <row r="773">
      <c r="A773" s="15"/>
      <c r="B773" s="15"/>
      <c r="C773" s="15"/>
      <c r="D773" s="15"/>
      <c r="E773" s="15"/>
      <c r="F773" s="15"/>
      <c r="G773" s="15"/>
      <c r="H773" s="15"/>
      <c r="I773" s="15"/>
      <c r="J773" s="15"/>
      <c r="K773" s="15"/>
      <c r="L773" s="15"/>
      <c r="M773" s="15"/>
      <c r="N773" s="15"/>
      <c r="O773" s="15"/>
      <c r="P773" s="15"/>
      <c r="Q773" s="15"/>
      <c r="R773" s="15"/>
      <c r="S773" s="15"/>
    </row>
    <row r="774">
      <c r="A774" s="15"/>
      <c r="B774" s="15"/>
      <c r="C774" s="15"/>
      <c r="D774" s="15"/>
      <c r="E774" s="15"/>
      <c r="F774" s="15"/>
      <c r="G774" s="15"/>
      <c r="H774" s="15"/>
      <c r="I774" s="15"/>
      <c r="J774" s="15"/>
      <c r="K774" s="15"/>
      <c r="L774" s="15"/>
      <c r="M774" s="15"/>
      <c r="N774" s="15"/>
      <c r="O774" s="15"/>
      <c r="P774" s="15"/>
      <c r="Q774" s="15"/>
      <c r="R774" s="15"/>
      <c r="S774" s="15"/>
    </row>
    <row r="775">
      <c r="A775" s="15"/>
      <c r="B775" s="15"/>
      <c r="C775" s="15"/>
      <c r="D775" s="15"/>
      <c r="E775" s="15"/>
      <c r="F775" s="15"/>
      <c r="G775" s="15"/>
      <c r="H775" s="15"/>
      <c r="I775" s="15"/>
      <c r="J775" s="15"/>
      <c r="K775" s="15"/>
      <c r="L775" s="15"/>
      <c r="M775" s="15"/>
      <c r="N775" s="15"/>
      <c r="O775" s="15"/>
      <c r="P775" s="15"/>
      <c r="Q775" s="15"/>
      <c r="R775" s="15"/>
      <c r="S775" s="15"/>
    </row>
    <row r="776">
      <c r="A776" s="15"/>
      <c r="B776" s="15"/>
      <c r="C776" s="15"/>
      <c r="D776" s="15"/>
      <c r="E776" s="15"/>
      <c r="F776" s="15"/>
      <c r="G776" s="15"/>
      <c r="H776" s="15"/>
      <c r="I776" s="15"/>
      <c r="J776" s="15"/>
      <c r="K776" s="15"/>
      <c r="L776" s="15"/>
      <c r="M776" s="15"/>
      <c r="N776" s="15"/>
      <c r="O776" s="15"/>
      <c r="P776" s="15"/>
      <c r="Q776" s="15"/>
      <c r="R776" s="15"/>
      <c r="S776" s="15"/>
    </row>
    <row r="777">
      <c r="A777" s="15"/>
      <c r="B777" s="15"/>
      <c r="C777" s="15"/>
      <c r="D777" s="15"/>
      <c r="E777" s="15"/>
      <c r="F777" s="15"/>
      <c r="G777" s="15"/>
      <c r="H777" s="15"/>
      <c r="I777" s="15"/>
      <c r="J777" s="15"/>
      <c r="K777" s="15"/>
      <c r="L777" s="15"/>
      <c r="M777" s="15"/>
      <c r="N777" s="15"/>
      <c r="O777" s="15"/>
      <c r="P777" s="15"/>
      <c r="Q777" s="15"/>
      <c r="R777" s="15"/>
      <c r="S777" s="15"/>
    </row>
    <row r="778">
      <c r="A778" s="15"/>
      <c r="B778" s="15"/>
      <c r="C778" s="15"/>
      <c r="D778" s="15"/>
      <c r="E778" s="15"/>
      <c r="F778" s="15"/>
      <c r="G778" s="15"/>
      <c r="H778" s="15"/>
      <c r="I778" s="15"/>
      <c r="J778" s="15"/>
      <c r="K778" s="15"/>
      <c r="L778" s="15"/>
      <c r="M778" s="15"/>
      <c r="N778" s="15"/>
      <c r="O778" s="15"/>
      <c r="P778" s="15"/>
      <c r="Q778" s="15"/>
      <c r="R778" s="15"/>
      <c r="S778" s="15"/>
    </row>
    <row r="779">
      <c r="A779" s="15"/>
      <c r="B779" s="15"/>
      <c r="C779" s="15"/>
      <c r="D779" s="15"/>
      <c r="E779" s="15"/>
      <c r="F779" s="15"/>
      <c r="G779" s="15"/>
      <c r="H779" s="15"/>
      <c r="I779" s="15"/>
      <c r="J779" s="15"/>
      <c r="K779" s="15"/>
      <c r="L779" s="15"/>
      <c r="M779" s="15"/>
      <c r="N779" s="15"/>
      <c r="O779" s="15"/>
      <c r="P779" s="15"/>
      <c r="Q779" s="15"/>
      <c r="R779" s="15"/>
      <c r="S779" s="15"/>
    </row>
    <row r="780">
      <c r="A780" s="15"/>
      <c r="B780" s="15"/>
      <c r="C780" s="15"/>
      <c r="D780" s="15"/>
      <c r="E780" s="15"/>
      <c r="F780" s="15"/>
      <c r="G780" s="15"/>
      <c r="H780" s="15"/>
      <c r="I780" s="15"/>
      <c r="J780" s="15"/>
      <c r="K780" s="15"/>
      <c r="L780" s="15"/>
      <c r="M780" s="15"/>
      <c r="N780" s="15"/>
      <c r="O780" s="15"/>
      <c r="P780" s="15"/>
      <c r="Q780" s="15"/>
      <c r="R780" s="15"/>
      <c r="S780" s="15"/>
    </row>
    <row r="781">
      <c r="A781" s="15"/>
      <c r="B781" s="15"/>
      <c r="C781" s="15"/>
      <c r="D781" s="15"/>
      <c r="E781" s="15"/>
      <c r="F781" s="15"/>
      <c r="G781" s="15"/>
      <c r="H781" s="15"/>
      <c r="I781" s="15"/>
      <c r="J781" s="15"/>
      <c r="K781" s="15"/>
      <c r="L781" s="15"/>
      <c r="M781" s="15"/>
      <c r="N781" s="15"/>
      <c r="O781" s="15"/>
      <c r="P781" s="15"/>
      <c r="Q781" s="15"/>
      <c r="R781" s="15"/>
      <c r="S781" s="15"/>
    </row>
    <row r="782">
      <c r="A782" s="15"/>
      <c r="B782" s="15"/>
      <c r="C782" s="15"/>
      <c r="D782" s="15"/>
      <c r="E782" s="15"/>
      <c r="F782" s="15"/>
      <c r="G782" s="15"/>
      <c r="H782" s="15"/>
      <c r="I782" s="15"/>
      <c r="J782" s="15"/>
      <c r="K782" s="15"/>
      <c r="L782" s="15"/>
      <c r="M782" s="15"/>
      <c r="N782" s="15"/>
      <c r="O782" s="15"/>
      <c r="P782" s="15"/>
      <c r="Q782" s="15"/>
      <c r="R782" s="15"/>
      <c r="S782" s="15"/>
    </row>
    <row r="783">
      <c r="A783" s="15"/>
      <c r="B783" s="15"/>
      <c r="C783" s="15"/>
      <c r="D783" s="15"/>
      <c r="E783" s="15"/>
      <c r="F783" s="15"/>
      <c r="G783" s="15"/>
      <c r="H783" s="15"/>
      <c r="I783" s="15"/>
      <c r="J783" s="15"/>
      <c r="K783" s="15"/>
      <c r="L783" s="15"/>
      <c r="M783" s="15"/>
      <c r="N783" s="15"/>
      <c r="O783" s="15"/>
      <c r="P783" s="15"/>
      <c r="Q783" s="15"/>
      <c r="R783" s="15"/>
      <c r="S783" s="15"/>
    </row>
    <row r="784">
      <c r="A784" s="15"/>
      <c r="B784" s="15"/>
      <c r="C784" s="15"/>
      <c r="D784" s="15"/>
      <c r="E784" s="15"/>
      <c r="F784" s="15"/>
      <c r="G784" s="15"/>
      <c r="H784" s="15"/>
      <c r="I784" s="15"/>
      <c r="J784" s="15"/>
      <c r="K784" s="15"/>
      <c r="L784" s="15"/>
      <c r="M784" s="15"/>
      <c r="N784" s="15"/>
      <c r="O784" s="15"/>
      <c r="P784" s="15"/>
      <c r="Q784" s="15"/>
      <c r="R784" s="15"/>
      <c r="S784" s="15"/>
    </row>
    <row r="785">
      <c r="A785" s="15"/>
      <c r="B785" s="15"/>
      <c r="C785" s="15"/>
      <c r="D785" s="15"/>
      <c r="E785" s="15"/>
      <c r="F785" s="15"/>
      <c r="G785" s="15"/>
      <c r="H785" s="15"/>
      <c r="I785" s="15"/>
      <c r="J785" s="15"/>
      <c r="K785" s="15"/>
      <c r="L785" s="15"/>
      <c r="M785" s="15"/>
      <c r="N785" s="15"/>
      <c r="O785" s="15"/>
      <c r="P785" s="15"/>
      <c r="Q785" s="15"/>
      <c r="R785" s="15"/>
      <c r="S785" s="15"/>
    </row>
    <row r="786">
      <c r="A786" s="15"/>
      <c r="B786" s="15"/>
      <c r="C786" s="15"/>
      <c r="D786" s="15"/>
      <c r="E786" s="15"/>
      <c r="F786" s="15"/>
      <c r="G786" s="15"/>
      <c r="H786" s="15"/>
      <c r="I786" s="15"/>
      <c r="J786" s="15"/>
      <c r="K786" s="15"/>
      <c r="L786" s="15"/>
      <c r="M786" s="15"/>
      <c r="N786" s="15"/>
      <c r="O786" s="15"/>
      <c r="P786" s="15"/>
      <c r="Q786" s="15"/>
      <c r="R786" s="15"/>
      <c r="S786" s="15"/>
    </row>
    <row r="787">
      <c r="A787" s="15"/>
      <c r="B787" s="15"/>
      <c r="C787" s="15"/>
      <c r="D787" s="15"/>
      <c r="E787" s="15"/>
      <c r="F787" s="15"/>
      <c r="G787" s="15"/>
      <c r="H787" s="15"/>
      <c r="I787" s="15"/>
      <c r="J787" s="15"/>
      <c r="K787" s="15"/>
      <c r="L787" s="15"/>
      <c r="M787" s="15"/>
      <c r="N787" s="15"/>
      <c r="O787" s="15"/>
      <c r="P787" s="15"/>
      <c r="Q787" s="15"/>
      <c r="R787" s="15"/>
      <c r="S787" s="15"/>
    </row>
    <row r="788">
      <c r="A788" s="15"/>
      <c r="B788" s="15"/>
      <c r="C788" s="15"/>
      <c r="D788" s="15"/>
      <c r="E788" s="15"/>
      <c r="F788" s="15"/>
      <c r="G788" s="15"/>
      <c r="H788" s="15"/>
      <c r="I788" s="15"/>
      <c r="J788" s="15"/>
      <c r="K788" s="15"/>
      <c r="L788" s="15"/>
      <c r="M788" s="15"/>
      <c r="N788" s="15"/>
      <c r="O788" s="15"/>
      <c r="P788" s="15"/>
      <c r="Q788" s="15"/>
      <c r="R788" s="15"/>
      <c r="S788" s="15"/>
    </row>
    <row r="789">
      <c r="A789" s="15"/>
      <c r="B789" s="15"/>
      <c r="C789" s="15"/>
      <c r="D789" s="15"/>
      <c r="E789" s="15"/>
      <c r="F789" s="15"/>
      <c r="G789" s="15"/>
      <c r="H789" s="15"/>
      <c r="I789" s="15"/>
      <c r="J789" s="15"/>
      <c r="K789" s="15"/>
      <c r="L789" s="15"/>
      <c r="M789" s="15"/>
      <c r="N789" s="15"/>
      <c r="O789" s="15"/>
      <c r="P789" s="15"/>
      <c r="Q789" s="15"/>
      <c r="R789" s="15"/>
      <c r="S789" s="15"/>
    </row>
    <row r="790">
      <c r="A790" s="15"/>
      <c r="B790" s="15"/>
      <c r="C790" s="15"/>
      <c r="D790" s="15"/>
      <c r="E790" s="15"/>
      <c r="F790" s="15"/>
      <c r="G790" s="15"/>
      <c r="H790" s="15"/>
      <c r="I790" s="15"/>
      <c r="J790" s="15"/>
      <c r="K790" s="15"/>
      <c r="L790" s="15"/>
      <c r="M790" s="15"/>
      <c r="N790" s="15"/>
      <c r="O790" s="15"/>
      <c r="P790" s="15"/>
      <c r="Q790" s="15"/>
      <c r="R790" s="15"/>
      <c r="S790" s="15"/>
    </row>
    <row r="791">
      <c r="A791" s="15"/>
      <c r="B791" s="15"/>
      <c r="C791" s="15"/>
      <c r="D791" s="15"/>
      <c r="E791" s="15"/>
      <c r="F791" s="15"/>
      <c r="G791" s="15"/>
      <c r="H791" s="15"/>
      <c r="I791" s="15"/>
      <c r="J791" s="15"/>
      <c r="K791" s="15"/>
      <c r="L791" s="15"/>
      <c r="M791" s="15"/>
      <c r="N791" s="15"/>
      <c r="O791" s="15"/>
      <c r="P791" s="15"/>
      <c r="Q791" s="15"/>
      <c r="R791" s="15"/>
      <c r="S791" s="15"/>
    </row>
    <row r="792">
      <c r="A792" s="15"/>
      <c r="B792" s="15"/>
      <c r="C792" s="15"/>
      <c r="D792" s="15"/>
      <c r="E792" s="15"/>
      <c r="F792" s="15"/>
      <c r="G792" s="15"/>
      <c r="H792" s="15"/>
      <c r="I792" s="15"/>
      <c r="J792" s="15"/>
      <c r="K792" s="15"/>
      <c r="L792" s="15"/>
      <c r="M792" s="15"/>
      <c r="N792" s="15"/>
      <c r="O792" s="15"/>
      <c r="P792" s="15"/>
      <c r="Q792" s="15"/>
      <c r="R792" s="15"/>
      <c r="S792" s="15"/>
    </row>
    <row r="793">
      <c r="A793" s="15"/>
      <c r="B793" s="15"/>
      <c r="C793" s="15"/>
      <c r="D793" s="15"/>
      <c r="E793" s="15"/>
      <c r="F793" s="15"/>
      <c r="G793" s="15"/>
      <c r="H793" s="15"/>
      <c r="I793" s="15"/>
      <c r="J793" s="15"/>
      <c r="K793" s="15"/>
      <c r="L793" s="15"/>
      <c r="M793" s="15"/>
      <c r="N793" s="15"/>
      <c r="O793" s="15"/>
      <c r="P793" s="15"/>
      <c r="Q793" s="15"/>
      <c r="R793" s="15"/>
      <c r="S793" s="15"/>
    </row>
    <row r="794">
      <c r="A794" s="15"/>
      <c r="B794" s="15"/>
      <c r="C794" s="15"/>
      <c r="D794" s="15"/>
      <c r="E794" s="15"/>
      <c r="F794" s="15"/>
      <c r="G794" s="15"/>
      <c r="H794" s="15"/>
      <c r="I794" s="15"/>
      <c r="J794" s="15"/>
      <c r="K794" s="15"/>
      <c r="L794" s="15"/>
      <c r="M794" s="15"/>
      <c r="N794" s="15"/>
      <c r="O794" s="15"/>
      <c r="P794" s="15"/>
      <c r="Q794" s="15"/>
      <c r="R794" s="15"/>
      <c r="S794" s="15"/>
    </row>
    <row r="795">
      <c r="A795" s="15"/>
      <c r="B795" s="15"/>
      <c r="C795" s="15"/>
      <c r="D795" s="15"/>
      <c r="E795" s="15"/>
      <c r="F795" s="15"/>
      <c r="G795" s="15"/>
      <c r="H795" s="15"/>
      <c r="I795" s="15"/>
      <c r="J795" s="15"/>
      <c r="K795" s="15"/>
      <c r="L795" s="15"/>
      <c r="M795" s="15"/>
      <c r="N795" s="15"/>
      <c r="O795" s="15"/>
      <c r="P795" s="15"/>
      <c r="Q795" s="15"/>
      <c r="R795" s="15"/>
      <c r="S795" s="15"/>
    </row>
    <row r="796">
      <c r="A796" s="15"/>
      <c r="B796" s="15"/>
      <c r="C796" s="15"/>
      <c r="D796" s="15"/>
      <c r="E796" s="15"/>
      <c r="F796" s="15"/>
      <c r="G796" s="15"/>
      <c r="H796" s="15"/>
      <c r="I796" s="15"/>
      <c r="J796" s="15"/>
      <c r="K796" s="15"/>
      <c r="L796" s="15"/>
      <c r="M796" s="15"/>
      <c r="N796" s="15"/>
      <c r="O796" s="15"/>
      <c r="P796" s="15"/>
      <c r="Q796" s="15"/>
      <c r="R796" s="15"/>
      <c r="S796" s="15"/>
    </row>
    <row r="797">
      <c r="A797" s="15"/>
      <c r="B797" s="15"/>
      <c r="C797" s="15"/>
      <c r="D797" s="15"/>
      <c r="E797" s="15"/>
      <c r="F797" s="15"/>
      <c r="G797" s="15"/>
      <c r="H797" s="15"/>
      <c r="I797" s="15"/>
      <c r="J797" s="15"/>
      <c r="K797" s="15"/>
      <c r="L797" s="15"/>
      <c r="M797" s="15"/>
      <c r="N797" s="15"/>
      <c r="O797" s="15"/>
      <c r="P797" s="15"/>
      <c r="Q797" s="15"/>
      <c r="R797" s="15"/>
      <c r="S797" s="15"/>
    </row>
    <row r="798">
      <c r="A798" s="15"/>
      <c r="B798" s="15"/>
      <c r="C798" s="15"/>
      <c r="D798" s="15"/>
      <c r="E798" s="15"/>
      <c r="F798" s="15"/>
      <c r="G798" s="15"/>
      <c r="H798" s="15"/>
      <c r="I798" s="15"/>
      <c r="J798" s="15"/>
      <c r="K798" s="15"/>
      <c r="L798" s="15"/>
      <c r="M798" s="15"/>
      <c r="N798" s="15"/>
      <c r="O798" s="15"/>
      <c r="P798" s="15"/>
      <c r="Q798" s="15"/>
      <c r="R798" s="15"/>
      <c r="S798" s="15"/>
    </row>
    <row r="799">
      <c r="A799" s="15"/>
      <c r="B799" s="15"/>
      <c r="C799" s="15"/>
      <c r="D799" s="15"/>
      <c r="E799" s="15"/>
      <c r="F799" s="15"/>
      <c r="G799" s="15"/>
      <c r="H799" s="15"/>
      <c r="I799" s="15"/>
      <c r="J799" s="15"/>
      <c r="K799" s="15"/>
      <c r="L799" s="15"/>
      <c r="M799" s="15"/>
      <c r="N799" s="15"/>
      <c r="O799" s="15"/>
      <c r="P799" s="15"/>
      <c r="Q799" s="15"/>
      <c r="R799" s="15"/>
      <c r="S799" s="15"/>
    </row>
    <row r="800">
      <c r="A800" s="15"/>
      <c r="B800" s="15"/>
      <c r="C800" s="15"/>
      <c r="D800" s="15"/>
      <c r="E800" s="15"/>
      <c r="F800" s="15"/>
      <c r="G800" s="15"/>
      <c r="H800" s="15"/>
      <c r="I800" s="15"/>
      <c r="J800" s="15"/>
      <c r="K800" s="15"/>
      <c r="L800" s="15"/>
      <c r="M800" s="15"/>
      <c r="N800" s="15"/>
      <c r="O800" s="15"/>
      <c r="P800" s="15"/>
      <c r="Q800" s="15"/>
      <c r="R800" s="15"/>
      <c r="S800" s="15"/>
    </row>
    <row r="801">
      <c r="A801" s="15"/>
      <c r="B801" s="15"/>
      <c r="C801" s="15"/>
      <c r="D801" s="15"/>
      <c r="E801" s="15"/>
      <c r="F801" s="15"/>
      <c r="G801" s="15"/>
      <c r="H801" s="15"/>
      <c r="I801" s="15"/>
      <c r="J801" s="15"/>
      <c r="K801" s="15"/>
      <c r="L801" s="15"/>
      <c r="M801" s="15"/>
      <c r="N801" s="15"/>
      <c r="O801" s="15"/>
      <c r="P801" s="15"/>
      <c r="Q801" s="15"/>
      <c r="R801" s="15"/>
      <c r="S801" s="15"/>
    </row>
    <row r="802">
      <c r="A802" s="15"/>
      <c r="B802" s="15"/>
      <c r="C802" s="15"/>
      <c r="D802" s="15"/>
      <c r="E802" s="15"/>
      <c r="F802" s="15"/>
      <c r="G802" s="15"/>
      <c r="H802" s="15"/>
      <c r="I802" s="15"/>
      <c r="J802" s="15"/>
      <c r="K802" s="15"/>
      <c r="L802" s="15"/>
      <c r="M802" s="15"/>
      <c r="N802" s="15"/>
      <c r="O802" s="15"/>
      <c r="P802" s="15"/>
      <c r="Q802" s="15"/>
      <c r="R802" s="15"/>
      <c r="S802" s="15"/>
    </row>
    <row r="803">
      <c r="A803" s="15"/>
      <c r="B803" s="15"/>
      <c r="C803" s="15"/>
      <c r="D803" s="15"/>
      <c r="E803" s="15"/>
      <c r="F803" s="15"/>
      <c r="G803" s="15"/>
      <c r="H803" s="15"/>
      <c r="I803" s="15"/>
      <c r="J803" s="15"/>
      <c r="K803" s="15"/>
      <c r="L803" s="15"/>
      <c r="M803" s="15"/>
      <c r="N803" s="15"/>
      <c r="O803" s="15"/>
      <c r="P803" s="15"/>
      <c r="Q803" s="15"/>
      <c r="R803" s="15"/>
      <c r="S803" s="15"/>
    </row>
    <row r="804">
      <c r="A804" s="15"/>
      <c r="B804" s="15"/>
      <c r="C804" s="15"/>
      <c r="D804" s="15"/>
      <c r="E804" s="15"/>
      <c r="F804" s="15"/>
      <c r="G804" s="15"/>
      <c r="H804" s="15"/>
      <c r="I804" s="15"/>
      <c r="J804" s="15"/>
      <c r="K804" s="15"/>
      <c r="L804" s="15"/>
      <c r="M804" s="15"/>
      <c r="N804" s="15"/>
      <c r="O804" s="15"/>
      <c r="P804" s="15"/>
      <c r="Q804" s="15"/>
      <c r="R804" s="15"/>
      <c r="S804" s="15"/>
    </row>
    <row r="805">
      <c r="A805" s="15"/>
      <c r="B805" s="15"/>
      <c r="C805" s="15"/>
      <c r="D805" s="15"/>
      <c r="E805" s="15"/>
      <c r="F805" s="15"/>
      <c r="G805" s="15"/>
      <c r="H805" s="15"/>
      <c r="I805" s="15"/>
      <c r="J805" s="15"/>
      <c r="K805" s="15"/>
      <c r="L805" s="15"/>
      <c r="M805" s="15"/>
      <c r="N805" s="15"/>
      <c r="O805" s="15"/>
      <c r="P805" s="15"/>
      <c r="Q805" s="15"/>
      <c r="R805" s="15"/>
      <c r="S805" s="15"/>
    </row>
    <row r="806">
      <c r="A806" s="15"/>
      <c r="B806" s="15"/>
      <c r="C806" s="15"/>
      <c r="D806" s="15"/>
      <c r="E806" s="15"/>
      <c r="F806" s="15"/>
      <c r="G806" s="15"/>
      <c r="H806" s="15"/>
      <c r="I806" s="15"/>
      <c r="J806" s="15"/>
      <c r="K806" s="15"/>
      <c r="L806" s="15"/>
      <c r="M806" s="15"/>
      <c r="N806" s="15"/>
      <c r="O806" s="15"/>
      <c r="P806" s="15"/>
      <c r="Q806" s="15"/>
      <c r="R806" s="15"/>
      <c r="S806" s="15"/>
    </row>
    <row r="807">
      <c r="A807" s="15"/>
      <c r="B807" s="15"/>
      <c r="C807" s="15"/>
      <c r="D807" s="15"/>
      <c r="E807" s="15"/>
      <c r="F807" s="15"/>
      <c r="G807" s="15"/>
      <c r="H807" s="15"/>
      <c r="I807" s="15"/>
      <c r="J807" s="15"/>
      <c r="K807" s="15"/>
      <c r="L807" s="15"/>
      <c r="M807" s="15"/>
      <c r="N807" s="15"/>
      <c r="O807" s="15"/>
      <c r="P807" s="15"/>
      <c r="Q807" s="15"/>
      <c r="R807" s="15"/>
      <c r="S807" s="15"/>
    </row>
    <row r="808">
      <c r="A808" s="15"/>
      <c r="B808" s="15"/>
      <c r="C808" s="15"/>
      <c r="D808" s="15"/>
      <c r="E808" s="15"/>
      <c r="F808" s="15"/>
      <c r="G808" s="15"/>
      <c r="H808" s="15"/>
      <c r="I808" s="15"/>
      <c r="J808" s="15"/>
      <c r="K808" s="15"/>
      <c r="L808" s="15"/>
      <c r="M808" s="15"/>
      <c r="N808" s="15"/>
      <c r="O808" s="15"/>
      <c r="P808" s="15"/>
      <c r="Q808" s="15"/>
      <c r="R808" s="15"/>
      <c r="S808" s="15"/>
    </row>
    <row r="809">
      <c r="A809" s="15"/>
      <c r="B809" s="15"/>
      <c r="C809" s="15"/>
      <c r="D809" s="15"/>
      <c r="E809" s="15"/>
      <c r="F809" s="15"/>
      <c r="G809" s="15"/>
      <c r="H809" s="15"/>
      <c r="I809" s="15"/>
      <c r="J809" s="15"/>
      <c r="K809" s="15"/>
      <c r="L809" s="15"/>
      <c r="M809" s="15"/>
      <c r="N809" s="15"/>
      <c r="O809" s="15"/>
      <c r="P809" s="15"/>
      <c r="Q809" s="15"/>
      <c r="R809" s="15"/>
      <c r="S809" s="15"/>
    </row>
    <row r="810">
      <c r="A810" s="15"/>
      <c r="B810" s="15"/>
      <c r="C810" s="15"/>
      <c r="D810" s="15"/>
      <c r="E810" s="15"/>
      <c r="F810" s="15"/>
      <c r="G810" s="15"/>
      <c r="H810" s="15"/>
      <c r="I810" s="15"/>
      <c r="J810" s="15"/>
      <c r="K810" s="15"/>
      <c r="L810" s="15"/>
      <c r="M810" s="15"/>
      <c r="N810" s="15"/>
      <c r="O810" s="15"/>
      <c r="P810" s="15"/>
      <c r="Q810" s="15"/>
      <c r="R810" s="15"/>
      <c r="S810" s="15"/>
    </row>
    <row r="811">
      <c r="A811" s="15"/>
      <c r="B811" s="15"/>
      <c r="C811" s="15"/>
      <c r="D811" s="15"/>
      <c r="E811" s="15"/>
      <c r="F811" s="15"/>
      <c r="G811" s="15"/>
      <c r="H811" s="15"/>
      <c r="I811" s="15"/>
      <c r="J811" s="15"/>
      <c r="K811" s="15"/>
      <c r="L811" s="15"/>
      <c r="M811" s="15"/>
      <c r="N811" s="15"/>
      <c r="O811" s="15"/>
      <c r="P811" s="15"/>
      <c r="Q811" s="15"/>
      <c r="R811" s="15"/>
      <c r="S811" s="15"/>
    </row>
    <row r="812">
      <c r="A812" s="15"/>
      <c r="B812" s="15"/>
      <c r="C812" s="15"/>
      <c r="D812" s="15"/>
      <c r="E812" s="15"/>
      <c r="F812" s="15"/>
      <c r="G812" s="15"/>
      <c r="H812" s="15"/>
      <c r="I812" s="15"/>
      <c r="J812" s="15"/>
      <c r="K812" s="15"/>
      <c r="L812" s="15"/>
      <c r="M812" s="15"/>
      <c r="N812" s="15"/>
      <c r="O812" s="15"/>
      <c r="P812" s="15"/>
      <c r="Q812" s="15"/>
      <c r="R812" s="15"/>
      <c r="S812" s="15"/>
    </row>
    <row r="813">
      <c r="A813" s="15"/>
      <c r="B813" s="15"/>
      <c r="C813" s="15"/>
      <c r="D813" s="15"/>
      <c r="E813" s="15"/>
      <c r="F813" s="15"/>
      <c r="G813" s="15"/>
      <c r="H813" s="15"/>
      <c r="I813" s="15"/>
      <c r="J813" s="15"/>
      <c r="K813" s="15"/>
      <c r="L813" s="15"/>
      <c r="M813" s="15"/>
      <c r="N813" s="15"/>
      <c r="O813" s="15"/>
      <c r="P813" s="15"/>
      <c r="Q813" s="15"/>
      <c r="R813" s="15"/>
      <c r="S813" s="15"/>
    </row>
    <row r="814">
      <c r="A814" s="15"/>
      <c r="B814" s="15"/>
      <c r="C814" s="15"/>
      <c r="D814" s="15"/>
      <c r="E814" s="15"/>
      <c r="F814" s="15"/>
      <c r="G814" s="15"/>
      <c r="H814" s="15"/>
      <c r="I814" s="15"/>
      <c r="J814" s="15"/>
      <c r="K814" s="15"/>
      <c r="L814" s="15"/>
      <c r="M814" s="15"/>
      <c r="N814" s="15"/>
      <c r="O814" s="15"/>
      <c r="P814" s="15"/>
      <c r="Q814" s="15"/>
      <c r="R814" s="15"/>
      <c r="S814" s="15"/>
    </row>
    <row r="815">
      <c r="A815" s="15"/>
      <c r="B815" s="15"/>
      <c r="C815" s="15"/>
      <c r="D815" s="15"/>
      <c r="E815" s="15"/>
      <c r="F815" s="15"/>
      <c r="G815" s="15"/>
      <c r="H815" s="15"/>
      <c r="I815" s="15"/>
      <c r="J815" s="15"/>
      <c r="K815" s="15"/>
      <c r="L815" s="15"/>
      <c r="M815" s="15"/>
      <c r="N815" s="15"/>
      <c r="O815" s="15"/>
      <c r="P815" s="15"/>
      <c r="Q815" s="15"/>
      <c r="R815" s="15"/>
      <c r="S815" s="15"/>
    </row>
    <row r="816">
      <c r="A816" s="15"/>
      <c r="B816" s="15"/>
      <c r="C816" s="15"/>
      <c r="D816" s="15"/>
      <c r="E816" s="15"/>
      <c r="F816" s="15"/>
      <c r="G816" s="15"/>
      <c r="H816" s="15"/>
      <c r="I816" s="15"/>
      <c r="J816" s="15"/>
      <c r="K816" s="15"/>
      <c r="L816" s="15"/>
      <c r="M816" s="15"/>
      <c r="N816" s="15"/>
      <c r="O816" s="15"/>
      <c r="P816" s="15"/>
      <c r="Q816" s="15"/>
      <c r="R816" s="15"/>
      <c r="S816" s="15"/>
    </row>
    <row r="817">
      <c r="A817" s="15"/>
      <c r="B817" s="15"/>
      <c r="C817" s="15"/>
      <c r="D817" s="15"/>
      <c r="E817" s="15"/>
      <c r="F817" s="15"/>
      <c r="G817" s="15"/>
      <c r="H817" s="15"/>
      <c r="I817" s="15"/>
      <c r="J817" s="15"/>
      <c r="K817" s="15"/>
      <c r="L817" s="15"/>
      <c r="M817" s="15"/>
      <c r="N817" s="15"/>
      <c r="O817" s="15"/>
      <c r="P817" s="15"/>
      <c r="Q817" s="15"/>
      <c r="R817" s="15"/>
      <c r="S817" s="15"/>
    </row>
    <row r="818">
      <c r="A818" s="15"/>
      <c r="B818" s="15"/>
      <c r="C818" s="15"/>
      <c r="D818" s="15"/>
      <c r="E818" s="15"/>
      <c r="F818" s="15"/>
      <c r="G818" s="15"/>
      <c r="H818" s="15"/>
      <c r="I818" s="15"/>
      <c r="J818" s="15"/>
      <c r="K818" s="15"/>
      <c r="L818" s="15"/>
      <c r="M818" s="15"/>
      <c r="N818" s="15"/>
      <c r="O818" s="15"/>
      <c r="P818" s="15"/>
      <c r="Q818" s="15"/>
      <c r="R818" s="15"/>
      <c r="S818" s="15"/>
    </row>
    <row r="819">
      <c r="A819" s="15"/>
      <c r="B819" s="15"/>
      <c r="C819" s="15"/>
      <c r="D819" s="15"/>
      <c r="E819" s="15"/>
      <c r="F819" s="15"/>
      <c r="G819" s="15"/>
      <c r="H819" s="15"/>
      <c r="I819" s="15"/>
      <c r="J819" s="15"/>
      <c r="K819" s="15"/>
      <c r="L819" s="15"/>
      <c r="M819" s="15"/>
      <c r="N819" s="15"/>
      <c r="O819" s="15"/>
      <c r="P819" s="15"/>
      <c r="Q819" s="15"/>
      <c r="R819" s="15"/>
      <c r="S819" s="15"/>
    </row>
    <row r="820">
      <c r="A820" s="15"/>
      <c r="B820" s="15"/>
      <c r="C820" s="15"/>
      <c r="D820" s="15"/>
      <c r="E820" s="15"/>
      <c r="F820" s="15"/>
      <c r="G820" s="15"/>
      <c r="H820" s="15"/>
      <c r="I820" s="15"/>
      <c r="J820" s="15"/>
      <c r="K820" s="15"/>
      <c r="L820" s="15"/>
      <c r="M820" s="15"/>
      <c r="N820" s="15"/>
      <c r="O820" s="15"/>
      <c r="P820" s="15"/>
      <c r="Q820" s="15"/>
      <c r="R820" s="15"/>
      <c r="S820" s="15"/>
    </row>
    <row r="821">
      <c r="A821" s="15"/>
      <c r="B821" s="15"/>
      <c r="C821" s="15"/>
      <c r="D821" s="15"/>
      <c r="E821" s="15"/>
      <c r="F821" s="15"/>
      <c r="G821" s="15"/>
      <c r="H821" s="15"/>
      <c r="I821" s="15"/>
      <c r="J821" s="15"/>
      <c r="K821" s="15"/>
      <c r="L821" s="15"/>
      <c r="M821" s="15"/>
      <c r="N821" s="15"/>
      <c r="O821" s="15"/>
      <c r="P821" s="15"/>
      <c r="Q821" s="15"/>
      <c r="R821" s="15"/>
      <c r="S821" s="15"/>
    </row>
    <row r="822">
      <c r="A822" s="15"/>
      <c r="B822" s="15"/>
      <c r="C822" s="15"/>
      <c r="D822" s="15"/>
      <c r="E822" s="15"/>
      <c r="F822" s="15"/>
      <c r="G822" s="15"/>
      <c r="H822" s="15"/>
      <c r="I822" s="15"/>
      <c r="J822" s="15"/>
      <c r="K822" s="15"/>
      <c r="L822" s="15"/>
      <c r="M822" s="15"/>
      <c r="N822" s="15"/>
      <c r="O822" s="15"/>
      <c r="P822" s="15"/>
      <c r="Q822" s="15"/>
      <c r="R822" s="15"/>
      <c r="S822" s="15"/>
    </row>
    <row r="823">
      <c r="A823" s="15"/>
      <c r="B823" s="15"/>
      <c r="C823" s="15"/>
      <c r="D823" s="15"/>
      <c r="E823" s="15"/>
      <c r="F823" s="15"/>
      <c r="G823" s="15"/>
      <c r="H823" s="15"/>
      <c r="I823" s="15"/>
      <c r="J823" s="15"/>
      <c r="K823" s="15"/>
      <c r="L823" s="15"/>
      <c r="M823" s="15"/>
      <c r="N823" s="15"/>
      <c r="O823" s="15"/>
      <c r="P823" s="15"/>
      <c r="Q823" s="15"/>
      <c r="R823" s="15"/>
      <c r="S823" s="15"/>
    </row>
    <row r="824">
      <c r="A824" s="15"/>
      <c r="B824" s="15"/>
      <c r="C824" s="15"/>
      <c r="D824" s="15"/>
      <c r="E824" s="15"/>
      <c r="F824" s="15"/>
      <c r="G824" s="15"/>
      <c r="H824" s="15"/>
      <c r="I824" s="15"/>
      <c r="J824" s="15"/>
      <c r="K824" s="15"/>
      <c r="L824" s="15"/>
      <c r="M824" s="15"/>
      <c r="N824" s="15"/>
      <c r="O824" s="15"/>
      <c r="P824" s="15"/>
      <c r="Q824" s="15"/>
      <c r="R824" s="15"/>
      <c r="S824" s="15"/>
    </row>
    <row r="825">
      <c r="A825" s="15"/>
      <c r="B825" s="15"/>
      <c r="C825" s="15"/>
      <c r="D825" s="15"/>
      <c r="E825" s="15"/>
      <c r="F825" s="15"/>
      <c r="G825" s="15"/>
      <c r="H825" s="15"/>
      <c r="I825" s="15"/>
      <c r="J825" s="15"/>
      <c r="K825" s="15"/>
      <c r="L825" s="15"/>
      <c r="M825" s="15"/>
      <c r="N825" s="15"/>
      <c r="O825" s="15"/>
      <c r="P825" s="15"/>
      <c r="Q825" s="15"/>
      <c r="R825" s="15"/>
      <c r="S825" s="15"/>
    </row>
    <row r="826">
      <c r="A826" s="15"/>
      <c r="B826" s="15"/>
      <c r="C826" s="15"/>
      <c r="D826" s="15"/>
      <c r="E826" s="15"/>
      <c r="F826" s="15"/>
      <c r="G826" s="15"/>
      <c r="H826" s="15"/>
      <c r="I826" s="15"/>
      <c r="J826" s="15"/>
      <c r="K826" s="15"/>
      <c r="L826" s="15"/>
      <c r="M826" s="15"/>
      <c r="N826" s="15"/>
      <c r="O826" s="15"/>
      <c r="P826" s="15"/>
      <c r="Q826" s="15"/>
      <c r="R826" s="15"/>
      <c r="S826" s="15"/>
    </row>
    <row r="827">
      <c r="A827" s="15"/>
      <c r="B827" s="15"/>
      <c r="C827" s="15"/>
      <c r="D827" s="15"/>
      <c r="E827" s="15"/>
      <c r="F827" s="15"/>
      <c r="G827" s="15"/>
      <c r="H827" s="15"/>
      <c r="I827" s="15"/>
      <c r="J827" s="15"/>
      <c r="K827" s="15"/>
      <c r="L827" s="15"/>
      <c r="M827" s="15"/>
      <c r="N827" s="15"/>
      <c r="O827" s="15"/>
      <c r="P827" s="15"/>
      <c r="Q827" s="15"/>
      <c r="R827" s="15"/>
      <c r="S827" s="15"/>
    </row>
    <row r="828">
      <c r="A828" s="15"/>
      <c r="B828" s="15"/>
      <c r="C828" s="15"/>
      <c r="D828" s="15"/>
      <c r="E828" s="15"/>
      <c r="F828" s="15"/>
      <c r="G828" s="15"/>
      <c r="H828" s="15"/>
      <c r="I828" s="15"/>
      <c r="J828" s="15"/>
      <c r="K828" s="15"/>
      <c r="L828" s="15"/>
      <c r="M828" s="15"/>
      <c r="N828" s="15"/>
      <c r="O828" s="15"/>
      <c r="P828" s="15"/>
      <c r="Q828" s="15"/>
      <c r="R828" s="15"/>
      <c r="S828" s="15"/>
    </row>
    <row r="829">
      <c r="A829" s="15"/>
      <c r="B829" s="15"/>
      <c r="C829" s="15"/>
      <c r="D829" s="15"/>
      <c r="E829" s="15"/>
      <c r="F829" s="15"/>
      <c r="G829" s="15"/>
      <c r="H829" s="15"/>
      <c r="I829" s="15"/>
      <c r="J829" s="15"/>
      <c r="K829" s="15"/>
      <c r="L829" s="15"/>
      <c r="M829" s="15"/>
      <c r="N829" s="15"/>
      <c r="O829" s="15"/>
      <c r="P829" s="15"/>
      <c r="Q829" s="15"/>
      <c r="R829" s="15"/>
      <c r="S829" s="15"/>
    </row>
    <row r="830">
      <c r="A830" s="15"/>
      <c r="B830" s="15"/>
      <c r="C830" s="15"/>
      <c r="D830" s="15"/>
      <c r="E830" s="15"/>
      <c r="F830" s="15"/>
      <c r="G830" s="15"/>
      <c r="H830" s="15"/>
      <c r="I830" s="15"/>
      <c r="J830" s="15"/>
      <c r="K830" s="15"/>
      <c r="L830" s="15"/>
      <c r="M830" s="15"/>
      <c r="N830" s="15"/>
      <c r="O830" s="15"/>
      <c r="P830" s="15"/>
      <c r="Q830" s="15"/>
      <c r="R830" s="15"/>
      <c r="S830" s="15"/>
    </row>
    <row r="831">
      <c r="A831" s="15"/>
      <c r="B831" s="15"/>
      <c r="C831" s="15"/>
      <c r="D831" s="15"/>
      <c r="E831" s="15"/>
      <c r="F831" s="15"/>
      <c r="G831" s="15"/>
      <c r="H831" s="15"/>
      <c r="I831" s="15"/>
      <c r="J831" s="15"/>
      <c r="K831" s="15"/>
      <c r="L831" s="15"/>
      <c r="M831" s="15"/>
      <c r="N831" s="15"/>
      <c r="O831" s="15"/>
      <c r="P831" s="15"/>
      <c r="Q831" s="15"/>
      <c r="R831" s="15"/>
      <c r="S831" s="15"/>
    </row>
    <row r="832">
      <c r="A832" s="15"/>
      <c r="B832" s="15"/>
      <c r="C832" s="15"/>
      <c r="D832" s="15"/>
      <c r="E832" s="15"/>
      <c r="F832" s="15"/>
      <c r="G832" s="15"/>
      <c r="H832" s="15"/>
      <c r="I832" s="15"/>
      <c r="J832" s="15"/>
      <c r="K832" s="15"/>
      <c r="L832" s="15"/>
      <c r="M832" s="15"/>
      <c r="N832" s="15"/>
      <c r="O832" s="15"/>
      <c r="P832" s="15"/>
      <c r="Q832" s="15"/>
      <c r="R832" s="15"/>
      <c r="S832" s="15"/>
    </row>
    <row r="833">
      <c r="A833" s="15"/>
      <c r="B833" s="15"/>
      <c r="C833" s="15"/>
      <c r="D833" s="15"/>
      <c r="E833" s="15"/>
      <c r="F833" s="15"/>
      <c r="G833" s="15"/>
      <c r="H833" s="15"/>
      <c r="I833" s="15"/>
      <c r="J833" s="15"/>
      <c r="K833" s="15"/>
      <c r="L833" s="15"/>
      <c r="M833" s="15"/>
      <c r="N833" s="15"/>
      <c r="O833" s="15"/>
      <c r="P833" s="15"/>
      <c r="Q833" s="15"/>
      <c r="R833" s="15"/>
      <c r="S833" s="15"/>
    </row>
    <row r="834">
      <c r="A834" s="15"/>
      <c r="B834" s="15"/>
      <c r="C834" s="15"/>
      <c r="D834" s="15"/>
      <c r="E834" s="15"/>
      <c r="F834" s="15"/>
      <c r="G834" s="15"/>
      <c r="H834" s="15"/>
      <c r="I834" s="15"/>
      <c r="J834" s="15"/>
      <c r="K834" s="15"/>
      <c r="L834" s="15"/>
      <c r="M834" s="15"/>
      <c r="N834" s="15"/>
      <c r="O834" s="15"/>
      <c r="P834" s="15"/>
      <c r="Q834" s="15"/>
      <c r="R834" s="15"/>
      <c r="S834" s="15"/>
    </row>
    <row r="835">
      <c r="A835" s="15"/>
      <c r="B835" s="15"/>
      <c r="C835" s="15"/>
      <c r="D835" s="15"/>
      <c r="E835" s="15"/>
      <c r="F835" s="15"/>
      <c r="G835" s="15"/>
      <c r="H835" s="15"/>
      <c r="I835" s="15"/>
      <c r="J835" s="15"/>
      <c r="K835" s="15"/>
      <c r="L835" s="15"/>
      <c r="M835" s="15"/>
      <c r="N835" s="15"/>
      <c r="O835" s="15"/>
      <c r="P835" s="15"/>
      <c r="Q835" s="15"/>
      <c r="R835" s="15"/>
      <c r="S835" s="15"/>
    </row>
    <row r="836">
      <c r="A836" s="15"/>
      <c r="B836" s="15"/>
      <c r="C836" s="15"/>
      <c r="D836" s="15"/>
      <c r="E836" s="15"/>
      <c r="F836" s="15"/>
      <c r="G836" s="15"/>
      <c r="H836" s="15"/>
      <c r="I836" s="15"/>
      <c r="J836" s="15"/>
      <c r="K836" s="15"/>
      <c r="L836" s="15"/>
      <c r="M836" s="15"/>
      <c r="N836" s="15"/>
      <c r="O836" s="15"/>
      <c r="P836" s="15"/>
      <c r="Q836" s="15"/>
      <c r="R836" s="15"/>
      <c r="S836" s="15"/>
    </row>
    <row r="837">
      <c r="A837" s="15"/>
      <c r="B837" s="15"/>
      <c r="C837" s="15"/>
      <c r="D837" s="15"/>
      <c r="E837" s="15"/>
      <c r="F837" s="15"/>
      <c r="G837" s="15"/>
      <c r="H837" s="15"/>
      <c r="I837" s="15"/>
      <c r="J837" s="15"/>
      <c r="K837" s="15"/>
      <c r="L837" s="15"/>
      <c r="M837" s="15"/>
      <c r="N837" s="15"/>
      <c r="O837" s="15"/>
      <c r="P837" s="15"/>
      <c r="Q837" s="15"/>
      <c r="R837" s="15"/>
      <c r="S837" s="15"/>
    </row>
    <row r="838">
      <c r="A838" s="15"/>
      <c r="B838" s="15"/>
      <c r="C838" s="15"/>
      <c r="D838" s="15"/>
      <c r="E838" s="15"/>
      <c r="F838" s="15"/>
      <c r="G838" s="15"/>
      <c r="H838" s="15"/>
      <c r="I838" s="15"/>
      <c r="J838" s="15"/>
      <c r="K838" s="15"/>
      <c r="L838" s="15"/>
      <c r="M838" s="15"/>
      <c r="N838" s="15"/>
      <c r="O838" s="15"/>
      <c r="P838" s="15"/>
      <c r="Q838" s="15"/>
      <c r="R838" s="15"/>
      <c r="S838" s="15"/>
    </row>
    <row r="839">
      <c r="A839" s="15"/>
      <c r="B839" s="15"/>
      <c r="C839" s="15"/>
      <c r="D839" s="15"/>
      <c r="E839" s="15"/>
      <c r="F839" s="15"/>
      <c r="G839" s="15"/>
      <c r="H839" s="15"/>
      <c r="I839" s="15"/>
      <c r="J839" s="15"/>
      <c r="K839" s="15"/>
      <c r="L839" s="15"/>
      <c r="M839" s="15"/>
      <c r="N839" s="15"/>
      <c r="O839" s="15"/>
      <c r="P839" s="15"/>
      <c r="Q839" s="15"/>
      <c r="R839" s="15"/>
      <c r="S839" s="15"/>
    </row>
    <row r="840">
      <c r="A840" s="15"/>
      <c r="B840" s="15"/>
      <c r="C840" s="15"/>
      <c r="D840" s="15"/>
      <c r="E840" s="15"/>
      <c r="F840" s="15"/>
      <c r="G840" s="15"/>
      <c r="H840" s="15"/>
      <c r="I840" s="15"/>
      <c r="J840" s="15"/>
      <c r="K840" s="15"/>
      <c r="L840" s="15"/>
      <c r="M840" s="15"/>
      <c r="N840" s="15"/>
      <c r="O840" s="15"/>
      <c r="P840" s="15"/>
      <c r="Q840" s="15"/>
      <c r="R840" s="15"/>
      <c r="S840" s="15"/>
    </row>
    <row r="841">
      <c r="A841" s="15"/>
      <c r="B841" s="15"/>
      <c r="C841" s="15"/>
      <c r="D841" s="15"/>
      <c r="E841" s="15"/>
      <c r="F841" s="15"/>
      <c r="G841" s="15"/>
      <c r="H841" s="15"/>
      <c r="I841" s="15"/>
      <c r="J841" s="15"/>
      <c r="K841" s="15"/>
      <c r="L841" s="15"/>
      <c r="M841" s="15"/>
      <c r="N841" s="15"/>
      <c r="O841" s="15"/>
      <c r="P841" s="15"/>
      <c r="Q841" s="15"/>
      <c r="R841" s="15"/>
      <c r="S841" s="15"/>
    </row>
    <row r="842">
      <c r="A842" s="15"/>
      <c r="B842" s="15"/>
      <c r="C842" s="15"/>
      <c r="D842" s="15"/>
      <c r="E842" s="15"/>
      <c r="F842" s="15"/>
      <c r="G842" s="15"/>
      <c r="H842" s="15"/>
      <c r="I842" s="15"/>
      <c r="J842" s="15"/>
      <c r="K842" s="15"/>
      <c r="L842" s="15"/>
      <c r="M842" s="15"/>
      <c r="N842" s="15"/>
      <c r="O842" s="15"/>
      <c r="P842" s="15"/>
      <c r="Q842" s="15"/>
      <c r="R842" s="15"/>
      <c r="S842" s="15"/>
    </row>
    <row r="843">
      <c r="A843" s="15"/>
      <c r="B843" s="15"/>
      <c r="C843" s="15"/>
      <c r="D843" s="15"/>
      <c r="E843" s="15"/>
      <c r="F843" s="15"/>
      <c r="G843" s="15"/>
      <c r="H843" s="15"/>
      <c r="I843" s="15"/>
      <c r="J843" s="15"/>
      <c r="K843" s="15"/>
      <c r="L843" s="15"/>
      <c r="M843" s="15"/>
      <c r="N843" s="15"/>
      <c r="O843" s="15"/>
      <c r="P843" s="15"/>
      <c r="Q843" s="15"/>
      <c r="R843" s="15"/>
      <c r="S843" s="15"/>
    </row>
    <row r="844">
      <c r="A844" s="15"/>
      <c r="B844" s="15"/>
      <c r="C844" s="15"/>
      <c r="D844" s="15"/>
      <c r="E844" s="15"/>
      <c r="F844" s="15"/>
      <c r="G844" s="15"/>
      <c r="H844" s="15"/>
      <c r="I844" s="15"/>
      <c r="J844" s="15"/>
      <c r="K844" s="15"/>
      <c r="L844" s="15"/>
      <c r="M844" s="15"/>
      <c r="N844" s="15"/>
      <c r="O844" s="15"/>
      <c r="P844" s="15"/>
      <c r="Q844" s="15"/>
      <c r="R844" s="15"/>
      <c r="S844" s="15"/>
    </row>
    <row r="845">
      <c r="A845" s="15"/>
      <c r="B845" s="15"/>
      <c r="C845" s="15"/>
      <c r="D845" s="15"/>
      <c r="E845" s="15"/>
      <c r="F845" s="15"/>
      <c r="G845" s="15"/>
      <c r="H845" s="15"/>
      <c r="I845" s="15"/>
      <c r="J845" s="15"/>
      <c r="K845" s="15"/>
      <c r="L845" s="15"/>
      <c r="M845" s="15"/>
      <c r="N845" s="15"/>
      <c r="O845" s="15"/>
      <c r="P845" s="15"/>
      <c r="Q845" s="15"/>
      <c r="R845" s="15"/>
      <c r="S845" s="15"/>
    </row>
    <row r="846">
      <c r="A846" s="15"/>
      <c r="B846" s="15"/>
      <c r="C846" s="15"/>
      <c r="D846" s="15"/>
      <c r="E846" s="15"/>
      <c r="F846" s="15"/>
      <c r="G846" s="15"/>
      <c r="H846" s="15"/>
      <c r="I846" s="15"/>
      <c r="J846" s="15"/>
      <c r="K846" s="15"/>
      <c r="L846" s="15"/>
      <c r="M846" s="15"/>
      <c r="N846" s="15"/>
      <c r="O846" s="15"/>
      <c r="P846" s="15"/>
      <c r="Q846" s="15"/>
      <c r="R846" s="15"/>
      <c r="S846" s="15"/>
    </row>
    <row r="847">
      <c r="A847" s="15"/>
      <c r="B847" s="15"/>
      <c r="C847" s="15"/>
      <c r="D847" s="15"/>
      <c r="E847" s="15"/>
      <c r="F847" s="15"/>
      <c r="G847" s="15"/>
      <c r="H847" s="15"/>
      <c r="I847" s="15"/>
      <c r="J847" s="15"/>
      <c r="K847" s="15"/>
      <c r="L847" s="15"/>
      <c r="M847" s="15"/>
      <c r="N847" s="15"/>
      <c r="O847" s="15"/>
      <c r="P847" s="15"/>
      <c r="Q847" s="15"/>
      <c r="R847" s="15"/>
      <c r="S847" s="15"/>
    </row>
    <row r="848">
      <c r="A848" s="15"/>
      <c r="B848" s="15"/>
      <c r="C848" s="15"/>
      <c r="D848" s="15"/>
      <c r="E848" s="15"/>
      <c r="F848" s="15"/>
      <c r="G848" s="15"/>
      <c r="H848" s="15"/>
      <c r="I848" s="15"/>
      <c r="J848" s="15"/>
      <c r="K848" s="15"/>
      <c r="L848" s="15"/>
      <c r="M848" s="15"/>
      <c r="N848" s="15"/>
      <c r="O848" s="15"/>
      <c r="P848" s="15"/>
      <c r="Q848" s="15"/>
      <c r="R848" s="15"/>
      <c r="S848" s="15"/>
    </row>
    <row r="849">
      <c r="A849" s="15"/>
      <c r="B849" s="15"/>
      <c r="C849" s="15"/>
      <c r="D849" s="15"/>
      <c r="E849" s="15"/>
      <c r="F849" s="15"/>
      <c r="G849" s="15"/>
      <c r="H849" s="15"/>
      <c r="I849" s="15"/>
      <c r="J849" s="15"/>
      <c r="K849" s="15"/>
      <c r="L849" s="15"/>
      <c r="M849" s="15"/>
      <c r="N849" s="15"/>
      <c r="O849" s="15"/>
      <c r="P849" s="15"/>
      <c r="Q849" s="15"/>
      <c r="R849" s="15"/>
      <c r="S849" s="15"/>
    </row>
    <row r="850">
      <c r="A850" s="15"/>
      <c r="B850" s="15"/>
      <c r="C850" s="15"/>
      <c r="D850" s="15"/>
      <c r="E850" s="15"/>
      <c r="F850" s="15"/>
      <c r="G850" s="15"/>
      <c r="H850" s="15"/>
      <c r="I850" s="15"/>
      <c r="J850" s="15"/>
      <c r="K850" s="15"/>
      <c r="L850" s="15"/>
      <c r="M850" s="15"/>
      <c r="N850" s="15"/>
      <c r="O850" s="15"/>
      <c r="P850" s="15"/>
      <c r="Q850" s="15"/>
      <c r="R850" s="15"/>
      <c r="S850" s="15"/>
    </row>
    <row r="851">
      <c r="A851" s="15"/>
      <c r="B851" s="15"/>
      <c r="C851" s="15"/>
      <c r="D851" s="15"/>
      <c r="E851" s="15"/>
      <c r="F851" s="15"/>
      <c r="G851" s="15"/>
      <c r="H851" s="15"/>
      <c r="I851" s="15"/>
      <c r="J851" s="15"/>
      <c r="K851" s="15"/>
      <c r="L851" s="15"/>
      <c r="M851" s="15"/>
      <c r="N851" s="15"/>
      <c r="O851" s="15"/>
      <c r="P851" s="15"/>
      <c r="Q851" s="15"/>
      <c r="R851" s="15"/>
      <c r="S851" s="15"/>
    </row>
    <row r="852">
      <c r="A852" s="15"/>
      <c r="B852" s="15"/>
      <c r="C852" s="15"/>
      <c r="D852" s="15"/>
      <c r="E852" s="15"/>
      <c r="F852" s="15"/>
      <c r="G852" s="15"/>
      <c r="H852" s="15"/>
      <c r="I852" s="15"/>
      <c r="J852" s="15"/>
      <c r="K852" s="15"/>
      <c r="L852" s="15"/>
      <c r="M852" s="15"/>
      <c r="N852" s="15"/>
      <c r="O852" s="15"/>
      <c r="P852" s="15"/>
      <c r="Q852" s="15"/>
      <c r="R852" s="15"/>
      <c r="S852" s="15"/>
    </row>
    <row r="853">
      <c r="A853" s="15"/>
      <c r="B853" s="15"/>
      <c r="C853" s="15"/>
      <c r="D853" s="15"/>
      <c r="E853" s="15"/>
      <c r="F853" s="15"/>
      <c r="G853" s="15"/>
      <c r="H853" s="15"/>
      <c r="I853" s="15"/>
      <c r="J853" s="15"/>
      <c r="K853" s="15"/>
      <c r="L853" s="15"/>
      <c r="M853" s="15"/>
      <c r="N853" s="15"/>
      <c r="O853" s="15"/>
      <c r="P853" s="15"/>
      <c r="Q853" s="15"/>
      <c r="R853" s="15"/>
      <c r="S853" s="15"/>
    </row>
    <row r="854">
      <c r="A854" s="15"/>
      <c r="B854" s="15"/>
      <c r="C854" s="15"/>
      <c r="D854" s="15"/>
      <c r="E854" s="15"/>
      <c r="F854" s="15"/>
      <c r="G854" s="15"/>
      <c r="H854" s="15"/>
      <c r="I854" s="15"/>
      <c r="J854" s="15"/>
      <c r="K854" s="15"/>
      <c r="L854" s="15"/>
      <c r="M854" s="15"/>
      <c r="N854" s="15"/>
      <c r="O854" s="15"/>
      <c r="P854" s="15"/>
      <c r="Q854" s="15"/>
      <c r="R854" s="15"/>
      <c r="S854" s="15"/>
    </row>
    <row r="855">
      <c r="A855" s="15"/>
      <c r="B855" s="15"/>
      <c r="C855" s="15"/>
      <c r="D855" s="15"/>
      <c r="E855" s="15"/>
      <c r="F855" s="15"/>
      <c r="G855" s="15"/>
      <c r="H855" s="15"/>
      <c r="I855" s="15"/>
      <c r="J855" s="15"/>
      <c r="K855" s="15"/>
      <c r="L855" s="15"/>
      <c r="M855" s="15"/>
      <c r="N855" s="15"/>
      <c r="O855" s="15"/>
      <c r="P855" s="15"/>
      <c r="Q855" s="15"/>
      <c r="R855" s="15"/>
      <c r="S855" s="15"/>
    </row>
    <row r="856">
      <c r="A856" s="15"/>
      <c r="B856" s="15"/>
      <c r="C856" s="15"/>
      <c r="D856" s="15"/>
      <c r="E856" s="15"/>
      <c r="F856" s="15"/>
      <c r="G856" s="15"/>
      <c r="H856" s="15"/>
      <c r="I856" s="15"/>
      <c r="J856" s="15"/>
      <c r="K856" s="15"/>
      <c r="L856" s="15"/>
      <c r="M856" s="15"/>
      <c r="N856" s="15"/>
      <c r="O856" s="15"/>
      <c r="P856" s="15"/>
      <c r="Q856" s="15"/>
      <c r="R856" s="15"/>
      <c r="S856" s="15"/>
    </row>
    <row r="857">
      <c r="A857" s="15"/>
      <c r="B857" s="15"/>
      <c r="C857" s="15"/>
      <c r="D857" s="15"/>
      <c r="E857" s="15"/>
      <c r="F857" s="15"/>
      <c r="G857" s="15"/>
      <c r="H857" s="15"/>
      <c r="I857" s="15"/>
      <c r="J857" s="15"/>
      <c r="K857" s="15"/>
      <c r="L857" s="15"/>
      <c r="M857" s="15"/>
      <c r="N857" s="15"/>
      <c r="O857" s="15"/>
      <c r="P857" s="15"/>
      <c r="Q857" s="15"/>
      <c r="R857" s="15"/>
      <c r="S857" s="15"/>
    </row>
    <row r="858">
      <c r="A858" s="15"/>
      <c r="B858" s="15"/>
      <c r="C858" s="15"/>
      <c r="D858" s="15"/>
      <c r="E858" s="15"/>
      <c r="F858" s="15"/>
      <c r="G858" s="15"/>
      <c r="H858" s="15"/>
      <c r="I858" s="15"/>
      <c r="J858" s="15"/>
      <c r="K858" s="15"/>
      <c r="L858" s="15"/>
      <c r="M858" s="15"/>
      <c r="N858" s="15"/>
      <c r="O858" s="15"/>
      <c r="P858" s="15"/>
      <c r="Q858" s="15"/>
      <c r="R858" s="15"/>
      <c r="S858" s="15"/>
    </row>
    <row r="859">
      <c r="A859" s="15"/>
      <c r="B859" s="15"/>
      <c r="C859" s="15"/>
      <c r="D859" s="15"/>
      <c r="E859" s="15"/>
      <c r="F859" s="15"/>
      <c r="G859" s="15"/>
      <c r="H859" s="15"/>
      <c r="I859" s="15"/>
      <c r="J859" s="15"/>
      <c r="K859" s="15"/>
      <c r="L859" s="15"/>
      <c r="M859" s="15"/>
      <c r="N859" s="15"/>
      <c r="O859" s="15"/>
      <c r="P859" s="15"/>
      <c r="Q859" s="15"/>
      <c r="R859" s="15"/>
      <c r="S859" s="15"/>
    </row>
    <row r="860">
      <c r="A860" s="15"/>
      <c r="B860" s="15"/>
      <c r="C860" s="15"/>
      <c r="D860" s="15"/>
      <c r="E860" s="15"/>
      <c r="F860" s="15"/>
      <c r="G860" s="15"/>
      <c r="H860" s="15"/>
      <c r="I860" s="15"/>
      <c r="J860" s="15"/>
      <c r="K860" s="15"/>
      <c r="L860" s="15"/>
      <c r="M860" s="15"/>
      <c r="N860" s="15"/>
      <c r="O860" s="15"/>
      <c r="P860" s="15"/>
      <c r="Q860" s="15"/>
      <c r="R860" s="15"/>
      <c r="S860" s="15"/>
    </row>
    <row r="861">
      <c r="A861" s="15"/>
      <c r="B861" s="15"/>
      <c r="C861" s="15"/>
      <c r="D861" s="15"/>
      <c r="E861" s="15"/>
      <c r="F861" s="15"/>
      <c r="G861" s="15"/>
      <c r="H861" s="15"/>
      <c r="I861" s="15"/>
      <c r="J861" s="15"/>
      <c r="K861" s="15"/>
      <c r="L861" s="15"/>
      <c r="M861" s="15"/>
      <c r="N861" s="15"/>
      <c r="O861" s="15"/>
      <c r="P861" s="15"/>
      <c r="Q861" s="15"/>
      <c r="R861" s="15"/>
      <c r="S861" s="15"/>
    </row>
    <row r="862">
      <c r="A862" s="15"/>
      <c r="B862" s="15"/>
      <c r="C862" s="15"/>
      <c r="D862" s="15"/>
      <c r="E862" s="15"/>
      <c r="F862" s="15"/>
      <c r="G862" s="15"/>
      <c r="H862" s="15"/>
      <c r="I862" s="15"/>
      <c r="J862" s="15"/>
      <c r="K862" s="15"/>
      <c r="L862" s="15"/>
      <c r="M862" s="15"/>
      <c r="N862" s="15"/>
      <c r="O862" s="15"/>
      <c r="P862" s="15"/>
      <c r="Q862" s="15"/>
      <c r="R862" s="15"/>
      <c r="S862" s="15"/>
    </row>
    <row r="863">
      <c r="A863" s="15"/>
      <c r="B863" s="15"/>
      <c r="C863" s="15"/>
      <c r="D863" s="15"/>
      <c r="E863" s="15"/>
      <c r="F863" s="15"/>
      <c r="G863" s="15"/>
      <c r="H863" s="15"/>
      <c r="I863" s="15"/>
      <c r="J863" s="15"/>
      <c r="K863" s="15"/>
      <c r="L863" s="15"/>
      <c r="M863" s="15"/>
      <c r="N863" s="15"/>
      <c r="O863" s="15"/>
      <c r="P863" s="15"/>
      <c r="Q863" s="15"/>
      <c r="R863" s="15"/>
      <c r="S863" s="15"/>
    </row>
    <row r="864">
      <c r="A864" s="15"/>
      <c r="B864" s="15"/>
      <c r="C864" s="15"/>
      <c r="D864" s="15"/>
      <c r="E864" s="15"/>
      <c r="F864" s="15"/>
      <c r="G864" s="15"/>
      <c r="H864" s="15"/>
      <c r="I864" s="15"/>
      <c r="J864" s="15"/>
      <c r="K864" s="15"/>
      <c r="L864" s="15"/>
      <c r="M864" s="15"/>
      <c r="N864" s="15"/>
      <c r="O864" s="15"/>
      <c r="P864" s="15"/>
      <c r="Q864" s="15"/>
      <c r="R864" s="15"/>
      <c r="S864" s="15"/>
    </row>
    <row r="865">
      <c r="A865" s="15"/>
      <c r="B865" s="15"/>
      <c r="C865" s="15"/>
      <c r="D865" s="15"/>
      <c r="E865" s="15"/>
      <c r="F865" s="15"/>
      <c r="G865" s="15"/>
      <c r="H865" s="15"/>
      <c r="I865" s="15"/>
      <c r="J865" s="15"/>
      <c r="K865" s="15"/>
      <c r="L865" s="15"/>
      <c r="M865" s="15"/>
      <c r="N865" s="15"/>
      <c r="O865" s="15"/>
      <c r="P865" s="15"/>
      <c r="Q865" s="15"/>
      <c r="R865" s="15"/>
      <c r="S865" s="15"/>
    </row>
    <row r="866">
      <c r="A866" s="15"/>
      <c r="B866" s="15"/>
      <c r="C866" s="15"/>
      <c r="D866" s="15"/>
      <c r="E866" s="15"/>
      <c r="F866" s="15"/>
      <c r="G866" s="15"/>
      <c r="H866" s="15"/>
      <c r="I866" s="15"/>
      <c r="J866" s="15"/>
      <c r="K866" s="15"/>
      <c r="L866" s="15"/>
      <c r="M866" s="15"/>
      <c r="N866" s="15"/>
      <c r="O866" s="15"/>
      <c r="P866" s="15"/>
      <c r="Q866" s="15"/>
      <c r="R866" s="15"/>
      <c r="S866" s="15"/>
    </row>
    <row r="867">
      <c r="A867" s="15"/>
      <c r="B867" s="15"/>
      <c r="C867" s="15"/>
      <c r="D867" s="15"/>
      <c r="E867" s="15"/>
      <c r="F867" s="15"/>
      <c r="G867" s="15"/>
      <c r="H867" s="15"/>
      <c r="I867" s="15"/>
      <c r="J867" s="15"/>
      <c r="K867" s="15"/>
      <c r="L867" s="15"/>
      <c r="M867" s="15"/>
      <c r="N867" s="15"/>
      <c r="O867" s="15"/>
      <c r="P867" s="15"/>
      <c r="Q867" s="15"/>
      <c r="R867" s="15"/>
      <c r="S867" s="15"/>
    </row>
    <row r="868">
      <c r="A868" s="15"/>
      <c r="B868" s="15"/>
      <c r="C868" s="15"/>
      <c r="D868" s="15"/>
      <c r="E868" s="15"/>
      <c r="F868" s="15"/>
      <c r="G868" s="15"/>
      <c r="H868" s="15"/>
      <c r="I868" s="15"/>
      <c r="J868" s="15"/>
      <c r="K868" s="15"/>
      <c r="L868" s="15"/>
      <c r="M868" s="15"/>
      <c r="N868" s="15"/>
      <c r="O868" s="15"/>
      <c r="P868" s="15"/>
      <c r="Q868" s="15"/>
      <c r="R868" s="15"/>
      <c r="S868" s="15"/>
    </row>
    <row r="869">
      <c r="A869" s="15"/>
      <c r="B869" s="15"/>
      <c r="C869" s="15"/>
      <c r="D869" s="15"/>
      <c r="E869" s="15"/>
      <c r="F869" s="15"/>
      <c r="G869" s="15"/>
      <c r="H869" s="15"/>
      <c r="I869" s="15"/>
      <c r="J869" s="15"/>
      <c r="K869" s="15"/>
      <c r="L869" s="15"/>
      <c r="M869" s="15"/>
      <c r="N869" s="15"/>
      <c r="O869" s="15"/>
      <c r="P869" s="15"/>
      <c r="Q869" s="15"/>
      <c r="R869" s="15"/>
      <c r="S869" s="15"/>
    </row>
    <row r="870">
      <c r="A870" s="15"/>
      <c r="B870" s="15"/>
      <c r="C870" s="15"/>
      <c r="D870" s="15"/>
      <c r="E870" s="15"/>
      <c r="F870" s="15"/>
      <c r="G870" s="15"/>
      <c r="H870" s="15"/>
      <c r="I870" s="15"/>
      <c r="J870" s="15"/>
      <c r="K870" s="15"/>
      <c r="L870" s="15"/>
      <c r="M870" s="15"/>
      <c r="N870" s="15"/>
      <c r="O870" s="15"/>
      <c r="P870" s="15"/>
      <c r="Q870" s="15"/>
      <c r="R870" s="15"/>
      <c r="S870" s="15"/>
    </row>
    <row r="871">
      <c r="A871" s="15"/>
      <c r="B871" s="15"/>
      <c r="C871" s="15"/>
      <c r="D871" s="15"/>
      <c r="E871" s="15"/>
      <c r="F871" s="15"/>
      <c r="G871" s="15"/>
      <c r="H871" s="15"/>
      <c r="I871" s="15"/>
      <c r="J871" s="15"/>
      <c r="K871" s="15"/>
      <c r="L871" s="15"/>
      <c r="M871" s="15"/>
      <c r="N871" s="15"/>
      <c r="O871" s="15"/>
      <c r="P871" s="15"/>
      <c r="Q871" s="15"/>
      <c r="R871" s="15"/>
      <c r="S871" s="15"/>
    </row>
    <row r="872">
      <c r="A872" s="15"/>
      <c r="B872" s="15"/>
      <c r="C872" s="15"/>
      <c r="D872" s="15"/>
      <c r="E872" s="15"/>
      <c r="F872" s="15"/>
      <c r="G872" s="15"/>
      <c r="H872" s="15"/>
      <c r="I872" s="15"/>
      <c r="J872" s="15"/>
      <c r="K872" s="15"/>
      <c r="L872" s="15"/>
      <c r="M872" s="15"/>
      <c r="N872" s="15"/>
      <c r="O872" s="15"/>
      <c r="P872" s="15"/>
      <c r="Q872" s="15"/>
      <c r="R872" s="15"/>
      <c r="S872" s="15"/>
    </row>
    <row r="873">
      <c r="A873" s="15"/>
      <c r="B873" s="15"/>
      <c r="C873" s="15"/>
      <c r="D873" s="15"/>
      <c r="E873" s="15"/>
      <c r="F873" s="15"/>
      <c r="G873" s="15"/>
      <c r="H873" s="15"/>
      <c r="I873" s="15"/>
      <c r="J873" s="15"/>
      <c r="K873" s="15"/>
      <c r="L873" s="15"/>
      <c r="M873" s="15"/>
      <c r="N873" s="15"/>
      <c r="O873" s="15"/>
      <c r="P873" s="15"/>
      <c r="Q873" s="15"/>
      <c r="R873" s="15"/>
      <c r="S873" s="15"/>
    </row>
    <row r="874">
      <c r="A874" s="15"/>
      <c r="B874" s="15"/>
      <c r="C874" s="15"/>
      <c r="D874" s="15"/>
      <c r="E874" s="15"/>
      <c r="F874" s="15"/>
      <c r="G874" s="15"/>
      <c r="H874" s="15"/>
      <c r="I874" s="15"/>
      <c r="J874" s="15"/>
      <c r="K874" s="15"/>
      <c r="L874" s="15"/>
      <c r="M874" s="15"/>
      <c r="N874" s="15"/>
      <c r="O874" s="15"/>
      <c r="P874" s="15"/>
      <c r="Q874" s="15"/>
      <c r="R874" s="15"/>
      <c r="S874" s="15"/>
    </row>
    <row r="875">
      <c r="A875" s="15"/>
      <c r="B875" s="15"/>
      <c r="C875" s="15"/>
      <c r="D875" s="15"/>
      <c r="E875" s="15"/>
      <c r="F875" s="15"/>
      <c r="G875" s="15"/>
      <c r="H875" s="15"/>
      <c r="I875" s="15"/>
      <c r="J875" s="15"/>
      <c r="K875" s="15"/>
      <c r="L875" s="15"/>
      <c r="M875" s="15"/>
      <c r="N875" s="15"/>
      <c r="O875" s="15"/>
      <c r="P875" s="15"/>
      <c r="Q875" s="15"/>
      <c r="R875" s="15"/>
      <c r="S875" s="15"/>
    </row>
    <row r="876">
      <c r="A876" s="15"/>
      <c r="B876" s="15"/>
      <c r="C876" s="15"/>
      <c r="D876" s="15"/>
      <c r="E876" s="15"/>
      <c r="F876" s="15"/>
      <c r="G876" s="15"/>
      <c r="H876" s="15"/>
      <c r="I876" s="15"/>
      <c r="J876" s="15"/>
      <c r="K876" s="15"/>
      <c r="L876" s="15"/>
      <c r="M876" s="15"/>
      <c r="N876" s="15"/>
      <c r="O876" s="15"/>
      <c r="P876" s="15"/>
      <c r="Q876" s="15"/>
      <c r="R876" s="15"/>
      <c r="S876" s="15"/>
    </row>
    <row r="877">
      <c r="A877" s="15"/>
      <c r="B877" s="15"/>
      <c r="C877" s="15"/>
      <c r="D877" s="15"/>
      <c r="E877" s="15"/>
      <c r="F877" s="15"/>
      <c r="G877" s="15"/>
      <c r="H877" s="15"/>
      <c r="I877" s="15"/>
      <c r="J877" s="15"/>
      <c r="K877" s="15"/>
      <c r="L877" s="15"/>
      <c r="M877" s="15"/>
      <c r="N877" s="15"/>
      <c r="O877" s="15"/>
      <c r="P877" s="15"/>
      <c r="Q877" s="15"/>
      <c r="R877" s="15"/>
      <c r="S877" s="15"/>
    </row>
    <row r="878">
      <c r="A878" s="15"/>
      <c r="B878" s="15"/>
      <c r="C878" s="15"/>
      <c r="D878" s="15"/>
      <c r="E878" s="15"/>
      <c r="F878" s="15"/>
      <c r="G878" s="15"/>
      <c r="H878" s="15"/>
      <c r="I878" s="15"/>
      <c r="J878" s="15"/>
      <c r="K878" s="15"/>
      <c r="L878" s="15"/>
      <c r="M878" s="15"/>
      <c r="N878" s="15"/>
      <c r="O878" s="15"/>
      <c r="P878" s="15"/>
      <c r="Q878" s="15"/>
      <c r="R878" s="15"/>
      <c r="S878" s="15"/>
    </row>
    <row r="879">
      <c r="A879" s="15"/>
      <c r="B879" s="15"/>
      <c r="C879" s="15"/>
      <c r="D879" s="15"/>
      <c r="E879" s="15"/>
      <c r="F879" s="15"/>
      <c r="G879" s="15"/>
      <c r="H879" s="15"/>
      <c r="I879" s="15"/>
      <c r="J879" s="15"/>
      <c r="K879" s="15"/>
      <c r="L879" s="15"/>
      <c r="M879" s="15"/>
      <c r="N879" s="15"/>
      <c r="O879" s="15"/>
      <c r="P879" s="15"/>
      <c r="Q879" s="15"/>
      <c r="R879" s="15"/>
      <c r="S879" s="15"/>
    </row>
    <row r="880">
      <c r="A880" s="15"/>
      <c r="B880" s="15"/>
      <c r="C880" s="15"/>
      <c r="D880" s="15"/>
      <c r="E880" s="15"/>
      <c r="F880" s="15"/>
      <c r="G880" s="15"/>
      <c r="H880" s="15"/>
      <c r="I880" s="15"/>
      <c r="J880" s="15"/>
      <c r="K880" s="15"/>
      <c r="L880" s="15"/>
      <c r="M880" s="15"/>
      <c r="N880" s="15"/>
      <c r="O880" s="15"/>
      <c r="P880" s="15"/>
      <c r="Q880" s="15"/>
      <c r="R880" s="15"/>
      <c r="S880" s="15"/>
    </row>
    <row r="881">
      <c r="A881" s="15"/>
      <c r="B881" s="15"/>
      <c r="C881" s="15"/>
      <c r="D881" s="15"/>
      <c r="E881" s="15"/>
      <c r="F881" s="15"/>
      <c r="G881" s="15"/>
      <c r="H881" s="15"/>
      <c r="I881" s="15"/>
      <c r="J881" s="15"/>
      <c r="K881" s="15"/>
      <c r="L881" s="15"/>
      <c r="M881" s="15"/>
      <c r="N881" s="15"/>
      <c r="O881" s="15"/>
      <c r="P881" s="15"/>
      <c r="Q881" s="15"/>
      <c r="R881" s="15"/>
      <c r="S881" s="15"/>
    </row>
    <row r="882">
      <c r="A882" s="15"/>
      <c r="B882" s="15"/>
      <c r="C882" s="15"/>
      <c r="D882" s="15"/>
      <c r="E882" s="15"/>
      <c r="F882" s="15"/>
      <c r="G882" s="15"/>
      <c r="H882" s="15"/>
      <c r="I882" s="15"/>
      <c r="J882" s="15"/>
      <c r="K882" s="15"/>
      <c r="L882" s="15"/>
      <c r="M882" s="15"/>
      <c r="N882" s="15"/>
      <c r="O882" s="15"/>
      <c r="P882" s="15"/>
      <c r="Q882" s="15"/>
      <c r="R882" s="15"/>
      <c r="S882" s="15"/>
    </row>
    <row r="883">
      <c r="A883" s="15"/>
      <c r="B883" s="15"/>
      <c r="C883" s="15"/>
      <c r="D883" s="15"/>
      <c r="E883" s="15"/>
      <c r="F883" s="15"/>
      <c r="G883" s="15"/>
      <c r="H883" s="15"/>
      <c r="I883" s="15"/>
      <c r="J883" s="15"/>
      <c r="K883" s="15"/>
      <c r="L883" s="15"/>
      <c r="M883" s="15"/>
      <c r="N883" s="15"/>
      <c r="O883" s="15"/>
      <c r="P883" s="15"/>
      <c r="Q883" s="15"/>
      <c r="R883" s="15"/>
      <c r="S883" s="15"/>
    </row>
    <row r="884">
      <c r="A884" s="15"/>
      <c r="B884" s="15"/>
      <c r="C884" s="15"/>
      <c r="D884" s="15"/>
      <c r="E884" s="15"/>
      <c r="F884" s="15"/>
      <c r="G884" s="15"/>
      <c r="H884" s="15"/>
      <c r="I884" s="15"/>
      <c r="J884" s="15"/>
      <c r="K884" s="15"/>
      <c r="L884" s="15"/>
      <c r="M884" s="15"/>
      <c r="N884" s="15"/>
      <c r="O884" s="15"/>
      <c r="P884" s="15"/>
      <c r="Q884" s="15"/>
      <c r="R884" s="15"/>
      <c r="S884" s="15"/>
    </row>
    <row r="885">
      <c r="A885" s="15"/>
      <c r="B885" s="15"/>
      <c r="C885" s="15"/>
      <c r="D885" s="15"/>
      <c r="E885" s="15"/>
      <c r="F885" s="15"/>
      <c r="G885" s="15"/>
      <c r="H885" s="15"/>
      <c r="I885" s="15"/>
      <c r="J885" s="15"/>
      <c r="K885" s="15"/>
      <c r="L885" s="15"/>
      <c r="M885" s="15"/>
      <c r="N885" s="15"/>
      <c r="O885" s="15"/>
      <c r="P885" s="15"/>
      <c r="Q885" s="15"/>
      <c r="R885" s="15"/>
      <c r="S885" s="15"/>
    </row>
    <row r="886">
      <c r="A886" s="15"/>
      <c r="B886" s="15"/>
      <c r="C886" s="15"/>
      <c r="D886" s="15"/>
      <c r="E886" s="15"/>
      <c r="F886" s="15"/>
      <c r="G886" s="15"/>
      <c r="H886" s="15"/>
      <c r="I886" s="15"/>
      <c r="J886" s="15"/>
      <c r="K886" s="15"/>
      <c r="L886" s="15"/>
      <c r="M886" s="15"/>
      <c r="N886" s="15"/>
      <c r="O886" s="15"/>
      <c r="P886" s="15"/>
      <c r="Q886" s="15"/>
      <c r="R886" s="15"/>
      <c r="S886" s="15"/>
    </row>
    <row r="887">
      <c r="A887" s="15"/>
      <c r="B887" s="15"/>
      <c r="C887" s="15"/>
      <c r="D887" s="15"/>
      <c r="E887" s="15"/>
      <c r="F887" s="15"/>
      <c r="G887" s="15"/>
      <c r="H887" s="15"/>
      <c r="I887" s="15"/>
      <c r="J887" s="15"/>
      <c r="K887" s="15"/>
      <c r="L887" s="15"/>
      <c r="M887" s="15"/>
      <c r="N887" s="15"/>
      <c r="O887" s="15"/>
      <c r="P887" s="15"/>
      <c r="Q887" s="15"/>
      <c r="R887" s="15"/>
      <c r="S887" s="15"/>
    </row>
    <row r="888">
      <c r="A888" s="15"/>
      <c r="B888" s="15"/>
      <c r="C888" s="15"/>
      <c r="D888" s="15"/>
      <c r="E888" s="15"/>
      <c r="F888" s="15"/>
      <c r="G888" s="15"/>
      <c r="H888" s="15"/>
      <c r="I888" s="15"/>
      <c r="J888" s="15"/>
      <c r="K888" s="15"/>
      <c r="L888" s="15"/>
      <c r="M888" s="15"/>
      <c r="N888" s="15"/>
      <c r="O888" s="15"/>
      <c r="P888" s="15"/>
      <c r="Q888" s="15"/>
      <c r="R888" s="15"/>
      <c r="S888" s="15"/>
    </row>
    <row r="889">
      <c r="A889" s="15"/>
      <c r="B889" s="15"/>
      <c r="C889" s="15"/>
      <c r="D889" s="15"/>
      <c r="E889" s="15"/>
      <c r="F889" s="15"/>
      <c r="G889" s="15"/>
      <c r="H889" s="15"/>
      <c r="I889" s="15"/>
      <c r="J889" s="15"/>
      <c r="K889" s="15"/>
      <c r="L889" s="15"/>
      <c r="M889" s="15"/>
      <c r="N889" s="15"/>
      <c r="O889" s="15"/>
      <c r="P889" s="15"/>
      <c r="Q889" s="15"/>
      <c r="R889" s="15"/>
      <c r="S889" s="15"/>
    </row>
    <row r="890">
      <c r="A890" s="15"/>
      <c r="B890" s="15"/>
      <c r="C890" s="15"/>
      <c r="D890" s="15"/>
      <c r="E890" s="15"/>
      <c r="F890" s="15"/>
      <c r="G890" s="15"/>
      <c r="H890" s="15"/>
      <c r="I890" s="15"/>
      <c r="J890" s="15"/>
      <c r="K890" s="15"/>
      <c r="L890" s="15"/>
      <c r="M890" s="15"/>
      <c r="N890" s="15"/>
      <c r="O890" s="15"/>
      <c r="P890" s="15"/>
      <c r="Q890" s="15"/>
      <c r="R890" s="15"/>
      <c r="S890" s="15"/>
    </row>
    <row r="891">
      <c r="A891" s="15"/>
      <c r="B891" s="15"/>
      <c r="C891" s="15"/>
      <c r="D891" s="15"/>
      <c r="E891" s="15"/>
      <c r="F891" s="15"/>
      <c r="G891" s="15"/>
      <c r="H891" s="15"/>
      <c r="I891" s="15"/>
      <c r="J891" s="15"/>
      <c r="K891" s="15"/>
      <c r="L891" s="15"/>
      <c r="M891" s="15"/>
      <c r="N891" s="15"/>
      <c r="O891" s="15"/>
      <c r="P891" s="15"/>
      <c r="Q891" s="15"/>
      <c r="R891" s="15"/>
      <c r="S891" s="15"/>
    </row>
    <row r="892">
      <c r="A892" s="15"/>
      <c r="B892" s="15"/>
      <c r="C892" s="15"/>
      <c r="D892" s="15"/>
      <c r="E892" s="15"/>
      <c r="F892" s="15"/>
      <c r="G892" s="15"/>
      <c r="H892" s="15"/>
      <c r="I892" s="15"/>
      <c r="J892" s="15"/>
      <c r="K892" s="15"/>
      <c r="L892" s="15"/>
      <c r="M892" s="15"/>
      <c r="N892" s="15"/>
      <c r="O892" s="15"/>
      <c r="P892" s="15"/>
      <c r="Q892" s="15"/>
      <c r="R892" s="15"/>
      <c r="S892" s="15"/>
    </row>
    <row r="893">
      <c r="A893" s="15"/>
      <c r="B893" s="15"/>
      <c r="C893" s="15"/>
      <c r="D893" s="15"/>
      <c r="E893" s="15"/>
      <c r="F893" s="15"/>
      <c r="G893" s="15"/>
      <c r="H893" s="15"/>
      <c r="I893" s="15"/>
      <c r="J893" s="15"/>
      <c r="K893" s="15"/>
      <c r="L893" s="15"/>
      <c r="M893" s="15"/>
      <c r="N893" s="15"/>
      <c r="O893" s="15"/>
      <c r="P893" s="15"/>
      <c r="Q893" s="15"/>
      <c r="R893" s="15"/>
      <c r="S893" s="15"/>
    </row>
    <row r="894">
      <c r="A894" s="15"/>
      <c r="B894" s="15"/>
      <c r="C894" s="15"/>
      <c r="D894" s="15"/>
      <c r="E894" s="15"/>
      <c r="F894" s="15"/>
      <c r="G894" s="15"/>
      <c r="H894" s="15"/>
      <c r="I894" s="15"/>
      <c r="J894" s="15"/>
      <c r="K894" s="15"/>
      <c r="L894" s="15"/>
      <c r="M894" s="15"/>
      <c r="N894" s="15"/>
      <c r="O894" s="15"/>
      <c r="P894" s="15"/>
      <c r="Q894" s="15"/>
      <c r="R894" s="15"/>
      <c r="S894" s="15"/>
    </row>
    <row r="895">
      <c r="A895" s="15"/>
      <c r="B895" s="15"/>
      <c r="C895" s="15"/>
      <c r="D895" s="15"/>
      <c r="E895" s="15"/>
      <c r="F895" s="15"/>
      <c r="G895" s="15"/>
      <c r="H895" s="15"/>
      <c r="I895" s="15"/>
      <c r="J895" s="15"/>
      <c r="K895" s="15"/>
      <c r="L895" s="15"/>
      <c r="M895" s="15"/>
      <c r="N895" s="15"/>
      <c r="O895" s="15"/>
      <c r="P895" s="15"/>
      <c r="Q895" s="15"/>
      <c r="R895" s="15"/>
      <c r="S895" s="15"/>
    </row>
    <row r="896">
      <c r="A896" s="15"/>
      <c r="B896" s="15"/>
      <c r="C896" s="15"/>
      <c r="D896" s="15"/>
      <c r="E896" s="15"/>
      <c r="F896" s="15"/>
      <c r="G896" s="15"/>
      <c r="H896" s="15"/>
      <c r="I896" s="15"/>
      <c r="J896" s="15"/>
      <c r="K896" s="15"/>
      <c r="L896" s="15"/>
      <c r="M896" s="15"/>
      <c r="N896" s="15"/>
      <c r="O896" s="15"/>
      <c r="P896" s="15"/>
      <c r="Q896" s="15"/>
      <c r="R896" s="15"/>
      <c r="S896" s="15"/>
    </row>
    <row r="897">
      <c r="A897" s="15"/>
      <c r="B897" s="15"/>
      <c r="C897" s="15"/>
      <c r="D897" s="15"/>
      <c r="E897" s="15"/>
      <c r="F897" s="15"/>
      <c r="G897" s="15"/>
      <c r="H897" s="15"/>
      <c r="I897" s="15"/>
      <c r="J897" s="15"/>
      <c r="K897" s="15"/>
      <c r="L897" s="15"/>
      <c r="M897" s="15"/>
      <c r="N897" s="15"/>
      <c r="O897" s="15"/>
      <c r="P897" s="15"/>
      <c r="Q897" s="15"/>
      <c r="R897" s="15"/>
      <c r="S897" s="15"/>
    </row>
    <row r="898">
      <c r="A898" s="15"/>
      <c r="B898" s="15"/>
      <c r="C898" s="15"/>
      <c r="D898" s="15"/>
      <c r="E898" s="15"/>
      <c r="F898" s="15"/>
      <c r="G898" s="15"/>
      <c r="H898" s="15"/>
      <c r="I898" s="15"/>
      <c r="J898" s="15"/>
      <c r="K898" s="15"/>
      <c r="L898" s="15"/>
      <c r="M898" s="15"/>
      <c r="N898" s="15"/>
      <c r="O898" s="15"/>
      <c r="P898" s="15"/>
      <c r="Q898" s="15"/>
      <c r="R898" s="15"/>
      <c r="S898" s="15"/>
    </row>
    <row r="899">
      <c r="A899" s="15"/>
      <c r="B899" s="15"/>
      <c r="C899" s="15"/>
      <c r="D899" s="15"/>
      <c r="E899" s="15"/>
      <c r="F899" s="15"/>
      <c r="G899" s="15"/>
      <c r="H899" s="15"/>
      <c r="I899" s="15"/>
      <c r="J899" s="15"/>
      <c r="K899" s="15"/>
      <c r="L899" s="15"/>
      <c r="M899" s="15"/>
      <c r="N899" s="15"/>
      <c r="O899" s="15"/>
      <c r="P899" s="15"/>
      <c r="Q899" s="15"/>
      <c r="R899" s="15"/>
      <c r="S899" s="15"/>
    </row>
    <row r="900">
      <c r="A900" s="15"/>
      <c r="B900" s="15"/>
      <c r="C900" s="15"/>
      <c r="D900" s="15"/>
      <c r="E900" s="15"/>
      <c r="F900" s="15"/>
      <c r="G900" s="15"/>
      <c r="H900" s="15"/>
      <c r="I900" s="15"/>
      <c r="J900" s="15"/>
      <c r="K900" s="15"/>
      <c r="L900" s="15"/>
      <c r="M900" s="15"/>
      <c r="N900" s="15"/>
      <c r="O900" s="15"/>
      <c r="P900" s="15"/>
      <c r="Q900" s="15"/>
      <c r="R900" s="15"/>
      <c r="S900" s="15"/>
    </row>
    <row r="901">
      <c r="A901" s="15"/>
      <c r="B901" s="15"/>
      <c r="C901" s="15"/>
      <c r="D901" s="15"/>
      <c r="E901" s="15"/>
      <c r="F901" s="15"/>
      <c r="G901" s="15"/>
      <c r="H901" s="15"/>
      <c r="I901" s="15"/>
      <c r="J901" s="15"/>
      <c r="K901" s="15"/>
      <c r="L901" s="15"/>
      <c r="M901" s="15"/>
      <c r="N901" s="15"/>
      <c r="O901" s="15"/>
      <c r="P901" s="15"/>
      <c r="Q901" s="15"/>
      <c r="R901" s="15"/>
      <c r="S901" s="15"/>
    </row>
    <row r="902">
      <c r="A902" s="15"/>
      <c r="B902" s="15"/>
      <c r="C902" s="15"/>
      <c r="D902" s="15"/>
      <c r="E902" s="15"/>
      <c r="F902" s="15"/>
      <c r="G902" s="15"/>
      <c r="H902" s="15"/>
      <c r="I902" s="15"/>
      <c r="J902" s="15"/>
      <c r="K902" s="15"/>
      <c r="L902" s="15"/>
      <c r="M902" s="15"/>
      <c r="N902" s="15"/>
      <c r="O902" s="15"/>
      <c r="P902" s="15"/>
      <c r="Q902" s="15"/>
      <c r="R902" s="15"/>
      <c r="S902" s="15"/>
    </row>
    <row r="903">
      <c r="A903" s="15"/>
      <c r="B903" s="15"/>
      <c r="C903" s="15"/>
      <c r="D903" s="15"/>
      <c r="E903" s="15"/>
      <c r="F903" s="15"/>
      <c r="G903" s="15"/>
      <c r="H903" s="15"/>
      <c r="I903" s="15"/>
      <c r="J903" s="15"/>
      <c r="K903" s="15"/>
      <c r="L903" s="15"/>
      <c r="M903" s="15"/>
      <c r="N903" s="15"/>
      <c r="O903" s="15"/>
      <c r="P903" s="15"/>
      <c r="Q903" s="15"/>
      <c r="R903" s="15"/>
      <c r="S903" s="15"/>
    </row>
    <row r="904">
      <c r="A904" s="15"/>
      <c r="B904" s="15"/>
      <c r="C904" s="15"/>
      <c r="D904" s="15"/>
      <c r="E904" s="15"/>
      <c r="F904" s="15"/>
      <c r="G904" s="15"/>
      <c r="H904" s="15"/>
      <c r="I904" s="15"/>
      <c r="J904" s="15"/>
      <c r="K904" s="15"/>
      <c r="L904" s="15"/>
      <c r="M904" s="15"/>
      <c r="N904" s="15"/>
      <c r="O904" s="15"/>
      <c r="P904" s="15"/>
      <c r="Q904" s="15"/>
      <c r="R904" s="15"/>
      <c r="S904" s="15"/>
    </row>
    <row r="905">
      <c r="A905" s="15"/>
      <c r="B905" s="15"/>
      <c r="C905" s="15"/>
      <c r="D905" s="15"/>
      <c r="E905" s="15"/>
      <c r="F905" s="15"/>
      <c r="G905" s="15"/>
      <c r="H905" s="15"/>
      <c r="I905" s="15"/>
      <c r="J905" s="15"/>
      <c r="K905" s="15"/>
      <c r="L905" s="15"/>
      <c r="M905" s="15"/>
      <c r="N905" s="15"/>
      <c r="O905" s="15"/>
      <c r="P905" s="15"/>
      <c r="Q905" s="15"/>
      <c r="R905" s="15"/>
      <c r="S905" s="15"/>
    </row>
    <row r="906">
      <c r="A906" s="15"/>
      <c r="B906" s="15"/>
      <c r="C906" s="15"/>
      <c r="D906" s="15"/>
      <c r="E906" s="15"/>
      <c r="F906" s="15"/>
      <c r="G906" s="15"/>
      <c r="H906" s="15"/>
      <c r="I906" s="15"/>
      <c r="J906" s="15"/>
      <c r="K906" s="15"/>
      <c r="L906" s="15"/>
      <c r="M906" s="15"/>
      <c r="N906" s="15"/>
      <c r="O906" s="15"/>
      <c r="P906" s="15"/>
      <c r="Q906" s="15"/>
      <c r="R906" s="15"/>
      <c r="S906" s="15"/>
    </row>
    <row r="907">
      <c r="A907" s="15"/>
      <c r="B907" s="15"/>
      <c r="C907" s="15"/>
      <c r="D907" s="15"/>
      <c r="E907" s="15"/>
      <c r="F907" s="15"/>
      <c r="G907" s="15"/>
      <c r="H907" s="15"/>
      <c r="I907" s="15"/>
      <c r="J907" s="15"/>
      <c r="K907" s="15"/>
      <c r="L907" s="15"/>
      <c r="M907" s="15"/>
      <c r="N907" s="15"/>
      <c r="O907" s="15"/>
      <c r="P907" s="15"/>
      <c r="Q907" s="15"/>
      <c r="R907" s="15"/>
      <c r="S907" s="15"/>
    </row>
    <row r="908">
      <c r="A908" s="15"/>
      <c r="B908" s="15"/>
      <c r="C908" s="15"/>
      <c r="D908" s="15"/>
      <c r="E908" s="15"/>
      <c r="F908" s="15"/>
      <c r="G908" s="15"/>
      <c r="H908" s="15"/>
      <c r="I908" s="15"/>
      <c r="J908" s="15"/>
      <c r="K908" s="15"/>
      <c r="L908" s="15"/>
      <c r="M908" s="15"/>
      <c r="N908" s="15"/>
      <c r="O908" s="15"/>
      <c r="P908" s="15"/>
      <c r="Q908" s="15"/>
      <c r="R908" s="15"/>
      <c r="S908" s="15"/>
    </row>
    <row r="909">
      <c r="A909" s="15"/>
      <c r="B909" s="15"/>
      <c r="C909" s="15"/>
      <c r="D909" s="15"/>
      <c r="E909" s="15"/>
      <c r="F909" s="15"/>
      <c r="G909" s="15"/>
      <c r="H909" s="15"/>
      <c r="I909" s="15"/>
      <c r="J909" s="15"/>
      <c r="K909" s="15"/>
      <c r="L909" s="15"/>
      <c r="M909" s="15"/>
      <c r="N909" s="15"/>
      <c r="O909" s="15"/>
      <c r="P909" s="15"/>
      <c r="Q909" s="15"/>
      <c r="R909" s="15"/>
      <c r="S909" s="15"/>
    </row>
    <row r="910">
      <c r="A910" s="15"/>
      <c r="B910" s="15"/>
      <c r="C910" s="15"/>
      <c r="D910" s="15"/>
      <c r="E910" s="15"/>
      <c r="F910" s="15"/>
      <c r="G910" s="15"/>
      <c r="H910" s="15"/>
      <c r="I910" s="15"/>
      <c r="J910" s="15"/>
      <c r="K910" s="15"/>
      <c r="L910" s="15"/>
      <c r="M910" s="15"/>
      <c r="N910" s="15"/>
      <c r="O910" s="15"/>
      <c r="P910" s="15"/>
      <c r="Q910" s="15"/>
      <c r="R910" s="15"/>
      <c r="S910" s="15"/>
    </row>
    <row r="911">
      <c r="A911" s="15"/>
      <c r="B911" s="15"/>
      <c r="C911" s="15"/>
      <c r="D911" s="15"/>
      <c r="E911" s="15"/>
      <c r="F911" s="15"/>
      <c r="G911" s="15"/>
      <c r="H911" s="15"/>
      <c r="I911" s="15"/>
      <c r="J911" s="15"/>
      <c r="K911" s="15"/>
      <c r="L911" s="15"/>
      <c r="M911" s="15"/>
      <c r="N911" s="15"/>
      <c r="O911" s="15"/>
      <c r="P911" s="15"/>
      <c r="Q911" s="15"/>
      <c r="R911" s="15"/>
      <c r="S911" s="15"/>
    </row>
    <row r="912">
      <c r="A912" s="15"/>
      <c r="B912" s="15"/>
      <c r="C912" s="15"/>
      <c r="D912" s="15"/>
      <c r="E912" s="15"/>
      <c r="F912" s="15"/>
      <c r="G912" s="15"/>
      <c r="H912" s="15"/>
      <c r="I912" s="15"/>
      <c r="J912" s="15"/>
      <c r="K912" s="15"/>
      <c r="L912" s="15"/>
      <c r="M912" s="15"/>
      <c r="N912" s="15"/>
      <c r="O912" s="15"/>
      <c r="P912" s="15"/>
      <c r="Q912" s="15"/>
      <c r="R912" s="15"/>
      <c r="S912" s="15"/>
    </row>
    <row r="913">
      <c r="A913" s="15"/>
      <c r="B913" s="15"/>
      <c r="C913" s="15"/>
      <c r="D913" s="15"/>
      <c r="E913" s="15"/>
      <c r="F913" s="15"/>
      <c r="G913" s="15"/>
      <c r="H913" s="15"/>
      <c r="I913" s="15"/>
      <c r="J913" s="15"/>
      <c r="K913" s="15"/>
      <c r="L913" s="15"/>
      <c r="M913" s="15"/>
      <c r="N913" s="15"/>
      <c r="O913" s="15"/>
      <c r="P913" s="15"/>
      <c r="Q913" s="15"/>
      <c r="R913" s="15"/>
      <c r="S913" s="15"/>
    </row>
    <row r="914">
      <c r="A914" s="15"/>
      <c r="B914" s="15"/>
      <c r="C914" s="15"/>
      <c r="D914" s="15"/>
      <c r="E914" s="15"/>
      <c r="F914" s="15"/>
      <c r="G914" s="15"/>
      <c r="H914" s="15"/>
      <c r="I914" s="15"/>
      <c r="J914" s="15"/>
      <c r="K914" s="15"/>
      <c r="L914" s="15"/>
      <c r="M914" s="15"/>
      <c r="N914" s="15"/>
      <c r="O914" s="15"/>
      <c r="P914" s="15"/>
      <c r="Q914" s="15"/>
      <c r="R914" s="15"/>
      <c r="S914" s="15"/>
    </row>
    <row r="915">
      <c r="A915" s="15"/>
      <c r="B915" s="15"/>
      <c r="C915" s="15"/>
      <c r="D915" s="15"/>
      <c r="E915" s="15"/>
      <c r="F915" s="15"/>
      <c r="G915" s="15"/>
      <c r="H915" s="15"/>
      <c r="I915" s="15"/>
      <c r="J915" s="15"/>
      <c r="K915" s="15"/>
      <c r="L915" s="15"/>
      <c r="M915" s="15"/>
      <c r="N915" s="15"/>
      <c r="O915" s="15"/>
      <c r="P915" s="15"/>
      <c r="Q915" s="15"/>
      <c r="R915" s="15"/>
      <c r="S915" s="15"/>
    </row>
    <row r="916">
      <c r="A916" s="15"/>
      <c r="B916" s="15"/>
      <c r="C916" s="15"/>
      <c r="D916" s="15"/>
      <c r="E916" s="15"/>
      <c r="F916" s="15"/>
      <c r="G916" s="15"/>
      <c r="H916" s="15"/>
      <c r="I916" s="15"/>
      <c r="J916" s="15"/>
      <c r="K916" s="15"/>
      <c r="L916" s="15"/>
      <c r="M916" s="15"/>
      <c r="N916" s="15"/>
      <c r="O916" s="15"/>
      <c r="P916" s="15"/>
      <c r="Q916" s="15"/>
      <c r="R916" s="15"/>
      <c r="S916" s="15"/>
    </row>
    <row r="917">
      <c r="A917" s="15"/>
      <c r="B917" s="15"/>
      <c r="C917" s="15"/>
      <c r="D917" s="15"/>
      <c r="E917" s="15"/>
      <c r="F917" s="15"/>
      <c r="G917" s="15"/>
      <c r="H917" s="15"/>
      <c r="I917" s="15"/>
      <c r="J917" s="15"/>
      <c r="K917" s="15"/>
      <c r="L917" s="15"/>
      <c r="M917" s="15"/>
      <c r="N917" s="15"/>
      <c r="O917" s="15"/>
      <c r="P917" s="15"/>
      <c r="Q917" s="15"/>
      <c r="R917" s="15"/>
      <c r="S917" s="15"/>
    </row>
    <row r="918">
      <c r="A918" s="15"/>
      <c r="B918" s="15"/>
      <c r="C918" s="15"/>
      <c r="D918" s="15"/>
      <c r="E918" s="15"/>
      <c r="F918" s="15"/>
      <c r="G918" s="15"/>
      <c r="H918" s="15"/>
      <c r="I918" s="15"/>
      <c r="J918" s="15"/>
      <c r="K918" s="15"/>
      <c r="L918" s="15"/>
      <c r="M918" s="15"/>
      <c r="N918" s="15"/>
      <c r="O918" s="15"/>
      <c r="P918" s="15"/>
      <c r="Q918" s="15"/>
      <c r="R918" s="15"/>
      <c r="S918" s="15"/>
    </row>
    <row r="919">
      <c r="A919" s="15"/>
      <c r="B919" s="15"/>
      <c r="C919" s="15"/>
      <c r="D919" s="15"/>
      <c r="E919" s="15"/>
      <c r="F919" s="15"/>
      <c r="G919" s="15"/>
      <c r="H919" s="15"/>
      <c r="I919" s="15"/>
      <c r="J919" s="15"/>
      <c r="K919" s="15"/>
      <c r="L919" s="15"/>
      <c r="M919" s="15"/>
      <c r="N919" s="15"/>
      <c r="O919" s="15"/>
      <c r="P919" s="15"/>
      <c r="Q919" s="15"/>
      <c r="R919" s="15"/>
      <c r="S919" s="15"/>
    </row>
    <row r="920">
      <c r="A920" s="15"/>
      <c r="B920" s="15"/>
      <c r="C920" s="15"/>
      <c r="D920" s="15"/>
      <c r="E920" s="15"/>
      <c r="F920" s="15"/>
      <c r="G920" s="15"/>
      <c r="H920" s="15"/>
      <c r="I920" s="15"/>
      <c r="J920" s="15"/>
      <c r="K920" s="15"/>
      <c r="L920" s="15"/>
      <c r="M920" s="15"/>
      <c r="N920" s="15"/>
      <c r="O920" s="15"/>
      <c r="P920" s="15"/>
      <c r="Q920" s="15"/>
      <c r="R920" s="15"/>
      <c r="S920" s="15"/>
    </row>
    <row r="921">
      <c r="A921" s="15"/>
      <c r="B921" s="15"/>
      <c r="C921" s="15"/>
      <c r="D921" s="15"/>
      <c r="E921" s="15"/>
      <c r="F921" s="15"/>
      <c r="G921" s="15"/>
      <c r="H921" s="15"/>
      <c r="I921" s="15"/>
      <c r="J921" s="15"/>
      <c r="K921" s="15"/>
      <c r="L921" s="15"/>
      <c r="M921" s="15"/>
      <c r="N921" s="15"/>
      <c r="O921" s="15"/>
      <c r="P921" s="15"/>
      <c r="Q921" s="15"/>
      <c r="R921" s="15"/>
      <c r="S921" s="15"/>
    </row>
    <row r="922">
      <c r="A922" s="15"/>
      <c r="B922" s="15"/>
      <c r="C922" s="15"/>
      <c r="D922" s="15"/>
      <c r="E922" s="15"/>
      <c r="F922" s="15"/>
      <c r="G922" s="15"/>
      <c r="H922" s="15"/>
      <c r="I922" s="15"/>
      <c r="J922" s="15"/>
      <c r="K922" s="15"/>
      <c r="L922" s="15"/>
      <c r="M922" s="15"/>
      <c r="N922" s="15"/>
      <c r="O922" s="15"/>
      <c r="P922" s="15"/>
      <c r="Q922" s="15"/>
      <c r="R922" s="15"/>
      <c r="S922" s="15"/>
    </row>
    <row r="923">
      <c r="A923" s="15"/>
      <c r="B923" s="15"/>
      <c r="C923" s="15"/>
      <c r="D923" s="15"/>
      <c r="E923" s="15"/>
      <c r="F923" s="15"/>
      <c r="G923" s="15"/>
      <c r="H923" s="15"/>
      <c r="I923" s="15"/>
      <c r="J923" s="15"/>
      <c r="K923" s="15"/>
      <c r="L923" s="15"/>
      <c r="M923" s="15"/>
      <c r="N923" s="15"/>
      <c r="O923" s="15"/>
      <c r="P923" s="15"/>
      <c r="Q923" s="15"/>
      <c r="R923" s="15"/>
      <c r="S923" s="15"/>
    </row>
    <row r="924">
      <c r="A924" s="15"/>
      <c r="B924" s="15"/>
      <c r="C924" s="15"/>
      <c r="D924" s="15"/>
      <c r="E924" s="15"/>
      <c r="F924" s="15"/>
      <c r="G924" s="15"/>
      <c r="H924" s="15"/>
      <c r="I924" s="15"/>
      <c r="J924" s="15"/>
      <c r="K924" s="15"/>
      <c r="L924" s="15"/>
      <c r="M924" s="15"/>
      <c r="N924" s="15"/>
      <c r="O924" s="15"/>
      <c r="P924" s="15"/>
      <c r="Q924" s="15"/>
      <c r="R924" s="15"/>
      <c r="S924" s="15"/>
    </row>
    <row r="925">
      <c r="A925" s="15"/>
      <c r="B925" s="15"/>
      <c r="C925" s="15"/>
      <c r="D925" s="15"/>
      <c r="E925" s="15"/>
      <c r="F925" s="15"/>
      <c r="G925" s="15"/>
      <c r="H925" s="15"/>
      <c r="I925" s="15"/>
      <c r="J925" s="15"/>
      <c r="K925" s="15"/>
      <c r="L925" s="15"/>
      <c r="M925" s="15"/>
      <c r="N925" s="15"/>
      <c r="O925" s="15"/>
      <c r="P925" s="15"/>
      <c r="Q925" s="15"/>
      <c r="R925" s="15"/>
      <c r="S925" s="15"/>
    </row>
    <row r="926">
      <c r="A926" s="15"/>
      <c r="B926" s="15"/>
      <c r="C926" s="15"/>
      <c r="D926" s="15"/>
      <c r="E926" s="15"/>
      <c r="F926" s="15"/>
      <c r="G926" s="15"/>
      <c r="H926" s="15"/>
      <c r="I926" s="15"/>
      <c r="J926" s="15"/>
      <c r="K926" s="15"/>
      <c r="L926" s="15"/>
      <c r="M926" s="15"/>
      <c r="N926" s="15"/>
      <c r="O926" s="15"/>
      <c r="P926" s="15"/>
      <c r="Q926" s="15"/>
      <c r="R926" s="15"/>
      <c r="S926" s="15"/>
    </row>
    <row r="927">
      <c r="A927" s="15"/>
      <c r="B927" s="15"/>
      <c r="C927" s="15"/>
      <c r="D927" s="15"/>
      <c r="E927" s="15"/>
      <c r="F927" s="15"/>
      <c r="G927" s="15"/>
      <c r="H927" s="15"/>
      <c r="I927" s="15"/>
      <c r="J927" s="15"/>
      <c r="K927" s="15"/>
      <c r="L927" s="15"/>
      <c r="M927" s="15"/>
      <c r="N927" s="15"/>
      <c r="O927" s="15"/>
      <c r="P927" s="15"/>
      <c r="Q927" s="15"/>
      <c r="R927" s="15"/>
      <c r="S927" s="15"/>
    </row>
    <row r="928">
      <c r="A928" s="15"/>
      <c r="B928" s="15"/>
      <c r="C928" s="15"/>
      <c r="D928" s="15"/>
      <c r="E928" s="15"/>
      <c r="F928" s="15"/>
      <c r="G928" s="15"/>
      <c r="H928" s="15"/>
      <c r="I928" s="15"/>
      <c r="J928" s="15"/>
      <c r="K928" s="15"/>
      <c r="L928" s="15"/>
      <c r="M928" s="15"/>
      <c r="N928" s="15"/>
      <c r="O928" s="15"/>
      <c r="P928" s="15"/>
      <c r="Q928" s="15"/>
      <c r="R928" s="15"/>
      <c r="S928" s="15"/>
    </row>
    <row r="929">
      <c r="A929" s="15"/>
      <c r="B929" s="15"/>
      <c r="C929" s="15"/>
      <c r="D929" s="15"/>
      <c r="E929" s="15"/>
      <c r="F929" s="15"/>
      <c r="G929" s="15"/>
      <c r="H929" s="15"/>
      <c r="I929" s="15"/>
      <c r="J929" s="15"/>
      <c r="K929" s="15"/>
      <c r="L929" s="15"/>
      <c r="M929" s="15"/>
      <c r="N929" s="15"/>
      <c r="O929" s="15"/>
      <c r="P929" s="15"/>
      <c r="Q929" s="15"/>
      <c r="R929" s="15"/>
      <c r="S929" s="15"/>
    </row>
    <row r="930">
      <c r="A930" s="15"/>
      <c r="B930" s="15"/>
      <c r="C930" s="15"/>
      <c r="D930" s="15"/>
      <c r="E930" s="15"/>
      <c r="F930" s="15"/>
      <c r="G930" s="15"/>
      <c r="H930" s="15"/>
      <c r="I930" s="15"/>
      <c r="J930" s="15"/>
      <c r="K930" s="15"/>
      <c r="L930" s="15"/>
      <c r="M930" s="15"/>
      <c r="N930" s="15"/>
      <c r="O930" s="15"/>
      <c r="P930" s="15"/>
      <c r="Q930" s="15"/>
      <c r="R930" s="15"/>
      <c r="S930" s="15"/>
    </row>
    <row r="931">
      <c r="A931" s="15"/>
      <c r="B931" s="15"/>
      <c r="C931" s="15"/>
      <c r="D931" s="15"/>
      <c r="E931" s="15"/>
      <c r="F931" s="15"/>
      <c r="G931" s="15"/>
      <c r="H931" s="15"/>
      <c r="I931" s="15"/>
      <c r="J931" s="15"/>
      <c r="K931" s="15"/>
      <c r="L931" s="15"/>
      <c r="M931" s="15"/>
      <c r="N931" s="15"/>
      <c r="O931" s="15"/>
      <c r="P931" s="15"/>
      <c r="Q931" s="15"/>
      <c r="R931" s="15"/>
      <c r="S931" s="15"/>
    </row>
    <row r="932">
      <c r="A932" s="15"/>
      <c r="B932" s="15"/>
      <c r="C932" s="15"/>
      <c r="D932" s="15"/>
      <c r="E932" s="15"/>
      <c r="F932" s="15"/>
      <c r="G932" s="15"/>
      <c r="H932" s="15"/>
      <c r="I932" s="15"/>
      <c r="J932" s="15"/>
      <c r="K932" s="15"/>
      <c r="L932" s="15"/>
      <c r="M932" s="15"/>
      <c r="N932" s="15"/>
      <c r="O932" s="15"/>
      <c r="P932" s="15"/>
      <c r="Q932" s="15"/>
      <c r="R932" s="15"/>
      <c r="S932" s="15"/>
    </row>
    <row r="933">
      <c r="A933" s="15"/>
      <c r="B933" s="15"/>
      <c r="C933" s="15"/>
      <c r="D933" s="15"/>
      <c r="E933" s="15"/>
      <c r="F933" s="15"/>
      <c r="G933" s="15"/>
      <c r="H933" s="15"/>
      <c r="I933" s="15"/>
      <c r="J933" s="15"/>
      <c r="K933" s="15"/>
      <c r="L933" s="15"/>
      <c r="M933" s="15"/>
      <c r="N933" s="15"/>
      <c r="O933" s="15"/>
      <c r="P933" s="15"/>
      <c r="Q933" s="15"/>
      <c r="R933" s="15"/>
      <c r="S933" s="15"/>
    </row>
    <row r="934">
      <c r="A934" s="15"/>
      <c r="B934" s="15"/>
      <c r="C934" s="15"/>
      <c r="D934" s="15"/>
      <c r="E934" s="15"/>
      <c r="F934" s="15"/>
      <c r="G934" s="15"/>
      <c r="H934" s="15"/>
      <c r="I934" s="15"/>
      <c r="J934" s="15"/>
      <c r="K934" s="15"/>
      <c r="L934" s="15"/>
      <c r="M934" s="15"/>
      <c r="N934" s="15"/>
      <c r="O934" s="15"/>
      <c r="P934" s="15"/>
      <c r="Q934" s="15"/>
      <c r="R934" s="15"/>
      <c r="S934" s="15"/>
    </row>
    <row r="935">
      <c r="A935" s="15"/>
      <c r="B935" s="15"/>
      <c r="C935" s="15"/>
      <c r="D935" s="15"/>
      <c r="E935" s="15"/>
      <c r="F935" s="15"/>
      <c r="G935" s="15"/>
      <c r="H935" s="15"/>
      <c r="I935" s="15"/>
      <c r="J935" s="15"/>
      <c r="K935" s="15"/>
      <c r="L935" s="15"/>
      <c r="M935" s="15"/>
      <c r="N935" s="15"/>
      <c r="O935" s="15"/>
      <c r="P935" s="15"/>
      <c r="Q935" s="15"/>
      <c r="R935" s="15"/>
      <c r="S935" s="15"/>
    </row>
    <row r="936">
      <c r="A936" s="15"/>
      <c r="B936" s="15"/>
      <c r="C936" s="15"/>
      <c r="D936" s="15"/>
      <c r="E936" s="15"/>
      <c r="F936" s="15"/>
      <c r="G936" s="15"/>
      <c r="H936" s="15"/>
      <c r="I936" s="15"/>
      <c r="J936" s="15"/>
      <c r="K936" s="15"/>
      <c r="L936" s="15"/>
      <c r="M936" s="15"/>
      <c r="N936" s="15"/>
      <c r="O936" s="15"/>
      <c r="P936" s="15"/>
      <c r="Q936" s="15"/>
      <c r="R936" s="15"/>
      <c r="S936" s="15"/>
    </row>
    <row r="937">
      <c r="A937" s="15"/>
      <c r="B937" s="15"/>
      <c r="C937" s="15"/>
      <c r="D937" s="15"/>
      <c r="E937" s="15"/>
      <c r="F937" s="15"/>
      <c r="G937" s="15"/>
      <c r="H937" s="15"/>
      <c r="I937" s="15"/>
      <c r="J937" s="15"/>
      <c r="K937" s="15"/>
      <c r="L937" s="15"/>
      <c r="M937" s="15"/>
      <c r="N937" s="15"/>
      <c r="O937" s="15"/>
      <c r="P937" s="15"/>
      <c r="Q937" s="15"/>
      <c r="R937" s="15"/>
      <c r="S937" s="15"/>
    </row>
    <row r="938">
      <c r="A938" s="15"/>
      <c r="B938" s="15"/>
      <c r="C938" s="15"/>
      <c r="D938" s="15"/>
      <c r="E938" s="15"/>
      <c r="F938" s="15"/>
      <c r="G938" s="15"/>
      <c r="H938" s="15"/>
      <c r="I938" s="15"/>
      <c r="J938" s="15"/>
      <c r="K938" s="15"/>
      <c r="L938" s="15"/>
      <c r="M938" s="15"/>
      <c r="N938" s="15"/>
      <c r="O938" s="15"/>
      <c r="P938" s="15"/>
      <c r="Q938" s="15"/>
      <c r="R938" s="15"/>
      <c r="S938" s="15"/>
    </row>
    <row r="939">
      <c r="A939" s="15"/>
      <c r="B939" s="15"/>
      <c r="C939" s="15"/>
      <c r="D939" s="15"/>
      <c r="E939" s="15"/>
      <c r="F939" s="15"/>
      <c r="G939" s="15"/>
      <c r="H939" s="15"/>
      <c r="I939" s="15"/>
      <c r="J939" s="15"/>
      <c r="K939" s="15"/>
      <c r="L939" s="15"/>
      <c r="M939" s="15"/>
      <c r="N939" s="15"/>
      <c r="O939" s="15"/>
      <c r="P939" s="15"/>
      <c r="Q939" s="15"/>
      <c r="R939" s="15"/>
      <c r="S939" s="15"/>
    </row>
    <row r="940">
      <c r="A940" s="15"/>
      <c r="B940" s="15"/>
      <c r="C940" s="15"/>
      <c r="D940" s="15"/>
      <c r="E940" s="15"/>
      <c r="F940" s="15"/>
      <c r="G940" s="15"/>
      <c r="H940" s="15"/>
      <c r="I940" s="15"/>
      <c r="J940" s="15"/>
      <c r="K940" s="15"/>
      <c r="L940" s="15"/>
      <c r="M940" s="15"/>
      <c r="N940" s="15"/>
      <c r="O940" s="15"/>
      <c r="P940" s="15"/>
      <c r="Q940" s="15"/>
      <c r="R940" s="15"/>
      <c r="S940" s="15"/>
    </row>
    <row r="941">
      <c r="A941" s="15"/>
      <c r="B941" s="15"/>
      <c r="C941" s="15"/>
      <c r="D941" s="15"/>
      <c r="E941" s="15"/>
      <c r="F941" s="15"/>
      <c r="G941" s="15"/>
      <c r="H941" s="15"/>
      <c r="I941" s="15"/>
      <c r="J941" s="15"/>
      <c r="K941" s="15"/>
      <c r="L941" s="15"/>
      <c r="M941" s="15"/>
      <c r="N941" s="15"/>
      <c r="O941" s="15"/>
      <c r="P941" s="15"/>
      <c r="Q941" s="15"/>
      <c r="R941" s="15"/>
      <c r="S941" s="15"/>
    </row>
    <row r="942">
      <c r="A942" s="15"/>
      <c r="B942" s="15"/>
      <c r="C942" s="15"/>
      <c r="D942" s="15"/>
      <c r="E942" s="15"/>
      <c r="F942" s="15"/>
      <c r="G942" s="15"/>
      <c r="H942" s="15"/>
      <c r="I942" s="15"/>
      <c r="J942" s="15"/>
      <c r="K942" s="15"/>
      <c r="L942" s="15"/>
      <c r="M942" s="15"/>
      <c r="N942" s="15"/>
      <c r="O942" s="15"/>
      <c r="P942" s="15"/>
      <c r="Q942" s="15"/>
      <c r="R942" s="15"/>
      <c r="S942" s="15"/>
    </row>
    <row r="943">
      <c r="A943" s="15"/>
      <c r="B943" s="15"/>
      <c r="C943" s="15"/>
      <c r="D943" s="15"/>
      <c r="E943" s="15"/>
      <c r="F943" s="15"/>
      <c r="G943" s="15"/>
      <c r="H943" s="15"/>
      <c r="I943" s="15"/>
      <c r="J943" s="15"/>
      <c r="K943" s="15"/>
      <c r="L943" s="15"/>
      <c r="M943" s="15"/>
      <c r="N943" s="15"/>
      <c r="O943" s="15"/>
      <c r="P943" s="15"/>
      <c r="Q943" s="15"/>
      <c r="R943" s="15"/>
      <c r="S943" s="15"/>
    </row>
    <row r="944">
      <c r="A944" s="15"/>
      <c r="B944" s="15"/>
      <c r="C944" s="15"/>
      <c r="D944" s="15"/>
      <c r="E944" s="15"/>
      <c r="F944" s="15"/>
      <c r="G944" s="15"/>
      <c r="H944" s="15"/>
      <c r="I944" s="15"/>
      <c r="J944" s="15"/>
      <c r="K944" s="15"/>
      <c r="L944" s="15"/>
      <c r="M944" s="15"/>
      <c r="N944" s="15"/>
      <c r="O944" s="15"/>
      <c r="P944" s="15"/>
      <c r="Q944" s="15"/>
      <c r="R944" s="15"/>
      <c r="S944" s="15"/>
    </row>
    <row r="945">
      <c r="A945" s="15"/>
      <c r="B945" s="15"/>
      <c r="C945" s="15"/>
      <c r="D945" s="15"/>
      <c r="E945" s="15"/>
      <c r="F945" s="15"/>
      <c r="G945" s="15"/>
      <c r="H945" s="15"/>
      <c r="I945" s="15"/>
      <c r="J945" s="15"/>
      <c r="K945" s="15"/>
      <c r="L945" s="15"/>
      <c r="M945" s="15"/>
      <c r="N945" s="15"/>
      <c r="O945" s="15"/>
      <c r="P945" s="15"/>
      <c r="Q945" s="15"/>
      <c r="R945" s="15"/>
      <c r="S945" s="15"/>
    </row>
    <row r="946">
      <c r="A946" s="15"/>
      <c r="B946" s="15"/>
      <c r="C946" s="15"/>
      <c r="D946" s="15"/>
      <c r="E946" s="15"/>
      <c r="F946" s="15"/>
      <c r="G946" s="15"/>
      <c r="H946" s="15"/>
      <c r="I946" s="15"/>
      <c r="J946" s="15"/>
      <c r="K946" s="15"/>
      <c r="L946" s="15"/>
      <c r="M946" s="15"/>
      <c r="N946" s="15"/>
      <c r="O946" s="15"/>
      <c r="P946" s="15"/>
      <c r="Q946" s="15"/>
      <c r="R946" s="15"/>
      <c r="S946" s="15"/>
    </row>
    <row r="947">
      <c r="A947" s="15"/>
      <c r="B947" s="15"/>
      <c r="C947" s="15"/>
      <c r="D947" s="15"/>
      <c r="E947" s="15"/>
      <c r="F947" s="15"/>
      <c r="G947" s="15"/>
      <c r="H947" s="15"/>
      <c r="I947" s="15"/>
      <c r="J947" s="15"/>
      <c r="K947" s="15"/>
      <c r="L947" s="15"/>
      <c r="M947" s="15"/>
      <c r="N947" s="15"/>
      <c r="O947" s="15"/>
      <c r="P947" s="15"/>
      <c r="Q947" s="15"/>
      <c r="R947" s="15"/>
      <c r="S947" s="15"/>
    </row>
    <row r="948">
      <c r="A948" s="15"/>
      <c r="B948" s="15"/>
      <c r="C948" s="15"/>
      <c r="D948" s="15"/>
      <c r="E948" s="15"/>
      <c r="F948" s="15"/>
      <c r="G948" s="15"/>
      <c r="H948" s="15"/>
      <c r="I948" s="15"/>
      <c r="J948" s="15"/>
      <c r="K948" s="15"/>
      <c r="L948" s="15"/>
      <c r="M948" s="15"/>
      <c r="N948" s="15"/>
      <c r="O948" s="15"/>
      <c r="P948" s="15"/>
      <c r="Q948" s="15"/>
      <c r="R948" s="15"/>
      <c r="S948" s="15"/>
    </row>
    <row r="949">
      <c r="A949" s="15"/>
      <c r="B949" s="15"/>
      <c r="C949" s="15"/>
      <c r="D949" s="15"/>
      <c r="E949" s="15"/>
      <c r="F949" s="15"/>
      <c r="G949" s="15"/>
      <c r="H949" s="15"/>
      <c r="I949" s="15"/>
      <c r="J949" s="15"/>
      <c r="K949" s="15"/>
      <c r="L949" s="15"/>
      <c r="M949" s="15"/>
      <c r="N949" s="15"/>
      <c r="O949" s="15"/>
      <c r="P949" s="15"/>
      <c r="Q949" s="15"/>
      <c r="R949" s="15"/>
      <c r="S949" s="15"/>
    </row>
    <row r="950">
      <c r="A950" s="15"/>
      <c r="B950" s="15"/>
      <c r="C950" s="15"/>
      <c r="D950" s="15"/>
      <c r="E950" s="15"/>
      <c r="F950" s="15"/>
      <c r="G950" s="15"/>
      <c r="H950" s="15"/>
      <c r="I950" s="15"/>
      <c r="J950" s="15"/>
      <c r="K950" s="15"/>
      <c r="L950" s="15"/>
      <c r="M950" s="15"/>
      <c r="N950" s="15"/>
      <c r="O950" s="15"/>
      <c r="P950" s="15"/>
      <c r="Q950" s="15"/>
      <c r="R950" s="15"/>
      <c r="S950" s="15"/>
    </row>
    <row r="951">
      <c r="A951" s="15"/>
      <c r="B951" s="15"/>
      <c r="C951" s="15"/>
      <c r="D951" s="15"/>
      <c r="E951" s="15"/>
      <c r="F951" s="15"/>
      <c r="G951" s="15"/>
      <c r="H951" s="15"/>
      <c r="I951" s="15"/>
      <c r="J951" s="15"/>
      <c r="K951" s="15"/>
      <c r="L951" s="15"/>
      <c r="M951" s="15"/>
      <c r="N951" s="15"/>
      <c r="O951" s="15"/>
      <c r="P951" s="15"/>
      <c r="Q951" s="15"/>
      <c r="R951" s="15"/>
      <c r="S951" s="15"/>
    </row>
    <row r="952">
      <c r="A952" s="15"/>
      <c r="B952" s="15"/>
      <c r="C952" s="15"/>
      <c r="D952" s="15"/>
      <c r="E952" s="15"/>
      <c r="F952" s="15"/>
      <c r="G952" s="15"/>
      <c r="H952" s="15"/>
      <c r="I952" s="15"/>
      <c r="J952" s="15"/>
      <c r="K952" s="15"/>
      <c r="L952" s="15"/>
      <c r="M952" s="15"/>
      <c r="N952" s="15"/>
      <c r="O952" s="15"/>
      <c r="P952" s="15"/>
      <c r="Q952" s="15"/>
      <c r="R952" s="15"/>
      <c r="S952" s="15"/>
    </row>
    <row r="953">
      <c r="A953" s="15"/>
      <c r="B953" s="15"/>
      <c r="C953" s="15"/>
      <c r="D953" s="15"/>
      <c r="E953" s="15"/>
      <c r="F953" s="15"/>
      <c r="G953" s="15"/>
      <c r="H953" s="15"/>
      <c r="I953" s="15"/>
      <c r="J953" s="15"/>
      <c r="K953" s="15"/>
      <c r="L953" s="15"/>
      <c r="M953" s="15"/>
      <c r="N953" s="15"/>
      <c r="O953" s="15"/>
      <c r="P953" s="15"/>
      <c r="Q953" s="15"/>
      <c r="R953" s="15"/>
      <c r="S953" s="15"/>
    </row>
    <row r="954">
      <c r="A954" s="15"/>
      <c r="B954" s="15"/>
      <c r="C954" s="15"/>
      <c r="D954" s="15"/>
      <c r="E954" s="15"/>
      <c r="F954" s="15"/>
      <c r="G954" s="15"/>
      <c r="H954" s="15"/>
      <c r="I954" s="15"/>
      <c r="J954" s="15"/>
      <c r="K954" s="15"/>
      <c r="L954" s="15"/>
      <c r="M954" s="15"/>
      <c r="N954" s="15"/>
      <c r="O954" s="15"/>
      <c r="P954" s="15"/>
      <c r="Q954" s="15"/>
      <c r="R954" s="15"/>
      <c r="S954" s="15"/>
    </row>
    <row r="955">
      <c r="A955" s="15"/>
      <c r="B955" s="15"/>
      <c r="C955" s="15"/>
      <c r="D955" s="15"/>
      <c r="E955" s="15"/>
      <c r="F955" s="15"/>
      <c r="G955" s="15"/>
      <c r="H955" s="15"/>
      <c r="I955" s="15"/>
      <c r="J955" s="15"/>
      <c r="K955" s="15"/>
      <c r="L955" s="15"/>
      <c r="M955" s="15"/>
      <c r="N955" s="15"/>
      <c r="O955" s="15"/>
      <c r="P955" s="15"/>
      <c r="Q955" s="15"/>
      <c r="R955" s="15"/>
      <c r="S955" s="15"/>
    </row>
    <row r="956">
      <c r="A956" s="15"/>
      <c r="B956" s="15"/>
      <c r="C956" s="15"/>
      <c r="D956" s="15"/>
      <c r="E956" s="15"/>
      <c r="F956" s="15"/>
      <c r="G956" s="15"/>
      <c r="H956" s="15"/>
      <c r="I956" s="15"/>
      <c r="J956" s="15"/>
      <c r="K956" s="15"/>
      <c r="L956" s="15"/>
      <c r="M956" s="15"/>
      <c r="N956" s="15"/>
      <c r="O956" s="15"/>
      <c r="P956" s="15"/>
      <c r="Q956" s="15"/>
      <c r="R956" s="15"/>
      <c r="S956" s="15"/>
    </row>
    <row r="957">
      <c r="A957" s="15"/>
      <c r="B957" s="15"/>
      <c r="C957" s="15"/>
      <c r="D957" s="15"/>
      <c r="E957" s="15"/>
      <c r="F957" s="15"/>
      <c r="G957" s="15"/>
      <c r="H957" s="15"/>
      <c r="I957" s="15"/>
      <c r="J957" s="15"/>
      <c r="K957" s="15"/>
      <c r="L957" s="15"/>
      <c r="M957" s="15"/>
      <c r="N957" s="15"/>
      <c r="O957" s="15"/>
      <c r="P957" s="15"/>
      <c r="Q957" s="15"/>
      <c r="R957" s="15"/>
      <c r="S957" s="15"/>
    </row>
    <row r="958">
      <c r="A958" s="15"/>
      <c r="B958" s="15"/>
      <c r="C958" s="15"/>
      <c r="D958" s="15"/>
      <c r="E958" s="15"/>
      <c r="F958" s="15"/>
      <c r="G958" s="15"/>
      <c r="H958" s="15"/>
      <c r="I958" s="15"/>
      <c r="J958" s="15"/>
      <c r="K958" s="15"/>
      <c r="L958" s="15"/>
      <c r="M958" s="15"/>
      <c r="N958" s="15"/>
      <c r="O958" s="15"/>
      <c r="P958" s="15"/>
      <c r="Q958" s="15"/>
      <c r="R958" s="15"/>
      <c r="S958" s="15"/>
    </row>
    <row r="959">
      <c r="A959" s="15"/>
      <c r="B959" s="15"/>
      <c r="C959" s="15"/>
      <c r="D959" s="15"/>
      <c r="E959" s="15"/>
      <c r="F959" s="15"/>
      <c r="G959" s="15"/>
      <c r="H959" s="15"/>
      <c r="I959" s="15"/>
      <c r="J959" s="15"/>
      <c r="K959" s="15"/>
      <c r="L959" s="15"/>
      <c r="M959" s="15"/>
      <c r="N959" s="15"/>
      <c r="O959" s="15"/>
      <c r="P959" s="15"/>
      <c r="Q959" s="15"/>
      <c r="R959" s="15"/>
      <c r="S959" s="15"/>
    </row>
    <row r="960">
      <c r="A960" s="15"/>
      <c r="B960" s="15"/>
      <c r="C960" s="15"/>
      <c r="D960" s="15"/>
      <c r="E960" s="15"/>
      <c r="F960" s="15"/>
      <c r="G960" s="15"/>
      <c r="H960" s="15"/>
      <c r="I960" s="15"/>
      <c r="J960" s="15"/>
      <c r="K960" s="15"/>
      <c r="L960" s="15"/>
      <c r="M960" s="15"/>
      <c r="N960" s="15"/>
      <c r="O960" s="15"/>
      <c r="P960" s="15"/>
      <c r="Q960" s="15"/>
      <c r="R960" s="15"/>
      <c r="S960" s="15"/>
    </row>
    <row r="961">
      <c r="A961" s="15"/>
      <c r="B961" s="15"/>
      <c r="C961" s="15"/>
      <c r="D961" s="15"/>
      <c r="E961" s="15"/>
      <c r="F961" s="15"/>
      <c r="G961" s="15"/>
      <c r="H961" s="15"/>
      <c r="I961" s="15"/>
      <c r="J961" s="15"/>
      <c r="K961" s="15"/>
      <c r="L961" s="15"/>
      <c r="M961" s="15"/>
      <c r="N961" s="15"/>
      <c r="O961" s="15"/>
      <c r="P961" s="15"/>
      <c r="Q961" s="15"/>
      <c r="R961" s="15"/>
      <c r="S961" s="15"/>
    </row>
    <row r="962">
      <c r="A962" s="15"/>
      <c r="B962" s="15"/>
      <c r="C962" s="15"/>
      <c r="D962" s="15"/>
      <c r="E962" s="15"/>
      <c r="F962" s="15"/>
      <c r="G962" s="15"/>
      <c r="H962" s="15"/>
      <c r="I962" s="15"/>
      <c r="J962" s="15"/>
      <c r="K962" s="15"/>
      <c r="L962" s="15"/>
      <c r="M962" s="15"/>
      <c r="N962" s="15"/>
      <c r="O962" s="15"/>
      <c r="P962" s="15"/>
      <c r="Q962" s="15"/>
      <c r="R962" s="15"/>
      <c r="S962" s="15"/>
    </row>
    <row r="963">
      <c r="A963" s="15"/>
      <c r="B963" s="15"/>
      <c r="C963" s="15"/>
      <c r="D963" s="15"/>
      <c r="E963" s="15"/>
      <c r="F963" s="15"/>
      <c r="G963" s="15"/>
      <c r="H963" s="15"/>
      <c r="I963" s="15"/>
      <c r="J963" s="15"/>
      <c r="K963" s="15"/>
      <c r="L963" s="15"/>
      <c r="M963" s="15"/>
      <c r="N963" s="15"/>
      <c r="O963" s="15"/>
      <c r="P963" s="15"/>
      <c r="Q963" s="15"/>
      <c r="R963" s="15"/>
      <c r="S963" s="15"/>
    </row>
    <row r="964">
      <c r="A964" s="15"/>
      <c r="B964" s="15"/>
      <c r="C964" s="15"/>
      <c r="D964" s="15"/>
      <c r="E964" s="15"/>
      <c r="F964" s="15"/>
      <c r="G964" s="15"/>
      <c r="H964" s="15"/>
      <c r="I964" s="15"/>
      <c r="J964" s="15"/>
      <c r="K964" s="15"/>
      <c r="L964" s="15"/>
      <c r="M964" s="15"/>
      <c r="N964" s="15"/>
      <c r="O964" s="15"/>
      <c r="P964" s="15"/>
      <c r="Q964" s="15"/>
      <c r="R964" s="15"/>
      <c r="S964" s="15"/>
    </row>
    <row r="965">
      <c r="A965" s="15"/>
      <c r="B965" s="15"/>
      <c r="C965" s="15"/>
      <c r="D965" s="15"/>
      <c r="E965" s="15"/>
      <c r="F965" s="15"/>
      <c r="G965" s="15"/>
      <c r="H965" s="15"/>
      <c r="I965" s="15"/>
      <c r="J965" s="15"/>
      <c r="K965" s="15"/>
      <c r="L965" s="15"/>
      <c r="M965" s="15"/>
      <c r="N965" s="15"/>
      <c r="O965" s="15"/>
      <c r="P965" s="15"/>
      <c r="Q965" s="15"/>
      <c r="R965" s="15"/>
      <c r="S965" s="15"/>
    </row>
    <row r="966">
      <c r="A966" s="15"/>
      <c r="B966" s="15"/>
      <c r="C966" s="15"/>
      <c r="D966" s="15"/>
      <c r="E966" s="15"/>
      <c r="F966" s="15"/>
      <c r="G966" s="15"/>
      <c r="H966" s="15"/>
      <c r="I966" s="15"/>
      <c r="J966" s="15"/>
      <c r="K966" s="15"/>
      <c r="L966" s="15"/>
      <c r="M966" s="15"/>
      <c r="N966" s="15"/>
      <c r="O966" s="15"/>
      <c r="P966" s="15"/>
      <c r="Q966" s="15"/>
      <c r="R966" s="15"/>
      <c r="S966" s="15"/>
    </row>
    <row r="967">
      <c r="A967" s="15"/>
      <c r="B967" s="15"/>
      <c r="C967" s="15"/>
      <c r="D967" s="15"/>
      <c r="E967" s="15"/>
      <c r="F967" s="15"/>
      <c r="G967" s="15"/>
      <c r="H967" s="15"/>
      <c r="I967" s="15"/>
      <c r="J967" s="15"/>
      <c r="K967" s="15"/>
      <c r="L967" s="15"/>
      <c r="M967" s="15"/>
      <c r="N967" s="15"/>
      <c r="O967" s="15"/>
      <c r="P967" s="15"/>
      <c r="Q967" s="15"/>
      <c r="R967" s="15"/>
      <c r="S967" s="15"/>
    </row>
    <row r="968">
      <c r="A968" s="15"/>
      <c r="B968" s="15"/>
      <c r="C968" s="15"/>
      <c r="D968" s="15"/>
      <c r="E968" s="15"/>
      <c r="F968" s="15"/>
      <c r="G968" s="15"/>
      <c r="H968" s="15"/>
      <c r="I968" s="15"/>
      <c r="J968" s="15"/>
      <c r="K968" s="15"/>
      <c r="L968" s="15"/>
      <c r="M968" s="15"/>
      <c r="N968" s="15"/>
      <c r="O968" s="15"/>
      <c r="P968" s="15"/>
      <c r="Q968" s="15"/>
      <c r="R968" s="15"/>
      <c r="S968" s="15"/>
    </row>
    <row r="969">
      <c r="A969" s="15"/>
      <c r="B969" s="15"/>
      <c r="C969" s="15"/>
      <c r="D969" s="15"/>
      <c r="E969" s="15"/>
      <c r="F969" s="15"/>
      <c r="G969" s="15"/>
      <c r="H969" s="15"/>
      <c r="I969" s="15"/>
      <c r="J969" s="15"/>
      <c r="K969" s="15"/>
      <c r="L969" s="15"/>
      <c r="M969" s="15"/>
      <c r="N969" s="15"/>
      <c r="O969" s="15"/>
      <c r="P969" s="15"/>
      <c r="Q969" s="15"/>
      <c r="R969" s="15"/>
      <c r="S969" s="15"/>
    </row>
    <row r="970">
      <c r="A970" s="15"/>
      <c r="B970" s="15"/>
      <c r="C970" s="15"/>
      <c r="D970" s="15"/>
      <c r="E970" s="15"/>
      <c r="F970" s="15"/>
      <c r="G970" s="15"/>
      <c r="H970" s="15"/>
      <c r="I970" s="15"/>
      <c r="J970" s="15"/>
      <c r="K970" s="15"/>
      <c r="L970" s="15"/>
      <c r="M970" s="15"/>
      <c r="N970" s="15"/>
      <c r="O970" s="15"/>
      <c r="P970" s="15"/>
      <c r="Q970" s="15"/>
      <c r="R970" s="15"/>
      <c r="S970" s="15"/>
    </row>
    <row r="971">
      <c r="A971" s="15"/>
      <c r="B971" s="15"/>
      <c r="C971" s="15"/>
      <c r="D971" s="15"/>
      <c r="E971" s="15"/>
      <c r="F971" s="15"/>
      <c r="G971" s="15"/>
      <c r="H971" s="15"/>
      <c r="I971" s="15"/>
      <c r="J971" s="15"/>
      <c r="K971" s="15"/>
      <c r="L971" s="15"/>
      <c r="M971" s="15"/>
      <c r="N971" s="15"/>
      <c r="O971" s="15"/>
      <c r="P971" s="15"/>
      <c r="Q971" s="15"/>
      <c r="R971" s="15"/>
      <c r="S971" s="15"/>
    </row>
    <row r="972">
      <c r="A972" s="15"/>
      <c r="B972" s="15"/>
      <c r="C972" s="15"/>
      <c r="D972" s="15"/>
      <c r="E972" s="15"/>
      <c r="F972" s="15"/>
      <c r="G972" s="15"/>
      <c r="H972" s="15"/>
      <c r="I972" s="15"/>
      <c r="J972" s="15"/>
      <c r="K972" s="15"/>
      <c r="L972" s="15"/>
      <c r="M972" s="15"/>
      <c r="N972" s="15"/>
      <c r="O972" s="15"/>
      <c r="P972" s="15"/>
      <c r="Q972" s="15"/>
      <c r="R972" s="15"/>
      <c r="S972" s="15"/>
    </row>
    <row r="973">
      <c r="A973" s="15"/>
      <c r="B973" s="15"/>
      <c r="C973" s="15"/>
      <c r="D973" s="15"/>
      <c r="E973" s="15"/>
      <c r="F973" s="15"/>
      <c r="G973" s="15"/>
      <c r="H973" s="15"/>
      <c r="I973" s="15"/>
      <c r="J973" s="15"/>
      <c r="K973" s="15"/>
      <c r="L973" s="15"/>
      <c r="M973" s="15"/>
      <c r="N973" s="15"/>
      <c r="O973" s="15"/>
      <c r="P973" s="15"/>
      <c r="Q973" s="15"/>
      <c r="R973" s="15"/>
      <c r="S973" s="15"/>
    </row>
    <row r="974">
      <c r="A974" s="15"/>
      <c r="B974" s="15"/>
      <c r="C974" s="15"/>
      <c r="D974" s="15"/>
      <c r="E974" s="15"/>
      <c r="F974" s="15"/>
      <c r="G974" s="15"/>
      <c r="H974" s="15"/>
      <c r="I974" s="15"/>
      <c r="J974" s="15"/>
      <c r="K974" s="15"/>
      <c r="L974" s="15"/>
      <c r="M974" s="15"/>
      <c r="N974" s="15"/>
      <c r="O974" s="15"/>
      <c r="P974" s="15"/>
      <c r="Q974" s="15"/>
      <c r="R974" s="15"/>
      <c r="S974" s="15"/>
    </row>
    <row r="975">
      <c r="A975" s="15"/>
      <c r="B975" s="15"/>
      <c r="C975" s="15"/>
      <c r="D975" s="15"/>
      <c r="E975" s="15"/>
      <c r="F975" s="15"/>
      <c r="G975" s="15"/>
      <c r="H975" s="15"/>
      <c r="I975" s="15"/>
      <c r="J975" s="15"/>
      <c r="K975" s="15"/>
      <c r="L975" s="15"/>
      <c r="M975" s="15"/>
      <c r="N975" s="15"/>
      <c r="O975" s="15"/>
      <c r="P975" s="15"/>
      <c r="Q975" s="15"/>
      <c r="R975" s="15"/>
      <c r="S975" s="15"/>
    </row>
    <row r="976">
      <c r="A976" s="15"/>
      <c r="B976" s="15"/>
      <c r="C976" s="15"/>
      <c r="D976" s="15"/>
      <c r="E976" s="15"/>
      <c r="F976" s="15"/>
      <c r="G976" s="15"/>
      <c r="H976" s="15"/>
      <c r="I976" s="15"/>
      <c r="J976" s="15"/>
      <c r="K976" s="15"/>
      <c r="L976" s="15"/>
      <c r="M976" s="15"/>
      <c r="N976" s="15"/>
      <c r="O976" s="15"/>
      <c r="P976" s="15"/>
      <c r="Q976" s="15"/>
      <c r="R976" s="15"/>
      <c r="S976" s="15"/>
    </row>
    <row r="977">
      <c r="A977" s="15"/>
      <c r="B977" s="15"/>
      <c r="C977" s="15"/>
      <c r="D977" s="15"/>
      <c r="E977" s="15"/>
      <c r="F977" s="15"/>
      <c r="G977" s="15"/>
      <c r="H977" s="15"/>
      <c r="I977" s="15"/>
      <c r="J977" s="15"/>
      <c r="K977" s="15"/>
      <c r="L977" s="15"/>
      <c r="M977" s="15"/>
      <c r="N977" s="15"/>
      <c r="O977" s="15"/>
      <c r="P977" s="15"/>
      <c r="Q977" s="15"/>
      <c r="R977" s="15"/>
      <c r="S977" s="15"/>
    </row>
    <row r="978">
      <c r="A978" s="15"/>
      <c r="B978" s="15"/>
      <c r="C978" s="15"/>
      <c r="D978" s="15"/>
      <c r="E978" s="15"/>
      <c r="F978" s="15"/>
      <c r="G978" s="15"/>
      <c r="H978" s="15"/>
      <c r="I978" s="15"/>
      <c r="J978" s="15"/>
      <c r="K978" s="15"/>
      <c r="L978" s="15"/>
      <c r="M978" s="15"/>
      <c r="N978" s="15"/>
      <c r="O978" s="15"/>
      <c r="P978" s="15"/>
      <c r="Q978" s="15"/>
      <c r="R978" s="15"/>
      <c r="S978" s="15"/>
    </row>
    <row r="979">
      <c r="A979" s="15"/>
      <c r="B979" s="15"/>
      <c r="C979" s="15"/>
      <c r="D979" s="15"/>
      <c r="E979" s="15"/>
      <c r="F979" s="15"/>
      <c r="G979" s="15"/>
      <c r="H979" s="15"/>
      <c r="I979" s="15"/>
      <c r="J979" s="15"/>
      <c r="K979" s="15"/>
      <c r="L979" s="15"/>
      <c r="M979" s="15"/>
      <c r="N979" s="15"/>
      <c r="O979" s="15"/>
      <c r="P979" s="15"/>
      <c r="Q979" s="15"/>
      <c r="R979" s="15"/>
      <c r="S979" s="15"/>
    </row>
    <row r="980">
      <c r="A980" s="15"/>
      <c r="B980" s="15"/>
      <c r="C980" s="15"/>
      <c r="D980" s="15"/>
      <c r="E980" s="15"/>
      <c r="F980" s="15"/>
      <c r="G980" s="15"/>
      <c r="H980" s="15"/>
      <c r="I980" s="15"/>
      <c r="J980" s="15"/>
      <c r="K980" s="15"/>
      <c r="L980" s="15"/>
      <c r="M980" s="15"/>
      <c r="N980" s="15"/>
      <c r="O980" s="15"/>
      <c r="P980" s="15"/>
      <c r="Q980" s="15"/>
      <c r="R980" s="15"/>
      <c r="S980" s="15"/>
    </row>
    <row r="981">
      <c r="A981" s="15"/>
      <c r="B981" s="15"/>
      <c r="C981" s="15"/>
      <c r="D981" s="15"/>
      <c r="E981" s="15"/>
      <c r="F981" s="15"/>
      <c r="G981" s="15"/>
      <c r="H981" s="15"/>
      <c r="I981" s="15"/>
      <c r="J981" s="15"/>
      <c r="K981" s="15"/>
      <c r="L981" s="15"/>
      <c r="M981" s="15"/>
      <c r="N981" s="15"/>
      <c r="O981" s="15"/>
      <c r="P981" s="15"/>
      <c r="Q981" s="15"/>
      <c r="R981" s="15"/>
      <c r="S981" s="15"/>
    </row>
    <row r="982">
      <c r="A982" s="15"/>
      <c r="B982" s="15"/>
      <c r="C982" s="15"/>
      <c r="D982" s="15"/>
      <c r="E982" s="15"/>
      <c r="F982" s="15"/>
      <c r="G982" s="15"/>
      <c r="H982" s="15"/>
      <c r="I982" s="15"/>
      <c r="J982" s="15"/>
      <c r="K982" s="15"/>
      <c r="L982" s="15"/>
      <c r="M982" s="15"/>
      <c r="N982" s="15"/>
      <c r="O982" s="15"/>
      <c r="P982" s="15"/>
      <c r="Q982" s="15"/>
      <c r="R982" s="15"/>
      <c r="S982" s="15"/>
    </row>
    <row r="983">
      <c r="A983" s="15"/>
      <c r="B983" s="15"/>
      <c r="C983" s="15"/>
      <c r="D983" s="15"/>
      <c r="E983" s="15"/>
      <c r="F983" s="15"/>
      <c r="G983" s="15"/>
      <c r="H983" s="15"/>
      <c r="I983" s="15"/>
      <c r="J983" s="15"/>
      <c r="K983" s="15"/>
      <c r="L983" s="15"/>
      <c r="M983" s="15"/>
      <c r="N983" s="15"/>
      <c r="O983" s="15"/>
      <c r="P983" s="15"/>
      <c r="Q983" s="15"/>
      <c r="R983" s="15"/>
      <c r="S983" s="15"/>
    </row>
    <row r="984">
      <c r="A984" s="15"/>
      <c r="B984" s="15"/>
      <c r="C984" s="15"/>
      <c r="D984" s="15"/>
      <c r="E984" s="15"/>
      <c r="F984" s="15"/>
      <c r="G984" s="15"/>
      <c r="H984" s="15"/>
      <c r="I984" s="15"/>
      <c r="J984" s="15"/>
      <c r="K984" s="15"/>
      <c r="L984" s="15"/>
      <c r="M984" s="15"/>
      <c r="N984" s="15"/>
      <c r="O984" s="15"/>
      <c r="P984" s="15"/>
      <c r="Q984" s="15"/>
      <c r="R984" s="15"/>
      <c r="S984" s="15"/>
    </row>
    <row r="985">
      <c r="A985" s="15"/>
      <c r="B985" s="15"/>
      <c r="C985" s="15"/>
      <c r="D985" s="15"/>
      <c r="E985" s="15"/>
      <c r="F985" s="15"/>
      <c r="G985" s="15"/>
      <c r="H985" s="15"/>
      <c r="I985" s="15"/>
      <c r="J985" s="15"/>
      <c r="K985" s="15"/>
      <c r="L985" s="15"/>
      <c r="M985" s="15"/>
      <c r="N985" s="15"/>
      <c r="O985" s="15"/>
      <c r="P985" s="15"/>
      <c r="Q985" s="15"/>
      <c r="R985" s="15"/>
      <c r="S985" s="15"/>
    </row>
    <row r="986">
      <c r="A986" s="15"/>
      <c r="B986" s="15"/>
      <c r="C986" s="15"/>
      <c r="D986" s="15"/>
      <c r="E986" s="15"/>
      <c r="F986" s="15"/>
      <c r="G986" s="15"/>
      <c r="H986" s="15"/>
      <c r="I986" s="15"/>
      <c r="J986" s="15"/>
      <c r="K986" s="15"/>
      <c r="L986" s="15"/>
      <c r="M986" s="15"/>
      <c r="N986" s="15"/>
      <c r="O986" s="15"/>
      <c r="P986" s="15"/>
      <c r="Q986" s="15"/>
      <c r="R986" s="15"/>
      <c r="S986" s="15"/>
    </row>
    <row r="987">
      <c r="A987" s="15"/>
      <c r="B987" s="15"/>
      <c r="C987" s="15"/>
      <c r="D987" s="15"/>
      <c r="E987" s="15"/>
      <c r="F987" s="15"/>
      <c r="G987" s="15"/>
      <c r="H987" s="15"/>
      <c r="I987" s="15"/>
      <c r="J987" s="15"/>
      <c r="K987" s="15"/>
      <c r="L987" s="15"/>
      <c r="M987" s="15"/>
      <c r="N987" s="15"/>
      <c r="O987" s="15"/>
      <c r="P987" s="15"/>
      <c r="Q987" s="15"/>
      <c r="R987" s="15"/>
      <c r="S987" s="15"/>
    </row>
    <row r="988">
      <c r="A988" s="15"/>
      <c r="B988" s="15"/>
      <c r="C988" s="15"/>
      <c r="D988" s="15"/>
      <c r="E988" s="15"/>
      <c r="F988" s="15"/>
      <c r="G988" s="15"/>
      <c r="H988" s="15"/>
      <c r="I988" s="15"/>
      <c r="J988" s="15"/>
      <c r="K988" s="15"/>
      <c r="L988" s="15"/>
      <c r="M988" s="15"/>
      <c r="N988" s="15"/>
      <c r="O988" s="15"/>
      <c r="P988" s="15"/>
      <c r="Q988" s="15"/>
      <c r="R988" s="15"/>
      <c r="S988" s="15"/>
    </row>
    <row r="989">
      <c r="A989" s="15"/>
      <c r="B989" s="15"/>
      <c r="C989" s="15"/>
      <c r="D989" s="15"/>
      <c r="E989" s="15"/>
      <c r="F989" s="15"/>
      <c r="G989" s="15"/>
      <c r="H989" s="15"/>
      <c r="I989" s="15"/>
      <c r="J989" s="15"/>
      <c r="K989" s="15"/>
      <c r="L989" s="15"/>
      <c r="M989" s="15"/>
      <c r="N989" s="15"/>
      <c r="O989" s="15"/>
      <c r="P989" s="15"/>
      <c r="Q989" s="15"/>
      <c r="R989" s="15"/>
      <c r="S989" s="15"/>
    </row>
    <row r="990">
      <c r="A990" s="15"/>
      <c r="B990" s="15"/>
      <c r="C990" s="15"/>
      <c r="D990" s="15"/>
      <c r="E990" s="15"/>
      <c r="F990" s="15"/>
      <c r="G990" s="15"/>
      <c r="H990" s="15"/>
      <c r="I990" s="15"/>
      <c r="J990" s="15"/>
      <c r="K990" s="15"/>
      <c r="L990" s="15"/>
      <c r="M990" s="15"/>
      <c r="N990" s="15"/>
      <c r="O990" s="15"/>
      <c r="P990" s="15"/>
      <c r="Q990" s="15"/>
      <c r="R990" s="15"/>
      <c r="S990" s="15"/>
    </row>
    <row r="991">
      <c r="A991" s="15"/>
      <c r="B991" s="15"/>
      <c r="C991" s="15"/>
      <c r="D991" s="15"/>
      <c r="E991" s="15"/>
      <c r="F991" s="15"/>
      <c r="G991" s="15"/>
      <c r="H991" s="15"/>
      <c r="I991" s="15"/>
      <c r="J991" s="15"/>
      <c r="K991" s="15"/>
      <c r="L991" s="15"/>
      <c r="M991" s="15"/>
      <c r="N991" s="15"/>
      <c r="O991" s="15"/>
      <c r="P991" s="15"/>
      <c r="Q991" s="15"/>
      <c r="R991" s="15"/>
      <c r="S991" s="15"/>
    </row>
    <row r="992">
      <c r="A992" s="15"/>
      <c r="B992" s="15"/>
      <c r="C992" s="15"/>
      <c r="D992" s="15"/>
      <c r="E992" s="15"/>
      <c r="F992" s="15"/>
      <c r="G992" s="15"/>
      <c r="H992" s="15"/>
      <c r="I992" s="15"/>
      <c r="J992" s="15"/>
      <c r="K992" s="15"/>
      <c r="L992" s="15"/>
      <c r="M992" s="15"/>
      <c r="N992" s="15"/>
      <c r="O992" s="15"/>
      <c r="P992" s="15"/>
      <c r="Q992" s="15"/>
      <c r="R992" s="15"/>
      <c r="S992" s="15"/>
    </row>
    <row r="993">
      <c r="A993" s="15"/>
      <c r="B993" s="15"/>
      <c r="C993" s="15"/>
      <c r="D993" s="15"/>
      <c r="E993" s="15"/>
      <c r="F993" s="15"/>
      <c r="G993" s="15"/>
      <c r="H993" s="15"/>
      <c r="I993" s="15"/>
      <c r="J993" s="15"/>
      <c r="K993" s="15"/>
      <c r="L993" s="15"/>
      <c r="M993" s="15"/>
      <c r="N993" s="15"/>
      <c r="O993" s="15"/>
      <c r="P993" s="15"/>
      <c r="Q993" s="15"/>
      <c r="R993" s="15"/>
      <c r="S993" s="15"/>
    </row>
    <row r="994">
      <c r="A994" s="15"/>
      <c r="B994" s="15"/>
      <c r="C994" s="15"/>
      <c r="D994" s="15"/>
      <c r="E994" s="15"/>
      <c r="F994" s="15"/>
      <c r="G994" s="15"/>
      <c r="H994" s="15"/>
      <c r="I994" s="15"/>
      <c r="J994" s="15"/>
      <c r="K994" s="15"/>
      <c r="L994" s="15"/>
      <c r="M994" s="15"/>
      <c r="N994" s="15"/>
      <c r="O994" s="15"/>
      <c r="P994" s="15"/>
      <c r="Q994" s="15"/>
      <c r="R994" s="15"/>
      <c r="S994" s="15"/>
    </row>
    <row r="995">
      <c r="A995" s="15"/>
      <c r="B995" s="15"/>
      <c r="C995" s="15"/>
      <c r="D995" s="15"/>
      <c r="E995" s="15"/>
      <c r="F995" s="15"/>
      <c r="G995" s="15"/>
      <c r="H995" s="15"/>
      <c r="I995" s="15"/>
      <c r="J995" s="15"/>
      <c r="K995" s="15"/>
      <c r="L995" s="15"/>
      <c r="M995" s="15"/>
      <c r="N995" s="15"/>
      <c r="O995" s="15"/>
      <c r="P995" s="15"/>
      <c r="Q995" s="15"/>
      <c r="R995" s="15"/>
      <c r="S995" s="15"/>
    </row>
    <row r="996">
      <c r="A996" s="15"/>
      <c r="B996" s="15"/>
      <c r="C996" s="15"/>
      <c r="D996" s="15"/>
      <c r="E996" s="15"/>
      <c r="F996" s="15"/>
      <c r="G996" s="15"/>
      <c r="H996" s="15"/>
      <c r="I996" s="15"/>
      <c r="J996" s="15"/>
      <c r="K996" s="15"/>
      <c r="L996" s="15"/>
      <c r="M996" s="15"/>
      <c r="N996" s="15"/>
      <c r="O996" s="15"/>
      <c r="P996" s="15"/>
      <c r="Q996" s="15"/>
      <c r="R996" s="15"/>
      <c r="S996" s="15"/>
    </row>
    <row r="997">
      <c r="A997" s="15"/>
      <c r="B997" s="15"/>
      <c r="C997" s="15"/>
      <c r="D997" s="15"/>
      <c r="E997" s="15"/>
      <c r="F997" s="15"/>
      <c r="G997" s="15"/>
      <c r="H997" s="15"/>
      <c r="I997" s="15"/>
      <c r="J997" s="15"/>
      <c r="K997" s="15"/>
      <c r="L997" s="15"/>
      <c r="M997" s="15"/>
      <c r="N997" s="15"/>
      <c r="O997" s="15"/>
      <c r="P997" s="15"/>
      <c r="Q997" s="15"/>
      <c r="R997" s="15"/>
      <c r="S997" s="15"/>
    </row>
    <row r="998">
      <c r="A998" s="15"/>
      <c r="B998" s="15"/>
      <c r="C998" s="15"/>
      <c r="D998" s="15"/>
      <c r="E998" s="15"/>
      <c r="F998" s="15"/>
      <c r="G998" s="15"/>
      <c r="H998" s="15"/>
      <c r="I998" s="15"/>
      <c r="J998" s="15"/>
      <c r="K998" s="15"/>
      <c r="L998" s="15"/>
      <c r="M998" s="15"/>
      <c r="N998" s="15"/>
      <c r="O998" s="15"/>
      <c r="P998" s="15"/>
      <c r="Q998" s="15"/>
      <c r="R998" s="15"/>
      <c r="S998" s="15"/>
    </row>
    <row r="999">
      <c r="A999" s="15"/>
      <c r="B999" s="15"/>
      <c r="C999" s="15"/>
      <c r="D999" s="15"/>
      <c r="E999" s="15"/>
      <c r="F999" s="15"/>
      <c r="G999" s="15"/>
      <c r="H999" s="15"/>
      <c r="I999" s="15"/>
      <c r="J999" s="15"/>
      <c r="K999" s="15"/>
      <c r="L999" s="15"/>
      <c r="M999" s="15"/>
      <c r="N999" s="15"/>
      <c r="O999" s="15"/>
      <c r="P999" s="15"/>
      <c r="Q999" s="15"/>
      <c r="R999" s="15"/>
      <c r="S999" s="15"/>
    </row>
    <row r="1000">
      <c r="A1000" s="15"/>
      <c r="B1000" s="15"/>
      <c r="C1000" s="15"/>
      <c r="D1000" s="15"/>
      <c r="E1000" s="15"/>
      <c r="F1000" s="15"/>
      <c r="G1000" s="15"/>
      <c r="H1000" s="15"/>
      <c r="I1000" s="15"/>
      <c r="J1000" s="15"/>
      <c r="K1000" s="15"/>
      <c r="L1000" s="15"/>
      <c r="M1000" s="15"/>
      <c r="N1000" s="15"/>
      <c r="O1000" s="15"/>
      <c r="P1000" s="15"/>
      <c r="Q1000" s="15"/>
      <c r="R1000" s="15"/>
      <c r="S1000" s="15"/>
    </row>
    <row r="1001">
      <c r="A1001" s="15"/>
      <c r="B1001" s="15"/>
      <c r="C1001" s="15"/>
      <c r="D1001" s="15"/>
      <c r="E1001" s="15"/>
      <c r="F1001" s="15"/>
      <c r="G1001" s="15"/>
      <c r="H1001" s="15"/>
      <c r="I1001" s="15"/>
      <c r="J1001" s="15"/>
      <c r="K1001" s="15"/>
      <c r="L1001" s="15"/>
      <c r="M1001" s="15"/>
      <c r="N1001" s="15"/>
      <c r="O1001" s="15"/>
      <c r="P1001" s="15"/>
      <c r="Q1001" s="15"/>
      <c r="R1001" s="15"/>
      <c r="S1001" s="15"/>
    </row>
    <row r="1002">
      <c r="A1002" s="15"/>
      <c r="B1002" s="15"/>
      <c r="C1002" s="15"/>
      <c r="D1002" s="15"/>
      <c r="E1002" s="15"/>
      <c r="F1002" s="15"/>
      <c r="G1002" s="15"/>
      <c r="H1002" s="15"/>
      <c r="I1002" s="15"/>
      <c r="J1002" s="15"/>
      <c r="K1002" s="15"/>
      <c r="L1002" s="15"/>
      <c r="M1002" s="15"/>
      <c r="N1002" s="15"/>
      <c r="O1002" s="15"/>
      <c r="P1002" s="15"/>
      <c r="Q1002" s="15"/>
      <c r="R1002" s="15"/>
      <c r="S1002" s="15"/>
    </row>
    <row r="1003">
      <c r="A1003" s="15"/>
      <c r="B1003" s="15"/>
      <c r="C1003" s="15"/>
      <c r="D1003" s="15"/>
      <c r="E1003" s="15"/>
      <c r="F1003" s="15"/>
      <c r="G1003" s="15"/>
      <c r="H1003" s="15"/>
      <c r="I1003" s="15"/>
      <c r="J1003" s="15"/>
      <c r="K1003" s="15"/>
      <c r="L1003" s="15"/>
      <c r="M1003" s="15"/>
      <c r="N1003" s="15"/>
      <c r="O1003" s="15"/>
      <c r="P1003" s="15"/>
      <c r="Q1003" s="15"/>
      <c r="R1003" s="15"/>
      <c r="S1003" s="15"/>
    </row>
    <row r="1004">
      <c r="A1004" s="15"/>
      <c r="B1004" s="15"/>
      <c r="C1004" s="15"/>
      <c r="D1004" s="15"/>
      <c r="E1004" s="15"/>
      <c r="F1004" s="15"/>
      <c r="G1004" s="15"/>
      <c r="H1004" s="15"/>
      <c r="I1004" s="15"/>
      <c r="J1004" s="15"/>
      <c r="K1004" s="15"/>
      <c r="L1004" s="15"/>
      <c r="M1004" s="15"/>
      <c r="N1004" s="15"/>
      <c r="O1004" s="15"/>
      <c r="P1004" s="15"/>
      <c r="Q1004" s="15"/>
      <c r="R1004" s="15"/>
      <c r="S1004" s="15"/>
    </row>
    <row r="1005">
      <c r="A1005" s="15"/>
      <c r="B1005" s="15"/>
      <c r="C1005" s="15"/>
      <c r="D1005" s="15"/>
      <c r="E1005" s="15"/>
      <c r="F1005" s="15"/>
      <c r="G1005" s="15"/>
      <c r="H1005" s="15"/>
      <c r="I1005" s="15"/>
      <c r="J1005" s="15"/>
      <c r="K1005" s="15"/>
      <c r="L1005" s="15"/>
      <c r="M1005" s="15"/>
      <c r="N1005" s="15"/>
      <c r="O1005" s="15"/>
      <c r="P1005" s="15"/>
      <c r="Q1005" s="15"/>
      <c r="R1005" s="15"/>
      <c r="S1005" s="15"/>
    </row>
    <row r="1006">
      <c r="A1006" s="15"/>
      <c r="B1006" s="15"/>
      <c r="C1006" s="15"/>
      <c r="D1006" s="15"/>
      <c r="E1006" s="15"/>
      <c r="F1006" s="15"/>
      <c r="G1006" s="15"/>
      <c r="H1006" s="15"/>
      <c r="I1006" s="15"/>
      <c r="J1006" s="15"/>
      <c r="K1006" s="15"/>
      <c r="L1006" s="15"/>
      <c r="M1006" s="15"/>
      <c r="N1006" s="15"/>
      <c r="O1006" s="15"/>
      <c r="P1006" s="15"/>
      <c r="Q1006" s="15"/>
      <c r="R1006" s="15"/>
      <c r="S1006" s="15"/>
    </row>
    <row r="1007">
      <c r="A1007" s="15"/>
      <c r="B1007" s="15"/>
      <c r="C1007" s="15"/>
      <c r="D1007" s="15"/>
      <c r="E1007" s="15"/>
      <c r="F1007" s="15"/>
      <c r="G1007" s="15"/>
      <c r="H1007" s="15"/>
      <c r="I1007" s="15"/>
      <c r="J1007" s="15"/>
      <c r="K1007" s="15"/>
      <c r="L1007" s="15"/>
      <c r="M1007" s="15"/>
      <c r="N1007" s="15"/>
      <c r="O1007" s="15"/>
      <c r="P1007" s="15"/>
      <c r="Q1007" s="15"/>
      <c r="R1007" s="15"/>
      <c r="S1007" s="15"/>
    </row>
    <row r="1008">
      <c r="A1008" s="15"/>
      <c r="B1008" s="15"/>
      <c r="C1008" s="15"/>
      <c r="D1008" s="15"/>
      <c r="E1008" s="15"/>
      <c r="F1008" s="15"/>
      <c r="G1008" s="15"/>
      <c r="H1008" s="15"/>
      <c r="I1008" s="15"/>
      <c r="J1008" s="15"/>
      <c r="K1008" s="15"/>
      <c r="L1008" s="15"/>
      <c r="M1008" s="15"/>
      <c r="N1008" s="15"/>
      <c r="O1008" s="15"/>
      <c r="P1008" s="15"/>
      <c r="Q1008" s="15"/>
      <c r="R1008" s="15"/>
      <c r="S1008" s="15"/>
    </row>
    <row r="1009">
      <c r="A1009" s="15"/>
      <c r="B1009" s="15"/>
      <c r="C1009" s="15"/>
      <c r="D1009" s="15"/>
      <c r="E1009" s="15"/>
      <c r="F1009" s="15"/>
      <c r="G1009" s="15"/>
      <c r="H1009" s="15"/>
      <c r="I1009" s="15"/>
      <c r="J1009" s="15"/>
      <c r="K1009" s="15"/>
      <c r="L1009" s="15"/>
      <c r="M1009" s="15"/>
      <c r="N1009" s="15"/>
      <c r="O1009" s="15"/>
      <c r="P1009" s="15"/>
      <c r="Q1009" s="15"/>
      <c r="R1009" s="15"/>
      <c r="S1009" s="15"/>
    </row>
    <row r="1010">
      <c r="A1010" s="15"/>
      <c r="B1010" s="15"/>
      <c r="C1010" s="15"/>
      <c r="D1010" s="15"/>
      <c r="E1010" s="15"/>
      <c r="F1010" s="15"/>
      <c r="G1010" s="15"/>
      <c r="H1010" s="15"/>
      <c r="I1010" s="15"/>
      <c r="J1010" s="15"/>
      <c r="K1010" s="15"/>
      <c r="L1010" s="15"/>
      <c r="M1010" s="15"/>
      <c r="N1010" s="15"/>
      <c r="O1010" s="15"/>
      <c r="P1010" s="15"/>
      <c r="Q1010" s="15"/>
      <c r="R1010" s="15"/>
      <c r="S1010" s="15"/>
    </row>
    <row r="1011">
      <c r="A1011" s="15"/>
      <c r="B1011" s="15"/>
      <c r="C1011" s="15"/>
      <c r="D1011" s="15"/>
      <c r="E1011" s="15"/>
      <c r="F1011" s="15"/>
      <c r="G1011" s="15"/>
      <c r="H1011" s="15"/>
      <c r="I1011" s="15"/>
      <c r="J1011" s="15"/>
      <c r="K1011" s="15"/>
      <c r="L1011" s="15"/>
      <c r="M1011" s="15"/>
      <c r="N1011" s="15"/>
      <c r="O1011" s="15"/>
      <c r="P1011" s="15"/>
      <c r="Q1011" s="15"/>
      <c r="R1011" s="15"/>
      <c r="S1011" s="15"/>
    </row>
    <row r="1012">
      <c r="A1012" s="15"/>
      <c r="B1012" s="15"/>
      <c r="C1012" s="15"/>
      <c r="D1012" s="15"/>
      <c r="E1012" s="15"/>
      <c r="F1012" s="15"/>
      <c r="G1012" s="15"/>
      <c r="H1012" s="15"/>
      <c r="I1012" s="15"/>
      <c r="J1012" s="15"/>
      <c r="K1012" s="15"/>
      <c r="L1012" s="15"/>
      <c r="M1012" s="15"/>
      <c r="N1012" s="15"/>
      <c r="O1012" s="15"/>
      <c r="P1012" s="15"/>
      <c r="Q1012" s="15"/>
      <c r="R1012" s="15"/>
      <c r="S1012" s="15"/>
    </row>
    <row r="1013">
      <c r="A1013" s="15"/>
      <c r="B1013" s="15"/>
      <c r="C1013" s="15"/>
      <c r="D1013" s="15"/>
      <c r="E1013" s="15"/>
      <c r="F1013" s="15"/>
      <c r="G1013" s="15"/>
      <c r="H1013" s="15"/>
      <c r="I1013" s="15"/>
      <c r="J1013" s="15"/>
      <c r="K1013" s="15"/>
      <c r="L1013" s="15"/>
      <c r="M1013" s="15"/>
      <c r="N1013" s="15"/>
      <c r="O1013" s="15"/>
      <c r="P1013" s="15"/>
      <c r="Q1013" s="15"/>
      <c r="R1013" s="15"/>
      <c r="S1013" s="15"/>
    </row>
    <row r="1014">
      <c r="A1014" s="15"/>
      <c r="B1014" s="15"/>
      <c r="C1014" s="15"/>
      <c r="D1014" s="15"/>
      <c r="E1014" s="15"/>
      <c r="F1014" s="15"/>
      <c r="G1014" s="15"/>
      <c r="H1014" s="15"/>
      <c r="I1014" s="15"/>
      <c r="J1014" s="15"/>
      <c r="K1014" s="15"/>
      <c r="L1014" s="15"/>
      <c r="M1014" s="15"/>
      <c r="N1014" s="15"/>
      <c r="O1014" s="15"/>
      <c r="P1014" s="15"/>
      <c r="Q1014" s="15"/>
      <c r="R1014" s="15"/>
      <c r="S1014" s="15"/>
    </row>
    <row r="1015">
      <c r="A1015" s="15"/>
      <c r="B1015" s="15"/>
      <c r="C1015" s="15"/>
      <c r="D1015" s="15"/>
      <c r="E1015" s="15"/>
      <c r="F1015" s="15"/>
      <c r="G1015" s="15"/>
      <c r="H1015" s="15"/>
      <c r="I1015" s="15"/>
      <c r="J1015" s="15"/>
      <c r="K1015" s="15"/>
      <c r="L1015" s="15"/>
      <c r="M1015" s="15"/>
      <c r="N1015" s="15"/>
      <c r="O1015" s="15"/>
      <c r="P1015" s="15"/>
      <c r="Q1015" s="15"/>
      <c r="R1015" s="15"/>
      <c r="S1015" s="15"/>
    </row>
    <row r="1016">
      <c r="A1016" s="15"/>
      <c r="B1016" s="15"/>
      <c r="C1016" s="15"/>
      <c r="D1016" s="15"/>
      <c r="E1016" s="15"/>
      <c r="F1016" s="15"/>
      <c r="G1016" s="15"/>
      <c r="H1016" s="15"/>
      <c r="I1016" s="15"/>
      <c r="J1016" s="15"/>
      <c r="K1016" s="15"/>
      <c r="L1016" s="15"/>
      <c r="M1016" s="15"/>
      <c r="N1016" s="15"/>
      <c r="O1016" s="15"/>
      <c r="P1016" s="15"/>
      <c r="Q1016" s="15"/>
      <c r="R1016" s="15"/>
      <c r="S1016" s="15"/>
    </row>
    <row r="1017">
      <c r="A1017" s="15"/>
      <c r="B1017" s="15"/>
      <c r="C1017" s="15"/>
      <c r="D1017" s="15"/>
      <c r="E1017" s="15"/>
      <c r="F1017" s="15"/>
      <c r="G1017" s="15"/>
      <c r="H1017" s="15"/>
      <c r="I1017" s="15"/>
      <c r="J1017" s="15"/>
      <c r="K1017" s="15"/>
      <c r="L1017" s="15"/>
      <c r="M1017" s="15"/>
      <c r="N1017" s="15"/>
      <c r="O1017" s="15"/>
      <c r="P1017" s="15"/>
      <c r="Q1017" s="15"/>
      <c r="R1017" s="15"/>
      <c r="S1017" s="15"/>
    </row>
    <row r="1018">
      <c r="A1018" s="15"/>
      <c r="B1018" s="15"/>
      <c r="C1018" s="15"/>
      <c r="D1018" s="15"/>
      <c r="E1018" s="15"/>
      <c r="F1018" s="15"/>
      <c r="G1018" s="15"/>
      <c r="H1018" s="15"/>
      <c r="I1018" s="15"/>
      <c r="J1018" s="15"/>
      <c r="K1018" s="15"/>
      <c r="L1018" s="15"/>
      <c r="M1018" s="15"/>
      <c r="N1018" s="15"/>
      <c r="O1018" s="15"/>
      <c r="P1018" s="15"/>
      <c r="Q1018" s="15"/>
      <c r="R1018" s="15"/>
      <c r="S1018" s="15"/>
    </row>
    <row r="1019">
      <c r="A1019" s="15"/>
      <c r="B1019" s="15"/>
      <c r="C1019" s="15"/>
      <c r="D1019" s="15"/>
      <c r="E1019" s="15"/>
      <c r="F1019" s="15"/>
      <c r="G1019" s="15"/>
      <c r="H1019" s="15"/>
      <c r="I1019" s="15"/>
      <c r="J1019" s="15"/>
      <c r="K1019" s="15"/>
      <c r="L1019" s="15"/>
      <c r="M1019" s="15"/>
      <c r="N1019" s="15"/>
      <c r="O1019" s="15"/>
      <c r="P1019" s="15"/>
      <c r="Q1019" s="15"/>
      <c r="R1019" s="15"/>
      <c r="S1019" s="15"/>
    </row>
    <row r="1020">
      <c r="A1020" s="15"/>
      <c r="B1020" s="15"/>
      <c r="C1020" s="15"/>
      <c r="D1020" s="15"/>
      <c r="E1020" s="15"/>
      <c r="F1020" s="15"/>
      <c r="G1020" s="15"/>
      <c r="H1020" s="15"/>
      <c r="I1020" s="15"/>
      <c r="J1020" s="15"/>
      <c r="K1020" s="15"/>
      <c r="L1020" s="15"/>
      <c r="M1020" s="15"/>
      <c r="N1020" s="15"/>
      <c r="O1020" s="15"/>
      <c r="P1020" s="15"/>
      <c r="Q1020" s="15"/>
      <c r="R1020" s="15"/>
      <c r="S1020" s="15"/>
    </row>
    <row r="1021">
      <c r="A1021" s="15"/>
      <c r="B1021" s="15"/>
      <c r="C1021" s="15"/>
      <c r="D1021" s="15"/>
      <c r="E1021" s="15"/>
      <c r="F1021" s="15"/>
      <c r="G1021" s="15"/>
      <c r="H1021" s="15"/>
      <c r="I1021" s="15"/>
      <c r="J1021" s="15"/>
      <c r="K1021" s="15"/>
      <c r="L1021" s="15"/>
      <c r="M1021" s="15"/>
      <c r="N1021" s="15"/>
      <c r="O1021" s="15"/>
      <c r="P1021" s="15"/>
      <c r="Q1021" s="15"/>
      <c r="R1021" s="15"/>
      <c r="S1021" s="15"/>
    </row>
    <row r="1022">
      <c r="A1022" s="15"/>
      <c r="B1022" s="15"/>
      <c r="C1022" s="15"/>
      <c r="D1022" s="15"/>
      <c r="E1022" s="15"/>
      <c r="F1022" s="15"/>
      <c r="G1022" s="15"/>
      <c r="H1022" s="15"/>
      <c r="I1022" s="15"/>
      <c r="J1022" s="15"/>
      <c r="K1022" s="15"/>
      <c r="L1022" s="15"/>
      <c r="M1022" s="15"/>
      <c r="N1022" s="15"/>
      <c r="O1022" s="15"/>
      <c r="P1022" s="15"/>
      <c r="Q1022" s="15"/>
      <c r="R1022" s="15"/>
      <c r="S1022" s="15"/>
    </row>
    <row r="1023">
      <c r="A1023" s="15"/>
      <c r="B1023" s="15"/>
      <c r="C1023" s="15"/>
      <c r="D1023" s="15"/>
      <c r="E1023" s="15"/>
      <c r="F1023" s="15"/>
      <c r="G1023" s="15"/>
      <c r="H1023" s="15"/>
      <c r="I1023" s="15"/>
      <c r="J1023" s="15"/>
      <c r="K1023" s="15"/>
      <c r="L1023" s="15"/>
      <c r="M1023" s="15"/>
      <c r="N1023" s="15"/>
      <c r="O1023" s="15"/>
      <c r="P1023" s="15"/>
      <c r="Q1023" s="15"/>
      <c r="R1023" s="15"/>
      <c r="S1023" s="15"/>
    </row>
    <row r="1024">
      <c r="A1024" s="15"/>
      <c r="B1024" s="15"/>
      <c r="C1024" s="15"/>
      <c r="D1024" s="15"/>
      <c r="E1024" s="15"/>
      <c r="F1024" s="15"/>
      <c r="G1024" s="15"/>
      <c r="H1024" s="15"/>
      <c r="I1024" s="15"/>
      <c r="J1024" s="15"/>
      <c r="K1024" s="15"/>
      <c r="L1024" s="15"/>
      <c r="M1024" s="15"/>
      <c r="N1024" s="15"/>
      <c r="O1024" s="15"/>
      <c r="P1024" s="15"/>
      <c r="Q1024" s="15"/>
      <c r="R1024" s="15"/>
      <c r="S1024" s="15"/>
    </row>
    <row r="1025">
      <c r="A1025" s="15"/>
      <c r="B1025" s="15"/>
      <c r="C1025" s="15"/>
      <c r="D1025" s="15"/>
      <c r="E1025" s="15"/>
      <c r="F1025" s="15"/>
      <c r="G1025" s="15"/>
      <c r="H1025" s="15"/>
      <c r="I1025" s="15"/>
      <c r="J1025" s="15"/>
      <c r="K1025" s="15"/>
      <c r="L1025" s="15"/>
      <c r="M1025" s="15"/>
      <c r="N1025" s="15"/>
      <c r="O1025" s="15"/>
      <c r="P1025" s="15"/>
      <c r="Q1025" s="15"/>
      <c r="R1025" s="15"/>
      <c r="S1025" s="15"/>
    </row>
    <row r="1026">
      <c r="A1026" s="15"/>
      <c r="B1026" s="15"/>
      <c r="C1026" s="15"/>
      <c r="D1026" s="15"/>
      <c r="E1026" s="15"/>
      <c r="F1026" s="15"/>
      <c r="G1026" s="15"/>
      <c r="H1026" s="15"/>
      <c r="I1026" s="15"/>
      <c r="J1026" s="15"/>
      <c r="K1026" s="15"/>
      <c r="L1026" s="15"/>
      <c r="M1026" s="15"/>
      <c r="N1026" s="15"/>
      <c r="O1026" s="15"/>
      <c r="P1026" s="15"/>
      <c r="Q1026" s="15"/>
      <c r="R1026" s="15"/>
      <c r="S1026" s="15"/>
    </row>
    <row r="1027">
      <c r="A1027" s="15"/>
      <c r="B1027" s="15"/>
      <c r="C1027" s="15"/>
      <c r="D1027" s="15"/>
      <c r="E1027" s="15"/>
      <c r="F1027" s="15"/>
      <c r="G1027" s="15"/>
      <c r="H1027" s="15"/>
      <c r="I1027" s="15"/>
      <c r="J1027" s="15"/>
      <c r="K1027" s="15"/>
      <c r="L1027" s="15"/>
      <c r="M1027" s="15"/>
      <c r="N1027" s="15"/>
      <c r="O1027" s="15"/>
      <c r="P1027" s="15"/>
      <c r="Q1027" s="15"/>
      <c r="R1027" s="15"/>
      <c r="S1027" s="15"/>
    </row>
    <row r="1028">
      <c r="A1028" s="15"/>
      <c r="B1028" s="15"/>
      <c r="C1028" s="15"/>
      <c r="D1028" s="15"/>
      <c r="E1028" s="15"/>
      <c r="F1028" s="15"/>
      <c r="G1028" s="15"/>
      <c r="H1028" s="15"/>
      <c r="I1028" s="15"/>
      <c r="J1028" s="15"/>
      <c r="K1028" s="15"/>
      <c r="L1028" s="15"/>
      <c r="M1028" s="15"/>
      <c r="N1028" s="15"/>
      <c r="O1028" s="15"/>
      <c r="P1028" s="15"/>
      <c r="Q1028" s="15"/>
      <c r="R1028" s="15"/>
      <c r="S1028" s="15"/>
    </row>
    <row r="1029">
      <c r="A1029" s="15"/>
      <c r="B1029" s="15"/>
      <c r="C1029" s="15"/>
      <c r="D1029" s="15"/>
      <c r="E1029" s="15"/>
      <c r="F1029" s="15"/>
      <c r="G1029" s="15"/>
      <c r="H1029" s="15"/>
      <c r="I1029" s="15"/>
      <c r="J1029" s="15"/>
      <c r="K1029" s="15"/>
      <c r="L1029" s="15"/>
      <c r="M1029" s="15"/>
      <c r="N1029" s="15"/>
      <c r="O1029" s="15"/>
      <c r="P1029" s="15"/>
      <c r="Q1029" s="15"/>
      <c r="R1029" s="15"/>
      <c r="S1029" s="15"/>
    </row>
    <row r="1030">
      <c r="A1030" s="15"/>
      <c r="B1030" s="15"/>
      <c r="C1030" s="15"/>
      <c r="D1030" s="15"/>
      <c r="E1030" s="15"/>
      <c r="F1030" s="15"/>
      <c r="G1030" s="15"/>
      <c r="H1030" s="15"/>
      <c r="I1030" s="15"/>
      <c r="J1030" s="15"/>
      <c r="K1030" s="15"/>
      <c r="L1030" s="15"/>
      <c r="M1030" s="15"/>
      <c r="N1030" s="15"/>
      <c r="O1030" s="15"/>
      <c r="P1030" s="15"/>
      <c r="Q1030" s="15"/>
      <c r="R1030" s="15"/>
      <c r="S1030" s="15"/>
    </row>
    <row r="1031">
      <c r="A1031" s="15"/>
      <c r="B1031" s="15"/>
      <c r="C1031" s="15"/>
      <c r="D1031" s="15"/>
      <c r="E1031" s="15"/>
      <c r="F1031" s="15"/>
      <c r="G1031" s="15"/>
      <c r="H1031" s="15"/>
      <c r="I1031" s="15"/>
      <c r="J1031" s="15"/>
      <c r="K1031" s="15"/>
      <c r="L1031" s="15"/>
      <c r="M1031" s="15"/>
      <c r="N1031" s="15"/>
      <c r="O1031" s="15"/>
      <c r="P1031" s="15"/>
      <c r="Q1031" s="15"/>
      <c r="R1031" s="15"/>
      <c r="S1031" s="15"/>
    </row>
    <row r="1032">
      <c r="A1032" s="15"/>
      <c r="B1032" s="15"/>
      <c r="C1032" s="15"/>
      <c r="D1032" s="15"/>
      <c r="E1032" s="15"/>
      <c r="F1032" s="15"/>
      <c r="G1032" s="15"/>
      <c r="H1032" s="15"/>
      <c r="I1032" s="15"/>
      <c r="J1032" s="15"/>
      <c r="K1032" s="15"/>
      <c r="L1032" s="15"/>
      <c r="M1032" s="15"/>
      <c r="N1032" s="15"/>
      <c r="O1032" s="15"/>
      <c r="P1032" s="15"/>
      <c r="Q1032" s="15"/>
      <c r="R1032" s="15"/>
      <c r="S1032" s="15"/>
    </row>
    <row r="1033">
      <c r="A1033" s="15"/>
      <c r="B1033" s="15"/>
      <c r="C1033" s="15"/>
      <c r="D1033" s="15"/>
      <c r="E1033" s="15"/>
      <c r="F1033" s="15"/>
      <c r="G1033" s="15"/>
      <c r="H1033" s="15"/>
      <c r="I1033" s="15"/>
      <c r="J1033" s="15"/>
      <c r="K1033" s="15"/>
      <c r="L1033" s="15"/>
      <c r="M1033" s="15"/>
      <c r="N1033" s="15"/>
      <c r="O1033" s="15"/>
      <c r="P1033" s="15"/>
      <c r="Q1033" s="15"/>
      <c r="R1033" s="15"/>
      <c r="S1033" s="15"/>
    </row>
    <row r="1034">
      <c r="A1034" s="15"/>
      <c r="B1034" s="15"/>
      <c r="C1034" s="15"/>
      <c r="D1034" s="15"/>
      <c r="E1034" s="15"/>
      <c r="F1034" s="15"/>
      <c r="G1034" s="15"/>
      <c r="H1034" s="15"/>
      <c r="I1034" s="15"/>
      <c r="J1034" s="15"/>
      <c r="K1034" s="15"/>
      <c r="L1034" s="15"/>
      <c r="M1034" s="15"/>
      <c r="N1034" s="15"/>
      <c r="O1034" s="15"/>
      <c r="P1034" s="15"/>
      <c r="Q1034" s="15"/>
      <c r="R1034" s="15"/>
      <c r="S1034" s="15"/>
    </row>
    <row r="1035">
      <c r="A1035" s="15"/>
      <c r="B1035" s="15"/>
      <c r="C1035" s="15"/>
      <c r="D1035" s="15"/>
      <c r="E1035" s="15"/>
      <c r="F1035" s="15"/>
      <c r="G1035" s="15"/>
      <c r="H1035" s="15"/>
      <c r="I1035" s="15"/>
      <c r="J1035" s="15"/>
      <c r="K1035" s="15"/>
      <c r="L1035" s="15"/>
      <c r="M1035" s="15"/>
      <c r="N1035" s="15"/>
      <c r="O1035" s="15"/>
      <c r="P1035" s="15"/>
      <c r="Q1035" s="15"/>
      <c r="R1035" s="15"/>
      <c r="S1035" s="15"/>
    </row>
    <row r="1036">
      <c r="A1036" s="15"/>
      <c r="B1036" s="15"/>
      <c r="C1036" s="15"/>
      <c r="D1036" s="15"/>
      <c r="E1036" s="15"/>
      <c r="F1036" s="15"/>
      <c r="G1036" s="15"/>
      <c r="H1036" s="15"/>
      <c r="I1036" s="15"/>
      <c r="J1036" s="15"/>
      <c r="K1036" s="15"/>
      <c r="L1036" s="15"/>
      <c r="M1036" s="15"/>
      <c r="N1036" s="15"/>
      <c r="O1036" s="15"/>
      <c r="P1036" s="15"/>
      <c r="Q1036" s="15"/>
      <c r="R1036" s="15"/>
      <c r="S1036" s="15"/>
    </row>
    <row r="1037">
      <c r="A1037" s="15"/>
      <c r="B1037" s="15"/>
      <c r="C1037" s="15"/>
      <c r="D1037" s="15"/>
      <c r="E1037" s="15"/>
      <c r="F1037" s="15"/>
      <c r="G1037" s="15"/>
      <c r="H1037" s="15"/>
      <c r="I1037" s="15"/>
      <c r="J1037" s="15"/>
      <c r="K1037" s="15"/>
      <c r="L1037" s="15"/>
      <c r="M1037" s="15"/>
      <c r="N1037" s="15"/>
      <c r="O1037" s="15"/>
      <c r="P1037" s="15"/>
      <c r="Q1037" s="15"/>
      <c r="R1037" s="15"/>
      <c r="S1037" s="15"/>
    </row>
    <row r="1038">
      <c r="A1038" s="15"/>
      <c r="B1038" s="15"/>
      <c r="C1038" s="15"/>
      <c r="D1038" s="15"/>
      <c r="E1038" s="15"/>
      <c r="F1038" s="15"/>
      <c r="G1038" s="15"/>
      <c r="H1038" s="15"/>
      <c r="I1038" s="15"/>
      <c r="J1038" s="15"/>
      <c r="K1038" s="15"/>
      <c r="L1038" s="15"/>
      <c r="M1038" s="15"/>
      <c r="N1038" s="15"/>
      <c r="O1038" s="15"/>
      <c r="P1038" s="15"/>
      <c r="Q1038" s="15"/>
      <c r="R1038" s="15"/>
      <c r="S1038" s="15"/>
    </row>
    <row r="1039">
      <c r="A1039" s="15"/>
      <c r="B1039" s="15"/>
      <c r="C1039" s="15"/>
      <c r="D1039" s="15"/>
      <c r="E1039" s="15"/>
      <c r="F1039" s="15"/>
      <c r="G1039" s="15"/>
      <c r="H1039" s="15"/>
      <c r="I1039" s="15"/>
      <c r="J1039" s="15"/>
      <c r="K1039" s="15"/>
      <c r="L1039" s="15"/>
      <c r="M1039" s="15"/>
      <c r="N1039" s="15"/>
      <c r="O1039" s="15"/>
      <c r="P1039" s="15"/>
      <c r="Q1039" s="15"/>
      <c r="R1039" s="15"/>
      <c r="S1039" s="15"/>
    </row>
    <row r="1040">
      <c r="A1040" s="15"/>
      <c r="B1040" s="15"/>
      <c r="C1040" s="15"/>
      <c r="D1040" s="15"/>
      <c r="E1040" s="15"/>
      <c r="F1040" s="15"/>
      <c r="G1040" s="15"/>
      <c r="H1040" s="15"/>
      <c r="I1040" s="15"/>
      <c r="J1040" s="15"/>
      <c r="K1040" s="15"/>
      <c r="L1040" s="15"/>
      <c r="M1040" s="15"/>
      <c r="N1040" s="15"/>
      <c r="O1040" s="15"/>
      <c r="P1040" s="15"/>
      <c r="Q1040" s="15"/>
      <c r="R1040" s="15"/>
      <c r="S1040" s="15"/>
    </row>
    <row r="1041">
      <c r="A1041" s="15"/>
      <c r="B1041" s="15"/>
      <c r="C1041" s="15"/>
      <c r="D1041" s="15"/>
      <c r="E1041" s="15"/>
      <c r="F1041" s="15"/>
      <c r="G1041" s="15"/>
      <c r="H1041" s="15"/>
      <c r="I1041" s="15"/>
      <c r="J1041" s="15"/>
      <c r="K1041" s="15"/>
      <c r="L1041" s="15"/>
      <c r="M1041" s="15"/>
      <c r="N1041" s="15"/>
      <c r="O1041" s="15"/>
      <c r="P1041" s="15"/>
      <c r="Q1041" s="15"/>
      <c r="R1041" s="15"/>
      <c r="S1041" s="15"/>
    </row>
    <row r="1042">
      <c r="A1042" s="15"/>
      <c r="B1042" s="15"/>
      <c r="C1042" s="15"/>
      <c r="D1042" s="15"/>
      <c r="E1042" s="15"/>
      <c r="F1042" s="15"/>
      <c r="G1042" s="15"/>
      <c r="H1042" s="15"/>
      <c r="I1042" s="15"/>
      <c r="J1042" s="15"/>
      <c r="K1042" s="15"/>
      <c r="L1042" s="15"/>
      <c r="M1042" s="15"/>
      <c r="N1042" s="15"/>
      <c r="O1042" s="15"/>
      <c r="P1042" s="15"/>
      <c r="Q1042" s="15"/>
      <c r="R1042" s="15"/>
      <c r="S1042" s="15"/>
    </row>
    <row r="1043">
      <c r="A1043" s="15"/>
      <c r="B1043" s="15"/>
      <c r="C1043" s="15"/>
      <c r="D1043" s="15"/>
      <c r="E1043" s="15"/>
      <c r="F1043" s="15"/>
      <c r="G1043" s="15"/>
      <c r="H1043" s="15"/>
      <c r="I1043" s="15"/>
      <c r="J1043" s="15"/>
      <c r="K1043" s="15"/>
      <c r="L1043" s="15"/>
      <c r="M1043" s="15"/>
      <c r="N1043" s="15"/>
      <c r="O1043" s="15"/>
      <c r="P1043" s="15"/>
      <c r="Q1043" s="15"/>
      <c r="R1043" s="15"/>
      <c r="S1043" s="15"/>
    </row>
    <row r="1044">
      <c r="A1044" s="15"/>
      <c r="B1044" s="15"/>
      <c r="C1044" s="15"/>
      <c r="D1044" s="15"/>
      <c r="E1044" s="15"/>
      <c r="F1044" s="15"/>
      <c r="G1044" s="15"/>
      <c r="H1044" s="15"/>
      <c r="I1044" s="15"/>
      <c r="J1044" s="15"/>
      <c r="K1044" s="15"/>
      <c r="L1044" s="15"/>
      <c r="M1044" s="15"/>
      <c r="N1044" s="15"/>
      <c r="O1044" s="15"/>
      <c r="P1044" s="15"/>
      <c r="Q1044" s="15"/>
      <c r="R1044" s="15"/>
      <c r="S1044" s="15"/>
    </row>
    <row r="1045">
      <c r="A1045" s="15"/>
      <c r="B1045" s="15"/>
      <c r="C1045" s="15"/>
      <c r="D1045" s="15"/>
      <c r="E1045" s="15"/>
      <c r="F1045" s="15"/>
      <c r="G1045" s="15"/>
      <c r="H1045" s="15"/>
      <c r="I1045" s="15"/>
      <c r="J1045" s="15"/>
      <c r="K1045" s="15"/>
      <c r="L1045" s="15"/>
      <c r="M1045" s="15"/>
      <c r="N1045" s="15"/>
      <c r="O1045" s="15"/>
      <c r="P1045" s="15"/>
      <c r="Q1045" s="15"/>
      <c r="R1045" s="15"/>
      <c r="S1045" s="15"/>
    </row>
    <row r="1046">
      <c r="A1046" s="15"/>
      <c r="B1046" s="15"/>
      <c r="C1046" s="15"/>
      <c r="D1046" s="15"/>
      <c r="E1046" s="15"/>
      <c r="F1046" s="15"/>
      <c r="G1046" s="15"/>
      <c r="H1046" s="15"/>
      <c r="I1046" s="15"/>
      <c r="J1046" s="15"/>
      <c r="K1046" s="15"/>
      <c r="L1046" s="15"/>
      <c r="M1046" s="15"/>
      <c r="N1046" s="15"/>
      <c r="O1046" s="15"/>
      <c r="P1046" s="15"/>
      <c r="Q1046" s="15"/>
      <c r="R1046" s="15"/>
      <c r="S1046" s="15"/>
    </row>
    <row r="1047">
      <c r="A1047" s="15"/>
      <c r="B1047" s="15"/>
      <c r="C1047" s="15"/>
      <c r="D1047" s="15"/>
      <c r="E1047" s="15"/>
      <c r="F1047" s="15"/>
      <c r="G1047" s="15"/>
      <c r="H1047" s="15"/>
      <c r="I1047" s="15"/>
      <c r="J1047" s="15"/>
      <c r="K1047" s="15"/>
      <c r="L1047" s="15"/>
      <c r="M1047" s="15"/>
      <c r="N1047" s="15"/>
      <c r="O1047" s="15"/>
      <c r="P1047" s="15"/>
      <c r="Q1047" s="15"/>
      <c r="R1047" s="15"/>
      <c r="S1047" s="15"/>
    </row>
    <row r="1048">
      <c r="A1048" s="15"/>
      <c r="B1048" s="15"/>
      <c r="C1048" s="15"/>
      <c r="D1048" s="15"/>
      <c r="E1048" s="15"/>
      <c r="F1048" s="15"/>
      <c r="G1048" s="15"/>
      <c r="H1048" s="15"/>
      <c r="I1048" s="15"/>
      <c r="J1048" s="15"/>
      <c r="K1048" s="15"/>
      <c r="L1048" s="15"/>
      <c r="M1048" s="15"/>
      <c r="N1048" s="15"/>
      <c r="O1048" s="15"/>
      <c r="P1048" s="15"/>
      <c r="Q1048" s="15"/>
      <c r="R1048" s="15"/>
      <c r="S1048" s="15"/>
    </row>
    <row r="1049">
      <c r="A1049" s="15"/>
      <c r="B1049" s="15"/>
      <c r="C1049" s="15"/>
      <c r="D1049" s="15"/>
      <c r="E1049" s="15"/>
      <c r="F1049" s="15"/>
      <c r="G1049" s="15"/>
      <c r="H1049" s="15"/>
      <c r="I1049" s="15"/>
      <c r="J1049" s="15"/>
      <c r="K1049" s="15"/>
      <c r="L1049" s="15"/>
      <c r="M1049" s="15"/>
      <c r="N1049" s="15"/>
      <c r="O1049" s="15"/>
      <c r="P1049" s="15"/>
      <c r="Q1049" s="15"/>
      <c r="R1049" s="15"/>
      <c r="S1049" s="15"/>
    </row>
    <row r="1050">
      <c r="A1050" s="15"/>
      <c r="B1050" s="15"/>
      <c r="C1050" s="15"/>
      <c r="D1050" s="15"/>
      <c r="E1050" s="15"/>
      <c r="F1050" s="15"/>
      <c r="G1050" s="15"/>
      <c r="H1050" s="15"/>
      <c r="I1050" s="15"/>
      <c r="J1050" s="15"/>
      <c r="K1050" s="15"/>
      <c r="L1050" s="15"/>
      <c r="M1050" s="15"/>
      <c r="N1050" s="15"/>
      <c r="O1050" s="15"/>
      <c r="P1050" s="15"/>
      <c r="Q1050" s="15"/>
      <c r="R1050" s="15"/>
      <c r="S1050" s="15"/>
    </row>
    <row r="1051">
      <c r="A1051" s="15"/>
      <c r="B1051" s="15"/>
      <c r="C1051" s="15"/>
      <c r="D1051" s="15"/>
      <c r="E1051" s="15"/>
      <c r="F1051" s="15"/>
      <c r="G1051" s="15"/>
      <c r="H1051" s="15"/>
      <c r="I1051" s="15"/>
      <c r="J1051" s="15"/>
      <c r="K1051" s="15"/>
      <c r="L1051" s="15"/>
      <c r="M1051" s="15"/>
      <c r="N1051" s="15"/>
      <c r="O1051" s="15"/>
      <c r="P1051" s="15"/>
      <c r="Q1051" s="15"/>
      <c r="R1051" s="15"/>
      <c r="S1051" s="15"/>
    </row>
    <row r="1052">
      <c r="A1052" s="15"/>
      <c r="B1052" s="15"/>
      <c r="C1052" s="15"/>
      <c r="D1052" s="15"/>
      <c r="E1052" s="15"/>
      <c r="F1052" s="15"/>
      <c r="G1052" s="15"/>
      <c r="H1052" s="15"/>
      <c r="I1052" s="15"/>
      <c r="J1052" s="15"/>
      <c r="K1052" s="15"/>
      <c r="L1052" s="15"/>
      <c r="M1052" s="15"/>
      <c r="N1052" s="15"/>
      <c r="O1052" s="15"/>
      <c r="P1052" s="15"/>
      <c r="Q1052" s="15"/>
      <c r="R1052" s="15"/>
      <c r="S1052" s="15"/>
    </row>
    <row r="1053">
      <c r="A1053" s="15"/>
      <c r="B1053" s="15"/>
      <c r="C1053" s="15"/>
      <c r="D1053" s="15"/>
      <c r="E1053" s="15"/>
      <c r="F1053" s="15"/>
      <c r="G1053" s="15"/>
      <c r="H1053" s="15"/>
      <c r="I1053" s="15"/>
      <c r="J1053" s="15"/>
      <c r="K1053" s="15"/>
      <c r="L1053" s="15"/>
      <c r="M1053" s="15"/>
      <c r="N1053" s="15"/>
      <c r="O1053" s="15"/>
      <c r="P1053" s="15"/>
      <c r="Q1053" s="15"/>
      <c r="R1053" s="15"/>
      <c r="S1053" s="15"/>
    </row>
    <row r="1054">
      <c r="A1054" s="15"/>
      <c r="B1054" s="15"/>
      <c r="C1054" s="15"/>
      <c r="D1054" s="15"/>
      <c r="E1054" s="15"/>
      <c r="F1054" s="15"/>
      <c r="G1054" s="15"/>
      <c r="H1054" s="15"/>
      <c r="I1054" s="15"/>
      <c r="J1054" s="15"/>
      <c r="K1054" s="15"/>
      <c r="L1054" s="15"/>
      <c r="M1054" s="15"/>
      <c r="N1054" s="15"/>
      <c r="O1054" s="15"/>
      <c r="P1054" s="15"/>
      <c r="Q1054" s="15"/>
      <c r="R1054" s="15"/>
      <c r="S1054" s="15"/>
    </row>
    <row r="1055">
      <c r="A1055" s="15"/>
      <c r="B1055" s="15"/>
      <c r="C1055" s="15"/>
      <c r="D1055" s="15"/>
      <c r="E1055" s="15"/>
      <c r="F1055" s="15"/>
      <c r="G1055" s="15"/>
      <c r="H1055" s="15"/>
      <c r="I1055" s="15"/>
      <c r="J1055" s="15"/>
      <c r="K1055" s="15"/>
      <c r="L1055" s="15"/>
      <c r="M1055" s="15"/>
      <c r="N1055" s="15"/>
      <c r="O1055" s="15"/>
      <c r="P1055" s="15"/>
      <c r="Q1055" s="15"/>
      <c r="R1055" s="15"/>
      <c r="S1055" s="15"/>
    </row>
    <row r="1056">
      <c r="A1056" s="15"/>
      <c r="B1056" s="15"/>
      <c r="C1056" s="15"/>
      <c r="D1056" s="15"/>
      <c r="E1056" s="15"/>
      <c r="F1056" s="15"/>
      <c r="G1056" s="15"/>
      <c r="H1056" s="15"/>
      <c r="I1056" s="15"/>
      <c r="J1056" s="15"/>
      <c r="K1056" s="15"/>
      <c r="L1056" s="15"/>
      <c r="M1056" s="15"/>
      <c r="N1056" s="15"/>
      <c r="O1056" s="15"/>
      <c r="P1056" s="15"/>
      <c r="Q1056" s="15"/>
      <c r="R1056" s="15"/>
      <c r="S1056" s="15"/>
    </row>
    <row r="1057">
      <c r="A1057" s="15"/>
      <c r="B1057" s="15"/>
      <c r="C1057" s="15"/>
      <c r="D1057" s="15"/>
      <c r="E1057" s="15"/>
      <c r="F1057" s="15"/>
      <c r="G1057" s="15"/>
      <c r="H1057" s="15"/>
      <c r="I1057" s="15"/>
      <c r="J1057" s="15"/>
      <c r="K1057" s="15"/>
      <c r="L1057" s="15"/>
      <c r="M1057" s="15"/>
      <c r="N1057" s="15"/>
      <c r="O1057" s="15"/>
      <c r="P1057" s="15"/>
      <c r="Q1057" s="15"/>
      <c r="R1057" s="15"/>
      <c r="S1057" s="15"/>
    </row>
    <row r="1058">
      <c r="A1058" s="15"/>
      <c r="B1058" s="15"/>
      <c r="C1058" s="15"/>
      <c r="D1058" s="15"/>
      <c r="E1058" s="15"/>
      <c r="F1058" s="15"/>
      <c r="G1058" s="15"/>
      <c r="H1058" s="15"/>
      <c r="I1058" s="15"/>
      <c r="J1058" s="15"/>
      <c r="K1058" s="15"/>
      <c r="L1058" s="15"/>
      <c r="M1058" s="15"/>
      <c r="N1058" s="15"/>
      <c r="O1058" s="15"/>
      <c r="P1058" s="15"/>
      <c r="Q1058" s="15"/>
      <c r="R1058" s="15"/>
      <c r="S1058" s="15"/>
    </row>
    <row r="1059">
      <c r="A1059" s="15"/>
      <c r="B1059" s="15"/>
      <c r="C1059" s="15"/>
      <c r="D1059" s="15"/>
      <c r="E1059" s="15"/>
      <c r="F1059" s="15"/>
      <c r="G1059" s="15"/>
      <c r="H1059" s="15"/>
      <c r="I1059" s="15"/>
      <c r="J1059" s="15"/>
      <c r="K1059" s="15"/>
      <c r="L1059" s="15"/>
      <c r="M1059" s="15"/>
      <c r="N1059" s="15"/>
      <c r="O1059" s="15"/>
      <c r="P1059" s="15"/>
      <c r="Q1059" s="15"/>
      <c r="R1059" s="15"/>
      <c r="S1059" s="15"/>
    </row>
    <row r="1060">
      <c r="A1060" s="15"/>
      <c r="B1060" s="15"/>
      <c r="C1060" s="15"/>
      <c r="D1060" s="15"/>
      <c r="E1060" s="15"/>
      <c r="F1060" s="15"/>
      <c r="G1060" s="15"/>
      <c r="H1060" s="15"/>
      <c r="I1060" s="15"/>
      <c r="J1060" s="15"/>
      <c r="K1060" s="15"/>
      <c r="L1060" s="15"/>
      <c r="M1060" s="15"/>
      <c r="N1060" s="15"/>
      <c r="O1060" s="15"/>
      <c r="P1060" s="15"/>
      <c r="Q1060" s="15"/>
      <c r="R1060" s="15"/>
      <c r="S1060" s="15"/>
    </row>
    <row r="1061">
      <c r="A1061" s="15"/>
      <c r="B1061" s="15"/>
      <c r="C1061" s="15"/>
      <c r="D1061" s="15"/>
      <c r="E1061" s="15"/>
      <c r="F1061" s="15"/>
      <c r="G1061" s="15"/>
      <c r="H1061" s="15"/>
      <c r="I1061" s="15"/>
      <c r="J1061" s="15"/>
      <c r="K1061" s="15"/>
      <c r="L1061" s="15"/>
      <c r="M1061" s="15"/>
      <c r="N1061" s="15"/>
      <c r="O1061" s="15"/>
      <c r="P1061" s="15"/>
      <c r="Q1061" s="15"/>
      <c r="R1061" s="15"/>
      <c r="S1061" s="15"/>
    </row>
    <row r="1062">
      <c r="A1062" s="15"/>
      <c r="B1062" s="15"/>
      <c r="C1062" s="15"/>
      <c r="D1062" s="15"/>
      <c r="E1062" s="15"/>
      <c r="F1062" s="15"/>
      <c r="G1062" s="15"/>
      <c r="H1062" s="15"/>
      <c r="I1062" s="15"/>
      <c r="J1062" s="15"/>
      <c r="K1062" s="15"/>
      <c r="L1062" s="15"/>
      <c r="M1062" s="15"/>
      <c r="N1062" s="15"/>
      <c r="O1062" s="15"/>
      <c r="P1062" s="15"/>
      <c r="Q1062" s="15"/>
      <c r="R1062" s="15"/>
      <c r="S1062" s="15"/>
    </row>
    <row r="1063">
      <c r="A1063" s="15"/>
      <c r="B1063" s="15"/>
      <c r="C1063" s="15"/>
      <c r="D1063" s="15"/>
      <c r="E1063" s="15"/>
      <c r="F1063" s="15"/>
      <c r="G1063" s="15"/>
      <c r="H1063" s="15"/>
      <c r="I1063" s="15"/>
      <c r="J1063" s="15"/>
      <c r="K1063" s="15"/>
      <c r="L1063" s="15"/>
      <c r="M1063" s="15"/>
      <c r="N1063" s="15"/>
      <c r="O1063" s="15"/>
      <c r="P1063" s="15"/>
      <c r="Q1063" s="15"/>
      <c r="R1063" s="15"/>
      <c r="S1063" s="15"/>
    </row>
    <row r="1064">
      <c r="A1064" s="15"/>
      <c r="B1064" s="15"/>
      <c r="C1064" s="15"/>
      <c r="D1064" s="15"/>
      <c r="E1064" s="15"/>
      <c r="F1064" s="15"/>
      <c r="G1064" s="15"/>
      <c r="H1064" s="15"/>
      <c r="I1064" s="15"/>
      <c r="J1064" s="15"/>
      <c r="K1064" s="15"/>
      <c r="L1064" s="15"/>
      <c r="M1064" s="15"/>
      <c r="N1064" s="15"/>
      <c r="O1064" s="15"/>
      <c r="P1064" s="15"/>
      <c r="Q1064" s="15"/>
      <c r="R1064" s="15"/>
      <c r="S1064" s="15"/>
    </row>
    <row r="1065">
      <c r="A1065" s="15"/>
      <c r="B1065" s="15"/>
      <c r="C1065" s="15"/>
      <c r="D1065" s="15"/>
      <c r="E1065" s="15"/>
      <c r="F1065" s="15"/>
      <c r="G1065" s="15"/>
      <c r="H1065" s="15"/>
      <c r="I1065" s="15"/>
      <c r="J1065" s="15"/>
      <c r="K1065" s="15"/>
      <c r="L1065" s="15"/>
      <c r="M1065" s="15"/>
      <c r="N1065" s="15"/>
      <c r="O1065" s="15"/>
      <c r="P1065" s="15"/>
      <c r="Q1065" s="15"/>
      <c r="R1065" s="15"/>
      <c r="S1065" s="15"/>
    </row>
    <row r="1066">
      <c r="A1066" s="15"/>
      <c r="B1066" s="15"/>
      <c r="C1066" s="15"/>
      <c r="D1066" s="15"/>
      <c r="E1066" s="15"/>
      <c r="F1066" s="15"/>
      <c r="G1066" s="15"/>
      <c r="H1066" s="15"/>
      <c r="I1066" s="15"/>
      <c r="J1066" s="15"/>
      <c r="K1066" s="15"/>
      <c r="L1066" s="15"/>
      <c r="M1066" s="15"/>
      <c r="N1066" s="15"/>
      <c r="O1066" s="15"/>
      <c r="P1066" s="15"/>
      <c r="Q1066" s="15"/>
      <c r="R1066" s="15"/>
      <c r="S1066" s="15"/>
    </row>
    <row r="1067">
      <c r="A1067" s="15"/>
      <c r="B1067" s="15"/>
      <c r="C1067" s="15"/>
      <c r="D1067" s="15"/>
      <c r="E1067" s="15"/>
      <c r="F1067" s="15"/>
      <c r="G1067" s="15"/>
      <c r="H1067" s="15"/>
      <c r="I1067" s="15"/>
      <c r="J1067" s="15"/>
      <c r="K1067" s="15"/>
      <c r="L1067" s="15"/>
      <c r="M1067" s="15"/>
      <c r="N1067" s="15"/>
      <c r="O1067" s="15"/>
      <c r="P1067" s="15"/>
      <c r="Q1067" s="15"/>
      <c r="R1067" s="15"/>
      <c r="S1067" s="15"/>
    </row>
    <row r="1068">
      <c r="A1068" s="15"/>
      <c r="B1068" s="15"/>
      <c r="C1068" s="15"/>
      <c r="D1068" s="15"/>
      <c r="E1068" s="15"/>
      <c r="F1068" s="15"/>
      <c r="G1068" s="15"/>
      <c r="H1068" s="15"/>
      <c r="I1068" s="15"/>
      <c r="J1068" s="15"/>
      <c r="K1068" s="15"/>
      <c r="L1068" s="15"/>
      <c r="M1068" s="15"/>
      <c r="N1068" s="15"/>
      <c r="O1068" s="15"/>
      <c r="P1068" s="15"/>
      <c r="Q1068" s="15"/>
      <c r="R1068" s="15"/>
      <c r="S1068" s="15"/>
    </row>
    <row r="1069">
      <c r="A1069" s="15"/>
      <c r="B1069" s="15"/>
      <c r="C1069" s="15"/>
      <c r="D1069" s="15"/>
      <c r="E1069" s="15"/>
      <c r="F1069" s="15"/>
      <c r="G1069" s="15"/>
      <c r="H1069" s="15"/>
      <c r="I1069" s="15"/>
      <c r="J1069" s="15"/>
      <c r="K1069" s="15"/>
      <c r="L1069" s="15"/>
      <c r="M1069" s="15"/>
      <c r="N1069" s="15"/>
      <c r="O1069" s="15"/>
      <c r="P1069" s="15"/>
      <c r="Q1069" s="15"/>
      <c r="R1069" s="15"/>
      <c r="S1069" s="15"/>
    </row>
    <row r="1070">
      <c r="A1070" s="15"/>
      <c r="B1070" s="15"/>
      <c r="C1070" s="15"/>
      <c r="D1070" s="15"/>
      <c r="E1070" s="15"/>
      <c r="F1070" s="15"/>
      <c r="G1070" s="15"/>
      <c r="H1070" s="15"/>
      <c r="I1070" s="15"/>
      <c r="J1070" s="15"/>
      <c r="K1070" s="15"/>
      <c r="L1070" s="15"/>
      <c r="M1070" s="15"/>
      <c r="N1070" s="15"/>
      <c r="O1070" s="15"/>
      <c r="P1070" s="15"/>
      <c r="Q1070" s="15"/>
      <c r="R1070" s="15"/>
      <c r="S1070" s="15"/>
    </row>
    <row r="1071">
      <c r="A1071" s="15"/>
      <c r="B1071" s="15"/>
      <c r="C1071" s="15"/>
      <c r="D1071" s="15"/>
      <c r="E1071" s="15"/>
      <c r="F1071" s="15"/>
      <c r="G1071" s="15"/>
      <c r="H1071" s="15"/>
      <c r="I1071" s="15"/>
      <c r="J1071" s="15"/>
      <c r="K1071" s="15"/>
      <c r="L1071" s="15"/>
      <c r="M1071" s="15"/>
      <c r="N1071" s="15"/>
      <c r="O1071" s="15"/>
      <c r="P1071" s="15"/>
      <c r="Q1071" s="15"/>
      <c r="R1071" s="15"/>
      <c r="S1071" s="15"/>
    </row>
    <row r="1072">
      <c r="A1072" s="15"/>
      <c r="B1072" s="15"/>
      <c r="C1072" s="15"/>
      <c r="D1072" s="15"/>
      <c r="E1072" s="15"/>
      <c r="F1072" s="15"/>
      <c r="G1072" s="15"/>
      <c r="H1072" s="15"/>
      <c r="I1072" s="15"/>
      <c r="J1072" s="15"/>
      <c r="K1072" s="15"/>
      <c r="L1072" s="15"/>
      <c r="M1072" s="15"/>
      <c r="N1072" s="15"/>
      <c r="O1072" s="15"/>
      <c r="P1072" s="15"/>
      <c r="Q1072" s="15"/>
      <c r="R1072" s="15"/>
      <c r="S1072" s="15"/>
    </row>
    <row r="1073">
      <c r="A1073" s="15"/>
      <c r="B1073" s="15"/>
      <c r="C1073" s="15"/>
      <c r="D1073" s="15"/>
      <c r="E1073" s="15"/>
      <c r="F1073" s="15"/>
      <c r="G1073" s="15"/>
      <c r="H1073" s="15"/>
      <c r="I1073" s="15"/>
      <c r="J1073" s="15"/>
      <c r="K1073" s="15"/>
      <c r="L1073" s="15"/>
      <c r="M1073" s="15"/>
      <c r="N1073" s="15"/>
      <c r="O1073" s="15"/>
      <c r="P1073" s="15"/>
      <c r="Q1073" s="15"/>
      <c r="R1073" s="15"/>
      <c r="S1073" s="15"/>
    </row>
    <row r="1074">
      <c r="A1074" s="15"/>
      <c r="B1074" s="15"/>
      <c r="C1074" s="15"/>
      <c r="D1074" s="15"/>
      <c r="E1074" s="15"/>
      <c r="F1074" s="15"/>
      <c r="G1074" s="15"/>
      <c r="H1074" s="15"/>
      <c r="I1074" s="15"/>
      <c r="J1074" s="15"/>
      <c r="K1074" s="15"/>
      <c r="L1074" s="15"/>
      <c r="M1074" s="15"/>
      <c r="N1074" s="15"/>
      <c r="O1074" s="15"/>
      <c r="P1074" s="15"/>
      <c r="Q1074" s="15"/>
      <c r="R1074" s="15"/>
      <c r="S1074" s="15"/>
    </row>
    <row r="1075">
      <c r="A1075" s="15"/>
      <c r="B1075" s="15"/>
      <c r="C1075" s="15"/>
      <c r="D1075" s="15"/>
      <c r="E1075" s="15"/>
      <c r="F1075" s="15"/>
      <c r="G1075" s="15"/>
      <c r="H1075" s="15"/>
      <c r="I1075" s="15"/>
      <c r="J1075" s="15"/>
      <c r="K1075" s="15"/>
      <c r="L1075" s="15"/>
      <c r="M1075" s="15"/>
      <c r="N1075" s="15"/>
      <c r="O1075" s="15"/>
      <c r="P1075" s="15"/>
      <c r="Q1075" s="15"/>
      <c r="R1075" s="15"/>
      <c r="S1075" s="15"/>
    </row>
    <row r="1076">
      <c r="A1076" s="15"/>
      <c r="B1076" s="15"/>
      <c r="C1076" s="15"/>
      <c r="D1076" s="15"/>
      <c r="E1076" s="15"/>
      <c r="F1076" s="15"/>
      <c r="G1076" s="15"/>
      <c r="H1076" s="15"/>
      <c r="I1076" s="15"/>
      <c r="J1076" s="15"/>
      <c r="K1076" s="15"/>
      <c r="L1076" s="15"/>
      <c r="M1076" s="15"/>
      <c r="N1076" s="15"/>
      <c r="O1076" s="15"/>
      <c r="P1076" s="15"/>
      <c r="Q1076" s="15"/>
      <c r="R1076" s="15"/>
      <c r="S1076" s="15"/>
    </row>
    <row r="1077">
      <c r="A1077" s="15"/>
      <c r="B1077" s="15"/>
      <c r="C1077" s="15"/>
      <c r="D1077" s="15"/>
      <c r="E1077" s="15"/>
      <c r="F1077" s="15"/>
      <c r="G1077" s="15"/>
      <c r="H1077" s="15"/>
      <c r="I1077" s="15"/>
      <c r="J1077" s="15"/>
      <c r="K1077" s="15"/>
      <c r="L1077" s="15"/>
      <c r="M1077" s="15"/>
      <c r="N1077" s="15"/>
      <c r="O1077" s="15"/>
      <c r="P1077" s="15"/>
      <c r="Q1077" s="15"/>
      <c r="R1077" s="15"/>
      <c r="S1077" s="15"/>
    </row>
    <row r="1078">
      <c r="A1078" s="15"/>
      <c r="B1078" s="15"/>
      <c r="C1078" s="15"/>
      <c r="D1078" s="15"/>
      <c r="E1078" s="15"/>
      <c r="F1078" s="15"/>
      <c r="G1078" s="15"/>
      <c r="H1078" s="15"/>
      <c r="I1078" s="15"/>
      <c r="J1078" s="15"/>
      <c r="K1078" s="15"/>
      <c r="L1078" s="15"/>
      <c r="M1078" s="15"/>
      <c r="N1078" s="15"/>
      <c r="O1078" s="15"/>
      <c r="P1078" s="15"/>
      <c r="Q1078" s="15"/>
      <c r="R1078" s="15"/>
      <c r="S1078" s="15"/>
    </row>
    <row r="1079">
      <c r="A1079" s="15"/>
      <c r="B1079" s="15"/>
      <c r="C1079" s="15"/>
      <c r="D1079" s="15"/>
      <c r="E1079" s="15"/>
      <c r="F1079" s="15"/>
      <c r="G1079" s="15"/>
      <c r="H1079" s="15"/>
      <c r="I1079" s="15"/>
      <c r="J1079" s="15"/>
      <c r="K1079" s="15"/>
      <c r="L1079" s="15"/>
      <c r="M1079" s="15"/>
      <c r="N1079" s="15"/>
      <c r="O1079" s="15"/>
      <c r="P1079" s="15"/>
      <c r="Q1079" s="15"/>
      <c r="R1079" s="15"/>
      <c r="S1079" s="15"/>
    </row>
    <row r="1080">
      <c r="A1080" s="15"/>
      <c r="B1080" s="15"/>
      <c r="C1080" s="15"/>
      <c r="D1080" s="15"/>
      <c r="E1080" s="15"/>
      <c r="F1080" s="15"/>
      <c r="G1080" s="15"/>
      <c r="H1080" s="15"/>
      <c r="I1080" s="15"/>
      <c r="J1080" s="15"/>
      <c r="K1080" s="15"/>
      <c r="L1080" s="15"/>
      <c r="M1080" s="15"/>
      <c r="N1080" s="15"/>
      <c r="O1080" s="15"/>
      <c r="P1080" s="15"/>
      <c r="Q1080" s="15"/>
      <c r="R1080" s="15"/>
      <c r="S1080" s="15"/>
    </row>
    <row r="1081">
      <c r="A1081" s="15"/>
      <c r="B1081" s="15"/>
      <c r="C1081" s="15"/>
      <c r="D1081" s="15"/>
      <c r="E1081" s="15"/>
      <c r="F1081" s="15"/>
      <c r="G1081" s="15"/>
      <c r="H1081" s="15"/>
      <c r="I1081" s="15"/>
      <c r="J1081" s="15"/>
      <c r="K1081" s="15"/>
      <c r="L1081" s="15"/>
      <c r="M1081" s="15"/>
      <c r="N1081" s="15"/>
      <c r="O1081" s="15"/>
      <c r="P1081" s="15"/>
      <c r="Q1081" s="15"/>
      <c r="R1081" s="15"/>
      <c r="S1081" s="15"/>
    </row>
    <row r="1082">
      <c r="A1082" s="15"/>
      <c r="B1082" s="15"/>
      <c r="C1082" s="15"/>
      <c r="D1082" s="15"/>
      <c r="E1082" s="15"/>
      <c r="F1082" s="15"/>
      <c r="G1082" s="15"/>
      <c r="H1082" s="15"/>
      <c r="I1082" s="15"/>
      <c r="J1082" s="15"/>
      <c r="K1082" s="15"/>
      <c r="L1082" s="15"/>
      <c r="M1082" s="15"/>
      <c r="N1082" s="15"/>
      <c r="O1082" s="15"/>
      <c r="P1082" s="15"/>
      <c r="Q1082" s="15"/>
      <c r="R1082" s="15"/>
      <c r="S1082" s="15"/>
    </row>
    <row r="1083">
      <c r="A1083" s="15"/>
      <c r="B1083" s="15"/>
      <c r="C1083" s="15"/>
      <c r="D1083" s="15"/>
      <c r="E1083" s="15"/>
      <c r="F1083" s="15"/>
      <c r="G1083" s="15"/>
      <c r="H1083" s="15"/>
      <c r="I1083" s="15"/>
      <c r="J1083" s="15"/>
      <c r="K1083" s="15"/>
      <c r="L1083" s="15"/>
      <c r="M1083" s="15"/>
      <c r="N1083" s="15"/>
      <c r="O1083" s="15"/>
      <c r="P1083" s="15"/>
      <c r="Q1083" s="15"/>
      <c r="R1083" s="15"/>
      <c r="S1083" s="15"/>
    </row>
    <row r="1084">
      <c r="A1084" s="15"/>
      <c r="B1084" s="15"/>
      <c r="C1084" s="15"/>
      <c r="D1084" s="15"/>
      <c r="E1084" s="15"/>
      <c r="F1084" s="15"/>
      <c r="G1084" s="15"/>
      <c r="H1084" s="15"/>
      <c r="I1084" s="15"/>
      <c r="J1084" s="15"/>
      <c r="K1084" s="15"/>
      <c r="L1084" s="15"/>
      <c r="M1084" s="15"/>
      <c r="N1084" s="15"/>
      <c r="O1084" s="15"/>
      <c r="P1084" s="15"/>
      <c r="Q1084" s="15"/>
      <c r="R1084" s="15"/>
      <c r="S1084" s="15"/>
    </row>
    <row r="1085">
      <c r="A1085" s="15"/>
      <c r="B1085" s="15"/>
      <c r="C1085" s="15"/>
      <c r="D1085" s="15"/>
      <c r="E1085" s="15"/>
      <c r="F1085" s="15"/>
      <c r="G1085" s="15"/>
      <c r="H1085" s="15"/>
      <c r="I1085" s="15"/>
      <c r="J1085" s="15"/>
      <c r="K1085" s="15"/>
      <c r="L1085" s="15"/>
      <c r="M1085" s="15"/>
      <c r="N1085" s="15"/>
      <c r="O1085" s="15"/>
      <c r="P1085" s="15"/>
      <c r="Q1085" s="15"/>
      <c r="R1085" s="15"/>
      <c r="S1085" s="15"/>
    </row>
    <row r="1086">
      <c r="A1086" s="15"/>
      <c r="B1086" s="15"/>
      <c r="C1086" s="15"/>
      <c r="D1086" s="15"/>
      <c r="E1086" s="15"/>
      <c r="F1086" s="15"/>
      <c r="G1086" s="15"/>
      <c r="H1086" s="15"/>
      <c r="I1086" s="15"/>
      <c r="J1086" s="15"/>
      <c r="K1086" s="15"/>
      <c r="L1086" s="15"/>
      <c r="M1086" s="15"/>
      <c r="N1086" s="15"/>
      <c r="O1086" s="15"/>
      <c r="P1086" s="15"/>
      <c r="Q1086" s="15"/>
      <c r="R1086" s="15"/>
      <c r="S1086" s="15"/>
    </row>
    <row r="1087">
      <c r="A1087" s="15"/>
      <c r="B1087" s="15"/>
      <c r="C1087" s="15"/>
      <c r="D1087" s="15"/>
      <c r="E1087" s="15"/>
      <c r="F1087" s="15"/>
      <c r="G1087" s="15"/>
      <c r="H1087" s="15"/>
      <c r="I1087" s="15"/>
      <c r="J1087" s="15"/>
      <c r="K1087" s="15"/>
      <c r="L1087" s="15"/>
      <c r="M1087" s="15"/>
      <c r="N1087" s="15"/>
      <c r="O1087" s="15"/>
      <c r="P1087" s="15"/>
      <c r="Q1087" s="15"/>
      <c r="R1087" s="15"/>
      <c r="S1087" s="15"/>
    </row>
    <row r="1088">
      <c r="A1088" s="15"/>
      <c r="B1088" s="15"/>
      <c r="C1088" s="15"/>
      <c r="D1088" s="15"/>
      <c r="E1088" s="15"/>
      <c r="F1088" s="15"/>
      <c r="G1088" s="15"/>
      <c r="H1088" s="15"/>
      <c r="I1088" s="15"/>
      <c r="J1088" s="15"/>
      <c r="K1088" s="15"/>
      <c r="L1088" s="15"/>
      <c r="M1088" s="15"/>
      <c r="N1088" s="15"/>
      <c r="O1088" s="15"/>
      <c r="P1088" s="15"/>
      <c r="Q1088" s="15"/>
      <c r="R1088" s="15"/>
      <c r="S1088" s="15"/>
    </row>
    <row r="1089">
      <c r="A1089" s="15"/>
      <c r="B1089" s="15"/>
      <c r="C1089" s="15"/>
      <c r="D1089" s="15"/>
      <c r="E1089" s="15"/>
      <c r="F1089" s="15"/>
      <c r="G1089" s="15"/>
      <c r="H1089" s="15"/>
      <c r="I1089" s="15"/>
      <c r="J1089" s="15"/>
      <c r="K1089" s="15"/>
      <c r="L1089" s="15"/>
      <c r="M1089" s="15"/>
      <c r="N1089" s="15"/>
      <c r="O1089" s="15"/>
      <c r="P1089" s="15"/>
      <c r="Q1089" s="15"/>
      <c r="R1089" s="15"/>
      <c r="S1089" s="15"/>
    </row>
    <row r="1090">
      <c r="A1090" s="15"/>
      <c r="B1090" s="15"/>
      <c r="C1090" s="15"/>
      <c r="D1090" s="15"/>
      <c r="E1090" s="15"/>
      <c r="F1090" s="15"/>
      <c r="G1090" s="15"/>
      <c r="H1090" s="15"/>
      <c r="I1090" s="15"/>
      <c r="J1090" s="15"/>
      <c r="K1090" s="15"/>
      <c r="L1090" s="15"/>
      <c r="M1090" s="15"/>
      <c r="N1090" s="15"/>
      <c r="O1090" s="15"/>
      <c r="P1090" s="15"/>
      <c r="Q1090" s="15"/>
      <c r="R1090" s="15"/>
      <c r="S1090" s="15"/>
    </row>
    <row r="1091">
      <c r="A1091" s="15"/>
      <c r="B1091" s="15"/>
      <c r="C1091" s="15"/>
      <c r="D1091" s="15"/>
      <c r="E1091" s="15"/>
      <c r="F1091" s="15"/>
      <c r="G1091" s="15"/>
      <c r="H1091" s="15"/>
      <c r="I1091" s="15"/>
      <c r="J1091" s="15"/>
      <c r="K1091" s="15"/>
      <c r="L1091" s="15"/>
      <c r="M1091" s="15"/>
      <c r="N1091" s="15"/>
      <c r="O1091" s="15"/>
      <c r="P1091" s="15"/>
      <c r="Q1091" s="15"/>
      <c r="R1091" s="15"/>
      <c r="S1091" s="15"/>
    </row>
    <row r="1092">
      <c r="A1092" s="15"/>
      <c r="B1092" s="15"/>
      <c r="C1092" s="15"/>
      <c r="D1092" s="15"/>
      <c r="E1092" s="15"/>
      <c r="F1092" s="15"/>
      <c r="G1092" s="15"/>
      <c r="H1092" s="15"/>
      <c r="I1092" s="15"/>
      <c r="J1092" s="15"/>
      <c r="K1092" s="15"/>
      <c r="L1092" s="15"/>
      <c r="M1092" s="15"/>
      <c r="N1092" s="15"/>
      <c r="O1092" s="15"/>
      <c r="P1092" s="15"/>
      <c r="Q1092" s="15"/>
      <c r="R1092" s="15"/>
      <c r="S1092" s="15"/>
    </row>
    <row r="1093">
      <c r="A1093" s="15"/>
      <c r="B1093" s="15"/>
      <c r="C1093" s="15"/>
      <c r="D1093" s="15"/>
      <c r="E1093" s="15"/>
      <c r="F1093" s="15"/>
      <c r="G1093" s="15"/>
      <c r="H1093" s="15"/>
      <c r="I1093" s="15"/>
      <c r="J1093" s="15"/>
      <c r="K1093" s="15"/>
      <c r="L1093" s="15"/>
      <c r="M1093" s="15"/>
      <c r="N1093" s="15"/>
      <c r="O1093" s="15"/>
      <c r="P1093" s="15"/>
      <c r="Q1093" s="15"/>
      <c r="R1093" s="15"/>
      <c r="S1093" s="15"/>
    </row>
    <row r="1094">
      <c r="A1094" s="15"/>
      <c r="B1094" s="15"/>
      <c r="C1094" s="15"/>
      <c r="D1094" s="15"/>
      <c r="E1094" s="15"/>
      <c r="F1094" s="15"/>
      <c r="G1094" s="15"/>
      <c r="H1094" s="15"/>
      <c r="I1094" s="15"/>
      <c r="J1094" s="15"/>
      <c r="K1094" s="15"/>
      <c r="L1094" s="15"/>
      <c r="M1094" s="15"/>
      <c r="N1094" s="15"/>
      <c r="O1094" s="15"/>
      <c r="P1094" s="15"/>
      <c r="Q1094" s="15"/>
      <c r="R1094" s="15"/>
      <c r="S1094" s="15"/>
    </row>
    <row r="1095">
      <c r="A1095" s="15"/>
      <c r="B1095" s="15"/>
      <c r="C1095" s="15"/>
      <c r="D1095" s="15"/>
      <c r="E1095" s="15"/>
      <c r="F1095" s="15"/>
      <c r="G1095" s="15"/>
      <c r="H1095" s="15"/>
      <c r="I1095" s="15"/>
      <c r="J1095" s="15"/>
      <c r="K1095" s="15"/>
      <c r="L1095" s="15"/>
      <c r="M1095" s="15"/>
      <c r="N1095" s="15"/>
      <c r="O1095" s="15"/>
      <c r="P1095" s="15"/>
      <c r="Q1095" s="15"/>
      <c r="R1095" s="15"/>
      <c r="S1095" s="15"/>
    </row>
    <row r="1096">
      <c r="A1096" s="15"/>
      <c r="B1096" s="15"/>
      <c r="C1096" s="15"/>
      <c r="D1096" s="15"/>
      <c r="E1096" s="15"/>
      <c r="F1096" s="15"/>
      <c r="G1096" s="15"/>
      <c r="H1096" s="15"/>
      <c r="I1096" s="15"/>
      <c r="J1096" s="15"/>
      <c r="K1096" s="15"/>
      <c r="L1096" s="15"/>
      <c r="M1096" s="15"/>
      <c r="N1096" s="15"/>
      <c r="O1096" s="15"/>
      <c r="P1096" s="15"/>
      <c r="Q1096" s="15"/>
      <c r="R1096" s="15"/>
      <c r="S1096" s="15"/>
    </row>
    <row r="1097">
      <c r="A1097" s="15"/>
      <c r="B1097" s="15"/>
      <c r="C1097" s="15"/>
      <c r="D1097" s="15"/>
      <c r="E1097" s="15"/>
      <c r="F1097" s="15"/>
      <c r="G1097" s="15"/>
      <c r="H1097" s="15"/>
      <c r="I1097" s="15"/>
      <c r="J1097" s="15"/>
      <c r="K1097" s="15"/>
      <c r="L1097" s="15"/>
      <c r="M1097" s="15"/>
      <c r="N1097" s="15"/>
      <c r="O1097" s="15"/>
      <c r="P1097" s="15"/>
      <c r="Q1097" s="15"/>
      <c r="R1097" s="15"/>
      <c r="S1097" s="15"/>
    </row>
    <row r="1098">
      <c r="A1098" s="15"/>
      <c r="B1098" s="15"/>
      <c r="C1098" s="15"/>
      <c r="D1098" s="15"/>
      <c r="E1098" s="15"/>
      <c r="F1098" s="15"/>
      <c r="G1098" s="15"/>
      <c r="H1098" s="15"/>
      <c r="I1098" s="15"/>
      <c r="J1098" s="15"/>
      <c r="K1098" s="15"/>
      <c r="L1098" s="15"/>
      <c r="M1098" s="15"/>
      <c r="N1098" s="15"/>
      <c r="O1098" s="15"/>
      <c r="P1098" s="15"/>
      <c r="Q1098" s="15"/>
      <c r="R1098" s="15"/>
      <c r="S1098" s="15"/>
    </row>
    <row r="1099">
      <c r="A1099" s="15"/>
      <c r="B1099" s="15"/>
      <c r="C1099" s="15"/>
      <c r="D1099" s="15"/>
      <c r="E1099" s="15"/>
      <c r="F1099" s="15"/>
      <c r="G1099" s="15"/>
      <c r="H1099" s="15"/>
      <c r="I1099" s="15"/>
      <c r="J1099" s="15"/>
      <c r="K1099" s="15"/>
      <c r="L1099" s="15"/>
      <c r="M1099" s="15"/>
      <c r="N1099" s="15"/>
      <c r="O1099" s="15"/>
      <c r="P1099" s="15"/>
      <c r="Q1099" s="15"/>
      <c r="R1099" s="15"/>
      <c r="S1099" s="15"/>
    </row>
    <row r="1100">
      <c r="A1100" s="15"/>
      <c r="B1100" s="15"/>
      <c r="C1100" s="15"/>
      <c r="D1100" s="15"/>
      <c r="E1100" s="15"/>
      <c r="F1100" s="15"/>
      <c r="G1100" s="15"/>
      <c r="H1100" s="15"/>
      <c r="I1100" s="15"/>
      <c r="J1100" s="15"/>
      <c r="K1100" s="15"/>
      <c r="L1100" s="15"/>
      <c r="M1100" s="15"/>
      <c r="N1100" s="15"/>
      <c r="O1100" s="15"/>
      <c r="P1100" s="15"/>
      <c r="Q1100" s="15"/>
      <c r="R1100" s="15"/>
      <c r="S1100" s="15"/>
    </row>
    <row r="1101">
      <c r="A1101" s="15"/>
      <c r="B1101" s="15"/>
      <c r="C1101" s="15"/>
      <c r="D1101" s="15"/>
      <c r="E1101" s="15"/>
      <c r="F1101" s="15"/>
      <c r="G1101" s="15"/>
      <c r="H1101" s="15"/>
      <c r="I1101" s="15"/>
      <c r="J1101" s="15"/>
      <c r="K1101" s="15"/>
      <c r="L1101" s="15"/>
      <c r="M1101" s="15"/>
      <c r="N1101" s="15"/>
      <c r="O1101" s="15"/>
      <c r="P1101" s="15"/>
      <c r="Q1101" s="15"/>
      <c r="R1101" s="15"/>
      <c r="S1101" s="15"/>
    </row>
    <row r="1102">
      <c r="A1102" s="15"/>
      <c r="B1102" s="15"/>
      <c r="C1102" s="15"/>
      <c r="D1102" s="15"/>
      <c r="E1102" s="15"/>
      <c r="F1102" s="15"/>
      <c r="G1102" s="15"/>
      <c r="H1102" s="15"/>
      <c r="I1102" s="15"/>
      <c r="J1102" s="15"/>
      <c r="K1102" s="15"/>
      <c r="L1102" s="15"/>
      <c r="M1102" s="15"/>
      <c r="N1102" s="15"/>
      <c r="O1102" s="15"/>
      <c r="P1102" s="15"/>
      <c r="Q1102" s="15"/>
      <c r="R1102" s="15"/>
      <c r="S1102" s="15"/>
    </row>
    <row r="1103">
      <c r="A1103" s="15"/>
      <c r="B1103" s="15"/>
      <c r="C1103" s="15"/>
      <c r="D1103" s="15"/>
      <c r="E1103" s="15"/>
      <c r="F1103" s="15"/>
      <c r="G1103" s="15"/>
      <c r="H1103" s="15"/>
      <c r="I1103" s="15"/>
      <c r="J1103" s="15"/>
      <c r="K1103" s="15"/>
      <c r="L1103" s="15"/>
      <c r="M1103" s="15"/>
      <c r="N1103" s="15"/>
      <c r="O1103" s="15"/>
      <c r="P1103" s="15"/>
      <c r="Q1103" s="15"/>
      <c r="R1103" s="15"/>
      <c r="S1103" s="15"/>
    </row>
    <row r="1104">
      <c r="A1104" s="15"/>
      <c r="B1104" s="15"/>
      <c r="C1104" s="15"/>
      <c r="D1104" s="15"/>
      <c r="E1104" s="15"/>
      <c r="F1104" s="15"/>
      <c r="G1104" s="15"/>
      <c r="H1104" s="15"/>
      <c r="I1104" s="15"/>
      <c r="J1104" s="15"/>
      <c r="K1104" s="15"/>
      <c r="L1104" s="15"/>
      <c r="M1104" s="15"/>
      <c r="N1104" s="15"/>
      <c r="O1104" s="15"/>
      <c r="P1104" s="15"/>
      <c r="Q1104" s="15"/>
      <c r="R1104" s="15"/>
      <c r="S1104" s="15"/>
    </row>
    <row r="1105">
      <c r="A1105" s="15"/>
      <c r="B1105" s="15"/>
      <c r="C1105" s="15"/>
      <c r="D1105" s="15"/>
      <c r="E1105" s="15"/>
      <c r="F1105" s="15"/>
      <c r="G1105" s="15"/>
      <c r="H1105" s="15"/>
      <c r="I1105" s="15"/>
      <c r="J1105" s="15"/>
      <c r="K1105" s="15"/>
      <c r="L1105" s="15"/>
      <c r="M1105" s="15"/>
      <c r="N1105" s="15"/>
      <c r="O1105" s="15"/>
      <c r="P1105" s="15"/>
      <c r="Q1105" s="15"/>
      <c r="R1105" s="15"/>
      <c r="S1105" s="15"/>
    </row>
    <row r="1106">
      <c r="A1106" s="15"/>
      <c r="B1106" s="15"/>
      <c r="C1106" s="15"/>
      <c r="D1106" s="15"/>
      <c r="E1106" s="15"/>
      <c r="F1106" s="15"/>
      <c r="G1106" s="15"/>
      <c r="H1106" s="15"/>
      <c r="I1106" s="15"/>
      <c r="J1106" s="15"/>
      <c r="K1106" s="15"/>
      <c r="L1106" s="15"/>
      <c r="M1106" s="15"/>
      <c r="N1106" s="15"/>
      <c r="O1106" s="15"/>
      <c r="P1106" s="15"/>
      <c r="Q1106" s="15"/>
      <c r="R1106" s="15"/>
      <c r="S1106" s="15"/>
    </row>
    <row r="1107">
      <c r="A1107" s="15"/>
      <c r="B1107" s="15"/>
      <c r="C1107" s="15"/>
      <c r="D1107" s="15"/>
      <c r="E1107" s="15"/>
      <c r="F1107" s="15"/>
      <c r="G1107" s="15"/>
      <c r="H1107" s="15"/>
      <c r="I1107" s="15"/>
      <c r="J1107" s="15"/>
      <c r="K1107" s="15"/>
      <c r="L1107" s="15"/>
      <c r="M1107" s="15"/>
      <c r="N1107" s="15"/>
      <c r="O1107" s="15"/>
      <c r="P1107" s="15"/>
      <c r="Q1107" s="15"/>
      <c r="R1107" s="15"/>
      <c r="S1107" s="15"/>
    </row>
    <row r="1108">
      <c r="A1108" s="15"/>
      <c r="B1108" s="15"/>
      <c r="C1108" s="15"/>
      <c r="D1108" s="15"/>
      <c r="E1108" s="15"/>
      <c r="F1108" s="15"/>
      <c r="G1108" s="15"/>
      <c r="H1108" s="15"/>
      <c r="I1108" s="15"/>
      <c r="J1108" s="15"/>
      <c r="K1108" s="15"/>
      <c r="L1108" s="15"/>
      <c r="M1108" s="15"/>
      <c r="N1108" s="15"/>
      <c r="O1108" s="15"/>
      <c r="P1108" s="15"/>
      <c r="Q1108" s="15"/>
      <c r="R1108" s="15"/>
      <c r="S1108" s="15"/>
    </row>
    <row r="1109">
      <c r="A1109" s="15"/>
      <c r="B1109" s="15"/>
      <c r="C1109" s="15"/>
      <c r="D1109" s="15"/>
      <c r="E1109" s="15"/>
      <c r="F1109" s="15"/>
      <c r="G1109" s="15"/>
      <c r="H1109" s="15"/>
      <c r="I1109" s="15"/>
      <c r="J1109" s="15"/>
      <c r="K1109" s="15"/>
      <c r="L1109" s="15"/>
      <c r="M1109" s="15"/>
      <c r="N1109" s="15"/>
      <c r="O1109" s="15"/>
      <c r="P1109" s="15"/>
      <c r="Q1109" s="15"/>
      <c r="R1109" s="15"/>
      <c r="S1109" s="15"/>
    </row>
    <row r="1110">
      <c r="A1110" s="15"/>
      <c r="B1110" s="15"/>
      <c r="C1110" s="15"/>
      <c r="D1110" s="15"/>
      <c r="E1110" s="15"/>
      <c r="F1110" s="15"/>
      <c r="G1110" s="15"/>
      <c r="H1110" s="15"/>
      <c r="I1110" s="15"/>
      <c r="J1110" s="15"/>
      <c r="K1110" s="15"/>
      <c r="L1110" s="15"/>
      <c r="M1110" s="15"/>
      <c r="N1110" s="15"/>
      <c r="O1110" s="15"/>
      <c r="P1110" s="15"/>
      <c r="Q1110" s="15"/>
      <c r="R1110" s="15"/>
      <c r="S1110" s="15"/>
    </row>
    <row r="1111">
      <c r="A1111" s="15"/>
      <c r="B1111" s="15"/>
      <c r="C1111" s="15"/>
      <c r="D1111" s="15"/>
      <c r="E1111" s="15"/>
      <c r="F1111" s="15"/>
      <c r="G1111" s="15"/>
      <c r="H1111" s="15"/>
      <c r="I1111" s="15"/>
      <c r="J1111" s="15"/>
      <c r="K1111" s="15"/>
      <c r="L1111" s="15"/>
      <c r="M1111" s="15"/>
      <c r="N1111" s="15"/>
      <c r="O1111" s="15"/>
      <c r="P1111" s="15"/>
      <c r="Q1111" s="15"/>
      <c r="R1111" s="15"/>
      <c r="S1111" s="15"/>
    </row>
    <row r="1112">
      <c r="A1112" s="15"/>
      <c r="B1112" s="15"/>
      <c r="C1112" s="15"/>
      <c r="D1112" s="15"/>
      <c r="E1112" s="15"/>
      <c r="F1112" s="15"/>
      <c r="G1112" s="15"/>
      <c r="H1112" s="15"/>
      <c r="I1112" s="15"/>
      <c r="J1112" s="15"/>
      <c r="K1112" s="15"/>
      <c r="L1112" s="15"/>
      <c r="M1112" s="15"/>
      <c r="N1112" s="15"/>
      <c r="O1112" s="15"/>
      <c r="P1112" s="15"/>
      <c r="Q1112" s="15"/>
      <c r="R1112" s="15"/>
      <c r="S1112" s="15"/>
    </row>
    <row r="1113">
      <c r="A1113" s="15"/>
      <c r="B1113" s="15"/>
      <c r="C1113" s="15"/>
      <c r="D1113" s="15"/>
      <c r="E1113" s="15"/>
      <c r="F1113" s="15"/>
      <c r="G1113" s="15"/>
      <c r="H1113" s="15"/>
      <c r="I1113" s="15"/>
      <c r="J1113" s="15"/>
      <c r="K1113" s="15"/>
      <c r="L1113" s="15"/>
      <c r="M1113" s="15"/>
      <c r="N1113" s="15"/>
      <c r="O1113" s="15"/>
      <c r="P1113" s="15"/>
      <c r="Q1113" s="15"/>
      <c r="R1113" s="15"/>
      <c r="S1113" s="15"/>
    </row>
    <row r="1114">
      <c r="A1114" s="15"/>
      <c r="B1114" s="15"/>
      <c r="C1114" s="15"/>
      <c r="D1114" s="15"/>
      <c r="E1114" s="15"/>
      <c r="F1114" s="15"/>
      <c r="G1114" s="15"/>
      <c r="H1114" s="15"/>
      <c r="I1114" s="15"/>
      <c r="J1114" s="15"/>
      <c r="K1114" s="15"/>
      <c r="L1114" s="15"/>
      <c r="M1114" s="15"/>
      <c r="N1114" s="15"/>
      <c r="O1114" s="15"/>
      <c r="P1114" s="15"/>
      <c r="Q1114" s="15"/>
      <c r="R1114" s="15"/>
      <c r="S1114" s="15"/>
    </row>
  </sheetData>
  <mergeCells count="5">
    <mergeCell ref="N1:Q1"/>
    <mergeCell ref="H126:M126"/>
    <mergeCell ref="M127:N127"/>
    <mergeCell ref="D153:F153"/>
    <mergeCell ref="D170:E170"/>
  </mergeCells>
  <conditionalFormatting sqref="T1:T125 T127:T1114">
    <cfRule type="cellIs" dxfId="0" priority="1" operator="greaterThan">
      <formula>0</formula>
    </cfRule>
  </conditionalFormatting>
  <dataValidations>
    <dataValidation type="list" allowBlank="1" showErrorMessage="1" sqref="R3:R125">
      <formula1>"MARI - NICOLE,DANA - NICOLE,NICOLE,SANTY - NICOLE,M-S-Nic,M-D-N,D-S-Nic,Todos"</formula1>
    </dataValidation>
    <dataValidation type="list" allowBlank="1" showErrorMessage="1" sqref="L3:L125">
      <formula1>LISTA!$B$2:$B$41</formula1>
    </dataValidation>
    <dataValidation type="list" allowBlank="1" showErrorMessage="1" sqref="M3:M125">
      <formula1>LISTA!$A$2:$A$10</formula1>
    </dataValidation>
    <dataValidation type="list" allowBlank="1" showErrorMessage="1" sqref="Q3:Q125">
      <formula1>LISTA!$C$8:$C$14</formula1>
    </dataValidation>
    <dataValidation type="custom" allowBlank="1" showDropDown="1" sqref="C134:E134 C135">
      <formula1>OR(NOT(ISERROR(DATEVALUE(C134))), AND(ISNUMBER(C134), LEFT(CELL("format", C134))="D"))</formula1>
    </dataValidation>
    <dataValidation type="custom" allowBlank="1" showDropDown="1" showErrorMessage="1" sqref="K3:K22 B3:C28 B29 B30:C125 K24:K125">
      <formula1>OR(NOT(ISERROR(DATEVALUE(B3))), AND(ISNUMBER(B3), LEFT(CELL("format", B3))="D"))</formula1>
    </dataValidation>
  </dataValidations>
  <hyperlinks>
    <hyperlink r:id="rId1" ref="J20"/>
  </hyperlinks>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2" width="14.38"/>
    <col customWidth="1" min="3" max="3" width="18.63"/>
    <col customWidth="1" min="4" max="4" width="19.5"/>
    <col customWidth="1" min="5" max="5" width="12.13"/>
    <col customWidth="1" min="6" max="6" width="14.75"/>
    <col customWidth="1" min="7" max="7" width="28.13"/>
    <col customWidth="1" min="8" max="8" width="26.75"/>
    <col customWidth="1" min="9" max="9" width="19.75"/>
    <col customWidth="1" min="10" max="11" width="21.25"/>
    <col customWidth="1" min="12" max="13" width="15.63"/>
    <col customWidth="1" min="16" max="16" width="21.63"/>
    <col customWidth="1" min="17" max="17" width="27.25"/>
    <col customWidth="1" min="18" max="18" width="15.63"/>
    <col customWidth="1" min="19" max="19" width="54.25"/>
    <col customWidth="1" min="20" max="20" width="14.13"/>
    <col hidden="1" min="21" max="22" width="12.63"/>
  </cols>
  <sheetData>
    <row r="1">
      <c r="A1" s="1"/>
      <c r="B1" s="3"/>
      <c r="C1" s="3"/>
      <c r="D1" s="3"/>
      <c r="E1" s="3"/>
      <c r="F1" s="4"/>
      <c r="G1" s="4"/>
      <c r="H1" s="4"/>
      <c r="I1" s="4"/>
      <c r="J1" s="4"/>
      <c r="K1" s="4"/>
      <c r="L1" s="4"/>
      <c r="M1" s="4"/>
      <c r="N1" s="5" t="s">
        <v>0</v>
      </c>
      <c r="O1" s="6"/>
      <c r="P1" s="6"/>
      <c r="Q1" s="7"/>
      <c r="R1" s="8"/>
      <c r="S1" s="8"/>
    </row>
    <row r="2">
      <c r="A2" s="590" t="s">
        <v>1</v>
      </c>
      <c r="B2" s="590" t="s">
        <v>2</v>
      </c>
      <c r="C2" s="590" t="s">
        <v>3</v>
      </c>
      <c r="D2" s="590" t="s">
        <v>4</v>
      </c>
      <c r="E2" s="590" t="s">
        <v>5</v>
      </c>
      <c r="F2" s="9" t="s">
        <v>6</v>
      </c>
      <c r="G2" s="9" t="s">
        <v>7</v>
      </c>
      <c r="H2" s="9" t="s">
        <v>8</v>
      </c>
      <c r="I2" s="9" t="s">
        <v>9</v>
      </c>
      <c r="J2" s="9" t="s">
        <v>10</v>
      </c>
      <c r="K2" s="9" t="s">
        <v>2456</v>
      </c>
      <c r="L2" s="9" t="s">
        <v>11</v>
      </c>
      <c r="M2" s="9" t="s">
        <v>12</v>
      </c>
      <c r="N2" s="10" t="s">
        <v>13</v>
      </c>
      <c r="O2" s="10" t="s">
        <v>14</v>
      </c>
      <c r="P2" s="10" t="s">
        <v>15</v>
      </c>
      <c r="Q2" s="10" t="s">
        <v>16</v>
      </c>
      <c r="R2" s="11" t="s">
        <v>17</v>
      </c>
      <c r="S2" s="11" t="s">
        <v>18</v>
      </c>
      <c r="T2" s="124"/>
      <c r="U2" s="124"/>
      <c r="V2" s="124"/>
      <c r="W2" s="591"/>
    </row>
    <row r="3">
      <c r="A3" s="592">
        <v>1.0</v>
      </c>
      <c r="B3" s="593">
        <v>45414.0</v>
      </c>
      <c r="C3" s="593">
        <v>45413.0</v>
      </c>
      <c r="D3" s="592">
        <v>3.81401100124583E14</v>
      </c>
      <c r="E3" s="592">
        <v>6180.0</v>
      </c>
      <c r="F3" s="594">
        <v>4.41773901E9</v>
      </c>
      <c r="G3" s="594" t="s">
        <v>2868</v>
      </c>
      <c r="H3" s="594" t="s">
        <v>2869</v>
      </c>
      <c r="I3" s="592">
        <v>6.1551887E7</v>
      </c>
      <c r="J3" s="595" t="s">
        <v>2870</v>
      </c>
      <c r="K3" s="593">
        <v>38474.0</v>
      </c>
      <c r="L3" s="592" t="s">
        <v>510</v>
      </c>
      <c r="M3" s="592"/>
      <c r="N3" s="592">
        <v>195.0</v>
      </c>
      <c r="O3" s="592">
        <f t="shared" ref="O3:O10" si="1">N3</f>
        <v>195</v>
      </c>
      <c r="P3" s="596"/>
      <c r="Q3" s="592" t="s">
        <v>854</v>
      </c>
      <c r="R3" s="597" t="s">
        <v>1885</v>
      </c>
      <c r="S3" s="592" t="s">
        <v>2871</v>
      </c>
      <c r="T3" s="92"/>
    </row>
    <row r="4">
      <c r="A4" s="592">
        <v>2.0</v>
      </c>
      <c r="B4" s="593">
        <v>45414.0</v>
      </c>
      <c r="C4" s="593">
        <v>45413.0</v>
      </c>
      <c r="D4" s="592">
        <v>3.81401100124583E14</v>
      </c>
      <c r="E4" s="592">
        <v>6181.0</v>
      </c>
      <c r="F4" s="651">
        <v>3108797.0</v>
      </c>
      <c r="G4" s="617" t="s">
        <v>2872</v>
      </c>
      <c r="H4" s="592" t="s">
        <v>2873</v>
      </c>
      <c r="I4" s="592">
        <v>7.501301E7</v>
      </c>
      <c r="J4" s="592" t="s">
        <v>2874</v>
      </c>
      <c r="K4" s="593"/>
      <c r="L4" s="592" t="s">
        <v>510</v>
      </c>
      <c r="M4" s="592"/>
      <c r="N4" s="592">
        <v>440.0</v>
      </c>
      <c r="O4" s="592">
        <f t="shared" si="1"/>
        <v>440</v>
      </c>
      <c r="P4" s="652"/>
      <c r="Q4" s="592" t="s">
        <v>854</v>
      </c>
      <c r="R4" s="597" t="s">
        <v>1885</v>
      </c>
      <c r="S4" s="592" t="s">
        <v>2871</v>
      </c>
      <c r="T4" s="92"/>
    </row>
    <row r="5">
      <c r="A5" s="592">
        <v>3.0</v>
      </c>
      <c r="B5" s="593">
        <v>45414.0</v>
      </c>
      <c r="C5" s="593">
        <v>45413.0</v>
      </c>
      <c r="D5" s="592">
        <v>3.81401100124583E14</v>
      </c>
      <c r="E5" s="592">
        <v>6182.0</v>
      </c>
      <c r="F5" s="594">
        <v>7706865.0</v>
      </c>
      <c r="G5" s="594" t="s">
        <v>2875</v>
      </c>
      <c r="H5" s="594" t="s">
        <v>2876</v>
      </c>
      <c r="I5" s="594">
        <v>6.0025442E7</v>
      </c>
      <c r="J5" s="594"/>
      <c r="K5" s="593"/>
      <c r="L5" s="592" t="s">
        <v>510</v>
      </c>
      <c r="M5" s="592"/>
      <c r="N5" s="592">
        <v>785.0</v>
      </c>
      <c r="O5" s="592">
        <f t="shared" si="1"/>
        <v>785</v>
      </c>
      <c r="P5" s="596"/>
      <c r="Q5" s="592" t="s">
        <v>854</v>
      </c>
      <c r="R5" s="597" t="s">
        <v>1885</v>
      </c>
      <c r="S5" s="592" t="s">
        <v>2877</v>
      </c>
      <c r="T5" s="92"/>
    </row>
    <row r="6">
      <c r="A6" s="592">
        <v>4.0</v>
      </c>
      <c r="B6" s="593">
        <v>45422.0</v>
      </c>
      <c r="C6" s="593">
        <v>45415.0</v>
      </c>
      <c r="D6" s="592">
        <v>3.81401100124583E14</v>
      </c>
      <c r="E6" s="592">
        <v>6260.0</v>
      </c>
      <c r="F6" s="594">
        <v>3.5725702E8</v>
      </c>
      <c r="G6" s="594" t="s">
        <v>2829</v>
      </c>
      <c r="H6" s="594" t="s">
        <v>2830</v>
      </c>
      <c r="I6" s="594">
        <v>7.1643767E7</v>
      </c>
      <c r="J6" s="595" t="s">
        <v>2878</v>
      </c>
      <c r="K6" s="593"/>
      <c r="L6" s="592" t="s">
        <v>1740</v>
      </c>
      <c r="M6" s="592"/>
      <c r="N6" s="592">
        <v>2698.0</v>
      </c>
      <c r="O6" s="592">
        <f t="shared" si="1"/>
        <v>2698</v>
      </c>
      <c r="P6" s="592"/>
      <c r="Q6" s="592" t="s">
        <v>854</v>
      </c>
      <c r="R6" s="597" t="s">
        <v>1885</v>
      </c>
      <c r="S6" s="592" t="s">
        <v>2879</v>
      </c>
      <c r="T6" s="92"/>
    </row>
    <row r="7">
      <c r="A7" s="29">
        <v>5.0</v>
      </c>
      <c r="B7" s="174">
        <v>45422.0</v>
      </c>
      <c r="C7" s="174">
        <v>45420.0</v>
      </c>
      <c r="D7" s="673">
        <v>3.81401100124583E14</v>
      </c>
      <c r="E7" s="673">
        <v>6261.0</v>
      </c>
      <c r="F7" s="674">
        <v>0.0</v>
      </c>
      <c r="G7" s="675" t="s">
        <v>2880</v>
      </c>
      <c r="H7" s="675" t="s">
        <v>2880</v>
      </c>
      <c r="I7" s="674">
        <v>6.9211617E7</v>
      </c>
      <c r="J7" s="676"/>
      <c r="K7" s="174"/>
      <c r="L7" s="29" t="s">
        <v>98</v>
      </c>
      <c r="M7" s="29" t="s">
        <v>44</v>
      </c>
      <c r="N7" s="29">
        <v>1310.0</v>
      </c>
      <c r="O7" s="29">
        <f t="shared" si="1"/>
        <v>1310</v>
      </c>
      <c r="P7" s="29"/>
      <c r="Q7" s="29" t="s">
        <v>854</v>
      </c>
      <c r="R7" s="177" t="s">
        <v>988</v>
      </c>
      <c r="S7" s="29" t="s">
        <v>2881</v>
      </c>
      <c r="T7" s="92"/>
      <c r="V7" s="12"/>
    </row>
    <row r="8">
      <c r="A8" s="592">
        <v>7.0</v>
      </c>
      <c r="B8" s="593">
        <v>45422.0</v>
      </c>
      <c r="C8" s="593">
        <v>45422.0</v>
      </c>
      <c r="D8" s="592">
        <v>3.81401100124583E14</v>
      </c>
      <c r="E8" s="592">
        <v>6262.0</v>
      </c>
      <c r="F8" s="594">
        <v>0.0</v>
      </c>
      <c r="G8" s="594" t="s">
        <v>2882</v>
      </c>
      <c r="H8" s="594" t="s">
        <v>2882</v>
      </c>
      <c r="I8" s="592">
        <v>7.0974718E7</v>
      </c>
      <c r="J8" s="592"/>
      <c r="K8" s="593"/>
      <c r="L8" s="592" t="s">
        <v>510</v>
      </c>
      <c r="M8" s="592"/>
      <c r="N8" s="592">
        <v>120.0</v>
      </c>
      <c r="O8" s="592">
        <f t="shared" si="1"/>
        <v>120</v>
      </c>
      <c r="P8" s="592"/>
      <c r="Q8" s="592" t="s">
        <v>854</v>
      </c>
      <c r="R8" s="597" t="s">
        <v>1885</v>
      </c>
      <c r="S8" s="592" t="s">
        <v>2883</v>
      </c>
      <c r="T8" s="92"/>
      <c r="W8" s="12"/>
    </row>
    <row r="9">
      <c r="A9" s="592">
        <v>6.0</v>
      </c>
      <c r="B9" s="593">
        <v>45422.0</v>
      </c>
      <c r="C9" s="593">
        <v>45422.0</v>
      </c>
      <c r="D9" s="592">
        <v>3.81401100124583E14</v>
      </c>
      <c r="E9" s="664" t="s">
        <v>2884</v>
      </c>
      <c r="F9" s="592">
        <v>1.028585026E9</v>
      </c>
      <c r="G9" s="592" t="s">
        <v>2834</v>
      </c>
      <c r="H9" s="592" t="s">
        <v>2835</v>
      </c>
      <c r="I9" s="592">
        <v>7.7345189E7</v>
      </c>
      <c r="J9" s="592"/>
      <c r="K9" s="593"/>
      <c r="L9" s="592" t="s">
        <v>1740</v>
      </c>
      <c r="M9" s="615"/>
      <c r="N9" s="620">
        <v>2800.0</v>
      </c>
      <c r="O9" s="592">
        <f t="shared" si="1"/>
        <v>2800</v>
      </c>
      <c r="P9" s="621"/>
      <c r="Q9" s="615" t="s">
        <v>854</v>
      </c>
      <c r="R9" s="597" t="s">
        <v>1885</v>
      </c>
      <c r="S9" s="592" t="s">
        <v>2885</v>
      </c>
      <c r="T9" s="92"/>
      <c r="V9" s="12"/>
      <c r="W9" s="12"/>
    </row>
    <row r="10">
      <c r="A10" s="592">
        <v>8.0</v>
      </c>
      <c r="B10" s="593">
        <v>45425.0</v>
      </c>
      <c r="C10" s="593">
        <v>45424.0</v>
      </c>
      <c r="D10" s="592">
        <v>3.81401100124583E14</v>
      </c>
      <c r="E10" s="592">
        <v>6280.0</v>
      </c>
      <c r="F10" s="600">
        <v>7890535.0</v>
      </c>
      <c r="G10" s="592" t="s">
        <v>2886</v>
      </c>
      <c r="H10" s="592" t="s">
        <v>2887</v>
      </c>
      <c r="I10" s="592">
        <v>7.1487575E7</v>
      </c>
      <c r="J10" s="592"/>
      <c r="K10" s="593"/>
      <c r="L10" s="592" t="s">
        <v>510</v>
      </c>
      <c r="M10" s="592"/>
      <c r="N10" s="592">
        <v>2165.0</v>
      </c>
      <c r="O10" s="592">
        <f t="shared" si="1"/>
        <v>2165</v>
      </c>
      <c r="P10" s="592"/>
      <c r="Q10" s="592" t="s">
        <v>854</v>
      </c>
      <c r="R10" s="597" t="s">
        <v>1885</v>
      </c>
      <c r="S10" s="592" t="s">
        <v>2871</v>
      </c>
      <c r="T10" s="92"/>
      <c r="W10" s="12"/>
    </row>
    <row r="11">
      <c r="A11" s="677">
        <v>9.0</v>
      </c>
      <c r="B11" s="678">
        <v>45428.0</v>
      </c>
      <c r="C11" s="678">
        <v>45410.0</v>
      </c>
      <c r="D11" s="677">
        <v>3.81401100124583E14</v>
      </c>
      <c r="E11" s="677">
        <v>6512.0</v>
      </c>
      <c r="F11" s="677" t="s">
        <v>2789</v>
      </c>
      <c r="G11" s="677" t="s">
        <v>2790</v>
      </c>
      <c r="H11" s="677" t="s">
        <v>2790</v>
      </c>
      <c r="I11" s="677">
        <v>7.6384299E7</v>
      </c>
      <c r="J11" s="677" t="s">
        <v>2791</v>
      </c>
      <c r="K11" s="678">
        <v>35189.0</v>
      </c>
      <c r="L11" s="677" t="s">
        <v>510</v>
      </c>
      <c r="M11" s="677"/>
      <c r="N11" s="677">
        <v>20.0</v>
      </c>
      <c r="O11" s="677">
        <v>20.0</v>
      </c>
      <c r="P11" s="677"/>
      <c r="Q11" s="677" t="s">
        <v>827</v>
      </c>
      <c r="R11" s="679" t="s">
        <v>2888</v>
      </c>
      <c r="S11" s="677" t="s">
        <v>2889</v>
      </c>
      <c r="T11" s="680"/>
      <c r="U11" s="681"/>
      <c r="V11" s="682"/>
      <c r="W11" s="681"/>
      <c r="X11" s="681"/>
      <c r="Y11" s="681"/>
      <c r="Z11" s="681"/>
      <c r="AA11" s="681"/>
      <c r="AB11" s="681"/>
      <c r="AC11" s="681"/>
      <c r="AD11" s="681"/>
      <c r="AE11" s="681"/>
      <c r="AF11" s="681"/>
    </row>
    <row r="12" ht="17.25" customHeight="1">
      <c r="A12" s="95">
        <v>10.0</v>
      </c>
      <c r="B12" s="94">
        <v>45433.0</v>
      </c>
      <c r="C12" s="94">
        <v>45429.0</v>
      </c>
      <c r="D12" s="95">
        <v>3.81401100124583E14</v>
      </c>
      <c r="E12" s="95">
        <v>6571.0</v>
      </c>
      <c r="F12" s="683">
        <v>2976248.0</v>
      </c>
      <c r="G12" s="683" t="s">
        <v>2890</v>
      </c>
      <c r="H12" s="95" t="s">
        <v>2891</v>
      </c>
      <c r="I12" s="95">
        <v>7.2103332E7</v>
      </c>
      <c r="J12" s="95" t="s">
        <v>2892</v>
      </c>
      <c r="K12" s="94"/>
      <c r="L12" s="95" t="s">
        <v>305</v>
      </c>
      <c r="M12" s="95"/>
      <c r="N12" s="93">
        <v>600.0</v>
      </c>
      <c r="O12" s="95">
        <f t="shared" ref="O12:O124" si="2">N12</f>
        <v>600</v>
      </c>
      <c r="P12" s="684"/>
      <c r="Q12" s="95" t="s">
        <v>854</v>
      </c>
      <c r="R12" s="97" t="s">
        <v>1885</v>
      </c>
      <c r="S12" s="95" t="s">
        <v>2893</v>
      </c>
      <c r="T12" s="384"/>
      <c r="U12" s="350"/>
      <c r="V12" s="356"/>
      <c r="W12" s="356"/>
      <c r="X12" s="350"/>
      <c r="Y12" s="350"/>
      <c r="Z12" s="350"/>
      <c r="AA12" s="350"/>
      <c r="AB12" s="350"/>
      <c r="AC12" s="350"/>
      <c r="AD12" s="350"/>
      <c r="AE12" s="350"/>
      <c r="AF12" s="350"/>
    </row>
    <row r="13">
      <c r="A13" s="95">
        <v>11.0</v>
      </c>
      <c r="B13" s="121">
        <v>45443.0</v>
      </c>
      <c r="C13" s="94">
        <v>45444.0</v>
      </c>
      <c r="D13" s="95">
        <v>3.81401100124583E14</v>
      </c>
      <c r="E13" s="95">
        <v>6691.0</v>
      </c>
      <c r="F13" s="95">
        <v>9645975.0</v>
      </c>
      <c r="G13" s="95" t="s">
        <v>2894</v>
      </c>
      <c r="H13" s="116" t="s">
        <v>2895</v>
      </c>
      <c r="I13" s="356">
        <v>7.5971457E7</v>
      </c>
      <c r="J13" s="95" t="s">
        <v>2896</v>
      </c>
      <c r="K13" s="94"/>
      <c r="L13" s="95" t="s">
        <v>510</v>
      </c>
      <c r="M13" s="95"/>
      <c r="N13" s="93">
        <v>130.0</v>
      </c>
      <c r="O13" s="95">
        <f t="shared" si="2"/>
        <v>130</v>
      </c>
      <c r="P13" s="96"/>
      <c r="Q13" s="95" t="s">
        <v>854</v>
      </c>
      <c r="R13" s="97" t="s">
        <v>1885</v>
      </c>
      <c r="S13" s="95" t="s">
        <v>2897</v>
      </c>
      <c r="T13" s="384"/>
      <c r="U13" s="350"/>
      <c r="V13" s="356"/>
      <c r="W13" s="350"/>
      <c r="X13" s="350"/>
      <c r="Y13" s="350"/>
      <c r="Z13" s="350"/>
      <c r="AA13" s="350"/>
      <c r="AB13" s="350"/>
      <c r="AC13" s="350"/>
      <c r="AD13" s="350"/>
      <c r="AE13" s="350"/>
      <c r="AF13" s="350"/>
    </row>
    <row r="14">
      <c r="A14" s="95">
        <v>12.0</v>
      </c>
      <c r="B14" s="121"/>
      <c r="C14" s="94"/>
      <c r="D14" s="95">
        <v>3.81401100124583E14</v>
      </c>
      <c r="E14" s="95"/>
      <c r="F14" s="683"/>
      <c r="G14" s="683"/>
      <c r="H14" s="683"/>
      <c r="I14" s="683"/>
      <c r="J14" s="683"/>
      <c r="K14" s="94"/>
      <c r="L14" s="95"/>
      <c r="M14" s="95"/>
      <c r="N14" s="93"/>
      <c r="O14" s="95" t="str">
        <f t="shared" si="2"/>
        <v/>
      </c>
      <c r="P14" s="95"/>
      <c r="Q14" s="95"/>
      <c r="R14" s="97"/>
      <c r="S14" s="95"/>
      <c r="T14" s="384"/>
      <c r="U14" s="350"/>
      <c r="V14" s="356"/>
      <c r="W14" s="350"/>
      <c r="X14" s="350"/>
      <c r="Y14" s="350"/>
      <c r="Z14" s="350"/>
      <c r="AA14" s="350"/>
      <c r="AB14" s="350"/>
      <c r="AC14" s="350"/>
      <c r="AD14" s="350"/>
      <c r="AE14" s="350"/>
      <c r="AF14" s="350"/>
    </row>
    <row r="15">
      <c r="A15" s="95">
        <v>13.0</v>
      </c>
      <c r="B15" s="121"/>
      <c r="C15" s="94"/>
      <c r="D15" s="95">
        <v>3.81401100124583E14</v>
      </c>
      <c r="E15" s="95"/>
      <c r="F15" s="683"/>
      <c r="G15" s="683"/>
      <c r="H15" s="683"/>
      <c r="I15" s="683"/>
      <c r="J15" s="683"/>
      <c r="K15" s="94"/>
      <c r="L15" s="95"/>
      <c r="M15" s="95"/>
      <c r="N15" s="95"/>
      <c r="O15" s="95" t="str">
        <f t="shared" si="2"/>
        <v/>
      </c>
      <c r="P15" s="95"/>
      <c r="Q15" s="95"/>
      <c r="R15" s="97"/>
      <c r="S15" s="95"/>
      <c r="T15" s="384"/>
      <c r="U15" s="350"/>
      <c r="V15" s="350"/>
      <c r="W15" s="350"/>
      <c r="X15" s="350"/>
      <c r="Y15" s="350"/>
      <c r="Z15" s="350"/>
      <c r="AA15" s="350"/>
      <c r="AB15" s="350"/>
      <c r="AC15" s="350"/>
      <c r="AD15" s="350"/>
      <c r="AE15" s="350"/>
      <c r="AF15" s="350"/>
    </row>
    <row r="16">
      <c r="A16" s="95">
        <v>14.0</v>
      </c>
      <c r="B16" s="121"/>
      <c r="C16" s="94"/>
      <c r="D16" s="95">
        <v>3.81401100124583E14</v>
      </c>
      <c r="E16" s="95"/>
      <c r="F16" s="683"/>
      <c r="G16" s="683"/>
      <c r="H16" s="683"/>
      <c r="I16" s="683"/>
      <c r="J16" s="683"/>
      <c r="K16" s="94"/>
      <c r="L16" s="95"/>
      <c r="M16" s="95"/>
      <c r="N16" s="95"/>
      <c r="O16" s="95" t="str">
        <f t="shared" si="2"/>
        <v/>
      </c>
      <c r="P16" s="95"/>
      <c r="Q16" s="95"/>
      <c r="R16" s="97"/>
      <c r="S16" s="95"/>
      <c r="T16" s="384"/>
      <c r="U16" s="350"/>
      <c r="V16" s="350"/>
      <c r="W16" s="350"/>
      <c r="X16" s="350"/>
      <c r="Y16" s="350"/>
      <c r="Z16" s="350"/>
      <c r="AA16" s="350"/>
      <c r="AB16" s="350"/>
      <c r="AC16" s="350"/>
      <c r="AD16" s="350"/>
      <c r="AE16" s="350"/>
      <c r="AF16" s="350"/>
    </row>
    <row r="17">
      <c r="A17" s="95">
        <v>15.0</v>
      </c>
      <c r="B17" s="94"/>
      <c r="C17" s="94"/>
      <c r="D17" s="95">
        <v>3.81401100124583E14</v>
      </c>
      <c r="E17" s="95"/>
      <c r="F17" s="95"/>
      <c r="G17" s="95"/>
      <c r="H17" s="95"/>
      <c r="I17" s="95"/>
      <c r="J17" s="95"/>
      <c r="K17" s="94"/>
      <c r="L17" s="95"/>
      <c r="M17" s="95"/>
      <c r="N17" s="95"/>
      <c r="O17" s="95" t="str">
        <f t="shared" si="2"/>
        <v/>
      </c>
      <c r="P17" s="95"/>
      <c r="Q17" s="95"/>
      <c r="R17" s="97"/>
      <c r="S17" s="95"/>
      <c r="T17" s="384"/>
      <c r="U17" s="350"/>
      <c r="V17" s="356"/>
      <c r="W17" s="350"/>
      <c r="X17" s="350"/>
      <c r="Y17" s="350"/>
      <c r="Z17" s="350"/>
      <c r="AA17" s="350"/>
      <c r="AB17" s="350"/>
      <c r="AC17" s="350"/>
      <c r="AD17" s="350"/>
      <c r="AE17" s="350"/>
      <c r="AF17" s="350"/>
    </row>
    <row r="18">
      <c r="A18" s="95">
        <v>16.0</v>
      </c>
      <c r="B18" s="94"/>
      <c r="C18" s="94"/>
      <c r="D18" s="95">
        <v>3.81401100124583E14</v>
      </c>
      <c r="E18" s="95"/>
      <c r="F18" s="95"/>
      <c r="G18" s="95"/>
      <c r="H18" s="95"/>
      <c r="I18" s="95"/>
      <c r="J18" s="95"/>
      <c r="K18" s="94"/>
      <c r="L18" s="95"/>
      <c r="M18" s="95"/>
      <c r="N18" s="95"/>
      <c r="O18" s="95" t="str">
        <f t="shared" si="2"/>
        <v/>
      </c>
      <c r="P18" s="95"/>
      <c r="Q18" s="95"/>
      <c r="R18" s="97"/>
      <c r="S18" s="95"/>
      <c r="T18" s="384"/>
      <c r="U18" s="350"/>
      <c r="V18" s="350"/>
      <c r="W18" s="350"/>
      <c r="X18" s="350"/>
      <c r="Y18" s="350"/>
      <c r="Z18" s="350"/>
      <c r="AA18" s="350"/>
      <c r="AB18" s="350"/>
      <c r="AC18" s="350"/>
      <c r="AD18" s="350"/>
      <c r="AE18" s="350"/>
      <c r="AF18" s="350"/>
    </row>
    <row r="19">
      <c r="A19" s="95">
        <v>17.0</v>
      </c>
      <c r="B19" s="94"/>
      <c r="C19" s="94"/>
      <c r="D19" s="95">
        <v>3.81401100124583E14</v>
      </c>
      <c r="E19" s="95"/>
      <c r="F19" s="683"/>
      <c r="G19" s="683"/>
      <c r="H19" s="683"/>
      <c r="I19" s="683"/>
      <c r="J19" s="683"/>
      <c r="K19" s="94"/>
      <c r="L19" s="95"/>
      <c r="M19" s="95"/>
      <c r="N19" s="95"/>
      <c r="O19" s="95" t="str">
        <f t="shared" si="2"/>
        <v/>
      </c>
      <c r="P19" s="95"/>
      <c r="Q19" s="95"/>
      <c r="R19" s="97"/>
      <c r="S19" s="95"/>
      <c r="T19" s="384"/>
      <c r="U19" s="350"/>
      <c r="V19" s="350"/>
      <c r="W19" s="350"/>
      <c r="X19" s="350"/>
      <c r="Y19" s="350"/>
      <c r="Z19" s="350"/>
      <c r="AA19" s="350"/>
      <c r="AB19" s="350"/>
      <c r="AC19" s="350"/>
      <c r="AD19" s="350"/>
      <c r="AE19" s="350"/>
      <c r="AF19" s="350"/>
    </row>
    <row r="20">
      <c r="A20" s="95">
        <v>18.0</v>
      </c>
      <c r="B20" s="94"/>
      <c r="C20" s="94"/>
      <c r="D20" s="95">
        <v>3.81401100124583E14</v>
      </c>
      <c r="E20" s="95"/>
      <c r="F20" s="683"/>
      <c r="G20" s="683"/>
      <c r="H20" s="683"/>
      <c r="I20" s="683"/>
      <c r="J20" s="683"/>
      <c r="K20" s="94"/>
      <c r="L20" s="95"/>
      <c r="M20" s="95"/>
      <c r="N20" s="95"/>
      <c r="O20" s="95" t="str">
        <f t="shared" si="2"/>
        <v/>
      </c>
      <c r="P20" s="95"/>
      <c r="Q20" s="95"/>
      <c r="R20" s="97"/>
      <c r="S20" s="95"/>
      <c r="T20" s="384"/>
      <c r="U20" s="356"/>
      <c r="V20" s="350"/>
      <c r="W20" s="350"/>
      <c r="X20" s="350"/>
      <c r="Y20" s="350"/>
      <c r="Z20" s="350"/>
      <c r="AA20" s="350"/>
      <c r="AB20" s="350"/>
      <c r="AC20" s="350"/>
      <c r="AD20" s="350"/>
      <c r="AE20" s="350"/>
      <c r="AF20" s="350"/>
    </row>
    <row r="21">
      <c r="A21" s="95">
        <v>19.0</v>
      </c>
      <c r="B21" s="94"/>
      <c r="C21" s="94"/>
      <c r="D21" s="95">
        <v>3.81401100124583E14</v>
      </c>
      <c r="E21" s="95"/>
      <c r="F21" s="683"/>
      <c r="G21" s="683"/>
      <c r="H21" s="683"/>
      <c r="I21" s="683"/>
      <c r="J21" s="95"/>
      <c r="K21" s="94"/>
      <c r="L21" s="95"/>
      <c r="M21" s="95"/>
      <c r="N21" s="95"/>
      <c r="O21" s="95" t="str">
        <f t="shared" si="2"/>
        <v/>
      </c>
      <c r="P21" s="95"/>
      <c r="Q21" s="95"/>
      <c r="R21" s="97"/>
      <c r="S21" s="95"/>
      <c r="T21" s="384"/>
      <c r="U21" s="350"/>
      <c r="V21" s="356"/>
      <c r="W21" s="350"/>
      <c r="X21" s="350"/>
      <c r="Y21" s="350"/>
      <c r="Z21" s="350"/>
      <c r="AA21" s="350"/>
      <c r="AB21" s="350"/>
      <c r="AC21" s="350"/>
      <c r="AD21" s="350"/>
      <c r="AE21" s="350"/>
      <c r="AF21" s="350"/>
    </row>
    <row r="22">
      <c r="A22" s="95">
        <v>20.0</v>
      </c>
      <c r="B22" s="94"/>
      <c r="C22" s="94"/>
      <c r="D22" s="95">
        <v>3.81401100124583E14</v>
      </c>
      <c r="E22" s="95"/>
      <c r="F22" s="95"/>
      <c r="G22" s="95"/>
      <c r="H22" s="95"/>
      <c r="I22" s="95"/>
      <c r="J22" s="95"/>
      <c r="K22" s="94"/>
      <c r="L22" s="95"/>
      <c r="M22" s="95"/>
      <c r="N22" s="95"/>
      <c r="O22" s="95" t="str">
        <f t="shared" si="2"/>
        <v/>
      </c>
      <c r="P22" s="95"/>
      <c r="Q22" s="95"/>
      <c r="R22" s="97"/>
      <c r="S22" s="95"/>
      <c r="T22" s="384"/>
      <c r="U22" s="350"/>
      <c r="V22" s="350"/>
      <c r="W22" s="350"/>
      <c r="X22" s="350"/>
      <c r="Y22" s="350"/>
      <c r="Z22" s="350"/>
      <c r="AA22" s="350"/>
      <c r="AB22" s="350"/>
      <c r="AC22" s="350"/>
      <c r="AD22" s="350"/>
      <c r="AE22" s="350"/>
      <c r="AF22" s="350"/>
    </row>
    <row r="23">
      <c r="A23" s="95">
        <v>21.0</v>
      </c>
      <c r="B23" s="94"/>
      <c r="C23" s="94"/>
      <c r="D23" s="95">
        <v>3.81401100124583E14</v>
      </c>
      <c r="E23" s="95"/>
      <c r="F23" s="95"/>
      <c r="G23" s="95"/>
      <c r="H23" s="95"/>
      <c r="I23" s="95"/>
      <c r="J23" s="95"/>
      <c r="K23" s="94"/>
      <c r="L23" s="95"/>
      <c r="M23" s="95"/>
      <c r="N23" s="95"/>
      <c r="O23" s="95" t="str">
        <f t="shared" si="2"/>
        <v/>
      </c>
      <c r="P23" s="95"/>
      <c r="Q23" s="95"/>
      <c r="R23" s="97"/>
      <c r="S23" s="95"/>
      <c r="T23" s="384"/>
      <c r="U23" s="350"/>
      <c r="V23" s="350"/>
      <c r="W23" s="350"/>
      <c r="X23" s="350"/>
      <c r="Y23" s="350"/>
      <c r="Z23" s="350"/>
      <c r="AA23" s="350"/>
      <c r="AB23" s="350"/>
      <c r="AC23" s="350"/>
      <c r="AD23" s="350"/>
      <c r="AE23" s="350"/>
      <c r="AF23" s="350"/>
    </row>
    <row r="24">
      <c r="A24" s="95">
        <v>22.0</v>
      </c>
      <c r="B24" s="94"/>
      <c r="C24" s="94"/>
      <c r="D24" s="95">
        <v>3.81401100124583E14</v>
      </c>
      <c r="E24" s="95"/>
      <c r="F24" s="683"/>
      <c r="G24" s="683"/>
      <c r="H24" s="683"/>
      <c r="I24" s="683"/>
      <c r="J24" s="683"/>
      <c r="K24" s="94"/>
      <c r="L24" s="95"/>
      <c r="M24" s="95"/>
      <c r="N24" s="95"/>
      <c r="O24" s="95" t="str">
        <f t="shared" si="2"/>
        <v/>
      </c>
      <c r="P24" s="95"/>
      <c r="Q24" s="95"/>
      <c r="R24" s="97"/>
      <c r="S24" s="95"/>
      <c r="T24" s="384"/>
      <c r="U24" s="350"/>
      <c r="V24" s="356"/>
      <c r="W24" s="350"/>
      <c r="X24" s="350"/>
      <c r="Y24" s="350"/>
      <c r="Z24" s="350"/>
      <c r="AA24" s="350"/>
      <c r="AB24" s="350"/>
      <c r="AC24" s="350"/>
      <c r="AD24" s="350"/>
      <c r="AE24" s="350"/>
      <c r="AF24" s="350"/>
    </row>
    <row r="25">
      <c r="A25" s="95">
        <v>23.0</v>
      </c>
      <c r="B25" s="94"/>
      <c r="C25" s="94"/>
      <c r="D25" s="95">
        <v>3.81401100124583E14</v>
      </c>
      <c r="E25" s="95"/>
      <c r="F25" s="683"/>
      <c r="G25" s="683"/>
      <c r="H25" s="95"/>
      <c r="I25" s="683"/>
      <c r="J25" s="683"/>
      <c r="K25" s="94"/>
      <c r="L25" s="95"/>
      <c r="M25" s="95"/>
      <c r="N25" s="95"/>
      <c r="O25" s="95" t="str">
        <f t="shared" si="2"/>
        <v/>
      </c>
      <c r="P25" s="685"/>
      <c r="Q25" s="95"/>
      <c r="R25" s="97"/>
      <c r="S25" s="95"/>
      <c r="T25" s="384"/>
      <c r="U25" s="356"/>
      <c r="V25" s="350"/>
      <c r="W25" s="350"/>
      <c r="X25" s="350"/>
      <c r="Y25" s="350"/>
      <c r="Z25" s="350"/>
      <c r="AA25" s="350"/>
      <c r="AB25" s="350"/>
      <c r="AC25" s="350"/>
      <c r="AD25" s="350"/>
      <c r="AE25" s="350"/>
      <c r="AF25" s="350"/>
    </row>
    <row r="26">
      <c r="A26" s="95">
        <v>24.0</v>
      </c>
      <c r="B26" s="94"/>
      <c r="C26" s="94"/>
      <c r="D26" s="95">
        <v>3.81401100124583E14</v>
      </c>
      <c r="E26" s="95"/>
      <c r="F26" s="683"/>
      <c r="G26" s="683"/>
      <c r="H26" s="683"/>
      <c r="I26" s="683"/>
      <c r="J26" s="95"/>
      <c r="K26" s="94"/>
      <c r="L26" s="95"/>
      <c r="M26" s="95"/>
      <c r="N26" s="95"/>
      <c r="O26" s="95" t="str">
        <f t="shared" si="2"/>
        <v/>
      </c>
      <c r="P26" s="95"/>
      <c r="Q26" s="95"/>
      <c r="R26" s="97"/>
      <c r="S26" s="95"/>
      <c r="T26" s="384"/>
      <c r="U26" s="356"/>
      <c r="V26" s="350"/>
      <c r="W26" s="350"/>
      <c r="X26" s="350"/>
      <c r="Y26" s="350"/>
      <c r="Z26" s="350"/>
      <c r="AA26" s="350"/>
      <c r="AB26" s="350"/>
      <c r="AC26" s="350"/>
      <c r="AD26" s="350"/>
      <c r="AE26" s="350"/>
      <c r="AF26" s="350"/>
    </row>
    <row r="27">
      <c r="A27" s="95">
        <v>25.0</v>
      </c>
      <c r="B27" s="94"/>
      <c r="C27" s="94"/>
      <c r="D27" s="95">
        <v>3.81401100124583E14</v>
      </c>
      <c r="E27" s="95"/>
      <c r="F27" s="95"/>
      <c r="G27" s="95"/>
      <c r="H27" s="683"/>
      <c r="I27" s="95"/>
      <c r="J27" s="95"/>
      <c r="K27" s="94"/>
      <c r="L27" s="95"/>
      <c r="M27" s="95"/>
      <c r="N27" s="95"/>
      <c r="O27" s="95" t="str">
        <f t="shared" si="2"/>
        <v/>
      </c>
      <c r="P27" s="95"/>
      <c r="Q27" s="95"/>
      <c r="R27" s="97"/>
      <c r="S27" s="95"/>
      <c r="T27" s="384"/>
      <c r="U27" s="350"/>
      <c r="V27" s="356"/>
      <c r="W27" s="350"/>
      <c r="X27" s="350"/>
      <c r="Y27" s="350"/>
      <c r="Z27" s="350"/>
      <c r="AA27" s="350"/>
      <c r="AB27" s="350"/>
      <c r="AC27" s="350"/>
      <c r="AD27" s="350"/>
      <c r="AE27" s="350"/>
      <c r="AF27" s="350"/>
    </row>
    <row r="28">
      <c r="A28" s="95">
        <v>26.0</v>
      </c>
      <c r="B28" s="94"/>
      <c r="C28" s="94"/>
      <c r="D28" s="95">
        <v>3.81401100124583E14</v>
      </c>
      <c r="E28" s="95"/>
      <c r="F28" s="95"/>
      <c r="G28" s="95"/>
      <c r="H28" s="95"/>
      <c r="I28" s="95"/>
      <c r="J28" s="95"/>
      <c r="K28" s="94"/>
      <c r="L28" s="95"/>
      <c r="M28" s="95"/>
      <c r="N28" s="95"/>
      <c r="O28" s="95" t="str">
        <f t="shared" si="2"/>
        <v/>
      </c>
      <c r="P28" s="685"/>
      <c r="Q28" s="95"/>
      <c r="R28" s="97"/>
      <c r="S28" s="95"/>
      <c r="T28" s="384"/>
      <c r="U28" s="350"/>
      <c r="V28" s="356"/>
      <c r="W28" s="350"/>
      <c r="X28" s="350"/>
      <c r="Y28" s="350"/>
      <c r="Z28" s="350"/>
      <c r="AA28" s="350"/>
      <c r="AB28" s="350"/>
      <c r="AC28" s="350"/>
      <c r="AD28" s="350"/>
      <c r="AE28" s="350"/>
      <c r="AF28" s="350"/>
    </row>
    <row r="29">
      <c r="A29" s="95">
        <v>27.0</v>
      </c>
      <c r="B29" s="94"/>
      <c r="C29" s="94"/>
      <c r="D29" s="95">
        <v>3.81401100124583E14</v>
      </c>
      <c r="E29" s="95"/>
      <c r="F29" s="683"/>
      <c r="G29" s="683"/>
      <c r="H29" s="683"/>
      <c r="I29" s="683"/>
      <c r="J29" s="683"/>
      <c r="K29" s="94"/>
      <c r="L29" s="95"/>
      <c r="M29" s="95"/>
      <c r="N29" s="95"/>
      <c r="O29" s="95" t="str">
        <f t="shared" si="2"/>
        <v/>
      </c>
      <c r="P29" s="95"/>
      <c r="Q29" s="95"/>
      <c r="R29" s="97"/>
      <c r="S29" s="95"/>
      <c r="T29" s="384"/>
      <c r="U29" s="356"/>
      <c r="V29" s="350"/>
      <c r="W29" s="350"/>
      <c r="X29" s="350"/>
      <c r="Y29" s="350"/>
      <c r="Z29" s="350"/>
      <c r="AA29" s="350"/>
      <c r="AB29" s="350"/>
      <c r="AC29" s="350"/>
      <c r="AD29" s="350"/>
      <c r="AE29" s="350"/>
      <c r="AF29" s="350"/>
    </row>
    <row r="30">
      <c r="A30" s="95">
        <v>28.0</v>
      </c>
      <c r="B30" s="94"/>
      <c r="C30" s="94"/>
      <c r="D30" s="95">
        <v>3.81401100124583E14</v>
      </c>
      <c r="E30" s="95"/>
      <c r="F30" s="683"/>
      <c r="G30" s="683"/>
      <c r="H30" s="683"/>
      <c r="I30" s="683"/>
      <c r="J30" s="683"/>
      <c r="K30" s="94"/>
      <c r="L30" s="95"/>
      <c r="M30" s="95"/>
      <c r="N30" s="95"/>
      <c r="O30" s="95" t="str">
        <f t="shared" si="2"/>
        <v/>
      </c>
      <c r="P30" s="95"/>
      <c r="Q30" s="95"/>
      <c r="R30" s="97"/>
      <c r="S30" s="95"/>
      <c r="T30" s="384"/>
      <c r="U30" s="356"/>
      <c r="V30" s="350"/>
      <c r="W30" s="350"/>
      <c r="X30" s="350"/>
      <c r="Y30" s="350"/>
      <c r="Z30" s="350"/>
      <c r="AA30" s="350"/>
      <c r="AB30" s="350"/>
      <c r="AC30" s="350"/>
      <c r="AD30" s="350"/>
      <c r="AE30" s="350"/>
      <c r="AF30" s="350"/>
    </row>
    <row r="31">
      <c r="A31" s="95">
        <v>29.0</v>
      </c>
      <c r="B31" s="94"/>
      <c r="C31" s="95"/>
      <c r="D31" s="95">
        <v>3.81401100124583E14</v>
      </c>
      <c r="E31" s="95"/>
      <c r="F31" s="95"/>
      <c r="G31" s="95"/>
      <c r="H31" s="95"/>
      <c r="I31" s="95"/>
      <c r="J31" s="95"/>
      <c r="K31" s="94"/>
      <c r="L31" s="95"/>
      <c r="M31" s="95"/>
      <c r="N31" s="95"/>
      <c r="O31" s="95" t="str">
        <f t="shared" si="2"/>
        <v/>
      </c>
      <c r="P31" s="95"/>
      <c r="Q31" s="95"/>
      <c r="R31" s="97"/>
      <c r="S31" s="95"/>
      <c r="T31" s="384"/>
      <c r="U31" s="356"/>
      <c r="V31" s="350"/>
      <c r="W31" s="350"/>
      <c r="X31" s="350"/>
      <c r="Y31" s="350"/>
      <c r="Z31" s="350"/>
      <c r="AA31" s="350"/>
      <c r="AB31" s="350"/>
      <c r="AC31" s="350"/>
      <c r="AD31" s="350"/>
      <c r="AE31" s="350"/>
      <c r="AF31" s="350"/>
    </row>
    <row r="32">
      <c r="A32" s="95">
        <v>30.0</v>
      </c>
      <c r="B32" s="94"/>
      <c r="C32" s="94"/>
      <c r="D32" s="95">
        <v>3.81401100124583E14</v>
      </c>
      <c r="E32" s="95"/>
      <c r="F32" s="95"/>
      <c r="G32" s="95"/>
      <c r="H32" s="95"/>
      <c r="I32" s="95"/>
      <c r="J32" s="95"/>
      <c r="K32" s="94"/>
      <c r="L32" s="95"/>
      <c r="M32" s="95"/>
      <c r="N32" s="95"/>
      <c r="O32" s="95" t="str">
        <f t="shared" si="2"/>
        <v/>
      </c>
      <c r="P32" s="95"/>
      <c r="Q32" s="95"/>
      <c r="R32" s="97"/>
      <c r="S32" s="95"/>
      <c r="T32" s="384"/>
      <c r="U32" s="350"/>
      <c r="V32" s="350"/>
      <c r="W32" s="350"/>
      <c r="X32" s="350"/>
      <c r="Y32" s="350"/>
      <c r="Z32" s="350"/>
      <c r="AA32" s="350"/>
      <c r="AB32" s="350"/>
      <c r="AC32" s="350"/>
      <c r="AD32" s="350"/>
      <c r="AE32" s="350"/>
      <c r="AF32" s="350"/>
    </row>
    <row r="33" hidden="1">
      <c r="A33" s="13">
        <v>31.0</v>
      </c>
      <c r="B33" s="14"/>
      <c r="C33" s="14"/>
      <c r="D33" s="13">
        <v>3.81401100124583E14</v>
      </c>
      <c r="E33" s="13"/>
      <c r="F33" s="122"/>
      <c r="G33" s="122"/>
      <c r="H33" s="122"/>
      <c r="I33" s="122"/>
      <c r="J33" s="122"/>
      <c r="K33" s="14"/>
      <c r="L33" s="13"/>
      <c r="M33" s="13"/>
      <c r="N33" s="13"/>
      <c r="O33" s="13" t="str">
        <f t="shared" si="2"/>
        <v/>
      </c>
      <c r="P33" s="13"/>
      <c r="Q33" s="13"/>
      <c r="R33" s="97"/>
      <c r="S33" s="13"/>
      <c r="T33" s="92"/>
    </row>
    <row r="34" hidden="1">
      <c r="A34" s="13">
        <v>32.0</v>
      </c>
      <c r="B34" s="14"/>
      <c r="C34" s="14"/>
      <c r="D34" s="13">
        <v>3.81401100124583E14</v>
      </c>
      <c r="E34" s="13"/>
      <c r="F34" s="122"/>
      <c r="G34" s="122"/>
      <c r="H34" s="122"/>
      <c r="I34" s="122"/>
      <c r="J34" s="296"/>
      <c r="K34" s="14"/>
      <c r="L34" s="13"/>
      <c r="M34" s="13"/>
      <c r="N34" s="13"/>
      <c r="O34" s="13" t="str">
        <f t="shared" si="2"/>
        <v/>
      </c>
      <c r="P34" s="300"/>
      <c r="Q34" s="13"/>
      <c r="R34" s="97"/>
      <c r="S34" s="13"/>
      <c r="T34" s="92"/>
    </row>
    <row r="35" hidden="1">
      <c r="A35" s="13">
        <v>33.0</v>
      </c>
      <c r="B35" s="14"/>
      <c r="C35" s="14"/>
      <c r="D35" s="13">
        <v>3.81401100124583E14</v>
      </c>
      <c r="E35" s="13"/>
      <c r="F35" s="13"/>
      <c r="G35" s="13"/>
      <c r="H35" s="13"/>
      <c r="I35" s="13"/>
      <c r="J35" s="13"/>
      <c r="K35" s="14"/>
      <c r="L35" s="13"/>
      <c r="M35" s="13"/>
      <c r="N35" s="13"/>
      <c r="O35" s="13" t="str">
        <f t="shared" si="2"/>
        <v/>
      </c>
      <c r="P35" s="13"/>
      <c r="Q35" s="13"/>
      <c r="R35" s="97"/>
      <c r="S35" s="13"/>
      <c r="T35" s="92"/>
    </row>
    <row r="36" hidden="1">
      <c r="A36" s="13">
        <v>34.0</v>
      </c>
      <c r="B36" s="14"/>
      <c r="C36" s="14"/>
      <c r="D36" s="13">
        <v>3.81401100124583E14</v>
      </c>
      <c r="E36" s="13"/>
      <c r="F36" s="122"/>
      <c r="G36" s="13"/>
      <c r="H36" s="13"/>
      <c r="I36" s="13"/>
      <c r="J36" s="13"/>
      <c r="K36" s="14"/>
      <c r="L36" s="13"/>
      <c r="M36" s="13"/>
      <c r="N36" s="13"/>
      <c r="O36" s="13" t="str">
        <f t="shared" si="2"/>
        <v/>
      </c>
      <c r="P36" s="13"/>
      <c r="Q36" s="13"/>
      <c r="R36" s="97"/>
      <c r="S36" s="13"/>
      <c r="T36" s="92"/>
    </row>
    <row r="37" hidden="1">
      <c r="A37" s="13">
        <v>35.0</v>
      </c>
      <c r="B37" s="14"/>
      <c r="C37" s="14"/>
      <c r="D37" s="13">
        <v>3.81401100124583E14</v>
      </c>
      <c r="E37" s="13"/>
      <c r="F37" s="122"/>
      <c r="G37" s="122"/>
      <c r="H37" s="122"/>
      <c r="I37" s="122"/>
      <c r="J37" s="122"/>
      <c r="K37" s="14"/>
      <c r="L37" s="13"/>
      <c r="M37" s="13"/>
      <c r="N37" s="13"/>
      <c r="O37" s="13" t="str">
        <f t="shared" si="2"/>
        <v/>
      </c>
      <c r="P37" s="13"/>
      <c r="Q37" s="13"/>
      <c r="R37" s="97"/>
      <c r="S37" s="13"/>
      <c r="T37" s="92"/>
    </row>
    <row r="38" hidden="1">
      <c r="A38" s="13">
        <v>36.0</v>
      </c>
      <c r="B38" s="14"/>
      <c r="C38" s="14"/>
      <c r="D38" s="13">
        <v>3.81401100124583E14</v>
      </c>
      <c r="E38" s="13"/>
      <c r="F38" s="122"/>
      <c r="G38" s="122"/>
      <c r="H38" s="122"/>
      <c r="I38" s="122"/>
      <c r="J38" s="648"/>
      <c r="K38" s="14"/>
      <c r="L38" s="13"/>
      <c r="M38" s="13"/>
      <c r="N38" s="13"/>
      <c r="O38" s="13" t="str">
        <f t="shared" si="2"/>
        <v/>
      </c>
      <c r="P38" s="13"/>
      <c r="Q38" s="13"/>
      <c r="R38" s="97"/>
      <c r="S38" s="13"/>
      <c r="T38" s="92"/>
    </row>
    <row r="39" hidden="1">
      <c r="A39" s="13">
        <v>37.0</v>
      </c>
      <c r="B39" s="14"/>
      <c r="C39" s="14"/>
      <c r="D39" s="13">
        <v>3.81401100124583E14</v>
      </c>
      <c r="E39" s="13"/>
      <c r="F39" s="13"/>
      <c r="G39" s="13"/>
      <c r="H39" s="13"/>
      <c r="I39" s="13"/>
      <c r="J39" s="13"/>
      <c r="K39" s="14"/>
      <c r="L39" s="13"/>
      <c r="M39" s="15"/>
      <c r="N39" s="13"/>
      <c r="O39" s="13" t="str">
        <f t="shared" si="2"/>
        <v/>
      </c>
      <c r="P39" s="15"/>
      <c r="Q39" s="13"/>
      <c r="R39" s="97"/>
      <c r="S39" s="91"/>
      <c r="T39" s="92"/>
      <c r="U39" s="154"/>
      <c r="V39" s="109"/>
    </row>
    <row r="40" hidden="1">
      <c r="A40" s="13">
        <v>38.0</v>
      </c>
      <c r="B40" s="14"/>
      <c r="C40" s="14"/>
      <c r="D40" s="13">
        <v>3.81401100124583E14</v>
      </c>
      <c r="E40" s="13"/>
      <c r="F40" s="13"/>
      <c r="G40" s="13"/>
      <c r="H40" s="13"/>
      <c r="I40" s="13"/>
      <c r="J40" s="13"/>
      <c r="K40" s="14"/>
      <c r="L40" s="13"/>
      <c r="M40" s="13"/>
      <c r="N40" s="13"/>
      <c r="O40" s="13" t="str">
        <f t="shared" si="2"/>
        <v/>
      </c>
      <c r="P40" s="15"/>
      <c r="Q40" s="13"/>
      <c r="R40" s="97"/>
      <c r="S40" s="13"/>
      <c r="T40" s="92"/>
      <c r="U40" s="154"/>
      <c r="V40" s="109"/>
    </row>
    <row r="41" hidden="1">
      <c r="A41" s="13">
        <v>39.0</v>
      </c>
      <c r="B41" s="14"/>
      <c r="C41" s="14"/>
      <c r="D41" s="13">
        <v>3.81401100124583E14</v>
      </c>
      <c r="E41" s="13"/>
      <c r="F41" s="13"/>
      <c r="G41" s="13"/>
      <c r="H41" s="13"/>
      <c r="I41" s="13"/>
      <c r="J41" s="13"/>
      <c r="K41" s="14"/>
      <c r="L41" s="13"/>
      <c r="M41" s="13"/>
      <c r="N41" s="13"/>
      <c r="O41" s="13" t="str">
        <f t="shared" si="2"/>
        <v/>
      </c>
      <c r="P41" s="15"/>
      <c r="Q41" s="13"/>
      <c r="R41" s="97"/>
      <c r="S41" s="13"/>
      <c r="T41" s="92"/>
      <c r="U41" s="154"/>
      <c r="V41" s="109"/>
    </row>
    <row r="42" hidden="1">
      <c r="A42" s="13">
        <v>40.0</v>
      </c>
      <c r="B42" s="14"/>
      <c r="C42" s="14"/>
      <c r="D42" s="13">
        <v>3.81401100124583E14</v>
      </c>
      <c r="E42" s="13"/>
      <c r="F42" s="122"/>
      <c r="G42" s="122"/>
      <c r="H42" s="122"/>
      <c r="I42" s="122"/>
      <c r="J42" s="13"/>
      <c r="K42" s="14"/>
      <c r="L42" s="13"/>
      <c r="M42" s="13"/>
      <c r="N42" s="13"/>
      <c r="O42" s="13" t="str">
        <f t="shared" si="2"/>
        <v/>
      </c>
      <c r="P42" s="13"/>
      <c r="Q42" s="13"/>
      <c r="R42" s="97"/>
      <c r="S42" s="13"/>
      <c r="T42" s="92"/>
    </row>
    <row r="43" hidden="1">
      <c r="A43" s="13">
        <v>41.0</v>
      </c>
      <c r="B43" s="14"/>
      <c r="C43" s="14"/>
      <c r="D43" s="13">
        <v>3.81401100124583E14</v>
      </c>
      <c r="E43" s="13"/>
      <c r="F43" s="13"/>
      <c r="G43" s="13"/>
      <c r="H43" s="13"/>
      <c r="I43" s="13"/>
      <c r="J43" s="13"/>
      <c r="K43" s="14"/>
      <c r="L43" s="13"/>
      <c r="M43" s="13"/>
      <c r="N43" s="13"/>
      <c r="O43" s="13" t="str">
        <f t="shared" si="2"/>
        <v/>
      </c>
      <c r="P43" s="13"/>
      <c r="Q43" s="13"/>
      <c r="R43" s="97"/>
      <c r="S43" s="13"/>
      <c r="T43" s="92"/>
    </row>
    <row r="44" hidden="1">
      <c r="A44" s="13">
        <v>42.0</v>
      </c>
      <c r="B44" s="14"/>
      <c r="C44" s="14"/>
      <c r="D44" s="13">
        <v>3.81401100124583E14</v>
      </c>
      <c r="E44" s="13"/>
      <c r="F44" s="13"/>
      <c r="G44" s="13"/>
      <c r="H44" s="13"/>
      <c r="I44" s="13"/>
      <c r="J44" s="13"/>
      <c r="K44" s="14"/>
      <c r="L44" s="13"/>
      <c r="M44" s="13"/>
      <c r="N44" s="13"/>
      <c r="O44" s="13" t="str">
        <f t="shared" si="2"/>
        <v/>
      </c>
      <c r="P44" s="15"/>
      <c r="Q44" s="13"/>
      <c r="R44" s="97"/>
      <c r="S44" s="13"/>
      <c r="T44" s="92"/>
      <c r="U44" s="92"/>
      <c r="V44" s="109"/>
    </row>
    <row r="45" hidden="1">
      <c r="A45" s="13">
        <v>43.0</v>
      </c>
      <c r="B45" s="14"/>
      <c r="C45" s="14"/>
      <c r="D45" s="13">
        <v>3.81401100124583E14</v>
      </c>
      <c r="E45" s="13"/>
      <c r="F45" s="122"/>
      <c r="G45" s="122"/>
      <c r="H45" s="122"/>
      <c r="I45" s="122"/>
      <c r="J45" s="122"/>
      <c r="K45" s="14"/>
      <c r="L45" s="13"/>
      <c r="M45" s="13"/>
      <c r="N45" s="13"/>
      <c r="O45" s="13" t="str">
        <f t="shared" si="2"/>
        <v/>
      </c>
      <c r="P45" s="15"/>
      <c r="Q45" s="13"/>
      <c r="R45" s="97"/>
      <c r="S45" s="13"/>
      <c r="T45" s="92"/>
      <c r="U45" s="92"/>
      <c r="V45" s="109"/>
    </row>
    <row r="46" hidden="1">
      <c r="A46" s="13">
        <v>44.0</v>
      </c>
      <c r="B46" s="14"/>
      <c r="C46" s="14"/>
      <c r="D46" s="13">
        <v>3.81401100124583E14</v>
      </c>
      <c r="E46" s="13"/>
      <c r="F46" s="13"/>
      <c r="G46" s="13"/>
      <c r="H46" s="13"/>
      <c r="I46" s="13"/>
      <c r="J46" s="13"/>
      <c r="K46" s="14"/>
      <c r="L46" s="13"/>
      <c r="M46" s="13"/>
      <c r="N46" s="78"/>
      <c r="O46" s="13" t="str">
        <f t="shared" si="2"/>
        <v/>
      </c>
      <c r="P46" s="300"/>
      <c r="Q46" s="13"/>
      <c r="R46" s="97"/>
      <c r="S46" s="13"/>
      <c r="T46" s="92"/>
      <c r="U46" s="108"/>
      <c r="V46" s="109"/>
    </row>
    <row r="47" hidden="1">
      <c r="A47" s="13">
        <v>45.0</v>
      </c>
      <c r="B47" s="14"/>
      <c r="C47" s="14"/>
      <c r="D47" s="13">
        <v>3.81401100124583E14</v>
      </c>
      <c r="E47" s="13"/>
      <c r="F47" s="13"/>
      <c r="G47" s="13"/>
      <c r="H47" s="13"/>
      <c r="I47" s="13"/>
      <c r="J47" s="13"/>
      <c r="K47" s="14"/>
      <c r="L47" s="13"/>
      <c r="M47" s="15"/>
      <c r="N47" s="13"/>
      <c r="O47" s="13" t="str">
        <f t="shared" si="2"/>
        <v/>
      </c>
      <c r="P47" s="15"/>
      <c r="Q47" s="13"/>
      <c r="R47" s="97"/>
      <c r="S47" s="13"/>
      <c r="T47" s="92"/>
      <c r="U47" s="108"/>
      <c r="V47" s="109"/>
    </row>
    <row r="48" hidden="1">
      <c r="A48" s="13">
        <v>46.0</v>
      </c>
      <c r="B48" s="14"/>
      <c r="C48" s="14"/>
      <c r="D48" s="13">
        <v>3.81401100124583E14</v>
      </c>
      <c r="E48" s="13"/>
      <c r="F48" s="13"/>
      <c r="G48" s="13"/>
      <c r="H48" s="13"/>
      <c r="I48" s="13"/>
      <c r="J48" s="13"/>
      <c r="K48" s="14"/>
      <c r="L48" s="13"/>
      <c r="M48" s="15"/>
      <c r="N48" s="13"/>
      <c r="O48" s="13" t="str">
        <f t="shared" si="2"/>
        <v/>
      </c>
      <c r="P48" s="15"/>
      <c r="Q48" s="13"/>
      <c r="R48" s="97"/>
      <c r="S48" s="13"/>
      <c r="T48" s="92"/>
      <c r="U48" s="108"/>
      <c r="V48" s="109"/>
    </row>
    <row r="49" hidden="1">
      <c r="A49" s="13">
        <v>47.0</v>
      </c>
      <c r="B49" s="14"/>
      <c r="C49" s="14"/>
      <c r="D49" s="13">
        <v>3.81401100124583E14</v>
      </c>
      <c r="E49" s="13"/>
      <c r="F49" s="13"/>
      <c r="G49" s="13"/>
      <c r="H49" s="13"/>
      <c r="I49" s="13"/>
      <c r="J49" s="13"/>
      <c r="K49" s="14"/>
      <c r="L49" s="13"/>
      <c r="M49" s="15"/>
      <c r="N49" s="13"/>
      <c r="O49" s="13" t="str">
        <f t="shared" si="2"/>
        <v/>
      </c>
      <c r="P49" s="15"/>
      <c r="Q49" s="13"/>
      <c r="R49" s="97"/>
      <c r="S49" s="13"/>
      <c r="T49" s="92"/>
      <c r="U49" s="108"/>
      <c r="V49" s="109"/>
    </row>
    <row r="50" hidden="1">
      <c r="A50" s="13">
        <v>48.0</v>
      </c>
      <c r="B50" s="14"/>
      <c r="C50" s="14"/>
      <c r="D50" s="13">
        <v>3.81401100124583E14</v>
      </c>
      <c r="E50" s="13"/>
      <c r="F50" s="13"/>
      <c r="G50" s="13"/>
      <c r="H50" s="13"/>
      <c r="I50" s="13"/>
      <c r="J50" s="13"/>
      <c r="K50" s="14"/>
      <c r="L50" s="13"/>
      <c r="M50" s="15"/>
      <c r="N50" s="13"/>
      <c r="O50" s="13" t="str">
        <f t="shared" si="2"/>
        <v/>
      </c>
      <c r="P50" s="15"/>
      <c r="Q50" s="13"/>
      <c r="R50" s="97"/>
      <c r="S50" s="13"/>
      <c r="T50" s="92"/>
      <c r="U50" s="108"/>
      <c r="V50" s="109"/>
    </row>
    <row r="51" hidden="1">
      <c r="A51" s="13">
        <v>49.0</v>
      </c>
      <c r="B51" s="14"/>
      <c r="C51" s="14"/>
      <c r="D51" s="13">
        <v>3.81401100124583E14</v>
      </c>
      <c r="E51" s="13"/>
      <c r="F51" s="13"/>
      <c r="G51" s="13"/>
      <c r="H51" s="13"/>
      <c r="I51" s="13"/>
      <c r="J51" s="15"/>
      <c r="K51" s="14"/>
      <c r="L51" s="13"/>
      <c r="M51" s="15"/>
      <c r="N51" s="13"/>
      <c r="O51" s="13" t="str">
        <f t="shared" si="2"/>
        <v/>
      </c>
      <c r="P51" s="15"/>
      <c r="Q51" s="13"/>
      <c r="R51" s="97"/>
      <c r="S51" s="13"/>
      <c r="T51" s="92"/>
      <c r="U51" s="108"/>
      <c r="V51" s="109"/>
    </row>
    <row r="52" hidden="1">
      <c r="A52" s="13">
        <v>50.0</v>
      </c>
      <c r="B52" s="14"/>
      <c r="C52" s="14"/>
      <c r="D52" s="13">
        <v>3.81401100124583E14</v>
      </c>
      <c r="E52" s="13"/>
      <c r="F52" s="13"/>
      <c r="G52" s="13"/>
      <c r="H52" s="13"/>
      <c r="I52" s="13"/>
      <c r="J52" s="15"/>
      <c r="K52" s="14"/>
      <c r="L52" s="13"/>
      <c r="M52" s="15"/>
      <c r="N52" s="13"/>
      <c r="O52" s="13" t="str">
        <f t="shared" si="2"/>
        <v/>
      </c>
      <c r="P52" s="15"/>
      <c r="Q52" s="13"/>
      <c r="R52" s="97"/>
      <c r="S52" s="13"/>
      <c r="T52" s="92"/>
      <c r="U52" s="108"/>
    </row>
    <row r="53" hidden="1">
      <c r="A53" s="13">
        <v>51.0</v>
      </c>
      <c r="B53" s="14"/>
      <c r="C53" s="14"/>
      <c r="D53" s="13">
        <v>3.81401100124583E14</v>
      </c>
      <c r="E53" s="13"/>
      <c r="F53" s="13"/>
      <c r="G53" s="13"/>
      <c r="H53" s="13"/>
      <c r="I53" s="13"/>
      <c r="J53" s="15"/>
      <c r="K53" s="14"/>
      <c r="L53" s="13"/>
      <c r="M53" s="15"/>
      <c r="N53" s="13"/>
      <c r="O53" s="13" t="str">
        <f t="shared" si="2"/>
        <v/>
      </c>
      <c r="P53" s="15"/>
      <c r="Q53" s="13"/>
      <c r="R53" s="97"/>
      <c r="S53" s="13"/>
      <c r="T53" s="92"/>
      <c r="U53" s="108"/>
    </row>
    <row r="54" hidden="1">
      <c r="A54" s="13">
        <v>52.0</v>
      </c>
      <c r="B54" s="14"/>
      <c r="C54" s="14"/>
      <c r="D54" s="13">
        <v>3.81401100124583E14</v>
      </c>
      <c r="E54" s="13"/>
      <c r="F54" s="13"/>
      <c r="G54" s="13"/>
      <c r="H54" s="13"/>
      <c r="I54" s="13"/>
      <c r="J54" s="13"/>
      <c r="K54" s="14"/>
      <c r="L54" s="13"/>
      <c r="M54" s="15"/>
      <c r="N54" s="13"/>
      <c r="O54" s="13" t="str">
        <f t="shared" si="2"/>
        <v/>
      </c>
      <c r="P54" s="15"/>
      <c r="Q54" s="13"/>
      <c r="R54" s="97"/>
      <c r="S54" s="13"/>
      <c r="T54" s="92"/>
      <c r="U54" s="108"/>
    </row>
    <row r="55" hidden="1">
      <c r="A55" s="13">
        <v>53.0</v>
      </c>
      <c r="B55" s="14"/>
      <c r="C55" s="14"/>
      <c r="D55" s="13">
        <v>3.81401100124583E14</v>
      </c>
      <c r="E55" s="13"/>
      <c r="F55" s="13"/>
      <c r="G55" s="13"/>
      <c r="H55" s="13"/>
      <c r="I55" s="13"/>
      <c r="J55" s="13"/>
      <c r="K55" s="14"/>
      <c r="L55" s="13"/>
      <c r="M55" s="15"/>
      <c r="N55" s="13"/>
      <c r="O55" s="13" t="str">
        <f t="shared" si="2"/>
        <v/>
      </c>
      <c r="P55" s="15"/>
      <c r="Q55" s="13"/>
      <c r="R55" s="97"/>
      <c r="S55" s="13"/>
      <c r="T55" s="92"/>
      <c r="U55" s="108"/>
    </row>
    <row r="56" hidden="1">
      <c r="A56" s="13">
        <v>54.0</v>
      </c>
      <c r="B56" s="14"/>
      <c r="C56" s="14"/>
      <c r="D56" s="13">
        <v>3.81401100124583E14</v>
      </c>
      <c r="E56" s="13"/>
      <c r="F56" s="13"/>
      <c r="G56" s="13"/>
      <c r="H56" s="13"/>
      <c r="I56" s="13"/>
      <c r="J56" s="15"/>
      <c r="K56" s="14"/>
      <c r="L56" s="13"/>
      <c r="M56" s="15"/>
      <c r="N56" s="13"/>
      <c r="O56" s="13" t="str">
        <f t="shared" si="2"/>
        <v/>
      </c>
      <c r="P56" s="15"/>
      <c r="Q56" s="13"/>
      <c r="R56" s="97"/>
      <c r="S56" s="13"/>
      <c r="T56" s="92"/>
      <c r="U56" s="154"/>
    </row>
    <row r="57" hidden="1">
      <c r="A57" s="13">
        <v>55.0</v>
      </c>
      <c r="B57" s="14"/>
      <c r="C57" s="14"/>
      <c r="D57" s="13">
        <v>3.81401100124583E14</v>
      </c>
      <c r="E57" s="13"/>
      <c r="F57" s="13"/>
      <c r="G57" s="13"/>
      <c r="H57" s="13"/>
      <c r="I57" s="13"/>
      <c r="J57" s="13"/>
      <c r="K57" s="14"/>
      <c r="L57" s="13"/>
      <c r="M57" s="15"/>
      <c r="N57" s="13"/>
      <c r="O57" s="13" t="str">
        <f t="shared" si="2"/>
        <v/>
      </c>
      <c r="P57" s="15"/>
      <c r="Q57" s="13"/>
      <c r="R57" s="97"/>
      <c r="S57" s="13"/>
      <c r="T57" s="92"/>
      <c r="U57" s="154"/>
    </row>
    <row r="58" hidden="1">
      <c r="A58" s="13">
        <v>56.0</v>
      </c>
      <c r="B58" s="14"/>
      <c r="C58" s="14"/>
      <c r="D58" s="13">
        <v>3.81401100124583E14</v>
      </c>
      <c r="E58" s="13"/>
      <c r="F58" s="13"/>
      <c r="G58" s="13"/>
      <c r="H58" s="13"/>
      <c r="I58" s="13"/>
      <c r="J58" s="15"/>
      <c r="K58" s="14"/>
      <c r="L58" s="13"/>
      <c r="M58" s="15"/>
      <c r="N58" s="13"/>
      <c r="O58" s="13" t="str">
        <f t="shared" si="2"/>
        <v/>
      </c>
      <c r="P58" s="15"/>
      <c r="Q58" s="13"/>
      <c r="R58" s="97"/>
      <c r="S58" s="13"/>
      <c r="T58" s="92"/>
      <c r="U58" s="154"/>
    </row>
    <row r="59" hidden="1">
      <c r="A59" s="13">
        <v>57.0</v>
      </c>
      <c r="B59" s="14"/>
      <c r="C59" s="14"/>
      <c r="D59" s="13">
        <v>3.81401100124583E14</v>
      </c>
      <c r="E59" s="13"/>
      <c r="F59" s="13"/>
      <c r="G59" s="13"/>
      <c r="H59" s="13"/>
      <c r="I59" s="13"/>
      <c r="J59" s="13"/>
      <c r="K59" s="14"/>
      <c r="L59" s="13"/>
      <c r="M59" s="15"/>
      <c r="N59" s="13"/>
      <c r="O59" s="13" t="str">
        <f t="shared" si="2"/>
        <v/>
      </c>
      <c r="P59" s="15"/>
      <c r="Q59" s="13"/>
      <c r="R59" s="97"/>
      <c r="S59" s="13"/>
      <c r="T59" s="92"/>
      <c r="U59" s="108"/>
    </row>
    <row r="60" hidden="1">
      <c r="A60" s="13">
        <v>58.0</v>
      </c>
      <c r="B60" s="14"/>
      <c r="C60" s="14"/>
      <c r="D60" s="13">
        <v>3.81401100124583E14</v>
      </c>
      <c r="E60" s="13"/>
      <c r="F60" s="13"/>
      <c r="G60" s="13"/>
      <c r="H60" s="13"/>
      <c r="I60" s="13"/>
      <c r="J60" s="13"/>
      <c r="K60" s="14"/>
      <c r="L60" s="13"/>
      <c r="M60" s="15"/>
      <c r="N60" s="13"/>
      <c r="O60" s="13" t="str">
        <f t="shared" si="2"/>
        <v/>
      </c>
      <c r="P60" s="15"/>
      <c r="Q60" s="13"/>
      <c r="R60" s="97"/>
      <c r="S60" s="13"/>
      <c r="T60" s="92"/>
      <c r="U60" s="108"/>
    </row>
    <row r="61" hidden="1">
      <c r="A61" s="13">
        <v>59.0</v>
      </c>
      <c r="B61" s="14"/>
      <c r="C61" s="14"/>
      <c r="D61" s="13">
        <v>3.81401100124583E14</v>
      </c>
      <c r="E61" s="13"/>
      <c r="F61" s="13"/>
      <c r="G61" s="122"/>
      <c r="H61" s="13"/>
      <c r="I61" s="13"/>
      <c r="J61" s="15"/>
      <c r="K61" s="14"/>
      <c r="L61" s="13"/>
      <c r="M61" s="15"/>
      <c r="N61" s="13"/>
      <c r="O61" s="13" t="str">
        <f t="shared" si="2"/>
        <v/>
      </c>
      <c r="P61" s="15"/>
      <c r="Q61" s="13"/>
      <c r="R61" s="97"/>
      <c r="S61" s="13"/>
      <c r="T61" s="92"/>
      <c r="U61" s="108"/>
    </row>
    <row r="62" hidden="1">
      <c r="A62" s="13">
        <v>60.0</v>
      </c>
      <c r="B62" s="14"/>
      <c r="C62" s="14"/>
      <c r="D62" s="13">
        <v>3.81401100124583E14</v>
      </c>
      <c r="E62" s="13"/>
      <c r="F62" s="13"/>
      <c r="G62" s="13"/>
      <c r="H62" s="13"/>
      <c r="I62" s="13"/>
      <c r="J62" s="13"/>
      <c r="K62" s="14"/>
      <c r="L62" s="13"/>
      <c r="M62" s="15"/>
      <c r="N62" s="13"/>
      <c r="O62" s="13" t="str">
        <f t="shared" si="2"/>
        <v/>
      </c>
      <c r="P62" s="15"/>
      <c r="Q62" s="13"/>
      <c r="R62" s="97"/>
      <c r="S62" s="13"/>
      <c r="T62" s="92"/>
      <c r="U62" s="108"/>
    </row>
    <row r="63" hidden="1">
      <c r="A63" s="13">
        <v>61.0</v>
      </c>
      <c r="B63" s="14"/>
      <c r="C63" s="14"/>
      <c r="D63" s="13">
        <v>3.81401100124583E14</v>
      </c>
      <c r="E63" s="13"/>
      <c r="F63" s="13"/>
      <c r="G63" s="13"/>
      <c r="H63" s="13"/>
      <c r="I63" s="13"/>
      <c r="J63" s="13"/>
      <c r="K63" s="14"/>
      <c r="L63" s="13"/>
      <c r="M63" s="15"/>
      <c r="N63" s="13"/>
      <c r="O63" s="13" t="str">
        <f t="shared" si="2"/>
        <v/>
      </c>
      <c r="P63" s="15"/>
      <c r="Q63" s="13"/>
      <c r="R63" s="97"/>
      <c r="S63" s="13"/>
      <c r="T63" s="92"/>
      <c r="U63" s="108"/>
    </row>
    <row r="64" hidden="1">
      <c r="A64" s="13">
        <v>62.0</v>
      </c>
      <c r="B64" s="14"/>
      <c r="C64" s="14"/>
      <c r="D64" s="13">
        <v>3.81401100124583E14</v>
      </c>
      <c r="E64" s="13"/>
      <c r="F64" s="13"/>
      <c r="G64" s="13"/>
      <c r="H64" s="13"/>
      <c r="I64" s="13"/>
      <c r="J64" s="13"/>
      <c r="K64" s="14"/>
      <c r="L64" s="13"/>
      <c r="M64" s="15"/>
      <c r="N64" s="13"/>
      <c r="O64" s="13" t="str">
        <f t="shared" si="2"/>
        <v/>
      </c>
      <c r="P64" s="15"/>
      <c r="Q64" s="13"/>
      <c r="R64" s="97"/>
      <c r="S64" s="13"/>
      <c r="T64" s="92"/>
      <c r="U64" s="108"/>
    </row>
    <row r="65" hidden="1">
      <c r="A65" s="13">
        <v>63.0</v>
      </c>
      <c r="B65" s="14"/>
      <c r="C65" s="14"/>
      <c r="D65" s="13">
        <v>3.81401100124583E14</v>
      </c>
      <c r="E65" s="13"/>
      <c r="F65" s="13"/>
      <c r="G65" s="13"/>
      <c r="H65" s="13"/>
      <c r="I65" s="13"/>
      <c r="J65" s="13"/>
      <c r="K65" s="14"/>
      <c r="L65" s="13"/>
      <c r="M65" s="15"/>
      <c r="N65" s="13"/>
      <c r="O65" s="13" t="str">
        <f t="shared" si="2"/>
        <v/>
      </c>
      <c r="P65" s="15"/>
      <c r="Q65" s="13"/>
      <c r="R65" s="97"/>
      <c r="S65" s="13"/>
      <c r="T65" s="92"/>
      <c r="U65" s="108"/>
    </row>
    <row r="66" hidden="1">
      <c r="A66" s="13">
        <v>64.0</v>
      </c>
      <c r="B66" s="14"/>
      <c r="C66" s="14"/>
      <c r="D66" s="13">
        <v>3.81401100124583E14</v>
      </c>
      <c r="E66" s="13"/>
      <c r="F66" s="13"/>
      <c r="G66" s="13"/>
      <c r="H66" s="13"/>
      <c r="I66" s="13"/>
      <c r="J66" s="13"/>
      <c r="K66" s="14"/>
      <c r="L66" s="13"/>
      <c r="M66" s="15"/>
      <c r="N66" s="13"/>
      <c r="O66" s="13" t="str">
        <f t="shared" si="2"/>
        <v/>
      </c>
      <c r="P66" s="15"/>
      <c r="Q66" s="13"/>
      <c r="R66" s="97"/>
      <c r="S66" s="13"/>
      <c r="T66" s="92"/>
      <c r="U66" s="108"/>
    </row>
    <row r="67" hidden="1">
      <c r="A67" s="13">
        <v>65.0</v>
      </c>
      <c r="B67" s="14"/>
      <c r="C67" s="14"/>
      <c r="D67" s="13">
        <v>3.81401100124583E14</v>
      </c>
      <c r="E67" s="13"/>
      <c r="F67" s="13"/>
      <c r="G67" s="13"/>
      <c r="H67" s="13"/>
      <c r="I67" s="13"/>
      <c r="J67" s="13"/>
      <c r="K67" s="14"/>
      <c r="L67" s="13"/>
      <c r="M67" s="15"/>
      <c r="N67" s="13"/>
      <c r="O67" s="13" t="str">
        <f t="shared" si="2"/>
        <v/>
      </c>
      <c r="P67" s="15"/>
      <c r="Q67" s="13"/>
      <c r="R67" s="97"/>
      <c r="S67" s="13"/>
      <c r="T67" s="92"/>
      <c r="U67" s="108"/>
    </row>
    <row r="68" hidden="1">
      <c r="A68" s="13">
        <v>66.0</v>
      </c>
      <c r="B68" s="14"/>
      <c r="C68" s="14"/>
      <c r="D68" s="13">
        <v>3.81401100124583E14</v>
      </c>
      <c r="E68" s="13"/>
      <c r="F68" s="13"/>
      <c r="G68" s="13"/>
      <c r="H68" s="13"/>
      <c r="I68" s="13"/>
      <c r="J68" s="13"/>
      <c r="K68" s="14"/>
      <c r="L68" s="13"/>
      <c r="M68" s="15"/>
      <c r="N68" s="13"/>
      <c r="O68" s="13" t="str">
        <f t="shared" si="2"/>
        <v/>
      </c>
      <c r="P68" s="15"/>
      <c r="Q68" s="13"/>
      <c r="R68" s="97"/>
      <c r="S68" s="13"/>
      <c r="T68" s="92"/>
      <c r="U68" s="108"/>
    </row>
    <row r="69" hidden="1">
      <c r="A69" s="13">
        <v>67.0</v>
      </c>
      <c r="B69" s="14"/>
      <c r="C69" s="14"/>
      <c r="D69" s="13">
        <v>3.81401100124583E14</v>
      </c>
      <c r="E69" s="13"/>
      <c r="F69" s="13"/>
      <c r="G69" s="13"/>
      <c r="H69" s="13"/>
      <c r="I69" s="13"/>
      <c r="J69" s="13"/>
      <c r="K69" s="14"/>
      <c r="L69" s="13"/>
      <c r="M69" s="15"/>
      <c r="N69" s="13"/>
      <c r="O69" s="13" t="str">
        <f t="shared" si="2"/>
        <v/>
      </c>
      <c r="P69" s="15"/>
      <c r="Q69" s="13"/>
      <c r="R69" s="97"/>
      <c r="S69" s="13"/>
      <c r="T69" s="92"/>
      <c r="U69" s="108"/>
    </row>
    <row r="70" hidden="1">
      <c r="A70" s="13">
        <v>68.0</v>
      </c>
      <c r="B70" s="14"/>
      <c r="C70" s="14"/>
      <c r="D70" s="13">
        <v>3.81401100124583E14</v>
      </c>
      <c r="E70" s="13"/>
      <c r="F70" s="13"/>
      <c r="G70" s="13"/>
      <c r="H70" s="13"/>
      <c r="I70" s="13"/>
      <c r="J70" s="13"/>
      <c r="K70" s="14"/>
      <c r="L70" s="13"/>
      <c r="M70" s="15"/>
      <c r="N70" s="13"/>
      <c r="O70" s="13" t="str">
        <f t="shared" si="2"/>
        <v/>
      </c>
      <c r="P70" s="15"/>
      <c r="Q70" s="13"/>
      <c r="R70" s="97"/>
      <c r="S70" s="13"/>
      <c r="T70" s="92"/>
      <c r="U70" s="108"/>
    </row>
    <row r="71" hidden="1">
      <c r="A71" s="13">
        <v>69.0</v>
      </c>
      <c r="B71" s="14"/>
      <c r="C71" s="14"/>
      <c r="D71" s="13">
        <v>3.81401100124583E14</v>
      </c>
      <c r="E71" s="13"/>
      <c r="F71" s="13"/>
      <c r="G71" s="13"/>
      <c r="H71" s="13"/>
      <c r="I71" s="13"/>
      <c r="J71" s="13"/>
      <c r="K71" s="14"/>
      <c r="L71" s="13"/>
      <c r="M71" s="15"/>
      <c r="N71" s="13"/>
      <c r="O71" s="13" t="str">
        <f t="shared" si="2"/>
        <v/>
      </c>
      <c r="P71" s="15"/>
      <c r="Q71" s="13"/>
      <c r="R71" s="97"/>
      <c r="S71" s="13"/>
      <c r="T71" s="92"/>
      <c r="U71" s="108"/>
    </row>
    <row r="72" hidden="1">
      <c r="A72" s="13">
        <v>70.0</v>
      </c>
      <c r="B72" s="14"/>
      <c r="C72" s="14"/>
      <c r="D72" s="13">
        <v>3.81401100124583E14</v>
      </c>
      <c r="E72" s="13"/>
      <c r="F72" s="13"/>
      <c r="G72" s="13"/>
      <c r="H72" s="13"/>
      <c r="I72" s="13"/>
      <c r="J72" s="13"/>
      <c r="K72" s="14"/>
      <c r="L72" s="13"/>
      <c r="M72" s="15"/>
      <c r="N72" s="13"/>
      <c r="O72" s="13" t="str">
        <f t="shared" si="2"/>
        <v/>
      </c>
      <c r="P72" s="15"/>
      <c r="Q72" s="13"/>
      <c r="R72" s="97"/>
      <c r="S72" s="13"/>
      <c r="T72" s="92"/>
      <c r="U72" s="108"/>
    </row>
    <row r="73" hidden="1">
      <c r="A73" s="13">
        <v>71.0</v>
      </c>
      <c r="B73" s="14"/>
      <c r="C73" s="14"/>
      <c r="D73" s="13">
        <v>3.81401100124583E14</v>
      </c>
      <c r="E73" s="13"/>
      <c r="F73" s="13"/>
      <c r="G73" s="13"/>
      <c r="H73" s="13"/>
      <c r="I73" s="13"/>
      <c r="J73" s="13"/>
      <c r="K73" s="14"/>
      <c r="L73" s="13"/>
      <c r="M73" s="15"/>
      <c r="N73" s="13"/>
      <c r="O73" s="13" t="str">
        <f t="shared" si="2"/>
        <v/>
      </c>
      <c r="P73" s="15"/>
      <c r="Q73" s="13"/>
      <c r="R73" s="97"/>
      <c r="S73" s="13"/>
      <c r="T73" s="92"/>
      <c r="U73" s="108"/>
    </row>
    <row r="74" hidden="1">
      <c r="A74" s="13">
        <v>72.0</v>
      </c>
      <c r="B74" s="14"/>
      <c r="C74" s="14"/>
      <c r="D74" s="13">
        <v>3.81401100124583E14</v>
      </c>
      <c r="E74" s="13"/>
      <c r="F74" s="13"/>
      <c r="G74" s="13"/>
      <c r="H74" s="13"/>
      <c r="I74" s="13"/>
      <c r="J74" s="13"/>
      <c r="K74" s="14"/>
      <c r="L74" s="13"/>
      <c r="M74" s="15"/>
      <c r="N74" s="13"/>
      <c r="O74" s="13" t="str">
        <f t="shared" si="2"/>
        <v/>
      </c>
      <c r="P74" s="15"/>
      <c r="Q74" s="13"/>
      <c r="R74" s="97"/>
      <c r="S74" s="13"/>
      <c r="T74" s="92"/>
      <c r="U74" s="108"/>
    </row>
    <row r="75" hidden="1">
      <c r="A75" s="13">
        <v>73.0</v>
      </c>
      <c r="B75" s="14"/>
      <c r="C75" s="14"/>
      <c r="D75" s="13">
        <v>3.81401100124583E14</v>
      </c>
      <c r="E75" s="13"/>
      <c r="F75" s="13"/>
      <c r="G75" s="13"/>
      <c r="H75" s="13"/>
      <c r="I75" s="13"/>
      <c r="J75" s="13"/>
      <c r="K75" s="14"/>
      <c r="L75" s="13"/>
      <c r="M75" s="15"/>
      <c r="N75" s="13"/>
      <c r="O75" s="13" t="str">
        <f t="shared" si="2"/>
        <v/>
      </c>
      <c r="P75" s="15"/>
      <c r="Q75" s="13"/>
      <c r="R75" s="97"/>
      <c r="S75" s="13"/>
      <c r="T75" s="92"/>
      <c r="U75" s="108"/>
    </row>
    <row r="76" hidden="1">
      <c r="A76" s="13">
        <v>74.0</v>
      </c>
      <c r="B76" s="14"/>
      <c r="C76" s="14"/>
      <c r="D76" s="13">
        <v>3.81401100124583E14</v>
      </c>
      <c r="E76" s="13"/>
      <c r="F76" s="13"/>
      <c r="G76" s="13"/>
      <c r="H76" s="13"/>
      <c r="I76" s="13"/>
      <c r="J76" s="13"/>
      <c r="K76" s="14"/>
      <c r="L76" s="13"/>
      <c r="M76" s="15"/>
      <c r="N76" s="13"/>
      <c r="O76" s="13" t="str">
        <f t="shared" si="2"/>
        <v/>
      </c>
      <c r="P76" s="15"/>
      <c r="Q76" s="13"/>
      <c r="R76" s="97"/>
      <c r="S76" s="13"/>
      <c r="T76" s="92"/>
      <c r="U76" s="108"/>
    </row>
    <row r="77" hidden="1">
      <c r="A77" s="13">
        <v>75.0</v>
      </c>
      <c r="B77" s="14"/>
      <c r="C77" s="14"/>
      <c r="D77" s="13">
        <v>3.81401100124583E14</v>
      </c>
      <c r="E77" s="13"/>
      <c r="F77" s="13"/>
      <c r="G77" s="13"/>
      <c r="H77" s="13"/>
      <c r="I77" s="13"/>
      <c r="J77" s="13"/>
      <c r="K77" s="14"/>
      <c r="L77" s="13"/>
      <c r="M77" s="15"/>
      <c r="N77" s="13"/>
      <c r="O77" s="13" t="str">
        <f t="shared" si="2"/>
        <v/>
      </c>
      <c r="P77" s="15"/>
      <c r="Q77" s="13"/>
      <c r="R77" s="97"/>
      <c r="S77" s="13"/>
      <c r="T77" s="92"/>
      <c r="U77" s="108"/>
    </row>
    <row r="78" hidden="1">
      <c r="A78" s="13">
        <v>76.0</v>
      </c>
      <c r="B78" s="14"/>
      <c r="C78" s="14"/>
      <c r="D78" s="13">
        <v>3.81401100124583E14</v>
      </c>
      <c r="E78" s="13"/>
      <c r="F78" s="13"/>
      <c r="G78" s="13"/>
      <c r="H78" s="13"/>
      <c r="I78" s="13"/>
      <c r="J78" s="13"/>
      <c r="K78" s="14"/>
      <c r="L78" s="13"/>
      <c r="M78" s="15"/>
      <c r="N78" s="13"/>
      <c r="O78" s="13" t="str">
        <f t="shared" si="2"/>
        <v/>
      </c>
      <c r="P78" s="15"/>
      <c r="Q78" s="13"/>
      <c r="R78" s="97"/>
      <c r="S78" s="13"/>
      <c r="T78" s="92"/>
      <c r="U78" s="108"/>
    </row>
    <row r="79" hidden="1">
      <c r="A79" s="13">
        <v>77.0</v>
      </c>
      <c r="B79" s="14"/>
      <c r="C79" s="14"/>
      <c r="D79" s="13">
        <v>3.81401100124583E14</v>
      </c>
      <c r="E79" s="13"/>
      <c r="F79" s="13"/>
      <c r="G79" s="13"/>
      <c r="H79" s="13"/>
      <c r="I79" s="13"/>
      <c r="J79" s="13"/>
      <c r="K79" s="14"/>
      <c r="L79" s="13"/>
      <c r="M79" s="15"/>
      <c r="N79" s="13"/>
      <c r="O79" s="13" t="str">
        <f t="shared" si="2"/>
        <v/>
      </c>
      <c r="P79" s="15"/>
      <c r="Q79" s="13"/>
      <c r="R79" s="97"/>
      <c r="S79" s="13"/>
      <c r="T79" s="92"/>
      <c r="U79" s="108"/>
    </row>
    <row r="80" hidden="1">
      <c r="A80" s="13">
        <v>78.0</v>
      </c>
      <c r="B80" s="14"/>
      <c r="C80" s="14"/>
      <c r="D80" s="13">
        <v>3.81401100124583E14</v>
      </c>
      <c r="E80" s="13"/>
      <c r="F80" s="13"/>
      <c r="G80" s="13"/>
      <c r="H80" s="13"/>
      <c r="I80" s="13"/>
      <c r="J80" s="13"/>
      <c r="K80" s="14"/>
      <c r="L80" s="13"/>
      <c r="M80" s="15"/>
      <c r="N80" s="13"/>
      <c r="O80" s="13" t="str">
        <f t="shared" si="2"/>
        <v/>
      </c>
      <c r="P80" s="15"/>
      <c r="Q80" s="13"/>
      <c r="R80" s="97"/>
      <c r="S80" s="13"/>
      <c r="T80" s="92"/>
      <c r="U80" s="108"/>
    </row>
    <row r="81" hidden="1">
      <c r="A81" s="13">
        <v>79.0</v>
      </c>
      <c r="B81" s="14"/>
      <c r="C81" s="14"/>
      <c r="D81" s="13">
        <v>3.81401100124583E14</v>
      </c>
      <c r="E81" s="13"/>
      <c r="F81" s="13"/>
      <c r="G81" s="13"/>
      <c r="H81" s="13"/>
      <c r="I81" s="13"/>
      <c r="J81" s="13"/>
      <c r="K81" s="14"/>
      <c r="L81" s="13"/>
      <c r="M81" s="15"/>
      <c r="N81" s="13"/>
      <c r="O81" s="13" t="str">
        <f t="shared" si="2"/>
        <v/>
      </c>
      <c r="P81" s="15"/>
      <c r="Q81" s="13"/>
      <c r="R81" s="97"/>
      <c r="S81" s="13"/>
      <c r="T81" s="92"/>
      <c r="U81" s="108"/>
    </row>
    <row r="82" hidden="1">
      <c r="A82" s="13">
        <v>80.0</v>
      </c>
      <c r="B82" s="14"/>
      <c r="C82" s="14"/>
      <c r="D82" s="13">
        <v>3.81401100124583E14</v>
      </c>
      <c r="E82" s="13"/>
      <c r="F82" s="13"/>
      <c r="G82" s="13"/>
      <c r="H82" s="13"/>
      <c r="I82" s="13"/>
      <c r="J82" s="13"/>
      <c r="K82" s="14"/>
      <c r="L82" s="13"/>
      <c r="M82" s="15"/>
      <c r="N82" s="13"/>
      <c r="O82" s="13" t="str">
        <f t="shared" si="2"/>
        <v/>
      </c>
      <c r="P82" s="15"/>
      <c r="Q82" s="13"/>
      <c r="R82" s="97"/>
      <c r="S82" s="13"/>
      <c r="T82" s="92"/>
      <c r="U82" s="108"/>
    </row>
    <row r="83" hidden="1">
      <c r="A83" s="13">
        <v>81.0</v>
      </c>
      <c r="B83" s="14"/>
      <c r="C83" s="14"/>
      <c r="D83" s="13">
        <v>3.81401100124583E14</v>
      </c>
      <c r="E83" s="13"/>
      <c r="F83" s="13"/>
      <c r="G83" s="13"/>
      <c r="H83" s="13"/>
      <c r="I83" s="13"/>
      <c r="J83" s="13"/>
      <c r="K83" s="14"/>
      <c r="L83" s="13"/>
      <c r="M83" s="15"/>
      <c r="N83" s="13"/>
      <c r="O83" s="13" t="str">
        <f t="shared" si="2"/>
        <v/>
      </c>
      <c r="P83" s="15"/>
      <c r="Q83" s="13"/>
      <c r="R83" s="97"/>
      <c r="S83" s="13"/>
      <c r="T83" s="92"/>
      <c r="U83" s="108"/>
    </row>
    <row r="84" hidden="1">
      <c r="A84" s="13">
        <v>82.0</v>
      </c>
      <c r="B84" s="14"/>
      <c r="C84" s="14"/>
      <c r="D84" s="13">
        <v>3.81401100124583E14</v>
      </c>
      <c r="E84" s="13"/>
      <c r="F84" s="13"/>
      <c r="G84" s="13"/>
      <c r="H84" s="13"/>
      <c r="I84" s="13"/>
      <c r="J84" s="13"/>
      <c r="K84" s="14"/>
      <c r="L84" s="13"/>
      <c r="M84" s="15"/>
      <c r="N84" s="13"/>
      <c r="O84" s="13" t="str">
        <f t="shared" si="2"/>
        <v/>
      </c>
      <c r="P84" s="15"/>
      <c r="Q84" s="13"/>
      <c r="R84" s="97"/>
      <c r="S84" s="13"/>
      <c r="T84" s="92"/>
      <c r="U84" s="108"/>
    </row>
    <row r="85" hidden="1">
      <c r="A85" s="13">
        <v>83.0</v>
      </c>
      <c r="B85" s="14"/>
      <c r="C85" s="14"/>
      <c r="D85" s="13">
        <v>3.81401100124583E14</v>
      </c>
      <c r="E85" s="13"/>
      <c r="F85" s="13"/>
      <c r="G85" s="13"/>
      <c r="H85" s="13"/>
      <c r="I85" s="13"/>
      <c r="J85" s="13"/>
      <c r="K85" s="14"/>
      <c r="L85" s="13"/>
      <c r="M85" s="15"/>
      <c r="N85" s="13"/>
      <c r="O85" s="13" t="str">
        <f t="shared" si="2"/>
        <v/>
      </c>
      <c r="P85" s="15"/>
      <c r="Q85" s="13"/>
      <c r="R85" s="97"/>
      <c r="S85" s="13"/>
      <c r="T85" s="92"/>
      <c r="U85" s="108"/>
    </row>
    <row r="86" hidden="1">
      <c r="A86" s="13">
        <v>84.0</v>
      </c>
      <c r="B86" s="14"/>
      <c r="C86" s="14"/>
      <c r="D86" s="13">
        <v>3.81401100124583E14</v>
      </c>
      <c r="E86" s="13"/>
      <c r="F86" s="13"/>
      <c r="G86" s="13"/>
      <c r="H86" s="13"/>
      <c r="I86" s="13"/>
      <c r="J86" s="13"/>
      <c r="K86" s="14"/>
      <c r="L86" s="13"/>
      <c r="M86" s="15"/>
      <c r="N86" s="13"/>
      <c r="O86" s="13" t="str">
        <f t="shared" si="2"/>
        <v/>
      </c>
      <c r="P86" s="15"/>
      <c r="Q86" s="13"/>
      <c r="R86" s="97"/>
      <c r="S86" s="13"/>
      <c r="T86" s="92"/>
      <c r="U86" s="108"/>
    </row>
    <row r="87" hidden="1">
      <c r="A87" s="13">
        <v>85.0</v>
      </c>
      <c r="B87" s="14"/>
      <c r="C87" s="14"/>
      <c r="D87" s="13">
        <v>3.81401100124583E14</v>
      </c>
      <c r="E87" s="13"/>
      <c r="F87" s="13"/>
      <c r="G87" s="13"/>
      <c r="H87" s="13"/>
      <c r="I87" s="13"/>
      <c r="J87" s="13"/>
      <c r="K87" s="14"/>
      <c r="L87" s="13"/>
      <c r="M87" s="15"/>
      <c r="N87" s="13"/>
      <c r="O87" s="13" t="str">
        <f t="shared" si="2"/>
        <v/>
      </c>
      <c r="P87" s="15"/>
      <c r="Q87" s="13"/>
      <c r="R87" s="97"/>
      <c r="S87" s="13"/>
      <c r="T87" s="92"/>
      <c r="U87" s="108"/>
    </row>
    <row r="88" hidden="1">
      <c r="A88" s="13">
        <v>86.0</v>
      </c>
      <c r="B88" s="14"/>
      <c r="C88" s="14"/>
      <c r="D88" s="13">
        <v>3.81401100124583E14</v>
      </c>
      <c r="E88" s="13"/>
      <c r="F88" s="13"/>
      <c r="G88" s="13"/>
      <c r="H88" s="13"/>
      <c r="I88" s="13"/>
      <c r="J88" s="13"/>
      <c r="K88" s="14"/>
      <c r="L88" s="13"/>
      <c r="M88" s="15"/>
      <c r="N88" s="13"/>
      <c r="O88" s="13" t="str">
        <f t="shared" si="2"/>
        <v/>
      </c>
      <c r="P88" s="15"/>
      <c r="Q88" s="13"/>
      <c r="R88" s="97"/>
      <c r="S88" s="13"/>
      <c r="T88" s="92"/>
      <c r="U88" s="108"/>
    </row>
    <row r="89" hidden="1">
      <c r="A89" s="13">
        <v>87.0</v>
      </c>
      <c r="B89" s="14"/>
      <c r="C89" s="14"/>
      <c r="D89" s="13">
        <v>3.81401100124583E14</v>
      </c>
      <c r="E89" s="13"/>
      <c r="F89" s="13"/>
      <c r="G89" s="13"/>
      <c r="H89" s="13"/>
      <c r="I89" s="13"/>
      <c r="J89" s="13"/>
      <c r="K89" s="14"/>
      <c r="L89" s="13"/>
      <c r="M89" s="15"/>
      <c r="N89" s="13"/>
      <c r="O89" s="13" t="str">
        <f t="shared" si="2"/>
        <v/>
      </c>
      <c r="P89" s="15"/>
      <c r="Q89" s="13"/>
      <c r="R89" s="97"/>
      <c r="S89" s="13"/>
      <c r="T89" s="92"/>
      <c r="U89" s="108"/>
    </row>
    <row r="90" hidden="1">
      <c r="A90" s="13">
        <v>88.0</v>
      </c>
      <c r="B90" s="14"/>
      <c r="C90" s="14"/>
      <c r="D90" s="13">
        <v>3.81401100124583E14</v>
      </c>
      <c r="E90" s="13"/>
      <c r="F90" s="13"/>
      <c r="G90" s="13"/>
      <c r="H90" s="13"/>
      <c r="I90" s="13"/>
      <c r="J90" s="13"/>
      <c r="K90" s="14"/>
      <c r="L90" s="13"/>
      <c r="M90" s="15"/>
      <c r="N90" s="13"/>
      <c r="O90" s="13" t="str">
        <f t="shared" si="2"/>
        <v/>
      </c>
      <c r="P90" s="15"/>
      <c r="Q90" s="13"/>
      <c r="R90" s="97"/>
      <c r="S90" s="13"/>
      <c r="T90" s="92"/>
      <c r="U90" s="108"/>
    </row>
    <row r="91" hidden="1">
      <c r="A91" s="13">
        <v>89.0</v>
      </c>
      <c r="B91" s="14"/>
      <c r="C91" s="14"/>
      <c r="D91" s="13">
        <v>3.81401100124583E14</v>
      </c>
      <c r="E91" s="13"/>
      <c r="F91" s="13"/>
      <c r="G91" s="13"/>
      <c r="H91" s="13"/>
      <c r="I91" s="13"/>
      <c r="J91" s="13"/>
      <c r="K91" s="14"/>
      <c r="L91" s="13"/>
      <c r="M91" s="15"/>
      <c r="N91" s="13"/>
      <c r="O91" s="13" t="str">
        <f t="shared" si="2"/>
        <v/>
      </c>
      <c r="P91" s="15"/>
      <c r="Q91" s="13"/>
      <c r="R91" s="97"/>
      <c r="S91" s="13"/>
      <c r="T91" s="92"/>
      <c r="U91" s="108"/>
    </row>
    <row r="92" hidden="1">
      <c r="A92" s="13">
        <v>90.0</v>
      </c>
      <c r="B92" s="14"/>
      <c r="C92" s="14"/>
      <c r="D92" s="13">
        <v>3.81401100124583E14</v>
      </c>
      <c r="E92" s="13"/>
      <c r="F92" s="13"/>
      <c r="G92" s="13"/>
      <c r="H92" s="13"/>
      <c r="I92" s="13"/>
      <c r="J92" s="13"/>
      <c r="K92" s="14"/>
      <c r="L92" s="13"/>
      <c r="M92" s="15"/>
      <c r="N92" s="13"/>
      <c r="O92" s="13" t="str">
        <f t="shared" si="2"/>
        <v/>
      </c>
      <c r="P92" s="15"/>
      <c r="Q92" s="13"/>
      <c r="R92" s="97"/>
      <c r="S92" s="13"/>
      <c r="T92" s="92"/>
      <c r="U92" s="108"/>
    </row>
    <row r="93" hidden="1">
      <c r="A93" s="13">
        <v>91.0</v>
      </c>
      <c r="B93" s="14"/>
      <c r="C93" s="14"/>
      <c r="D93" s="13">
        <v>3.81401100124583E14</v>
      </c>
      <c r="E93" s="13"/>
      <c r="F93" s="13"/>
      <c r="G93" s="13"/>
      <c r="H93" s="13"/>
      <c r="I93" s="13"/>
      <c r="J93" s="13"/>
      <c r="K93" s="14"/>
      <c r="L93" s="13"/>
      <c r="M93" s="15"/>
      <c r="N93" s="13"/>
      <c r="O93" s="13" t="str">
        <f t="shared" si="2"/>
        <v/>
      </c>
      <c r="P93" s="15"/>
      <c r="Q93" s="13"/>
      <c r="R93" s="97"/>
      <c r="S93" s="13"/>
      <c r="T93" s="92"/>
      <c r="U93" s="108"/>
    </row>
    <row r="94" hidden="1">
      <c r="A94" s="13">
        <v>92.0</v>
      </c>
      <c r="B94" s="14"/>
      <c r="C94" s="14"/>
      <c r="D94" s="13">
        <v>3.81401100124583E14</v>
      </c>
      <c r="E94" s="13"/>
      <c r="F94" s="13"/>
      <c r="G94" s="13"/>
      <c r="H94" s="13"/>
      <c r="I94" s="13"/>
      <c r="J94" s="13"/>
      <c r="K94" s="14"/>
      <c r="L94" s="13"/>
      <c r="M94" s="15"/>
      <c r="N94" s="13"/>
      <c r="O94" s="13" t="str">
        <f t="shared" si="2"/>
        <v/>
      </c>
      <c r="P94" s="15"/>
      <c r="Q94" s="13"/>
      <c r="R94" s="97"/>
      <c r="S94" s="13"/>
      <c r="T94" s="92"/>
      <c r="U94" s="108"/>
    </row>
    <row r="95" hidden="1">
      <c r="A95" s="13">
        <v>93.0</v>
      </c>
      <c r="B95" s="14"/>
      <c r="C95" s="14"/>
      <c r="D95" s="13">
        <v>3.81401100124583E14</v>
      </c>
      <c r="E95" s="13"/>
      <c r="F95" s="13"/>
      <c r="G95" s="13"/>
      <c r="H95" s="13"/>
      <c r="I95" s="13"/>
      <c r="J95" s="13"/>
      <c r="K95" s="14"/>
      <c r="L95" s="13"/>
      <c r="M95" s="15"/>
      <c r="N95" s="13"/>
      <c r="O95" s="13" t="str">
        <f t="shared" si="2"/>
        <v/>
      </c>
      <c r="P95" s="15"/>
      <c r="Q95" s="13"/>
      <c r="R95" s="97"/>
      <c r="S95" s="13"/>
      <c r="T95" s="92"/>
      <c r="U95" s="108"/>
    </row>
    <row r="96" hidden="1">
      <c r="A96" s="13">
        <v>94.0</v>
      </c>
      <c r="B96" s="14"/>
      <c r="C96" s="14"/>
      <c r="D96" s="13">
        <v>3.81401100124583E14</v>
      </c>
      <c r="E96" s="13"/>
      <c r="F96" s="13"/>
      <c r="G96" s="13"/>
      <c r="H96" s="13"/>
      <c r="I96" s="13"/>
      <c r="J96" s="13"/>
      <c r="K96" s="14"/>
      <c r="L96" s="13"/>
      <c r="M96" s="15"/>
      <c r="N96" s="13"/>
      <c r="O96" s="13" t="str">
        <f t="shared" si="2"/>
        <v/>
      </c>
      <c r="P96" s="15"/>
      <c r="Q96" s="13"/>
      <c r="R96" s="97"/>
      <c r="S96" s="13"/>
      <c r="T96" s="92"/>
      <c r="U96" s="108"/>
    </row>
    <row r="97" hidden="1">
      <c r="A97" s="13">
        <v>95.0</v>
      </c>
      <c r="B97" s="14"/>
      <c r="C97" s="14"/>
      <c r="D97" s="13">
        <v>3.81401100124583E14</v>
      </c>
      <c r="E97" s="13"/>
      <c r="F97" s="13"/>
      <c r="G97" s="13"/>
      <c r="H97" s="13"/>
      <c r="I97" s="13"/>
      <c r="J97" s="13"/>
      <c r="K97" s="14"/>
      <c r="L97" s="13"/>
      <c r="M97" s="15"/>
      <c r="N97" s="13"/>
      <c r="O97" s="13" t="str">
        <f t="shared" si="2"/>
        <v/>
      </c>
      <c r="P97" s="15"/>
      <c r="Q97" s="13"/>
      <c r="R97" s="97"/>
      <c r="S97" s="13"/>
      <c r="T97" s="92"/>
      <c r="U97" s="108"/>
    </row>
    <row r="98" hidden="1">
      <c r="A98" s="13">
        <v>96.0</v>
      </c>
      <c r="B98" s="14"/>
      <c r="C98" s="14"/>
      <c r="D98" s="13">
        <v>3.81401100124583E14</v>
      </c>
      <c r="E98" s="13"/>
      <c r="F98" s="13"/>
      <c r="G98" s="13"/>
      <c r="H98" s="13"/>
      <c r="I98" s="13"/>
      <c r="J98" s="13"/>
      <c r="K98" s="14"/>
      <c r="L98" s="13"/>
      <c r="M98" s="15"/>
      <c r="N98" s="13"/>
      <c r="O98" s="13" t="str">
        <f t="shared" si="2"/>
        <v/>
      </c>
      <c r="P98" s="15"/>
      <c r="Q98" s="13"/>
      <c r="R98" s="97"/>
      <c r="S98" s="13"/>
      <c r="T98" s="92"/>
      <c r="U98" s="108"/>
    </row>
    <row r="99" hidden="1">
      <c r="A99" s="13">
        <v>97.0</v>
      </c>
      <c r="B99" s="14"/>
      <c r="C99" s="14"/>
      <c r="D99" s="13">
        <v>3.81401100124583E14</v>
      </c>
      <c r="E99" s="13"/>
      <c r="F99" s="13"/>
      <c r="G99" s="13"/>
      <c r="H99" s="13"/>
      <c r="I99" s="13"/>
      <c r="J99" s="13"/>
      <c r="K99" s="14"/>
      <c r="L99" s="13"/>
      <c r="M99" s="15"/>
      <c r="N99" s="13"/>
      <c r="O99" s="13" t="str">
        <f t="shared" si="2"/>
        <v/>
      </c>
      <c r="P99" s="15"/>
      <c r="Q99" s="13"/>
      <c r="R99" s="97"/>
      <c r="S99" s="13"/>
      <c r="T99" s="92"/>
      <c r="U99" s="108"/>
    </row>
    <row r="100" hidden="1">
      <c r="A100" s="13">
        <v>98.0</v>
      </c>
      <c r="B100" s="14"/>
      <c r="C100" s="14"/>
      <c r="D100" s="13">
        <v>3.81401100124583E14</v>
      </c>
      <c r="E100" s="13"/>
      <c r="F100" s="13"/>
      <c r="G100" s="13"/>
      <c r="H100" s="13"/>
      <c r="I100" s="13"/>
      <c r="J100" s="13"/>
      <c r="K100" s="14"/>
      <c r="L100" s="13"/>
      <c r="M100" s="15"/>
      <c r="N100" s="13"/>
      <c r="O100" s="13" t="str">
        <f t="shared" si="2"/>
        <v/>
      </c>
      <c r="P100" s="15"/>
      <c r="Q100" s="13"/>
      <c r="R100" s="97"/>
      <c r="S100" s="13"/>
      <c r="T100" s="92"/>
      <c r="U100" s="108"/>
    </row>
    <row r="101" hidden="1">
      <c r="A101" s="13">
        <v>99.0</v>
      </c>
      <c r="B101" s="14"/>
      <c r="C101" s="14"/>
      <c r="D101" s="13">
        <v>3.81401100124583E14</v>
      </c>
      <c r="E101" s="13"/>
      <c r="F101" s="13"/>
      <c r="G101" s="13"/>
      <c r="H101" s="13"/>
      <c r="I101" s="13"/>
      <c r="J101" s="13"/>
      <c r="K101" s="14"/>
      <c r="L101" s="13"/>
      <c r="M101" s="15"/>
      <c r="N101" s="13"/>
      <c r="O101" s="13" t="str">
        <f t="shared" si="2"/>
        <v/>
      </c>
      <c r="P101" s="15"/>
      <c r="Q101" s="13"/>
      <c r="R101" s="97"/>
      <c r="S101" s="13"/>
      <c r="T101" s="92"/>
      <c r="U101" s="108"/>
    </row>
    <row r="102" hidden="1">
      <c r="A102" s="13">
        <v>100.0</v>
      </c>
      <c r="B102" s="14"/>
      <c r="C102" s="14"/>
      <c r="D102" s="13">
        <v>3.81401100124583E14</v>
      </c>
      <c r="E102" s="13"/>
      <c r="F102" s="13"/>
      <c r="G102" s="13"/>
      <c r="H102" s="13"/>
      <c r="I102" s="13"/>
      <c r="J102" s="13"/>
      <c r="K102" s="14"/>
      <c r="L102" s="13"/>
      <c r="M102" s="15"/>
      <c r="N102" s="13"/>
      <c r="O102" s="13" t="str">
        <f t="shared" si="2"/>
        <v/>
      </c>
      <c r="P102" s="15"/>
      <c r="Q102" s="13"/>
      <c r="R102" s="97"/>
      <c r="S102" s="13"/>
      <c r="T102" s="92"/>
      <c r="U102" s="108"/>
    </row>
    <row r="103" hidden="1">
      <c r="A103" s="13">
        <v>101.0</v>
      </c>
      <c r="B103" s="14"/>
      <c r="C103" s="14"/>
      <c r="D103" s="13">
        <v>3.81401100124583E14</v>
      </c>
      <c r="E103" s="13"/>
      <c r="F103" s="13"/>
      <c r="G103" s="13"/>
      <c r="H103" s="13"/>
      <c r="I103" s="13"/>
      <c r="J103" s="13"/>
      <c r="K103" s="14"/>
      <c r="L103" s="13"/>
      <c r="M103" s="15"/>
      <c r="N103" s="13"/>
      <c r="O103" s="13" t="str">
        <f t="shared" si="2"/>
        <v/>
      </c>
      <c r="P103" s="15"/>
      <c r="Q103" s="13"/>
      <c r="R103" s="97"/>
      <c r="S103" s="13"/>
      <c r="T103" s="92"/>
      <c r="U103" s="108"/>
    </row>
    <row r="104" hidden="1">
      <c r="A104" s="13">
        <v>102.0</v>
      </c>
      <c r="B104" s="14"/>
      <c r="C104" s="14"/>
      <c r="D104" s="13">
        <v>3.81401100124583E14</v>
      </c>
      <c r="E104" s="13"/>
      <c r="F104" s="13"/>
      <c r="G104" s="13"/>
      <c r="H104" s="13"/>
      <c r="I104" s="13"/>
      <c r="J104" s="13"/>
      <c r="K104" s="14"/>
      <c r="L104" s="13"/>
      <c r="M104" s="15"/>
      <c r="N104" s="13"/>
      <c r="O104" s="13" t="str">
        <f t="shared" si="2"/>
        <v/>
      </c>
      <c r="P104" s="15"/>
      <c r="Q104" s="13"/>
      <c r="R104" s="97"/>
      <c r="S104" s="13"/>
      <c r="T104" s="92"/>
      <c r="U104" s="108"/>
    </row>
    <row r="105" hidden="1">
      <c r="A105" s="13">
        <v>103.0</v>
      </c>
      <c r="B105" s="14"/>
      <c r="C105" s="14"/>
      <c r="D105" s="13">
        <v>3.81401100124583E14</v>
      </c>
      <c r="E105" s="13"/>
      <c r="F105" s="13"/>
      <c r="G105" s="13"/>
      <c r="H105" s="13"/>
      <c r="I105" s="13"/>
      <c r="J105" s="13"/>
      <c r="K105" s="14"/>
      <c r="L105" s="13"/>
      <c r="M105" s="15"/>
      <c r="N105" s="13"/>
      <c r="O105" s="13" t="str">
        <f t="shared" si="2"/>
        <v/>
      </c>
      <c r="P105" s="15"/>
      <c r="Q105" s="13"/>
      <c r="R105" s="97"/>
      <c r="S105" s="13"/>
      <c r="T105" s="92"/>
      <c r="U105" s="108"/>
    </row>
    <row r="106" hidden="1">
      <c r="A106" s="13">
        <v>104.0</v>
      </c>
      <c r="B106" s="14"/>
      <c r="C106" s="14"/>
      <c r="D106" s="13">
        <v>3.81401100124583E14</v>
      </c>
      <c r="E106" s="13"/>
      <c r="F106" s="13"/>
      <c r="G106" s="13"/>
      <c r="H106" s="13"/>
      <c r="I106" s="13"/>
      <c r="J106" s="15"/>
      <c r="K106" s="14"/>
      <c r="L106" s="13"/>
      <c r="M106" s="15"/>
      <c r="N106" s="13"/>
      <c r="O106" s="13" t="str">
        <f t="shared" si="2"/>
        <v/>
      </c>
      <c r="P106" s="15"/>
      <c r="Q106" s="13"/>
      <c r="R106" s="97"/>
      <c r="S106" s="13"/>
      <c r="T106" s="92"/>
      <c r="U106" s="108"/>
    </row>
    <row r="107" hidden="1">
      <c r="A107" s="13">
        <v>105.0</v>
      </c>
      <c r="B107" s="14"/>
      <c r="C107" s="14"/>
      <c r="D107" s="13">
        <v>3.81401100124583E14</v>
      </c>
      <c r="E107" s="13"/>
      <c r="F107" s="13"/>
      <c r="G107" s="13"/>
      <c r="H107" s="13"/>
      <c r="I107" s="13"/>
      <c r="J107" s="13"/>
      <c r="K107" s="14"/>
      <c r="L107" s="13"/>
      <c r="M107" s="15"/>
      <c r="N107" s="13"/>
      <c r="O107" s="13" t="str">
        <f t="shared" si="2"/>
        <v/>
      </c>
      <c r="P107" s="15"/>
      <c r="Q107" s="13"/>
      <c r="R107" s="97"/>
      <c r="S107" s="13"/>
      <c r="T107" s="92"/>
      <c r="U107" s="108"/>
    </row>
    <row r="108" hidden="1">
      <c r="A108" s="13">
        <v>106.0</v>
      </c>
      <c r="B108" s="14"/>
      <c r="C108" s="14"/>
      <c r="D108" s="13">
        <v>3.81401100124583E14</v>
      </c>
      <c r="E108" s="13"/>
      <c r="F108" s="13"/>
      <c r="G108" s="13"/>
      <c r="H108" s="13"/>
      <c r="I108" s="13"/>
      <c r="J108" s="13"/>
      <c r="K108" s="14"/>
      <c r="L108" s="13"/>
      <c r="M108" s="15"/>
      <c r="N108" s="13"/>
      <c r="O108" s="13" t="str">
        <f t="shared" si="2"/>
        <v/>
      </c>
      <c r="P108" s="15"/>
      <c r="Q108" s="13"/>
      <c r="R108" s="97"/>
      <c r="S108" s="13"/>
      <c r="T108" s="92"/>
      <c r="U108" s="108"/>
    </row>
    <row r="109" hidden="1">
      <c r="A109" s="13">
        <v>107.0</v>
      </c>
      <c r="B109" s="14"/>
      <c r="C109" s="14"/>
      <c r="D109" s="13">
        <v>3.81401100124583E14</v>
      </c>
      <c r="E109" s="13"/>
      <c r="F109" s="13"/>
      <c r="G109" s="13"/>
      <c r="H109" s="13"/>
      <c r="I109" s="13"/>
      <c r="J109" s="13"/>
      <c r="K109" s="14"/>
      <c r="L109" s="13"/>
      <c r="M109" s="15"/>
      <c r="N109" s="13"/>
      <c r="O109" s="13" t="str">
        <f t="shared" si="2"/>
        <v/>
      </c>
      <c r="P109" s="15"/>
      <c r="Q109" s="13"/>
      <c r="R109" s="97"/>
      <c r="S109" s="13"/>
      <c r="T109" s="92"/>
      <c r="U109" s="108"/>
    </row>
    <row r="110" hidden="1">
      <c r="A110" s="13">
        <v>108.0</v>
      </c>
      <c r="B110" s="14"/>
      <c r="C110" s="14"/>
      <c r="D110" s="13">
        <v>3.81401100124583E14</v>
      </c>
      <c r="E110" s="13"/>
      <c r="F110" s="301"/>
      <c r="G110" s="302"/>
      <c r="H110" s="302"/>
      <c r="I110" s="301"/>
      <c r="J110" s="302"/>
      <c r="K110" s="14"/>
      <c r="L110" s="302"/>
      <c r="M110" s="302"/>
      <c r="N110" s="95"/>
      <c r="O110" s="13" t="str">
        <f t="shared" si="2"/>
        <v/>
      </c>
      <c r="P110" s="303"/>
      <c r="Q110" s="304"/>
      <c r="R110" s="97"/>
      <c r="S110" s="13"/>
      <c r="T110" s="92"/>
      <c r="U110" s="108"/>
    </row>
    <row r="111" hidden="1">
      <c r="A111" s="13">
        <v>109.0</v>
      </c>
      <c r="B111" s="14"/>
      <c r="C111" s="14"/>
      <c r="D111" s="13">
        <v>3.81401100124583E14</v>
      </c>
      <c r="E111" s="13"/>
      <c r="F111" s="78"/>
      <c r="G111" s="13"/>
      <c r="H111" s="13"/>
      <c r="I111" s="13"/>
      <c r="J111" s="13"/>
      <c r="K111" s="14"/>
      <c r="L111" s="13"/>
      <c r="M111" s="13"/>
      <c r="N111" s="13"/>
      <c r="O111" s="13" t="str">
        <f t="shared" si="2"/>
        <v/>
      </c>
      <c r="P111" s="13"/>
      <c r="Q111" s="13"/>
      <c r="R111" s="97"/>
      <c r="S111" s="13"/>
      <c r="T111" s="92"/>
      <c r="U111" s="108"/>
    </row>
    <row r="112" hidden="1">
      <c r="A112" s="13">
        <v>110.0</v>
      </c>
      <c r="B112" s="14"/>
      <c r="C112" s="14"/>
      <c r="D112" s="13">
        <v>3.81401100124583E14</v>
      </c>
      <c r="E112" s="13"/>
      <c r="F112" s="78"/>
      <c r="G112" s="13"/>
      <c r="H112" s="13"/>
      <c r="I112" s="13"/>
      <c r="J112" s="13"/>
      <c r="K112" s="14"/>
      <c r="L112" s="13"/>
      <c r="M112" s="13"/>
      <c r="N112" s="13"/>
      <c r="O112" s="13" t="str">
        <f t="shared" si="2"/>
        <v/>
      </c>
      <c r="P112" s="13"/>
      <c r="Q112" s="13"/>
      <c r="R112" s="97"/>
      <c r="S112" s="13"/>
      <c r="T112" s="92"/>
      <c r="U112" s="108"/>
    </row>
    <row r="113" hidden="1">
      <c r="A113" s="13">
        <v>111.0</v>
      </c>
      <c r="B113" s="14"/>
      <c r="C113" s="14"/>
      <c r="D113" s="13">
        <v>3.81401100124583E14</v>
      </c>
      <c r="E113" s="13"/>
      <c r="F113" s="78"/>
      <c r="G113" s="13"/>
      <c r="H113" s="13"/>
      <c r="I113" s="13"/>
      <c r="J113" s="13"/>
      <c r="K113" s="14"/>
      <c r="L113" s="13"/>
      <c r="M113" s="13"/>
      <c r="N113" s="13"/>
      <c r="O113" s="13" t="str">
        <f t="shared" si="2"/>
        <v/>
      </c>
      <c r="P113" s="13"/>
      <c r="Q113" s="13"/>
      <c r="R113" s="97"/>
      <c r="S113" s="13"/>
      <c r="T113" s="92"/>
      <c r="U113" s="108"/>
    </row>
    <row r="114" hidden="1">
      <c r="A114" s="13">
        <v>112.0</v>
      </c>
      <c r="B114" s="14"/>
      <c r="C114" s="14"/>
      <c r="D114" s="13">
        <v>3.81401100124583E14</v>
      </c>
      <c r="E114" s="15"/>
      <c r="F114" s="13"/>
      <c r="G114" s="13"/>
      <c r="H114" s="13"/>
      <c r="I114" s="13"/>
      <c r="J114" s="15"/>
      <c r="K114" s="14"/>
      <c r="L114" s="13"/>
      <c r="M114" s="13"/>
      <c r="N114" s="13"/>
      <c r="O114" s="13" t="str">
        <f t="shared" si="2"/>
        <v/>
      </c>
      <c r="P114" s="15"/>
      <c r="Q114" s="13"/>
      <c r="R114" s="97"/>
      <c r="S114" s="13"/>
      <c r="T114" s="92"/>
      <c r="U114" s="154"/>
    </row>
    <row r="115" hidden="1">
      <c r="A115" s="13">
        <v>113.0</v>
      </c>
      <c r="B115" s="14"/>
      <c r="C115" s="14"/>
      <c r="D115" s="13">
        <v>3.81401100124583E14</v>
      </c>
      <c r="E115" s="15"/>
      <c r="F115" s="13"/>
      <c r="G115" s="13"/>
      <c r="H115" s="13"/>
      <c r="I115" s="13"/>
      <c r="J115" s="13"/>
      <c r="K115" s="14"/>
      <c r="L115" s="13"/>
      <c r="M115" s="15"/>
      <c r="N115" s="13"/>
      <c r="O115" s="13" t="str">
        <f t="shared" si="2"/>
        <v/>
      </c>
      <c r="P115" s="15"/>
      <c r="Q115" s="13"/>
      <c r="R115" s="97"/>
      <c r="S115" s="13"/>
      <c r="T115" s="92"/>
      <c r="U115" s="108"/>
    </row>
    <row r="116" hidden="1">
      <c r="A116" s="13">
        <v>114.0</v>
      </c>
      <c r="B116" s="14"/>
      <c r="C116" s="14"/>
      <c r="D116" s="13">
        <v>3.81401100124583E14</v>
      </c>
      <c r="E116" s="13"/>
      <c r="F116" s="13"/>
      <c r="G116" s="13"/>
      <c r="H116" s="13"/>
      <c r="I116" s="13"/>
      <c r="J116" s="13"/>
      <c r="K116" s="14"/>
      <c r="L116" s="13"/>
      <c r="M116" s="15"/>
      <c r="N116" s="13"/>
      <c r="O116" s="13" t="str">
        <f t="shared" si="2"/>
        <v/>
      </c>
      <c r="P116" s="15"/>
      <c r="Q116" s="13"/>
      <c r="R116" s="97"/>
      <c r="S116" s="13"/>
      <c r="T116" s="92"/>
      <c r="U116" s="108"/>
    </row>
    <row r="117" hidden="1">
      <c r="A117" s="13">
        <v>115.0</v>
      </c>
      <c r="B117" s="14"/>
      <c r="C117" s="14"/>
      <c r="D117" s="13">
        <v>3.81401100124583E14</v>
      </c>
      <c r="E117" s="13"/>
      <c r="F117" s="122"/>
      <c r="G117" s="122"/>
      <c r="H117" s="122"/>
      <c r="I117" s="122"/>
      <c r="J117" s="296"/>
      <c r="K117" s="14"/>
      <c r="L117" s="13"/>
      <c r="M117" s="15"/>
      <c r="N117" s="13"/>
      <c r="O117" s="13" t="str">
        <f t="shared" si="2"/>
        <v/>
      </c>
      <c r="P117" s="15"/>
      <c r="Q117" s="13"/>
      <c r="R117" s="97"/>
      <c r="S117" s="13"/>
      <c r="T117" s="92"/>
      <c r="U117" s="108"/>
    </row>
    <row r="118" hidden="1">
      <c r="A118" s="13">
        <v>116.0</v>
      </c>
      <c r="B118" s="14"/>
      <c r="C118" s="14"/>
      <c r="D118" s="13">
        <v>3.81401100124583E14</v>
      </c>
      <c r="E118" s="15"/>
      <c r="F118" s="15"/>
      <c r="G118" s="15"/>
      <c r="H118" s="15"/>
      <c r="I118" s="15"/>
      <c r="J118" s="15"/>
      <c r="K118" s="14"/>
      <c r="L118" s="13"/>
      <c r="M118" s="15"/>
      <c r="N118" s="13"/>
      <c r="O118" s="13" t="str">
        <f t="shared" si="2"/>
        <v/>
      </c>
      <c r="P118" s="15"/>
      <c r="Q118" s="13"/>
      <c r="R118" s="97"/>
      <c r="S118" s="15"/>
      <c r="T118" s="92"/>
      <c r="U118" s="108"/>
    </row>
    <row r="119" hidden="1">
      <c r="A119" s="13">
        <v>117.0</v>
      </c>
      <c r="B119" s="14"/>
      <c r="C119" s="14"/>
      <c r="D119" s="13">
        <v>3.81401100124583E14</v>
      </c>
      <c r="E119" s="15"/>
      <c r="F119" s="15"/>
      <c r="G119" s="15"/>
      <c r="H119" s="15"/>
      <c r="I119" s="15"/>
      <c r="J119" s="15"/>
      <c r="K119" s="14"/>
      <c r="L119" s="13"/>
      <c r="M119" s="15"/>
      <c r="N119" s="13"/>
      <c r="O119" s="13" t="str">
        <f t="shared" si="2"/>
        <v/>
      </c>
      <c r="P119" s="15"/>
      <c r="Q119" s="13"/>
      <c r="R119" s="97"/>
      <c r="S119" s="15"/>
      <c r="T119" s="92"/>
      <c r="U119" s="108"/>
    </row>
    <row r="120" hidden="1">
      <c r="A120" s="13">
        <v>118.0</v>
      </c>
      <c r="B120" s="14"/>
      <c r="C120" s="14"/>
      <c r="D120" s="13">
        <v>3.81401100124583E14</v>
      </c>
      <c r="E120" s="15"/>
      <c r="F120" s="15"/>
      <c r="G120" s="15"/>
      <c r="H120" s="15"/>
      <c r="I120" s="15"/>
      <c r="J120" s="15"/>
      <c r="K120" s="14"/>
      <c r="L120" s="13"/>
      <c r="M120" s="15"/>
      <c r="N120" s="13"/>
      <c r="O120" s="13" t="str">
        <f t="shared" si="2"/>
        <v/>
      </c>
      <c r="P120" s="15"/>
      <c r="Q120" s="13"/>
      <c r="R120" s="97"/>
      <c r="S120" s="15"/>
      <c r="T120" s="92"/>
      <c r="U120" s="108"/>
    </row>
    <row r="121" hidden="1">
      <c r="A121" s="13">
        <v>119.0</v>
      </c>
      <c r="B121" s="14"/>
      <c r="C121" s="14"/>
      <c r="D121" s="13">
        <v>3.81401100124583E14</v>
      </c>
      <c r="E121" s="15"/>
      <c r="F121" s="15"/>
      <c r="G121" s="15"/>
      <c r="H121" s="15"/>
      <c r="I121" s="15"/>
      <c r="J121" s="15"/>
      <c r="K121" s="14"/>
      <c r="L121" s="13"/>
      <c r="M121" s="15"/>
      <c r="N121" s="13"/>
      <c r="O121" s="13" t="str">
        <f t="shared" si="2"/>
        <v/>
      </c>
      <c r="P121" s="15"/>
      <c r="Q121" s="13"/>
      <c r="R121" s="97"/>
      <c r="S121" s="15"/>
      <c r="T121" s="92"/>
      <c r="U121" s="108"/>
    </row>
    <row r="122" hidden="1">
      <c r="A122" s="13">
        <v>120.0</v>
      </c>
      <c r="B122" s="14"/>
      <c r="C122" s="14"/>
      <c r="D122" s="13">
        <v>3.81401100124583E14</v>
      </c>
      <c r="E122" s="15"/>
      <c r="F122" s="15"/>
      <c r="G122" s="15"/>
      <c r="H122" s="15"/>
      <c r="I122" s="15"/>
      <c r="J122" s="15"/>
      <c r="K122" s="14"/>
      <c r="L122" s="13"/>
      <c r="M122" s="15"/>
      <c r="N122" s="13"/>
      <c r="O122" s="13" t="str">
        <f t="shared" si="2"/>
        <v/>
      </c>
      <c r="P122" s="15"/>
      <c r="Q122" s="13"/>
      <c r="R122" s="97"/>
      <c r="S122" s="15"/>
      <c r="T122" s="92"/>
      <c r="U122" s="108"/>
    </row>
    <row r="123" hidden="1">
      <c r="A123" s="13">
        <v>121.0</v>
      </c>
      <c r="B123" s="14"/>
      <c r="C123" s="14"/>
      <c r="D123" s="13">
        <v>3.81401100124583E14</v>
      </c>
      <c r="E123" s="15"/>
      <c r="F123" s="15"/>
      <c r="G123" s="15"/>
      <c r="H123" s="15"/>
      <c r="I123" s="15"/>
      <c r="J123" s="15"/>
      <c r="K123" s="14"/>
      <c r="L123" s="13"/>
      <c r="M123" s="15"/>
      <c r="N123" s="13"/>
      <c r="O123" s="13" t="str">
        <f t="shared" si="2"/>
        <v/>
      </c>
      <c r="P123" s="15"/>
      <c r="Q123" s="13"/>
      <c r="R123" s="97"/>
      <c r="S123" s="15"/>
      <c r="T123" s="92"/>
      <c r="U123" s="108"/>
    </row>
    <row r="124" hidden="1">
      <c r="A124" s="13">
        <v>122.0</v>
      </c>
      <c r="B124" s="14"/>
      <c r="C124" s="14"/>
      <c r="D124" s="13">
        <v>3.81401100124583E14</v>
      </c>
      <c r="E124" s="15"/>
      <c r="F124" s="15"/>
      <c r="G124" s="15"/>
      <c r="H124" s="15"/>
      <c r="I124" s="15"/>
      <c r="J124" s="15"/>
      <c r="K124" s="14"/>
      <c r="L124" s="13"/>
      <c r="M124" s="15"/>
      <c r="N124" s="13"/>
      <c r="O124" s="13" t="str">
        <f t="shared" si="2"/>
        <v/>
      </c>
      <c r="P124" s="15"/>
      <c r="Q124" s="13"/>
      <c r="R124" s="97"/>
      <c r="S124" s="15"/>
      <c r="T124" s="92"/>
      <c r="U124" s="108"/>
    </row>
    <row r="125">
      <c r="A125" s="40"/>
      <c r="B125" s="42"/>
      <c r="C125" s="42"/>
      <c r="D125" s="42"/>
      <c r="E125" s="42"/>
      <c r="F125" s="42"/>
      <c r="G125" s="110"/>
      <c r="H125" s="63" t="s">
        <v>560</v>
      </c>
      <c r="I125" s="44"/>
      <c r="J125" s="44"/>
      <c r="K125" s="44"/>
      <c r="L125" s="44"/>
      <c r="M125" s="44"/>
      <c r="N125" s="45">
        <f t="shared" ref="N125:O125" si="3">SUM(N3:N124)</f>
        <v>11263</v>
      </c>
      <c r="O125" s="45">
        <f t="shared" si="3"/>
        <v>11263</v>
      </c>
      <c r="P125" s="110">
        <f>(N125*1)/N127</f>
        <v>0.7508666667</v>
      </c>
      <c r="Q125" s="42"/>
      <c r="R125" s="42"/>
      <c r="S125" s="42"/>
    </row>
    <row r="126">
      <c r="A126" s="13"/>
      <c r="B126" s="15"/>
      <c r="C126" s="15"/>
      <c r="D126" s="15"/>
      <c r="E126" s="15"/>
      <c r="F126" s="15"/>
      <c r="G126" s="15"/>
      <c r="H126" s="15"/>
      <c r="I126" s="15"/>
      <c r="J126" s="15"/>
      <c r="K126" s="15"/>
      <c r="L126" s="15"/>
      <c r="M126" s="64" t="s">
        <v>563</v>
      </c>
      <c r="O126" s="65" t="str">
        <f>O125/D127</f>
        <v>#DIV/0!</v>
      </c>
      <c r="P126" s="15"/>
      <c r="Q126" s="15"/>
      <c r="R126" s="15"/>
      <c r="S126" s="15"/>
    </row>
    <row r="127">
      <c r="A127" s="13"/>
      <c r="B127" s="1"/>
      <c r="C127" s="1"/>
      <c r="D127" s="13"/>
      <c r="E127" s="80"/>
      <c r="F127" s="81"/>
      <c r="G127" s="13"/>
      <c r="H127" s="15"/>
      <c r="I127" s="15"/>
      <c r="J127" s="15"/>
      <c r="K127" s="15"/>
      <c r="L127" s="15"/>
      <c r="M127" s="13" t="s">
        <v>1047</v>
      </c>
      <c r="N127" s="72">
        <v>15000.0</v>
      </c>
      <c r="O127" s="73">
        <f>N127/6.96</f>
        <v>2155.172414</v>
      </c>
      <c r="P127" s="15"/>
      <c r="Q127" s="15"/>
      <c r="R127" s="15"/>
      <c r="S127" s="15"/>
    </row>
    <row r="128">
      <c r="A128" s="13"/>
      <c r="B128" s="13"/>
      <c r="C128" s="13"/>
      <c r="D128" s="15"/>
      <c r="E128" s="15"/>
      <c r="F128" s="15"/>
      <c r="G128" s="51" t="s">
        <v>377</v>
      </c>
      <c r="H128" s="51" t="s">
        <v>378</v>
      </c>
      <c r="I128" s="51" t="s">
        <v>378</v>
      </c>
      <c r="J128" s="15"/>
      <c r="K128" s="15"/>
      <c r="L128" s="15"/>
      <c r="M128" s="13"/>
      <c r="N128" s="72"/>
      <c r="O128" s="82"/>
      <c r="P128" s="15"/>
      <c r="Q128" s="15"/>
      <c r="R128" s="15"/>
      <c r="S128" s="15"/>
    </row>
    <row r="129">
      <c r="A129" s="13"/>
      <c r="B129" s="13"/>
      <c r="C129" s="13"/>
      <c r="D129" s="49"/>
      <c r="E129" s="49"/>
      <c r="F129" s="15"/>
      <c r="G129" s="52" t="s">
        <v>23</v>
      </c>
      <c r="H129" s="52" t="s">
        <v>1647</v>
      </c>
      <c r="I129" s="52" t="s">
        <v>671</v>
      </c>
      <c r="J129" s="15"/>
      <c r="K129" s="15"/>
      <c r="L129" s="15"/>
      <c r="M129" s="83"/>
      <c r="N129" s="84"/>
      <c r="O129" s="15"/>
      <c r="P129" s="15"/>
      <c r="Q129" s="15"/>
      <c r="R129" s="15"/>
      <c r="S129" s="15"/>
    </row>
    <row r="130">
      <c r="A130" s="15"/>
      <c r="B130" s="13"/>
      <c r="C130" s="13"/>
      <c r="D130" s="15"/>
      <c r="E130" s="15"/>
      <c r="F130" s="15"/>
      <c r="G130" s="51" t="s">
        <v>1648</v>
      </c>
      <c r="H130" s="51" t="s">
        <v>1649</v>
      </c>
      <c r="I130" s="51" t="s">
        <v>383</v>
      </c>
      <c r="J130" s="15"/>
      <c r="K130" s="15"/>
      <c r="L130" s="15"/>
      <c r="M130" s="85"/>
      <c r="N130" s="86"/>
      <c r="O130" s="15"/>
      <c r="P130" s="15"/>
      <c r="Q130" s="15"/>
      <c r="R130" s="15"/>
      <c r="S130" s="15"/>
    </row>
    <row r="131">
      <c r="A131" s="15"/>
      <c r="B131" s="15"/>
      <c r="C131" s="15"/>
      <c r="D131" s="15"/>
      <c r="E131" s="15"/>
      <c r="F131" s="15"/>
      <c r="G131" s="15"/>
      <c r="H131" s="15"/>
      <c r="I131" s="15"/>
      <c r="J131" s="15"/>
      <c r="K131" s="15"/>
      <c r="L131" s="15"/>
      <c r="M131" s="15"/>
      <c r="N131" s="15"/>
      <c r="O131" s="15"/>
      <c r="P131" s="15"/>
      <c r="Q131" s="15"/>
      <c r="R131" s="15"/>
      <c r="S131" s="15"/>
    </row>
    <row r="132">
      <c r="A132" s="15"/>
      <c r="B132" s="15"/>
      <c r="C132" s="15"/>
      <c r="D132" s="15"/>
      <c r="E132" s="15"/>
      <c r="F132" s="15"/>
      <c r="G132" s="15"/>
      <c r="H132" s="15"/>
      <c r="I132" s="15"/>
      <c r="J132" s="15"/>
      <c r="K132" s="15"/>
      <c r="L132" s="15"/>
      <c r="M132" s="15"/>
      <c r="N132" s="15"/>
      <c r="O132" s="15"/>
      <c r="P132" s="15"/>
      <c r="Q132" s="15"/>
      <c r="R132" s="15"/>
      <c r="S132" s="15"/>
    </row>
    <row r="133">
      <c r="A133" s="15"/>
      <c r="B133" s="55"/>
      <c r="C133" s="54"/>
      <c r="D133" s="55"/>
      <c r="E133" s="53"/>
      <c r="F133" s="55"/>
      <c r="G133" s="55"/>
      <c r="H133" s="55"/>
      <c r="I133" s="55"/>
      <c r="J133" s="15"/>
      <c r="K133" s="15"/>
      <c r="L133" s="15"/>
      <c r="M133" s="15"/>
      <c r="N133" s="15"/>
      <c r="O133" s="15"/>
      <c r="P133" s="15"/>
      <c r="Q133" s="15"/>
      <c r="R133" s="15"/>
      <c r="S133" s="15"/>
    </row>
    <row r="134">
      <c r="A134" s="15"/>
      <c r="B134" s="66"/>
      <c r="C134" s="13"/>
      <c r="D134" s="49"/>
      <c r="E134" s="13"/>
      <c r="F134" s="15"/>
      <c r="G134" s="15"/>
      <c r="H134" s="15"/>
      <c r="I134" s="15"/>
      <c r="J134" s="15"/>
      <c r="K134" s="15"/>
      <c r="L134" s="15"/>
      <c r="M134" s="15"/>
      <c r="N134" s="15"/>
      <c r="O134" s="15"/>
      <c r="P134" s="15"/>
      <c r="Q134" s="15"/>
      <c r="R134" s="15"/>
      <c r="S134" s="15"/>
    </row>
    <row r="135">
      <c r="A135" s="15"/>
      <c r="B135" s="66"/>
      <c r="C135" s="13"/>
      <c r="D135" s="49"/>
      <c r="E135" s="13"/>
      <c r="F135" s="15"/>
      <c r="G135" s="15"/>
      <c r="H135" s="15"/>
      <c r="I135" s="15"/>
      <c r="J135" s="15"/>
      <c r="K135" s="15"/>
      <c r="L135" s="15"/>
      <c r="M135" s="15"/>
      <c r="N135" s="15"/>
      <c r="O135" s="15"/>
      <c r="P135" s="15"/>
      <c r="Q135" s="15"/>
      <c r="R135" s="15"/>
      <c r="S135" s="15"/>
    </row>
    <row r="136">
      <c r="A136" s="15"/>
      <c r="B136" s="15"/>
      <c r="C136" s="15"/>
      <c r="D136" s="15"/>
      <c r="E136" s="15"/>
      <c r="F136" s="15"/>
      <c r="G136" s="15"/>
      <c r="H136" s="13"/>
      <c r="I136" s="13"/>
      <c r="J136" s="13"/>
      <c r="K136" s="13"/>
      <c r="L136" s="15"/>
      <c r="M136" s="15"/>
      <c r="N136" s="15"/>
      <c r="O136" s="15"/>
      <c r="P136" s="15"/>
      <c r="Q136" s="15"/>
      <c r="R136" s="15"/>
      <c r="S136" s="15"/>
    </row>
    <row r="137" hidden="1">
      <c r="A137" s="15"/>
      <c r="B137" s="15"/>
      <c r="C137" s="15"/>
      <c r="D137" s="15"/>
      <c r="E137" s="15"/>
      <c r="F137" s="15"/>
      <c r="G137" s="13"/>
      <c r="H137" s="13"/>
      <c r="I137" s="13"/>
      <c r="J137" s="13"/>
      <c r="K137" s="13"/>
      <c r="L137" s="15"/>
      <c r="M137" s="15"/>
      <c r="N137" s="15"/>
      <c r="O137" s="15"/>
      <c r="P137" s="15"/>
      <c r="Q137" s="15"/>
      <c r="R137" s="15"/>
      <c r="S137" s="15"/>
    </row>
    <row r="138" hidden="1">
      <c r="A138" s="15"/>
      <c r="B138" s="15"/>
      <c r="C138" s="15"/>
      <c r="D138" s="15"/>
      <c r="E138" s="15"/>
      <c r="F138" s="15"/>
      <c r="I138" s="15"/>
      <c r="J138" s="15"/>
      <c r="K138" s="15"/>
      <c r="L138" s="15"/>
      <c r="M138" s="15"/>
      <c r="N138" s="15"/>
      <c r="O138" s="15"/>
      <c r="P138" s="15"/>
      <c r="Q138" s="15"/>
      <c r="R138" s="15"/>
      <c r="S138" s="15"/>
    </row>
    <row r="139" hidden="1">
      <c r="A139" s="15"/>
      <c r="B139" s="15"/>
      <c r="C139" s="15"/>
      <c r="D139" s="15"/>
      <c r="E139" s="15"/>
      <c r="F139" s="15"/>
      <c r="I139" s="15"/>
      <c r="J139" s="15"/>
      <c r="K139" s="15"/>
      <c r="L139" s="15"/>
      <c r="M139" s="15"/>
      <c r="N139" s="15"/>
      <c r="O139" s="15"/>
      <c r="P139" s="15"/>
      <c r="Q139" s="15"/>
      <c r="R139" s="15"/>
      <c r="S139" s="15"/>
    </row>
    <row r="140" hidden="1">
      <c r="A140" s="15"/>
      <c r="B140" s="15"/>
      <c r="C140" s="15"/>
      <c r="D140" s="15"/>
      <c r="E140" s="15"/>
      <c r="F140" s="15"/>
      <c r="G140" s="15"/>
      <c r="H140" s="15"/>
      <c r="I140" s="15"/>
      <c r="J140" s="15"/>
      <c r="K140" s="15"/>
      <c r="L140" s="15"/>
      <c r="M140" s="15"/>
      <c r="N140" s="15"/>
      <c r="O140" s="15"/>
      <c r="P140" s="15"/>
      <c r="Q140" s="15"/>
      <c r="R140" s="15"/>
      <c r="S140" s="15"/>
    </row>
    <row r="141" hidden="1">
      <c r="A141" s="15"/>
      <c r="B141" s="15"/>
      <c r="C141" s="15"/>
      <c r="D141" s="15"/>
      <c r="E141" s="15"/>
      <c r="F141" s="15"/>
      <c r="G141" s="15"/>
      <c r="H141" s="15"/>
      <c r="I141" s="15"/>
      <c r="J141" s="15"/>
      <c r="K141" s="15"/>
      <c r="L141" s="15"/>
      <c r="M141" s="15"/>
      <c r="N141" s="15"/>
      <c r="O141" s="15"/>
      <c r="P141" s="15"/>
      <c r="Q141" s="15"/>
      <c r="R141" s="15"/>
      <c r="S141" s="15"/>
    </row>
    <row r="142" hidden="1">
      <c r="A142" s="15"/>
      <c r="B142" s="15"/>
      <c r="C142" s="15"/>
      <c r="D142" s="15"/>
      <c r="E142" s="15"/>
      <c r="F142" s="15"/>
      <c r="G142" s="15"/>
      <c r="H142" s="15"/>
      <c r="I142" s="15"/>
      <c r="J142" s="15"/>
      <c r="K142" s="15"/>
      <c r="L142" s="15"/>
      <c r="M142" s="15"/>
      <c r="N142" s="15"/>
      <c r="O142" s="15"/>
      <c r="P142" s="15"/>
      <c r="Q142" s="15"/>
      <c r="R142" s="15"/>
      <c r="S142" s="15"/>
    </row>
    <row r="143" hidden="1">
      <c r="A143" s="15"/>
      <c r="B143" s="15"/>
      <c r="C143" s="15"/>
      <c r="D143" s="15"/>
      <c r="E143" s="15"/>
      <c r="F143" s="15"/>
      <c r="G143" s="15"/>
      <c r="H143" s="15"/>
      <c r="I143" s="15"/>
      <c r="J143" s="15"/>
      <c r="K143" s="15"/>
      <c r="L143" s="15"/>
      <c r="M143" s="15"/>
      <c r="N143" s="15"/>
      <c r="O143" s="15"/>
      <c r="P143" s="15"/>
      <c r="Q143" s="15"/>
      <c r="R143" s="15"/>
      <c r="S143" s="15"/>
    </row>
    <row r="144" hidden="1">
      <c r="A144" s="15"/>
      <c r="B144" s="15"/>
      <c r="C144" s="15"/>
      <c r="D144" s="15"/>
      <c r="E144" s="15"/>
      <c r="F144" s="15"/>
      <c r="G144" s="15"/>
      <c r="H144" s="15"/>
      <c r="I144" s="15"/>
      <c r="J144" s="15"/>
      <c r="K144" s="15"/>
      <c r="L144" s="15"/>
      <c r="M144" s="15"/>
      <c r="N144" s="15"/>
      <c r="O144" s="15"/>
      <c r="P144" s="15"/>
      <c r="Q144" s="15"/>
      <c r="R144" s="15"/>
      <c r="S144" s="15"/>
    </row>
    <row r="145" hidden="1">
      <c r="A145" s="15"/>
      <c r="B145" s="15"/>
      <c r="C145" s="15"/>
      <c r="D145" s="15"/>
      <c r="E145" s="15"/>
      <c r="F145" s="15"/>
      <c r="G145" s="15"/>
      <c r="H145" s="15"/>
      <c r="I145" s="15"/>
      <c r="J145" s="15"/>
      <c r="K145" s="15"/>
      <c r="L145" s="15"/>
      <c r="M145" s="15"/>
      <c r="N145" s="15"/>
      <c r="O145" s="15"/>
      <c r="P145" s="15"/>
      <c r="Q145" s="15"/>
      <c r="R145" s="15"/>
      <c r="S145" s="15"/>
    </row>
    <row r="146" hidden="1">
      <c r="A146" s="15"/>
      <c r="B146" s="15"/>
      <c r="C146" s="15"/>
      <c r="D146" s="15"/>
      <c r="E146" s="15"/>
      <c r="F146" s="15"/>
      <c r="G146" s="15"/>
      <c r="H146" s="15"/>
      <c r="I146" s="15"/>
      <c r="J146" s="15"/>
      <c r="K146" s="15"/>
      <c r="L146" s="15"/>
      <c r="M146" s="15"/>
      <c r="N146" s="15"/>
      <c r="O146" s="15"/>
      <c r="P146" s="15"/>
      <c r="Q146" s="15"/>
      <c r="R146" s="15"/>
      <c r="S146" s="15"/>
    </row>
    <row r="147" hidden="1">
      <c r="A147" s="15"/>
      <c r="B147" s="15"/>
      <c r="C147" s="15"/>
      <c r="D147" s="15"/>
      <c r="E147" s="15"/>
      <c r="F147" s="15"/>
      <c r="G147" s="15"/>
      <c r="H147" s="15"/>
      <c r="I147" s="15"/>
      <c r="J147" s="15"/>
      <c r="K147" s="15"/>
      <c r="L147" s="15"/>
      <c r="M147" s="15"/>
      <c r="N147" s="15"/>
      <c r="O147" s="15"/>
      <c r="P147" s="15"/>
      <c r="Q147" s="15"/>
      <c r="R147" s="15"/>
      <c r="S147" s="15"/>
    </row>
    <row r="148" hidden="1">
      <c r="A148" s="15"/>
      <c r="B148" s="15"/>
      <c r="C148" s="15"/>
      <c r="D148" s="15"/>
      <c r="E148" s="15"/>
      <c r="F148" s="15"/>
      <c r="G148" s="15"/>
      <c r="H148" s="15"/>
      <c r="I148" s="15"/>
      <c r="J148" s="15"/>
      <c r="K148" s="15"/>
      <c r="L148" s="15"/>
      <c r="M148" s="15"/>
      <c r="N148" s="15"/>
      <c r="O148" s="15"/>
      <c r="P148" s="15"/>
      <c r="Q148" s="15"/>
      <c r="R148" s="15"/>
      <c r="S148" s="15"/>
    </row>
    <row r="149" hidden="1">
      <c r="A149" s="15"/>
      <c r="B149" s="15"/>
      <c r="C149" s="15"/>
      <c r="D149" s="15"/>
      <c r="E149" s="15"/>
      <c r="F149" s="15"/>
      <c r="G149" s="15"/>
      <c r="H149" s="15"/>
      <c r="I149" s="15"/>
      <c r="J149" s="15"/>
      <c r="K149" s="15"/>
      <c r="L149" s="15"/>
      <c r="M149" s="15"/>
      <c r="N149" s="15"/>
      <c r="O149" s="15"/>
      <c r="P149" s="15"/>
      <c r="Q149" s="15"/>
      <c r="R149" s="15"/>
      <c r="S149" s="15"/>
    </row>
    <row r="150" hidden="1">
      <c r="A150" s="15"/>
      <c r="B150" s="15"/>
      <c r="C150" s="15"/>
      <c r="D150" s="15"/>
      <c r="E150" s="15"/>
      <c r="F150" s="15"/>
      <c r="G150" s="15"/>
      <c r="H150" s="15"/>
      <c r="I150" s="15"/>
      <c r="J150" s="15"/>
      <c r="K150" s="15"/>
      <c r="L150" s="15"/>
      <c r="M150" s="15"/>
      <c r="N150" s="15"/>
      <c r="O150" s="15"/>
      <c r="P150" s="15"/>
      <c r="Q150" s="15"/>
      <c r="R150" s="15"/>
      <c r="S150" s="15"/>
    </row>
    <row r="151">
      <c r="A151" s="15"/>
      <c r="B151" s="15"/>
      <c r="C151" s="15"/>
      <c r="D151" s="15"/>
      <c r="E151" s="15"/>
      <c r="F151" s="15"/>
      <c r="G151" s="15"/>
      <c r="H151" s="15"/>
      <c r="I151" s="15"/>
      <c r="J151" s="15"/>
      <c r="K151" s="15"/>
      <c r="L151" s="15"/>
      <c r="M151" s="15"/>
      <c r="N151" s="15"/>
      <c r="O151" s="15"/>
      <c r="P151" s="15"/>
      <c r="Q151" s="15"/>
      <c r="R151" s="15"/>
      <c r="S151" s="15"/>
    </row>
    <row r="152">
      <c r="A152" s="15"/>
      <c r="B152" s="15"/>
      <c r="C152" s="15"/>
      <c r="D152" s="258"/>
      <c r="G152" s="15"/>
      <c r="H152" s="15"/>
      <c r="I152" s="15"/>
      <c r="J152" s="15"/>
      <c r="K152" s="15"/>
      <c r="L152" s="15"/>
      <c r="M152" s="15"/>
      <c r="N152" s="15"/>
      <c r="O152" s="15"/>
      <c r="P152" s="15"/>
      <c r="Q152" s="15"/>
      <c r="R152" s="15"/>
      <c r="S152" s="15"/>
    </row>
    <row r="153">
      <c r="A153" s="15"/>
      <c r="B153" s="15"/>
      <c r="C153" s="15"/>
      <c r="D153" s="258"/>
      <c r="E153" s="258"/>
      <c r="F153" s="259"/>
      <c r="G153" s="15"/>
      <c r="H153" s="15"/>
      <c r="I153" s="15"/>
      <c r="J153" s="15"/>
      <c r="K153" s="15"/>
      <c r="L153" s="15"/>
      <c r="M153" s="15"/>
      <c r="N153" s="15"/>
      <c r="O153" s="15"/>
      <c r="P153" s="15"/>
      <c r="Q153" s="15"/>
      <c r="R153" s="15"/>
      <c r="S153" s="15"/>
    </row>
    <row r="154">
      <c r="A154" s="15"/>
      <c r="B154" s="15"/>
      <c r="C154" s="15"/>
      <c r="D154" s="260"/>
      <c r="E154" s="15"/>
      <c r="F154" s="13"/>
      <c r="G154" s="15"/>
      <c r="H154" s="15"/>
      <c r="I154" s="15"/>
      <c r="J154" s="15"/>
      <c r="K154" s="15"/>
      <c r="L154" s="15"/>
      <c r="M154" s="15"/>
      <c r="N154" s="15"/>
      <c r="O154" s="15"/>
      <c r="P154" s="15"/>
      <c r="Q154" s="15"/>
      <c r="R154" s="15"/>
      <c r="S154" s="15"/>
    </row>
    <row r="155">
      <c r="A155" s="15"/>
      <c r="B155" s="15"/>
      <c r="C155" s="15"/>
      <c r="D155" s="260"/>
      <c r="E155" s="15"/>
      <c r="F155" s="13"/>
      <c r="G155" s="15"/>
      <c r="H155" s="15"/>
      <c r="I155" s="15"/>
      <c r="J155" s="15"/>
      <c r="K155" s="15"/>
      <c r="L155" s="15"/>
      <c r="M155" s="15"/>
      <c r="N155" s="15"/>
      <c r="O155" s="15"/>
      <c r="P155" s="15"/>
      <c r="Q155" s="15"/>
      <c r="R155" s="15"/>
      <c r="S155" s="15"/>
    </row>
    <row r="156">
      <c r="A156" s="15"/>
      <c r="B156" s="15"/>
      <c r="C156" s="15"/>
      <c r="D156" s="260"/>
      <c r="E156" s="15"/>
      <c r="F156" s="13"/>
      <c r="G156" s="15"/>
      <c r="H156" s="15"/>
      <c r="I156" s="15"/>
      <c r="J156" s="15"/>
      <c r="K156" s="15"/>
      <c r="L156" s="15"/>
      <c r="M156" s="15"/>
      <c r="N156" s="15"/>
      <c r="O156" s="15"/>
      <c r="P156" s="15"/>
      <c r="Q156" s="15"/>
      <c r="R156" s="15"/>
      <c r="S156" s="15"/>
    </row>
    <row r="157">
      <c r="A157" s="15"/>
      <c r="B157" s="15"/>
      <c r="C157" s="15"/>
      <c r="D157" s="260"/>
      <c r="E157" s="15"/>
      <c r="F157" s="13"/>
      <c r="G157" s="15"/>
      <c r="H157" s="15"/>
      <c r="I157" s="15"/>
      <c r="J157" s="15"/>
      <c r="K157" s="15"/>
      <c r="L157" s="15"/>
      <c r="M157" s="15"/>
      <c r="N157" s="15"/>
      <c r="O157" s="15"/>
      <c r="P157" s="15"/>
      <c r="Q157" s="15"/>
      <c r="R157" s="15"/>
      <c r="S157" s="15"/>
    </row>
    <row r="158">
      <c r="A158" s="15"/>
      <c r="B158" s="15"/>
      <c r="C158" s="15"/>
      <c r="D158" s="260"/>
      <c r="E158" s="15"/>
      <c r="F158" s="13"/>
      <c r="G158" s="15"/>
      <c r="H158" s="15"/>
      <c r="I158" s="15"/>
      <c r="J158" s="15"/>
      <c r="K158" s="15"/>
      <c r="L158" s="15"/>
      <c r="M158" s="15"/>
      <c r="N158" s="15"/>
      <c r="O158" s="15"/>
      <c r="P158" s="15"/>
      <c r="Q158" s="15"/>
      <c r="R158" s="15"/>
      <c r="S158" s="15"/>
    </row>
    <row r="159">
      <c r="A159" s="15"/>
      <c r="B159" s="15"/>
      <c r="C159" s="15"/>
      <c r="D159" s="260"/>
      <c r="E159" s="15"/>
      <c r="F159" s="13"/>
      <c r="G159" s="15"/>
      <c r="H159" s="15"/>
      <c r="I159" s="15"/>
      <c r="J159" s="15"/>
      <c r="K159" s="15"/>
      <c r="L159" s="15"/>
      <c r="M159" s="15"/>
      <c r="N159" s="15"/>
      <c r="O159" s="15"/>
      <c r="P159" s="15"/>
      <c r="Q159" s="15"/>
      <c r="R159" s="15"/>
      <c r="S159" s="15"/>
    </row>
    <row r="160">
      <c r="A160" s="15"/>
      <c r="B160" s="15"/>
      <c r="C160" s="15"/>
      <c r="D160" s="260"/>
      <c r="E160" s="15"/>
      <c r="F160" s="13"/>
      <c r="G160" s="15"/>
      <c r="H160" s="13"/>
      <c r="I160" s="15"/>
      <c r="J160" s="15"/>
      <c r="K160" s="15"/>
      <c r="L160" s="15"/>
      <c r="M160" s="15"/>
      <c r="N160" s="15"/>
      <c r="O160" s="15"/>
      <c r="P160" s="15"/>
      <c r="Q160" s="15"/>
      <c r="R160" s="15"/>
      <c r="S160" s="15"/>
    </row>
    <row r="161">
      <c r="A161" s="15"/>
      <c r="B161" s="15"/>
      <c r="C161" s="15"/>
      <c r="D161" s="15"/>
      <c r="E161" s="15"/>
      <c r="F161" s="15"/>
      <c r="G161" s="15"/>
      <c r="H161" s="15"/>
      <c r="I161" s="15"/>
      <c r="J161" s="15"/>
      <c r="K161" s="15"/>
      <c r="L161" s="15"/>
      <c r="M161" s="15"/>
      <c r="N161" s="15"/>
      <c r="O161" s="15"/>
      <c r="P161" s="15"/>
      <c r="Q161" s="15"/>
      <c r="R161" s="15"/>
      <c r="S161" s="15"/>
    </row>
    <row r="162">
      <c r="A162" s="15"/>
      <c r="B162" s="15"/>
      <c r="C162" s="15"/>
      <c r="D162" s="261"/>
      <c r="E162" s="262"/>
      <c r="F162" s="15"/>
      <c r="G162" s="15"/>
      <c r="H162" s="15"/>
      <c r="I162" s="15"/>
      <c r="J162" s="15"/>
      <c r="K162" s="15"/>
      <c r="L162" s="15"/>
      <c r="M162" s="15"/>
      <c r="N162" s="15"/>
      <c r="O162" s="15"/>
      <c r="P162" s="15"/>
      <c r="Q162" s="15"/>
      <c r="R162" s="15"/>
      <c r="S162" s="15"/>
    </row>
    <row r="163">
      <c r="A163" s="15"/>
      <c r="B163" s="15"/>
      <c r="C163" s="15"/>
      <c r="D163" s="261"/>
      <c r="E163" s="123"/>
      <c r="F163" s="15"/>
      <c r="G163" s="15"/>
      <c r="H163" s="15"/>
      <c r="I163" s="15"/>
      <c r="J163" s="15"/>
      <c r="K163" s="15"/>
      <c r="L163" s="15"/>
      <c r="M163" s="15"/>
      <c r="N163" s="15"/>
      <c r="O163" s="15"/>
      <c r="P163" s="15"/>
      <c r="Q163" s="15"/>
      <c r="R163" s="15"/>
      <c r="S163" s="15"/>
    </row>
    <row r="164">
      <c r="A164" s="15"/>
      <c r="B164" s="15"/>
      <c r="C164" s="15"/>
      <c r="D164" s="15"/>
      <c r="E164" s="15"/>
      <c r="F164" s="15"/>
      <c r="G164" s="15"/>
      <c r="H164" s="15"/>
      <c r="I164" s="15"/>
      <c r="J164" s="15"/>
      <c r="K164" s="15"/>
      <c r="L164" s="15"/>
      <c r="M164" s="15"/>
      <c r="N164" s="15"/>
      <c r="O164" s="15"/>
      <c r="P164" s="15"/>
      <c r="Q164" s="15"/>
      <c r="R164" s="15"/>
      <c r="S164" s="15"/>
    </row>
    <row r="165">
      <c r="A165" s="15"/>
      <c r="B165" s="15"/>
      <c r="C165" s="15"/>
      <c r="D165" s="258"/>
      <c r="E165" s="258"/>
      <c r="F165" s="263"/>
      <c r="G165" s="15"/>
      <c r="H165" s="15"/>
      <c r="I165" s="15"/>
      <c r="J165" s="15"/>
      <c r="K165" s="15"/>
      <c r="L165" s="15"/>
      <c r="M165" s="15"/>
      <c r="N165" s="15"/>
      <c r="O165" s="15"/>
      <c r="P165" s="15"/>
      <c r="Q165" s="15"/>
      <c r="R165" s="15"/>
      <c r="S165" s="15"/>
    </row>
    <row r="166">
      <c r="A166" s="15"/>
      <c r="B166" s="264"/>
      <c r="C166" s="265"/>
      <c r="D166" s="266"/>
      <c r="E166" s="13"/>
      <c r="F166" s="15"/>
      <c r="G166" s="15"/>
      <c r="H166" s="15"/>
      <c r="I166" s="15"/>
      <c r="J166" s="15"/>
      <c r="K166" s="15"/>
      <c r="L166" s="15"/>
      <c r="M166" s="15"/>
      <c r="N166" s="15"/>
      <c r="O166" s="15"/>
      <c r="P166" s="15"/>
      <c r="Q166" s="15"/>
      <c r="R166" s="15"/>
      <c r="S166" s="15"/>
    </row>
    <row r="167">
      <c r="A167" s="15"/>
      <c r="B167" s="264"/>
      <c r="C167" s="265"/>
      <c r="D167" s="267"/>
      <c r="E167" s="13"/>
      <c r="F167" s="15"/>
      <c r="G167" s="15"/>
      <c r="H167" s="15"/>
      <c r="I167" s="15"/>
      <c r="J167" s="15"/>
      <c r="K167" s="15"/>
      <c r="L167" s="15"/>
      <c r="M167" s="15"/>
      <c r="N167" s="15"/>
      <c r="O167" s="15"/>
      <c r="P167" s="15"/>
      <c r="Q167" s="15"/>
      <c r="R167" s="15"/>
      <c r="S167" s="15"/>
    </row>
    <row r="168">
      <c r="A168" s="15"/>
      <c r="B168" s="13"/>
      <c r="C168" s="419"/>
      <c r="D168" s="267"/>
      <c r="E168" s="13"/>
      <c r="F168" s="15"/>
      <c r="G168" s="15"/>
      <c r="H168" s="15"/>
      <c r="I168" s="15"/>
      <c r="J168" s="15"/>
      <c r="K168" s="15"/>
      <c r="L168" s="15"/>
      <c r="M168" s="15"/>
      <c r="N168" s="15"/>
      <c r="O168" s="15"/>
      <c r="P168" s="15"/>
      <c r="Q168" s="15"/>
      <c r="R168" s="15"/>
      <c r="S168" s="15"/>
    </row>
    <row r="169">
      <c r="A169" s="15"/>
      <c r="B169" s="15"/>
      <c r="C169" s="15"/>
      <c r="D169" s="260"/>
      <c r="F169" s="268"/>
      <c r="G169" s="15"/>
      <c r="H169" s="15"/>
      <c r="I169" s="15"/>
      <c r="J169" s="15"/>
      <c r="K169" s="15"/>
      <c r="L169" s="15"/>
      <c r="M169" s="15"/>
      <c r="N169" s="15"/>
      <c r="O169" s="15"/>
      <c r="P169" s="15"/>
      <c r="Q169" s="15"/>
      <c r="R169" s="15"/>
      <c r="S169" s="15"/>
    </row>
    <row r="170">
      <c r="A170" s="15"/>
      <c r="B170" s="15"/>
      <c r="C170" s="15"/>
      <c r="D170" s="99"/>
      <c r="E170" s="99"/>
      <c r="F170" s="420"/>
      <c r="G170" s="15"/>
      <c r="H170" s="15"/>
      <c r="I170" s="15"/>
      <c r="J170" s="15"/>
      <c r="K170" s="15"/>
      <c r="L170" s="15"/>
      <c r="M170" s="15"/>
      <c r="N170" s="15"/>
      <c r="O170" s="15"/>
      <c r="P170" s="15"/>
      <c r="Q170" s="15"/>
      <c r="R170" s="15"/>
      <c r="S170" s="15"/>
    </row>
    <row r="171">
      <c r="A171" s="15"/>
      <c r="B171" s="15"/>
      <c r="C171" s="15"/>
      <c r="D171" s="421"/>
      <c r="E171" s="421"/>
      <c r="F171" s="99"/>
      <c r="G171" s="15"/>
      <c r="H171" s="15"/>
      <c r="I171" s="15"/>
      <c r="J171" s="15"/>
      <c r="K171" s="15"/>
      <c r="L171" s="15"/>
      <c r="M171" s="15"/>
      <c r="N171" s="15"/>
      <c r="O171" s="15"/>
      <c r="P171" s="15"/>
      <c r="Q171" s="15"/>
      <c r="R171" s="15"/>
      <c r="S171" s="15"/>
    </row>
    <row r="172">
      <c r="A172" s="15"/>
      <c r="B172" s="15"/>
      <c r="C172" s="15"/>
      <c r="D172" s="99"/>
      <c r="E172" s="99"/>
      <c r="F172" s="15"/>
      <c r="G172" s="15"/>
      <c r="H172" s="15"/>
      <c r="I172" s="15"/>
      <c r="J172" s="15"/>
      <c r="K172" s="15"/>
      <c r="L172" s="15"/>
      <c r="M172" s="15"/>
      <c r="N172" s="15"/>
      <c r="O172" s="15"/>
      <c r="P172" s="15"/>
      <c r="Q172" s="15"/>
      <c r="R172" s="15"/>
      <c r="S172" s="15"/>
    </row>
    <row r="173">
      <c r="A173" s="15"/>
      <c r="B173" s="15"/>
      <c r="C173" s="15"/>
      <c r="D173" s="15"/>
      <c r="E173" s="15"/>
      <c r="F173" s="15"/>
      <c r="G173" s="15"/>
      <c r="H173" s="15"/>
      <c r="I173" s="15"/>
      <c r="J173" s="15"/>
      <c r="K173" s="15"/>
      <c r="L173" s="15"/>
      <c r="M173" s="15"/>
      <c r="N173" s="15"/>
      <c r="O173" s="15"/>
      <c r="P173" s="15"/>
      <c r="Q173" s="15"/>
      <c r="R173" s="15"/>
      <c r="S173" s="15"/>
    </row>
    <row r="174">
      <c r="A174" s="15"/>
      <c r="B174" s="15"/>
      <c r="C174" s="15"/>
      <c r="D174" s="15"/>
      <c r="E174" s="15"/>
      <c r="F174" s="15"/>
      <c r="G174" s="15"/>
      <c r="H174" s="15"/>
      <c r="I174" s="15"/>
      <c r="J174" s="15"/>
      <c r="K174" s="15"/>
      <c r="L174" s="15"/>
      <c r="M174" s="15"/>
      <c r="N174" s="15"/>
      <c r="O174" s="15"/>
      <c r="P174" s="15"/>
      <c r="Q174" s="15"/>
      <c r="R174" s="15"/>
      <c r="S174" s="15"/>
    </row>
    <row r="175">
      <c r="A175" s="15"/>
      <c r="B175" s="15"/>
      <c r="C175" s="15"/>
      <c r="D175" s="15"/>
      <c r="E175" s="15"/>
      <c r="F175" s="15"/>
      <c r="G175" s="15"/>
      <c r="H175" s="15"/>
      <c r="I175" s="15"/>
      <c r="J175" s="15"/>
      <c r="K175" s="15"/>
      <c r="L175" s="15"/>
      <c r="M175" s="15"/>
      <c r="N175" s="15"/>
      <c r="O175" s="15"/>
      <c r="P175" s="15"/>
      <c r="Q175" s="15"/>
      <c r="R175" s="15"/>
      <c r="S175" s="15"/>
    </row>
    <row r="176">
      <c r="A176" s="15"/>
      <c r="B176" s="15"/>
      <c r="C176" s="15"/>
      <c r="D176" s="15"/>
      <c r="E176" s="15"/>
      <c r="F176" s="15"/>
      <c r="G176" s="15"/>
      <c r="H176" s="15"/>
      <c r="I176" s="15"/>
      <c r="J176" s="15"/>
      <c r="K176" s="15"/>
      <c r="L176" s="15"/>
      <c r="M176" s="15"/>
      <c r="N176" s="15"/>
      <c r="O176" s="15"/>
      <c r="P176" s="15"/>
      <c r="Q176" s="15"/>
      <c r="R176" s="15"/>
      <c r="S176" s="15"/>
    </row>
    <row r="177">
      <c r="A177" s="15"/>
      <c r="B177" s="15"/>
      <c r="C177" s="15"/>
      <c r="D177" s="15"/>
      <c r="E177" s="15"/>
      <c r="F177" s="15"/>
      <c r="G177" s="15"/>
      <c r="H177" s="15"/>
      <c r="I177" s="15"/>
      <c r="J177" s="15"/>
      <c r="K177" s="15"/>
      <c r="L177" s="15"/>
      <c r="M177" s="15"/>
      <c r="N177" s="15"/>
      <c r="O177" s="15"/>
      <c r="P177" s="15"/>
      <c r="Q177" s="15"/>
      <c r="R177" s="15"/>
      <c r="S177" s="15"/>
    </row>
    <row r="178">
      <c r="A178" s="15"/>
      <c r="B178" s="15"/>
      <c r="C178" s="15"/>
      <c r="D178" s="15"/>
      <c r="E178" s="15"/>
      <c r="F178" s="15"/>
      <c r="G178" s="15"/>
      <c r="H178" s="15"/>
      <c r="I178" s="15"/>
      <c r="J178" s="15"/>
      <c r="K178" s="15"/>
      <c r="L178" s="15"/>
      <c r="M178" s="15"/>
      <c r="N178" s="15"/>
      <c r="O178" s="15"/>
      <c r="P178" s="15"/>
      <c r="Q178" s="15"/>
      <c r="R178" s="15"/>
      <c r="S178" s="15"/>
    </row>
    <row r="179">
      <c r="A179" s="15"/>
      <c r="B179" s="15"/>
      <c r="C179" s="15"/>
      <c r="D179" s="15"/>
      <c r="E179" s="15"/>
      <c r="F179" s="15"/>
      <c r="G179" s="15"/>
      <c r="H179" s="15"/>
      <c r="I179" s="15"/>
      <c r="J179" s="15"/>
      <c r="K179" s="15"/>
      <c r="L179" s="15"/>
      <c r="M179" s="15"/>
      <c r="N179" s="15"/>
      <c r="O179" s="15"/>
      <c r="P179" s="15"/>
      <c r="Q179" s="15"/>
      <c r="R179" s="15"/>
      <c r="S179" s="15"/>
    </row>
    <row r="180">
      <c r="A180" s="15"/>
      <c r="B180" s="15"/>
      <c r="C180" s="15"/>
      <c r="D180" s="15"/>
      <c r="E180" s="15"/>
      <c r="F180" s="15"/>
      <c r="G180" s="15"/>
      <c r="H180" s="15"/>
      <c r="I180" s="15"/>
      <c r="J180" s="15"/>
      <c r="K180" s="15"/>
      <c r="L180" s="15"/>
      <c r="M180" s="15"/>
      <c r="N180" s="15"/>
      <c r="O180" s="15"/>
      <c r="P180" s="15"/>
      <c r="Q180" s="15"/>
      <c r="R180" s="15"/>
      <c r="S180" s="15"/>
    </row>
    <row r="181">
      <c r="A181" s="15"/>
      <c r="B181" s="15"/>
      <c r="C181" s="15"/>
      <c r="D181" s="15"/>
      <c r="E181" s="15"/>
      <c r="F181" s="15"/>
      <c r="G181" s="15"/>
      <c r="H181" s="15"/>
      <c r="I181" s="15"/>
      <c r="J181" s="15"/>
      <c r="K181" s="15"/>
      <c r="L181" s="15"/>
      <c r="M181" s="15"/>
      <c r="N181" s="15"/>
      <c r="O181" s="15"/>
      <c r="P181" s="15"/>
      <c r="Q181" s="15"/>
      <c r="R181" s="15"/>
      <c r="S181" s="15"/>
    </row>
    <row r="182">
      <c r="A182" s="15"/>
      <c r="B182" s="15"/>
      <c r="C182" s="15"/>
      <c r="D182" s="15"/>
      <c r="E182" s="15"/>
      <c r="F182" s="15"/>
      <c r="G182" s="15"/>
      <c r="H182" s="15"/>
      <c r="I182" s="15"/>
      <c r="J182" s="15"/>
      <c r="K182" s="15"/>
      <c r="L182" s="15"/>
      <c r="M182" s="15"/>
      <c r="N182" s="15"/>
      <c r="O182" s="15"/>
      <c r="P182" s="15"/>
      <c r="Q182" s="15"/>
      <c r="R182" s="15"/>
      <c r="S182" s="15"/>
    </row>
    <row r="183">
      <c r="A183" s="15"/>
      <c r="B183" s="15"/>
      <c r="C183" s="15"/>
      <c r="D183" s="15"/>
      <c r="E183" s="15"/>
      <c r="F183" s="15"/>
      <c r="G183" s="15"/>
      <c r="H183" s="15"/>
      <c r="I183" s="15"/>
      <c r="J183" s="15"/>
      <c r="K183" s="15"/>
      <c r="L183" s="15"/>
      <c r="M183" s="15"/>
      <c r="N183" s="15"/>
      <c r="O183" s="15"/>
      <c r="P183" s="15"/>
      <c r="Q183" s="15"/>
      <c r="R183" s="15"/>
      <c r="S183" s="15"/>
    </row>
    <row r="184">
      <c r="A184" s="15"/>
      <c r="B184" s="15"/>
      <c r="C184" s="15"/>
      <c r="D184" s="15"/>
      <c r="E184" s="15"/>
      <c r="F184" s="15"/>
      <c r="G184" s="15"/>
      <c r="H184" s="15"/>
      <c r="I184" s="15"/>
      <c r="J184" s="15"/>
      <c r="K184" s="15"/>
      <c r="L184" s="15"/>
      <c r="M184" s="15"/>
      <c r="N184" s="15"/>
      <c r="O184" s="15"/>
      <c r="P184" s="15"/>
      <c r="Q184" s="15"/>
      <c r="R184" s="15"/>
      <c r="S184" s="15"/>
    </row>
    <row r="185">
      <c r="A185" s="15"/>
      <c r="B185" s="15"/>
      <c r="C185" s="15"/>
      <c r="D185" s="15"/>
      <c r="E185" s="15"/>
      <c r="F185" s="15"/>
      <c r="G185" s="15"/>
      <c r="H185" s="15"/>
      <c r="I185" s="15"/>
      <c r="J185" s="15"/>
      <c r="K185" s="15"/>
      <c r="L185" s="15"/>
      <c r="M185" s="15"/>
      <c r="N185" s="15"/>
      <c r="O185" s="15"/>
      <c r="P185" s="15"/>
      <c r="Q185" s="15"/>
      <c r="R185" s="15"/>
      <c r="S185" s="15"/>
    </row>
    <row r="186">
      <c r="A186" s="15"/>
      <c r="B186" s="15"/>
      <c r="C186" s="15"/>
      <c r="D186" s="15"/>
      <c r="E186" s="15"/>
      <c r="F186" s="15"/>
      <c r="G186" s="15"/>
      <c r="H186" s="15"/>
      <c r="I186" s="15"/>
      <c r="J186" s="15"/>
      <c r="K186" s="15"/>
      <c r="L186" s="15"/>
      <c r="M186" s="15"/>
      <c r="N186" s="15"/>
      <c r="O186" s="15"/>
      <c r="P186" s="15"/>
      <c r="Q186" s="15"/>
      <c r="R186" s="15"/>
      <c r="S186" s="15"/>
    </row>
    <row r="187">
      <c r="A187" s="15"/>
      <c r="B187" s="15"/>
      <c r="C187" s="15"/>
      <c r="D187" s="15"/>
      <c r="E187" s="15"/>
      <c r="F187" s="15"/>
      <c r="G187" s="15"/>
      <c r="H187" s="15"/>
      <c r="I187" s="15"/>
      <c r="J187" s="15"/>
      <c r="K187" s="15"/>
      <c r="L187" s="15"/>
      <c r="M187" s="15"/>
      <c r="N187" s="15"/>
      <c r="O187" s="15"/>
      <c r="P187" s="15"/>
      <c r="Q187" s="15"/>
      <c r="R187" s="15"/>
      <c r="S187" s="15"/>
    </row>
    <row r="188">
      <c r="A188" s="15"/>
      <c r="B188" s="15"/>
      <c r="C188" s="15"/>
      <c r="D188" s="15"/>
      <c r="E188" s="15"/>
      <c r="F188" s="15"/>
      <c r="G188" s="15"/>
      <c r="H188" s="15"/>
      <c r="I188" s="15"/>
      <c r="J188" s="15"/>
      <c r="K188" s="15"/>
      <c r="L188" s="15"/>
      <c r="M188" s="15"/>
      <c r="N188" s="15"/>
      <c r="O188" s="15"/>
      <c r="P188" s="15"/>
      <c r="Q188" s="15"/>
      <c r="R188" s="15"/>
      <c r="S188" s="15"/>
    </row>
    <row r="189">
      <c r="A189" s="15"/>
      <c r="B189" s="15"/>
      <c r="C189" s="15"/>
      <c r="D189" s="15"/>
      <c r="E189" s="15"/>
      <c r="F189" s="15"/>
      <c r="G189" s="15"/>
      <c r="H189" s="15"/>
      <c r="I189" s="15"/>
      <c r="J189" s="15"/>
      <c r="K189" s="15"/>
      <c r="L189" s="15"/>
      <c r="M189" s="15"/>
      <c r="N189" s="15"/>
      <c r="O189" s="15"/>
      <c r="P189" s="15"/>
      <c r="Q189" s="15"/>
      <c r="R189" s="15"/>
      <c r="S189" s="15"/>
    </row>
    <row r="190">
      <c r="A190" s="15"/>
      <c r="B190" s="15"/>
      <c r="C190" s="15"/>
      <c r="D190" s="15"/>
      <c r="E190" s="15"/>
      <c r="F190" s="15"/>
      <c r="G190" s="15"/>
      <c r="H190" s="15"/>
      <c r="I190" s="15"/>
      <c r="J190" s="15"/>
      <c r="K190" s="15"/>
      <c r="L190" s="15"/>
      <c r="M190" s="15"/>
      <c r="N190" s="15"/>
      <c r="O190" s="15"/>
      <c r="P190" s="15"/>
      <c r="Q190" s="15"/>
      <c r="R190" s="15"/>
      <c r="S190" s="15"/>
    </row>
    <row r="191">
      <c r="A191" s="15"/>
      <c r="B191" s="15"/>
      <c r="C191" s="15"/>
      <c r="D191" s="15"/>
      <c r="E191" s="15"/>
      <c r="F191" s="15"/>
      <c r="G191" s="15"/>
      <c r="H191" s="15"/>
      <c r="I191" s="15"/>
      <c r="J191" s="15"/>
      <c r="K191" s="15"/>
      <c r="L191" s="15"/>
      <c r="M191" s="15"/>
      <c r="N191" s="15"/>
      <c r="O191" s="15"/>
      <c r="P191" s="15"/>
      <c r="Q191" s="15"/>
      <c r="R191" s="15"/>
      <c r="S191" s="15"/>
    </row>
    <row r="192">
      <c r="A192" s="15"/>
      <c r="B192" s="15"/>
      <c r="C192" s="15"/>
      <c r="D192" s="15"/>
      <c r="E192" s="15"/>
      <c r="F192" s="15"/>
      <c r="G192" s="15"/>
      <c r="H192" s="15"/>
      <c r="I192" s="15"/>
      <c r="J192" s="15"/>
      <c r="K192" s="15"/>
      <c r="L192" s="15"/>
      <c r="M192" s="15"/>
      <c r="N192" s="15"/>
      <c r="O192" s="15"/>
      <c r="P192" s="15"/>
      <c r="Q192" s="15"/>
      <c r="R192" s="15"/>
      <c r="S192" s="15"/>
    </row>
    <row r="193">
      <c r="A193" s="15"/>
      <c r="B193" s="15"/>
      <c r="C193" s="15"/>
      <c r="D193" s="15"/>
      <c r="E193" s="15"/>
      <c r="F193" s="15"/>
      <c r="G193" s="15"/>
      <c r="H193" s="15"/>
      <c r="I193" s="15"/>
      <c r="J193" s="15"/>
      <c r="K193" s="15"/>
      <c r="L193" s="15"/>
      <c r="M193" s="15"/>
      <c r="N193" s="15"/>
      <c r="O193" s="15"/>
      <c r="P193" s="15"/>
      <c r="Q193" s="15"/>
      <c r="R193" s="15"/>
      <c r="S193" s="15"/>
    </row>
    <row r="194">
      <c r="A194" s="15"/>
      <c r="B194" s="15"/>
      <c r="C194" s="15"/>
      <c r="D194" s="15"/>
      <c r="E194" s="15"/>
      <c r="F194" s="15"/>
      <c r="G194" s="15"/>
      <c r="H194" s="15"/>
      <c r="I194" s="15"/>
      <c r="J194" s="15"/>
      <c r="K194" s="15"/>
      <c r="L194" s="15"/>
      <c r="M194" s="15"/>
      <c r="N194" s="15"/>
      <c r="O194" s="15"/>
      <c r="P194" s="15"/>
      <c r="Q194" s="15"/>
      <c r="R194" s="15"/>
      <c r="S194" s="15"/>
    </row>
    <row r="195">
      <c r="A195" s="15"/>
      <c r="B195" s="15"/>
      <c r="C195" s="15"/>
      <c r="D195" s="15"/>
      <c r="E195" s="15"/>
      <c r="F195" s="15"/>
      <c r="G195" s="15"/>
      <c r="H195" s="15"/>
      <c r="I195" s="15"/>
      <c r="J195" s="15"/>
      <c r="K195" s="15"/>
      <c r="L195" s="15"/>
      <c r="M195" s="15"/>
      <c r="N195" s="15"/>
      <c r="O195" s="15"/>
      <c r="P195" s="15"/>
      <c r="Q195" s="15"/>
      <c r="R195" s="15"/>
      <c r="S195" s="15"/>
    </row>
    <row r="196">
      <c r="A196" s="15"/>
      <c r="B196" s="15"/>
      <c r="C196" s="15"/>
      <c r="D196" s="15"/>
      <c r="E196" s="15"/>
      <c r="F196" s="15"/>
      <c r="G196" s="15"/>
      <c r="H196" s="15"/>
      <c r="I196" s="15"/>
      <c r="J196" s="15"/>
      <c r="K196" s="15"/>
      <c r="L196" s="15"/>
      <c r="M196" s="15"/>
      <c r="N196" s="15"/>
      <c r="O196" s="15"/>
      <c r="P196" s="15"/>
      <c r="Q196" s="15"/>
      <c r="R196" s="15"/>
      <c r="S196" s="15"/>
    </row>
    <row r="197">
      <c r="A197" s="15"/>
      <c r="B197" s="15"/>
      <c r="C197" s="15"/>
      <c r="D197" s="15"/>
      <c r="E197" s="15"/>
      <c r="F197" s="15"/>
      <c r="G197" s="15"/>
      <c r="H197" s="15"/>
      <c r="I197" s="15"/>
      <c r="J197" s="15"/>
      <c r="K197" s="15"/>
      <c r="L197" s="15"/>
      <c r="M197" s="15"/>
      <c r="N197" s="15"/>
      <c r="O197" s="15"/>
      <c r="P197" s="15"/>
      <c r="Q197" s="15"/>
      <c r="R197" s="15"/>
      <c r="S197" s="15"/>
    </row>
    <row r="198">
      <c r="A198" s="15"/>
      <c r="B198" s="15"/>
      <c r="C198" s="15"/>
      <c r="D198" s="15"/>
      <c r="E198" s="15"/>
      <c r="F198" s="15"/>
      <c r="G198" s="15"/>
      <c r="H198" s="15"/>
      <c r="I198" s="15"/>
      <c r="J198" s="15"/>
      <c r="K198" s="15"/>
      <c r="L198" s="15"/>
      <c r="M198" s="15"/>
      <c r="N198" s="15"/>
      <c r="O198" s="15"/>
      <c r="P198" s="15"/>
      <c r="Q198" s="15"/>
      <c r="R198" s="15"/>
      <c r="S198" s="15"/>
    </row>
    <row r="199">
      <c r="A199" s="15"/>
      <c r="B199" s="15"/>
      <c r="C199" s="15"/>
      <c r="D199" s="15"/>
      <c r="E199" s="15"/>
      <c r="F199" s="15"/>
      <c r="G199" s="15"/>
      <c r="H199" s="15"/>
      <c r="I199" s="15"/>
      <c r="J199" s="15"/>
      <c r="K199" s="15"/>
      <c r="L199" s="15"/>
      <c r="M199" s="15"/>
      <c r="N199" s="15"/>
      <c r="O199" s="15"/>
      <c r="P199" s="15"/>
      <c r="Q199" s="15"/>
      <c r="R199" s="15"/>
      <c r="S199" s="15"/>
    </row>
    <row r="200">
      <c r="A200" s="15"/>
      <c r="B200" s="15"/>
      <c r="C200" s="15"/>
      <c r="D200" s="15"/>
      <c r="E200" s="15"/>
      <c r="F200" s="15"/>
      <c r="G200" s="15"/>
      <c r="H200" s="15"/>
      <c r="I200" s="15"/>
      <c r="J200" s="15"/>
      <c r="K200" s="15"/>
      <c r="L200" s="15"/>
      <c r="M200" s="15"/>
      <c r="N200" s="15"/>
      <c r="O200" s="15"/>
      <c r="P200" s="15"/>
      <c r="Q200" s="15"/>
      <c r="R200" s="15"/>
      <c r="S200" s="15"/>
    </row>
    <row r="201">
      <c r="A201" s="15"/>
      <c r="B201" s="15"/>
      <c r="C201" s="15"/>
      <c r="D201" s="15"/>
      <c r="E201" s="15"/>
      <c r="F201" s="15"/>
      <c r="G201" s="15"/>
      <c r="H201" s="15"/>
      <c r="I201" s="15"/>
      <c r="J201" s="15"/>
      <c r="K201" s="15"/>
      <c r="L201" s="15"/>
      <c r="M201" s="15"/>
      <c r="N201" s="15"/>
      <c r="O201" s="15"/>
      <c r="P201" s="15"/>
      <c r="Q201" s="15"/>
      <c r="R201" s="15"/>
      <c r="S201" s="15"/>
    </row>
    <row r="202">
      <c r="A202" s="15"/>
      <c r="B202" s="15"/>
      <c r="C202" s="15"/>
      <c r="D202" s="15"/>
      <c r="E202" s="15"/>
      <c r="F202" s="15"/>
      <c r="G202" s="15"/>
      <c r="H202" s="15"/>
      <c r="I202" s="15"/>
      <c r="J202" s="15"/>
      <c r="K202" s="15"/>
      <c r="L202" s="15"/>
      <c r="M202" s="15"/>
      <c r="N202" s="15"/>
      <c r="O202" s="15"/>
      <c r="P202" s="15"/>
      <c r="Q202" s="15"/>
      <c r="R202" s="15"/>
      <c r="S202" s="15"/>
    </row>
    <row r="203">
      <c r="A203" s="15"/>
      <c r="B203" s="15"/>
      <c r="C203" s="15"/>
      <c r="D203" s="15"/>
      <c r="E203" s="15"/>
      <c r="F203" s="15"/>
      <c r="G203" s="15"/>
      <c r="H203" s="15"/>
      <c r="I203" s="15"/>
      <c r="J203" s="15"/>
      <c r="K203" s="15"/>
      <c r="L203" s="15"/>
      <c r="M203" s="15"/>
      <c r="N203" s="15"/>
      <c r="O203" s="15"/>
      <c r="P203" s="15"/>
      <c r="Q203" s="15"/>
      <c r="R203" s="15"/>
      <c r="S203" s="15"/>
    </row>
    <row r="204">
      <c r="A204" s="15"/>
      <c r="B204" s="15"/>
      <c r="C204" s="15"/>
      <c r="D204" s="15"/>
      <c r="E204" s="15"/>
      <c r="F204" s="15"/>
      <c r="G204" s="15"/>
      <c r="H204" s="15"/>
      <c r="I204" s="15"/>
      <c r="J204" s="15"/>
      <c r="K204" s="15"/>
      <c r="L204" s="15"/>
      <c r="M204" s="15"/>
      <c r="N204" s="15"/>
      <c r="O204" s="15"/>
      <c r="P204" s="15"/>
      <c r="Q204" s="15"/>
      <c r="R204" s="15"/>
      <c r="S204" s="15"/>
    </row>
    <row r="205">
      <c r="A205" s="15"/>
      <c r="B205" s="15"/>
      <c r="C205" s="15"/>
      <c r="D205" s="15"/>
      <c r="E205" s="15"/>
      <c r="F205" s="15"/>
      <c r="G205" s="15"/>
      <c r="H205" s="15"/>
      <c r="I205" s="15"/>
      <c r="J205" s="15"/>
      <c r="K205" s="15"/>
      <c r="L205" s="15"/>
      <c r="M205" s="15"/>
      <c r="N205" s="15"/>
      <c r="O205" s="15"/>
      <c r="P205" s="15"/>
      <c r="Q205" s="15"/>
      <c r="R205" s="15"/>
      <c r="S205" s="15"/>
    </row>
    <row r="206">
      <c r="A206" s="15"/>
      <c r="B206" s="15"/>
      <c r="C206" s="15"/>
      <c r="D206" s="15"/>
      <c r="E206" s="15"/>
      <c r="F206" s="15"/>
      <c r="G206" s="15"/>
      <c r="H206" s="15"/>
      <c r="I206" s="15"/>
      <c r="J206" s="15"/>
      <c r="K206" s="15"/>
      <c r="L206" s="15"/>
      <c r="M206" s="15"/>
      <c r="N206" s="15"/>
      <c r="O206" s="15"/>
      <c r="P206" s="15"/>
      <c r="Q206" s="15"/>
      <c r="R206" s="15"/>
      <c r="S206" s="15"/>
    </row>
    <row r="207">
      <c r="A207" s="15"/>
      <c r="B207" s="15"/>
      <c r="C207" s="15"/>
      <c r="D207" s="15"/>
      <c r="E207" s="15"/>
      <c r="F207" s="15"/>
      <c r="G207" s="15"/>
      <c r="H207" s="15"/>
      <c r="I207" s="15"/>
      <c r="J207" s="15"/>
      <c r="K207" s="15"/>
      <c r="L207" s="15"/>
      <c r="M207" s="15"/>
      <c r="N207" s="15"/>
      <c r="O207" s="15"/>
      <c r="P207" s="15"/>
      <c r="Q207" s="15"/>
      <c r="R207" s="15"/>
      <c r="S207" s="15"/>
    </row>
    <row r="208">
      <c r="A208" s="15"/>
      <c r="B208" s="15"/>
      <c r="C208" s="15"/>
      <c r="D208" s="15"/>
      <c r="E208" s="15"/>
      <c r="F208" s="15"/>
      <c r="G208" s="15"/>
      <c r="H208" s="15"/>
      <c r="I208" s="15"/>
      <c r="J208" s="15"/>
      <c r="K208" s="15"/>
      <c r="L208" s="15"/>
      <c r="M208" s="15"/>
      <c r="N208" s="15"/>
      <c r="O208" s="15"/>
      <c r="P208" s="15"/>
      <c r="Q208" s="15"/>
      <c r="R208" s="15"/>
      <c r="S208" s="15"/>
    </row>
    <row r="209">
      <c r="A209" s="15"/>
      <c r="B209" s="15"/>
      <c r="C209" s="15"/>
      <c r="D209" s="15"/>
      <c r="E209" s="15"/>
      <c r="F209" s="15"/>
      <c r="G209" s="15"/>
      <c r="H209" s="15"/>
      <c r="I209" s="15"/>
      <c r="J209" s="15"/>
      <c r="K209" s="15"/>
      <c r="L209" s="15"/>
      <c r="M209" s="15"/>
      <c r="N209" s="15"/>
      <c r="O209" s="15"/>
      <c r="P209" s="15"/>
      <c r="Q209" s="15"/>
      <c r="R209" s="15"/>
      <c r="S209" s="15"/>
    </row>
    <row r="210">
      <c r="A210" s="15"/>
      <c r="B210" s="15"/>
      <c r="C210" s="15"/>
      <c r="D210" s="15"/>
      <c r="E210" s="15"/>
      <c r="F210" s="15"/>
      <c r="G210" s="15"/>
      <c r="H210" s="15"/>
      <c r="I210" s="15"/>
      <c r="J210" s="15"/>
      <c r="K210" s="15"/>
      <c r="L210" s="15"/>
      <c r="M210" s="15"/>
      <c r="N210" s="15"/>
      <c r="O210" s="15"/>
      <c r="P210" s="15"/>
      <c r="Q210" s="15"/>
      <c r="R210" s="15"/>
      <c r="S210" s="15"/>
    </row>
    <row r="211">
      <c r="A211" s="15"/>
      <c r="B211" s="15"/>
      <c r="C211" s="15"/>
      <c r="D211" s="15"/>
      <c r="E211" s="15"/>
      <c r="F211" s="15"/>
      <c r="G211" s="15"/>
      <c r="H211" s="15"/>
      <c r="I211" s="15"/>
      <c r="J211" s="15"/>
      <c r="K211" s="15"/>
      <c r="L211" s="15"/>
      <c r="M211" s="15"/>
      <c r="N211" s="15"/>
      <c r="O211" s="15"/>
      <c r="P211" s="15"/>
      <c r="Q211" s="15"/>
      <c r="R211" s="15"/>
      <c r="S211" s="15"/>
    </row>
    <row r="212">
      <c r="A212" s="15"/>
      <c r="B212" s="15"/>
      <c r="C212" s="15"/>
      <c r="D212" s="15"/>
      <c r="E212" s="15"/>
      <c r="F212" s="15"/>
      <c r="G212" s="15"/>
      <c r="H212" s="15"/>
      <c r="I212" s="15"/>
      <c r="J212" s="15"/>
      <c r="K212" s="15"/>
      <c r="L212" s="15"/>
      <c r="M212" s="15"/>
      <c r="N212" s="15"/>
      <c r="O212" s="15"/>
      <c r="P212" s="15"/>
      <c r="Q212" s="15"/>
      <c r="R212" s="15"/>
      <c r="S212" s="15"/>
    </row>
    <row r="213">
      <c r="A213" s="15"/>
      <c r="B213" s="15"/>
      <c r="C213" s="15"/>
      <c r="D213" s="15"/>
      <c r="E213" s="15"/>
      <c r="F213" s="15"/>
      <c r="G213" s="15"/>
      <c r="H213" s="15"/>
      <c r="I213" s="15"/>
      <c r="J213" s="15"/>
      <c r="K213" s="15"/>
      <c r="L213" s="15"/>
      <c r="M213" s="15"/>
      <c r="N213" s="15"/>
      <c r="O213" s="15"/>
      <c r="P213" s="15"/>
      <c r="Q213" s="15"/>
      <c r="R213" s="15"/>
      <c r="S213" s="15"/>
    </row>
    <row r="214">
      <c r="A214" s="15"/>
      <c r="B214" s="15"/>
      <c r="C214" s="15"/>
      <c r="D214" s="15"/>
      <c r="E214" s="15"/>
      <c r="F214" s="15"/>
      <c r="G214" s="15"/>
      <c r="H214" s="15"/>
      <c r="I214" s="15"/>
      <c r="J214" s="15"/>
      <c r="K214" s="15"/>
      <c r="L214" s="15"/>
      <c r="M214" s="15"/>
      <c r="N214" s="15"/>
      <c r="O214" s="15"/>
      <c r="P214" s="15"/>
      <c r="Q214" s="15"/>
      <c r="R214" s="15"/>
      <c r="S214" s="15"/>
    </row>
    <row r="215">
      <c r="A215" s="15"/>
      <c r="B215" s="15"/>
      <c r="C215" s="15"/>
      <c r="D215" s="15"/>
      <c r="E215" s="15"/>
      <c r="F215" s="15"/>
      <c r="G215" s="15"/>
      <c r="H215" s="15"/>
      <c r="I215" s="15"/>
      <c r="J215" s="15"/>
      <c r="K215" s="15"/>
      <c r="L215" s="15"/>
      <c r="M215" s="15"/>
      <c r="N215" s="15"/>
      <c r="O215" s="15"/>
      <c r="P215" s="15"/>
      <c r="Q215" s="15"/>
      <c r="R215" s="15"/>
      <c r="S215" s="15"/>
    </row>
    <row r="216">
      <c r="A216" s="15"/>
      <c r="B216" s="15"/>
      <c r="C216" s="15"/>
      <c r="D216" s="15"/>
      <c r="E216" s="15"/>
      <c r="F216" s="15"/>
      <c r="G216" s="15"/>
      <c r="H216" s="15"/>
      <c r="I216" s="15"/>
      <c r="J216" s="15"/>
      <c r="K216" s="15"/>
      <c r="L216" s="15"/>
      <c r="M216" s="15"/>
      <c r="N216" s="15"/>
      <c r="O216" s="15"/>
      <c r="P216" s="15"/>
      <c r="Q216" s="15"/>
      <c r="R216" s="15"/>
      <c r="S216" s="15"/>
    </row>
    <row r="217">
      <c r="A217" s="15"/>
      <c r="B217" s="15"/>
      <c r="C217" s="15"/>
      <c r="D217" s="15"/>
      <c r="E217" s="15"/>
      <c r="F217" s="15"/>
      <c r="G217" s="15"/>
      <c r="H217" s="15"/>
      <c r="I217" s="15"/>
      <c r="J217" s="15"/>
      <c r="K217" s="15"/>
      <c r="L217" s="15"/>
      <c r="M217" s="15"/>
      <c r="N217" s="15"/>
      <c r="O217" s="15"/>
      <c r="P217" s="15"/>
      <c r="Q217" s="15"/>
      <c r="R217" s="15"/>
      <c r="S217" s="15"/>
    </row>
    <row r="218">
      <c r="A218" s="15"/>
      <c r="B218" s="15"/>
      <c r="C218" s="15"/>
      <c r="D218" s="15"/>
      <c r="E218" s="15"/>
      <c r="F218" s="15"/>
      <c r="G218" s="15"/>
      <c r="H218" s="15"/>
      <c r="I218" s="15"/>
      <c r="J218" s="15"/>
      <c r="K218" s="15"/>
      <c r="L218" s="15"/>
      <c r="M218" s="15"/>
      <c r="N218" s="15"/>
      <c r="O218" s="15"/>
      <c r="P218" s="15"/>
      <c r="Q218" s="15"/>
      <c r="R218" s="15"/>
      <c r="S218" s="15"/>
    </row>
    <row r="219">
      <c r="A219" s="15"/>
      <c r="B219" s="15"/>
      <c r="C219" s="15"/>
      <c r="D219" s="15"/>
      <c r="E219" s="15"/>
      <c r="F219" s="15"/>
      <c r="G219" s="15"/>
      <c r="H219" s="15"/>
      <c r="I219" s="15"/>
      <c r="J219" s="15"/>
      <c r="K219" s="15"/>
      <c r="L219" s="15"/>
      <c r="M219" s="15"/>
      <c r="N219" s="15"/>
      <c r="O219" s="15"/>
      <c r="P219" s="15"/>
      <c r="Q219" s="15"/>
      <c r="R219" s="15"/>
      <c r="S219" s="15"/>
    </row>
    <row r="220">
      <c r="A220" s="15"/>
      <c r="B220" s="15"/>
      <c r="C220" s="15"/>
      <c r="D220" s="15"/>
      <c r="E220" s="15"/>
      <c r="F220" s="15"/>
      <c r="G220" s="15"/>
      <c r="H220" s="15"/>
      <c r="I220" s="15"/>
      <c r="J220" s="15"/>
      <c r="K220" s="15"/>
      <c r="L220" s="15"/>
      <c r="M220" s="15"/>
      <c r="N220" s="15"/>
      <c r="O220" s="15"/>
      <c r="P220" s="15"/>
      <c r="Q220" s="15"/>
      <c r="R220" s="15"/>
      <c r="S220" s="15"/>
    </row>
    <row r="221">
      <c r="A221" s="15"/>
      <c r="B221" s="15"/>
      <c r="C221" s="15"/>
      <c r="D221" s="15"/>
      <c r="E221" s="15"/>
      <c r="F221" s="15"/>
      <c r="G221" s="15"/>
      <c r="H221" s="15"/>
      <c r="I221" s="15"/>
      <c r="J221" s="15"/>
      <c r="K221" s="15"/>
      <c r="L221" s="15"/>
      <c r="M221" s="15"/>
      <c r="N221" s="15"/>
      <c r="O221" s="15"/>
      <c r="P221" s="15"/>
      <c r="Q221" s="15"/>
      <c r="R221" s="15"/>
      <c r="S221" s="15"/>
    </row>
    <row r="222">
      <c r="A222" s="15"/>
      <c r="B222" s="15"/>
      <c r="C222" s="15"/>
      <c r="D222" s="15"/>
      <c r="E222" s="15"/>
      <c r="F222" s="15"/>
      <c r="G222" s="15"/>
      <c r="H222" s="15"/>
      <c r="I222" s="15"/>
      <c r="J222" s="15"/>
      <c r="K222" s="15"/>
      <c r="L222" s="15"/>
      <c r="M222" s="15"/>
      <c r="N222" s="15"/>
      <c r="O222" s="15"/>
      <c r="P222" s="15"/>
      <c r="Q222" s="15"/>
      <c r="R222" s="15"/>
      <c r="S222" s="15"/>
    </row>
    <row r="223">
      <c r="A223" s="15"/>
      <c r="B223" s="15"/>
      <c r="C223" s="15"/>
      <c r="D223" s="15"/>
      <c r="E223" s="15"/>
      <c r="F223" s="15"/>
      <c r="G223" s="15"/>
      <c r="H223" s="15"/>
      <c r="I223" s="15"/>
      <c r="J223" s="15"/>
      <c r="K223" s="15"/>
      <c r="L223" s="15"/>
      <c r="M223" s="15"/>
      <c r="N223" s="15"/>
      <c r="O223" s="15"/>
      <c r="P223" s="15"/>
      <c r="Q223" s="15"/>
      <c r="R223" s="15"/>
      <c r="S223" s="15"/>
    </row>
    <row r="224">
      <c r="A224" s="15"/>
      <c r="B224" s="15"/>
      <c r="C224" s="15"/>
      <c r="D224" s="15"/>
      <c r="E224" s="15"/>
      <c r="F224" s="15"/>
      <c r="G224" s="15"/>
      <c r="H224" s="15"/>
      <c r="I224" s="15"/>
      <c r="J224" s="15"/>
      <c r="K224" s="15"/>
      <c r="L224" s="15"/>
      <c r="M224" s="15"/>
      <c r="N224" s="15"/>
      <c r="O224" s="15"/>
      <c r="P224" s="15"/>
      <c r="Q224" s="15"/>
      <c r="R224" s="15"/>
      <c r="S224" s="15"/>
    </row>
    <row r="225">
      <c r="A225" s="15"/>
      <c r="B225" s="15"/>
      <c r="C225" s="15"/>
      <c r="D225" s="15"/>
      <c r="E225" s="15"/>
      <c r="F225" s="15"/>
      <c r="G225" s="15"/>
      <c r="H225" s="15"/>
      <c r="I225" s="15"/>
      <c r="J225" s="15"/>
      <c r="K225" s="15"/>
      <c r="L225" s="15"/>
      <c r="M225" s="15"/>
      <c r="N225" s="15"/>
      <c r="O225" s="15"/>
      <c r="P225" s="15"/>
      <c r="Q225" s="15"/>
      <c r="R225" s="15"/>
      <c r="S225" s="15"/>
    </row>
    <row r="226">
      <c r="A226" s="15"/>
      <c r="B226" s="15"/>
      <c r="C226" s="15"/>
      <c r="D226" s="15"/>
      <c r="E226" s="15"/>
      <c r="F226" s="15"/>
      <c r="G226" s="15"/>
      <c r="H226" s="15"/>
      <c r="I226" s="15"/>
      <c r="J226" s="15"/>
      <c r="K226" s="15"/>
      <c r="L226" s="15"/>
      <c r="M226" s="15"/>
      <c r="N226" s="15"/>
      <c r="O226" s="15"/>
      <c r="P226" s="15"/>
      <c r="Q226" s="15"/>
      <c r="R226" s="15"/>
      <c r="S226" s="15"/>
    </row>
    <row r="227">
      <c r="A227" s="15"/>
      <c r="B227" s="15"/>
      <c r="C227" s="15"/>
      <c r="D227" s="15"/>
      <c r="E227" s="15"/>
      <c r="F227" s="15"/>
      <c r="G227" s="15"/>
      <c r="H227" s="15"/>
      <c r="I227" s="15"/>
      <c r="J227" s="15"/>
      <c r="K227" s="15"/>
      <c r="L227" s="15"/>
      <c r="M227" s="15"/>
      <c r="N227" s="15"/>
      <c r="O227" s="15"/>
      <c r="P227" s="15"/>
      <c r="Q227" s="15"/>
      <c r="R227" s="15"/>
      <c r="S227" s="15"/>
    </row>
    <row r="228">
      <c r="A228" s="15"/>
      <c r="B228" s="15"/>
      <c r="C228" s="15"/>
      <c r="D228" s="15"/>
      <c r="E228" s="15"/>
      <c r="F228" s="15"/>
      <c r="G228" s="15"/>
      <c r="H228" s="15"/>
      <c r="I228" s="15"/>
      <c r="J228" s="15"/>
      <c r="K228" s="15"/>
      <c r="L228" s="15"/>
      <c r="M228" s="15"/>
      <c r="N228" s="15"/>
      <c r="O228" s="15"/>
      <c r="P228" s="15"/>
      <c r="Q228" s="15"/>
      <c r="R228" s="15"/>
      <c r="S228" s="15"/>
    </row>
    <row r="229">
      <c r="A229" s="15"/>
      <c r="B229" s="15"/>
      <c r="C229" s="15"/>
      <c r="D229" s="15"/>
      <c r="E229" s="15"/>
      <c r="F229" s="15"/>
      <c r="G229" s="15"/>
      <c r="H229" s="15"/>
      <c r="I229" s="15"/>
      <c r="J229" s="15"/>
      <c r="K229" s="15"/>
      <c r="L229" s="15"/>
      <c r="M229" s="15"/>
      <c r="N229" s="15"/>
      <c r="O229" s="15"/>
      <c r="P229" s="15"/>
      <c r="Q229" s="15"/>
      <c r="R229" s="15"/>
      <c r="S229" s="15"/>
    </row>
    <row r="230">
      <c r="A230" s="15"/>
      <c r="B230" s="15"/>
      <c r="C230" s="15"/>
      <c r="D230" s="15"/>
      <c r="E230" s="15"/>
      <c r="F230" s="15"/>
      <c r="G230" s="15"/>
      <c r="H230" s="15"/>
      <c r="I230" s="15"/>
      <c r="J230" s="15"/>
      <c r="K230" s="15"/>
      <c r="L230" s="15"/>
      <c r="M230" s="15"/>
      <c r="N230" s="15"/>
      <c r="O230" s="15"/>
      <c r="P230" s="15"/>
      <c r="Q230" s="15"/>
      <c r="R230" s="15"/>
      <c r="S230" s="15"/>
    </row>
    <row r="231">
      <c r="A231" s="15"/>
      <c r="B231" s="15"/>
      <c r="C231" s="15"/>
      <c r="D231" s="15"/>
      <c r="E231" s="15"/>
      <c r="F231" s="15"/>
      <c r="G231" s="15"/>
      <c r="H231" s="15"/>
      <c r="I231" s="15"/>
      <c r="J231" s="15"/>
      <c r="K231" s="15"/>
      <c r="L231" s="15"/>
      <c r="M231" s="15"/>
      <c r="N231" s="15"/>
      <c r="O231" s="15"/>
      <c r="P231" s="15"/>
      <c r="Q231" s="15"/>
      <c r="R231" s="15"/>
      <c r="S231" s="15"/>
    </row>
    <row r="232">
      <c r="A232" s="15"/>
      <c r="B232" s="15"/>
      <c r="C232" s="15"/>
      <c r="D232" s="15"/>
      <c r="E232" s="15"/>
      <c r="F232" s="15"/>
      <c r="G232" s="15"/>
      <c r="H232" s="15"/>
      <c r="I232" s="15"/>
      <c r="J232" s="15"/>
      <c r="K232" s="15"/>
      <c r="L232" s="15"/>
      <c r="M232" s="15"/>
      <c r="N232" s="15"/>
      <c r="O232" s="15"/>
      <c r="P232" s="15"/>
      <c r="Q232" s="15"/>
      <c r="R232" s="15"/>
      <c r="S232" s="15"/>
    </row>
    <row r="233">
      <c r="A233" s="15"/>
      <c r="B233" s="15"/>
      <c r="C233" s="15"/>
      <c r="D233" s="15"/>
      <c r="E233" s="15"/>
      <c r="F233" s="15"/>
      <c r="G233" s="15"/>
      <c r="H233" s="15"/>
      <c r="I233" s="15"/>
      <c r="J233" s="15"/>
      <c r="K233" s="15"/>
      <c r="L233" s="15"/>
      <c r="M233" s="15"/>
      <c r="N233" s="15"/>
      <c r="O233" s="15"/>
      <c r="P233" s="15"/>
      <c r="Q233" s="15"/>
      <c r="R233" s="15"/>
      <c r="S233" s="15"/>
    </row>
    <row r="234">
      <c r="A234" s="15"/>
      <c r="B234" s="15"/>
      <c r="C234" s="15"/>
      <c r="D234" s="15"/>
      <c r="E234" s="15"/>
      <c r="F234" s="15"/>
      <c r="G234" s="15"/>
      <c r="H234" s="15"/>
      <c r="I234" s="15"/>
      <c r="J234" s="15"/>
      <c r="K234" s="15"/>
      <c r="L234" s="15"/>
      <c r="M234" s="15"/>
      <c r="N234" s="15"/>
      <c r="O234" s="15"/>
      <c r="P234" s="15"/>
      <c r="Q234" s="15"/>
      <c r="R234" s="15"/>
      <c r="S234" s="15"/>
    </row>
    <row r="235">
      <c r="A235" s="15"/>
      <c r="B235" s="15"/>
      <c r="C235" s="15"/>
      <c r="D235" s="15"/>
      <c r="E235" s="15"/>
      <c r="F235" s="15"/>
      <c r="G235" s="15"/>
      <c r="H235" s="15"/>
      <c r="I235" s="15"/>
      <c r="J235" s="15"/>
      <c r="K235" s="15"/>
      <c r="L235" s="15"/>
      <c r="M235" s="15"/>
      <c r="N235" s="15"/>
      <c r="O235" s="15"/>
      <c r="P235" s="15"/>
      <c r="Q235" s="15"/>
      <c r="R235" s="15"/>
      <c r="S235" s="15"/>
    </row>
    <row r="236">
      <c r="A236" s="15"/>
      <c r="B236" s="15"/>
      <c r="C236" s="15"/>
      <c r="D236" s="15"/>
      <c r="E236" s="15"/>
      <c r="F236" s="15"/>
      <c r="G236" s="15"/>
      <c r="H236" s="15"/>
      <c r="I236" s="15"/>
      <c r="J236" s="15"/>
      <c r="K236" s="15"/>
      <c r="L236" s="15"/>
      <c r="M236" s="15"/>
      <c r="N236" s="15"/>
      <c r="O236" s="15"/>
      <c r="P236" s="15"/>
      <c r="Q236" s="15"/>
      <c r="R236" s="15"/>
      <c r="S236" s="15"/>
    </row>
    <row r="237">
      <c r="A237" s="15"/>
      <c r="B237" s="15"/>
      <c r="C237" s="15"/>
      <c r="D237" s="15"/>
      <c r="E237" s="15"/>
      <c r="F237" s="15"/>
      <c r="G237" s="15"/>
      <c r="H237" s="15"/>
      <c r="I237" s="15"/>
      <c r="J237" s="15"/>
      <c r="K237" s="15"/>
      <c r="L237" s="15"/>
      <c r="M237" s="15"/>
      <c r="N237" s="15"/>
      <c r="O237" s="15"/>
      <c r="P237" s="15"/>
      <c r="Q237" s="15"/>
      <c r="R237" s="15"/>
      <c r="S237" s="15"/>
    </row>
    <row r="238">
      <c r="A238" s="15"/>
      <c r="B238" s="15"/>
      <c r="C238" s="15"/>
      <c r="D238" s="15"/>
      <c r="E238" s="15"/>
      <c r="F238" s="15"/>
      <c r="G238" s="15"/>
      <c r="H238" s="15"/>
      <c r="I238" s="15"/>
      <c r="J238" s="15"/>
      <c r="K238" s="15"/>
      <c r="L238" s="15"/>
      <c r="M238" s="15"/>
      <c r="N238" s="15"/>
      <c r="O238" s="15"/>
      <c r="P238" s="15"/>
      <c r="Q238" s="15"/>
      <c r="R238" s="15"/>
      <c r="S238" s="15"/>
    </row>
    <row r="239">
      <c r="A239" s="15"/>
      <c r="B239" s="15"/>
      <c r="C239" s="15"/>
      <c r="D239" s="15"/>
      <c r="E239" s="15"/>
      <c r="F239" s="15"/>
      <c r="G239" s="15"/>
      <c r="H239" s="15"/>
      <c r="I239" s="15"/>
      <c r="J239" s="15"/>
      <c r="K239" s="15"/>
      <c r="L239" s="15"/>
      <c r="M239" s="15"/>
      <c r="N239" s="15"/>
      <c r="O239" s="15"/>
      <c r="P239" s="15"/>
      <c r="Q239" s="15"/>
      <c r="R239" s="15"/>
      <c r="S239" s="15"/>
    </row>
    <row r="240">
      <c r="A240" s="15"/>
      <c r="B240" s="15"/>
      <c r="C240" s="15"/>
      <c r="D240" s="15"/>
      <c r="E240" s="15"/>
      <c r="F240" s="15"/>
      <c r="G240" s="15"/>
      <c r="H240" s="15"/>
      <c r="I240" s="15"/>
      <c r="J240" s="15"/>
      <c r="K240" s="15"/>
      <c r="L240" s="15"/>
      <c r="M240" s="15"/>
      <c r="N240" s="15"/>
      <c r="O240" s="15"/>
      <c r="P240" s="15"/>
      <c r="Q240" s="15"/>
      <c r="R240" s="15"/>
      <c r="S240" s="15"/>
    </row>
    <row r="241">
      <c r="A241" s="15"/>
      <c r="B241" s="15"/>
      <c r="C241" s="15"/>
      <c r="D241" s="15"/>
      <c r="E241" s="15"/>
      <c r="F241" s="15"/>
      <c r="G241" s="15"/>
      <c r="H241" s="15"/>
      <c r="I241" s="15"/>
      <c r="J241" s="15"/>
      <c r="K241" s="15"/>
      <c r="L241" s="15"/>
      <c r="M241" s="15"/>
      <c r="N241" s="15"/>
      <c r="O241" s="15"/>
      <c r="P241" s="15"/>
      <c r="Q241" s="15"/>
      <c r="R241" s="15"/>
      <c r="S241" s="15"/>
    </row>
    <row r="242">
      <c r="A242" s="15"/>
      <c r="B242" s="15"/>
      <c r="C242" s="15"/>
      <c r="D242" s="15"/>
      <c r="E242" s="15"/>
      <c r="F242" s="15"/>
      <c r="G242" s="15"/>
      <c r="H242" s="15"/>
      <c r="I242" s="15"/>
      <c r="J242" s="15"/>
      <c r="K242" s="15"/>
      <c r="L242" s="15"/>
      <c r="M242" s="15"/>
      <c r="N242" s="15"/>
      <c r="O242" s="15"/>
      <c r="P242" s="15"/>
      <c r="Q242" s="15"/>
      <c r="R242" s="15"/>
      <c r="S242" s="15"/>
    </row>
    <row r="243">
      <c r="A243" s="15"/>
      <c r="B243" s="15"/>
      <c r="C243" s="15"/>
      <c r="D243" s="15"/>
      <c r="E243" s="15"/>
      <c r="F243" s="15"/>
      <c r="G243" s="15"/>
      <c r="H243" s="15"/>
      <c r="I243" s="15"/>
      <c r="J243" s="15"/>
      <c r="K243" s="15"/>
      <c r="L243" s="15"/>
      <c r="M243" s="15"/>
      <c r="N243" s="15"/>
      <c r="O243" s="15"/>
      <c r="P243" s="15"/>
      <c r="Q243" s="15"/>
      <c r="R243" s="15"/>
      <c r="S243" s="15"/>
    </row>
    <row r="244">
      <c r="A244" s="15"/>
      <c r="B244" s="15"/>
      <c r="C244" s="15"/>
      <c r="D244" s="15"/>
      <c r="E244" s="15"/>
      <c r="F244" s="15"/>
      <c r="G244" s="15"/>
      <c r="H244" s="15"/>
      <c r="I244" s="15"/>
      <c r="J244" s="15"/>
      <c r="K244" s="15"/>
      <c r="L244" s="15"/>
      <c r="M244" s="15"/>
      <c r="N244" s="15"/>
      <c r="O244" s="15"/>
      <c r="P244" s="15"/>
      <c r="Q244" s="15"/>
      <c r="R244" s="15"/>
      <c r="S244" s="15"/>
    </row>
    <row r="245">
      <c r="A245" s="15"/>
      <c r="B245" s="15"/>
      <c r="C245" s="15"/>
      <c r="D245" s="15"/>
      <c r="E245" s="15"/>
      <c r="F245" s="15"/>
      <c r="G245" s="15"/>
      <c r="H245" s="15"/>
      <c r="I245" s="15"/>
      <c r="J245" s="15"/>
      <c r="K245" s="15"/>
      <c r="L245" s="15"/>
      <c r="M245" s="15"/>
      <c r="N245" s="15"/>
      <c r="O245" s="15"/>
      <c r="P245" s="15"/>
      <c r="Q245" s="15"/>
      <c r="R245" s="15"/>
      <c r="S245" s="15"/>
    </row>
    <row r="246">
      <c r="A246" s="15"/>
      <c r="B246" s="15"/>
      <c r="C246" s="15"/>
      <c r="D246" s="15"/>
      <c r="E246" s="15"/>
      <c r="F246" s="15"/>
      <c r="G246" s="15"/>
      <c r="H246" s="15"/>
      <c r="I246" s="15"/>
      <c r="J246" s="15"/>
      <c r="K246" s="15"/>
      <c r="L246" s="15"/>
      <c r="M246" s="15"/>
      <c r="N246" s="15"/>
      <c r="O246" s="15"/>
      <c r="P246" s="15"/>
      <c r="Q246" s="15"/>
      <c r="R246" s="15"/>
      <c r="S246" s="15"/>
    </row>
    <row r="247">
      <c r="A247" s="15"/>
      <c r="B247" s="15"/>
      <c r="C247" s="15"/>
      <c r="D247" s="15"/>
      <c r="E247" s="15"/>
      <c r="F247" s="15"/>
      <c r="G247" s="15"/>
      <c r="H247" s="15"/>
      <c r="I247" s="15"/>
      <c r="J247" s="15"/>
      <c r="K247" s="15"/>
      <c r="L247" s="15"/>
      <c r="M247" s="15"/>
      <c r="N247" s="15"/>
      <c r="O247" s="15"/>
      <c r="P247" s="15"/>
      <c r="Q247" s="15"/>
      <c r="R247" s="15"/>
      <c r="S247" s="15"/>
    </row>
    <row r="248">
      <c r="A248" s="15"/>
      <c r="B248" s="15"/>
      <c r="C248" s="15"/>
      <c r="D248" s="15"/>
      <c r="E248" s="15"/>
      <c r="F248" s="15"/>
      <c r="G248" s="15"/>
      <c r="H248" s="15"/>
      <c r="I248" s="15"/>
      <c r="J248" s="15"/>
      <c r="K248" s="15"/>
      <c r="L248" s="15"/>
      <c r="M248" s="15"/>
      <c r="N248" s="15"/>
      <c r="O248" s="15"/>
      <c r="P248" s="15"/>
      <c r="Q248" s="15"/>
      <c r="R248" s="15"/>
      <c r="S248" s="15"/>
    </row>
    <row r="249">
      <c r="A249" s="15"/>
      <c r="B249" s="15"/>
      <c r="C249" s="15"/>
      <c r="D249" s="15"/>
      <c r="E249" s="15"/>
      <c r="F249" s="15"/>
      <c r="G249" s="15"/>
      <c r="H249" s="15"/>
      <c r="I249" s="15"/>
      <c r="J249" s="15"/>
      <c r="K249" s="15"/>
      <c r="L249" s="15"/>
      <c r="M249" s="15"/>
      <c r="N249" s="15"/>
      <c r="O249" s="15"/>
      <c r="P249" s="15"/>
      <c r="Q249" s="15"/>
      <c r="R249" s="15"/>
      <c r="S249" s="15"/>
    </row>
    <row r="250">
      <c r="A250" s="15"/>
      <c r="B250" s="15"/>
      <c r="C250" s="15"/>
      <c r="D250" s="15"/>
      <c r="E250" s="15"/>
      <c r="F250" s="15"/>
      <c r="G250" s="15"/>
      <c r="H250" s="15"/>
      <c r="I250" s="15"/>
      <c r="J250" s="15"/>
      <c r="K250" s="15"/>
      <c r="L250" s="15"/>
      <c r="M250" s="15"/>
      <c r="N250" s="15"/>
      <c r="O250" s="15"/>
      <c r="P250" s="15"/>
      <c r="Q250" s="15"/>
      <c r="R250" s="15"/>
      <c r="S250" s="15"/>
    </row>
    <row r="251">
      <c r="A251" s="15"/>
      <c r="B251" s="15"/>
      <c r="C251" s="15"/>
      <c r="D251" s="15"/>
      <c r="E251" s="15"/>
      <c r="F251" s="15"/>
      <c r="G251" s="15"/>
      <c r="H251" s="15"/>
      <c r="I251" s="15"/>
      <c r="J251" s="15"/>
      <c r="K251" s="15"/>
      <c r="L251" s="15"/>
      <c r="M251" s="15"/>
      <c r="N251" s="15"/>
      <c r="O251" s="15"/>
      <c r="P251" s="15"/>
      <c r="Q251" s="15"/>
      <c r="R251" s="15"/>
      <c r="S251" s="15"/>
    </row>
    <row r="252">
      <c r="A252" s="15"/>
      <c r="B252" s="15"/>
      <c r="C252" s="15"/>
      <c r="D252" s="15"/>
      <c r="E252" s="15"/>
      <c r="F252" s="15"/>
      <c r="G252" s="15"/>
      <c r="H252" s="15"/>
      <c r="I252" s="15"/>
      <c r="J252" s="15"/>
      <c r="K252" s="15"/>
      <c r="L252" s="15"/>
      <c r="M252" s="15"/>
      <c r="N252" s="15"/>
      <c r="O252" s="15"/>
      <c r="P252" s="15"/>
      <c r="Q252" s="15"/>
      <c r="R252" s="15"/>
      <c r="S252" s="15"/>
    </row>
    <row r="253">
      <c r="A253" s="15"/>
      <c r="B253" s="15"/>
      <c r="C253" s="15"/>
      <c r="D253" s="15"/>
      <c r="E253" s="15"/>
      <c r="F253" s="15"/>
      <c r="G253" s="15"/>
      <c r="H253" s="15"/>
      <c r="I253" s="15"/>
      <c r="J253" s="15"/>
      <c r="K253" s="15"/>
      <c r="L253" s="15"/>
      <c r="M253" s="15"/>
      <c r="N253" s="15"/>
      <c r="O253" s="15"/>
      <c r="P253" s="15"/>
      <c r="Q253" s="15"/>
      <c r="R253" s="15"/>
      <c r="S253" s="15"/>
    </row>
    <row r="254">
      <c r="A254" s="15"/>
      <c r="B254" s="15"/>
      <c r="C254" s="15"/>
      <c r="D254" s="15"/>
      <c r="E254" s="15"/>
      <c r="F254" s="15"/>
      <c r="G254" s="15"/>
      <c r="H254" s="15"/>
      <c r="I254" s="15"/>
      <c r="J254" s="15"/>
      <c r="K254" s="15"/>
      <c r="L254" s="15"/>
      <c r="M254" s="15"/>
      <c r="N254" s="15"/>
      <c r="O254" s="15"/>
      <c r="P254" s="15"/>
      <c r="Q254" s="15"/>
      <c r="R254" s="15"/>
      <c r="S254" s="15"/>
    </row>
    <row r="255">
      <c r="A255" s="15"/>
      <c r="B255" s="15"/>
      <c r="C255" s="15"/>
      <c r="D255" s="15"/>
      <c r="E255" s="15"/>
      <c r="F255" s="15"/>
      <c r="G255" s="15"/>
      <c r="H255" s="15"/>
      <c r="I255" s="15"/>
      <c r="J255" s="15"/>
      <c r="K255" s="15"/>
      <c r="L255" s="15"/>
      <c r="M255" s="15"/>
      <c r="N255" s="15"/>
      <c r="O255" s="15"/>
      <c r="P255" s="15"/>
      <c r="Q255" s="15"/>
      <c r="R255" s="15"/>
      <c r="S255" s="15"/>
    </row>
    <row r="256">
      <c r="A256" s="15"/>
      <c r="B256" s="15"/>
      <c r="C256" s="15"/>
      <c r="D256" s="15"/>
      <c r="E256" s="15"/>
      <c r="F256" s="15"/>
      <c r="G256" s="15"/>
      <c r="H256" s="15"/>
      <c r="I256" s="15"/>
      <c r="J256" s="15"/>
      <c r="K256" s="15"/>
      <c r="L256" s="15"/>
      <c r="M256" s="15"/>
      <c r="N256" s="15"/>
      <c r="O256" s="15"/>
      <c r="P256" s="15"/>
      <c r="Q256" s="15"/>
      <c r="R256" s="15"/>
      <c r="S256" s="15"/>
    </row>
    <row r="257">
      <c r="A257" s="15"/>
      <c r="B257" s="15"/>
      <c r="C257" s="15"/>
      <c r="D257" s="15"/>
      <c r="E257" s="15"/>
      <c r="F257" s="15"/>
      <c r="G257" s="15"/>
      <c r="H257" s="15"/>
      <c r="I257" s="15"/>
      <c r="J257" s="15"/>
      <c r="K257" s="15"/>
      <c r="L257" s="15"/>
      <c r="M257" s="15"/>
      <c r="N257" s="15"/>
      <c r="O257" s="15"/>
      <c r="P257" s="15"/>
      <c r="Q257" s="15"/>
      <c r="R257" s="15"/>
      <c r="S257" s="15"/>
    </row>
    <row r="258">
      <c r="A258" s="15"/>
      <c r="B258" s="15"/>
      <c r="C258" s="15"/>
      <c r="D258" s="15"/>
      <c r="E258" s="15"/>
      <c r="F258" s="15"/>
      <c r="G258" s="15"/>
      <c r="H258" s="15"/>
      <c r="I258" s="15"/>
      <c r="J258" s="15"/>
      <c r="K258" s="15"/>
      <c r="L258" s="15"/>
      <c r="M258" s="15"/>
      <c r="N258" s="15"/>
      <c r="O258" s="15"/>
      <c r="P258" s="15"/>
      <c r="Q258" s="15"/>
      <c r="R258" s="15"/>
      <c r="S258" s="15"/>
    </row>
    <row r="259">
      <c r="A259" s="15"/>
      <c r="B259" s="15"/>
      <c r="C259" s="15"/>
      <c r="D259" s="15"/>
      <c r="E259" s="15"/>
      <c r="F259" s="15"/>
      <c r="G259" s="15"/>
      <c r="H259" s="15"/>
      <c r="I259" s="15"/>
      <c r="J259" s="15"/>
      <c r="K259" s="15"/>
      <c r="L259" s="15"/>
      <c r="M259" s="15"/>
      <c r="N259" s="15"/>
      <c r="O259" s="15"/>
      <c r="P259" s="15"/>
      <c r="Q259" s="15"/>
      <c r="R259" s="15"/>
      <c r="S259" s="15"/>
    </row>
    <row r="260">
      <c r="A260" s="15"/>
      <c r="B260" s="15"/>
      <c r="C260" s="15"/>
      <c r="D260" s="15"/>
      <c r="E260" s="15"/>
      <c r="F260" s="15"/>
      <c r="G260" s="15"/>
      <c r="H260" s="15"/>
      <c r="I260" s="15"/>
      <c r="J260" s="15"/>
      <c r="K260" s="15"/>
      <c r="L260" s="15"/>
      <c r="M260" s="15"/>
      <c r="N260" s="15"/>
      <c r="O260" s="15"/>
      <c r="P260" s="15"/>
      <c r="Q260" s="15"/>
      <c r="R260" s="15"/>
      <c r="S260" s="15"/>
    </row>
    <row r="261">
      <c r="A261" s="15"/>
      <c r="B261" s="15"/>
      <c r="C261" s="15"/>
      <c r="D261" s="15"/>
      <c r="E261" s="15"/>
      <c r="F261" s="15"/>
      <c r="G261" s="15"/>
      <c r="H261" s="15"/>
      <c r="I261" s="15"/>
      <c r="J261" s="15"/>
      <c r="K261" s="15"/>
      <c r="L261" s="15"/>
      <c r="M261" s="15"/>
      <c r="N261" s="15"/>
      <c r="O261" s="15"/>
      <c r="P261" s="15"/>
      <c r="Q261" s="15"/>
      <c r="R261" s="15"/>
      <c r="S261" s="15"/>
    </row>
    <row r="262">
      <c r="A262" s="15"/>
      <c r="B262" s="15"/>
      <c r="C262" s="15"/>
      <c r="D262" s="15"/>
      <c r="E262" s="15"/>
      <c r="F262" s="15"/>
      <c r="G262" s="15"/>
      <c r="H262" s="15"/>
      <c r="I262" s="15"/>
      <c r="J262" s="15"/>
      <c r="K262" s="15"/>
      <c r="L262" s="15"/>
      <c r="M262" s="15"/>
      <c r="N262" s="15"/>
      <c r="O262" s="15"/>
      <c r="P262" s="15"/>
      <c r="Q262" s="15"/>
      <c r="R262" s="15"/>
      <c r="S262" s="15"/>
    </row>
    <row r="263">
      <c r="A263" s="15"/>
      <c r="B263" s="15"/>
      <c r="C263" s="15"/>
      <c r="D263" s="15"/>
      <c r="E263" s="15"/>
      <c r="F263" s="15"/>
      <c r="G263" s="15"/>
      <c r="H263" s="15"/>
      <c r="I263" s="15"/>
      <c r="J263" s="15"/>
      <c r="K263" s="15"/>
      <c r="L263" s="15"/>
      <c r="M263" s="15"/>
      <c r="N263" s="15"/>
      <c r="O263" s="15"/>
      <c r="P263" s="15"/>
      <c r="Q263" s="15"/>
      <c r="R263" s="15"/>
      <c r="S263" s="15"/>
    </row>
    <row r="264">
      <c r="A264" s="15"/>
      <c r="B264" s="15"/>
      <c r="C264" s="15"/>
      <c r="D264" s="15"/>
      <c r="E264" s="15"/>
      <c r="F264" s="15"/>
      <c r="G264" s="15"/>
      <c r="H264" s="15"/>
      <c r="I264" s="15"/>
      <c r="J264" s="15"/>
      <c r="K264" s="15"/>
      <c r="L264" s="15"/>
      <c r="M264" s="15"/>
      <c r="N264" s="15"/>
      <c r="O264" s="15"/>
      <c r="P264" s="15"/>
      <c r="Q264" s="15"/>
      <c r="R264" s="15"/>
      <c r="S264" s="15"/>
    </row>
    <row r="265">
      <c r="A265" s="15"/>
      <c r="B265" s="15"/>
      <c r="C265" s="15"/>
      <c r="D265" s="15"/>
      <c r="E265" s="15"/>
      <c r="F265" s="15"/>
      <c r="G265" s="15"/>
      <c r="H265" s="15"/>
      <c r="I265" s="15"/>
      <c r="J265" s="15"/>
      <c r="K265" s="15"/>
      <c r="L265" s="15"/>
      <c r="M265" s="15"/>
      <c r="N265" s="15"/>
      <c r="O265" s="15"/>
      <c r="P265" s="15"/>
      <c r="Q265" s="15"/>
      <c r="R265" s="15"/>
      <c r="S265" s="15"/>
    </row>
    <row r="266">
      <c r="A266" s="15"/>
      <c r="B266" s="15"/>
      <c r="C266" s="15"/>
      <c r="D266" s="15"/>
      <c r="E266" s="15"/>
      <c r="F266" s="15"/>
      <c r="G266" s="15"/>
      <c r="H266" s="15"/>
      <c r="I266" s="15"/>
      <c r="J266" s="15"/>
      <c r="K266" s="15"/>
      <c r="L266" s="15"/>
      <c r="M266" s="15"/>
      <c r="N266" s="15"/>
      <c r="O266" s="15"/>
      <c r="P266" s="15"/>
      <c r="Q266" s="15"/>
      <c r="R266" s="15"/>
      <c r="S266" s="15"/>
    </row>
    <row r="267">
      <c r="A267" s="15"/>
      <c r="B267" s="15"/>
      <c r="C267" s="15"/>
      <c r="D267" s="15"/>
      <c r="E267" s="15"/>
      <c r="F267" s="15"/>
      <c r="G267" s="15"/>
      <c r="H267" s="15"/>
      <c r="I267" s="15"/>
      <c r="J267" s="15"/>
      <c r="K267" s="15"/>
      <c r="L267" s="15"/>
      <c r="M267" s="15"/>
      <c r="N267" s="15"/>
      <c r="O267" s="15"/>
      <c r="P267" s="15"/>
      <c r="Q267" s="15"/>
      <c r="R267" s="15"/>
      <c r="S267" s="15"/>
    </row>
    <row r="268">
      <c r="A268" s="15"/>
      <c r="B268" s="15"/>
      <c r="C268" s="15"/>
      <c r="D268" s="15"/>
      <c r="E268" s="15"/>
      <c r="F268" s="15"/>
      <c r="G268" s="15"/>
      <c r="H268" s="15"/>
      <c r="I268" s="15"/>
      <c r="J268" s="15"/>
      <c r="K268" s="15"/>
      <c r="L268" s="15"/>
      <c r="M268" s="15"/>
      <c r="N268" s="15"/>
      <c r="O268" s="15"/>
      <c r="P268" s="15"/>
      <c r="Q268" s="15"/>
      <c r="R268" s="15"/>
      <c r="S268" s="15"/>
    </row>
    <row r="269">
      <c r="A269" s="15"/>
      <c r="B269" s="15"/>
      <c r="C269" s="15"/>
      <c r="D269" s="15"/>
      <c r="E269" s="15"/>
      <c r="F269" s="15"/>
      <c r="G269" s="15"/>
      <c r="H269" s="15"/>
      <c r="I269" s="15"/>
      <c r="J269" s="15"/>
      <c r="K269" s="15"/>
      <c r="L269" s="15"/>
      <c r="M269" s="15"/>
      <c r="N269" s="15"/>
      <c r="O269" s="15"/>
      <c r="P269" s="15"/>
      <c r="Q269" s="15"/>
      <c r="R269" s="15"/>
      <c r="S269" s="15"/>
    </row>
    <row r="270">
      <c r="A270" s="15"/>
      <c r="B270" s="15"/>
      <c r="C270" s="15"/>
      <c r="D270" s="15"/>
      <c r="E270" s="15"/>
      <c r="F270" s="15"/>
      <c r="G270" s="15"/>
      <c r="H270" s="15"/>
      <c r="I270" s="15"/>
      <c r="J270" s="15"/>
      <c r="K270" s="15"/>
      <c r="L270" s="15"/>
      <c r="M270" s="15"/>
      <c r="N270" s="15"/>
      <c r="O270" s="15"/>
      <c r="P270" s="15"/>
      <c r="Q270" s="15"/>
      <c r="R270" s="15"/>
      <c r="S270" s="15"/>
    </row>
    <row r="271">
      <c r="A271" s="15"/>
      <c r="B271" s="15"/>
      <c r="C271" s="15"/>
      <c r="D271" s="15"/>
      <c r="E271" s="15"/>
      <c r="F271" s="15"/>
      <c r="G271" s="15"/>
      <c r="H271" s="15"/>
      <c r="I271" s="15"/>
      <c r="J271" s="15"/>
      <c r="K271" s="15"/>
      <c r="L271" s="15"/>
      <c r="M271" s="15"/>
      <c r="N271" s="15"/>
      <c r="O271" s="15"/>
      <c r="P271" s="15"/>
      <c r="Q271" s="15"/>
      <c r="R271" s="15"/>
      <c r="S271" s="15"/>
    </row>
    <row r="272">
      <c r="A272" s="15"/>
      <c r="B272" s="15"/>
      <c r="C272" s="15"/>
      <c r="D272" s="15"/>
      <c r="E272" s="15"/>
      <c r="F272" s="15"/>
      <c r="G272" s="15"/>
      <c r="H272" s="15"/>
      <c r="I272" s="15"/>
      <c r="J272" s="15"/>
      <c r="K272" s="15"/>
      <c r="L272" s="15"/>
      <c r="M272" s="15"/>
      <c r="N272" s="15"/>
      <c r="O272" s="15"/>
      <c r="P272" s="15"/>
      <c r="Q272" s="15"/>
      <c r="R272" s="15"/>
      <c r="S272" s="15"/>
    </row>
    <row r="273">
      <c r="A273" s="15"/>
      <c r="B273" s="15"/>
      <c r="C273" s="15"/>
      <c r="D273" s="15"/>
      <c r="E273" s="15"/>
      <c r="F273" s="15"/>
      <c r="G273" s="15"/>
      <c r="H273" s="15"/>
      <c r="I273" s="15"/>
      <c r="J273" s="15"/>
      <c r="K273" s="15"/>
      <c r="L273" s="15"/>
      <c r="M273" s="15"/>
      <c r="N273" s="15"/>
      <c r="O273" s="15"/>
      <c r="P273" s="15"/>
      <c r="Q273" s="15"/>
      <c r="R273" s="15"/>
      <c r="S273" s="15"/>
    </row>
    <row r="274">
      <c r="A274" s="15"/>
      <c r="B274" s="15"/>
      <c r="C274" s="15"/>
      <c r="D274" s="15"/>
      <c r="E274" s="15"/>
      <c r="F274" s="15"/>
      <c r="G274" s="15"/>
      <c r="H274" s="15"/>
      <c r="I274" s="15"/>
      <c r="J274" s="15"/>
      <c r="K274" s="15"/>
      <c r="L274" s="15"/>
      <c r="M274" s="15"/>
      <c r="N274" s="15"/>
      <c r="O274" s="15"/>
      <c r="P274" s="15"/>
      <c r="Q274" s="15"/>
      <c r="R274" s="15"/>
      <c r="S274" s="15"/>
    </row>
    <row r="275">
      <c r="A275" s="15"/>
      <c r="B275" s="15"/>
      <c r="C275" s="15"/>
      <c r="D275" s="15"/>
      <c r="E275" s="15"/>
      <c r="F275" s="15"/>
      <c r="G275" s="15"/>
      <c r="H275" s="15"/>
      <c r="I275" s="15"/>
      <c r="J275" s="15"/>
      <c r="K275" s="15"/>
      <c r="L275" s="15"/>
      <c r="M275" s="15"/>
      <c r="N275" s="15"/>
      <c r="O275" s="15"/>
      <c r="P275" s="15"/>
      <c r="Q275" s="15"/>
      <c r="R275" s="15"/>
      <c r="S275" s="15"/>
    </row>
    <row r="276">
      <c r="A276" s="15"/>
      <c r="B276" s="15"/>
      <c r="C276" s="15"/>
      <c r="D276" s="15"/>
      <c r="E276" s="15"/>
      <c r="F276" s="15"/>
      <c r="G276" s="15"/>
      <c r="H276" s="15"/>
      <c r="I276" s="15"/>
      <c r="J276" s="15"/>
      <c r="K276" s="15"/>
      <c r="L276" s="15"/>
      <c r="M276" s="15"/>
      <c r="N276" s="15"/>
      <c r="O276" s="15"/>
      <c r="P276" s="15"/>
      <c r="Q276" s="15"/>
      <c r="R276" s="15"/>
      <c r="S276" s="15"/>
    </row>
    <row r="277">
      <c r="A277" s="15"/>
      <c r="B277" s="15"/>
      <c r="C277" s="15"/>
      <c r="D277" s="15"/>
      <c r="E277" s="15"/>
      <c r="F277" s="15"/>
      <c r="G277" s="15"/>
      <c r="H277" s="15"/>
      <c r="I277" s="15"/>
      <c r="J277" s="15"/>
      <c r="K277" s="15"/>
      <c r="L277" s="15"/>
      <c r="M277" s="15"/>
      <c r="N277" s="15"/>
      <c r="O277" s="15"/>
      <c r="P277" s="15"/>
      <c r="Q277" s="15"/>
      <c r="R277" s="15"/>
      <c r="S277" s="15"/>
    </row>
    <row r="278">
      <c r="A278" s="15"/>
      <c r="B278" s="15"/>
      <c r="C278" s="15"/>
      <c r="D278" s="15"/>
      <c r="E278" s="15"/>
      <c r="F278" s="15"/>
      <c r="G278" s="15"/>
      <c r="H278" s="15"/>
      <c r="I278" s="15"/>
      <c r="J278" s="15"/>
      <c r="K278" s="15"/>
      <c r="L278" s="15"/>
      <c r="M278" s="15"/>
      <c r="N278" s="15"/>
      <c r="O278" s="15"/>
      <c r="P278" s="15"/>
      <c r="Q278" s="15"/>
      <c r="R278" s="15"/>
      <c r="S278" s="15"/>
    </row>
    <row r="279">
      <c r="A279" s="15"/>
      <c r="B279" s="15"/>
      <c r="C279" s="15"/>
      <c r="D279" s="15"/>
      <c r="E279" s="15"/>
      <c r="F279" s="15"/>
      <c r="G279" s="15"/>
      <c r="H279" s="15"/>
      <c r="I279" s="15"/>
      <c r="J279" s="15"/>
      <c r="K279" s="15"/>
      <c r="L279" s="15"/>
      <c r="M279" s="15"/>
      <c r="N279" s="15"/>
      <c r="O279" s="15"/>
      <c r="P279" s="15"/>
      <c r="Q279" s="15"/>
      <c r="R279" s="15"/>
      <c r="S279" s="15"/>
    </row>
    <row r="280">
      <c r="A280" s="15"/>
      <c r="B280" s="15"/>
      <c r="C280" s="15"/>
      <c r="D280" s="15"/>
      <c r="E280" s="15"/>
      <c r="F280" s="15"/>
      <c r="G280" s="15"/>
      <c r="H280" s="15"/>
      <c r="I280" s="15"/>
      <c r="J280" s="15"/>
      <c r="K280" s="15"/>
      <c r="L280" s="15"/>
      <c r="M280" s="15"/>
      <c r="N280" s="15"/>
      <c r="O280" s="15"/>
      <c r="P280" s="15"/>
      <c r="Q280" s="15"/>
      <c r="R280" s="15"/>
      <c r="S280" s="15"/>
    </row>
    <row r="281">
      <c r="A281" s="15"/>
      <c r="B281" s="15"/>
      <c r="C281" s="15"/>
      <c r="D281" s="15"/>
      <c r="E281" s="15"/>
      <c r="F281" s="15"/>
      <c r="G281" s="15"/>
      <c r="H281" s="15"/>
      <c r="I281" s="15"/>
      <c r="J281" s="15"/>
      <c r="K281" s="15"/>
      <c r="L281" s="15"/>
      <c r="M281" s="15"/>
      <c r="N281" s="15"/>
      <c r="O281" s="15"/>
      <c r="P281" s="15"/>
      <c r="Q281" s="15"/>
      <c r="R281" s="15"/>
      <c r="S281" s="15"/>
    </row>
    <row r="282">
      <c r="A282" s="15"/>
      <c r="B282" s="15"/>
      <c r="C282" s="15"/>
      <c r="D282" s="15"/>
      <c r="E282" s="15"/>
      <c r="F282" s="15"/>
      <c r="G282" s="15"/>
      <c r="H282" s="15"/>
      <c r="I282" s="15"/>
      <c r="J282" s="15"/>
      <c r="K282" s="15"/>
      <c r="L282" s="15"/>
      <c r="M282" s="15"/>
      <c r="N282" s="15"/>
      <c r="O282" s="15"/>
      <c r="P282" s="15"/>
      <c r="Q282" s="15"/>
      <c r="R282" s="15"/>
      <c r="S282" s="15"/>
    </row>
    <row r="283">
      <c r="A283" s="15"/>
      <c r="B283" s="15"/>
      <c r="C283" s="15"/>
      <c r="D283" s="15"/>
      <c r="E283" s="15"/>
      <c r="F283" s="15"/>
      <c r="G283" s="15"/>
      <c r="H283" s="15"/>
      <c r="I283" s="15"/>
      <c r="J283" s="15"/>
      <c r="K283" s="15"/>
      <c r="L283" s="15"/>
      <c r="M283" s="15"/>
      <c r="N283" s="15"/>
      <c r="O283" s="15"/>
      <c r="P283" s="15"/>
      <c r="Q283" s="15"/>
      <c r="R283" s="15"/>
      <c r="S283" s="15"/>
    </row>
    <row r="284">
      <c r="A284" s="15"/>
      <c r="B284" s="15"/>
      <c r="C284" s="15"/>
      <c r="D284" s="15"/>
      <c r="E284" s="15"/>
      <c r="F284" s="15"/>
      <c r="G284" s="15"/>
      <c r="H284" s="15"/>
      <c r="I284" s="15"/>
      <c r="J284" s="15"/>
      <c r="K284" s="15"/>
      <c r="L284" s="15"/>
      <c r="M284" s="15"/>
      <c r="N284" s="15"/>
      <c r="O284" s="15"/>
      <c r="P284" s="15"/>
      <c r="Q284" s="15"/>
      <c r="R284" s="15"/>
      <c r="S284" s="15"/>
    </row>
    <row r="285">
      <c r="A285" s="15"/>
      <c r="B285" s="15"/>
      <c r="C285" s="15"/>
      <c r="D285" s="15"/>
      <c r="E285" s="15"/>
      <c r="F285" s="15"/>
      <c r="G285" s="15"/>
      <c r="H285" s="15"/>
      <c r="I285" s="15"/>
      <c r="J285" s="15"/>
      <c r="K285" s="15"/>
      <c r="L285" s="15"/>
      <c r="M285" s="15"/>
      <c r="N285" s="15"/>
      <c r="O285" s="15"/>
      <c r="P285" s="15"/>
      <c r="Q285" s="15"/>
      <c r="R285" s="15"/>
      <c r="S285" s="15"/>
    </row>
    <row r="286">
      <c r="A286" s="15"/>
      <c r="B286" s="15"/>
      <c r="C286" s="15"/>
      <c r="D286" s="15"/>
      <c r="E286" s="15"/>
      <c r="F286" s="15"/>
      <c r="G286" s="15"/>
      <c r="H286" s="15"/>
      <c r="I286" s="15"/>
      <c r="J286" s="15"/>
      <c r="K286" s="15"/>
      <c r="L286" s="15"/>
      <c r="M286" s="15"/>
      <c r="N286" s="15"/>
      <c r="O286" s="15"/>
      <c r="P286" s="15"/>
      <c r="Q286" s="15"/>
      <c r="R286" s="15"/>
      <c r="S286" s="15"/>
    </row>
    <row r="287">
      <c r="A287" s="15"/>
      <c r="B287" s="15"/>
      <c r="C287" s="15"/>
      <c r="D287" s="15"/>
      <c r="E287" s="15"/>
      <c r="F287" s="15"/>
      <c r="G287" s="15"/>
      <c r="H287" s="15"/>
      <c r="I287" s="15"/>
      <c r="J287" s="15"/>
      <c r="K287" s="15"/>
      <c r="L287" s="15"/>
      <c r="M287" s="15"/>
      <c r="N287" s="15"/>
      <c r="O287" s="15"/>
      <c r="P287" s="15"/>
      <c r="Q287" s="15"/>
      <c r="R287" s="15"/>
      <c r="S287" s="15"/>
    </row>
    <row r="288">
      <c r="A288" s="15"/>
      <c r="B288" s="15"/>
      <c r="C288" s="15"/>
      <c r="D288" s="15"/>
      <c r="E288" s="15"/>
      <c r="F288" s="15"/>
      <c r="G288" s="15"/>
      <c r="H288" s="15"/>
      <c r="I288" s="15"/>
      <c r="J288" s="15"/>
      <c r="K288" s="15"/>
      <c r="L288" s="15"/>
      <c r="M288" s="15"/>
      <c r="N288" s="15"/>
      <c r="O288" s="15"/>
      <c r="P288" s="15"/>
      <c r="Q288" s="15"/>
      <c r="R288" s="15"/>
      <c r="S288" s="15"/>
    </row>
    <row r="289">
      <c r="A289" s="15"/>
      <c r="B289" s="15"/>
      <c r="C289" s="15"/>
      <c r="D289" s="15"/>
      <c r="E289" s="15"/>
      <c r="F289" s="15"/>
      <c r="G289" s="15"/>
      <c r="H289" s="15"/>
      <c r="I289" s="15"/>
      <c r="J289" s="15"/>
      <c r="K289" s="15"/>
      <c r="L289" s="15"/>
      <c r="M289" s="15"/>
      <c r="N289" s="15"/>
      <c r="O289" s="15"/>
      <c r="P289" s="15"/>
      <c r="Q289" s="15"/>
      <c r="R289" s="15"/>
      <c r="S289" s="15"/>
    </row>
    <row r="290">
      <c r="A290" s="15"/>
      <c r="B290" s="15"/>
      <c r="C290" s="15"/>
      <c r="D290" s="15"/>
      <c r="E290" s="15"/>
      <c r="F290" s="15"/>
      <c r="G290" s="15"/>
      <c r="H290" s="15"/>
      <c r="I290" s="15"/>
      <c r="J290" s="15"/>
      <c r="K290" s="15"/>
      <c r="L290" s="15"/>
      <c r="M290" s="15"/>
      <c r="N290" s="15"/>
      <c r="O290" s="15"/>
      <c r="P290" s="15"/>
      <c r="Q290" s="15"/>
      <c r="R290" s="15"/>
      <c r="S290" s="15"/>
    </row>
    <row r="291">
      <c r="A291" s="15"/>
      <c r="B291" s="15"/>
      <c r="C291" s="15"/>
      <c r="D291" s="15"/>
      <c r="E291" s="15"/>
      <c r="F291" s="15"/>
      <c r="G291" s="15"/>
      <c r="H291" s="15"/>
      <c r="I291" s="15"/>
      <c r="J291" s="15"/>
      <c r="K291" s="15"/>
      <c r="L291" s="15"/>
      <c r="M291" s="15"/>
      <c r="N291" s="15"/>
      <c r="O291" s="15"/>
      <c r="P291" s="15"/>
      <c r="Q291" s="15"/>
      <c r="R291" s="15"/>
      <c r="S291" s="15"/>
    </row>
    <row r="292">
      <c r="A292" s="15"/>
      <c r="B292" s="15"/>
      <c r="C292" s="15"/>
      <c r="D292" s="15"/>
      <c r="E292" s="15"/>
      <c r="F292" s="15"/>
      <c r="G292" s="15"/>
      <c r="H292" s="15"/>
      <c r="I292" s="15"/>
      <c r="J292" s="15"/>
      <c r="K292" s="15"/>
      <c r="L292" s="15"/>
      <c r="M292" s="15"/>
      <c r="N292" s="15"/>
      <c r="O292" s="15"/>
      <c r="P292" s="15"/>
      <c r="Q292" s="15"/>
      <c r="R292" s="15"/>
      <c r="S292" s="15"/>
    </row>
    <row r="293">
      <c r="A293" s="15"/>
      <c r="B293" s="15"/>
      <c r="C293" s="15"/>
      <c r="D293" s="15"/>
      <c r="E293" s="15"/>
      <c r="F293" s="15"/>
      <c r="G293" s="15"/>
      <c r="H293" s="15"/>
      <c r="I293" s="15"/>
      <c r="J293" s="15"/>
      <c r="K293" s="15"/>
      <c r="L293" s="15"/>
      <c r="M293" s="15"/>
      <c r="N293" s="15"/>
      <c r="O293" s="15"/>
      <c r="P293" s="15"/>
      <c r="Q293" s="15"/>
      <c r="R293" s="15"/>
      <c r="S293" s="15"/>
    </row>
    <row r="294">
      <c r="A294" s="15"/>
      <c r="B294" s="15"/>
      <c r="C294" s="15"/>
      <c r="D294" s="15"/>
      <c r="E294" s="15"/>
      <c r="F294" s="15"/>
      <c r="G294" s="15"/>
      <c r="H294" s="15"/>
      <c r="I294" s="15"/>
      <c r="J294" s="15"/>
      <c r="K294" s="15"/>
      <c r="L294" s="15"/>
      <c r="M294" s="15"/>
      <c r="N294" s="15"/>
      <c r="O294" s="15"/>
      <c r="P294" s="15"/>
      <c r="Q294" s="15"/>
      <c r="R294" s="15"/>
      <c r="S294" s="15"/>
    </row>
    <row r="295">
      <c r="A295" s="15"/>
      <c r="B295" s="15"/>
      <c r="C295" s="15"/>
      <c r="D295" s="15"/>
      <c r="E295" s="15"/>
      <c r="F295" s="15"/>
      <c r="G295" s="15"/>
      <c r="H295" s="15"/>
      <c r="I295" s="15"/>
      <c r="J295" s="15"/>
      <c r="K295" s="15"/>
      <c r="L295" s="15"/>
      <c r="M295" s="15"/>
      <c r="N295" s="15"/>
      <c r="O295" s="15"/>
      <c r="P295" s="15"/>
      <c r="Q295" s="15"/>
      <c r="R295" s="15"/>
      <c r="S295" s="15"/>
    </row>
    <row r="296">
      <c r="A296" s="15"/>
      <c r="B296" s="15"/>
      <c r="C296" s="15"/>
      <c r="D296" s="15"/>
      <c r="E296" s="15"/>
      <c r="F296" s="15"/>
      <c r="G296" s="15"/>
      <c r="H296" s="15"/>
      <c r="I296" s="15"/>
      <c r="J296" s="15"/>
      <c r="K296" s="15"/>
      <c r="L296" s="15"/>
      <c r="M296" s="15"/>
      <c r="N296" s="15"/>
      <c r="O296" s="15"/>
      <c r="P296" s="15"/>
      <c r="Q296" s="15"/>
      <c r="R296" s="15"/>
      <c r="S296" s="15"/>
    </row>
    <row r="297">
      <c r="A297" s="15"/>
      <c r="B297" s="15"/>
      <c r="C297" s="15"/>
      <c r="D297" s="15"/>
      <c r="E297" s="15"/>
      <c r="F297" s="15"/>
      <c r="G297" s="15"/>
      <c r="H297" s="15"/>
      <c r="I297" s="15"/>
      <c r="J297" s="15"/>
      <c r="K297" s="15"/>
      <c r="L297" s="15"/>
      <c r="M297" s="15"/>
      <c r="N297" s="15"/>
      <c r="O297" s="15"/>
      <c r="P297" s="15"/>
      <c r="Q297" s="15"/>
      <c r="R297" s="15"/>
      <c r="S297" s="15"/>
    </row>
    <row r="298">
      <c r="A298" s="15"/>
      <c r="B298" s="15"/>
      <c r="C298" s="15"/>
      <c r="D298" s="15"/>
      <c r="E298" s="15"/>
      <c r="F298" s="15"/>
      <c r="G298" s="15"/>
      <c r="H298" s="15"/>
      <c r="I298" s="15"/>
      <c r="J298" s="15"/>
      <c r="K298" s="15"/>
      <c r="L298" s="15"/>
      <c r="M298" s="15"/>
      <c r="N298" s="15"/>
      <c r="O298" s="15"/>
      <c r="P298" s="15"/>
      <c r="Q298" s="15"/>
      <c r="R298" s="15"/>
      <c r="S298" s="15"/>
    </row>
    <row r="299">
      <c r="A299" s="15"/>
      <c r="B299" s="15"/>
      <c r="C299" s="15"/>
      <c r="D299" s="15"/>
      <c r="E299" s="15"/>
      <c r="F299" s="15"/>
      <c r="G299" s="15"/>
      <c r="H299" s="15"/>
      <c r="I299" s="15"/>
      <c r="J299" s="15"/>
      <c r="K299" s="15"/>
      <c r="L299" s="15"/>
      <c r="M299" s="15"/>
      <c r="N299" s="15"/>
      <c r="O299" s="15"/>
      <c r="P299" s="15"/>
      <c r="Q299" s="15"/>
      <c r="R299" s="15"/>
      <c r="S299" s="15"/>
    </row>
    <row r="300">
      <c r="A300" s="15"/>
      <c r="B300" s="15"/>
      <c r="C300" s="15"/>
      <c r="D300" s="15"/>
      <c r="E300" s="15"/>
      <c r="F300" s="15"/>
      <c r="G300" s="15"/>
      <c r="H300" s="15"/>
      <c r="I300" s="15"/>
      <c r="J300" s="15"/>
      <c r="K300" s="15"/>
      <c r="L300" s="15"/>
      <c r="M300" s="15"/>
      <c r="N300" s="15"/>
      <c r="O300" s="15"/>
      <c r="P300" s="15"/>
      <c r="Q300" s="15"/>
      <c r="R300" s="15"/>
      <c r="S300" s="15"/>
    </row>
    <row r="301">
      <c r="A301" s="15"/>
      <c r="B301" s="15"/>
      <c r="C301" s="15"/>
      <c r="D301" s="15"/>
      <c r="E301" s="15"/>
      <c r="F301" s="15"/>
      <c r="G301" s="15"/>
      <c r="H301" s="15"/>
      <c r="I301" s="15"/>
      <c r="J301" s="15"/>
      <c r="K301" s="15"/>
      <c r="L301" s="15"/>
      <c r="M301" s="15"/>
      <c r="N301" s="15"/>
      <c r="O301" s="15"/>
      <c r="P301" s="15"/>
      <c r="Q301" s="15"/>
      <c r="R301" s="15"/>
      <c r="S301" s="15"/>
    </row>
    <row r="302">
      <c r="A302" s="15"/>
      <c r="B302" s="15"/>
      <c r="C302" s="15"/>
      <c r="D302" s="15"/>
      <c r="E302" s="15"/>
      <c r="F302" s="15"/>
      <c r="G302" s="15"/>
      <c r="H302" s="15"/>
      <c r="I302" s="15"/>
      <c r="J302" s="15"/>
      <c r="K302" s="15"/>
      <c r="L302" s="15"/>
      <c r="M302" s="15"/>
      <c r="N302" s="15"/>
      <c r="O302" s="15"/>
      <c r="P302" s="15"/>
      <c r="Q302" s="15"/>
      <c r="R302" s="15"/>
      <c r="S302" s="15"/>
    </row>
    <row r="303">
      <c r="A303" s="15"/>
      <c r="B303" s="15"/>
      <c r="C303" s="15"/>
      <c r="D303" s="15"/>
      <c r="E303" s="15"/>
      <c r="F303" s="15"/>
      <c r="G303" s="15"/>
      <c r="H303" s="15"/>
      <c r="I303" s="15"/>
      <c r="J303" s="15"/>
      <c r="K303" s="15"/>
      <c r="L303" s="15"/>
      <c r="M303" s="15"/>
      <c r="N303" s="15"/>
      <c r="O303" s="15"/>
      <c r="P303" s="15"/>
      <c r="Q303" s="15"/>
      <c r="R303" s="15"/>
      <c r="S303" s="15"/>
    </row>
    <row r="304">
      <c r="A304" s="15"/>
      <c r="B304" s="15"/>
      <c r="C304" s="15"/>
      <c r="D304" s="15"/>
      <c r="E304" s="15"/>
      <c r="F304" s="15"/>
      <c r="G304" s="15"/>
      <c r="H304" s="15"/>
      <c r="I304" s="15"/>
      <c r="J304" s="15"/>
      <c r="K304" s="15"/>
      <c r="L304" s="15"/>
      <c r="M304" s="15"/>
      <c r="N304" s="15"/>
      <c r="O304" s="15"/>
      <c r="P304" s="15"/>
      <c r="Q304" s="15"/>
      <c r="R304" s="15"/>
      <c r="S304" s="15"/>
    </row>
    <row r="305">
      <c r="A305" s="15"/>
      <c r="B305" s="15"/>
      <c r="C305" s="15"/>
      <c r="D305" s="15"/>
      <c r="E305" s="15"/>
      <c r="F305" s="15"/>
      <c r="G305" s="15"/>
      <c r="H305" s="15"/>
      <c r="I305" s="15"/>
      <c r="J305" s="15"/>
      <c r="K305" s="15"/>
      <c r="L305" s="15"/>
      <c r="M305" s="15"/>
      <c r="N305" s="15"/>
      <c r="O305" s="15"/>
      <c r="P305" s="15"/>
      <c r="Q305" s="15"/>
      <c r="R305" s="15"/>
      <c r="S305" s="15"/>
    </row>
    <row r="306">
      <c r="A306" s="15"/>
      <c r="B306" s="15"/>
      <c r="C306" s="15"/>
      <c r="D306" s="15"/>
      <c r="E306" s="15"/>
      <c r="F306" s="15"/>
      <c r="G306" s="15"/>
      <c r="H306" s="15"/>
      <c r="I306" s="15"/>
      <c r="J306" s="15"/>
      <c r="K306" s="15"/>
      <c r="L306" s="15"/>
      <c r="M306" s="15"/>
      <c r="N306" s="15"/>
      <c r="O306" s="15"/>
      <c r="P306" s="15"/>
      <c r="Q306" s="15"/>
      <c r="R306" s="15"/>
      <c r="S306" s="15"/>
    </row>
    <row r="307">
      <c r="A307" s="15"/>
      <c r="B307" s="15"/>
      <c r="C307" s="15"/>
      <c r="D307" s="15"/>
      <c r="E307" s="15"/>
      <c r="F307" s="15"/>
      <c r="G307" s="15"/>
      <c r="H307" s="15"/>
      <c r="I307" s="15"/>
      <c r="J307" s="15"/>
      <c r="K307" s="15"/>
      <c r="L307" s="15"/>
      <c r="M307" s="15"/>
      <c r="N307" s="15"/>
      <c r="O307" s="15"/>
      <c r="P307" s="15"/>
      <c r="Q307" s="15"/>
      <c r="R307" s="15"/>
      <c r="S307" s="15"/>
    </row>
    <row r="308">
      <c r="A308" s="15"/>
      <c r="B308" s="15"/>
      <c r="C308" s="15"/>
      <c r="D308" s="15"/>
      <c r="E308" s="15"/>
      <c r="F308" s="15"/>
      <c r="G308" s="15"/>
      <c r="H308" s="15"/>
      <c r="I308" s="15"/>
      <c r="J308" s="15"/>
      <c r="K308" s="15"/>
      <c r="L308" s="15"/>
      <c r="M308" s="15"/>
      <c r="N308" s="15"/>
      <c r="O308" s="15"/>
      <c r="P308" s="15"/>
      <c r="Q308" s="15"/>
      <c r="R308" s="15"/>
      <c r="S308" s="15"/>
    </row>
    <row r="309">
      <c r="A309" s="15"/>
      <c r="B309" s="15"/>
      <c r="C309" s="15"/>
      <c r="D309" s="15"/>
      <c r="E309" s="15"/>
      <c r="F309" s="15"/>
      <c r="G309" s="15"/>
      <c r="H309" s="15"/>
      <c r="I309" s="15"/>
      <c r="J309" s="15"/>
      <c r="K309" s="15"/>
      <c r="L309" s="15"/>
      <c r="M309" s="15"/>
      <c r="N309" s="15"/>
      <c r="O309" s="15"/>
      <c r="P309" s="15"/>
      <c r="Q309" s="15"/>
      <c r="R309" s="15"/>
      <c r="S309" s="15"/>
    </row>
    <row r="310">
      <c r="A310" s="15"/>
      <c r="B310" s="15"/>
      <c r="C310" s="15"/>
      <c r="D310" s="15"/>
      <c r="E310" s="15"/>
      <c r="F310" s="15"/>
      <c r="G310" s="15"/>
      <c r="H310" s="15"/>
      <c r="I310" s="15"/>
      <c r="J310" s="15"/>
      <c r="K310" s="15"/>
      <c r="L310" s="15"/>
      <c r="M310" s="15"/>
      <c r="N310" s="15"/>
      <c r="O310" s="15"/>
      <c r="P310" s="15"/>
      <c r="Q310" s="15"/>
      <c r="R310" s="15"/>
      <c r="S310" s="15"/>
    </row>
    <row r="311">
      <c r="A311" s="15"/>
      <c r="B311" s="15"/>
      <c r="C311" s="15"/>
      <c r="D311" s="15"/>
      <c r="E311" s="15"/>
      <c r="F311" s="15"/>
      <c r="G311" s="15"/>
      <c r="H311" s="15"/>
      <c r="I311" s="15"/>
      <c r="J311" s="15"/>
      <c r="K311" s="15"/>
      <c r="L311" s="15"/>
      <c r="M311" s="15"/>
      <c r="N311" s="15"/>
      <c r="O311" s="15"/>
      <c r="P311" s="15"/>
      <c r="Q311" s="15"/>
      <c r="R311" s="15"/>
      <c r="S311" s="15"/>
    </row>
    <row r="312">
      <c r="A312" s="15"/>
      <c r="B312" s="15"/>
      <c r="C312" s="15"/>
      <c r="D312" s="15"/>
      <c r="E312" s="15"/>
      <c r="F312" s="15"/>
      <c r="G312" s="15"/>
      <c r="H312" s="15"/>
      <c r="I312" s="15"/>
      <c r="J312" s="15"/>
      <c r="K312" s="15"/>
      <c r="L312" s="15"/>
      <c r="M312" s="15"/>
      <c r="N312" s="15"/>
      <c r="O312" s="15"/>
      <c r="P312" s="15"/>
      <c r="Q312" s="15"/>
      <c r="R312" s="15"/>
      <c r="S312" s="15"/>
    </row>
    <row r="313">
      <c r="A313" s="15"/>
      <c r="B313" s="15"/>
      <c r="C313" s="15"/>
      <c r="D313" s="15"/>
      <c r="E313" s="15"/>
      <c r="F313" s="15"/>
      <c r="G313" s="15"/>
      <c r="H313" s="15"/>
      <c r="I313" s="15"/>
      <c r="J313" s="15"/>
      <c r="K313" s="15"/>
      <c r="L313" s="15"/>
      <c r="M313" s="15"/>
      <c r="N313" s="15"/>
      <c r="O313" s="15"/>
      <c r="P313" s="15"/>
      <c r="Q313" s="15"/>
      <c r="R313" s="15"/>
      <c r="S313" s="15"/>
    </row>
    <row r="314">
      <c r="A314" s="15"/>
      <c r="B314" s="15"/>
      <c r="C314" s="15"/>
      <c r="D314" s="15"/>
      <c r="E314" s="15"/>
      <c r="F314" s="15"/>
      <c r="G314" s="15"/>
      <c r="H314" s="15"/>
      <c r="I314" s="15"/>
      <c r="J314" s="15"/>
      <c r="K314" s="15"/>
      <c r="L314" s="15"/>
      <c r="M314" s="15"/>
      <c r="N314" s="15"/>
      <c r="O314" s="15"/>
      <c r="P314" s="15"/>
      <c r="Q314" s="15"/>
      <c r="R314" s="15"/>
      <c r="S314" s="15"/>
    </row>
    <row r="315">
      <c r="A315" s="15"/>
      <c r="B315" s="15"/>
      <c r="C315" s="15"/>
      <c r="D315" s="15"/>
      <c r="E315" s="15"/>
      <c r="F315" s="15"/>
      <c r="G315" s="15"/>
      <c r="H315" s="15"/>
      <c r="I315" s="15"/>
      <c r="J315" s="15"/>
      <c r="K315" s="15"/>
      <c r="L315" s="15"/>
      <c r="M315" s="15"/>
      <c r="N315" s="15"/>
      <c r="O315" s="15"/>
      <c r="P315" s="15"/>
      <c r="Q315" s="15"/>
      <c r="R315" s="15"/>
      <c r="S315" s="15"/>
    </row>
    <row r="316">
      <c r="A316" s="15"/>
      <c r="B316" s="15"/>
      <c r="C316" s="15"/>
      <c r="D316" s="15"/>
      <c r="E316" s="15"/>
      <c r="F316" s="15"/>
      <c r="G316" s="15"/>
      <c r="H316" s="15"/>
      <c r="I316" s="15"/>
      <c r="J316" s="15"/>
      <c r="K316" s="15"/>
      <c r="L316" s="15"/>
      <c r="M316" s="15"/>
      <c r="N316" s="15"/>
      <c r="O316" s="15"/>
      <c r="P316" s="15"/>
      <c r="Q316" s="15"/>
      <c r="R316" s="15"/>
      <c r="S316" s="15"/>
    </row>
    <row r="317">
      <c r="A317" s="15"/>
      <c r="B317" s="15"/>
      <c r="C317" s="15"/>
      <c r="D317" s="15"/>
      <c r="E317" s="15"/>
      <c r="F317" s="15"/>
      <c r="G317" s="15"/>
      <c r="H317" s="15"/>
      <c r="I317" s="15"/>
      <c r="J317" s="15"/>
      <c r="K317" s="15"/>
      <c r="L317" s="15"/>
      <c r="M317" s="15"/>
      <c r="N317" s="15"/>
      <c r="O317" s="15"/>
      <c r="P317" s="15"/>
      <c r="Q317" s="15"/>
      <c r="R317" s="15"/>
      <c r="S317" s="15"/>
    </row>
    <row r="318">
      <c r="A318" s="15"/>
      <c r="B318" s="15"/>
      <c r="C318" s="15"/>
      <c r="D318" s="15"/>
      <c r="E318" s="15"/>
      <c r="F318" s="15"/>
      <c r="G318" s="15"/>
      <c r="H318" s="15"/>
      <c r="I318" s="15"/>
      <c r="J318" s="15"/>
      <c r="K318" s="15"/>
      <c r="L318" s="15"/>
      <c r="M318" s="15"/>
      <c r="N318" s="15"/>
      <c r="O318" s="15"/>
      <c r="P318" s="15"/>
      <c r="Q318" s="15"/>
      <c r="R318" s="15"/>
      <c r="S318" s="15"/>
    </row>
    <row r="319">
      <c r="A319" s="15"/>
      <c r="B319" s="15"/>
      <c r="C319" s="15"/>
      <c r="D319" s="15"/>
      <c r="E319" s="15"/>
      <c r="F319" s="15"/>
      <c r="G319" s="15"/>
      <c r="H319" s="15"/>
      <c r="I319" s="15"/>
      <c r="J319" s="15"/>
      <c r="K319" s="15"/>
      <c r="L319" s="15"/>
      <c r="M319" s="15"/>
      <c r="N319" s="15"/>
      <c r="O319" s="15"/>
      <c r="P319" s="15"/>
      <c r="Q319" s="15"/>
      <c r="R319" s="15"/>
      <c r="S319" s="15"/>
    </row>
    <row r="320">
      <c r="A320" s="15"/>
      <c r="B320" s="15"/>
      <c r="C320" s="15"/>
      <c r="D320" s="15"/>
      <c r="E320" s="15"/>
      <c r="F320" s="15"/>
      <c r="G320" s="15"/>
      <c r="H320" s="15"/>
      <c r="I320" s="15"/>
      <c r="J320" s="15"/>
      <c r="K320" s="15"/>
      <c r="L320" s="15"/>
      <c r="M320" s="15"/>
      <c r="N320" s="15"/>
      <c r="O320" s="15"/>
      <c r="P320" s="15"/>
      <c r="Q320" s="15"/>
      <c r="R320" s="15"/>
      <c r="S320" s="15"/>
    </row>
    <row r="321">
      <c r="A321" s="15"/>
      <c r="B321" s="15"/>
      <c r="C321" s="15"/>
      <c r="D321" s="15"/>
      <c r="E321" s="15"/>
      <c r="F321" s="15"/>
      <c r="G321" s="15"/>
      <c r="H321" s="15"/>
      <c r="I321" s="15"/>
      <c r="J321" s="15"/>
      <c r="K321" s="15"/>
      <c r="L321" s="15"/>
      <c r="M321" s="15"/>
      <c r="N321" s="15"/>
      <c r="O321" s="15"/>
      <c r="P321" s="15"/>
      <c r="Q321" s="15"/>
      <c r="R321" s="15"/>
      <c r="S321" s="15"/>
    </row>
    <row r="322">
      <c r="A322" s="15"/>
      <c r="B322" s="15"/>
      <c r="C322" s="15"/>
      <c r="D322" s="15"/>
      <c r="E322" s="15"/>
      <c r="F322" s="15"/>
      <c r="G322" s="15"/>
      <c r="H322" s="15"/>
      <c r="I322" s="15"/>
      <c r="J322" s="15"/>
      <c r="K322" s="15"/>
      <c r="L322" s="15"/>
      <c r="M322" s="15"/>
      <c r="N322" s="15"/>
      <c r="O322" s="15"/>
      <c r="P322" s="15"/>
      <c r="Q322" s="15"/>
      <c r="R322" s="15"/>
      <c r="S322" s="15"/>
    </row>
    <row r="323">
      <c r="A323" s="15"/>
      <c r="B323" s="15"/>
      <c r="C323" s="15"/>
      <c r="D323" s="15"/>
      <c r="E323" s="15"/>
      <c r="F323" s="15"/>
      <c r="G323" s="15"/>
      <c r="H323" s="15"/>
      <c r="I323" s="15"/>
      <c r="J323" s="15"/>
      <c r="K323" s="15"/>
      <c r="L323" s="15"/>
      <c r="M323" s="15"/>
      <c r="N323" s="15"/>
      <c r="O323" s="15"/>
      <c r="P323" s="15"/>
      <c r="Q323" s="15"/>
      <c r="R323" s="15"/>
      <c r="S323" s="15"/>
    </row>
    <row r="324">
      <c r="A324" s="15"/>
      <c r="B324" s="15"/>
      <c r="C324" s="15"/>
      <c r="D324" s="15"/>
      <c r="E324" s="15"/>
      <c r="F324" s="15"/>
      <c r="G324" s="15"/>
      <c r="H324" s="15"/>
      <c r="I324" s="15"/>
      <c r="J324" s="15"/>
      <c r="K324" s="15"/>
      <c r="L324" s="15"/>
      <c r="M324" s="15"/>
      <c r="N324" s="15"/>
      <c r="O324" s="15"/>
      <c r="P324" s="15"/>
      <c r="Q324" s="15"/>
      <c r="R324" s="15"/>
      <c r="S324" s="15"/>
    </row>
    <row r="325">
      <c r="A325" s="15"/>
      <c r="B325" s="15"/>
      <c r="C325" s="15"/>
      <c r="D325" s="15"/>
      <c r="E325" s="15"/>
      <c r="F325" s="15"/>
      <c r="G325" s="15"/>
      <c r="H325" s="15"/>
      <c r="I325" s="15"/>
      <c r="J325" s="15"/>
      <c r="K325" s="15"/>
      <c r="L325" s="15"/>
      <c r="M325" s="15"/>
      <c r="N325" s="15"/>
      <c r="O325" s="15"/>
      <c r="P325" s="15"/>
      <c r="Q325" s="15"/>
      <c r="R325" s="15"/>
      <c r="S325" s="15"/>
    </row>
    <row r="326">
      <c r="A326" s="15"/>
      <c r="B326" s="15"/>
      <c r="C326" s="15"/>
      <c r="D326" s="15"/>
      <c r="E326" s="15"/>
      <c r="F326" s="15"/>
      <c r="G326" s="15"/>
      <c r="H326" s="15"/>
      <c r="I326" s="15"/>
      <c r="J326" s="15"/>
      <c r="K326" s="15"/>
      <c r="L326" s="15"/>
      <c r="M326" s="15"/>
      <c r="N326" s="15"/>
      <c r="O326" s="15"/>
      <c r="P326" s="15"/>
      <c r="Q326" s="15"/>
      <c r="R326" s="15"/>
      <c r="S326" s="15"/>
    </row>
    <row r="327">
      <c r="A327" s="15"/>
      <c r="B327" s="15"/>
      <c r="C327" s="15"/>
      <c r="D327" s="15"/>
      <c r="E327" s="15"/>
      <c r="F327" s="15"/>
      <c r="G327" s="15"/>
      <c r="H327" s="15"/>
      <c r="I327" s="15"/>
      <c r="J327" s="15"/>
      <c r="K327" s="15"/>
      <c r="L327" s="15"/>
      <c r="M327" s="15"/>
      <c r="N327" s="15"/>
      <c r="O327" s="15"/>
      <c r="P327" s="15"/>
      <c r="Q327" s="15"/>
      <c r="R327" s="15"/>
      <c r="S327" s="15"/>
    </row>
    <row r="328">
      <c r="A328" s="15"/>
      <c r="B328" s="15"/>
      <c r="C328" s="15"/>
      <c r="D328" s="15"/>
      <c r="E328" s="15"/>
      <c r="F328" s="15"/>
      <c r="G328" s="15"/>
      <c r="H328" s="15"/>
      <c r="I328" s="15"/>
      <c r="J328" s="15"/>
      <c r="K328" s="15"/>
      <c r="L328" s="15"/>
      <c r="M328" s="15"/>
      <c r="N328" s="15"/>
      <c r="O328" s="15"/>
      <c r="P328" s="15"/>
      <c r="Q328" s="15"/>
      <c r="R328" s="15"/>
      <c r="S328" s="15"/>
    </row>
    <row r="329">
      <c r="A329" s="15"/>
      <c r="B329" s="15"/>
      <c r="C329" s="15"/>
      <c r="D329" s="15"/>
      <c r="E329" s="15"/>
      <c r="F329" s="15"/>
      <c r="G329" s="15"/>
      <c r="H329" s="15"/>
      <c r="I329" s="15"/>
      <c r="J329" s="15"/>
      <c r="K329" s="15"/>
      <c r="L329" s="15"/>
      <c r="M329" s="15"/>
      <c r="N329" s="15"/>
      <c r="O329" s="15"/>
      <c r="P329" s="15"/>
      <c r="Q329" s="15"/>
      <c r="R329" s="15"/>
      <c r="S329" s="15"/>
    </row>
    <row r="330">
      <c r="A330" s="15"/>
      <c r="B330" s="15"/>
      <c r="C330" s="15"/>
      <c r="D330" s="15"/>
      <c r="E330" s="15"/>
      <c r="F330" s="15"/>
      <c r="G330" s="15"/>
      <c r="H330" s="15"/>
      <c r="I330" s="15"/>
      <c r="J330" s="15"/>
      <c r="K330" s="15"/>
      <c r="L330" s="15"/>
      <c r="M330" s="15"/>
      <c r="N330" s="15"/>
      <c r="O330" s="15"/>
      <c r="P330" s="15"/>
      <c r="Q330" s="15"/>
      <c r="R330" s="15"/>
      <c r="S330" s="15"/>
    </row>
    <row r="331">
      <c r="A331" s="15"/>
      <c r="B331" s="15"/>
      <c r="C331" s="15"/>
      <c r="D331" s="15"/>
      <c r="E331" s="15"/>
      <c r="F331" s="15"/>
      <c r="G331" s="15"/>
      <c r="H331" s="15"/>
      <c r="I331" s="15"/>
      <c r="J331" s="15"/>
      <c r="K331" s="15"/>
      <c r="L331" s="15"/>
      <c r="M331" s="15"/>
      <c r="N331" s="15"/>
      <c r="O331" s="15"/>
      <c r="P331" s="15"/>
      <c r="Q331" s="15"/>
      <c r="R331" s="15"/>
      <c r="S331" s="15"/>
    </row>
    <row r="332">
      <c r="A332" s="15"/>
      <c r="B332" s="15"/>
      <c r="C332" s="15"/>
      <c r="D332" s="15"/>
      <c r="E332" s="15"/>
      <c r="F332" s="15"/>
      <c r="G332" s="15"/>
      <c r="H332" s="15"/>
      <c r="I332" s="15"/>
      <c r="J332" s="15"/>
      <c r="K332" s="15"/>
      <c r="L332" s="15"/>
      <c r="M332" s="15"/>
      <c r="N332" s="15"/>
      <c r="O332" s="15"/>
      <c r="P332" s="15"/>
      <c r="Q332" s="15"/>
      <c r="R332" s="15"/>
      <c r="S332" s="15"/>
    </row>
    <row r="333">
      <c r="A333" s="15"/>
      <c r="B333" s="15"/>
      <c r="C333" s="15"/>
      <c r="D333" s="15"/>
      <c r="E333" s="15"/>
      <c r="F333" s="15"/>
      <c r="G333" s="15"/>
      <c r="H333" s="15"/>
      <c r="I333" s="15"/>
      <c r="J333" s="15"/>
      <c r="K333" s="15"/>
      <c r="L333" s="15"/>
      <c r="M333" s="15"/>
      <c r="N333" s="15"/>
      <c r="O333" s="15"/>
      <c r="P333" s="15"/>
      <c r="Q333" s="15"/>
      <c r="R333" s="15"/>
      <c r="S333" s="15"/>
    </row>
    <row r="334">
      <c r="A334" s="15"/>
      <c r="B334" s="15"/>
      <c r="C334" s="15"/>
      <c r="D334" s="15"/>
      <c r="E334" s="15"/>
      <c r="F334" s="15"/>
      <c r="G334" s="15"/>
      <c r="H334" s="15"/>
      <c r="I334" s="15"/>
      <c r="J334" s="15"/>
      <c r="K334" s="15"/>
      <c r="L334" s="15"/>
      <c r="M334" s="15"/>
      <c r="N334" s="15"/>
      <c r="O334" s="15"/>
      <c r="P334" s="15"/>
      <c r="Q334" s="15"/>
      <c r="R334" s="15"/>
      <c r="S334" s="15"/>
    </row>
    <row r="335">
      <c r="A335" s="15"/>
      <c r="B335" s="15"/>
      <c r="C335" s="15"/>
      <c r="D335" s="15"/>
      <c r="E335" s="15"/>
      <c r="F335" s="15"/>
      <c r="G335" s="15"/>
      <c r="H335" s="15"/>
      <c r="I335" s="15"/>
      <c r="J335" s="15"/>
      <c r="K335" s="15"/>
      <c r="L335" s="15"/>
      <c r="M335" s="15"/>
      <c r="N335" s="15"/>
      <c r="O335" s="15"/>
      <c r="P335" s="15"/>
      <c r="Q335" s="15"/>
      <c r="R335" s="15"/>
      <c r="S335" s="15"/>
    </row>
    <row r="336">
      <c r="A336" s="15"/>
      <c r="B336" s="15"/>
      <c r="C336" s="15"/>
      <c r="D336" s="15"/>
      <c r="E336" s="15"/>
      <c r="F336" s="15"/>
      <c r="G336" s="15"/>
      <c r="H336" s="15"/>
      <c r="I336" s="15"/>
      <c r="J336" s="15"/>
      <c r="K336" s="15"/>
      <c r="L336" s="15"/>
      <c r="M336" s="15"/>
      <c r="N336" s="15"/>
      <c r="O336" s="15"/>
      <c r="P336" s="15"/>
      <c r="Q336" s="15"/>
      <c r="R336" s="15"/>
      <c r="S336" s="15"/>
    </row>
    <row r="337">
      <c r="A337" s="15"/>
      <c r="B337" s="15"/>
      <c r="C337" s="15"/>
      <c r="D337" s="15"/>
      <c r="E337" s="15"/>
      <c r="F337" s="15"/>
      <c r="G337" s="15"/>
      <c r="H337" s="15"/>
      <c r="I337" s="15"/>
      <c r="J337" s="15"/>
      <c r="K337" s="15"/>
      <c r="L337" s="15"/>
      <c r="M337" s="15"/>
      <c r="N337" s="15"/>
      <c r="O337" s="15"/>
      <c r="P337" s="15"/>
      <c r="Q337" s="15"/>
      <c r="R337" s="15"/>
      <c r="S337" s="15"/>
    </row>
    <row r="338">
      <c r="A338" s="15"/>
      <c r="B338" s="15"/>
      <c r="C338" s="15"/>
      <c r="D338" s="15"/>
      <c r="E338" s="15"/>
      <c r="F338" s="15"/>
      <c r="G338" s="15"/>
      <c r="H338" s="15"/>
      <c r="I338" s="15"/>
      <c r="J338" s="15"/>
      <c r="K338" s="15"/>
      <c r="L338" s="15"/>
      <c r="M338" s="15"/>
      <c r="N338" s="15"/>
      <c r="O338" s="15"/>
      <c r="P338" s="15"/>
      <c r="Q338" s="15"/>
      <c r="R338" s="15"/>
      <c r="S338" s="15"/>
    </row>
    <row r="339">
      <c r="A339" s="15"/>
      <c r="B339" s="15"/>
      <c r="C339" s="15"/>
      <c r="D339" s="15"/>
      <c r="E339" s="15"/>
      <c r="F339" s="15"/>
      <c r="G339" s="15"/>
      <c r="H339" s="15"/>
      <c r="I339" s="15"/>
      <c r="J339" s="15"/>
      <c r="K339" s="15"/>
      <c r="L339" s="15"/>
      <c r="M339" s="15"/>
      <c r="N339" s="15"/>
      <c r="O339" s="15"/>
      <c r="P339" s="15"/>
      <c r="Q339" s="15"/>
      <c r="R339" s="15"/>
      <c r="S339" s="15"/>
    </row>
    <row r="340">
      <c r="A340" s="15"/>
      <c r="B340" s="15"/>
      <c r="C340" s="15"/>
      <c r="D340" s="15"/>
      <c r="E340" s="15"/>
      <c r="F340" s="15"/>
      <c r="G340" s="15"/>
      <c r="H340" s="15"/>
      <c r="I340" s="15"/>
      <c r="J340" s="15"/>
      <c r="K340" s="15"/>
      <c r="L340" s="15"/>
      <c r="M340" s="15"/>
      <c r="N340" s="15"/>
      <c r="O340" s="15"/>
      <c r="P340" s="15"/>
      <c r="Q340" s="15"/>
      <c r="R340" s="15"/>
      <c r="S340" s="15"/>
    </row>
    <row r="341">
      <c r="A341" s="15"/>
      <c r="B341" s="15"/>
      <c r="C341" s="15"/>
      <c r="D341" s="15"/>
      <c r="E341" s="15"/>
      <c r="F341" s="15"/>
      <c r="G341" s="15"/>
      <c r="H341" s="15"/>
      <c r="I341" s="15"/>
      <c r="J341" s="15"/>
      <c r="K341" s="15"/>
      <c r="L341" s="15"/>
      <c r="M341" s="15"/>
      <c r="N341" s="15"/>
      <c r="O341" s="15"/>
      <c r="P341" s="15"/>
      <c r="Q341" s="15"/>
      <c r="R341" s="15"/>
      <c r="S341" s="15"/>
    </row>
    <row r="342">
      <c r="A342" s="15"/>
      <c r="B342" s="15"/>
      <c r="C342" s="15"/>
      <c r="D342" s="15"/>
      <c r="E342" s="15"/>
      <c r="F342" s="15"/>
      <c r="G342" s="15"/>
      <c r="H342" s="15"/>
      <c r="I342" s="15"/>
      <c r="J342" s="15"/>
      <c r="K342" s="15"/>
      <c r="L342" s="15"/>
      <c r="M342" s="15"/>
      <c r="N342" s="15"/>
      <c r="O342" s="15"/>
      <c r="P342" s="15"/>
      <c r="Q342" s="15"/>
      <c r="R342" s="15"/>
      <c r="S342" s="15"/>
    </row>
    <row r="343">
      <c r="A343" s="15"/>
      <c r="B343" s="15"/>
      <c r="C343" s="15"/>
      <c r="D343" s="15"/>
      <c r="E343" s="15"/>
      <c r="F343" s="15"/>
      <c r="G343" s="15"/>
      <c r="H343" s="15"/>
      <c r="I343" s="15"/>
      <c r="J343" s="15"/>
      <c r="K343" s="15"/>
      <c r="L343" s="15"/>
      <c r="M343" s="15"/>
      <c r="N343" s="15"/>
      <c r="O343" s="15"/>
      <c r="P343" s="15"/>
      <c r="Q343" s="15"/>
      <c r="R343" s="15"/>
      <c r="S343" s="15"/>
    </row>
    <row r="344">
      <c r="A344" s="15"/>
      <c r="B344" s="15"/>
      <c r="C344" s="15"/>
      <c r="D344" s="15"/>
      <c r="E344" s="15"/>
      <c r="F344" s="15"/>
      <c r="G344" s="15"/>
      <c r="H344" s="15"/>
      <c r="I344" s="15"/>
      <c r="J344" s="15"/>
      <c r="K344" s="15"/>
      <c r="L344" s="15"/>
      <c r="M344" s="15"/>
      <c r="N344" s="15"/>
      <c r="O344" s="15"/>
      <c r="P344" s="15"/>
      <c r="Q344" s="15"/>
      <c r="R344" s="15"/>
      <c r="S344" s="15"/>
    </row>
    <row r="345">
      <c r="A345" s="15"/>
      <c r="B345" s="15"/>
      <c r="C345" s="15"/>
      <c r="D345" s="15"/>
      <c r="E345" s="15"/>
      <c r="F345" s="15"/>
      <c r="G345" s="15"/>
      <c r="H345" s="15"/>
      <c r="I345" s="15"/>
      <c r="J345" s="15"/>
      <c r="K345" s="15"/>
      <c r="L345" s="15"/>
      <c r="M345" s="15"/>
      <c r="N345" s="15"/>
      <c r="O345" s="15"/>
      <c r="P345" s="15"/>
      <c r="Q345" s="15"/>
      <c r="R345" s="15"/>
      <c r="S345" s="15"/>
    </row>
    <row r="346">
      <c r="A346" s="15"/>
      <c r="B346" s="15"/>
      <c r="C346" s="15"/>
      <c r="D346" s="15"/>
      <c r="E346" s="15"/>
      <c r="F346" s="15"/>
      <c r="G346" s="15"/>
      <c r="H346" s="15"/>
      <c r="I346" s="15"/>
      <c r="J346" s="15"/>
      <c r="K346" s="15"/>
      <c r="L346" s="15"/>
      <c r="M346" s="15"/>
      <c r="N346" s="15"/>
      <c r="O346" s="15"/>
      <c r="P346" s="15"/>
      <c r="Q346" s="15"/>
      <c r="R346" s="15"/>
      <c r="S346" s="15"/>
    </row>
    <row r="347">
      <c r="A347" s="15"/>
      <c r="B347" s="15"/>
      <c r="C347" s="15"/>
      <c r="D347" s="15"/>
      <c r="E347" s="15"/>
      <c r="F347" s="15"/>
      <c r="G347" s="15"/>
      <c r="H347" s="15"/>
      <c r="I347" s="15"/>
      <c r="J347" s="15"/>
      <c r="K347" s="15"/>
      <c r="L347" s="15"/>
      <c r="M347" s="15"/>
      <c r="N347" s="15"/>
      <c r="O347" s="15"/>
      <c r="P347" s="15"/>
      <c r="Q347" s="15"/>
      <c r="R347" s="15"/>
      <c r="S347" s="15"/>
    </row>
    <row r="348">
      <c r="A348" s="15"/>
      <c r="B348" s="15"/>
      <c r="C348" s="15"/>
      <c r="D348" s="15"/>
      <c r="E348" s="15"/>
      <c r="F348" s="15"/>
      <c r="G348" s="15"/>
      <c r="H348" s="15"/>
      <c r="I348" s="15"/>
      <c r="J348" s="15"/>
      <c r="K348" s="15"/>
      <c r="L348" s="15"/>
      <c r="M348" s="15"/>
      <c r="N348" s="15"/>
      <c r="O348" s="15"/>
      <c r="P348" s="15"/>
      <c r="Q348" s="15"/>
      <c r="R348" s="15"/>
      <c r="S348" s="15"/>
    </row>
    <row r="349">
      <c r="A349" s="15"/>
      <c r="B349" s="15"/>
      <c r="C349" s="15"/>
      <c r="D349" s="15"/>
      <c r="E349" s="15"/>
      <c r="F349" s="15"/>
      <c r="G349" s="15"/>
      <c r="H349" s="15"/>
      <c r="I349" s="15"/>
      <c r="J349" s="15"/>
      <c r="K349" s="15"/>
      <c r="L349" s="15"/>
      <c r="M349" s="15"/>
      <c r="N349" s="15"/>
      <c r="O349" s="15"/>
      <c r="P349" s="15"/>
      <c r="Q349" s="15"/>
      <c r="R349" s="15"/>
      <c r="S349" s="15"/>
    </row>
    <row r="350">
      <c r="A350" s="15"/>
      <c r="B350" s="15"/>
      <c r="C350" s="15"/>
      <c r="D350" s="15"/>
      <c r="E350" s="15"/>
      <c r="F350" s="15"/>
      <c r="G350" s="15"/>
      <c r="H350" s="15"/>
      <c r="I350" s="15"/>
      <c r="J350" s="15"/>
      <c r="K350" s="15"/>
      <c r="L350" s="15"/>
      <c r="M350" s="15"/>
      <c r="N350" s="15"/>
      <c r="O350" s="15"/>
      <c r="P350" s="15"/>
      <c r="Q350" s="15"/>
      <c r="R350" s="15"/>
      <c r="S350" s="15"/>
    </row>
    <row r="351">
      <c r="A351" s="15"/>
      <c r="B351" s="15"/>
      <c r="C351" s="15"/>
      <c r="D351" s="15"/>
      <c r="E351" s="15"/>
      <c r="F351" s="15"/>
      <c r="G351" s="15"/>
      <c r="H351" s="15"/>
      <c r="I351" s="15"/>
      <c r="J351" s="15"/>
      <c r="K351" s="15"/>
      <c r="L351" s="15"/>
      <c r="M351" s="15"/>
      <c r="N351" s="15"/>
      <c r="O351" s="15"/>
      <c r="P351" s="15"/>
      <c r="Q351" s="15"/>
      <c r="R351" s="15"/>
      <c r="S351" s="15"/>
    </row>
    <row r="352">
      <c r="A352" s="15"/>
      <c r="B352" s="15"/>
      <c r="C352" s="15"/>
      <c r="D352" s="15"/>
      <c r="E352" s="15"/>
      <c r="F352" s="15"/>
      <c r="G352" s="15"/>
      <c r="H352" s="15"/>
      <c r="I352" s="15"/>
      <c r="J352" s="15"/>
      <c r="K352" s="15"/>
      <c r="L352" s="15"/>
      <c r="M352" s="15"/>
      <c r="N352" s="15"/>
      <c r="O352" s="15"/>
      <c r="P352" s="15"/>
      <c r="Q352" s="15"/>
      <c r="R352" s="15"/>
      <c r="S352" s="15"/>
    </row>
    <row r="353">
      <c r="A353" s="15"/>
      <c r="B353" s="15"/>
      <c r="C353" s="15"/>
      <c r="D353" s="15"/>
      <c r="E353" s="15"/>
      <c r="F353" s="15"/>
      <c r="G353" s="15"/>
      <c r="H353" s="15"/>
      <c r="I353" s="15"/>
      <c r="J353" s="15"/>
      <c r="K353" s="15"/>
      <c r="L353" s="15"/>
      <c r="M353" s="15"/>
      <c r="N353" s="15"/>
      <c r="O353" s="15"/>
      <c r="P353" s="15"/>
      <c r="Q353" s="15"/>
      <c r="R353" s="15"/>
      <c r="S353" s="15"/>
    </row>
    <row r="354">
      <c r="A354" s="15"/>
      <c r="B354" s="15"/>
      <c r="C354" s="15"/>
      <c r="D354" s="15"/>
      <c r="E354" s="15"/>
      <c r="F354" s="15"/>
      <c r="G354" s="15"/>
      <c r="H354" s="15"/>
      <c r="I354" s="15"/>
      <c r="J354" s="15"/>
      <c r="K354" s="15"/>
      <c r="L354" s="15"/>
      <c r="M354" s="15"/>
      <c r="N354" s="15"/>
      <c r="O354" s="15"/>
      <c r="P354" s="15"/>
      <c r="Q354" s="15"/>
      <c r="R354" s="15"/>
      <c r="S354" s="15"/>
    </row>
    <row r="355">
      <c r="A355" s="15"/>
      <c r="B355" s="15"/>
      <c r="C355" s="15"/>
      <c r="D355" s="15"/>
      <c r="E355" s="15"/>
      <c r="F355" s="15"/>
      <c r="G355" s="15"/>
      <c r="H355" s="15"/>
      <c r="I355" s="15"/>
      <c r="J355" s="15"/>
      <c r="K355" s="15"/>
      <c r="L355" s="15"/>
      <c r="M355" s="15"/>
      <c r="N355" s="15"/>
      <c r="O355" s="15"/>
      <c r="P355" s="15"/>
      <c r="Q355" s="15"/>
      <c r="R355" s="15"/>
      <c r="S355" s="15"/>
    </row>
    <row r="356">
      <c r="A356" s="15"/>
      <c r="B356" s="15"/>
      <c r="C356" s="15"/>
      <c r="D356" s="15"/>
      <c r="E356" s="15"/>
      <c r="F356" s="15"/>
      <c r="G356" s="15"/>
      <c r="H356" s="15"/>
      <c r="I356" s="15"/>
      <c r="J356" s="15"/>
      <c r="K356" s="15"/>
      <c r="L356" s="15"/>
      <c r="M356" s="15"/>
      <c r="N356" s="15"/>
      <c r="O356" s="15"/>
      <c r="P356" s="15"/>
      <c r="Q356" s="15"/>
      <c r="R356" s="15"/>
      <c r="S356" s="15"/>
    </row>
    <row r="357">
      <c r="A357" s="15"/>
      <c r="B357" s="15"/>
      <c r="C357" s="15"/>
      <c r="D357" s="15"/>
      <c r="E357" s="15"/>
      <c r="F357" s="15"/>
      <c r="G357" s="15"/>
      <c r="H357" s="15"/>
      <c r="I357" s="15"/>
      <c r="J357" s="15"/>
      <c r="K357" s="15"/>
      <c r="L357" s="15"/>
      <c r="M357" s="15"/>
      <c r="N357" s="15"/>
      <c r="O357" s="15"/>
      <c r="P357" s="15"/>
      <c r="Q357" s="15"/>
      <c r="R357" s="15"/>
      <c r="S357" s="15"/>
    </row>
    <row r="358">
      <c r="A358" s="15"/>
      <c r="B358" s="15"/>
      <c r="C358" s="15"/>
      <c r="D358" s="15"/>
      <c r="E358" s="15"/>
      <c r="F358" s="15"/>
      <c r="G358" s="15"/>
      <c r="H358" s="15"/>
      <c r="I358" s="15"/>
      <c r="J358" s="15"/>
      <c r="K358" s="15"/>
      <c r="L358" s="15"/>
      <c r="M358" s="15"/>
      <c r="N358" s="15"/>
      <c r="O358" s="15"/>
      <c r="P358" s="15"/>
      <c r="Q358" s="15"/>
      <c r="R358" s="15"/>
      <c r="S358" s="15"/>
    </row>
    <row r="359">
      <c r="A359" s="15"/>
      <c r="B359" s="15"/>
      <c r="C359" s="15"/>
      <c r="D359" s="15"/>
      <c r="E359" s="15"/>
      <c r="F359" s="15"/>
      <c r="G359" s="15"/>
      <c r="H359" s="15"/>
      <c r="I359" s="15"/>
      <c r="J359" s="15"/>
      <c r="K359" s="15"/>
      <c r="L359" s="15"/>
      <c r="M359" s="15"/>
      <c r="N359" s="15"/>
      <c r="O359" s="15"/>
      <c r="P359" s="15"/>
      <c r="Q359" s="15"/>
      <c r="R359" s="15"/>
      <c r="S359" s="15"/>
    </row>
    <row r="360">
      <c r="A360" s="15"/>
      <c r="B360" s="15"/>
      <c r="C360" s="15"/>
      <c r="D360" s="15"/>
      <c r="E360" s="15"/>
      <c r="F360" s="15"/>
      <c r="G360" s="15"/>
      <c r="H360" s="15"/>
      <c r="I360" s="15"/>
      <c r="J360" s="15"/>
      <c r="K360" s="15"/>
      <c r="L360" s="15"/>
      <c r="M360" s="15"/>
      <c r="N360" s="15"/>
      <c r="O360" s="15"/>
      <c r="P360" s="15"/>
      <c r="Q360" s="15"/>
      <c r="R360" s="15"/>
      <c r="S360" s="15"/>
    </row>
    <row r="361">
      <c r="A361" s="15"/>
      <c r="B361" s="15"/>
      <c r="C361" s="15"/>
      <c r="D361" s="15"/>
      <c r="E361" s="15"/>
      <c r="F361" s="15"/>
      <c r="G361" s="15"/>
      <c r="H361" s="15"/>
      <c r="I361" s="15"/>
      <c r="J361" s="15"/>
      <c r="K361" s="15"/>
      <c r="L361" s="15"/>
      <c r="M361" s="15"/>
      <c r="N361" s="15"/>
      <c r="O361" s="15"/>
      <c r="P361" s="15"/>
      <c r="Q361" s="15"/>
      <c r="R361" s="15"/>
      <c r="S361" s="15"/>
    </row>
    <row r="362">
      <c r="A362" s="15"/>
      <c r="B362" s="15"/>
      <c r="C362" s="15"/>
      <c r="D362" s="15"/>
      <c r="E362" s="15"/>
      <c r="F362" s="15"/>
      <c r="G362" s="15"/>
      <c r="H362" s="15"/>
      <c r="I362" s="15"/>
      <c r="J362" s="15"/>
      <c r="K362" s="15"/>
      <c r="L362" s="15"/>
      <c r="M362" s="15"/>
      <c r="N362" s="15"/>
      <c r="O362" s="15"/>
      <c r="P362" s="15"/>
      <c r="Q362" s="15"/>
      <c r="R362" s="15"/>
      <c r="S362" s="15"/>
    </row>
    <row r="363">
      <c r="A363" s="15"/>
      <c r="B363" s="15"/>
      <c r="C363" s="15"/>
      <c r="D363" s="15"/>
      <c r="E363" s="15"/>
      <c r="F363" s="15"/>
      <c r="G363" s="15"/>
      <c r="H363" s="15"/>
      <c r="I363" s="15"/>
      <c r="J363" s="15"/>
      <c r="K363" s="15"/>
      <c r="L363" s="15"/>
      <c r="M363" s="15"/>
      <c r="N363" s="15"/>
      <c r="O363" s="15"/>
      <c r="P363" s="15"/>
      <c r="Q363" s="15"/>
      <c r="R363" s="15"/>
      <c r="S363" s="15"/>
    </row>
    <row r="364">
      <c r="A364" s="15"/>
      <c r="B364" s="15"/>
      <c r="C364" s="15"/>
      <c r="D364" s="15"/>
      <c r="E364" s="15"/>
      <c r="F364" s="15"/>
      <c r="G364" s="15"/>
      <c r="H364" s="15"/>
      <c r="I364" s="15"/>
      <c r="J364" s="15"/>
      <c r="K364" s="15"/>
      <c r="L364" s="15"/>
      <c r="M364" s="15"/>
      <c r="N364" s="15"/>
      <c r="O364" s="15"/>
      <c r="P364" s="15"/>
      <c r="Q364" s="15"/>
      <c r="R364" s="15"/>
      <c r="S364" s="15"/>
    </row>
    <row r="365">
      <c r="A365" s="15"/>
      <c r="B365" s="15"/>
      <c r="C365" s="15"/>
      <c r="D365" s="15"/>
      <c r="E365" s="15"/>
      <c r="F365" s="15"/>
      <c r="G365" s="15"/>
      <c r="H365" s="15"/>
      <c r="I365" s="15"/>
      <c r="J365" s="15"/>
      <c r="K365" s="15"/>
      <c r="L365" s="15"/>
      <c r="M365" s="15"/>
      <c r="N365" s="15"/>
      <c r="O365" s="15"/>
      <c r="P365" s="15"/>
      <c r="Q365" s="15"/>
      <c r="R365" s="15"/>
      <c r="S365" s="15"/>
    </row>
    <row r="366">
      <c r="A366" s="15"/>
      <c r="B366" s="15"/>
      <c r="C366" s="15"/>
      <c r="D366" s="15"/>
      <c r="E366" s="15"/>
      <c r="F366" s="15"/>
      <c r="G366" s="15"/>
      <c r="H366" s="15"/>
      <c r="I366" s="15"/>
      <c r="J366" s="15"/>
      <c r="K366" s="15"/>
      <c r="L366" s="15"/>
      <c r="M366" s="15"/>
      <c r="N366" s="15"/>
      <c r="O366" s="15"/>
      <c r="P366" s="15"/>
      <c r="Q366" s="15"/>
      <c r="R366" s="15"/>
      <c r="S366" s="15"/>
    </row>
    <row r="367">
      <c r="A367" s="15"/>
      <c r="B367" s="15"/>
      <c r="C367" s="15"/>
      <c r="D367" s="15"/>
      <c r="E367" s="15"/>
      <c r="F367" s="15"/>
      <c r="G367" s="15"/>
      <c r="H367" s="15"/>
      <c r="I367" s="15"/>
      <c r="J367" s="15"/>
      <c r="K367" s="15"/>
      <c r="L367" s="15"/>
      <c r="M367" s="15"/>
      <c r="N367" s="15"/>
      <c r="O367" s="15"/>
      <c r="P367" s="15"/>
      <c r="Q367" s="15"/>
      <c r="R367" s="15"/>
      <c r="S367" s="15"/>
    </row>
    <row r="368">
      <c r="A368" s="15"/>
      <c r="B368" s="15"/>
      <c r="C368" s="15"/>
      <c r="D368" s="15"/>
      <c r="E368" s="15"/>
      <c r="F368" s="15"/>
      <c r="G368" s="15"/>
      <c r="H368" s="15"/>
      <c r="I368" s="15"/>
      <c r="J368" s="15"/>
      <c r="K368" s="15"/>
      <c r="L368" s="15"/>
      <c r="M368" s="15"/>
      <c r="N368" s="15"/>
      <c r="O368" s="15"/>
      <c r="P368" s="15"/>
      <c r="Q368" s="15"/>
      <c r="R368" s="15"/>
      <c r="S368" s="15"/>
    </row>
    <row r="369">
      <c r="A369" s="15"/>
      <c r="B369" s="15"/>
      <c r="C369" s="15"/>
      <c r="D369" s="15"/>
      <c r="E369" s="15"/>
      <c r="F369" s="15"/>
      <c r="G369" s="15"/>
      <c r="H369" s="15"/>
      <c r="I369" s="15"/>
      <c r="J369" s="15"/>
      <c r="K369" s="15"/>
      <c r="L369" s="15"/>
      <c r="M369" s="15"/>
      <c r="N369" s="15"/>
      <c r="O369" s="15"/>
      <c r="P369" s="15"/>
      <c r="Q369" s="15"/>
      <c r="R369" s="15"/>
      <c r="S369" s="15"/>
    </row>
    <row r="370">
      <c r="A370" s="15"/>
      <c r="B370" s="15"/>
      <c r="C370" s="15"/>
      <c r="D370" s="15"/>
      <c r="E370" s="15"/>
      <c r="F370" s="15"/>
      <c r="G370" s="15"/>
      <c r="H370" s="15"/>
      <c r="I370" s="15"/>
      <c r="J370" s="15"/>
      <c r="K370" s="15"/>
      <c r="L370" s="15"/>
      <c r="M370" s="15"/>
      <c r="N370" s="15"/>
      <c r="O370" s="15"/>
      <c r="P370" s="15"/>
      <c r="Q370" s="15"/>
      <c r="R370" s="15"/>
      <c r="S370" s="15"/>
    </row>
    <row r="371">
      <c r="A371" s="15"/>
      <c r="B371" s="15"/>
      <c r="C371" s="15"/>
      <c r="D371" s="15"/>
      <c r="E371" s="15"/>
      <c r="F371" s="15"/>
      <c r="G371" s="15"/>
      <c r="H371" s="15"/>
      <c r="I371" s="15"/>
      <c r="J371" s="15"/>
      <c r="K371" s="15"/>
      <c r="L371" s="15"/>
      <c r="M371" s="15"/>
      <c r="N371" s="15"/>
      <c r="O371" s="15"/>
      <c r="P371" s="15"/>
      <c r="Q371" s="15"/>
      <c r="R371" s="15"/>
      <c r="S371" s="15"/>
    </row>
    <row r="372">
      <c r="A372" s="15"/>
      <c r="B372" s="15"/>
      <c r="C372" s="15"/>
      <c r="D372" s="15"/>
      <c r="E372" s="15"/>
      <c r="F372" s="15"/>
      <c r="G372" s="15"/>
      <c r="H372" s="15"/>
      <c r="I372" s="15"/>
      <c r="J372" s="15"/>
      <c r="K372" s="15"/>
      <c r="L372" s="15"/>
      <c r="M372" s="15"/>
      <c r="N372" s="15"/>
      <c r="O372" s="15"/>
      <c r="P372" s="15"/>
      <c r="Q372" s="15"/>
      <c r="R372" s="15"/>
      <c r="S372" s="15"/>
    </row>
    <row r="373">
      <c r="A373" s="15"/>
      <c r="B373" s="15"/>
      <c r="C373" s="15"/>
      <c r="D373" s="15"/>
      <c r="E373" s="15"/>
      <c r="F373" s="15"/>
      <c r="G373" s="15"/>
      <c r="H373" s="15"/>
      <c r="I373" s="15"/>
      <c r="J373" s="15"/>
      <c r="K373" s="15"/>
      <c r="L373" s="15"/>
      <c r="M373" s="15"/>
      <c r="N373" s="15"/>
      <c r="O373" s="15"/>
      <c r="P373" s="15"/>
      <c r="Q373" s="15"/>
      <c r="R373" s="15"/>
      <c r="S373" s="15"/>
    </row>
    <row r="374">
      <c r="A374" s="15"/>
      <c r="B374" s="15"/>
      <c r="C374" s="15"/>
      <c r="D374" s="15"/>
      <c r="E374" s="15"/>
      <c r="F374" s="15"/>
      <c r="G374" s="15"/>
      <c r="H374" s="15"/>
      <c r="I374" s="15"/>
      <c r="J374" s="15"/>
      <c r="K374" s="15"/>
      <c r="L374" s="15"/>
      <c r="M374" s="15"/>
      <c r="N374" s="15"/>
      <c r="O374" s="15"/>
      <c r="P374" s="15"/>
      <c r="Q374" s="15"/>
      <c r="R374" s="15"/>
      <c r="S374" s="15"/>
    </row>
    <row r="375">
      <c r="A375" s="15"/>
      <c r="B375" s="15"/>
      <c r="C375" s="15"/>
      <c r="D375" s="15"/>
      <c r="E375" s="15"/>
      <c r="F375" s="15"/>
      <c r="G375" s="15"/>
      <c r="H375" s="15"/>
      <c r="I375" s="15"/>
      <c r="J375" s="15"/>
      <c r="K375" s="15"/>
      <c r="L375" s="15"/>
      <c r="M375" s="15"/>
      <c r="N375" s="15"/>
      <c r="O375" s="15"/>
      <c r="P375" s="15"/>
      <c r="Q375" s="15"/>
      <c r="R375" s="15"/>
      <c r="S375" s="15"/>
    </row>
    <row r="376">
      <c r="A376" s="15"/>
      <c r="B376" s="15"/>
      <c r="C376" s="15"/>
      <c r="D376" s="15"/>
      <c r="E376" s="15"/>
      <c r="F376" s="15"/>
      <c r="G376" s="15"/>
      <c r="H376" s="15"/>
      <c r="I376" s="15"/>
      <c r="J376" s="15"/>
      <c r="K376" s="15"/>
      <c r="L376" s="15"/>
      <c r="M376" s="15"/>
      <c r="N376" s="15"/>
      <c r="O376" s="15"/>
      <c r="P376" s="15"/>
      <c r="Q376" s="15"/>
      <c r="R376" s="15"/>
      <c r="S376" s="15"/>
    </row>
    <row r="377">
      <c r="A377" s="15"/>
      <c r="B377" s="15"/>
      <c r="C377" s="15"/>
      <c r="D377" s="15"/>
      <c r="E377" s="15"/>
      <c r="F377" s="15"/>
      <c r="G377" s="15"/>
      <c r="H377" s="15"/>
      <c r="I377" s="15"/>
      <c r="J377" s="15"/>
      <c r="K377" s="15"/>
      <c r="L377" s="15"/>
      <c r="M377" s="15"/>
      <c r="N377" s="15"/>
      <c r="O377" s="15"/>
      <c r="P377" s="15"/>
      <c r="Q377" s="15"/>
      <c r="R377" s="15"/>
      <c r="S377" s="15"/>
    </row>
    <row r="378">
      <c r="A378" s="15"/>
      <c r="B378" s="15"/>
      <c r="C378" s="15"/>
      <c r="D378" s="15"/>
      <c r="E378" s="15"/>
      <c r="F378" s="15"/>
      <c r="G378" s="15"/>
      <c r="H378" s="15"/>
      <c r="I378" s="15"/>
      <c r="J378" s="15"/>
      <c r="K378" s="15"/>
      <c r="L378" s="15"/>
      <c r="M378" s="15"/>
      <c r="N378" s="15"/>
      <c r="O378" s="15"/>
      <c r="P378" s="15"/>
      <c r="Q378" s="15"/>
      <c r="R378" s="15"/>
      <c r="S378" s="15"/>
    </row>
    <row r="379">
      <c r="A379" s="15"/>
      <c r="B379" s="15"/>
      <c r="C379" s="15"/>
      <c r="D379" s="15"/>
      <c r="E379" s="15"/>
      <c r="F379" s="15"/>
      <c r="G379" s="15"/>
      <c r="H379" s="15"/>
      <c r="I379" s="15"/>
      <c r="J379" s="15"/>
      <c r="K379" s="15"/>
      <c r="L379" s="15"/>
      <c r="M379" s="15"/>
      <c r="N379" s="15"/>
      <c r="O379" s="15"/>
      <c r="P379" s="15"/>
      <c r="Q379" s="15"/>
      <c r="R379" s="15"/>
      <c r="S379" s="15"/>
    </row>
    <row r="380">
      <c r="A380" s="15"/>
      <c r="B380" s="15"/>
      <c r="C380" s="15"/>
      <c r="D380" s="15"/>
      <c r="E380" s="15"/>
      <c r="F380" s="15"/>
      <c r="G380" s="15"/>
      <c r="H380" s="15"/>
      <c r="I380" s="15"/>
      <c r="J380" s="15"/>
      <c r="K380" s="15"/>
      <c r="L380" s="15"/>
      <c r="M380" s="15"/>
      <c r="N380" s="15"/>
      <c r="O380" s="15"/>
      <c r="P380" s="15"/>
      <c r="Q380" s="15"/>
      <c r="R380" s="15"/>
      <c r="S380" s="15"/>
    </row>
    <row r="381">
      <c r="A381" s="15"/>
      <c r="B381" s="15"/>
      <c r="C381" s="15"/>
      <c r="D381" s="15"/>
      <c r="E381" s="15"/>
      <c r="F381" s="15"/>
      <c r="G381" s="15"/>
      <c r="H381" s="15"/>
      <c r="I381" s="15"/>
      <c r="J381" s="15"/>
      <c r="K381" s="15"/>
      <c r="L381" s="15"/>
      <c r="M381" s="15"/>
      <c r="N381" s="15"/>
      <c r="O381" s="15"/>
      <c r="P381" s="15"/>
      <c r="Q381" s="15"/>
      <c r="R381" s="15"/>
      <c r="S381" s="15"/>
    </row>
    <row r="382">
      <c r="A382" s="15"/>
      <c r="B382" s="15"/>
      <c r="C382" s="15"/>
      <c r="D382" s="15"/>
      <c r="E382" s="15"/>
      <c r="F382" s="15"/>
      <c r="G382" s="15"/>
      <c r="H382" s="15"/>
      <c r="I382" s="15"/>
      <c r="J382" s="15"/>
      <c r="K382" s="15"/>
      <c r="L382" s="15"/>
      <c r="M382" s="15"/>
      <c r="N382" s="15"/>
      <c r="O382" s="15"/>
      <c r="P382" s="15"/>
      <c r="Q382" s="15"/>
      <c r="R382" s="15"/>
      <c r="S382" s="15"/>
    </row>
    <row r="383">
      <c r="A383" s="15"/>
      <c r="B383" s="15"/>
      <c r="C383" s="15"/>
      <c r="D383" s="15"/>
      <c r="E383" s="15"/>
      <c r="F383" s="15"/>
      <c r="G383" s="15"/>
      <c r="H383" s="15"/>
      <c r="I383" s="15"/>
      <c r="J383" s="15"/>
      <c r="K383" s="15"/>
      <c r="L383" s="15"/>
      <c r="M383" s="15"/>
      <c r="N383" s="15"/>
      <c r="O383" s="15"/>
      <c r="P383" s="15"/>
      <c r="Q383" s="15"/>
      <c r="R383" s="15"/>
      <c r="S383" s="15"/>
    </row>
    <row r="384">
      <c r="A384" s="15"/>
      <c r="B384" s="15"/>
      <c r="C384" s="15"/>
      <c r="D384" s="15"/>
      <c r="E384" s="15"/>
      <c r="F384" s="15"/>
      <c r="G384" s="15"/>
      <c r="H384" s="15"/>
      <c r="I384" s="15"/>
      <c r="J384" s="15"/>
      <c r="K384" s="15"/>
      <c r="L384" s="15"/>
      <c r="M384" s="15"/>
      <c r="N384" s="15"/>
      <c r="O384" s="15"/>
      <c r="P384" s="15"/>
      <c r="Q384" s="15"/>
      <c r="R384" s="15"/>
      <c r="S384" s="15"/>
    </row>
    <row r="385">
      <c r="A385" s="15"/>
      <c r="B385" s="15"/>
      <c r="C385" s="15"/>
      <c r="D385" s="15"/>
      <c r="E385" s="15"/>
      <c r="F385" s="15"/>
      <c r="G385" s="15"/>
      <c r="H385" s="15"/>
      <c r="I385" s="15"/>
      <c r="J385" s="15"/>
      <c r="K385" s="15"/>
      <c r="L385" s="15"/>
      <c r="M385" s="15"/>
      <c r="N385" s="15"/>
      <c r="O385" s="15"/>
      <c r="P385" s="15"/>
      <c r="Q385" s="15"/>
      <c r="R385" s="15"/>
      <c r="S385" s="15"/>
    </row>
    <row r="386">
      <c r="A386" s="15"/>
      <c r="B386" s="15"/>
      <c r="C386" s="15"/>
      <c r="D386" s="15"/>
      <c r="E386" s="15"/>
      <c r="F386" s="15"/>
      <c r="G386" s="15"/>
      <c r="H386" s="15"/>
      <c r="I386" s="15"/>
      <c r="J386" s="15"/>
      <c r="K386" s="15"/>
      <c r="L386" s="15"/>
      <c r="M386" s="15"/>
      <c r="N386" s="15"/>
      <c r="O386" s="15"/>
      <c r="P386" s="15"/>
      <c r="Q386" s="15"/>
      <c r="R386" s="15"/>
      <c r="S386" s="15"/>
    </row>
    <row r="387">
      <c r="A387" s="15"/>
      <c r="B387" s="15"/>
      <c r="C387" s="15"/>
      <c r="D387" s="15"/>
      <c r="E387" s="15"/>
      <c r="F387" s="15"/>
      <c r="G387" s="15"/>
      <c r="H387" s="15"/>
      <c r="I387" s="15"/>
      <c r="J387" s="15"/>
      <c r="K387" s="15"/>
      <c r="L387" s="15"/>
      <c r="M387" s="15"/>
      <c r="N387" s="15"/>
      <c r="O387" s="15"/>
      <c r="P387" s="15"/>
      <c r="Q387" s="15"/>
      <c r="R387" s="15"/>
      <c r="S387" s="15"/>
    </row>
    <row r="388">
      <c r="A388" s="15"/>
      <c r="B388" s="15"/>
      <c r="C388" s="15"/>
      <c r="D388" s="15"/>
      <c r="E388" s="15"/>
      <c r="F388" s="15"/>
      <c r="G388" s="15"/>
      <c r="H388" s="15"/>
      <c r="I388" s="15"/>
      <c r="J388" s="15"/>
      <c r="K388" s="15"/>
      <c r="L388" s="15"/>
      <c r="M388" s="15"/>
      <c r="N388" s="15"/>
      <c r="O388" s="15"/>
      <c r="P388" s="15"/>
      <c r="Q388" s="15"/>
      <c r="R388" s="15"/>
      <c r="S388" s="15"/>
    </row>
    <row r="389">
      <c r="A389" s="15"/>
      <c r="B389" s="15"/>
      <c r="C389" s="15"/>
      <c r="D389" s="15"/>
      <c r="E389" s="15"/>
      <c r="F389" s="15"/>
      <c r="G389" s="15"/>
      <c r="H389" s="15"/>
      <c r="I389" s="15"/>
      <c r="J389" s="15"/>
      <c r="K389" s="15"/>
      <c r="L389" s="15"/>
      <c r="M389" s="15"/>
      <c r="N389" s="15"/>
      <c r="O389" s="15"/>
      <c r="P389" s="15"/>
      <c r="Q389" s="15"/>
      <c r="R389" s="15"/>
      <c r="S389" s="15"/>
    </row>
    <row r="390">
      <c r="A390" s="15"/>
      <c r="B390" s="15"/>
      <c r="C390" s="15"/>
      <c r="D390" s="15"/>
      <c r="E390" s="15"/>
      <c r="F390" s="15"/>
      <c r="G390" s="15"/>
      <c r="H390" s="15"/>
      <c r="I390" s="15"/>
      <c r="J390" s="15"/>
      <c r="K390" s="15"/>
      <c r="L390" s="15"/>
      <c r="M390" s="15"/>
      <c r="N390" s="15"/>
      <c r="O390" s="15"/>
      <c r="P390" s="15"/>
      <c r="Q390" s="15"/>
      <c r="R390" s="15"/>
      <c r="S390" s="15"/>
    </row>
    <row r="391">
      <c r="A391" s="15"/>
      <c r="B391" s="15"/>
      <c r="C391" s="15"/>
      <c r="D391" s="15"/>
      <c r="E391" s="15"/>
      <c r="F391" s="15"/>
      <c r="G391" s="15"/>
      <c r="H391" s="15"/>
      <c r="I391" s="15"/>
      <c r="J391" s="15"/>
      <c r="K391" s="15"/>
      <c r="L391" s="15"/>
      <c r="M391" s="15"/>
      <c r="N391" s="15"/>
      <c r="O391" s="15"/>
      <c r="P391" s="15"/>
      <c r="Q391" s="15"/>
      <c r="R391" s="15"/>
      <c r="S391" s="15"/>
    </row>
    <row r="392">
      <c r="A392" s="15"/>
      <c r="B392" s="15"/>
      <c r="C392" s="15"/>
      <c r="D392" s="15"/>
      <c r="E392" s="15"/>
      <c r="F392" s="15"/>
      <c r="G392" s="15"/>
      <c r="H392" s="15"/>
      <c r="I392" s="15"/>
      <c r="J392" s="15"/>
      <c r="K392" s="15"/>
      <c r="L392" s="15"/>
      <c r="M392" s="15"/>
      <c r="N392" s="15"/>
      <c r="O392" s="15"/>
      <c r="P392" s="15"/>
      <c r="Q392" s="15"/>
      <c r="R392" s="15"/>
      <c r="S392" s="15"/>
    </row>
    <row r="393">
      <c r="A393" s="15"/>
      <c r="B393" s="15"/>
      <c r="C393" s="15"/>
      <c r="D393" s="15"/>
      <c r="E393" s="15"/>
      <c r="F393" s="15"/>
      <c r="G393" s="15"/>
      <c r="H393" s="15"/>
      <c r="I393" s="15"/>
      <c r="J393" s="15"/>
      <c r="K393" s="15"/>
      <c r="L393" s="15"/>
      <c r="M393" s="15"/>
      <c r="N393" s="15"/>
      <c r="O393" s="15"/>
      <c r="P393" s="15"/>
      <c r="Q393" s="15"/>
      <c r="R393" s="15"/>
      <c r="S393" s="15"/>
    </row>
    <row r="394">
      <c r="A394" s="15"/>
      <c r="B394" s="15"/>
      <c r="C394" s="15"/>
      <c r="D394" s="15"/>
      <c r="E394" s="15"/>
      <c r="F394" s="15"/>
      <c r="G394" s="15"/>
      <c r="H394" s="15"/>
      <c r="I394" s="15"/>
      <c r="J394" s="15"/>
      <c r="K394" s="15"/>
      <c r="L394" s="15"/>
      <c r="M394" s="15"/>
      <c r="N394" s="15"/>
      <c r="O394" s="15"/>
      <c r="P394" s="15"/>
      <c r="Q394" s="15"/>
      <c r="R394" s="15"/>
      <c r="S394" s="15"/>
    </row>
    <row r="395">
      <c r="A395" s="15"/>
      <c r="B395" s="15"/>
      <c r="C395" s="15"/>
      <c r="D395" s="15"/>
      <c r="E395" s="15"/>
      <c r="F395" s="15"/>
      <c r="G395" s="15"/>
      <c r="H395" s="15"/>
      <c r="I395" s="15"/>
      <c r="J395" s="15"/>
      <c r="K395" s="15"/>
      <c r="L395" s="15"/>
      <c r="M395" s="15"/>
      <c r="N395" s="15"/>
      <c r="O395" s="15"/>
      <c r="P395" s="15"/>
      <c r="Q395" s="15"/>
      <c r="R395" s="15"/>
      <c r="S395" s="15"/>
    </row>
    <row r="396">
      <c r="A396" s="15"/>
      <c r="B396" s="15"/>
      <c r="C396" s="15"/>
      <c r="D396" s="15"/>
      <c r="E396" s="15"/>
      <c r="F396" s="15"/>
      <c r="G396" s="15"/>
      <c r="H396" s="15"/>
      <c r="I396" s="15"/>
      <c r="J396" s="15"/>
      <c r="K396" s="15"/>
      <c r="L396" s="15"/>
      <c r="M396" s="15"/>
      <c r="N396" s="15"/>
      <c r="O396" s="15"/>
      <c r="P396" s="15"/>
      <c r="Q396" s="15"/>
      <c r="R396" s="15"/>
      <c r="S396" s="15"/>
    </row>
    <row r="397">
      <c r="A397" s="15"/>
      <c r="B397" s="15"/>
      <c r="C397" s="15"/>
      <c r="D397" s="15"/>
      <c r="E397" s="15"/>
      <c r="F397" s="15"/>
      <c r="G397" s="15"/>
      <c r="H397" s="15"/>
      <c r="I397" s="15"/>
      <c r="J397" s="15"/>
      <c r="K397" s="15"/>
      <c r="L397" s="15"/>
      <c r="M397" s="15"/>
      <c r="N397" s="15"/>
      <c r="O397" s="15"/>
      <c r="P397" s="15"/>
      <c r="Q397" s="15"/>
      <c r="R397" s="15"/>
      <c r="S397" s="15"/>
    </row>
    <row r="398">
      <c r="A398" s="15"/>
      <c r="B398" s="15"/>
      <c r="C398" s="15"/>
      <c r="D398" s="15"/>
      <c r="E398" s="15"/>
      <c r="F398" s="15"/>
      <c r="G398" s="15"/>
      <c r="H398" s="15"/>
      <c r="I398" s="15"/>
      <c r="J398" s="15"/>
      <c r="K398" s="15"/>
      <c r="L398" s="15"/>
      <c r="M398" s="15"/>
      <c r="N398" s="15"/>
      <c r="O398" s="15"/>
      <c r="P398" s="15"/>
      <c r="Q398" s="15"/>
      <c r="R398" s="15"/>
      <c r="S398" s="15"/>
    </row>
    <row r="399">
      <c r="A399" s="15"/>
      <c r="B399" s="15"/>
      <c r="C399" s="15"/>
      <c r="D399" s="15"/>
      <c r="E399" s="15"/>
      <c r="F399" s="15"/>
      <c r="G399" s="15"/>
      <c r="H399" s="15"/>
      <c r="I399" s="15"/>
      <c r="J399" s="15"/>
      <c r="K399" s="15"/>
      <c r="L399" s="15"/>
      <c r="M399" s="15"/>
      <c r="N399" s="15"/>
      <c r="O399" s="15"/>
      <c r="P399" s="15"/>
      <c r="Q399" s="15"/>
      <c r="R399" s="15"/>
      <c r="S399" s="15"/>
    </row>
    <row r="400">
      <c r="A400" s="15"/>
      <c r="B400" s="15"/>
      <c r="C400" s="15"/>
      <c r="D400" s="15"/>
      <c r="E400" s="15"/>
      <c r="F400" s="15"/>
      <c r="G400" s="15"/>
      <c r="H400" s="15"/>
      <c r="I400" s="15"/>
      <c r="J400" s="15"/>
      <c r="K400" s="15"/>
      <c r="L400" s="15"/>
      <c r="M400" s="15"/>
      <c r="N400" s="15"/>
      <c r="O400" s="15"/>
      <c r="P400" s="15"/>
      <c r="Q400" s="15"/>
      <c r="R400" s="15"/>
      <c r="S400" s="15"/>
    </row>
    <row r="401">
      <c r="A401" s="15"/>
      <c r="B401" s="15"/>
      <c r="C401" s="15"/>
      <c r="D401" s="15"/>
      <c r="E401" s="15"/>
      <c r="F401" s="15"/>
      <c r="G401" s="15"/>
      <c r="H401" s="15"/>
      <c r="I401" s="15"/>
      <c r="J401" s="15"/>
      <c r="K401" s="15"/>
      <c r="L401" s="15"/>
      <c r="M401" s="15"/>
      <c r="N401" s="15"/>
      <c r="O401" s="15"/>
      <c r="P401" s="15"/>
      <c r="Q401" s="15"/>
      <c r="R401" s="15"/>
      <c r="S401" s="15"/>
    </row>
    <row r="402">
      <c r="A402" s="15"/>
      <c r="B402" s="15"/>
      <c r="C402" s="15"/>
      <c r="D402" s="15"/>
      <c r="E402" s="15"/>
      <c r="F402" s="15"/>
      <c r="G402" s="15"/>
      <c r="H402" s="15"/>
      <c r="I402" s="15"/>
      <c r="J402" s="15"/>
      <c r="K402" s="15"/>
      <c r="L402" s="15"/>
      <c r="M402" s="15"/>
      <c r="N402" s="15"/>
      <c r="O402" s="15"/>
      <c r="P402" s="15"/>
      <c r="Q402" s="15"/>
      <c r="R402" s="15"/>
      <c r="S402" s="15"/>
    </row>
    <row r="403">
      <c r="A403" s="15"/>
      <c r="B403" s="15"/>
      <c r="C403" s="15"/>
      <c r="D403" s="15"/>
      <c r="E403" s="15"/>
      <c r="F403" s="15"/>
      <c r="G403" s="15"/>
      <c r="H403" s="15"/>
      <c r="I403" s="15"/>
      <c r="J403" s="15"/>
      <c r="K403" s="15"/>
      <c r="L403" s="15"/>
      <c r="M403" s="15"/>
      <c r="N403" s="15"/>
      <c r="O403" s="15"/>
      <c r="P403" s="15"/>
      <c r="Q403" s="15"/>
      <c r="R403" s="15"/>
      <c r="S403" s="15"/>
    </row>
    <row r="404">
      <c r="A404" s="15"/>
      <c r="B404" s="15"/>
      <c r="C404" s="15"/>
      <c r="D404" s="15"/>
      <c r="E404" s="15"/>
      <c r="F404" s="15"/>
      <c r="G404" s="15"/>
      <c r="H404" s="15"/>
      <c r="I404" s="15"/>
      <c r="J404" s="15"/>
      <c r="K404" s="15"/>
      <c r="L404" s="15"/>
      <c r="M404" s="15"/>
      <c r="N404" s="15"/>
      <c r="O404" s="15"/>
      <c r="P404" s="15"/>
      <c r="Q404" s="15"/>
      <c r="R404" s="15"/>
      <c r="S404" s="15"/>
    </row>
    <row r="405">
      <c r="A405" s="15"/>
      <c r="B405" s="15"/>
      <c r="C405" s="15"/>
      <c r="D405" s="15"/>
      <c r="E405" s="15"/>
      <c r="F405" s="15"/>
      <c r="G405" s="15"/>
      <c r="H405" s="15"/>
      <c r="I405" s="15"/>
      <c r="J405" s="15"/>
      <c r="K405" s="15"/>
      <c r="L405" s="15"/>
      <c r="M405" s="15"/>
      <c r="N405" s="15"/>
      <c r="O405" s="15"/>
      <c r="P405" s="15"/>
      <c r="Q405" s="15"/>
      <c r="R405" s="15"/>
      <c r="S405" s="15"/>
    </row>
    <row r="406">
      <c r="A406" s="15"/>
      <c r="B406" s="15"/>
      <c r="C406" s="15"/>
      <c r="D406" s="15"/>
      <c r="E406" s="15"/>
      <c r="F406" s="15"/>
      <c r="G406" s="15"/>
      <c r="H406" s="15"/>
      <c r="I406" s="15"/>
      <c r="J406" s="15"/>
      <c r="K406" s="15"/>
      <c r="L406" s="15"/>
      <c r="M406" s="15"/>
      <c r="N406" s="15"/>
      <c r="O406" s="15"/>
      <c r="P406" s="15"/>
      <c r="Q406" s="15"/>
      <c r="R406" s="15"/>
      <c r="S406" s="15"/>
    </row>
    <row r="407">
      <c r="A407" s="15"/>
      <c r="B407" s="15"/>
      <c r="C407" s="15"/>
      <c r="D407" s="15"/>
      <c r="E407" s="15"/>
      <c r="F407" s="15"/>
      <c r="G407" s="15"/>
      <c r="H407" s="15"/>
      <c r="I407" s="15"/>
      <c r="J407" s="15"/>
      <c r="K407" s="15"/>
      <c r="L407" s="15"/>
      <c r="M407" s="15"/>
      <c r="N407" s="15"/>
      <c r="O407" s="15"/>
      <c r="P407" s="15"/>
      <c r="Q407" s="15"/>
      <c r="R407" s="15"/>
      <c r="S407" s="15"/>
    </row>
    <row r="408">
      <c r="A408" s="15"/>
      <c r="B408" s="15"/>
      <c r="C408" s="15"/>
      <c r="D408" s="15"/>
      <c r="E408" s="15"/>
      <c r="F408" s="15"/>
      <c r="G408" s="15"/>
      <c r="H408" s="15"/>
      <c r="I408" s="15"/>
      <c r="J408" s="15"/>
      <c r="K408" s="15"/>
      <c r="L408" s="15"/>
      <c r="M408" s="15"/>
      <c r="N408" s="15"/>
      <c r="O408" s="15"/>
      <c r="P408" s="15"/>
      <c r="Q408" s="15"/>
      <c r="R408" s="15"/>
      <c r="S408" s="15"/>
    </row>
    <row r="409">
      <c r="A409" s="15"/>
      <c r="B409" s="15"/>
      <c r="C409" s="15"/>
      <c r="D409" s="15"/>
      <c r="E409" s="15"/>
      <c r="F409" s="15"/>
      <c r="G409" s="15"/>
      <c r="H409" s="15"/>
      <c r="I409" s="15"/>
      <c r="J409" s="15"/>
      <c r="K409" s="15"/>
      <c r="L409" s="15"/>
      <c r="M409" s="15"/>
      <c r="N409" s="15"/>
      <c r="O409" s="15"/>
      <c r="P409" s="15"/>
      <c r="Q409" s="15"/>
      <c r="R409" s="15"/>
      <c r="S409" s="15"/>
    </row>
    <row r="410">
      <c r="A410" s="15"/>
      <c r="B410" s="15"/>
      <c r="C410" s="15"/>
      <c r="D410" s="15"/>
      <c r="E410" s="15"/>
      <c r="F410" s="15"/>
      <c r="G410" s="15"/>
      <c r="H410" s="15"/>
      <c r="I410" s="15"/>
      <c r="J410" s="15"/>
      <c r="K410" s="15"/>
      <c r="L410" s="15"/>
      <c r="M410" s="15"/>
      <c r="N410" s="15"/>
      <c r="O410" s="15"/>
      <c r="P410" s="15"/>
      <c r="Q410" s="15"/>
      <c r="R410" s="15"/>
      <c r="S410" s="15"/>
    </row>
    <row r="411">
      <c r="A411" s="15"/>
      <c r="B411" s="15"/>
      <c r="C411" s="15"/>
      <c r="D411" s="15"/>
      <c r="E411" s="15"/>
      <c r="F411" s="15"/>
      <c r="G411" s="15"/>
      <c r="H411" s="15"/>
      <c r="I411" s="15"/>
      <c r="J411" s="15"/>
      <c r="K411" s="15"/>
      <c r="L411" s="15"/>
      <c r="M411" s="15"/>
      <c r="N411" s="15"/>
      <c r="O411" s="15"/>
      <c r="P411" s="15"/>
      <c r="Q411" s="15"/>
      <c r="R411" s="15"/>
      <c r="S411" s="15"/>
    </row>
    <row r="412">
      <c r="A412" s="15"/>
      <c r="B412" s="15"/>
      <c r="C412" s="15"/>
      <c r="D412" s="15"/>
      <c r="E412" s="15"/>
      <c r="F412" s="15"/>
      <c r="G412" s="15"/>
      <c r="H412" s="15"/>
      <c r="I412" s="15"/>
      <c r="J412" s="15"/>
      <c r="K412" s="15"/>
      <c r="L412" s="15"/>
      <c r="M412" s="15"/>
      <c r="N412" s="15"/>
      <c r="O412" s="15"/>
      <c r="P412" s="15"/>
      <c r="Q412" s="15"/>
      <c r="R412" s="15"/>
      <c r="S412" s="15"/>
    </row>
    <row r="413">
      <c r="A413" s="15"/>
      <c r="B413" s="15"/>
      <c r="C413" s="15"/>
      <c r="D413" s="15"/>
      <c r="E413" s="15"/>
      <c r="F413" s="15"/>
      <c r="G413" s="15"/>
      <c r="H413" s="15"/>
      <c r="I413" s="15"/>
      <c r="J413" s="15"/>
      <c r="K413" s="15"/>
      <c r="L413" s="15"/>
      <c r="M413" s="15"/>
      <c r="N413" s="15"/>
      <c r="O413" s="15"/>
      <c r="P413" s="15"/>
      <c r="Q413" s="15"/>
      <c r="R413" s="15"/>
      <c r="S413" s="15"/>
    </row>
    <row r="414">
      <c r="A414" s="15"/>
      <c r="B414" s="15"/>
      <c r="C414" s="15"/>
      <c r="D414" s="15"/>
      <c r="E414" s="15"/>
      <c r="F414" s="15"/>
      <c r="G414" s="15"/>
      <c r="H414" s="15"/>
      <c r="I414" s="15"/>
      <c r="J414" s="15"/>
      <c r="K414" s="15"/>
      <c r="L414" s="15"/>
      <c r="M414" s="15"/>
      <c r="N414" s="15"/>
      <c r="O414" s="15"/>
      <c r="P414" s="15"/>
      <c r="Q414" s="15"/>
      <c r="R414" s="15"/>
      <c r="S414" s="15"/>
    </row>
    <row r="415">
      <c r="A415" s="15"/>
      <c r="B415" s="15"/>
      <c r="C415" s="15"/>
      <c r="D415" s="15"/>
      <c r="E415" s="15"/>
      <c r="F415" s="15"/>
      <c r="G415" s="15"/>
      <c r="H415" s="15"/>
      <c r="I415" s="15"/>
      <c r="J415" s="15"/>
      <c r="K415" s="15"/>
      <c r="L415" s="15"/>
      <c r="M415" s="15"/>
      <c r="N415" s="15"/>
      <c r="O415" s="15"/>
      <c r="P415" s="15"/>
      <c r="Q415" s="15"/>
      <c r="R415" s="15"/>
      <c r="S415" s="15"/>
    </row>
    <row r="416">
      <c r="A416" s="15"/>
      <c r="B416" s="15"/>
      <c r="C416" s="15"/>
      <c r="D416" s="15"/>
      <c r="E416" s="15"/>
      <c r="F416" s="15"/>
      <c r="G416" s="15"/>
      <c r="H416" s="15"/>
      <c r="I416" s="15"/>
      <c r="J416" s="15"/>
      <c r="K416" s="15"/>
      <c r="L416" s="15"/>
      <c r="M416" s="15"/>
      <c r="N416" s="15"/>
      <c r="O416" s="15"/>
      <c r="P416" s="15"/>
      <c r="Q416" s="15"/>
      <c r="R416" s="15"/>
      <c r="S416" s="15"/>
    </row>
    <row r="417">
      <c r="A417" s="15"/>
      <c r="B417" s="15"/>
      <c r="C417" s="15"/>
      <c r="D417" s="15"/>
      <c r="E417" s="15"/>
      <c r="F417" s="15"/>
      <c r="G417" s="15"/>
      <c r="H417" s="15"/>
      <c r="I417" s="15"/>
      <c r="J417" s="15"/>
      <c r="K417" s="15"/>
      <c r="L417" s="15"/>
      <c r="M417" s="15"/>
      <c r="N417" s="15"/>
      <c r="O417" s="15"/>
      <c r="P417" s="15"/>
      <c r="Q417" s="15"/>
      <c r="R417" s="15"/>
      <c r="S417" s="15"/>
    </row>
    <row r="418">
      <c r="A418" s="15"/>
      <c r="B418" s="15"/>
      <c r="C418" s="15"/>
      <c r="D418" s="15"/>
      <c r="E418" s="15"/>
      <c r="F418" s="15"/>
      <c r="G418" s="15"/>
      <c r="H418" s="15"/>
      <c r="I418" s="15"/>
      <c r="J418" s="15"/>
      <c r="K418" s="15"/>
      <c r="L418" s="15"/>
      <c r="M418" s="15"/>
      <c r="N418" s="15"/>
      <c r="O418" s="15"/>
      <c r="P418" s="15"/>
      <c r="Q418" s="15"/>
      <c r="R418" s="15"/>
      <c r="S418" s="15"/>
    </row>
    <row r="419">
      <c r="A419" s="15"/>
      <c r="B419" s="15"/>
      <c r="C419" s="15"/>
      <c r="D419" s="15"/>
      <c r="E419" s="15"/>
      <c r="F419" s="15"/>
      <c r="G419" s="15"/>
      <c r="H419" s="15"/>
      <c r="I419" s="15"/>
      <c r="J419" s="15"/>
      <c r="K419" s="15"/>
      <c r="L419" s="15"/>
      <c r="M419" s="15"/>
      <c r="N419" s="15"/>
      <c r="O419" s="15"/>
      <c r="P419" s="15"/>
      <c r="Q419" s="15"/>
      <c r="R419" s="15"/>
      <c r="S419" s="15"/>
    </row>
    <row r="420">
      <c r="A420" s="15"/>
      <c r="B420" s="15"/>
      <c r="C420" s="15"/>
      <c r="D420" s="15"/>
      <c r="E420" s="15"/>
      <c r="F420" s="15"/>
      <c r="G420" s="15"/>
      <c r="H420" s="15"/>
      <c r="I420" s="15"/>
      <c r="J420" s="15"/>
      <c r="K420" s="15"/>
      <c r="L420" s="15"/>
      <c r="M420" s="15"/>
      <c r="N420" s="15"/>
      <c r="O420" s="15"/>
      <c r="P420" s="15"/>
      <c r="Q420" s="15"/>
      <c r="R420" s="15"/>
      <c r="S420" s="15"/>
    </row>
    <row r="421">
      <c r="A421" s="15"/>
      <c r="B421" s="15"/>
      <c r="C421" s="15"/>
      <c r="D421" s="15"/>
      <c r="E421" s="15"/>
      <c r="F421" s="15"/>
      <c r="G421" s="15"/>
      <c r="H421" s="15"/>
      <c r="I421" s="15"/>
      <c r="J421" s="15"/>
      <c r="K421" s="15"/>
      <c r="L421" s="15"/>
      <c r="M421" s="15"/>
      <c r="N421" s="15"/>
      <c r="O421" s="15"/>
      <c r="P421" s="15"/>
      <c r="Q421" s="15"/>
      <c r="R421" s="15"/>
      <c r="S421" s="15"/>
    </row>
    <row r="422">
      <c r="A422" s="15"/>
      <c r="B422" s="15"/>
      <c r="C422" s="15"/>
      <c r="D422" s="15"/>
      <c r="E422" s="15"/>
      <c r="F422" s="15"/>
      <c r="G422" s="15"/>
      <c r="H422" s="15"/>
      <c r="I422" s="15"/>
      <c r="J422" s="15"/>
      <c r="K422" s="15"/>
      <c r="L422" s="15"/>
      <c r="M422" s="15"/>
      <c r="N422" s="15"/>
      <c r="O422" s="15"/>
      <c r="P422" s="15"/>
      <c r="Q422" s="15"/>
      <c r="R422" s="15"/>
      <c r="S422" s="15"/>
    </row>
    <row r="423">
      <c r="A423" s="15"/>
      <c r="B423" s="15"/>
      <c r="C423" s="15"/>
      <c r="D423" s="15"/>
      <c r="E423" s="15"/>
      <c r="F423" s="15"/>
      <c r="G423" s="15"/>
      <c r="H423" s="15"/>
      <c r="I423" s="15"/>
      <c r="J423" s="15"/>
      <c r="K423" s="15"/>
      <c r="L423" s="15"/>
      <c r="M423" s="15"/>
      <c r="N423" s="15"/>
      <c r="O423" s="15"/>
      <c r="P423" s="15"/>
      <c r="Q423" s="15"/>
      <c r="R423" s="15"/>
      <c r="S423" s="15"/>
    </row>
    <row r="424">
      <c r="A424" s="15"/>
      <c r="B424" s="15"/>
      <c r="C424" s="15"/>
      <c r="D424" s="15"/>
      <c r="E424" s="15"/>
      <c r="F424" s="15"/>
      <c r="G424" s="15"/>
      <c r="H424" s="15"/>
      <c r="I424" s="15"/>
      <c r="J424" s="15"/>
      <c r="K424" s="15"/>
      <c r="L424" s="15"/>
      <c r="M424" s="15"/>
      <c r="N424" s="15"/>
      <c r="O424" s="15"/>
      <c r="P424" s="15"/>
      <c r="Q424" s="15"/>
      <c r="R424" s="15"/>
      <c r="S424" s="15"/>
    </row>
    <row r="425">
      <c r="A425" s="15"/>
      <c r="B425" s="15"/>
      <c r="C425" s="15"/>
      <c r="D425" s="15"/>
      <c r="E425" s="15"/>
      <c r="F425" s="15"/>
      <c r="G425" s="15"/>
      <c r="H425" s="15"/>
      <c r="I425" s="15"/>
      <c r="J425" s="15"/>
      <c r="K425" s="15"/>
      <c r="L425" s="15"/>
      <c r="M425" s="15"/>
      <c r="N425" s="15"/>
      <c r="O425" s="15"/>
      <c r="P425" s="15"/>
      <c r="Q425" s="15"/>
      <c r="R425" s="15"/>
      <c r="S425" s="15"/>
    </row>
    <row r="426">
      <c r="A426" s="15"/>
      <c r="B426" s="15"/>
      <c r="C426" s="15"/>
      <c r="D426" s="15"/>
      <c r="E426" s="15"/>
      <c r="F426" s="15"/>
      <c r="G426" s="15"/>
      <c r="H426" s="15"/>
      <c r="I426" s="15"/>
      <c r="J426" s="15"/>
      <c r="K426" s="15"/>
      <c r="L426" s="15"/>
      <c r="M426" s="15"/>
      <c r="N426" s="15"/>
      <c r="O426" s="15"/>
      <c r="P426" s="15"/>
      <c r="Q426" s="15"/>
      <c r="R426" s="15"/>
      <c r="S426" s="15"/>
    </row>
    <row r="427">
      <c r="A427" s="15"/>
      <c r="B427" s="15"/>
      <c r="C427" s="15"/>
      <c r="D427" s="15"/>
      <c r="E427" s="15"/>
      <c r="F427" s="15"/>
      <c r="G427" s="15"/>
      <c r="H427" s="15"/>
      <c r="I427" s="15"/>
      <c r="J427" s="15"/>
      <c r="K427" s="15"/>
      <c r="L427" s="15"/>
      <c r="M427" s="15"/>
      <c r="N427" s="15"/>
      <c r="O427" s="15"/>
      <c r="P427" s="15"/>
      <c r="Q427" s="15"/>
      <c r="R427" s="15"/>
      <c r="S427" s="15"/>
    </row>
    <row r="428">
      <c r="A428" s="15"/>
      <c r="B428" s="15"/>
      <c r="C428" s="15"/>
      <c r="D428" s="15"/>
      <c r="E428" s="15"/>
      <c r="F428" s="15"/>
      <c r="G428" s="15"/>
      <c r="H428" s="15"/>
      <c r="I428" s="15"/>
      <c r="J428" s="15"/>
      <c r="K428" s="15"/>
      <c r="L428" s="15"/>
      <c r="M428" s="15"/>
      <c r="N428" s="15"/>
      <c r="O428" s="15"/>
      <c r="P428" s="15"/>
      <c r="Q428" s="15"/>
      <c r="R428" s="15"/>
      <c r="S428" s="15"/>
    </row>
    <row r="429">
      <c r="A429" s="15"/>
      <c r="B429" s="15"/>
      <c r="C429" s="15"/>
      <c r="D429" s="15"/>
      <c r="E429" s="15"/>
      <c r="F429" s="15"/>
      <c r="G429" s="15"/>
      <c r="H429" s="15"/>
      <c r="I429" s="15"/>
      <c r="J429" s="15"/>
      <c r="K429" s="15"/>
      <c r="L429" s="15"/>
      <c r="M429" s="15"/>
      <c r="N429" s="15"/>
      <c r="O429" s="15"/>
      <c r="P429" s="15"/>
      <c r="Q429" s="15"/>
      <c r="R429" s="15"/>
      <c r="S429" s="15"/>
    </row>
    <row r="430">
      <c r="A430" s="15"/>
      <c r="B430" s="15"/>
      <c r="C430" s="15"/>
      <c r="D430" s="15"/>
      <c r="E430" s="15"/>
      <c r="F430" s="15"/>
      <c r="G430" s="15"/>
      <c r="H430" s="15"/>
      <c r="I430" s="15"/>
      <c r="J430" s="15"/>
      <c r="K430" s="15"/>
      <c r="L430" s="15"/>
      <c r="M430" s="15"/>
      <c r="N430" s="15"/>
      <c r="O430" s="15"/>
      <c r="P430" s="15"/>
      <c r="Q430" s="15"/>
      <c r="R430" s="15"/>
      <c r="S430" s="15"/>
    </row>
    <row r="431">
      <c r="A431" s="15"/>
      <c r="B431" s="15"/>
      <c r="C431" s="15"/>
      <c r="D431" s="15"/>
      <c r="E431" s="15"/>
      <c r="F431" s="15"/>
      <c r="G431" s="15"/>
      <c r="H431" s="15"/>
      <c r="I431" s="15"/>
      <c r="J431" s="15"/>
      <c r="K431" s="15"/>
      <c r="L431" s="15"/>
      <c r="M431" s="15"/>
      <c r="N431" s="15"/>
      <c r="O431" s="15"/>
      <c r="P431" s="15"/>
      <c r="Q431" s="15"/>
      <c r="R431" s="15"/>
      <c r="S431" s="15"/>
    </row>
    <row r="432">
      <c r="A432" s="15"/>
      <c r="B432" s="15"/>
      <c r="C432" s="15"/>
      <c r="D432" s="15"/>
      <c r="E432" s="15"/>
      <c r="F432" s="15"/>
      <c r="G432" s="15"/>
      <c r="H432" s="15"/>
      <c r="I432" s="15"/>
      <c r="J432" s="15"/>
      <c r="K432" s="15"/>
      <c r="L432" s="15"/>
      <c r="M432" s="15"/>
      <c r="N432" s="15"/>
      <c r="O432" s="15"/>
      <c r="P432" s="15"/>
      <c r="Q432" s="15"/>
      <c r="R432" s="15"/>
      <c r="S432" s="15"/>
    </row>
    <row r="433">
      <c r="A433" s="15"/>
      <c r="B433" s="15"/>
      <c r="C433" s="15"/>
      <c r="D433" s="15"/>
      <c r="E433" s="15"/>
      <c r="F433" s="15"/>
      <c r="G433" s="15"/>
      <c r="H433" s="15"/>
      <c r="I433" s="15"/>
      <c r="J433" s="15"/>
      <c r="K433" s="15"/>
      <c r="L433" s="15"/>
      <c r="M433" s="15"/>
      <c r="N433" s="15"/>
      <c r="O433" s="15"/>
      <c r="P433" s="15"/>
      <c r="Q433" s="15"/>
      <c r="R433" s="15"/>
      <c r="S433" s="15"/>
    </row>
    <row r="434">
      <c r="A434" s="15"/>
      <c r="B434" s="15"/>
      <c r="C434" s="15"/>
      <c r="D434" s="15"/>
      <c r="E434" s="15"/>
      <c r="F434" s="15"/>
      <c r="G434" s="15"/>
      <c r="H434" s="15"/>
      <c r="I434" s="15"/>
      <c r="J434" s="15"/>
      <c r="K434" s="15"/>
      <c r="L434" s="15"/>
      <c r="M434" s="15"/>
      <c r="N434" s="15"/>
      <c r="O434" s="15"/>
      <c r="P434" s="15"/>
      <c r="Q434" s="15"/>
      <c r="R434" s="15"/>
      <c r="S434" s="15"/>
    </row>
    <row r="435">
      <c r="A435" s="15"/>
      <c r="B435" s="15"/>
      <c r="C435" s="15"/>
      <c r="D435" s="15"/>
      <c r="E435" s="15"/>
      <c r="F435" s="15"/>
      <c r="G435" s="15"/>
      <c r="H435" s="15"/>
      <c r="I435" s="15"/>
      <c r="J435" s="15"/>
      <c r="K435" s="15"/>
      <c r="L435" s="15"/>
      <c r="M435" s="15"/>
      <c r="N435" s="15"/>
      <c r="O435" s="15"/>
      <c r="P435" s="15"/>
      <c r="Q435" s="15"/>
      <c r="R435" s="15"/>
      <c r="S435" s="15"/>
    </row>
    <row r="436">
      <c r="A436" s="15"/>
      <c r="B436" s="15"/>
      <c r="C436" s="15"/>
      <c r="D436" s="15"/>
      <c r="E436" s="15"/>
      <c r="F436" s="15"/>
      <c r="G436" s="15"/>
      <c r="H436" s="15"/>
      <c r="I436" s="15"/>
      <c r="J436" s="15"/>
      <c r="K436" s="15"/>
      <c r="L436" s="15"/>
      <c r="M436" s="15"/>
      <c r="N436" s="15"/>
      <c r="O436" s="15"/>
      <c r="P436" s="15"/>
      <c r="Q436" s="15"/>
      <c r="R436" s="15"/>
      <c r="S436" s="15"/>
    </row>
    <row r="437">
      <c r="A437" s="15"/>
      <c r="B437" s="15"/>
      <c r="C437" s="15"/>
      <c r="D437" s="15"/>
      <c r="E437" s="15"/>
      <c r="F437" s="15"/>
      <c r="G437" s="15"/>
      <c r="H437" s="15"/>
      <c r="I437" s="15"/>
      <c r="J437" s="15"/>
      <c r="K437" s="15"/>
      <c r="L437" s="15"/>
      <c r="M437" s="15"/>
      <c r="N437" s="15"/>
      <c r="O437" s="15"/>
      <c r="P437" s="15"/>
      <c r="Q437" s="15"/>
      <c r="R437" s="15"/>
      <c r="S437" s="15"/>
    </row>
    <row r="438">
      <c r="A438" s="15"/>
      <c r="B438" s="15"/>
      <c r="C438" s="15"/>
      <c r="D438" s="15"/>
      <c r="E438" s="15"/>
      <c r="F438" s="15"/>
      <c r="G438" s="15"/>
      <c r="H438" s="15"/>
      <c r="I438" s="15"/>
      <c r="J438" s="15"/>
      <c r="K438" s="15"/>
      <c r="L438" s="15"/>
      <c r="M438" s="15"/>
      <c r="N438" s="15"/>
      <c r="O438" s="15"/>
      <c r="P438" s="15"/>
      <c r="Q438" s="15"/>
      <c r="R438" s="15"/>
      <c r="S438" s="15"/>
    </row>
    <row r="439">
      <c r="A439" s="15"/>
      <c r="B439" s="15"/>
      <c r="C439" s="15"/>
      <c r="D439" s="15"/>
      <c r="E439" s="15"/>
      <c r="F439" s="15"/>
      <c r="G439" s="15"/>
      <c r="H439" s="15"/>
      <c r="I439" s="15"/>
      <c r="J439" s="15"/>
      <c r="K439" s="15"/>
      <c r="L439" s="15"/>
      <c r="M439" s="15"/>
      <c r="N439" s="15"/>
      <c r="O439" s="15"/>
      <c r="P439" s="15"/>
      <c r="Q439" s="15"/>
      <c r="R439" s="15"/>
      <c r="S439" s="15"/>
    </row>
    <row r="440">
      <c r="A440" s="15"/>
      <c r="B440" s="15"/>
      <c r="C440" s="15"/>
      <c r="D440" s="15"/>
      <c r="E440" s="15"/>
      <c r="F440" s="15"/>
      <c r="G440" s="15"/>
      <c r="H440" s="15"/>
      <c r="I440" s="15"/>
      <c r="J440" s="15"/>
      <c r="K440" s="15"/>
      <c r="L440" s="15"/>
      <c r="M440" s="15"/>
      <c r="N440" s="15"/>
      <c r="O440" s="15"/>
      <c r="P440" s="15"/>
      <c r="Q440" s="15"/>
      <c r="R440" s="15"/>
      <c r="S440" s="15"/>
    </row>
    <row r="441">
      <c r="A441" s="15"/>
      <c r="B441" s="15"/>
      <c r="C441" s="15"/>
      <c r="D441" s="15"/>
      <c r="E441" s="15"/>
      <c r="F441" s="15"/>
      <c r="G441" s="15"/>
      <c r="H441" s="15"/>
      <c r="I441" s="15"/>
      <c r="J441" s="15"/>
      <c r="K441" s="15"/>
      <c r="L441" s="15"/>
      <c r="M441" s="15"/>
      <c r="N441" s="15"/>
      <c r="O441" s="15"/>
      <c r="P441" s="15"/>
      <c r="Q441" s="15"/>
      <c r="R441" s="15"/>
      <c r="S441" s="15"/>
    </row>
    <row r="442">
      <c r="A442" s="15"/>
      <c r="B442" s="15"/>
      <c r="C442" s="15"/>
      <c r="D442" s="15"/>
      <c r="E442" s="15"/>
      <c r="F442" s="15"/>
      <c r="G442" s="15"/>
      <c r="H442" s="15"/>
      <c r="I442" s="15"/>
      <c r="J442" s="15"/>
      <c r="K442" s="15"/>
      <c r="L442" s="15"/>
      <c r="M442" s="15"/>
      <c r="N442" s="15"/>
      <c r="O442" s="15"/>
      <c r="P442" s="15"/>
      <c r="Q442" s="15"/>
      <c r="R442" s="15"/>
      <c r="S442" s="15"/>
    </row>
    <row r="443">
      <c r="A443" s="15"/>
      <c r="B443" s="15"/>
      <c r="C443" s="15"/>
      <c r="D443" s="15"/>
      <c r="E443" s="15"/>
      <c r="F443" s="15"/>
      <c r="G443" s="15"/>
      <c r="H443" s="15"/>
      <c r="I443" s="15"/>
      <c r="J443" s="15"/>
      <c r="K443" s="15"/>
      <c r="L443" s="15"/>
      <c r="M443" s="15"/>
      <c r="N443" s="15"/>
      <c r="O443" s="15"/>
      <c r="P443" s="15"/>
      <c r="Q443" s="15"/>
      <c r="R443" s="15"/>
      <c r="S443" s="15"/>
    </row>
    <row r="444">
      <c r="A444" s="15"/>
      <c r="B444" s="15"/>
      <c r="C444" s="15"/>
      <c r="D444" s="15"/>
      <c r="E444" s="15"/>
      <c r="F444" s="15"/>
      <c r="G444" s="15"/>
      <c r="H444" s="15"/>
      <c r="I444" s="15"/>
      <c r="J444" s="15"/>
      <c r="K444" s="15"/>
      <c r="L444" s="15"/>
      <c r="M444" s="15"/>
      <c r="N444" s="15"/>
      <c r="O444" s="15"/>
      <c r="P444" s="15"/>
      <c r="Q444" s="15"/>
      <c r="R444" s="15"/>
      <c r="S444" s="15"/>
    </row>
    <row r="445">
      <c r="A445" s="15"/>
      <c r="B445" s="15"/>
      <c r="C445" s="15"/>
      <c r="D445" s="15"/>
      <c r="E445" s="15"/>
      <c r="F445" s="15"/>
      <c r="G445" s="15"/>
      <c r="H445" s="15"/>
      <c r="I445" s="15"/>
      <c r="J445" s="15"/>
      <c r="K445" s="15"/>
      <c r="L445" s="15"/>
      <c r="M445" s="15"/>
      <c r="N445" s="15"/>
      <c r="O445" s="15"/>
      <c r="P445" s="15"/>
      <c r="Q445" s="15"/>
      <c r="R445" s="15"/>
      <c r="S445" s="15"/>
    </row>
    <row r="446">
      <c r="A446" s="15"/>
      <c r="B446" s="15"/>
      <c r="C446" s="15"/>
      <c r="D446" s="15"/>
      <c r="E446" s="15"/>
      <c r="F446" s="15"/>
      <c r="G446" s="15"/>
      <c r="H446" s="15"/>
      <c r="I446" s="15"/>
      <c r="J446" s="15"/>
      <c r="K446" s="15"/>
      <c r="L446" s="15"/>
      <c r="M446" s="15"/>
      <c r="N446" s="15"/>
      <c r="O446" s="15"/>
      <c r="P446" s="15"/>
      <c r="Q446" s="15"/>
      <c r="R446" s="15"/>
      <c r="S446" s="15"/>
    </row>
    <row r="447">
      <c r="A447" s="15"/>
      <c r="B447" s="15"/>
      <c r="C447" s="15"/>
      <c r="D447" s="15"/>
      <c r="E447" s="15"/>
      <c r="F447" s="15"/>
      <c r="G447" s="15"/>
      <c r="H447" s="15"/>
      <c r="I447" s="15"/>
      <c r="J447" s="15"/>
      <c r="K447" s="15"/>
      <c r="L447" s="15"/>
      <c r="M447" s="15"/>
      <c r="N447" s="15"/>
      <c r="O447" s="15"/>
      <c r="P447" s="15"/>
      <c r="Q447" s="15"/>
      <c r="R447" s="15"/>
      <c r="S447" s="15"/>
    </row>
    <row r="448">
      <c r="A448" s="15"/>
      <c r="B448" s="15"/>
      <c r="C448" s="15"/>
      <c r="D448" s="15"/>
      <c r="E448" s="15"/>
      <c r="F448" s="15"/>
      <c r="G448" s="15"/>
      <c r="H448" s="15"/>
      <c r="I448" s="15"/>
      <c r="J448" s="15"/>
      <c r="K448" s="15"/>
      <c r="L448" s="15"/>
      <c r="M448" s="15"/>
      <c r="N448" s="15"/>
      <c r="O448" s="15"/>
      <c r="P448" s="15"/>
      <c r="Q448" s="15"/>
      <c r="R448" s="15"/>
      <c r="S448" s="15"/>
    </row>
    <row r="449">
      <c r="A449" s="15"/>
      <c r="B449" s="15"/>
      <c r="C449" s="15"/>
      <c r="D449" s="15"/>
      <c r="E449" s="15"/>
      <c r="F449" s="15"/>
      <c r="G449" s="15"/>
      <c r="H449" s="15"/>
      <c r="I449" s="15"/>
      <c r="J449" s="15"/>
      <c r="K449" s="15"/>
      <c r="L449" s="15"/>
      <c r="M449" s="15"/>
      <c r="N449" s="15"/>
      <c r="O449" s="15"/>
      <c r="P449" s="15"/>
      <c r="Q449" s="15"/>
      <c r="R449" s="15"/>
      <c r="S449" s="15"/>
    </row>
    <row r="450">
      <c r="A450" s="15"/>
      <c r="B450" s="15"/>
      <c r="C450" s="15"/>
      <c r="D450" s="15"/>
      <c r="E450" s="15"/>
      <c r="F450" s="15"/>
      <c r="G450" s="15"/>
      <c r="H450" s="15"/>
      <c r="I450" s="15"/>
      <c r="J450" s="15"/>
      <c r="K450" s="15"/>
      <c r="L450" s="15"/>
      <c r="M450" s="15"/>
      <c r="N450" s="15"/>
      <c r="O450" s="15"/>
      <c r="P450" s="15"/>
      <c r="Q450" s="15"/>
      <c r="R450" s="15"/>
      <c r="S450" s="15"/>
    </row>
    <row r="451">
      <c r="A451" s="15"/>
      <c r="B451" s="15"/>
      <c r="C451" s="15"/>
      <c r="D451" s="15"/>
      <c r="E451" s="15"/>
      <c r="F451" s="15"/>
      <c r="G451" s="15"/>
      <c r="H451" s="15"/>
      <c r="I451" s="15"/>
      <c r="J451" s="15"/>
      <c r="K451" s="15"/>
      <c r="L451" s="15"/>
      <c r="M451" s="15"/>
      <c r="N451" s="15"/>
      <c r="O451" s="15"/>
      <c r="P451" s="15"/>
      <c r="Q451" s="15"/>
      <c r="R451" s="15"/>
      <c r="S451" s="15"/>
    </row>
    <row r="452">
      <c r="A452" s="15"/>
      <c r="B452" s="15"/>
      <c r="C452" s="15"/>
      <c r="D452" s="15"/>
      <c r="E452" s="15"/>
      <c r="F452" s="15"/>
      <c r="G452" s="15"/>
      <c r="H452" s="15"/>
      <c r="I452" s="15"/>
      <c r="J452" s="15"/>
      <c r="K452" s="15"/>
      <c r="L452" s="15"/>
      <c r="M452" s="15"/>
      <c r="N452" s="15"/>
      <c r="O452" s="15"/>
      <c r="P452" s="15"/>
      <c r="Q452" s="15"/>
      <c r="R452" s="15"/>
      <c r="S452" s="15"/>
    </row>
    <row r="453">
      <c r="A453" s="15"/>
      <c r="B453" s="15"/>
      <c r="C453" s="15"/>
      <c r="D453" s="15"/>
      <c r="E453" s="15"/>
      <c r="F453" s="15"/>
      <c r="G453" s="15"/>
      <c r="H453" s="15"/>
      <c r="I453" s="15"/>
      <c r="J453" s="15"/>
      <c r="K453" s="15"/>
      <c r="L453" s="15"/>
      <c r="M453" s="15"/>
      <c r="N453" s="15"/>
      <c r="O453" s="15"/>
      <c r="P453" s="15"/>
      <c r="Q453" s="15"/>
      <c r="R453" s="15"/>
      <c r="S453" s="15"/>
    </row>
    <row r="454">
      <c r="A454" s="15"/>
      <c r="B454" s="15"/>
      <c r="C454" s="15"/>
      <c r="D454" s="15"/>
      <c r="E454" s="15"/>
      <c r="F454" s="15"/>
      <c r="G454" s="15"/>
      <c r="H454" s="15"/>
      <c r="I454" s="15"/>
      <c r="J454" s="15"/>
      <c r="K454" s="15"/>
      <c r="L454" s="15"/>
      <c r="M454" s="15"/>
      <c r="N454" s="15"/>
      <c r="O454" s="15"/>
      <c r="P454" s="15"/>
      <c r="Q454" s="15"/>
      <c r="R454" s="15"/>
      <c r="S454" s="15"/>
    </row>
    <row r="455">
      <c r="A455" s="15"/>
      <c r="B455" s="15"/>
      <c r="C455" s="15"/>
      <c r="D455" s="15"/>
      <c r="E455" s="15"/>
      <c r="F455" s="15"/>
      <c r="G455" s="15"/>
      <c r="H455" s="15"/>
      <c r="I455" s="15"/>
      <c r="J455" s="15"/>
      <c r="K455" s="15"/>
      <c r="L455" s="15"/>
      <c r="M455" s="15"/>
      <c r="N455" s="15"/>
      <c r="O455" s="15"/>
      <c r="P455" s="15"/>
      <c r="Q455" s="15"/>
      <c r="R455" s="15"/>
      <c r="S455" s="15"/>
    </row>
    <row r="456">
      <c r="A456" s="15"/>
      <c r="B456" s="15"/>
      <c r="C456" s="15"/>
      <c r="D456" s="15"/>
      <c r="E456" s="15"/>
      <c r="F456" s="15"/>
      <c r="G456" s="15"/>
      <c r="H456" s="15"/>
      <c r="I456" s="15"/>
      <c r="J456" s="15"/>
      <c r="K456" s="15"/>
      <c r="L456" s="15"/>
      <c r="M456" s="15"/>
      <c r="N456" s="15"/>
      <c r="O456" s="15"/>
      <c r="P456" s="15"/>
      <c r="Q456" s="15"/>
      <c r="R456" s="15"/>
      <c r="S456" s="15"/>
    </row>
    <row r="457">
      <c r="A457" s="15"/>
      <c r="B457" s="15"/>
      <c r="C457" s="15"/>
      <c r="D457" s="15"/>
      <c r="E457" s="15"/>
      <c r="F457" s="15"/>
      <c r="G457" s="15"/>
      <c r="H457" s="15"/>
      <c r="I457" s="15"/>
      <c r="J457" s="15"/>
      <c r="K457" s="15"/>
      <c r="L457" s="15"/>
      <c r="M457" s="15"/>
      <c r="N457" s="15"/>
      <c r="O457" s="15"/>
      <c r="P457" s="15"/>
      <c r="Q457" s="15"/>
      <c r="R457" s="15"/>
      <c r="S457" s="15"/>
    </row>
    <row r="458">
      <c r="A458" s="15"/>
      <c r="B458" s="15"/>
      <c r="C458" s="15"/>
      <c r="D458" s="15"/>
      <c r="E458" s="15"/>
      <c r="F458" s="15"/>
      <c r="G458" s="15"/>
      <c r="H458" s="15"/>
      <c r="I458" s="15"/>
      <c r="J458" s="15"/>
      <c r="K458" s="15"/>
      <c r="L458" s="15"/>
      <c r="M458" s="15"/>
      <c r="N458" s="15"/>
      <c r="O458" s="15"/>
      <c r="P458" s="15"/>
      <c r="Q458" s="15"/>
      <c r="R458" s="15"/>
      <c r="S458" s="15"/>
    </row>
    <row r="459">
      <c r="A459" s="15"/>
      <c r="B459" s="15"/>
      <c r="C459" s="15"/>
      <c r="D459" s="15"/>
      <c r="E459" s="15"/>
      <c r="F459" s="15"/>
      <c r="G459" s="15"/>
      <c r="H459" s="15"/>
      <c r="I459" s="15"/>
      <c r="J459" s="15"/>
      <c r="K459" s="15"/>
      <c r="L459" s="15"/>
      <c r="M459" s="15"/>
      <c r="N459" s="15"/>
      <c r="O459" s="15"/>
      <c r="P459" s="15"/>
      <c r="Q459" s="15"/>
      <c r="R459" s="15"/>
      <c r="S459" s="15"/>
    </row>
    <row r="460">
      <c r="A460" s="15"/>
      <c r="B460" s="15"/>
      <c r="C460" s="15"/>
      <c r="D460" s="15"/>
      <c r="E460" s="15"/>
      <c r="F460" s="15"/>
      <c r="G460" s="15"/>
      <c r="H460" s="15"/>
      <c r="I460" s="15"/>
      <c r="J460" s="15"/>
      <c r="K460" s="15"/>
      <c r="L460" s="15"/>
      <c r="M460" s="15"/>
      <c r="N460" s="15"/>
      <c r="O460" s="15"/>
      <c r="P460" s="15"/>
      <c r="Q460" s="15"/>
      <c r="R460" s="15"/>
      <c r="S460" s="15"/>
    </row>
    <row r="461">
      <c r="A461" s="15"/>
      <c r="B461" s="15"/>
      <c r="C461" s="15"/>
      <c r="D461" s="15"/>
      <c r="E461" s="15"/>
      <c r="F461" s="15"/>
      <c r="G461" s="15"/>
      <c r="H461" s="15"/>
      <c r="I461" s="15"/>
      <c r="J461" s="15"/>
      <c r="K461" s="15"/>
      <c r="L461" s="15"/>
      <c r="M461" s="15"/>
      <c r="N461" s="15"/>
      <c r="O461" s="15"/>
      <c r="P461" s="15"/>
      <c r="Q461" s="15"/>
      <c r="R461" s="15"/>
      <c r="S461" s="15"/>
    </row>
    <row r="462">
      <c r="A462" s="15"/>
      <c r="B462" s="15"/>
      <c r="C462" s="15"/>
      <c r="D462" s="15"/>
      <c r="E462" s="15"/>
      <c r="F462" s="15"/>
      <c r="G462" s="15"/>
      <c r="H462" s="15"/>
      <c r="I462" s="15"/>
      <c r="J462" s="15"/>
      <c r="K462" s="15"/>
      <c r="L462" s="15"/>
      <c r="M462" s="15"/>
      <c r="N462" s="15"/>
      <c r="O462" s="15"/>
      <c r="P462" s="15"/>
      <c r="Q462" s="15"/>
      <c r="R462" s="15"/>
      <c r="S462" s="15"/>
    </row>
    <row r="463">
      <c r="A463" s="15"/>
      <c r="B463" s="15"/>
      <c r="C463" s="15"/>
      <c r="D463" s="15"/>
      <c r="E463" s="15"/>
      <c r="F463" s="15"/>
      <c r="G463" s="15"/>
      <c r="H463" s="15"/>
      <c r="I463" s="15"/>
      <c r="J463" s="15"/>
      <c r="K463" s="15"/>
      <c r="L463" s="15"/>
      <c r="M463" s="15"/>
      <c r="N463" s="15"/>
      <c r="O463" s="15"/>
      <c r="P463" s="15"/>
      <c r="Q463" s="15"/>
      <c r="R463" s="15"/>
      <c r="S463" s="15"/>
    </row>
    <row r="464">
      <c r="A464" s="15"/>
      <c r="B464" s="15"/>
      <c r="C464" s="15"/>
      <c r="D464" s="15"/>
      <c r="E464" s="15"/>
      <c r="F464" s="15"/>
      <c r="G464" s="15"/>
      <c r="H464" s="15"/>
      <c r="I464" s="15"/>
      <c r="J464" s="15"/>
      <c r="K464" s="15"/>
      <c r="L464" s="15"/>
      <c r="M464" s="15"/>
      <c r="N464" s="15"/>
      <c r="O464" s="15"/>
      <c r="P464" s="15"/>
      <c r="Q464" s="15"/>
      <c r="R464" s="15"/>
      <c r="S464" s="15"/>
    </row>
    <row r="465">
      <c r="A465" s="15"/>
      <c r="B465" s="15"/>
      <c r="C465" s="15"/>
      <c r="D465" s="15"/>
      <c r="E465" s="15"/>
      <c r="F465" s="15"/>
      <c r="G465" s="15"/>
      <c r="H465" s="15"/>
      <c r="I465" s="15"/>
      <c r="J465" s="15"/>
      <c r="K465" s="15"/>
      <c r="L465" s="15"/>
      <c r="M465" s="15"/>
      <c r="N465" s="15"/>
      <c r="O465" s="15"/>
      <c r="P465" s="15"/>
      <c r="Q465" s="15"/>
      <c r="R465" s="15"/>
      <c r="S465" s="15"/>
    </row>
    <row r="466">
      <c r="A466" s="15"/>
      <c r="B466" s="15"/>
      <c r="C466" s="15"/>
      <c r="D466" s="15"/>
      <c r="E466" s="15"/>
      <c r="F466" s="15"/>
      <c r="G466" s="15"/>
      <c r="H466" s="15"/>
      <c r="I466" s="15"/>
      <c r="J466" s="15"/>
      <c r="K466" s="15"/>
      <c r="L466" s="15"/>
      <c r="M466" s="15"/>
      <c r="N466" s="15"/>
      <c r="O466" s="15"/>
      <c r="P466" s="15"/>
      <c r="Q466" s="15"/>
      <c r="R466" s="15"/>
      <c r="S466" s="15"/>
    </row>
    <row r="467">
      <c r="A467" s="15"/>
      <c r="B467" s="15"/>
      <c r="C467" s="15"/>
      <c r="D467" s="15"/>
      <c r="E467" s="15"/>
      <c r="F467" s="15"/>
      <c r="G467" s="15"/>
      <c r="H467" s="15"/>
      <c r="I467" s="15"/>
      <c r="J467" s="15"/>
      <c r="K467" s="15"/>
      <c r="L467" s="15"/>
      <c r="M467" s="15"/>
      <c r="N467" s="15"/>
      <c r="O467" s="15"/>
      <c r="P467" s="15"/>
      <c r="Q467" s="15"/>
      <c r="R467" s="15"/>
      <c r="S467" s="15"/>
    </row>
    <row r="468">
      <c r="A468" s="15"/>
      <c r="B468" s="15"/>
      <c r="C468" s="15"/>
      <c r="D468" s="15"/>
      <c r="E468" s="15"/>
      <c r="F468" s="15"/>
      <c r="G468" s="15"/>
      <c r="H468" s="15"/>
      <c r="I468" s="15"/>
      <c r="J468" s="15"/>
      <c r="K468" s="15"/>
      <c r="L468" s="15"/>
      <c r="M468" s="15"/>
      <c r="N468" s="15"/>
      <c r="O468" s="15"/>
      <c r="P468" s="15"/>
      <c r="Q468" s="15"/>
      <c r="R468" s="15"/>
      <c r="S468" s="15"/>
    </row>
    <row r="469">
      <c r="A469" s="15"/>
      <c r="B469" s="15"/>
      <c r="C469" s="15"/>
      <c r="D469" s="15"/>
      <c r="E469" s="15"/>
      <c r="F469" s="15"/>
      <c r="G469" s="15"/>
      <c r="H469" s="15"/>
      <c r="I469" s="15"/>
      <c r="J469" s="15"/>
      <c r="K469" s="15"/>
      <c r="L469" s="15"/>
      <c r="M469" s="15"/>
      <c r="N469" s="15"/>
      <c r="O469" s="15"/>
      <c r="P469" s="15"/>
      <c r="Q469" s="15"/>
      <c r="R469" s="15"/>
      <c r="S469" s="15"/>
    </row>
    <row r="470">
      <c r="A470" s="15"/>
      <c r="B470" s="15"/>
      <c r="C470" s="15"/>
      <c r="D470" s="15"/>
      <c r="E470" s="15"/>
      <c r="F470" s="15"/>
      <c r="G470" s="15"/>
      <c r="H470" s="15"/>
      <c r="I470" s="15"/>
      <c r="J470" s="15"/>
      <c r="K470" s="15"/>
      <c r="L470" s="15"/>
      <c r="M470" s="15"/>
      <c r="N470" s="15"/>
      <c r="O470" s="15"/>
      <c r="P470" s="15"/>
      <c r="Q470" s="15"/>
      <c r="R470" s="15"/>
      <c r="S470" s="15"/>
    </row>
    <row r="471">
      <c r="A471" s="15"/>
      <c r="B471" s="15"/>
      <c r="C471" s="15"/>
      <c r="D471" s="15"/>
      <c r="E471" s="15"/>
      <c r="F471" s="15"/>
      <c r="G471" s="15"/>
      <c r="H471" s="15"/>
      <c r="I471" s="15"/>
      <c r="J471" s="15"/>
      <c r="K471" s="15"/>
      <c r="L471" s="15"/>
      <c r="M471" s="15"/>
      <c r="N471" s="15"/>
      <c r="O471" s="15"/>
      <c r="P471" s="15"/>
      <c r="Q471" s="15"/>
      <c r="R471" s="15"/>
      <c r="S471" s="15"/>
    </row>
    <row r="472">
      <c r="A472" s="15"/>
      <c r="B472" s="15"/>
      <c r="C472" s="15"/>
      <c r="D472" s="15"/>
      <c r="E472" s="15"/>
      <c r="F472" s="15"/>
      <c r="G472" s="15"/>
      <c r="H472" s="15"/>
      <c r="I472" s="15"/>
      <c r="J472" s="15"/>
      <c r="K472" s="15"/>
      <c r="L472" s="15"/>
      <c r="M472" s="15"/>
      <c r="N472" s="15"/>
      <c r="O472" s="15"/>
      <c r="P472" s="15"/>
      <c r="Q472" s="15"/>
      <c r="R472" s="15"/>
      <c r="S472" s="15"/>
    </row>
    <row r="473">
      <c r="A473" s="15"/>
      <c r="B473" s="15"/>
      <c r="C473" s="15"/>
      <c r="D473" s="15"/>
      <c r="E473" s="15"/>
      <c r="F473" s="15"/>
      <c r="G473" s="15"/>
      <c r="H473" s="15"/>
      <c r="I473" s="15"/>
      <c r="J473" s="15"/>
      <c r="K473" s="15"/>
      <c r="L473" s="15"/>
      <c r="M473" s="15"/>
      <c r="N473" s="15"/>
      <c r="O473" s="15"/>
      <c r="P473" s="15"/>
      <c r="Q473" s="15"/>
      <c r="R473" s="15"/>
      <c r="S473" s="15"/>
    </row>
    <row r="474">
      <c r="A474" s="15"/>
      <c r="B474" s="15"/>
      <c r="C474" s="15"/>
      <c r="D474" s="15"/>
      <c r="E474" s="15"/>
      <c r="F474" s="15"/>
      <c r="G474" s="15"/>
      <c r="H474" s="15"/>
      <c r="I474" s="15"/>
      <c r="J474" s="15"/>
      <c r="K474" s="15"/>
      <c r="L474" s="15"/>
      <c r="M474" s="15"/>
      <c r="N474" s="15"/>
      <c r="O474" s="15"/>
      <c r="P474" s="15"/>
      <c r="Q474" s="15"/>
      <c r="R474" s="15"/>
      <c r="S474" s="15"/>
    </row>
    <row r="475">
      <c r="A475" s="15"/>
      <c r="B475" s="15"/>
      <c r="C475" s="15"/>
      <c r="D475" s="15"/>
      <c r="E475" s="15"/>
      <c r="F475" s="15"/>
      <c r="G475" s="15"/>
      <c r="H475" s="15"/>
      <c r="I475" s="15"/>
      <c r="J475" s="15"/>
      <c r="K475" s="15"/>
      <c r="L475" s="15"/>
      <c r="M475" s="15"/>
      <c r="N475" s="15"/>
      <c r="O475" s="15"/>
      <c r="P475" s="15"/>
      <c r="Q475" s="15"/>
      <c r="R475" s="15"/>
      <c r="S475" s="15"/>
    </row>
    <row r="476">
      <c r="A476" s="15"/>
      <c r="B476" s="15"/>
      <c r="C476" s="15"/>
      <c r="D476" s="15"/>
      <c r="E476" s="15"/>
      <c r="F476" s="15"/>
      <c r="G476" s="15"/>
      <c r="H476" s="15"/>
      <c r="I476" s="15"/>
      <c r="J476" s="15"/>
      <c r="K476" s="15"/>
      <c r="L476" s="15"/>
      <c r="M476" s="15"/>
      <c r="N476" s="15"/>
      <c r="O476" s="15"/>
      <c r="P476" s="15"/>
      <c r="Q476" s="15"/>
      <c r="R476" s="15"/>
      <c r="S476" s="15"/>
    </row>
    <row r="477">
      <c r="A477" s="15"/>
      <c r="B477" s="15"/>
      <c r="C477" s="15"/>
      <c r="D477" s="15"/>
      <c r="E477" s="15"/>
      <c r="F477" s="15"/>
      <c r="G477" s="15"/>
      <c r="H477" s="15"/>
      <c r="I477" s="15"/>
      <c r="J477" s="15"/>
      <c r="K477" s="15"/>
      <c r="L477" s="15"/>
      <c r="M477" s="15"/>
      <c r="N477" s="15"/>
      <c r="O477" s="15"/>
      <c r="P477" s="15"/>
      <c r="Q477" s="15"/>
      <c r="R477" s="15"/>
      <c r="S477" s="15"/>
    </row>
    <row r="478">
      <c r="A478" s="15"/>
      <c r="B478" s="15"/>
      <c r="C478" s="15"/>
      <c r="D478" s="15"/>
      <c r="E478" s="15"/>
      <c r="F478" s="15"/>
      <c r="G478" s="15"/>
      <c r="H478" s="15"/>
      <c r="I478" s="15"/>
      <c r="J478" s="15"/>
      <c r="K478" s="15"/>
      <c r="L478" s="15"/>
      <c r="M478" s="15"/>
      <c r="N478" s="15"/>
      <c r="O478" s="15"/>
      <c r="P478" s="15"/>
      <c r="Q478" s="15"/>
      <c r="R478" s="15"/>
      <c r="S478" s="15"/>
    </row>
    <row r="479">
      <c r="A479" s="15"/>
      <c r="B479" s="15"/>
      <c r="C479" s="15"/>
      <c r="D479" s="15"/>
      <c r="E479" s="15"/>
      <c r="F479" s="15"/>
      <c r="G479" s="15"/>
      <c r="H479" s="15"/>
      <c r="I479" s="15"/>
      <c r="J479" s="15"/>
      <c r="K479" s="15"/>
      <c r="L479" s="15"/>
      <c r="M479" s="15"/>
      <c r="N479" s="15"/>
      <c r="O479" s="15"/>
      <c r="P479" s="15"/>
      <c r="Q479" s="15"/>
      <c r="R479" s="15"/>
      <c r="S479" s="15"/>
    </row>
    <row r="480">
      <c r="A480" s="15"/>
      <c r="B480" s="15"/>
      <c r="C480" s="15"/>
      <c r="D480" s="15"/>
      <c r="E480" s="15"/>
      <c r="F480" s="15"/>
      <c r="G480" s="15"/>
      <c r="H480" s="15"/>
      <c r="I480" s="15"/>
      <c r="J480" s="15"/>
      <c r="K480" s="15"/>
      <c r="L480" s="15"/>
      <c r="M480" s="15"/>
      <c r="N480" s="15"/>
      <c r="O480" s="15"/>
      <c r="P480" s="15"/>
      <c r="Q480" s="15"/>
      <c r="R480" s="15"/>
      <c r="S480" s="15"/>
    </row>
    <row r="481">
      <c r="A481" s="15"/>
      <c r="B481" s="15"/>
      <c r="C481" s="15"/>
      <c r="D481" s="15"/>
      <c r="E481" s="15"/>
      <c r="F481" s="15"/>
      <c r="G481" s="15"/>
      <c r="H481" s="15"/>
      <c r="I481" s="15"/>
      <c r="J481" s="15"/>
      <c r="K481" s="15"/>
      <c r="L481" s="15"/>
      <c r="M481" s="15"/>
      <c r="N481" s="15"/>
      <c r="O481" s="15"/>
      <c r="P481" s="15"/>
      <c r="Q481" s="15"/>
      <c r="R481" s="15"/>
      <c r="S481" s="15"/>
    </row>
    <row r="482">
      <c r="A482" s="15"/>
      <c r="B482" s="15"/>
      <c r="C482" s="15"/>
      <c r="D482" s="15"/>
      <c r="E482" s="15"/>
      <c r="F482" s="15"/>
      <c r="G482" s="15"/>
      <c r="H482" s="15"/>
      <c r="I482" s="15"/>
      <c r="J482" s="15"/>
      <c r="K482" s="15"/>
      <c r="L482" s="15"/>
      <c r="M482" s="15"/>
      <c r="N482" s="15"/>
      <c r="O482" s="15"/>
      <c r="P482" s="15"/>
      <c r="Q482" s="15"/>
      <c r="R482" s="15"/>
      <c r="S482" s="15"/>
    </row>
    <row r="483">
      <c r="A483" s="15"/>
      <c r="B483" s="15"/>
      <c r="C483" s="15"/>
      <c r="D483" s="15"/>
      <c r="E483" s="15"/>
      <c r="F483" s="15"/>
      <c r="G483" s="15"/>
      <c r="H483" s="15"/>
      <c r="I483" s="15"/>
      <c r="J483" s="15"/>
      <c r="K483" s="15"/>
      <c r="L483" s="15"/>
      <c r="M483" s="15"/>
      <c r="N483" s="15"/>
      <c r="O483" s="15"/>
      <c r="P483" s="15"/>
      <c r="Q483" s="15"/>
      <c r="R483" s="15"/>
      <c r="S483" s="15"/>
    </row>
    <row r="484">
      <c r="A484" s="15"/>
      <c r="B484" s="15"/>
      <c r="C484" s="15"/>
      <c r="D484" s="15"/>
      <c r="E484" s="15"/>
      <c r="F484" s="15"/>
      <c r="G484" s="15"/>
      <c r="H484" s="15"/>
      <c r="I484" s="15"/>
      <c r="J484" s="15"/>
      <c r="K484" s="15"/>
      <c r="L484" s="15"/>
      <c r="M484" s="15"/>
      <c r="N484" s="15"/>
      <c r="O484" s="15"/>
      <c r="P484" s="15"/>
      <c r="Q484" s="15"/>
      <c r="R484" s="15"/>
      <c r="S484" s="15"/>
    </row>
    <row r="485">
      <c r="A485" s="15"/>
      <c r="B485" s="15"/>
      <c r="C485" s="15"/>
      <c r="D485" s="15"/>
      <c r="E485" s="15"/>
      <c r="F485" s="15"/>
      <c r="G485" s="15"/>
      <c r="H485" s="15"/>
      <c r="I485" s="15"/>
      <c r="J485" s="15"/>
      <c r="K485" s="15"/>
      <c r="L485" s="15"/>
      <c r="M485" s="15"/>
      <c r="N485" s="15"/>
      <c r="O485" s="15"/>
      <c r="P485" s="15"/>
      <c r="Q485" s="15"/>
      <c r="R485" s="15"/>
      <c r="S485" s="15"/>
    </row>
    <row r="486">
      <c r="A486" s="15"/>
      <c r="B486" s="15"/>
      <c r="C486" s="15"/>
      <c r="D486" s="15"/>
      <c r="E486" s="15"/>
      <c r="F486" s="15"/>
      <c r="G486" s="15"/>
      <c r="H486" s="15"/>
      <c r="I486" s="15"/>
      <c r="J486" s="15"/>
      <c r="K486" s="15"/>
      <c r="L486" s="15"/>
      <c r="M486" s="15"/>
      <c r="N486" s="15"/>
      <c r="O486" s="15"/>
      <c r="P486" s="15"/>
      <c r="Q486" s="15"/>
      <c r="R486" s="15"/>
      <c r="S486" s="15"/>
    </row>
    <row r="487">
      <c r="A487" s="15"/>
      <c r="B487" s="15"/>
      <c r="C487" s="15"/>
      <c r="D487" s="15"/>
      <c r="E487" s="15"/>
      <c r="F487" s="15"/>
      <c r="G487" s="15"/>
      <c r="H487" s="15"/>
      <c r="I487" s="15"/>
      <c r="J487" s="15"/>
      <c r="K487" s="15"/>
      <c r="L487" s="15"/>
      <c r="M487" s="15"/>
      <c r="N487" s="15"/>
      <c r="O487" s="15"/>
      <c r="P487" s="15"/>
      <c r="Q487" s="15"/>
      <c r="R487" s="15"/>
      <c r="S487" s="15"/>
    </row>
    <row r="488">
      <c r="A488" s="15"/>
      <c r="B488" s="15"/>
      <c r="C488" s="15"/>
      <c r="D488" s="15"/>
      <c r="E488" s="15"/>
      <c r="F488" s="15"/>
      <c r="G488" s="15"/>
      <c r="H488" s="15"/>
      <c r="I488" s="15"/>
      <c r="J488" s="15"/>
      <c r="K488" s="15"/>
      <c r="L488" s="15"/>
      <c r="M488" s="15"/>
      <c r="N488" s="15"/>
      <c r="O488" s="15"/>
      <c r="P488" s="15"/>
      <c r="Q488" s="15"/>
      <c r="R488" s="15"/>
      <c r="S488" s="15"/>
    </row>
    <row r="489">
      <c r="A489" s="15"/>
      <c r="B489" s="15"/>
      <c r="C489" s="15"/>
      <c r="D489" s="15"/>
      <c r="E489" s="15"/>
      <c r="F489" s="15"/>
      <c r="G489" s="15"/>
      <c r="H489" s="15"/>
      <c r="I489" s="15"/>
      <c r="J489" s="15"/>
      <c r="K489" s="15"/>
      <c r="L489" s="15"/>
      <c r="M489" s="15"/>
      <c r="N489" s="15"/>
      <c r="O489" s="15"/>
      <c r="P489" s="15"/>
      <c r="Q489" s="15"/>
      <c r="R489" s="15"/>
      <c r="S489" s="15"/>
    </row>
    <row r="490">
      <c r="A490" s="15"/>
      <c r="B490" s="15"/>
      <c r="C490" s="15"/>
      <c r="D490" s="15"/>
      <c r="E490" s="15"/>
      <c r="F490" s="15"/>
      <c r="G490" s="15"/>
      <c r="H490" s="15"/>
      <c r="I490" s="15"/>
      <c r="J490" s="15"/>
      <c r="K490" s="15"/>
      <c r="L490" s="15"/>
      <c r="M490" s="15"/>
      <c r="N490" s="15"/>
      <c r="O490" s="15"/>
      <c r="P490" s="15"/>
      <c r="Q490" s="15"/>
      <c r="R490" s="15"/>
      <c r="S490" s="15"/>
    </row>
    <row r="491">
      <c r="A491" s="15"/>
      <c r="B491" s="15"/>
      <c r="C491" s="15"/>
      <c r="D491" s="15"/>
      <c r="E491" s="15"/>
      <c r="F491" s="15"/>
      <c r="G491" s="15"/>
      <c r="H491" s="15"/>
      <c r="I491" s="15"/>
      <c r="J491" s="15"/>
      <c r="K491" s="15"/>
      <c r="L491" s="15"/>
      <c r="M491" s="15"/>
      <c r="N491" s="15"/>
      <c r="O491" s="15"/>
      <c r="P491" s="15"/>
      <c r="Q491" s="15"/>
      <c r="R491" s="15"/>
      <c r="S491" s="15"/>
    </row>
    <row r="492">
      <c r="A492" s="15"/>
      <c r="B492" s="15"/>
      <c r="C492" s="15"/>
      <c r="D492" s="15"/>
      <c r="E492" s="15"/>
      <c r="F492" s="15"/>
      <c r="G492" s="15"/>
      <c r="H492" s="15"/>
      <c r="I492" s="15"/>
      <c r="J492" s="15"/>
      <c r="K492" s="15"/>
      <c r="L492" s="15"/>
      <c r="M492" s="15"/>
      <c r="N492" s="15"/>
      <c r="O492" s="15"/>
      <c r="P492" s="15"/>
      <c r="Q492" s="15"/>
      <c r="R492" s="15"/>
      <c r="S492" s="15"/>
    </row>
    <row r="493">
      <c r="A493" s="15"/>
      <c r="B493" s="15"/>
      <c r="C493" s="15"/>
      <c r="D493" s="15"/>
      <c r="E493" s="15"/>
      <c r="F493" s="15"/>
      <c r="G493" s="15"/>
      <c r="H493" s="15"/>
      <c r="I493" s="15"/>
      <c r="J493" s="15"/>
      <c r="K493" s="15"/>
      <c r="L493" s="15"/>
      <c r="M493" s="15"/>
      <c r="N493" s="15"/>
      <c r="O493" s="15"/>
      <c r="P493" s="15"/>
      <c r="Q493" s="15"/>
      <c r="R493" s="15"/>
      <c r="S493" s="15"/>
    </row>
    <row r="494">
      <c r="A494" s="15"/>
      <c r="B494" s="15"/>
      <c r="C494" s="15"/>
      <c r="D494" s="15"/>
      <c r="E494" s="15"/>
      <c r="F494" s="15"/>
      <c r="G494" s="15"/>
      <c r="H494" s="15"/>
      <c r="I494" s="15"/>
      <c r="J494" s="15"/>
      <c r="K494" s="15"/>
      <c r="L494" s="15"/>
      <c r="M494" s="15"/>
      <c r="N494" s="15"/>
      <c r="O494" s="15"/>
      <c r="P494" s="15"/>
      <c r="Q494" s="15"/>
      <c r="R494" s="15"/>
      <c r="S494" s="15"/>
    </row>
    <row r="495">
      <c r="A495" s="15"/>
      <c r="B495" s="15"/>
      <c r="C495" s="15"/>
      <c r="D495" s="15"/>
      <c r="E495" s="15"/>
      <c r="F495" s="15"/>
      <c r="G495" s="15"/>
      <c r="H495" s="15"/>
      <c r="I495" s="15"/>
      <c r="J495" s="15"/>
      <c r="K495" s="15"/>
      <c r="L495" s="15"/>
      <c r="M495" s="15"/>
      <c r="N495" s="15"/>
      <c r="O495" s="15"/>
      <c r="P495" s="15"/>
      <c r="Q495" s="15"/>
      <c r="R495" s="15"/>
      <c r="S495" s="15"/>
    </row>
    <row r="496">
      <c r="A496" s="15"/>
      <c r="B496" s="15"/>
      <c r="C496" s="15"/>
      <c r="D496" s="15"/>
      <c r="E496" s="15"/>
      <c r="F496" s="15"/>
      <c r="G496" s="15"/>
      <c r="H496" s="15"/>
      <c r="I496" s="15"/>
      <c r="J496" s="15"/>
      <c r="K496" s="15"/>
      <c r="L496" s="15"/>
      <c r="M496" s="15"/>
      <c r="N496" s="15"/>
      <c r="O496" s="15"/>
      <c r="P496" s="15"/>
      <c r="Q496" s="15"/>
      <c r="R496" s="15"/>
      <c r="S496" s="15"/>
    </row>
    <row r="497">
      <c r="A497" s="15"/>
      <c r="B497" s="15"/>
      <c r="C497" s="15"/>
      <c r="D497" s="15"/>
      <c r="E497" s="15"/>
      <c r="F497" s="15"/>
      <c r="G497" s="15"/>
      <c r="H497" s="15"/>
      <c r="I497" s="15"/>
      <c r="J497" s="15"/>
      <c r="K497" s="15"/>
      <c r="L497" s="15"/>
      <c r="M497" s="15"/>
      <c r="N497" s="15"/>
      <c r="O497" s="15"/>
      <c r="P497" s="15"/>
      <c r="Q497" s="15"/>
      <c r="R497" s="15"/>
      <c r="S497" s="15"/>
    </row>
    <row r="498">
      <c r="A498" s="15"/>
      <c r="B498" s="15"/>
      <c r="C498" s="15"/>
      <c r="D498" s="15"/>
      <c r="E498" s="15"/>
      <c r="F498" s="15"/>
      <c r="G498" s="15"/>
      <c r="H498" s="15"/>
      <c r="I498" s="15"/>
      <c r="J498" s="15"/>
      <c r="K498" s="15"/>
      <c r="L498" s="15"/>
      <c r="M498" s="15"/>
      <c r="N498" s="15"/>
      <c r="O498" s="15"/>
      <c r="P498" s="15"/>
      <c r="Q498" s="15"/>
      <c r="R498" s="15"/>
      <c r="S498" s="15"/>
    </row>
    <row r="499">
      <c r="A499" s="15"/>
      <c r="B499" s="15"/>
      <c r="C499" s="15"/>
      <c r="D499" s="15"/>
      <c r="E499" s="15"/>
      <c r="F499" s="15"/>
      <c r="G499" s="15"/>
      <c r="H499" s="15"/>
      <c r="I499" s="15"/>
      <c r="J499" s="15"/>
      <c r="K499" s="15"/>
      <c r="L499" s="15"/>
      <c r="M499" s="15"/>
      <c r="N499" s="15"/>
      <c r="O499" s="15"/>
      <c r="P499" s="15"/>
      <c r="Q499" s="15"/>
      <c r="R499" s="15"/>
      <c r="S499" s="15"/>
    </row>
    <row r="500">
      <c r="A500" s="15"/>
      <c r="B500" s="15"/>
      <c r="C500" s="15"/>
      <c r="D500" s="15"/>
      <c r="E500" s="15"/>
      <c r="F500" s="15"/>
      <c r="G500" s="15"/>
      <c r="H500" s="15"/>
      <c r="I500" s="15"/>
      <c r="J500" s="15"/>
      <c r="K500" s="15"/>
      <c r="L500" s="15"/>
      <c r="M500" s="15"/>
      <c r="N500" s="15"/>
      <c r="O500" s="15"/>
      <c r="P500" s="15"/>
      <c r="Q500" s="15"/>
      <c r="R500" s="15"/>
      <c r="S500" s="15"/>
    </row>
    <row r="501">
      <c r="A501" s="15"/>
      <c r="B501" s="15"/>
      <c r="C501" s="15"/>
      <c r="D501" s="15"/>
      <c r="E501" s="15"/>
      <c r="F501" s="15"/>
      <c r="G501" s="15"/>
      <c r="H501" s="15"/>
      <c r="I501" s="15"/>
      <c r="J501" s="15"/>
      <c r="K501" s="15"/>
      <c r="L501" s="15"/>
      <c r="M501" s="15"/>
      <c r="N501" s="15"/>
      <c r="O501" s="15"/>
      <c r="P501" s="15"/>
      <c r="Q501" s="15"/>
      <c r="R501" s="15"/>
      <c r="S501" s="15"/>
    </row>
    <row r="502">
      <c r="A502" s="15"/>
      <c r="B502" s="15"/>
      <c r="C502" s="15"/>
      <c r="D502" s="15"/>
      <c r="E502" s="15"/>
      <c r="F502" s="15"/>
      <c r="G502" s="15"/>
      <c r="H502" s="15"/>
      <c r="I502" s="15"/>
      <c r="J502" s="15"/>
      <c r="K502" s="15"/>
      <c r="L502" s="15"/>
      <c r="M502" s="15"/>
      <c r="N502" s="15"/>
      <c r="O502" s="15"/>
      <c r="P502" s="15"/>
      <c r="Q502" s="15"/>
      <c r="R502" s="15"/>
      <c r="S502" s="15"/>
    </row>
    <row r="503">
      <c r="A503" s="15"/>
      <c r="B503" s="15"/>
      <c r="C503" s="15"/>
      <c r="D503" s="15"/>
      <c r="E503" s="15"/>
      <c r="F503" s="15"/>
      <c r="G503" s="15"/>
      <c r="H503" s="15"/>
      <c r="I503" s="15"/>
      <c r="J503" s="15"/>
      <c r="K503" s="15"/>
      <c r="L503" s="15"/>
      <c r="M503" s="15"/>
      <c r="N503" s="15"/>
      <c r="O503" s="15"/>
      <c r="P503" s="15"/>
      <c r="Q503" s="15"/>
      <c r="R503" s="15"/>
      <c r="S503" s="15"/>
    </row>
    <row r="504">
      <c r="A504" s="15"/>
      <c r="B504" s="15"/>
      <c r="C504" s="15"/>
      <c r="D504" s="15"/>
      <c r="E504" s="15"/>
      <c r="F504" s="15"/>
      <c r="G504" s="15"/>
      <c r="H504" s="15"/>
      <c r="I504" s="15"/>
      <c r="J504" s="15"/>
      <c r="K504" s="15"/>
      <c r="L504" s="15"/>
      <c r="M504" s="15"/>
      <c r="N504" s="15"/>
      <c r="O504" s="15"/>
      <c r="P504" s="15"/>
      <c r="Q504" s="15"/>
      <c r="R504" s="15"/>
      <c r="S504" s="15"/>
    </row>
    <row r="505">
      <c r="A505" s="15"/>
      <c r="B505" s="15"/>
      <c r="C505" s="15"/>
      <c r="D505" s="15"/>
      <c r="E505" s="15"/>
      <c r="F505" s="15"/>
      <c r="G505" s="15"/>
      <c r="H505" s="15"/>
      <c r="I505" s="15"/>
      <c r="J505" s="15"/>
      <c r="K505" s="15"/>
      <c r="L505" s="15"/>
      <c r="M505" s="15"/>
      <c r="N505" s="15"/>
      <c r="O505" s="15"/>
      <c r="P505" s="15"/>
      <c r="Q505" s="15"/>
      <c r="R505" s="15"/>
      <c r="S505" s="15"/>
    </row>
    <row r="506">
      <c r="A506" s="15"/>
      <c r="B506" s="15"/>
      <c r="C506" s="15"/>
      <c r="D506" s="15"/>
      <c r="E506" s="15"/>
      <c r="F506" s="15"/>
      <c r="G506" s="15"/>
      <c r="H506" s="15"/>
      <c r="I506" s="15"/>
      <c r="J506" s="15"/>
      <c r="K506" s="15"/>
      <c r="L506" s="15"/>
      <c r="M506" s="15"/>
      <c r="N506" s="15"/>
      <c r="O506" s="15"/>
      <c r="P506" s="15"/>
      <c r="Q506" s="15"/>
      <c r="R506" s="15"/>
      <c r="S506" s="15"/>
    </row>
    <row r="507">
      <c r="A507" s="15"/>
      <c r="B507" s="15"/>
      <c r="C507" s="15"/>
      <c r="D507" s="15"/>
      <c r="E507" s="15"/>
      <c r="F507" s="15"/>
      <c r="G507" s="15"/>
      <c r="H507" s="15"/>
      <c r="I507" s="15"/>
      <c r="J507" s="15"/>
      <c r="K507" s="15"/>
      <c r="L507" s="15"/>
      <c r="M507" s="15"/>
      <c r="N507" s="15"/>
      <c r="O507" s="15"/>
      <c r="P507" s="15"/>
      <c r="Q507" s="15"/>
      <c r="R507" s="15"/>
      <c r="S507" s="15"/>
    </row>
    <row r="508">
      <c r="A508" s="15"/>
      <c r="B508" s="15"/>
      <c r="C508" s="15"/>
      <c r="D508" s="15"/>
      <c r="E508" s="15"/>
      <c r="F508" s="15"/>
      <c r="G508" s="15"/>
      <c r="H508" s="15"/>
      <c r="I508" s="15"/>
      <c r="J508" s="15"/>
      <c r="K508" s="15"/>
      <c r="L508" s="15"/>
      <c r="M508" s="15"/>
      <c r="N508" s="15"/>
      <c r="O508" s="15"/>
      <c r="P508" s="15"/>
      <c r="Q508" s="15"/>
      <c r="R508" s="15"/>
      <c r="S508" s="15"/>
    </row>
    <row r="509">
      <c r="A509" s="15"/>
      <c r="B509" s="15"/>
      <c r="C509" s="15"/>
      <c r="D509" s="15"/>
      <c r="E509" s="15"/>
      <c r="F509" s="15"/>
      <c r="G509" s="15"/>
      <c r="H509" s="15"/>
      <c r="I509" s="15"/>
      <c r="J509" s="15"/>
      <c r="K509" s="15"/>
      <c r="L509" s="15"/>
      <c r="M509" s="15"/>
      <c r="N509" s="15"/>
      <c r="O509" s="15"/>
      <c r="P509" s="15"/>
      <c r="Q509" s="15"/>
      <c r="R509" s="15"/>
      <c r="S509" s="15"/>
    </row>
    <row r="510">
      <c r="A510" s="15"/>
      <c r="B510" s="15"/>
      <c r="C510" s="15"/>
      <c r="D510" s="15"/>
      <c r="E510" s="15"/>
      <c r="F510" s="15"/>
      <c r="G510" s="15"/>
      <c r="H510" s="15"/>
      <c r="I510" s="15"/>
      <c r="J510" s="15"/>
      <c r="K510" s="15"/>
      <c r="L510" s="15"/>
      <c r="M510" s="15"/>
      <c r="N510" s="15"/>
      <c r="O510" s="15"/>
      <c r="P510" s="15"/>
      <c r="Q510" s="15"/>
      <c r="R510" s="15"/>
      <c r="S510" s="15"/>
    </row>
    <row r="511">
      <c r="A511" s="15"/>
      <c r="B511" s="15"/>
      <c r="C511" s="15"/>
      <c r="D511" s="15"/>
      <c r="E511" s="15"/>
      <c r="F511" s="15"/>
      <c r="G511" s="15"/>
      <c r="H511" s="15"/>
      <c r="I511" s="15"/>
      <c r="J511" s="15"/>
      <c r="K511" s="15"/>
      <c r="L511" s="15"/>
      <c r="M511" s="15"/>
      <c r="N511" s="15"/>
      <c r="O511" s="15"/>
      <c r="P511" s="15"/>
      <c r="Q511" s="15"/>
      <c r="R511" s="15"/>
      <c r="S511" s="15"/>
    </row>
    <row r="512">
      <c r="A512" s="15"/>
      <c r="B512" s="15"/>
      <c r="C512" s="15"/>
      <c r="D512" s="15"/>
      <c r="E512" s="15"/>
      <c r="F512" s="15"/>
      <c r="G512" s="15"/>
      <c r="H512" s="15"/>
      <c r="I512" s="15"/>
      <c r="J512" s="15"/>
      <c r="K512" s="15"/>
      <c r="L512" s="15"/>
      <c r="M512" s="15"/>
      <c r="N512" s="15"/>
      <c r="O512" s="15"/>
      <c r="P512" s="15"/>
      <c r="Q512" s="15"/>
      <c r="R512" s="15"/>
      <c r="S512" s="15"/>
    </row>
    <row r="513">
      <c r="A513" s="15"/>
      <c r="B513" s="15"/>
      <c r="C513" s="15"/>
      <c r="D513" s="15"/>
      <c r="E513" s="15"/>
      <c r="F513" s="15"/>
      <c r="G513" s="15"/>
      <c r="H513" s="15"/>
      <c r="I513" s="15"/>
      <c r="J513" s="15"/>
      <c r="K513" s="15"/>
      <c r="L513" s="15"/>
      <c r="M513" s="15"/>
      <c r="N513" s="15"/>
      <c r="O513" s="15"/>
      <c r="P513" s="15"/>
      <c r="Q513" s="15"/>
      <c r="R513" s="15"/>
      <c r="S513" s="15"/>
    </row>
    <row r="514">
      <c r="A514" s="15"/>
      <c r="B514" s="15"/>
      <c r="C514" s="15"/>
      <c r="D514" s="15"/>
      <c r="E514" s="15"/>
      <c r="F514" s="15"/>
      <c r="G514" s="15"/>
      <c r="H514" s="15"/>
      <c r="I514" s="15"/>
      <c r="J514" s="15"/>
      <c r="K514" s="15"/>
      <c r="L514" s="15"/>
      <c r="M514" s="15"/>
      <c r="N514" s="15"/>
      <c r="O514" s="15"/>
      <c r="P514" s="15"/>
      <c r="Q514" s="15"/>
      <c r="R514" s="15"/>
      <c r="S514" s="15"/>
    </row>
    <row r="515">
      <c r="A515" s="15"/>
      <c r="B515" s="15"/>
      <c r="C515" s="15"/>
      <c r="D515" s="15"/>
      <c r="E515" s="15"/>
      <c r="F515" s="15"/>
      <c r="G515" s="15"/>
      <c r="H515" s="15"/>
      <c r="I515" s="15"/>
      <c r="J515" s="15"/>
      <c r="K515" s="15"/>
      <c r="L515" s="15"/>
      <c r="M515" s="15"/>
      <c r="N515" s="15"/>
      <c r="O515" s="15"/>
      <c r="P515" s="15"/>
      <c r="Q515" s="15"/>
      <c r="R515" s="15"/>
      <c r="S515" s="15"/>
    </row>
    <row r="516">
      <c r="A516" s="15"/>
      <c r="B516" s="15"/>
      <c r="C516" s="15"/>
      <c r="D516" s="15"/>
      <c r="E516" s="15"/>
      <c r="F516" s="15"/>
      <c r="G516" s="15"/>
      <c r="H516" s="15"/>
      <c r="I516" s="15"/>
      <c r="J516" s="15"/>
      <c r="K516" s="15"/>
      <c r="L516" s="15"/>
      <c r="M516" s="15"/>
      <c r="N516" s="15"/>
      <c r="O516" s="15"/>
      <c r="P516" s="15"/>
      <c r="Q516" s="15"/>
      <c r="R516" s="15"/>
      <c r="S516" s="15"/>
    </row>
    <row r="517">
      <c r="A517" s="15"/>
      <c r="B517" s="15"/>
      <c r="C517" s="15"/>
      <c r="D517" s="15"/>
      <c r="E517" s="15"/>
      <c r="F517" s="15"/>
      <c r="G517" s="15"/>
      <c r="H517" s="15"/>
      <c r="I517" s="15"/>
      <c r="J517" s="15"/>
      <c r="K517" s="15"/>
      <c r="L517" s="15"/>
      <c r="M517" s="15"/>
      <c r="N517" s="15"/>
      <c r="O517" s="15"/>
      <c r="P517" s="15"/>
      <c r="Q517" s="15"/>
      <c r="R517" s="15"/>
      <c r="S517" s="15"/>
    </row>
    <row r="518">
      <c r="A518" s="15"/>
      <c r="B518" s="15"/>
      <c r="C518" s="15"/>
      <c r="D518" s="15"/>
      <c r="E518" s="15"/>
      <c r="F518" s="15"/>
      <c r="G518" s="15"/>
      <c r="H518" s="15"/>
      <c r="I518" s="15"/>
      <c r="J518" s="15"/>
      <c r="K518" s="15"/>
      <c r="L518" s="15"/>
      <c r="M518" s="15"/>
      <c r="N518" s="15"/>
      <c r="O518" s="15"/>
      <c r="P518" s="15"/>
      <c r="Q518" s="15"/>
      <c r="R518" s="15"/>
      <c r="S518" s="15"/>
    </row>
    <row r="519">
      <c r="A519" s="15"/>
      <c r="B519" s="15"/>
      <c r="C519" s="15"/>
      <c r="D519" s="15"/>
      <c r="E519" s="15"/>
      <c r="F519" s="15"/>
      <c r="G519" s="15"/>
      <c r="H519" s="15"/>
      <c r="I519" s="15"/>
      <c r="J519" s="15"/>
      <c r="K519" s="15"/>
      <c r="L519" s="15"/>
      <c r="M519" s="15"/>
      <c r="N519" s="15"/>
      <c r="O519" s="15"/>
      <c r="P519" s="15"/>
      <c r="Q519" s="15"/>
      <c r="R519" s="15"/>
      <c r="S519" s="15"/>
    </row>
    <row r="520">
      <c r="A520" s="15"/>
      <c r="B520" s="15"/>
      <c r="C520" s="15"/>
      <c r="D520" s="15"/>
      <c r="E520" s="15"/>
      <c r="F520" s="15"/>
      <c r="G520" s="15"/>
      <c r="H520" s="15"/>
      <c r="I520" s="15"/>
      <c r="J520" s="15"/>
      <c r="K520" s="15"/>
      <c r="L520" s="15"/>
      <c r="M520" s="15"/>
      <c r="N520" s="15"/>
      <c r="O520" s="15"/>
      <c r="P520" s="15"/>
      <c r="Q520" s="15"/>
      <c r="R520" s="15"/>
      <c r="S520" s="15"/>
    </row>
    <row r="521">
      <c r="A521" s="15"/>
      <c r="B521" s="15"/>
      <c r="C521" s="15"/>
      <c r="D521" s="15"/>
      <c r="E521" s="15"/>
      <c r="F521" s="15"/>
      <c r="G521" s="15"/>
      <c r="H521" s="15"/>
      <c r="I521" s="15"/>
      <c r="J521" s="15"/>
      <c r="K521" s="15"/>
      <c r="L521" s="15"/>
      <c r="M521" s="15"/>
      <c r="N521" s="15"/>
      <c r="O521" s="15"/>
      <c r="P521" s="15"/>
      <c r="Q521" s="15"/>
      <c r="R521" s="15"/>
      <c r="S521" s="15"/>
    </row>
    <row r="522">
      <c r="A522" s="15"/>
      <c r="B522" s="15"/>
      <c r="C522" s="15"/>
      <c r="D522" s="15"/>
      <c r="E522" s="15"/>
      <c r="F522" s="15"/>
      <c r="G522" s="15"/>
      <c r="H522" s="15"/>
      <c r="I522" s="15"/>
      <c r="J522" s="15"/>
      <c r="K522" s="15"/>
      <c r="L522" s="15"/>
      <c r="M522" s="15"/>
      <c r="N522" s="15"/>
      <c r="O522" s="15"/>
      <c r="P522" s="15"/>
      <c r="Q522" s="15"/>
      <c r="R522" s="15"/>
      <c r="S522" s="15"/>
    </row>
    <row r="523">
      <c r="A523" s="15"/>
      <c r="B523" s="15"/>
      <c r="C523" s="15"/>
      <c r="D523" s="15"/>
      <c r="E523" s="15"/>
      <c r="F523" s="15"/>
      <c r="G523" s="15"/>
      <c r="H523" s="15"/>
      <c r="I523" s="15"/>
      <c r="J523" s="15"/>
      <c r="K523" s="15"/>
      <c r="L523" s="15"/>
      <c r="M523" s="15"/>
      <c r="N523" s="15"/>
      <c r="O523" s="15"/>
      <c r="P523" s="15"/>
      <c r="Q523" s="15"/>
      <c r="R523" s="15"/>
      <c r="S523" s="15"/>
    </row>
    <row r="524">
      <c r="A524" s="15"/>
      <c r="B524" s="15"/>
      <c r="C524" s="15"/>
      <c r="D524" s="15"/>
      <c r="E524" s="15"/>
      <c r="F524" s="15"/>
      <c r="G524" s="15"/>
      <c r="H524" s="15"/>
      <c r="I524" s="15"/>
      <c r="J524" s="15"/>
      <c r="K524" s="15"/>
      <c r="L524" s="15"/>
      <c r="M524" s="15"/>
      <c r="N524" s="15"/>
      <c r="O524" s="15"/>
      <c r="P524" s="15"/>
      <c r="Q524" s="15"/>
      <c r="R524" s="15"/>
      <c r="S524" s="15"/>
    </row>
    <row r="525">
      <c r="A525" s="15"/>
      <c r="B525" s="15"/>
      <c r="C525" s="15"/>
      <c r="D525" s="15"/>
      <c r="E525" s="15"/>
      <c r="F525" s="15"/>
      <c r="G525" s="15"/>
      <c r="H525" s="15"/>
      <c r="I525" s="15"/>
      <c r="J525" s="15"/>
      <c r="K525" s="15"/>
      <c r="L525" s="15"/>
      <c r="M525" s="15"/>
      <c r="N525" s="15"/>
      <c r="O525" s="15"/>
      <c r="P525" s="15"/>
      <c r="Q525" s="15"/>
      <c r="R525" s="15"/>
      <c r="S525" s="15"/>
    </row>
    <row r="526">
      <c r="A526" s="15"/>
      <c r="B526" s="15"/>
      <c r="C526" s="15"/>
      <c r="D526" s="15"/>
      <c r="E526" s="15"/>
      <c r="F526" s="15"/>
      <c r="G526" s="15"/>
      <c r="H526" s="15"/>
      <c r="I526" s="15"/>
      <c r="J526" s="15"/>
      <c r="K526" s="15"/>
      <c r="L526" s="15"/>
      <c r="M526" s="15"/>
      <c r="N526" s="15"/>
      <c r="O526" s="15"/>
      <c r="P526" s="15"/>
      <c r="Q526" s="15"/>
      <c r="R526" s="15"/>
      <c r="S526" s="15"/>
    </row>
    <row r="527">
      <c r="A527" s="15"/>
      <c r="B527" s="15"/>
      <c r="C527" s="15"/>
      <c r="D527" s="15"/>
      <c r="E527" s="15"/>
      <c r="F527" s="15"/>
      <c r="G527" s="15"/>
      <c r="H527" s="15"/>
      <c r="I527" s="15"/>
      <c r="J527" s="15"/>
      <c r="K527" s="15"/>
      <c r="L527" s="15"/>
      <c r="M527" s="15"/>
      <c r="N527" s="15"/>
      <c r="O527" s="15"/>
      <c r="P527" s="15"/>
      <c r="Q527" s="15"/>
      <c r="R527" s="15"/>
      <c r="S527" s="15"/>
    </row>
    <row r="528">
      <c r="A528" s="15"/>
      <c r="B528" s="15"/>
      <c r="C528" s="15"/>
      <c r="D528" s="15"/>
      <c r="E528" s="15"/>
      <c r="F528" s="15"/>
      <c r="G528" s="15"/>
      <c r="H528" s="15"/>
      <c r="I528" s="15"/>
      <c r="J528" s="15"/>
      <c r="K528" s="15"/>
      <c r="L528" s="15"/>
      <c r="M528" s="15"/>
      <c r="N528" s="15"/>
      <c r="O528" s="15"/>
      <c r="P528" s="15"/>
      <c r="Q528" s="15"/>
      <c r="R528" s="15"/>
      <c r="S528" s="15"/>
    </row>
    <row r="529">
      <c r="A529" s="15"/>
      <c r="B529" s="15"/>
      <c r="C529" s="15"/>
      <c r="D529" s="15"/>
      <c r="E529" s="15"/>
      <c r="F529" s="15"/>
      <c r="G529" s="15"/>
      <c r="H529" s="15"/>
      <c r="I529" s="15"/>
      <c r="J529" s="15"/>
      <c r="K529" s="15"/>
      <c r="L529" s="15"/>
      <c r="M529" s="15"/>
      <c r="N529" s="15"/>
      <c r="O529" s="15"/>
      <c r="P529" s="15"/>
      <c r="Q529" s="15"/>
      <c r="R529" s="15"/>
      <c r="S529" s="15"/>
    </row>
    <row r="530">
      <c r="A530" s="15"/>
      <c r="B530" s="15"/>
      <c r="C530" s="15"/>
      <c r="D530" s="15"/>
      <c r="E530" s="15"/>
      <c r="F530" s="15"/>
      <c r="G530" s="15"/>
      <c r="H530" s="15"/>
      <c r="I530" s="15"/>
      <c r="J530" s="15"/>
      <c r="K530" s="15"/>
      <c r="L530" s="15"/>
      <c r="M530" s="15"/>
      <c r="N530" s="15"/>
      <c r="O530" s="15"/>
      <c r="P530" s="15"/>
      <c r="Q530" s="15"/>
      <c r="R530" s="15"/>
      <c r="S530" s="15"/>
    </row>
    <row r="531">
      <c r="A531" s="15"/>
      <c r="B531" s="15"/>
      <c r="C531" s="15"/>
      <c r="D531" s="15"/>
      <c r="E531" s="15"/>
      <c r="F531" s="15"/>
      <c r="G531" s="15"/>
      <c r="H531" s="15"/>
      <c r="I531" s="15"/>
      <c r="J531" s="15"/>
      <c r="K531" s="15"/>
      <c r="L531" s="15"/>
      <c r="M531" s="15"/>
      <c r="N531" s="15"/>
      <c r="O531" s="15"/>
      <c r="P531" s="15"/>
      <c r="Q531" s="15"/>
      <c r="R531" s="15"/>
      <c r="S531" s="15"/>
    </row>
    <row r="532">
      <c r="A532" s="15"/>
      <c r="B532" s="15"/>
      <c r="C532" s="15"/>
      <c r="D532" s="15"/>
      <c r="E532" s="15"/>
      <c r="F532" s="15"/>
      <c r="G532" s="15"/>
      <c r="H532" s="15"/>
      <c r="I532" s="15"/>
      <c r="J532" s="15"/>
      <c r="K532" s="15"/>
      <c r="L532" s="15"/>
      <c r="M532" s="15"/>
      <c r="N532" s="15"/>
      <c r="O532" s="15"/>
      <c r="P532" s="15"/>
      <c r="Q532" s="15"/>
      <c r="R532" s="15"/>
      <c r="S532" s="15"/>
    </row>
    <row r="533">
      <c r="A533" s="15"/>
      <c r="B533" s="15"/>
      <c r="C533" s="15"/>
      <c r="D533" s="15"/>
      <c r="E533" s="15"/>
      <c r="F533" s="15"/>
      <c r="G533" s="15"/>
      <c r="H533" s="15"/>
      <c r="I533" s="15"/>
      <c r="J533" s="15"/>
      <c r="K533" s="15"/>
      <c r="L533" s="15"/>
      <c r="M533" s="15"/>
      <c r="N533" s="15"/>
      <c r="O533" s="15"/>
      <c r="P533" s="15"/>
      <c r="Q533" s="15"/>
      <c r="R533" s="15"/>
      <c r="S533" s="15"/>
    </row>
    <row r="534">
      <c r="A534" s="15"/>
      <c r="B534" s="15"/>
      <c r="C534" s="15"/>
      <c r="D534" s="15"/>
      <c r="E534" s="15"/>
      <c r="F534" s="15"/>
      <c r="G534" s="15"/>
      <c r="H534" s="15"/>
      <c r="I534" s="15"/>
      <c r="J534" s="15"/>
      <c r="K534" s="15"/>
      <c r="L534" s="15"/>
      <c r="M534" s="15"/>
      <c r="N534" s="15"/>
      <c r="O534" s="15"/>
      <c r="P534" s="15"/>
      <c r="Q534" s="15"/>
      <c r="R534" s="15"/>
      <c r="S534" s="15"/>
    </row>
    <row r="535">
      <c r="A535" s="15"/>
      <c r="B535" s="15"/>
      <c r="C535" s="15"/>
      <c r="D535" s="15"/>
      <c r="E535" s="15"/>
      <c r="F535" s="15"/>
      <c r="G535" s="15"/>
      <c r="H535" s="15"/>
      <c r="I535" s="15"/>
      <c r="J535" s="15"/>
      <c r="K535" s="15"/>
      <c r="L535" s="15"/>
      <c r="M535" s="15"/>
      <c r="N535" s="15"/>
      <c r="O535" s="15"/>
      <c r="P535" s="15"/>
      <c r="Q535" s="15"/>
      <c r="R535" s="15"/>
      <c r="S535" s="15"/>
    </row>
    <row r="536">
      <c r="A536" s="15"/>
      <c r="B536" s="15"/>
      <c r="C536" s="15"/>
      <c r="D536" s="15"/>
      <c r="E536" s="15"/>
      <c r="F536" s="15"/>
      <c r="G536" s="15"/>
      <c r="H536" s="15"/>
      <c r="I536" s="15"/>
      <c r="J536" s="15"/>
      <c r="K536" s="15"/>
      <c r="L536" s="15"/>
      <c r="M536" s="15"/>
      <c r="N536" s="15"/>
      <c r="O536" s="15"/>
      <c r="P536" s="15"/>
      <c r="Q536" s="15"/>
      <c r="R536" s="15"/>
      <c r="S536" s="15"/>
    </row>
    <row r="537">
      <c r="A537" s="15"/>
      <c r="B537" s="15"/>
      <c r="C537" s="15"/>
      <c r="D537" s="15"/>
      <c r="E537" s="15"/>
      <c r="F537" s="15"/>
      <c r="G537" s="15"/>
      <c r="H537" s="15"/>
      <c r="I537" s="15"/>
      <c r="J537" s="15"/>
      <c r="K537" s="15"/>
      <c r="L537" s="15"/>
      <c r="M537" s="15"/>
      <c r="N537" s="15"/>
      <c r="O537" s="15"/>
      <c r="P537" s="15"/>
      <c r="Q537" s="15"/>
      <c r="R537" s="15"/>
      <c r="S537" s="15"/>
    </row>
    <row r="538">
      <c r="A538" s="15"/>
      <c r="B538" s="15"/>
      <c r="C538" s="15"/>
      <c r="D538" s="15"/>
      <c r="E538" s="15"/>
      <c r="F538" s="15"/>
      <c r="G538" s="15"/>
      <c r="H538" s="15"/>
      <c r="I538" s="15"/>
      <c r="J538" s="15"/>
      <c r="K538" s="15"/>
      <c r="L538" s="15"/>
      <c r="M538" s="15"/>
      <c r="N538" s="15"/>
      <c r="O538" s="15"/>
      <c r="P538" s="15"/>
      <c r="Q538" s="15"/>
      <c r="R538" s="15"/>
      <c r="S538" s="15"/>
    </row>
    <row r="539">
      <c r="A539" s="15"/>
      <c r="B539" s="15"/>
      <c r="C539" s="15"/>
      <c r="D539" s="15"/>
      <c r="E539" s="15"/>
      <c r="F539" s="15"/>
      <c r="G539" s="15"/>
      <c r="H539" s="15"/>
      <c r="I539" s="15"/>
      <c r="J539" s="15"/>
      <c r="K539" s="15"/>
      <c r="L539" s="15"/>
      <c r="M539" s="15"/>
      <c r="N539" s="15"/>
      <c r="O539" s="15"/>
      <c r="P539" s="15"/>
      <c r="Q539" s="15"/>
      <c r="R539" s="15"/>
      <c r="S539" s="15"/>
    </row>
    <row r="540">
      <c r="A540" s="15"/>
      <c r="B540" s="15"/>
      <c r="C540" s="15"/>
      <c r="D540" s="15"/>
      <c r="E540" s="15"/>
      <c r="F540" s="15"/>
      <c r="G540" s="15"/>
      <c r="H540" s="15"/>
      <c r="I540" s="15"/>
      <c r="J540" s="15"/>
      <c r="K540" s="15"/>
      <c r="L540" s="15"/>
      <c r="M540" s="15"/>
      <c r="N540" s="15"/>
      <c r="O540" s="15"/>
      <c r="P540" s="15"/>
      <c r="Q540" s="15"/>
      <c r="R540" s="15"/>
      <c r="S540" s="15"/>
    </row>
    <row r="541">
      <c r="A541" s="15"/>
      <c r="B541" s="15"/>
      <c r="C541" s="15"/>
      <c r="D541" s="15"/>
      <c r="E541" s="15"/>
      <c r="F541" s="15"/>
      <c r="G541" s="15"/>
      <c r="H541" s="15"/>
      <c r="I541" s="15"/>
      <c r="J541" s="15"/>
      <c r="K541" s="15"/>
      <c r="L541" s="15"/>
      <c r="M541" s="15"/>
      <c r="N541" s="15"/>
      <c r="O541" s="15"/>
      <c r="P541" s="15"/>
      <c r="Q541" s="15"/>
      <c r="R541" s="15"/>
      <c r="S541" s="15"/>
    </row>
    <row r="542">
      <c r="A542" s="15"/>
      <c r="B542" s="15"/>
      <c r="C542" s="15"/>
      <c r="D542" s="15"/>
      <c r="E542" s="15"/>
      <c r="F542" s="15"/>
      <c r="G542" s="15"/>
      <c r="H542" s="15"/>
      <c r="I542" s="15"/>
      <c r="J542" s="15"/>
      <c r="K542" s="15"/>
      <c r="L542" s="15"/>
      <c r="M542" s="15"/>
      <c r="N542" s="15"/>
      <c r="O542" s="15"/>
      <c r="P542" s="15"/>
      <c r="Q542" s="15"/>
      <c r="R542" s="15"/>
      <c r="S542" s="15"/>
    </row>
    <row r="543">
      <c r="A543" s="15"/>
      <c r="B543" s="15"/>
      <c r="C543" s="15"/>
      <c r="D543" s="15"/>
      <c r="E543" s="15"/>
      <c r="F543" s="15"/>
      <c r="G543" s="15"/>
      <c r="H543" s="15"/>
      <c r="I543" s="15"/>
      <c r="J543" s="15"/>
      <c r="K543" s="15"/>
      <c r="L543" s="15"/>
      <c r="M543" s="15"/>
      <c r="N543" s="15"/>
      <c r="O543" s="15"/>
      <c r="P543" s="15"/>
      <c r="Q543" s="15"/>
      <c r="R543" s="15"/>
      <c r="S543" s="15"/>
    </row>
    <row r="544">
      <c r="A544" s="15"/>
      <c r="B544" s="15"/>
      <c r="C544" s="15"/>
      <c r="D544" s="15"/>
      <c r="E544" s="15"/>
      <c r="F544" s="15"/>
      <c r="G544" s="15"/>
      <c r="H544" s="15"/>
      <c r="I544" s="15"/>
      <c r="J544" s="15"/>
      <c r="K544" s="15"/>
      <c r="L544" s="15"/>
      <c r="M544" s="15"/>
      <c r="N544" s="15"/>
      <c r="O544" s="15"/>
      <c r="P544" s="15"/>
      <c r="Q544" s="15"/>
      <c r="R544" s="15"/>
      <c r="S544" s="15"/>
    </row>
    <row r="545">
      <c r="A545" s="15"/>
      <c r="B545" s="15"/>
      <c r="C545" s="15"/>
      <c r="D545" s="15"/>
      <c r="E545" s="15"/>
      <c r="F545" s="15"/>
      <c r="G545" s="15"/>
      <c r="H545" s="15"/>
      <c r="I545" s="15"/>
      <c r="J545" s="15"/>
      <c r="K545" s="15"/>
      <c r="L545" s="15"/>
      <c r="M545" s="15"/>
      <c r="N545" s="15"/>
      <c r="O545" s="15"/>
      <c r="P545" s="15"/>
      <c r="Q545" s="15"/>
      <c r="R545" s="15"/>
      <c r="S545" s="15"/>
    </row>
    <row r="546">
      <c r="A546" s="15"/>
      <c r="B546" s="15"/>
      <c r="C546" s="15"/>
      <c r="D546" s="15"/>
      <c r="E546" s="15"/>
      <c r="F546" s="15"/>
      <c r="G546" s="15"/>
      <c r="H546" s="15"/>
      <c r="I546" s="15"/>
      <c r="J546" s="15"/>
      <c r="K546" s="15"/>
      <c r="L546" s="15"/>
      <c r="M546" s="15"/>
      <c r="N546" s="15"/>
      <c r="O546" s="15"/>
      <c r="P546" s="15"/>
      <c r="Q546" s="15"/>
      <c r="R546" s="15"/>
      <c r="S546" s="15"/>
    </row>
    <row r="547">
      <c r="A547" s="15"/>
      <c r="B547" s="15"/>
      <c r="C547" s="15"/>
      <c r="D547" s="15"/>
      <c r="E547" s="15"/>
      <c r="F547" s="15"/>
      <c r="G547" s="15"/>
      <c r="H547" s="15"/>
      <c r="I547" s="15"/>
      <c r="J547" s="15"/>
      <c r="K547" s="15"/>
      <c r="L547" s="15"/>
      <c r="M547" s="15"/>
      <c r="N547" s="15"/>
      <c r="O547" s="15"/>
      <c r="P547" s="15"/>
      <c r="Q547" s="15"/>
      <c r="R547" s="15"/>
      <c r="S547" s="15"/>
    </row>
    <row r="548">
      <c r="A548" s="15"/>
      <c r="B548" s="15"/>
      <c r="C548" s="15"/>
      <c r="D548" s="15"/>
      <c r="E548" s="15"/>
      <c r="F548" s="15"/>
      <c r="G548" s="15"/>
      <c r="H548" s="15"/>
      <c r="I548" s="15"/>
      <c r="J548" s="15"/>
      <c r="K548" s="15"/>
      <c r="L548" s="15"/>
      <c r="M548" s="15"/>
      <c r="N548" s="15"/>
      <c r="O548" s="15"/>
      <c r="P548" s="15"/>
      <c r="Q548" s="15"/>
      <c r="R548" s="15"/>
      <c r="S548" s="15"/>
    </row>
    <row r="549">
      <c r="A549" s="15"/>
      <c r="B549" s="15"/>
      <c r="C549" s="15"/>
      <c r="D549" s="15"/>
      <c r="E549" s="15"/>
      <c r="F549" s="15"/>
      <c r="G549" s="15"/>
      <c r="H549" s="15"/>
      <c r="I549" s="15"/>
      <c r="J549" s="15"/>
      <c r="K549" s="15"/>
      <c r="L549" s="15"/>
      <c r="M549" s="15"/>
      <c r="N549" s="15"/>
      <c r="O549" s="15"/>
      <c r="P549" s="15"/>
      <c r="Q549" s="15"/>
      <c r="R549" s="15"/>
      <c r="S549" s="15"/>
    </row>
    <row r="550">
      <c r="A550" s="15"/>
      <c r="B550" s="15"/>
      <c r="C550" s="15"/>
      <c r="D550" s="15"/>
      <c r="E550" s="15"/>
      <c r="F550" s="15"/>
      <c r="G550" s="15"/>
      <c r="H550" s="15"/>
      <c r="I550" s="15"/>
      <c r="J550" s="15"/>
      <c r="K550" s="15"/>
      <c r="L550" s="15"/>
      <c r="M550" s="15"/>
      <c r="N550" s="15"/>
      <c r="O550" s="15"/>
      <c r="P550" s="15"/>
      <c r="Q550" s="15"/>
      <c r="R550" s="15"/>
      <c r="S550" s="15"/>
    </row>
    <row r="551">
      <c r="A551" s="15"/>
      <c r="B551" s="15"/>
      <c r="C551" s="15"/>
      <c r="D551" s="15"/>
      <c r="E551" s="15"/>
      <c r="F551" s="15"/>
      <c r="G551" s="15"/>
      <c r="H551" s="15"/>
      <c r="I551" s="15"/>
      <c r="J551" s="15"/>
      <c r="K551" s="15"/>
      <c r="L551" s="15"/>
      <c r="M551" s="15"/>
      <c r="N551" s="15"/>
      <c r="O551" s="15"/>
      <c r="P551" s="15"/>
      <c r="Q551" s="15"/>
      <c r="R551" s="15"/>
      <c r="S551" s="15"/>
    </row>
    <row r="552">
      <c r="A552" s="15"/>
      <c r="B552" s="15"/>
      <c r="C552" s="15"/>
      <c r="D552" s="15"/>
      <c r="E552" s="15"/>
      <c r="F552" s="15"/>
      <c r="G552" s="15"/>
      <c r="H552" s="15"/>
      <c r="I552" s="15"/>
      <c r="J552" s="15"/>
      <c r="K552" s="15"/>
      <c r="L552" s="15"/>
      <c r="M552" s="15"/>
      <c r="N552" s="15"/>
      <c r="O552" s="15"/>
      <c r="P552" s="15"/>
      <c r="Q552" s="15"/>
      <c r="R552" s="15"/>
      <c r="S552" s="15"/>
    </row>
    <row r="553">
      <c r="A553" s="15"/>
      <c r="B553" s="15"/>
      <c r="C553" s="15"/>
      <c r="D553" s="15"/>
      <c r="E553" s="15"/>
      <c r="F553" s="15"/>
      <c r="G553" s="15"/>
      <c r="H553" s="15"/>
      <c r="I553" s="15"/>
      <c r="J553" s="15"/>
      <c r="K553" s="15"/>
      <c r="L553" s="15"/>
      <c r="M553" s="15"/>
      <c r="N553" s="15"/>
      <c r="O553" s="15"/>
      <c r="P553" s="15"/>
      <c r="Q553" s="15"/>
      <c r="R553" s="15"/>
      <c r="S553" s="15"/>
    </row>
    <row r="554">
      <c r="A554" s="15"/>
      <c r="B554" s="15"/>
      <c r="C554" s="15"/>
      <c r="D554" s="15"/>
      <c r="E554" s="15"/>
      <c r="F554" s="15"/>
      <c r="G554" s="15"/>
      <c r="H554" s="15"/>
      <c r="I554" s="15"/>
      <c r="J554" s="15"/>
      <c r="K554" s="15"/>
      <c r="L554" s="15"/>
      <c r="M554" s="15"/>
      <c r="N554" s="15"/>
      <c r="O554" s="15"/>
      <c r="P554" s="15"/>
      <c r="Q554" s="15"/>
      <c r="R554" s="15"/>
      <c r="S554" s="15"/>
    </row>
    <row r="555">
      <c r="A555" s="15"/>
      <c r="B555" s="15"/>
      <c r="C555" s="15"/>
      <c r="D555" s="15"/>
      <c r="E555" s="15"/>
      <c r="F555" s="15"/>
      <c r="G555" s="15"/>
      <c r="H555" s="15"/>
      <c r="I555" s="15"/>
      <c r="J555" s="15"/>
      <c r="K555" s="15"/>
      <c r="L555" s="15"/>
      <c r="M555" s="15"/>
      <c r="N555" s="15"/>
      <c r="O555" s="15"/>
      <c r="P555" s="15"/>
      <c r="Q555" s="15"/>
      <c r="R555" s="15"/>
      <c r="S555" s="15"/>
    </row>
    <row r="556">
      <c r="A556" s="15"/>
      <c r="B556" s="15"/>
      <c r="C556" s="15"/>
      <c r="D556" s="15"/>
      <c r="E556" s="15"/>
      <c r="F556" s="15"/>
      <c r="G556" s="15"/>
      <c r="H556" s="15"/>
      <c r="I556" s="15"/>
      <c r="J556" s="15"/>
      <c r="K556" s="15"/>
      <c r="L556" s="15"/>
      <c r="M556" s="15"/>
      <c r="N556" s="15"/>
      <c r="O556" s="15"/>
      <c r="P556" s="15"/>
      <c r="Q556" s="15"/>
      <c r="R556" s="15"/>
      <c r="S556" s="15"/>
    </row>
    <row r="557">
      <c r="A557" s="15"/>
      <c r="B557" s="15"/>
      <c r="C557" s="15"/>
      <c r="D557" s="15"/>
      <c r="E557" s="15"/>
      <c r="F557" s="15"/>
      <c r="G557" s="15"/>
      <c r="H557" s="15"/>
      <c r="I557" s="15"/>
      <c r="J557" s="15"/>
      <c r="K557" s="15"/>
      <c r="L557" s="15"/>
      <c r="M557" s="15"/>
      <c r="N557" s="15"/>
      <c r="O557" s="15"/>
      <c r="P557" s="15"/>
      <c r="Q557" s="15"/>
      <c r="R557" s="15"/>
      <c r="S557" s="15"/>
    </row>
    <row r="558">
      <c r="A558" s="15"/>
      <c r="B558" s="15"/>
      <c r="C558" s="15"/>
      <c r="D558" s="15"/>
      <c r="E558" s="15"/>
      <c r="F558" s="15"/>
      <c r="G558" s="15"/>
      <c r="H558" s="15"/>
      <c r="I558" s="15"/>
      <c r="J558" s="15"/>
      <c r="K558" s="15"/>
      <c r="L558" s="15"/>
      <c r="M558" s="15"/>
      <c r="N558" s="15"/>
      <c r="O558" s="15"/>
      <c r="P558" s="15"/>
      <c r="Q558" s="15"/>
      <c r="R558" s="15"/>
      <c r="S558" s="15"/>
    </row>
    <row r="559">
      <c r="A559" s="15"/>
      <c r="B559" s="15"/>
      <c r="C559" s="15"/>
      <c r="D559" s="15"/>
      <c r="E559" s="15"/>
      <c r="F559" s="15"/>
      <c r="G559" s="15"/>
      <c r="H559" s="15"/>
      <c r="I559" s="15"/>
      <c r="J559" s="15"/>
      <c r="K559" s="15"/>
      <c r="L559" s="15"/>
      <c r="M559" s="15"/>
      <c r="N559" s="15"/>
      <c r="O559" s="15"/>
      <c r="P559" s="15"/>
      <c r="Q559" s="15"/>
      <c r="R559" s="15"/>
      <c r="S559" s="15"/>
    </row>
    <row r="560">
      <c r="A560" s="15"/>
      <c r="B560" s="15"/>
      <c r="C560" s="15"/>
      <c r="D560" s="15"/>
      <c r="E560" s="15"/>
      <c r="F560" s="15"/>
      <c r="G560" s="15"/>
      <c r="H560" s="15"/>
      <c r="I560" s="15"/>
      <c r="J560" s="15"/>
      <c r="K560" s="15"/>
      <c r="L560" s="15"/>
      <c r="M560" s="15"/>
      <c r="N560" s="15"/>
      <c r="O560" s="15"/>
      <c r="P560" s="15"/>
      <c r="Q560" s="15"/>
      <c r="R560" s="15"/>
      <c r="S560" s="15"/>
    </row>
    <row r="561">
      <c r="A561" s="15"/>
      <c r="B561" s="15"/>
      <c r="C561" s="15"/>
      <c r="D561" s="15"/>
      <c r="E561" s="15"/>
      <c r="F561" s="15"/>
      <c r="G561" s="15"/>
      <c r="H561" s="15"/>
      <c r="I561" s="15"/>
      <c r="J561" s="15"/>
      <c r="K561" s="15"/>
      <c r="L561" s="15"/>
      <c r="M561" s="15"/>
      <c r="N561" s="15"/>
      <c r="O561" s="15"/>
      <c r="P561" s="15"/>
      <c r="Q561" s="15"/>
      <c r="R561" s="15"/>
      <c r="S561" s="15"/>
    </row>
    <row r="562">
      <c r="A562" s="15"/>
      <c r="B562" s="15"/>
      <c r="C562" s="15"/>
      <c r="D562" s="15"/>
      <c r="E562" s="15"/>
      <c r="F562" s="15"/>
      <c r="G562" s="15"/>
      <c r="H562" s="15"/>
      <c r="I562" s="15"/>
      <c r="J562" s="15"/>
      <c r="K562" s="15"/>
      <c r="L562" s="15"/>
      <c r="M562" s="15"/>
      <c r="N562" s="15"/>
      <c r="O562" s="15"/>
      <c r="P562" s="15"/>
      <c r="Q562" s="15"/>
      <c r="R562" s="15"/>
      <c r="S562" s="15"/>
    </row>
    <row r="563">
      <c r="A563" s="15"/>
      <c r="B563" s="15"/>
      <c r="C563" s="15"/>
      <c r="D563" s="15"/>
      <c r="E563" s="15"/>
      <c r="F563" s="15"/>
      <c r="G563" s="15"/>
      <c r="H563" s="15"/>
      <c r="I563" s="15"/>
      <c r="J563" s="15"/>
      <c r="K563" s="15"/>
      <c r="L563" s="15"/>
      <c r="M563" s="15"/>
      <c r="N563" s="15"/>
      <c r="O563" s="15"/>
      <c r="P563" s="15"/>
      <c r="Q563" s="15"/>
      <c r="R563" s="15"/>
      <c r="S563" s="15"/>
    </row>
    <row r="564">
      <c r="A564" s="15"/>
      <c r="B564" s="15"/>
      <c r="C564" s="15"/>
      <c r="D564" s="15"/>
      <c r="E564" s="15"/>
      <c r="F564" s="15"/>
      <c r="G564" s="15"/>
      <c r="H564" s="15"/>
      <c r="I564" s="15"/>
      <c r="J564" s="15"/>
      <c r="K564" s="15"/>
      <c r="L564" s="15"/>
      <c r="M564" s="15"/>
      <c r="N564" s="15"/>
      <c r="O564" s="15"/>
      <c r="P564" s="15"/>
      <c r="Q564" s="15"/>
      <c r="R564" s="15"/>
      <c r="S564" s="15"/>
    </row>
    <row r="565">
      <c r="A565" s="15"/>
      <c r="B565" s="15"/>
      <c r="C565" s="15"/>
      <c r="D565" s="15"/>
      <c r="E565" s="15"/>
      <c r="F565" s="15"/>
      <c r="G565" s="15"/>
      <c r="H565" s="15"/>
      <c r="I565" s="15"/>
      <c r="J565" s="15"/>
      <c r="K565" s="15"/>
      <c r="L565" s="15"/>
      <c r="M565" s="15"/>
      <c r="N565" s="15"/>
      <c r="O565" s="15"/>
      <c r="P565" s="15"/>
      <c r="Q565" s="15"/>
      <c r="R565" s="15"/>
      <c r="S565" s="15"/>
    </row>
    <row r="566">
      <c r="A566" s="15"/>
      <c r="B566" s="15"/>
      <c r="C566" s="15"/>
      <c r="D566" s="15"/>
      <c r="E566" s="15"/>
      <c r="F566" s="15"/>
      <c r="G566" s="15"/>
      <c r="H566" s="15"/>
      <c r="I566" s="15"/>
      <c r="J566" s="15"/>
      <c r="K566" s="15"/>
      <c r="L566" s="15"/>
      <c r="M566" s="15"/>
      <c r="N566" s="15"/>
      <c r="O566" s="15"/>
      <c r="P566" s="15"/>
      <c r="Q566" s="15"/>
      <c r="R566" s="15"/>
      <c r="S566" s="15"/>
    </row>
    <row r="567">
      <c r="A567" s="15"/>
      <c r="B567" s="15"/>
      <c r="C567" s="15"/>
      <c r="D567" s="15"/>
      <c r="E567" s="15"/>
      <c r="F567" s="15"/>
      <c r="G567" s="15"/>
      <c r="H567" s="15"/>
      <c r="I567" s="15"/>
      <c r="J567" s="15"/>
      <c r="K567" s="15"/>
      <c r="L567" s="15"/>
      <c r="M567" s="15"/>
      <c r="N567" s="15"/>
      <c r="O567" s="15"/>
      <c r="P567" s="15"/>
      <c r="Q567" s="15"/>
      <c r="R567" s="15"/>
      <c r="S567" s="15"/>
    </row>
    <row r="568">
      <c r="A568" s="15"/>
      <c r="B568" s="15"/>
      <c r="C568" s="15"/>
      <c r="D568" s="15"/>
      <c r="E568" s="15"/>
      <c r="F568" s="15"/>
      <c r="G568" s="15"/>
      <c r="H568" s="15"/>
      <c r="I568" s="15"/>
      <c r="J568" s="15"/>
      <c r="K568" s="15"/>
      <c r="L568" s="15"/>
      <c r="M568" s="15"/>
      <c r="N568" s="15"/>
      <c r="O568" s="15"/>
      <c r="P568" s="15"/>
      <c r="Q568" s="15"/>
      <c r="R568" s="15"/>
      <c r="S568" s="15"/>
    </row>
    <row r="569">
      <c r="A569" s="15"/>
      <c r="B569" s="15"/>
      <c r="C569" s="15"/>
      <c r="D569" s="15"/>
      <c r="E569" s="15"/>
      <c r="F569" s="15"/>
      <c r="G569" s="15"/>
      <c r="H569" s="15"/>
      <c r="I569" s="15"/>
      <c r="J569" s="15"/>
      <c r="K569" s="15"/>
      <c r="L569" s="15"/>
      <c r="M569" s="15"/>
      <c r="N569" s="15"/>
      <c r="O569" s="15"/>
      <c r="P569" s="15"/>
      <c r="Q569" s="15"/>
      <c r="R569" s="15"/>
      <c r="S569" s="15"/>
    </row>
    <row r="570">
      <c r="A570" s="15"/>
      <c r="B570" s="15"/>
      <c r="C570" s="15"/>
      <c r="D570" s="15"/>
      <c r="E570" s="15"/>
      <c r="F570" s="15"/>
      <c r="G570" s="15"/>
      <c r="H570" s="15"/>
      <c r="I570" s="15"/>
      <c r="J570" s="15"/>
      <c r="K570" s="15"/>
      <c r="L570" s="15"/>
      <c r="M570" s="15"/>
      <c r="N570" s="15"/>
      <c r="O570" s="15"/>
      <c r="P570" s="15"/>
      <c r="Q570" s="15"/>
      <c r="R570" s="15"/>
      <c r="S570" s="15"/>
    </row>
    <row r="571">
      <c r="A571" s="15"/>
      <c r="B571" s="15"/>
      <c r="C571" s="15"/>
      <c r="D571" s="15"/>
      <c r="E571" s="15"/>
      <c r="F571" s="15"/>
      <c r="G571" s="15"/>
      <c r="H571" s="15"/>
      <c r="I571" s="15"/>
      <c r="J571" s="15"/>
      <c r="K571" s="15"/>
      <c r="L571" s="15"/>
      <c r="M571" s="15"/>
      <c r="N571" s="15"/>
      <c r="O571" s="15"/>
      <c r="P571" s="15"/>
      <c r="Q571" s="15"/>
      <c r="R571" s="15"/>
      <c r="S571" s="15"/>
    </row>
    <row r="572">
      <c r="A572" s="15"/>
      <c r="B572" s="15"/>
      <c r="C572" s="15"/>
      <c r="D572" s="15"/>
      <c r="E572" s="15"/>
      <c r="F572" s="15"/>
      <c r="G572" s="15"/>
      <c r="H572" s="15"/>
      <c r="I572" s="15"/>
      <c r="J572" s="15"/>
      <c r="K572" s="15"/>
      <c r="L572" s="15"/>
      <c r="M572" s="15"/>
      <c r="N572" s="15"/>
      <c r="O572" s="15"/>
      <c r="P572" s="15"/>
      <c r="Q572" s="15"/>
      <c r="R572" s="15"/>
      <c r="S572" s="15"/>
    </row>
    <row r="573">
      <c r="A573" s="15"/>
      <c r="B573" s="15"/>
      <c r="C573" s="15"/>
      <c r="D573" s="15"/>
      <c r="E573" s="15"/>
      <c r="F573" s="15"/>
      <c r="G573" s="15"/>
      <c r="H573" s="15"/>
      <c r="I573" s="15"/>
      <c r="J573" s="15"/>
      <c r="K573" s="15"/>
      <c r="L573" s="15"/>
      <c r="M573" s="15"/>
      <c r="N573" s="15"/>
      <c r="O573" s="15"/>
      <c r="P573" s="15"/>
      <c r="Q573" s="15"/>
      <c r="R573" s="15"/>
      <c r="S573" s="15"/>
    </row>
    <row r="574">
      <c r="A574" s="15"/>
      <c r="B574" s="15"/>
      <c r="C574" s="15"/>
      <c r="D574" s="15"/>
      <c r="E574" s="15"/>
      <c r="F574" s="15"/>
      <c r="G574" s="15"/>
      <c r="H574" s="15"/>
      <c r="I574" s="15"/>
      <c r="J574" s="15"/>
      <c r="K574" s="15"/>
      <c r="L574" s="15"/>
      <c r="M574" s="15"/>
      <c r="N574" s="15"/>
      <c r="O574" s="15"/>
      <c r="P574" s="15"/>
      <c r="Q574" s="15"/>
      <c r="R574" s="15"/>
      <c r="S574" s="15"/>
    </row>
    <row r="575">
      <c r="A575" s="15"/>
      <c r="B575" s="15"/>
      <c r="C575" s="15"/>
      <c r="D575" s="15"/>
      <c r="E575" s="15"/>
      <c r="F575" s="15"/>
      <c r="G575" s="15"/>
      <c r="H575" s="15"/>
      <c r="I575" s="15"/>
      <c r="J575" s="15"/>
      <c r="K575" s="15"/>
      <c r="L575" s="15"/>
      <c r="M575" s="15"/>
      <c r="N575" s="15"/>
      <c r="O575" s="15"/>
      <c r="P575" s="15"/>
      <c r="Q575" s="15"/>
      <c r="R575" s="15"/>
      <c r="S575" s="15"/>
    </row>
    <row r="576">
      <c r="A576" s="15"/>
      <c r="B576" s="15"/>
      <c r="C576" s="15"/>
      <c r="D576" s="15"/>
      <c r="E576" s="15"/>
      <c r="F576" s="15"/>
      <c r="G576" s="15"/>
      <c r="H576" s="15"/>
      <c r="I576" s="15"/>
      <c r="J576" s="15"/>
      <c r="K576" s="15"/>
      <c r="L576" s="15"/>
      <c r="M576" s="15"/>
      <c r="N576" s="15"/>
      <c r="O576" s="15"/>
      <c r="P576" s="15"/>
      <c r="Q576" s="15"/>
      <c r="R576" s="15"/>
      <c r="S576" s="15"/>
    </row>
    <row r="577">
      <c r="A577" s="15"/>
      <c r="B577" s="15"/>
      <c r="C577" s="15"/>
      <c r="D577" s="15"/>
      <c r="E577" s="15"/>
      <c r="F577" s="15"/>
      <c r="G577" s="15"/>
      <c r="H577" s="15"/>
      <c r="I577" s="15"/>
      <c r="J577" s="15"/>
      <c r="K577" s="15"/>
      <c r="L577" s="15"/>
      <c r="M577" s="15"/>
      <c r="N577" s="15"/>
      <c r="O577" s="15"/>
      <c r="P577" s="15"/>
      <c r="Q577" s="15"/>
      <c r="R577" s="15"/>
      <c r="S577" s="15"/>
    </row>
    <row r="578">
      <c r="A578" s="15"/>
      <c r="B578" s="15"/>
      <c r="C578" s="15"/>
      <c r="D578" s="15"/>
      <c r="E578" s="15"/>
      <c r="F578" s="15"/>
      <c r="G578" s="15"/>
      <c r="H578" s="15"/>
      <c r="I578" s="15"/>
      <c r="J578" s="15"/>
      <c r="K578" s="15"/>
      <c r="L578" s="15"/>
      <c r="M578" s="15"/>
      <c r="N578" s="15"/>
      <c r="O578" s="15"/>
      <c r="P578" s="15"/>
      <c r="Q578" s="15"/>
      <c r="R578" s="15"/>
      <c r="S578" s="15"/>
    </row>
    <row r="579">
      <c r="A579" s="15"/>
      <c r="B579" s="15"/>
      <c r="C579" s="15"/>
      <c r="D579" s="15"/>
      <c r="E579" s="15"/>
      <c r="F579" s="15"/>
      <c r="G579" s="15"/>
      <c r="H579" s="15"/>
      <c r="I579" s="15"/>
      <c r="J579" s="15"/>
      <c r="K579" s="15"/>
      <c r="L579" s="15"/>
      <c r="M579" s="15"/>
      <c r="N579" s="15"/>
      <c r="O579" s="15"/>
      <c r="P579" s="15"/>
      <c r="Q579" s="15"/>
      <c r="R579" s="15"/>
      <c r="S579" s="15"/>
    </row>
    <row r="580">
      <c r="A580" s="15"/>
      <c r="B580" s="15"/>
      <c r="C580" s="15"/>
      <c r="D580" s="15"/>
      <c r="E580" s="15"/>
      <c r="F580" s="15"/>
      <c r="G580" s="15"/>
      <c r="H580" s="15"/>
      <c r="I580" s="15"/>
      <c r="J580" s="15"/>
      <c r="K580" s="15"/>
      <c r="L580" s="15"/>
      <c r="M580" s="15"/>
      <c r="N580" s="15"/>
      <c r="O580" s="15"/>
      <c r="P580" s="15"/>
      <c r="Q580" s="15"/>
      <c r="R580" s="15"/>
      <c r="S580" s="15"/>
    </row>
    <row r="581">
      <c r="A581" s="15"/>
      <c r="B581" s="15"/>
      <c r="C581" s="15"/>
      <c r="D581" s="15"/>
      <c r="E581" s="15"/>
      <c r="F581" s="15"/>
      <c r="G581" s="15"/>
      <c r="H581" s="15"/>
      <c r="I581" s="15"/>
      <c r="J581" s="15"/>
      <c r="K581" s="15"/>
      <c r="L581" s="15"/>
      <c r="M581" s="15"/>
      <c r="N581" s="15"/>
      <c r="O581" s="15"/>
      <c r="P581" s="15"/>
      <c r="Q581" s="15"/>
      <c r="R581" s="15"/>
      <c r="S581" s="15"/>
    </row>
    <row r="582">
      <c r="A582" s="15"/>
      <c r="B582" s="15"/>
      <c r="C582" s="15"/>
      <c r="D582" s="15"/>
      <c r="E582" s="15"/>
      <c r="F582" s="15"/>
      <c r="G582" s="15"/>
      <c r="H582" s="15"/>
      <c r="I582" s="15"/>
      <c r="J582" s="15"/>
      <c r="K582" s="15"/>
      <c r="L582" s="15"/>
      <c r="M582" s="15"/>
      <c r="N582" s="15"/>
      <c r="O582" s="15"/>
      <c r="P582" s="15"/>
      <c r="Q582" s="15"/>
      <c r="R582" s="15"/>
      <c r="S582" s="15"/>
    </row>
    <row r="583">
      <c r="A583" s="15"/>
      <c r="B583" s="15"/>
      <c r="C583" s="15"/>
      <c r="D583" s="15"/>
      <c r="E583" s="15"/>
      <c r="F583" s="15"/>
      <c r="G583" s="15"/>
      <c r="H583" s="15"/>
      <c r="I583" s="15"/>
      <c r="J583" s="15"/>
      <c r="K583" s="15"/>
      <c r="L583" s="15"/>
      <c r="M583" s="15"/>
      <c r="N583" s="15"/>
      <c r="O583" s="15"/>
      <c r="P583" s="15"/>
      <c r="Q583" s="15"/>
      <c r="R583" s="15"/>
      <c r="S583" s="15"/>
    </row>
    <row r="584">
      <c r="A584" s="15"/>
      <c r="B584" s="15"/>
      <c r="C584" s="15"/>
      <c r="D584" s="15"/>
      <c r="E584" s="15"/>
      <c r="F584" s="15"/>
      <c r="G584" s="15"/>
      <c r="H584" s="15"/>
      <c r="I584" s="15"/>
      <c r="J584" s="15"/>
      <c r="K584" s="15"/>
      <c r="L584" s="15"/>
      <c r="M584" s="15"/>
      <c r="N584" s="15"/>
      <c r="O584" s="15"/>
      <c r="P584" s="15"/>
      <c r="Q584" s="15"/>
      <c r="R584" s="15"/>
      <c r="S584" s="15"/>
    </row>
    <row r="585">
      <c r="A585" s="15"/>
      <c r="B585" s="15"/>
      <c r="C585" s="15"/>
      <c r="D585" s="15"/>
      <c r="E585" s="15"/>
      <c r="F585" s="15"/>
      <c r="G585" s="15"/>
      <c r="H585" s="15"/>
      <c r="I585" s="15"/>
      <c r="J585" s="15"/>
      <c r="K585" s="15"/>
      <c r="L585" s="15"/>
      <c r="M585" s="15"/>
      <c r="N585" s="15"/>
      <c r="O585" s="15"/>
      <c r="P585" s="15"/>
      <c r="Q585" s="15"/>
      <c r="R585" s="15"/>
      <c r="S585" s="15"/>
    </row>
    <row r="586">
      <c r="A586" s="15"/>
      <c r="B586" s="15"/>
      <c r="C586" s="15"/>
      <c r="D586" s="15"/>
      <c r="E586" s="15"/>
      <c r="F586" s="15"/>
      <c r="G586" s="15"/>
      <c r="H586" s="15"/>
      <c r="I586" s="15"/>
      <c r="J586" s="15"/>
      <c r="K586" s="15"/>
      <c r="L586" s="15"/>
      <c r="M586" s="15"/>
      <c r="N586" s="15"/>
      <c r="O586" s="15"/>
      <c r="P586" s="15"/>
      <c r="Q586" s="15"/>
      <c r="R586" s="15"/>
      <c r="S586" s="15"/>
    </row>
    <row r="587">
      <c r="A587" s="15"/>
      <c r="B587" s="15"/>
      <c r="C587" s="15"/>
      <c r="D587" s="15"/>
      <c r="E587" s="15"/>
      <c r="F587" s="15"/>
      <c r="G587" s="15"/>
      <c r="H587" s="15"/>
      <c r="I587" s="15"/>
      <c r="J587" s="15"/>
      <c r="K587" s="15"/>
      <c r="L587" s="15"/>
      <c r="M587" s="15"/>
      <c r="N587" s="15"/>
      <c r="O587" s="15"/>
      <c r="P587" s="15"/>
      <c r="Q587" s="15"/>
      <c r="R587" s="15"/>
      <c r="S587" s="15"/>
    </row>
    <row r="588">
      <c r="A588" s="15"/>
      <c r="B588" s="15"/>
      <c r="C588" s="15"/>
      <c r="D588" s="15"/>
      <c r="E588" s="15"/>
      <c r="F588" s="15"/>
      <c r="G588" s="15"/>
      <c r="H588" s="15"/>
      <c r="I588" s="15"/>
      <c r="J588" s="15"/>
      <c r="K588" s="15"/>
      <c r="L588" s="15"/>
      <c r="M588" s="15"/>
      <c r="N588" s="15"/>
      <c r="O588" s="15"/>
      <c r="P588" s="15"/>
      <c r="Q588" s="15"/>
      <c r="R588" s="15"/>
      <c r="S588" s="15"/>
    </row>
    <row r="589">
      <c r="A589" s="15"/>
      <c r="B589" s="15"/>
      <c r="C589" s="15"/>
      <c r="D589" s="15"/>
      <c r="E589" s="15"/>
      <c r="F589" s="15"/>
      <c r="G589" s="15"/>
      <c r="H589" s="15"/>
      <c r="I589" s="15"/>
      <c r="J589" s="15"/>
      <c r="K589" s="15"/>
      <c r="L589" s="15"/>
      <c r="M589" s="15"/>
      <c r="N589" s="15"/>
      <c r="O589" s="15"/>
      <c r="P589" s="15"/>
      <c r="Q589" s="15"/>
      <c r="R589" s="15"/>
      <c r="S589" s="15"/>
    </row>
    <row r="590">
      <c r="A590" s="15"/>
      <c r="B590" s="15"/>
      <c r="C590" s="15"/>
      <c r="D590" s="15"/>
      <c r="E590" s="15"/>
      <c r="F590" s="15"/>
      <c r="G590" s="15"/>
      <c r="H590" s="15"/>
      <c r="I590" s="15"/>
      <c r="J590" s="15"/>
      <c r="K590" s="15"/>
      <c r="L590" s="15"/>
      <c r="M590" s="15"/>
      <c r="N590" s="15"/>
      <c r="O590" s="15"/>
      <c r="P590" s="15"/>
      <c r="Q590" s="15"/>
      <c r="R590" s="15"/>
      <c r="S590" s="15"/>
    </row>
    <row r="591">
      <c r="A591" s="15"/>
      <c r="B591" s="15"/>
      <c r="C591" s="15"/>
      <c r="D591" s="15"/>
      <c r="E591" s="15"/>
      <c r="F591" s="15"/>
      <c r="G591" s="15"/>
      <c r="H591" s="15"/>
      <c r="I591" s="15"/>
      <c r="J591" s="15"/>
      <c r="K591" s="15"/>
      <c r="L591" s="15"/>
      <c r="M591" s="15"/>
      <c r="N591" s="15"/>
      <c r="O591" s="15"/>
      <c r="P591" s="15"/>
      <c r="Q591" s="15"/>
      <c r="R591" s="15"/>
      <c r="S591" s="15"/>
    </row>
    <row r="592">
      <c r="A592" s="15"/>
      <c r="B592" s="15"/>
      <c r="C592" s="15"/>
      <c r="D592" s="15"/>
      <c r="E592" s="15"/>
      <c r="F592" s="15"/>
      <c r="G592" s="15"/>
      <c r="H592" s="15"/>
      <c r="I592" s="15"/>
      <c r="J592" s="15"/>
      <c r="K592" s="15"/>
      <c r="L592" s="15"/>
      <c r="M592" s="15"/>
      <c r="N592" s="15"/>
      <c r="O592" s="15"/>
      <c r="P592" s="15"/>
      <c r="Q592" s="15"/>
      <c r="R592" s="15"/>
      <c r="S592" s="15"/>
    </row>
    <row r="593">
      <c r="A593" s="15"/>
      <c r="B593" s="15"/>
      <c r="C593" s="15"/>
      <c r="D593" s="15"/>
      <c r="E593" s="15"/>
      <c r="F593" s="15"/>
      <c r="G593" s="15"/>
      <c r="H593" s="15"/>
      <c r="I593" s="15"/>
      <c r="J593" s="15"/>
      <c r="K593" s="15"/>
      <c r="L593" s="15"/>
      <c r="M593" s="15"/>
      <c r="N593" s="15"/>
      <c r="O593" s="15"/>
      <c r="P593" s="15"/>
      <c r="Q593" s="15"/>
      <c r="R593" s="15"/>
      <c r="S593" s="15"/>
    </row>
    <row r="594">
      <c r="A594" s="15"/>
      <c r="B594" s="15"/>
      <c r="C594" s="15"/>
      <c r="D594" s="15"/>
      <c r="E594" s="15"/>
      <c r="F594" s="15"/>
      <c r="G594" s="15"/>
      <c r="H594" s="15"/>
      <c r="I594" s="15"/>
      <c r="J594" s="15"/>
      <c r="K594" s="15"/>
      <c r="L594" s="15"/>
      <c r="M594" s="15"/>
      <c r="N594" s="15"/>
      <c r="O594" s="15"/>
      <c r="P594" s="15"/>
      <c r="Q594" s="15"/>
      <c r="R594" s="15"/>
      <c r="S594" s="15"/>
    </row>
    <row r="595">
      <c r="A595" s="15"/>
      <c r="B595" s="15"/>
      <c r="C595" s="15"/>
      <c r="D595" s="15"/>
      <c r="E595" s="15"/>
      <c r="F595" s="15"/>
      <c r="G595" s="15"/>
      <c r="H595" s="15"/>
      <c r="I595" s="15"/>
      <c r="J595" s="15"/>
      <c r="K595" s="15"/>
      <c r="L595" s="15"/>
      <c r="M595" s="15"/>
      <c r="N595" s="15"/>
      <c r="O595" s="15"/>
      <c r="P595" s="15"/>
      <c r="Q595" s="15"/>
      <c r="R595" s="15"/>
      <c r="S595" s="15"/>
    </row>
    <row r="596">
      <c r="A596" s="15"/>
      <c r="B596" s="15"/>
      <c r="C596" s="15"/>
      <c r="D596" s="15"/>
      <c r="E596" s="15"/>
      <c r="F596" s="15"/>
      <c r="G596" s="15"/>
      <c r="H596" s="15"/>
      <c r="I596" s="15"/>
      <c r="J596" s="15"/>
      <c r="K596" s="15"/>
      <c r="L596" s="15"/>
      <c r="M596" s="15"/>
      <c r="N596" s="15"/>
      <c r="O596" s="15"/>
      <c r="P596" s="15"/>
      <c r="Q596" s="15"/>
      <c r="R596" s="15"/>
      <c r="S596" s="15"/>
    </row>
    <row r="597">
      <c r="A597" s="15"/>
      <c r="B597" s="15"/>
      <c r="C597" s="15"/>
      <c r="D597" s="15"/>
      <c r="E597" s="15"/>
      <c r="F597" s="15"/>
      <c r="G597" s="15"/>
      <c r="H597" s="15"/>
      <c r="I597" s="15"/>
      <c r="J597" s="15"/>
      <c r="K597" s="15"/>
      <c r="L597" s="15"/>
      <c r="M597" s="15"/>
      <c r="N597" s="15"/>
      <c r="O597" s="15"/>
      <c r="P597" s="15"/>
      <c r="Q597" s="15"/>
      <c r="R597" s="15"/>
      <c r="S597" s="15"/>
    </row>
    <row r="598">
      <c r="A598" s="15"/>
      <c r="B598" s="15"/>
      <c r="C598" s="15"/>
      <c r="D598" s="15"/>
      <c r="E598" s="15"/>
      <c r="F598" s="15"/>
      <c r="G598" s="15"/>
      <c r="H598" s="15"/>
      <c r="I598" s="15"/>
      <c r="J598" s="15"/>
      <c r="K598" s="15"/>
      <c r="L598" s="15"/>
      <c r="M598" s="15"/>
      <c r="N598" s="15"/>
      <c r="O598" s="15"/>
      <c r="P598" s="15"/>
      <c r="Q598" s="15"/>
      <c r="R598" s="15"/>
      <c r="S598" s="15"/>
    </row>
    <row r="599">
      <c r="A599" s="15"/>
      <c r="B599" s="15"/>
      <c r="C599" s="15"/>
      <c r="D599" s="15"/>
      <c r="E599" s="15"/>
      <c r="F599" s="15"/>
      <c r="G599" s="15"/>
      <c r="H599" s="15"/>
      <c r="I599" s="15"/>
      <c r="J599" s="15"/>
      <c r="K599" s="15"/>
      <c r="L599" s="15"/>
      <c r="M599" s="15"/>
      <c r="N599" s="15"/>
      <c r="O599" s="15"/>
      <c r="P599" s="15"/>
      <c r="Q599" s="15"/>
      <c r="R599" s="15"/>
      <c r="S599" s="15"/>
    </row>
    <row r="600">
      <c r="A600" s="15"/>
      <c r="B600" s="15"/>
      <c r="C600" s="15"/>
      <c r="D600" s="15"/>
      <c r="E600" s="15"/>
      <c r="F600" s="15"/>
      <c r="G600" s="15"/>
      <c r="H600" s="15"/>
      <c r="I600" s="15"/>
      <c r="J600" s="15"/>
      <c r="K600" s="15"/>
      <c r="L600" s="15"/>
      <c r="M600" s="15"/>
      <c r="N600" s="15"/>
      <c r="O600" s="15"/>
      <c r="P600" s="15"/>
      <c r="Q600" s="15"/>
      <c r="R600" s="15"/>
      <c r="S600" s="15"/>
    </row>
    <row r="601">
      <c r="A601" s="15"/>
      <c r="B601" s="15"/>
      <c r="C601" s="15"/>
      <c r="D601" s="15"/>
      <c r="E601" s="15"/>
      <c r="F601" s="15"/>
      <c r="G601" s="15"/>
      <c r="H601" s="15"/>
      <c r="I601" s="15"/>
      <c r="J601" s="15"/>
      <c r="K601" s="15"/>
      <c r="L601" s="15"/>
      <c r="M601" s="15"/>
      <c r="N601" s="15"/>
      <c r="O601" s="15"/>
      <c r="P601" s="15"/>
      <c r="Q601" s="15"/>
      <c r="R601" s="15"/>
      <c r="S601" s="15"/>
    </row>
    <row r="602">
      <c r="A602" s="15"/>
      <c r="B602" s="15"/>
      <c r="C602" s="15"/>
      <c r="D602" s="15"/>
      <c r="E602" s="15"/>
      <c r="F602" s="15"/>
      <c r="G602" s="15"/>
      <c r="H602" s="15"/>
      <c r="I602" s="15"/>
      <c r="J602" s="15"/>
      <c r="K602" s="15"/>
      <c r="L602" s="15"/>
      <c r="M602" s="15"/>
      <c r="N602" s="15"/>
      <c r="O602" s="15"/>
      <c r="P602" s="15"/>
      <c r="Q602" s="15"/>
      <c r="R602" s="15"/>
      <c r="S602" s="15"/>
    </row>
    <row r="603">
      <c r="A603" s="15"/>
      <c r="B603" s="15"/>
      <c r="C603" s="15"/>
      <c r="D603" s="15"/>
      <c r="E603" s="15"/>
      <c r="F603" s="15"/>
      <c r="G603" s="15"/>
      <c r="H603" s="15"/>
      <c r="I603" s="15"/>
      <c r="J603" s="15"/>
      <c r="K603" s="15"/>
      <c r="L603" s="15"/>
      <c r="M603" s="15"/>
      <c r="N603" s="15"/>
      <c r="O603" s="15"/>
      <c r="P603" s="15"/>
      <c r="Q603" s="15"/>
      <c r="R603" s="15"/>
      <c r="S603" s="15"/>
    </row>
    <row r="604">
      <c r="A604" s="15"/>
      <c r="B604" s="15"/>
      <c r="C604" s="15"/>
      <c r="D604" s="15"/>
      <c r="E604" s="15"/>
      <c r="F604" s="15"/>
      <c r="G604" s="15"/>
      <c r="H604" s="15"/>
      <c r="I604" s="15"/>
      <c r="J604" s="15"/>
      <c r="K604" s="15"/>
      <c r="L604" s="15"/>
      <c r="M604" s="15"/>
      <c r="N604" s="15"/>
      <c r="O604" s="15"/>
      <c r="P604" s="15"/>
      <c r="Q604" s="15"/>
      <c r="R604" s="15"/>
      <c r="S604" s="15"/>
    </row>
    <row r="605">
      <c r="A605" s="15"/>
      <c r="B605" s="15"/>
      <c r="C605" s="15"/>
      <c r="D605" s="15"/>
      <c r="E605" s="15"/>
      <c r="F605" s="15"/>
      <c r="G605" s="15"/>
      <c r="H605" s="15"/>
      <c r="I605" s="15"/>
      <c r="J605" s="15"/>
      <c r="K605" s="15"/>
      <c r="L605" s="15"/>
      <c r="M605" s="15"/>
      <c r="N605" s="15"/>
      <c r="O605" s="15"/>
      <c r="P605" s="15"/>
      <c r="Q605" s="15"/>
      <c r="R605" s="15"/>
      <c r="S605" s="15"/>
    </row>
    <row r="606">
      <c r="A606" s="15"/>
      <c r="B606" s="15"/>
      <c r="C606" s="15"/>
      <c r="D606" s="15"/>
      <c r="E606" s="15"/>
      <c r="F606" s="15"/>
      <c r="G606" s="15"/>
      <c r="H606" s="15"/>
      <c r="I606" s="15"/>
      <c r="J606" s="15"/>
      <c r="K606" s="15"/>
      <c r="L606" s="15"/>
      <c r="M606" s="15"/>
      <c r="N606" s="15"/>
      <c r="O606" s="15"/>
      <c r="P606" s="15"/>
      <c r="Q606" s="15"/>
      <c r="R606" s="15"/>
      <c r="S606" s="15"/>
    </row>
    <row r="607">
      <c r="A607" s="15"/>
      <c r="B607" s="15"/>
      <c r="C607" s="15"/>
      <c r="D607" s="15"/>
      <c r="E607" s="15"/>
      <c r="F607" s="15"/>
      <c r="G607" s="15"/>
      <c r="H607" s="15"/>
      <c r="I607" s="15"/>
      <c r="J607" s="15"/>
      <c r="K607" s="15"/>
      <c r="L607" s="15"/>
      <c r="M607" s="15"/>
      <c r="N607" s="15"/>
      <c r="O607" s="15"/>
      <c r="P607" s="15"/>
      <c r="Q607" s="15"/>
      <c r="R607" s="15"/>
      <c r="S607" s="15"/>
    </row>
    <row r="608">
      <c r="A608" s="15"/>
      <c r="B608" s="15"/>
      <c r="C608" s="15"/>
      <c r="D608" s="15"/>
      <c r="E608" s="15"/>
      <c r="F608" s="15"/>
      <c r="G608" s="15"/>
      <c r="H608" s="15"/>
      <c r="I608" s="15"/>
      <c r="J608" s="15"/>
      <c r="K608" s="15"/>
      <c r="L608" s="15"/>
      <c r="M608" s="15"/>
      <c r="N608" s="15"/>
      <c r="O608" s="15"/>
      <c r="P608" s="15"/>
      <c r="Q608" s="15"/>
      <c r="R608" s="15"/>
      <c r="S608" s="15"/>
    </row>
    <row r="609">
      <c r="A609" s="15"/>
      <c r="B609" s="15"/>
      <c r="C609" s="15"/>
      <c r="D609" s="15"/>
      <c r="E609" s="15"/>
      <c r="F609" s="15"/>
      <c r="G609" s="15"/>
      <c r="H609" s="15"/>
      <c r="I609" s="15"/>
      <c r="J609" s="15"/>
      <c r="K609" s="15"/>
      <c r="L609" s="15"/>
      <c r="M609" s="15"/>
      <c r="N609" s="15"/>
      <c r="O609" s="15"/>
      <c r="P609" s="15"/>
      <c r="Q609" s="15"/>
      <c r="R609" s="15"/>
      <c r="S609" s="15"/>
    </row>
    <row r="610">
      <c r="A610" s="15"/>
      <c r="B610" s="15"/>
      <c r="C610" s="15"/>
      <c r="D610" s="15"/>
      <c r="E610" s="15"/>
      <c r="F610" s="15"/>
      <c r="G610" s="15"/>
      <c r="H610" s="15"/>
      <c r="I610" s="15"/>
      <c r="J610" s="15"/>
      <c r="K610" s="15"/>
      <c r="L610" s="15"/>
      <c r="M610" s="15"/>
      <c r="N610" s="15"/>
      <c r="O610" s="15"/>
      <c r="P610" s="15"/>
      <c r="Q610" s="15"/>
      <c r="R610" s="15"/>
      <c r="S610" s="15"/>
    </row>
    <row r="611">
      <c r="A611" s="15"/>
      <c r="B611" s="15"/>
      <c r="C611" s="15"/>
      <c r="D611" s="15"/>
      <c r="E611" s="15"/>
      <c r="F611" s="15"/>
      <c r="G611" s="15"/>
      <c r="H611" s="15"/>
      <c r="I611" s="15"/>
      <c r="J611" s="15"/>
      <c r="K611" s="15"/>
      <c r="L611" s="15"/>
      <c r="M611" s="15"/>
      <c r="N611" s="15"/>
      <c r="O611" s="15"/>
      <c r="P611" s="15"/>
      <c r="Q611" s="15"/>
      <c r="R611" s="15"/>
      <c r="S611" s="15"/>
    </row>
    <row r="612">
      <c r="A612" s="15"/>
      <c r="B612" s="15"/>
      <c r="C612" s="15"/>
      <c r="D612" s="15"/>
      <c r="E612" s="15"/>
      <c r="F612" s="15"/>
      <c r="G612" s="15"/>
      <c r="H612" s="15"/>
      <c r="I612" s="15"/>
      <c r="J612" s="15"/>
      <c r="K612" s="15"/>
      <c r="L612" s="15"/>
      <c r="M612" s="15"/>
      <c r="N612" s="15"/>
      <c r="O612" s="15"/>
      <c r="P612" s="15"/>
      <c r="Q612" s="15"/>
      <c r="R612" s="15"/>
      <c r="S612" s="15"/>
    </row>
    <row r="613">
      <c r="A613" s="15"/>
      <c r="B613" s="15"/>
      <c r="C613" s="15"/>
      <c r="D613" s="15"/>
      <c r="E613" s="15"/>
      <c r="F613" s="15"/>
      <c r="G613" s="15"/>
      <c r="H613" s="15"/>
      <c r="I613" s="15"/>
      <c r="J613" s="15"/>
      <c r="K613" s="15"/>
      <c r="L613" s="15"/>
      <c r="M613" s="15"/>
      <c r="N613" s="15"/>
      <c r="O613" s="15"/>
      <c r="P613" s="15"/>
      <c r="Q613" s="15"/>
      <c r="R613" s="15"/>
      <c r="S613" s="15"/>
    </row>
    <row r="614">
      <c r="A614" s="15"/>
      <c r="B614" s="15"/>
      <c r="C614" s="15"/>
      <c r="D614" s="15"/>
      <c r="E614" s="15"/>
      <c r="F614" s="15"/>
      <c r="G614" s="15"/>
      <c r="H614" s="15"/>
      <c r="I614" s="15"/>
      <c r="J614" s="15"/>
      <c r="K614" s="15"/>
      <c r="L614" s="15"/>
      <c r="M614" s="15"/>
      <c r="N614" s="15"/>
      <c r="O614" s="15"/>
      <c r="P614" s="15"/>
      <c r="Q614" s="15"/>
      <c r="R614" s="15"/>
      <c r="S614" s="15"/>
    </row>
    <row r="615">
      <c r="A615" s="15"/>
      <c r="B615" s="15"/>
      <c r="C615" s="15"/>
      <c r="D615" s="15"/>
      <c r="E615" s="15"/>
      <c r="F615" s="15"/>
      <c r="G615" s="15"/>
      <c r="H615" s="15"/>
      <c r="I615" s="15"/>
      <c r="J615" s="15"/>
      <c r="K615" s="15"/>
      <c r="L615" s="15"/>
      <c r="M615" s="15"/>
      <c r="N615" s="15"/>
      <c r="O615" s="15"/>
      <c r="P615" s="15"/>
      <c r="Q615" s="15"/>
      <c r="R615" s="15"/>
      <c r="S615" s="15"/>
    </row>
    <row r="616">
      <c r="A616" s="15"/>
      <c r="B616" s="15"/>
      <c r="C616" s="15"/>
      <c r="D616" s="15"/>
      <c r="E616" s="15"/>
      <c r="F616" s="15"/>
      <c r="G616" s="15"/>
      <c r="H616" s="15"/>
      <c r="I616" s="15"/>
      <c r="J616" s="15"/>
      <c r="K616" s="15"/>
      <c r="L616" s="15"/>
      <c r="M616" s="15"/>
      <c r="N616" s="15"/>
      <c r="O616" s="15"/>
      <c r="P616" s="15"/>
      <c r="Q616" s="15"/>
      <c r="R616" s="15"/>
      <c r="S616" s="15"/>
    </row>
    <row r="617">
      <c r="A617" s="15"/>
      <c r="B617" s="15"/>
      <c r="C617" s="15"/>
      <c r="D617" s="15"/>
      <c r="E617" s="15"/>
      <c r="F617" s="15"/>
      <c r="G617" s="15"/>
      <c r="H617" s="15"/>
      <c r="I617" s="15"/>
      <c r="J617" s="15"/>
      <c r="K617" s="15"/>
      <c r="L617" s="15"/>
      <c r="M617" s="15"/>
      <c r="N617" s="15"/>
      <c r="O617" s="15"/>
      <c r="P617" s="15"/>
      <c r="Q617" s="15"/>
      <c r="R617" s="15"/>
      <c r="S617" s="15"/>
    </row>
    <row r="618">
      <c r="A618" s="15"/>
      <c r="B618" s="15"/>
      <c r="C618" s="15"/>
      <c r="D618" s="15"/>
      <c r="E618" s="15"/>
      <c r="F618" s="15"/>
      <c r="G618" s="15"/>
      <c r="H618" s="15"/>
      <c r="I618" s="15"/>
      <c r="J618" s="15"/>
      <c r="K618" s="15"/>
      <c r="L618" s="15"/>
      <c r="M618" s="15"/>
      <c r="N618" s="15"/>
      <c r="O618" s="15"/>
      <c r="P618" s="15"/>
      <c r="Q618" s="15"/>
      <c r="R618" s="15"/>
      <c r="S618" s="15"/>
    </row>
    <row r="619">
      <c r="A619" s="15"/>
      <c r="B619" s="15"/>
      <c r="C619" s="15"/>
      <c r="D619" s="15"/>
      <c r="E619" s="15"/>
      <c r="F619" s="15"/>
      <c r="G619" s="15"/>
      <c r="H619" s="15"/>
      <c r="I619" s="15"/>
      <c r="J619" s="15"/>
      <c r="K619" s="15"/>
      <c r="L619" s="15"/>
      <c r="M619" s="15"/>
      <c r="N619" s="15"/>
      <c r="O619" s="15"/>
      <c r="P619" s="15"/>
      <c r="Q619" s="15"/>
      <c r="R619" s="15"/>
      <c r="S619" s="15"/>
    </row>
    <row r="620">
      <c r="A620" s="15"/>
      <c r="B620" s="15"/>
      <c r="C620" s="15"/>
      <c r="D620" s="15"/>
      <c r="E620" s="15"/>
      <c r="F620" s="15"/>
      <c r="G620" s="15"/>
      <c r="H620" s="15"/>
      <c r="I620" s="15"/>
      <c r="J620" s="15"/>
      <c r="K620" s="15"/>
      <c r="L620" s="15"/>
      <c r="M620" s="15"/>
      <c r="N620" s="15"/>
      <c r="O620" s="15"/>
      <c r="P620" s="15"/>
      <c r="Q620" s="15"/>
      <c r="R620" s="15"/>
      <c r="S620" s="15"/>
    </row>
    <row r="621">
      <c r="A621" s="15"/>
      <c r="B621" s="15"/>
      <c r="C621" s="15"/>
      <c r="D621" s="15"/>
      <c r="E621" s="15"/>
      <c r="F621" s="15"/>
      <c r="G621" s="15"/>
      <c r="H621" s="15"/>
      <c r="I621" s="15"/>
      <c r="J621" s="15"/>
      <c r="K621" s="15"/>
      <c r="L621" s="15"/>
      <c r="M621" s="15"/>
      <c r="N621" s="15"/>
      <c r="O621" s="15"/>
      <c r="P621" s="15"/>
      <c r="Q621" s="15"/>
      <c r="R621" s="15"/>
      <c r="S621" s="15"/>
    </row>
    <row r="622">
      <c r="A622" s="15"/>
      <c r="B622" s="15"/>
      <c r="C622" s="15"/>
      <c r="D622" s="15"/>
      <c r="E622" s="15"/>
      <c r="F622" s="15"/>
      <c r="G622" s="15"/>
      <c r="H622" s="15"/>
      <c r="I622" s="15"/>
      <c r="J622" s="15"/>
      <c r="K622" s="15"/>
      <c r="L622" s="15"/>
      <c r="M622" s="15"/>
      <c r="N622" s="15"/>
      <c r="O622" s="15"/>
      <c r="P622" s="15"/>
      <c r="Q622" s="15"/>
      <c r="R622" s="15"/>
      <c r="S622" s="15"/>
    </row>
    <row r="623">
      <c r="A623" s="15"/>
      <c r="B623" s="15"/>
      <c r="C623" s="15"/>
      <c r="D623" s="15"/>
      <c r="E623" s="15"/>
      <c r="F623" s="15"/>
      <c r="G623" s="15"/>
      <c r="H623" s="15"/>
      <c r="I623" s="15"/>
      <c r="J623" s="15"/>
      <c r="K623" s="15"/>
      <c r="L623" s="15"/>
      <c r="M623" s="15"/>
      <c r="N623" s="15"/>
      <c r="O623" s="15"/>
      <c r="P623" s="15"/>
      <c r="Q623" s="15"/>
      <c r="R623" s="15"/>
      <c r="S623" s="15"/>
    </row>
    <row r="624">
      <c r="A624" s="15"/>
      <c r="B624" s="15"/>
      <c r="C624" s="15"/>
      <c r="D624" s="15"/>
      <c r="E624" s="15"/>
      <c r="F624" s="15"/>
      <c r="G624" s="15"/>
      <c r="H624" s="15"/>
      <c r="I624" s="15"/>
      <c r="J624" s="15"/>
      <c r="K624" s="15"/>
      <c r="L624" s="15"/>
      <c r="M624" s="15"/>
      <c r="N624" s="15"/>
      <c r="O624" s="15"/>
      <c r="P624" s="15"/>
      <c r="Q624" s="15"/>
      <c r="R624" s="15"/>
      <c r="S624" s="15"/>
    </row>
    <row r="625">
      <c r="A625" s="15"/>
      <c r="B625" s="15"/>
      <c r="C625" s="15"/>
      <c r="D625" s="15"/>
      <c r="E625" s="15"/>
      <c r="F625" s="15"/>
      <c r="G625" s="15"/>
      <c r="H625" s="15"/>
      <c r="I625" s="15"/>
      <c r="J625" s="15"/>
      <c r="K625" s="15"/>
      <c r="L625" s="15"/>
      <c r="M625" s="15"/>
      <c r="N625" s="15"/>
      <c r="O625" s="15"/>
      <c r="P625" s="15"/>
      <c r="Q625" s="15"/>
      <c r="R625" s="15"/>
      <c r="S625" s="15"/>
    </row>
    <row r="626">
      <c r="A626" s="15"/>
      <c r="B626" s="15"/>
      <c r="C626" s="15"/>
      <c r="D626" s="15"/>
      <c r="E626" s="15"/>
      <c r="F626" s="15"/>
      <c r="G626" s="15"/>
      <c r="H626" s="15"/>
      <c r="I626" s="15"/>
      <c r="J626" s="15"/>
      <c r="K626" s="15"/>
      <c r="L626" s="15"/>
      <c r="M626" s="15"/>
      <c r="N626" s="15"/>
      <c r="O626" s="15"/>
      <c r="P626" s="15"/>
      <c r="Q626" s="15"/>
      <c r="R626" s="15"/>
      <c r="S626" s="15"/>
    </row>
    <row r="627">
      <c r="A627" s="15"/>
      <c r="B627" s="15"/>
      <c r="C627" s="15"/>
      <c r="D627" s="15"/>
      <c r="E627" s="15"/>
      <c r="F627" s="15"/>
      <c r="G627" s="15"/>
      <c r="H627" s="15"/>
      <c r="I627" s="15"/>
      <c r="J627" s="15"/>
      <c r="K627" s="15"/>
      <c r="L627" s="15"/>
      <c r="M627" s="15"/>
      <c r="N627" s="15"/>
      <c r="O627" s="15"/>
      <c r="P627" s="15"/>
      <c r="Q627" s="15"/>
      <c r="R627" s="15"/>
      <c r="S627" s="15"/>
    </row>
    <row r="628">
      <c r="A628" s="15"/>
      <c r="B628" s="15"/>
      <c r="C628" s="15"/>
      <c r="D628" s="15"/>
      <c r="E628" s="15"/>
      <c r="F628" s="15"/>
      <c r="G628" s="15"/>
      <c r="H628" s="15"/>
      <c r="I628" s="15"/>
      <c r="J628" s="15"/>
      <c r="K628" s="15"/>
      <c r="L628" s="15"/>
      <c r="M628" s="15"/>
      <c r="N628" s="15"/>
      <c r="O628" s="15"/>
      <c r="P628" s="15"/>
      <c r="Q628" s="15"/>
      <c r="R628" s="15"/>
      <c r="S628" s="15"/>
    </row>
    <row r="629">
      <c r="A629" s="15"/>
      <c r="B629" s="15"/>
      <c r="C629" s="15"/>
      <c r="D629" s="15"/>
      <c r="E629" s="15"/>
      <c r="F629" s="15"/>
      <c r="G629" s="15"/>
      <c r="H629" s="15"/>
      <c r="I629" s="15"/>
      <c r="J629" s="15"/>
      <c r="K629" s="15"/>
      <c r="L629" s="15"/>
      <c r="M629" s="15"/>
      <c r="N629" s="15"/>
      <c r="O629" s="15"/>
      <c r="P629" s="15"/>
      <c r="Q629" s="15"/>
      <c r="R629" s="15"/>
      <c r="S629" s="15"/>
    </row>
    <row r="630">
      <c r="A630" s="15"/>
      <c r="B630" s="15"/>
      <c r="C630" s="15"/>
      <c r="D630" s="15"/>
      <c r="E630" s="15"/>
      <c r="F630" s="15"/>
      <c r="G630" s="15"/>
      <c r="H630" s="15"/>
      <c r="I630" s="15"/>
      <c r="J630" s="15"/>
      <c r="K630" s="15"/>
      <c r="L630" s="15"/>
      <c r="M630" s="15"/>
      <c r="N630" s="15"/>
      <c r="O630" s="15"/>
      <c r="P630" s="15"/>
      <c r="Q630" s="15"/>
      <c r="R630" s="15"/>
      <c r="S630" s="15"/>
    </row>
    <row r="631">
      <c r="A631" s="15"/>
      <c r="B631" s="15"/>
      <c r="C631" s="15"/>
      <c r="D631" s="15"/>
      <c r="E631" s="15"/>
      <c r="F631" s="15"/>
      <c r="G631" s="15"/>
      <c r="H631" s="15"/>
      <c r="I631" s="15"/>
      <c r="J631" s="15"/>
      <c r="K631" s="15"/>
      <c r="L631" s="15"/>
      <c r="M631" s="15"/>
      <c r="N631" s="15"/>
      <c r="O631" s="15"/>
      <c r="P631" s="15"/>
      <c r="Q631" s="15"/>
      <c r="R631" s="15"/>
      <c r="S631" s="15"/>
    </row>
    <row r="632">
      <c r="A632" s="15"/>
      <c r="B632" s="15"/>
      <c r="C632" s="15"/>
      <c r="D632" s="15"/>
      <c r="E632" s="15"/>
      <c r="F632" s="15"/>
      <c r="G632" s="15"/>
      <c r="H632" s="15"/>
      <c r="I632" s="15"/>
      <c r="J632" s="15"/>
      <c r="K632" s="15"/>
      <c r="L632" s="15"/>
      <c r="M632" s="15"/>
      <c r="N632" s="15"/>
      <c r="O632" s="15"/>
      <c r="P632" s="15"/>
      <c r="Q632" s="15"/>
      <c r="R632" s="15"/>
      <c r="S632" s="15"/>
    </row>
    <row r="633">
      <c r="A633" s="15"/>
      <c r="B633" s="15"/>
      <c r="C633" s="15"/>
      <c r="D633" s="15"/>
      <c r="E633" s="15"/>
      <c r="F633" s="15"/>
      <c r="G633" s="15"/>
      <c r="H633" s="15"/>
      <c r="I633" s="15"/>
      <c r="J633" s="15"/>
      <c r="K633" s="15"/>
      <c r="L633" s="15"/>
      <c r="M633" s="15"/>
      <c r="N633" s="15"/>
      <c r="O633" s="15"/>
      <c r="P633" s="15"/>
      <c r="Q633" s="15"/>
      <c r="R633" s="15"/>
      <c r="S633" s="15"/>
    </row>
    <row r="634">
      <c r="A634" s="15"/>
      <c r="B634" s="15"/>
      <c r="C634" s="15"/>
      <c r="D634" s="15"/>
      <c r="E634" s="15"/>
      <c r="F634" s="15"/>
      <c r="G634" s="15"/>
      <c r="H634" s="15"/>
      <c r="I634" s="15"/>
      <c r="J634" s="15"/>
      <c r="K634" s="15"/>
      <c r="L634" s="15"/>
      <c r="M634" s="15"/>
      <c r="N634" s="15"/>
      <c r="O634" s="15"/>
      <c r="P634" s="15"/>
      <c r="Q634" s="15"/>
      <c r="R634" s="15"/>
      <c r="S634" s="15"/>
    </row>
    <row r="635">
      <c r="A635" s="15"/>
      <c r="B635" s="15"/>
      <c r="C635" s="15"/>
      <c r="D635" s="15"/>
      <c r="E635" s="15"/>
      <c r="F635" s="15"/>
      <c r="G635" s="15"/>
      <c r="H635" s="15"/>
      <c r="I635" s="15"/>
      <c r="J635" s="15"/>
      <c r="K635" s="15"/>
      <c r="L635" s="15"/>
      <c r="M635" s="15"/>
      <c r="N635" s="15"/>
      <c r="O635" s="15"/>
      <c r="P635" s="15"/>
      <c r="Q635" s="15"/>
      <c r="R635" s="15"/>
      <c r="S635" s="15"/>
    </row>
    <row r="636">
      <c r="A636" s="15"/>
      <c r="B636" s="15"/>
      <c r="C636" s="15"/>
      <c r="D636" s="15"/>
      <c r="E636" s="15"/>
      <c r="F636" s="15"/>
      <c r="G636" s="15"/>
      <c r="H636" s="15"/>
      <c r="I636" s="15"/>
      <c r="J636" s="15"/>
      <c r="K636" s="15"/>
      <c r="L636" s="15"/>
      <c r="M636" s="15"/>
      <c r="N636" s="15"/>
      <c r="O636" s="15"/>
      <c r="P636" s="15"/>
      <c r="Q636" s="15"/>
      <c r="R636" s="15"/>
      <c r="S636" s="15"/>
    </row>
    <row r="637">
      <c r="A637" s="15"/>
      <c r="B637" s="15"/>
      <c r="C637" s="15"/>
      <c r="D637" s="15"/>
      <c r="E637" s="15"/>
      <c r="F637" s="15"/>
      <c r="G637" s="15"/>
      <c r="H637" s="15"/>
      <c r="I637" s="15"/>
      <c r="J637" s="15"/>
      <c r="K637" s="15"/>
      <c r="L637" s="15"/>
      <c r="M637" s="15"/>
      <c r="N637" s="15"/>
      <c r="O637" s="15"/>
      <c r="P637" s="15"/>
      <c r="Q637" s="15"/>
      <c r="R637" s="15"/>
      <c r="S637" s="15"/>
    </row>
    <row r="638">
      <c r="A638" s="15"/>
      <c r="B638" s="15"/>
      <c r="C638" s="15"/>
      <c r="D638" s="15"/>
      <c r="E638" s="15"/>
      <c r="F638" s="15"/>
      <c r="G638" s="15"/>
      <c r="H638" s="15"/>
      <c r="I638" s="15"/>
      <c r="J638" s="15"/>
      <c r="K638" s="15"/>
      <c r="L638" s="15"/>
      <c r="M638" s="15"/>
      <c r="N638" s="15"/>
      <c r="O638" s="15"/>
      <c r="P638" s="15"/>
      <c r="Q638" s="15"/>
      <c r="R638" s="15"/>
      <c r="S638" s="15"/>
    </row>
    <row r="639">
      <c r="A639" s="15"/>
      <c r="B639" s="15"/>
      <c r="C639" s="15"/>
      <c r="D639" s="15"/>
      <c r="E639" s="15"/>
      <c r="F639" s="15"/>
      <c r="G639" s="15"/>
      <c r="H639" s="15"/>
      <c r="I639" s="15"/>
      <c r="J639" s="15"/>
      <c r="K639" s="15"/>
      <c r="L639" s="15"/>
      <c r="M639" s="15"/>
      <c r="N639" s="15"/>
      <c r="O639" s="15"/>
      <c r="P639" s="15"/>
      <c r="Q639" s="15"/>
      <c r="R639" s="15"/>
      <c r="S639" s="15"/>
    </row>
    <row r="640">
      <c r="A640" s="15"/>
      <c r="B640" s="15"/>
      <c r="C640" s="15"/>
      <c r="D640" s="15"/>
      <c r="E640" s="15"/>
      <c r="F640" s="15"/>
      <c r="G640" s="15"/>
      <c r="H640" s="15"/>
      <c r="I640" s="15"/>
      <c r="J640" s="15"/>
      <c r="K640" s="15"/>
      <c r="L640" s="15"/>
      <c r="M640" s="15"/>
      <c r="N640" s="15"/>
      <c r="O640" s="15"/>
      <c r="P640" s="15"/>
      <c r="Q640" s="15"/>
      <c r="R640" s="15"/>
      <c r="S640" s="15"/>
    </row>
    <row r="641">
      <c r="A641" s="15"/>
      <c r="B641" s="15"/>
      <c r="C641" s="15"/>
      <c r="D641" s="15"/>
      <c r="E641" s="15"/>
      <c r="F641" s="15"/>
      <c r="G641" s="15"/>
      <c r="H641" s="15"/>
      <c r="I641" s="15"/>
      <c r="J641" s="15"/>
      <c r="K641" s="15"/>
      <c r="L641" s="15"/>
      <c r="M641" s="15"/>
      <c r="N641" s="15"/>
      <c r="O641" s="15"/>
      <c r="P641" s="15"/>
      <c r="Q641" s="15"/>
      <c r="R641" s="15"/>
      <c r="S641" s="15"/>
    </row>
    <row r="642">
      <c r="A642" s="15"/>
      <c r="B642" s="15"/>
      <c r="C642" s="15"/>
      <c r="D642" s="15"/>
      <c r="E642" s="15"/>
      <c r="F642" s="15"/>
      <c r="G642" s="15"/>
      <c r="H642" s="15"/>
      <c r="I642" s="15"/>
      <c r="J642" s="15"/>
      <c r="K642" s="15"/>
      <c r="L642" s="15"/>
      <c r="M642" s="15"/>
      <c r="N642" s="15"/>
      <c r="O642" s="15"/>
      <c r="P642" s="15"/>
      <c r="Q642" s="15"/>
      <c r="R642" s="15"/>
      <c r="S642" s="15"/>
    </row>
    <row r="643">
      <c r="A643" s="15"/>
      <c r="B643" s="15"/>
      <c r="C643" s="15"/>
      <c r="D643" s="15"/>
      <c r="E643" s="15"/>
      <c r="F643" s="15"/>
      <c r="G643" s="15"/>
      <c r="H643" s="15"/>
      <c r="I643" s="15"/>
      <c r="J643" s="15"/>
      <c r="K643" s="15"/>
      <c r="L643" s="15"/>
      <c r="M643" s="15"/>
      <c r="N643" s="15"/>
      <c r="O643" s="15"/>
      <c r="P643" s="15"/>
      <c r="Q643" s="15"/>
      <c r="R643" s="15"/>
      <c r="S643" s="15"/>
    </row>
    <row r="644">
      <c r="A644" s="15"/>
      <c r="B644" s="15"/>
      <c r="C644" s="15"/>
      <c r="D644" s="15"/>
      <c r="E644" s="15"/>
      <c r="F644" s="15"/>
      <c r="G644" s="15"/>
      <c r="H644" s="15"/>
      <c r="I644" s="15"/>
      <c r="J644" s="15"/>
      <c r="K644" s="15"/>
      <c r="L644" s="15"/>
      <c r="M644" s="15"/>
      <c r="N644" s="15"/>
      <c r="O644" s="15"/>
      <c r="P644" s="15"/>
      <c r="Q644" s="15"/>
      <c r="R644" s="15"/>
      <c r="S644" s="15"/>
    </row>
    <row r="645">
      <c r="A645" s="15"/>
      <c r="B645" s="15"/>
      <c r="C645" s="15"/>
      <c r="D645" s="15"/>
      <c r="E645" s="15"/>
      <c r="F645" s="15"/>
      <c r="G645" s="15"/>
      <c r="H645" s="15"/>
      <c r="I645" s="15"/>
      <c r="J645" s="15"/>
      <c r="K645" s="15"/>
      <c r="L645" s="15"/>
      <c r="M645" s="15"/>
      <c r="N645" s="15"/>
      <c r="O645" s="15"/>
      <c r="P645" s="15"/>
      <c r="Q645" s="15"/>
      <c r="R645" s="15"/>
      <c r="S645" s="15"/>
    </row>
    <row r="646">
      <c r="A646" s="15"/>
      <c r="B646" s="15"/>
      <c r="C646" s="15"/>
      <c r="D646" s="15"/>
      <c r="E646" s="15"/>
      <c r="F646" s="15"/>
      <c r="G646" s="15"/>
      <c r="H646" s="15"/>
      <c r="I646" s="15"/>
      <c r="J646" s="15"/>
      <c r="K646" s="15"/>
      <c r="L646" s="15"/>
      <c r="M646" s="15"/>
      <c r="N646" s="15"/>
      <c r="O646" s="15"/>
      <c r="P646" s="15"/>
      <c r="Q646" s="15"/>
      <c r="R646" s="15"/>
      <c r="S646" s="15"/>
    </row>
    <row r="647">
      <c r="A647" s="15"/>
      <c r="B647" s="15"/>
      <c r="C647" s="15"/>
      <c r="D647" s="15"/>
      <c r="E647" s="15"/>
      <c r="F647" s="15"/>
      <c r="G647" s="15"/>
      <c r="H647" s="15"/>
      <c r="I647" s="15"/>
      <c r="J647" s="15"/>
      <c r="K647" s="15"/>
      <c r="L647" s="15"/>
      <c r="M647" s="15"/>
      <c r="N647" s="15"/>
      <c r="O647" s="15"/>
      <c r="P647" s="15"/>
      <c r="Q647" s="15"/>
      <c r="R647" s="15"/>
      <c r="S647" s="15"/>
    </row>
    <row r="648">
      <c r="A648" s="15"/>
      <c r="B648" s="15"/>
      <c r="C648" s="15"/>
      <c r="D648" s="15"/>
      <c r="E648" s="15"/>
      <c r="F648" s="15"/>
      <c r="G648" s="15"/>
      <c r="H648" s="15"/>
      <c r="I648" s="15"/>
      <c r="J648" s="15"/>
      <c r="K648" s="15"/>
      <c r="L648" s="15"/>
      <c r="M648" s="15"/>
      <c r="N648" s="15"/>
      <c r="O648" s="15"/>
      <c r="P648" s="15"/>
      <c r="Q648" s="15"/>
      <c r="R648" s="15"/>
      <c r="S648" s="15"/>
    </row>
    <row r="649">
      <c r="A649" s="15"/>
      <c r="B649" s="15"/>
      <c r="C649" s="15"/>
      <c r="D649" s="15"/>
      <c r="E649" s="15"/>
      <c r="F649" s="15"/>
      <c r="G649" s="15"/>
      <c r="H649" s="15"/>
      <c r="I649" s="15"/>
      <c r="J649" s="15"/>
      <c r="K649" s="15"/>
      <c r="L649" s="15"/>
      <c r="M649" s="15"/>
      <c r="N649" s="15"/>
      <c r="O649" s="15"/>
      <c r="P649" s="15"/>
      <c r="Q649" s="15"/>
      <c r="R649" s="15"/>
      <c r="S649" s="15"/>
    </row>
    <row r="650">
      <c r="A650" s="15"/>
      <c r="B650" s="15"/>
      <c r="C650" s="15"/>
      <c r="D650" s="15"/>
      <c r="E650" s="15"/>
      <c r="F650" s="15"/>
      <c r="G650" s="15"/>
      <c r="H650" s="15"/>
      <c r="I650" s="15"/>
      <c r="J650" s="15"/>
      <c r="K650" s="15"/>
      <c r="L650" s="15"/>
      <c r="M650" s="15"/>
      <c r="N650" s="15"/>
      <c r="O650" s="15"/>
      <c r="P650" s="15"/>
      <c r="Q650" s="15"/>
      <c r="R650" s="15"/>
      <c r="S650" s="15"/>
    </row>
    <row r="651">
      <c r="A651" s="15"/>
      <c r="B651" s="15"/>
      <c r="C651" s="15"/>
      <c r="D651" s="15"/>
      <c r="E651" s="15"/>
      <c r="F651" s="15"/>
      <c r="G651" s="15"/>
      <c r="H651" s="15"/>
      <c r="I651" s="15"/>
      <c r="J651" s="15"/>
      <c r="K651" s="15"/>
      <c r="L651" s="15"/>
      <c r="M651" s="15"/>
      <c r="N651" s="15"/>
      <c r="O651" s="15"/>
      <c r="P651" s="15"/>
      <c r="Q651" s="15"/>
      <c r="R651" s="15"/>
      <c r="S651" s="15"/>
    </row>
    <row r="652">
      <c r="A652" s="15"/>
      <c r="B652" s="15"/>
      <c r="C652" s="15"/>
      <c r="D652" s="15"/>
      <c r="E652" s="15"/>
      <c r="F652" s="15"/>
      <c r="G652" s="15"/>
      <c r="H652" s="15"/>
      <c r="I652" s="15"/>
      <c r="J652" s="15"/>
      <c r="K652" s="15"/>
      <c r="L652" s="15"/>
      <c r="M652" s="15"/>
      <c r="N652" s="15"/>
      <c r="O652" s="15"/>
      <c r="P652" s="15"/>
      <c r="Q652" s="15"/>
      <c r="R652" s="15"/>
      <c r="S652" s="15"/>
    </row>
    <row r="653">
      <c r="A653" s="15"/>
      <c r="B653" s="15"/>
      <c r="C653" s="15"/>
      <c r="D653" s="15"/>
      <c r="E653" s="15"/>
      <c r="F653" s="15"/>
      <c r="G653" s="15"/>
      <c r="H653" s="15"/>
      <c r="I653" s="15"/>
      <c r="J653" s="15"/>
      <c r="K653" s="15"/>
      <c r="L653" s="15"/>
      <c r="M653" s="15"/>
      <c r="N653" s="15"/>
      <c r="O653" s="15"/>
      <c r="P653" s="15"/>
      <c r="Q653" s="15"/>
      <c r="R653" s="15"/>
      <c r="S653" s="15"/>
    </row>
    <row r="654">
      <c r="A654" s="15"/>
      <c r="B654" s="15"/>
      <c r="C654" s="15"/>
      <c r="D654" s="15"/>
      <c r="E654" s="15"/>
      <c r="F654" s="15"/>
      <c r="G654" s="15"/>
      <c r="H654" s="15"/>
      <c r="I654" s="15"/>
      <c r="J654" s="15"/>
      <c r="K654" s="15"/>
      <c r="L654" s="15"/>
      <c r="M654" s="15"/>
      <c r="N654" s="15"/>
      <c r="O654" s="15"/>
      <c r="P654" s="15"/>
      <c r="Q654" s="15"/>
      <c r="R654" s="15"/>
      <c r="S654" s="15"/>
    </row>
    <row r="655">
      <c r="A655" s="15"/>
      <c r="B655" s="15"/>
      <c r="C655" s="15"/>
      <c r="D655" s="15"/>
      <c r="E655" s="15"/>
      <c r="F655" s="15"/>
      <c r="G655" s="15"/>
      <c r="H655" s="15"/>
      <c r="I655" s="15"/>
      <c r="J655" s="15"/>
      <c r="K655" s="15"/>
      <c r="L655" s="15"/>
      <c r="M655" s="15"/>
      <c r="N655" s="15"/>
      <c r="O655" s="15"/>
      <c r="P655" s="15"/>
      <c r="Q655" s="15"/>
      <c r="R655" s="15"/>
      <c r="S655" s="15"/>
    </row>
    <row r="656">
      <c r="A656" s="15"/>
      <c r="B656" s="15"/>
      <c r="C656" s="15"/>
      <c r="D656" s="15"/>
      <c r="E656" s="15"/>
      <c r="F656" s="15"/>
      <c r="G656" s="15"/>
      <c r="H656" s="15"/>
      <c r="I656" s="15"/>
      <c r="J656" s="15"/>
      <c r="K656" s="15"/>
      <c r="L656" s="15"/>
      <c r="M656" s="15"/>
      <c r="N656" s="15"/>
      <c r="O656" s="15"/>
      <c r="P656" s="15"/>
      <c r="Q656" s="15"/>
      <c r="R656" s="15"/>
      <c r="S656" s="15"/>
    </row>
    <row r="657">
      <c r="A657" s="15"/>
      <c r="B657" s="15"/>
      <c r="C657" s="15"/>
      <c r="D657" s="15"/>
      <c r="E657" s="15"/>
      <c r="F657" s="15"/>
      <c r="G657" s="15"/>
      <c r="H657" s="15"/>
      <c r="I657" s="15"/>
      <c r="J657" s="15"/>
      <c r="K657" s="15"/>
      <c r="L657" s="15"/>
      <c r="M657" s="15"/>
      <c r="N657" s="15"/>
      <c r="O657" s="15"/>
      <c r="P657" s="15"/>
      <c r="Q657" s="15"/>
      <c r="R657" s="15"/>
      <c r="S657" s="15"/>
    </row>
    <row r="658">
      <c r="A658" s="15"/>
      <c r="B658" s="15"/>
      <c r="C658" s="15"/>
      <c r="D658" s="15"/>
      <c r="E658" s="15"/>
      <c r="F658" s="15"/>
      <c r="G658" s="15"/>
      <c r="H658" s="15"/>
      <c r="I658" s="15"/>
      <c r="J658" s="15"/>
      <c r="K658" s="15"/>
      <c r="L658" s="15"/>
      <c r="M658" s="15"/>
      <c r="N658" s="15"/>
      <c r="O658" s="15"/>
      <c r="P658" s="15"/>
      <c r="Q658" s="15"/>
      <c r="R658" s="15"/>
      <c r="S658" s="15"/>
    </row>
    <row r="659">
      <c r="A659" s="15"/>
      <c r="B659" s="15"/>
      <c r="C659" s="15"/>
      <c r="D659" s="15"/>
      <c r="E659" s="15"/>
      <c r="F659" s="15"/>
      <c r="G659" s="15"/>
      <c r="H659" s="15"/>
      <c r="I659" s="15"/>
      <c r="J659" s="15"/>
      <c r="K659" s="15"/>
      <c r="L659" s="15"/>
      <c r="M659" s="15"/>
      <c r="N659" s="15"/>
      <c r="O659" s="15"/>
      <c r="P659" s="15"/>
      <c r="Q659" s="15"/>
      <c r="R659" s="15"/>
      <c r="S659" s="15"/>
    </row>
    <row r="660">
      <c r="A660" s="15"/>
      <c r="B660" s="15"/>
      <c r="C660" s="15"/>
      <c r="D660" s="15"/>
      <c r="E660" s="15"/>
      <c r="F660" s="15"/>
      <c r="G660" s="15"/>
      <c r="H660" s="15"/>
      <c r="I660" s="15"/>
      <c r="J660" s="15"/>
      <c r="K660" s="15"/>
      <c r="L660" s="15"/>
      <c r="M660" s="15"/>
      <c r="N660" s="15"/>
      <c r="O660" s="15"/>
      <c r="P660" s="15"/>
      <c r="Q660" s="15"/>
      <c r="R660" s="15"/>
      <c r="S660" s="15"/>
    </row>
    <row r="661">
      <c r="A661" s="15"/>
      <c r="B661" s="15"/>
      <c r="C661" s="15"/>
      <c r="D661" s="15"/>
      <c r="E661" s="15"/>
      <c r="F661" s="15"/>
      <c r="G661" s="15"/>
      <c r="H661" s="15"/>
      <c r="I661" s="15"/>
      <c r="J661" s="15"/>
      <c r="K661" s="15"/>
      <c r="L661" s="15"/>
      <c r="M661" s="15"/>
      <c r="N661" s="15"/>
      <c r="O661" s="15"/>
      <c r="P661" s="15"/>
      <c r="Q661" s="15"/>
      <c r="R661" s="15"/>
      <c r="S661" s="15"/>
    </row>
    <row r="662">
      <c r="A662" s="15"/>
      <c r="B662" s="15"/>
      <c r="C662" s="15"/>
      <c r="D662" s="15"/>
      <c r="E662" s="15"/>
      <c r="F662" s="15"/>
      <c r="G662" s="15"/>
      <c r="H662" s="15"/>
      <c r="I662" s="15"/>
      <c r="J662" s="15"/>
      <c r="K662" s="15"/>
      <c r="L662" s="15"/>
      <c r="M662" s="15"/>
      <c r="N662" s="15"/>
      <c r="O662" s="15"/>
      <c r="P662" s="15"/>
      <c r="Q662" s="15"/>
      <c r="R662" s="15"/>
      <c r="S662" s="15"/>
    </row>
    <row r="663">
      <c r="A663" s="15"/>
      <c r="B663" s="15"/>
      <c r="C663" s="15"/>
      <c r="D663" s="15"/>
      <c r="E663" s="15"/>
      <c r="F663" s="15"/>
      <c r="G663" s="15"/>
      <c r="H663" s="15"/>
      <c r="I663" s="15"/>
      <c r="J663" s="15"/>
      <c r="K663" s="15"/>
      <c r="L663" s="15"/>
      <c r="M663" s="15"/>
      <c r="N663" s="15"/>
      <c r="O663" s="15"/>
      <c r="P663" s="15"/>
      <c r="Q663" s="15"/>
      <c r="R663" s="15"/>
      <c r="S663" s="15"/>
    </row>
    <row r="664">
      <c r="A664" s="15"/>
      <c r="B664" s="15"/>
      <c r="C664" s="15"/>
      <c r="D664" s="15"/>
      <c r="E664" s="15"/>
      <c r="F664" s="15"/>
      <c r="G664" s="15"/>
      <c r="H664" s="15"/>
      <c r="I664" s="15"/>
      <c r="J664" s="15"/>
      <c r="K664" s="15"/>
      <c r="L664" s="15"/>
      <c r="M664" s="15"/>
      <c r="N664" s="15"/>
      <c r="O664" s="15"/>
      <c r="P664" s="15"/>
      <c r="Q664" s="15"/>
      <c r="R664" s="15"/>
      <c r="S664" s="15"/>
    </row>
    <row r="665">
      <c r="A665" s="15"/>
      <c r="B665" s="15"/>
      <c r="C665" s="15"/>
      <c r="D665" s="15"/>
      <c r="E665" s="15"/>
      <c r="F665" s="15"/>
      <c r="G665" s="15"/>
      <c r="H665" s="15"/>
      <c r="I665" s="15"/>
      <c r="J665" s="15"/>
      <c r="K665" s="15"/>
      <c r="L665" s="15"/>
      <c r="M665" s="15"/>
      <c r="N665" s="15"/>
      <c r="O665" s="15"/>
      <c r="P665" s="15"/>
      <c r="Q665" s="15"/>
      <c r="R665" s="15"/>
      <c r="S665" s="15"/>
    </row>
    <row r="666">
      <c r="A666" s="15"/>
      <c r="B666" s="15"/>
      <c r="C666" s="15"/>
      <c r="D666" s="15"/>
      <c r="E666" s="15"/>
      <c r="F666" s="15"/>
      <c r="G666" s="15"/>
      <c r="H666" s="15"/>
      <c r="I666" s="15"/>
      <c r="J666" s="15"/>
      <c r="K666" s="15"/>
      <c r="L666" s="15"/>
      <c r="M666" s="15"/>
      <c r="N666" s="15"/>
      <c r="O666" s="15"/>
      <c r="P666" s="15"/>
      <c r="Q666" s="15"/>
      <c r="R666" s="15"/>
      <c r="S666" s="15"/>
    </row>
    <row r="667">
      <c r="A667" s="15"/>
      <c r="B667" s="15"/>
      <c r="C667" s="15"/>
      <c r="D667" s="15"/>
      <c r="E667" s="15"/>
      <c r="F667" s="15"/>
      <c r="G667" s="15"/>
      <c r="H667" s="15"/>
      <c r="I667" s="15"/>
      <c r="J667" s="15"/>
      <c r="K667" s="15"/>
      <c r="L667" s="15"/>
      <c r="M667" s="15"/>
      <c r="N667" s="15"/>
      <c r="O667" s="15"/>
      <c r="P667" s="15"/>
      <c r="Q667" s="15"/>
      <c r="R667" s="15"/>
      <c r="S667" s="15"/>
    </row>
    <row r="668">
      <c r="A668" s="15"/>
      <c r="B668" s="15"/>
      <c r="C668" s="15"/>
      <c r="D668" s="15"/>
      <c r="E668" s="15"/>
      <c r="F668" s="15"/>
      <c r="G668" s="15"/>
      <c r="H668" s="15"/>
      <c r="I668" s="15"/>
      <c r="J668" s="15"/>
      <c r="K668" s="15"/>
      <c r="L668" s="15"/>
      <c r="M668" s="15"/>
      <c r="N668" s="15"/>
      <c r="O668" s="15"/>
      <c r="P668" s="15"/>
      <c r="Q668" s="15"/>
      <c r="R668" s="15"/>
      <c r="S668" s="15"/>
    </row>
    <row r="669">
      <c r="A669" s="15"/>
      <c r="B669" s="15"/>
      <c r="C669" s="15"/>
      <c r="D669" s="15"/>
      <c r="E669" s="15"/>
      <c r="F669" s="15"/>
      <c r="G669" s="15"/>
      <c r="H669" s="15"/>
      <c r="I669" s="15"/>
      <c r="J669" s="15"/>
      <c r="K669" s="15"/>
      <c r="L669" s="15"/>
      <c r="M669" s="15"/>
      <c r="N669" s="15"/>
      <c r="O669" s="15"/>
      <c r="P669" s="15"/>
      <c r="Q669" s="15"/>
      <c r="R669" s="15"/>
      <c r="S669" s="15"/>
    </row>
    <row r="670">
      <c r="A670" s="15"/>
      <c r="B670" s="15"/>
      <c r="C670" s="15"/>
      <c r="D670" s="15"/>
      <c r="E670" s="15"/>
      <c r="F670" s="15"/>
      <c r="G670" s="15"/>
      <c r="H670" s="15"/>
      <c r="I670" s="15"/>
      <c r="J670" s="15"/>
      <c r="K670" s="15"/>
      <c r="L670" s="15"/>
      <c r="M670" s="15"/>
      <c r="N670" s="15"/>
      <c r="O670" s="15"/>
      <c r="P670" s="15"/>
      <c r="Q670" s="15"/>
      <c r="R670" s="15"/>
      <c r="S670" s="15"/>
    </row>
    <row r="671">
      <c r="A671" s="15"/>
      <c r="B671" s="15"/>
      <c r="C671" s="15"/>
      <c r="D671" s="15"/>
      <c r="E671" s="15"/>
      <c r="F671" s="15"/>
      <c r="G671" s="15"/>
      <c r="H671" s="15"/>
      <c r="I671" s="15"/>
      <c r="J671" s="15"/>
      <c r="K671" s="15"/>
      <c r="L671" s="15"/>
      <c r="M671" s="15"/>
      <c r="N671" s="15"/>
      <c r="O671" s="15"/>
      <c r="P671" s="15"/>
      <c r="Q671" s="15"/>
      <c r="R671" s="15"/>
      <c r="S671" s="15"/>
    </row>
    <row r="672">
      <c r="A672" s="15"/>
      <c r="B672" s="15"/>
      <c r="C672" s="15"/>
      <c r="D672" s="15"/>
      <c r="E672" s="15"/>
      <c r="F672" s="15"/>
      <c r="G672" s="15"/>
      <c r="H672" s="15"/>
      <c r="I672" s="15"/>
      <c r="J672" s="15"/>
      <c r="K672" s="15"/>
      <c r="L672" s="15"/>
      <c r="M672" s="15"/>
      <c r="N672" s="15"/>
      <c r="O672" s="15"/>
      <c r="P672" s="15"/>
      <c r="Q672" s="15"/>
      <c r="R672" s="15"/>
      <c r="S672" s="15"/>
    </row>
    <row r="673">
      <c r="A673" s="15"/>
      <c r="B673" s="15"/>
      <c r="C673" s="15"/>
      <c r="D673" s="15"/>
      <c r="E673" s="15"/>
      <c r="F673" s="15"/>
      <c r="G673" s="15"/>
      <c r="H673" s="15"/>
      <c r="I673" s="15"/>
      <c r="J673" s="15"/>
      <c r="K673" s="15"/>
      <c r="L673" s="15"/>
      <c r="M673" s="15"/>
      <c r="N673" s="15"/>
      <c r="O673" s="15"/>
      <c r="P673" s="15"/>
      <c r="Q673" s="15"/>
      <c r="R673" s="15"/>
      <c r="S673" s="15"/>
    </row>
    <row r="674">
      <c r="A674" s="15"/>
      <c r="B674" s="15"/>
      <c r="C674" s="15"/>
      <c r="D674" s="15"/>
      <c r="E674" s="15"/>
      <c r="F674" s="15"/>
      <c r="G674" s="15"/>
      <c r="H674" s="15"/>
      <c r="I674" s="15"/>
      <c r="J674" s="15"/>
      <c r="K674" s="15"/>
      <c r="L674" s="15"/>
      <c r="M674" s="15"/>
      <c r="N674" s="15"/>
      <c r="O674" s="15"/>
      <c r="P674" s="15"/>
      <c r="Q674" s="15"/>
      <c r="R674" s="15"/>
      <c r="S674" s="15"/>
    </row>
    <row r="675">
      <c r="A675" s="15"/>
      <c r="B675" s="15"/>
      <c r="C675" s="15"/>
      <c r="D675" s="15"/>
      <c r="E675" s="15"/>
      <c r="F675" s="15"/>
      <c r="G675" s="15"/>
      <c r="H675" s="15"/>
      <c r="I675" s="15"/>
      <c r="J675" s="15"/>
      <c r="K675" s="15"/>
      <c r="L675" s="15"/>
      <c r="M675" s="15"/>
      <c r="N675" s="15"/>
      <c r="O675" s="15"/>
      <c r="P675" s="15"/>
      <c r="Q675" s="15"/>
      <c r="R675" s="15"/>
      <c r="S675" s="15"/>
    </row>
    <row r="676">
      <c r="A676" s="15"/>
      <c r="B676" s="15"/>
      <c r="C676" s="15"/>
      <c r="D676" s="15"/>
      <c r="E676" s="15"/>
      <c r="F676" s="15"/>
      <c r="G676" s="15"/>
      <c r="H676" s="15"/>
      <c r="I676" s="15"/>
      <c r="J676" s="15"/>
      <c r="K676" s="15"/>
      <c r="L676" s="15"/>
      <c r="M676" s="15"/>
      <c r="N676" s="15"/>
      <c r="O676" s="15"/>
      <c r="P676" s="15"/>
      <c r="Q676" s="15"/>
      <c r="R676" s="15"/>
      <c r="S676" s="15"/>
    </row>
    <row r="677">
      <c r="A677" s="15"/>
      <c r="B677" s="15"/>
      <c r="C677" s="15"/>
      <c r="D677" s="15"/>
      <c r="E677" s="15"/>
      <c r="F677" s="15"/>
      <c r="G677" s="15"/>
      <c r="H677" s="15"/>
      <c r="I677" s="15"/>
      <c r="J677" s="15"/>
      <c r="K677" s="15"/>
      <c r="L677" s="15"/>
      <c r="M677" s="15"/>
      <c r="N677" s="15"/>
      <c r="O677" s="15"/>
      <c r="P677" s="15"/>
      <c r="Q677" s="15"/>
      <c r="R677" s="15"/>
      <c r="S677" s="15"/>
    </row>
    <row r="678">
      <c r="A678" s="15"/>
      <c r="B678" s="15"/>
      <c r="C678" s="15"/>
      <c r="D678" s="15"/>
      <c r="E678" s="15"/>
      <c r="F678" s="15"/>
      <c r="G678" s="15"/>
      <c r="H678" s="15"/>
      <c r="I678" s="15"/>
      <c r="J678" s="15"/>
      <c r="K678" s="15"/>
      <c r="L678" s="15"/>
      <c r="M678" s="15"/>
      <c r="N678" s="15"/>
      <c r="O678" s="15"/>
      <c r="P678" s="15"/>
      <c r="Q678" s="15"/>
      <c r="R678" s="15"/>
      <c r="S678" s="15"/>
    </row>
    <row r="679">
      <c r="A679" s="15"/>
      <c r="B679" s="15"/>
      <c r="C679" s="15"/>
      <c r="D679" s="15"/>
      <c r="E679" s="15"/>
      <c r="F679" s="15"/>
      <c r="G679" s="15"/>
      <c r="H679" s="15"/>
      <c r="I679" s="15"/>
      <c r="J679" s="15"/>
      <c r="K679" s="15"/>
      <c r="L679" s="15"/>
      <c r="M679" s="15"/>
      <c r="N679" s="15"/>
      <c r="O679" s="15"/>
      <c r="P679" s="15"/>
      <c r="Q679" s="15"/>
      <c r="R679" s="15"/>
      <c r="S679" s="15"/>
    </row>
    <row r="680">
      <c r="A680" s="15"/>
      <c r="B680" s="15"/>
      <c r="C680" s="15"/>
      <c r="D680" s="15"/>
      <c r="E680" s="15"/>
      <c r="F680" s="15"/>
      <c r="G680" s="15"/>
      <c r="H680" s="15"/>
      <c r="I680" s="15"/>
      <c r="J680" s="15"/>
      <c r="K680" s="15"/>
      <c r="L680" s="15"/>
      <c r="M680" s="15"/>
      <c r="N680" s="15"/>
      <c r="O680" s="15"/>
      <c r="P680" s="15"/>
      <c r="Q680" s="15"/>
      <c r="R680" s="15"/>
      <c r="S680" s="15"/>
    </row>
    <row r="681">
      <c r="A681" s="15"/>
      <c r="B681" s="15"/>
      <c r="C681" s="15"/>
      <c r="D681" s="15"/>
      <c r="E681" s="15"/>
      <c r="F681" s="15"/>
      <c r="G681" s="15"/>
      <c r="H681" s="15"/>
      <c r="I681" s="15"/>
      <c r="J681" s="15"/>
      <c r="K681" s="15"/>
      <c r="L681" s="15"/>
      <c r="M681" s="15"/>
      <c r="N681" s="15"/>
      <c r="O681" s="15"/>
      <c r="P681" s="15"/>
      <c r="Q681" s="15"/>
      <c r="R681" s="15"/>
      <c r="S681" s="15"/>
    </row>
    <row r="682">
      <c r="A682" s="15"/>
      <c r="B682" s="15"/>
      <c r="C682" s="15"/>
      <c r="D682" s="15"/>
      <c r="E682" s="15"/>
      <c r="F682" s="15"/>
      <c r="G682" s="15"/>
      <c r="H682" s="15"/>
      <c r="I682" s="15"/>
      <c r="J682" s="15"/>
      <c r="K682" s="15"/>
      <c r="L682" s="15"/>
      <c r="M682" s="15"/>
      <c r="N682" s="15"/>
      <c r="O682" s="15"/>
      <c r="P682" s="15"/>
      <c r="Q682" s="15"/>
      <c r="R682" s="15"/>
      <c r="S682" s="15"/>
    </row>
    <row r="683">
      <c r="A683" s="15"/>
      <c r="B683" s="15"/>
      <c r="C683" s="15"/>
      <c r="D683" s="15"/>
      <c r="E683" s="15"/>
      <c r="F683" s="15"/>
      <c r="G683" s="15"/>
      <c r="H683" s="15"/>
      <c r="I683" s="15"/>
      <c r="J683" s="15"/>
      <c r="K683" s="15"/>
      <c r="L683" s="15"/>
      <c r="M683" s="15"/>
      <c r="N683" s="15"/>
      <c r="O683" s="15"/>
      <c r="P683" s="15"/>
      <c r="Q683" s="15"/>
      <c r="R683" s="15"/>
      <c r="S683" s="15"/>
    </row>
    <row r="684">
      <c r="A684" s="15"/>
      <c r="B684" s="15"/>
      <c r="C684" s="15"/>
      <c r="D684" s="15"/>
      <c r="E684" s="15"/>
      <c r="F684" s="15"/>
      <c r="G684" s="15"/>
      <c r="H684" s="15"/>
      <c r="I684" s="15"/>
      <c r="J684" s="15"/>
      <c r="K684" s="15"/>
      <c r="L684" s="15"/>
      <c r="M684" s="15"/>
      <c r="N684" s="15"/>
      <c r="O684" s="15"/>
      <c r="P684" s="15"/>
      <c r="Q684" s="15"/>
      <c r="R684" s="15"/>
      <c r="S684" s="15"/>
    </row>
    <row r="685">
      <c r="A685" s="15"/>
      <c r="B685" s="15"/>
      <c r="C685" s="15"/>
      <c r="D685" s="15"/>
      <c r="E685" s="15"/>
      <c r="F685" s="15"/>
      <c r="G685" s="15"/>
      <c r="H685" s="15"/>
      <c r="I685" s="15"/>
      <c r="J685" s="15"/>
      <c r="K685" s="15"/>
      <c r="L685" s="15"/>
      <c r="M685" s="15"/>
      <c r="N685" s="15"/>
      <c r="O685" s="15"/>
      <c r="P685" s="15"/>
      <c r="Q685" s="15"/>
      <c r="R685" s="15"/>
      <c r="S685" s="15"/>
    </row>
    <row r="686">
      <c r="A686" s="15"/>
      <c r="B686" s="15"/>
      <c r="C686" s="15"/>
      <c r="D686" s="15"/>
      <c r="E686" s="15"/>
      <c r="F686" s="15"/>
      <c r="G686" s="15"/>
      <c r="H686" s="15"/>
      <c r="I686" s="15"/>
      <c r="J686" s="15"/>
      <c r="K686" s="15"/>
      <c r="L686" s="15"/>
      <c r="M686" s="15"/>
      <c r="N686" s="15"/>
      <c r="O686" s="15"/>
      <c r="P686" s="15"/>
      <c r="Q686" s="15"/>
      <c r="R686" s="15"/>
      <c r="S686" s="15"/>
    </row>
    <row r="687">
      <c r="A687" s="15"/>
      <c r="B687" s="15"/>
      <c r="C687" s="15"/>
      <c r="D687" s="15"/>
      <c r="E687" s="15"/>
      <c r="F687" s="15"/>
      <c r="G687" s="15"/>
      <c r="H687" s="15"/>
      <c r="I687" s="15"/>
      <c r="J687" s="15"/>
      <c r="K687" s="15"/>
      <c r="L687" s="15"/>
      <c r="M687" s="15"/>
      <c r="N687" s="15"/>
      <c r="O687" s="15"/>
      <c r="P687" s="15"/>
      <c r="Q687" s="15"/>
      <c r="R687" s="15"/>
      <c r="S687" s="15"/>
    </row>
    <row r="688">
      <c r="A688" s="15"/>
      <c r="B688" s="15"/>
      <c r="C688" s="15"/>
      <c r="D688" s="15"/>
      <c r="E688" s="15"/>
      <c r="F688" s="15"/>
      <c r="G688" s="15"/>
      <c r="H688" s="15"/>
      <c r="I688" s="15"/>
      <c r="J688" s="15"/>
      <c r="K688" s="15"/>
      <c r="L688" s="15"/>
      <c r="M688" s="15"/>
      <c r="N688" s="15"/>
      <c r="O688" s="15"/>
      <c r="P688" s="15"/>
      <c r="Q688" s="15"/>
      <c r="R688" s="15"/>
      <c r="S688" s="15"/>
    </row>
    <row r="689">
      <c r="A689" s="15"/>
      <c r="B689" s="15"/>
      <c r="C689" s="15"/>
      <c r="D689" s="15"/>
      <c r="E689" s="15"/>
      <c r="F689" s="15"/>
      <c r="G689" s="15"/>
      <c r="H689" s="15"/>
      <c r="I689" s="15"/>
      <c r="J689" s="15"/>
      <c r="K689" s="15"/>
      <c r="L689" s="15"/>
      <c r="M689" s="15"/>
      <c r="N689" s="15"/>
      <c r="O689" s="15"/>
      <c r="P689" s="15"/>
      <c r="Q689" s="15"/>
      <c r="R689" s="15"/>
      <c r="S689" s="15"/>
    </row>
    <row r="690">
      <c r="A690" s="15"/>
      <c r="B690" s="15"/>
      <c r="C690" s="15"/>
      <c r="D690" s="15"/>
      <c r="E690" s="15"/>
      <c r="F690" s="15"/>
      <c r="G690" s="15"/>
      <c r="H690" s="15"/>
      <c r="I690" s="15"/>
      <c r="J690" s="15"/>
      <c r="K690" s="15"/>
      <c r="L690" s="15"/>
      <c r="M690" s="15"/>
      <c r="N690" s="15"/>
      <c r="O690" s="15"/>
      <c r="P690" s="15"/>
      <c r="Q690" s="15"/>
      <c r="R690" s="15"/>
      <c r="S690" s="15"/>
    </row>
    <row r="691">
      <c r="A691" s="15"/>
      <c r="B691" s="15"/>
      <c r="C691" s="15"/>
      <c r="D691" s="15"/>
      <c r="E691" s="15"/>
      <c r="F691" s="15"/>
      <c r="G691" s="15"/>
      <c r="H691" s="15"/>
      <c r="I691" s="15"/>
      <c r="J691" s="15"/>
      <c r="K691" s="15"/>
      <c r="L691" s="15"/>
      <c r="M691" s="15"/>
      <c r="N691" s="15"/>
      <c r="O691" s="15"/>
      <c r="P691" s="15"/>
      <c r="Q691" s="15"/>
      <c r="R691" s="15"/>
      <c r="S691" s="15"/>
    </row>
    <row r="692">
      <c r="A692" s="15"/>
      <c r="B692" s="15"/>
      <c r="C692" s="15"/>
      <c r="D692" s="15"/>
      <c r="E692" s="15"/>
      <c r="F692" s="15"/>
      <c r="G692" s="15"/>
      <c r="H692" s="15"/>
      <c r="I692" s="15"/>
      <c r="J692" s="15"/>
      <c r="K692" s="15"/>
      <c r="L692" s="15"/>
      <c r="M692" s="15"/>
      <c r="N692" s="15"/>
      <c r="O692" s="15"/>
      <c r="P692" s="15"/>
      <c r="Q692" s="15"/>
      <c r="R692" s="15"/>
      <c r="S692" s="15"/>
    </row>
    <row r="693">
      <c r="A693" s="15"/>
      <c r="B693" s="15"/>
      <c r="C693" s="15"/>
      <c r="D693" s="15"/>
      <c r="E693" s="15"/>
      <c r="F693" s="15"/>
      <c r="G693" s="15"/>
      <c r="H693" s="15"/>
      <c r="I693" s="15"/>
      <c r="J693" s="15"/>
      <c r="K693" s="15"/>
      <c r="L693" s="15"/>
      <c r="M693" s="15"/>
      <c r="N693" s="15"/>
      <c r="O693" s="15"/>
      <c r="P693" s="15"/>
      <c r="Q693" s="15"/>
      <c r="R693" s="15"/>
      <c r="S693" s="15"/>
    </row>
    <row r="694">
      <c r="A694" s="15"/>
      <c r="B694" s="15"/>
      <c r="C694" s="15"/>
      <c r="D694" s="15"/>
      <c r="E694" s="15"/>
      <c r="F694" s="15"/>
      <c r="G694" s="15"/>
      <c r="H694" s="15"/>
      <c r="I694" s="15"/>
      <c r="J694" s="15"/>
      <c r="K694" s="15"/>
      <c r="L694" s="15"/>
      <c r="M694" s="15"/>
      <c r="N694" s="15"/>
      <c r="O694" s="15"/>
      <c r="P694" s="15"/>
      <c r="Q694" s="15"/>
      <c r="R694" s="15"/>
      <c r="S694" s="15"/>
    </row>
    <row r="695">
      <c r="A695" s="15"/>
      <c r="B695" s="15"/>
      <c r="C695" s="15"/>
      <c r="D695" s="15"/>
      <c r="E695" s="15"/>
      <c r="F695" s="15"/>
      <c r="G695" s="15"/>
      <c r="H695" s="15"/>
      <c r="I695" s="15"/>
      <c r="J695" s="15"/>
      <c r="K695" s="15"/>
      <c r="L695" s="15"/>
      <c r="M695" s="15"/>
      <c r="N695" s="15"/>
      <c r="O695" s="15"/>
      <c r="P695" s="15"/>
      <c r="Q695" s="15"/>
      <c r="R695" s="15"/>
      <c r="S695" s="15"/>
    </row>
    <row r="696">
      <c r="A696" s="15"/>
      <c r="B696" s="15"/>
      <c r="C696" s="15"/>
      <c r="D696" s="15"/>
      <c r="E696" s="15"/>
      <c r="F696" s="15"/>
      <c r="G696" s="15"/>
      <c r="H696" s="15"/>
      <c r="I696" s="15"/>
      <c r="J696" s="15"/>
      <c r="K696" s="15"/>
      <c r="L696" s="15"/>
      <c r="M696" s="15"/>
      <c r="N696" s="15"/>
      <c r="O696" s="15"/>
      <c r="P696" s="15"/>
      <c r="Q696" s="15"/>
      <c r="R696" s="15"/>
      <c r="S696" s="15"/>
    </row>
    <row r="697">
      <c r="A697" s="15"/>
      <c r="B697" s="15"/>
      <c r="C697" s="15"/>
      <c r="D697" s="15"/>
      <c r="E697" s="15"/>
      <c r="F697" s="15"/>
      <c r="G697" s="15"/>
      <c r="H697" s="15"/>
      <c r="I697" s="15"/>
      <c r="J697" s="15"/>
      <c r="K697" s="15"/>
      <c r="L697" s="15"/>
      <c r="M697" s="15"/>
      <c r="N697" s="15"/>
      <c r="O697" s="15"/>
      <c r="P697" s="15"/>
      <c r="Q697" s="15"/>
      <c r="R697" s="15"/>
      <c r="S697" s="15"/>
    </row>
    <row r="698">
      <c r="A698" s="15"/>
      <c r="B698" s="15"/>
      <c r="C698" s="15"/>
      <c r="D698" s="15"/>
      <c r="E698" s="15"/>
      <c r="F698" s="15"/>
      <c r="G698" s="15"/>
      <c r="H698" s="15"/>
      <c r="I698" s="15"/>
      <c r="J698" s="15"/>
      <c r="K698" s="15"/>
      <c r="L698" s="15"/>
      <c r="M698" s="15"/>
      <c r="N698" s="15"/>
      <c r="O698" s="15"/>
      <c r="P698" s="15"/>
      <c r="Q698" s="15"/>
      <c r="R698" s="15"/>
      <c r="S698" s="15"/>
    </row>
    <row r="699">
      <c r="A699" s="15"/>
      <c r="B699" s="15"/>
      <c r="C699" s="15"/>
      <c r="D699" s="15"/>
      <c r="E699" s="15"/>
      <c r="F699" s="15"/>
      <c r="G699" s="15"/>
      <c r="H699" s="15"/>
      <c r="I699" s="15"/>
      <c r="J699" s="15"/>
      <c r="K699" s="15"/>
      <c r="L699" s="15"/>
      <c r="M699" s="15"/>
      <c r="N699" s="15"/>
      <c r="O699" s="15"/>
      <c r="P699" s="15"/>
      <c r="Q699" s="15"/>
      <c r="R699" s="15"/>
      <c r="S699" s="15"/>
    </row>
    <row r="700">
      <c r="A700" s="15"/>
      <c r="B700" s="15"/>
      <c r="C700" s="15"/>
      <c r="D700" s="15"/>
      <c r="E700" s="15"/>
      <c r="F700" s="15"/>
      <c r="G700" s="15"/>
      <c r="H700" s="15"/>
      <c r="I700" s="15"/>
      <c r="J700" s="15"/>
      <c r="K700" s="15"/>
      <c r="L700" s="15"/>
      <c r="M700" s="15"/>
      <c r="N700" s="15"/>
      <c r="O700" s="15"/>
      <c r="P700" s="15"/>
      <c r="Q700" s="15"/>
      <c r="R700" s="15"/>
      <c r="S700" s="15"/>
    </row>
    <row r="701">
      <c r="A701" s="15"/>
      <c r="B701" s="15"/>
      <c r="C701" s="15"/>
      <c r="D701" s="15"/>
      <c r="E701" s="15"/>
      <c r="F701" s="15"/>
      <c r="G701" s="15"/>
      <c r="H701" s="15"/>
      <c r="I701" s="15"/>
      <c r="J701" s="15"/>
      <c r="K701" s="15"/>
      <c r="L701" s="15"/>
      <c r="M701" s="15"/>
      <c r="N701" s="15"/>
      <c r="O701" s="15"/>
      <c r="P701" s="15"/>
      <c r="Q701" s="15"/>
      <c r="R701" s="15"/>
      <c r="S701" s="15"/>
    </row>
    <row r="702">
      <c r="A702" s="15"/>
      <c r="B702" s="15"/>
      <c r="C702" s="15"/>
      <c r="D702" s="15"/>
      <c r="E702" s="15"/>
      <c r="F702" s="15"/>
      <c r="G702" s="15"/>
      <c r="H702" s="15"/>
      <c r="I702" s="15"/>
      <c r="J702" s="15"/>
      <c r="K702" s="15"/>
      <c r="L702" s="15"/>
      <c r="M702" s="15"/>
      <c r="N702" s="15"/>
      <c r="O702" s="15"/>
      <c r="P702" s="15"/>
      <c r="Q702" s="15"/>
      <c r="R702" s="15"/>
      <c r="S702" s="15"/>
    </row>
    <row r="703">
      <c r="A703" s="15"/>
      <c r="B703" s="15"/>
      <c r="C703" s="15"/>
      <c r="D703" s="15"/>
      <c r="E703" s="15"/>
      <c r="F703" s="15"/>
      <c r="G703" s="15"/>
      <c r="H703" s="15"/>
      <c r="I703" s="15"/>
      <c r="J703" s="15"/>
      <c r="K703" s="15"/>
      <c r="L703" s="15"/>
      <c r="M703" s="15"/>
      <c r="N703" s="15"/>
      <c r="O703" s="15"/>
      <c r="P703" s="15"/>
      <c r="Q703" s="15"/>
      <c r="R703" s="15"/>
      <c r="S703" s="15"/>
    </row>
    <row r="704">
      <c r="A704" s="15"/>
      <c r="B704" s="15"/>
      <c r="C704" s="15"/>
      <c r="D704" s="15"/>
      <c r="E704" s="15"/>
      <c r="F704" s="15"/>
      <c r="G704" s="15"/>
      <c r="H704" s="15"/>
      <c r="I704" s="15"/>
      <c r="J704" s="15"/>
      <c r="K704" s="15"/>
      <c r="L704" s="15"/>
      <c r="M704" s="15"/>
      <c r="N704" s="15"/>
      <c r="O704" s="15"/>
      <c r="P704" s="15"/>
      <c r="Q704" s="15"/>
      <c r="R704" s="15"/>
      <c r="S704" s="15"/>
    </row>
    <row r="705">
      <c r="A705" s="15"/>
      <c r="B705" s="15"/>
      <c r="C705" s="15"/>
      <c r="D705" s="15"/>
      <c r="E705" s="15"/>
      <c r="F705" s="15"/>
      <c r="G705" s="15"/>
      <c r="H705" s="15"/>
      <c r="I705" s="15"/>
      <c r="J705" s="15"/>
      <c r="K705" s="15"/>
      <c r="L705" s="15"/>
      <c r="M705" s="15"/>
      <c r="N705" s="15"/>
      <c r="O705" s="15"/>
      <c r="P705" s="15"/>
      <c r="Q705" s="15"/>
      <c r="R705" s="15"/>
      <c r="S705" s="15"/>
    </row>
    <row r="706">
      <c r="A706" s="15"/>
      <c r="B706" s="15"/>
      <c r="C706" s="15"/>
      <c r="D706" s="15"/>
      <c r="E706" s="15"/>
      <c r="F706" s="15"/>
      <c r="G706" s="15"/>
      <c r="H706" s="15"/>
      <c r="I706" s="15"/>
      <c r="J706" s="15"/>
      <c r="K706" s="15"/>
      <c r="L706" s="15"/>
      <c r="M706" s="15"/>
      <c r="N706" s="15"/>
      <c r="O706" s="15"/>
      <c r="P706" s="15"/>
      <c r="Q706" s="15"/>
      <c r="R706" s="15"/>
      <c r="S706" s="15"/>
    </row>
    <row r="707">
      <c r="A707" s="15"/>
      <c r="B707" s="15"/>
      <c r="C707" s="15"/>
      <c r="D707" s="15"/>
      <c r="E707" s="15"/>
      <c r="F707" s="15"/>
      <c r="G707" s="15"/>
      <c r="H707" s="15"/>
      <c r="I707" s="15"/>
      <c r="J707" s="15"/>
      <c r="K707" s="15"/>
      <c r="L707" s="15"/>
      <c r="M707" s="15"/>
      <c r="N707" s="15"/>
      <c r="O707" s="15"/>
      <c r="P707" s="15"/>
      <c r="Q707" s="15"/>
      <c r="R707" s="15"/>
      <c r="S707" s="15"/>
    </row>
    <row r="708">
      <c r="A708" s="15"/>
      <c r="B708" s="15"/>
      <c r="C708" s="15"/>
      <c r="D708" s="15"/>
      <c r="E708" s="15"/>
      <c r="F708" s="15"/>
      <c r="G708" s="15"/>
      <c r="H708" s="15"/>
      <c r="I708" s="15"/>
      <c r="J708" s="15"/>
      <c r="K708" s="15"/>
      <c r="L708" s="15"/>
      <c r="M708" s="15"/>
      <c r="N708" s="15"/>
      <c r="O708" s="15"/>
      <c r="P708" s="15"/>
      <c r="Q708" s="15"/>
      <c r="R708" s="15"/>
      <c r="S708" s="15"/>
    </row>
    <row r="709">
      <c r="A709" s="15"/>
      <c r="B709" s="15"/>
      <c r="C709" s="15"/>
      <c r="D709" s="15"/>
      <c r="E709" s="15"/>
      <c r="F709" s="15"/>
      <c r="G709" s="15"/>
      <c r="H709" s="15"/>
      <c r="I709" s="15"/>
      <c r="J709" s="15"/>
      <c r="K709" s="15"/>
      <c r="L709" s="15"/>
      <c r="M709" s="15"/>
      <c r="N709" s="15"/>
      <c r="O709" s="15"/>
      <c r="P709" s="15"/>
      <c r="Q709" s="15"/>
      <c r="R709" s="15"/>
      <c r="S709" s="15"/>
    </row>
    <row r="710">
      <c r="A710" s="15"/>
      <c r="B710" s="15"/>
      <c r="C710" s="15"/>
      <c r="D710" s="15"/>
      <c r="E710" s="15"/>
      <c r="F710" s="15"/>
      <c r="G710" s="15"/>
      <c r="H710" s="15"/>
      <c r="I710" s="15"/>
      <c r="J710" s="15"/>
      <c r="K710" s="15"/>
      <c r="L710" s="15"/>
      <c r="M710" s="15"/>
      <c r="N710" s="15"/>
      <c r="O710" s="15"/>
      <c r="P710" s="15"/>
      <c r="Q710" s="15"/>
      <c r="R710" s="15"/>
      <c r="S710" s="15"/>
    </row>
    <row r="711">
      <c r="A711" s="15"/>
      <c r="B711" s="15"/>
      <c r="C711" s="15"/>
      <c r="D711" s="15"/>
      <c r="E711" s="15"/>
      <c r="F711" s="15"/>
      <c r="G711" s="15"/>
      <c r="H711" s="15"/>
      <c r="I711" s="15"/>
      <c r="J711" s="15"/>
      <c r="K711" s="15"/>
      <c r="L711" s="15"/>
      <c r="M711" s="15"/>
      <c r="N711" s="15"/>
      <c r="O711" s="15"/>
      <c r="P711" s="15"/>
      <c r="Q711" s="15"/>
      <c r="R711" s="15"/>
      <c r="S711" s="15"/>
    </row>
    <row r="712">
      <c r="A712" s="15"/>
      <c r="B712" s="15"/>
      <c r="C712" s="15"/>
      <c r="D712" s="15"/>
      <c r="E712" s="15"/>
      <c r="F712" s="15"/>
      <c r="G712" s="15"/>
      <c r="H712" s="15"/>
      <c r="I712" s="15"/>
      <c r="J712" s="15"/>
      <c r="K712" s="15"/>
      <c r="L712" s="15"/>
      <c r="M712" s="15"/>
      <c r="N712" s="15"/>
      <c r="O712" s="15"/>
      <c r="P712" s="15"/>
      <c r="Q712" s="15"/>
      <c r="R712" s="15"/>
      <c r="S712" s="15"/>
    </row>
    <row r="713">
      <c r="A713" s="15"/>
      <c r="B713" s="15"/>
      <c r="C713" s="15"/>
      <c r="D713" s="15"/>
      <c r="E713" s="15"/>
      <c r="F713" s="15"/>
      <c r="G713" s="15"/>
      <c r="H713" s="15"/>
      <c r="I713" s="15"/>
      <c r="J713" s="15"/>
      <c r="K713" s="15"/>
      <c r="L713" s="15"/>
      <c r="M713" s="15"/>
      <c r="N713" s="15"/>
      <c r="O713" s="15"/>
      <c r="P713" s="15"/>
      <c r="Q713" s="15"/>
      <c r="R713" s="15"/>
      <c r="S713" s="15"/>
    </row>
    <row r="714">
      <c r="A714" s="15"/>
      <c r="B714" s="15"/>
      <c r="C714" s="15"/>
      <c r="D714" s="15"/>
      <c r="E714" s="15"/>
      <c r="F714" s="15"/>
      <c r="G714" s="15"/>
      <c r="H714" s="15"/>
      <c r="I714" s="15"/>
      <c r="J714" s="15"/>
      <c r="K714" s="15"/>
      <c r="L714" s="15"/>
      <c r="M714" s="15"/>
      <c r="N714" s="15"/>
      <c r="O714" s="15"/>
      <c r="P714" s="15"/>
      <c r="Q714" s="15"/>
      <c r="R714" s="15"/>
      <c r="S714" s="15"/>
    </row>
    <row r="715">
      <c r="A715" s="15"/>
      <c r="B715" s="15"/>
      <c r="C715" s="15"/>
      <c r="D715" s="15"/>
      <c r="E715" s="15"/>
      <c r="F715" s="15"/>
      <c r="G715" s="15"/>
      <c r="H715" s="15"/>
      <c r="I715" s="15"/>
      <c r="J715" s="15"/>
      <c r="K715" s="15"/>
      <c r="L715" s="15"/>
      <c r="M715" s="15"/>
      <c r="N715" s="15"/>
      <c r="O715" s="15"/>
      <c r="P715" s="15"/>
      <c r="Q715" s="15"/>
      <c r="R715" s="15"/>
      <c r="S715" s="15"/>
    </row>
    <row r="716">
      <c r="A716" s="15"/>
      <c r="B716" s="15"/>
      <c r="C716" s="15"/>
      <c r="D716" s="15"/>
      <c r="E716" s="15"/>
      <c r="F716" s="15"/>
      <c r="G716" s="15"/>
      <c r="H716" s="15"/>
      <c r="I716" s="15"/>
      <c r="J716" s="15"/>
      <c r="K716" s="15"/>
      <c r="L716" s="15"/>
      <c r="M716" s="15"/>
      <c r="N716" s="15"/>
      <c r="O716" s="15"/>
      <c r="P716" s="15"/>
      <c r="Q716" s="15"/>
      <c r="R716" s="15"/>
      <c r="S716" s="15"/>
    </row>
    <row r="717">
      <c r="A717" s="15"/>
      <c r="B717" s="15"/>
      <c r="C717" s="15"/>
      <c r="D717" s="15"/>
      <c r="E717" s="15"/>
      <c r="F717" s="15"/>
      <c r="G717" s="15"/>
      <c r="H717" s="15"/>
      <c r="I717" s="15"/>
      <c r="J717" s="15"/>
      <c r="K717" s="15"/>
      <c r="L717" s="15"/>
      <c r="M717" s="15"/>
      <c r="N717" s="15"/>
      <c r="O717" s="15"/>
      <c r="P717" s="15"/>
      <c r="Q717" s="15"/>
      <c r="R717" s="15"/>
      <c r="S717" s="15"/>
    </row>
    <row r="718">
      <c r="A718" s="15"/>
      <c r="B718" s="15"/>
      <c r="C718" s="15"/>
      <c r="D718" s="15"/>
      <c r="E718" s="15"/>
      <c r="F718" s="15"/>
      <c r="G718" s="15"/>
      <c r="H718" s="15"/>
      <c r="I718" s="15"/>
      <c r="J718" s="15"/>
      <c r="K718" s="15"/>
      <c r="L718" s="15"/>
      <c r="M718" s="15"/>
      <c r="N718" s="15"/>
      <c r="O718" s="15"/>
      <c r="P718" s="15"/>
      <c r="Q718" s="15"/>
      <c r="R718" s="15"/>
      <c r="S718" s="15"/>
    </row>
    <row r="719">
      <c r="A719" s="15"/>
      <c r="B719" s="15"/>
      <c r="C719" s="15"/>
      <c r="D719" s="15"/>
      <c r="E719" s="15"/>
      <c r="F719" s="15"/>
      <c r="G719" s="15"/>
      <c r="H719" s="15"/>
      <c r="I719" s="15"/>
      <c r="J719" s="15"/>
      <c r="K719" s="15"/>
      <c r="L719" s="15"/>
      <c r="M719" s="15"/>
      <c r="N719" s="15"/>
      <c r="O719" s="15"/>
      <c r="P719" s="15"/>
      <c r="Q719" s="15"/>
      <c r="R719" s="15"/>
      <c r="S719" s="15"/>
    </row>
    <row r="720">
      <c r="A720" s="15"/>
      <c r="B720" s="15"/>
      <c r="C720" s="15"/>
      <c r="D720" s="15"/>
      <c r="E720" s="15"/>
      <c r="F720" s="15"/>
      <c r="G720" s="15"/>
      <c r="H720" s="15"/>
      <c r="I720" s="15"/>
      <c r="J720" s="15"/>
      <c r="K720" s="15"/>
      <c r="L720" s="15"/>
      <c r="M720" s="15"/>
      <c r="N720" s="15"/>
      <c r="O720" s="15"/>
      <c r="P720" s="15"/>
      <c r="Q720" s="15"/>
      <c r="R720" s="15"/>
      <c r="S720" s="15"/>
    </row>
    <row r="721">
      <c r="A721" s="15"/>
      <c r="B721" s="15"/>
      <c r="C721" s="15"/>
      <c r="D721" s="15"/>
      <c r="E721" s="15"/>
      <c r="F721" s="15"/>
      <c r="G721" s="15"/>
      <c r="H721" s="15"/>
      <c r="I721" s="15"/>
      <c r="J721" s="15"/>
      <c r="K721" s="15"/>
      <c r="L721" s="15"/>
      <c r="M721" s="15"/>
      <c r="N721" s="15"/>
      <c r="O721" s="15"/>
      <c r="P721" s="15"/>
      <c r="Q721" s="15"/>
      <c r="R721" s="15"/>
      <c r="S721" s="15"/>
    </row>
    <row r="722">
      <c r="A722" s="15"/>
      <c r="B722" s="15"/>
      <c r="C722" s="15"/>
      <c r="D722" s="15"/>
      <c r="E722" s="15"/>
      <c r="F722" s="15"/>
      <c r="G722" s="15"/>
      <c r="H722" s="15"/>
      <c r="I722" s="15"/>
      <c r="J722" s="15"/>
      <c r="K722" s="15"/>
      <c r="L722" s="15"/>
      <c r="M722" s="15"/>
      <c r="N722" s="15"/>
      <c r="O722" s="15"/>
      <c r="P722" s="15"/>
      <c r="Q722" s="15"/>
      <c r="R722" s="15"/>
      <c r="S722" s="15"/>
    </row>
    <row r="723">
      <c r="A723" s="15"/>
      <c r="B723" s="15"/>
      <c r="C723" s="15"/>
      <c r="D723" s="15"/>
      <c r="E723" s="15"/>
      <c r="F723" s="15"/>
      <c r="G723" s="15"/>
      <c r="H723" s="15"/>
      <c r="I723" s="15"/>
      <c r="J723" s="15"/>
      <c r="K723" s="15"/>
      <c r="L723" s="15"/>
      <c r="M723" s="15"/>
      <c r="N723" s="15"/>
      <c r="O723" s="15"/>
      <c r="P723" s="15"/>
      <c r="Q723" s="15"/>
      <c r="R723" s="15"/>
      <c r="S723" s="15"/>
    </row>
    <row r="724">
      <c r="A724" s="15"/>
      <c r="B724" s="15"/>
      <c r="C724" s="15"/>
      <c r="D724" s="15"/>
      <c r="E724" s="15"/>
      <c r="F724" s="15"/>
      <c r="G724" s="15"/>
      <c r="H724" s="15"/>
      <c r="I724" s="15"/>
      <c r="J724" s="15"/>
      <c r="K724" s="15"/>
      <c r="L724" s="15"/>
      <c r="M724" s="15"/>
      <c r="N724" s="15"/>
      <c r="O724" s="15"/>
      <c r="P724" s="15"/>
      <c r="Q724" s="15"/>
      <c r="R724" s="15"/>
      <c r="S724" s="15"/>
    </row>
    <row r="725">
      <c r="A725" s="15"/>
      <c r="B725" s="15"/>
      <c r="C725" s="15"/>
      <c r="D725" s="15"/>
      <c r="E725" s="15"/>
      <c r="F725" s="15"/>
      <c r="G725" s="15"/>
      <c r="H725" s="15"/>
      <c r="I725" s="15"/>
      <c r="J725" s="15"/>
      <c r="K725" s="15"/>
      <c r="L725" s="15"/>
      <c r="M725" s="15"/>
      <c r="N725" s="15"/>
      <c r="O725" s="15"/>
      <c r="P725" s="15"/>
      <c r="Q725" s="15"/>
      <c r="R725" s="15"/>
      <c r="S725" s="15"/>
    </row>
    <row r="726">
      <c r="A726" s="15"/>
      <c r="B726" s="15"/>
      <c r="C726" s="15"/>
      <c r="D726" s="15"/>
      <c r="E726" s="15"/>
      <c r="F726" s="15"/>
      <c r="G726" s="15"/>
      <c r="H726" s="15"/>
      <c r="I726" s="15"/>
      <c r="J726" s="15"/>
      <c r="K726" s="15"/>
      <c r="L726" s="15"/>
      <c r="M726" s="15"/>
      <c r="N726" s="15"/>
      <c r="O726" s="15"/>
      <c r="P726" s="15"/>
      <c r="Q726" s="15"/>
      <c r="R726" s="15"/>
      <c r="S726" s="15"/>
    </row>
    <row r="727">
      <c r="A727" s="15"/>
      <c r="B727" s="15"/>
      <c r="C727" s="15"/>
      <c r="D727" s="15"/>
      <c r="E727" s="15"/>
      <c r="F727" s="15"/>
      <c r="G727" s="15"/>
      <c r="H727" s="15"/>
      <c r="I727" s="15"/>
      <c r="J727" s="15"/>
      <c r="K727" s="15"/>
      <c r="L727" s="15"/>
      <c r="M727" s="15"/>
      <c r="N727" s="15"/>
      <c r="O727" s="15"/>
      <c r="P727" s="15"/>
      <c r="Q727" s="15"/>
      <c r="R727" s="15"/>
      <c r="S727" s="15"/>
    </row>
    <row r="728">
      <c r="A728" s="15"/>
      <c r="B728" s="15"/>
      <c r="C728" s="15"/>
      <c r="D728" s="15"/>
      <c r="E728" s="15"/>
      <c r="F728" s="15"/>
      <c r="G728" s="15"/>
      <c r="H728" s="15"/>
      <c r="I728" s="15"/>
      <c r="J728" s="15"/>
      <c r="K728" s="15"/>
      <c r="L728" s="15"/>
      <c r="M728" s="15"/>
      <c r="N728" s="15"/>
      <c r="O728" s="15"/>
      <c r="P728" s="15"/>
      <c r="Q728" s="15"/>
      <c r="R728" s="15"/>
      <c r="S728" s="15"/>
    </row>
    <row r="729">
      <c r="A729" s="15"/>
      <c r="B729" s="15"/>
      <c r="C729" s="15"/>
      <c r="D729" s="15"/>
      <c r="E729" s="15"/>
      <c r="F729" s="15"/>
      <c r="G729" s="15"/>
      <c r="H729" s="15"/>
      <c r="I729" s="15"/>
      <c r="J729" s="15"/>
      <c r="K729" s="15"/>
      <c r="L729" s="15"/>
      <c r="M729" s="15"/>
      <c r="N729" s="15"/>
      <c r="O729" s="15"/>
      <c r="P729" s="15"/>
      <c r="Q729" s="15"/>
      <c r="R729" s="15"/>
      <c r="S729" s="15"/>
    </row>
    <row r="730">
      <c r="A730" s="15"/>
      <c r="B730" s="15"/>
      <c r="C730" s="15"/>
      <c r="D730" s="15"/>
      <c r="E730" s="15"/>
      <c r="F730" s="15"/>
      <c r="G730" s="15"/>
      <c r="H730" s="15"/>
      <c r="I730" s="15"/>
      <c r="J730" s="15"/>
      <c r="K730" s="15"/>
      <c r="L730" s="15"/>
      <c r="M730" s="15"/>
      <c r="N730" s="15"/>
      <c r="O730" s="15"/>
      <c r="P730" s="15"/>
      <c r="Q730" s="15"/>
      <c r="R730" s="15"/>
      <c r="S730" s="15"/>
    </row>
    <row r="731">
      <c r="A731" s="15"/>
      <c r="B731" s="15"/>
      <c r="C731" s="15"/>
      <c r="D731" s="15"/>
      <c r="E731" s="15"/>
      <c r="F731" s="15"/>
      <c r="G731" s="15"/>
      <c r="H731" s="15"/>
      <c r="I731" s="15"/>
      <c r="J731" s="15"/>
      <c r="K731" s="15"/>
      <c r="L731" s="15"/>
      <c r="M731" s="15"/>
      <c r="N731" s="15"/>
      <c r="O731" s="15"/>
      <c r="P731" s="15"/>
      <c r="Q731" s="15"/>
      <c r="R731" s="15"/>
      <c r="S731" s="15"/>
    </row>
    <row r="732">
      <c r="A732" s="15"/>
      <c r="B732" s="15"/>
      <c r="C732" s="15"/>
      <c r="D732" s="15"/>
      <c r="E732" s="15"/>
      <c r="F732" s="15"/>
      <c r="G732" s="15"/>
      <c r="H732" s="15"/>
      <c r="I732" s="15"/>
      <c r="J732" s="15"/>
      <c r="K732" s="15"/>
      <c r="L732" s="15"/>
      <c r="M732" s="15"/>
      <c r="N732" s="15"/>
      <c r="O732" s="15"/>
      <c r="P732" s="15"/>
      <c r="Q732" s="15"/>
      <c r="R732" s="15"/>
      <c r="S732" s="15"/>
    </row>
    <row r="733">
      <c r="A733" s="15"/>
      <c r="B733" s="15"/>
      <c r="C733" s="15"/>
      <c r="D733" s="15"/>
      <c r="E733" s="15"/>
      <c r="F733" s="15"/>
      <c r="G733" s="15"/>
      <c r="H733" s="15"/>
      <c r="I733" s="15"/>
      <c r="J733" s="15"/>
      <c r="K733" s="15"/>
      <c r="L733" s="15"/>
      <c r="M733" s="15"/>
      <c r="N733" s="15"/>
      <c r="O733" s="15"/>
      <c r="P733" s="15"/>
      <c r="Q733" s="15"/>
      <c r="R733" s="15"/>
      <c r="S733" s="15"/>
    </row>
    <row r="734">
      <c r="A734" s="15"/>
      <c r="B734" s="15"/>
      <c r="C734" s="15"/>
      <c r="D734" s="15"/>
      <c r="E734" s="15"/>
      <c r="F734" s="15"/>
      <c r="G734" s="15"/>
      <c r="H734" s="15"/>
      <c r="I734" s="15"/>
      <c r="J734" s="15"/>
      <c r="K734" s="15"/>
      <c r="L734" s="15"/>
      <c r="M734" s="15"/>
      <c r="N734" s="15"/>
      <c r="O734" s="15"/>
      <c r="P734" s="15"/>
      <c r="Q734" s="15"/>
      <c r="R734" s="15"/>
      <c r="S734" s="15"/>
    </row>
    <row r="735">
      <c r="A735" s="15"/>
      <c r="B735" s="15"/>
      <c r="C735" s="15"/>
      <c r="D735" s="15"/>
      <c r="E735" s="15"/>
      <c r="F735" s="15"/>
      <c r="G735" s="15"/>
      <c r="H735" s="15"/>
      <c r="I735" s="15"/>
      <c r="J735" s="15"/>
      <c r="K735" s="15"/>
      <c r="L735" s="15"/>
      <c r="M735" s="15"/>
      <c r="N735" s="15"/>
      <c r="O735" s="15"/>
      <c r="P735" s="15"/>
      <c r="Q735" s="15"/>
      <c r="R735" s="15"/>
      <c r="S735" s="15"/>
    </row>
    <row r="736">
      <c r="A736" s="15"/>
      <c r="B736" s="15"/>
      <c r="C736" s="15"/>
      <c r="D736" s="15"/>
      <c r="E736" s="15"/>
      <c r="F736" s="15"/>
      <c r="G736" s="15"/>
      <c r="H736" s="15"/>
      <c r="I736" s="15"/>
      <c r="J736" s="15"/>
      <c r="K736" s="15"/>
      <c r="L736" s="15"/>
      <c r="M736" s="15"/>
      <c r="N736" s="15"/>
      <c r="O736" s="15"/>
      <c r="P736" s="15"/>
      <c r="Q736" s="15"/>
      <c r="R736" s="15"/>
      <c r="S736" s="15"/>
    </row>
    <row r="737">
      <c r="A737" s="15"/>
      <c r="B737" s="15"/>
      <c r="C737" s="15"/>
      <c r="D737" s="15"/>
      <c r="E737" s="15"/>
      <c r="F737" s="15"/>
      <c r="G737" s="15"/>
      <c r="H737" s="15"/>
      <c r="I737" s="15"/>
      <c r="J737" s="15"/>
      <c r="K737" s="15"/>
      <c r="L737" s="15"/>
      <c r="M737" s="15"/>
      <c r="N737" s="15"/>
      <c r="O737" s="15"/>
      <c r="P737" s="15"/>
      <c r="Q737" s="15"/>
      <c r="R737" s="15"/>
      <c r="S737" s="15"/>
    </row>
    <row r="738">
      <c r="A738" s="15"/>
      <c r="B738" s="15"/>
      <c r="C738" s="15"/>
      <c r="D738" s="15"/>
      <c r="E738" s="15"/>
      <c r="F738" s="15"/>
      <c r="G738" s="15"/>
      <c r="H738" s="15"/>
      <c r="I738" s="15"/>
      <c r="J738" s="15"/>
      <c r="K738" s="15"/>
      <c r="L738" s="15"/>
      <c r="M738" s="15"/>
      <c r="N738" s="15"/>
      <c r="O738" s="15"/>
      <c r="P738" s="15"/>
      <c r="Q738" s="15"/>
      <c r="R738" s="15"/>
      <c r="S738" s="15"/>
    </row>
    <row r="739">
      <c r="A739" s="15"/>
      <c r="B739" s="15"/>
      <c r="C739" s="15"/>
      <c r="D739" s="15"/>
      <c r="E739" s="15"/>
      <c r="F739" s="15"/>
      <c r="G739" s="15"/>
      <c r="H739" s="15"/>
      <c r="I739" s="15"/>
      <c r="J739" s="15"/>
      <c r="K739" s="15"/>
      <c r="L739" s="15"/>
      <c r="M739" s="15"/>
      <c r="N739" s="15"/>
      <c r="O739" s="15"/>
      <c r="P739" s="15"/>
      <c r="Q739" s="15"/>
      <c r="R739" s="15"/>
      <c r="S739" s="15"/>
    </row>
    <row r="740">
      <c r="A740" s="15"/>
      <c r="B740" s="15"/>
      <c r="C740" s="15"/>
      <c r="D740" s="15"/>
      <c r="E740" s="15"/>
      <c r="F740" s="15"/>
      <c r="G740" s="15"/>
      <c r="H740" s="15"/>
      <c r="I740" s="15"/>
      <c r="J740" s="15"/>
      <c r="K740" s="15"/>
      <c r="L740" s="15"/>
      <c r="M740" s="15"/>
      <c r="N740" s="15"/>
      <c r="O740" s="15"/>
      <c r="P740" s="15"/>
      <c r="Q740" s="15"/>
      <c r="R740" s="15"/>
      <c r="S740" s="15"/>
    </row>
    <row r="741">
      <c r="A741" s="15"/>
      <c r="B741" s="15"/>
      <c r="C741" s="15"/>
      <c r="D741" s="15"/>
      <c r="E741" s="15"/>
      <c r="F741" s="15"/>
      <c r="G741" s="15"/>
      <c r="H741" s="15"/>
      <c r="I741" s="15"/>
      <c r="J741" s="15"/>
      <c r="K741" s="15"/>
      <c r="L741" s="15"/>
      <c r="M741" s="15"/>
      <c r="N741" s="15"/>
      <c r="O741" s="15"/>
      <c r="P741" s="15"/>
      <c r="Q741" s="15"/>
      <c r="R741" s="15"/>
      <c r="S741" s="15"/>
    </row>
    <row r="742">
      <c r="A742" s="15"/>
      <c r="B742" s="15"/>
      <c r="C742" s="15"/>
      <c r="D742" s="15"/>
      <c r="E742" s="15"/>
      <c r="F742" s="15"/>
      <c r="G742" s="15"/>
      <c r="H742" s="15"/>
      <c r="I742" s="15"/>
      <c r="J742" s="15"/>
      <c r="K742" s="15"/>
      <c r="L742" s="15"/>
      <c r="M742" s="15"/>
      <c r="N742" s="15"/>
      <c r="O742" s="15"/>
      <c r="P742" s="15"/>
      <c r="Q742" s="15"/>
      <c r="R742" s="15"/>
      <c r="S742" s="15"/>
    </row>
    <row r="743">
      <c r="A743" s="15"/>
      <c r="B743" s="15"/>
      <c r="C743" s="15"/>
      <c r="D743" s="15"/>
      <c r="E743" s="15"/>
      <c r="F743" s="15"/>
      <c r="G743" s="15"/>
      <c r="H743" s="15"/>
      <c r="I743" s="15"/>
      <c r="J743" s="15"/>
      <c r="K743" s="15"/>
      <c r="L743" s="15"/>
      <c r="M743" s="15"/>
      <c r="N743" s="15"/>
      <c r="O743" s="15"/>
      <c r="P743" s="15"/>
      <c r="Q743" s="15"/>
      <c r="R743" s="15"/>
      <c r="S743" s="15"/>
    </row>
    <row r="744">
      <c r="A744" s="15"/>
      <c r="B744" s="15"/>
      <c r="C744" s="15"/>
      <c r="D744" s="15"/>
      <c r="E744" s="15"/>
      <c r="F744" s="15"/>
      <c r="G744" s="15"/>
      <c r="H744" s="15"/>
      <c r="I744" s="15"/>
      <c r="J744" s="15"/>
      <c r="K744" s="15"/>
      <c r="L744" s="15"/>
      <c r="M744" s="15"/>
      <c r="N744" s="15"/>
      <c r="O744" s="15"/>
      <c r="P744" s="15"/>
      <c r="Q744" s="15"/>
      <c r="R744" s="15"/>
      <c r="S744" s="15"/>
    </row>
    <row r="745">
      <c r="A745" s="15"/>
      <c r="B745" s="15"/>
      <c r="C745" s="15"/>
      <c r="D745" s="15"/>
      <c r="E745" s="15"/>
      <c r="F745" s="15"/>
      <c r="G745" s="15"/>
      <c r="H745" s="15"/>
      <c r="I745" s="15"/>
      <c r="J745" s="15"/>
      <c r="K745" s="15"/>
      <c r="L745" s="15"/>
      <c r="M745" s="15"/>
      <c r="N745" s="15"/>
      <c r="O745" s="15"/>
      <c r="P745" s="15"/>
      <c r="Q745" s="15"/>
      <c r="R745" s="15"/>
      <c r="S745" s="15"/>
    </row>
    <row r="746">
      <c r="A746" s="15"/>
      <c r="B746" s="15"/>
      <c r="C746" s="15"/>
      <c r="D746" s="15"/>
      <c r="E746" s="15"/>
      <c r="F746" s="15"/>
      <c r="G746" s="15"/>
      <c r="H746" s="15"/>
      <c r="I746" s="15"/>
      <c r="J746" s="15"/>
      <c r="K746" s="15"/>
      <c r="L746" s="15"/>
      <c r="M746" s="15"/>
      <c r="N746" s="15"/>
      <c r="O746" s="15"/>
      <c r="P746" s="15"/>
      <c r="Q746" s="15"/>
      <c r="R746" s="15"/>
      <c r="S746" s="15"/>
    </row>
    <row r="747">
      <c r="A747" s="15"/>
      <c r="B747" s="15"/>
      <c r="C747" s="15"/>
      <c r="D747" s="15"/>
      <c r="E747" s="15"/>
      <c r="F747" s="15"/>
      <c r="G747" s="15"/>
      <c r="H747" s="15"/>
      <c r="I747" s="15"/>
      <c r="J747" s="15"/>
      <c r="K747" s="15"/>
      <c r="L747" s="15"/>
      <c r="M747" s="15"/>
      <c r="N747" s="15"/>
      <c r="O747" s="15"/>
      <c r="P747" s="15"/>
      <c r="Q747" s="15"/>
      <c r="R747" s="15"/>
      <c r="S747" s="15"/>
    </row>
    <row r="748">
      <c r="A748" s="15"/>
      <c r="B748" s="15"/>
      <c r="C748" s="15"/>
      <c r="D748" s="15"/>
      <c r="E748" s="15"/>
      <c r="F748" s="15"/>
      <c r="G748" s="15"/>
      <c r="H748" s="15"/>
      <c r="I748" s="15"/>
      <c r="J748" s="15"/>
      <c r="K748" s="15"/>
      <c r="L748" s="15"/>
      <c r="M748" s="15"/>
      <c r="N748" s="15"/>
      <c r="O748" s="15"/>
      <c r="P748" s="15"/>
      <c r="Q748" s="15"/>
      <c r="R748" s="15"/>
      <c r="S748" s="15"/>
    </row>
    <row r="749">
      <c r="A749" s="15"/>
      <c r="B749" s="15"/>
      <c r="C749" s="15"/>
      <c r="D749" s="15"/>
      <c r="E749" s="15"/>
      <c r="F749" s="15"/>
      <c r="G749" s="15"/>
      <c r="H749" s="15"/>
      <c r="I749" s="15"/>
      <c r="J749" s="15"/>
      <c r="K749" s="15"/>
      <c r="L749" s="15"/>
      <c r="M749" s="15"/>
      <c r="N749" s="15"/>
      <c r="O749" s="15"/>
      <c r="P749" s="15"/>
      <c r="Q749" s="15"/>
      <c r="R749" s="15"/>
      <c r="S749" s="15"/>
    </row>
    <row r="750">
      <c r="A750" s="15"/>
      <c r="B750" s="15"/>
      <c r="C750" s="15"/>
      <c r="D750" s="15"/>
      <c r="E750" s="15"/>
      <c r="F750" s="15"/>
      <c r="G750" s="15"/>
      <c r="H750" s="15"/>
      <c r="I750" s="15"/>
      <c r="J750" s="15"/>
      <c r="K750" s="15"/>
      <c r="L750" s="15"/>
      <c r="M750" s="15"/>
      <c r="N750" s="15"/>
      <c r="O750" s="15"/>
      <c r="P750" s="15"/>
      <c r="Q750" s="15"/>
      <c r="R750" s="15"/>
      <c r="S750" s="15"/>
    </row>
    <row r="751">
      <c r="A751" s="15"/>
      <c r="B751" s="15"/>
      <c r="C751" s="15"/>
      <c r="D751" s="15"/>
      <c r="E751" s="15"/>
      <c r="F751" s="15"/>
      <c r="G751" s="15"/>
      <c r="H751" s="15"/>
      <c r="I751" s="15"/>
      <c r="J751" s="15"/>
      <c r="K751" s="15"/>
      <c r="L751" s="15"/>
      <c r="M751" s="15"/>
      <c r="N751" s="15"/>
      <c r="O751" s="15"/>
      <c r="P751" s="15"/>
      <c r="Q751" s="15"/>
      <c r="R751" s="15"/>
      <c r="S751" s="15"/>
    </row>
    <row r="752">
      <c r="A752" s="15"/>
      <c r="B752" s="15"/>
      <c r="C752" s="15"/>
      <c r="D752" s="15"/>
      <c r="E752" s="15"/>
      <c r="F752" s="15"/>
      <c r="G752" s="15"/>
      <c r="H752" s="15"/>
      <c r="I752" s="15"/>
      <c r="J752" s="15"/>
      <c r="K752" s="15"/>
      <c r="L752" s="15"/>
      <c r="M752" s="15"/>
      <c r="N752" s="15"/>
      <c r="O752" s="15"/>
      <c r="P752" s="15"/>
      <c r="Q752" s="15"/>
      <c r="R752" s="15"/>
      <c r="S752" s="15"/>
    </row>
    <row r="753">
      <c r="A753" s="15"/>
      <c r="B753" s="15"/>
      <c r="C753" s="15"/>
      <c r="D753" s="15"/>
      <c r="E753" s="15"/>
      <c r="F753" s="15"/>
      <c r="G753" s="15"/>
      <c r="H753" s="15"/>
      <c r="I753" s="15"/>
      <c r="J753" s="15"/>
      <c r="K753" s="15"/>
      <c r="L753" s="15"/>
      <c r="M753" s="15"/>
      <c r="N753" s="15"/>
      <c r="O753" s="15"/>
      <c r="P753" s="15"/>
      <c r="Q753" s="15"/>
      <c r="R753" s="15"/>
      <c r="S753" s="15"/>
    </row>
    <row r="754">
      <c r="A754" s="15"/>
      <c r="B754" s="15"/>
      <c r="C754" s="15"/>
      <c r="D754" s="15"/>
      <c r="E754" s="15"/>
      <c r="F754" s="15"/>
      <c r="G754" s="15"/>
      <c r="H754" s="15"/>
      <c r="I754" s="15"/>
      <c r="J754" s="15"/>
      <c r="K754" s="15"/>
      <c r="L754" s="15"/>
      <c r="M754" s="15"/>
      <c r="N754" s="15"/>
      <c r="O754" s="15"/>
      <c r="P754" s="15"/>
      <c r="Q754" s="15"/>
      <c r="R754" s="15"/>
      <c r="S754" s="15"/>
    </row>
    <row r="755">
      <c r="A755" s="15"/>
      <c r="B755" s="15"/>
      <c r="C755" s="15"/>
      <c r="D755" s="15"/>
      <c r="E755" s="15"/>
      <c r="F755" s="15"/>
      <c r="G755" s="15"/>
      <c r="H755" s="15"/>
      <c r="I755" s="15"/>
      <c r="J755" s="15"/>
      <c r="K755" s="15"/>
      <c r="L755" s="15"/>
      <c r="M755" s="15"/>
      <c r="N755" s="15"/>
      <c r="O755" s="15"/>
      <c r="P755" s="15"/>
      <c r="Q755" s="15"/>
      <c r="R755" s="15"/>
      <c r="S755" s="15"/>
    </row>
    <row r="756">
      <c r="A756" s="15"/>
      <c r="B756" s="15"/>
      <c r="C756" s="15"/>
      <c r="D756" s="15"/>
      <c r="E756" s="15"/>
      <c r="F756" s="15"/>
      <c r="G756" s="15"/>
      <c r="H756" s="15"/>
      <c r="I756" s="15"/>
      <c r="J756" s="15"/>
      <c r="K756" s="15"/>
      <c r="L756" s="15"/>
      <c r="M756" s="15"/>
      <c r="N756" s="15"/>
      <c r="O756" s="15"/>
      <c r="P756" s="15"/>
      <c r="Q756" s="15"/>
      <c r="R756" s="15"/>
      <c r="S756" s="15"/>
    </row>
    <row r="757">
      <c r="A757" s="15"/>
      <c r="B757" s="15"/>
      <c r="C757" s="15"/>
      <c r="D757" s="15"/>
      <c r="E757" s="15"/>
      <c r="F757" s="15"/>
      <c r="G757" s="15"/>
      <c r="H757" s="15"/>
      <c r="I757" s="15"/>
      <c r="J757" s="15"/>
      <c r="K757" s="15"/>
      <c r="L757" s="15"/>
      <c r="M757" s="15"/>
      <c r="N757" s="15"/>
      <c r="O757" s="15"/>
      <c r="P757" s="15"/>
      <c r="Q757" s="15"/>
      <c r="R757" s="15"/>
      <c r="S757" s="15"/>
    </row>
    <row r="758">
      <c r="A758" s="15"/>
      <c r="B758" s="15"/>
      <c r="C758" s="15"/>
      <c r="D758" s="15"/>
      <c r="E758" s="15"/>
      <c r="F758" s="15"/>
      <c r="G758" s="15"/>
      <c r="H758" s="15"/>
      <c r="I758" s="15"/>
      <c r="J758" s="15"/>
      <c r="K758" s="15"/>
      <c r="L758" s="15"/>
      <c r="M758" s="15"/>
      <c r="N758" s="15"/>
      <c r="O758" s="15"/>
      <c r="P758" s="15"/>
      <c r="Q758" s="15"/>
      <c r="R758" s="15"/>
      <c r="S758" s="15"/>
    </row>
    <row r="759">
      <c r="A759" s="15"/>
      <c r="B759" s="15"/>
      <c r="C759" s="15"/>
      <c r="D759" s="15"/>
      <c r="E759" s="15"/>
      <c r="F759" s="15"/>
      <c r="G759" s="15"/>
      <c r="H759" s="15"/>
      <c r="I759" s="15"/>
      <c r="J759" s="15"/>
      <c r="K759" s="15"/>
      <c r="L759" s="15"/>
      <c r="M759" s="15"/>
      <c r="N759" s="15"/>
      <c r="O759" s="15"/>
      <c r="P759" s="15"/>
      <c r="Q759" s="15"/>
      <c r="R759" s="15"/>
      <c r="S759" s="15"/>
    </row>
    <row r="760">
      <c r="A760" s="15"/>
      <c r="B760" s="15"/>
      <c r="C760" s="15"/>
      <c r="D760" s="15"/>
      <c r="E760" s="15"/>
      <c r="F760" s="15"/>
      <c r="G760" s="15"/>
      <c r="H760" s="15"/>
      <c r="I760" s="15"/>
      <c r="J760" s="15"/>
      <c r="K760" s="15"/>
      <c r="L760" s="15"/>
      <c r="M760" s="15"/>
      <c r="N760" s="15"/>
      <c r="O760" s="15"/>
      <c r="P760" s="15"/>
      <c r="Q760" s="15"/>
      <c r="R760" s="15"/>
      <c r="S760" s="15"/>
    </row>
    <row r="761">
      <c r="A761" s="15"/>
      <c r="B761" s="15"/>
      <c r="C761" s="15"/>
      <c r="D761" s="15"/>
      <c r="E761" s="15"/>
      <c r="F761" s="15"/>
      <c r="G761" s="15"/>
      <c r="H761" s="15"/>
      <c r="I761" s="15"/>
      <c r="J761" s="15"/>
      <c r="K761" s="15"/>
      <c r="L761" s="15"/>
      <c r="M761" s="15"/>
      <c r="N761" s="15"/>
      <c r="O761" s="15"/>
      <c r="P761" s="15"/>
      <c r="Q761" s="15"/>
      <c r="R761" s="15"/>
      <c r="S761" s="15"/>
    </row>
    <row r="762">
      <c r="A762" s="15"/>
      <c r="B762" s="15"/>
      <c r="C762" s="15"/>
      <c r="D762" s="15"/>
      <c r="E762" s="15"/>
      <c r="F762" s="15"/>
      <c r="G762" s="15"/>
      <c r="H762" s="15"/>
      <c r="I762" s="15"/>
      <c r="J762" s="15"/>
      <c r="K762" s="15"/>
      <c r="L762" s="15"/>
      <c r="M762" s="15"/>
      <c r="N762" s="15"/>
      <c r="O762" s="15"/>
      <c r="P762" s="15"/>
      <c r="Q762" s="15"/>
      <c r="R762" s="15"/>
      <c r="S762" s="15"/>
    </row>
    <row r="763">
      <c r="A763" s="15"/>
      <c r="B763" s="15"/>
      <c r="C763" s="15"/>
      <c r="D763" s="15"/>
      <c r="E763" s="15"/>
      <c r="F763" s="15"/>
      <c r="G763" s="15"/>
      <c r="H763" s="15"/>
      <c r="I763" s="15"/>
      <c r="J763" s="15"/>
      <c r="K763" s="15"/>
      <c r="L763" s="15"/>
      <c r="M763" s="15"/>
      <c r="N763" s="15"/>
      <c r="O763" s="15"/>
      <c r="P763" s="15"/>
      <c r="Q763" s="15"/>
      <c r="R763" s="15"/>
      <c r="S763" s="15"/>
    </row>
    <row r="764">
      <c r="A764" s="15"/>
      <c r="B764" s="15"/>
      <c r="C764" s="15"/>
      <c r="D764" s="15"/>
      <c r="E764" s="15"/>
      <c r="F764" s="15"/>
      <c r="G764" s="15"/>
      <c r="H764" s="15"/>
      <c r="I764" s="15"/>
      <c r="J764" s="15"/>
      <c r="K764" s="15"/>
      <c r="L764" s="15"/>
      <c r="M764" s="15"/>
      <c r="N764" s="15"/>
      <c r="O764" s="15"/>
      <c r="P764" s="15"/>
      <c r="Q764" s="15"/>
      <c r="R764" s="15"/>
      <c r="S764" s="15"/>
    </row>
    <row r="765">
      <c r="A765" s="15"/>
      <c r="B765" s="15"/>
      <c r="C765" s="15"/>
      <c r="D765" s="15"/>
      <c r="E765" s="15"/>
      <c r="F765" s="15"/>
      <c r="G765" s="15"/>
      <c r="H765" s="15"/>
      <c r="I765" s="15"/>
      <c r="J765" s="15"/>
      <c r="K765" s="15"/>
      <c r="L765" s="15"/>
      <c r="M765" s="15"/>
      <c r="N765" s="15"/>
      <c r="O765" s="15"/>
      <c r="P765" s="15"/>
      <c r="Q765" s="15"/>
      <c r="R765" s="15"/>
      <c r="S765" s="15"/>
    </row>
    <row r="766">
      <c r="A766" s="15"/>
      <c r="B766" s="15"/>
      <c r="C766" s="15"/>
      <c r="D766" s="15"/>
      <c r="E766" s="15"/>
      <c r="F766" s="15"/>
      <c r="G766" s="15"/>
      <c r="H766" s="15"/>
      <c r="I766" s="15"/>
      <c r="J766" s="15"/>
      <c r="K766" s="15"/>
      <c r="L766" s="15"/>
      <c r="M766" s="15"/>
      <c r="N766" s="15"/>
      <c r="O766" s="15"/>
      <c r="P766" s="15"/>
      <c r="Q766" s="15"/>
      <c r="R766" s="15"/>
      <c r="S766" s="15"/>
    </row>
    <row r="767">
      <c r="A767" s="15"/>
      <c r="B767" s="15"/>
      <c r="C767" s="15"/>
      <c r="D767" s="15"/>
      <c r="E767" s="15"/>
      <c r="F767" s="15"/>
      <c r="G767" s="15"/>
      <c r="H767" s="15"/>
      <c r="I767" s="15"/>
      <c r="J767" s="15"/>
      <c r="K767" s="15"/>
      <c r="L767" s="15"/>
      <c r="M767" s="15"/>
      <c r="N767" s="15"/>
      <c r="O767" s="15"/>
      <c r="P767" s="15"/>
      <c r="Q767" s="15"/>
      <c r="R767" s="15"/>
      <c r="S767" s="15"/>
    </row>
    <row r="768">
      <c r="A768" s="15"/>
      <c r="B768" s="15"/>
      <c r="C768" s="15"/>
      <c r="D768" s="15"/>
      <c r="E768" s="15"/>
      <c r="F768" s="15"/>
      <c r="G768" s="15"/>
      <c r="H768" s="15"/>
      <c r="I768" s="15"/>
      <c r="J768" s="15"/>
      <c r="K768" s="15"/>
      <c r="L768" s="15"/>
      <c r="M768" s="15"/>
      <c r="N768" s="15"/>
      <c r="O768" s="15"/>
      <c r="P768" s="15"/>
      <c r="Q768" s="15"/>
      <c r="R768" s="15"/>
      <c r="S768" s="15"/>
    </row>
    <row r="769">
      <c r="A769" s="15"/>
      <c r="B769" s="15"/>
      <c r="C769" s="15"/>
      <c r="D769" s="15"/>
      <c r="E769" s="15"/>
      <c r="F769" s="15"/>
      <c r="G769" s="15"/>
      <c r="H769" s="15"/>
      <c r="I769" s="15"/>
      <c r="J769" s="15"/>
      <c r="K769" s="15"/>
      <c r="L769" s="15"/>
      <c r="M769" s="15"/>
      <c r="N769" s="15"/>
      <c r="O769" s="15"/>
      <c r="P769" s="15"/>
      <c r="Q769" s="15"/>
      <c r="R769" s="15"/>
      <c r="S769" s="15"/>
    </row>
    <row r="770">
      <c r="A770" s="15"/>
      <c r="B770" s="15"/>
      <c r="C770" s="15"/>
      <c r="D770" s="15"/>
      <c r="E770" s="15"/>
      <c r="F770" s="15"/>
      <c r="G770" s="15"/>
      <c r="H770" s="15"/>
      <c r="I770" s="15"/>
      <c r="J770" s="15"/>
      <c r="K770" s="15"/>
      <c r="L770" s="15"/>
      <c r="M770" s="15"/>
      <c r="N770" s="15"/>
      <c r="O770" s="15"/>
      <c r="P770" s="15"/>
      <c r="Q770" s="15"/>
      <c r="R770" s="15"/>
      <c r="S770" s="15"/>
    </row>
    <row r="771">
      <c r="A771" s="15"/>
      <c r="B771" s="15"/>
      <c r="C771" s="15"/>
      <c r="D771" s="15"/>
      <c r="E771" s="15"/>
      <c r="F771" s="15"/>
      <c r="G771" s="15"/>
      <c r="H771" s="15"/>
      <c r="I771" s="15"/>
      <c r="J771" s="15"/>
      <c r="K771" s="15"/>
      <c r="L771" s="15"/>
      <c r="M771" s="15"/>
      <c r="N771" s="15"/>
      <c r="O771" s="15"/>
      <c r="P771" s="15"/>
      <c r="Q771" s="15"/>
      <c r="R771" s="15"/>
      <c r="S771" s="15"/>
    </row>
    <row r="772">
      <c r="A772" s="15"/>
      <c r="B772" s="15"/>
      <c r="C772" s="15"/>
      <c r="D772" s="15"/>
      <c r="E772" s="15"/>
      <c r="F772" s="15"/>
      <c r="G772" s="15"/>
      <c r="H772" s="15"/>
      <c r="I772" s="15"/>
      <c r="J772" s="15"/>
      <c r="K772" s="15"/>
      <c r="L772" s="15"/>
      <c r="M772" s="15"/>
      <c r="N772" s="15"/>
      <c r="O772" s="15"/>
      <c r="P772" s="15"/>
      <c r="Q772" s="15"/>
      <c r="R772" s="15"/>
      <c r="S772" s="15"/>
    </row>
    <row r="773">
      <c r="A773" s="15"/>
      <c r="B773" s="15"/>
      <c r="C773" s="15"/>
      <c r="D773" s="15"/>
      <c r="E773" s="15"/>
      <c r="F773" s="15"/>
      <c r="G773" s="15"/>
      <c r="H773" s="15"/>
      <c r="I773" s="15"/>
      <c r="J773" s="15"/>
      <c r="K773" s="15"/>
      <c r="L773" s="15"/>
      <c r="M773" s="15"/>
      <c r="N773" s="15"/>
      <c r="O773" s="15"/>
      <c r="P773" s="15"/>
      <c r="Q773" s="15"/>
      <c r="R773" s="15"/>
      <c r="S773" s="15"/>
    </row>
    <row r="774">
      <c r="A774" s="15"/>
      <c r="B774" s="15"/>
      <c r="C774" s="15"/>
      <c r="D774" s="15"/>
      <c r="E774" s="15"/>
      <c r="F774" s="15"/>
      <c r="G774" s="15"/>
      <c r="H774" s="15"/>
      <c r="I774" s="15"/>
      <c r="J774" s="15"/>
      <c r="K774" s="15"/>
      <c r="L774" s="15"/>
      <c r="M774" s="15"/>
      <c r="N774" s="15"/>
      <c r="O774" s="15"/>
      <c r="P774" s="15"/>
      <c r="Q774" s="15"/>
      <c r="R774" s="15"/>
      <c r="S774" s="15"/>
    </row>
    <row r="775">
      <c r="A775" s="15"/>
      <c r="B775" s="15"/>
      <c r="C775" s="15"/>
      <c r="D775" s="15"/>
      <c r="E775" s="15"/>
      <c r="F775" s="15"/>
      <c r="G775" s="15"/>
      <c r="H775" s="15"/>
      <c r="I775" s="15"/>
      <c r="J775" s="15"/>
      <c r="K775" s="15"/>
      <c r="L775" s="15"/>
      <c r="M775" s="15"/>
      <c r="N775" s="15"/>
      <c r="O775" s="15"/>
      <c r="P775" s="15"/>
      <c r="Q775" s="15"/>
      <c r="R775" s="15"/>
      <c r="S775" s="15"/>
    </row>
    <row r="776">
      <c r="A776" s="15"/>
      <c r="B776" s="15"/>
      <c r="C776" s="15"/>
      <c r="D776" s="15"/>
      <c r="E776" s="15"/>
      <c r="F776" s="15"/>
      <c r="G776" s="15"/>
      <c r="H776" s="15"/>
      <c r="I776" s="15"/>
      <c r="J776" s="15"/>
      <c r="K776" s="15"/>
      <c r="L776" s="15"/>
      <c r="M776" s="15"/>
      <c r="N776" s="15"/>
      <c r="O776" s="15"/>
      <c r="P776" s="15"/>
      <c r="Q776" s="15"/>
      <c r="R776" s="15"/>
      <c r="S776" s="15"/>
    </row>
    <row r="777">
      <c r="A777" s="15"/>
      <c r="B777" s="15"/>
      <c r="C777" s="15"/>
      <c r="D777" s="15"/>
      <c r="E777" s="15"/>
      <c r="F777" s="15"/>
      <c r="G777" s="15"/>
      <c r="H777" s="15"/>
      <c r="I777" s="15"/>
      <c r="J777" s="15"/>
      <c r="K777" s="15"/>
      <c r="L777" s="15"/>
      <c r="M777" s="15"/>
      <c r="N777" s="15"/>
      <c r="O777" s="15"/>
      <c r="P777" s="15"/>
      <c r="Q777" s="15"/>
      <c r="R777" s="15"/>
      <c r="S777" s="15"/>
    </row>
    <row r="778">
      <c r="A778" s="15"/>
      <c r="B778" s="15"/>
      <c r="C778" s="15"/>
      <c r="D778" s="15"/>
      <c r="E778" s="15"/>
      <c r="F778" s="15"/>
      <c r="G778" s="15"/>
      <c r="H778" s="15"/>
      <c r="I778" s="15"/>
      <c r="J778" s="15"/>
      <c r="K778" s="15"/>
      <c r="L778" s="15"/>
      <c r="M778" s="15"/>
      <c r="N778" s="15"/>
      <c r="O778" s="15"/>
      <c r="P778" s="15"/>
      <c r="Q778" s="15"/>
      <c r="R778" s="15"/>
      <c r="S778" s="15"/>
    </row>
    <row r="779">
      <c r="A779" s="15"/>
      <c r="B779" s="15"/>
      <c r="C779" s="15"/>
      <c r="D779" s="15"/>
      <c r="E779" s="15"/>
      <c r="F779" s="15"/>
      <c r="G779" s="15"/>
      <c r="H779" s="15"/>
      <c r="I779" s="15"/>
      <c r="J779" s="15"/>
      <c r="K779" s="15"/>
      <c r="L779" s="15"/>
      <c r="M779" s="15"/>
      <c r="N779" s="15"/>
      <c r="O779" s="15"/>
      <c r="P779" s="15"/>
      <c r="Q779" s="15"/>
      <c r="R779" s="15"/>
      <c r="S779" s="15"/>
    </row>
    <row r="780">
      <c r="A780" s="15"/>
      <c r="B780" s="15"/>
      <c r="C780" s="15"/>
      <c r="D780" s="15"/>
      <c r="E780" s="15"/>
      <c r="F780" s="15"/>
      <c r="G780" s="15"/>
      <c r="H780" s="15"/>
      <c r="I780" s="15"/>
      <c r="J780" s="15"/>
      <c r="K780" s="15"/>
      <c r="L780" s="15"/>
      <c r="M780" s="15"/>
      <c r="N780" s="15"/>
      <c r="O780" s="15"/>
      <c r="P780" s="15"/>
      <c r="Q780" s="15"/>
      <c r="R780" s="15"/>
      <c r="S780" s="15"/>
    </row>
    <row r="781">
      <c r="A781" s="15"/>
      <c r="B781" s="15"/>
      <c r="C781" s="15"/>
      <c r="D781" s="15"/>
      <c r="E781" s="15"/>
      <c r="F781" s="15"/>
      <c r="G781" s="15"/>
      <c r="H781" s="15"/>
      <c r="I781" s="15"/>
      <c r="J781" s="15"/>
      <c r="K781" s="15"/>
      <c r="L781" s="15"/>
      <c r="M781" s="15"/>
      <c r="N781" s="15"/>
      <c r="O781" s="15"/>
      <c r="P781" s="15"/>
      <c r="Q781" s="15"/>
      <c r="R781" s="15"/>
      <c r="S781" s="15"/>
    </row>
    <row r="782">
      <c r="A782" s="15"/>
      <c r="B782" s="15"/>
      <c r="C782" s="15"/>
      <c r="D782" s="15"/>
      <c r="E782" s="15"/>
      <c r="F782" s="15"/>
      <c r="G782" s="15"/>
      <c r="H782" s="15"/>
      <c r="I782" s="15"/>
      <c r="J782" s="15"/>
      <c r="K782" s="15"/>
      <c r="L782" s="15"/>
      <c r="M782" s="15"/>
      <c r="N782" s="15"/>
      <c r="O782" s="15"/>
      <c r="P782" s="15"/>
      <c r="Q782" s="15"/>
      <c r="R782" s="15"/>
      <c r="S782" s="15"/>
    </row>
    <row r="783">
      <c r="A783" s="15"/>
      <c r="B783" s="15"/>
      <c r="C783" s="15"/>
      <c r="D783" s="15"/>
      <c r="E783" s="15"/>
      <c r="F783" s="15"/>
      <c r="G783" s="15"/>
      <c r="H783" s="15"/>
      <c r="I783" s="15"/>
      <c r="J783" s="15"/>
      <c r="K783" s="15"/>
      <c r="L783" s="15"/>
      <c r="M783" s="15"/>
      <c r="N783" s="15"/>
      <c r="O783" s="15"/>
      <c r="P783" s="15"/>
      <c r="Q783" s="15"/>
      <c r="R783" s="15"/>
      <c r="S783" s="15"/>
    </row>
    <row r="784">
      <c r="A784" s="15"/>
      <c r="B784" s="15"/>
      <c r="C784" s="15"/>
      <c r="D784" s="15"/>
      <c r="E784" s="15"/>
      <c r="F784" s="15"/>
      <c r="G784" s="15"/>
      <c r="H784" s="15"/>
      <c r="I784" s="15"/>
      <c r="J784" s="15"/>
      <c r="K784" s="15"/>
      <c r="L784" s="15"/>
      <c r="M784" s="15"/>
      <c r="N784" s="15"/>
      <c r="O784" s="15"/>
      <c r="P784" s="15"/>
      <c r="Q784" s="15"/>
      <c r="R784" s="15"/>
      <c r="S784" s="15"/>
    </row>
    <row r="785">
      <c r="A785" s="15"/>
      <c r="B785" s="15"/>
      <c r="C785" s="15"/>
      <c r="D785" s="15"/>
      <c r="E785" s="15"/>
      <c r="F785" s="15"/>
      <c r="G785" s="15"/>
      <c r="H785" s="15"/>
      <c r="I785" s="15"/>
      <c r="J785" s="15"/>
      <c r="K785" s="15"/>
      <c r="L785" s="15"/>
      <c r="M785" s="15"/>
      <c r="N785" s="15"/>
      <c r="O785" s="15"/>
      <c r="P785" s="15"/>
      <c r="Q785" s="15"/>
      <c r="R785" s="15"/>
      <c r="S785" s="15"/>
    </row>
    <row r="786">
      <c r="A786" s="15"/>
      <c r="B786" s="15"/>
      <c r="C786" s="15"/>
      <c r="D786" s="15"/>
      <c r="E786" s="15"/>
      <c r="F786" s="15"/>
      <c r="G786" s="15"/>
      <c r="H786" s="15"/>
      <c r="I786" s="15"/>
      <c r="J786" s="15"/>
      <c r="K786" s="15"/>
      <c r="L786" s="15"/>
      <c r="M786" s="15"/>
      <c r="N786" s="15"/>
      <c r="O786" s="15"/>
      <c r="P786" s="15"/>
      <c r="Q786" s="15"/>
      <c r="R786" s="15"/>
      <c r="S786" s="15"/>
    </row>
    <row r="787">
      <c r="A787" s="15"/>
      <c r="B787" s="15"/>
      <c r="C787" s="15"/>
      <c r="D787" s="15"/>
      <c r="E787" s="15"/>
      <c r="F787" s="15"/>
      <c r="G787" s="15"/>
      <c r="H787" s="15"/>
      <c r="I787" s="15"/>
      <c r="J787" s="15"/>
      <c r="K787" s="15"/>
      <c r="L787" s="15"/>
      <c r="M787" s="15"/>
      <c r="N787" s="15"/>
      <c r="O787" s="15"/>
      <c r="P787" s="15"/>
      <c r="Q787" s="15"/>
      <c r="R787" s="15"/>
      <c r="S787" s="15"/>
    </row>
    <row r="788">
      <c r="A788" s="15"/>
      <c r="B788" s="15"/>
      <c r="C788" s="15"/>
      <c r="D788" s="15"/>
      <c r="E788" s="15"/>
      <c r="F788" s="15"/>
      <c r="G788" s="15"/>
      <c r="H788" s="15"/>
      <c r="I788" s="15"/>
      <c r="J788" s="15"/>
      <c r="K788" s="15"/>
      <c r="L788" s="15"/>
      <c r="M788" s="15"/>
      <c r="N788" s="15"/>
      <c r="O788" s="15"/>
      <c r="P788" s="15"/>
      <c r="Q788" s="15"/>
      <c r="R788" s="15"/>
      <c r="S788" s="15"/>
    </row>
    <row r="789">
      <c r="A789" s="15"/>
      <c r="B789" s="15"/>
      <c r="C789" s="15"/>
      <c r="D789" s="15"/>
      <c r="E789" s="15"/>
      <c r="F789" s="15"/>
      <c r="G789" s="15"/>
      <c r="H789" s="15"/>
      <c r="I789" s="15"/>
      <c r="J789" s="15"/>
      <c r="K789" s="15"/>
      <c r="L789" s="15"/>
      <c r="M789" s="15"/>
      <c r="N789" s="15"/>
      <c r="O789" s="15"/>
      <c r="P789" s="15"/>
      <c r="Q789" s="15"/>
      <c r="R789" s="15"/>
      <c r="S789" s="15"/>
    </row>
    <row r="790">
      <c r="A790" s="15"/>
      <c r="B790" s="15"/>
      <c r="C790" s="15"/>
      <c r="D790" s="15"/>
      <c r="E790" s="15"/>
      <c r="F790" s="15"/>
      <c r="G790" s="15"/>
      <c r="H790" s="15"/>
      <c r="I790" s="15"/>
      <c r="J790" s="15"/>
      <c r="K790" s="15"/>
      <c r="L790" s="15"/>
      <c r="M790" s="15"/>
      <c r="N790" s="15"/>
      <c r="O790" s="15"/>
      <c r="P790" s="15"/>
      <c r="Q790" s="15"/>
      <c r="R790" s="15"/>
      <c r="S790" s="15"/>
    </row>
    <row r="791">
      <c r="A791" s="15"/>
      <c r="B791" s="15"/>
      <c r="C791" s="15"/>
      <c r="D791" s="15"/>
      <c r="E791" s="15"/>
      <c r="F791" s="15"/>
      <c r="G791" s="15"/>
      <c r="H791" s="15"/>
      <c r="I791" s="15"/>
      <c r="J791" s="15"/>
      <c r="K791" s="15"/>
      <c r="L791" s="15"/>
      <c r="M791" s="15"/>
      <c r="N791" s="15"/>
      <c r="O791" s="15"/>
      <c r="P791" s="15"/>
      <c r="Q791" s="15"/>
      <c r="R791" s="15"/>
      <c r="S791" s="15"/>
    </row>
    <row r="792">
      <c r="A792" s="15"/>
      <c r="B792" s="15"/>
      <c r="C792" s="15"/>
      <c r="D792" s="15"/>
      <c r="E792" s="15"/>
      <c r="F792" s="15"/>
      <c r="G792" s="15"/>
      <c r="H792" s="15"/>
      <c r="I792" s="15"/>
      <c r="J792" s="15"/>
      <c r="K792" s="15"/>
      <c r="L792" s="15"/>
      <c r="M792" s="15"/>
      <c r="N792" s="15"/>
      <c r="O792" s="15"/>
      <c r="P792" s="15"/>
      <c r="Q792" s="15"/>
      <c r="R792" s="15"/>
      <c r="S792" s="15"/>
    </row>
    <row r="793">
      <c r="A793" s="15"/>
      <c r="B793" s="15"/>
      <c r="C793" s="15"/>
      <c r="D793" s="15"/>
      <c r="E793" s="15"/>
      <c r="F793" s="15"/>
      <c r="G793" s="15"/>
      <c r="H793" s="15"/>
      <c r="I793" s="15"/>
      <c r="J793" s="15"/>
      <c r="K793" s="15"/>
      <c r="L793" s="15"/>
      <c r="M793" s="15"/>
      <c r="N793" s="15"/>
      <c r="O793" s="15"/>
      <c r="P793" s="15"/>
      <c r="Q793" s="15"/>
      <c r="R793" s="15"/>
      <c r="S793" s="15"/>
    </row>
    <row r="794">
      <c r="A794" s="15"/>
      <c r="B794" s="15"/>
      <c r="C794" s="15"/>
      <c r="D794" s="15"/>
      <c r="E794" s="15"/>
      <c r="F794" s="15"/>
      <c r="G794" s="15"/>
      <c r="H794" s="15"/>
      <c r="I794" s="15"/>
      <c r="J794" s="15"/>
      <c r="K794" s="15"/>
      <c r="L794" s="15"/>
      <c r="M794" s="15"/>
      <c r="N794" s="15"/>
      <c r="O794" s="15"/>
      <c r="P794" s="15"/>
      <c r="Q794" s="15"/>
      <c r="R794" s="15"/>
      <c r="S794" s="15"/>
    </row>
    <row r="795">
      <c r="A795" s="15"/>
      <c r="B795" s="15"/>
      <c r="C795" s="15"/>
      <c r="D795" s="15"/>
      <c r="E795" s="15"/>
      <c r="F795" s="15"/>
      <c r="G795" s="15"/>
      <c r="H795" s="15"/>
      <c r="I795" s="15"/>
      <c r="J795" s="15"/>
      <c r="K795" s="15"/>
      <c r="L795" s="15"/>
      <c r="M795" s="15"/>
      <c r="N795" s="15"/>
      <c r="O795" s="15"/>
      <c r="P795" s="15"/>
      <c r="Q795" s="15"/>
      <c r="R795" s="15"/>
      <c r="S795" s="15"/>
    </row>
    <row r="796">
      <c r="A796" s="15"/>
      <c r="B796" s="15"/>
      <c r="C796" s="15"/>
      <c r="D796" s="15"/>
      <c r="E796" s="15"/>
      <c r="F796" s="15"/>
      <c r="G796" s="15"/>
      <c r="H796" s="15"/>
      <c r="I796" s="15"/>
      <c r="J796" s="15"/>
      <c r="K796" s="15"/>
      <c r="L796" s="15"/>
      <c r="M796" s="15"/>
      <c r="N796" s="15"/>
      <c r="O796" s="15"/>
      <c r="P796" s="15"/>
      <c r="Q796" s="15"/>
      <c r="R796" s="15"/>
      <c r="S796" s="15"/>
    </row>
    <row r="797">
      <c r="A797" s="15"/>
      <c r="B797" s="15"/>
      <c r="C797" s="15"/>
      <c r="D797" s="15"/>
      <c r="E797" s="15"/>
      <c r="F797" s="15"/>
      <c r="G797" s="15"/>
      <c r="H797" s="15"/>
      <c r="I797" s="15"/>
      <c r="J797" s="15"/>
      <c r="K797" s="15"/>
      <c r="L797" s="15"/>
      <c r="M797" s="15"/>
      <c r="N797" s="15"/>
      <c r="O797" s="15"/>
      <c r="P797" s="15"/>
      <c r="Q797" s="15"/>
      <c r="R797" s="15"/>
      <c r="S797" s="15"/>
    </row>
    <row r="798">
      <c r="A798" s="15"/>
      <c r="B798" s="15"/>
      <c r="C798" s="15"/>
      <c r="D798" s="15"/>
      <c r="E798" s="15"/>
      <c r="F798" s="15"/>
      <c r="G798" s="15"/>
      <c r="H798" s="15"/>
      <c r="I798" s="15"/>
      <c r="J798" s="15"/>
      <c r="K798" s="15"/>
      <c r="L798" s="15"/>
      <c r="M798" s="15"/>
      <c r="N798" s="15"/>
      <c r="O798" s="15"/>
      <c r="P798" s="15"/>
      <c r="Q798" s="15"/>
      <c r="R798" s="15"/>
      <c r="S798" s="15"/>
    </row>
    <row r="799">
      <c r="A799" s="15"/>
      <c r="B799" s="15"/>
      <c r="C799" s="15"/>
      <c r="D799" s="15"/>
      <c r="E799" s="15"/>
      <c r="F799" s="15"/>
      <c r="G799" s="15"/>
      <c r="H799" s="15"/>
      <c r="I799" s="15"/>
      <c r="J799" s="15"/>
      <c r="K799" s="15"/>
      <c r="L799" s="15"/>
      <c r="M799" s="15"/>
      <c r="N799" s="15"/>
      <c r="O799" s="15"/>
      <c r="P799" s="15"/>
      <c r="Q799" s="15"/>
      <c r="R799" s="15"/>
      <c r="S799" s="15"/>
    </row>
    <row r="800">
      <c r="A800" s="15"/>
      <c r="B800" s="15"/>
      <c r="C800" s="15"/>
      <c r="D800" s="15"/>
      <c r="E800" s="15"/>
      <c r="F800" s="15"/>
      <c r="G800" s="15"/>
      <c r="H800" s="15"/>
      <c r="I800" s="15"/>
      <c r="J800" s="15"/>
      <c r="K800" s="15"/>
      <c r="L800" s="15"/>
      <c r="M800" s="15"/>
      <c r="N800" s="15"/>
      <c r="O800" s="15"/>
      <c r="P800" s="15"/>
      <c r="Q800" s="15"/>
      <c r="R800" s="15"/>
      <c r="S800" s="15"/>
    </row>
    <row r="801">
      <c r="A801" s="15"/>
      <c r="B801" s="15"/>
      <c r="C801" s="15"/>
      <c r="D801" s="15"/>
      <c r="E801" s="15"/>
      <c r="F801" s="15"/>
      <c r="G801" s="15"/>
      <c r="H801" s="15"/>
      <c r="I801" s="15"/>
      <c r="J801" s="15"/>
      <c r="K801" s="15"/>
      <c r="L801" s="15"/>
      <c r="M801" s="15"/>
      <c r="N801" s="15"/>
      <c r="O801" s="15"/>
      <c r="P801" s="15"/>
      <c r="Q801" s="15"/>
      <c r="R801" s="15"/>
      <c r="S801" s="15"/>
    </row>
    <row r="802">
      <c r="A802" s="15"/>
      <c r="B802" s="15"/>
      <c r="C802" s="15"/>
      <c r="D802" s="15"/>
      <c r="E802" s="15"/>
      <c r="F802" s="15"/>
      <c r="G802" s="15"/>
      <c r="H802" s="15"/>
      <c r="I802" s="15"/>
      <c r="J802" s="15"/>
      <c r="K802" s="15"/>
      <c r="L802" s="15"/>
      <c r="M802" s="15"/>
      <c r="N802" s="15"/>
      <c r="O802" s="15"/>
      <c r="P802" s="15"/>
      <c r="Q802" s="15"/>
      <c r="R802" s="15"/>
      <c r="S802" s="15"/>
    </row>
    <row r="803">
      <c r="A803" s="15"/>
      <c r="B803" s="15"/>
      <c r="C803" s="15"/>
      <c r="D803" s="15"/>
      <c r="E803" s="15"/>
      <c r="F803" s="15"/>
      <c r="G803" s="15"/>
      <c r="H803" s="15"/>
      <c r="I803" s="15"/>
      <c r="J803" s="15"/>
      <c r="K803" s="15"/>
      <c r="L803" s="15"/>
      <c r="M803" s="15"/>
      <c r="N803" s="15"/>
      <c r="O803" s="15"/>
      <c r="P803" s="15"/>
      <c r="Q803" s="15"/>
      <c r="R803" s="15"/>
      <c r="S803" s="15"/>
    </row>
    <row r="804">
      <c r="A804" s="15"/>
      <c r="B804" s="15"/>
      <c r="C804" s="15"/>
      <c r="D804" s="15"/>
      <c r="E804" s="15"/>
      <c r="F804" s="15"/>
      <c r="G804" s="15"/>
      <c r="H804" s="15"/>
      <c r="I804" s="15"/>
      <c r="J804" s="15"/>
      <c r="K804" s="15"/>
      <c r="L804" s="15"/>
      <c r="M804" s="15"/>
      <c r="N804" s="15"/>
      <c r="O804" s="15"/>
      <c r="P804" s="15"/>
      <c r="Q804" s="15"/>
      <c r="R804" s="15"/>
      <c r="S804" s="15"/>
    </row>
    <row r="805">
      <c r="A805" s="15"/>
      <c r="B805" s="15"/>
      <c r="C805" s="15"/>
      <c r="D805" s="15"/>
      <c r="E805" s="15"/>
      <c r="F805" s="15"/>
      <c r="G805" s="15"/>
      <c r="H805" s="15"/>
      <c r="I805" s="15"/>
      <c r="J805" s="15"/>
      <c r="K805" s="15"/>
      <c r="L805" s="15"/>
      <c r="M805" s="15"/>
      <c r="N805" s="15"/>
      <c r="O805" s="15"/>
      <c r="P805" s="15"/>
      <c r="Q805" s="15"/>
      <c r="R805" s="15"/>
      <c r="S805" s="15"/>
    </row>
    <row r="806">
      <c r="A806" s="15"/>
      <c r="B806" s="15"/>
      <c r="C806" s="15"/>
      <c r="D806" s="15"/>
      <c r="E806" s="15"/>
      <c r="F806" s="15"/>
      <c r="G806" s="15"/>
      <c r="H806" s="15"/>
      <c r="I806" s="15"/>
      <c r="J806" s="15"/>
      <c r="K806" s="15"/>
      <c r="L806" s="15"/>
      <c r="M806" s="15"/>
      <c r="N806" s="15"/>
      <c r="O806" s="15"/>
      <c r="P806" s="15"/>
      <c r="Q806" s="15"/>
      <c r="R806" s="15"/>
      <c r="S806" s="15"/>
    </row>
    <row r="807">
      <c r="A807" s="15"/>
      <c r="B807" s="15"/>
      <c r="C807" s="15"/>
      <c r="D807" s="15"/>
      <c r="E807" s="15"/>
      <c r="F807" s="15"/>
      <c r="G807" s="15"/>
      <c r="H807" s="15"/>
      <c r="I807" s="15"/>
      <c r="J807" s="15"/>
      <c r="K807" s="15"/>
      <c r="L807" s="15"/>
      <c r="M807" s="15"/>
      <c r="N807" s="15"/>
      <c r="O807" s="15"/>
      <c r="P807" s="15"/>
      <c r="Q807" s="15"/>
      <c r="R807" s="15"/>
      <c r="S807" s="15"/>
    </row>
    <row r="808">
      <c r="A808" s="15"/>
      <c r="B808" s="15"/>
      <c r="C808" s="15"/>
      <c r="D808" s="15"/>
      <c r="E808" s="15"/>
      <c r="F808" s="15"/>
      <c r="G808" s="15"/>
      <c r="H808" s="15"/>
      <c r="I808" s="15"/>
      <c r="J808" s="15"/>
      <c r="K808" s="15"/>
      <c r="L808" s="15"/>
      <c r="M808" s="15"/>
      <c r="N808" s="15"/>
      <c r="O808" s="15"/>
      <c r="P808" s="15"/>
      <c r="Q808" s="15"/>
      <c r="R808" s="15"/>
      <c r="S808" s="15"/>
    </row>
    <row r="809">
      <c r="A809" s="15"/>
      <c r="B809" s="15"/>
      <c r="C809" s="15"/>
      <c r="D809" s="15"/>
      <c r="E809" s="15"/>
      <c r="F809" s="15"/>
      <c r="G809" s="15"/>
      <c r="H809" s="15"/>
      <c r="I809" s="15"/>
      <c r="J809" s="15"/>
      <c r="K809" s="15"/>
      <c r="L809" s="15"/>
      <c r="M809" s="15"/>
      <c r="N809" s="15"/>
      <c r="O809" s="15"/>
      <c r="P809" s="15"/>
      <c r="Q809" s="15"/>
      <c r="R809" s="15"/>
      <c r="S809" s="15"/>
    </row>
    <row r="810">
      <c r="A810" s="15"/>
      <c r="B810" s="15"/>
      <c r="C810" s="15"/>
      <c r="D810" s="15"/>
      <c r="E810" s="15"/>
      <c r="F810" s="15"/>
      <c r="G810" s="15"/>
      <c r="H810" s="15"/>
      <c r="I810" s="15"/>
      <c r="J810" s="15"/>
      <c r="K810" s="15"/>
      <c r="L810" s="15"/>
      <c r="M810" s="15"/>
      <c r="N810" s="15"/>
      <c r="O810" s="15"/>
      <c r="P810" s="15"/>
      <c r="Q810" s="15"/>
      <c r="R810" s="15"/>
      <c r="S810" s="15"/>
    </row>
    <row r="811">
      <c r="A811" s="15"/>
      <c r="B811" s="15"/>
      <c r="C811" s="15"/>
      <c r="D811" s="15"/>
      <c r="E811" s="15"/>
      <c r="F811" s="15"/>
      <c r="G811" s="15"/>
      <c r="H811" s="15"/>
      <c r="I811" s="15"/>
      <c r="J811" s="15"/>
      <c r="K811" s="15"/>
      <c r="L811" s="15"/>
      <c r="M811" s="15"/>
      <c r="N811" s="15"/>
      <c r="O811" s="15"/>
      <c r="P811" s="15"/>
      <c r="Q811" s="15"/>
      <c r="R811" s="15"/>
      <c r="S811" s="15"/>
    </row>
    <row r="812">
      <c r="A812" s="15"/>
      <c r="B812" s="15"/>
      <c r="C812" s="15"/>
      <c r="D812" s="15"/>
      <c r="E812" s="15"/>
      <c r="F812" s="15"/>
      <c r="G812" s="15"/>
      <c r="H812" s="15"/>
      <c r="I812" s="15"/>
      <c r="J812" s="15"/>
      <c r="K812" s="15"/>
      <c r="L812" s="15"/>
      <c r="M812" s="15"/>
      <c r="N812" s="15"/>
      <c r="O812" s="15"/>
      <c r="P812" s="15"/>
      <c r="Q812" s="15"/>
      <c r="R812" s="15"/>
      <c r="S812" s="15"/>
    </row>
    <row r="813">
      <c r="A813" s="15"/>
      <c r="B813" s="15"/>
      <c r="C813" s="15"/>
      <c r="D813" s="15"/>
      <c r="E813" s="15"/>
      <c r="F813" s="15"/>
      <c r="G813" s="15"/>
      <c r="H813" s="15"/>
      <c r="I813" s="15"/>
      <c r="J813" s="15"/>
      <c r="K813" s="15"/>
      <c r="L813" s="15"/>
      <c r="M813" s="15"/>
      <c r="N813" s="15"/>
      <c r="O813" s="15"/>
      <c r="P813" s="15"/>
      <c r="Q813" s="15"/>
      <c r="R813" s="15"/>
      <c r="S813" s="15"/>
    </row>
    <row r="814">
      <c r="A814" s="15"/>
      <c r="B814" s="15"/>
      <c r="C814" s="15"/>
      <c r="D814" s="15"/>
      <c r="E814" s="15"/>
      <c r="F814" s="15"/>
      <c r="G814" s="15"/>
      <c r="H814" s="15"/>
      <c r="I814" s="15"/>
      <c r="J814" s="15"/>
      <c r="K814" s="15"/>
      <c r="L814" s="15"/>
      <c r="M814" s="15"/>
      <c r="N814" s="15"/>
      <c r="O814" s="15"/>
      <c r="P814" s="15"/>
      <c r="Q814" s="15"/>
      <c r="R814" s="15"/>
      <c r="S814" s="15"/>
    </row>
    <row r="815">
      <c r="A815" s="15"/>
      <c r="B815" s="15"/>
      <c r="C815" s="15"/>
      <c r="D815" s="15"/>
      <c r="E815" s="15"/>
      <c r="F815" s="15"/>
      <c r="G815" s="15"/>
      <c r="H815" s="15"/>
      <c r="I815" s="15"/>
      <c r="J815" s="15"/>
      <c r="K815" s="15"/>
      <c r="L815" s="15"/>
      <c r="M815" s="15"/>
      <c r="N815" s="15"/>
      <c r="O815" s="15"/>
      <c r="P815" s="15"/>
      <c r="Q815" s="15"/>
      <c r="R815" s="15"/>
      <c r="S815" s="15"/>
    </row>
    <row r="816">
      <c r="A816" s="15"/>
      <c r="B816" s="15"/>
      <c r="C816" s="15"/>
      <c r="D816" s="15"/>
      <c r="E816" s="15"/>
      <c r="F816" s="15"/>
      <c r="G816" s="15"/>
      <c r="H816" s="15"/>
      <c r="I816" s="15"/>
      <c r="J816" s="15"/>
      <c r="K816" s="15"/>
      <c r="L816" s="15"/>
      <c r="M816" s="15"/>
      <c r="N816" s="15"/>
      <c r="O816" s="15"/>
      <c r="P816" s="15"/>
      <c r="Q816" s="15"/>
      <c r="R816" s="15"/>
      <c r="S816" s="15"/>
    </row>
    <row r="817">
      <c r="A817" s="15"/>
      <c r="B817" s="15"/>
      <c r="C817" s="15"/>
      <c r="D817" s="15"/>
      <c r="E817" s="15"/>
      <c r="F817" s="15"/>
      <c r="G817" s="15"/>
      <c r="H817" s="15"/>
      <c r="I817" s="15"/>
      <c r="J817" s="15"/>
      <c r="K817" s="15"/>
      <c r="L817" s="15"/>
      <c r="M817" s="15"/>
      <c r="N817" s="15"/>
      <c r="O817" s="15"/>
      <c r="P817" s="15"/>
      <c r="Q817" s="15"/>
      <c r="R817" s="15"/>
      <c r="S817" s="15"/>
    </row>
    <row r="818">
      <c r="A818" s="15"/>
      <c r="B818" s="15"/>
      <c r="C818" s="15"/>
      <c r="D818" s="15"/>
      <c r="E818" s="15"/>
      <c r="F818" s="15"/>
      <c r="G818" s="15"/>
      <c r="H818" s="15"/>
      <c r="I818" s="15"/>
      <c r="J818" s="15"/>
      <c r="K818" s="15"/>
      <c r="L818" s="15"/>
      <c r="M818" s="15"/>
      <c r="N818" s="15"/>
      <c r="O818" s="15"/>
      <c r="P818" s="15"/>
      <c r="Q818" s="15"/>
      <c r="R818" s="15"/>
      <c r="S818" s="15"/>
    </row>
    <row r="819">
      <c r="A819" s="15"/>
      <c r="B819" s="15"/>
      <c r="C819" s="15"/>
      <c r="D819" s="15"/>
      <c r="E819" s="15"/>
      <c r="F819" s="15"/>
      <c r="G819" s="15"/>
      <c r="H819" s="15"/>
      <c r="I819" s="15"/>
      <c r="J819" s="15"/>
      <c r="K819" s="15"/>
      <c r="L819" s="15"/>
      <c r="M819" s="15"/>
      <c r="N819" s="15"/>
      <c r="O819" s="15"/>
      <c r="P819" s="15"/>
      <c r="Q819" s="15"/>
      <c r="R819" s="15"/>
      <c r="S819" s="15"/>
    </row>
    <row r="820">
      <c r="A820" s="15"/>
      <c r="B820" s="15"/>
      <c r="C820" s="15"/>
      <c r="D820" s="15"/>
      <c r="E820" s="15"/>
      <c r="F820" s="15"/>
      <c r="G820" s="15"/>
      <c r="H820" s="15"/>
      <c r="I820" s="15"/>
      <c r="J820" s="15"/>
      <c r="K820" s="15"/>
      <c r="L820" s="15"/>
      <c r="M820" s="15"/>
      <c r="N820" s="15"/>
      <c r="O820" s="15"/>
      <c r="P820" s="15"/>
      <c r="Q820" s="15"/>
      <c r="R820" s="15"/>
      <c r="S820" s="15"/>
    </row>
    <row r="821">
      <c r="A821" s="15"/>
      <c r="B821" s="15"/>
      <c r="C821" s="15"/>
      <c r="D821" s="15"/>
      <c r="E821" s="15"/>
      <c r="F821" s="15"/>
      <c r="G821" s="15"/>
      <c r="H821" s="15"/>
      <c r="I821" s="15"/>
      <c r="J821" s="15"/>
      <c r="K821" s="15"/>
      <c r="L821" s="15"/>
      <c r="M821" s="15"/>
      <c r="N821" s="15"/>
      <c r="O821" s="15"/>
      <c r="P821" s="15"/>
      <c r="Q821" s="15"/>
      <c r="R821" s="15"/>
      <c r="S821" s="15"/>
    </row>
    <row r="822">
      <c r="A822" s="15"/>
      <c r="B822" s="15"/>
      <c r="C822" s="15"/>
      <c r="D822" s="15"/>
      <c r="E822" s="15"/>
      <c r="F822" s="15"/>
      <c r="G822" s="15"/>
      <c r="H822" s="15"/>
      <c r="I822" s="15"/>
      <c r="J822" s="15"/>
      <c r="K822" s="15"/>
      <c r="L822" s="15"/>
      <c r="M822" s="15"/>
      <c r="N822" s="15"/>
      <c r="O822" s="15"/>
      <c r="P822" s="15"/>
      <c r="Q822" s="15"/>
      <c r="R822" s="15"/>
      <c r="S822" s="15"/>
    </row>
    <row r="823">
      <c r="A823" s="15"/>
      <c r="B823" s="15"/>
      <c r="C823" s="15"/>
      <c r="D823" s="15"/>
      <c r="E823" s="15"/>
      <c r="F823" s="15"/>
      <c r="G823" s="15"/>
      <c r="H823" s="15"/>
      <c r="I823" s="15"/>
      <c r="J823" s="15"/>
      <c r="K823" s="15"/>
      <c r="L823" s="15"/>
      <c r="M823" s="15"/>
      <c r="N823" s="15"/>
      <c r="O823" s="15"/>
      <c r="P823" s="15"/>
      <c r="Q823" s="15"/>
      <c r="R823" s="15"/>
      <c r="S823" s="15"/>
    </row>
    <row r="824">
      <c r="A824" s="15"/>
      <c r="B824" s="15"/>
      <c r="C824" s="15"/>
      <c r="D824" s="15"/>
      <c r="E824" s="15"/>
      <c r="F824" s="15"/>
      <c r="G824" s="15"/>
      <c r="H824" s="15"/>
      <c r="I824" s="15"/>
      <c r="J824" s="15"/>
      <c r="K824" s="15"/>
      <c r="L824" s="15"/>
      <c r="M824" s="15"/>
      <c r="N824" s="15"/>
      <c r="O824" s="15"/>
      <c r="P824" s="15"/>
      <c r="Q824" s="15"/>
      <c r="R824" s="15"/>
      <c r="S824" s="15"/>
    </row>
    <row r="825">
      <c r="A825" s="15"/>
      <c r="B825" s="15"/>
      <c r="C825" s="15"/>
      <c r="D825" s="15"/>
      <c r="E825" s="15"/>
      <c r="F825" s="15"/>
      <c r="G825" s="15"/>
      <c r="H825" s="15"/>
      <c r="I825" s="15"/>
      <c r="J825" s="15"/>
      <c r="K825" s="15"/>
      <c r="L825" s="15"/>
      <c r="M825" s="15"/>
      <c r="N825" s="15"/>
      <c r="O825" s="15"/>
      <c r="P825" s="15"/>
      <c r="Q825" s="15"/>
      <c r="R825" s="15"/>
      <c r="S825" s="15"/>
    </row>
    <row r="826">
      <c r="A826" s="15"/>
      <c r="B826" s="15"/>
      <c r="C826" s="15"/>
      <c r="D826" s="15"/>
      <c r="E826" s="15"/>
      <c r="F826" s="15"/>
      <c r="G826" s="15"/>
      <c r="H826" s="15"/>
      <c r="I826" s="15"/>
      <c r="J826" s="15"/>
      <c r="K826" s="15"/>
      <c r="L826" s="15"/>
      <c r="M826" s="15"/>
      <c r="N826" s="15"/>
      <c r="O826" s="15"/>
      <c r="P826" s="15"/>
      <c r="Q826" s="15"/>
      <c r="R826" s="15"/>
      <c r="S826" s="15"/>
    </row>
    <row r="827">
      <c r="A827" s="15"/>
      <c r="B827" s="15"/>
      <c r="C827" s="15"/>
      <c r="D827" s="15"/>
      <c r="E827" s="15"/>
      <c r="F827" s="15"/>
      <c r="G827" s="15"/>
      <c r="H827" s="15"/>
      <c r="I827" s="15"/>
      <c r="J827" s="15"/>
      <c r="K827" s="15"/>
      <c r="L827" s="15"/>
      <c r="M827" s="15"/>
      <c r="N827" s="15"/>
      <c r="O827" s="15"/>
      <c r="P827" s="15"/>
      <c r="Q827" s="15"/>
      <c r="R827" s="15"/>
      <c r="S827" s="15"/>
    </row>
    <row r="828">
      <c r="A828" s="15"/>
      <c r="B828" s="15"/>
      <c r="C828" s="15"/>
      <c r="D828" s="15"/>
      <c r="E828" s="15"/>
      <c r="F828" s="15"/>
      <c r="G828" s="15"/>
      <c r="H828" s="15"/>
      <c r="I828" s="15"/>
      <c r="J828" s="15"/>
      <c r="K828" s="15"/>
      <c r="L828" s="15"/>
      <c r="M828" s="15"/>
      <c r="N828" s="15"/>
      <c r="O828" s="15"/>
      <c r="P828" s="15"/>
      <c r="Q828" s="15"/>
      <c r="R828" s="15"/>
      <c r="S828" s="15"/>
    </row>
    <row r="829">
      <c r="A829" s="15"/>
      <c r="B829" s="15"/>
      <c r="C829" s="15"/>
      <c r="D829" s="15"/>
      <c r="E829" s="15"/>
      <c r="F829" s="15"/>
      <c r="G829" s="15"/>
      <c r="H829" s="15"/>
      <c r="I829" s="15"/>
      <c r="J829" s="15"/>
      <c r="K829" s="15"/>
      <c r="L829" s="15"/>
      <c r="M829" s="15"/>
      <c r="N829" s="15"/>
      <c r="O829" s="15"/>
      <c r="P829" s="15"/>
      <c r="Q829" s="15"/>
      <c r="R829" s="15"/>
      <c r="S829" s="15"/>
    </row>
    <row r="830">
      <c r="A830" s="15"/>
      <c r="B830" s="15"/>
      <c r="C830" s="15"/>
      <c r="D830" s="15"/>
      <c r="E830" s="15"/>
      <c r="F830" s="15"/>
      <c r="G830" s="15"/>
      <c r="H830" s="15"/>
      <c r="I830" s="15"/>
      <c r="J830" s="15"/>
      <c r="K830" s="15"/>
      <c r="L830" s="15"/>
      <c r="M830" s="15"/>
      <c r="N830" s="15"/>
      <c r="O830" s="15"/>
      <c r="P830" s="15"/>
      <c r="Q830" s="15"/>
      <c r="R830" s="15"/>
      <c r="S830" s="15"/>
    </row>
    <row r="831">
      <c r="A831" s="15"/>
      <c r="B831" s="15"/>
      <c r="C831" s="15"/>
      <c r="D831" s="15"/>
      <c r="E831" s="15"/>
      <c r="F831" s="15"/>
      <c r="G831" s="15"/>
      <c r="H831" s="15"/>
      <c r="I831" s="15"/>
      <c r="J831" s="15"/>
      <c r="K831" s="15"/>
      <c r="L831" s="15"/>
      <c r="M831" s="15"/>
      <c r="N831" s="15"/>
      <c r="O831" s="15"/>
      <c r="P831" s="15"/>
      <c r="Q831" s="15"/>
      <c r="R831" s="15"/>
      <c r="S831" s="15"/>
    </row>
    <row r="832">
      <c r="A832" s="15"/>
      <c r="B832" s="15"/>
      <c r="C832" s="15"/>
      <c r="D832" s="15"/>
      <c r="E832" s="15"/>
      <c r="F832" s="15"/>
      <c r="G832" s="15"/>
      <c r="H832" s="15"/>
      <c r="I832" s="15"/>
      <c r="J832" s="15"/>
      <c r="K832" s="15"/>
      <c r="L832" s="15"/>
      <c r="M832" s="15"/>
      <c r="N832" s="15"/>
      <c r="O832" s="15"/>
      <c r="P832" s="15"/>
      <c r="Q832" s="15"/>
      <c r="R832" s="15"/>
      <c r="S832" s="15"/>
    </row>
    <row r="833">
      <c r="A833" s="15"/>
      <c r="B833" s="15"/>
      <c r="C833" s="15"/>
      <c r="D833" s="15"/>
      <c r="E833" s="15"/>
      <c r="F833" s="15"/>
      <c r="G833" s="15"/>
      <c r="H833" s="15"/>
      <c r="I833" s="15"/>
      <c r="J833" s="15"/>
      <c r="K833" s="15"/>
      <c r="L833" s="15"/>
      <c r="M833" s="15"/>
      <c r="N833" s="15"/>
      <c r="O833" s="15"/>
      <c r="P833" s="15"/>
      <c r="Q833" s="15"/>
      <c r="R833" s="15"/>
      <c r="S833" s="15"/>
    </row>
    <row r="834">
      <c r="A834" s="15"/>
      <c r="B834" s="15"/>
      <c r="C834" s="15"/>
      <c r="D834" s="15"/>
      <c r="E834" s="15"/>
      <c r="F834" s="15"/>
      <c r="G834" s="15"/>
      <c r="H834" s="15"/>
      <c r="I834" s="15"/>
      <c r="J834" s="15"/>
      <c r="K834" s="15"/>
      <c r="L834" s="15"/>
      <c r="M834" s="15"/>
      <c r="N834" s="15"/>
      <c r="O834" s="15"/>
      <c r="P834" s="15"/>
      <c r="Q834" s="15"/>
      <c r="R834" s="15"/>
      <c r="S834" s="15"/>
    </row>
    <row r="835">
      <c r="A835" s="15"/>
      <c r="B835" s="15"/>
      <c r="C835" s="15"/>
      <c r="D835" s="15"/>
      <c r="E835" s="15"/>
      <c r="F835" s="15"/>
      <c r="G835" s="15"/>
      <c r="H835" s="15"/>
      <c r="I835" s="15"/>
      <c r="J835" s="15"/>
      <c r="K835" s="15"/>
      <c r="L835" s="15"/>
      <c r="M835" s="15"/>
      <c r="N835" s="15"/>
      <c r="O835" s="15"/>
      <c r="P835" s="15"/>
      <c r="Q835" s="15"/>
      <c r="R835" s="15"/>
      <c r="S835" s="15"/>
    </row>
    <row r="836">
      <c r="A836" s="15"/>
      <c r="B836" s="15"/>
      <c r="C836" s="15"/>
      <c r="D836" s="15"/>
      <c r="E836" s="15"/>
      <c r="F836" s="15"/>
      <c r="G836" s="15"/>
      <c r="H836" s="15"/>
      <c r="I836" s="15"/>
      <c r="J836" s="15"/>
      <c r="K836" s="15"/>
      <c r="L836" s="15"/>
      <c r="M836" s="15"/>
      <c r="N836" s="15"/>
      <c r="O836" s="15"/>
      <c r="P836" s="15"/>
      <c r="Q836" s="15"/>
      <c r="R836" s="15"/>
      <c r="S836" s="15"/>
    </row>
    <row r="837">
      <c r="A837" s="15"/>
      <c r="B837" s="15"/>
      <c r="C837" s="15"/>
      <c r="D837" s="15"/>
      <c r="E837" s="15"/>
      <c r="F837" s="15"/>
      <c r="G837" s="15"/>
      <c r="H837" s="15"/>
      <c r="I837" s="15"/>
      <c r="J837" s="15"/>
      <c r="K837" s="15"/>
      <c r="L837" s="15"/>
      <c r="M837" s="15"/>
      <c r="N837" s="15"/>
      <c r="O837" s="15"/>
      <c r="P837" s="15"/>
      <c r="Q837" s="15"/>
      <c r="R837" s="15"/>
      <c r="S837" s="15"/>
    </row>
    <row r="838">
      <c r="A838" s="15"/>
      <c r="B838" s="15"/>
      <c r="C838" s="15"/>
      <c r="D838" s="15"/>
      <c r="E838" s="15"/>
      <c r="F838" s="15"/>
      <c r="G838" s="15"/>
      <c r="H838" s="15"/>
      <c r="I838" s="15"/>
      <c r="J838" s="15"/>
      <c r="K838" s="15"/>
      <c r="L838" s="15"/>
      <c r="M838" s="15"/>
      <c r="N838" s="15"/>
      <c r="O838" s="15"/>
      <c r="P838" s="15"/>
      <c r="Q838" s="15"/>
      <c r="R838" s="15"/>
      <c r="S838" s="15"/>
    </row>
    <row r="839">
      <c r="A839" s="15"/>
      <c r="B839" s="15"/>
      <c r="C839" s="15"/>
      <c r="D839" s="15"/>
      <c r="E839" s="15"/>
      <c r="F839" s="15"/>
      <c r="G839" s="15"/>
      <c r="H839" s="15"/>
      <c r="I839" s="15"/>
      <c r="J839" s="15"/>
      <c r="K839" s="15"/>
      <c r="L839" s="15"/>
      <c r="M839" s="15"/>
      <c r="N839" s="15"/>
      <c r="O839" s="15"/>
      <c r="P839" s="15"/>
      <c r="Q839" s="15"/>
      <c r="R839" s="15"/>
      <c r="S839" s="15"/>
    </row>
    <row r="840">
      <c r="A840" s="15"/>
      <c r="B840" s="15"/>
      <c r="C840" s="15"/>
      <c r="D840" s="15"/>
      <c r="E840" s="15"/>
      <c r="F840" s="15"/>
      <c r="G840" s="15"/>
      <c r="H840" s="15"/>
      <c r="I840" s="15"/>
      <c r="J840" s="15"/>
      <c r="K840" s="15"/>
      <c r="L840" s="15"/>
      <c r="M840" s="15"/>
      <c r="N840" s="15"/>
      <c r="O840" s="15"/>
      <c r="P840" s="15"/>
      <c r="Q840" s="15"/>
      <c r="R840" s="15"/>
      <c r="S840" s="15"/>
    </row>
    <row r="841">
      <c r="A841" s="15"/>
      <c r="B841" s="15"/>
      <c r="C841" s="15"/>
      <c r="D841" s="15"/>
      <c r="E841" s="15"/>
      <c r="F841" s="15"/>
      <c r="G841" s="15"/>
      <c r="H841" s="15"/>
      <c r="I841" s="15"/>
      <c r="J841" s="15"/>
      <c r="K841" s="15"/>
      <c r="L841" s="15"/>
      <c r="M841" s="15"/>
      <c r="N841" s="15"/>
      <c r="O841" s="15"/>
      <c r="P841" s="15"/>
      <c r="Q841" s="15"/>
      <c r="R841" s="15"/>
      <c r="S841" s="15"/>
    </row>
    <row r="842">
      <c r="A842" s="15"/>
      <c r="B842" s="15"/>
      <c r="C842" s="15"/>
      <c r="D842" s="15"/>
      <c r="E842" s="15"/>
      <c r="F842" s="15"/>
      <c r="G842" s="15"/>
      <c r="H842" s="15"/>
      <c r="I842" s="15"/>
      <c r="J842" s="15"/>
      <c r="K842" s="15"/>
      <c r="L842" s="15"/>
      <c r="M842" s="15"/>
      <c r="N842" s="15"/>
      <c r="O842" s="15"/>
      <c r="P842" s="15"/>
      <c r="Q842" s="15"/>
      <c r="R842" s="15"/>
      <c r="S842" s="15"/>
    </row>
    <row r="843">
      <c r="A843" s="15"/>
      <c r="B843" s="15"/>
      <c r="C843" s="15"/>
      <c r="D843" s="15"/>
      <c r="E843" s="15"/>
      <c r="F843" s="15"/>
      <c r="G843" s="15"/>
      <c r="H843" s="15"/>
      <c r="I843" s="15"/>
      <c r="J843" s="15"/>
      <c r="K843" s="15"/>
      <c r="L843" s="15"/>
      <c r="M843" s="15"/>
      <c r="N843" s="15"/>
      <c r="O843" s="15"/>
      <c r="P843" s="15"/>
      <c r="Q843" s="15"/>
      <c r="R843" s="15"/>
      <c r="S843" s="15"/>
    </row>
    <row r="844">
      <c r="A844" s="15"/>
      <c r="B844" s="15"/>
      <c r="C844" s="15"/>
      <c r="D844" s="15"/>
      <c r="E844" s="15"/>
      <c r="F844" s="15"/>
      <c r="G844" s="15"/>
      <c r="H844" s="15"/>
      <c r="I844" s="15"/>
      <c r="J844" s="15"/>
      <c r="K844" s="15"/>
      <c r="L844" s="15"/>
      <c r="M844" s="15"/>
      <c r="N844" s="15"/>
      <c r="O844" s="15"/>
      <c r="P844" s="15"/>
      <c r="Q844" s="15"/>
      <c r="R844" s="15"/>
      <c r="S844" s="15"/>
    </row>
    <row r="845">
      <c r="A845" s="15"/>
      <c r="B845" s="15"/>
      <c r="C845" s="15"/>
      <c r="D845" s="15"/>
      <c r="E845" s="15"/>
      <c r="F845" s="15"/>
      <c r="G845" s="15"/>
      <c r="H845" s="15"/>
      <c r="I845" s="15"/>
      <c r="J845" s="15"/>
      <c r="K845" s="15"/>
      <c r="L845" s="15"/>
      <c r="M845" s="15"/>
      <c r="N845" s="15"/>
      <c r="O845" s="15"/>
      <c r="P845" s="15"/>
      <c r="Q845" s="15"/>
      <c r="R845" s="15"/>
      <c r="S845" s="15"/>
    </row>
    <row r="846">
      <c r="A846" s="15"/>
      <c r="B846" s="15"/>
      <c r="C846" s="15"/>
      <c r="D846" s="15"/>
      <c r="E846" s="15"/>
      <c r="F846" s="15"/>
      <c r="G846" s="15"/>
      <c r="H846" s="15"/>
      <c r="I846" s="15"/>
      <c r="J846" s="15"/>
      <c r="K846" s="15"/>
      <c r="L846" s="15"/>
      <c r="M846" s="15"/>
      <c r="N846" s="15"/>
      <c r="O846" s="15"/>
      <c r="P846" s="15"/>
      <c r="Q846" s="15"/>
      <c r="R846" s="15"/>
      <c r="S846" s="15"/>
    </row>
    <row r="847">
      <c r="A847" s="15"/>
      <c r="B847" s="15"/>
      <c r="C847" s="15"/>
      <c r="D847" s="15"/>
      <c r="E847" s="15"/>
      <c r="F847" s="15"/>
      <c r="G847" s="15"/>
      <c r="H847" s="15"/>
      <c r="I847" s="15"/>
      <c r="J847" s="15"/>
      <c r="K847" s="15"/>
      <c r="L847" s="15"/>
      <c r="M847" s="15"/>
      <c r="N847" s="15"/>
      <c r="O847" s="15"/>
      <c r="P847" s="15"/>
      <c r="Q847" s="15"/>
      <c r="R847" s="15"/>
      <c r="S847" s="15"/>
    </row>
    <row r="848">
      <c r="A848" s="15"/>
      <c r="B848" s="15"/>
      <c r="C848" s="15"/>
      <c r="D848" s="15"/>
      <c r="E848" s="15"/>
      <c r="F848" s="15"/>
      <c r="G848" s="15"/>
      <c r="H848" s="15"/>
      <c r="I848" s="15"/>
      <c r="J848" s="15"/>
      <c r="K848" s="15"/>
      <c r="L848" s="15"/>
      <c r="M848" s="15"/>
      <c r="N848" s="15"/>
      <c r="O848" s="15"/>
      <c r="P848" s="15"/>
      <c r="Q848" s="15"/>
      <c r="R848" s="15"/>
      <c r="S848" s="15"/>
    </row>
    <row r="849">
      <c r="A849" s="15"/>
      <c r="B849" s="15"/>
      <c r="C849" s="15"/>
      <c r="D849" s="15"/>
      <c r="E849" s="15"/>
      <c r="F849" s="15"/>
      <c r="G849" s="15"/>
      <c r="H849" s="15"/>
      <c r="I849" s="15"/>
      <c r="J849" s="15"/>
      <c r="K849" s="15"/>
      <c r="L849" s="15"/>
      <c r="M849" s="15"/>
      <c r="N849" s="15"/>
      <c r="O849" s="15"/>
      <c r="P849" s="15"/>
      <c r="Q849" s="15"/>
      <c r="R849" s="15"/>
      <c r="S849" s="15"/>
    </row>
    <row r="850">
      <c r="A850" s="15"/>
      <c r="B850" s="15"/>
      <c r="C850" s="15"/>
      <c r="D850" s="15"/>
      <c r="E850" s="15"/>
      <c r="F850" s="15"/>
      <c r="G850" s="15"/>
      <c r="H850" s="15"/>
      <c r="I850" s="15"/>
      <c r="J850" s="15"/>
      <c r="K850" s="15"/>
      <c r="L850" s="15"/>
      <c r="M850" s="15"/>
      <c r="N850" s="15"/>
      <c r="O850" s="15"/>
      <c r="P850" s="15"/>
      <c r="Q850" s="15"/>
      <c r="R850" s="15"/>
      <c r="S850" s="15"/>
    </row>
    <row r="851">
      <c r="A851" s="15"/>
      <c r="B851" s="15"/>
      <c r="C851" s="15"/>
      <c r="D851" s="15"/>
      <c r="E851" s="15"/>
      <c r="F851" s="15"/>
      <c r="G851" s="15"/>
      <c r="H851" s="15"/>
      <c r="I851" s="15"/>
      <c r="J851" s="15"/>
      <c r="K851" s="15"/>
      <c r="L851" s="15"/>
      <c r="M851" s="15"/>
      <c r="N851" s="15"/>
      <c r="O851" s="15"/>
      <c r="P851" s="15"/>
      <c r="Q851" s="15"/>
      <c r="R851" s="15"/>
      <c r="S851" s="15"/>
    </row>
    <row r="852">
      <c r="A852" s="15"/>
      <c r="B852" s="15"/>
      <c r="C852" s="15"/>
      <c r="D852" s="15"/>
      <c r="E852" s="15"/>
      <c r="F852" s="15"/>
      <c r="G852" s="15"/>
      <c r="H852" s="15"/>
      <c r="I852" s="15"/>
      <c r="J852" s="15"/>
      <c r="K852" s="15"/>
      <c r="L852" s="15"/>
      <c r="M852" s="15"/>
      <c r="N852" s="15"/>
      <c r="O852" s="15"/>
      <c r="P852" s="15"/>
      <c r="Q852" s="15"/>
      <c r="R852" s="15"/>
      <c r="S852" s="15"/>
    </row>
    <row r="853">
      <c r="A853" s="15"/>
      <c r="B853" s="15"/>
      <c r="C853" s="15"/>
      <c r="D853" s="15"/>
      <c r="E853" s="15"/>
      <c r="F853" s="15"/>
      <c r="G853" s="15"/>
      <c r="H853" s="15"/>
      <c r="I853" s="15"/>
      <c r="J853" s="15"/>
      <c r="K853" s="15"/>
      <c r="L853" s="15"/>
      <c r="M853" s="15"/>
      <c r="N853" s="15"/>
      <c r="O853" s="15"/>
      <c r="P853" s="15"/>
      <c r="Q853" s="15"/>
      <c r="R853" s="15"/>
      <c r="S853" s="15"/>
    </row>
    <row r="854">
      <c r="A854" s="15"/>
      <c r="B854" s="15"/>
      <c r="C854" s="15"/>
      <c r="D854" s="15"/>
      <c r="E854" s="15"/>
      <c r="F854" s="15"/>
      <c r="G854" s="15"/>
      <c r="H854" s="15"/>
      <c r="I854" s="15"/>
      <c r="J854" s="15"/>
      <c r="K854" s="15"/>
      <c r="L854" s="15"/>
      <c r="M854" s="15"/>
      <c r="N854" s="15"/>
      <c r="O854" s="15"/>
      <c r="P854" s="15"/>
      <c r="Q854" s="15"/>
      <c r="R854" s="15"/>
      <c r="S854" s="15"/>
    </row>
    <row r="855">
      <c r="A855" s="15"/>
      <c r="B855" s="15"/>
      <c r="C855" s="15"/>
      <c r="D855" s="15"/>
      <c r="E855" s="15"/>
      <c r="F855" s="15"/>
      <c r="G855" s="15"/>
      <c r="H855" s="15"/>
      <c r="I855" s="15"/>
      <c r="J855" s="15"/>
      <c r="K855" s="15"/>
      <c r="L855" s="15"/>
      <c r="M855" s="15"/>
      <c r="N855" s="15"/>
      <c r="O855" s="15"/>
      <c r="P855" s="15"/>
      <c r="Q855" s="15"/>
      <c r="R855" s="15"/>
      <c r="S855" s="15"/>
    </row>
    <row r="856">
      <c r="A856" s="15"/>
      <c r="B856" s="15"/>
      <c r="C856" s="15"/>
      <c r="D856" s="15"/>
      <c r="E856" s="15"/>
      <c r="F856" s="15"/>
      <c r="G856" s="15"/>
      <c r="H856" s="15"/>
      <c r="I856" s="15"/>
      <c r="J856" s="15"/>
      <c r="K856" s="15"/>
      <c r="L856" s="15"/>
      <c r="M856" s="15"/>
      <c r="N856" s="15"/>
      <c r="O856" s="15"/>
      <c r="P856" s="15"/>
      <c r="Q856" s="15"/>
      <c r="R856" s="15"/>
      <c r="S856" s="15"/>
    </row>
    <row r="857">
      <c r="A857" s="15"/>
      <c r="B857" s="15"/>
      <c r="C857" s="15"/>
      <c r="D857" s="15"/>
      <c r="E857" s="15"/>
      <c r="F857" s="15"/>
      <c r="G857" s="15"/>
      <c r="H857" s="15"/>
      <c r="I857" s="15"/>
      <c r="J857" s="15"/>
      <c r="K857" s="15"/>
      <c r="L857" s="15"/>
      <c r="M857" s="15"/>
      <c r="N857" s="15"/>
      <c r="O857" s="15"/>
      <c r="P857" s="15"/>
      <c r="Q857" s="15"/>
      <c r="R857" s="15"/>
      <c r="S857" s="15"/>
    </row>
    <row r="858">
      <c r="A858" s="15"/>
      <c r="B858" s="15"/>
      <c r="C858" s="15"/>
      <c r="D858" s="15"/>
      <c r="E858" s="15"/>
      <c r="F858" s="15"/>
      <c r="G858" s="15"/>
      <c r="H858" s="15"/>
      <c r="I858" s="15"/>
      <c r="J858" s="15"/>
      <c r="K858" s="15"/>
      <c r="L858" s="15"/>
      <c r="M858" s="15"/>
      <c r="N858" s="15"/>
      <c r="O858" s="15"/>
      <c r="P858" s="15"/>
      <c r="Q858" s="15"/>
      <c r="R858" s="15"/>
      <c r="S858" s="15"/>
    </row>
    <row r="859">
      <c r="A859" s="15"/>
      <c r="B859" s="15"/>
      <c r="C859" s="15"/>
      <c r="D859" s="15"/>
      <c r="E859" s="15"/>
      <c r="F859" s="15"/>
      <c r="G859" s="15"/>
      <c r="H859" s="15"/>
      <c r="I859" s="15"/>
      <c r="J859" s="15"/>
      <c r="K859" s="15"/>
      <c r="L859" s="15"/>
      <c r="M859" s="15"/>
      <c r="N859" s="15"/>
      <c r="O859" s="15"/>
      <c r="P859" s="15"/>
      <c r="Q859" s="15"/>
      <c r="R859" s="15"/>
      <c r="S859" s="15"/>
    </row>
    <row r="860">
      <c r="A860" s="15"/>
      <c r="B860" s="15"/>
      <c r="C860" s="15"/>
      <c r="D860" s="15"/>
      <c r="E860" s="15"/>
      <c r="F860" s="15"/>
      <c r="G860" s="15"/>
      <c r="H860" s="15"/>
      <c r="I860" s="15"/>
      <c r="J860" s="15"/>
      <c r="K860" s="15"/>
      <c r="L860" s="15"/>
      <c r="M860" s="15"/>
      <c r="N860" s="15"/>
      <c r="O860" s="15"/>
      <c r="P860" s="15"/>
      <c r="Q860" s="15"/>
      <c r="R860" s="15"/>
      <c r="S860" s="15"/>
    </row>
    <row r="861">
      <c r="A861" s="15"/>
      <c r="B861" s="15"/>
      <c r="C861" s="15"/>
      <c r="D861" s="15"/>
      <c r="E861" s="15"/>
      <c r="F861" s="15"/>
      <c r="G861" s="15"/>
      <c r="H861" s="15"/>
      <c r="I861" s="15"/>
      <c r="J861" s="15"/>
      <c r="K861" s="15"/>
      <c r="L861" s="15"/>
      <c r="M861" s="15"/>
      <c r="N861" s="15"/>
      <c r="O861" s="15"/>
      <c r="P861" s="15"/>
      <c r="Q861" s="15"/>
      <c r="R861" s="15"/>
      <c r="S861" s="15"/>
    </row>
    <row r="862">
      <c r="A862" s="15"/>
      <c r="B862" s="15"/>
      <c r="C862" s="15"/>
      <c r="D862" s="15"/>
      <c r="E862" s="15"/>
      <c r="F862" s="15"/>
      <c r="G862" s="15"/>
      <c r="H862" s="15"/>
      <c r="I862" s="15"/>
      <c r="J862" s="15"/>
      <c r="K862" s="15"/>
      <c r="L862" s="15"/>
      <c r="M862" s="15"/>
      <c r="N862" s="15"/>
      <c r="O862" s="15"/>
      <c r="P862" s="15"/>
      <c r="Q862" s="15"/>
      <c r="R862" s="15"/>
      <c r="S862" s="15"/>
    </row>
    <row r="863">
      <c r="A863" s="15"/>
      <c r="B863" s="15"/>
      <c r="C863" s="15"/>
      <c r="D863" s="15"/>
      <c r="E863" s="15"/>
      <c r="F863" s="15"/>
      <c r="G863" s="15"/>
      <c r="H863" s="15"/>
      <c r="I863" s="15"/>
      <c r="J863" s="15"/>
      <c r="K863" s="15"/>
      <c r="L863" s="15"/>
      <c r="M863" s="15"/>
      <c r="N863" s="15"/>
      <c r="O863" s="15"/>
      <c r="P863" s="15"/>
      <c r="Q863" s="15"/>
      <c r="R863" s="15"/>
      <c r="S863" s="15"/>
    </row>
    <row r="864">
      <c r="A864" s="15"/>
      <c r="B864" s="15"/>
      <c r="C864" s="15"/>
      <c r="D864" s="15"/>
      <c r="E864" s="15"/>
      <c r="F864" s="15"/>
      <c r="G864" s="15"/>
      <c r="H864" s="15"/>
      <c r="I864" s="15"/>
      <c r="J864" s="15"/>
      <c r="K864" s="15"/>
      <c r="L864" s="15"/>
      <c r="M864" s="15"/>
      <c r="N864" s="15"/>
      <c r="O864" s="15"/>
      <c r="P864" s="15"/>
      <c r="Q864" s="15"/>
      <c r="R864" s="15"/>
      <c r="S864" s="15"/>
    </row>
    <row r="865">
      <c r="A865" s="15"/>
      <c r="B865" s="15"/>
      <c r="C865" s="15"/>
      <c r="D865" s="15"/>
      <c r="E865" s="15"/>
      <c r="F865" s="15"/>
      <c r="G865" s="15"/>
      <c r="H865" s="15"/>
      <c r="I865" s="15"/>
      <c r="J865" s="15"/>
      <c r="K865" s="15"/>
      <c r="L865" s="15"/>
      <c r="M865" s="15"/>
      <c r="N865" s="15"/>
      <c r="O865" s="15"/>
      <c r="P865" s="15"/>
      <c r="Q865" s="15"/>
      <c r="R865" s="15"/>
      <c r="S865" s="15"/>
    </row>
    <row r="866">
      <c r="A866" s="15"/>
      <c r="B866" s="15"/>
      <c r="C866" s="15"/>
      <c r="D866" s="15"/>
      <c r="E866" s="15"/>
      <c r="F866" s="15"/>
      <c r="G866" s="15"/>
      <c r="H866" s="15"/>
      <c r="I866" s="15"/>
      <c r="J866" s="15"/>
      <c r="K866" s="15"/>
      <c r="L866" s="15"/>
      <c r="M866" s="15"/>
      <c r="N866" s="15"/>
      <c r="O866" s="15"/>
      <c r="P866" s="15"/>
      <c r="Q866" s="15"/>
      <c r="R866" s="15"/>
      <c r="S866" s="15"/>
    </row>
    <row r="867">
      <c r="A867" s="15"/>
      <c r="B867" s="15"/>
      <c r="C867" s="15"/>
      <c r="D867" s="15"/>
      <c r="E867" s="15"/>
      <c r="F867" s="15"/>
      <c r="G867" s="15"/>
      <c r="H867" s="15"/>
      <c r="I867" s="15"/>
      <c r="J867" s="15"/>
      <c r="K867" s="15"/>
      <c r="L867" s="15"/>
      <c r="M867" s="15"/>
      <c r="N867" s="15"/>
      <c r="O867" s="15"/>
      <c r="P867" s="15"/>
      <c r="Q867" s="15"/>
      <c r="R867" s="15"/>
      <c r="S867" s="15"/>
    </row>
    <row r="868">
      <c r="A868" s="15"/>
      <c r="B868" s="15"/>
      <c r="C868" s="15"/>
      <c r="D868" s="15"/>
      <c r="E868" s="15"/>
      <c r="F868" s="15"/>
      <c r="G868" s="15"/>
      <c r="H868" s="15"/>
      <c r="I868" s="15"/>
      <c r="J868" s="15"/>
      <c r="K868" s="15"/>
      <c r="L868" s="15"/>
      <c r="M868" s="15"/>
      <c r="N868" s="15"/>
      <c r="O868" s="15"/>
      <c r="P868" s="15"/>
      <c r="Q868" s="15"/>
      <c r="R868" s="15"/>
      <c r="S868" s="15"/>
    </row>
    <row r="869">
      <c r="A869" s="15"/>
      <c r="B869" s="15"/>
      <c r="C869" s="15"/>
      <c r="D869" s="15"/>
      <c r="E869" s="15"/>
      <c r="F869" s="15"/>
      <c r="G869" s="15"/>
      <c r="H869" s="15"/>
      <c r="I869" s="15"/>
      <c r="J869" s="15"/>
      <c r="K869" s="15"/>
      <c r="L869" s="15"/>
      <c r="M869" s="15"/>
      <c r="N869" s="15"/>
      <c r="O869" s="15"/>
      <c r="P869" s="15"/>
      <c r="Q869" s="15"/>
      <c r="R869" s="15"/>
      <c r="S869" s="15"/>
    </row>
    <row r="870">
      <c r="A870" s="15"/>
      <c r="B870" s="15"/>
      <c r="C870" s="15"/>
      <c r="D870" s="15"/>
      <c r="E870" s="15"/>
      <c r="F870" s="15"/>
      <c r="G870" s="15"/>
      <c r="H870" s="15"/>
      <c r="I870" s="15"/>
      <c r="J870" s="15"/>
      <c r="K870" s="15"/>
      <c r="L870" s="15"/>
      <c r="M870" s="15"/>
      <c r="N870" s="15"/>
      <c r="O870" s="15"/>
      <c r="P870" s="15"/>
      <c r="Q870" s="15"/>
      <c r="R870" s="15"/>
      <c r="S870" s="15"/>
    </row>
    <row r="871">
      <c r="A871" s="15"/>
      <c r="B871" s="15"/>
      <c r="C871" s="15"/>
      <c r="D871" s="15"/>
      <c r="E871" s="15"/>
      <c r="F871" s="15"/>
      <c r="G871" s="15"/>
      <c r="H871" s="15"/>
      <c r="I871" s="15"/>
      <c r="J871" s="15"/>
      <c r="K871" s="15"/>
      <c r="L871" s="15"/>
      <c r="M871" s="15"/>
      <c r="N871" s="15"/>
      <c r="O871" s="15"/>
      <c r="P871" s="15"/>
      <c r="Q871" s="15"/>
      <c r="R871" s="15"/>
      <c r="S871" s="15"/>
    </row>
    <row r="872">
      <c r="A872" s="15"/>
      <c r="B872" s="15"/>
      <c r="C872" s="15"/>
      <c r="D872" s="15"/>
      <c r="E872" s="15"/>
      <c r="F872" s="15"/>
      <c r="G872" s="15"/>
      <c r="H872" s="15"/>
      <c r="I872" s="15"/>
      <c r="J872" s="15"/>
      <c r="K872" s="15"/>
      <c r="L872" s="15"/>
      <c r="M872" s="15"/>
      <c r="N872" s="15"/>
      <c r="O872" s="15"/>
      <c r="P872" s="15"/>
      <c r="Q872" s="15"/>
      <c r="R872" s="15"/>
      <c r="S872" s="15"/>
    </row>
    <row r="873">
      <c r="A873" s="15"/>
      <c r="B873" s="15"/>
      <c r="C873" s="15"/>
      <c r="D873" s="15"/>
      <c r="E873" s="15"/>
      <c r="F873" s="15"/>
      <c r="G873" s="15"/>
      <c r="H873" s="15"/>
      <c r="I873" s="15"/>
      <c r="J873" s="15"/>
      <c r="K873" s="15"/>
      <c r="L873" s="15"/>
      <c r="M873" s="15"/>
      <c r="N873" s="15"/>
      <c r="O873" s="15"/>
      <c r="P873" s="15"/>
      <c r="Q873" s="15"/>
      <c r="R873" s="15"/>
      <c r="S873" s="15"/>
    </row>
    <row r="874">
      <c r="A874" s="15"/>
      <c r="B874" s="15"/>
      <c r="C874" s="15"/>
      <c r="D874" s="15"/>
      <c r="E874" s="15"/>
      <c r="F874" s="15"/>
      <c r="G874" s="15"/>
      <c r="H874" s="15"/>
      <c r="I874" s="15"/>
      <c r="J874" s="15"/>
      <c r="K874" s="15"/>
      <c r="L874" s="15"/>
      <c r="M874" s="15"/>
      <c r="N874" s="15"/>
      <c r="O874" s="15"/>
      <c r="P874" s="15"/>
      <c r="Q874" s="15"/>
      <c r="R874" s="15"/>
      <c r="S874" s="15"/>
    </row>
    <row r="875">
      <c r="A875" s="15"/>
      <c r="B875" s="15"/>
      <c r="C875" s="15"/>
      <c r="D875" s="15"/>
      <c r="E875" s="15"/>
      <c r="F875" s="15"/>
      <c r="G875" s="15"/>
      <c r="H875" s="15"/>
      <c r="I875" s="15"/>
      <c r="J875" s="15"/>
      <c r="K875" s="15"/>
      <c r="L875" s="15"/>
      <c r="M875" s="15"/>
      <c r="N875" s="15"/>
      <c r="O875" s="15"/>
      <c r="P875" s="15"/>
      <c r="Q875" s="15"/>
      <c r="R875" s="15"/>
      <c r="S875" s="15"/>
    </row>
    <row r="876">
      <c r="A876" s="15"/>
      <c r="B876" s="15"/>
      <c r="C876" s="15"/>
      <c r="D876" s="15"/>
      <c r="E876" s="15"/>
      <c r="F876" s="15"/>
      <c r="G876" s="15"/>
      <c r="H876" s="15"/>
      <c r="I876" s="15"/>
      <c r="J876" s="15"/>
      <c r="K876" s="15"/>
      <c r="L876" s="15"/>
      <c r="M876" s="15"/>
      <c r="N876" s="15"/>
      <c r="O876" s="15"/>
      <c r="P876" s="15"/>
      <c r="Q876" s="15"/>
      <c r="R876" s="15"/>
      <c r="S876" s="15"/>
    </row>
    <row r="877">
      <c r="A877" s="15"/>
      <c r="B877" s="15"/>
      <c r="C877" s="15"/>
      <c r="D877" s="15"/>
      <c r="E877" s="15"/>
      <c r="F877" s="15"/>
      <c r="G877" s="15"/>
      <c r="H877" s="15"/>
      <c r="I877" s="15"/>
      <c r="J877" s="15"/>
      <c r="K877" s="15"/>
      <c r="L877" s="15"/>
      <c r="M877" s="15"/>
      <c r="N877" s="15"/>
      <c r="O877" s="15"/>
      <c r="P877" s="15"/>
      <c r="Q877" s="15"/>
      <c r="R877" s="15"/>
      <c r="S877" s="15"/>
    </row>
    <row r="878">
      <c r="A878" s="15"/>
      <c r="B878" s="15"/>
      <c r="C878" s="15"/>
      <c r="D878" s="15"/>
      <c r="E878" s="15"/>
      <c r="F878" s="15"/>
      <c r="G878" s="15"/>
      <c r="H878" s="15"/>
      <c r="I878" s="15"/>
      <c r="J878" s="15"/>
      <c r="K878" s="15"/>
      <c r="L878" s="15"/>
      <c r="M878" s="15"/>
      <c r="N878" s="15"/>
      <c r="O878" s="15"/>
      <c r="P878" s="15"/>
      <c r="Q878" s="15"/>
      <c r="R878" s="15"/>
      <c r="S878" s="15"/>
    </row>
    <row r="879">
      <c r="A879" s="15"/>
      <c r="B879" s="15"/>
      <c r="C879" s="15"/>
      <c r="D879" s="15"/>
      <c r="E879" s="15"/>
      <c r="F879" s="15"/>
      <c r="G879" s="15"/>
      <c r="H879" s="15"/>
      <c r="I879" s="15"/>
      <c r="J879" s="15"/>
      <c r="K879" s="15"/>
      <c r="L879" s="15"/>
      <c r="M879" s="15"/>
      <c r="N879" s="15"/>
      <c r="O879" s="15"/>
      <c r="P879" s="15"/>
      <c r="Q879" s="15"/>
      <c r="R879" s="15"/>
      <c r="S879" s="15"/>
    </row>
    <row r="880">
      <c r="A880" s="15"/>
      <c r="B880" s="15"/>
      <c r="C880" s="15"/>
      <c r="D880" s="15"/>
      <c r="E880" s="15"/>
      <c r="F880" s="15"/>
      <c r="G880" s="15"/>
      <c r="H880" s="15"/>
      <c r="I880" s="15"/>
      <c r="J880" s="15"/>
      <c r="K880" s="15"/>
      <c r="L880" s="15"/>
      <c r="M880" s="15"/>
      <c r="N880" s="15"/>
      <c r="O880" s="15"/>
      <c r="P880" s="15"/>
      <c r="Q880" s="15"/>
      <c r="R880" s="15"/>
      <c r="S880" s="15"/>
    </row>
    <row r="881">
      <c r="A881" s="15"/>
      <c r="B881" s="15"/>
      <c r="C881" s="15"/>
      <c r="D881" s="15"/>
      <c r="E881" s="15"/>
      <c r="F881" s="15"/>
      <c r="G881" s="15"/>
      <c r="H881" s="15"/>
      <c r="I881" s="15"/>
      <c r="J881" s="15"/>
      <c r="K881" s="15"/>
      <c r="L881" s="15"/>
      <c r="M881" s="15"/>
      <c r="N881" s="15"/>
      <c r="O881" s="15"/>
      <c r="P881" s="15"/>
      <c r="Q881" s="15"/>
      <c r="R881" s="15"/>
      <c r="S881" s="15"/>
    </row>
    <row r="882">
      <c r="A882" s="15"/>
      <c r="B882" s="15"/>
      <c r="C882" s="15"/>
      <c r="D882" s="15"/>
      <c r="E882" s="15"/>
      <c r="F882" s="15"/>
      <c r="G882" s="15"/>
      <c r="H882" s="15"/>
      <c r="I882" s="15"/>
      <c r="J882" s="15"/>
      <c r="K882" s="15"/>
      <c r="L882" s="15"/>
      <c r="M882" s="15"/>
      <c r="N882" s="15"/>
      <c r="O882" s="15"/>
      <c r="P882" s="15"/>
      <c r="Q882" s="15"/>
      <c r="R882" s="15"/>
      <c r="S882" s="15"/>
    </row>
    <row r="883">
      <c r="A883" s="15"/>
      <c r="B883" s="15"/>
      <c r="C883" s="15"/>
      <c r="D883" s="15"/>
      <c r="E883" s="15"/>
      <c r="F883" s="15"/>
      <c r="G883" s="15"/>
      <c r="H883" s="15"/>
      <c r="I883" s="15"/>
      <c r="J883" s="15"/>
      <c r="K883" s="15"/>
      <c r="L883" s="15"/>
      <c r="M883" s="15"/>
      <c r="N883" s="15"/>
      <c r="O883" s="15"/>
      <c r="P883" s="15"/>
      <c r="Q883" s="15"/>
      <c r="R883" s="15"/>
      <c r="S883" s="15"/>
    </row>
    <row r="884">
      <c r="A884" s="15"/>
      <c r="B884" s="15"/>
      <c r="C884" s="15"/>
      <c r="D884" s="15"/>
      <c r="E884" s="15"/>
      <c r="F884" s="15"/>
      <c r="G884" s="15"/>
      <c r="H884" s="15"/>
      <c r="I884" s="15"/>
      <c r="J884" s="15"/>
      <c r="K884" s="15"/>
      <c r="L884" s="15"/>
      <c r="M884" s="15"/>
      <c r="N884" s="15"/>
      <c r="O884" s="15"/>
      <c r="P884" s="15"/>
      <c r="Q884" s="15"/>
      <c r="R884" s="15"/>
      <c r="S884" s="15"/>
    </row>
    <row r="885">
      <c r="A885" s="15"/>
      <c r="B885" s="15"/>
      <c r="C885" s="15"/>
      <c r="D885" s="15"/>
      <c r="E885" s="15"/>
      <c r="F885" s="15"/>
      <c r="G885" s="15"/>
      <c r="H885" s="15"/>
      <c r="I885" s="15"/>
      <c r="J885" s="15"/>
      <c r="K885" s="15"/>
      <c r="L885" s="15"/>
      <c r="M885" s="15"/>
      <c r="N885" s="15"/>
      <c r="O885" s="15"/>
      <c r="P885" s="15"/>
      <c r="Q885" s="15"/>
      <c r="R885" s="15"/>
      <c r="S885" s="15"/>
    </row>
    <row r="886">
      <c r="A886" s="15"/>
      <c r="B886" s="15"/>
      <c r="C886" s="15"/>
      <c r="D886" s="15"/>
      <c r="E886" s="15"/>
      <c r="F886" s="15"/>
      <c r="G886" s="15"/>
      <c r="H886" s="15"/>
      <c r="I886" s="15"/>
      <c r="J886" s="15"/>
      <c r="K886" s="15"/>
      <c r="L886" s="15"/>
      <c r="M886" s="15"/>
      <c r="N886" s="15"/>
      <c r="O886" s="15"/>
      <c r="P886" s="15"/>
      <c r="Q886" s="15"/>
      <c r="R886" s="15"/>
      <c r="S886" s="15"/>
    </row>
    <row r="887">
      <c r="A887" s="15"/>
      <c r="B887" s="15"/>
      <c r="C887" s="15"/>
      <c r="D887" s="15"/>
      <c r="E887" s="15"/>
      <c r="F887" s="15"/>
      <c r="G887" s="15"/>
      <c r="H887" s="15"/>
      <c r="I887" s="15"/>
      <c r="J887" s="15"/>
      <c r="K887" s="15"/>
      <c r="L887" s="15"/>
      <c r="M887" s="15"/>
      <c r="N887" s="15"/>
      <c r="O887" s="15"/>
      <c r="P887" s="15"/>
      <c r="Q887" s="15"/>
      <c r="R887" s="15"/>
      <c r="S887" s="15"/>
    </row>
    <row r="888">
      <c r="A888" s="15"/>
      <c r="B888" s="15"/>
      <c r="C888" s="15"/>
      <c r="D888" s="15"/>
      <c r="E888" s="15"/>
      <c r="F888" s="15"/>
      <c r="G888" s="15"/>
      <c r="H888" s="15"/>
      <c r="I888" s="15"/>
      <c r="J888" s="15"/>
      <c r="K888" s="15"/>
      <c r="L888" s="15"/>
      <c r="M888" s="15"/>
      <c r="N888" s="15"/>
      <c r="O888" s="15"/>
      <c r="P888" s="15"/>
      <c r="Q888" s="15"/>
      <c r="R888" s="15"/>
      <c r="S888" s="15"/>
    </row>
    <row r="889">
      <c r="A889" s="15"/>
      <c r="B889" s="15"/>
      <c r="C889" s="15"/>
      <c r="D889" s="15"/>
      <c r="E889" s="15"/>
      <c r="F889" s="15"/>
      <c r="G889" s="15"/>
      <c r="H889" s="15"/>
      <c r="I889" s="15"/>
      <c r="J889" s="15"/>
      <c r="K889" s="15"/>
      <c r="L889" s="15"/>
      <c r="M889" s="15"/>
      <c r="N889" s="15"/>
      <c r="O889" s="15"/>
      <c r="P889" s="15"/>
      <c r="Q889" s="15"/>
      <c r="R889" s="15"/>
      <c r="S889" s="15"/>
    </row>
    <row r="890">
      <c r="A890" s="15"/>
      <c r="B890" s="15"/>
      <c r="C890" s="15"/>
      <c r="D890" s="15"/>
      <c r="E890" s="15"/>
      <c r="F890" s="15"/>
      <c r="G890" s="15"/>
      <c r="H890" s="15"/>
      <c r="I890" s="15"/>
      <c r="J890" s="15"/>
      <c r="K890" s="15"/>
      <c r="L890" s="15"/>
      <c r="M890" s="15"/>
      <c r="N890" s="15"/>
      <c r="O890" s="15"/>
      <c r="P890" s="15"/>
      <c r="Q890" s="15"/>
      <c r="R890" s="15"/>
      <c r="S890" s="15"/>
    </row>
    <row r="891">
      <c r="A891" s="15"/>
      <c r="B891" s="15"/>
      <c r="C891" s="15"/>
      <c r="D891" s="15"/>
      <c r="E891" s="15"/>
      <c r="F891" s="15"/>
      <c r="G891" s="15"/>
      <c r="H891" s="15"/>
      <c r="I891" s="15"/>
      <c r="J891" s="15"/>
      <c r="K891" s="15"/>
      <c r="L891" s="15"/>
      <c r="M891" s="15"/>
      <c r="N891" s="15"/>
      <c r="O891" s="15"/>
      <c r="P891" s="15"/>
      <c r="Q891" s="15"/>
      <c r="R891" s="15"/>
      <c r="S891" s="15"/>
    </row>
    <row r="892">
      <c r="A892" s="15"/>
      <c r="B892" s="15"/>
      <c r="C892" s="15"/>
      <c r="D892" s="15"/>
      <c r="E892" s="15"/>
      <c r="F892" s="15"/>
      <c r="G892" s="15"/>
      <c r="H892" s="15"/>
      <c r="I892" s="15"/>
      <c r="J892" s="15"/>
      <c r="K892" s="15"/>
      <c r="L892" s="15"/>
      <c r="M892" s="15"/>
      <c r="N892" s="15"/>
      <c r="O892" s="15"/>
      <c r="P892" s="15"/>
      <c r="Q892" s="15"/>
      <c r="R892" s="15"/>
      <c r="S892" s="15"/>
    </row>
    <row r="893">
      <c r="A893" s="15"/>
      <c r="B893" s="15"/>
      <c r="C893" s="15"/>
      <c r="D893" s="15"/>
      <c r="E893" s="15"/>
      <c r="F893" s="15"/>
      <c r="G893" s="15"/>
      <c r="H893" s="15"/>
      <c r="I893" s="15"/>
      <c r="J893" s="15"/>
      <c r="K893" s="15"/>
      <c r="L893" s="15"/>
      <c r="M893" s="15"/>
      <c r="N893" s="15"/>
      <c r="O893" s="15"/>
      <c r="P893" s="15"/>
      <c r="Q893" s="15"/>
      <c r="R893" s="15"/>
      <c r="S893" s="15"/>
    </row>
    <row r="894">
      <c r="A894" s="15"/>
      <c r="B894" s="15"/>
      <c r="C894" s="15"/>
      <c r="D894" s="15"/>
      <c r="E894" s="15"/>
      <c r="F894" s="15"/>
      <c r="G894" s="15"/>
      <c r="H894" s="15"/>
      <c r="I894" s="15"/>
      <c r="J894" s="15"/>
      <c r="K894" s="15"/>
      <c r="L894" s="15"/>
      <c r="M894" s="15"/>
      <c r="N894" s="15"/>
      <c r="O894" s="15"/>
      <c r="P894" s="15"/>
      <c r="Q894" s="15"/>
      <c r="R894" s="15"/>
      <c r="S894" s="15"/>
    </row>
    <row r="895">
      <c r="A895" s="15"/>
      <c r="B895" s="15"/>
      <c r="C895" s="15"/>
      <c r="D895" s="15"/>
      <c r="E895" s="15"/>
      <c r="F895" s="15"/>
      <c r="G895" s="15"/>
      <c r="H895" s="15"/>
      <c r="I895" s="15"/>
      <c r="J895" s="15"/>
      <c r="K895" s="15"/>
      <c r="L895" s="15"/>
      <c r="M895" s="15"/>
      <c r="N895" s="15"/>
      <c r="O895" s="15"/>
      <c r="P895" s="15"/>
      <c r="Q895" s="15"/>
      <c r="R895" s="15"/>
      <c r="S895" s="15"/>
    </row>
    <row r="896">
      <c r="A896" s="15"/>
      <c r="B896" s="15"/>
      <c r="C896" s="15"/>
      <c r="D896" s="15"/>
      <c r="E896" s="15"/>
      <c r="F896" s="15"/>
      <c r="G896" s="15"/>
      <c r="H896" s="15"/>
      <c r="I896" s="15"/>
      <c r="J896" s="15"/>
      <c r="K896" s="15"/>
      <c r="L896" s="15"/>
      <c r="M896" s="15"/>
      <c r="N896" s="15"/>
      <c r="O896" s="15"/>
      <c r="P896" s="15"/>
      <c r="Q896" s="15"/>
      <c r="R896" s="15"/>
      <c r="S896" s="15"/>
    </row>
    <row r="897">
      <c r="A897" s="15"/>
      <c r="B897" s="15"/>
      <c r="C897" s="15"/>
      <c r="D897" s="15"/>
      <c r="E897" s="15"/>
      <c r="F897" s="15"/>
      <c r="G897" s="15"/>
      <c r="H897" s="15"/>
      <c r="I897" s="15"/>
      <c r="J897" s="15"/>
      <c r="K897" s="15"/>
      <c r="L897" s="15"/>
      <c r="M897" s="15"/>
      <c r="N897" s="15"/>
      <c r="O897" s="15"/>
      <c r="P897" s="15"/>
      <c r="Q897" s="15"/>
      <c r="R897" s="15"/>
      <c r="S897" s="15"/>
    </row>
    <row r="898">
      <c r="A898" s="15"/>
      <c r="B898" s="15"/>
      <c r="C898" s="15"/>
      <c r="D898" s="15"/>
      <c r="E898" s="15"/>
      <c r="F898" s="15"/>
      <c r="G898" s="15"/>
      <c r="H898" s="15"/>
      <c r="I898" s="15"/>
      <c r="J898" s="15"/>
      <c r="K898" s="15"/>
      <c r="L898" s="15"/>
      <c r="M898" s="15"/>
      <c r="N898" s="15"/>
      <c r="O898" s="15"/>
      <c r="P898" s="15"/>
      <c r="Q898" s="15"/>
      <c r="R898" s="15"/>
      <c r="S898" s="15"/>
    </row>
    <row r="899">
      <c r="A899" s="15"/>
      <c r="B899" s="15"/>
      <c r="C899" s="15"/>
      <c r="D899" s="15"/>
      <c r="E899" s="15"/>
      <c r="F899" s="15"/>
      <c r="G899" s="15"/>
      <c r="H899" s="15"/>
      <c r="I899" s="15"/>
      <c r="J899" s="15"/>
      <c r="K899" s="15"/>
      <c r="L899" s="15"/>
      <c r="M899" s="15"/>
      <c r="N899" s="15"/>
      <c r="O899" s="15"/>
      <c r="P899" s="15"/>
      <c r="Q899" s="15"/>
      <c r="R899" s="15"/>
      <c r="S899" s="15"/>
    </row>
    <row r="900">
      <c r="A900" s="15"/>
      <c r="B900" s="15"/>
      <c r="C900" s="15"/>
      <c r="D900" s="15"/>
      <c r="E900" s="15"/>
      <c r="F900" s="15"/>
      <c r="G900" s="15"/>
      <c r="H900" s="15"/>
      <c r="I900" s="15"/>
      <c r="J900" s="15"/>
      <c r="K900" s="15"/>
      <c r="L900" s="15"/>
      <c r="M900" s="15"/>
      <c r="N900" s="15"/>
      <c r="O900" s="15"/>
      <c r="P900" s="15"/>
      <c r="Q900" s="15"/>
      <c r="R900" s="15"/>
      <c r="S900" s="15"/>
    </row>
    <row r="901">
      <c r="A901" s="15"/>
      <c r="B901" s="15"/>
      <c r="C901" s="15"/>
      <c r="D901" s="15"/>
      <c r="E901" s="15"/>
      <c r="F901" s="15"/>
      <c r="G901" s="15"/>
      <c r="H901" s="15"/>
      <c r="I901" s="15"/>
      <c r="J901" s="15"/>
      <c r="K901" s="15"/>
      <c r="L901" s="15"/>
      <c r="M901" s="15"/>
      <c r="N901" s="15"/>
      <c r="O901" s="15"/>
      <c r="P901" s="15"/>
      <c r="Q901" s="15"/>
      <c r="R901" s="15"/>
      <c r="S901" s="15"/>
    </row>
    <row r="902">
      <c r="A902" s="15"/>
      <c r="B902" s="15"/>
      <c r="C902" s="15"/>
      <c r="D902" s="15"/>
      <c r="E902" s="15"/>
      <c r="F902" s="15"/>
      <c r="G902" s="15"/>
      <c r="H902" s="15"/>
      <c r="I902" s="15"/>
      <c r="J902" s="15"/>
      <c r="K902" s="15"/>
      <c r="L902" s="15"/>
      <c r="M902" s="15"/>
      <c r="N902" s="15"/>
      <c r="O902" s="15"/>
      <c r="P902" s="15"/>
      <c r="Q902" s="15"/>
      <c r="R902" s="15"/>
      <c r="S902" s="15"/>
    </row>
    <row r="903">
      <c r="A903" s="15"/>
      <c r="B903" s="15"/>
      <c r="C903" s="15"/>
      <c r="D903" s="15"/>
      <c r="E903" s="15"/>
      <c r="F903" s="15"/>
      <c r="G903" s="15"/>
      <c r="H903" s="15"/>
      <c r="I903" s="15"/>
      <c r="J903" s="15"/>
      <c r="K903" s="15"/>
      <c r="L903" s="15"/>
      <c r="M903" s="15"/>
      <c r="N903" s="15"/>
      <c r="O903" s="15"/>
      <c r="P903" s="15"/>
      <c r="Q903" s="15"/>
      <c r="R903" s="15"/>
      <c r="S903" s="15"/>
    </row>
    <row r="904">
      <c r="A904" s="15"/>
      <c r="B904" s="15"/>
      <c r="C904" s="15"/>
      <c r="D904" s="15"/>
      <c r="E904" s="15"/>
      <c r="F904" s="15"/>
      <c r="G904" s="15"/>
      <c r="H904" s="15"/>
      <c r="I904" s="15"/>
      <c r="J904" s="15"/>
      <c r="K904" s="15"/>
      <c r="L904" s="15"/>
      <c r="M904" s="15"/>
      <c r="N904" s="15"/>
      <c r="O904" s="15"/>
      <c r="P904" s="15"/>
      <c r="Q904" s="15"/>
      <c r="R904" s="15"/>
      <c r="S904" s="15"/>
    </row>
    <row r="905">
      <c r="A905" s="15"/>
      <c r="B905" s="15"/>
      <c r="C905" s="15"/>
      <c r="D905" s="15"/>
      <c r="E905" s="15"/>
      <c r="F905" s="15"/>
      <c r="G905" s="15"/>
      <c r="H905" s="15"/>
      <c r="I905" s="15"/>
      <c r="J905" s="15"/>
      <c r="K905" s="15"/>
      <c r="L905" s="15"/>
      <c r="M905" s="15"/>
      <c r="N905" s="15"/>
      <c r="O905" s="15"/>
      <c r="P905" s="15"/>
      <c r="Q905" s="15"/>
      <c r="R905" s="15"/>
      <c r="S905" s="15"/>
    </row>
    <row r="906">
      <c r="A906" s="15"/>
      <c r="B906" s="15"/>
      <c r="C906" s="15"/>
      <c r="D906" s="15"/>
      <c r="E906" s="15"/>
      <c r="F906" s="15"/>
      <c r="G906" s="15"/>
      <c r="H906" s="15"/>
      <c r="I906" s="15"/>
      <c r="J906" s="15"/>
      <c r="K906" s="15"/>
      <c r="L906" s="15"/>
      <c r="M906" s="15"/>
      <c r="N906" s="15"/>
      <c r="O906" s="15"/>
      <c r="P906" s="15"/>
      <c r="Q906" s="15"/>
      <c r="R906" s="15"/>
      <c r="S906" s="15"/>
    </row>
    <row r="907">
      <c r="A907" s="15"/>
      <c r="B907" s="15"/>
      <c r="C907" s="15"/>
      <c r="D907" s="15"/>
      <c r="E907" s="15"/>
      <c r="F907" s="15"/>
      <c r="G907" s="15"/>
      <c r="H907" s="15"/>
      <c r="I907" s="15"/>
      <c r="J907" s="15"/>
      <c r="K907" s="15"/>
      <c r="L907" s="15"/>
      <c r="M907" s="15"/>
      <c r="N907" s="15"/>
      <c r="O907" s="15"/>
      <c r="P907" s="15"/>
      <c r="Q907" s="15"/>
      <c r="R907" s="15"/>
      <c r="S907" s="15"/>
    </row>
    <row r="908">
      <c r="A908" s="15"/>
      <c r="B908" s="15"/>
      <c r="C908" s="15"/>
      <c r="D908" s="15"/>
      <c r="E908" s="15"/>
      <c r="F908" s="15"/>
      <c r="G908" s="15"/>
      <c r="H908" s="15"/>
      <c r="I908" s="15"/>
      <c r="J908" s="15"/>
      <c r="K908" s="15"/>
      <c r="L908" s="15"/>
      <c r="M908" s="15"/>
      <c r="N908" s="15"/>
      <c r="O908" s="15"/>
      <c r="P908" s="15"/>
      <c r="Q908" s="15"/>
      <c r="R908" s="15"/>
      <c r="S908" s="15"/>
    </row>
    <row r="909">
      <c r="A909" s="15"/>
      <c r="B909" s="15"/>
      <c r="C909" s="15"/>
      <c r="D909" s="15"/>
      <c r="E909" s="15"/>
      <c r="F909" s="15"/>
      <c r="G909" s="15"/>
      <c r="H909" s="15"/>
      <c r="I909" s="15"/>
      <c r="J909" s="15"/>
      <c r="K909" s="15"/>
      <c r="L909" s="15"/>
      <c r="M909" s="15"/>
      <c r="N909" s="15"/>
      <c r="O909" s="15"/>
      <c r="P909" s="15"/>
      <c r="Q909" s="15"/>
      <c r="R909" s="15"/>
      <c r="S909" s="15"/>
    </row>
    <row r="910">
      <c r="A910" s="15"/>
      <c r="B910" s="15"/>
      <c r="C910" s="15"/>
      <c r="D910" s="15"/>
      <c r="E910" s="15"/>
      <c r="F910" s="15"/>
      <c r="G910" s="15"/>
      <c r="H910" s="15"/>
      <c r="I910" s="15"/>
      <c r="J910" s="15"/>
      <c r="K910" s="15"/>
      <c r="L910" s="15"/>
      <c r="M910" s="15"/>
      <c r="N910" s="15"/>
      <c r="O910" s="15"/>
      <c r="P910" s="15"/>
      <c r="Q910" s="15"/>
      <c r="R910" s="15"/>
      <c r="S910" s="15"/>
    </row>
    <row r="911">
      <c r="A911" s="15"/>
      <c r="B911" s="15"/>
      <c r="C911" s="15"/>
      <c r="D911" s="15"/>
      <c r="E911" s="15"/>
      <c r="F911" s="15"/>
      <c r="G911" s="15"/>
      <c r="H911" s="15"/>
      <c r="I911" s="15"/>
      <c r="J911" s="15"/>
      <c r="K911" s="15"/>
      <c r="L911" s="15"/>
      <c r="M911" s="15"/>
      <c r="N911" s="15"/>
      <c r="O911" s="15"/>
      <c r="P911" s="15"/>
      <c r="Q911" s="15"/>
      <c r="R911" s="15"/>
      <c r="S911" s="15"/>
    </row>
    <row r="912">
      <c r="A912" s="15"/>
      <c r="B912" s="15"/>
      <c r="C912" s="15"/>
      <c r="D912" s="15"/>
      <c r="E912" s="15"/>
      <c r="F912" s="15"/>
      <c r="G912" s="15"/>
      <c r="H912" s="15"/>
      <c r="I912" s="15"/>
      <c r="J912" s="15"/>
      <c r="K912" s="15"/>
      <c r="L912" s="15"/>
      <c r="M912" s="15"/>
      <c r="N912" s="15"/>
      <c r="O912" s="15"/>
      <c r="P912" s="15"/>
      <c r="Q912" s="15"/>
      <c r="R912" s="15"/>
      <c r="S912" s="15"/>
    </row>
    <row r="913">
      <c r="A913" s="15"/>
      <c r="B913" s="15"/>
      <c r="C913" s="15"/>
      <c r="D913" s="15"/>
      <c r="E913" s="15"/>
      <c r="F913" s="15"/>
      <c r="G913" s="15"/>
      <c r="H913" s="15"/>
      <c r="I913" s="15"/>
      <c r="J913" s="15"/>
      <c r="K913" s="15"/>
      <c r="L913" s="15"/>
      <c r="M913" s="15"/>
      <c r="N913" s="15"/>
      <c r="O913" s="15"/>
      <c r="P913" s="15"/>
      <c r="Q913" s="15"/>
      <c r="R913" s="15"/>
      <c r="S913" s="15"/>
    </row>
    <row r="914">
      <c r="A914" s="15"/>
      <c r="B914" s="15"/>
      <c r="C914" s="15"/>
      <c r="D914" s="15"/>
      <c r="E914" s="15"/>
      <c r="F914" s="15"/>
      <c r="G914" s="15"/>
      <c r="H914" s="15"/>
      <c r="I914" s="15"/>
      <c r="J914" s="15"/>
      <c r="K914" s="15"/>
      <c r="L914" s="15"/>
      <c r="M914" s="15"/>
      <c r="N914" s="15"/>
      <c r="O914" s="15"/>
      <c r="P914" s="15"/>
      <c r="Q914" s="15"/>
      <c r="R914" s="15"/>
      <c r="S914" s="15"/>
    </row>
    <row r="915">
      <c r="A915" s="15"/>
      <c r="B915" s="15"/>
      <c r="C915" s="15"/>
      <c r="D915" s="15"/>
      <c r="E915" s="15"/>
      <c r="F915" s="15"/>
      <c r="G915" s="15"/>
      <c r="H915" s="15"/>
      <c r="I915" s="15"/>
      <c r="J915" s="15"/>
      <c r="K915" s="15"/>
      <c r="L915" s="15"/>
      <c r="M915" s="15"/>
      <c r="N915" s="15"/>
      <c r="O915" s="15"/>
      <c r="P915" s="15"/>
      <c r="Q915" s="15"/>
      <c r="R915" s="15"/>
      <c r="S915" s="15"/>
    </row>
    <row r="916">
      <c r="A916" s="15"/>
      <c r="B916" s="15"/>
      <c r="C916" s="15"/>
      <c r="D916" s="15"/>
      <c r="E916" s="15"/>
      <c r="F916" s="15"/>
      <c r="G916" s="15"/>
      <c r="H916" s="15"/>
      <c r="I916" s="15"/>
      <c r="J916" s="15"/>
      <c r="K916" s="15"/>
      <c r="L916" s="15"/>
      <c r="M916" s="15"/>
      <c r="N916" s="15"/>
      <c r="O916" s="15"/>
      <c r="P916" s="15"/>
      <c r="Q916" s="15"/>
      <c r="R916" s="15"/>
      <c r="S916" s="15"/>
    </row>
    <row r="917">
      <c r="A917" s="15"/>
      <c r="B917" s="15"/>
      <c r="C917" s="15"/>
      <c r="D917" s="15"/>
      <c r="E917" s="15"/>
      <c r="F917" s="15"/>
      <c r="G917" s="15"/>
      <c r="H917" s="15"/>
      <c r="I917" s="15"/>
      <c r="J917" s="15"/>
      <c r="K917" s="15"/>
      <c r="L917" s="15"/>
      <c r="M917" s="15"/>
      <c r="N917" s="15"/>
      <c r="O917" s="15"/>
      <c r="P917" s="15"/>
      <c r="Q917" s="15"/>
      <c r="R917" s="15"/>
      <c r="S917" s="15"/>
    </row>
    <row r="918">
      <c r="A918" s="15"/>
      <c r="B918" s="15"/>
      <c r="C918" s="15"/>
      <c r="D918" s="15"/>
      <c r="E918" s="15"/>
      <c r="F918" s="15"/>
      <c r="G918" s="15"/>
      <c r="H918" s="15"/>
      <c r="I918" s="15"/>
      <c r="J918" s="15"/>
      <c r="K918" s="15"/>
      <c r="L918" s="15"/>
      <c r="M918" s="15"/>
      <c r="N918" s="15"/>
      <c r="O918" s="15"/>
      <c r="P918" s="15"/>
      <c r="Q918" s="15"/>
      <c r="R918" s="15"/>
      <c r="S918" s="15"/>
    </row>
    <row r="919">
      <c r="A919" s="15"/>
      <c r="B919" s="15"/>
      <c r="C919" s="15"/>
      <c r="D919" s="15"/>
      <c r="E919" s="15"/>
      <c r="F919" s="15"/>
      <c r="G919" s="15"/>
      <c r="H919" s="15"/>
      <c r="I919" s="15"/>
      <c r="J919" s="15"/>
      <c r="K919" s="15"/>
      <c r="L919" s="15"/>
      <c r="M919" s="15"/>
      <c r="N919" s="15"/>
      <c r="O919" s="15"/>
      <c r="P919" s="15"/>
      <c r="Q919" s="15"/>
      <c r="R919" s="15"/>
      <c r="S919" s="15"/>
    </row>
    <row r="920">
      <c r="A920" s="15"/>
      <c r="B920" s="15"/>
      <c r="C920" s="15"/>
      <c r="D920" s="15"/>
      <c r="E920" s="15"/>
      <c r="F920" s="15"/>
      <c r="G920" s="15"/>
      <c r="H920" s="15"/>
      <c r="I920" s="15"/>
      <c r="J920" s="15"/>
      <c r="K920" s="15"/>
      <c r="L920" s="15"/>
      <c r="M920" s="15"/>
      <c r="N920" s="15"/>
      <c r="O920" s="15"/>
      <c r="P920" s="15"/>
      <c r="Q920" s="15"/>
      <c r="R920" s="15"/>
      <c r="S920" s="15"/>
    </row>
    <row r="921">
      <c r="A921" s="15"/>
      <c r="B921" s="15"/>
      <c r="C921" s="15"/>
      <c r="D921" s="15"/>
      <c r="E921" s="15"/>
      <c r="F921" s="15"/>
      <c r="G921" s="15"/>
      <c r="H921" s="15"/>
      <c r="I921" s="15"/>
      <c r="J921" s="15"/>
      <c r="K921" s="15"/>
      <c r="L921" s="15"/>
      <c r="M921" s="15"/>
      <c r="N921" s="15"/>
      <c r="O921" s="15"/>
      <c r="P921" s="15"/>
      <c r="Q921" s="15"/>
      <c r="R921" s="15"/>
      <c r="S921" s="15"/>
    </row>
    <row r="922">
      <c r="A922" s="15"/>
      <c r="B922" s="15"/>
      <c r="C922" s="15"/>
      <c r="D922" s="15"/>
      <c r="E922" s="15"/>
      <c r="F922" s="15"/>
      <c r="G922" s="15"/>
      <c r="H922" s="15"/>
      <c r="I922" s="15"/>
      <c r="J922" s="15"/>
      <c r="K922" s="15"/>
      <c r="L922" s="15"/>
      <c r="M922" s="15"/>
      <c r="N922" s="15"/>
      <c r="O922" s="15"/>
      <c r="P922" s="15"/>
      <c r="Q922" s="15"/>
      <c r="R922" s="15"/>
      <c r="S922" s="15"/>
    </row>
    <row r="923">
      <c r="A923" s="15"/>
      <c r="B923" s="15"/>
      <c r="C923" s="15"/>
      <c r="D923" s="15"/>
      <c r="E923" s="15"/>
      <c r="F923" s="15"/>
      <c r="G923" s="15"/>
      <c r="H923" s="15"/>
      <c r="I923" s="15"/>
      <c r="J923" s="15"/>
      <c r="K923" s="15"/>
      <c r="L923" s="15"/>
      <c r="M923" s="15"/>
      <c r="N923" s="15"/>
      <c r="O923" s="15"/>
      <c r="P923" s="15"/>
      <c r="Q923" s="15"/>
      <c r="R923" s="15"/>
      <c r="S923" s="15"/>
    </row>
    <row r="924">
      <c r="A924" s="15"/>
      <c r="B924" s="15"/>
      <c r="C924" s="15"/>
      <c r="D924" s="15"/>
      <c r="E924" s="15"/>
      <c r="F924" s="15"/>
      <c r="G924" s="15"/>
      <c r="H924" s="15"/>
      <c r="I924" s="15"/>
      <c r="J924" s="15"/>
      <c r="K924" s="15"/>
      <c r="L924" s="15"/>
      <c r="M924" s="15"/>
      <c r="N924" s="15"/>
      <c r="O924" s="15"/>
      <c r="P924" s="15"/>
      <c r="Q924" s="15"/>
      <c r="R924" s="15"/>
      <c r="S924" s="15"/>
    </row>
    <row r="925">
      <c r="A925" s="15"/>
      <c r="B925" s="15"/>
      <c r="C925" s="15"/>
      <c r="D925" s="15"/>
      <c r="E925" s="15"/>
      <c r="F925" s="15"/>
      <c r="G925" s="15"/>
      <c r="H925" s="15"/>
      <c r="I925" s="15"/>
      <c r="J925" s="15"/>
      <c r="K925" s="15"/>
      <c r="L925" s="15"/>
      <c r="M925" s="15"/>
      <c r="N925" s="15"/>
      <c r="O925" s="15"/>
      <c r="P925" s="15"/>
      <c r="Q925" s="15"/>
      <c r="R925" s="15"/>
      <c r="S925" s="15"/>
    </row>
    <row r="926">
      <c r="A926" s="15"/>
      <c r="B926" s="15"/>
      <c r="C926" s="15"/>
      <c r="D926" s="15"/>
      <c r="E926" s="15"/>
      <c r="F926" s="15"/>
      <c r="G926" s="15"/>
      <c r="H926" s="15"/>
      <c r="I926" s="15"/>
      <c r="J926" s="15"/>
      <c r="K926" s="15"/>
      <c r="L926" s="15"/>
      <c r="M926" s="15"/>
      <c r="N926" s="15"/>
      <c r="O926" s="15"/>
      <c r="P926" s="15"/>
      <c r="Q926" s="15"/>
      <c r="R926" s="15"/>
      <c r="S926" s="15"/>
    </row>
    <row r="927">
      <c r="A927" s="15"/>
      <c r="B927" s="15"/>
      <c r="C927" s="15"/>
      <c r="D927" s="15"/>
      <c r="E927" s="15"/>
      <c r="F927" s="15"/>
      <c r="G927" s="15"/>
      <c r="H927" s="15"/>
      <c r="I927" s="15"/>
      <c r="J927" s="15"/>
      <c r="K927" s="15"/>
      <c r="L927" s="15"/>
      <c r="M927" s="15"/>
      <c r="N927" s="15"/>
      <c r="O927" s="15"/>
      <c r="P927" s="15"/>
      <c r="Q927" s="15"/>
      <c r="R927" s="15"/>
      <c r="S927" s="15"/>
    </row>
    <row r="928">
      <c r="A928" s="15"/>
      <c r="B928" s="15"/>
      <c r="C928" s="15"/>
      <c r="D928" s="15"/>
      <c r="E928" s="15"/>
      <c r="F928" s="15"/>
      <c r="G928" s="15"/>
      <c r="H928" s="15"/>
      <c r="I928" s="15"/>
      <c r="J928" s="15"/>
      <c r="K928" s="15"/>
      <c r="L928" s="15"/>
      <c r="M928" s="15"/>
      <c r="N928" s="15"/>
      <c r="O928" s="15"/>
      <c r="P928" s="15"/>
      <c r="Q928" s="15"/>
      <c r="R928" s="15"/>
      <c r="S928" s="15"/>
    </row>
    <row r="929">
      <c r="A929" s="15"/>
      <c r="B929" s="15"/>
      <c r="C929" s="15"/>
      <c r="D929" s="15"/>
      <c r="E929" s="15"/>
      <c r="F929" s="15"/>
      <c r="G929" s="15"/>
      <c r="H929" s="15"/>
      <c r="I929" s="15"/>
      <c r="J929" s="15"/>
      <c r="K929" s="15"/>
      <c r="L929" s="15"/>
      <c r="M929" s="15"/>
      <c r="N929" s="15"/>
      <c r="O929" s="15"/>
      <c r="P929" s="15"/>
      <c r="Q929" s="15"/>
      <c r="R929" s="15"/>
      <c r="S929" s="15"/>
    </row>
    <row r="930">
      <c r="A930" s="15"/>
      <c r="B930" s="15"/>
      <c r="C930" s="15"/>
      <c r="D930" s="15"/>
      <c r="E930" s="15"/>
      <c r="F930" s="15"/>
      <c r="G930" s="15"/>
      <c r="H930" s="15"/>
      <c r="I930" s="15"/>
      <c r="J930" s="15"/>
      <c r="K930" s="15"/>
      <c r="L930" s="15"/>
      <c r="M930" s="15"/>
      <c r="N930" s="15"/>
      <c r="O930" s="15"/>
      <c r="P930" s="15"/>
      <c r="Q930" s="15"/>
      <c r="R930" s="15"/>
      <c r="S930" s="15"/>
    </row>
    <row r="931">
      <c r="A931" s="15"/>
      <c r="B931" s="15"/>
      <c r="C931" s="15"/>
      <c r="D931" s="15"/>
      <c r="E931" s="15"/>
      <c r="F931" s="15"/>
      <c r="G931" s="15"/>
      <c r="H931" s="15"/>
      <c r="I931" s="15"/>
      <c r="J931" s="15"/>
      <c r="K931" s="15"/>
      <c r="L931" s="15"/>
      <c r="M931" s="15"/>
      <c r="N931" s="15"/>
      <c r="O931" s="15"/>
      <c r="P931" s="15"/>
      <c r="Q931" s="15"/>
      <c r="R931" s="15"/>
      <c r="S931" s="15"/>
    </row>
    <row r="932">
      <c r="A932" s="15"/>
      <c r="B932" s="15"/>
      <c r="C932" s="15"/>
      <c r="D932" s="15"/>
      <c r="E932" s="15"/>
      <c r="F932" s="15"/>
      <c r="G932" s="15"/>
      <c r="H932" s="15"/>
      <c r="I932" s="15"/>
      <c r="J932" s="15"/>
      <c r="K932" s="15"/>
      <c r="L932" s="15"/>
      <c r="M932" s="15"/>
      <c r="N932" s="15"/>
      <c r="O932" s="15"/>
      <c r="P932" s="15"/>
      <c r="Q932" s="15"/>
      <c r="R932" s="15"/>
      <c r="S932" s="15"/>
    </row>
    <row r="933">
      <c r="A933" s="15"/>
      <c r="B933" s="15"/>
      <c r="C933" s="15"/>
      <c r="D933" s="15"/>
      <c r="E933" s="15"/>
      <c r="F933" s="15"/>
      <c r="G933" s="15"/>
      <c r="H933" s="15"/>
      <c r="I933" s="15"/>
      <c r="J933" s="15"/>
      <c r="K933" s="15"/>
      <c r="L933" s="15"/>
      <c r="M933" s="15"/>
      <c r="N933" s="15"/>
      <c r="O933" s="15"/>
      <c r="P933" s="15"/>
      <c r="Q933" s="15"/>
      <c r="R933" s="15"/>
      <c r="S933" s="15"/>
    </row>
    <row r="934">
      <c r="A934" s="15"/>
      <c r="B934" s="15"/>
      <c r="C934" s="15"/>
      <c r="D934" s="15"/>
      <c r="E934" s="15"/>
      <c r="F934" s="15"/>
      <c r="G934" s="15"/>
      <c r="H934" s="15"/>
      <c r="I934" s="15"/>
      <c r="J934" s="15"/>
      <c r="K934" s="15"/>
      <c r="L934" s="15"/>
      <c r="M934" s="15"/>
      <c r="N934" s="15"/>
      <c r="O934" s="15"/>
      <c r="P934" s="15"/>
      <c r="Q934" s="15"/>
      <c r="R934" s="15"/>
      <c r="S934" s="15"/>
    </row>
    <row r="935">
      <c r="A935" s="15"/>
      <c r="B935" s="15"/>
      <c r="C935" s="15"/>
      <c r="D935" s="15"/>
      <c r="E935" s="15"/>
      <c r="F935" s="15"/>
      <c r="G935" s="15"/>
      <c r="H935" s="15"/>
      <c r="I935" s="15"/>
      <c r="J935" s="15"/>
      <c r="K935" s="15"/>
      <c r="L935" s="15"/>
      <c r="M935" s="15"/>
      <c r="N935" s="15"/>
      <c r="O935" s="15"/>
      <c r="P935" s="15"/>
      <c r="Q935" s="15"/>
      <c r="R935" s="15"/>
      <c r="S935" s="15"/>
    </row>
    <row r="936">
      <c r="A936" s="15"/>
      <c r="B936" s="15"/>
      <c r="C936" s="15"/>
      <c r="D936" s="15"/>
      <c r="E936" s="15"/>
      <c r="F936" s="15"/>
      <c r="G936" s="15"/>
      <c r="H936" s="15"/>
      <c r="I936" s="15"/>
      <c r="J936" s="15"/>
      <c r="K936" s="15"/>
      <c r="L936" s="15"/>
      <c r="M936" s="15"/>
      <c r="N936" s="15"/>
      <c r="O936" s="15"/>
      <c r="P936" s="15"/>
      <c r="Q936" s="15"/>
      <c r="R936" s="15"/>
      <c r="S936" s="15"/>
    </row>
    <row r="937">
      <c r="A937" s="15"/>
      <c r="B937" s="15"/>
      <c r="C937" s="15"/>
      <c r="D937" s="15"/>
      <c r="E937" s="15"/>
      <c r="F937" s="15"/>
      <c r="G937" s="15"/>
      <c r="H937" s="15"/>
      <c r="I937" s="15"/>
      <c r="J937" s="15"/>
      <c r="K937" s="15"/>
      <c r="L937" s="15"/>
      <c r="M937" s="15"/>
      <c r="N937" s="15"/>
      <c r="O937" s="15"/>
      <c r="P937" s="15"/>
      <c r="Q937" s="15"/>
      <c r="R937" s="15"/>
      <c r="S937" s="15"/>
    </row>
    <row r="938">
      <c r="A938" s="15"/>
      <c r="B938" s="15"/>
      <c r="C938" s="15"/>
      <c r="D938" s="15"/>
      <c r="E938" s="15"/>
      <c r="F938" s="15"/>
      <c r="G938" s="15"/>
      <c r="H938" s="15"/>
      <c r="I938" s="15"/>
      <c r="J938" s="15"/>
      <c r="K938" s="15"/>
      <c r="L938" s="15"/>
      <c r="M938" s="15"/>
      <c r="N938" s="15"/>
      <c r="O938" s="15"/>
      <c r="P938" s="15"/>
      <c r="Q938" s="15"/>
      <c r="R938" s="15"/>
      <c r="S938" s="15"/>
    </row>
    <row r="939">
      <c r="A939" s="15"/>
      <c r="B939" s="15"/>
      <c r="C939" s="15"/>
      <c r="D939" s="15"/>
      <c r="E939" s="15"/>
      <c r="F939" s="15"/>
      <c r="G939" s="15"/>
      <c r="H939" s="15"/>
      <c r="I939" s="15"/>
      <c r="J939" s="15"/>
      <c r="K939" s="15"/>
      <c r="L939" s="15"/>
      <c r="M939" s="15"/>
      <c r="N939" s="15"/>
      <c r="O939" s="15"/>
      <c r="P939" s="15"/>
      <c r="Q939" s="15"/>
      <c r="R939" s="15"/>
      <c r="S939" s="15"/>
    </row>
    <row r="940">
      <c r="A940" s="15"/>
      <c r="B940" s="15"/>
      <c r="C940" s="15"/>
      <c r="D940" s="15"/>
      <c r="E940" s="15"/>
      <c r="F940" s="15"/>
      <c r="G940" s="15"/>
      <c r="H940" s="15"/>
      <c r="I940" s="15"/>
      <c r="J940" s="15"/>
      <c r="K940" s="15"/>
      <c r="L940" s="15"/>
      <c r="M940" s="15"/>
      <c r="N940" s="15"/>
      <c r="O940" s="15"/>
      <c r="P940" s="15"/>
      <c r="Q940" s="15"/>
      <c r="R940" s="15"/>
      <c r="S940" s="15"/>
    </row>
    <row r="941">
      <c r="A941" s="15"/>
      <c r="B941" s="15"/>
      <c r="C941" s="15"/>
      <c r="D941" s="15"/>
      <c r="E941" s="15"/>
      <c r="F941" s="15"/>
      <c r="G941" s="15"/>
      <c r="H941" s="15"/>
      <c r="I941" s="15"/>
      <c r="J941" s="15"/>
      <c r="K941" s="15"/>
      <c r="L941" s="15"/>
      <c r="M941" s="15"/>
      <c r="N941" s="15"/>
      <c r="O941" s="15"/>
      <c r="P941" s="15"/>
      <c r="Q941" s="15"/>
      <c r="R941" s="15"/>
      <c r="S941" s="15"/>
    </row>
    <row r="942">
      <c r="A942" s="15"/>
      <c r="B942" s="15"/>
      <c r="C942" s="15"/>
      <c r="D942" s="15"/>
      <c r="E942" s="15"/>
      <c r="F942" s="15"/>
      <c r="G942" s="15"/>
      <c r="H942" s="15"/>
      <c r="I942" s="15"/>
      <c r="J942" s="15"/>
      <c r="K942" s="15"/>
      <c r="L942" s="15"/>
      <c r="M942" s="15"/>
      <c r="N942" s="15"/>
      <c r="O942" s="15"/>
      <c r="P942" s="15"/>
      <c r="Q942" s="15"/>
      <c r="R942" s="15"/>
      <c r="S942" s="15"/>
    </row>
    <row r="943">
      <c r="A943" s="15"/>
      <c r="B943" s="15"/>
      <c r="C943" s="15"/>
      <c r="D943" s="15"/>
      <c r="E943" s="15"/>
      <c r="F943" s="15"/>
      <c r="G943" s="15"/>
      <c r="H943" s="15"/>
      <c r="I943" s="15"/>
      <c r="J943" s="15"/>
      <c r="K943" s="15"/>
      <c r="L943" s="15"/>
      <c r="M943" s="15"/>
      <c r="N943" s="15"/>
      <c r="O943" s="15"/>
      <c r="P943" s="15"/>
      <c r="Q943" s="15"/>
      <c r="R943" s="15"/>
      <c r="S943" s="15"/>
    </row>
    <row r="944">
      <c r="A944" s="15"/>
      <c r="B944" s="15"/>
      <c r="C944" s="15"/>
      <c r="D944" s="15"/>
      <c r="E944" s="15"/>
      <c r="F944" s="15"/>
      <c r="G944" s="15"/>
      <c r="H944" s="15"/>
      <c r="I944" s="15"/>
      <c r="J944" s="15"/>
      <c r="K944" s="15"/>
      <c r="L944" s="15"/>
      <c r="M944" s="15"/>
      <c r="N944" s="15"/>
      <c r="O944" s="15"/>
      <c r="P944" s="15"/>
      <c r="Q944" s="15"/>
      <c r="R944" s="15"/>
      <c r="S944" s="15"/>
    </row>
    <row r="945">
      <c r="A945" s="15"/>
      <c r="B945" s="15"/>
      <c r="C945" s="15"/>
      <c r="D945" s="15"/>
      <c r="E945" s="15"/>
      <c r="F945" s="15"/>
      <c r="G945" s="15"/>
      <c r="H945" s="15"/>
      <c r="I945" s="15"/>
      <c r="J945" s="15"/>
      <c r="K945" s="15"/>
      <c r="L945" s="15"/>
      <c r="M945" s="15"/>
      <c r="N945" s="15"/>
      <c r="O945" s="15"/>
      <c r="P945" s="15"/>
      <c r="Q945" s="15"/>
      <c r="R945" s="15"/>
      <c r="S945" s="15"/>
    </row>
    <row r="946">
      <c r="A946" s="15"/>
      <c r="B946" s="15"/>
      <c r="C946" s="15"/>
      <c r="D946" s="15"/>
      <c r="E946" s="15"/>
      <c r="F946" s="15"/>
      <c r="G946" s="15"/>
      <c r="H946" s="15"/>
      <c r="I946" s="15"/>
      <c r="J946" s="15"/>
      <c r="K946" s="15"/>
      <c r="L946" s="15"/>
      <c r="M946" s="15"/>
      <c r="N946" s="15"/>
      <c r="O946" s="15"/>
      <c r="P946" s="15"/>
      <c r="Q946" s="15"/>
      <c r="R946" s="15"/>
      <c r="S946" s="15"/>
    </row>
    <row r="947">
      <c r="A947" s="15"/>
      <c r="B947" s="15"/>
      <c r="C947" s="15"/>
      <c r="D947" s="15"/>
      <c r="E947" s="15"/>
      <c r="F947" s="15"/>
      <c r="G947" s="15"/>
      <c r="H947" s="15"/>
      <c r="I947" s="15"/>
      <c r="J947" s="15"/>
      <c r="K947" s="15"/>
      <c r="L947" s="15"/>
      <c r="M947" s="15"/>
      <c r="N947" s="15"/>
      <c r="O947" s="15"/>
      <c r="P947" s="15"/>
      <c r="Q947" s="15"/>
      <c r="R947" s="15"/>
      <c r="S947" s="15"/>
    </row>
    <row r="948">
      <c r="A948" s="15"/>
      <c r="B948" s="15"/>
      <c r="C948" s="15"/>
      <c r="D948" s="15"/>
      <c r="E948" s="15"/>
      <c r="F948" s="15"/>
      <c r="G948" s="15"/>
      <c r="H948" s="15"/>
      <c r="I948" s="15"/>
      <c r="J948" s="15"/>
      <c r="K948" s="15"/>
      <c r="L948" s="15"/>
      <c r="M948" s="15"/>
      <c r="N948" s="15"/>
      <c r="O948" s="15"/>
      <c r="P948" s="15"/>
      <c r="Q948" s="15"/>
      <c r="R948" s="15"/>
      <c r="S948" s="15"/>
    </row>
    <row r="949">
      <c r="A949" s="15"/>
      <c r="B949" s="15"/>
      <c r="C949" s="15"/>
      <c r="D949" s="15"/>
      <c r="E949" s="15"/>
      <c r="F949" s="15"/>
      <c r="G949" s="15"/>
      <c r="H949" s="15"/>
      <c r="I949" s="15"/>
      <c r="J949" s="15"/>
      <c r="K949" s="15"/>
      <c r="L949" s="15"/>
      <c r="M949" s="15"/>
      <c r="N949" s="15"/>
      <c r="O949" s="15"/>
      <c r="P949" s="15"/>
      <c r="Q949" s="15"/>
      <c r="R949" s="15"/>
      <c r="S949" s="15"/>
    </row>
    <row r="950">
      <c r="A950" s="15"/>
      <c r="B950" s="15"/>
      <c r="C950" s="15"/>
      <c r="D950" s="15"/>
      <c r="E950" s="15"/>
      <c r="F950" s="15"/>
      <c r="G950" s="15"/>
      <c r="H950" s="15"/>
      <c r="I950" s="15"/>
      <c r="J950" s="15"/>
      <c r="K950" s="15"/>
      <c r="L950" s="15"/>
      <c r="M950" s="15"/>
      <c r="N950" s="15"/>
      <c r="O950" s="15"/>
      <c r="P950" s="15"/>
      <c r="Q950" s="15"/>
      <c r="R950" s="15"/>
      <c r="S950" s="15"/>
    </row>
    <row r="951">
      <c r="A951" s="15"/>
      <c r="B951" s="15"/>
      <c r="C951" s="15"/>
      <c r="D951" s="15"/>
      <c r="E951" s="15"/>
      <c r="F951" s="15"/>
      <c r="G951" s="15"/>
      <c r="H951" s="15"/>
      <c r="I951" s="15"/>
      <c r="J951" s="15"/>
      <c r="K951" s="15"/>
      <c r="L951" s="15"/>
      <c r="M951" s="15"/>
      <c r="N951" s="15"/>
      <c r="O951" s="15"/>
      <c r="P951" s="15"/>
      <c r="Q951" s="15"/>
      <c r="R951" s="15"/>
      <c r="S951" s="15"/>
    </row>
    <row r="952">
      <c r="A952" s="15"/>
      <c r="B952" s="15"/>
      <c r="C952" s="15"/>
      <c r="D952" s="15"/>
      <c r="E952" s="15"/>
      <c r="F952" s="15"/>
      <c r="G952" s="15"/>
      <c r="H952" s="15"/>
      <c r="I952" s="15"/>
      <c r="J952" s="15"/>
      <c r="K952" s="15"/>
      <c r="L952" s="15"/>
      <c r="M952" s="15"/>
      <c r="N952" s="15"/>
      <c r="O952" s="15"/>
      <c r="P952" s="15"/>
      <c r="Q952" s="15"/>
      <c r="R952" s="15"/>
      <c r="S952" s="15"/>
    </row>
    <row r="953">
      <c r="A953" s="15"/>
      <c r="B953" s="15"/>
      <c r="C953" s="15"/>
      <c r="D953" s="15"/>
      <c r="E953" s="15"/>
      <c r="F953" s="15"/>
      <c r="G953" s="15"/>
      <c r="H953" s="15"/>
      <c r="I953" s="15"/>
      <c r="J953" s="15"/>
      <c r="K953" s="15"/>
      <c r="L953" s="15"/>
      <c r="M953" s="15"/>
      <c r="N953" s="15"/>
      <c r="O953" s="15"/>
      <c r="P953" s="15"/>
      <c r="Q953" s="15"/>
      <c r="R953" s="15"/>
      <c r="S953" s="15"/>
    </row>
    <row r="954">
      <c r="A954" s="15"/>
      <c r="B954" s="15"/>
      <c r="C954" s="15"/>
      <c r="D954" s="15"/>
      <c r="E954" s="15"/>
      <c r="F954" s="15"/>
      <c r="G954" s="15"/>
      <c r="H954" s="15"/>
      <c r="I954" s="15"/>
      <c r="J954" s="15"/>
      <c r="K954" s="15"/>
      <c r="L954" s="15"/>
      <c r="M954" s="15"/>
      <c r="N954" s="15"/>
      <c r="O954" s="15"/>
      <c r="P954" s="15"/>
      <c r="Q954" s="15"/>
      <c r="R954" s="15"/>
      <c r="S954" s="15"/>
    </row>
    <row r="955">
      <c r="A955" s="15"/>
      <c r="B955" s="15"/>
      <c r="C955" s="15"/>
      <c r="D955" s="15"/>
      <c r="E955" s="15"/>
      <c r="F955" s="15"/>
      <c r="G955" s="15"/>
      <c r="H955" s="15"/>
      <c r="I955" s="15"/>
      <c r="J955" s="15"/>
      <c r="K955" s="15"/>
      <c r="L955" s="15"/>
      <c r="M955" s="15"/>
      <c r="N955" s="15"/>
      <c r="O955" s="15"/>
      <c r="P955" s="15"/>
      <c r="Q955" s="15"/>
      <c r="R955" s="15"/>
      <c r="S955" s="15"/>
    </row>
    <row r="956">
      <c r="A956" s="15"/>
      <c r="B956" s="15"/>
      <c r="C956" s="15"/>
      <c r="D956" s="15"/>
      <c r="E956" s="15"/>
      <c r="F956" s="15"/>
      <c r="G956" s="15"/>
      <c r="H956" s="15"/>
      <c r="I956" s="15"/>
      <c r="J956" s="15"/>
      <c r="K956" s="15"/>
      <c r="L956" s="15"/>
      <c r="M956" s="15"/>
      <c r="N956" s="15"/>
      <c r="O956" s="15"/>
      <c r="P956" s="15"/>
      <c r="Q956" s="15"/>
      <c r="R956" s="15"/>
      <c r="S956" s="15"/>
    </row>
    <row r="957">
      <c r="A957" s="15"/>
      <c r="B957" s="15"/>
      <c r="C957" s="15"/>
      <c r="D957" s="15"/>
      <c r="E957" s="15"/>
      <c r="F957" s="15"/>
      <c r="G957" s="15"/>
      <c r="H957" s="15"/>
      <c r="I957" s="15"/>
      <c r="J957" s="15"/>
      <c r="K957" s="15"/>
      <c r="L957" s="15"/>
      <c r="M957" s="15"/>
      <c r="N957" s="15"/>
      <c r="O957" s="15"/>
      <c r="P957" s="15"/>
      <c r="Q957" s="15"/>
      <c r="R957" s="15"/>
      <c r="S957" s="15"/>
    </row>
    <row r="958">
      <c r="A958" s="15"/>
      <c r="B958" s="15"/>
      <c r="C958" s="15"/>
      <c r="D958" s="15"/>
      <c r="E958" s="15"/>
      <c r="F958" s="15"/>
      <c r="G958" s="15"/>
      <c r="H958" s="15"/>
      <c r="I958" s="15"/>
      <c r="J958" s="15"/>
      <c r="K958" s="15"/>
      <c r="L958" s="15"/>
      <c r="M958" s="15"/>
      <c r="N958" s="15"/>
      <c r="O958" s="15"/>
      <c r="P958" s="15"/>
      <c r="Q958" s="15"/>
      <c r="R958" s="15"/>
      <c r="S958" s="15"/>
    </row>
    <row r="959">
      <c r="A959" s="15"/>
      <c r="B959" s="15"/>
      <c r="C959" s="15"/>
      <c r="D959" s="15"/>
      <c r="E959" s="15"/>
      <c r="F959" s="15"/>
      <c r="G959" s="15"/>
      <c r="H959" s="15"/>
      <c r="I959" s="15"/>
      <c r="J959" s="15"/>
      <c r="K959" s="15"/>
      <c r="L959" s="15"/>
      <c r="M959" s="15"/>
      <c r="N959" s="15"/>
      <c r="O959" s="15"/>
      <c r="P959" s="15"/>
      <c r="Q959" s="15"/>
      <c r="R959" s="15"/>
      <c r="S959" s="15"/>
    </row>
    <row r="960">
      <c r="A960" s="15"/>
      <c r="B960" s="15"/>
      <c r="C960" s="15"/>
      <c r="D960" s="15"/>
      <c r="E960" s="15"/>
      <c r="F960" s="15"/>
      <c r="G960" s="15"/>
      <c r="H960" s="15"/>
      <c r="I960" s="15"/>
      <c r="J960" s="15"/>
      <c r="K960" s="15"/>
      <c r="L960" s="15"/>
      <c r="M960" s="15"/>
      <c r="N960" s="15"/>
      <c r="O960" s="15"/>
      <c r="P960" s="15"/>
      <c r="Q960" s="15"/>
      <c r="R960" s="15"/>
      <c r="S960" s="15"/>
    </row>
    <row r="961">
      <c r="A961" s="15"/>
      <c r="B961" s="15"/>
      <c r="C961" s="15"/>
      <c r="D961" s="15"/>
      <c r="E961" s="15"/>
      <c r="F961" s="15"/>
      <c r="G961" s="15"/>
      <c r="H961" s="15"/>
      <c r="I961" s="15"/>
      <c r="J961" s="15"/>
      <c r="K961" s="15"/>
      <c r="L961" s="15"/>
      <c r="M961" s="15"/>
      <c r="N961" s="15"/>
      <c r="O961" s="15"/>
      <c r="P961" s="15"/>
      <c r="Q961" s="15"/>
      <c r="R961" s="15"/>
      <c r="S961" s="15"/>
    </row>
    <row r="962">
      <c r="A962" s="15"/>
      <c r="B962" s="15"/>
      <c r="C962" s="15"/>
      <c r="D962" s="15"/>
      <c r="E962" s="15"/>
      <c r="F962" s="15"/>
      <c r="G962" s="15"/>
      <c r="H962" s="15"/>
      <c r="I962" s="15"/>
      <c r="J962" s="15"/>
      <c r="K962" s="15"/>
      <c r="L962" s="15"/>
      <c r="M962" s="15"/>
      <c r="N962" s="15"/>
      <c r="O962" s="15"/>
      <c r="P962" s="15"/>
      <c r="Q962" s="15"/>
      <c r="R962" s="15"/>
      <c r="S962" s="15"/>
    </row>
    <row r="963">
      <c r="A963" s="15"/>
      <c r="B963" s="15"/>
      <c r="C963" s="15"/>
      <c r="D963" s="15"/>
      <c r="E963" s="15"/>
      <c r="F963" s="15"/>
      <c r="G963" s="15"/>
      <c r="H963" s="15"/>
      <c r="I963" s="15"/>
      <c r="J963" s="15"/>
      <c r="K963" s="15"/>
      <c r="L963" s="15"/>
      <c r="M963" s="15"/>
      <c r="N963" s="15"/>
      <c r="O963" s="15"/>
      <c r="P963" s="15"/>
      <c r="Q963" s="15"/>
      <c r="R963" s="15"/>
      <c r="S963" s="15"/>
    </row>
    <row r="964">
      <c r="A964" s="15"/>
      <c r="B964" s="15"/>
      <c r="C964" s="15"/>
      <c r="D964" s="15"/>
      <c r="E964" s="15"/>
      <c r="F964" s="15"/>
      <c r="G964" s="15"/>
      <c r="H964" s="15"/>
      <c r="I964" s="15"/>
      <c r="J964" s="15"/>
      <c r="K964" s="15"/>
      <c r="L964" s="15"/>
      <c r="M964" s="15"/>
      <c r="N964" s="15"/>
      <c r="O964" s="15"/>
      <c r="P964" s="15"/>
      <c r="Q964" s="15"/>
      <c r="R964" s="15"/>
      <c r="S964" s="15"/>
    </row>
    <row r="965">
      <c r="A965" s="15"/>
      <c r="B965" s="15"/>
      <c r="C965" s="15"/>
      <c r="D965" s="15"/>
      <c r="E965" s="15"/>
      <c r="F965" s="15"/>
      <c r="G965" s="15"/>
      <c r="H965" s="15"/>
      <c r="I965" s="15"/>
      <c r="J965" s="15"/>
      <c r="K965" s="15"/>
      <c r="L965" s="15"/>
      <c r="M965" s="15"/>
      <c r="N965" s="15"/>
      <c r="O965" s="15"/>
      <c r="P965" s="15"/>
      <c r="Q965" s="15"/>
      <c r="R965" s="15"/>
      <c r="S965" s="15"/>
    </row>
    <row r="966">
      <c r="A966" s="15"/>
      <c r="B966" s="15"/>
      <c r="C966" s="15"/>
      <c r="D966" s="15"/>
      <c r="E966" s="15"/>
      <c r="F966" s="15"/>
      <c r="G966" s="15"/>
      <c r="H966" s="15"/>
      <c r="I966" s="15"/>
      <c r="J966" s="15"/>
      <c r="K966" s="15"/>
      <c r="L966" s="15"/>
      <c r="M966" s="15"/>
      <c r="N966" s="15"/>
      <c r="O966" s="15"/>
      <c r="P966" s="15"/>
      <c r="Q966" s="15"/>
      <c r="R966" s="15"/>
      <c r="S966" s="15"/>
    </row>
    <row r="967">
      <c r="A967" s="15"/>
      <c r="B967" s="15"/>
      <c r="C967" s="15"/>
      <c r="D967" s="15"/>
      <c r="E967" s="15"/>
      <c r="F967" s="15"/>
      <c r="G967" s="15"/>
      <c r="H967" s="15"/>
      <c r="I967" s="15"/>
      <c r="J967" s="15"/>
      <c r="K967" s="15"/>
      <c r="L967" s="15"/>
      <c r="M967" s="15"/>
      <c r="N967" s="15"/>
      <c r="O967" s="15"/>
      <c r="P967" s="15"/>
      <c r="Q967" s="15"/>
      <c r="R967" s="15"/>
      <c r="S967" s="15"/>
    </row>
    <row r="968">
      <c r="A968" s="15"/>
      <c r="B968" s="15"/>
      <c r="C968" s="15"/>
      <c r="D968" s="15"/>
      <c r="E968" s="15"/>
      <c r="F968" s="15"/>
      <c r="G968" s="15"/>
      <c r="H968" s="15"/>
      <c r="I968" s="15"/>
      <c r="J968" s="15"/>
      <c r="K968" s="15"/>
      <c r="L968" s="15"/>
      <c r="M968" s="15"/>
      <c r="N968" s="15"/>
      <c r="O968" s="15"/>
      <c r="P968" s="15"/>
      <c r="Q968" s="15"/>
      <c r="R968" s="15"/>
      <c r="S968" s="15"/>
    </row>
    <row r="969">
      <c r="A969" s="15"/>
      <c r="B969" s="15"/>
      <c r="C969" s="15"/>
      <c r="D969" s="15"/>
      <c r="E969" s="15"/>
      <c r="F969" s="15"/>
      <c r="G969" s="15"/>
      <c r="H969" s="15"/>
      <c r="I969" s="15"/>
      <c r="J969" s="15"/>
      <c r="K969" s="15"/>
      <c r="L969" s="15"/>
      <c r="M969" s="15"/>
      <c r="N969" s="15"/>
      <c r="O969" s="15"/>
      <c r="P969" s="15"/>
      <c r="Q969" s="15"/>
      <c r="R969" s="15"/>
      <c r="S969" s="15"/>
    </row>
    <row r="970">
      <c r="A970" s="15"/>
      <c r="B970" s="15"/>
      <c r="C970" s="15"/>
      <c r="D970" s="15"/>
      <c r="E970" s="15"/>
      <c r="F970" s="15"/>
      <c r="G970" s="15"/>
      <c r="H970" s="15"/>
      <c r="I970" s="15"/>
      <c r="J970" s="15"/>
      <c r="K970" s="15"/>
      <c r="L970" s="15"/>
      <c r="M970" s="15"/>
      <c r="N970" s="15"/>
      <c r="O970" s="15"/>
      <c r="P970" s="15"/>
      <c r="Q970" s="15"/>
      <c r="R970" s="15"/>
      <c r="S970" s="15"/>
    </row>
    <row r="971">
      <c r="A971" s="15"/>
      <c r="B971" s="15"/>
      <c r="C971" s="15"/>
      <c r="D971" s="15"/>
      <c r="E971" s="15"/>
      <c r="F971" s="15"/>
      <c r="G971" s="15"/>
      <c r="H971" s="15"/>
      <c r="I971" s="15"/>
      <c r="J971" s="15"/>
      <c r="K971" s="15"/>
      <c r="L971" s="15"/>
      <c r="M971" s="15"/>
      <c r="N971" s="15"/>
      <c r="O971" s="15"/>
      <c r="P971" s="15"/>
      <c r="Q971" s="15"/>
      <c r="R971" s="15"/>
      <c r="S971" s="15"/>
    </row>
    <row r="972">
      <c r="A972" s="15"/>
      <c r="B972" s="15"/>
      <c r="C972" s="15"/>
      <c r="D972" s="15"/>
      <c r="E972" s="15"/>
      <c r="F972" s="15"/>
      <c r="G972" s="15"/>
      <c r="H972" s="15"/>
      <c r="I972" s="15"/>
      <c r="J972" s="15"/>
      <c r="K972" s="15"/>
      <c r="L972" s="15"/>
      <c r="M972" s="15"/>
      <c r="N972" s="15"/>
      <c r="O972" s="15"/>
      <c r="P972" s="15"/>
      <c r="Q972" s="15"/>
      <c r="R972" s="15"/>
      <c r="S972" s="15"/>
    </row>
    <row r="973">
      <c r="A973" s="15"/>
      <c r="B973" s="15"/>
      <c r="C973" s="15"/>
      <c r="D973" s="15"/>
      <c r="E973" s="15"/>
      <c r="F973" s="15"/>
      <c r="G973" s="15"/>
      <c r="H973" s="15"/>
      <c r="I973" s="15"/>
      <c r="J973" s="15"/>
      <c r="K973" s="15"/>
      <c r="L973" s="15"/>
      <c r="M973" s="15"/>
      <c r="N973" s="15"/>
      <c r="O973" s="15"/>
      <c r="P973" s="15"/>
      <c r="Q973" s="15"/>
      <c r="R973" s="15"/>
      <c r="S973" s="15"/>
    </row>
    <row r="974">
      <c r="A974" s="15"/>
      <c r="B974" s="15"/>
      <c r="C974" s="15"/>
      <c r="D974" s="15"/>
      <c r="E974" s="15"/>
      <c r="F974" s="15"/>
      <c r="G974" s="15"/>
      <c r="H974" s="15"/>
      <c r="I974" s="15"/>
      <c r="J974" s="15"/>
      <c r="K974" s="15"/>
      <c r="L974" s="15"/>
      <c r="M974" s="15"/>
      <c r="N974" s="15"/>
      <c r="O974" s="15"/>
      <c r="P974" s="15"/>
      <c r="Q974" s="15"/>
      <c r="R974" s="15"/>
      <c r="S974" s="15"/>
    </row>
    <row r="975">
      <c r="A975" s="15"/>
      <c r="B975" s="15"/>
      <c r="C975" s="15"/>
      <c r="D975" s="15"/>
      <c r="E975" s="15"/>
      <c r="F975" s="15"/>
      <c r="G975" s="15"/>
      <c r="H975" s="15"/>
      <c r="I975" s="15"/>
      <c r="J975" s="15"/>
      <c r="K975" s="15"/>
      <c r="L975" s="15"/>
      <c r="M975" s="15"/>
      <c r="N975" s="15"/>
      <c r="O975" s="15"/>
      <c r="P975" s="15"/>
      <c r="Q975" s="15"/>
      <c r="R975" s="15"/>
      <c r="S975" s="15"/>
    </row>
    <row r="976">
      <c r="A976" s="15"/>
      <c r="B976" s="15"/>
      <c r="C976" s="15"/>
      <c r="D976" s="15"/>
      <c r="E976" s="15"/>
      <c r="F976" s="15"/>
      <c r="G976" s="15"/>
      <c r="H976" s="15"/>
      <c r="I976" s="15"/>
      <c r="J976" s="15"/>
      <c r="K976" s="15"/>
      <c r="L976" s="15"/>
      <c r="M976" s="15"/>
      <c r="N976" s="15"/>
      <c r="O976" s="15"/>
      <c r="P976" s="15"/>
      <c r="Q976" s="15"/>
      <c r="R976" s="15"/>
      <c r="S976" s="15"/>
    </row>
    <row r="977">
      <c r="A977" s="15"/>
      <c r="B977" s="15"/>
      <c r="C977" s="15"/>
      <c r="D977" s="15"/>
      <c r="E977" s="15"/>
      <c r="F977" s="15"/>
      <c r="G977" s="15"/>
      <c r="H977" s="15"/>
      <c r="I977" s="15"/>
      <c r="J977" s="15"/>
      <c r="K977" s="15"/>
      <c r="L977" s="15"/>
      <c r="M977" s="15"/>
      <c r="N977" s="15"/>
      <c r="O977" s="15"/>
      <c r="P977" s="15"/>
      <c r="Q977" s="15"/>
      <c r="R977" s="15"/>
      <c r="S977" s="15"/>
    </row>
    <row r="978">
      <c r="A978" s="15"/>
      <c r="B978" s="15"/>
      <c r="C978" s="15"/>
      <c r="D978" s="15"/>
      <c r="E978" s="15"/>
      <c r="F978" s="15"/>
      <c r="G978" s="15"/>
      <c r="H978" s="15"/>
      <c r="I978" s="15"/>
      <c r="J978" s="15"/>
      <c r="K978" s="15"/>
      <c r="L978" s="15"/>
      <c r="M978" s="15"/>
      <c r="N978" s="15"/>
      <c r="O978" s="15"/>
      <c r="P978" s="15"/>
      <c r="Q978" s="15"/>
      <c r="R978" s="15"/>
      <c r="S978" s="15"/>
    </row>
    <row r="979">
      <c r="A979" s="15"/>
      <c r="B979" s="15"/>
      <c r="C979" s="15"/>
      <c r="D979" s="15"/>
      <c r="E979" s="15"/>
      <c r="F979" s="15"/>
      <c r="G979" s="15"/>
      <c r="H979" s="15"/>
      <c r="I979" s="15"/>
      <c r="J979" s="15"/>
      <c r="K979" s="15"/>
      <c r="L979" s="15"/>
      <c r="M979" s="15"/>
      <c r="N979" s="15"/>
      <c r="O979" s="15"/>
      <c r="P979" s="15"/>
      <c r="Q979" s="15"/>
      <c r="R979" s="15"/>
      <c r="S979" s="15"/>
    </row>
    <row r="980">
      <c r="A980" s="15"/>
      <c r="B980" s="15"/>
      <c r="C980" s="15"/>
      <c r="D980" s="15"/>
      <c r="E980" s="15"/>
      <c r="F980" s="15"/>
      <c r="G980" s="15"/>
      <c r="H980" s="15"/>
      <c r="I980" s="15"/>
      <c r="J980" s="15"/>
      <c r="K980" s="15"/>
      <c r="L980" s="15"/>
      <c r="M980" s="15"/>
      <c r="N980" s="15"/>
      <c r="O980" s="15"/>
      <c r="P980" s="15"/>
      <c r="Q980" s="15"/>
      <c r="R980" s="15"/>
      <c r="S980" s="15"/>
    </row>
    <row r="981">
      <c r="A981" s="15"/>
      <c r="B981" s="15"/>
      <c r="C981" s="15"/>
      <c r="D981" s="15"/>
      <c r="E981" s="15"/>
      <c r="F981" s="15"/>
      <c r="G981" s="15"/>
      <c r="H981" s="15"/>
      <c r="I981" s="15"/>
      <c r="J981" s="15"/>
      <c r="K981" s="15"/>
      <c r="L981" s="15"/>
      <c r="M981" s="15"/>
      <c r="N981" s="15"/>
      <c r="O981" s="15"/>
      <c r="P981" s="15"/>
      <c r="Q981" s="15"/>
      <c r="R981" s="15"/>
      <c r="S981" s="15"/>
    </row>
    <row r="982">
      <c r="A982" s="15"/>
      <c r="B982" s="15"/>
      <c r="C982" s="15"/>
      <c r="D982" s="15"/>
      <c r="E982" s="15"/>
      <c r="F982" s="15"/>
      <c r="G982" s="15"/>
      <c r="H982" s="15"/>
      <c r="I982" s="15"/>
      <c r="J982" s="15"/>
      <c r="K982" s="15"/>
      <c r="L982" s="15"/>
      <c r="M982" s="15"/>
      <c r="N982" s="15"/>
      <c r="O982" s="15"/>
      <c r="P982" s="15"/>
      <c r="Q982" s="15"/>
      <c r="R982" s="15"/>
      <c r="S982" s="15"/>
    </row>
    <row r="983">
      <c r="A983" s="15"/>
      <c r="B983" s="15"/>
      <c r="C983" s="15"/>
      <c r="D983" s="15"/>
      <c r="E983" s="15"/>
      <c r="F983" s="15"/>
      <c r="G983" s="15"/>
      <c r="H983" s="15"/>
      <c r="I983" s="15"/>
      <c r="J983" s="15"/>
      <c r="K983" s="15"/>
      <c r="L983" s="15"/>
      <c r="M983" s="15"/>
      <c r="N983" s="15"/>
      <c r="O983" s="15"/>
      <c r="P983" s="15"/>
      <c r="Q983" s="15"/>
      <c r="R983" s="15"/>
      <c r="S983" s="15"/>
    </row>
    <row r="984">
      <c r="A984" s="15"/>
      <c r="B984" s="15"/>
      <c r="C984" s="15"/>
      <c r="D984" s="15"/>
      <c r="E984" s="15"/>
      <c r="F984" s="15"/>
      <c r="G984" s="15"/>
      <c r="H984" s="15"/>
      <c r="I984" s="15"/>
      <c r="J984" s="15"/>
      <c r="K984" s="15"/>
      <c r="L984" s="15"/>
      <c r="M984" s="15"/>
      <c r="N984" s="15"/>
      <c r="O984" s="15"/>
      <c r="P984" s="15"/>
      <c r="Q984" s="15"/>
      <c r="R984" s="15"/>
      <c r="S984" s="15"/>
    </row>
    <row r="985">
      <c r="A985" s="15"/>
      <c r="B985" s="15"/>
      <c r="C985" s="15"/>
      <c r="D985" s="15"/>
      <c r="E985" s="15"/>
      <c r="F985" s="15"/>
      <c r="G985" s="15"/>
      <c r="H985" s="15"/>
      <c r="I985" s="15"/>
      <c r="J985" s="15"/>
      <c r="K985" s="15"/>
      <c r="L985" s="15"/>
      <c r="M985" s="15"/>
      <c r="N985" s="15"/>
      <c r="O985" s="15"/>
      <c r="P985" s="15"/>
      <c r="Q985" s="15"/>
      <c r="R985" s="15"/>
      <c r="S985" s="15"/>
    </row>
    <row r="986">
      <c r="A986" s="15"/>
      <c r="B986" s="15"/>
      <c r="C986" s="15"/>
      <c r="D986" s="15"/>
      <c r="E986" s="15"/>
      <c r="F986" s="15"/>
      <c r="G986" s="15"/>
      <c r="H986" s="15"/>
      <c r="I986" s="15"/>
      <c r="J986" s="15"/>
      <c r="K986" s="15"/>
      <c r="L986" s="15"/>
      <c r="M986" s="15"/>
      <c r="N986" s="15"/>
      <c r="O986" s="15"/>
      <c r="P986" s="15"/>
      <c r="Q986" s="15"/>
      <c r="R986" s="15"/>
      <c r="S986" s="15"/>
    </row>
    <row r="987">
      <c r="A987" s="15"/>
      <c r="B987" s="15"/>
      <c r="C987" s="15"/>
      <c r="D987" s="15"/>
      <c r="E987" s="15"/>
      <c r="F987" s="15"/>
      <c r="G987" s="15"/>
      <c r="H987" s="15"/>
      <c r="I987" s="15"/>
      <c r="J987" s="15"/>
      <c r="K987" s="15"/>
      <c r="L987" s="15"/>
      <c r="M987" s="15"/>
      <c r="N987" s="15"/>
      <c r="O987" s="15"/>
      <c r="P987" s="15"/>
      <c r="Q987" s="15"/>
      <c r="R987" s="15"/>
      <c r="S987" s="15"/>
    </row>
    <row r="988">
      <c r="A988" s="15"/>
      <c r="B988" s="15"/>
      <c r="C988" s="15"/>
      <c r="D988" s="15"/>
      <c r="E988" s="15"/>
      <c r="F988" s="15"/>
      <c r="G988" s="15"/>
      <c r="H988" s="15"/>
      <c r="I988" s="15"/>
      <c r="J988" s="15"/>
      <c r="K988" s="15"/>
      <c r="L988" s="15"/>
      <c r="M988" s="15"/>
      <c r="N988" s="15"/>
      <c r="O988" s="15"/>
      <c r="P988" s="15"/>
      <c r="Q988" s="15"/>
      <c r="R988" s="15"/>
      <c r="S988" s="15"/>
    </row>
    <row r="989">
      <c r="A989" s="15"/>
      <c r="B989" s="15"/>
      <c r="C989" s="15"/>
      <c r="D989" s="15"/>
      <c r="E989" s="15"/>
      <c r="F989" s="15"/>
      <c r="G989" s="15"/>
      <c r="H989" s="15"/>
      <c r="I989" s="15"/>
      <c r="J989" s="15"/>
      <c r="K989" s="15"/>
      <c r="L989" s="15"/>
      <c r="M989" s="15"/>
      <c r="N989" s="15"/>
      <c r="O989" s="15"/>
      <c r="P989" s="15"/>
      <c r="Q989" s="15"/>
      <c r="R989" s="15"/>
      <c r="S989" s="15"/>
    </row>
    <row r="990">
      <c r="A990" s="15"/>
      <c r="B990" s="15"/>
      <c r="C990" s="15"/>
      <c r="D990" s="15"/>
      <c r="E990" s="15"/>
      <c r="F990" s="15"/>
      <c r="G990" s="15"/>
      <c r="H990" s="15"/>
      <c r="I990" s="15"/>
      <c r="J990" s="15"/>
      <c r="K990" s="15"/>
      <c r="L990" s="15"/>
      <c r="M990" s="15"/>
      <c r="N990" s="15"/>
      <c r="O990" s="15"/>
      <c r="P990" s="15"/>
      <c r="Q990" s="15"/>
      <c r="R990" s="15"/>
      <c r="S990" s="15"/>
    </row>
    <row r="991">
      <c r="A991" s="15"/>
      <c r="B991" s="15"/>
      <c r="C991" s="15"/>
      <c r="D991" s="15"/>
      <c r="E991" s="15"/>
      <c r="F991" s="15"/>
      <c r="G991" s="15"/>
      <c r="H991" s="15"/>
      <c r="I991" s="15"/>
      <c r="J991" s="15"/>
      <c r="K991" s="15"/>
      <c r="L991" s="15"/>
      <c r="M991" s="15"/>
      <c r="N991" s="15"/>
      <c r="O991" s="15"/>
      <c r="P991" s="15"/>
      <c r="Q991" s="15"/>
      <c r="R991" s="15"/>
      <c r="S991" s="15"/>
    </row>
    <row r="992">
      <c r="A992" s="15"/>
      <c r="B992" s="15"/>
      <c r="C992" s="15"/>
      <c r="D992" s="15"/>
      <c r="E992" s="15"/>
      <c r="F992" s="15"/>
      <c r="G992" s="15"/>
      <c r="H992" s="15"/>
      <c r="I992" s="15"/>
      <c r="J992" s="15"/>
      <c r="K992" s="15"/>
      <c r="L992" s="15"/>
      <c r="M992" s="15"/>
      <c r="N992" s="15"/>
      <c r="O992" s="15"/>
      <c r="P992" s="15"/>
      <c r="Q992" s="15"/>
      <c r="R992" s="15"/>
      <c r="S992" s="15"/>
    </row>
    <row r="993">
      <c r="A993" s="15"/>
      <c r="B993" s="15"/>
      <c r="C993" s="15"/>
      <c r="D993" s="15"/>
      <c r="E993" s="15"/>
      <c r="F993" s="15"/>
      <c r="G993" s="15"/>
      <c r="H993" s="15"/>
      <c r="I993" s="15"/>
      <c r="J993" s="15"/>
      <c r="K993" s="15"/>
      <c r="L993" s="15"/>
      <c r="M993" s="15"/>
      <c r="N993" s="15"/>
      <c r="O993" s="15"/>
      <c r="P993" s="15"/>
      <c r="Q993" s="15"/>
      <c r="R993" s="15"/>
      <c r="S993" s="15"/>
    </row>
    <row r="994">
      <c r="A994" s="15"/>
      <c r="B994" s="15"/>
      <c r="C994" s="15"/>
      <c r="D994" s="15"/>
      <c r="E994" s="15"/>
      <c r="F994" s="15"/>
      <c r="G994" s="15"/>
      <c r="H994" s="15"/>
      <c r="I994" s="15"/>
      <c r="J994" s="15"/>
      <c r="K994" s="15"/>
      <c r="L994" s="15"/>
      <c r="M994" s="15"/>
      <c r="N994" s="15"/>
      <c r="O994" s="15"/>
      <c r="P994" s="15"/>
      <c r="Q994" s="15"/>
      <c r="R994" s="15"/>
      <c r="S994" s="15"/>
    </row>
    <row r="995">
      <c r="A995" s="15"/>
      <c r="B995" s="15"/>
      <c r="C995" s="15"/>
      <c r="D995" s="15"/>
      <c r="E995" s="15"/>
      <c r="F995" s="15"/>
      <c r="G995" s="15"/>
      <c r="H995" s="15"/>
      <c r="I995" s="15"/>
      <c r="J995" s="15"/>
      <c r="K995" s="15"/>
      <c r="L995" s="15"/>
      <c r="M995" s="15"/>
      <c r="N995" s="15"/>
      <c r="O995" s="15"/>
      <c r="P995" s="15"/>
      <c r="Q995" s="15"/>
      <c r="R995" s="15"/>
      <c r="S995" s="15"/>
    </row>
    <row r="996">
      <c r="A996" s="15"/>
      <c r="B996" s="15"/>
      <c r="C996" s="15"/>
      <c r="D996" s="15"/>
      <c r="E996" s="15"/>
      <c r="F996" s="15"/>
      <c r="G996" s="15"/>
      <c r="H996" s="15"/>
      <c r="I996" s="15"/>
      <c r="J996" s="15"/>
      <c r="K996" s="15"/>
      <c r="L996" s="15"/>
      <c r="M996" s="15"/>
      <c r="N996" s="15"/>
      <c r="O996" s="15"/>
      <c r="P996" s="15"/>
      <c r="Q996" s="15"/>
      <c r="R996" s="15"/>
      <c r="S996" s="15"/>
    </row>
    <row r="997">
      <c r="A997" s="15"/>
      <c r="B997" s="15"/>
      <c r="C997" s="15"/>
      <c r="D997" s="15"/>
      <c r="E997" s="15"/>
      <c r="F997" s="15"/>
      <c r="G997" s="15"/>
      <c r="H997" s="15"/>
      <c r="I997" s="15"/>
      <c r="J997" s="15"/>
      <c r="K997" s="15"/>
      <c r="L997" s="15"/>
      <c r="M997" s="15"/>
      <c r="N997" s="15"/>
      <c r="O997" s="15"/>
      <c r="P997" s="15"/>
      <c r="Q997" s="15"/>
      <c r="R997" s="15"/>
      <c r="S997" s="15"/>
    </row>
    <row r="998">
      <c r="A998" s="15"/>
      <c r="B998" s="15"/>
      <c r="C998" s="15"/>
      <c r="D998" s="15"/>
      <c r="E998" s="15"/>
      <c r="F998" s="15"/>
      <c r="G998" s="15"/>
      <c r="H998" s="15"/>
      <c r="I998" s="15"/>
      <c r="J998" s="15"/>
      <c r="K998" s="15"/>
      <c r="L998" s="15"/>
      <c r="M998" s="15"/>
      <c r="N998" s="15"/>
      <c r="O998" s="15"/>
      <c r="P998" s="15"/>
      <c r="Q998" s="15"/>
      <c r="R998" s="15"/>
      <c r="S998" s="15"/>
    </row>
    <row r="999">
      <c r="A999" s="15"/>
      <c r="B999" s="15"/>
      <c r="C999" s="15"/>
      <c r="D999" s="15"/>
      <c r="E999" s="15"/>
      <c r="F999" s="15"/>
      <c r="G999" s="15"/>
      <c r="H999" s="15"/>
      <c r="I999" s="15"/>
      <c r="J999" s="15"/>
      <c r="K999" s="15"/>
      <c r="L999" s="15"/>
      <c r="M999" s="15"/>
      <c r="N999" s="15"/>
      <c r="O999" s="15"/>
      <c r="P999" s="15"/>
      <c r="Q999" s="15"/>
      <c r="R999" s="15"/>
      <c r="S999" s="15"/>
    </row>
    <row r="1000">
      <c r="A1000" s="15"/>
      <c r="B1000" s="15"/>
      <c r="C1000" s="15"/>
      <c r="D1000" s="15"/>
      <c r="E1000" s="15"/>
      <c r="F1000" s="15"/>
      <c r="G1000" s="15"/>
      <c r="H1000" s="15"/>
      <c r="I1000" s="15"/>
      <c r="J1000" s="15"/>
      <c r="K1000" s="15"/>
      <c r="L1000" s="15"/>
      <c r="M1000" s="15"/>
      <c r="N1000" s="15"/>
      <c r="O1000" s="15"/>
      <c r="P1000" s="15"/>
      <c r="Q1000" s="15"/>
      <c r="R1000" s="15"/>
      <c r="S1000" s="15"/>
    </row>
    <row r="1001">
      <c r="A1001" s="15"/>
      <c r="B1001" s="15"/>
      <c r="C1001" s="15"/>
      <c r="D1001" s="15"/>
      <c r="E1001" s="15"/>
      <c r="F1001" s="15"/>
      <c r="G1001" s="15"/>
      <c r="H1001" s="15"/>
      <c r="I1001" s="15"/>
      <c r="J1001" s="15"/>
      <c r="K1001" s="15"/>
      <c r="L1001" s="15"/>
      <c r="M1001" s="15"/>
      <c r="N1001" s="15"/>
      <c r="O1001" s="15"/>
      <c r="P1001" s="15"/>
      <c r="Q1001" s="15"/>
      <c r="R1001" s="15"/>
      <c r="S1001" s="15"/>
    </row>
    <row r="1002">
      <c r="A1002" s="15"/>
      <c r="B1002" s="15"/>
      <c r="C1002" s="15"/>
      <c r="D1002" s="15"/>
      <c r="E1002" s="15"/>
      <c r="F1002" s="15"/>
      <c r="G1002" s="15"/>
      <c r="H1002" s="15"/>
      <c r="I1002" s="15"/>
      <c r="J1002" s="15"/>
      <c r="K1002" s="15"/>
      <c r="L1002" s="15"/>
      <c r="M1002" s="15"/>
      <c r="N1002" s="15"/>
      <c r="O1002" s="15"/>
      <c r="P1002" s="15"/>
      <c r="Q1002" s="15"/>
      <c r="R1002" s="15"/>
      <c r="S1002" s="15"/>
    </row>
    <row r="1003">
      <c r="A1003" s="15"/>
      <c r="B1003" s="15"/>
      <c r="C1003" s="15"/>
      <c r="D1003" s="15"/>
      <c r="E1003" s="15"/>
      <c r="F1003" s="15"/>
      <c r="G1003" s="15"/>
      <c r="H1003" s="15"/>
      <c r="I1003" s="15"/>
      <c r="J1003" s="15"/>
      <c r="K1003" s="15"/>
      <c r="L1003" s="15"/>
      <c r="M1003" s="15"/>
      <c r="N1003" s="15"/>
      <c r="O1003" s="15"/>
      <c r="P1003" s="15"/>
      <c r="Q1003" s="15"/>
      <c r="R1003" s="15"/>
      <c r="S1003" s="15"/>
    </row>
    <row r="1004">
      <c r="A1004" s="15"/>
      <c r="B1004" s="15"/>
      <c r="C1004" s="15"/>
      <c r="D1004" s="15"/>
      <c r="E1004" s="15"/>
      <c r="F1004" s="15"/>
      <c r="G1004" s="15"/>
      <c r="H1004" s="15"/>
      <c r="I1004" s="15"/>
      <c r="J1004" s="15"/>
      <c r="K1004" s="15"/>
      <c r="L1004" s="15"/>
      <c r="M1004" s="15"/>
      <c r="N1004" s="15"/>
      <c r="O1004" s="15"/>
      <c r="P1004" s="15"/>
      <c r="Q1004" s="15"/>
      <c r="R1004" s="15"/>
      <c r="S1004" s="15"/>
    </row>
    <row r="1005">
      <c r="A1005" s="15"/>
      <c r="B1005" s="15"/>
      <c r="C1005" s="15"/>
      <c r="D1005" s="15"/>
      <c r="E1005" s="15"/>
      <c r="F1005" s="15"/>
      <c r="G1005" s="15"/>
      <c r="H1005" s="15"/>
      <c r="I1005" s="15"/>
      <c r="J1005" s="15"/>
      <c r="K1005" s="15"/>
      <c r="L1005" s="15"/>
      <c r="M1005" s="15"/>
      <c r="N1005" s="15"/>
      <c r="O1005" s="15"/>
      <c r="P1005" s="15"/>
      <c r="Q1005" s="15"/>
      <c r="R1005" s="15"/>
      <c r="S1005" s="15"/>
    </row>
    <row r="1006">
      <c r="A1006" s="15"/>
      <c r="B1006" s="15"/>
      <c r="C1006" s="15"/>
      <c r="D1006" s="15"/>
      <c r="E1006" s="15"/>
      <c r="F1006" s="15"/>
      <c r="G1006" s="15"/>
      <c r="H1006" s="15"/>
      <c r="I1006" s="15"/>
      <c r="J1006" s="15"/>
      <c r="K1006" s="15"/>
      <c r="L1006" s="15"/>
      <c r="M1006" s="15"/>
      <c r="N1006" s="15"/>
      <c r="O1006" s="15"/>
      <c r="P1006" s="15"/>
      <c r="Q1006" s="15"/>
      <c r="R1006" s="15"/>
      <c r="S1006" s="15"/>
    </row>
    <row r="1007">
      <c r="A1007" s="15"/>
      <c r="B1007" s="15"/>
      <c r="C1007" s="15"/>
      <c r="D1007" s="15"/>
      <c r="E1007" s="15"/>
      <c r="F1007" s="15"/>
      <c r="G1007" s="15"/>
      <c r="H1007" s="15"/>
      <c r="I1007" s="15"/>
      <c r="J1007" s="15"/>
      <c r="K1007" s="15"/>
      <c r="L1007" s="15"/>
      <c r="M1007" s="15"/>
      <c r="N1007" s="15"/>
      <c r="O1007" s="15"/>
      <c r="P1007" s="15"/>
      <c r="Q1007" s="15"/>
      <c r="R1007" s="15"/>
      <c r="S1007" s="15"/>
    </row>
    <row r="1008">
      <c r="A1008" s="15"/>
      <c r="B1008" s="15"/>
      <c r="C1008" s="15"/>
      <c r="D1008" s="15"/>
      <c r="E1008" s="15"/>
      <c r="F1008" s="15"/>
      <c r="G1008" s="15"/>
      <c r="H1008" s="15"/>
      <c r="I1008" s="15"/>
      <c r="J1008" s="15"/>
      <c r="K1008" s="15"/>
      <c r="L1008" s="15"/>
      <c r="M1008" s="15"/>
      <c r="N1008" s="15"/>
      <c r="O1008" s="15"/>
      <c r="P1008" s="15"/>
      <c r="Q1008" s="15"/>
      <c r="R1008" s="15"/>
      <c r="S1008" s="15"/>
    </row>
    <row r="1009">
      <c r="A1009" s="15"/>
      <c r="B1009" s="15"/>
      <c r="C1009" s="15"/>
      <c r="D1009" s="15"/>
      <c r="E1009" s="15"/>
      <c r="F1009" s="15"/>
      <c r="G1009" s="15"/>
      <c r="H1009" s="15"/>
      <c r="I1009" s="15"/>
      <c r="J1009" s="15"/>
      <c r="K1009" s="15"/>
      <c r="L1009" s="15"/>
      <c r="M1009" s="15"/>
      <c r="N1009" s="15"/>
      <c r="O1009" s="15"/>
      <c r="P1009" s="15"/>
      <c r="Q1009" s="15"/>
      <c r="R1009" s="15"/>
      <c r="S1009" s="15"/>
    </row>
    <row r="1010">
      <c r="A1010" s="15"/>
      <c r="B1010" s="15"/>
      <c r="C1010" s="15"/>
      <c r="D1010" s="15"/>
      <c r="E1010" s="15"/>
      <c r="F1010" s="15"/>
      <c r="G1010" s="15"/>
      <c r="H1010" s="15"/>
      <c r="I1010" s="15"/>
      <c r="J1010" s="15"/>
      <c r="K1010" s="15"/>
      <c r="L1010" s="15"/>
      <c r="M1010" s="15"/>
      <c r="N1010" s="15"/>
      <c r="O1010" s="15"/>
      <c r="P1010" s="15"/>
      <c r="Q1010" s="15"/>
      <c r="R1010" s="15"/>
      <c r="S1010" s="15"/>
    </row>
    <row r="1011">
      <c r="A1011" s="15"/>
      <c r="B1011" s="15"/>
      <c r="C1011" s="15"/>
      <c r="D1011" s="15"/>
      <c r="E1011" s="15"/>
      <c r="F1011" s="15"/>
      <c r="G1011" s="15"/>
      <c r="H1011" s="15"/>
      <c r="I1011" s="15"/>
      <c r="J1011" s="15"/>
      <c r="K1011" s="15"/>
      <c r="L1011" s="15"/>
      <c r="M1011" s="15"/>
      <c r="N1011" s="15"/>
      <c r="O1011" s="15"/>
      <c r="P1011" s="15"/>
      <c r="Q1011" s="15"/>
      <c r="R1011" s="15"/>
      <c r="S1011" s="15"/>
    </row>
    <row r="1012">
      <c r="A1012" s="15"/>
      <c r="B1012" s="15"/>
      <c r="C1012" s="15"/>
      <c r="D1012" s="15"/>
      <c r="E1012" s="15"/>
      <c r="F1012" s="15"/>
      <c r="G1012" s="15"/>
      <c r="H1012" s="15"/>
      <c r="I1012" s="15"/>
      <c r="J1012" s="15"/>
      <c r="K1012" s="15"/>
      <c r="L1012" s="15"/>
      <c r="M1012" s="15"/>
      <c r="N1012" s="15"/>
      <c r="O1012" s="15"/>
      <c r="P1012" s="15"/>
      <c r="Q1012" s="15"/>
      <c r="R1012" s="15"/>
      <c r="S1012" s="15"/>
    </row>
    <row r="1013">
      <c r="A1013" s="15"/>
      <c r="B1013" s="15"/>
      <c r="C1013" s="15"/>
      <c r="D1013" s="15"/>
      <c r="E1013" s="15"/>
      <c r="F1013" s="15"/>
      <c r="G1013" s="15"/>
      <c r="H1013" s="15"/>
      <c r="I1013" s="15"/>
      <c r="J1013" s="15"/>
      <c r="K1013" s="15"/>
      <c r="L1013" s="15"/>
      <c r="M1013" s="15"/>
      <c r="N1013" s="15"/>
      <c r="O1013" s="15"/>
      <c r="P1013" s="15"/>
      <c r="Q1013" s="15"/>
      <c r="R1013" s="15"/>
      <c r="S1013" s="15"/>
    </row>
    <row r="1014">
      <c r="A1014" s="15"/>
      <c r="B1014" s="15"/>
      <c r="C1014" s="15"/>
      <c r="D1014" s="15"/>
      <c r="E1014" s="15"/>
      <c r="F1014" s="15"/>
      <c r="G1014" s="15"/>
      <c r="H1014" s="15"/>
      <c r="I1014" s="15"/>
      <c r="J1014" s="15"/>
      <c r="K1014" s="15"/>
      <c r="L1014" s="15"/>
      <c r="M1014" s="15"/>
      <c r="N1014" s="15"/>
      <c r="O1014" s="15"/>
      <c r="P1014" s="15"/>
      <c r="Q1014" s="15"/>
      <c r="R1014" s="15"/>
      <c r="S1014" s="15"/>
    </row>
    <row r="1015">
      <c r="A1015" s="15"/>
      <c r="B1015" s="15"/>
      <c r="C1015" s="15"/>
      <c r="D1015" s="15"/>
      <c r="E1015" s="15"/>
      <c r="F1015" s="15"/>
      <c r="G1015" s="15"/>
      <c r="H1015" s="15"/>
      <c r="I1015" s="15"/>
      <c r="J1015" s="15"/>
      <c r="K1015" s="15"/>
      <c r="L1015" s="15"/>
      <c r="M1015" s="15"/>
      <c r="N1015" s="15"/>
      <c r="O1015" s="15"/>
      <c r="P1015" s="15"/>
      <c r="Q1015" s="15"/>
      <c r="R1015" s="15"/>
      <c r="S1015" s="15"/>
    </row>
    <row r="1016">
      <c r="A1016" s="15"/>
      <c r="B1016" s="15"/>
      <c r="C1016" s="15"/>
      <c r="D1016" s="15"/>
      <c r="E1016" s="15"/>
      <c r="F1016" s="15"/>
      <c r="G1016" s="15"/>
      <c r="H1016" s="15"/>
      <c r="I1016" s="15"/>
      <c r="J1016" s="15"/>
      <c r="K1016" s="15"/>
      <c r="L1016" s="15"/>
      <c r="M1016" s="15"/>
      <c r="N1016" s="15"/>
      <c r="O1016" s="15"/>
      <c r="P1016" s="15"/>
      <c r="Q1016" s="15"/>
      <c r="R1016" s="15"/>
      <c r="S1016" s="15"/>
    </row>
    <row r="1017">
      <c r="A1017" s="15"/>
      <c r="B1017" s="15"/>
      <c r="C1017" s="15"/>
      <c r="D1017" s="15"/>
      <c r="E1017" s="15"/>
      <c r="F1017" s="15"/>
      <c r="G1017" s="15"/>
      <c r="H1017" s="15"/>
      <c r="I1017" s="15"/>
      <c r="J1017" s="15"/>
      <c r="K1017" s="15"/>
      <c r="L1017" s="15"/>
      <c r="M1017" s="15"/>
      <c r="N1017" s="15"/>
      <c r="O1017" s="15"/>
      <c r="P1017" s="15"/>
      <c r="Q1017" s="15"/>
      <c r="R1017" s="15"/>
      <c r="S1017" s="15"/>
    </row>
    <row r="1018">
      <c r="A1018" s="15"/>
      <c r="B1018" s="15"/>
      <c r="C1018" s="15"/>
      <c r="D1018" s="15"/>
      <c r="E1018" s="15"/>
      <c r="F1018" s="15"/>
      <c r="G1018" s="15"/>
      <c r="H1018" s="15"/>
      <c r="I1018" s="15"/>
      <c r="J1018" s="15"/>
      <c r="K1018" s="15"/>
      <c r="L1018" s="15"/>
      <c r="M1018" s="15"/>
      <c r="N1018" s="15"/>
      <c r="O1018" s="15"/>
      <c r="P1018" s="15"/>
      <c r="Q1018" s="15"/>
      <c r="R1018" s="15"/>
      <c r="S1018" s="15"/>
    </row>
    <row r="1019">
      <c r="A1019" s="15"/>
      <c r="B1019" s="15"/>
      <c r="C1019" s="15"/>
      <c r="D1019" s="15"/>
      <c r="E1019" s="15"/>
      <c r="F1019" s="15"/>
      <c r="G1019" s="15"/>
      <c r="H1019" s="15"/>
      <c r="I1019" s="15"/>
      <c r="J1019" s="15"/>
      <c r="K1019" s="15"/>
      <c r="L1019" s="15"/>
      <c r="M1019" s="15"/>
      <c r="N1019" s="15"/>
      <c r="O1019" s="15"/>
      <c r="P1019" s="15"/>
      <c r="Q1019" s="15"/>
      <c r="R1019" s="15"/>
      <c r="S1019" s="15"/>
    </row>
    <row r="1020">
      <c r="A1020" s="15"/>
      <c r="B1020" s="15"/>
      <c r="C1020" s="15"/>
      <c r="D1020" s="15"/>
      <c r="E1020" s="15"/>
      <c r="F1020" s="15"/>
      <c r="G1020" s="15"/>
      <c r="H1020" s="15"/>
      <c r="I1020" s="15"/>
      <c r="J1020" s="15"/>
      <c r="K1020" s="15"/>
      <c r="L1020" s="15"/>
      <c r="M1020" s="15"/>
      <c r="N1020" s="15"/>
      <c r="O1020" s="15"/>
      <c r="P1020" s="15"/>
      <c r="Q1020" s="15"/>
      <c r="R1020" s="15"/>
      <c r="S1020" s="15"/>
    </row>
    <row r="1021">
      <c r="A1021" s="15"/>
      <c r="B1021" s="15"/>
      <c r="C1021" s="15"/>
      <c r="D1021" s="15"/>
      <c r="E1021" s="15"/>
      <c r="F1021" s="15"/>
      <c r="G1021" s="15"/>
      <c r="H1021" s="15"/>
      <c r="I1021" s="15"/>
      <c r="J1021" s="15"/>
      <c r="K1021" s="15"/>
      <c r="L1021" s="15"/>
      <c r="M1021" s="15"/>
      <c r="N1021" s="15"/>
      <c r="O1021" s="15"/>
      <c r="P1021" s="15"/>
      <c r="Q1021" s="15"/>
      <c r="R1021" s="15"/>
      <c r="S1021" s="15"/>
    </row>
    <row r="1022">
      <c r="A1022" s="15"/>
      <c r="B1022" s="15"/>
      <c r="C1022" s="15"/>
      <c r="D1022" s="15"/>
      <c r="E1022" s="15"/>
      <c r="F1022" s="15"/>
      <c r="G1022" s="15"/>
      <c r="H1022" s="15"/>
      <c r="I1022" s="15"/>
      <c r="J1022" s="15"/>
      <c r="K1022" s="15"/>
      <c r="L1022" s="15"/>
      <c r="M1022" s="15"/>
      <c r="N1022" s="15"/>
      <c r="O1022" s="15"/>
      <c r="P1022" s="15"/>
      <c r="Q1022" s="15"/>
      <c r="R1022" s="15"/>
      <c r="S1022" s="15"/>
    </row>
    <row r="1023">
      <c r="A1023" s="15"/>
      <c r="B1023" s="15"/>
      <c r="C1023" s="15"/>
      <c r="D1023" s="15"/>
      <c r="E1023" s="15"/>
      <c r="F1023" s="15"/>
      <c r="G1023" s="15"/>
      <c r="H1023" s="15"/>
      <c r="I1023" s="15"/>
      <c r="J1023" s="15"/>
      <c r="K1023" s="15"/>
      <c r="L1023" s="15"/>
      <c r="M1023" s="15"/>
      <c r="N1023" s="15"/>
      <c r="O1023" s="15"/>
      <c r="P1023" s="15"/>
      <c r="Q1023" s="15"/>
      <c r="R1023" s="15"/>
      <c r="S1023" s="15"/>
    </row>
    <row r="1024">
      <c r="A1024" s="15"/>
      <c r="B1024" s="15"/>
      <c r="C1024" s="15"/>
      <c r="D1024" s="15"/>
      <c r="E1024" s="15"/>
      <c r="F1024" s="15"/>
      <c r="G1024" s="15"/>
      <c r="H1024" s="15"/>
      <c r="I1024" s="15"/>
      <c r="J1024" s="15"/>
      <c r="K1024" s="15"/>
      <c r="L1024" s="15"/>
      <c r="M1024" s="15"/>
      <c r="N1024" s="15"/>
      <c r="O1024" s="15"/>
      <c r="P1024" s="15"/>
      <c r="Q1024" s="15"/>
      <c r="R1024" s="15"/>
      <c r="S1024" s="15"/>
    </row>
    <row r="1025">
      <c r="A1025" s="15"/>
      <c r="B1025" s="15"/>
      <c r="C1025" s="15"/>
      <c r="D1025" s="15"/>
      <c r="E1025" s="15"/>
      <c r="F1025" s="15"/>
      <c r="G1025" s="15"/>
      <c r="H1025" s="15"/>
      <c r="I1025" s="15"/>
      <c r="J1025" s="15"/>
      <c r="K1025" s="15"/>
      <c r="L1025" s="15"/>
      <c r="M1025" s="15"/>
      <c r="N1025" s="15"/>
      <c r="O1025" s="15"/>
      <c r="P1025" s="15"/>
      <c r="Q1025" s="15"/>
      <c r="R1025" s="15"/>
      <c r="S1025" s="15"/>
    </row>
    <row r="1026">
      <c r="A1026" s="15"/>
      <c r="B1026" s="15"/>
      <c r="C1026" s="15"/>
      <c r="D1026" s="15"/>
      <c r="E1026" s="15"/>
      <c r="F1026" s="15"/>
      <c r="G1026" s="15"/>
      <c r="H1026" s="15"/>
      <c r="I1026" s="15"/>
      <c r="J1026" s="15"/>
      <c r="K1026" s="15"/>
      <c r="L1026" s="15"/>
      <c r="M1026" s="15"/>
      <c r="N1026" s="15"/>
      <c r="O1026" s="15"/>
      <c r="P1026" s="15"/>
      <c r="Q1026" s="15"/>
      <c r="R1026" s="15"/>
      <c r="S1026" s="15"/>
    </row>
    <row r="1027">
      <c r="A1027" s="15"/>
      <c r="B1027" s="15"/>
      <c r="C1027" s="15"/>
      <c r="D1027" s="15"/>
      <c r="E1027" s="15"/>
      <c r="F1027" s="15"/>
      <c r="G1027" s="15"/>
      <c r="H1027" s="15"/>
      <c r="I1027" s="15"/>
      <c r="J1027" s="15"/>
      <c r="K1027" s="15"/>
      <c r="L1027" s="15"/>
      <c r="M1027" s="15"/>
      <c r="N1027" s="15"/>
      <c r="O1027" s="15"/>
      <c r="P1027" s="15"/>
      <c r="Q1027" s="15"/>
      <c r="R1027" s="15"/>
      <c r="S1027" s="15"/>
    </row>
    <row r="1028">
      <c r="A1028" s="15"/>
      <c r="B1028" s="15"/>
      <c r="C1028" s="15"/>
      <c r="D1028" s="15"/>
      <c r="E1028" s="15"/>
      <c r="F1028" s="15"/>
      <c r="G1028" s="15"/>
      <c r="H1028" s="15"/>
      <c r="I1028" s="15"/>
      <c r="J1028" s="15"/>
      <c r="K1028" s="15"/>
      <c r="L1028" s="15"/>
      <c r="M1028" s="15"/>
      <c r="N1028" s="15"/>
      <c r="O1028" s="15"/>
      <c r="P1028" s="15"/>
      <c r="Q1028" s="15"/>
      <c r="R1028" s="15"/>
      <c r="S1028" s="15"/>
    </row>
    <row r="1029">
      <c r="A1029" s="15"/>
      <c r="B1029" s="15"/>
      <c r="C1029" s="15"/>
      <c r="D1029" s="15"/>
      <c r="E1029" s="15"/>
      <c r="F1029" s="15"/>
      <c r="G1029" s="15"/>
      <c r="H1029" s="15"/>
      <c r="I1029" s="15"/>
      <c r="J1029" s="15"/>
      <c r="K1029" s="15"/>
      <c r="L1029" s="15"/>
      <c r="M1029" s="15"/>
      <c r="N1029" s="15"/>
      <c r="O1029" s="15"/>
      <c r="P1029" s="15"/>
      <c r="Q1029" s="15"/>
      <c r="R1029" s="15"/>
      <c r="S1029" s="15"/>
    </row>
    <row r="1030">
      <c r="A1030" s="15"/>
      <c r="B1030" s="15"/>
      <c r="C1030" s="15"/>
      <c r="D1030" s="15"/>
      <c r="E1030" s="15"/>
      <c r="F1030" s="15"/>
      <c r="G1030" s="15"/>
      <c r="H1030" s="15"/>
      <c r="I1030" s="15"/>
      <c r="J1030" s="15"/>
      <c r="K1030" s="15"/>
      <c r="L1030" s="15"/>
      <c r="M1030" s="15"/>
      <c r="N1030" s="15"/>
      <c r="O1030" s="15"/>
      <c r="P1030" s="15"/>
      <c r="Q1030" s="15"/>
      <c r="R1030" s="15"/>
      <c r="S1030" s="15"/>
    </row>
    <row r="1031">
      <c r="A1031" s="15"/>
      <c r="B1031" s="15"/>
      <c r="C1031" s="15"/>
      <c r="D1031" s="15"/>
      <c r="E1031" s="15"/>
      <c r="F1031" s="15"/>
      <c r="G1031" s="15"/>
      <c r="H1031" s="15"/>
      <c r="I1031" s="15"/>
      <c r="J1031" s="15"/>
      <c r="K1031" s="15"/>
      <c r="L1031" s="15"/>
      <c r="M1031" s="15"/>
      <c r="N1031" s="15"/>
      <c r="O1031" s="15"/>
      <c r="P1031" s="15"/>
      <c r="Q1031" s="15"/>
      <c r="R1031" s="15"/>
      <c r="S1031" s="15"/>
    </row>
    <row r="1032">
      <c r="A1032" s="15"/>
      <c r="B1032" s="15"/>
      <c r="C1032" s="15"/>
      <c r="D1032" s="15"/>
      <c r="E1032" s="15"/>
      <c r="F1032" s="15"/>
      <c r="G1032" s="15"/>
      <c r="H1032" s="15"/>
      <c r="I1032" s="15"/>
      <c r="J1032" s="15"/>
      <c r="K1032" s="15"/>
      <c r="L1032" s="15"/>
      <c r="M1032" s="15"/>
      <c r="N1032" s="15"/>
      <c r="O1032" s="15"/>
      <c r="P1032" s="15"/>
      <c r="Q1032" s="15"/>
      <c r="R1032" s="15"/>
      <c r="S1032" s="15"/>
    </row>
    <row r="1033">
      <c r="A1033" s="15"/>
      <c r="B1033" s="15"/>
      <c r="C1033" s="15"/>
      <c r="D1033" s="15"/>
      <c r="E1033" s="15"/>
      <c r="F1033" s="15"/>
      <c r="G1033" s="15"/>
      <c r="H1033" s="15"/>
      <c r="I1033" s="15"/>
      <c r="J1033" s="15"/>
      <c r="K1033" s="15"/>
      <c r="L1033" s="15"/>
      <c r="M1033" s="15"/>
      <c r="N1033" s="15"/>
      <c r="O1033" s="15"/>
      <c r="P1033" s="15"/>
      <c r="Q1033" s="15"/>
      <c r="R1033" s="15"/>
      <c r="S1033" s="15"/>
    </row>
    <row r="1034">
      <c r="A1034" s="15"/>
      <c r="B1034" s="15"/>
      <c r="C1034" s="15"/>
      <c r="D1034" s="15"/>
      <c r="E1034" s="15"/>
      <c r="F1034" s="15"/>
      <c r="G1034" s="15"/>
      <c r="H1034" s="15"/>
      <c r="I1034" s="15"/>
      <c r="J1034" s="15"/>
      <c r="K1034" s="15"/>
      <c r="L1034" s="15"/>
      <c r="M1034" s="15"/>
      <c r="N1034" s="15"/>
      <c r="O1034" s="15"/>
      <c r="P1034" s="15"/>
      <c r="Q1034" s="15"/>
      <c r="R1034" s="15"/>
      <c r="S1034" s="15"/>
    </row>
    <row r="1035">
      <c r="A1035" s="15"/>
      <c r="B1035" s="15"/>
      <c r="C1035" s="15"/>
      <c r="D1035" s="15"/>
      <c r="E1035" s="15"/>
      <c r="F1035" s="15"/>
      <c r="G1035" s="15"/>
      <c r="H1035" s="15"/>
      <c r="I1035" s="15"/>
      <c r="J1035" s="15"/>
      <c r="K1035" s="15"/>
      <c r="L1035" s="15"/>
      <c r="M1035" s="15"/>
      <c r="N1035" s="15"/>
      <c r="O1035" s="15"/>
      <c r="P1035" s="15"/>
      <c r="Q1035" s="15"/>
      <c r="R1035" s="15"/>
      <c r="S1035" s="15"/>
    </row>
    <row r="1036">
      <c r="A1036" s="15"/>
      <c r="B1036" s="15"/>
      <c r="C1036" s="15"/>
      <c r="D1036" s="15"/>
      <c r="E1036" s="15"/>
      <c r="F1036" s="15"/>
      <c r="G1036" s="15"/>
      <c r="H1036" s="15"/>
      <c r="I1036" s="15"/>
      <c r="J1036" s="15"/>
      <c r="K1036" s="15"/>
      <c r="L1036" s="15"/>
      <c r="M1036" s="15"/>
      <c r="N1036" s="15"/>
      <c r="O1036" s="15"/>
      <c r="P1036" s="15"/>
      <c r="Q1036" s="15"/>
      <c r="R1036" s="15"/>
      <c r="S1036" s="15"/>
    </row>
    <row r="1037">
      <c r="A1037" s="15"/>
      <c r="B1037" s="15"/>
      <c r="C1037" s="15"/>
      <c r="D1037" s="15"/>
      <c r="E1037" s="15"/>
      <c r="F1037" s="15"/>
      <c r="G1037" s="15"/>
      <c r="H1037" s="15"/>
      <c r="I1037" s="15"/>
      <c r="J1037" s="15"/>
      <c r="K1037" s="15"/>
      <c r="L1037" s="15"/>
      <c r="M1037" s="15"/>
      <c r="N1037" s="15"/>
      <c r="O1037" s="15"/>
      <c r="P1037" s="15"/>
      <c r="Q1037" s="15"/>
      <c r="R1037" s="15"/>
      <c r="S1037" s="15"/>
    </row>
    <row r="1038">
      <c r="A1038" s="15"/>
      <c r="B1038" s="15"/>
      <c r="C1038" s="15"/>
      <c r="D1038" s="15"/>
      <c r="E1038" s="15"/>
      <c r="F1038" s="15"/>
      <c r="G1038" s="15"/>
      <c r="H1038" s="15"/>
      <c r="I1038" s="15"/>
      <c r="J1038" s="15"/>
      <c r="K1038" s="15"/>
      <c r="L1038" s="15"/>
      <c r="M1038" s="15"/>
      <c r="N1038" s="15"/>
      <c r="O1038" s="15"/>
      <c r="P1038" s="15"/>
      <c r="Q1038" s="15"/>
      <c r="R1038" s="15"/>
      <c r="S1038" s="15"/>
    </row>
    <row r="1039">
      <c r="A1039" s="15"/>
      <c r="B1039" s="15"/>
      <c r="C1039" s="15"/>
      <c r="D1039" s="15"/>
      <c r="E1039" s="15"/>
      <c r="F1039" s="15"/>
      <c r="G1039" s="15"/>
      <c r="H1039" s="15"/>
      <c r="I1039" s="15"/>
      <c r="J1039" s="15"/>
      <c r="K1039" s="15"/>
      <c r="L1039" s="15"/>
      <c r="M1039" s="15"/>
      <c r="N1039" s="15"/>
      <c r="O1039" s="15"/>
      <c r="P1039" s="15"/>
      <c r="Q1039" s="15"/>
      <c r="R1039" s="15"/>
      <c r="S1039" s="15"/>
    </row>
    <row r="1040">
      <c r="A1040" s="15"/>
      <c r="B1040" s="15"/>
      <c r="C1040" s="15"/>
      <c r="D1040" s="15"/>
      <c r="E1040" s="15"/>
      <c r="F1040" s="15"/>
      <c r="G1040" s="15"/>
      <c r="H1040" s="15"/>
      <c r="I1040" s="15"/>
      <c r="J1040" s="15"/>
      <c r="K1040" s="15"/>
      <c r="L1040" s="15"/>
      <c r="M1040" s="15"/>
      <c r="N1040" s="15"/>
      <c r="O1040" s="15"/>
      <c r="P1040" s="15"/>
      <c r="Q1040" s="15"/>
      <c r="R1040" s="15"/>
      <c r="S1040" s="15"/>
    </row>
    <row r="1041">
      <c r="A1041" s="15"/>
      <c r="B1041" s="15"/>
      <c r="C1041" s="15"/>
      <c r="D1041" s="15"/>
      <c r="E1041" s="15"/>
      <c r="F1041" s="15"/>
      <c r="G1041" s="15"/>
      <c r="H1041" s="15"/>
      <c r="I1041" s="15"/>
      <c r="J1041" s="15"/>
      <c r="K1041" s="15"/>
      <c r="L1041" s="15"/>
      <c r="M1041" s="15"/>
      <c r="N1041" s="15"/>
      <c r="O1041" s="15"/>
      <c r="P1041" s="15"/>
      <c r="Q1041" s="15"/>
      <c r="R1041" s="15"/>
      <c r="S1041" s="15"/>
    </row>
    <row r="1042">
      <c r="A1042" s="15"/>
      <c r="B1042" s="15"/>
      <c r="C1042" s="15"/>
      <c r="D1042" s="15"/>
      <c r="E1042" s="15"/>
      <c r="F1042" s="15"/>
      <c r="G1042" s="15"/>
      <c r="H1042" s="15"/>
      <c r="I1042" s="15"/>
      <c r="J1042" s="15"/>
      <c r="K1042" s="15"/>
      <c r="L1042" s="15"/>
      <c r="M1042" s="15"/>
      <c r="N1042" s="15"/>
      <c r="O1042" s="15"/>
      <c r="P1042" s="15"/>
      <c r="Q1042" s="15"/>
      <c r="R1042" s="15"/>
      <c r="S1042" s="15"/>
    </row>
    <row r="1043">
      <c r="A1043" s="15"/>
      <c r="B1043" s="15"/>
      <c r="C1043" s="15"/>
      <c r="D1043" s="15"/>
      <c r="E1043" s="15"/>
      <c r="F1043" s="15"/>
      <c r="G1043" s="15"/>
      <c r="H1043" s="15"/>
      <c r="I1043" s="15"/>
      <c r="J1043" s="15"/>
      <c r="K1043" s="15"/>
      <c r="L1043" s="15"/>
      <c r="M1043" s="15"/>
      <c r="N1043" s="15"/>
      <c r="O1043" s="15"/>
      <c r="P1043" s="15"/>
      <c r="Q1043" s="15"/>
      <c r="R1043" s="15"/>
      <c r="S1043" s="15"/>
    </row>
    <row r="1044">
      <c r="A1044" s="15"/>
      <c r="B1044" s="15"/>
      <c r="C1044" s="15"/>
      <c r="D1044" s="15"/>
      <c r="E1044" s="15"/>
      <c r="F1044" s="15"/>
      <c r="G1044" s="15"/>
      <c r="H1044" s="15"/>
      <c r="I1044" s="15"/>
      <c r="J1044" s="15"/>
      <c r="K1044" s="15"/>
      <c r="L1044" s="15"/>
      <c r="M1044" s="15"/>
      <c r="N1044" s="15"/>
      <c r="O1044" s="15"/>
      <c r="P1044" s="15"/>
      <c r="Q1044" s="15"/>
      <c r="R1044" s="15"/>
      <c r="S1044" s="15"/>
    </row>
    <row r="1045">
      <c r="A1045" s="15"/>
      <c r="B1045" s="15"/>
      <c r="C1045" s="15"/>
      <c r="D1045" s="15"/>
      <c r="E1045" s="15"/>
      <c r="F1045" s="15"/>
      <c r="G1045" s="15"/>
      <c r="H1045" s="15"/>
      <c r="I1045" s="15"/>
      <c r="J1045" s="15"/>
      <c r="K1045" s="15"/>
      <c r="L1045" s="15"/>
      <c r="M1045" s="15"/>
      <c r="N1045" s="15"/>
      <c r="O1045" s="15"/>
      <c r="P1045" s="15"/>
      <c r="Q1045" s="15"/>
      <c r="R1045" s="15"/>
      <c r="S1045" s="15"/>
    </row>
    <row r="1046">
      <c r="A1046" s="15"/>
      <c r="B1046" s="15"/>
      <c r="C1046" s="15"/>
      <c r="D1046" s="15"/>
      <c r="E1046" s="15"/>
      <c r="F1046" s="15"/>
      <c r="G1046" s="15"/>
      <c r="H1046" s="15"/>
      <c r="I1046" s="15"/>
      <c r="J1046" s="15"/>
      <c r="K1046" s="15"/>
      <c r="L1046" s="15"/>
      <c r="M1046" s="15"/>
      <c r="N1046" s="15"/>
      <c r="O1046" s="15"/>
      <c r="P1046" s="15"/>
      <c r="Q1046" s="15"/>
      <c r="R1046" s="15"/>
      <c r="S1046" s="15"/>
    </row>
    <row r="1047">
      <c r="A1047" s="15"/>
      <c r="B1047" s="15"/>
      <c r="C1047" s="15"/>
      <c r="D1047" s="15"/>
      <c r="E1047" s="15"/>
      <c r="F1047" s="15"/>
      <c r="G1047" s="15"/>
      <c r="H1047" s="15"/>
      <c r="I1047" s="15"/>
      <c r="J1047" s="15"/>
      <c r="K1047" s="15"/>
      <c r="L1047" s="15"/>
      <c r="M1047" s="15"/>
      <c r="N1047" s="15"/>
      <c r="O1047" s="15"/>
      <c r="P1047" s="15"/>
      <c r="Q1047" s="15"/>
      <c r="R1047" s="15"/>
      <c r="S1047" s="15"/>
    </row>
    <row r="1048">
      <c r="A1048" s="15"/>
      <c r="B1048" s="15"/>
      <c r="C1048" s="15"/>
      <c r="D1048" s="15"/>
      <c r="E1048" s="15"/>
      <c r="F1048" s="15"/>
      <c r="G1048" s="15"/>
      <c r="H1048" s="15"/>
      <c r="I1048" s="15"/>
      <c r="J1048" s="15"/>
      <c r="K1048" s="15"/>
      <c r="L1048" s="15"/>
      <c r="M1048" s="15"/>
      <c r="N1048" s="15"/>
      <c r="O1048" s="15"/>
      <c r="P1048" s="15"/>
      <c r="Q1048" s="15"/>
      <c r="R1048" s="15"/>
      <c r="S1048" s="15"/>
    </row>
    <row r="1049">
      <c r="A1049" s="15"/>
      <c r="B1049" s="15"/>
      <c r="C1049" s="15"/>
      <c r="D1049" s="15"/>
      <c r="E1049" s="15"/>
      <c r="F1049" s="15"/>
      <c r="G1049" s="15"/>
      <c r="H1049" s="15"/>
      <c r="I1049" s="15"/>
      <c r="J1049" s="15"/>
      <c r="K1049" s="15"/>
      <c r="L1049" s="15"/>
      <c r="M1049" s="15"/>
      <c r="N1049" s="15"/>
      <c r="O1049" s="15"/>
      <c r="P1049" s="15"/>
      <c r="Q1049" s="15"/>
      <c r="R1049" s="15"/>
      <c r="S1049" s="15"/>
    </row>
    <row r="1050">
      <c r="A1050" s="15"/>
      <c r="B1050" s="15"/>
      <c r="C1050" s="15"/>
      <c r="D1050" s="15"/>
      <c r="E1050" s="15"/>
      <c r="F1050" s="15"/>
      <c r="G1050" s="15"/>
      <c r="H1050" s="15"/>
      <c r="I1050" s="15"/>
      <c r="J1050" s="15"/>
      <c r="K1050" s="15"/>
      <c r="L1050" s="15"/>
      <c r="M1050" s="15"/>
      <c r="N1050" s="15"/>
      <c r="O1050" s="15"/>
      <c r="P1050" s="15"/>
      <c r="Q1050" s="15"/>
      <c r="R1050" s="15"/>
      <c r="S1050" s="15"/>
    </row>
    <row r="1051">
      <c r="A1051" s="15"/>
      <c r="B1051" s="15"/>
      <c r="C1051" s="15"/>
      <c r="D1051" s="15"/>
      <c r="E1051" s="15"/>
      <c r="F1051" s="15"/>
      <c r="G1051" s="15"/>
      <c r="H1051" s="15"/>
      <c r="I1051" s="15"/>
      <c r="J1051" s="15"/>
      <c r="K1051" s="15"/>
      <c r="L1051" s="15"/>
      <c r="M1051" s="15"/>
      <c r="N1051" s="15"/>
      <c r="O1051" s="15"/>
      <c r="P1051" s="15"/>
      <c r="Q1051" s="15"/>
      <c r="R1051" s="15"/>
      <c r="S1051" s="15"/>
    </row>
    <row r="1052">
      <c r="A1052" s="15"/>
      <c r="B1052" s="15"/>
      <c r="C1052" s="15"/>
      <c r="D1052" s="15"/>
      <c r="E1052" s="15"/>
      <c r="F1052" s="15"/>
      <c r="G1052" s="15"/>
      <c r="H1052" s="15"/>
      <c r="I1052" s="15"/>
      <c r="J1052" s="15"/>
      <c r="K1052" s="15"/>
      <c r="L1052" s="15"/>
      <c r="M1052" s="15"/>
      <c r="N1052" s="15"/>
      <c r="O1052" s="15"/>
      <c r="P1052" s="15"/>
      <c r="Q1052" s="15"/>
      <c r="R1052" s="15"/>
      <c r="S1052" s="15"/>
    </row>
    <row r="1053">
      <c r="A1053" s="15"/>
      <c r="B1053" s="15"/>
      <c r="C1053" s="15"/>
      <c r="D1053" s="15"/>
      <c r="E1053" s="15"/>
      <c r="F1053" s="15"/>
      <c r="G1053" s="15"/>
      <c r="H1053" s="15"/>
      <c r="I1053" s="15"/>
      <c r="J1053" s="15"/>
      <c r="K1053" s="15"/>
      <c r="L1053" s="15"/>
      <c r="M1053" s="15"/>
      <c r="N1053" s="15"/>
      <c r="O1053" s="15"/>
      <c r="P1053" s="15"/>
      <c r="Q1053" s="15"/>
      <c r="R1053" s="15"/>
      <c r="S1053" s="15"/>
    </row>
    <row r="1054">
      <c r="A1054" s="15"/>
      <c r="B1054" s="15"/>
      <c r="C1054" s="15"/>
      <c r="D1054" s="15"/>
      <c r="E1054" s="15"/>
      <c r="F1054" s="15"/>
      <c r="G1054" s="15"/>
      <c r="H1054" s="15"/>
      <c r="I1054" s="15"/>
      <c r="J1054" s="15"/>
      <c r="K1054" s="15"/>
      <c r="L1054" s="15"/>
      <c r="M1054" s="15"/>
      <c r="N1054" s="15"/>
      <c r="O1054" s="15"/>
      <c r="P1054" s="15"/>
      <c r="Q1054" s="15"/>
      <c r="R1054" s="15"/>
      <c r="S1054" s="15"/>
    </row>
    <row r="1055">
      <c r="A1055" s="15"/>
      <c r="B1055" s="15"/>
      <c r="C1055" s="15"/>
      <c r="D1055" s="15"/>
      <c r="E1055" s="15"/>
      <c r="F1055" s="15"/>
      <c r="G1055" s="15"/>
      <c r="H1055" s="15"/>
      <c r="I1055" s="15"/>
      <c r="J1055" s="15"/>
      <c r="K1055" s="15"/>
      <c r="L1055" s="15"/>
      <c r="M1055" s="15"/>
      <c r="N1055" s="15"/>
      <c r="O1055" s="15"/>
      <c r="P1055" s="15"/>
      <c r="Q1055" s="15"/>
      <c r="R1055" s="15"/>
      <c r="S1055" s="15"/>
    </row>
    <row r="1056">
      <c r="A1056" s="15"/>
      <c r="B1056" s="15"/>
      <c r="C1056" s="15"/>
      <c r="D1056" s="15"/>
      <c r="E1056" s="15"/>
      <c r="F1056" s="15"/>
      <c r="G1056" s="15"/>
      <c r="H1056" s="15"/>
      <c r="I1056" s="15"/>
      <c r="J1056" s="15"/>
      <c r="K1056" s="15"/>
      <c r="L1056" s="15"/>
      <c r="M1056" s="15"/>
      <c r="N1056" s="15"/>
      <c r="O1056" s="15"/>
      <c r="P1056" s="15"/>
      <c r="Q1056" s="15"/>
      <c r="R1056" s="15"/>
      <c r="S1056" s="15"/>
    </row>
    <row r="1057">
      <c r="A1057" s="15"/>
      <c r="B1057" s="15"/>
      <c r="C1057" s="15"/>
      <c r="D1057" s="15"/>
      <c r="E1057" s="15"/>
      <c r="F1057" s="15"/>
      <c r="G1057" s="15"/>
      <c r="H1057" s="15"/>
      <c r="I1057" s="15"/>
      <c r="J1057" s="15"/>
      <c r="K1057" s="15"/>
      <c r="L1057" s="15"/>
      <c r="M1057" s="15"/>
      <c r="N1057" s="15"/>
      <c r="O1057" s="15"/>
      <c r="P1057" s="15"/>
      <c r="Q1057" s="15"/>
      <c r="R1057" s="15"/>
      <c r="S1057" s="15"/>
    </row>
    <row r="1058">
      <c r="A1058" s="15"/>
      <c r="B1058" s="15"/>
      <c r="C1058" s="15"/>
      <c r="D1058" s="15"/>
      <c r="E1058" s="15"/>
      <c r="F1058" s="15"/>
      <c r="G1058" s="15"/>
      <c r="H1058" s="15"/>
      <c r="I1058" s="15"/>
      <c r="J1058" s="15"/>
      <c r="K1058" s="15"/>
      <c r="L1058" s="15"/>
      <c r="M1058" s="15"/>
      <c r="N1058" s="15"/>
      <c r="O1058" s="15"/>
      <c r="P1058" s="15"/>
      <c r="Q1058" s="15"/>
      <c r="R1058" s="15"/>
      <c r="S1058" s="15"/>
    </row>
    <row r="1059">
      <c r="A1059" s="15"/>
      <c r="B1059" s="15"/>
      <c r="C1059" s="15"/>
      <c r="D1059" s="15"/>
      <c r="E1059" s="15"/>
      <c r="F1059" s="15"/>
      <c r="G1059" s="15"/>
      <c r="H1059" s="15"/>
      <c r="I1059" s="15"/>
      <c r="J1059" s="15"/>
      <c r="K1059" s="15"/>
      <c r="L1059" s="15"/>
      <c r="M1059" s="15"/>
      <c r="N1059" s="15"/>
      <c r="O1059" s="15"/>
      <c r="P1059" s="15"/>
      <c r="Q1059" s="15"/>
      <c r="R1059" s="15"/>
      <c r="S1059" s="15"/>
    </row>
    <row r="1060">
      <c r="A1060" s="15"/>
      <c r="B1060" s="15"/>
      <c r="C1060" s="15"/>
      <c r="D1060" s="15"/>
      <c r="E1060" s="15"/>
      <c r="F1060" s="15"/>
      <c r="G1060" s="15"/>
      <c r="H1060" s="15"/>
      <c r="I1060" s="15"/>
      <c r="J1060" s="15"/>
      <c r="K1060" s="15"/>
      <c r="L1060" s="15"/>
      <c r="M1060" s="15"/>
      <c r="N1060" s="15"/>
      <c r="O1060" s="15"/>
      <c r="P1060" s="15"/>
      <c r="Q1060" s="15"/>
      <c r="R1060" s="15"/>
      <c r="S1060" s="15"/>
    </row>
    <row r="1061">
      <c r="A1061" s="15"/>
      <c r="B1061" s="15"/>
      <c r="C1061" s="15"/>
      <c r="D1061" s="15"/>
      <c r="E1061" s="15"/>
      <c r="F1061" s="15"/>
      <c r="G1061" s="15"/>
      <c r="H1061" s="15"/>
      <c r="I1061" s="15"/>
      <c r="J1061" s="15"/>
      <c r="K1061" s="15"/>
      <c r="L1061" s="15"/>
      <c r="M1061" s="15"/>
      <c r="N1061" s="15"/>
      <c r="O1061" s="15"/>
      <c r="P1061" s="15"/>
      <c r="Q1061" s="15"/>
      <c r="R1061" s="15"/>
      <c r="S1061" s="15"/>
    </row>
    <row r="1062">
      <c r="A1062" s="15"/>
      <c r="B1062" s="15"/>
      <c r="C1062" s="15"/>
      <c r="D1062" s="15"/>
      <c r="E1062" s="15"/>
      <c r="F1062" s="15"/>
      <c r="G1062" s="15"/>
      <c r="H1062" s="15"/>
      <c r="I1062" s="15"/>
      <c r="J1062" s="15"/>
      <c r="K1062" s="15"/>
      <c r="L1062" s="15"/>
      <c r="M1062" s="15"/>
      <c r="N1062" s="15"/>
      <c r="O1062" s="15"/>
      <c r="P1062" s="15"/>
      <c r="Q1062" s="15"/>
      <c r="R1062" s="15"/>
      <c r="S1062" s="15"/>
    </row>
    <row r="1063">
      <c r="A1063" s="15"/>
      <c r="B1063" s="15"/>
      <c r="C1063" s="15"/>
      <c r="D1063" s="15"/>
      <c r="E1063" s="15"/>
      <c r="F1063" s="15"/>
      <c r="G1063" s="15"/>
      <c r="H1063" s="15"/>
      <c r="I1063" s="15"/>
      <c r="J1063" s="15"/>
      <c r="K1063" s="15"/>
      <c r="L1063" s="15"/>
      <c r="M1063" s="15"/>
      <c r="N1063" s="15"/>
      <c r="O1063" s="15"/>
      <c r="P1063" s="15"/>
      <c r="Q1063" s="15"/>
      <c r="R1063" s="15"/>
      <c r="S1063" s="15"/>
    </row>
    <row r="1064">
      <c r="A1064" s="15"/>
      <c r="B1064" s="15"/>
      <c r="C1064" s="15"/>
      <c r="D1064" s="15"/>
      <c r="E1064" s="15"/>
      <c r="F1064" s="15"/>
      <c r="G1064" s="15"/>
      <c r="H1064" s="15"/>
      <c r="I1064" s="15"/>
      <c r="J1064" s="15"/>
      <c r="K1064" s="15"/>
      <c r="L1064" s="15"/>
      <c r="M1064" s="15"/>
      <c r="N1064" s="15"/>
      <c r="O1064" s="15"/>
      <c r="P1064" s="15"/>
      <c r="Q1064" s="15"/>
      <c r="R1064" s="15"/>
      <c r="S1064" s="15"/>
    </row>
    <row r="1065">
      <c r="A1065" s="15"/>
      <c r="B1065" s="15"/>
      <c r="C1065" s="15"/>
      <c r="D1065" s="15"/>
      <c r="E1065" s="15"/>
      <c r="F1065" s="15"/>
      <c r="G1065" s="15"/>
      <c r="H1065" s="15"/>
      <c r="I1065" s="15"/>
      <c r="J1065" s="15"/>
      <c r="K1065" s="15"/>
      <c r="L1065" s="15"/>
      <c r="M1065" s="15"/>
      <c r="N1065" s="15"/>
      <c r="O1065" s="15"/>
      <c r="P1065" s="15"/>
      <c r="Q1065" s="15"/>
      <c r="R1065" s="15"/>
      <c r="S1065" s="15"/>
    </row>
    <row r="1066">
      <c r="A1066" s="15"/>
      <c r="B1066" s="15"/>
      <c r="C1066" s="15"/>
      <c r="D1066" s="15"/>
      <c r="E1066" s="15"/>
      <c r="F1066" s="15"/>
      <c r="G1066" s="15"/>
      <c r="H1066" s="15"/>
      <c r="I1066" s="15"/>
      <c r="J1066" s="15"/>
      <c r="K1066" s="15"/>
      <c r="L1066" s="15"/>
      <c r="M1066" s="15"/>
      <c r="N1066" s="15"/>
      <c r="O1066" s="15"/>
      <c r="P1066" s="15"/>
      <c r="Q1066" s="15"/>
      <c r="R1066" s="15"/>
      <c r="S1066" s="15"/>
    </row>
    <row r="1067">
      <c r="A1067" s="15"/>
      <c r="B1067" s="15"/>
      <c r="C1067" s="15"/>
      <c r="D1067" s="15"/>
      <c r="E1067" s="15"/>
      <c r="F1067" s="15"/>
      <c r="G1067" s="15"/>
      <c r="H1067" s="15"/>
      <c r="I1067" s="15"/>
      <c r="J1067" s="15"/>
      <c r="K1067" s="15"/>
      <c r="L1067" s="15"/>
      <c r="M1067" s="15"/>
      <c r="N1067" s="15"/>
      <c r="O1067" s="15"/>
      <c r="P1067" s="15"/>
      <c r="Q1067" s="15"/>
      <c r="R1067" s="15"/>
      <c r="S1067" s="15"/>
    </row>
    <row r="1068">
      <c r="A1068" s="15"/>
      <c r="B1068" s="15"/>
      <c r="C1068" s="15"/>
      <c r="D1068" s="15"/>
      <c r="E1068" s="15"/>
      <c r="F1068" s="15"/>
      <c r="G1068" s="15"/>
      <c r="H1068" s="15"/>
      <c r="I1068" s="15"/>
      <c r="J1068" s="15"/>
      <c r="K1068" s="15"/>
      <c r="L1068" s="15"/>
      <c r="M1068" s="15"/>
      <c r="N1068" s="15"/>
      <c r="O1068" s="15"/>
      <c r="P1068" s="15"/>
      <c r="Q1068" s="15"/>
      <c r="R1068" s="15"/>
      <c r="S1068" s="15"/>
    </row>
    <row r="1069">
      <c r="A1069" s="15"/>
      <c r="B1069" s="15"/>
      <c r="C1069" s="15"/>
      <c r="D1069" s="15"/>
      <c r="E1069" s="15"/>
      <c r="F1069" s="15"/>
      <c r="G1069" s="15"/>
      <c r="H1069" s="15"/>
      <c r="I1069" s="15"/>
      <c r="J1069" s="15"/>
      <c r="K1069" s="15"/>
      <c r="L1069" s="15"/>
      <c r="M1069" s="15"/>
      <c r="N1069" s="15"/>
      <c r="O1069" s="15"/>
      <c r="P1069" s="15"/>
      <c r="Q1069" s="15"/>
      <c r="R1069" s="15"/>
      <c r="S1069" s="15"/>
    </row>
    <row r="1070">
      <c r="A1070" s="15"/>
      <c r="B1070" s="15"/>
      <c r="C1070" s="15"/>
      <c r="D1070" s="15"/>
      <c r="E1070" s="15"/>
      <c r="F1070" s="15"/>
      <c r="G1070" s="15"/>
      <c r="H1070" s="15"/>
      <c r="I1070" s="15"/>
      <c r="J1070" s="15"/>
      <c r="K1070" s="15"/>
      <c r="L1070" s="15"/>
      <c r="M1070" s="15"/>
      <c r="N1070" s="15"/>
      <c r="O1070" s="15"/>
      <c r="P1070" s="15"/>
      <c r="Q1070" s="15"/>
      <c r="R1070" s="15"/>
      <c r="S1070" s="15"/>
    </row>
    <row r="1071">
      <c r="A1071" s="15"/>
      <c r="B1071" s="15"/>
      <c r="C1071" s="15"/>
      <c r="D1071" s="15"/>
      <c r="E1071" s="15"/>
      <c r="F1071" s="15"/>
      <c r="G1071" s="15"/>
      <c r="H1071" s="15"/>
      <c r="I1071" s="15"/>
      <c r="J1071" s="15"/>
      <c r="K1071" s="15"/>
      <c r="L1071" s="15"/>
      <c r="M1071" s="15"/>
      <c r="N1071" s="15"/>
      <c r="O1071" s="15"/>
      <c r="P1071" s="15"/>
      <c r="Q1071" s="15"/>
      <c r="R1071" s="15"/>
      <c r="S1071" s="15"/>
    </row>
    <row r="1072">
      <c r="A1072" s="15"/>
      <c r="B1072" s="15"/>
      <c r="C1072" s="15"/>
      <c r="D1072" s="15"/>
      <c r="E1072" s="15"/>
      <c r="F1072" s="15"/>
      <c r="G1072" s="15"/>
      <c r="H1072" s="15"/>
      <c r="I1072" s="15"/>
      <c r="J1072" s="15"/>
      <c r="K1072" s="15"/>
      <c r="L1072" s="15"/>
      <c r="M1072" s="15"/>
      <c r="N1072" s="15"/>
      <c r="O1072" s="15"/>
      <c r="P1072" s="15"/>
      <c r="Q1072" s="15"/>
      <c r="R1072" s="15"/>
      <c r="S1072" s="15"/>
    </row>
    <row r="1073">
      <c r="A1073" s="15"/>
      <c r="B1073" s="15"/>
      <c r="C1073" s="15"/>
      <c r="D1073" s="15"/>
      <c r="E1073" s="15"/>
      <c r="F1073" s="15"/>
      <c r="G1073" s="15"/>
      <c r="H1073" s="15"/>
      <c r="I1073" s="15"/>
      <c r="J1073" s="15"/>
      <c r="K1073" s="15"/>
      <c r="L1073" s="15"/>
      <c r="M1073" s="15"/>
      <c r="N1073" s="15"/>
      <c r="O1073" s="15"/>
      <c r="P1073" s="15"/>
      <c r="Q1073" s="15"/>
      <c r="R1073" s="15"/>
      <c r="S1073" s="15"/>
    </row>
    <row r="1074">
      <c r="A1074" s="15"/>
      <c r="B1074" s="15"/>
      <c r="C1074" s="15"/>
      <c r="D1074" s="15"/>
      <c r="E1074" s="15"/>
      <c r="F1074" s="15"/>
      <c r="G1074" s="15"/>
      <c r="H1074" s="15"/>
      <c r="I1074" s="15"/>
      <c r="J1074" s="15"/>
      <c r="K1074" s="15"/>
      <c r="L1074" s="15"/>
      <c r="M1074" s="15"/>
      <c r="N1074" s="15"/>
      <c r="O1074" s="15"/>
      <c r="P1074" s="15"/>
      <c r="Q1074" s="15"/>
      <c r="R1074" s="15"/>
      <c r="S1074" s="15"/>
    </row>
    <row r="1075">
      <c r="A1075" s="15"/>
      <c r="B1075" s="15"/>
      <c r="C1075" s="15"/>
      <c r="D1075" s="15"/>
      <c r="E1075" s="15"/>
      <c r="F1075" s="15"/>
      <c r="G1075" s="15"/>
      <c r="H1075" s="15"/>
      <c r="I1075" s="15"/>
      <c r="J1075" s="15"/>
      <c r="K1075" s="15"/>
      <c r="L1075" s="15"/>
      <c r="M1075" s="15"/>
      <c r="N1075" s="15"/>
      <c r="O1075" s="15"/>
      <c r="P1075" s="15"/>
      <c r="Q1075" s="15"/>
      <c r="R1075" s="15"/>
      <c r="S1075" s="15"/>
    </row>
    <row r="1076">
      <c r="A1076" s="15"/>
      <c r="B1076" s="15"/>
      <c r="C1076" s="15"/>
      <c r="D1076" s="15"/>
      <c r="E1076" s="15"/>
      <c r="F1076" s="15"/>
      <c r="G1076" s="15"/>
      <c r="H1076" s="15"/>
      <c r="I1076" s="15"/>
      <c r="J1076" s="15"/>
      <c r="K1076" s="15"/>
      <c r="L1076" s="15"/>
      <c r="M1076" s="15"/>
      <c r="N1076" s="15"/>
      <c r="O1076" s="15"/>
      <c r="P1076" s="15"/>
      <c r="Q1076" s="15"/>
      <c r="R1076" s="15"/>
      <c r="S1076" s="15"/>
    </row>
    <row r="1077">
      <c r="A1077" s="15"/>
      <c r="B1077" s="15"/>
      <c r="C1077" s="15"/>
      <c r="D1077" s="15"/>
      <c r="E1077" s="15"/>
      <c r="F1077" s="15"/>
      <c r="G1077" s="15"/>
      <c r="H1077" s="15"/>
      <c r="I1077" s="15"/>
      <c r="J1077" s="15"/>
      <c r="K1077" s="15"/>
      <c r="L1077" s="15"/>
      <c r="M1077" s="15"/>
      <c r="N1077" s="15"/>
      <c r="O1077" s="15"/>
      <c r="P1077" s="15"/>
      <c r="Q1077" s="15"/>
      <c r="R1077" s="15"/>
      <c r="S1077" s="15"/>
    </row>
    <row r="1078">
      <c r="A1078" s="15"/>
      <c r="B1078" s="15"/>
      <c r="C1078" s="15"/>
      <c r="D1078" s="15"/>
      <c r="E1078" s="15"/>
      <c r="F1078" s="15"/>
      <c r="G1078" s="15"/>
      <c r="H1078" s="15"/>
      <c r="I1078" s="15"/>
      <c r="J1078" s="15"/>
      <c r="K1078" s="15"/>
      <c r="L1078" s="15"/>
      <c r="M1078" s="15"/>
      <c r="N1078" s="15"/>
      <c r="O1078" s="15"/>
      <c r="P1078" s="15"/>
      <c r="Q1078" s="15"/>
      <c r="R1078" s="15"/>
      <c r="S1078" s="15"/>
    </row>
    <row r="1079">
      <c r="A1079" s="15"/>
      <c r="B1079" s="15"/>
      <c r="C1079" s="15"/>
      <c r="D1079" s="15"/>
      <c r="E1079" s="15"/>
      <c r="F1079" s="15"/>
      <c r="G1079" s="15"/>
      <c r="H1079" s="15"/>
      <c r="I1079" s="15"/>
      <c r="J1079" s="15"/>
      <c r="K1079" s="15"/>
      <c r="L1079" s="15"/>
      <c r="M1079" s="15"/>
      <c r="N1079" s="15"/>
      <c r="O1079" s="15"/>
      <c r="P1079" s="15"/>
      <c r="Q1079" s="15"/>
      <c r="R1079" s="15"/>
      <c r="S1079" s="15"/>
    </row>
    <row r="1080">
      <c r="A1080" s="15"/>
      <c r="B1080" s="15"/>
      <c r="C1080" s="15"/>
      <c r="D1080" s="15"/>
      <c r="E1080" s="15"/>
      <c r="F1080" s="15"/>
      <c r="G1080" s="15"/>
      <c r="H1080" s="15"/>
      <c r="I1080" s="15"/>
      <c r="J1080" s="15"/>
      <c r="K1080" s="15"/>
      <c r="L1080" s="15"/>
      <c r="M1080" s="15"/>
      <c r="N1080" s="15"/>
      <c r="O1080" s="15"/>
      <c r="P1080" s="15"/>
      <c r="Q1080" s="15"/>
      <c r="R1080" s="15"/>
      <c r="S1080" s="15"/>
    </row>
    <row r="1081">
      <c r="A1081" s="15"/>
      <c r="B1081" s="15"/>
      <c r="C1081" s="15"/>
      <c r="D1081" s="15"/>
      <c r="E1081" s="15"/>
      <c r="F1081" s="15"/>
      <c r="G1081" s="15"/>
      <c r="H1081" s="15"/>
      <c r="I1081" s="15"/>
      <c r="J1081" s="15"/>
      <c r="K1081" s="15"/>
      <c r="L1081" s="15"/>
      <c r="M1081" s="15"/>
      <c r="N1081" s="15"/>
      <c r="O1081" s="15"/>
      <c r="P1081" s="15"/>
      <c r="Q1081" s="15"/>
      <c r="R1081" s="15"/>
      <c r="S1081" s="15"/>
    </row>
    <row r="1082">
      <c r="A1082" s="15"/>
      <c r="B1082" s="15"/>
      <c r="C1082" s="15"/>
      <c r="D1082" s="15"/>
      <c r="E1082" s="15"/>
      <c r="F1082" s="15"/>
      <c r="G1082" s="15"/>
      <c r="H1082" s="15"/>
      <c r="I1082" s="15"/>
      <c r="J1082" s="15"/>
      <c r="K1082" s="15"/>
      <c r="L1082" s="15"/>
      <c r="M1082" s="15"/>
      <c r="N1082" s="15"/>
      <c r="O1082" s="15"/>
      <c r="P1082" s="15"/>
      <c r="Q1082" s="15"/>
      <c r="R1082" s="15"/>
      <c r="S1082" s="15"/>
    </row>
    <row r="1083">
      <c r="A1083" s="15"/>
      <c r="B1083" s="15"/>
      <c r="C1083" s="15"/>
      <c r="D1083" s="15"/>
      <c r="E1083" s="15"/>
      <c r="F1083" s="15"/>
      <c r="G1083" s="15"/>
      <c r="H1083" s="15"/>
      <c r="I1083" s="15"/>
      <c r="J1083" s="15"/>
      <c r="K1083" s="15"/>
      <c r="L1083" s="15"/>
      <c r="M1083" s="15"/>
      <c r="N1083" s="15"/>
      <c r="O1083" s="15"/>
      <c r="P1083" s="15"/>
      <c r="Q1083" s="15"/>
      <c r="R1083" s="15"/>
      <c r="S1083" s="15"/>
    </row>
    <row r="1084">
      <c r="A1084" s="15"/>
      <c r="B1084" s="15"/>
      <c r="C1084" s="15"/>
      <c r="D1084" s="15"/>
      <c r="E1084" s="15"/>
      <c r="F1084" s="15"/>
      <c r="G1084" s="15"/>
      <c r="H1084" s="15"/>
      <c r="I1084" s="15"/>
      <c r="J1084" s="15"/>
      <c r="K1084" s="15"/>
      <c r="L1084" s="15"/>
      <c r="M1084" s="15"/>
      <c r="N1084" s="15"/>
      <c r="O1084" s="15"/>
      <c r="P1084" s="15"/>
      <c r="Q1084" s="15"/>
      <c r="R1084" s="15"/>
      <c r="S1084" s="15"/>
    </row>
    <row r="1085">
      <c r="A1085" s="15"/>
      <c r="B1085" s="15"/>
      <c r="C1085" s="15"/>
      <c r="D1085" s="15"/>
      <c r="E1085" s="15"/>
      <c r="F1085" s="15"/>
      <c r="G1085" s="15"/>
      <c r="H1085" s="15"/>
      <c r="I1085" s="15"/>
      <c r="J1085" s="15"/>
      <c r="K1085" s="15"/>
      <c r="L1085" s="15"/>
      <c r="M1085" s="15"/>
      <c r="N1085" s="15"/>
      <c r="O1085" s="15"/>
      <c r="P1085" s="15"/>
      <c r="Q1085" s="15"/>
      <c r="R1085" s="15"/>
      <c r="S1085" s="15"/>
    </row>
    <row r="1086">
      <c r="A1086" s="15"/>
      <c r="B1086" s="15"/>
      <c r="C1086" s="15"/>
      <c r="D1086" s="15"/>
      <c r="E1086" s="15"/>
      <c r="F1086" s="15"/>
      <c r="G1086" s="15"/>
      <c r="H1086" s="15"/>
      <c r="I1086" s="15"/>
      <c r="J1086" s="15"/>
      <c r="K1086" s="15"/>
      <c r="L1086" s="15"/>
      <c r="M1086" s="15"/>
      <c r="N1086" s="15"/>
      <c r="O1086" s="15"/>
      <c r="P1086" s="15"/>
      <c r="Q1086" s="15"/>
      <c r="R1086" s="15"/>
      <c r="S1086" s="15"/>
    </row>
    <row r="1087">
      <c r="A1087" s="15"/>
      <c r="B1087" s="15"/>
      <c r="C1087" s="15"/>
      <c r="D1087" s="15"/>
      <c r="E1087" s="15"/>
      <c r="F1087" s="15"/>
      <c r="G1087" s="15"/>
      <c r="H1087" s="15"/>
      <c r="I1087" s="15"/>
      <c r="J1087" s="15"/>
      <c r="K1087" s="15"/>
      <c r="L1087" s="15"/>
      <c r="M1087" s="15"/>
      <c r="N1087" s="15"/>
      <c r="O1087" s="15"/>
      <c r="P1087" s="15"/>
      <c r="Q1087" s="15"/>
      <c r="R1087" s="15"/>
      <c r="S1087" s="15"/>
    </row>
    <row r="1088">
      <c r="A1088" s="15"/>
      <c r="B1088" s="15"/>
      <c r="C1088" s="15"/>
      <c r="D1088" s="15"/>
      <c r="E1088" s="15"/>
      <c r="F1088" s="15"/>
      <c r="G1088" s="15"/>
      <c r="H1088" s="15"/>
      <c r="I1088" s="15"/>
      <c r="J1088" s="15"/>
      <c r="K1088" s="15"/>
      <c r="L1088" s="15"/>
      <c r="M1088" s="15"/>
      <c r="N1088" s="15"/>
      <c r="O1088" s="15"/>
      <c r="P1088" s="15"/>
      <c r="Q1088" s="15"/>
      <c r="R1088" s="15"/>
      <c r="S1088" s="15"/>
    </row>
    <row r="1089">
      <c r="A1089" s="15"/>
      <c r="B1089" s="15"/>
      <c r="C1089" s="15"/>
      <c r="D1089" s="15"/>
      <c r="E1089" s="15"/>
      <c r="F1089" s="15"/>
      <c r="G1089" s="15"/>
      <c r="H1089" s="15"/>
      <c r="I1089" s="15"/>
      <c r="J1089" s="15"/>
      <c r="K1089" s="15"/>
      <c r="L1089" s="15"/>
      <c r="M1089" s="15"/>
      <c r="N1089" s="15"/>
      <c r="O1089" s="15"/>
      <c r="P1089" s="15"/>
      <c r="Q1089" s="15"/>
      <c r="R1089" s="15"/>
      <c r="S1089" s="15"/>
    </row>
    <row r="1090">
      <c r="A1090" s="15"/>
      <c r="B1090" s="15"/>
      <c r="C1090" s="15"/>
      <c r="D1090" s="15"/>
      <c r="E1090" s="15"/>
      <c r="F1090" s="15"/>
      <c r="G1090" s="15"/>
      <c r="H1090" s="15"/>
      <c r="I1090" s="15"/>
      <c r="J1090" s="15"/>
      <c r="K1090" s="15"/>
      <c r="L1090" s="15"/>
      <c r="M1090" s="15"/>
      <c r="N1090" s="15"/>
      <c r="O1090" s="15"/>
      <c r="P1090" s="15"/>
      <c r="Q1090" s="15"/>
      <c r="R1090" s="15"/>
      <c r="S1090" s="15"/>
    </row>
    <row r="1091">
      <c r="A1091" s="15"/>
      <c r="B1091" s="15"/>
      <c r="C1091" s="15"/>
      <c r="D1091" s="15"/>
      <c r="E1091" s="15"/>
      <c r="F1091" s="15"/>
      <c r="G1091" s="15"/>
      <c r="H1091" s="15"/>
      <c r="I1091" s="15"/>
      <c r="J1091" s="15"/>
      <c r="K1091" s="15"/>
      <c r="L1091" s="15"/>
      <c r="M1091" s="15"/>
      <c r="N1091" s="15"/>
      <c r="O1091" s="15"/>
      <c r="P1091" s="15"/>
      <c r="Q1091" s="15"/>
      <c r="R1091" s="15"/>
      <c r="S1091" s="15"/>
    </row>
    <row r="1092">
      <c r="A1092" s="15"/>
      <c r="B1092" s="15"/>
      <c r="C1092" s="15"/>
      <c r="D1092" s="15"/>
      <c r="E1092" s="15"/>
      <c r="F1092" s="15"/>
      <c r="G1092" s="15"/>
      <c r="H1092" s="15"/>
      <c r="I1092" s="15"/>
      <c r="J1092" s="15"/>
      <c r="K1092" s="15"/>
      <c r="L1092" s="15"/>
      <c r="M1092" s="15"/>
      <c r="N1092" s="15"/>
      <c r="O1092" s="15"/>
      <c r="P1092" s="15"/>
      <c r="Q1092" s="15"/>
      <c r="R1092" s="15"/>
      <c r="S1092" s="15"/>
    </row>
    <row r="1093">
      <c r="A1093" s="15"/>
      <c r="B1093" s="15"/>
      <c r="C1093" s="15"/>
      <c r="D1093" s="15"/>
      <c r="E1093" s="15"/>
      <c r="F1093" s="15"/>
      <c r="G1093" s="15"/>
      <c r="H1093" s="15"/>
      <c r="I1093" s="15"/>
      <c r="J1093" s="15"/>
      <c r="K1093" s="15"/>
      <c r="L1093" s="15"/>
      <c r="M1093" s="15"/>
      <c r="N1093" s="15"/>
      <c r="O1093" s="15"/>
      <c r="P1093" s="15"/>
      <c r="Q1093" s="15"/>
      <c r="R1093" s="15"/>
      <c r="S1093" s="15"/>
    </row>
    <row r="1094">
      <c r="A1094" s="15"/>
      <c r="B1094" s="15"/>
      <c r="C1094" s="15"/>
      <c r="D1094" s="15"/>
      <c r="E1094" s="15"/>
      <c r="F1094" s="15"/>
      <c r="G1094" s="15"/>
      <c r="H1094" s="15"/>
      <c r="I1094" s="15"/>
      <c r="J1094" s="15"/>
      <c r="K1094" s="15"/>
      <c r="L1094" s="15"/>
      <c r="M1094" s="15"/>
      <c r="N1094" s="15"/>
      <c r="O1094" s="15"/>
      <c r="P1094" s="15"/>
      <c r="Q1094" s="15"/>
      <c r="R1094" s="15"/>
      <c r="S1094" s="15"/>
    </row>
    <row r="1095">
      <c r="A1095" s="15"/>
      <c r="B1095" s="15"/>
      <c r="C1095" s="15"/>
      <c r="D1095" s="15"/>
      <c r="E1095" s="15"/>
      <c r="F1095" s="15"/>
      <c r="G1095" s="15"/>
      <c r="H1095" s="15"/>
      <c r="I1095" s="15"/>
      <c r="J1095" s="15"/>
      <c r="K1095" s="15"/>
      <c r="L1095" s="15"/>
      <c r="M1095" s="15"/>
      <c r="N1095" s="15"/>
      <c r="O1095" s="15"/>
      <c r="P1095" s="15"/>
      <c r="Q1095" s="15"/>
      <c r="R1095" s="15"/>
      <c r="S1095" s="15"/>
    </row>
    <row r="1096">
      <c r="A1096" s="15"/>
      <c r="B1096" s="15"/>
      <c r="C1096" s="15"/>
      <c r="D1096" s="15"/>
      <c r="E1096" s="15"/>
      <c r="F1096" s="15"/>
      <c r="G1096" s="15"/>
      <c r="H1096" s="15"/>
      <c r="I1096" s="15"/>
      <c r="J1096" s="15"/>
      <c r="K1096" s="15"/>
      <c r="L1096" s="15"/>
      <c r="M1096" s="15"/>
      <c r="N1096" s="15"/>
      <c r="O1096" s="15"/>
      <c r="P1096" s="15"/>
      <c r="Q1096" s="15"/>
      <c r="R1096" s="15"/>
      <c r="S1096" s="15"/>
    </row>
    <row r="1097">
      <c r="A1097" s="15"/>
      <c r="B1097" s="15"/>
      <c r="C1097" s="15"/>
      <c r="D1097" s="15"/>
      <c r="E1097" s="15"/>
      <c r="F1097" s="15"/>
      <c r="G1097" s="15"/>
      <c r="H1097" s="15"/>
      <c r="I1097" s="15"/>
      <c r="J1097" s="15"/>
      <c r="K1097" s="15"/>
      <c r="L1097" s="15"/>
      <c r="M1097" s="15"/>
      <c r="N1097" s="15"/>
      <c r="O1097" s="15"/>
      <c r="P1097" s="15"/>
      <c r="Q1097" s="15"/>
      <c r="R1097" s="15"/>
      <c r="S1097" s="15"/>
    </row>
    <row r="1098">
      <c r="A1098" s="15"/>
      <c r="B1098" s="15"/>
      <c r="C1098" s="15"/>
      <c r="D1098" s="15"/>
      <c r="E1098" s="15"/>
      <c r="F1098" s="15"/>
      <c r="G1098" s="15"/>
      <c r="H1098" s="15"/>
      <c r="I1098" s="15"/>
      <c r="J1098" s="15"/>
      <c r="K1098" s="15"/>
      <c r="L1098" s="15"/>
      <c r="M1098" s="15"/>
      <c r="N1098" s="15"/>
      <c r="O1098" s="15"/>
      <c r="P1098" s="15"/>
      <c r="Q1098" s="15"/>
      <c r="R1098" s="15"/>
      <c r="S1098" s="15"/>
    </row>
    <row r="1099">
      <c r="A1099" s="15"/>
      <c r="B1099" s="15"/>
      <c r="C1099" s="15"/>
      <c r="D1099" s="15"/>
      <c r="E1099" s="15"/>
      <c r="F1099" s="15"/>
      <c r="G1099" s="15"/>
      <c r="H1099" s="15"/>
      <c r="I1099" s="15"/>
      <c r="J1099" s="15"/>
      <c r="K1099" s="15"/>
      <c r="L1099" s="15"/>
      <c r="M1099" s="15"/>
      <c r="N1099" s="15"/>
      <c r="O1099" s="15"/>
      <c r="P1099" s="15"/>
      <c r="Q1099" s="15"/>
      <c r="R1099" s="15"/>
      <c r="S1099" s="15"/>
    </row>
    <row r="1100">
      <c r="A1100" s="15"/>
      <c r="B1100" s="15"/>
      <c r="C1100" s="15"/>
      <c r="D1100" s="15"/>
      <c r="E1100" s="15"/>
      <c r="F1100" s="15"/>
      <c r="G1100" s="15"/>
      <c r="H1100" s="15"/>
      <c r="I1100" s="15"/>
      <c r="J1100" s="15"/>
      <c r="K1100" s="15"/>
      <c r="L1100" s="15"/>
      <c r="M1100" s="15"/>
      <c r="N1100" s="15"/>
      <c r="O1100" s="15"/>
      <c r="P1100" s="15"/>
      <c r="Q1100" s="15"/>
      <c r="R1100" s="15"/>
      <c r="S1100" s="15"/>
    </row>
    <row r="1101">
      <c r="A1101" s="15"/>
      <c r="B1101" s="15"/>
      <c r="C1101" s="15"/>
      <c r="D1101" s="15"/>
      <c r="E1101" s="15"/>
      <c r="F1101" s="15"/>
      <c r="G1101" s="15"/>
      <c r="H1101" s="15"/>
      <c r="I1101" s="15"/>
      <c r="J1101" s="15"/>
      <c r="K1101" s="15"/>
      <c r="L1101" s="15"/>
      <c r="M1101" s="15"/>
      <c r="N1101" s="15"/>
      <c r="O1101" s="15"/>
      <c r="P1101" s="15"/>
      <c r="Q1101" s="15"/>
      <c r="R1101" s="15"/>
      <c r="S1101" s="15"/>
    </row>
    <row r="1102">
      <c r="A1102" s="15"/>
      <c r="B1102" s="15"/>
      <c r="C1102" s="15"/>
      <c r="D1102" s="15"/>
      <c r="E1102" s="15"/>
      <c r="F1102" s="15"/>
      <c r="G1102" s="15"/>
      <c r="H1102" s="15"/>
      <c r="I1102" s="15"/>
      <c r="J1102" s="15"/>
      <c r="K1102" s="15"/>
      <c r="L1102" s="15"/>
      <c r="M1102" s="15"/>
      <c r="N1102" s="15"/>
      <c r="O1102" s="15"/>
      <c r="P1102" s="15"/>
      <c r="Q1102" s="15"/>
      <c r="R1102" s="15"/>
      <c r="S1102" s="15"/>
    </row>
    <row r="1103">
      <c r="A1103" s="15"/>
      <c r="B1103" s="15"/>
      <c r="C1103" s="15"/>
      <c r="D1103" s="15"/>
      <c r="E1103" s="15"/>
      <c r="F1103" s="15"/>
      <c r="G1103" s="15"/>
      <c r="H1103" s="15"/>
      <c r="I1103" s="15"/>
      <c r="J1103" s="15"/>
      <c r="K1103" s="15"/>
      <c r="L1103" s="15"/>
      <c r="M1103" s="15"/>
      <c r="N1103" s="15"/>
      <c r="O1103" s="15"/>
      <c r="P1103" s="15"/>
      <c r="Q1103" s="15"/>
      <c r="R1103" s="15"/>
      <c r="S1103" s="15"/>
    </row>
    <row r="1104">
      <c r="A1104" s="15"/>
      <c r="B1104" s="15"/>
      <c r="C1104" s="15"/>
      <c r="D1104" s="15"/>
      <c r="E1104" s="15"/>
      <c r="F1104" s="15"/>
      <c r="G1104" s="15"/>
      <c r="H1104" s="15"/>
      <c r="I1104" s="15"/>
      <c r="J1104" s="15"/>
      <c r="K1104" s="15"/>
      <c r="L1104" s="15"/>
      <c r="M1104" s="15"/>
      <c r="N1104" s="15"/>
      <c r="O1104" s="15"/>
      <c r="P1104" s="15"/>
      <c r="Q1104" s="15"/>
      <c r="R1104" s="15"/>
      <c r="S1104" s="15"/>
    </row>
    <row r="1105">
      <c r="A1105" s="15"/>
      <c r="B1105" s="15"/>
      <c r="C1105" s="15"/>
      <c r="D1105" s="15"/>
      <c r="E1105" s="15"/>
      <c r="F1105" s="15"/>
      <c r="G1105" s="15"/>
      <c r="H1105" s="15"/>
      <c r="I1105" s="15"/>
      <c r="J1105" s="15"/>
      <c r="K1105" s="15"/>
      <c r="L1105" s="15"/>
      <c r="M1105" s="15"/>
      <c r="N1105" s="15"/>
      <c r="O1105" s="15"/>
      <c r="P1105" s="15"/>
      <c r="Q1105" s="15"/>
      <c r="R1105" s="15"/>
      <c r="S1105" s="15"/>
    </row>
    <row r="1106">
      <c r="A1106" s="15"/>
      <c r="B1106" s="15"/>
      <c r="C1106" s="15"/>
      <c r="D1106" s="15"/>
      <c r="E1106" s="15"/>
      <c r="F1106" s="15"/>
      <c r="G1106" s="15"/>
      <c r="H1106" s="15"/>
      <c r="I1106" s="15"/>
      <c r="J1106" s="15"/>
      <c r="K1106" s="15"/>
      <c r="L1106" s="15"/>
      <c r="M1106" s="15"/>
      <c r="N1106" s="15"/>
      <c r="O1106" s="15"/>
      <c r="P1106" s="15"/>
      <c r="Q1106" s="15"/>
      <c r="R1106" s="15"/>
      <c r="S1106" s="15"/>
    </row>
    <row r="1107">
      <c r="A1107" s="15"/>
      <c r="B1107" s="15"/>
      <c r="C1107" s="15"/>
      <c r="D1107" s="15"/>
      <c r="E1107" s="15"/>
      <c r="F1107" s="15"/>
      <c r="G1107" s="15"/>
      <c r="H1107" s="15"/>
      <c r="I1107" s="15"/>
      <c r="J1107" s="15"/>
      <c r="K1107" s="15"/>
      <c r="L1107" s="15"/>
      <c r="M1107" s="15"/>
      <c r="N1107" s="15"/>
      <c r="O1107" s="15"/>
      <c r="P1107" s="15"/>
      <c r="Q1107" s="15"/>
      <c r="R1107" s="15"/>
      <c r="S1107" s="15"/>
    </row>
    <row r="1108">
      <c r="A1108" s="15"/>
      <c r="B1108" s="15"/>
      <c r="C1108" s="15"/>
      <c r="D1108" s="15"/>
      <c r="E1108" s="15"/>
      <c r="F1108" s="15"/>
      <c r="G1108" s="15"/>
      <c r="H1108" s="15"/>
      <c r="I1108" s="15"/>
      <c r="J1108" s="15"/>
      <c r="K1108" s="15"/>
      <c r="L1108" s="15"/>
      <c r="M1108" s="15"/>
      <c r="N1108" s="15"/>
      <c r="O1108" s="15"/>
      <c r="P1108" s="15"/>
      <c r="Q1108" s="15"/>
      <c r="R1108" s="15"/>
      <c r="S1108" s="15"/>
    </row>
    <row r="1109">
      <c r="A1109" s="15"/>
      <c r="B1109" s="15"/>
      <c r="C1109" s="15"/>
      <c r="D1109" s="15"/>
      <c r="E1109" s="15"/>
      <c r="F1109" s="15"/>
      <c r="G1109" s="15"/>
      <c r="H1109" s="15"/>
      <c r="I1109" s="15"/>
      <c r="J1109" s="15"/>
      <c r="K1109" s="15"/>
      <c r="L1109" s="15"/>
      <c r="M1109" s="15"/>
      <c r="N1109" s="15"/>
      <c r="O1109" s="15"/>
      <c r="P1109" s="15"/>
      <c r="Q1109" s="15"/>
      <c r="R1109" s="15"/>
      <c r="S1109" s="15"/>
    </row>
    <row r="1110">
      <c r="A1110" s="15"/>
      <c r="B1110" s="15"/>
      <c r="C1110" s="15"/>
      <c r="D1110" s="15"/>
      <c r="E1110" s="15"/>
      <c r="F1110" s="15"/>
      <c r="G1110" s="15"/>
      <c r="H1110" s="15"/>
      <c r="I1110" s="15"/>
      <c r="J1110" s="15"/>
      <c r="K1110" s="15"/>
      <c r="L1110" s="15"/>
      <c r="M1110" s="15"/>
      <c r="N1110" s="15"/>
      <c r="O1110" s="15"/>
      <c r="P1110" s="15"/>
      <c r="Q1110" s="15"/>
      <c r="R1110" s="15"/>
      <c r="S1110" s="15"/>
    </row>
    <row r="1111">
      <c r="A1111" s="15"/>
      <c r="B1111" s="15"/>
      <c r="C1111" s="15"/>
      <c r="D1111" s="15"/>
      <c r="E1111" s="15"/>
      <c r="F1111" s="15"/>
      <c r="G1111" s="15"/>
      <c r="H1111" s="15"/>
      <c r="I1111" s="15"/>
      <c r="J1111" s="15"/>
      <c r="K1111" s="15"/>
      <c r="L1111" s="15"/>
      <c r="M1111" s="15"/>
      <c r="N1111" s="15"/>
      <c r="O1111" s="15"/>
      <c r="P1111" s="15"/>
      <c r="Q1111" s="15"/>
      <c r="R1111" s="15"/>
      <c r="S1111" s="15"/>
    </row>
    <row r="1112">
      <c r="A1112" s="15"/>
      <c r="B1112" s="15"/>
      <c r="C1112" s="15"/>
      <c r="D1112" s="15"/>
      <c r="E1112" s="15"/>
      <c r="F1112" s="15"/>
      <c r="G1112" s="15"/>
      <c r="H1112" s="15"/>
      <c r="I1112" s="15"/>
      <c r="J1112" s="15"/>
      <c r="K1112" s="15"/>
      <c r="L1112" s="15"/>
      <c r="M1112" s="15"/>
      <c r="N1112" s="15"/>
      <c r="O1112" s="15"/>
      <c r="P1112" s="15"/>
      <c r="Q1112" s="15"/>
      <c r="R1112" s="15"/>
      <c r="S1112" s="15"/>
    </row>
    <row r="1113">
      <c r="A1113" s="15"/>
      <c r="B1113" s="15"/>
      <c r="C1113" s="15"/>
      <c r="D1113" s="15"/>
      <c r="E1113" s="15"/>
      <c r="F1113" s="15"/>
      <c r="G1113" s="15"/>
      <c r="H1113" s="15"/>
      <c r="I1113" s="15"/>
      <c r="J1113" s="15"/>
      <c r="K1113" s="15"/>
      <c r="L1113" s="15"/>
      <c r="M1113" s="15"/>
      <c r="N1113" s="15"/>
      <c r="O1113" s="15"/>
      <c r="P1113" s="15"/>
      <c r="Q1113" s="15"/>
      <c r="R1113" s="15"/>
      <c r="S1113" s="13"/>
    </row>
  </sheetData>
  <autoFilter ref="$A$2:$AF$130"/>
  <mergeCells count="5">
    <mergeCell ref="N1:Q1"/>
    <mergeCell ref="H125:M125"/>
    <mergeCell ref="M126:N126"/>
    <mergeCell ref="D152:F152"/>
    <mergeCell ref="D169:E169"/>
  </mergeCells>
  <conditionalFormatting sqref="T1:T124 T126:T1113">
    <cfRule type="cellIs" dxfId="0" priority="1" operator="greaterThan">
      <formula>0</formula>
    </cfRule>
  </conditionalFormatting>
  <dataValidations>
    <dataValidation type="list" allowBlank="1" showErrorMessage="1" sqref="L3:L124">
      <formula1>LISTA!$B$2:$B$41</formula1>
    </dataValidation>
    <dataValidation type="list" allowBlank="1" showErrorMessage="1" sqref="M3:M124">
      <formula1>LISTA!$A$2:$A$10</formula1>
    </dataValidation>
    <dataValidation type="list" allowBlank="1" showErrorMessage="1" sqref="Q3:Q124">
      <formula1>LISTA!$C$8:$C$14</formula1>
    </dataValidation>
    <dataValidation type="list" allowBlank="1" showErrorMessage="1" sqref="E166">
      <formula1>"2,3,4,5,6,7,8,9,10,0"</formula1>
    </dataValidation>
    <dataValidation type="list" allowBlank="1" showErrorMessage="1" sqref="E167:E168">
      <formula1>"2,3,4,5,6,7,8,9,10,0,12"</formula1>
    </dataValidation>
    <dataValidation type="custom" allowBlank="1" showDropDown="1" sqref="C133:E133 C134">
      <formula1>OR(NOT(ISERROR(DATEVALUE(C133))), AND(ISNUMBER(C133), LEFT(CELL("format", C133))="D"))</formula1>
    </dataValidation>
    <dataValidation type="list" allowBlank="1" showErrorMessage="1" sqref="R3:R124">
      <formula1>"MARI - NICOLE,DANA - NICOLE,NICOLE,SANTY - NICOLE,M-S-Nic,M-D-N,D-S-Nic,Todos,TERRAMIA"</formula1>
    </dataValidation>
    <dataValidation type="custom" allowBlank="1" showDropDown="1" showErrorMessage="1" sqref="B3:C124 K3:K124">
      <formula1>OR(NOT(ISERROR(DATEVALUE(B3))), AND(ISNUMBER(B3), LEFT(CELL("format", B3))="D"))</formula1>
    </dataValidation>
  </dataValidation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5.5"/>
    <col customWidth="1" min="6" max="6" width="51.25"/>
    <col customWidth="1" min="7" max="7" width="20.13"/>
    <col customWidth="1" min="8" max="8" width="14.38"/>
    <col customWidth="1" min="13" max="13" width="26.5"/>
    <col customWidth="1" min="14" max="14" width="25.13"/>
    <col customWidth="1" min="18" max="18" width="29.88"/>
    <col customWidth="1" min="20" max="20" width="34.25"/>
  </cols>
  <sheetData>
    <row r="1">
      <c r="A1" s="686"/>
      <c r="B1" s="686" t="s">
        <v>2898</v>
      </c>
      <c r="O1" s="687"/>
      <c r="P1" s="688"/>
      <c r="Q1" s="688"/>
      <c r="U1" s="688"/>
      <c r="V1" s="688"/>
      <c r="W1" s="688"/>
      <c r="X1" s="688"/>
      <c r="Y1" s="688"/>
      <c r="Z1" s="688"/>
      <c r="AA1" s="688"/>
    </row>
    <row r="2" ht="42.0" customHeight="1">
      <c r="A2" s="689" t="s">
        <v>2899</v>
      </c>
      <c r="B2" s="690" t="s">
        <v>2900</v>
      </c>
      <c r="C2" s="691" t="s">
        <v>2901</v>
      </c>
      <c r="D2" s="692" t="s">
        <v>2902</v>
      </c>
      <c r="E2" s="692" t="s">
        <v>2903</v>
      </c>
      <c r="F2" s="692" t="s">
        <v>2904</v>
      </c>
      <c r="G2" s="691" t="s">
        <v>2905</v>
      </c>
      <c r="H2" s="692" t="s">
        <v>2906</v>
      </c>
      <c r="I2" s="691" t="s">
        <v>2907</v>
      </c>
      <c r="J2" s="692" t="s">
        <v>2908</v>
      </c>
      <c r="K2" s="692" t="s">
        <v>2909</v>
      </c>
      <c r="L2" s="692" t="s">
        <v>2910</v>
      </c>
      <c r="M2" s="692" t="s">
        <v>2911</v>
      </c>
      <c r="N2" s="693" t="s">
        <v>2912</v>
      </c>
      <c r="O2" s="694"/>
      <c r="Q2" s="695"/>
      <c r="R2" s="696"/>
      <c r="S2" s="696"/>
      <c r="T2" s="697"/>
    </row>
    <row r="3">
      <c r="A3" s="698">
        <v>1.0</v>
      </c>
      <c r="B3" s="698">
        <v>251.0</v>
      </c>
      <c r="C3" s="699"/>
      <c r="D3" s="700">
        <v>45409.0</v>
      </c>
      <c r="E3" s="701">
        <v>45778.0</v>
      </c>
      <c r="F3" s="698" t="s">
        <v>2913</v>
      </c>
      <c r="G3" s="698" t="s">
        <v>2914</v>
      </c>
      <c r="H3" s="698" t="s">
        <v>2915</v>
      </c>
      <c r="I3" s="698">
        <v>1590.0</v>
      </c>
      <c r="J3" s="698">
        <v>100.0</v>
      </c>
      <c r="K3" s="698">
        <f t="shared" ref="K3:K43" si="1">I3-J3</f>
        <v>1490</v>
      </c>
      <c r="L3" s="702">
        <f t="shared" ref="L3:L35" si="2">K3/3</f>
        <v>496.6666667</v>
      </c>
      <c r="M3" s="703" t="s">
        <v>2916</v>
      </c>
      <c r="N3" s="704" t="s">
        <v>2917</v>
      </c>
      <c r="Q3" s="12"/>
      <c r="R3" s="12"/>
      <c r="S3" s="12"/>
    </row>
    <row r="4">
      <c r="A4" s="698">
        <v>2.0</v>
      </c>
      <c r="B4" s="698">
        <v>252.0</v>
      </c>
      <c r="C4" s="699"/>
      <c r="D4" s="700">
        <v>45410.0</v>
      </c>
      <c r="E4" s="701">
        <v>45778.0</v>
      </c>
      <c r="F4" s="698" t="s">
        <v>2918</v>
      </c>
      <c r="G4" s="698">
        <v>7.6469007E7</v>
      </c>
      <c r="H4" s="698" t="s">
        <v>2797</v>
      </c>
      <c r="I4" s="698">
        <v>1850.0</v>
      </c>
      <c r="J4" s="698">
        <v>100.0</v>
      </c>
      <c r="K4" s="698">
        <f t="shared" si="1"/>
        <v>1750</v>
      </c>
      <c r="L4" s="702">
        <f t="shared" si="2"/>
        <v>583.3333333</v>
      </c>
      <c r="M4" s="703" t="s">
        <v>821</v>
      </c>
      <c r="N4" s="705" t="s">
        <v>2919</v>
      </c>
      <c r="Q4" s="12"/>
      <c r="R4" s="12"/>
      <c r="S4" s="12"/>
    </row>
    <row r="5">
      <c r="A5" s="698">
        <v>3.0</v>
      </c>
      <c r="B5" s="698">
        <v>253.0</v>
      </c>
      <c r="C5" s="699"/>
      <c r="D5" s="700">
        <v>45410.0</v>
      </c>
      <c r="E5" s="701">
        <v>45778.0</v>
      </c>
      <c r="F5" s="698" t="s">
        <v>2920</v>
      </c>
      <c r="G5" s="698">
        <v>7.9775575E7</v>
      </c>
      <c r="H5" s="699"/>
      <c r="I5" s="698">
        <v>4030.0</v>
      </c>
      <c r="J5" s="698">
        <v>100.0</v>
      </c>
      <c r="K5" s="698">
        <f t="shared" si="1"/>
        <v>3930</v>
      </c>
      <c r="L5" s="702">
        <f t="shared" si="2"/>
        <v>1310</v>
      </c>
      <c r="M5" s="703" t="s">
        <v>2921</v>
      </c>
      <c r="N5" s="705" t="s">
        <v>2922</v>
      </c>
      <c r="Q5" s="12"/>
      <c r="R5" s="12"/>
      <c r="S5" s="12"/>
    </row>
    <row r="6">
      <c r="A6" s="698">
        <v>4.0</v>
      </c>
      <c r="B6" s="698">
        <v>254.0</v>
      </c>
      <c r="C6" s="699"/>
      <c r="D6" s="700">
        <v>45410.0</v>
      </c>
      <c r="E6" s="701">
        <v>45778.0</v>
      </c>
      <c r="F6" s="698" t="s">
        <v>2923</v>
      </c>
      <c r="G6" s="698" t="s">
        <v>2924</v>
      </c>
      <c r="H6" s="698">
        <v>5470166.0</v>
      </c>
      <c r="I6" s="698">
        <v>990.0</v>
      </c>
      <c r="J6" s="698">
        <v>100.0</v>
      </c>
      <c r="K6" s="698">
        <f t="shared" si="1"/>
        <v>890</v>
      </c>
      <c r="L6" s="702">
        <f t="shared" si="2"/>
        <v>296.6666667</v>
      </c>
      <c r="M6" s="703" t="s">
        <v>2925</v>
      </c>
      <c r="N6" s="704" t="s">
        <v>2926</v>
      </c>
      <c r="Q6" s="12"/>
      <c r="R6" s="12"/>
      <c r="S6" s="12"/>
    </row>
    <row r="7">
      <c r="A7" s="698">
        <v>5.0</v>
      </c>
      <c r="B7" s="698">
        <v>255.0</v>
      </c>
      <c r="C7" s="699"/>
      <c r="D7" s="700">
        <v>45411.0</v>
      </c>
      <c r="E7" s="701">
        <v>45779.0</v>
      </c>
      <c r="F7" s="698" t="s">
        <v>2927</v>
      </c>
      <c r="G7" s="698">
        <v>7.2297507E7</v>
      </c>
      <c r="H7" s="698">
        <v>5233432.0</v>
      </c>
      <c r="I7" s="698">
        <v>1450.0</v>
      </c>
      <c r="J7" s="698">
        <v>100.0</v>
      </c>
      <c r="K7" s="698">
        <f t="shared" si="1"/>
        <v>1350</v>
      </c>
      <c r="L7" s="702">
        <f t="shared" si="2"/>
        <v>450</v>
      </c>
      <c r="M7" s="706"/>
      <c r="N7" s="704" t="s">
        <v>2928</v>
      </c>
      <c r="Q7" s="12"/>
      <c r="R7" s="12"/>
      <c r="S7" s="12"/>
    </row>
    <row r="8">
      <c r="A8" s="698">
        <v>6.0</v>
      </c>
      <c r="B8" s="698">
        <v>256.0</v>
      </c>
      <c r="C8" s="699"/>
      <c r="D8" s="700">
        <v>45411.0</v>
      </c>
      <c r="E8" s="701">
        <v>45780.0</v>
      </c>
      <c r="F8" s="698" t="s">
        <v>2929</v>
      </c>
      <c r="G8" s="698">
        <v>7.0342215E7</v>
      </c>
      <c r="H8" s="698">
        <v>766795.0</v>
      </c>
      <c r="I8" s="698">
        <v>3570.0</v>
      </c>
      <c r="J8" s="698">
        <v>100.0</v>
      </c>
      <c r="K8" s="698">
        <f t="shared" si="1"/>
        <v>3470</v>
      </c>
      <c r="L8" s="702">
        <f t="shared" si="2"/>
        <v>1156.666667</v>
      </c>
      <c r="M8" s="703" t="s">
        <v>2930</v>
      </c>
      <c r="N8" s="705" t="s">
        <v>2931</v>
      </c>
      <c r="Q8" s="12"/>
      <c r="R8" s="12"/>
      <c r="S8" s="12"/>
    </row>
    <row r="9">
      <c r="A9" s="698">
        <v>7.0</v>
      </c>
      <c r="B9" s="698">
        <v>257.0</v>
      </c>
      <c r="C9" s="699"/>
      <c r="D9" s="700">
        <v>45411.0</v>
      </c>
      <c r="E9" s="701">
        <v>45781.0</v>
      </c>
      <c r="F9" s="698" t="s">
        <v>2932</v>
      </c>
      <c r="G9" s="698">
        <v>6.074044E7</v>
      </c>
      <c r="H9" s="699"/>
      <c r="I9" s="698">
        <v>1590.0</v>
      </c>
      <c r="J9" s="698">
        <v>100.0</v>
      </c>
      <c r="K9" s="698">
        <f t="shared" si="1"/>
        <v>1490</v>
      </c>
      <c r="L9" s="702">
        <f t="shared" si="2"/>
        <v>496.6666667</v>
      </c>
      <c r="M9" s="706"/>
      <c r="N9" s="704" t="s">
        <v>2933</v>
      </c>
      <c r="Q9" s="12"/>
      <c r="R9" s="12"/>
      <c r="S9" s="12"/>
    </row>
    <row r="10">
      <c r="A10" s="707">
        <v>8.0</v>
      </c>
      <c r="B10" s="707">
        <v>258.0</v>
      </c>
      <c r="C10" s="708"/>
      <c r="D10" s="709">
        <v>45412.0</v>
      </c>
      <c r="E10" s="710">
        <v>45782.0</v>
      </c>
      <c r="F10" s="707" t="s">
        <v>2934</v>
      </c>
      <c r="G10" s="707">
        <v>6.4834855E7</v>
      </c>
      <c r="H10" s="708"/>
      <c r="I10" s="707">
        <v>1440.0</v>
      </c>
      <c r="J10" s="707">
        <v>1440.0</v>
      </c>
      <c r="K10" s="707">
        <f t="shared" si="1"/>
        <v>0</v>
      </c>
      <c r="L10" s="711">
        <f t="shared" si="2"/>
        <v>0</v>
      </c>
      <c r="M10" s="712" t="s">
        <v>2935</v>
      </c>
      <c r="N10" s="713" t="s">
        <v>2936</v>
      </c>
      <c r="Q10" s="12"/>
      <c r="R10" s="12"/>
      <c r="S10" s="12"/>
    </row>
    <row r="11">
      <c r="A11" s="707">
        <v>9.0</v>
      </c>
      <c r="B11" s="707">
        <v>259.0</v>
      </c>
      <c r="C11" s="708"/>
      <c r="D11" s="709">
        <v>45412.0</v>
      </c>
      <c r="E11" s="710">
        <v>45783.0</v>
      </c>
      <c r="F11" s="707" t="s">
        <v>2934</v>
      </c>
      <c r="G11" s="707">
        <v>6.4834855E7</v>
      </c>
      <c r="H11" s="708"/>
      <c r="I11" s="707">
        <v>1440.0</v>
      </c>
      <c r="J11" s="707">
        <v>1440.0</v>
      </c>
      <c r="K11" s="707">
        <f t="shared" si="1"/>
        <v>0</v>
      </c>
      <c r="L11" s="711">
        <f t="shared" si="2"/>
        <v>0</v>
      </c>
      <c r="M11" s="712" t="s">
        <v>2937</v>
      </c>
      <c r="N11" s="713" t="s">
        <v>2936</v>
      </c>
      <c r="Q11" s="12"/>
      <c r="R11" s="12"/>
      <c r="S11" s="12"/>
    </row>
    <row r="12">
      <c r="A12" s="698">
        <v>10.0</v>
      </c>
      <c r="B12" s="698">
        <v>260.0</v>
      </c>
      <c r="C12" s="699"/>
      <c r="D12" s="700">
        <v>45412.0</v>
      </c>
      <c r="E12" s="701">
        <v>45784.0</v>
      </c>
      <c r="F12" s="698" t="s">
        <v>2938</v>
      </c>
      <c r="G12" s="698">
        <v>7.5954007E7</v>
      </c>
      <c r="H12" s="698">
        <v>4423146.0</v>
      </c>
      <c r="I12" s="698">
        <v>3570.0</v>
      </c>
      <c r="J12" s="698">
        <v>100.0</v>
      </c>
      <c r="K12" s="698">
        <f t="shared" si="1"/>
        <v>3470</v>
      </c>
      <c r="L12" s="702">
        <f t="shared" si="2"/>
        <v>1156.666667</v>
      </c>
      <c r="M12" s="703" t="s">
        <v>2939</v>
      </c>
      <c r="N12" s="704" t="s">
        <v>2940</v>
      </c>
      <c r="Q12" s="12"/>
      <c r="R12" s="12"/>
      <c r="S12" s="12"/>
    </row>
    <row r="13">
      <c r="A13" s="698">
        <v>11.0</v>
      </c>
      <c r="B13" s="698">
        <v>261.0</v>
      </c>
      <c r="C13" s="699"/>
      <c r="D13" s="700">
        <v>45413.0</v>
      </c>
      <c r="E13" s="701">
        <v>45784.0</v>
      </c>
      <c r="F13" s="698" t="s">
        <v>2941</v>
      </c>
      <c r="G13" s="698">
        <v>6.0748564E7</v>
      </c>
      <c r="H13" s="698">
        <v>6186555.0</v>
      </c>
      <c r="I13" s="698">
        <v>920.0</v>
      </c>
      <c r="J13" s="698">
        <v>100.0</v>
      </c>
      <c r="K13" s="698">
        <f t="shared" si="1"/>
        <v>820</v>
      </c>
      <c r="L13" s="702">
        <f t="shared" si="2"/>
        <v>273.3333333</v>
      </c>
      <c r="M13" s="703" t="s">
        <v>2942</v>
      </c>
      <c r="N13" s="704" t="s">
        <v>2943</v>
      </c>
      <c r="Q13" s="12"/>
      <c r="R13" s="12"/>
      <c r="S13" s="12"/>
    </row>
    <row r="14">
      <c r="A14" s="698">
        <v>12.0</v>
      </c>
      <c r="B14" s="698">
        <v>262.0</v>
      </c>
      <c r="C14" s="699"/>
      <c r="D14" s="700">
        <v>45413.0</v>
      </c>
      <c r="E14" s="701">
        <v>45785.0</v>
      </c>
      <c r="F14" s="698" t="s">
        <v>2944</v>
      </c>
      <c r="G14" s="698">
        <v>6.9511222E7</v>
      </c>
      <c r="H14" s="698">
        <v>1.3098696E7</v>
      </c>
      <c r="I14" s="698">
        <v>1450.0</v>
      </c>
      <c r="J14" s="698">
        <v>100.0</v>
      </c>
      <c r="K14" s="698">
        <f t="shared" si="1"/>
        <v>1350</v>
      </c>
      <c r="L14" s="702">
        <f t="shared" si="2"/>
        <v>450</v>
      </c>
      <c r="M14" s="703" t="s">
        <v>2945</v>
      </c>
      <c r="N14" s="704" t="s">
        <v>2928</v>
      </c>
      <c r="Q14" s="12"/>
      <c r="R14" s="12"/>
      <c r="S14" s="12"/>
    </row>
    <row r="15">
      <c r="A15" s="698">
        <v>13.0</v>
      </c>
      <c r="B15" s="698">
        <v>263.0</v>
      </c>
      <c r="C15" s="699"/>
      <c r="D15" s="700">
        <v>45413.0</v>
      </c>
      <c r="E15" s="701">
        <v>45786.0</v>
      </c>
      <c r="F15" s="698" t="s">
        <v>2946</v>
      </c>
      <c r="G15" s="698">
        <v>7.2296734E7</v>
      </c>
      <c r="H15" s="698">
        <v>6499317.0</v>
      </c>
      <c r="I15" s="698">
        <v>2470.0</v>
      </c>
      <c r="J15" s="698">
        <v>100.0</v>
      </c>
      <c r="K15" s="698">
        <f t="shared" si="1"/>
        <v>2370</v>
      </c>
      <c r="L15" s="702">
        <f t="shared" si="2"/>
        <v>790</v>
      </c>
      <c r="M15" s="703" t="s">
        <v>2947</v>
      </c>
      <c r="N15" s="704" t="s">
        <v>2948</v>
      </c>
      <c r="Q15" s="12"/>
      <c r="R15" s="12"/>
      <c r="S15" s="12"/>
    </row>
    <row r="16">
      <c r="A16" s="698">
        <v>14.0</v>
      </c>
      <c r="B16" s="698">
        <v>264.0</v>
      </c>
      <c r="C16" s="699"/>
      <c r="D16" s="700">
        <v>45413.0</v>
      </c>
      <c r="E16" s="701">
        <v>45787.0</v>
      </c>
      <c r="F16" s="698" t="s">
        <v>2946</v>
      </c>
      <c r="G16" s="698">
        <v>7.2296734E7</v>
      </c>
      <c r="H16" s="698">
        <v>6499317.0</v>
      </c>
      <c r="I16" s="698">
        <v>2470.0</v>
      </c>
      <c r="J16" s="698">
        <v>100.0</v>
      </c>
      <c r="K16" s="698">
        <f t="shared" si="1"/>
        <v>2370</v>
      </c>
      <c r="L16" s="702">
        <f t="shared" si="2"/>
        <v>790</v>
      </c>
      <c r="M16" s="703" t="s">
        <v>2947</v>
      </c>
      <c r="N16" s="704" t="s">
        <v>2948</v>
      </c>
      <c r="Q16" s="12"/>
      <c r="R16" s="12"/>
      <c r="S16" s="12"/>
    </row>
    <row r="17">
      <c r="A17" s="698">
        <v>15.0</v>
      </c>
      <c r="B17" s="698">
        <v>265.0</v>
      </c>
      <c r="C17" s="699"/>
      <c r="D17" s="700">
        <v>45413.0</v>
      </c>
      <c r="E17" s="701">
        <v>45788.0</v>
      </c>
      <c r="F17" s="698" t="s">
        <v>2949</v>
      </c>
      <c r="G17" s="698">
        <v>7.0735403E7</v>
      </c>
      <c r="H17" s="699"/>
      <c r="I17" s="698">
        <v>2470.0</v>
      </c>
      <c r="J17" s="698">
        <v>100.0</v>
      </c>
      <c r="K17" s="698">
        <f t="shared" si="1"/>
        <v>2370</v>
      </c>
      <c r="L17" s="702">
        <f t="shared" si="2"/>
        <v>790</v>
      </c>
      <c r="M17" s="703" t="s">
        <v>2950</v>
      </c>
      <c r="N17" s="705" t="s">
        <v>2951</v>
      </c>
      <c r="Q17" s="12"/>
      <c r="R17" s="12"/>
      <c r="S17" s="12"/>
    </row>
    <row r="18">
      <c r="A18" s="698">
        <v>16.0</v>
      </c>
      <c r="B18" s="698">
        <v>266.0</v>
      </c>
      <c r="C18" s="699"/>
      <c r="D18" s="700">
        <v>45413.0</v>
      </c>
      <c r="E18" s="701">
        <v>45789.0</v>
      </c>
      <c r="F18" s="698" t="s">
        <v>2952</v>
      </c>
      <c r="G18" s="714" t="s">
        <v>2953</v>
      </c>
      <c r="H18" s="698">
        <v>4630776.0</v>
      </c>
      <c r="I18" s="698">
        <v>3167.5</v>
      </c>
      <c r="J18" s="698">
        <v>100.0</v>
      </c>
      <c r="K18" s="698">
        <f t="shared" si="1"/>
        <v>3067.5</v>
      </c>
      <c r="L18" s="702">
        <f t="shared" si="2"/>
        <v>1022.5</v>
      </c>
      <c r="M18" s="703" t="s">
        <v>2954</v>
      </c>
      <c r="N18" s="705" t="s">
        <v>2955</v>
      </c>
      <c r="Q18" s="12"/>
      <c r="R18" s="12"/>
      <c r="S18" s="12"/>
    </row>
    <row r="19">
      <c r="A19" s="698">
        <v>17.0</v>
      </c>
      <c r="B19" s="698">
        <v>267.0</v>
      </c>
      <c r="C19" s="699"/>
      <c r="D19" s="700">
        <v>45414.0</v>
      </c>
      <c r="E19" s="701">
        <v>45789.0</v>
      </c>
      <c r="F19" s="698" t="s">
        <v>2956</v>
      </c>
      <c r="G19" s="698">
        <v>7.0769399E7</v>
      </c>
      <c r="H19" s="698">
        <v>5202144.0</v>
      </c>
      <c r="I19" s="698">
        <v>2470.0</v>
      </c>
      <c r="J19" s="698">
        <v>100.0</v>
      </c>
      <c r="K19" s="698">
        <f t="shared" si="1"/>
        <v>2370</v>
      </c>
      <c r="L19" s="702">
        <f t="shared" si="2"/>
        <v>790</v>
      </c>
      <c r="M19" s="703" t="s">
        <v>2957</v>
      </c>
      <c r="N19" s="704" t="s">
        <v>2958</v>
      </c>
      <c r="Q19" s="12"/>
      <c r="R19" s="12"/>
      <c r="S19" s="12"/>
    </row>
    <row r="20">
      <c r="A20" s="707">
        <v>18.0</v>
      </c>
      <c r="B20" s="707">
        <v>268.0</v>
      </c>
      <c r="C20" s="708"/>
      <c r="D20" s="709">
        <v>45414.0</v>
      </c>
      <c r="E20" s="710">
        <v>45789.0</v>
      </c>
      <c r="F20" s="707" t="s">
        <v>2959</v>
      </c>
      <c r="G20" s="707" t="s">
        <v>2960</v>
      </c>
      <c r="H20" s="707">
        <v>3127086.0</v>
      </c>
      <c r="I20" s="707">
        <v>1400.0</v>
      </c>
      <c r="J20" s="707">
        <v>1400.0</v>
      </c>
      <c r="K20" s="707">
        <f t="shared" si="1"/>
        <v>0</v>
      </c>
      <c r="L20" s="711">
        <f t="shared" si="2"/>
        <v>0</v>
      </c>
      <c r="M20" s="712" t="s">
        <v>2961</v>
      </c>
      <c r="N20" s="713" t="s">
        <v>2962</v>
      </c>
      <c r="Q20" s="12"/>
      <c r="R20" s="12"/>
      <c r="S20" s="12"/>
    </row>
    <row r="21">
      <c r="A21" s="698">
        <v>19.0</v>
      </c>
      <c r="B21" s="698">
        <v>269.0</v>
      </c>
      <c r="C21" s="699"/>
      <c r="D21" s="700">
        <v>45049.0</v>
      </c>
      <c r="E21" s="701">
        <v>45789.0</v>
      </c>
      <c r="F21" s="698" t="s">
        <v>2963</v>
      </c>
      <c r="G21" s="698">
        <v>7.9772305E7</v>
      </c>
      <c r="H21" s="698">
        <v>8852794.0</v>
      </c>
      <c r="I21" s="698">
        <v>990.0</v>
      </c>
      <c r="J21" s="698">
        <v>100.0</v>
      </c>
      <c r="K21" s="698">
        <f t="shared" si="1"/>
        <v>890</v>
      </c>
      <c r="L21" s="702">
        <f t="shared" si="2"/>
        <v>296.6666667</v>
      </c>
      <c r="M21" s="698" t="s">
        <v>2964</v>
      </c>
      <c r="N21" s="704" t="s">
        <v>2926</v>
      </c>
      <c r="Q21" s="12"/>
      <c r="R21" s="12"/>
      <c r="S21" s="12"/>
    </row>
    <row r="22">
      <c r="A22" s="698">
        <v>20.0</v>
      </c>
      <c r="B22" s="698">
        <v>274.0</v>
      </c>
      <c r="C22" s="699"/>
      <c r="D22" s="700">
        <v>45049.0</v>
      </c>
      <c r="E22" s="701">
        <v>45789.0</v>
      </c>
      <c r="F22" s="698" t="s">
        <v>2965</v>
      </c>
      <c r="G22" s="698">
        <v>7.3021621E7</v>
      </c>
      <c r="H22" s="698">
        <v>4826549.0</v>
      </c>
      <c r="I22" s="698">
        <v>1525.0</v>
      </c>
      <c r="J22" s="698">
        <v>100.0</v>
      </c>
      <c r="K22" s="698">
        <f t="shared" si="1"/>
        <v>1425</v>
      </c>
      <c r="L22" s="702">
        <f t="shared" si="2"/>
        <v>475</v>
      </c>
      <c r="M22" s="703" t="s">
        <v>2966</v>
      </c>
      <c r="N22" s="704" t="s">
        <v>2928</v>
      </c>
      <c r="Q22" s="12"/>
      <c r="R22" s="12"/>
      <c r="S22" s="12"/>
    </row>
    <row r="23">
      <c r="A23" s="698">
        <v>21.0</v>
      </c>
      <c r="B23" s="698">
        <v>270.0</v>
      </c>
      <c r="C23" s="699"/>
      <c r="D23" s="700">
        <v>45049.0</v>
      </c>
      <c r="E23" s="701">
        <v>45789.0</v>
      </c>
      <c r="F23" s="698" t="s">
        <v>2967</v>
      </c>
      <c r="G23" s="698">
        <v>7.9705432E7</v>
      </c>
      <c r="H23" s="698">
        <v>3731800.0</v>
      </c>
      <c r="I23" s="698">
        <v>2010.0</v>
      </c>
      <c r="J23" s="698">
        <v>100.0</v>
      </c>
      <c r="K23" s="698">
        <f t="shared" si="1"/>
        <v>1910</v>
      </c>
      <c r="L23" s="702">
        <f t="shared" si="2"/>
        <v>636.6666667</v>
      </c>
      <c r="M23" s="698" t="s">
        <v>2968</v>
      </c>
      <c r="N23" s="704" t="s">
        <v>2969</v>
      </c>
      <c r="Q23" s="12"/>
      <c r="R23" s="12"/>
      <c r="S23" s="12"/>
    </row>
    <row r="24">
      <c r="A24" s="698">
        <v>22.0</v>
      </c>
      <c r="B24" s="698">
        <v>275.0</v>
      </c>
      <c r="C24" s="699"/>
      <c r="D24" s="700">
        <v>45416.0</v>
      </c>
      <c r="E24" s="701">
        <v>45790.0</v>
      </c>
      <c r="F24" s="698" t="s">
        <v>2970</v>
      </c>
      <c r="G24" s="698" t="s">
        <v>2971</v>
      </c>
      <c r="H24" s="698">
        <v>5269149.0</v>
      </c>
      <c r="I24" s="698">
        <v>2220.0</v>
      </c>
      <c r="J24" s="698">
        <v>100.0</v>
      </c>
      <c r="K24" s="698">
        <f t="shared" si="1"/>
        <v>2120</v>
      </c>
      <c r="L24" s="702">
        <f t="shared" si="2"/>
        <v>706.6666667</v>
      </c>
      <c r="M24" s="698" t="s">
        <v>2972</v>
      </c>
      <c r="N24" s="704" t="s">
        <v>2973</v>
      </c>
      <c r="Q24" s="12"/>
      <c r="R24" s="12"/>
      <c r="S24" s="12"/>
    </row>
    <row r="25">
      <c r="A25" s="698">
        <v>23.0</v>
      </c>
      <c r="B25" s="698">
        <v>271.0</v>
      </c>
      <c r="C25" s="699"/>
      <c r="D25" s="700">
        <v>45416.0</v>
      </c>
      <c r="E25" s="701">
        <v>45791.0</v>
      </c>
      <c r="F25" s="698" t="s">
        <v>2974</v>
      </c>
      <c r="G25" s="698" t="s">
        <v>2975</v>
      </c>
      <c r="H25" s="698">
        <v>8040937.0</v>
      </c>
      <c r="I25" s="698">
        <v>830.0</v>
      </c>
      <c r="J25" s="698">
        <v>100.0</v>
      </c>
      <c r="K25" s="698">
        <f t="shared" si="1"/>
        <v>730</v>
      </c>
      <c r="L25" s="702">
        <f t="shared" si="2"/>
        <v>243.3333333</v>
      </c>
      <c r="M25" s="703" t="s">
        <v>2976</v>
      </c>
      <c r="N25" s="704" t="s">
        <v>2977</v>
      </c>
      <c r="Q25" s="12"/>
      <c r="R25" s="12"/>
      <c r="S25" s="12"/>
    </row>
    <row r="26">
      <c r="A26" s="698">
        <v>24.0</v>
      </c>
      <c r="B26" s="698">
        <v>272.0</v>
      </c>
      <c r="C26" s="699"/>
      <c r="D26" s="700">
        <v>45416.0</v>
      </c>
      <c r="E26" s="701">
        <v>45792.0</v>
      </c>
      <c r="F26" s="698" t="s">
        <v>2978</v>
      </c>
      <c r="G26" s="698">
        <v>7.0384647E7</v>
      </c>
      <c r="H26" s="698">
        <v>6402343.0</v>
      </c>
      <c r="I26" s="698">
        <v>1590.0</v>
      </c>
      <c r="J26" s="698">
        <v>100.0</v>
      </c>
      <c r="K26" s="698">
        <f t="shared" si="1"/>
        <v>1490</v>
      </c>
      <c r="L26" s="702">
        <f t="shared" si="2"/>
        <v>496.6666667</v>
      </c>
      <c r="M26" s="703" t="s">
        <v>2979</v>
      </c>
      <c r="N26" s="704" t="s">
        <v>2917</v>
      </c>
      <c r="Q26" s="12"/>
      <c r="R26" s="12"/>
      <c r="S26" s="12"/>
    </row>
    <row r="27">
      <c r="A27" s="698">
        <v>25.0</v>
      </c>
      <c r="B27" s="698">
        <v>276.0</v>
      </c>
      <c r="C27" s="699"/>
      <c r="D27" s="700">
        <v>45416.0</v>
      </c>
      <c r="E27" s="701">
        <v>45793.0</v>
      </c>
      <c r="F27" s="698" t="s">
        <v>2980</v>
      </c>
      <c r="G27" s="698">
        <v>7.0344864E7</v>
      </c>
      <c r="H27" s="698">
        <v>4504657.0</v>
      </c>
      <c r="I27" s="698">
        <v>2470.0</v>
      </c>
      <c r="J27" s="698">
        <v>100.0</v>
      </c>
      <c r="K27" s="698">
        <f t="shared" si="1"/>
        <v>2370</v>
      </c>
      <c r="L27" s="702">
        <f t="shared" si="2"/>
        <v>790</v>
      </c>
      <c r="M27" s="703" t="s">
        <v>2981</v>
      </c>
      <c r="N27" s="705" t="s">
        <v>2982</v>
      </c>
      <c r="Q27" s="12"/>
      <c r="R27" s="12"/>
      <c r="S27" s="12"/>
    </row>
    <row r="28">
      <c r="A28" s="698">
        <v>26.0</v>
      </c>
      <c r="B28" s="698">
        <v>273.0</v>
      </c>
      <c r="C28" s="699"/>
      <c r="D28" s="700">
        <v>45416.0</v>
      </c>
      <c r="E28" s="701">
        <v>45794.0</v>
      </c>
      <c r="F28" s="698" t="s">
        <v>2983</v>
      </c>
      <c r="G28" s="698">
        <v>6.7614092E7</v>
      </c>
      <c r="H28" s="698">
        <v>6600775.0</v>
      </c>
      <c r="I28" s="698">
        <v>1590.0</v>
      </c>
      <c r="J28" s="698">
        <v>100.0</v>
      </c>
      <c r="K28" s="698">
        <f t="shared" si="1"/>
        <v>1490</v>
      </c>
      <c r="L28" s="702">
        <f t="shared" si="2"/>
        <v>496.6666667</v>
      </c>
      <c r="M28" s="698" t="s">
        <v>2984</v>
      </c>
      <c r="N28" s="704" t="s">
        <v>2917</v>
      </c>
      <c r="Q28" s="12"/>
    </row>
    <row r="29">
      <c r="A29" s="698">
        <v>27.0</v>
      </c>
      <c r="B29" s="698">
        <v>277.0</v>
      </c>
      <c r="C29" s="699"/>
      <c r="D29" s="700">
        <v>45416.0</v>
      </c>
      <c r="E29" s="701">
        <v>45795.0</v>
      </c>
      <c r="F29" s="698" t="s">
        <v>2985</v>
      </c>
      <c r="G29" s="698">
        <v>7.6944403E7</v>
      </c>
      <c r="H29" s="698">
        <v>67765.0</v>
      </c>
      <c r="I29" s="698">
        <v>3795.0</v>
      </c>
      <c r="J29" s="698">
        <v>100.0</v>
      </c>
      <c r="K29" s="698">
        <f t="shared" si="1"/>
        <v>3695</v>
      </c>
      <c r="L29" s="702">
        <f t="shared" si="2"/>
        <v>1231.666667</v>
      </c>
      <c r="M29" s="703" t="s">
        <v>2986</v>
      </c>
      <c r="N29" s="704" t="s">
        <v>2987</v>
      </c>
      <c r="Q29" s="12"/>
    </row>
    <row r="30">
      <c r="A30" s="698">
        <v>28.0</v>
      </c>
      <c r="B30" s="698">
        <v>278.0</v>
      </c>
      <c r="C30" s="699"/>
      <c r="D30" s="700">
        <v>45416.0</v>
      </c>
      <c r="E30" s="701">
        <v>45796.0</v>
      </c>
      <c r="F30" s="698" t="s">
        <v>2988</v>
      </c>
      <c r="G30" s="698">
        <v>6.916504E7</v>
      </c>
      <c r="H30" s="698">
        <v>1.3526179E7</v>
      </c>
      <c r="I30" s="698">
        <v>900.0</v>
      </c>
      <c r="J30" s="698">
        <v>100.0</v>
      </c>
      <c r="K30" s="698">
        <f t="shared" si="1"/>
        <v>800</v>
      </c>
      <c r="L30" s="702">
        <f t="shared" si="2"/>
        <v>266.6666667</v>
      </c>
      <c r="M30" s="703" t="s">
        <v>2989</v>
      </c>
      <c r="N30" s="704" t="s">
        <v>2926</v>
      </c>
      <c r="Q30" s="12"/>
    </row>
    <row r="31">
      <c r="A31" s="698">
        <v>29.0</v>
      </c>
      <c r="B31" s="698">
        <v>279.0</v>
      </c>
      <c r="C31" s="699"/>
      <c r="D31" s="715">
        <v>45417.0</v>
      </c>
      <c r="E31" s="701">
        <v>45797.0</v>
      </c>
      <c r="F31" s="698" t="s">
        <v>2990</v>
      </c>
      <c r="G31" s="698">
        <v>7.2223001E7</v>
      </c>
      <c r="H31" s="698">
        <v>3737679.0</v>
      </c>
      <c r="I31" s="698">
        <v>4082.5</v>
      </c>
      <c r="J31" s="698">
        <v>100.0</v>
      </c>
      <c r="K31" s="698">
        <f t="shared" si="1"/>
        <v>3982.5</v>
      </c>
      <c r="L31" s="702">
        <f t="shared" si="2"/>
        <v>1327.5</v>
      </c>
      <c r="M31" s="703" t="s">
        <v>2991</v>
      </c>
      <c r="N31" s="704" t="s">
        <v>2992</v>
      </c>
      <c r="Q31" s="12"/>
    </row>
    <row r="32">
      <c r="A32" s="698">
        <v>30.0</v>
      </c>
      <c r="B32" s="698">
        <v>280.0</v>
      </c>
      <c r="C32" s="699"/>
      <c r="D32" s="715">
        <v>45417.0</v>
      </c>
      <c r="E32" s="701">
        <v>45797.0</v>
      </c>
      <c r="F32" s="698" t="s">
        <v>2993</v>
      </c>
      <c r="G32" s="698">
        <v>7.9966914E7</v>
      </c>
      <c r="H32" s="698">
        <v>4514230.0</v>
      </c>
      <c r="I32" s="698">
        <v>2600.0</v>
      </c>
      <c r="J32" s="698">
        <v>100.0</v>
      </c>
      <c r="K32" s="698">
        <f t="shared" si="1"/>
        <v>2500</v>
      </c>
      <c r="L32" s="702">
        <f t="shared" si="2"/>
        <v>833.3333333</v>
      </c>
      <c r="M32" s="698" t="s">
        <v>2994</v>
      </c>
      <c r="N32" s="704" t="s">
        <v>2995</v>
      </c>
      <c r="Q32" s="12"/>
    </row>
    <row r="33">
      <c r="A33" s="698">
        <v>31.0</v>
      </c>
      <c r="B33" s="698">
        <v>281.0</v>
      </c>
      <c r="C33" s="699"/>
      <c r="D33" s="715">
        <v>45417.0</v>
      </c>
      <c r="E33" s="701">
        <v>45797.0</v>
      </c>
      <c r="F33" s="698" t="s">
        <v>2996</v>
      </c>
      <c r="G33" s="698" t="s">
        <v>2997</v>
      </c>
      <c r="H33" s="698">
        <v>8050245.0</v>
      </c>
      <c r="I33" s="698">
        <v>1850.0</v>
      </c>
      <c r="J33" s="698">
        <v>100.0</v>
      </c>
      <c r="K33" s="698">
        <f t="shared" si="1"/>
        <v>1750</v>
      </c>
      <c r="L33" s="702">
        <f t="shared" si="2"/>
        <v>583.3333333</v>
      </c>
      <c r="M33" s="703" t="s">
        <v>2998</v>
      </c>
      <c r="N33" s="704" t="s">
        <v>2919</v>
      </c>
      <c r="Q33" s="12"/>
    </row>
    <row r="34">
      <c r="A34" s="698">
        <v>32.0</v>
      </c>
      <c r="B34" s="698">
        <v>282.0</v>
      </c>
      <c r="C34" s="699"/>
      <c r="D34" s="715">
        <v>45417.0</v>
      </c>
      <c r="E34" s="701">
        <v>45797.0</v>
      </c>
      <c r="F34" s="698" t="s">
        <v>2999</v>
      </c>
      <c r="G34" s="698">
        <v>7.1790025E7</v>
      </c>
      <c r="H34" s="698">
        <v>0.0</v>
      </c>
      <c r="I34" s="698">
        <v>1385.0</v>
      </c>
      <c r="J34" s="698">
        <v>100.0</v>
      </c>
      <c r="K34" s="698">
        <f t="shared" si="1"/>
        <v>1285</v>
      </c>
      <c r="L34" s="702">
        <f t="shared" si="2"/>
        <v>428.3333333</v>
      </c>
      <c r="M34" s="703" t="s">
        <v>3000</v>
      </c>
      <c r="N34" s="704" t="s">
        <v>3001</v>
      </c>
      <c r="Q34" s="12"/>
    </row>
    <row r="35">
      <c r="A35" s="698">
        <v>33.0</v>
      </c>
      <c r="B35" s="698">
        <v>283.0</v>
      </c>
      <c r="C35" s="699"/>
      <c r="D35" s="715">
        <v>45417.0</v>
      </c>
      <c r="E35" s="701">
        <v>45797.0</v>
      </c>
      <c r="F35" s="698" t="s">
        <v>3002</v>
      </c>
      <c r="G35" s="698">
        <v>7648033.0</v>
      </c>
      <c r="H35" s="698">
        <v>0.0</v>
      </c>
      <c r="I35" s="698">
        <v>990.0</v>
      </c>
      <c r="J35" s="698">
        <v>100.0</v>
      </c>
      <c r="K35" s="698">
        <f t="shared" si="1"/>
        <v>890</v>
      </c>
      <c r="L35" s="702">
        <f t="shared" si="2"/>
        <v>296.6666667</v>
      </c>
      <c r="M35" s="703" t="s">
        <v>3003</v>
      </c>
      <c r="N35" s="704" t="s">
        <v>2926</v>
      </c>
      <c r="Q35" s="12"/>
    </row>
    <row r="36">
      <c r="A36" s="698">
        <v>34.0</v>
      </c>
      <c r="B36" s="698">
        <v>198.0</v>
      </c>
      <c r="C36" s="699"/>
      <c r="D36" s="715">
        <v>45417.0</v>
      </c>
      <c r="E36" s="701">
        <v>45797.0</v>
      </c>
      <c r="F36" s="698" t="s">
        <v>3004</v>
      </c>
      <c r="G36" s="698">
        <v>7.936661E7</v>
      </c>
      <c r="H36" s="698">
        <v>7936672.0</v>
      </c>
      <c r="I36" s="698">
        <v>1440.0</v>
      </c>
      <c r="J36" s="698">
        <v>100.0</v>
      </c>
      <c r="K36" s="698">
        <f t="shared" si="1"/>
        <v>1340</v>
      </c>
      <c r="L36" s="716">
        <v>1340.0</v>
      </c>
      <c r="M36" s="703" t="s">
        <v>3005</v>
      </c>
      <c r="N36" s="704" t="s">
        <v>2917</v>
      </c>
      <c r="Q36" s="12"/>
    </row>
    <row r="37">
      <c r="A37" s="698">
        <v>35.0</v>
      </c>
      <c r="B37" s="698">
        <v>8086601.0</v>
      </c>
      <c r="C37" s="699"/>
      <c r="D37" s="715">
        <v>45417.0</v>
      </c>
      <c r="E37" s="701">
        <v>45797.0</v>
      </c>
      <c r="F37" s="698" t="s">
        <v>3006</v>
      </c>
      <c r="G37" s="698">
        <v>7.1466877E7</v>
      </c>
      <c r="H37" s="698">
        <v>7272683.0</v>
      </c>
      <c r="I37" s="698">
        <v>1590.0</v>
      </c>
      <c r="J37" s="698">
        <v>100.0</v>
      </c>
      <c r="K37" s="698">
        <f t="shared" si="1"/>
        <v>1490</v>
      </c>
      <c r="L37" s="702">
        <f>K37/3</f>
        <v>496.6666667</v>
      </c>
      <c r="M37" s="703" t="s">
        <v>3007</v>
      </c>
      <c r="N37" s="704" t="s">
        <v>2917</v>
      </c>
      <c r="Q37" s="12"/>
    </row>
    <row r="38">
      <c r="A38" s="698">
        <v>36.0</v>
      </c>
      <c r="B38" s="698">
        <v>8086602.0</v>
      </c>
      <c r="C38" s="699"/>
      <c r="D38" s="715">
        <v>45417.0</v>
      </c>
      <c r="E38" s="701">
        <v>45797.0</v>
      </c>
      <c r="F38" s="698" t="s">
        <v>3008</v>
      </c>
      <c r="G38" s="698">
        <v>6.9553778E7</v>
      </c>
      <c r="H38" s="698">
        <v>5904836.0</v>
      </c>
      <c r="I38" s="698">
        <v>1080.0</v>
      </c>
      <c r="J38" s="698">
        <v>100.0</v>
      </c>
      <c r="K38" s="698">
        <f t="shared" si="1"/>
        <v>980</v>
      </c>
      <c r="L38" s="716">
        <v>980.0</v>
      </c>
      <c r="M38" s="698" t="s">
        <v>3009</v>
      </c>
      <c r="N38" s="704" t="s">
        <v>2919</v>
      </c>
      <c r="Q38" s="12"/>
    </row>
    <row r="39">
      <c r="A39" s="698">
        <v>37.0</v>
      </c>
      <c r="B39" s="698">
        <v>8086703.0</v>
      </c>
      <c r="C39" s="699"/>
      <c r="D39" s="715">
        <v>45417.0</v>
      </c>
      <c r="E39" s="701">
        <v>45797.0</v>
      </c>
      <c r="F39" s="698" t="s">
        <v>3010</v>
      </c>
      <c r="G39" s="698">
        <v>6.576949E7</v>
      </c>
      <c r="H39" s="698">
        <v>0.0</v>
      </c>
      <c r="I39" s="698">
        <v>2240.0</v>
      </c>
      <c r="J39" s="698">
        <v>100.0</v>
      </c>
      <c r="K39" s="698">
        <f t="shared" si="1"/>
        <v>2140</v>
      </c>
      <c r="L39" s="716">
        <v>2140.0</v>
      </c>
      <c r="M39" s="703" t="s">
        <v>3011</v>
      </c>
      <c r="N39" s="704" t="s">
        <v>3012</v>
      </c>
      <c r="Q39" s="12"/>
    </row>
    <row r="40">
      <c r="A40" s="698">
        <v>38.0</v>
      </c>
      <c r="B40" s="698">
        <v>8086704.0</v>
      </c>
      <c r="C40" s="699"/>
      <c r="D40" s="715">
        <v>45417.0</v>
      </c>
      <c r="E40" s="701">
        <v>45798.0</v>
      </c>
      <c r="F40" s="698" t="s">
        <v>3013</v>
      </c>
      <c r="G40" s="698">
        <v>6.576949E7</v>
      </c>
      <c r="H40" s="698">
        <v>3007155.0</v>
      </c>
      <c r="I40" s="698">
        <v>3240.0</v>
      </c>
      <c r="J40" s="698">
        <v>100.0</v>
      </c>
      <c r="K40" s="698">
        <f t="shared" si="1"/>
        <v>3140</v>
      </c>
      <c r="L40" s="716">
        <v>3140.0</v>
      </c>
      <c r="M40" s="698" t="s">
        <v>3014</v>
      </c>
      <c r="N40" s="704" t="s">
        <v>89</v>
      </c>
      <c r="Q40" s="12"/>
    </row>
    <row r="41">
      <c r="A41" s="698">
        <v>39.0</v>
      </c>
      <c r="B41" s="698">
        <v>8086706.0</v>
      </c>
      <c r="C41" s="699"/>
      <c r="D41" s="715">
        <v>45417.0</v>
      </c>
      <c r="E41" s="701">
        <v>45798.0</v>
      </c>
      <c r="F41" s="698" t="s">
        <v>3015</v>
      </c>
      <c r="G41" s="698">
        <v>7.8358844E7</v>
      </c>
      <c r="H41" s="698">
        <v>1.4090047E7</v>
      </c>
      <c r="I41" s="698">
        <v>1400.0</v>
      </c>
      <c r="J41" s="698">
        <v>100.0</v>
      </c>
      <c r="K41" s="698">
        <f t="shared" si="1"/>
        <v>1300</v>
      </c>
      <c r="L41" s="716">
        <v>1300.0</v>
      </c>
      <c r="M41" s="698" t="s">
        <v>3016</v>
      </c>
      <c r="N41" s="704" t="s">
        <v>119</v>
      </c>
      <c r="Q41" s="12"/>
    </row>
    <row r="42">
      <c r="A42" s="698">
        <v>40.0</v>
      </c>
      <c r="B42" s="698">
        <v>8086659.0</v>
      </c>
      <c r="C42" s="699"/>
      <c r="D42" s="715">
        <v>45417.0</v>
      </c>
      <c r="E42" s="701">
        <v>45798.0</v>
      </c>
      <c r="F42" s="698" t="s">
        <v>3017</v>
      </c>
      <c r="G42" s="698">
        <v>7.6457347E7</v>
      </c>
      <c r="H42" s="698">
        <v>9491453.0</v>
      </c>
      <c r="I42" s="698">
        <v>1340.0</v>
      </c>
      <c r="J42" s="698">
        <v>100.0</v>
      </c>
      <c r="K42" s="698">
        <f t="shared" si="1"/>
        <v>1240</v>
      </c>
      <c r="L42" s="716">
        <v>1240.0</v>
      </c>
      <c r="M42" s="698" t="s">
        <v>3018</v>
      </c>
      <c r="N42" s="704" t="s">
        <v>2917</v>
      </c>
      <c r="Q42" s="12"/>
    </row>
    <row r="43">
      <c r="A43" s="698">
        <v>41.0</v>
      </c>
      <c r="B43" s="698">
        <v>8086662.0</v>
      </c>
      <c r="C43" s="699"/>
      <c r="D43" s="715">
        <v>45417.0</v>
      </c>
      <c r="E43" s="701">
        <v>45798.0</v>
      </c>
      <c r="F43" s="698" t="s">
        <v>3019</v>
      </c>
      <c r="G43" s="698">
        <v>7.6464417E7</v>
      </c>
      <c r="H43" s="698" t="s">
        <v>3020</v>
      </c>
      <c r="I43" s="698">
        <v>1160.0</v>
      </c>
      <c r="J43" s="698">
        <v>100.0</v>
      </c>
      <c r="K43" s="698">
        <f t="shared" si="1"/>
        <v>1060</v>
      </c>
      <c r="L43" s="716">
        <v>1060.0</v>
      </c>
      <c r="M43" s="698" t="s">
        <v>3021</v>
      </c>
      <c r="N43" s="704" t="s">
        <v>3022</v>
      </c>
      <c r="Q43" s="12"/>
    </row>
    <row r="44">
      <c r="A44" s="698">
        <v>42.0</v>
      </c>
      <c r="B44" s="699"/>
      <c r="C44" s="699"/>
      <c r="D44" s="715">
        <v>45417.0</v>
      </c>
      <c r="E44" s="701">
        <v>45798.0</v>
      </c>
      <c r="F44" s="699"/>
      <c r="G44" s="699"/>
      <c r="H44" s="699"/>
      <c r="I44" s="699"/>
      <c r="J44" s="698"/>
      <c r="K44" s="698"/>
      <c r="L44" s="702"/>
      <c r="M44" s="706"/>
      <c r="N44" s="717"/>
      <c r="Q44" s="12"/>
    </row>
    <row r="45">
      <c r="A45" s="12"/>
      <c r="E45" s="718"/>
      <c r="L45" s="240"/>
      <c r="M45" s="15"/>
    </row>
    <row r="46">
      <c r="A46" s="12"/>
      <c r="E46" s="718"/>
      <c r="L46" s="240"/>
      <c r="M46" s="15"/>
    </row>
    <row r="47">
      <c r="A47" s="12"/>
      <c r="E47" s="718"/>
      <c r="L47" s="240"/>
      <c r="M47" s="15"/>
    </row>
    <row r="48">
      <c r="A48" s="12"/>
      <c r="E48" s="718"/>
      <c r="L48" s="240"/>
      <c r="M48" s="15"/>
    </row>
    <row r="49">
      <c r="M49" s="15"/>
      <c r="N49" s="12"/>
    </row>
    <row r="50">
      <c r="I50" s="12"/>
      <c r="J50" s="719"/>
      <c r="M50" s="15"/>
    </row>
    <row r="51">
      <c r="M51" s="15"/>
    </row>
    <row r="52">
      <c r="M52" s="15"/>
    </row>
    <row r="53">
      <c r="M53" s="15"/>
    </row>
    <row r="54">
      <c r="M54" s="15"/>
    </row>
    <row r="55">
      <c r="M55" s="15"/>
    </row>
    <row r="56">
      <c r="M56" s="15"/>
    </row>
    <row r="57">
      <c r="M57" s="15"/>
    </row>
    <row r="58">
      <c r="M58" s="15"/>
    </row>
    <row r="59">
      <c r="M59" s="15"/>
    </row>
    <row r="60">
      <c r="M60" s="15"/>
    </row>
    <row r="61">
      <c r="M61" s="15"/>
    </row>
    <row r="62">
      <c r="M62" s="15"/>
    </row>
    <row r="63">
      <c r="M63" s="15"/>
    </row>
    <row r="64">
      <c r="M64" s="15"/>
    </row>
    <row r="65">
      <c r="M65" s="15"/>
    </row>
    <row r="66">
      <c r="M66" s="15"/>
    </row>
    <row r="67">
      <c r="M67" s="15"/>
    </row>
    <row r="68">
      <c r="M68" s="15"/>
    </row>
    <row r="69">
      <c r="M69" s="15"/>
    </row>
    <row r="70">
      <c r="M70" s="15"/>
    </row>
    <row r="71">
      <c r="M71" s="15"/>
    </row>
    <row r="72">
      <c r="M72" s="15"/>
    </row>
    <row r="73">
      <c r="M73" s="15"/>
    </row>
    <row r="74">
      <c r="M74" s="15"/>
    </row>
    <row r="75">
      <c r="M75" s="15"/>
    </row>
    <row r="76">
      <c r="M76" s="15"/>
    </row>
    <row r="77">
      <c r="M77" s="15"/>
    </row>
    <row r="78">
      <c r="M78" s="15"/>
    </row>
    <row r="79">
      <c r="M79" s="15"/>
    </row>
    <row r="80">
      <c r="M80" s="15"/>
    </row>
    <row r="81">
      <c r="M81" s="15"/>
    </row>
    <row r="82">
      <c r="M82" s="15"/>
    </row>
    <row r="83">
      <c r="M83" s="15"/>
    </row>
    <row r="84">
      <c r="M84" s="15"/>
    </row>
    <row r="85">
      <c r="M85" s="15"/>
    </row>
    <row r="86">
      <c r="M86" s="15"/>
    </row>
    <row r="87">
      <c r="M87" s="15"/>
    </row>
    <row r="88">
      <c r="M88" s="15"/>
    </row>
    <row r="89">
      <c r="M89" s="15"/>
    </row>
    <row r="90">
      <c r="M90" s="15"/>
    </row>
    <row r="91">
      <c r="M91" s="15"/>
    </row>
    <row r="92">
      <c r="M92" s="15"/>
    </row>
    <row r="93">
      <c r="M93" s="15"/>
    </row>
    <row r="94">
      <c r="M94" s="15"/>
    </row>
    <row r="95">
      <c r="M95" s="15"/>
    </row>
    <row r="96">
      <c r="M96" s="15"/>
    </row>
    <row r="97">
      <c r="M97" s="15"/>
    </row>
    <row r="98">
      <c r="M98" s="15"/>
    </row>
    <row r="99">
      <c r="M99" s="15"/>
    </row>
    <row r="100">
      <c r="M100" s="15"/>
    </row>
    <row r="101">
      <c r="M101" s="15"/>
    </row>
    <row r="102">
      <c r="M102" s="15"/>
    </row>
    <row r="103">
      <c r="M103" s="15"/>
    </row>
    <row r="104">
      <c r="M104" s="15"/>
    </row>
    <row r="105">
      <c r="M105" s="15"/>
    </row>
    <row r="106">
      <c r="M106" s="15"/>
    </row>
    <row r="107">
      <c r="M107" s="15"/>
    </row>
    <row r="108">
      <c r="M108" s="15"/>
    </row>
    <row r="109">
      <c r="M109" s="15"/>
    </row>
    <row r="110">
      <c r="M110" s="15"/>
    </row>
    <row r="111">
      <c r="M111" s="15"/>
    </row>
    <row r="112">
      <c r="M112" s="15"/>
    </row>
    <row r="113">
      <c r="M113" s="15"/>
    </row>
    <row r="114">
      <c r="M114" s="15"/>
    </row>
    <row r="115">
      <c r="M115" s="15"/>
    </row>
    <row r="116">
      <c r="M116" s="15"/>
    </row>
    <row r="117">
      <c r="M117" s="15"/>
    </row>
    <row r="118">
      <c r="M118" s="15"/>
    </row>
    <row r="119">
      <c r="M119" s="15"/>
    </row>
    <row r="120">
      <c r="M120" s="15"/>
    </row>
    <row r="121">
      <c r="M121" s="15"/>
    </row>
    <row r="122">
      <c r="M122" s="15"/>
    </row>
    <row r="123">
      <c r="M123" s="15"/>
    </row>
    <row r="124">
      <c r="M124" s="15"/>
    </row>
    <row r="125">
      <c r="M125" s="15"/>
    </row>
    <row r="126">
      <c r="M126" s="15"/>
    </row>
    <row r="127">
      <c r="M127" s="15"/>
    </row>
    <row r="128">
      <c r="M128" s="15"/>
    </row>
    <row r="129">
      <c r="M129" s="15"/>
    </row>
    <row r="130">
      <c r="M130" s="15"/>
    </row>
    <row r="131">
      <c r="M131" s="15"/>
    </row>
    <row r="132">
      <c r="M132" s="15"/>
    </row>
    <row r="133">
      <c r="M133" s="15"/>
    </row>
    <row r="134">
      <c r="M134" s="15"/>
    </row>
    <row r="135">
      <c r="M135" s="15"/>
    </row>
    <row r="136">
      <c r="M136" s="15"/>
    </row>
    <row r="137">
      <c r="M137" s="15"/>
    </row>
    <row r="138">
      <c r="M138" s="15"/>
    </row>
    <row r="139">
      <c r="M139" s="15"/>
    </row>
    <row r="140">
      <c r="M140" s="15"/>
    </row>
    <row r="141">
      <c r="M141" s="15"/>
    </row>
    <row r="142">
      <c r="M142" s="15"/>
    </row>
    <row r="143">
      <c r="M143" s="15"/>
    </row>
    <row r="144">
      <c r="M144" s="15"/>
    </row>
    <row r="145">
      <c r="M145" s="15"/>
    </row>
    <row r="146">
      <c r="M146" s="15"/>
    </row>
    <row r="147">
      <c r="M147" s="15"/>
    </row>
    <row r="148">
      <c r="M148" s="15"/>
    </row>
    <row r="149">
      <c r="M149" s="15"/>
    </row>
    <row r="150">
      <c r="M150" s="15"/>
    </row>
    <row r="151">
      <c r="M151" s="15"/>
    </row>
    <row r="152">
      <c r="M152" s="15"/>
    </row>
    <row r="153">
      <c r="M153" s="15"/>
    </row>
    <row r="154">
      <c r="M154" s="15"/>
    </row>
    <row r="155">
      <c r="M155" s="15"/>
    </row>
    <row r="156">
      <c r="M156" s="15"/>
    </row>
    <row r="157">
      <c r="M157" s="15"/>
    </row>
    <row r="158">
      <c r="M158" s="15"/>
    </row>
    <row r="159">
      <c r="M159" s="15"/>
    </row>
    <row r="160">
      <c r="M160" s="15"/>
    </row>
    <row r="161">
      <c r="M161" s="15"/>
    </row>
    <row r="162">
      <c r="M162" s="15"/>
    </row>
    <row r="163">
      <c r="M163" s="15"/>
    </row>
    <row r="164">
      <c r="M164" s="15"/>
    </row>
    <row r="165">
      <c r="M165" s="15"/>
    </row>
    <row r="166">
      <c r="M166" s="15"/>
    </row>
    <row r="167">
      <c r="M167" s="15"/>
    </row>
    <row r="168">
      <c r="M168" s="15"/>
    </row>
    <row r="169">
      <c r="M169" s="15"/>
    </row>
    <row r="170">
      <c r="M170" s="15"/>
    </row>
    <row r="171">
      <c r="M171" s="15"/>
    </row>
    <row r="172">
      <c r="M172" s="15"/>
    </row>
    <row r="173">
      <c r="M173" s="15"/>
    </row>
    <row r="174">
      <c r="M174" s="15"/>
    </row>
    <row r="175">
      <c r="M175" s="15"/>
    </row>
    <row r="176">
      <c r="M176" s="15"/>
    </row>
    <row r="177">
      <c r="M177" s="15"/>
    </row>
    <row r="178">
      <c r="M178" s="15"/>
    </row>
    <row r="179">
      <c r="M179" s="15"/>
    </row>
    <row r="180">
      <c r="M180" s="15"/>
    </row>
    <row r="181">
      <c r="M181" s="15"/>
    </row>
    <row r="182">
      <c r="M182" s="15"/>
    </row>
    <row r="183">
      <c r="M183" s="15"/>
    </row>
    <row r="184">
      <c r="M184" s="15"/>
    </row>
    <row r="185">
      <c r="M185" s="15"/>
    </row>
    <row r="186">
      <c r="M186" s="15"/>
    </row>
    <row r="187">
      <c r="M187" s="15"/>
    </row>
    <row r="188">
      <c r="M188" s="15"/>
    </row>
    <row r="189">
      <c r="M189" s="15"/>
    </row>
    <row r="190">
      <c r="M190" s="15"/>
    </row>
    <row r="191">
      <c r="M191" s="15"/>
    </row>
    <row r="192">
      <c r="M192" s="15"/>
    </row>
    <row r="193">
      <c r="M193" s="15"/>
    </row>
    <row r="194">
      <c r="M194" s="15"/>
    </row>
    <row r="195">
      <c r="M195" s="15"/>
    </row>
    <row r="196">
      <c r="M196" s="15"/>
    </row>
    <row r="197">
      <c r="M197" s="15"/>
    </row>
    <row r="198">
      <c r="M198" s="15"/>
    </row>
    <row r="199">
      <c r="M199" s="15"/>
    </row>
    <row r="200">
      <c r="M200" s="15"/>
    </row>
    <row r="201">
      <c r="M201" s="15"/>
    </row>
    <row r="202">
      <c r="M202" s="15"/>
    </row>
    <row r="203">
      <c r="M203" s="15"/>
    </row>
    <row r="204">
      <c r="M204" s="15"/>
    </row>
    <row r="205">
      <c r="M205" s="15"/>
    </row>
    <row r="206">
      <c r="M206" s="15"/>
    </row>
    <row r="207">
      <c r="M207" s="15"/>
    </row>
    <row r="208">
      <c r="M208" s="15"/>
    </row>
    <row r="209">
      <c r="M209" s="15"/>
    </row>
    <row r="210">
      <c r="M210" s="15"/>
    </row>
    <row r="211">
      <c r="M211" s="15"/>
    </row>
    <row r="212">
      <c r="M212" s="15"/>
    </row>
    <row r="213">
      <c r="M213" s="15"/>
    </row>
    <row r="214">
      <c r="M214" s="15"/>
    </row>
    <row r="215">
      <c r="M215" s="15"/>
    </row>
    <row r="216">
      <c r="M216" s="15"/>
    </row>
    <row r="217">
      <c r="M217" s="15"/>
    </row>
    <row r="218">
      <c r="M218" s="15"/>
    </row>
    <row r="219">
      <c r="M219" s="15"/>
    </row>
    <row r="220">
      <c r="M220" s="15"/>
    </row>
    <row r="221">
      <c r="M221" s="15"/>
    </row>
    <row r="222">
      <c r="M222" s="15"/>
    </row>
    <row r="223">
      <c r="M223" s="15"/>
    </row>
    <row r="224">
      <c r="M224" s="15"/>
    </row>
    <row r="225">
      <c r="M225" s="15"/>
    </row>
    <row r="226">
      <c r="M226" s="15"/>
    </row>
    <row r="227">
      <c r="M227" s="15"/>
    </row>
    <row r="228">
      <c r="M228" s="15"/>
    </row>
    <row r="229">
      <c r="M229" s="15"/>
    </row>
    <row r="230">
      <c r="M230" s="15"/>
    </row>
    <row r="231">
      <c r="M231" s="15"/>
    </row>
    <row r="232">
      <c r="M232" s="15"/>
    </row>
    <row r="233">
      <c r="M233" s="15"/>
    </row>
    <row r="234">
      <c r="M234" s="15"/>
    </row>
    <row r="235">
      <c r="M235" s="15"/>
    </row>
    <row r="236">
      <c r="M236" s="15"/>
    </row>
    <row r="237">
      <c r="M237" s="15"/>
    </row>
    <row r="238">
      <c r="M238" s="15"/>
    </row>
    <row r="239">
      <c r="M239" s="15"/>
    </row>
    <row r="240">
      <c r="M240" s="15"/>
    </row>
    <row r="241">
      <c r="M241" s="15"/>
    </row>
    <row r="242">
      <c r="M242" s="15"/>
    </row>
    <row r="243">
      <c r="M243" s="15"/>
    </row>
    <row r="244">
      <c r="M244" s="15"/>
    </row>
    <row r="245">
      <c r="M245" s="15"/>
    </row>
    <row r="246">
      <c r="M246" s="15"/>
    </row>
    <row r="247">
      <c r="M247" s="15"/>
    </row>
    <row r="248">
      <c r="M248" s="15"/>
    </row>
    <row r="249">
      <c r="M249" s="15"/>
    </row>
    <row r="250">
      <c r="M250" s="15"/>
    </row>
    <row r="251">
      <c r="M251" s="15"/>
    </row>
    <row r="252">
      <c r="M252" s="15"/>
    </row>
    <row r="253">
      <c r="M253" s="15"/>
    </row>
    <row r="254">
      <c r="M254" s="15"/>
    </row>
    <row r="255">
      <c r="M255" s="15"/>
    </row>
    <row r="256">
      <c r="M256" s="15"/>
    </row>
    <row r="257">
      <c r="M257" s="15"/>
    </row>
    <row r="258">
      <c r="M258" s="15"/>
    </row>
    <row r="259">
      <c r="M259" s="15"/>
    </row>
    <row r="260">
      <c r="M260" s="15"/>
    </row>
    <row r="261">
      <c r="M261" s="15"/>
    </row>
    <row r="262">
      <c r="M262" s="15"/>
    </row>
    <row r="263">
      <c r="M263" s="15"/>
    </row>
    <row r="264">
      <c r="M264" s="15"/>
    </row>
    <row r="265">
      <c r="M265" s="15"/>
    </row>
    <row r="266">
      <c r="M266" s="15"/>
    </row>
    <row r="267">
      <c r="M267" s="15"/>
    </row>
    <row r="268">
      <c r="M268" s="15"/>
    </row>
    <row r="269">
      <c r="M269" s="15"/>
    </row>
    <row r="270">
      <c r="M270" s="15"/>
    </row>
    <row r="271">
      <c r="M271" s="15"/>
    </row>
    <row r="272">
      <c r="M272" s="15"/>
    </row>
    <row r="273">
      <c r="M273" s="15"/>
    </row>
    <row r="274">
      <c r="M274" s="15"/>
    </row>
    <row r="275">
      <c r="M275" s="15"/>
    </row>
    <row r="276">
      <c r="M276" s="15"/>
    </row>
    <row r="277">
      <c r="M277" s="15"/>
    </row>
    <row r="278">
      <c r="M278" s="15"/>
    </row>
    <row r="279">
      <c r="M279" s="15"/>
    </row>
    <row r="280">
      <c r="M280" s="15"/>
    </row>
    <row r="281">
      <c r="M281" s="15"/>
    </row>
    <row r="282">
      <c r="M282" s="15"/>
    </row>
    <row r="283">
      <c r="M283" s="15"/>
    </row>
    <row r="284">
      <c r="M284" s="15"/>
    </row>
    <row r="285">
      <c r="M285" s="15"/>
    </row>
    <row r="286">
      <c r="M286" s="15"/>
    </row>
    <row r="287">
      <c r="M287" s="15"/>
    </row>
    <row r="288">
      <c r="M288" s="15"/>
    </row>
    <row r="289">
      <c r="M289" s="15"/>
    </row>
    <row r="290">
      <c r="M290" s="15"/>
    </row>
    <row r="291">
      <c r="M291" s="15"/>
    </row>
    <row r="292">
      <c r="M292" s="15"/>
    </row>
    <row r="293">
      <c r="M293" s="15"/>
    </row>
    <row r="294">
      <c r="M294" s="15"/>
    </row>
    <row r="295">
      <c r="M295" s="15"/>
    </row>
    <row r="296">
      <c r="M296" s="15"/>
    </row>
    <row r="297">
      <c r="M297" s="15"/>
    </row>
    <row r="298">
      <c r="M298" s="15"/>
    </row>
    <row r="299">
      <c r="M299" s="15"/>
    </row>
    <row r="300">
      <c r="M300" s="15"/>
    </row>
    <row r="301">
      <c r="M301" s="15"/>
    </row>
    <row r="302">
      <c r="M302" s="15"/>
    </row>
    <row r="303">
      <c r="M303" s="15"/>
    </row>
    <row r="304">
      <c r="M304" s="15"/>
    </row>
    <row r="305">
      <c r="M305" s="15"/>
    </row>
    <row r="306">
      <c r="M306" s="15"/>
    </row>
    <row r="307">
      <c r="M307" s="15"/>
    </row>
    <row r="308">
      <c r="M308" s="15"/>
    </row>
    <row r="309">
      <c r="M309" s="15"/>
    </row>
    <row r="310">
      <c r="M310" s="15"/>
    </row>
    <row r="311">
      <c r="M311" s="15"/>
    </row>
    <row r="312">
      <c r="M312" s="15"/>
    </row>
    <row r="313">
      <c r="M313" s="15"/>
    </row>
    <row r="314">
      <c r="M314" s="15"/>
    </row>
    <row r="315">
      <c r="M315" s="15"/>
    </row>
    <row r="316">
      <c r="M316" s="15"/>
    </row>
    <row r="317">
      <c r="M317" s="15"/>
    </row>
    <row r="318">
      <c r="M318" s="15"/>
    </row>
    <row r="319">
      <c r="M319" s="15"/>
    </row>
    <row r="320">
      <c r="M320" s="15"/>
    </row>
    <row r="321">
      <c r="M321" s="15"/>
    </row>
    <row r="322">
      <c r="M322" s="15"/>
    </row>
    <row r="323">
      <c r="M323" s="15"/>
    </row>
    <row r="324">
      <c r="M324" s="15"/>
    </row>
    <row r="325">
      <c r="M325" s="15"/>
    </row>
    <row r="326">
      <c r="M326" s="15"/>
    </row>
    <row r="327">
      <c r="M327" s="15"/>
    </row>
    <row r="328">
      <c r="M328" s="15"/>
    </row>
    <row r="329">
      <c r="M329" s="15"/>
    </row>
    <row r="330">
      <c r="M330" s="15"/>
    </row>
    <row r="331">
      <c r="M331" s="15"/>
    </row>
    <row r="332">
      <c r="M332" s="15"/>
    </row>
    <row r="333">
      <c r="M333" s="15"/>
    </row>
    <row r="334">
      <c r="M334" s="15"/>
    </row>
    <row r="335">
      <c r="M335" s="15"/>
    </row>
    <row r="336">
      <c r="M336" s="15"/>
    </row>
    <row r="337">
      <c r="M337" s="15"/>
    </row>
    <row r="338">
      <c r="M338" s="15"/>
    </row>
    <row r="339">
      <c r="M339" s="15"/>
    </row>
    <row r="340">
      <c r="M340" s="15"/>
    </row>
    <row r="341">
      <c r="M341" s="15"/>
    </row>
    <row r="342">
      <c r="M342" s="15"/>
    </row>
    <row r="343">
      <c r="M343" s="15"/>
    </row>
    <row r="344">
      <c r="M344" s="15"/>
    </row>
    <row r="345">
      <c r="M345" s="15"/>
    </row>
    <row r="346">
      <c r="M346" s="15"/>
    </row>
    <row r="347">
      <c r="M347" s="15"/>
    </row>
    <row r="348">
      <c r="M348" s="15"/>
    </row>
    <row r="349">
      <c r="M349" s="15"/>
    </row>
    <row r="350">
      <c r="M350" s="15"/>
    </row>
    <row r="351">
      <c r="M351" s="15"/>
    </row>
    <row r="352">
      <c r="M352" s="15"/>
    </row>
    <row r="353">
      <c r="M353" s="15"/>
    </row>
    <row r="354">
      <c r="M354" s="15"/>
    </row>
    <row r="355">
      <c r="M355" s="15"/>
    </row>
    <row r="356">
      <c r="M356" s="15"/>
    </row>
    <row r="357">
      <c r="M357" s="15"/>
    </row>
    <row r="358">
      <c r="M358" s="15"/>
    </row>
    <row r="359">
      <c r="M359" s="15"/>
    </row>
    <row r="360">
      <c r="M360" s="15"/>
    </row>
    <row r="361">
      <c r="M361" s="15"/>
    </row>
    <row r="362">
      <c r="M362" s="15"/>
    </row>
    <row r="363">
      <c r="M363" s="15"/>
    </row>
    <row r="364">
      <c r="M364" s="15"/>
    </row>
    <row r="365">
      <c r="M365" s="15"/>
    </row>
    <row r="366">
      <c r="M366" s="15"/>
    </row>
    <row r="367">
      <c r="M367" s="15"/>
    </row>
    <row r="368">
      <c r="M368" s="15"/>
    </row>
    <row r="369">
      <c r="M369" s="15"/>
    </row>
    <row r="370">
      <c r="M370" s="15"/>
    </row>
    <row r="371">
      <c r="M371" s="15"/>
    </row>
    <row r="372">
      <c r="M372" s="15"/>
    </row>
    <row r="373">
      <c r="M373" s="15"/>
    </row>
    <row r="374">
      <c r="M374" s="15"/>
    </row>
    <row r="375">
      <c r="M375" s="15"/>
    </row>
    <row r="376">
      <c r="M376" s="15"/>
    </row>
    <row r="377">
      <c r="M377" s="15"/>
    </row>
    <row r="378">
      <c r="M378" s="15"/>
    </row>
    <row r="379">
      <c r="M379" s="15"/>
    </row>
    <row r="380">
      <c r="M380" s="15"/>
    </row>
    <row r="381">
      <c r="M381" s="15"/>
    </row>
    <row r="382">
      <c r="M382" s="15"/>
    </row>
    <row r="383">
      <c r="M383" s="15"/>
    </row>
    <row r="384">
      <c r="M384" s="15"/>
    </row>
    <row r="385">
      <c r="M385" s="15"/>
    </row>
    <row r="386">
      <c r="M386" s="15"/>
    </row>
    <row r="387">
      <c r="M387" s="15"/>
    </row>
    <row r="388">
      <c r="M388" s="15"/>
    </row>
    <row r="389">
      <c r="M389" s="15"/>
    </row>
    <row r="390">
      <c r="M390" s="15"/>
    </row>
    <row r="391">
      <c r="M391" s="15"/>
    </row>
    <row r="392">
      <c r="M392" s="15"/>
    </row>
    <row r="393">
      <c r="M393" s="15"/>
    </row>
    <row r="394">
      <c r="M394" s="15"/>
    </row>
    <row r="395">
      <c r="M395" s="15"/>
    </row>
    <row r="396">
      <c r="M396" s="15"/>
    </row>
    <row r="397">
      <c r="M397" s="15"/>
    </row>
    <row r="398">
      <c r="M398" s="15"/>
    </row>
    <row r="399">
      <c r="M399" s="15"/>
    </row>
    <row r="400">
      <c r="M400" s="15"/>
    </row>
    <row r="401">
      <c r="M401" s="15"/>
    </row>
    <row r="402">
      <c r="M402" s="15"/>
    </row>
    <row r="403">
      <c r="M403" s="15"/>
    </row>
    <row r="404">
      <c r="M404" s="15"/>
    </row>
    <row r="405">
      <c r="M405" s="15"/>
    </row>
    <row r="406">
      <c r="M406" s="15"/>
    </row>
    <row r="407">
      <c r="M407" s="15"/>
    </row>
    <row r="408">
      <c r="M408" s="15"/>
    </row>
    <row r="409">
      <c r="M409" s="15"/>
    </row>
    <row r="410">
      <c r="M410" s="15"/>
    </row>
    <row r="411">
      <c r="M411" s="15"/>
    </row>
    <row r="412">
      <c r="M412" s="15"/>
    </row>
    <row r="413">
      <c r="M413" s="15"/>
    </row>
    <row r="414">
      <c r="M414" s="15"/>
    </row>
    <row r="415">
      <c r="M415" s="15"/>
    </row>
    <row r="416">
      <c r="M416" s="15"/>
    </row>
    <row r="417">
      <c r="M417" s="15"/>
    </row>
    <row r="418">
      <c r="M418" s="15"/>
    </row>
    <row r="419">
      <c r="M419" s="15"/>
    </row>
    <row r="420">
      <c r="M420" s="15"/>
    </row>
    <row r="421">
      <c r="M421" s="15"/>
    </row>
    <row r="422">
      <c r="M422" s="15"/>
    </row>
    <row r="423">
      <c r="M423" s="15"/>
    </row>
    <row r="424">
      <c r="M424" s="15"/>
    </row>
    <row r="425">
      <c r="M425" s="15"/>
    </row>
    <row r="426">
      <c r="M426" s="15"/>
    </row>
    <row r="427">
      <c r="M427" s="15"/>
    </row>
    <row r="428">
      <c r="M428" s="15"/>
    </row>
    <row r="429">
      <c r="M429" s="15"/>
    </row>
    <row r="430">
      <c r="M430" s="15"/>
    </row>
    <row r="431">
      <c r="M431" s="15"/>
    </row>
    <row r="432">
      <c r="M432" s="15"/>
    </row>
    <row r="433">
      <c r="M433" s="15"/>
    </row>
    <row r="434">
      <c r="M434" s="15"/>
    </row>
    <row r="435">
      <c r="M435" s="15"/>
    </row>
    <row r="436">
      <c r="M436" s="15"/>
    </row>
    <row r="437">
      <c r="M437" s="15"/>
    </row>
    <row r="438">
      <c r="M438" s="15"/>
    </row>
    <row r="439">
      <c r="M439" s="15"/>
    </row>
    <row r="440">
      <c r="M440" s="15"/>
    </row>
    <row r="441">
      <c r="M441" s="15"/>
    </row>
    <row r="442">
      <c r="M442" s="15"/>
    </row>
    <row r="443">
      <c r="M443" s="15"/>
    </row>
    <row r="444">
      <c r="M444" s="15"/>
    </row>
    <row r="445">
      <c r="M445" s="15"/>
    </row>
    <row r="446">
      <c r="M446" s="15"/>
    </row>
    <row r="447">
      <c r="M447" s="15"/>
    </row>
    <row r="448">
      <c r="M448" s="15"/>
    </row>
    <row r="449">
      <c r="M449" s="15"/>
    </row>
    <row r="450">
      <c r="M450" s="15"/>
    </row>
    <row r="451">
      <c r="M451" s="15"/>
    </row>
    <row r="452">
      <c r="M452" s="15"/>
    </row>
    <row r="453">
      <c r="M453" s="15"/>
    </row>
    <row r="454">
      <c r="M454" s="15"/>
    </row>
    <row r="455">
      <c r="M455" s="15"/>
    </row>
    <row r="456">
      <c r="M456" s="15"/>
    </row>
    <row r="457">
      <c r="M457" s="15"/>
    </row>
    <row r="458">
      <c r="M458" s="15"/>
    </row>
    <row r="459">
      <c r="M459" s="15"/>
    </row>
    <row r="460">
      <c r="M460" s="15"/>
    </row>
    <row r="461">
      <c r="M461" s="15"/>
    </row>
    <row r="462">
      <c r="M462" s="15"/>
    </row>
    <row r="463">
      <c r="M463" s="15"/>
    </row>
    <row r="464">
      <c r="M464" s="15"/>
    </row>
    <row r="465">
      <c r="M465" s="15"/>
    </row>
    <row r="466">
      <c r="M466" s="15"/>
    </row>
    <row r="467">
      <c r="M467" s="15"/>
    </row>
    <row r="468">
      <c r="M468" s="15"/>
    </row>
    <row r="469">
      <c r="M469" s="15"/>
    </row>
    <row r="470">
      <c r="M470" s="15"/>
    </row>
    <row r="471">
      <c r="M471" s="15"/>
    </row>
    <row r="472">
      <c r="M472" s="15"/>
    </row>
    <row r="473">
      <c r="M473" s="15"/>
    </row>
    <row r="474">
      <c r="M474" s="15"/>
    </row>
    <row r="475">
      <c r="M475" s="15"/>
    </row>
    <row r="476">
      <c r="M476" s="15"/>
    </row>
    <row r="477">
      <c r="M477" s="15"/>
    </row>
    <row r="478">
      <c r="M478" s="15"/>
    </row>
    <row r="479">
      <c r="M479" s="15"/>
    </row>
    <row r="480">
      <c r="M480" s="15"/>
    </row>
    <row r="481">
      <c r="M481" s="15"/>
    </row>
    <row r="482">
      <c r="M482" s="15"/>
    </row>
    <row r="483">
      <c r="M483" s="15"/>
    </row>
    <row r="484">
      <c r="M484" s="15"/>
    </row>
    <row r="485">
      <c r="M485" s="15"/>
    </row>
    <row r="486">
      <c r="M486" s="15"/>
    </row>
    <row r="487">
      <c r="M487" s="15"/>
    </row>
    <row r="488">
      <c r="M488" s="15"/>
    </row>
    <row r="489">
      <c r="M489" s="15"/>
    </row>
    <row r="490">
      <c r="M490" s="15"/>
    </row>
    <row r="491">
      <c r="M491" s="15"/>
    </row>
    <row r="492">
      <c r="M492" s="15"/>
    </row>
    <row r="493">
      <c r="M493" s="15"/>
    </row>
    <row r="494">
      <c r="M494" s="15"/>
    </row>
    <row r="495">
      <c r="M495" s="15"/>
    </row>
    <row r="496">
      <c r="M496" s="15"/>
    </row>
    <row r="497">
      <c r="M497" s="15"/>
    </row>
    <row r="498">
      <c r="M498" s="15"/>
    </row>
    <row r="499">
      <c r="M499" s="15"/>
    </row>
    <row r="500">
      <c r="M500" s="15"/>
    </row>
    <row r="501">
      <c r="M501" s="15"/>
    </row>
    <row r="502">
      <c r="M502" s="15"/>
    </row>
    <row r="503">
      <c r="M503" s="15"/>
    </row>
    <row r="504">
      <c r="M504" s="15"/>
    </row>
    <row r="505">
      <c r="M505" s="15"/>
    </row>
    <row r="506">
      <c r="M506" s="15"/>
    </row>
    <row r="507">
      <c r="M507" s="15"/>
    </row>
    <row r="508">
      <c r="M508" s="15"/>
    </row>
    <row r="509">
      <c r="M509" s="15"/>
    </row>
    <row r="510">
      <c r="M510" s="15"/>
    </row>
    <row r="511">
      <c r="M511" s="15"/>
    </row>
    <row r="512">
      <c r="M512" s="15"/>
    </row>
    <row r="513">
      <c r="M513" s="15"/>
    </row>
    <row r="514">
      <c r="M514" s="15"/>
    </row>
    <row r="515">
      <c r="M515" s="15"/>
    </row>
    <row r="516">
      <c r="M516" s="15"/>
    </row>
    <row r="517">
      <c r="M517" s="15"/>
    </row>
    <row r="518">
      <c r="M518" s="15"/>
    </row>
    <row r="519">
      <c r="M519" s="15"/>
    </row>
    <row r="520">
      <c r="M520" s="15"/>
    </row>
    <row r="521">
      <c r="M521" s="15"/>
    </row>
    <row r="522">
      <c r="M522" s="15"/>
    </row>
    <row r="523">
      <c r="M523" s="15"/>
    </row>
    <row r="524">
      <c r="M524" s="15"/>
    </row>
    <row r="525">
      <c r="M525" s="15"/>
    </row>
    <row r="526">
      <c r="M526" s="15"/>
    </row>
    <row r="527">
      <c r="M527" s="15"/>
    </row>
    <row r="528">
      <c r="M528" s="15"/>
    </row>
    <row r="529">
      <c r="M529" s="15"/>
    </row>
    <row r="530">
      <c r="M530" s="15"/>
    </row>
    <row r="531">
      <c r="M531" s="15"/>
    </row>
    <row r="532">
      <c r="M532" s="15"/>
    </row>
    <row r="533">
      <c r="M533" s="15"/>
    </row>
    <row r="534">
      <c r="M534" s="15"/>
    </row>
    <row r="535">
      <c r="M535" s="15"/>
    </row>
    <row r="536">
      <c r="M536" s="15"/>
    </row>
    <row r="537">
      <c r="M537" s="15"/>
    </row>
    <row r="538">
      <c r="M538" s="15"/>
    </row>
    <row r="539">
      <c r="M539" s="15"/>
    </row>
    <row r="540">
      <c r="M540" s="15"/>
    </row>
    <row r="541">
      <c r="M541" s="15"/>
    </row>
    <row r="542">
      <c r="M542" s="15"/>
    </row>
    <row r="543">
      <c r="M543" s="15"/>
    </row>
    <row r="544">
      <c r="M544" s="15"/>
    </row>
    <row r="545">
      <c r="M545" s="15"/>
    </row>
    <row r="546">
      <c r="M546" s="15"/>
    </row>
    <row r="547">
      <c r="M547" s="15"/>
    </row>
    <row r="548">
      <c r="M548" s="15"/>
    </row>
    <row r="549">
      <c r="M549" s="15"/>
    </row>
    <row r="550">
      <c r="M550" s="15"/>
    </row>
    <row r="551">
      <c r="M551" s="15"/>
    </row>
    <row r="552">
      <c r="M552" s="15"/>
    </row>
    <row r="553">
      <c r="M553" s="15"/>
    </row>
    <row r="554">
      <c r="M554" s="15"/>
    </row>
    <row r="555">
      <c r="M555" s="15"/>
    </row>
    <row r="556">
      <c r="M556" s="15"/>
    </row>
    <row r="557">
      <c r="M557" s="15"/>
    </row>
    <row r="558">
      <c r="M558" s="15"/>
    </row>
    <row r="559">
      <c r="M559" s="15"/>
    </row>
    <row r="560">
      <c r="M560" s="15"/>
    </row>
    <row r="561">
      <c r="M561" s="15"/>
    </row>
    <row r="562">
      <c r="M562" s="15"/>
    </row>
    <row r="563">
      <c r="M563" s="15"/>
    </row>
    <row r="564">
      <c r="M564" s="15"/>
    </row>
    <row r="565">
      <c r="M565" s="15"/>
    </row>
    <row r="566">
      <c r="M566" s="15"/>
    </row>
    <row r="567">
      <c r="M567" s="15"/>
    </row>
    <row r="568">
      <c r="M568" s="15"/>
    </row>
    <row r="569">
      <c r="M569" s="15"/>
    </row>
    <row r="570">
      <c r="M570" s="15"/>
    </row>
    <row r="571">
      <c r="M571" s="15"/>
    </row>
    <row r="572">
      <c r="M572" s="15"/>
    </row>
    <row r="573">
      <c r="M573" s="15"/>
    </row>
    <row r="574">
      <c r="M574" s="15"/>
    </row>
    <row r="575">
      <c r="M575" s="15"/>
    </row>
    <row r="576">
      <c r="M576" s="15"/>
    </row>
    <row r="577">
      <c r="M577" s="15"/>
    </row>
    <row r="578">
      <c r="M578" s="15"/>
    </row>
    <row r="579">
      <c r="M579" s="15"/>
    </row>
    <row r="580">
      <c r="M580" s="15"/>
    </row>
    <row r="581">
      <c r="M581" s="15"/>
    </row>
    <row r="582">
      <c r="M582" s="15"/>
    </row>
    <row r="583">
      <c r="M583" s="15"/>
    </row>
    <row r="584">
      <c r="M584" s="15"/>
    </row>
    <row r="585">
      <c r="M585" s="15"/>
    </row>
    <row r="586">
      <c r="M586" s="15"/>
    </row>
    <row r="587">
      <c r="M587" s="15"/>
    </row>
    <row r="588">
      <c r="M588" s="15"/>
    </row>
    <row r="589">
      <c r="M589" s="15"/>
    </row>
    <row r="590">
      <c r="M590" s="15"/>
    </row>
    <row r="591">
      <c r="M591" s="15"/>
    </row>
    <row r="592">
      <c r="M592" s="15"/>
    </row>
    <row r="593">
      <c r="M593" s="15"/>
    </row>
    <row r="594">
      <c r="M594" s="15"/>
    </row>
    <row r="595">
      <c r="M595" s="15"/>
    </row>
    <row r="596">
      <c r="M596" s="15"/>
    </row>
    <row r="597">
      <c r="M597" s="15"/>
    </row>
    <row r="598">
      <c r="M598" s="15"/>
    </row>
    <row r="599">
      <c r="M599" s="15"/>
    </row>
    <row r="600">
      <c r="M600" s="15"/>
    </row>
    <row r="601">
      <c r="M601" s="15"/>
    </row>
    <row r="602">
      <c r="M602" s="15"/>
    </row>
    <row r="603">
      <c r="M603" s="15"/>
    </row>
    <row r="604">
      <c r="M604" s="15"/>
    </row>
    <row r="605">
      <c r="M605" s="15"/>
    </row>
    <row r="606">
      <c r="M606" s="15"/>
    </row>
    <row r="607">
      <c r="M607" s="15"/>
    </row>
    <row r="608">
      <c r="M608" s="15"/>
    </row>
    <row r="609">
      <c r="M609" s="15"/>
    </row>
    <row r="610">
      <c r="M610" s="15"/>
    </row>
    <row r="611">
      <c r="M611" s="15"/>
    </row>
    <row r="612">
      <c r="M612" s="15"/>
    </row>
    <row r="613">
      <c r="M613" s="15"/>
    </row>
    <row r="614">
      <c r="M614" s="15"/>
    </row>
    <row r="615">
      <c r="M615" s="15"/>
    </row>
    <row r="616">
      <c r="M616" s="15"/>
    </row>
    <row r="617">
      <c r="M617" s="15"/>
    </row>
    <row r="618">
      <c r="M618" s="15"/>
    </row>
    <row r="619">
      <c r="M619" s="15"/>
    </row>
    <row r="620">
      <c r="M620" s="15"/>
    </row>
    <row r="621">
      <c r="M621" s="15"/>
    </row>
    <row r="622">
      <c r="M622" s="15"/>
    </row>
    <row r="623">
      <c r="M623" s="15"/>
    </row>
    <row r="624">
      <c r="M624" s="15"/>
    </row>
    <row r="625">
      <c r="M625" s="15"/>
    </row>
    <row r="626">
      <c r="M626" s="15"/>
    </row>
    <row r="627">
      <c r="M627" s="15"/>
    </row>
    <row r="628">
      <c r="M628" s="15"/>
    </row>
    <row r="629">
      <c r="M629" s="15"/>
    </row>
    <row r="630">
      <c r="M630" s="15"/>
    </row>
    <row r="631">
      <c r="M631" s="15"/>
    </row>
    <row r="632">
      <c r="M632" s="15"/>
    </row>
    <row r="633">
      <c r="M633" s="15"/>
    </row>
    <row r="634">
      <c r="M634" s="15"/>
    </row>
    <row r="635">
      <c r="M635" s="15"/>
    </row>
    <row r="636">
      <c r="M636" s="15"/>
    </row>
    <row r="637">
      <c r="M637" s="15"/>
    </row>
    <row r="638">
      <c r="M638" s="15"/>
    </row>
    <row r="639">
      <c r="M639" s="15"/>
    </row>
    <row r="640">
      <c r="M640" s="15"/>
    </row>
    <row r="641">
      <c r="M641" s="15"/>
    </row>
    <row r="642">
      <c r="M642" s="15"/>
    </row>
    <row r="643">
      <c r="M643" s="15"/>
    </row>
    <row r="644">
      <c r="M644" s="15"/>
    </row>
    <row r="645">
      <c r="M645" s="15"/>
    </row>
    <row r="646">
      <c r="M646" s="15"/>
    </row>
    <row r="647">
      <c r="M647" s="15"/>
    </row>
    <row r="648">
      <c r="M648" s="15"/>
    </row>
    <row r="649">
      <c r="M649" s="15"/>
    </row>
    <row r="650">
      <c r="M650" s="15"/>
    </row>
    <row r="651">
      <c r="M651" s="15"/>
    </row>
    <row r="652">
      <c r="M652" s="15"/>
    </row>
    <row r="653">
      <c r="M653" s="15"/>
    </row>
    <row r="654">
      <c r="M654" s="15"/>
    </row>
    <row r="655">
      <c r="M655" s="15"/>
    </row>
    <row r="656">
      <c r="M656" s="15"/>
    </row>
    <row r="657">
      <c r="M657" s="15"/>
    </row>
    <row r="658">
      <c r="M658" s="15"/>
    </row>
    <row r="659">
      <c r="M659" s="15"/>
    </row>
    <row r="660">
      <c r="M660" s="15"/>
    </row>
    <row r="661">
      <c r="M661" s="15"/>
    </row>
    <row r="662">
      <c r="M662" s="15"/>
    </row>
    <row r="663">
      <c r="M663" s="15"/>
    </row>
    <row r="664">
      <c r="M664" s="15"/>
    </row>
    <row r="665">
      <c r="M665" s="15"/>
    </row>
    <row r="666">
      <c r="M666" s="15"/>
    </row>
    <row r="667">
      <c r="M667" s="15"/>
    </row>
    <row r="668">
      <c r="M668" s="15"/>
    </row>
    <row r="669">
      <c r="M669" s="15"/>
    </row>
    <row r="670">
      <c r="M670" s="15"/>
    </row>
    <row r="671">
      <c r="M671" s="15"/>
    </row>
    <row r="672">
      <c r="M672" s="15"/>
    </row>
    <row r="673">
      <c r="M673" s="15"/>
    </row>
    <row r="674">
      <c r="M674" s="15"/>
    </row>
    <row r="675">
      <c r="M675" s="15"/>
    </row>
    <row r="676">
      <c r="M676" s="15"/>
    </row>
    <row r="677">
      <c r="M677" s="15"/>
    </row>
    <row r="678">
      <c r="M678" s="15"/>
    </row>
    <row r="679">
      <c r="M679" s="15"/>
    </row>
    <row r="680">
      <c r="M680" s="15"/>
    </row>
    <row r="681">
      <c r="M681" s="15"/>
    </row>
    <row r="682">
      <c r="M682" s="15"/>
    </row>
    <row r="683">
      <c r="M683" s="15"/>
    </row>
    <row r="684">
      <c r="M684" s="15"/>
    </row>
    <row r="685">
      <c r="M685" s="15"/>
    </row>
    <row r="686">
      <c r="M686" s="15"/>
    </row>
    <row r="687">
      <c r="M687" s="15"/>
    </row>
    <row r="688">
      <c r="M688" s="15"/>
    </row>
    <row r="689">
      <c r="M689" s="15"/>
    </row>
    <row r="690">
      <c r="M690" s="15"/>
    </row>
    <row r="691">
      <c r="M691" s="15"/>
    </row>
    <row r="692">
      <c r="M692" s="15"/>
    </row>
    <row r="693">
      <c r="M693" s="15"/>
    </row>
    <row r="694">
      <c r="M694" s="15"/>
    </row>
    <row r="695">
      <c r="M695" s="15"/>
    </row>
    <row r="696">
      <c r="M696" s="15"/>
    </row>
    <row r="697">
      <c r="M697" s="15"/>
    </row>
    <row r="698">
      <c r="M698" s="15"/>
    </row>
    <row r="699">
      <c r="M699" s="15"/>
    </row>
    <row r="700">
      <c r="M700" s="15"/>
    </row>
    <row r="701">
      <c r="M701" s="15"/>
    </row>
    <row r="702">
      <c r="M702" s="15"/>
    </row>
    <row r="703">
      <c r="M703" s="15"/>
    </row>
    <row r="704">
      <c r="M704" s="15"/>
    </row>
    <row r="705">
      <c r="M705" s="15"/>
    </row>
    <row r="706">
      <c r="M706" s="15"/>
    </row>
    <row r="707">
      <c r="M707" s="15"/>
    </row>
    <row r="708">
      <c r="M708" s="15"/>
    </row>
    <row r="709">
      <c r="M709" s="15"/>
    </row>
    <row r="710">
      <c r="M710" s="15"/>
    </row>
    <row r="711">
      <c r="M711" s="15"/>
    </row>
    <row r="712">
      <c r="M712" s="15"/>
    </row>
    <row r="713">
      <c r="M713" s="15"/>
    </row>
    <row r="714">
      <c r="M714" s="15"/>
    </row>
    <row r="715">
      <c r="M715" s="15"/>
    </row>
    <row r="716">
      <c r="M716" s="15"/>
    </row>
    <row r="717">
      <c r="M717" s="15"/>
    </row>
    <row r="718">
      <c r="M718" s="15"/>
    </row>
    <row r="719">
      <c r="M719" s="15"/>
    </row>
    <row r="720">
      <c r="M720" s="15"/>
    </row>
    <row r="721">
      <c r="M721" s="15"/>
    </row>
    <row r="722">
      <c r="M722" s="15"/>
    </row>
    <row r="723">
      <c r="M723" s="15"/>
    </row>
    <row r="724">
      <c r="M724" s="15"/>
    </row>
    <row r="725">
      <c r="M725" s="15"/>
    </row>
    <row r="726">
      <c r="M726" s="15"/>
    </row>
    <row r="727">
      <c r="M727" s="15"/>
    </row>
    <row r="728">
      <c r="M728" s="15"/>
    </row>
    <row r="729">
      <c r="M729" s="15"/>
    </row>
    <row r="730">
      <c r="M730" s="15"/>
    </row>
    <row r="731">
      <c r="M731" s="15"/>
    </row>
    <row r="732">
      <c r="M732" s="15"/>
    </row>
    <row r="733">
      <c r="M733" s="15"/>
    </row>
    <row r="734">
      <c r="M734" s="15"/>
    </row>
    <row r="735">
      <c r="M735" s="15"/>
    </row>
    <row r="736">
      <c r="M736" s="15"/>
    </row>
    <row r="737">
      <c r="M737" s="15"/>
    </row>
    <row r="738">
      <c r="M738" s="15"/>
    </row>
    <row r="739">
      <c r="M739" s="15"/>
    </row>
    <row r="740">
      <c r="M740" s="15"/>
    </row>
    <row r="741">
      <c r="M741" s="15"/>
    </row>
    <row r="742">
      <c r="M742" s="15"/>
    </row>
    <row r="743">
      <c r="M743" s="15"/>
    </row>
    <row r="744">
      <c r="M744" s="15"/>
    </row>
    <row r="745">
      <c r="M745" s="15"/>
    </row>
    <row r="746">
      <c r="M746" s="15"/>
    </row>
    <row r="747">
      <c r="M747" s="15"/>
    </row>
    <row r="748">
      <c r="M748" s="15"/>
    </row>
    <row r="749">
      <c r="M749" s="15"/>
    </row>
    <row r="750">
      <c r="M750" s="15"/>
    </row>
    <row r="751">
      <c r="M751" s="15"/>
    </row>
    <row r="752">
      <c r="M752" s="15"/>
    </row>
    <row r="753">
      <c r="M753" s="15"/>
    </row>
    <row r="754">
      <c r="M754" s="15"/>
    </row>
    <row r="755">
      <c r="M755" s="15"/>
    </row>
    <row r="756">
      <c r="M756" s="15"/>
    </row>
    <row r="757">
      <c r="M757" s="15"/>
    </row>
    <row r="758">
      <c r="M758" s="15"/>
    </row>
    <row r="759">
      <c r="M759" s="15"/>
    </row>
    <row r="760">
      <c r="M760" s="15"/>
    </row>
    <row r="761">
      <c r="M761" s="15"/>
    </row>
    <row r="762">
      <c r="M762" s="15"/>
    </row>
    <row r="763">
      <c r="M763" s="15"/>
    </row>
    <row r="764">
      <c r="M764" s="15"/>
    </row>
    <row r="765">
      <c r="M765" s="15"/>
    </row>
    <row r="766">
      <c r="M766" s="15"/>
    </row>
    <row r="767">
      <c r="M767" s="15"/>
    </row>
    <row r="768">
      <c r="M768" s="15"/>
    </row>
    <row r="769">
      <c r="M769" s="15"/>
    </row>
    <row r="770">
      <c r="M770" s="15"/>
    </row>
    <row r="771">
      <c r="M771" s="15"/>
    </row>
    <row r="772">
      <c r="M772" s="15"/>
    </row>
    <row r="773">
      <c r="M773" s="15"/>
    </row>
    <row r="774">
      <c r="M774" s="15"/>
    </row>
    <row r="775">
      <c r="M775" s="15"/>
    </row>
    <row r="776">
      <c r="M776" s="15"/>
    </row>
    <row r="777">
      <c r="M777" s="15"/>
    </row>
    <row r="778">
      <c r="M778" s="15"/>
    </row>
    <row r="779">
      <c r="M779" s="15"/>
    </row>
    <row r="780">
      <c r="M780" s="15"/>
    </row>
    <row r="781">
      <c r="M781" s="15"/>
    </row>
    <row r="782">
      <c r="M782" s="15"/>
    </row>
    <row r="783">
      <c r="M783" s="15"/>
    </row>
    <row r="784">
      <c r="M784" s="15"/>
    </row>
    <row r="785">
      <c r="M785" s="15"/>
    </row>
    <row r="786">
      <c r="M786" s="15"/>
    </row>
    <row r="787">
      <c r="M787" s="15"/>
    </row>
    <row r="788">
      <c r="M788" s="15"/>
    </row>
    <row r="789">
      <c r="M789" s="15"/>
    </row>
    <row r="790">
      <c r="M790" s="15"/>
    </row>
    <row r="791">
      <c r="M791" s="15"/>
    </row>
    <row r="792">
      <c r="M792" s="15"/>
    </row>
    <row r="793">
      <c r="M793" s="15"/>
    </row>
    <row r="794">
      <c r="M794" s="15"/>
    </row>
    <row r="795">
      <c r="M795" s="15"/>
    </row>
    <row r="796">
      <c r="M796" s="15"/>
    </row>
    <row r="797">
      <c r="M797" s="15"/>
    </row>
    <row r="798">
      <c r="M798" s="15"/>
    </row>
    <row r="799">
      <c r="M799" s="15"/>
    </row>
    <row r="800">
      <c r="M800" s="15"/>
    </row>
    <row r="801">
      <c r="M801" s="15"/>
    </row>
    <row r="802">
      <c r="M802" s="15"/>
    </row>
    <row r="803">
      <c r="M803" s="15"/>
    </row>
    <row r="804">
      <c r="M804" s="15"/>
    </row>
    <row r="805">
      <c r="M805" s="15"/>
    </row>
    <row r="806">
      <c r="M806" s="15"/>
    </row>
    <row r="807">
      <c r="M807" s="15"/>
    </row>
    <row r="808">
      <c r="M808" s="15"/>
    </row>
    <row r="809">
      <c r="M809" s="15"/>
    </row>
    <row r="810">
      <c r="M810" s="15"/>
    </row>
    <row r="811">
      <c r="M811" s="15"/>
    </row>
    <row r="812">
      <c r="M812" s="15"/>
    </row>
    <row r="813">
      <c r="M813" s="15"/>
    </row>
    <row r="814">
      <c r="M814" s="15"/>
    </row>
    <row r="815">
      <c r="M815" s="15"/>
    </row>
    <row r="816">
      <c r="M816" s="15"/>
    </row>
    <row r="817">
      <c r="M817" s="15"/>
    </row>
    <row r="818">
      <c r="M818" s="15"/>
    </row>
    <row r="819">
      <c r="M819" s="15"/>
    </row>
    <row r="820">
      <c r="M820" s="15"/>
    </row>
    <row r="821">
      <c r="M821" s="15"/>
    </row>
    <row r="822">
      <c r="M822" s="15"/>
    </row>
    <row r="823">
      <c r="M823" s="15"/>
    </row>
    <row r="824">
      <c r="M824" s="15"/>
    </row>
    <row r="825">
      <c r="M825" s="15"/>
    </row>
    <row r="826">
      <c r="M826" s="15"/>
    </row>
    <row r="827">
      <c r="M827" s="15"/>
    </row>
    <row r="828">
      <c r="M828" s="15"/>
    </row>
    <row r="829">
      <c r="M829" s="15"/>
    </row>
    <row r="830">
      <c r="M830" s="15"/>
    </row>
    <row r="831">
      <c r="M831" s="15"/>
    </row>
    <row r="832">
      <c r="M832" s="15"/>
    </row>
    <row r="833">
      <c r="M833" s="15"/>
    </row>
    <row r="834">
      <c r="M834" s="15"/>
    </row>
    <row r="835">
      <c r="M835" s="15"/>
    </row>
    <row r="836">
      <c r="M836" s="15"/>
    </row>
    <row r="837">
      <c r="M837" s="15"/>
    </row>
    <row r="838">
      <c r="M838" s="15"/>
    </row>
    <row r="839">
      <c r="M839" s="15"/>
    </row>
    <row r="840">
      <c r="M840" s="15"/>
    </row>
    <row r="841">
      <c r="M841" s="15"/>
    </row>
    <row r="842">
      <c r="M842" s="15"/>
    </row>
    <row r="843">
      <c r="M843" s="15"/>
    </row>
    <row r="844">
      <c r="M844" s="15"/>
    </row>
    <row r="845">
      <c r="M845" s="15"/>
    </row>
    <row r="846">
      <c r="M846" s="15"/>
    </row>
    <row r="847">
      <c r="M847" s="15"/>
    </row>
    <row r="848">
      <c r="M848" s="15"/>
    </row>
    <row r="849">
      <c r="M849" s="15"/>
    </row>
    <row r="850">
      <c r="M850" s="15"/>
    </row>
    <row r="851">
      <c r="M851" s="15"/>
    </row>
    <row r="852">
      <c r="M852" s="15"/>
    </row>
    <row r="853">
      <c r="M853" s="15"/>
    </row>
    <row r="854">
      <c r="M854" s="15"/>
    </row>
    <row r="855">
      <c r="M855" s="15"/>
    </row>
    <row r="856">
      <c r="M856" s="15"/>
    </row>
    <row r="857">
      <c r="M857" s="15"/>
    </row>
    <row r="858">
      <c r="M858" s="15"/>
    </row>
    <row r="859">
      <c r="M859" s="15"/>
    </row>
    <row r="860">
      <c r="M860" s="15"/>
    </row>
    <row r="861">
      <c r="M861" s="15"/>
    </row>
    <row r="862">
      <c r="M862" s="15"/>
    </row>
    <row r="863">
      <c r="M863" s="15"/>
    </row>
    <row r="864">
      <c r="M864" s="15"/>
    </row>
    <row r="865">
      <c r="M865" s="15"/>
    </row>
    <row r="866">
      <c r="M866" s="15"/>
    </row>
    <row r="867">
      <c r="M867" s="15"/>
    </row>
    <row r="868">
      <c r="M868" s="15"/>
    </row>
    <row r="869">
      <c r="M869" s="15"/>
    </row>
    <row r="870">
      <c r="M870" s="15"/>
    </row>
    <row r="871">
      <c r="M871" s="15"/>
    </row>
    <row r="872">
      <c r="M872" s="15"/>
    </row>
    <row r="873">
      <c r="M873" s="15"/>
    </row>
    <row r="874">
      <c r="M874" s="15"/>
    </row>
    <row r="875">
      <c r="M875" s="15"/>
    </row>
    <row r="876">
      <c r="M876" s="15"/>
    </row>
    <row r="877">
      <c r="M877" s="15"/>
    </row>
    <row r="878">
      <c r="M878" s="15"/>
    </row>
    <row r="879">
      <c r="M879" s="15"/>
    </row>
    <row r="880">
      <c r="M880" s="15"/>
    </row>
    <row r="881">
      <c r="M881" s="15"/>
    </row>
    <row r="882">
      <c r="M882" s="15"/>
    </row>
    <row r="883">
      <c r="M883" s="15"/>
    </row>
    <row r="884">
      <c r="M884" s="15"/>
    </row>
    <row r="885">
      <c r="M885" s="15"/>
    </row>
    <row r="886">
      <c r="M886" s="15"/>
    </row>
    <row r="887">
      <c r="M887" s="15"/>
    </row>
    <row r="888">
      <c r="M888" s="15"/>
    </row>
    <row r="889">
      <c r="M889" s="15"/>
    </row>
    <row r="890">
      <c r="M890" s="15"/>
    </row>
    <row r="891">
      <c r="M891" s="15"/>
    </row>
    <row r="892">
      <c r="M892" s="15"/>
    </row>
    <row r="893">
      <c r="M893" s="15"/>
    </row>
    <row r="894">
      <c r="M894" s="15"/>
    </row>
    <row r="895">
      <c r="M895" s="15"/>
    </row>
    <row r="896">
      <c r="M896" s="15"/>
    </row>
    <row r="897">
      <c r="M897" s="15"/>
    </row>
    <row r="898">
      <c r="M898" s="15"/>
    </row>
    <row r="899">
      <c r="M899" s="15"/>
    </row>
    <row r="900">
      <c r="M900" s="15"/>
    </row>
    <row r="901">
      <c r="M901" s="15"/>
    </row>
    <row r="902">
      <c r="M902" s="15"/>
    </row>
    <row r="903">
      <c r="M903" s="15"/>
    </row>
    <row r="904">
      <c r="M904" s="15"/>
    </row>
    <row r="905">
      <c r="M905" s="15"/>
    </row>
    <row r="906">
      <c r="M906" s="15"/>
    </row>
    <row r="907">
      <c r="M907" s="15"/>
    </row>
    <row r="908">
      <c r="M908" s="15"/>
    </row>
    <row r="909">
      <c r="M909" s="15"/>
    </row>
    <row r="910">
      <c r="M910" s="15"/>
    </row>
    <row r="911">
      <c r="M911" s="15"/>
    </row>
    <row r="912">
      <c r="M912" s="15"/>
    </row>
    <row r="913">
      <c r="M913" s="15"/>
    </row>
    <row r="914">
      <c r="M914" s="15"/>
    </row>
    <row r="915">
      <c r="M915" s="15"/>
    </row>
    <row r="916">
      <c r="M916" s="15"/>
    </row>
    <row r="917">
      <c r="M917" s="15"/>
    </row>
    <row r="918">
      <c r="M918" s="15"/>
    </row>
    <row r="919">
      <c r="M919" s="15"/>
    </row>
    <row r="920">
      <c r="M920" s="15"/>
    </row>
    <row r="921">
      <c r="M921" s="15"/>
    </row>
    <row r="922">
      <c r="M922" s="15"/>
    </row>
    <row r="923">
      <c r="M923" s="15"/>
    </row>
    <row r="924">
      <c r="M924" s="15"/>
    </row>
    <row r="925">
      <c r="M925" s="15"/>
    </row>
    <row r="926">
      <c r="M926" s="15"/>
    </row>
    <row r="927">
      <c r="M927" s="15"/>
    </row>
    <row r="928">
      <c r="M928" s="15"/>
    </row>
    <row r="929">
      <c r="M929" s="15"/>
    </row>
    <row r="930">
      <c r="M930" s="15"/>
    </row>
    <row r="931">
      <c r="M931" s="15"/>
    </row>
    <row r="932">
      <c r="M932" s="15"/>
    </row>
    <row r="933">
      <c r="M933" s="15"/>
    </row>
    <row r="934">
      <c r="M934" s="15"/>
    </row>
    <row r="935">
      <c r="M935" s="15"/>
    </row>
    <row r="936">
      <c r="M936" s="15"/>
    </row>
    <row r="937">
      <c r="M937" s="15"/>
    </row>
    <row r="938">
      <c r="M938" s="15"/>
    </row>
    <row r="939">
      <c r="M939" s="15"/>
    </row>
    <row r="940">
      <c r="M940" s="15"/>
    </row>
    <row r="941">
      <c r="M941" s="15"/>
    </row>
    <row r="942">
      <c r="M942" s="15"/>
    </row>
    <row r="943">
      <c r="M943" s="15"/>
    </row>
    <row r="944">
      <c r="M944" s="15"/>
    </row>
    <row r="945">
      <c r="M945" s="15"/>
    </row>
    <row r="946">
      <c r="M946" s="15"/>
    </row>
    <row r="947">
      <c r="M947" s="15"/>
    </row>
    <row r="948">
      <c r="M948" s="15"/>
    </row>
    <row r="949">
      <c r="M949" s="15"/>
    </row>
    <row r="950">
      <c r="M950" s="15"/>
    </row>
    <row r="951">
      <c r="M951" s="15"/>
    </row>
    <row r="952">
      <c r="M952" s="15"/>
    </row>
    <row r="953">
      <c r="M953" s="15"/>
    </row>
    <row r="954">
      <c r="M954" s="15"/>
    </row>
    <row r="955">
      <c r="M955" s="15"/>
    </row>
    <row r="956">
      <c r="M956" s="15"/>
    </row>
    <row r="957">
      <c r="M957" s="15"/>
    </row>
    <row r="958">
      <c r="M958" s="15"/>
    </row>
    <row r="959">
      <c r="M959" s="15"/>
    </row>
    <row r="960">
      <c r="M960" s="15"/>
    </row>
    <row r="961">
      <c r="M961" s="15"/>
    </row>
    <row r="962">
      <c r="M962" s="15"/>
    </row>
    <row r="963">
      <c r="M963" s="15"/>
    </row>
    <row r="964">
      <c r="M964" s="15"/>
    </row>
    <row r="965">
      <c r="M965" s="15"/>
    </row>
    <row r="966">
      <c r="M966" s="15"/>
    </row>
    <row r="967">
      <c r="M967" s="15"/>
    </row>
    <row r="968">
      <c r="M968" s="15"/>
    </row>
    <row r="969">
      <c r="M969" s="15"/>
    </row>
    <row r="970">
      <c r="M970" s="15"/>
    </row>
    <row r="971">
      <c r="M971" s="15"/>
    </row>
    <row r="972">
      <c r="M972" s="15"/>
    </row>
    <row r="973">
      <c r="M973" s="15"/>
    </row>
    <row r="974">
      <c r="M974" s="15"/>
    </row>
    <row r="975">
      <c r="M975" s="15"/>
    </row>
    <row r="976">
      <c r="M976" s="15"/>
    </row>
    <row r="977">
      <c r="M977" s="15"/>
    </row>
    <row r="978">
      <c r="M978" s="15"/>
    </row>
    <row r="979">
      <c r="M979" s="15"/>
    </row>
    <row r="980">
      <c r="M980" s="15"/>
    </row>
    <row r="981">
      <c r="M981" s="15"/>
    </row>
    <row r="982">
      <c r="M982" s="15"/>
    </row>
    <row r="983">
      <c r="M983" s="15"/>
    </row>
    <row r="984">
      <c r="M984" s="15"/>
    </row>
    <row r="985">
      <c r="M985" s="15"/>
    </row>
    <row r="986">
      <c r="M986" s="15"/>
    </row>
    <row r="987">
      <c r="M987" s="15"/>
    </row>
    <row r="988">
      <c r="M988" s="15"/>
    </row>
    <row r="989">
      <c r="M989" s="15"/>
    </row>
    <row r="990">
      <c r="M990" s="15"/>
    </row>
    <row r="991">
      <c r="M991" s="15"/>
    </row>
    <row r="992">
      <c r="M992" s="15"/>
    </row>
    <row r="993">
      <c r="M993" s="15"/>
    </row>
    <row r="994">
      <c r="M994" s="15"/>
    </row>
    <row r="995">
      <c r="M995" s="15"/>
    </row>
    <row r="996">
      <c r="M996" s="15"/>
    </row>
    <row r="997">
      <c r="M997" s="15"/>
    </row>
    <row r="998">
      <c r="M998" s="15"/>
    </row>
    <row r="999">
      <c r="M999" s="15"/>
    </row>
    <row r="1000">
      <c r="M1000" s="15"/>
    </row>
    <row r="1001">
      <c r="M1001" s="15"/>
    </row>
    <row r="1002">
      <c r="M1002" s="15"/>
    </row>
    <row r="1003">
      <c r="M1003" s="15"/>
    </row>
    <row r="1004">
      <c r="M1004" s="15"/>
    </row>
    <row r="1005">
      <c r="M1005" s="15"/>
    </row>
    <row r="1006">
      <c r="M1006" s="15"/>
    </row>
    <row r="1007">
      <c r="M1007" s="15"/>
    </row>
    <row r="1008">
      <c r="M1008" s="15"/>
    </row>
    <row r="1009">
      <c r="M1009" s="15"/>
    </row>
    <row r="1010">
      <c r="M1010" s="15"/>
    </row>
    <row r="1011">
      <c r="M1011" s="15"/>
    </row>
    <row r="1012">
      <c r="M1012" s="15"/>
    </row>
    <row r="1013">
      <c r="M1013" s="15"/>
    </row>
    <row r="1014">
      <c r="M1014" s="15"/>
    </row>
    <row r="1015">
      <c r="M1015" s="15"/>
    </row>
    <row r="1016">
      <c r="M1016" s="15"/>
    </row>
    <row r="1017">
      <c r="M1017" s="15"/>
    </row>
  </sheetData>
  <mergeCells count="2">
    <mergeCell ref="B1:N1"/>
    <mergeCell ref="Q1:T1"/>
  </mergeCells>
  <dataValidations>
    <dataValidation type="custom" allowBlank="1" showDropDown="1" showErrorMessage="1" sqref="D3:D30">
      <formula1>OR(NOT(ISERROR(DATEVALUE(D3))), AND(ISNUMBER(D3), LEFT(CELL("format", D3))="D"))</formula1>
    </dataValidation>
  </dataValidation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2" width="14.38"/>
    <col customWidth="1" min="3" max="3" width="18.63"/>
    <col customWidth="1" min="4" max="4" width="19.5"/>
    <col customWidth="1" min="5" max="5" width="12.13"/>
    <col customWidth="1" min="6" max="6" width="14.75"/>
    <col customWidth="1" min="7" max="7" width="28.13"/>
    <col customWidth="1" min="8" max="8" width="26.75"/>
    <col customWidth="1" min="9" max="9" width="19.75"/>
    <col customWidth="1" min="10" max="11" width="21.25"/>
    <col customWidth="1" min="12" max="13" width="15.63"/>
    <col customWidth="1" min="16" max="16" width="21.63"/>
    <col customWidth="1" min="17" max="17" width="27.25"/>
    <col customWidth="1" min="18" max="18" width="15.63"/>
    <col customWidth="1" min="19" max="19" width="54.25"/>
    <col customWidth="1" min="20" max="20" width="14.13"/>
    <col hidden="1" min="21" max="22" width="12.63"/>
  </cols>
  <sheetData>
    <row r="1">
      <c r="A1" s="1"/>
      <c r="B1" s="3"/>
      <c r="C1" s="3"/>
      <c r="D1" s="3"/>
      <c r="E1" s="3"/>
      <c r="F1" s="4"/>
      <c r="G1" s="4"/>
      <c r="H1" s="4"/>
      <c r="I1" s="4"/>
      <c r="J1" s="4"/>
      <c r="K1" s="4"/>
      <c r="L1" s="4"/>
      <c r="M1" s="4"/>
      <c r="N1" s="5" t="s">
        <v>0</v>
      </c>
      <c r="O1" s="6"/>
      <c r="P1" s="6"/>
      <c r="Q1" s="7"/>
      <c r="R1" s="8"/>
      <c r="S1" s="8"/>
    </row>
    <row r="2">
      <c r="A2" s="590" t="s">
        <v>1</v>
      </c>
      <c r="B2" s="590" t="s">
        <v>2</v>
      </c>
      <c r="C2" s="590" t="s">
        <v>3</v>
      </c>
      <c r="D2" s="590" t="s">
        <v>4</v>
      </c>
      <c r="E2" s="590" t="s">
        <v>5</v>
      </c>
      <c r="F2" s="9" t="s">
        <v>6</v>
      </c>
      <c r="G2" s="9" t="s">
        <v>7</v>
      </c>
      <c r="H2" s="9" t="s">
        <v>8</v>
      </c>
      <c r="I2" s="9" t="s">
        <v>9</v>
      </c>
      <c r="J2" s="9" t="s">
        <v>10</v>
      </c>
      <c r="K2" s="9" t="s">
        <v>2456</v>
      </c>
      <c r="L2" s="9" t="s">
        <v>11</v>
      </c>
      <c r="M2" s="9" t="s">
        <v>12</v>
      </c>
      <c r="N2" s="10" t="s">
        <v>13</v>
      </c>
      <c r="O2" s="10" t="s">
        <v>14</v>
      </c>
      <c r="P2" s="10" t="s">
        <v>15</v>
      </c>
      <c r="Q2" s="10" t="s">
        <v>16</v>
      </c>
      <c r="R2" s="11" t="s">
        <v>17</v>
      </c>
      <c r="S2" s="11" t="s">
        <v>18</v>
      </c>
      <c r="T2" s="124"/>
      <c r="U2" s="124"/>
      <c r="V2" s="124"/>
      <c r="W2" s="591"/>
    </row>
    <row r="3">
      <c r="A3" s="592">
        <v>1.0</v>
      </c>
      <c r="B3" s="593">
        <v>45451.0</v>
      </c>
      <c r="C3" s="593">
        <v>45445.0</v>
      </c>
      <c r="D3" s="592">
        <v>3.81401100124583E14</v>
      </c>
      <c r="E3" s="592">
        <v>6814.0</v>
      </c>
      <c r="F3" s="617">
        <v>8.181023017E9</v>
      </c>
      <c r="G3" s="617" t="s">
        <v>3023</v>
      </c>
      <c r="H3" s="592" t="s">
        <v>3024</v>
      </c>
      <c r="I3" s="592">
        <v>6.9296487E7</v>
      </c>
      <c r="J3" s="592"/>
      <c r="K3" s="593"/>
      <c r="L3" s="592" t="s">
        <v>510</v>
      </c>
      <c r="M3" s="592"/>
      <c r="N3" s="592">
        <f>99*2</f>
        <v>198</v>
      </c>
      <c r="O3" s="592">
        <f t="shared" ref="O3:O14" si="1">N3</f>
        <v>198</v>
      </c>
      <c r="P3" s="652"/>
      <c r="Q3" s="592" t="s">
        <v>854</v>
      </c>
      <c r="R3" s="597" t="s">
        <v>1885</v>
      </c>
      <c r="S3" s="592" t="s">
        <v>3025</v>
      </c>
      <c r="T3" s="92"/>
    </row>
    <row r="4">
      <c r="A4" s="592">
        <v>2.0</v>
      </c>
      <c r="B4" s="593">
        <v>45451.0</v>
      </c>
      <c r="C4" s="593">
        <v>45451.0</v>
      </c>
      <c r="D4" s="592">
        <v>3.81401100124583E14</v>
      </c>
      <c r="E4" s="592">
        <v>6815.0</v>
      </c>
      <c r="F4" s="594">
        <v>0.0</v>
      </c>
      <c r="G4" s="594" t="s">
        <v>3026</v>
      </c>
      <c r="H4" s="594" t="s">
        <v>3026</v>
      </c>
      <c r="I4" s="594">
        <f>56982807431</f>
        <v>56982807431</v>
      </c>
      <c r="J4" s="594" t="s">
        <v>3027</v>
      </c>
      <c r="K4" s="593">
        <v>36873.0</v>
      </c>
      <c r="L4" s="592" t="s">
        <v>510</v>
      </c>
      <c r="M4" s="592"/>
      <c r="N4" s="592">
        <f>120 +240</f>
        <v>360</v>
      </c>
      <c r="O4" s="592">
        <f t="shared" si="1"/>
        <v>360</v>
      </c>
      <c r="P4" s="596"/>
      <c r="Q4" s="592" t="s">
        <v>854</v>
      </c>
      <c r="R4" s="597" t="s">
        <v>1885</v>
      </c>
      <c r="S4" s="592" t="s">
        <v>3028</v>
      </c>
      <c r="T4" s="92"/>
    </row>
    <row r="5">
      <c r="A5" s="592">
        <v>3.0</v>
      </c>
      <c r="B5" s="593">
        <v>45451.0</v>
      </c>
      <c r="C5" s="593">
        <v>45452.0</v>
      </c>
      <c r="D5" s="592">
        <v>3.81401100124583E14</v>
      </c>
      <c r="E5" s="592">
        <v>6816.0</v>
      </c>
      <c r="F5" s="667">
        <v>6307680.0</v>
      </c>
      <c r="G5" s="667" t="s">
        <v>3029</v>
      </c>
      <c r="H5" s="594" t="s">
        <v>3030</v>
      </c>
      <c r="I5" s="594">
        <v>7.9946575E7</v>
      </c>
      <c r="J5" s="595" t="s">
        <v>3031</v>
      </c>
      <c r="K5" s="593">
        <v>35650.0</v>
      </c>
      <c r="L5" s="592" t="s">
        <v>510</v>
      </c>
      <c r="M5" s="592"/>
      <c r="N5" s="592">
        <v>280.0</v>
      </c>
      <c r="O5" s="592">
        <f t="shared" si="1"/>
        <v>280</v>
      </c>
      <c r="P5" s="592"/>
      <c r="Q5" s="592" t="s">
        <v>854</v>
      </c>
      <c r="R5" s="597" t="s">
        <v>1885</v>
      </c>
      <c r="S5" s="592" t="s">
        <v>3032</v>
      </c>
      <c r="T5" s="92"/>
    </row>
    <row r="6">
      <c r="A6" s="592">
        <v>4.0</v>
      </c>
      <c r="B6" s="593">
        <v>45451.0</v>
      </c>
      <c r="C6" s="593">
        <v>45452.0</v>
      </c>
      <c r="D6" s="592">
        <v>3.81401100124583E14</v>
      </c>
      <c r="E6" s="592">
        <v>6817.0</v>
      </c>
      <c r="F6" s="594">
        <v>8990274.0</v>
      </c>
      <c r="G6" s="594" t="s">
        <v>3033</v>
      </c>
      <c r="H6" s="594" t="s">
        <v>3034</v>
      </c>
      <c r="I6" s="594">
        <v>6.5006637E7</v>
      </c>
      <c r="J6" s="595" t="s">
        <v>3035</v>
      </c>
      <c r="K6" s="593">
        <v>33093.0</v>
      </c>
      <c r="L6" s="592" t="s">
        <v>510</v>
      </c>
      <c r="M6" s="592"/>
      <c r="N6" s="592">
        <v>305.0</v>
      </c>
      <c r="O6" s="592">
        <f t="shared" si="1"/>
        <v>305</v>
      </c>
      <c r="P6" s="592"/>
      <c r="Q6" s="592" t="s">
        <v>854</v>
      </c>
      <c r="R6" s="597" t="s">
        <v>1885</v>
      </c>
      <c r="S6" s="592" t="s">
        <v>3036</v>
      </c>
      <c r="T6" s="92"/>
      <c r="V6" s="12"/>
    </row>
    <row r="7" ht="15.75" customHeight="1">
      <c r="A7" s="592">
        <v>5.0</v>
      </c>
      <c r="B7" s="593">
        <v>45451.0</v>
      </c>
      <c r="C7" s="593">
        <v>45452.0</v>
      </c>
      <c r="D7" s="592">
        <v>3.81401100124583E14</v>
      </c>
      <c r="E7" s="592">
        <v>6818.0</v>
      </c>
      <c r="F7" s="592">
        <v>7826308.0</v>
      </c>
      <c r="G7" s="592" t="s">
        <v>3037</v>
      </c>
      <c r="H7" s="592" t="s">
        <v>3037</v>
      </c>
      <c r="I7" s="592">
        <v>6.3531296E7</v>
      </c>
      <c r="J7" s="592" t="s">
        <v>3038</v>
      </c>
      <c r="K7" s="593"/>
      <c r="L7" s="592" t="s">
        <v>510</v>
      </c>
      <c r="M7" s="615"/>
      <c r="N7" s="620">
        <v>195.0</v>
      </c>
      <c r="O7" s="592">
        <f t="shared" si="1"/>
        <v>195</v>
      </c>
      <c r="P7" s="621"/>
      <c r="Q7" s="615" t="s">
        <v>854</v>
      </c>
      <c r="R7" s="597" t="s">
        <v>1885</v>
      </c>
      <c r="S7" s="592" t="s">
        <v>3039</v>
      </c>
      <c r="T7" s="92"/>
      <c r="V7" s="12"/>
    </row>
    <row r="8">
      <c r="A8" s="592">
        <v>8.0</v>
      </c>
      <c r="B8" s="593">
        <v>45451.0</v>
      </c>
      <c r="C8" s="616">
        <v>45452.0</v>
      </c>
      <c r="D8" s="592">
        <v>3.81401100124583E14</v>
      </c>
      <c r="E8" s="592">
        <v>6819.0</v>
      </c>
      <c r="F8" s="600">
        <v>1.3597554E7</v>
      </c>
      <c r="G8" s="600" t="s">
        <v>3040</v>
      </c>
      <c r="H8" s="592" t="s">
        <v>3041</v>
      </c>
      <c r="I8" s="592">
        <v>6.356545E7</v>
      </c>
      <c r="J8" s="592" t="s">
        <v>3042</v>
      </c>
      <c r="K8" s="593">
        <v>37416.0</v>
      </c>
      <c r="L8" s="592" t="s">
        <v>510</v>
      </c>
      <c r="M8" s="592"/>
      <c r="N8" s="592">
        <v>195.0</v>
      </c>
      <c r="O8" s="592">
        <f t="shared" si="1"/>
        <v>195</v>
      </c>
      <c r="P8" s="592"/>
      <c r="Q8" s="592" t="s">
        <v>854</v>
      </c>
      <c r="R8" s="597" t="s">
        <v>1885</v>
      </c>
      <c r="S8" s="592" t="s">
        <v>3043</v>
      </c>
      <c r="T8" s="92"/>
    </row>
    <row r="9">
      <c r="A9" s="592">
        <v>6.0</v>
      </c>
      <c r="B9" s="593">
        <v>45451.0</v>
      </c>
      <c r="C9" s="593">
        <v>45452.0</v>
      </c>
      <c r="D9" s="592">
        <v>3.81401100124583E14</v>
      </c>
      <c r="E9" s="592">
        <v>6834.0</v>
      </c>
      <c r="F9" s="594">
        <v>8984477.0</v>
      </c>
      <c r="G9" s="594" t="s">
        <v>3044</v>
      </c>
      <c r="H9" s="592" t="s">
        <v>3045</v>
      </c>
      <c r="I9" s="592">
        <v>7.49695E7</v>
      </c>
      <c r="J9" s="592" t="s">
        <v>3046</v>
      </c>
      <c r="K9" s="593">
        <v>35043.0</v>
      </c>
      <c r="L9" s="592" t="s">
        <v>141</v>
      </c>
      <c r="M9" s="592"/>
      <c r="N9" s="592">
        <v>850.0</v>
      </c>
      <c r="O9" s="592">
        <f t="shared" si="1"/>
        <v>850</v>
      </c>
      <c r="P9" s="632" t="s">
        <v>3047</v>
      </c>
      <c r="Q9" s="592" t="s">
        <v>854</v>
      </c>
      <c r="R9" s="597" t="s">
        <v>1885</v>
      </c>
      <c r="S9" s="592" t="s">
        <v>3048</v>
      </c>
      <c r="T9" s="92"/>
    </row>
    <row r="10">
      <c r="A10" s="592">
        <v>7.0</v>
      </c>
      <c r="B10" s="593">
        <v>45451.0</v>
      </c>
      <c r="C10" s="593">
        <v>45451.0</v>
      </c>
      <c r="D10" s="592">
        <v>3.81401100124583E14</v>
      </c>
      <c r="E10" s="592">
        <v>6835.0</v>
      </c>
      <c r="F10" s="667">
        <v>6.364427014E9</v>
      </c>
      <c r="G10" s="667" t="s">
        <v>3049</v>
      </c>
      <c r="H10" s="594" t="s">
        <v>3050</v>
      </c>
      <c r="I10" s="667">
        <v>7.8000507E7</v>
      </c>
      <c r="J10" s="670" t="s">
        <v>3051</v>
      </c>
      <c r="K10" s="720">
        <v>32320.0</v>
      </c>
      <c r="L10" s="592" t="s">
        <v>119</v>
      </c>
      <c r="M10" s="592" t="s">
        <v>27</v>
      </c>
      <c r="N10" s="592">
        <v>2236.0</v>
      </c>
      <c r="O10" s="592">
        <f t="shared" si="1"/>
        <v>2236</v>
      </c>
      <c r="P10" s="632" t="s">
        <v>3052</v>
      </c>
      <c r="Q10" s="592" t="s">
        <v>854</v>
      </c>
      <c r="R10" s="597" t="s">
        <v>1885</v>
      </c>
      <c r="S10" s="592" t="s">
        <v>3053</v>
      </c>
      <c r="T10" s="92"/>
    </row>
    <row r="11">
      <c r="A11" s="592">
        <v>9.0</v>
      </c>
      <c r="B11" s="593">
        <v>45452.0</v>
      </c>
      <c r="C11" s="593">
        <v>45452.0</v>
      </c>
      <c r="D11" s="592">
        <v>3.81401100124583E14</v>
      </c>
      <c r="E11" s="592">
        <v>6836.0</v>
      </c>
      <c r="F11" s="592">
        <v>9014561.0</v>
      </c>
      <c r="G11" s="592" t="s">
        <v>3054</v>
      </c>
      <c r="H11" s="592" t="s">
        <v>3054</v>
      </c>
      <c r="I11" s="592">
        <v>6.902356E7</v>
      </c>
      <c r="J11" s="592" t="s">
        <v>3055</v>
      </c>
      <c r="K11" s="593"/>
      <c r="L11" s="592" t="s">
        <v>510</v>
      </c>
      <c r="M11" s="592"/>
      <c r="N11" s="592">
        <v>195.0</v>
      </c>
      <c r="O11" s="592">
        <f t="shared" si="1"/>
        <v>195</v>
      </c>
      <c r="P11" s="592"/>
      <c r="Q11" s="592" t="s">
        <v>854</v>
      </c>
      <c r="R11" s="597" t="s">
        <v>1885</v>
      </c>
      <c r="S11" s="592" t="s">
        <v>3056</v>
      </c>
      <c r="T11" s="92"/>
      <c r="V11" s="12"/>
    </row>
    <row r="12" ht="17.25" customHeight="1">
      <c r="A12" s="615">
        <v>10.0</v>
      </c>
      <c r="B12" s="593">
        <v>45452.0</v>
      </c>
      <c r="C12" s="593">
        <v>45452.0</v>
      </c>
      <c r="D12" s="615">
        <v>3.81401100124583E14</v>
      </c>
      <c r="E12" s="615">
        <v>6837.0</v>
      </c>
      <c r="F12" s="624">
        <v>6.232362011E9</v>
      </c>
      <c r="G12" s="624" t="s">
        <v>3057</v>
      </c>
      <c r="H12" s="615" t="s">
        <v>3058</v>
      </c>
      <c r="I12" s="615">
        <v>7.5040542E7</v>
      </c>
      <c r="J12" s="615" t="s">
        <v>3059</v>
      </c>
      <c r="K12" s="616"/>
      <c r="L12" s="615" t="s">
        <v>510</v>
      </c>
      <c r="M12" s="615"/>
      <c r="N12" s="620">
        <f>390+110</f>
        <v>500</v>
      </c>
      <c r="O12" s="615">
        <f t="shared" si="1"/>
        <v>500</v>
      </c>
      <c r="P12" s="657"/>
      <c r="Q12" s="615" t="s">
        <v>854</v>
      </c>
      <c r="R12" s="597" t="s">
        <v>1885</v>
      </c>
      <c r="S12" s="615" t="s">
        <v>3060</v>
      </c>
      <c r="T12" s="384"/>
      <c r="U12" s="350"/>
      <c r="V12" s="356"/>
      <c r="X12" s="350"/>
      <c r="Y12" s="350"/>
      <c r="Z12" s="350"/>
      <c r="AA12" s="350"/>
      <c r="AB12" s="350"/>
      <c r="AC12" s="350"/>
      <c r="AD12" s="350"/>
      <c r="AE12" s="350"/>
      <c r="AF12" s="350"/>
    </row>
    <row r="13">
      <c r="A13" s="615">
        <v>11.0</v>
      </c>
      <c r="B13" s="593">
        <v>45452.0</v>
      </c>
      <c r="C13" s="593">
        <v>45452.0</v>
      </c>
      <c r="D13" s="615">
        <v>3.81401100124583E14</v>
      </c>
      <c r="E13" s="615">
        <v>6838.0</v>
      </c>
      <c r="F13" s="615">
        <v>8864093.0</v>
      </c>
      <c r="G13" s="615" t="s">
        <v>3061</v>
      </c>
      <c r="H13" s="615" t="s">
        <v>3061</v>
      </c>
      <c r="I13" s="619">
        <v>6.0940506E7</v>
      </c>
      <c r="J13" s="615" t="s">
        <v>3062</v>
      </c>
      <c r="K13" s="616"/>
      <c r="L13" s="615" t="s">
        <v>510</v>
      </c>
      <c r="M13" s="615"/>
      <c r="N13" s="620">
        <v>195.0</v>
      </c>
      <c r="O13" s="615">
        <f t="shared" si="1"/>
        <v>195</v>
      </c>
      <c r="P13" s="621"/>
      <c r="Q13" s="615" t="s">
        <v>854</v>
      </c>
      <c r="R13" s="597" t="s">
        <v>1885</v>
      </c>
      <c r="S13" s="592" t="s">
        <v>3056</v>
      </c>
      <c r="T13" s="384"/>
      <c r="U13" s="350"/>
      <c r="V13" s="356"/>
      <c r="X13" s="350"/>
      <c r="Y13" s="350"/>
      <c r="Z13" s="350"/>
      <c r="AA13" s="350"/>
      <c r="AB13" s="350"/>
      <c r="AC13" s="350"/>
      <c r="AD13" s="350"/>
      <c r="AE13" s="350"/>
      <c r="AF13" s="350"/>
    </row>
    <row r="14">
      <c r="A14" s="615">
        <v>15.0</v>
      </c>
      <c r="B14" s="616">
        <v>45456.0</v>
      </c>
      <c r="C14" s="616">
        <v>45457.0</v>
      </c>
      <c r="D14" s="615">
        <v>3.81401100124583E14</v>
      </c>
      <c r="E14" s="615">
        <v>6870.0</v>
      </c>
      <c r="F14" s="667">
        <v>1857137.0</v>
      </c>
      <c r="G14" s="667" t="s">
        <v>3063</v>
      </c>
      <c r="H14" s="667" t="s">
        <v>3064</v>
      </c>
      <c r="I14" s="667">
        <v>7.0724001E7</v>
      </c>
      <c r="J14" s="615" t="s">
        <v>3065</v>
      </c>
      <c r="K14" s="616"/>
      <c r="L14" s="615" t="s">
        <v>510</v>
      </c>
      <c r="M14" s="615"/>
      <c r="N14" s="615">
        <v>120.0</v>
      </c>
      <c r="O14" s="615">
        <f t="shared" si="1"/>
        <v>120</v>
      </c>
      <c r="P14" s="615"/>
      <c r="Q14" s="615" t="s">
        <v>854</v>
      </c>
      <c r="R14" s="597" t="s">
        <v>1885</v>
      </c>
      <c r="S14" s="615" t="s">
        <v>3066</v>
      </c>
      <c r="T14" s="384"/>
      <c r="U14" s="350"/>
      <c r="V14" s="356"/>
      <c r="W14" s="350"/>
      <c r="X14" s="350"/>
      <c r="Y14" s="350"/>
      <c r="Z14" s="350"/>
      <c r="AA14" s="350"/>
      <c r="AB14" s="350"/>
      <c r="AC14" s="350"/>
      <c r="AD14" s="350"/>
      <c r="AE14" s="350"/>
      <c r="AF14" s="350"/>
    </row>
    <row r="15">
      <c r="A15" s="615">
        <v>12.0</v>
      </c>
      <c r="B15" s="658">
        <v>45454.0</v>
      </c>
      <c r="C15" s="616">
        <v>45458.0</v>
      </c>
      <c r="D15" s="615">
        <v>3.81401100124583E14</v>
      </c>
      <c r="E15" s="615">
        <v>6894.0</v>
      </c>
      <c r="F15" s="624">
        <v>6500821.0</v>
      </c>
      <c r="G15" s="624" t="s">
        <v>3067</v>
      </c>
      <c r="H15" s="624" t="s">
        <v>3067</v>
      </c>
      <c r="I15" s="624">
        <v>7.2641742E7</v>
      </c>
      <c r="J15" s="624"/>
      <c r="K15" s="616"/>
      <c r="L15" s="615" t="s">
        <v>141</v>
      </c>
      <c r="M15" s="615" t="s">
        <v>27</v>
      </c>
      <c r="N15" s="620">
        <v>810.0</v>
      </c>
      <c r="O15" s="615">
        <v>810.0</v>
      </c>
      <c r="P15" s="632" t="s">
        <v>3068</v>
      </c>
      <c r="Q15" s="615" t="s">
        <v>854</v>
      </c>
      <c r="R15" s="597" t="s">
        <v>1885</v>
      </c>
      <c r="S15" s="615" t="s">
        <v>3069</v>
      </c>
      <c r="T15" s="384"/>
      <c r="U15" s="350"/>
      <c r="V15" s="356"/>
      <c r="W15" s="356"/>
      <c r="X15" s="350"/>
      <c r="Y15" s="350"/>
      <c r="Z15" s="350"/>
      <c r="AA15" s="350"/>
      <c r="AB15" s="350"/>
      <c r="AC15" s="350"/>
      <c r="AD15" s="350"/>
      <c r="AE15" s="350"/>
      <c r="AF15" s="350"/>
    </row>
    <row r="16" ht="108.75" customHeight="1">
      <c r="A16" s="615">
        <v>13.0</v>
      </c>
      <c r="B16" s="658">
        <v>45454.0</v>
      </c>
      <c r="C16" s="616">
        <v>45458.0</v>
      </c>
      <c r="D16" s="615">
        <v>3.81401100124583E14</v>
      </c>
      <c r="E16" s="615">
        <v>6895.0</v>
      </c>
      <c r="F16" s="624">
        <v>6305763.0</v>
      </c>
      <c r="G16" s="624">
        <v>6305763.0</v>
      </c>
      <c r="H16" s="624" t="s">
        <v>3070</v>
      </c>
      <c r="I16" s="624">
        <v>7.9819999E7</v>
      </c>
      <c r="J16" s="624" t="s">
        <v>3071</v>
      </c>
      <c r="K16" s="616"/>
      <c r="L16" s="615" t="s">
        <v>1127</v>
      </c>
      <c r="M16" s="615" t="s">
        <v>27</v>
      </c>
      <c r="N16" s="615">
        <v>1110.0</v>
      </c>
      <c r="O16" s="615">
        <v>1110.0</v>
      </c>
      <c r="P16" s="632" t="s">
        <v>3072</v>
      </c>
      <c r="Q16" s="615" t="s">
        <v>854</v>
      </c>
      <c r="R16" s="597" t="s">
        <v>1885</v>
      </c>
      <c r="S16" s="721" t="s">
        <v>3073</v>
      </c>
      <c r="T16" s="384"/>
      <c r="U16" s="350"/>
      <c r="V16" s="350"/>
      <c r="W16" s="356"/>
      <c r="X16" s="350"/>
      <c r="Y16" s="350"/>
      <c r="Z16" s="350"/>
      <c r="AA16" s="350"/>
      <c r="AB16" s="350"/>
      <c r="AC16" s="350"/>
      <c r="AD16" s="350"/>
      <c r="AE16" s="350"/>
      <c r="AF16" s="350"/>
    </row>
    <row r="17" ht="108.75" customHeight="1">
      <c r="A17" s="615">
        <v>14.0</v>
      </c>
      <c r="B17" s="658">
        <v>45454.0</v>
      </c>
      <c r="C17" s="616">
        <v>45458.0</v>
      </c>
      <c r="D17" s="615">
        <v>3.81401100124583E14</v>
      </c>
      <c r="E17" s="615">
        <v>6896.0</v>
      </c>
      <c r="F17" s="624">
        <v>6305763.0</v>
      </c>
      <c r="G17" s="624" t="s">
        <v>3070</v>
      </c>
      <c r="H17" s="624" t="s">
        <v>3070</v>
      </c>
      <c r="I17" s="624">
        <v>7.9819999E7</v>
      </c>
      <c r="J17" s="624" t="s">
        <v>3071</v>
      </c>
      <c r="K17" s="616"/>
      <c r="L17" s="615" t="s">
        <v>374</v>
      </c>
      <c r="M17" s="615" t="s">
        <v>27</v>
      </c>
      <c r="N17" s="615">
        <v>1480.0</v>
      </c>
      <c r="O17" s="615">
        <v>1480.0</v>
      </c>
      <c r="U17" s="350"/>
      <c r="V17" s="350"/>
      <c r="X17" s="350"/>
      <c r="Y17" s="350"/>
      <c r="Z17" s="350"/>
      <c r="AA17" s="350"/>
      <c r="AB17" s="350"/>
      <c r="AC17" s="350"/>
      <c r="AD17" s="350"/>
      <c r="AE17" s="350"/>
      <c r="AF17" s="350"/>
    </row>
    <row r="18">
      <c r="A18" s="615">
        <v>16.0</v>
      </c>
      <c r="B18" s="616">
        <v>45457.0</v>
      </c>
      <c r="C18" s="616">
        <v>45458.0</v>
      </c>
      <c r="D18" s="615">
        <v>3.81401100124583E14</v>
      </c>
      <c r="E18" s="615">
        <v>6878.0</v>
      </c>
      <c r="F18" s="615">
        <v>0.0</v>
      </c>
      <c r="G18" s="615" t="s">
        <v>3074</v>
      </c>
      <c r="H18" s="615" t="s">
        <v>3074</v>
      </c>
      <c r="I18" s="615">
        <v>6.7752507E7</v>
      </c>
      <c r="J18" s="615" t="s">
        <v>3075</v>
      </c>
      <c r="K18" s="616"/>
      <c r="L18" s="615" t="s">
        <v>510</v>
      </c>
      <c r="M18" s="615"/>
      <c r="N18" s="615">
        <v>120.0</v>
      </c>
      <c r="O18" s="615">
        <f t="shared" ref="O18:O24" si="2">N18</f>
        <v>120</v>
      </c>
      <c r="P18" s="615"/>
      <c r="Q18" s="615" t="s">
        <v>854</v>
      </c>
      <c r="R18" s="597" t="s">
        <v>1885</v>
      </c>
      <c r="S18" s="615" t="s">
        <v>3076</v>
      </c>
      <c r="T18" s="384"/>
      <c r="U18" s="350"/>
      <c r="V18" s="350"/>
      <c r="W18" s="356"/>
      <c r="X18" s="350"/>
      <c r="Y18" s="350"/>
      <c r="Z18" s="350"/>
      <c r="AA18" s="350"/>
      <c r="AB18" s="350"/>
      <c r="AC18" s="350"/>
      <c r="AD18" s="350"/>
      <c r="AE18" s="350"/>
      <c r="AF18" s="350"/>
    </row>
    <row r="19">
      <c r="A19" s="615">
        <v>17.0</v>
      </c>
      <c r="B19" s="616">
        <v>45457.0</v>
      </c>
      <c r="C19" s="616">
        <v>45459.0</v>
      </c>
      <c r="D19" s="615">
        <v>3.81401100124583E14</v>
      </c>
      <c r="E19" s="615">
        <v>6881.0</v>
      </c>
      <c r="F19" s="624">
        <v>7.663853013E9</v>
      </c>
      <c r="G19" s="624" t="s">
        <v>3077</v>
      </c>
      <c r="H19" s="624" t="s">
        <v>3078</v>
      </c>
      <c r="I19" s="624">
        <v>6.5883682E7</v>
      </c>
      <c r="J19" s="624" t="s">
        <v>3079</v>
      </c>
      <c r="K19" s="616"/>
      <c r="L19" s="615" t="s">
        <v>510</v>
      </c>
      <c r="M19" s="615"/>
      <c r="N19" s="615">
        <v>195.0</v>
      </c>
      <c r="O19" s="615">
        <f t="shared" si="2"/>
        <v>195</v>
      </c>
      <c r="P19" s="615"/>
      <c r="Q19" s="615" t="s">
        <v>854</v>
      </c>
      <c r="R19" s="597" t="s">
        <v>1885</v>
      </c>
      <c r="S19" s="615" t="s">
        <v>3080</v>
      </c>
      <c r="T19" s="384"/>
      <c r="U19" s="350"/>
      <c r="V19" s="350"/>
      <c r="W19" s="350"/>
      <c r="X19" s="350"/>
      <c r="Y19" s="350"/>
      <c r="Z19" s="350"/>
      <c r="AA19" s="350"/>
      <c r="AB19" s="350"/>
      <c r="AC19" s="350"/>
      <c r="AD19" s="350"/>
      <c r="AE19" s="350"/>
      <c r="AF19" s="350"/>
    </row>
    <row r="20">
      <c r="A20" s="615">
        <v>18.0</v>
      </c>
      <c r="B20" s="616">
        <v>45457.0</v>
      </c>
      <c r="C20" s="616">
        <v>45461.0</v>
      </c>
      <c r="D20" s="615">
        <v>3.81401100124583E14</v>
      </c>
      <c r="E20" s="615">
        <v>6880.0</v>
      </c>
      <c r="F20" s="624">
        <v>4.20351022E8</v>
      </c>
      <c r="G20" s="624" t="s">
        <v>3081</v>
      </c>
      <c r="H20" s="624" t="s">
        <v>3081</v>
      </c>
      <c r="I20" s="624">
        <v>7.6244847E7</v>
      </c>
      <c r="J20" s="624" t="s">
        <v>3082</v>
      </c>
      <c r="K20" s="616"/>
      <c r="L20" s="615" t="s">
        <v>510</v>
      </c>
      <c r="M20" s="615"/>
      <c r="N20" s="615">
        <v>240.0</v>
      </c>
      <c r="O20" s="615">
        <f t="shared" si="2"/>
        <v>240</v>
      </c>
      <c r="P20" s="615"/>
      <c r="Q20" s="615" t="s">
        <v>854</v>
      </c>
      <c r="R20" s="597" t="s">
        <v>1885</v>
      </c>
      <c r="S20" s="615" t="s">
        <v>3083</v>
      </c>
      <c r="T20" s="384"/>
      <c r="U20" s="356"/>
      <c r="V20" s="350"/>
      <c r="W20" s="350"/>
      <c r="X20" s="350"/>
      <c r="Y20" s="350"/>
      <c r="Z20" s="350"/>
      <c r="AA20" s="350"/>
      <c r="AB20" s="350"/>
      <c r="AC20" s="350"/>
      <c r="AD20" s="350"/>
      <c r="AE20" s="350"/>
      <c r="AF20" s="350"/>
    </row>
    <row r="21">
      <c r="A21" s="615">
        <v>19.0</v>
      </c>
      <c r="B21" s="616">
        <v>45458.0</v>
      </c>
      <c r="C21" s="616">
        <v>45459.0</v>
      </c>
      <c r="D21" s="615">
        <v>3.81401100124583E14</v>
      </c>
      <c r="E21" s="615">
        <v>6897.0</v>
      </c>
      <c r="F21" s="624">
        <v>8.215718011E9</v>
      </c>
      <c r="G21" s="624" t="s">
        <v>3084</v>
      </c>
      <c r="H21" s="624" t="s">
        <v>3085</v>
      </c>
      <c r="I21" s="624">
        <v>6.5881137E7</v>
      </c>
      <c r="J21" s="615" t="s">
        <v>3086</v>
      </c>
      <c r="K21" s="616"/>
      <c r="L21" s="615" t="s">
        <v>510</v>
      </c>
      <c r="M21" s="615"/>
      <c r="N21" s="615">
        <f>195*2</f>
        <v>390</v>
      </c>
      <c r="O21" s="615">
        <f t="shared" si="2"/>
        <v>390</v>
      </c>
      <c r="P21" s="615"/>
      <c r="Q21" s="615" t="s">
        <v>854</v>
      </c>
      <c r="R21" s="597" t="s">
        <v>1885</v>
      </c>
      <c r="S21" s="615" t="s">
        <v>3087</v>
      </c>
      <c r="T21" s="384"/>
      <c r="U21" s="350"/>
      <c r="V21" s="356"/>
      <c r="W21" s="350"/>
      <c r="X21" s="350"/>
      <c r="Y21" s="350"/>
      <c r="Z21" s="350"/>
      <c r="AA21" s="350"/>
      <c r="AB21" s="350"/>
      <c r="AC21" s="350"/>
      <c r="AD21" s="350"/>
      <c r="AE21" s="350"/>
      <c r="AF21" s="350"/>
    </row>
    <row r="22">
      <c r="A22" s="615">
        <v>20.0</v>
      </c>
      <c r="B22" s="616">
        <v>45459.0</v>
      </c>
      <c r="C22" s="616">
        <v>45459.0</v>
      </c>
      <c r="D22" s="615">
        <v>3.81401100124583E14</v>
      </c>
      <c r="E22" s="615">
        <v>6898.0</v>
      </c>
      <c r="F22" s="615">
        <v>4.694455013E9</v>
      </c>
      <c r="G22" s="615" t="s">
        <v>3088</v>
      </c>
      <c r="H22" s="615" t="s">
        <v>3089</v>
      </c>
      <c r="I22" s="615">
        <v>7.3381834E7</v>
      </c>
      <c r="J22" s="615" t="s">
        <v>3090</v>
      </c>
      <c r="K22" s="616">
        <v>32186.0</v>
      </c>
      <c r="L22" s="615" t="s">
        <v>141</v>
      </c>
      <c r="M22" s="615" t="s">
        <v>27</v>
      </c>
      <c r="N22" s="615">
        <v>490.0</v>
      </c>
      <c r="O22" s="615">
        <f t="shared" si="2"/>
        <v>490</v>
      </c>
      <c r="P22" s="615"/>
      <c r="Q22" s="615" t="s">
        <v>854</v>
      </c>
      <c r="R22" s="597" t="s">
        <v>1885</v>
      </c>
      <c r="S22" s="615" t="s">
        <v>3091</v>
      </c>
      <c r="T22" s="384"/>
      <c r="U22" s="350"/>
      <c r="V22" s="350"/>
      <c r="W22" s="350"/>
      <c r="X22" s="350"/>
      <c r="Y22" s="350"/>
      <c r="Z22" s="350"/>
      <c r="AA22" s="350"/>
      <c r="AB22" s="350"/>
      <c r="AC22" s="350"/>
      <c r="AD22" s="350"/>
      <c r="AE22" s="350"/>
      <c r="AF22" s="350"/>
    </row>
    <row r="23">
      <c r="A23" s="615">
        <v>21.0</v>
      </c>
      <c r="B23" s="616">
        <v>45459.0</v>
      </c>
      <c r="C23" s="616">
        <v>45466.0</v>
      </c>
      <c r="D23" s="615">
        <v>3.81401100124583E14</v>
      </c>
      <c r="E23" s="615">
        <v>6899.0</v>
      </c>
      <c r="F23" s="615">
        <v>8941510.0</v>
      </c>
      <c r="G23" s="615" t="s">
        <v>3092</v>
      </c>
      <c r="H23" s="615" t="s">
        <v>3093</v>
      </c>
      <c r="I23" s="615">
        <v>6.9079377E7</v>
      </c>
      <c r="J23" s="615" t="s">
        <v>3094</v>
      </c>
      <c r="K23" s="616">
        <v>36417.0</v>
      </c>
      <c r="L23" s="615" t="s">
        <v>510</v>
      </c>
      <c r="M23" s="615"/>
      <c r="N23" s="615">
        <v>195.0</v>
      </c>
      <c r="O23" s="615">
        <f t="shared" si="2"/>
        <v>195</v>
      </c>
      <c r="P23" s="615"/>
      <c r="Q23" s="615" t="s">
        <v>854</v>
      </c>
      <c r="R23" s="597" t="s">
        <v>1885</v>
      </c>
      <c r="S23" s="615" t="s">
        <v>3095</v>
      </c>
      <c r="T23" s="384"/>
      <c r="U23" s="350"/>
      <c r="V23" s="350"/>
      <c r="W23" s="350"/>
      <c r="X23" s="350"/>
      <c r="Y23" s="350"/>
      <c r="Z23" s="350"/>
      <c r="AA23" s="350"/>
      <c r="AB23" s="350"/>
      <c r="AC23" s="350"/>
      <c r="AD23" s="350"/>
      <c r="AE23" s="350"/>
      <c r="AF23" s="350"/>
    </row>
    <row r="24">
      <c r="A24" s="615">
        <v>23.0</v>
      </c>
      <c r="B24" s="616">
        <v>45461.0</v>
      </c>
      <c r="C24" s="616">
        <v>45470.0</v>
      </c>
      <c r="D24" s="615">
        <v>3.81401100124583E14</v>
      </c>
      <c r="E24" s="615">
        <v>6913.0</v>
      </c>
      <c r="F24" s="619">
        <v>3.52312022E8</v>
      </c>
      <c r="G24" s="619" t="s">
        <v>3096</v>
      </c>
      <c r="H24" s="619" t="s">
        <v>3097</v>
      </c>
      <c r="I24" s="619">
        <v>6.9205692E7</v>
      </c>
      <c r="J24" s="670" t="s">
        <v>3098</v>
      </c>
      <c r="K24" s="720">
        <v>31881.0</v>
      </c>
      <c r="L24" s="615" t="s">
        <v>701</v>
      </c>
      <c r="M24" s="615"/>
      <c r="N24" s="615">
        <v>35.0</v>
      </c>
      <c r="O24" s="615">
        <f t="shared" si="2"/>
        <v>35</v>
      </c>
      <c r="P24" s="722"/>
      <c r="Q24" s="615" t="s">
        <v>854</v>
      </c>
      <c r="R24" s="597" t="s">
        <v>1885</v>
      </c>
      <c r="S24" s="615" t="s">
        <v>2101</v>
      </c>
      <c r="T24" s="384"/>
      <c r="U24" s="356"/>
      <c r="V24" s="350"/>
      <c r="W24" s="350"/>
      <c r="X24" s="350"/>
      <c r="Y24" s="350"/>
      <c r="Z24" s="350"/>
      <c r="AA24" s="350"/>
      <c r="AB24" s="350"/>
      <c r="AC24" s="350"/>
      <c r="AD24" s="350"/>
      <c r="AE24" s="350"/>
      <c r="AF24" s="350"/>
    </row>
    <row r="25">
      <c r="A25" s="615">
        <v>22.0</v>
      </c>
      <c r="B25" s="616">
        <v>45461.0</v>
      </c>
      <c r="C25" s="616">
        <v>45478.0</v>
      </c>
      <c r="D25" s="615">
        <v>3.81401100124583E14</v>
      </c>
      <c r="E25" s="615">
        <v>6314.0</v>
      </c>
      <c r="F25" s="619">
        <v>3.52312022E8</v>
      </c>
      <c r="G25" s="619" t="s">
        <v>3096</v>
      </c>
      <c r="H25" s="619" t="s">
        <v>3097</v>
      </c>
      <c r="I25" s="619">
        <v>6.9205692E7</v>
      </c>
      <c r="J25" s="670" t="s">
        <v>3098</v>
      </c>
      <c r="K25" s="720">
        <v>31881.0</v>
      </c>
      <c r="L25" s="615" t="s">
        <v>1449</v>
      </c>
      <c r="M25" s="615" t="s">
        <v>27</v>
      </c>
      <c r="N25" s="615">
        <v>465.0</v>
      </c>
      <c r="O25" s="615">
        <f>500-35</f>
        <v>465</v>
      </c>
      <c r="P25" s="632" t="s">
        <v>3099</v>
      </c>
      <c r="Q25" s="615" t="s">
        <v>854</v>
      </c>
      <c r="R25" s="597" t="s">
        <v>1885</v>
      </c>
      <c r="S25" s="615" t="s">
        <v>3100</v>
      </c>
      <c r="T25" s="384"/>
      <c r="U25" s="350"/>
      <c r="V25" s="356"/>
      <c r="W25" s="350"/>
      <c r="X25" s="350"/>
      <c r="Y25" s="350"/>
      <c r="Z25" s="350"/>
      <c r="AA25" s="350"/>
      <c r="AB25" s="350"/>
      <c r="AC25" s="350"/>
      <c r="AD25" s="350"/>
      <c r="AE25" s="350"/>
      <c r="AF25" s="350"/>
    </row>
    <row r="26">
      <c r="A26" s="615">
        <v>24.0</v>
      </c>
      <c r="B26" s="616">
        <v>45462.0</v>
      </c>
      <c r="C26" s="616">
        <v>45464.0</v>
      </c>
      <c r="D26" s="615">
        <v>3.81401100124583E14</v>
      </c>
      <c r="E26" s="615">
        <v>6924.0</v>
      </c>
      <c r="F26" s="624">
        <v>7736647.0</v>
      </c>
      <c r="G26" s="624" t="s">
        <v>3101</v>
      </c>
      <c r="H26" s="624" t="s">
        <v>3101</v>
      </c>
      <c r="I26" s="624">
        <v>7.3671763E7</v>
      </c>
      <c r="J26" s="615" t="s">
        <v>3102</v>
      </c>
      <c r="K26" s="616"/>
      <c r="L26" s="615" t="s">
        <v>510</v>
      </c>
      <c r="M26" s="615"/>
      <c r="N26" s="615">
        <v>390.0</v>
      </c>
      <c r="O26" s="615">
        <f t="shared" ref="O26:O38" si="3">N26</f>
        <v>390</v>
      </c>
      <c r="P26" s="615"/>
      <c r="Q26" s="615" t="s">
        <v>854</v>
      </c>
      <c r="R26" s="597" t="s">
        <v>1885</v>
      </c>
      <c r="S26" s="615" t="s">
        <v>3103</v>
      </c>
      <c r="T26" s="384"/>
      <c r="U26" s="356"/>
      <c r="V26" s="350"/>
      <c r="W26" s="350"/>
      <c r="X26" s="350"/>
      <c r="Y26" s="350"/>
      <c r="Z26" s="350"/>
      <c r="AA26" s="350"/>
      <c r="AB26" s="350"/>
      <c r="AC26" s="350"/>
      <c r="AD26" s="350"/>
      <c r="AE26" s="350"/>
      <c r="AF26" s="350"/>
    </row>
    <row r="27">
      <c r="A27" s="615">
        <v>25.0</v>
      </c>
      <c r="B27" s="616">
        <v>45462.0</v>
      </c>
      <c r="C27" s="616">
        <v>45464.0</v>
      </c>
      <c r="D27" s="615">
        <v>3.81401100124583E14</v>
      </c>
      <c r="E27" s="615">
        <v>6925.0</v>
      </c>
      <c r="F27" s="615">
        <v>4310940.0</v>
      </c>
      <c r="G27" s="615" t="s">
        <v>3104</v>
      </c>
      <c r="H27" s="624" t="s">
        <v>3104</v>
      </c>
      <c r="I27" s="615">
        <v>7.0990154E7</v>
      </c>
      <c r="J27" s="615" t="s">
        <v>3105</v>
      </c>
      <c r="K27" s="616"/>
      <c r="L27" s="615" t="s">
        <v>510</v>
      </c>
      <c r="M27" s="615"/>
      <c r="N27" s="615">
        <v>195.0</v>
      </c>
      <c r="O27" s="615">
        <f t="shared" si="3"/>
        <v>195</v>
      </c>
      <c r="P27" s="615"/>
      <c r="Q27" s="615" t="s">
        <v>854</v>
      </c>
      <c r="R27" s="597" t="s">
        <v>1885</v>
      </c>
      <c r="S27" s="615" t="s">
        <v>3106</v>
      </c>
      <c r="T27" s="384"/>
      <c r="U27" s="350"/>
      <c r="V27" s="356"/>
      <c r="W27" s="350"/>
      <c r="X27" s="350"/>
      <c r="Y27" s="350"/>
      <c r="Z27" s="350"/>
      <c r="AA27" s="350"/>
      <c r="AB27" s="350"/>
      <c r="AC27" s="350"/>
      <c r="AD27" s="350"/>
      <c r="AE27" s="350"/>
      <c r="AF27" s="350"/>
    </row>
    <row r="28">
      <c r="A28" s="615">
        <v>26.0</v>
      </c>
      <c r="B28" s="616">
        <v>45462.0</v>
      </c>
      <c r="C28" s="616">
        <v>45465.0</v>
      </c>
      <c r="D28" s="615">
        <v>3.81401100124583E14</v>
      </c>
      <c r="E28" s="615">
        <v>6926.0</v>
      </c>
      <c r="F28" s="615">
        <v>4.337479011E9</v>
      </c>
      <c r="G28" s="615" t="s">
        <v>3107</v>
      </c>
      <c r="H28" s="615" t="s">
        <v>3108</v>
      </c>
      <c r="I28" s="615">
        <v>6.8210441E7</v>
      </c>
      <c r="J28" s="615" t="s">
        <v>3109</v>
      </c>
      <c r="K28" s="616"/>
      <c r="L28" s="615" t="s">
        <v>510</v>
      </c>
      <c r="M28" s="615"/>
      <c r="N28" s="615">
        <v>380.0</v>
      </c>
      <c r="O28" s="615">
        <f t="shared" si="3"/>
        <v>380</v>
      </c>
      <c r="P28" s="722"/>
      <c r="Q28" s="615" t="s">
        <v>854</v>
      </c>
      <c r="R28" s="597" t="s">
        <v>1885</v>
      </c>
      <c r="S28" s="615" t="s">
        <v>3110</v>
      </c>
      <c r="T28" s="384"/>
      <c r="U28" s="350"/>
      <c r="V28" s="356"/>
      <c r="W28" s="350"/>
      <c r="X28" s="350"/>
      <c r="Y28" s="350"/>
      <c r="Z28" s="350"/>
      <c r="AA28" s="350"/>
      <c r="AB28" s="350"/>
      <c r="AC28" s="350"/>
      <c r="AD28" s="350"/>
      <c r="AE28" s="350"/>
      <c r="AF28" s="350"/>
    </row>
    <row r="29">
      <c r="A29" s="615">
        <v>27.0</v>
      </c>
      <c r="B29" s="616">
        <v>45462.0</v>
      </c>
      <c r="C29" s="616">
        <v>45463.0</v>
      </c>
      <c r="D29" s="615">
        <v>3.81401100124583E14</v>
      </c>
      <c r="E29" s="615">
        <v>6927.0</v>
      </c>
      <c r="F29" s="624">
        <v>7849364.0</v>
      </c>
      <c r="G29" s="624" t="s">
        <v>3111</v>
      </c>
      <c r="H29" s="624" t="s">
        <v>3111</v>
      </c>
      <c r="I29" s="624">
        <v>7.3194103E7</v>
      </c>
      <c r="J29" s="624" t="s">
        <v>3112</v>
      </c>
      <c r="K29" s="616"/>
      <c r="L29" s="615" t="s">
        <v>510</v>
      </c>
      <c r="M29" s="615"/>
      <c r="N29" s="615">
        <v>480.0</v>
      </c>
      <c r="O29" s="615">
        <f t="shared" si="3"/>
        <v>480</v>
      </c>
      <c r="P29" s="615"/>
      <c r="Q29" s="615" t="s">
        <v>854</v>
      </c>
      <c r="R29" s="597" t="s">
        <v>1885</v>
      </c>
      <c r="S29" s="615" t="s">
        <v>3113</v>
      </c>
      <c r="T29" s="384"/>
      <c r="U29" s="356"/>
      <c r="V29" s="350"/>
      <c r="W29" s="350"/>
      <c r="X29" s="350"/>
      <c r="Y29" s="350"/>
      <c r="Z29" s="350"/>
      <c r="AA29" s="350"/>
      <c r="AB29" s="350"/>
      <c r="AC29" s="350"/>
      <c r="AD29" s="350"/>
      <c r="AE29" s="350"/>
      <c r="AF29" s="350"/>
    </row>
    <row r="30">
      <c r="A30" s="615">
        <v>28.0</v>
      </c>
      <c r="B30" s="616">
        <v>45462.0</v>
      </c>
      <c r="C30" s="616">
        <v>45464.0</v>
      </c>
      <c r="D30" s="615">
        <v>3.81401100124583E14</v>
      </c>
      <c r="E30" s="615"/>
      <c r="F30" s="624">
        <v>7.035325019E9</v>
      </c>
      <c r="G30" s="624" t="s">
        <v>3114</v>
      </c>
      <c r="H30" s="624" t="s">
        <v>3115</v>
      </c>
      <c r="I30" s="624">
        <v>6.1177138E7</v>
      </c>
      <c r="J30" s="624" t="s">
        <v>3116</v>
      </c>
      <c r="K30" s="616"/>
      <c r="L30" s="615" t="s">
        <v>510</v>
      </c>
      <c r="M30" s="615"/>
      <c r="N30" s="615">
        <v>280.0</v>
      </c>
      <c r="O30" s="615">
        <f t="shared" si="3"/>
        <v>280</v>
      </c>
      <c r="P30" s="615"/>
      <c r="Q30" s="615" t="s">
        <v>854</v>
      </c>
      <c r="R30" s="597" t="s">
        <v>1885</v>
      </c>
      <c r="S30" s="615" t="s">
        <v>3117</v>
      </c>
      <c r="T30" s="384"/>
      <c r="U30" s="356"/>
      <c r="V30" s="350"/>
      <c r="W30" s="350"/>
      <c r="X30" s="350"/>
      <c r="Y30" s="350"/>
      <c r="Z30" s="350"/>
      <c r="AA30" s="350"/>
      <c r="AB30" s="350"/>
      <c r="AC30" s="350"/>
      <c r="AD30" s="350"/>
      <c r="AE30" s="350"/>
      <c r="AF30" s="350"/>
    </row>
    <row r="31">
      <c r="A31" s="615">
        <v>29.0</v>
      </c>
      <c r="B31" s="616">
        <v>45463.0</v>
      </c>
      <c r="C31" s="628">
        <v>45466.0</v>
      </c>
      <c r="D31" s="615">
        <v>3.81401100124583E14</v>
      </c>
      <c r="E31" s="615">
        <v>6933.0</v>
      </c>
      <c r="F31" s="615">
        <v>3914783.0</v>
      </c>
      <c r="G31" s="615" t="s">
        <v>3118</v>
      </c>
      <c r="H31" s="615" t="s">
        <v>3119</v>
      </c>
      <c r="I31" s="615">
        <v>6.2004287E7</v>
      </c>
      <c r="J31" s="615" t="s">
        <v>3120</v>
      </c>
      <c r="K31" s="616"/>
      <c r="L31" s="615" t="s">
        <v>510</v>
      </c>
      <c r="M31" s="615"/>
      <c r="N31" s="615">
        <v>195.0</v>
      </c>
      <c r="O31" s="615">
        <f t="shared" si="3"/>
        <v>195</v>
      </c>
      <c r="P31" s="615"/>
      <c r="Q31" s="615" t="s">
        <v>854</v>
      </c>
      <c r="R31" s="597" t="s">
        <v>1885</v>
      </c>
      <c r="S31" s="615" t="s">
        <v>3121</v>
      </c>
      <c r="T31" s="384"/>
      <c r="U31" s="356"/>
      <c r="V31" s="350"/>
      <c r="W31" s="350"/>
      <c r="X31" s="350"/>
      <c r="Y31" s="350"/>
      <c r="Z31" s="350"/>
      <c r="AA31" s="350"/>
      <c r="AB31" s="350"/>
      <c r="AC31" s="350"/>
      <c r="AD31" s="350"/>
      <c r="AE31" s="350"/>
      <c r="AF31" s="350"/>
    </row>
    <row r="32">
      <c r="A32" s="615">
        <v>30.0</v>
      </c>
      <c r="B32" s="616">
        <v>45463.0</v>
      </c>
      <c r="C32" s="616">
        <v>45473.0</v>
      </c>
      <c r="D32" s="615">
        <v>3.81401100124583E14</v>
      </c>
      <c r="E32" s="615">
        <v>6935.0</v>
      </c>
      <c r="F32" s="615">
        <v>1.342803E7</v>
      </c>
      <c r="G32" s="615" t="s">
        <v>3122</v>
      </c>
      <c r="H32" s="615" t="s">
        <v>3122</v>
      </c>
      <c r="I32" s="615">
        <v>7.8052259E7</v>
      </c>
      <c r="J32" s="615" t="s">
        <v>3123</v>
      </c>
      <c r="K32" s="616"/>
      <c r="L32" s="615" t="s">
        <v>510</v>
      </c>
      <c r="M32" s="615"/>
      <c r="N32" s="615">
        <v>195.0</v>
      </c>
      <c r="O32" s="615">
        <f t="shared" si="3"/>
        <v>195</v>
      </c>
      <c r="P32" s="615"/>
      <c r="Q32" s="615" t="s">
        <v>854</v>
      </c>
      <c r="R32" s="597" t="s">
        <v>1885</v>
      </c>
      <c r="S32" s="615" t="s">
        <v>3121</v>
      </c>
      <c r="T32" s="384"/>
      <c r="U32" s="350"/>
      <c r="V32" s="350"/>
      <c r="W32" s="350"/>
      <c r="X32" s="350"/>
      <c r="Y32" s="350"/>
      <c r="Z32" s="350"/>
      <c r="AA32" s="350"/>
      <c r="AB32" s="350"/>
      <c r="AC32" s="350"/>
      <c r="AD32" s="350"/>
      <c r="AE32" s="350"/>
      <c r="AF32" s="350"/>
    </row>
    <row r="33">
      <c r="A33" s="592">
        <v>31.0</v>
      </c>
      <c r="B33" s="616">
        <v>45463.0</v>
      </c>
      <c r="C33" s="593">
        <v>45463.0</v>
      </c>
      <c r="D33" s="592">
        <v>3.81401100124583E14</v>
      </c>
      <c r="E33" s="592">
        <v>6936.0</v>
      </c>
      <c r="F33" s="594">
        <v>9787481.0</v>
      </c>
      <c r="G33" s="594" t="s">
        <v>3124</v>
      </c>
      <c r="H33" s="594" t="s">
        <v>3124</v>
      </c>
      <c r="I33" s="594">
        <v>7.7614227E7</v>
      </c>
      <c r="J33" s="594" t="s">
        <v>3125</v>
      </c>
      <c r="K33" s="593">
        <v>33723.0</v>
      </c>
      <c r="L33" s="592" t="s">
        <v>510</v>
      </c>
      <c r="M33" s="592"/>
      <c r="N33" s="592">
        <v>170.0</v>
      </c>
      <c r="O33" s="592">
        <f t="shared" si="3"/>
        <v>170</v>
      </c>
      <c r="P33" s="592"/>
      <c r="Q33" s="592" t="s">
        <v>854</v>
      </c>
      <c r="R33" s="597" t="s">
        <v>1885</v>
      </c>
      <c r="S33" s="615" t="s">
        <v>3126</v>
      </c>
      <c r="T33" s="92"/>
      <c r="V33" s="12"/>
      <c r="W33" s="350"/>
    </row>
    <row r="34">
      <c r="A34" s="592">
        <v>32.0</v>
      </c>
      <c r="B34" s="593">
        <v>45463.0</v>
      </c>
      <c r="C34" s="593">
        <v>45464.0</v>
      </c>
      <c r="D34" s="592">
        <v>3.81401100124583E14</v>
      </c>
      <c r="E34" s="592">
        <v>6937.0</v>
      </c>
      <c r="F34" s="594">
        <v>6142977.0</v>
      </c>
      <c r="G34" s="594" t="s">
        <v>3127</v>
      </c>
      <c r="H34" s="594" t="s">
        <v>3128</v>
      </c>
      <c r="I34" s="594">
        <v>7.9857572E7</v>
      </c>
      <c r="J34" s="595" t="s">
        <v>3129</v>
      </c>
      <c r="K34" s="593">
        <v>45389.0</v>
      </c>
      <c r="L34" s="592" t="s">
        <v>510</v>
      </c>
      <c r="M34" s="592"/>
      <c r="N34" s="592">
        <v>345.0</v>
      </c>
      <c r="O34" s="592">
        <f t="shared" si="3"/>
        <v>345</v>
      </c>
      <c r="P34" s="640"/>
      <c r="Q34" s="592" t="s">
        <v>854</v>
      </c>
      <c r="R34" s="597" t="s">
        <v>1885</v>
      </c>
      <c r="S34" s="592" t="s">
        <v>3130</v>
      </c>
      <c r="T34" s="92"/>
      <c r="U34" s="12"/>
      <c r="W34" s="350"/>
    </row>
    <row r="35">
      <c r="A35" s="592">
        <v>33.0</v>
      </c>
      <c r="B35" s="593">
        <v>45463.0</v>
      </c>
      <c r="C35" s="593">
        <v>45464.0</v>
      </c>
      <c r="D35" s="592">
        <v>3.81401100124583E14</v>
      </c>
      <c r="E35" s="592">
        <v>6938.0</v>
      </c>
      <c r="F35" s="592">
        <v>9652687.0</v>
      </c>
      <c r="G35" s="592" t="s">
        <v>3131</v>
      </c>
      <c r="H35" s="592" t="s">
        <v>3131</v>
      </c>
      <c r="I35" s="592">
        <v>7.5034494E7</v>
      </c>
      <c r="J35" s="592" t="s">
        <v>3132</v>
      </c>
      <c r="K35" s="593"/>
      <c r="L35" s="592" t="s">
        <v>510</v>
      </c>
      <c r="M35" s="592"/>
      <c r="N35" s="592">
        <v>195.0</v>
      </c>
      <c r="O35" s="592">
        <f t="shared" si="3"/>
        <v>195</v>
      </c>
      <c r="P35" s="592"/>
      <c r="Q35" s="592" t="s">
        <v>854</v>
      </c>
      <c r="R35" s="597" t="s">
        <v>1885</v>
      </c>
      <c r="S35" s="615" t="s">
        <v>3106</v>
      </c>
      <c r="T35" s="92"/>
      <c r="U35" s="12"/>
      <c r="W35" s="350"/>
    </row>
    <row r="36">
      <c r="A36" s="592">
        <v>34.0</v>
      </c>
      <c r="B36" s="593">
        <v>45463.0</v>
      </c>
      <c r="C36" s="593">
        <v>45464.0</v>
      </c>
      <c r="D36" s="592">
        <v>3.81401100124583E14</v>
      </c>
      <c r="E36" s="592">
        <v>6940.0</v>
      </c>
      <c r="F36" s="594">
        <v>3841445.0</v>
      </c>
      <c r="G36" s="592" t="s">
        <v>3133</v>
      </c>
      <c r="H36" s="592" t="s">
        <v>3134</v>
      </c>
      <c r="I36" s="592">
        <v>7.7678456E7</v>
      </c>
      <c r="J36" s="592" t="s">
        <v>3135</v>
      </c>
      <c r="K36" s="593">
        <v>36453.0</v>
      </c>
      <c r="L36" s="592" t="s">
        <v>510</v>
      </c>
      <c r="M36" s="592"/>
      <c r="N36" s="592">
        <v>780.0</v>
      </c>
      <c r="O36" s="592">
        <f t="shared" si="3"/>
        <v>780</v>
      </c>
      <c r="P36" s="592"/>
      <c r="Q36" s="592" t="s">
        <v>854</v>
      </c>
      <c r="R36" s="597" t="s">
        <v>1885</v>
      </c>
      <c r="S36" s="592" t="s">
        <v>3136</v>
      </c>
      <c r="T36" s="92"/>
      <c r="V36" s="12"/>
      <c r="W36" s="350"/>
    </row>
    <row r="37">
      <c r="A37" s="592">
        <v>36.0</v>
      </c>
      <c r="B37" s="593">
        <v>45463.0</v>
      </c>
      <c r="C37" s="593">
        <v>45464.0</v>
      </c>
      <c r="D37" s="592">
        <v>3.81401100124583E14</v>
      </c>
      <c r="E37" s="592">
        <v>6956.0</v>
      </c>
      <c r="F37" s="594">
        <v>8958338.0</v>
      </c>
      <c r="G37" s="594" t="s">
        <v>3137</v>
      </c>
      <c r="H37" s="594" t="s">
        <v>3137</v>
      </c>
      <c r="I37" s="594">
        <v>7.8184104E7</v>
      </c>
      <c r="J37" s="661" t="s">
        <v>3138</v>
      </c>
      <c r="K37" s="593"/>
      <c r="L37" s="592"/>
      <c r="M37" s="592"/>
      <c r="N37" s="592">
        <v>195.0</v>
      </c>
      <c r="O37" s="592">
        <f t="shared" si="3"/>
        <v>195</v>
      </c>
      <c r="P37" s="592"/>
      <c r="Q37" s="592" t="s">
        <v>854</v>
      </c>
      <c r="R37" s="597" t="s">
        <v>1885</v>
      </c>
      <c r="S37" s="615" t="s">
        <v>3106</v>
      </c>
      <c r="T37" s="92"/>
      <c r="U37" s="12"/>
    </row>
    <row r="38">
      <c r="A38" s="187">
        <v>35.0</v>
      </c>
      <c r="B38" s="505">
        <v>45465.0</v>
      </c>
      <c r="C38" s="505">
        <v>45464.0</v>
      </c>
      <c r="D38" s="187">
        <v>3.81401100124583E14</v>
      </c>
      <c r="E38" s="187">
        <v>7014.0</v>
      </c>
      <c r="F38" s="723">
        <v>4628473.0</v>
      </c>
      <c r="G38" s="723" t="s">
        <v>3139</v>
      </c>
      <c r="H38" s="723" t="s">
        <v>3139</v>
      </c>
      <c r="I38" s="723">
        <v>7.1664138E7</v>
      </c>
      <c r="J38" s="724" t="s">
        <v>3140</v>
      </c>
      <c r="K38" s="505"/>
      <c r="L38" s="187" t="s">
        <v>510</v>
      </c>
      <c r="M38" s="187"/>
      <c r="N38" s="187">
        <v>585.0</v>
      </c>
      <c r="O38" s="187">
        <f t="shared" si="3"/>
        <v>585</v>
      </c>
      <c r="P38" s="187"/>
      <c r="Q38" s="187" t="s">
        <v>854</v>
      </c>
      <c r="R38" s="725" t="s">
        <v>988</v>
      </c>
      <c r="S38" s="187" t="s">
        <v>3141</v>
      </c>
      <c r="T38" s="726"/>
      <c r="U38" s="727"/>
      <c r="V38" s="727"/>
      <c r="W38" s="727"/>
      <c r="X38" s="727"/>
      <c r="Y38" s="727"/>
      <c r="Z38" s="727"/>
      <c r="AA38" s="727"/>
      <c r="AB38" s="727"/>
      <c r="AC38" s="727"/>
      <c r="AD38" s="727"/>
      <c r="AE38" s="727"/>
      <c r="AF38" s="727"/>
    </row>
    <row r="39">
      <c r="A39" s="592">
        <v>37.0</v>
      </c>
      <c r="B39" s="593">
        <v>45465.0</v>
      </c>
      <c r="C39" s="593">
        <v>45464.0</v>
      </c>
      <c r="D39" s="592">
        <v>3.81401100124583E14</v>
      </c>
      <c r="E39" s="592">
        <v>7016.0</v>
      </c>
      <c r="F39" s="592">
        <v>9.831114016E9</v>
      </c>
      <c r="G39" s="592" t="s">
        <v>3142</v>
      </c>
      <c r="H39" s="592" t="s">
        <v>3142</v>
      </c>
      <c r="I39" s="592">
        <v>7.5545682E7</v>
      </c>
      <c r="J39" s="600" t="s">
        <v>3143</v>
      </c>
      <c r="K39" s="593"/>
      <c r="L39" s="592" t="s">
        <v>510</v>
      </c>
      <c r="M39" s="596"/>
      <c r="N39" s="592">
        <v>195.0</v>
      </c>
      <c r="O39" s="592">
        <v>195.0</v>
      </c>
      <c r="P39" s="596"/>
      <c r="Q39" s="592" t="s">
        <v>854</v>
      </c>
      <c r="R39" s="597" t="s">
        <v>1885</v>
      </c>
      <c r="S39" s="669" t="s">
        <v>3144</v>
      </c>
      <c r="T39" s="92"/>
      <c r="U39" s="154"/>
      <c r="V39" s="109"/>
    </row>
    <row r="40">
      <c r="A40" s="29">
        <v>38.0</v>
      </c>
      <c r="B40" s="174">
        <v>45465.0</v>
      </c>
      <c r="C40" s="174">
        <v>45464.0</v>
      </c>
      <c r="D40" s="29">
        <v>3.81401100124583E14</v>
      </c>
      <c r="E40" s="29">
        <v>7017.0</v>
      </c>
      <c r="F40" s="728">
        <v>8108467.0</v>
      </c>
      <c r="G40" s="728" t="s">
        <v>3145</v>
      </c>
      <c r="H40" s="728" t="s">
        <v>3145</v>
      </c>
      <c r="I40" s="29">
        <v>6.9206684E7</v>
      </c>
      <c r="J40" s="29"/>
      <c r="K40" s="174"/>
      <c r="L40" s="29" t="s">
        <v>510</v>
      </c>
      <c r="M40" s="29"/>
      <c r="N40" s="29">
        <v>195.0</v>
      </c>
      <c r="O40" s="29">
        <f t="shared" ref="O40:O43" si="4">N40</f>
        <v>195</v>
      </c>
      <c r="P40" s="216"/>
      <c r="Q40" s="29" t="s">
        <v>854</v>
      </c>
      <c r="R40" s="177" t="s">
        <v>988</v>
      </c>
      <c r="S40" s="29" t="s">
        <v>1559</v>
      </c>
      <c r="T40" s="92"/>
      <c r="U40" s="154"/>
      <c r="V40" s="109"/>
    </row>
    <row r="41">
      <c r="A41" s="592">
        <v>39.0</v>
      </c>
      <c r="B41" s="593">
        <v>45465.0</v>
      </c>
      <c r="C41" s="593">
        <v>45466.0</v>
      </c>
      <c r="D41" s="592">
        <v>3.81401100124583E14</v>
      </c>
      <c r="E41" s="592">
        <v>7018.0</v>
      </c>
      <c r="F41" s="729">
        <v>9028069.0</v>
      </c>
      <c r="G41" s="592" t="s">
        <v>3146</v>
      </c>
      <c r="H41" s="592" t="s">
        <v>3146</v>
      </c>
      <c r="I41" s="592">
        <v>6.586286E7</v>
      </c>
      <c r="J41" s="592" t="s">
        <v>3147</v>
      </c>
      <c r="K41" s="593"/>
      <c r="L41" s="592" t="s">
        <v>510</v>
      </c>
      <c r="M41" s="592"/>
      <c r="N41" s="592">
        <f>735+195</f>
        <v>930</v>
      </c>
      <c r="O41" s="592">
        <f t="shared" si="4"/>
        <v>930</v>
      </c>
      <c r="P41" s="596"/>
      <c r="Q41" s="592" t="s">
        <v>854</v>
      </c>
      <c r="R41" s="597" t="s">
        <v>1885</v>
      </c>
      <c r="S41" s="592" t="s">
        <v>3148</v>
      </c>
      <c r="T41" s="92"/>
      <c r="U41" s="154"/>
      <c r="V41" s="109"/>
    </row>
    <row r="42">
      <c r="A42" s="592">
        <v>40.0</v>
      </c>
      <c r="B42" s="593">
        <v>45465.0</v>
      </c>
      <c r="C42" s="593">
        <v>45464.0</v>
      </c>
      <c r="D42" s="592">
        <v>3.81401100124583E14</v>
      </c>
      <c r="E42" s="592">
        <v>7024.0</v>
      </c>
      <c r="F42" s="594">
        <v>6356257.0</v>
      </c>
      <c r="G42" s="594" t="s">
        <v>3149</v>
      </c>
      <c r="H42" s="594" t="s">
        <v>3149</v>
      </c>
      <c r="I42" s="594">
        <v>7.6669633E7</v>
      </c>
      <c r="J42" s="592" t="s">
        <v>3150</v>
      </c>
      <c r="K42" s="593"/>
      <c r="L42" s="592" t="s">
        <v>510</v>
      </c>
      <c r="M42" s="592"/>
      <c r="N42" s="592">
        <v>195.0</v>
      </c>
      <c r="O42" s="592">
        <f t="shared" si="4"/>
        <v>195</v>
      </c>
      <c r="P42" s="592"/>
      <c r="Q42" s="592" t="s">
        <v>854</v>
      </c>
      <c r="R42" s="597" t="s">
        <v>1885</v>
      </c>
      <c r="S42" s="615" t="s">
        <v>3106</v>
      </c>
      <c r="T42" s="92"/>
      <c r="U42" s="12"/>
    </row>
    <row r="43">
      <c r="A43" s="592">
        <v>41.0</v>
      </c>
      <c r="B43" s="593">
        <v>45465.0</v>
      </c>
      <c r="C43" s="593">
        <v>45464.0</v>
      </c>
      <c r="D43" s="592">
        <v>3.81401100124583E14</v>
      </c>
      <c r="E43" s="592">
        <v>7025.0</v>
      </c>
      <c r="F43" s="592">
        <v>1.3078558015E10</v>
      </c>
      <c r="G43" s="592" t="s">
        <v>3151</v>
      </c>
      <c r="H43" s="592" t="s">
        <v>3151</v>
      </c>
      <c r="I43" s="592">
        <v>7.5597217E7</v>
      </c>
      <c r="J43" s="592"/>
      <c r="K43" s="593"/>
      <c r="L43" s="592" t="s">
        <v>510</v>
      </c>
      <c r="M43" s="592"/>
      <c r="N43" s="592">
        <v>195.0</v>
      </c>
      <c r="O43" s="592">
        <f t="shared" si="4"/>
        <v>195</v>
      </c>
      <c r="P43" s="592"/>
      <c r="Q43" s="592" t="s">
        <v>854</v>
      </c>
      <c r="R43" s="597" t="s">
        <v>1885</v>
      </c>
      <c r="S43" s="615" t="s">
        <v>3106</v>
      </c>
      <c r="T43" s="92"/>
      <c r="U43" s="12"/>
    </row>
    <row r="44">
      <c r="A44" s="592">
        <v>42.0</v>
      </c>
      <c r="B44" s="593">
        <v>45465.0</v>
      </c>
      <c r="C44" s="593">
        <v>45464.0</v>
      </c>
      <c r="D44" s="592">
        <v>3.81401100124583E14</v>
      </c>
      <c r="E44" s="592">
        <v>7026.0</v>
      </c>
      <c r="F44" s="592">
        <v>1944740.0</v>
      </c>
      <c r="G44" s="592" t="s">
        <v>3152</v>
      </c>
      <c r="H44" s="592" t="s">
        <v>3152</v>
      </c>
      <c r="I44" s="592">
        <v>7.088844E7</v>
      </c>
      <c r="J44" s="592"/>
      <c r="K44" s="593"/>
      <c r="L44" s="592" t="s">
        <v>510</v>
      </c>
      <c r="M44" s="592"/>
      <c r="N44" s="592">
        <v>195.0</v>
      </c>
      <c r="O44" s="592">
        <v>195.0</v>
      </c>
      <c r="P44" s="596"/>
      <c r="Q44" s="592" t="s">
        <v>854</v>
      </c>
      <c r="R44" s="597" t="s">
        <v>1885</v>
      </c>
      <c r="S44" s="615" t="s">
        <v>3106</v>
      </c>
      <c r="T44" s="92"/>
      <c r="U44" s="92"/>
      <c r="V44" s="109"/>
    </row>
    <row r="45">
      <c r="A45" s="592">
        <v>43.0</v>
      </c>
      <c r="B45" s="593">
        <v>45465.0</v>
      </c>
      <c r="C45" s="593">
        <v>45464.0</v>
      </c>
      <c r="D45" s="592">
        <v>3.81401100124583E14</v>
      </c>
      <c r="E45" s="592">
        <v>7027.0</v>
      </c>
      <c r="F45" s="594">
        <v>8240693.0</v>
      </c>
      <c r="G45" s="594" t="s">
        <v>3153</v>
      </c>
      <c r="H45" s="594" t="s">
        <v>3153</v>
      </c>
      <c r="I45" s="594">
        <v>6.5021435E7</v>
      </c>
      <c r="J45" s="594" t="s">
        <v>3154</v>
      </c>
      <c r="K45" s="593"/>
      <c r="L45" s="592" t="s">
        <v>510</v>
      </c>
      <c r="M45" s="592"/>
      <c r="N45" s="592">
        <v>195.0</v>
      </c>
      <c r="O45" s="592">
        <f t="shared" ref="O45:O46" si="5">N45</f>
        <v>195</v>
      </c>
      <c r="P45" s="596"/>
      <c r="Q45" s="592" t="s">
        <v>854</v>
      </c>
      <c r="R45" s="597" t="s">
        <v>1885</v>
      </c>
      <c r="S45" s="592" t="s">
        <v>3155</v>
      </c>
      <c r="T45" s="92"/>
      <c r="U45" s="92"/>
      <c r="V45" s="109"/>
    </row>
    <row r="46">
      <c r="A46" s="592">
        <v>44.0</v>
      </c>
      <c r="B46" s="593">
        <v>45465.0</v>
      </c>
      <c r="C46" s="593">
        <v>45464.0</v>
      </c>
      <c r="D46" s="592">
        <v>3.81401100124583E14</v>
      </c>
      <c r="E46" s="592">
        <v>7028.0</v>
      </c>
      <c r="F46" s="592">
        <v>0.0</v>
      </c>
      <c r="G46" s="592" t="s">
        <v>3156</v>
      </c>
      <c r="H46" s="592" t="s">
        <v>3157</v>
      </c>
      <c r="I46" s="592">
        <v>7.5056569E7</v>
      </c>
      <c r="J46" s="592" t="s">
        <v>3158</v>
      </c>
      <c r="K46" s="593"/>
      <c r="L46" s="592" t="s">
        <v>510</v>
      </c>
      <c r="M46" s="592"/>
      <c r="N46" s="664">
        <v>195.0</v>
      </c>
      <c r="O46" s="592">
        <f t="shared" si="5"/>
        <v>195</v>
      </c>
      <c r="P46" s="640"/>
      <c r="Q46" s="592" t="s">
        <v>854</v>
      </c>
      <c r="R46" s="597" t="s">
        <v>1885</v>
      </c>
      <c r="S46" s="592" t="s">
        <v>3155</v>
      </c>
      <c r="T46" s="92"/>
      <c r="U46" s="108"/>
      <c r="V46" s="109"/>
    </row>
    <row r="47">
      <c r="A47" s="592">
        <v>45.0</v>
      </c>
      <c r="B47" s="593">
        <v>45465.0</v>
      </c>
      <c r="C47" s="593">
        <v>45464.0</v>
      </c>
      <c r="D47" s="592">
        <v>3.81401100124583E14</v>
      </c>
      <c r="E47" s="592">
        <v>7074.0</v>
      </c>
      <c r="F47" s="592">
        <v>1.4161208E7</v>
      </c>
      <c r="G47" s="592" t="s">
        <v>3159</v>
      </c>
      <c r="H47" s="592" t="s">
        <v>3160</v>
      </c>
      <c r="I47" s="592">
        <v>7.7807171E7</v>
      </c>
      <c r="J47" s="592" t="s">
        <v>3161</v>
      </c>
      <c r="K47" s="593"/>
      <c r="L47" s="592" t="s">
        <v>510</v>
      </c>
      <c r="M47" s="596"/>
      <c r="N47" s="592">
        <v>195.0</v>
      </c>
      <c r="O47" s="592">
        <v>195.0</v>
      </c>
      <c r="P47" s="632" t="s">
        <v>3162</v>
      </c>
      <c r="Q47" s="592" t="s">
        <v>854</v>
      </c>
      <c r="R47" s="597" t="s">
        <v>1885</v>
      </c>
      <c r="S47" s="592" t="s">
        <v>3163</v>
      </c>
      <c r="T47" s="92"/>
      <c r="U47" s="108"/>
      <c r="V47" s="109"/>
    </row>
    <row r="48">
      <c r="A48" s="592">
        <v>46.0</v>
      </c>
      <c r="B48" s="593">
        <v>45465.0</v>
      </c>
      <c r="C48" s="593">
        <v>45464.0</v>
      </c>
      <c r="D48" s="592">
        <v>3.81401100124583E14</v>
      </c>
      <c r="E48" s="592">
        <v>7029.0</v>
      </c>
      <c r="F48" s="592">
        <v>4624896.0</v>
      </c>
      <c r="G48" s="592" t="s">
        <v>3164</v>
      </c>
      <c r="H48" s="592" t="s">
        <v>3164</v>
      </c>
      <c r="I48" s="592">
        <v>7.8429003E7</v>
      </c>
      <c r="J48" s="592" t="s">
        <v>3165</v>
      </c>
      <c r="K48" s="593"/>
      <c r="L48" s="592" t="s">
        <v>510</v>
      </c>
      <c r="M48" s="596"/>
      <c r="N48" s="592">
        <v>390.0</v>
      </c>
      <c r="O48" s="592">
        <f t="shared" ref="O48:O65" si="6">N48</f>
        <v>390</v>
      </c>
      <c r="P48" s="596"/>
      <c r="Q48" s="592" t="s">
        <v>854</v>
      </c>
      <c r="R48" s="597" t="s">
        <v>1885</v>
      </c>
      <c r="S48" s="592" t="s">
        <v>3166</v>
      </c>
      <c r="T48" s="92"/>
      <c r="U48" s="108"/>
      <c r="V48" s="109"/>
    </row>
    <row r="49">
      <c r="A49" s="592">
        <v>47.0</v>
      </c>
      <c r="B49" s="593">
        <v>45465.0</v>
      </c>
      <c r="C49" s="593">
        <v>45464.0</v>
      </c>
      <c r="D49" s="592">
        <v>3.81401100124583E14</v>
      </c>
      <c r="E49" s="592">
        <v>7030.0</v>
      </c>
      <c r="F49" s="592">
        <v>4111913.0</v>
      </c>
      <c r="G49" s="592" t="s">
        <v>3167</v>
      </c>
      <c r="H49" s="592" t="s">
        <v>3168</v>
      </c>
      <c r="I49" s="592">
        <v>7.6169023E7</v>
      </c>
      <c r="J49" s="592" t="s">
        <v>3169</v>
      </c>
      <c r="K49" s="593"/>
      <c r="L49" s="592" t="s">
        <v>510</v>
      </c>
      <c r="M49" s="596"/>
      <c r="N49" s="592">
        <v>345.0</v>
      </c>
      <c r="O49" s="592">
        <f t="shared" si="6"/>
        <v>345</v>
      </c>
      <c r="P49" s="596"/>
      <c r="Q49" s="592" t="s">
        <v>854</v>
      </c>
      <c r="R49" s="597" t="s">
        <v>1885</v>
      </c>
      <c r="S49" s="592" t="s">
        <v>3170</v>
      </c>
      <c r="T49" s="92"/>
      <c r="U49" s="108"/>
      <c r="V49" s="109"/>
    </row>
    <row r="50">
      <c r="A50" s="592">
        <v>48.0</v>
      </c>
      <c r="B50" s="593">
        <v>45465.0</v>
      </c>
      <c r="C50" s="593">
        <v>45464.0</v>
      </c>
      <c r="D50" s="592">
        <v>3.81401100124583E14</v>
      </c>
      <c r="E50" s="592">
        <v>7031.0</v>
      </c>
      <c r="F50" s="592">
        <v>6873255.0</v>
      </c>
      <c r="G50" s="592" t="s">
        <v>3171</v>
      </c>
      <c r="H50" s="592" t="s">
        <v>3172</v>
      </c>
      <c r="I50" s="592">
        <v>6.7116711E7</v>
      </c>
      <c r="J50" s="592" t="s">
        <v>3173</v>
      </c>
      <c r="K50" s="593">
        <v>33213.0</v>
      </c>
      <c r="L50" s="592" t="s">
        <v>510</v>
      </c>
      <c r="M50" s="596"/>
      <c r="N50" s="592">
        <v>625.0</v>
      </c>
      <c r="O50" s="592">
        <f t="shared" si="6"/>
        <v>625</v>
      </c>
      <c r="P50" s="596"/>
      <c r="Q50" s="592" t="s">
        <v>854</v>
      </c>
      <c r="R50" s="597" t="s">
        <v>1885</v>
      </c>
      <c r="S50" s="592" t="s">
        <v>3174</v>
      </c>
      <c r="T50" s="92"/>
      <c r="U50" s="108"/>
      <c r="V50" s="109"/>
    </row>
    <row r="51">
      <c r="A51" s="592">
        <v>49.0</v>
      </c>
      <c r="B51" s="593">
        <v>45465.0</v>
      </c>
      <c r="C51" s="593">
        <v>45464.0</v>
      </c>
      <c r="D51" s="592">
        <v>3.81401100124583E14</v>
      </c>
      <c r="E51" s="592">
        <v>7032.0</v>
      </c>
      <c r="F51" s="592">
        <v>1.1349618E7</v>
      </c>
      <c r="G51" s="592" t="s">
        <v>3175</v>
      </c>
      <c r="H51" s="592" t="s">
        <v>3175</v>
      </c>
      <c r="I51" s="592">
        <v>7.7888641E7</v>
      </c>
      <c r="J51" s="592" t="s">
        <v>3176</v>
      </c>
      <c r="K51" s="593"/>
      <c r="L51" s="592" t="s">
        <v>510</v>
      </c>
      <c r="M51" s="596"/>
      <c r="N51" s="592">
        <v>195.0</v>
      </c>
      <c r="O51" s="592">
        <f t="shared" si="6"/>
        <v>195</v>
      </c>
      <c r="P51" s="596"/>
      <c r="Q51" s="592" t="s">
        <v>854</v>
      </c>
      <c r="R51" s="597" t="s">
        <v>1885</v>
      </c>
      <c r="S51" s="592" t="s">
        <v>1559</v>
      </c>
      <c r="T51" s="92"/>
      <c r="U51" s="108"/>
      <c r="V51" s="109"/>
    </row>
    <row r="52">
      <c r="A52" s="592">
        <v>50.0</v>
      </c>
      <c r="B52" s="593">
        <v>45465.0</v>
      </c>
      <c r="C52" s="593">
        <v>45464.0</v>
      </c>
      <c r="D52" s="592">
        <v>3.81401100124583E14</v>
      </c>
      <c r="E52" s="592">
        <v>7033.0</v>
      </c>
      <c r="F52" s="592">
        <v>9777596.0</v>
      </c>
      <c r="G52" s="592" t="s">
        <v>3177</v>
      </c>
      <c r="H52" s="592" t="s">
        <v>3177</v>
      </c>
      <c r="I52" s="592">
        <v>6.5015828E7</v>
      </c>
      <c r="J52" s="592" t="s">
        <v>3178</v>
      </c>
      <c r="K52" s="593"/>
      <c r="L52" s="592" t="s">
        <v>510</v>
      </c>
      <c r="M52" s="596"/>
      <c r="N52" s="592">
        <v>500.0</v>
      </c>
      <c r="O52" s="592">
        <f t="shared" si="6"/>
        <v>500</v>
      </c>
      <c r="P52" s="596"/>
      <c r="Q52" s="592" t="s">
        <v>854</v>
      </c>
      <c r="R52" s="597" t="s">
        <v>1885</v>
      </c>
      <c r="S52" s="592" t="s">
        <v>3179</v>
      </c>
      <c r="T52" s="92"/>
      <c r="U52" s="108"/>
    </row>
    <row r="53">
      <c r="A53" s="592">
        <v>51.0</v>
      </c>
      <c r="B53" s="593">
        <v>45465.0</v>
      </c>
      <c r="C53" s="593">
        <v>45464.0</v>
      </c>
      <c r="D53" s="592">
        <v>3.81401100124583E14</v>
      </c>
      <c r="E53" s="592">
        <v>7034.0</v>
      </c>
      <c r="F53" s="592">
        <v>4730225.0</v>
      </c>
      <c r="G53" s="592" t="s">
        <v>3180</v>
      </c>
      <c r="H53" s="592" t="s">
        <v>3180</v>
      </c>
      <c r="I53" s="592">
        <v>7.9893892E7</v>
      </c>
      <c r="J53" s="592" t="s">
        <v>3181</v>
      </c>
      <c r="K53" s="593"/>
      <c r="L53" s="592" t="s">
        <v>510</v>
      </c>
      <c r="M53" s="596"/>
      <c r="N53" s="592">
        <v>585.0</v>
      </c>
      <c r="O53" s="592">
        <f t="shared" si="6"/>
        <v>585</v>
      </c>
      <c r="P53" s="596"/>
      <c r="Q53" s="592" t="s">
        <v>854</v>
      </c>
      <c r="R53" s="597" t="s">
        <v>1885</v>
      </c>
      <c r="S53" s="592" t="s">
        <v>2429</v>
      </c>
      <c r="T53" s="92"/>
      <c r="U53" s="108"/>
    </row>
    <row r="54">
      <c r="A54" s="592">
        <v>52.0</v>
      </c>
      <c r="B54" s="593">
        <v>45465.0</v>
      </c>
      <c r="C54" s="593">
        <v>45464.0</v>
      </c>
      <c r="D54" s="592">
        <v>3.81401100124583E14</v>
      </c>
      <c r="E54" s="592">
        <v>7035.0</v>
      </c>
      <c r="F54" s="592">
        <v>6140554.0</v>
      </c>
      <c r="G54" s="592" t="s">
        <v>3182</v>
      </c>
      <c r="H54" s="592" t="s">
        <v>3183</v>
      </c>
      <c r="I54" s="592">
        <v>7.2544334E7</v>
      </c>
      <c r="J54" s="592" t="s">
        <v>3184</v>
      </c>
      <c r="K54" s="593">
        <v>30644.0</v>
      </c>
      <c r="L54" s="592" t="s">
        <v>510</v>
      </c>
      <c r="M54" s="596"/>
      <c r="N54" s="592">
        <v>280.0</v>
      </c>
      <c r="O54" s="592">
        <f t="shared" si="6"/>
        <v>280</v>
      </c>
      <c r="P54" s="596"/>
      <c r="Q54" s="592" t="s">
        <v>854</v>
      </c>
      <c r="R54" s="597" t="s">
        <v>1885</v>
      </c>
      <c r="S54" s="592" t="s">
        <v>3185</v>
      </c>
      <c r="T54" s="92"/>
      <c r="U54" s="108"/>
    </row>
    <row r="55">
      <c r="A55" s="592">
        <v>53.0</v>
      </c>
      <c r="B55" s="593">
        <v>45465.0</v>
      </c>
      <c r="C55" s="593">
        <v>45464.0</v>
      </c>
      <c r="D55" s="592">
        <v>3.81401100124583E14</v>
      </c>
      <c r="E55" s="592">
        <v>7036.0</v>
      </c>
      <c r="F55" s="592">
        <v>6329764.0</v>
      </c>
      <c r="G55" s="592" t="s">
        <v>3186</v>
      </c>
      <c r="H55" s="592" t="s">
        <v>3187</v>
      </c>
      <c r="I55" s="592">
        <v>7.0289616E7</v>
      </c>
      <c r="J55" s="592" t="s">
        <v>3188</v>
      </c>
      <c r="K55" s="593">
        <v>31603.0</v>
      </c>
      <c r="L55" s="592" t="s">
        <v>510</v>
      </c>
      <c r="M55" s="596"/>
      <c r="N55" s="592">
        <v>260.0</v>
      </c>
      <c r="O55" s="592">
        <f t="shared" si="6"/>
        <v>260</v>
      </c>
      <c r="P55" s="596"/>
      <c r="Q55" s="592" t="s">
        <v>854</v>
      </c>
      <c r="R55" s="597" t="s">
        <v>1885</v>
      </c>
      <c r="S55" s="592" t="s">
        <v>3189</v>
      </c>
      <c r="T55" s="92"/>
      <c r="U55" s="108"/>
    </row>
    <row r="56">
      <c r="A56" s="592">
        <v>54.0</v>
      </c>
      <c r="B56" s="593">
        <v>45465.0</v>
      </c>
      <c r="C56" s="593">
        <v>45464.0</v>
      </c>
      <c r="D56" s="592">
        <v>3.81401100124583E14</v>
      </c>
      <c r="E56" s="592">
        <v>7037.0</v>
      </c>
      <c r="F56" s="592">
        <v>0.0</v>
      </c>
      <c r="G56" s="592" t="s">
        <v>3190</v>
      </c>
      <c r="H56" s="592" t="s">
        <v>3190</v>
      </c>
      <c r="I56" s="592">
        <v>6.2011867E7</v>
      </c>
      <c r="J56" s="592" t="s">
        <v>3191</v>
      </c>
      <c r="K56" s="593"/>
      <c r="L56" s="592" t="s">
        <v>510</v>
      </c>
      <c r="M56" s="596"/>
      <c r="N56" s="592">
        <v>540.0</v>
      </c>
      <c r="O56" s="592">
        <f t="shared" si="6"/>
        <v>540</v>
      </c>
      <c r="P56" s="596"/>
      <c r="Q56" s="592" t="s">
        <v>854</v>
      </c>
      <c r="R56" s="597" t="s">
        <v>1885</v>
      </c>
      <c r="S56" s="592" t="s">
        <v>3192</v>
      </c>
      <c r="T56" s="92"/>
      <c r="U56" s="154"/>
    </row>
    <row r="57">
      <c r="A57" s="592">
        <v>55.0</v>
      </c>
      <c r="B57" s="593">
        <v>45465.0</v>
      </c>
      <c r="C57" s="593">
        <v>45465.0</v>
      </c>
      <c r="D57" s="592">
        <v>3.81401100124583E14</v>
      </c>
      <c r="E57" s="592">
        <v>7038.0</v>
      </c>
      <c r="F57" s="592">
        <v>9812263.0</v>
      </c>
      <c r="G57" s="592" t="s">
        <v>3193</v>
      </c>
      <c r="H57" s="592" t="s">
        <v>3193</v>
      </c>
      <c r="I57" s="592">
        <v>7.6664454E7</v>
      </c>
      <c r="J57" s="592" t="s">
        <v>3194</v>
      </c>
      <c r="K57" s="593">
        <v>38513.0</v>
      </c>
      <c r="L57" s="592" t="s">
        <v>510</v>
      </c>
      <c r="M57" s="596"/>
      <c r="N57" s="592">
        <v>240.0</v>
      </c>
      <c r="O57" s="592">
        <f t="shared" si="6"/>
        <v>240</v>
      </c>
      <c r="P57" s="596"/>
      <c r="Q57" s="592" t="s">
        <v>854</v>
      </c>
      <c r="R57" s="597" t="s">
        <v>1885</v>
      </c>
      <c r="S57" s="592" t="s">
        <v>3195</v>
      </c>
      <c r="T57" s="92"/>
      <c r="U57" s="154"/>
    </row>
    <row r="58">
      <c r="A58" s="592">
        <v>56.0</v>
      </c>
      <c r="B58" s="593">
        <v>45465.0</v>
      </c>
      <c r="C58" s="593">
        <v>45465.0</v>
      </c>
      <c r="D58" s="592">
        <v>3.81401100124583E14</v>
      </c>
      <c r="E58" s="592">
        <v>7039.0</v>
      </c>
      <c r="F58" s="592">
        <v>5.337187011E9</v>
      </c>
      <c r="G58" s="592" t="s">
        <v>3196</v>
      </c>
      <c r="H58" s="592" t="s">
        <v>3197</v>
      </c>
      <c r="I58" s="592">
        <v>7.1092002E7</v>
      </c>
      <c r="J58" s="596"/>
      <c r="K58" s="593">
        <v>32215.0</v>
      </c>
      <c r="L58" s="592" t="s">
        <v>510</v>
      </c>
      <c r="M58" s="596"/>
      <c r="N58" s="592">
        <v>120.0</v>
      </c>
      <c r="O58" s="592">
        <f t="shared" si="6"/>
        <v>120</v>
      </c>
      <c r="P58" s="596"/>
      <c r="Q58" s="592" t="s">
        <v>854</v>
      </c>
      <c r="R58" s="597" t="s">
        <v>1885</v>
      </c>
      <c r="S58" s="592" t="s">
        <v>3198</v>
      </c>
      <c r="T58" s="92"/>
      <c r="U58" s="154"/>
    </row>
    <row r="59">
      <c r="A59" s="592">
        <v>57.0</v>
      </c>
      <c r="B59" s="593">
        <v>45465.0</v>
      </c>
      <c r="C59" s="593">
        <v>45465.0</v>
      </c>
      <c r="D59" s="592">
        <v>3.81401100124583E14</v>
      </c>
      <c r="E59" s="592">
        <v>7040.0</v>
      </c>
      <c r="F59" s="592">
        <v>3764288.0</v>
      </c>
      <c r="G59" s="592" t="s">
        <v>3199</v>
      </c>
      <c r="H59" s="592" t="s">
        <v>3199</v>
      </c>
      <c r="I59" s="592">
        <v>7.6326696E7</v>
      </c>
      <c r="J59" s="592" t="s">
        <v>3200</v>
      </c>
      <c r="K59" s="593">
        <v>26837.0</v>
      </c>
      <c r="L59" s="592" t="s">
        <v>510</v>
      </c>
      <c r="M59" s="596"/>
      <c r="N59" s="592">
        <v>360.0</v>
      </c>
      <c r="O59" s="592">
        <f t="shared" si="6"/>
        <v>360</v>
      </c>
      <c r="P59" s="596"/>
      <c r="Q59" s="592" t="s">
        <v>854</v>
      </c>
      <c r="R59" s="597" t="s">
        <v>1885</v>
      </c>
      <c r="S59" s="592" t="s">
        <v>3201</v>
      </c>
      <c r="T59" s="92"/>
      <c r="U59" s="108"/>
    </row>
    <row r="60">
      <c r="A60" s="592">
        <v>58.0</v>
      </c>
      <c r="B60" s="593">
        <v>45465.0</v>
      </c>
      <c r="C60" s="593">
        <v>45466.0</v>
      </c>
      <c r="D60" s="592">
        <v>3.81401100124583E14</v>
      </c>
      <c r="E60" s="592">
        <v>7041.0</v>
      </c>
      <c r="F60" s="592">
        <v>7337252.0</v>
      </c>
      <c r="G60" s="592" t="s">
        <v>3202</v>
      </c>
      <c r="H60" s="592" t="s">
        <v>3202</v>
      </c>
      <c r="I60" s="592">
        <v>7.5329292E7</v>
      </c>
      <c r="J60" s="592" t="s">
        <v>3203</v>
      </c>
      <c r="K60" s="593">
        <v>33614.0</v>
      </c>
      <c r="L60" s="592" t="s">
        <v>510</v>
      </c>
      <c r="M60" s="596"/>
      <c r="N60" s="592">
        <v>390.0</v>
      </c>
      <c r="O60" s="592">
        <f t="shared" si="6"/>
        <v>390</v>
      </c>
      <c r="P60" s="596"/>
      <c r="Q60" s="592" t="s">
        <v>854</v>
      </c>
      <c r="R60" s="597" t="s">
        <v>1885</v>
      </c>
      <c r="S60" s="592" t="s">
        <v>3204</v>
      </c>
      <c r="T60" s="92"/>
      <c r="U60" s="108"/>
    </row>
    <row r="61">
      <c r="A61" s="592">
        <v>59.0</v>
      </c>
      <c r="B61" s="593">
        <v>45465.0</v>
      </c>
      <c r="C61" s="593">
        <v>45465.0</v>
      </c>
      <c r="D61" s="592">
        <v>3.81401100124583E14</v>
      </c>
      <c r="E61" s="592">
        <v>7042.0</v>
      </c>
      <c r="F61" s="592">
        <v>3.541883014E9</v>
      </c>
      <c r="G61" s="592" t="s">
        <v>3205</v>
      </c>
      <c r="H61" s="592" t="s">
        <v>3206</v>
      </c>
      <c r="I61" s="592">
        <v>7.2450441E7</v>
      </c>
      <c r="J61" s="596"/>
      <c r="K61" s="593"/>
      <c r="L61" s="592" t="s">
        <v>510</v>
      </c>
      <c r="M61" s="596"/>
      <c r="N61" s="592">
        <v>570.0</v>
      </c>
      <c r="O61" s="592">
        <f t="shared" si="6"/>
        <v>570</v>
      </c>
      <c r="P61" s="596"/>
      <c r="Q61" s="592" t="s">
        <v>854</v>
      </c>
      <c r="R61" s="597" t="s">
        <v>1885</v>
      </c>
      <c r="S61" s="592" t="s">
        <v>3207</v>
      </c>
      <c r="T61" s="92"/>
      <c r="U61" s="108"/>
    </row>
    <row r="62">
      <c r="A62" s="592">
        <v>60.0</v>
      </c>
      <c r="B62" s="593">
        <v>45465.0</v>
      </c>
      <c r="C62" s="593">
        <v>45465.0</v>
      </c>
      <c r="D62" s="592">
        <v>3.81401100124583E14</v>
      </c>
      <c r="E62" s="592">
        <v>7043.0</v>
      </c>
      <c r="F62" s="592">
        <v>5381024.0</v>
      </c>
      <c r="G62" s="592" t="s">
        <v>3208</v>
      </c>
      <c r="H62" s="592" t="s">
        <v>3208</v>
      </c>
      <c r="I62" s="592">
        <v>7.0972336E7</v>
      </c>
      <c r="J62" s="592" t="s">
        <v>3209</v>
      </c>
      <c r="K62" s="593">
        <v>32014.0</v>
      </c>
      <c r="L62" s="592" t="s">
        <v>510</v>
      </c>
      <c r="M62" s="596"/>
      <c r="N62" s="592">
        <v>120.0</v>
      </c>
      <c r="O62" s="592">
        <f t="shared" si="6"/>
        <v>120</v>
      </c>
      <c r="P62" s="596"/>
      <c r="Q62" s="592" t="s">
        <v>854</v>
      </c>
      <c r="R62" s="597" t="s">
        <v>1885</v>
      </c>
      <c r="S62" s="592" t="s">
        <v>3198</v>
      </c>
      <c r="T62" s="92"/>
      <c r="U62" s="108"/>
    </row>
    <row r="63">
      <c r="A63" s="592">
        <v>61.0</v>
      </c>
      <c r="B63" s="593">
        <v>45467.0</v>
      </c>
      <c r="C63" s="593">
        <v>45466.0</v>
      </c>
      <c r="D63" s="592">
        <v>3.81401100124583E14</v>
      </c>
      <c r="E63" s="592">
        <v>7073.0</v>
      </c>
      <c r="F63" s="592">
        <v>0.0</v>
      </c>
      <c r="G63" s="592" t="s">
        <v>3210</v>
      </c>
      <c r="H63" s="592" t="s">
        <v>3210</v>
      </c>
      <c r="I63" s="592">
        <v>7.6697711E7</v>
      </c>
      <c r="J63" s="592" t="s">
        <v>3211</v>
      </c>
      <c r="K63" s="593">
        <v>34691.0</v>
      </c>
      <c r="L63" s="592" t="s">
        <v>510</v>
      </c>
      <c r="M63" s="596"/>
      <c r="N63" s="592">
        <v>195.0</v>
      </c>
      <c r="O63" s="592">
        <f t="shared" si="6"/>
        <v>195</v>
      </c>
      <c r="P63" s="596"/>
      <c r="Q63" s="592" t="s">
        <v>854</v>
      </c>
      <c r="R63" s="597" t="s">
        <v>1885</v>
      </c>
      <c r="S63" s="592" t="s">
        <v>3212</v>
      </c>
      <c r="T63" s="92"/>
      <c r="U63" s="108"/>
    </row>
    <row r="64">
      <c r="A64" s="592">
        <v>62.0</v>
      </c>
      <c r="B64" s="593">
        <v>45468.0</v>
      </c>
      <c r="C64" s="593">
        <v>45467.0</v>
      </c>
      <c r="D64" s="592">
        <v>3.81401100124583E14</v>
      </c>
      <c r="E64" s="592">
        <v>7121.0</v>
      </c>
      <c r="F64" s="592" t="s">
        <v>3213</v>
      </c>
      <c r="G64" s="592" t="s">
        <v>3214</v>
      </c>
      <c r="H64" s="592" t="s">
        <v>3215</v>
      </c>
      <c r="I64" s="592">
        <v>6.7706008E7</v>
      </c>
      <c r="J64" s="592" t="s">
        <v>3216</v>
      </c>
      <c r="K64" s="593"/>
      <c r="L64" s="592" t="s">
        <v>749</v>
      </c>
      <c r="M64" s="596"/>
      <c r="N64" s="592">
        <v>3145.0</v>
      </c>
      <c r="O64" s="592">
        <f t="shared" si="6"/>
        <v>3145</v>
      </c>
      <c r="P64" s="592" t="s">
        <v>1628</v>
      </c>
      <c r="Q64" s="592" t="s">
        <v>827</v>
      </c>
      <c r="R64" s="597" t="s">
        <v>1885</v>
      </c>
      <c r="S64" s="592" t="s">
        <v>3217</v>
      </c>
      <c r="T64" s="92"/>
      <c r="U64" s="108"/>
    </row>
    <row r="65">
      <c r="A65" s="592">
        <v>63.0</v>
      </c>
      <c r="B65" s="593">
        <v>45468.0</v>
      </c>
      <c r="C65" s="593">
        <v>45473.0</v>
      </c>
      <c r="D65" s="592">
        <v>3.81401100124583E14</v>
      </c>
      <c r="E65" s="592">
        <v>7119.0</v>
      </c>
      <c r="F65" s="730">
        <v>7289391.0</v>
      </c>
      <c r="G65" s="730" t="s">
        <v>3218</v>
      </c>
      <c r="H65" s="592" t="s">
        <v>3219</v>
      </c>
      <c r="I65" s="592">
        <v>6.0889519E7</v>
      </c>
      <c r="J65" s="592"/>
      <c r="K65" s="593"/>
      <c r="L65" s="592" t="s">
        <v>98</v>
      </c>
      <c r="M65" s="592" t="s">
        <v>27</v>
      </c>
      <c r="N65" s="592">
        <v>739.0</v>
      </c>
      <c r="O65" s="592">
        <f t="shared" si="6"/>
        <v>739</v>
      </c>
      <c r="P65" s="731" t="s">
        <v>3220</v>
      </c>
      <c r="Q65" s="592" t="s">
        <v>854</v>
      </c>
      <c r="R65" s="597" t="s">
        <v>1885</v>
      </c>
      <c r="S65" s="592" t="s">
        <v>3221</v>
      </c>
      <c r="T65" s="92"/>
      <c r="U65" s="108"/>
    </row>
    <row r="66">
      <c r="A66" s="592">
        <v>64.0</v>
      </c>
      <c r="B66" s="593">
        <v>45472.0</v>
      </c>
      <c r="C66" s="593">
        <v>45472.0</v>
      </c>
      <c r="D66" s="592">
        <v>3.81401100124583E14</v>
      </c>
      <c r="E66" s="592">
        <v>7169.0</v>
      </c>
      <c r="F66" s="730">
        <v>3.274858013E9</v>
      </c>
      <c r="G66" s="730" t="s">
        <v>3222</v>
      </c>
      <c r="H66" s="592" t="s">
        <v>3223</v>
      </c>
      <c r="I66" s="592">
        <v>7.5089948E7</v>
      </c>
      <c r="J66" s="592"/>
      <c r="K66" s="593"/>
      <c r="L66" s="592" t="s">
        <v>305</v>
      </c>
      <c r="M66" s="592" t="s">
        <v>27</v>
      </c>
      <c r="N66" s="592">
        <v>1310.0</v>
      </c>
      <c r="O66" s="592">
        <v>1310.0</v>
      </c>
      <c r="P66" s="632" t="s">
        <v>3224</v>
      </c>
      <c r="Q66" s="592" t="s">
        <v>854</v>
      </c>
      <c r="R66" s="597" t="s">
        <v>1885</v>
      </c>
      <c r="S66" s="592" t="s">
        <v>3225</v>
      </c>
      <c r="T66" s="92"/>
      <c r="U66" s="108"/>
    </row>
    <row r="67">
      <c r="A67" s="187">
        <v>65.0</v>
      </c>
      <c r="B67" s="505">
        <v>45470.0</v>
      </c>
      <c r="C67" s="505">
        <v>45470.0</v>
      </c>
      <c r="D67" s="187">
        <v>3.81401100124583E14</v>
      </c>
      <c r="E67" s="187">
        <v>7138.0</v>
      </c>
      <c r="F67" s="507">
        <v>7677908.0</v>
      </c>
      <c r="G67" s="507" t="s">
        <v>3226</v>
      </c>
      <c r="H67" s="507" t="s">
        <v>3226</v>
      </c>
      <c r="I67" s="187">
        <v>7.4523171E7</v>
      </c>
      <c r="J67" s="187"/>
      <c r="K67" s="505"/>
      <c r="L67" s="187" t="s">
        <v>305</v>
      </c>
      <c r="M67" s="187" t="s">
        <v>647</v>
      </c>
      <c r="N67" s="187">
        <v>539.0</v>
      </c>
      <c r="O67" s="187">
        <f t="shared" ref="O67:O124" si="7">N67</f>
        <v>539</v>
      </c>
      <c r="P67" s="510"/>
      <c r="Q67" s="187" t="s">
        <v>854</v>
      </c>
      <c r="R67" s="512" t="s">
        <v>988</v>
      </c>
      <c r="S67" s="187" t="s">
        <v>3227</v>
      </c>
      <c r="T67" s="726"/>
      <c r="U67" s="732"/>
      <c r="V67" s="727"/>
      <c r="W67" s="727"/>
      <c r="X67" s="727"/>
      <c r="Y67" s="727"/>
      <c r="Z67" s="727"/>
      <c r="AA67" s="727"/>
      <c r="AB67" s="727"/>
      <c r="AC67" s="727"/>
      <c r="AD67" s="727"/>
      <c r="AE67" s="727"/>
      <c r="AF67" s="727"/>
    </row>
    <row r="68">
      <c r="A68" s="592">
        <v>67.0</v>
      </c>
      <c r="B68" s="593">
        <v>45472.0</v>
      </c>
      <c r="C68" s="593">
        <v>45473.0</v>
      </c>
      <c r="D68" s="592">
        <v>3.81401100124583E14</v>
      </c>
      <c r="E68" s="592">
        <v>7170.0</v>
      </c>
      <c r="F68" s="592">
        <v>3886569.0</v>
      </c>
      <c r="G68" s="592" t="s">
        <v>3228</v>
      </c>
      <c r="H68" s="592" t="s">
        <v>3228</v>
      </c>
      <c r="I68" s="592">
        <v>7.8188338E7</v>
      </c>
      <c r="J68" s="592" t="s">
        <v>3229</v>
      </c>
      <c r="K68" s="593">
        <v>26833.0</v>
      </c>
      <c r="L68" s="592" t="s">
        <v>98</v>
      </c>
      <c r="M68" s="592" t="s">
        <v>27</v>
      </c>
      <c r="N68" s="592">
        <v>870.0</v>
      </c>
      <c r="O68" s="592">
        <f t="shared" si="7"/>
        <v>870</v>
      </c>
      <c r="P68" s="596"/>
      <c r="Q68" s="592" t="s">
        <v>854</v>
      </c>
      <c r="R68" s="597" t="s">
        <v>1885</v>
      </c>
      <c r="S68" s="592" t="s">
        <v>3230</v>
      </c>
      <c r="T68" s="92"/>
      <c r="U68" s="108"/>
    </row>
    <row r="69">
      <c r="A69" s="592">
        <v>66.0</v>
      </c>
      <c r="B69" s="593">
        <v>45472.0</v>
      </c>
      <c r="C69" s="593">
        <v>45473.0</v>
      </c>
      <c r="D69" s="592">
        <v>3.81401100124583E14</v>
      </c>
      <c r="E69" s="592">
        <v>7171.0</v>
      </c>
      <c r="F69" s="592">
        <v>0.0</v>
      </c>
      <c r="G69" s="592" t="s">
        <v>3231</v>
      </c>
      <c r="H69" s="592" t="s">
        <v>3231</v>
      </c>
      <c r="I69" s="592">
        <v>6.8857944E7</v>
      </c>
      <c r="J69" s="592" t="s">
        <v>3232</v>
      </c>
      <c r="K69" s="593">
        <v>36820.0</v>
      </c>
      <c r="L69" s="592" t="s">
        <v>510</v>
      </c>
      <c r="M69" s="596"/>
      <c r="N69" s="592">
        <v>195.0</v>
      </c>
      <c r="O69" s="592">
        <f t="shared" si="7"/>
        <v>195</v>
      </c>
      <c r="P69" s="596"/>
      <c r="Q69" s="592" t="s">
        <v>854</v>
      </c>
      <c r="R69" s="597" t="s">
        <v>1885</v>
      </c>
      <c r="S69" s="592" t="s">
        <v>2871</v>
      </c>
      <c r="T69" s="92"/>
      <c r="U69" s="108"/>
    </row>
    <row r="70">
      <c r="A70" s="592">
        <v>68.0</v>
      </c>
      <c r="B70" s="593">
        <v>45473.0</v>
      </c>
      <c r="C70" s="593">
        <v>45487.0</v>
      </c>
      <c r="D70" s="592">
        <v>3.81401100124583E14</v>
      </c>
      <c r="E70" s="592">
        <v>7174.0</v>
      </c>
      <c r="F70" s="592">
        <v>8951762.0</v>
      </c>
      <c r="G70" s="592" t="s">
        <v>3233</v>
      </c>
      <c r="H70" s="592" t="s">
        <v>3233</v>
      </c>
      <c r="I70" s="592">
        <v>6.5772739E7</v>
      </c>
      <c r="J70" s="592"/>
      <c r="K70" s="593"/>
      <c r="L70" s="592" t="s">
        <v>510</v>
      </c>
      <c r="M70" s="596"/>
      <c r="N70" s="592">
        <v>295.0</v>
      </c>
      <c r="O70" s="592">
        <f t="shared" si="7"/>
        <v>295</v>
      </c>
      <c r="P70" s="596"/>
      <c r="Q70" s="592" t="s">
        <v>854</v>
      </c>
      <c r="R70" s="597" t="s">
        <v>1885</v>
      </c>
      <c r="S70" s="592" t="s">
        <v>3234</v>
      </c>
      <c r="T70" s="92"/>
      <c r="U70" s="108"/>
    </row>
    <row r="71">
      <c r="A71" s="13">
        <v>69.0</v>
      </c>
      <c r="B71" s="14"/>
      <c r="C71" s="14"/>
      <c r="D71" s="13">
        <v>3.81401100124583E14</v>
      </c>
      <c r="E71" s="13"/>
      <c r="F71" s="13"/>
      <c r="G71" s="13"/>
      <c r="H71" s="13"/>
      <c r="I71" s="13"/>
      <c r="J71" s="13"/>
      <c r="K71" s="14"/>
      <c r="L71" s="13"/>
      <c r="M71" s="15"/>
      <c r="N71" s="13"/>
      <c r="O71" s="13" t="str">
        <f t="shared" si="7"/>
        <v/>
      </c>
      <c r="P71" s="15"/>
      <c r="Q71" s="13"/>
      <c r="R71" s="97"/>
      <c r="S71" s="13"/>
      <c r="T71" s="92"/>
      <c r="U71" s="108"/>
    </row>
    <row r="72">
      <c r="A72" s="13">
        <v>70.0</v>
      </c>
      <c r="B72" s="14"/>
      <c r="C72" s="14"/>
      <c r="D72" s="13">
        <v>3.81401100124583E14</v>
      </c>
      <c r="E72" s="13"/>
      <c r="F72" s="13"/>
      <c r="G72" s="13"/>
      <c r="H72" s="13"/>
      <c r="I72" s="13"/>
      <c r="J72" s="13"/>
      <c r="K72" s="14"/>
      <c r="L72" s="13"/>
      <c r="M72" s="15"/>
      <c r="N72" s="13"/>
      <c r="O72" s="13" t="str">
        <f t="shared" si="7"/>
        <v/>
      </c>
      <c r="P72" s="15"/>
      <c r="Q72" s="13"/>
      <c r="R72" s="97"/>
      <c r="S72" s="13"/>
      <c r="T72" s="92"/>
      <c r="U72" s="108"/>
    </row>
    <row r="73">
      <c r="A73" s="13">
        <v>71.0</v>
      </c>
      <c r="B73" s="14"/>
      <c r="C73" s="14"/>
      <c r="D73" s="13">
        <v>3.81401100124583E14</v>
      </c>
      <c r="E73" s="13"/>
      <c r="F73" s="13"/>
      <c r="G73" s="13"/>
      <c r="H73" s="13"/>
      <c r="I73" s="13"/>
      <c r="J73" s="13"/>
      <c r="K73" s="14"/>
      <c r="L73" s="13"/>
      <c r="M73" s="15"/>
      <c r="N73" s="13"/>
      <c r="O73" s="13" t="str">
        <f t="shared" si="7"/>
        <v/>
      </c>
      <c r="P73" s="15"/>
      <c r="Q73" s="13"/>
      <c r="R73" s="97"/>
      <c r="S73" s="13"/>
      <c r="T73" s="92"/>
      <c r="U73" s="108"/>
    </row>
    <row r="74">
      <c r="A74" s="13">
        <v>72.0</v>
      </c>
      <c r="B74" s="14"/>
      <c r="C74" s="14"/>
      <c r="D74" s="13">
        <v>3.81401100124583E14</v>
      </c>
      <c r="E74" s="13"/>
      <c r="F74" s="13"/>
      <c r="G74" s="13"/>
      <c r="H74" s="13"/>
      <c r="I74" s="13"/>
      <c r="J74" s="13"/>
      <c r="K74" s="14"/>
      <c r="L74" s="13"/>
      <c r="M74" s="15"/>
      <c r="N74" s="13"/>
      <c r="O74" s="13" t="str">
        <f t="shared" si="7"/>
        <v/>
      </c>
      <c r="P74" s="15"/>
      <c r="Q74" s="13"/>
      <c r="R74" s="97"/>
      <c r="S74" s="13"/>
      <c r="T74" s="92"/>
      <c r="U74" s="108"/>
    </row>
    <row r="75">
      <c r="A75" s="13">
        <v>73.0</v>
      </c>
      <c r="B75" s="14"/>
      <c r="C75" s="14"/>
      <c r="D75" s="13">
        <v>3.81401100124583E14</v>
      </c>
      <c r="E75" s="13"/>
      <c r="F75" s="13"/>
      <c r="G75" s="13"/>
      <c r="H75" s="13"/>
      <c r="I75" s="13"/>
      <c r="J75" s="13"/>
      <c r="K75" s="14"/>
      <c r="L75" s="13"/>
      <c r="M75" s="15"/>
      <c r="N75" s="13"/>
      <c r="O75" s="13" t="str">
        <f t="shared" si="7"/>
        <v/>
      </c>
      <c r="P75" s="15"/>
      <c r="Q75" s="13"/>
      <c r="R75" s="97"/>
      <c r="S75" s="13"/>
      <c r="T75" s="92"/>
      <c r="U75" s="108"/>
    </row>
    <row r="76">
      <c r="A76" s="13">
        <v>74.0</v>
      </c>
      <c r="B76" s="14"/>
      <c r="C76" s="14"/>
      <c r="D76" s="13">
        <v>3.81401100124583E14</v>
      </c>
      <c r="E76" s="13"/>
      <c r="F76" s="13"/>
      <c r="G76" s="13"/>
      <c r="H76" s="13"/>
      <c r="I76" s="13"/>
      <c r="J76" s="13"/>
      <c r="K76" s="14"/>
      <c r="L76" s="13"/>
      <c r="M76" s="15"/>
      <c r="N76" s="13"/>
      <c r="O76" s="13" t="str">
        <f t="shared" si="7"/>
        <v/>
      </c>
      <c r="P76" s="15"/>
      <c r="Q76" s="13"/>
      <c r="R76" s="97"/>
      <c r="S76" s="13"/>
      <c r="T76" s="92"/>
      <c r="U76" s="108"/>
    </row>
    <row r="77">
      <c r="A77" s="13">
        <v>75.0</v>
      </c>
      <c r="B77" s="14"/>
      <c r="C77" s="14"/>
      <c r="D77" s="13">
        <v>3.81401100124583E14</v>
      </c>
      <c r="E77" s="13"/>
      <c r="F77" s="13"/>
      <c r="G77" s="13"/>
      <c r="H77" s="13"/>
      <c r="I77" s="13"/>
      <c r="J77" s="13"/>
      <c r="K77" s="14"/>
      <c r="L77" s="13"/>
      <c r="M77" s="15"/>
      <c r="N77" s="13"/>
      <c r="O77" s="13" t="str">
        <f t="shared" si="7"/>
        <v/>
      </c>
      <c r="P77" s="15"/>
      <c r="Q77" s="13"/>
      <c r="R77" s="97"/>
      <c r="S77" s="13"/>
      <c r="T77" s="92"/>
      <c r="U77" s="108"/>
    </row>
    <row r="78">
      <c r="A78" s="13">
        <v>76.0</v>
      </c>
      <c r="B78" s="14"/>
      <c r="C78" s="14"/>
      <c r="D78" s="13">
        <v>3.81401100124583E14</v>
      </c>
      <c r="E78" s="13"/>
      <c r="F78" s="13"/>
      <c r="G78" s="13"/>
      <c r="H78" s="13"/>
      <c r="I78" s="13"/>
      <c r="J78" s="13"/>
      <c r="K78" s="14"/>
      <c r="L78" s="13"/>
      <c r="M78" s="15"/>
      <c r="N78" s="13"/>
      <c r="O78" s="13" t="str">
        <f t="shared" si="7"/>
        <v/>
      </c>
      <c r="P78" s="15"/>
      <c r="Q78" s="13"/>
      <c r="R78" s="97"/>
      <c r="S78" s="13"/>
      <c r="T78" s="92"/>
      <c r="U78" s="108"/>
    </row>
    <row r="79">
      <c r="A79" s="13">
        <v>77.0</v>
      </c>
      <c r="B79" s="14"/>
      <c r="C79" s="14"/>
      <c r="D79" s="13">
        <v>3.81401100124583E14</v>
      </c>
      <c r="E79" s="13"/>
      <c r="F79" s="13"/>
      <c r="G79" s="13"/>
      <c r="H79" s="13"/>
      <c r="I79" s="13"/>
      <c r="J79" s="13"/>
      <c r="K79" s="14"/>
      <c r="L79" s="13"/>
      <c r="M79" s="15"/>
      <c r="N79" s="13"/>
      <c r="O79" s="13" t="str">
        <f t="shared" si="7"/>
        <v/>
      </c>
      <c r="P79" s="15"/>
      <c r="Q79" s="13"/>
      <c r="R79" s="97"/>
      <c r="S79" s="13"/>
      <c r="T79" s="92"/>
      <c r="U79" s="108"/>
    </row>
    <row r="80">
      <c r="A80" s="13">
        <v>78.0</v>
      </c>
      <c r="B80" s="14"/>
      <c r="C80" s="14"/>
      <c r="D80" s="13">
        <v>3.81401100124583E14</v>
      </c>
      <c r="E80" s="13"/>
      <c r="F80" s="13"/>
      <c r="G80" s="13"/>
      <c r="H80" s="13"/>
      <c r="I80" s="13"/>
      <c r="J80" s="13"/>
      <c r="K80" s="14"/>
      <c r="L80" s="13"/>
      <c r="M80" s="15"/>
      <c r="N80" s="13"/>
      <c r="O80" s="13" t="str">
        <f t="shared" si="7"/>
        <v/>
      </c>
      <c r="P80" s="15"/>
      <c r="Q80" s="13"/>
      <c r="R80" s="97"/>
      <c r="S80" s="13"/>
      <c r="T80" s="92"/>
      <c r="U80" s="108"/>
    </row>
    <row r="81">
      <c r="A81" s="13">
        <v>79.0</v>
      </c>
      <c r="B81" s="14"/>
      <c r="C81" s="14"/>
      <c r="D81" s="13">
        <v>3.81401100124583E14</v>
      </c>
      <c r="E81" s="13"/>
      <c r="F81" s="13"/>
      <c r="G81" s="13"/>
      <c r="H81" s="13"/>
      <c r="I81" s="13"/>
      <c r="J81" s="13"/>
      <c r="K81" s="14"/>
      <c r="L81" s="13"/>
      <c r="M81" s="15"/>
      <c r="N81" s="13"/>
      <c r="O81" s="13" t="str">
        <f t="shared" si="7"/>
        <v/>
      </c>
      <c r="P81" s="15"/>
      <c r="Q81" s="13"/>
      <c r="R81" s="97"/>
      <c r="S81" s="13"/>
      <c r="T81" s="92"/>
      <c r="U81" s="108"/>
    </row>
    <row r="82">
      <c r="A82" s="13">
        <v>80.0</v>
      </c>
      <c r="B82" s="14"/>
      <c r="C82" s="14"/>
      <c r="D82" s="13">
        <v>3.81401100124583E14</v>
      </c>
      <c r="E82" s="13"/>
      <c r="F82" s="13"/>
      <c r="G82" s="13"/>
      <c r="H82" s="13"/>
      <c r="I82" s="13"/>
      <c r="J82" s="13"/>
      <c r="K82" s="14"/>
      <c r="L82" s="13"/>
      <c r="M82" s="15"/>
      <c r="N82" s="13"/>
      <c r="O82" s="13" t="str">
        <f t="shared" si="7"/>
        <v/>
      </c>
      <c r="P82" s="15"/>
      <c r="Q82" s="13"/>
      <c r="R82" s="97"/>
      <c r="S82" s="13"/>
      <c r="T82" s="92"/>
      <c r="U82" s="108"/>
    </row>
    <row r="83" hidden="1">
      <c r="A83" s="13">
        <v>81.0</v>
      </c>
      <c r="B83" s="14"/>
      <c r="C83" s="14"/>
      <c r="D83" s="13">
        <v>3.81401100124583E14</v>
      </c>
      <c r="E83" s="13"/>
      <c r="F83" s="13"/>
      <c r="G83" s="13"/>
      <c r="H83" s="13"/>
      <c r="I83" s="13"/>
      <c r="J83" s="13"/>
      <c r="K83" s="14"/>
      <c r="L83" s="13"/>
      <c r="M83" s="15"/>
      <c r="N83" s="13"/>
      <c r="O83" s="13" t="str">
        <f t="shared" si="7"/>
        <v/>
      </c>
      <c r="P83" s="15"/>
      <c r="Q83" s="13"/>
      <c r="R83" s="97"/>
      <c r="S83" s="13"/>
      <c r="T83" s="92"/>
      <c r="U83" s="108"/>
    </row>
    <row r="84" hidden="1">
      <c r="A84" s="13">
        <v>82.0</v>
      </c>
      <c r="B84" s="14"/>
      <c r="C84" s="14"/>
      <c r="D84" s="13">
        <v>3.81401100124583E14</v>
      </c>
      <c r="E84" s="13"/>
      <c r="F84" s="13"/>
      <c r="G84" s="13"/>
      <c r="H84" s="13"/>
      <c r="I84" s="13"/>
      <c r="J84" s="13"/>
      <c r="K84" s="14"/>
      <c r="L84" s="13"/>
      <c r="M84" s="15"/>
      <c r="N84" s="13"/>
      <c r="O84" s="13" t="str">
        <f t="shared" si="7"/>
        <v/>
      </c>
      <c r="P84" s="15"/>
      <c r="Q84" s="13"/>
      <c r="R84" s="97"/>
      <c r="S84" s="13"/>
      <c r="T84" s="92"/>
      <c r="U84" s="108"/>
    </row>
    <row r="85" hidden="1">
      <c r="A85" s="13">
        <v>83.0</v>
      </c>
      <c r="B85" s="14"/>
      <c r="C85" s="14"/>
      <c r="D85" s="13">
        <v>3.81401100124583E14</v>
      </c>
      <c r="E85" s="13"/>
      <c r="F85" s="13"/>
      <c r="G85" s="13"/>
      <c r="H85" s="13"/>
      <c r="I85" s="13"/>
      <c r="J85" s="13"/>
      <c r="K85" s="14"/>
      <c r="L85" s="13"/>
      <c r="M85" s="15"/>
      <c r="N85" s="13"/>
      <c r="O85" s="13" t="str">
        <f t="shared" si="7"/>
        <v/>
      </c>
      <c r="P85" s="15"/>
      <c r="Q85" s="13"/>
      <c r="R85" s="97"/>
      <c r="S85" s="13"/>
      <c r="T85" s="92"/>
      <c r="U85" s="108"/>
    </row>
    <row r="86" hidden="1">
      <c r="A86" s="13">
        <v>84.0</v>
      </c>
      <c r="B86" s="14"/>
      <c r="C86" s="14"/>
      <c r="D86" s="13">
        <v>3.81401100124583E14</v>
      </c>
      <c r="E86" s="13"/>
      <c r="F86" s="13"/>
      <c r="G86" s="13"/>
      <c r="H86" s="13"/>
      <c r="I86" s="13"/>
      <c r="J86" s="13"/>
      <c r="K86" s="14"/>
      <c r="L86" s="13"/>
      <c r="M86" s="15"/>
      <c r="N86" s="13"/>
      <c r="O86" s="13" t="str">
        <f t="shared" si="7"/>
        <v/>
      </c>
      <c r="P86" s="15"/>
      <c r="Q86" s="13"/>
      <c r="R86" s="97"/>
      <c r="S86" s="13"/>
      <c r="T86" s="92"/>
      <c r="U86" s="108"/>
    </row>
    <row r="87" hidden="1">
      <c r="A87" s="13">
        <v>85.0</v>
      </c>
      <c r="B87" s="14"/>
      <c r="C87" s="14"/>
      <c r="D87" s="13">
        <v>3.81401100124583E14</v>
      </c>
      <c r="E87" s="13"/>
      <c r="F87" s="13"/>
      <c r="G87" s="13"/>
      <c r="H87" s="13"/>
      <c r="I87" s="13"/>
      <c r="J87" s="13"/>
      <c r="K87" s="14"/>
      <c r="L87" s="13"/>
      <c r="M87" s="15"/>
      <c r="N87" s="13"/>
      <c r="O87" s="13" t="str">
        <f t="shared" si="7"/>
        <v/>
      </c>
      <c r="P87" s="15"/>
      <c r="Q87" s="13"/>
      <c r="R87" s="97"/>
      <c r="S87" s="13"/>
      <c r="T87" s="92"/>
      <c r="U87" s="108"/>
    </row>
    <row r="88" hidden="1">
      <c r="A88" s="13">
        <v>86.0</v>
      </c>
      <c r="B88" s="14"/>
      <c r="C88" s="14"/>
      <c r="D88" s="13">
        <v>3.81401100124583E14</v>
      </c>
      <c r="E88" s="13"/>
      <c r="F88" s="13"/>
      <c r="G88" s="13"/>
      <c r="H88" s="13"/>
      <c r="I88" s="13"/>
      <c r="J88" s="13"/>
      <c r="K88" s="14"/>
      <c r="L88" s="13"/>
      <c r="M88" s="15"/>
      <c r="N88" s="13"/>
      <c r="O88" s="13" t="str">
        <f t="shared" si="7"/>
        <v/>
      </c>
      <c r="P88" s="15"/>
      <c r="Q88" s="13"/>
      <c r="R88" s="97"/>
      <c r="S88" s="13"/>
      <c r="T88" s="92"/>
      <c r="U88" s="108"/>
    </row>
    <row r="89" hidden="1">
      <c r="A89" s="13">
        <v>87.0</v>
      </c>
      <c r="B89" s="14"/>
      <c r="C89" s="14"/>
      <c r="D89" s="13">
        <v>3.81401100124583E14</v>
      </c>
      <c r="E89" s="13"/>
      <c r="F89" s="13"/>
      <c r="G89" s="13"/>
      <c r="H89" s="13"/>
      <c r="I89" s="13"/>
      <c r="J89" s="13"/>
      <c r="K89" s="14"/>
      <c r="L89" s="13"/>
      <c r="M89" s="15"/>
      <c r="N89" s="13"/>
      <c r="O89" s="13" t="str">
        <f t="shared" si="7"/>
        <v/>
      </c>
      <c r="P89" s="15"/>
      <c r="Q89" s="13"/>
      <c r="R89" s="97"/>
      <c r="S89" s="13"/>
      <c r="T89" s="92"/>
      <c r="U89" s="108"/>
    </row>
    <row r="90" hidden="1">
      <c r="A90" s="13">
        <v>88.0</v>
      </c>
      <c r="B90" s="14"/>
      <c r="C90" s="14"/>
      <c r="D90" s="13">
        <v>3.81401100124583E14</v>
      </c>
      <c r="E90" s="13"/>
      <c r="F90" s="13"/>
      <c r="G90" s="13"/>
      <c r="H90" s="13"/>
      <c r="I90" s="13"/>
      <c r="J90" s="13"/>
      <c r="K90" s="14"/>
      <c r="L90" s="13"/>
      <c r="M90" s="15"/>
      <c r="N90" s="13"/>
      <c r="O90" s="13" t="str">
        <f t="shared" si="7"/>
        <v/>
      </c>
      <c r="P90" s="15"/>
      <c r="Q90" s="13"/>
      <c r="R90" s="97"/>
      <c r="S90" s="13"/>
      <c r="T90" s="92"/>
      <c r="U90" s="108"/>
    </row>
    <row r="91" hidden="1">
      <c r="A91" s="13">
        <v>89.0</v>
      </c>
      <c r="B91" s="14"/>
      <c r="C91" s="14"/>
      <c r="D91" s="13">
        <v>3.81401100124583E14</v>
      </c>
      <c r="E91" s="13"/>
      <c r="F91" s="13"/>
      <c r="G91" s="13"/>
      <c r="H91" s="13"/>
      <c r="I91" s="13"/>
      <c r="J91" s="13"/>
      <c r="K91" s="14"/>
      <c r="L91" s="13"/>
      <c r="M91" s="15"/>
      <c r="N91" s="13"/>
      <c r="O91" s="13" t="str">
        <f t="shared" si="7"/>
        <v/>
      </c>
      <c r="P91" s="15"/>
      <c r="Q91" s="13"/>
      <c r="R91" s="97"/>
      <c r="S91" s="13"/>
      <c r="T91" s="92"/>
      <c r="U91" s="108"/>
    </row>
    <row r="92" hidden="1">
      <c r="A92" s="13">
        <v>90.0</v>
      </c>
      <c r="B92" s="14"/>
      <c r="C92" s="14"/>
      <c r="D92" s="13">
        <v>3.81401100124583E14</v>
      </c>
      <c r="E92" s="13"/>
      <c r="F92" s="13"/>
      <c r="G92" s="13"/>
      <c r="H92" s="13"/>
      <c r="I92" s="13"/>
      <c r="J92" s="13"/>
      <c r="K92" s="14"/>
      <c r="L92" s="13"/>
      <c r="M92" s="15"/>
      <c r="N92" s="13"/>
      <c r="O92" s="13" t="str">
        <f t="shared" si="7"/>
        <v/>
      </c>
      <c r="P92" s="15"/>
      <c r="Q92" s="13"/>
      <c r="R92" s="97"/>
      <c r="S92" s="13"/>
      <c r="T92" s="92"/>
      <c r="U92" s="108"/>
    </row>
    <row r="93" hidden="1">
      <c r="A93" s="13">
        <v>91.0</v>
      </c>
      <c r="B93" s="14"/>
      <c r="C93" s="14"/>
      <c r="D93" s="13">
        <v>3.81401100124583E14</v>
      </c>
      <c r="E93" s="13"/>
      <c r="F93" s="13"/>
      <c r="G93" s="13"/>
      <c r="H93" s="13"/>
      <c r="I93" s="13"/>
      <c r="J93" s="13"/>
      <c r="K93" s="14"/>
      <c r="L93" s="13"/>
      <c r="M93" s="15"/>
      <c r="N93" s="13"/>
      <c r="O93" s="13" t="str">
        <f t="shared" si="7"/>
        <v/>
      </c>
      <c r="P93" s="15"/>
      <c r="Q93" s="13"/>
      <c r="R93" s="97"/>
      <c r="S93" s="13"/>
      <c r="T93" s="92"/>
      <c r="U93" s="108"/>
    </row>
    <row r="94" hidden="1">
      <c r="A94" s="13">
        <v>92.0</v>
      </c>
      <c r="B94" s="14"/>
      <c r="C94" s="14"/>
      <c r="D94" s="13">
        <v>3.81401100124583E14</v>
      </c>
      <c r="E94" s="13"/>
      <c r="F94" s="13"/>
      <c r="G94" s="13"/>
      <c r="H94" s="13"/>
      <c r="I94" s="13"/>
      <c r="J94" s="13"/>
      <c r="K94" s="14"/>
      <c r="L94" s="13"/>
      <c r="M94" s="15"/>
      <c r="N94" s="13"/>
      <c r="O94" s="13" t="str">
        <f t="shared" si="7"/>
        <v/>
      </c>
      <c r="P94" s="15"/>
      <c r="Q94" s="13"/>
      <c r="R94" s="97"/>
      <c r="S94" s="13"/>
      <c r="T94" s="92"/>
      <c r="U94" s="108"/>
    </row>
    <row r="95" hidden="1">
      <c r="A95" s="13">
        <v>93.0</v>
      </c>
      <c r="B95" s="14"/>
      <c r="C95" s="14"/>
      <c r="D95" s="13">
        <v>3.81401100124583E14</v>
      </c>
      <c r="E95" s="13"/>
      <c r="F95" s="13"/>
      <c r="G95" s="13"/>
      <c r="H95" s="13"/>
      <c r="I95" s="13"/>
      <c r="J95" s="13"/>
      <c r="K95" s="14"/>
      <c r="L95" s="13"/>
      <c r="M95" s="15"/>
      <c r="N95" s="13"/>
      <c r="O95" s="13" t="str">
        <f t="shared" si="7"/>
        <v/>
      </c>
      <c r="P95" s="15"/>
      <c r="Q95" s="13"/>
      <c r="R95" s="97"/>
      <c r="S95" s="13"/>
      <c r="T95" s="92"/>
      <c r="U95" s="108"/>
    </row>
    <row r="96" hidden="1">
      <c r="A96" s="13">
        <v>94.0</v>
      </c>
      <c r="B96" s="14"/>
      <c r="C96" s="14"/>
      <c r="D96" s="13">
        <v>3.81401100124583E14</v>
      </c>
      <c r="E96" s="13"/>
      <c r="F96" s="13"/>
      <c r="G96" s="13"/>
      <c r="H96" s="13"/>
      <c r="I96" s="13"/>
      <c r="J96" s="13"/>
      <c r="K96" s="14"/>
      <c r="L96" s="13"/>
      <c r="M96" s="15"/>
      <c r="N96" s="13"/>
      <c r="O96" s="13" t="str">
        <f t="shared" si="7"/>
        <v/>
      </c>
      <c r="P96" s="15"/>
      <c r="Q96" s="13"/>
      <c r="R96" s="97"/>
      <c r="S96" s="13"/>
      <c r="T96" s="92"/>
      <c r="U96" s="108"/>
    </row>
    <row r="97" hidden="1">
      <c r="A97" s="13">
        <v>95.0</v>
      </c>
      <c r="B97" s="14"/>
      <c r="C97" s="14"/>
      <c r="D97" s="13">
        <v>3.81401100124583E14</v>
      </c>
      <c r="E97" s="13"/>
      <c r="F97" s="13"/>
      <c r="G97" s="13"/>
      <c r="H97" s="13"/>
      <c r="I97" s="13"/>
      <c r="J97" s="13"/>
      <c r="K97" s="14"/>
      <c r="L97" s="13"/>
      <c r="M97" s="15"/>
      <c r="N97" s="13"/>
      <c r="O97" s="13" t="str">
        <f t="shared" si="7"/>
        <v/>
      </c>
      <c r="P97" s="15"/>
      <c r="Q97" s="13"/>
      <c r="R97" s="97"/>
      <c r="S97" s="13"/>
      <c r="T97" s="92"/>
      <c r="U97" s="108"/>
    </row>
    <row r="98" hidden="1">
      <c r="A98" s="13">
        <v>96.0</v>
      </c>
      <c r="B98" s="14"/>
      <c r="C98" s="14"/>
      <c r="D98" s="13">
        <v>3.81401100124583E14</v>
      </c>
      <c r="E98" s="13"/>
      <c r="F98" s="13"/>
      <c r="G98" s="13"/>
      <c r="H98" s="13"/>
      <c r="I98" s="13"/>
      <c r="J98" s="13"/>
      <c r="K98" s="14"/>
      <c r="L98" s="13"/>
      <c r="M98" s="15"/>
      <c r="N98" s="13"/>
      <c r="O98" s="13" t="str">
        <f t="shared" si="7"/>
        <v/>
      </c>
      <c r="P98" s="15"/>
      <c r="Q98" s="13"/>
      <c r="R98" s="97"/>
      <c r="S98" s="13"/>
      <c r="T98" s="92"/>
      <c r="U98" s="108"/>
    </row>
    <row r="99" hidden="1">
      <c r="A99" s="13">
        <v>97.0</v>
      </c>
      <c r="B99" s="14"/>
      <c r="C99" s="14"/>
      <c r="D99" s="13">
        <v>3.81401100124583E14</v>
      </c>
      <c r="E99" s="13"/>
      <c r="F99" s="13"/>
      <c r="G99" s="13"/>
      <c r="H99" s="13"/>
      <c r="I99" s="13"/>
      <c r="J99" s="13"/>
      <c r="K99" s="14"/>
      <c r="L99" s="13"/>
      <c r="M99" s="15"/>
      <c r="N99" s="13"/>
      <c r="O99" s="13" t="str">
        <f t="shared" si="7"/>
        <v/>
      </c>
      <c r="P99" s="15"/>
      <c r="Q99" s="13"/>
      <c r="R99" s="97"/>
      <c r="S99" s="13"/>
      <c r="T99" s="92"/>
      <c r="U99" s="108"/>
    </row>
    <row r="100" hidden="1">
      <c r="A100" s="13">
        <v>98.0</v>
      </c>
      <c r="B100" s="14"/>
      <c r="C100" s="14"/>
      <c r="D100" s="13">
        <v>3.81401100124583E14</v>
      </c>
      <c r="E100" s="13"/>
      <c r="F100" s="13"/>
      <c r="G100" s="13"/>
      <c r="H100" s="13"/>
      <c r="I100" s="13"/>
      <c r="J100" s="13"/>
      <c r="K100" s="14"/>
      <c r="L100" s="13"/>
      <c r="M100" s="15"/>
      <c r="N100" s="13"/>
      <c r="O100" s="13" t="str">
        <f t="shared" si="7"/>
        <v/>
      </c>
      <c r="P100" s="15"/>
      <c r="Q100" s="13"/>
      <c r="R100" s="97"/>
      <c r="S100" s="13"/>
      <c r="T100" s="92"/>
      <c r="U100" s="108"/>
    </row>
    <row r="101" hidden="1">
      <c r="A101" s="13">
        <v>99.0</v>
      </c>
      <c r="B101" s="14"/>
      <c r="C101" s="14"/>
      <c r="D101" s="13">
        <v>3.81401100124583E14</v>
      </c>
      <c r="E101" s="13"/>
      <c r="F101" s="13"/>
      <c r="G101" s="13"/>
      <c r="H101" s="13"/>
      <c r="I101" s="13"/>
      <c r="J101" s="13"/>
      <c r="K101" s="14"/>
      <c r="L101" s="13"/>
      <c r="M101" s="15"/>
      <c r="N101" s="13"/>
      <c r="O101" s="13" t="str">
        <f t="shared" si="7"/>
        <v/>
      </c>
      <c r="P101" s="15"/>
      <c r="Q101" s="13"/>
      <c r="R101" s="97"/>
      <c r="S101" s="13"/>
      <c r="T101" s="92"/>
      <c r="U101" s="108"/>
    </row>
    <row r="102" hidden="1">
      <c r="A102" s="13">
        <v>100.0</v>
      </c>
      <c r="B102" s="14"/>
      <c r="C102" s="14"/>
      <c r="D102" s="13">
        <v>3.81401100124583E14</v>
      </c>
      <c r="E102" s="13"/>
      <c r="F102" s="13"/>
      <c r="G102" s="13"/>
      <c r="H102" s="13"/>
      <c r="I102" s="13"/>
      <c r="J102" s="13"/>
      <c r="K102" s="14"/>
      <c r="L102" s="13"/>
      <c r="M102" s="15"/>
      <c r="N102" s="13"/>
      <c r="O102" s="13" t="str">
        <f t="shared" si="7"/>
        <v/>
      </c>
      <c r="P102" s="15"/>
      <c r="Q102" s="13"/>
      <c r="R102" s="97"/>
      <c r="S102" s="13"/>
      <c r="T102" s="92"/>
      <c r="U102" s="108"/>
    </row>
    <row r="103" hidden="1">
      <c r="A103" s="13">
        <v>101.0</v>
      </c>
      <c r="B103" s="14"/>
      <c r="C103" s="14"/>
      <c r="D103" s="13">
        <v>3.81401100124583E14</v>
      </c>
      <c r="E103" s="13"/>
      <c r="F103" s="13"/>
      <c r="G103" s="13"/>
      <c r="H103" s="13"/>
      <c r="I103" s="13"/>
      <c r="J103" s="13"/>
      <c r="K103" s="14"/>
      <c r="L103" s="13"/>
      <c r="M103" s="15"/>
      <c r="N103" s="13"/>
      <c r="O103" s="13" t="str">
        <f t="shared" si="7"/>
        <v/>
      </c>
      <c r="P103" s="15"/>
      <c r="Q103" s="13"/>
      <c r="R103" s="97"/>
      <c r="S103" s="13"/>
      <c r="T103" s="92"/>
      <c r="U103" s="108"/>
    </row>
    <row r="104" hidden="1">
      <c r="A104" s="13">
        <v>102.0</v>
      </c>
      <c r="B104" s="14"/>
      <c r="C104" s="14"/>
      <c r="D104" s="13">
        <v>3.81401100124583E14</v>
      </c>
      <c r="E104" s="13"/>
      <c r="F104" s="13"/>
      <c r="G104" s="13"/>
      <c r="H104" s="13"/>
      <c r="I104" s="13"/>
      <c r="J104" s="13"/>
      <c r="K104" s="14"/>
      <c r="L104" s="13"/>
      <c r="M104" s="15"/>
      <c r="N104" s="13"/>
      <c r="O104" s="13" t="str">
        <f t="shared" si="7"/>
        <v/>
      </c>
      <c r="P104" s="15"/>
      <c r="Q104" s="13"/>
      <c r="R104" s="97"/>
      <c r="S104" s="13"/>
      <c r="T104" s="92"/>
      <c r="U104" s="108"/>
    </row>
    <row r="105" hidden="1">
      <c r="A105" s="13">
        <v>103.0</v>
      </c>
      <c r="B105" s="14"/>
      <c r="C105" s="14"/>
      <c r="D105" s="13">
        <v>3.81401100124583E14</v>
      </c>
      <c r="E105" s="13"/>
      <c r="F105" s="13"/>
      <c r="G105" s="13"/>
      <c r="H105" s="13"/>
      <c r="I105" s="13"/>
      <c r="J105" s="13"/>
      <c r="K105" s="14"/>
      <c r="L105" s="13"/>
      <c r="M105" s="15"/>
      <c r="N105" s="13"/>
      <c r="O105" s="13" t="str">
        <f t="shared" si="7"/>
        <v/>
      </c>
      <c r="P105" s="15"/>
      <c r="Q105" s="13"/>
      <c r="R105" s="97"/>
      <c r="S105" s="13"/>
      <c r="T105" s="92"/>
      <c r="U105" s="108"/>
    </row>
    <row r="106" hidden="1">
      <c r="A106" s="13">
        <v>104.0</v>
      </c>
      <c r="B106" s="14"/>
      <c r="C106" s="14"/>
      <c r="D106" s="13">
        <v>3.81401100124583E14</v>
      </c>
      <c r="E106" s="13"/>
      <c r="F106" s="13"/>
      <c r="G106" s="13"/>
      <c r="H106" s="13"/>
      <c r="I106" s="13"/>
      <c r="J106" s="15"/>
      <c r="K106" s="14"/>
      <c r="L106" s="13"/>
      <c r="M106" s="15"/>
      <c r="N106" s="13"/>
      <c r="O106" s="13" t="str">
        <f t="shared" si="7"/>
        <v/>
      </c>
      <c r="P106" s="15"/>
      <c r="Q106" s="13"/>
      <c r="R106" s="97"/>
      <c r="S106" s="13"/>
      <c r="T106" s="92"/>
      <c r="U106" s="108"/>
    </row>
    <row r="107" hidden="1">
      <c r="A107" s="13">
        <v>105.0</v>
      </c>
      <c r="B107" s="14"/>
      <c r="C107" s="14"/>
      <c r="D107" s="13">
        <v>3.81401100124583E14</v>
      </c>
      <c r="E107" s="13"/>
      <c r="F107" s="13"/>
      <c r="G107" s="13"/>
      <c r="H107" s="13"/>
      <c r="I107" s="13"/>
      <c r="J107" s="13"/>
      <c r="K107" s="14"/>
      <c r="L107" s="13"/>
      <c r="M107" s="15"/>
      <c r="N107" s="13"/>
      <c r="O107" s="13" t="str">
        <f t="shared" si="7"/>
        <v/>
      </c>
      <c r="P107" s="15"/>
      <c r="Q107" s="13"/>
      <c r="R107" s="97"/>
      <c r="S107" s="13"/>
      <c r="T107" s="92"/>
      <c r="U107" s="108"/>
    </row>
    <row r="108" hidden="1">
      <c r="A108" s="13">
        <v>106.0</v>
      </c>
      <c r="B108" s="14"/>
      <c r="C108" s="14"/>
      <c r="D108" s="13">
        <v>3.81401100124583E14</v>
      </c>
      <c r="E108" s="13"/>
      <c r="F108" s="13"/>
      <c r="G108" s="13"/>
      <c r="H108" s="13"/>
      <c r="I108" s="13"/>
      <c r="J108" s="13"/>
      <c r="K108" s="14"/>
      <c r="L108" s="13"/>
      <c r="M108" s="15"/>
      <c r="N108" s="13"/>
      <c r="O108" s="13" t="str">
        <f t="shared" si="7"/>
        <v/>
      </c>
      <c r="P108" s="15"/>
      <c r="Q108" s="13"/>
      <c r="R108" s="97"/>
      <c r="S108" s="13"/>
      <c r="T108" s="92"/>
      <c r="U108" s="108"/>
    </row>
    <row r="109" hidden="1">
      <c r="A109" s="13">
        <v>107.0</v>
      </c>
      <c r="B109" s="14"/>
      <c r="C109" s="14"/>
      <c r="D109" s="13">
        <v>3.81401100124583E14</v>
      </c>
      <c r="E109" s="13"/>
      <c r="F109" s="13"/>
      <c r="G109" s="13"/>
      <c r="H109" s="13"/>
      <c r="I109" s="13"/>
      <c r="J109" s="13"/>
      <c r="K109" s="14"/>
      <c r="L109" s="13"/>
      <c r="M109" s="15"/>
      <c r="N109" s="13"/>
      <c r="O109" s="13" t="str">
        <f t="shared" si="7"/>
        <v/>
      </c>
      <c r="P109" s="15"/>
      <c r="Q109" s="13"/>
      <c r="R109" s="97"/>
      <c r="S109" s="13"/>
      <c r="T109" s="92"/>
      <c r="U109" s="108"/>
    </row>
    <row r="110" hidden="1">
      <c r="A110" s="13">
        <v>108.0</v>
      </c>
      <c r="B110" s="14"/>
      <c r="C110" s="14"/>
      <c r="D110" s="13">
        <v>3.81401100124583E14</v>
      </c>
      <c r="E110" s="13"/>
      <c r="F110" s="301"/>
      <c r="G110" s="302"/>
      <c r="H110" s="302"/>
      <c r="I110" s="301"/>
      <c r="J110" s="302"/>
      <c r="K110" s="14"/>
      <c r="L110" s="302"/>
      <c r="M110" s="302"/>
      <c r="N110" s="95"/>
      <c r="O110" s="13" t="str">
        <f t="shared" si="7"/>
        <v/>
      </c>
      <c r="P110" s="303"/>
      <c r="Q110" s="304"/>
      <c r="R110" s="97"/>
      <c r="S110" s="13"/>
      <c r="T110" s="92"/>
      <c r="U110" s="108"/>
    </row>
    <row r="111" hidden="1">
      <c r="A111" s="13">
        <v>109.0</v>
      </c>
      <c r="B111" s="14"/>
      <c r="C111" s="14"/>
      <c r="D111" s="13">
        <v>3.81401100124583E14</v>
      </c>
      <c r="E111" s="13"/>
      <c r="F111" s="78"/>
      <c r="G111" s="13"/>
      <c r="H111" s="13"/>
      <c r="I111" s="13"/>
      <c r="J111" s="13"/>
      <c r="K111" s="14"/>
      <c r="L111" s="13"/>
      <c r="M111" s="13"/>
      <c r="N111" s="13"/>
      <c r="O111" s="13" t="str">
        <f t="shared" si="7"/>
        <v/>
      </c>
      <c r="P111" s="13"/>
      <c r="Q111" s="13"/>
      <c r="R111" s="97"/>
      <c r="S111" s="13"/>
      <c r="T111" s="92"/>
      <c r="U111" s="108"/>
    </row>
    <row r="112" hidden="1">
      <c r="A112" s="13">
        <v>110.0</v>
      </c>
      <c r="B112" s="14"/>
      <c r="C112" s="14"/>
      <c r="D112" s="13">
        <v>3.81401100124583E14</v>
      </c>
      <c r="E112" s="13"/>
      <c r="F112" s="78"/>
      <c r="G112" s="13"/>
      <c r="H112" s="13"/>
      <c r="I112" s="13"/>
      <c r="J112" s="13"/>
      <c r="K112" s="14"/>
      <c r="L112" s="13"/>
      <c r="M112" s="13"/>
      <c r="N112" s="13"/>
      <c r="O112" s="13" t="str">
        <f t="shared" si="7"/>
        <v/>
      </c>
      <c r="P112" s="13"/>
      <c r="Q112" s="13"/>
      <c r="R112" s="97"/>
      <c r="S112" s="13"/>
      <c r="T112" s="92"/>
      <c r="U112" s="108"/>
    </row>
    <row r="113" hidden="1">
      <c r="A113" s="13">
        <v>111.0</v>
      </c>
      <c r="B113" s="14"/>
      <c r="C113" s="14"/>
      <c r="D113" s="13">
        <v>3.81401100124583E14</v>
      </c>
      <c r="E113" s="13"/>
      <c r="F113" s="78"/>
      <c r="G113" s="13"/>
      <c r="H113" s="13"/>
      <c r="I113" s="13"/>
      <c r="J113" s="13"/>
      <c r="K113" s="14"/>
      <c r="L113" s="13"/>
      <c r="M113" s="13"/>
      <c r="N113" s="13"/>
      <c r="O113" s="13" t="str">
        <f t="shared" si="7"/>
        <v/>
      </c>
      <c r="P113" s="13"/>
      <c r="Q113" s="13"/>
      <c r="R113" s="97"/>
      <c r="S113" s="13"/>
      <c r="T113" s="92"/>
      <c r="U113" s="108"/>
    </row>
    <row r="114" hidden="1">
      <c r="A114" s="13">
        <v>112.0</v>
      </c>
      <c r="B114" s="14"/>
      <c r="C114" s="14"/>
      <c r="D114" s="13">
        <v>3.81401100124583E14</v>
      </c>
      <c r="E114" s="15"/>
      <c r="F114" s="13"/>
      <c r="G114" s="13"/>
      <c r="H114" s="13"/>
      <c r="I114" s="13"/>
      <c r="J114" s="15"/>
      <c r="K114" s="14"/>
      <c r="L114" s="13"/>
      <c r="M114" s="13"/>
      <c r="N114" s="13"/>
      <c r="O114" s="13" t="str">
        <f t="shared" si="7"/>
        <v/>
      </c>
      <c r="P114" s="15"/>
      <c r="Q114" s="13"/>
      <c r="R114" s="97"/>
      <c r="S114" s="13"/>
      <c r="T114" s="92"/>
      <c r="U114" s="154"/>
    </row>
    <row r="115" hidden="1">
      <c r="A115" s="13">
        <v>113.0</v>
      </c>
      <c r="B115" s="14"/>
      <c r="C115" s="14"/>
      <c r="D115" s="13">
        <v>3.81401100124583E14</v>
      </c>
      <c r="E115" s="15"/>
      <c r="F115" s="13"/>
      <c r="G115" s="13"/>
      <c r="H115" s="13"/>
      <c r="I115" s="13"/>
      <c r="J115" s="13"/>
      <c r="K115" s="14"/>
      <c r="L115" s="13"/>
      <c r="M115" s="15"/>
      <c r="N115" s="13"/>
      <c r="O115" s="13" t="str">
        <f t="shared" si="7"/>
        <v/>
      </c>
      <c r="P115" s="15"/>
      <c r="Q115" s="13"/>
      <c r="R115" s="97"/>
      <c r="S115" s="13"/>
      <c r="T115" s="92"/>
      <c r="U115" s="108"/>
    </row>
    <row r="116" hidden="1">
      <c r="A116" s="13">
        <v>114.0</v>
      </c>
      <c r="B116" s="14"/>
      <c r="C116" s="14"/>
      <c r="D116" s="13">
        <v>3.81401100124583E14</v>
      </c>
      <c r="E116" s="13"/>
      <c r="F116" s="13"/>
      <c r="G116" s="13"/>
      <c r="H116" s="13"/>
      <c r="I116" s="13"/>
      <c r="J116" s="13"/>
      <c r="K116" s="14"/>
      <c r="L116" s="13"/>
      <c r="M116" s="15"/>
      <c r="N116" s="13"/>
      <c r="O116" s="13" t="str">
        <f t="shared" si="7"/>
        <v/>
      </c>
      <c r="P116" s="15"/>
      <c r="Q116" s="13"/>
      <c r="R116" s="97"/>
      <c r="S116" s="13"/>
      <c r="T116" s="92"/>
      <c r="U116" s="108"/>
    </row>
    <row r="117" hidden="1">
      <c r="A117" s="13">
        <v>115.0</v>
      </c>
      <c r="B117" s="14"/>
      <c r="C117" s="14"/>
      <c r="D117" s="13">
        <v>3.81401100124583E14</v>
      </c>
      <c r="E117" s="13"/>
      <c r="F117" s="122"/>
      <c r="G117" s="122"/>
      <c r="H117" s="122"/>
      <c r="I117" s="122"/>
      <c r="J117" s="296"/>
      <c r="K117" s="14"/>
      <c r="L117" s="13"/>
      <c r="M117" s="15"/>
      <c r="N117" s="13"/>
      <c r="O117" s="13" t="str">
        <f t="shared" si="7"/>
        <v/>
      </c>
      <c r="P117" s="15"/>
      <c r="Q117" s="13"/>
      <c r="R117" s="97"/>
      <c r="S117" s="13"/>
      <c r="T117" s="92"/>
      <c r="U117" s="108"/>
    </row>
    <row r="118" hidden="1">
      <c r="A118" s="13">
        <v>116.0</v>
      </c>
      <c r="B118" s="14"/>
      <c r="C118" s="14"/>
      <c r="D118" s="13">
        <v>3.81401100124583E14</v>
      </c>
      <c r="E118" s="15"/>
      <c r="F118" s="15"/>
      <c r="G118" s="15"/>
      <c r="H118" s="15"/>
      <c r="I118" s="15"/>
      <c r="J118" s="15"/>
      <c r="K118" s="14"/>
      <c r="L118" s="13"/>
      <c r="M118" s="15"/>
      <c r="N118" s="13"/>
      <c r="O118" s="13" t="str">
        <f t="shared" si="7"/>
        <v/>
      </c>
      <c r="P118" s="15"/>
      <c r="Q118" s="13"/>
      <c r="R118" s="97"/>
      <c r="S118" s="15"/>
      <c r="T118" s="92"/>
      <c r="U118" s="108"/>
    </row>
    <row r="119" hidden="1">
      <c r="A119" s="13">
        <v>117.0</v>
      </c>
      <c r="B119" s="14"/>
      <c r="C119" s="14"/>
      <c r="D119" s="13">
        <v>3.81401100124583E14</v>
      </c>
      <c r="E119" s="15"/>
      <c r="F119" s="15"/>
      <c r="G119" s="15"/>
      <c r="H119" s="15"/>
      <c r="I119" s="15"/>
      <c r="J119" s="15"/>
      <c r="K119" s="14"/>
      <c r="L119" s="13"/>
      <c r="M119" s="15"/>
      <c r="N119" s="13"/>
      <c r="O119" s="13" t="str">
        <f t="shared" si="7"/>
        <v/>
      </c>
      <c r="P119" s="15"/>
      <c r="Q119" s="13"/>
      <c r="R119" s="97"/>
      <c r="S119" s="15"/>
      <c r="T119" s="92"/>
      <c r="U119" s="108"/>
    </row>
    <row r="120" hidden="1">
      <c r="A120" s="13">
        <v>118.0</v>
      </c>
      <c r="B120" s="14"/>
      <c r="C120" s="14"/>
      <c r="D120" s="13">
        <v>3.81401100124583E14</v>
      </c>
      <c r="E120" s="15"/>
      <c r="F120" s="15"/>
      <c r="G120" s="15"/>
      <c r="H120" s="15"/>
      <c r="I120" s="15"/>
      <c r="J120" s="15"/>
      <c r="K120" s="14"/>
      <c r="L120" s="13"/>
      <c r="M120" s="15"/>
      <c r="N120" s="13"/>
      <c r="O120" s="13" t="str">
        <f t="shared" si="7"/>
        <v/>
      </c>
      <c r="P120" s="15"/>
      <c r="Q120" s="13"/>
      <c r="R120" s="97"/>
      <c r="S120" s="15"/>
      <c r="T120" s="92"/>
      <c r="U120" s="108"/>
    </row>
    <row r="121" hidden="1">
      <c r="A121" s="13">
        <v>119.0</v>
      </c>
      <c r="B121" s="14"/>
      <c r="C121" s="14"/>
      <c r="D121" s="13">
        <v>3.81401100124583E14</v>
      </c>
      <c r="E121" s="15"/>
      <c r="F121" s="15"/>
      <c r="G121" s="15"/>
      <c r="H121" s="15"/>
      <c r="I121" s="15"/>
      <c r="J121" s="15"/>
      <c r="K121" s="14"/>
      <c r="L121" s="13"/>
      <c r="M121" s="15"/>
      <c r="N121" s="13"/>
      <c r="O121" s="13" t="str">
        <f t="shared" si="7"/>
        <v/>
      </c>
      <c r="P121" s="15"/>
      <c r="Q121" s="13"/>
      <c r="R121" s="97"/>
      <c r="S121" s="15"/>
      <c r="T121" s="92"/>
      <c r="U121" s="108"/>
    </row>
    <row r="122" hidden="1">
      <c r="A122" s="13">
        <v>120.0</v>
      </c>
      <c r="B122" s="14"/>
      <c r="C122" s="14"/>
      <c r="D122" s="13">
        <v>3.81401100124583E14</v>
      </c>
      <c r="E122" s="15"/>
      <c r="F122" s="15"/>
      <c r="G122" s="15"/>
      <c r="H122" s="15"/>
      <c r="I122" s="15"/>
      <c r="J122" s="15"/>
      <c r="K122" s="14"/>
      <c r="L122" s="13"/>
      <c r="M122" s="15"/>
      <c r="N122" s="13"/>
      <c r="O122" s="13" t="str">
        <f t="shared" si="7"/>
        <v/>
      </c>
      <c r="P122" s="15"/>
      <c r="Q122" s="13"/>
      <c r="R122" s="97"/>
      <c r="S122" s="15"/>
      <c r="T122" s="92"/>
      <c r="U122" s="108"/>
    </row>
    <row r="123" hidden="1">
      <c r="A123" s="13">
        <v>121.0</v>
      </c>
      <c r="B123" s="14"/>
      <c r="C123" s="14"/>
      <c r="D123" s="13">
        <v>3.81401100124583E14</v>
      </c>
      <c r="E123" s="15"/>
      <c r="F123" s="15"/>
      <c r="G123" s="15"/>
      <c r="H123" s="15"/>
      <c r="I123" s="15"/>
      <c r="J123" s="15"/>
      <c r="K123" s="14"/>
      <c r="L123" s="13"/>
      <c r="M123" s="15"/>
      <c r="N123" s="13"/>
      <c r="O123" s="13" t="str">
        <f t="shared" si="7"/>
        <v/>
      </c>
      <c r="P123" s="15"/>
      <c r="Q123" s="13"/>
      <c r="R123" s="97"/>
      <c r="S123" s="15"/>
      <c r="T123" s="92"/>
      <c r="U123" s="108"/>
    </row>
    <row r="124" hidden="1">
      <c r="A124" s="13">
        <v>122.0</v>
      </c>
      <c r="B124" s="14"/>
      <c r="C124" s="14"/>
      <c r="D124" s="13">
        <v>3.81401100124583E14</v>
      </c>
      <c r="E124" s="15"/>
      <c r="F124" s="15"/>
      <c r="G124" s="15"/>
      <c r="H124" s="15"/>
      <c r="I124" s="15"/>
      <c r="J124" s="15"/>
      <c r="K124" s="14"/>
      <c r="L124" s="13"/>
      <c r="M124" s="15"/>
      <c r="N124" s="13"/>
      <c r="O124" s="13" t="str">
        <f t="shared" si="7"/>
        <v/>
      </c>
      <c r="P124" s="15"/>
      <c r="Q124" s="13"/>
      <c r="R124" s="97"/>
      <c r="S124" s="15"/>
      <c r="T124" s="92"/>
      <c r="U124" s="108"/>
    </row>
    <row r="125">
      <c r="A125" s="40"/>
      <c r="B125" s="42"/>
      <c r="C125" s="42"/>
      <c r="D125" s="42"/>
      <c r="E125" s="42"/>
      <c r="F125" s="42"/>
      <c r="G125" s="110"/>
      <c r="H125" s="63" t="s">
        <v>560</v>
      </c>
      <c r="I125" s="44"/>
      <c r="J125" s="44"/>
      <c r="K125" s="44"/>
      <c r="L125" s="44"/>
      <c r="M125" s="44"/>
      <c r="N125" s="45">
        <f t="shared" ref="N125:O125" si="8">SUM(N3:N124)</f>
        <v>30842</v>
      </c>
      <c r="O125" s="45">
        <f t="shared" si="8"/>
        <v>30842</v>
      </c>
      <c r="P125" s="110">
        <f>(N125*1)/N127</f>
        <v>1.927625</v>
      </c>
      <c r="Q125" s="42"/>
      <c r="R125" s="42"/>
      <c r="S125" s="42"/>
    </row>
    <row r="126">
      <c r="A126" s="13"/>
      <c r="B126" s="15"/>
      <c r="C126" s="15"/>
      <c r="D126" s="15"/>
      <c r="E126" s="15"/>
      <c r="F126" s="15"/>
      <c r="G126" s="15"/>
      <c r="H126" s="15"/>
      <c r="I126" s="15"/>
      <c r="J126" s="15"/>
      <c r="K126" s="15"/>
      <c r="L126" s="15"/>
      <c r="M126" s="64" t="s">
        <v>563</v>
      </c>
      <c r="O126" s="65" t="str">
        <f>O125/D127</f>
        <v>#DIV/0!</v>
      </c>
      <c r="P126" s="15"/>
      <c r="Q126" s="15"/>
      <c r="R126" s="15"/>
      <c r="S126" s="15"/>
    </row>
    <row r="127">
      <c r="A127" s="13"/>
      <c r="B127" s="1"/>
      <c r="C127" s="1"/>
      <c r="D127" s="13"/>
      <c r="E127" s="80"/>
      <c r="F127" s="81"/>
      <c r="G127" s="13"/>
      <c r="H127" s="15"/>
      <c r="I127" s="15"/>
      <c r="J127" s="15"/>
      <c r="K127" s="15"/>
      <c r="L127" s="15"/>
      <c r="M127" s="13" t="s">
        <v>1047</v>
      </c>
      <c r="N127" s="72">
        <v>16000.0</v>
      </c>
      <c r="O127" s="73">
        <f>N127/6.96</f>
        <v>2298.850575</v>
      </c>
      <c r="P127" s="15"/>
      <c r="Q127" s="15"/>
      <c r="R127" s="15"/>
      <c r="S127" s="15"/>
    </row>
    <row r="128">
      <c r="A128" s="13"/>
      <c r="B128" s="13"/>
      <c r="C128" s="13"/>
      <c r="D128" s="15"/>
      <c r="E128" s="15"/>
      <c r="F128" s="15"/>
      <c r="G128" s="51" t="s">
        <v>377</v>
      </c>
      <c r="H128" s="51" t="s">
        <v>378</v>
      </c>
      <c r="I128" s="51" t="s">
        <v>378</v>
      </c>
      <c r="J128" s="15"/>
      <c r="K128" s="15"/>
      <c r="L128" s="15"/>
      <c r="M128" s="13"/>
      <c r="N128" s="72"/>
      <c r="O128" s="82"/>
      <c r="P128" s="15"/>
      <c r="Q128" s="15"/>
      <c r="R128" s="15"/>
      <c r="S128" s="15"/>
    </row>
    <row r="129">
      <c r="A129" s="13"/>
      <c r="B129" s="13"/>
      <c r="C129" s="13"/>
      <c r="D129" s="49"/>
      <c r="E129" s="49"/>
      <c r="F129" s="15"/>
      <c r="G129" s="52" t="s">
        <v>23</v>
      </c>
      <c r="H129" s="52" t="s">
        <v>1647</v>
      </c>
      <c r="I129" s="52" t="s">
        <v>671</v>
      </c>
      <c r="J129" s="15"/>
      <c r="K129" s="15"/>
      <c r="L129" s="15"/>
      <c r="M129" s="83"/>
      <c r="N129" s="84"/>
      <c r="O129" s="15"/>
      <c r="P129" s="15"/>
      <c r="Q129" s="15"/>
      <c r="R129" s="15"/>
      <c r="S129" s="15"/>
    </row>
    <row r="130">
      <c r="A130" s="15"/>
      <c r="B130" s="13"/>
      <c r="C130" s="13"/>
      <c r="D130" s="15"/>
      <c r="E130" s="15"/>
      <c r="F130" s="15"/>
      <c r="G130" s="51" t="s">
        <v>1648</v>
      </c>
      <c r="H130" s="51" t="s">
        <v>1649</v>
      </c>
      <c r="I130" s="51" t="s">
        <v>383</v>
      </c>
      <c r="J130" s="15"/>
      <c r="K130" s="15"/>
      <c r="L130" s="15"/>
      <c r="M130" s="85"/>
      <c r="N130" s="86"/>
      <c r="O130" s="15"/>
      <c r="P130" s="15"/>
      <c r="Q130" s="15"/>
      <c r="R130" s="15"/>
      <c r="S130" s="15"/>
    </row>
    <row r="131">
      <c r="A131" s="15"/>
      <c r="B131" s="15"/>
      <c r="C131" s="15"/>
      <c r="D131" s="15"/>
      <c r="E131" s="15"/>
      <c r="F131" s="15"/>
      <c r="G131" s="15"/>
      <c r="H131" s="15"/>
      <c r="I131" s="15"/>
      <c r="J131" s="15"/>
      <c r="K131" s="15"/>
      <c r="L131" s="15"/>
      <c r="M131" s="15"/>
      <c r="N131" s="15"/>
      <c r="O131" s="15"/>
      <c r="P131" s="15"/>
      <c r="Q131" s="15"/>
      <c r="R131" s="15"/>
      <c r="S131" s="15"/>
    </row>
    <row r="132">
      <c r="A132" s="15"/>
      <c r="B132" s="15"/>
      <c r="C132" s="15"/>
      <c r="D132" s="15"/>
      <c r="E132" s="15"/>
      <c r="F132" s="15"/>
      <c r="G132" s="15"/>
      <c r="H132" s="15"/>
      <c r="I132" s="15"/>
      <c r="J132" s="15"/>
      <c r="K132" s="15"/>
      <c r="L132" s="15"/>
      <c r="M132" s="15"/>
      <c r="N132" s="15"/>
      <c r="O132" s="15"/>
      <c r="P132" s="15"/>
      <c r="Q132" s="15"/>
      <c r="R132" s="15"/>
      <c r="S132" s="15"/>
    </row>
    <row r="133">
      <c r="A133" s="15"/>
      <c r="B133" s="55"/>
      <c r="C133" s="54"/>
      <c r="D133" s="55"/>
      <c r="E133" s="53"/>
      <c r="F133" s="55"/>
      <c r="G133" s="55"/>
      <c r="H133" s="55"/>
      <c r="I133" s="55"/>
      <c r="J133" s="15"/>
      <c r="K133" s="15"/>
      <c r="L133" s="15"/>
      <c r="M133" s="15"/>
      <c r="N133" s="15"/>
      <c r="O133" s="15"/>
      <c r="P133" s="15"/>
      <c r="Q133" s="15"/>
      <c r="R133" s="15"/>
      <c r="S133" s="15"/>
    </row>
    <row r="134">
      <c r="A134" s="15"/>
      <c r="B134" s="66"/>
      <c r="C134" s="13"/>
      <c r="D134" s="49"/>
      <c r="E134" s="13"/>
      <c r="F134" s="15"/>
      <c r="G134" s="15"/>
      <c r="H134" s="15"/>
      <c r="I134" s="15"/>
      <c r="J134" s="15"/>
      <c r="K134" s="15"/>
      <c r="L134" s="15"/>
      <c r="M134" s="15"/>
      <c r="N134" s="15"/>
      <c r="O134" s="15"/>
      <c r="P134" s="15"/>
      <c r="Q134" s="15"/>
      <c r="R134" s="15"/>
      <c r="S134" s="15"/>
    </row>
    <row r="135">
      <c r="A135" s="15"/>
      <c r="B135" s="66"/>
      <c r="C135" s="13"/>
      <c r="D135" s="49"/>
      <c r="E135" s="13"/>
      <c r="F135" s="15"/>
      <c r="G135" s="15"/>
      <c r="H135" s="15"/>
      <c r="I135" s="15"/>
      <c r="J135" s="15"/>
      <c r="K135" s="15"/>
      <c r="L135" s="15"/>
      <c r="M135" s="15"/>
      <c r="N135" s="15"/>
      <c r="O135" s="15"/>
      <c r="P135" s="15"/>
      <c r="Q135" s="15"/>
      <c r="R135" s="15"/>
      <c r="S135" s="15"/>
    </row>
    <row r="136">
      <c r="A136" s="15"/>
      <c r="B136" s="15"/>
      <c r="C136" s="15"/>
      <c r="D136" s="15"/>
      <c r="E136" s="15"/>
      <c r="F136" s="15"/>
      <c r="G136" s="15"/>
      <c r="H136" s="13"/>
      <c r="I136" s="13"/>
      <c r="J136" s="13"/>
      <c r="K136" s="13"/>
      <c r="L136" s="15"/>
      <c r="M136" s="15"/>
      <c r="N136" s="15"/>
      <c r="O136" s="15"/>
      <c r="P136" s="15"/>
      <c r="Q136" s="15"/>
      <c r="R136" s="15"/>
      <c r="S136" s="15"/>
    </row>
    <row r="137" hidden="1">
      <c r="A137" s="15"/>
      <c r="B137" s="15"/>
      <c r="C137" s="15"/>
      <c r="D137" s="15"/>
      <c r="E137" s="15"/>
      <c r="F137" s="15"/>
      <c r="G137" s="13"/>
      <c r="H137" s="13"/>
      <c r="I137" s="13"/>
      <c r="J137" s="13"/>
      <c r="K137" s="13"/>
      <c r="L137" s="15"/>
      <c r="M137" s="15"/>
      <c r="N137" s="15"/>
      <c r="O137" s="15"/>
      <c r="P137" s="15"/>
      <c r="Q137" s="15"/>
      <c r="R137" s="15"/>
      <c r="S137" s="15"/>
    </row>
    <row r="138" hidden="1">
      <c r="A138" s="15"/>
      <c r="B138" s="15"/>
      <c r="C138" s="15"/>
      <c r="D138" s="15"/>
      <c r="E138" s="15"/>
      <c r="F138" s="15"/>
      <c r="I138" s="15"/>
      <c r="J138" s="15"/>
      <c r="K138" s="15"/>
      <c r="L138" s="15"/>
      <c r="M138" s="15"/>
      <c r="N138" s="15"/>
      <c r="O138" s="15"/>
      <c r="P138" s="15"/>
      <c r="Q138" s="15"/>
      <c r="R138" s="15"/>
      <c r="S138" s="15"/>
    </row>
    <row r="139" hidden="1">
      <c r="A139" s="15"/>
      <c r="B139" s="15"/>
      <c r="C139" s="15"/>
      <c r="D139" s="15"/>
      <c r="E139" s="15"/>
      <c r="F139" s="15"/>
      <c r="I139" s="15"/>
      <c r="J139" s="15"/>
      <c r="K139" s="15"/>
      <c r="L139" s="15"/>
      <c r="M139" s="15"/>
      <c r="N139" s="15"/>
      <c r="O139" s="15"/>
      <c r="P139" s="15"/>
      <c r="Q139" s="15"/>
      <c r="R139" s="15"/>
      <c r="S139" s="15"/>
    </row>
    <row r="140" hidden="1">
      <c r="A140" s="15"/>
      <c r="B140" s="15"/>
      <c r="C140" s="15"/>
      <c r="D140" s="15"/>
      <c r="E140" s="15"/>
      <c r="F140" s="15"/>
      <c r="G140" s="15"/>
      <c r="H140" s="15"/>
      <c r="I140" s="15"/>
      <c r="J140" s="15"/>
      <c r="K140" s="15"/>
      <c r="L140" s="15"/>
      <c r="M140" s="15"/>
      <c r="N140" s="15"/>
      <c r="O140" s="15"/>
      <c r="P140" s="15"/>
      <c r="Q140" s="15"/>
      <c r="R140" s="15"/>
      <c r="S140" s="15"/>
    </row>
    <row r="141" hidden="1">
      <c r="A141" s="15"/>
      <c r="B141" s="15"/>
      <c r="C141" s="15"/>
      <c r="D141" s="15"/>
      <c r="E141" s="15"/>
      <c r="F141" s="15"/>
      <c r="G141" s="15"/>
      <c r="H141" s="15"/>
      <c r="I141" s="15"/>
      <c r="J141" s="15"/>
      <c r="K141" s="15"/>
      <c r="L141" s="15"/>
      <c r="M141" s="15"/>
      <c r="N141" s="15"/>
      <c r="O141" s="15"/>
      <c r="P141" s="15"/>
      <c r="Q141" s="15"/>
      <c r="R141" s="15"/>
      <c r="S141" s="15"/>
    </row>
    <row r="142" hidden="1">
      <c r="A142" s="15"/>
      <c r="B142" s="15"/>
      <c r="C142" s="15"/>
      <c r="D142" s="15"/>
      <c r="E142" s="15"/>
      <c r="F142" s="15"/>
      <c r="G142" s="15"/>
      <c r="H142" s="15"/>
      <c r="I142" s="15"/>
      <c r="J142" s="15"/>
      <c r="K142" s="15"/>
      <c r="L142" s="15"/>
      <c r="M142" s="15"/>
      <c r="N142" s="15"/>
      <c r="O142" s="15"/>
      <c r="P142" s="15"/>
      <c r="Q142" s="15"/>
      <c r="R142" s="15"/>
      <c r="S142" s="15"/>
    </row>
    <row r="143" hidden="1">
      <c r="A143" s="15"/>
      <c r="B143" s="15"/>
      <c r="C143" s="15"/>
      <c r="D143" s="15"/>
      <c r="E143" s="15"/>
      <c r="F143" s="15"/>
      <c r="G143" s="15"/>
      <c r="H143" s="15"/>
      <c r="I143" s="15"/>
      <c r="J143" s="15"/>
      <c r="K143" s="15"/>
      <c r="L143" s="15"/>
      <c r="M143" s="15"/>
      <c r="N143" s="15"/>
      <c r="O143" s="15"/>
      <c r="P143" s="15"/>
      <c r="Q143" s="15"/>
      <c r="R143" s="15"/>
      <c r="S143" s="15"/>
    </row>
    <row r="144" hidden="1">
      <c r="A144" s="15"/>
      <c r="B144" s="15"/>
      <c r="C144" s="15"/>
      <c r="D144" s="15"/>
      <c r="E144" s="15"/>
      <c r="F144" s="15"/>
      <c r="G144" s="15"/>
      <c r="H144" s="15"/>
      <c r="I144" s="15"/>
      <c r="J144" s="15"/>
      <c r="K144" s="15"/>
      <c r="L144" s="15"/>
      <c r="M144" s="15"/>
      <c r="N144" s="15"/>
      <c r="O144" s="15"/>
      <c r="P144" s="15"/>
      <c r="Q144" s="15"/>
      <c r="R144" s="15"/>
      <c r="S144" s="15"/>
    </row>
    <row r="145" hidden="1">
      <c r="A145" s="15"/>
      <c r="B145" s="15"/>
      <c r="C145" s="15"/>
      <c r="D145" s="15"/>
      <c r="E145" s="15"/>
      <c r="F145" s="15"/>
      <c r="G145" s="15"/>
      <c r="H145" s="15"/>
      <c r="I145" s="15"/>
      <c r="J145" s="15"/>
      <c r="K145" s="15"/>
      <c r="L145" s="15"/>
      <c r="M145" s="15"/>
      <c r="N145" s="15"/>
      <c r="O145" s="15"/>
      <c r="P145" s="15"/>
      <c r="Q145" s="15"/>
      <c r="R145" s="15"/>
      <c r="S145" s="15"/>
    </row>
    <row r="146" hidden="1">
      <c r="A146" s="15"/>
      <c r="B146" s="15"/>
      <c r="C146" s="15"/>
      <c r="D146" s="15"/>
      <c r="E146" s="15"/>
      <c r="F146" s="15"/>
      <c r="G146" s="15"/>
      <c r="H146" s="15"/>
      <c r="I146" s="15"/>
      <c r="J146" s="15"/>
      <c r="K146" s="15"/>
      <c r="L146" s="15"/>
      <c r="M146" s="15"/>
      <c r="N146" s="15"/>
      <c r="O146" s="15"/>
      <c r="P146" s="15"/>
      <c r="Q146" s="15"/>
      <c r="R146" s="15"/>
      <c r="S146" s="15"/>
    </row>
    <row r="147" hidden="1">
      <c r="A147" s="15"/>
      <c r="B147" s="15"/>
      <c r="C147" s="15"/>
      <c r="D147" s="15"/>
      <c r="E147" s="15"/>
      <c r="F147" s="15"/>
      <c r="G147" s="15"/>
      <c r="H147" s="15"/>
      <c r="I147" s="15"/>
      <c r="J147" s="15"/>
      <c r="K147" s="15"/>
      <c r="L147" s="15"/>
      <c r="M147" s="15"/>
      <c r="N147" s="15"/>
      <c r="O147" s="15"/>
      <c r="P147" s="15"/>
      <c r="Q147" s="15"/>
      <c r="R147" s="15"/>
      <c r="S147" s="15"/>
    </row>
    <row r="148" hidden="1">
      <c r="A148" s="15"/>
      <c r="B148" s="15"/>
      <c r="C148" s="15"/>
      <c r="D148" s="15"/>
      <c r="E148" s="15"/>
      <c r="F148" s="15"/>
      <c r="G148" s="15"/>
      <c r="H148" s="15"/>
      <c r="I148" s="15"/>
      <c r="J148" s="15"/>
      <c r="K148" s="15"/>
      <c r="L148" s="15"/>
      <c r="M148" s="15"/>
      <c r="N148" s="15"/>
      <c r="O148" s="15"/>
      <c r="P148" s="15"/>
      <c r="Q148" s="15"/>
      <c r="R148" s="15"/>
      <c r="S148" s="15"/>
    </row>
    <row r="149" hidden="1">
      <c r="A149" s="15"/>
      <c r="B149" s="15"/>
      <c r="C149" s="15"/>
      <c r="D149" s="15"/>
      <c r="E149" s="15"/>
      <c r="F149" s="15"/>
      <c r="G149" s="15"/>
      <c r="H149" s="15"/>
      <c r="I149" s="15"/>
      <c r="J149" s="15"/>
      <c r="K149" s="15"/>
      <c r="L149" s="15"/>
      <c r="M149" s="15"/>
      <c r="N149" s="15"/>
      <c r="O149" s="15"/>
      <c r="P149" s="15"/>
      <c r="Q149" s="15"/>
      <c r="R149" s="15"/>
      <c r="S149" s="15"/>
    </row>
    <row r="150" hidden="1">
      <c r="A150" s="15"/>
      <c r="B150" s="15"/>
      <c r="C150" s="15"/>
      <c r="D150" s="15"/>
      <c r="E150" s="15"/>
      <c r="F150" s="15"/>
      <c r="G150" s="15"/>
      <c r="H150" s="15"/>
      <c r="I150" s="15"/>
      <c r="J150" s="15"/>
      <c r="K150" s="15"/>
      <c r="L150" s="15"/>
      <c r="M150" s="15"/>
      <c r="N150" s="15"/>
      <c r="O150" s="15"/>
      <c r="P150" s="15"/>
      <c r="Q150" s="15"/>
      <c r="R150" s="15"/>
      <c r="S150" s="15"/>
    </row>
    <row r="151">
      <c r="A151" s="15"/>
      <c r="B151" s="15"/>
      <c r="C151" s="15"/>
      <c r="D151" s="15"/>
      <c r="E151" s="15"/>
      <c r="F151" s="15"/>
      <c r="G151" s="15"/>
      <c r="H151" s="15"/>
      <c r="I151" s="15"/>
      <c r="J151" s="15"/>
      <c r="K151" s="15"/>
      <c r="L151" s="15"/>
      <c r="M151" s="15"/>
      <c r="N151" s="15"/>
      <c r="O151" s="15"/>
      <c r="P151" s="15"/>
      <c r="Q151" s="15"/>
      <c r="R151" s="15"/>
      <c r="S151" s="15"/>
    </row>
    <row r="152">
      <c r="A152" s="15"/>
      <c r="B152" s="15"/>
      <c r="C152" s="15"/>
      <c r="D152" s="258"/>
      <c r="G152" s="15"/>
      <c r="H152" s="15"/>
      <c r="I152" s="15"/>
      <c r="J152" s="15"/>
      <c r="K152" s="15"/>
      <c r="L152" s="15"/>
      <c r="M152" s="15"/>
      <c r="N152" s="15"/>
      <c r="O152" s="15"/>
      <c r="P152" s="15"/>
      <c r="Q152" s="15"/>
      <c r="R152" s="15"/>
      <c r="S152" s="15"/>
    </row>
    <row r="153">
      <c r="A153" s="15"/>
      <c r="B153" s="15"/>
      <c r="C153" s="15"/>
      <c r="D153" s="258"/>
      <c r="E153" s="258"/>
      <c r="F153" s="259"/>
      <c r="G153" s="15"/>
      <c r="H153" s="15"/>
      <c r="I153" s="15"/>
      <c r="J153" s="15"/>
      <c r="K153" s="15"/>
      <c r="L153" s="15"/>
      <c r="M153" s="15"/>
      <c r="N153" s="15"/>
      <c r="O153" s="15"/>
      <c r="P153" s="15"/>
      <c r="Q153" s="15"/>
      <c r="R153" s="15"/>
      <c r="S153" s="15"/>
    </row>
    <row r="154">
      <c r="A154" s="15"/>
      <c r="B154" s="15"/>
      <c r="C154" s="15"/>
      <c r="D154" s="260"/>
      <c r="E154" s="15"/>
      <c r="F154" s="13"/>
      <c r="G154" s="15"/>
      <c r="H154" s="15"/>
      <c r="I154" s="15"/>
      <c r="J154" s="15"/>
      <c r="K154" s="15"/>
      <c r="L154" s="15"/>
      <c r="M154" s="15"/>
      <c r="N154" s="15"/>
      <c r="O154" s="15"/>
      <c r="P154" s="15"/>
      <c r="Q154" s="15"/>
      <c r="R154" s="15"/>
      <c r="S154" s="15"/>
    </row>
    <row r="155">
      <c r="A155" s="15"/>
      <c r="B155" s="15"/>
      <c r="C155" s="15"/>
      <c r="D155" s="260"/>
      <c r="E155" s="15"/>
      <c r="F155" s="13"/>
      <c r="G155" s="15"/>
      <c r="H155" s="15"/>
      <c r="I155" s="15"/>
      <c r="J155" s="15"/>
      <c r="K155" s="15"/>
      <c r="L155" s="15"/>
      <c r="M155" s="15"/>
      <c r="N155" s="15"/>
      <c r="O155" s="15"/>
      <c r="P155" s="15"/>
      <c r="Q155" s="15"/>
      <c r="R155" s="15"/>
      <c r="S155" s="15"/>
    </row>
    <row r="156">
      <c r="A156" s="15"/>
      <c r="B156" s="15"/>
      <c r="C156" s="15"/>
      <c r="D156" s="260"/>
      <c r="E156" s="15"/>
      <c r="F156" s="13"/>
      <c r="G156" s="15"/>
      <c r="H156" s="15"/>
      <c r="I156" s="15"/>
      <c r="J156" s="15"/>
      <c r="K156" s="15"/>
      <c r="L156" s="15"/>
      <c r="M156" s="15"/>
      <c r="N156" s="15"/>
      <c r="O156" s="15"/>
      <c r="P156" s="15"/>
      <c r="Q156" s="15"/>
      <c r="R156" s="15"/>
      <c r="S156" s="15"/>
    </row>
    <row r="157">
      <c r="A157" s="15"/>
      <c r="B157" s="15"/>
      <c r="C157" s="15"/>
      <c r="D157" s="260"/>
      <c r="E157" s="15"/>
      <c r="F157" s="13"/>
      <c r="G157" s="15"/>
      <c r="H157" s="15"/>
      <c r="I157" s="15"/>
      <c r="J157" s="15"/>
      <c r="K157" s="15"/>
      <c r="L157" s="15"/>
      <c r="M157" s="15"/>
      <c r="N157" s="15"/>
      <c r="O157" s="15"/>
      <c r="P157" s="15"/>
      <c r="Q157" s="15"/>
      <c r="R157" s="15"/>
      <c r="S157" s="15"/>
    </row>
    <row r="158">
      <c r="A158" s="15"/>
      <c r="B158" s="15"/>
      <c r="C158" s="15"/>
      <c r="D158" s="260"/>
      <c r="E158" s="15"/>
      <c r="F158" s="13"/>
      <c r="G158" s="15"/>
      <c r="H158" s="15"/>
      <c r="I158" s="15"/>
      <c r="J158" s="15"/>
      <c r="K158" s="15"/>
      <c r="L158" s="15"/>
      <c r="M158" s="15"/>
      <c r="N158" s="15"/>
      <c r="O158" s="15"/>
      <c r="P158" s="15"/>
      <c r="Q158" s="15"/>
      <c r="R158" s="15"/>
      <c r="S158" s="15"/>
    </row>
    <row r="159">
      <c r="A159" s="15"/>
      <c r="B159" s="15"/>
      <c r="C159" s="15"/>
      <c r="D159" s="260"/>
      <c r="E159" s="15"/>
      <c r="F159" s="13"/>
      <c r="G159" s="15"/>
      <c r="H159" s="15"/>
      <c r="I159" s="15"/>
      <c r="J159" s="15"/>
      <c r="K159" s="15"/>
      <c r="L159" s="15"/>
      <c r="M159" s="15"/>
      <c r="N159" s="15"/>
      <c r="O159" s="15"/>
      <c r="P159" s="15"/>
      <c r="Q159" s="15"/>
      <c r="R159" s="15"/>
      <c r="S159" s="15"/>
    </row>
    <row r="160">
      <c r="A160" s="15"/>
      <c r="B160" s="15"/>
      <c r="C160" s="15"/>
      <c r="D160" s="260"/>
      <c r="E160" s="15"/>
      <c r="F160" s="13"/>
      <c r="G160" s="15"/>
      <c r="H160" s="13"/>
      <c r="I160" s="15"/>
      <c r="J160" s="15"/>
      <c r="K160" s="15"/>
      <c r="L160" s="15"/>
      <c r="M160" s="15"/>
      <c r="N160" s="15"/>
      <c r="O160" s="15"/>
      <c r="P160" s="15"/>
      <c r="Q160" s="15"/>
      <c r="R160" s="15"/>
      <c r="S160" s="15"/>
    </row>
    <row r="161">
      <c r="A161" s="15"/>
      <c r="B161" s="15"/>
      <c r="C161" s="15"/>
      <c r="D161" s="15"/>
      <c r="E161" s="15"/>
      <c r="F161" s="15"/>
      <c r="G161" s="15"/>
      <c r="H161" s="15"/>
      <c r="I161" s="15"/>
      <c r="J161" s="15"/>
      <c r="K161" s="15"/>
      <c r="L161" s="15"/>
      <c r="M161" s="15"/>
      <c r="N161" s="15"/>
      <c r="O161" s="15"/>
      <c r="P161" s="15"/>
      <c r="Q161" s="15"/>
      <c r="R161" s="15"/>
      <c r="S161" s="15"/>
    </row>
    <row r="162">
      <c r="A162" s="15"/>
      <c r="B162" s="15"/>
      <c r="C162" s="15"/>
      <c r="D162" s="261"/>
      <c r="E162" s="262"/>
      <c r="F162" s="15"/>
      <c r="G162" s="15"/>
      <c r="H162" s="15"/>
      <c r="I162" s="15"/>
      <c r="J162" s="15"/>
      <c r="K162" s="15"/>
      <c r="L162" s="15"/>
      <c r="M162" s="15"/>
      <c r="N162" s="15"/>
      <c r="O162" s="15"/>
      <c r="P162" s="15"/>
      <c r="Q162" s="15"/>
      <c r="R162" s="15"/>
      <c r="S162" s="15"/>
    </row>
    <row r="163">
      <c r="A163" s="15"/>
      <c r="B163" s="15"/>
      <c r="C163" s="15"/>
      <c r="D163" s="261"/>
      <c r="E163" s="262"/>
      <c r="F163" s="15"/>
      <c r="G163" s="15"/>
      <c r="H163" s="15"/>
      <c r="I163" s="15"/>
      <c r="J163" s="15"/>
      <c r="K163" s="15"/>
      <c r="L163" s="15"/>
      <c r="M163" s="15"/>
      <c r="N163" s="15"/>
      <c r="O163" s="15"/>
      <c r="P163" s="15"/>
      <c r="Q163" s="15"/>
      <c r="R163" s="15"/>
      <c r="S163" s="15"/>
    </row>
    <row r="164">
      <c r="A164" s="15"/>
      <c r="B164" s="15"/>
      <c r="C164" s="15"/>
      <c r="D164" s="15"/>
      <c r="E164" s="15"/>
      <c r="F164" s="15"/>
      <c r="G164" s="15"/>
      <c r="H164" s="15"/>
      <c r="I164" s="15"/>
      <c r="J164" s="15"/>
      <c r="K164" s="15"/>
      <c r="L164" s="15"/>
      <c r="M164" s="15"/>
      <c r="N164" s="15"/>
      <c r="O164" s="15"/>
      <c r="P164" s="15"/>
      <c r="Q164" s="15"/>
      <c r="R164" s="15"/>
      <c r="S164" s="15"/>
    </row>
    <row r="165">
      <c r="A165" s="15"/>
      <c r="B165" s="15"/>
      <c r="C165" s="15"/>
      <c r="D165" s="258"/>
      <c r="E165" s="258"/>
      <c r="F165" s="263"/>
      <c r="G165" s="15"/>
      <c r="H165" s="15"/>
      <c r="I165" s="15"/>
      <c r="J165" s="15"/>
      <c r="K165" s="15"/>
      <c r="L165" s="15"/>
      <c r="M165" s="15"/>
      <c r="N165" s="15"/>
      <c r="O165" s="15"/>
      <c r="P165" s="15"/>
      <c r="Q165" s="15"/>
      <c r="R165" s="15"/>
      <c r="S165" s="15"/>
    </row>
    <row r="166">
      <c r="A166" s="15"/>
      <c r="B166" s="264"/>
      <c r="C166" s="265"/>
      <c r="D166" s="266"/>
      <c r="E166" s="13"/>
      <c r="F166" s="15"/>
      <c r="G166" s="15"/>
      <c r="H166" s="15"/>
      <c r="I166" s="15"/>
      <c r="J166" s="15"/>
      <c r="K166" s="15"/>
      <c r="L166" s="15"/>
      <c r="M166" s="15"/>
      <c r="N166" s="15"/>
      <c r="O166" s="15"/>
      <c r="P166" s="15"/>
      <c r="Q166" s="15"/>
      <c r="R166" s="15"/>
      <c r="S166" s="15"/>
    </row>
    <row r="167">
      <c r="A167" s="15"/>
      <c r="B167" s="264"/>
      <c r="C167" s="265"/>
      <c r="D167" s="267"/>
      <c r="E167" s="13"/>
      <c r="F167" s="15"/>
      <c r="G167" s="15"/>
      <c r="H167" s="15"/>
      <c r="I167" s="15"/>
      <c r="J167" s="15"/>
      <c r="K167" s="15"/>
      <c r="L167" s="15"/>
      <c r="M167" s="15"/>
      <c r="N167" s="15"/>
      <c r="O167" s="15"/>
      <c r="P167" s="15"/>
      <c r="Q167" s="15"/>
      <c r="R167" s="15"/>
      <c r="S167" s="15"/>
    </row>
    <row r="168">
      <c r="A168" s="15"/>
      <c r="B168" s="13"/>
      <c r="C168" s="419"/>
      <c r="D168" s="267"/>
      <c r="E168" s="13"/>
      <c r="F168" s="15"/>
      <c r="G168" s="15"/>
      <c r="H168" s="15">
        <f>1810 +1120</f>
        <v>2930</v>
      </c>
      <c r="I168" s="15"/>
      <c r="J168" s="15"/>
      <c r="K168" s="15"/>
      <c r="L168" s="15"/>
      <c r="M168" s="15"/>
      <c r="N168" s="15"/>
      <c r="O168" s="15"/>
      <c r="P168" s="15"/>
      <c r="Q168" s="15"/>
      <c r="R168" s="15"/>
      <c r="S168" s="15"/>
    </row>
    <row r="169">
      <c r="A169" s="15"/>
      <c r="B169" s="15"/>
      <c r="C169" s="15"/>
      <c r="D169" s="260"/>
      <c r="F169" s="268"/>
      <c r="G169" s="15"/>
      <c r="H169" s="15"/>
      <c r="I169" s="15"/>
      <c r="J169" s="15"/>
      <c r="K169" s="15"/>
      <c r="L169" s="15"/>
      <c r="M169" s="15"/>
      <c r="N169" s="15"/>
      <c r="O169" s="15"/>
      <c r="P169" s="15"/>
      <c r="Q169" s="15"/>
      <c r="R169" s="15"/>
      <c r="S169" s="15"/>
    </row>
    <row r="170">
      <c r="A170" s="15"/>
      <c r="B170" s="15"/>
      <c r="C170" s="15"/>
      <c r="D170" s="99"/>
      <c r="E170" s="99"/>
      <c r="F170" s="420"/>
      <c r="G170" s="15"/>
      <c r="H170" s="15"/>
      <c r="I170" s="15"/>
      <c r="J170" s="15"/>
      <c r="K170" s="15"/>
      <c r="L170" s="15"/>
      <c r="M170" s="15"/>
      <c r="N170" s="15"/>
      <c r="O170" s="15"/>
      <c r="P170" s="15"/>
      <c r="Q170" s="15"/>
      <c r="R170" s="15"/>
      <c r="S170" s="15"/>
    </row>
    <row r="171">
      <c r="A171" s="15"/>
      <c r="B171" s="15"/>
      <c r="C171" s="15"/>
      <c r="D171" s="421"/>
      <c r="E171" s="421"/>
      <c r="F171" s="99"/>
      <c r="G171" s="15"/>
      <c r="H171" s="15"/>
      <c r="I171" s="15"/>
      <c r="J171" s="15"/>
      <c r="K171" s="15"/>
      <c r="L171" s="15"/>
      <c r="M171" s="15"/>
      <c r="N171" s="15"/>
      <c r="O171" s="15"/>
      <c r="P171" s="15"/>
      <c r="Q171" s="15"/>
      <c r="R171" s="15"/>
      <c r="S171" s="15"/>
    </row>
    <row r="172">
      <c r="A172" s="15"/>
      <c r="B172" s="15"/>
      <c r="C172" s="15"/>
      <c r="D172" s="99"/>
      <c r="E172" s="99"/>
      <c r="F172" s="15"/>
      <c r="G172" s="15"/>
      <c r="H172" s="15"/>
      <c r="I172" s="15"/>
      <c r="J172" s="15"/>
      <c r="K172" s="15"/>
      <c r="L172" s="15"/>
      <c r="M172" s="15"/>
      <c r="N172" s="15"/>
      <c r="O172" s="15"/>
      <c r="P172" s="15"/>
      <c r="Q172" s="15"/>
      <c r="R172" s="15"/>
      <c r="S172" s="15"/>
    </row>
    <row r="173">
      <c r="A173" s="15"/>
      <c r="B173" s="15"/>
      <c r="C173" s="15"/>
      <c r="D173" s="15"/>
      <c r="E173" s="15"/>
      <c r="F173" s="15"/>
      <c r="G173" s="15"/>
      <c r="H173" s="15"/>
      <c r="I173" s="15"/>
      <c r="J173" s="15"/>
      <c r="K173" s="15"/>
      <c r="L173" s="15"/>
      <c r="M173" s="15"/>
      <c r="N173" s="15"/>
      <c r="O173" s="15"/>
      <c r="P173" s="15"/>
      <c r="Q173" s="15"/>
      <c r="R173" s="15"/>
      <c r="S173" s="15"/>
    </row>
    <row r="174">
      <c r="A174" s="15"/>
      <c r="B174" s="15"/>
      <c r="C174" s="15"/>
      <c r="D174" s="15"/>
      <c r="E174" s="15"/>
      <c r="F174" s="15"/>
      <c r="G174" s="15"/>
      <c r="H174" s="15"/>
      <c r="I174" s="15"/>
      <c r="J174" s="15"/>
      <c r="K174" s="15"/>
      <c r="L174" s="15"/>
      <c r="M174" s="15"/>
      <c r="N174" s="15"/>
      <c r="O174" s="15"/>
      <c r="P174" s="15"/>
      <c r="Q174" s="15"/>
      <c r="R174" s="15"/>
      <c r="S174" s="15"/>
    </row>
    <row r="175">
      <c r="A175" s="15"/>
      <c r="B175" s="15"/>
      <c r="C175" s="15"/>
      <c r="D175" s="15"/>
      <c r="E175" s="15"/>
      <c r="F175" s="15"/>
      <c r="G175" s="15"/>
      <c r="H175" s="15"/>
      <c r="I175" s="15"/>
      <c r="J175" s="15"/>
      <c r="K175" s="15"/>
      <c r="L175" s="15"/>
      <c r="M175" s="15"/>
      <c r="N175" s="15"/>
      <c r="O175" s="15"/>
      <c r="P175" s="15"/>
      <c r="Q175" s="15"/>
      <c r="R175" s="15"/>
      <c r="S175" s="15"/>
    </row>
    <row r="176">
      <c r="A176" s="15"/>
      <c r="B176" s="15"/>
      <c r="C176" s="15"/>
      <c r="D176" s="15"/>
      <c r="E176" s="15"/>
      <c r="F176" s="15"/>
      <c r="G176" s="15"/>
      <c r="H176" s="15"/>
      <c r="I176" s="15"/>
      <c r="J176" s="15"/>
      <c r="K176" s="15"/>
      <c r="L176" s="15"/>
      <c r="M176" s="15"/>
      <c r="N176" s="15"/>
      <c r="O176" s="15"/>
      <c r="P176" s="15"/>
      <c r="Q176" s="15"/>
      <c r="R176" s="15"/>
      <c r="S176" s="15"/>
    </row>
    <row r="177">
      <c r="A177" s="15"/>
      <c r="B177" s="15"/>
      <c r="C177" s="15"/>
      <c r="D177" s="15"/>
      <c r="E177" s="15"/>
      <c r="F177" s="15"/>
      <c r="G177" s="15"/>
      <c r="H177" s="15"/>
      <c r="I177" s="15"/>
      <c r="J177" s="15"/>
      <c r="K177" s="15"/>
      <c r="L177" s="15"/>
      <c r="M177" s="15"/>
      <c r="N177" s="15"/>
      <c r="O177" s="15"/>
      <c r="P177" s="15"/>
      <c r="Q177" s="15"/>
      <c r="R177" s="15"/>
      <c r="S177" s="15"/>
    </row>
    <row r="178">
      <c r="A178" s="15"/>
      <c r="B178" s="15"/>
      <c r="C178" s="15"/>
      <c r="D178" s="15"/>
      <c r="E178" s="15"/>
      <c r="F178" s="15"/>
      <c r="G178" s="15"/>
      <c r="H178" s="15"/>
      <c r="I178" s="15"/>
      <c r="J178" s="15"/>
      <c r="K178" s="15"/>
      <c r="L178" s="15"/>
      <c r="M178" s="15"/>
      <c r="N178" s="15"/>
      <c r="O178" s="15"/>
      <c r="P178" s="15"/>
      <c r="Q178" s="15"/>
      <c r="R178" s="15"/>
      <c r="S178" s="15"/>
    </row>
    <row r="179">
      <c r="A179" s="15"/>
      <c r="B179" s="15"/>
      <c r="C179" s="15"/>
      <c r="D179" s="15"/>
      <c r="E179" s="15"/>
      <c r="F179" s="15"/>
      <c r="G179" s="15"/>
      <c r="H179" s="15"/>
      <c r="I179" s="15"/>
      <c r="J179" s="15"/>
      <c r="K179" s="15"/>
      <c r="L179" s="15"/>
      <c r="M179" s="15"/>
      <c r="N179" s="15"/>
      <c r="O179" s="15"/>
      <c r="P179" s="15"/>
      <c r="Q179" s="15"/>
      <c r="R179" s="15"/>
      <c r="S179" s="15"/>
    </row>
    <row r="180">
      <c r="A180" s="15"/>
      <c r="B180" s="15"/>
      <c r="C180" s="15"/>
      <c r="D180" s="15"/>
      <c r="E180" s="15"/>
      <c r="F180" s="15"/>
      <c r="G180" s="15"/>
      <c r="H180" s="15"/>
      <c r="I180" s="15"/>
      <c r="J180" s="15"/>
      <c r="K180" s="15"/>
      <c r="L180" s="15"/>
      <c r="M180" s="15"/>
      <c r="N180" s="15"/>
      <c r="O180" s="15"/>
      <c r="P180" s="15"/>
      <c r="Q180" s="15"/>
      <c r="R180" s="15"/>
      <c r="S180" s="15"/>
    </row>
    <row r="181">
      <c r="A181" s="15"/>
      <c r="B181" s="15"/>
      <c r="C181" s="15"/>
      <c r="D181" s="15"/>
      <c r="E181" s="15"/>
      <c r="F181" s="15"/>
      <c r="G181" s="15"/>
      <c r="H181" s="15"/>
      <c r="I181" s="15"/>
      <c r="J181" s="15"/>
      <c r="K181" s="15"/>
      <c r="L181" s="15"/>
      <c r="M181" s="15"/>
      <c r="N181" s="15"/>
      <c r="O181" s="15"/>
      <c r="P181" s="15"/>
      <c r="Q181" s="15"/>
      <c r="R181" s="15"/>
      <c r="S181" s="15"/>
    </row>
    <row r="182">
      <c r="A182" s="15"/>
      <c r="B182" s="15"/>
      <c r="C182" s="15"/>
      <c r="D182" s="15"/>
      <c r="E182" s="15"/>
      <c r="F182" s="15"/>
      <c r="G182" s="15"/>
      <c r="H182" s="15"/>
      <c r="I182" s="15"/>
      <c r="J182" s="15"/>
      <c r="K182" s="15"/>
      <c r="L182" s="15"/>
      <c r="M182" s="15"/>
      <c r="N182" s="15"/>
      <c r="O182" s="15"/>
      <c r="P182" s="15"/>
      <c r="Q182" s="15"/>
      <c r="R182" s="15"/>
      <c r="S182" s="15"/>
    </row>
    <row r="183">
      <c r="A183" s="15"/>
      <c r="B183" s="15"/>
      <c r="C183" s="15"/>
      <c r="D183" s="15"/>
      <c r="E183" s="15"/>
      <c r="F183" s="15"/>
      <c r="G183" s="15"/>
      <c r="H183" s="15"/>
      <c r="I183" s="15"/>
      <c r="J183" s="15"/>
      <c r="K183" s="15"/>
      <c r="L183" s="15"/>
      <c r="M183" s="15"/>
      <c r="N183" s="15"/>
      <c r="O183" s="15"/>
      <c r="P183" s="15"/>
      <c r="Q183" s="15"/>
      <c r="R183" s="15"/>
      <c r="S183" s="15"/>
    </row>
    <row r="184">
      <c r="A184" s="15"/>
      <c r="B184" s="15"/>
      <c r="C184" s="15"/>
      <c r="D184" s="15"/>
      <c r="E184" s="15"/>
      <c r="F184" s="15"/>
      <c r="G184" s="15"/>
      <c r="H184" s="15"/>
      <c r="I184" s="15"/>
      <c r="J184" s="15"/>
      <c r="K184" s="15"/>
      <c r="L184" s="15"/>
      <c r="M184" s="15"/>
      <c r="N184" s="15"/>
      <c r="O184" s="15"/>
      <c r="P184" s="15"/>
      <c r="Q184" s="15"/>
      <c r="R184" s="15"/>
      <c r="S184" s="15"/>
    </row>
    <row r="185">
      <c r="A185" s="15"/>
      <c r="B185" s="15"/>
      <c r="C185" s="15"/>
      <c r="D185" s="15"/>
      <c r="E185" s="15"/>
      <c r="F185" s="15"/>
      <c r="G185" s="15"/>
      <c r="H185" s="15"/>
      <c r="I185" s="15"/>
      <c r="J185" s="15"/>
      <c r="K185" s="15"/>
      <c r="L185" s="15"/>
      <c r="M185" s="15"/>
      <c r="N185" s="15"/>
      <c r="O185" s="15"/>
      <c r="P185" s="15"/>
      <c r="Q185" s="15"/>
      <c r="R185" s="15"/>
      <c r="S185" s="15"/>
    </row>
    <row r="186">
      <c r="A186" s="15"/>
      <c r="B186" s="15"/>
      <c r="C186" s="15"/>
      <c r="D186" s="15"/>
      <c r="E186" s="15"/>
      <c r="F186" s="15"/>
      <c r="G186" s="15"/>
      <c r="H186" s="15"/>
      <c r="I186" s="15"/>
      <c r="J186" s="15"/>
      <c r="K186" s="15"/>
      <c r="L186" s="15"/>
      <c r="M186" s="15"/>
      <c r="N186" s="15"/>
      <c r="O186" s="15"/>
      <c r="P186" s="15"/>
      <c r="Q186" s="15"/>
      <c r="R186" s="15"/>
      <c r="S186" s="15"/>
    </row>
    <row r="187">
      <c r="A187" s="15"/>
      <c r="B187" s="15"/>
      <c r="C187" s="15"/>
      <c r="D187" s="15"/>
      <c r="E187" s="15"/>
      <c r="F187" s="15"/>
      <c r="G187" s="15"/>
      <c r="H187" s="15"/>
      <c r="I187" s="15"/>
      <c r="J187" s="15"/>
      <c r="K187" s="15"/>
      <c r="L187" s="15"/>
      <c r="M187" s="15"/>
      <c r="N187" s="15"/>
      <c r="O187" s="15"/>
      <c r="P187" s="15"/>
      <c r="Q187" s="15"/>
      <c r="R187" s="15"/>
      <c r="S187" s="15"/>
    </row>
    <row r="188">
      <c r="A188" s="15"/>
      <c r="B188" s="15"/>
      <c r="C188" s="15"/>
      <c r="D188" s="15"/>
      <c r="E188" s="15"/>
      <c r="F188" s="15"/>
      <c r="G188" s="15"/>
      <c r="H188" s="15"/>
      <c r="I188" s="15"/>
      <c r="J188" s="15"/>
      <c r="K188" s="15"/>
      <c r="L188" s="15"/>
      <c r="M188" s="15"/>
      <c r="N188" s="15"/>
      <c r="O188" s="15"/>
      <c r="P188" s="15"/>
      <c r="Q188" s="15"/>
      <c r="R188" s="15"/>
      <c r="S188" s="15"/>
    </row>
    <row r="189">
      <c r="A189" s="15"/>
      <c r="B189" s="15"/>
      <c r="C189" s="15"/>
      <c r="D189" s="15"/>
      <c r="E189" s="15"/>
      <c r="F189" s="15"/>
      <c r="G189" s="15"/>
      <c r="H189" s="15"/>
      <c r="I189" s="15"/>
      <c r="J189" s="15"/>
      <c r="K189" s="15"/>
      <c r="L189" s="15"/>
      <c r="M189" s="15"/>
      <c r="N189" s="15"/>
      <c r="O189" s="15"/>
      <c r="P189" s="15"/>
      <c r="Q189" s="15"/>
      <c r="R189" s="15"/>
      <c r="S189" s="15"/>
    </row>
    <row r="190">
      <c r="A190" s="15"/>
      <c r="B190" s="15"/>
      <c r="C190" s="15"/>
      <c r="D190" s="15"/>
      <c r="E190" s="15"/>
      <c r="F190" s="15"/>
      <c r="G190" s="15"/>
      <c r="H190" s="15"/>
      <c r="I190" s="15"/>
      <c r="J190" s="15"/>
      <c r="K190" s="15"/>
      <c r="L190" s="15"/>
      <c r="M190" s="15"/>
      <c r="N190" s="15"/>
      <c r="O190" s="15"/>
      <c r="P190" s="15"/>
      <c r="Q190" s="15"/>
      <c r="R190" s="15"/>
      <c r="S190" s="15"/>
    </row>
    <row r="191">
      <c r="A191" s="15"/>
      <c r="B191" s="15"/>
      <c r="C191" s="15"/>
      <c r="D191" s="15"/>
      <c r="E191" s="15"/>
      <c r="F191" s="15"/>
      <c r="G191" s="15"/>
      <c r="H191" s="15"/>
      <c r="I191" s="15"/>
      <c r="J191" s="15"/>
      <c r="K191" s="15"/>
      <c r="L191" s="15"/>
      <c r="M191" s="15"/>
      <c r="N191" s="15"/>
      <c r="O191" s="15"/>
      <c r="P191" s="15"/>
      <c r="Q191" s="15"/>
      <c r="R191" s="15"/>
      <c r="S191" s="15"/>
    </row>
    <row r="192">
      <c r="A192" s="15"/>
      <c r="B192" s="15"/>
      <c r="C192" s="15"/>
      <c r="D192" s="15"/>
      <c r="E192" s="15"/>
      <c r="F192" s="15"/>
      <c r="G192" s="15"/>
      <c r="H192" s="15"/>
      <c r="I192" s="15"/>
      <c r="J192" s="15"/>
      <c r="K192" s="15"/>
      <c r="L192" s="15"/>
      <c r="M192" s="15"/>
      <c r="N192" s="15"/>
      <c r="O192" s="15"/>
      <c r="P192" s="15"/>
      <c r="Q192" s="15"/>
      <c r="R192" s="15"/>
      <c r="S192" s="15"/>
    </row>
    <row r="193">
      <c r="A193" s="15"/>
      <c r="B193" s="15"/>
      <c r="C193" s="15"/>
      <c r="D193" s="15"/>
      <c r="E193" s="15"/>
      <c r="F193" s="15"/>
      <c r="G193" s="15"/>
      <c r="H193" s="15"/>
      <c r="I193" s="15"/>
      <c r="J193" s="15"/>
      <c r="K193" s="15"/>
      <c r="L193" s="15"/>
      <c r="M193" s="15"/>
      <c r="N193" s="15"/>
      <c r="O193" s="15"/>
      <c r="P193" s="15"/>
      <c r="Q193" s="15"/>
      <c r="R193" s="15"/>
      <c r="S193" s="15"/>
    </row>
    <row r="194">
      <c r="A194" s="15"/>
      <c r="B194" s="15"/>
      <c r="C194" s="15"/>
      <c r="D194" s="15"/>
      <c r="E194" s="15"/>
      <c r="F194" s="15"/>
      <c r="G194" s="15"/>
      <c r="H194" s="15"/>
      <c r="I194" s="15"/>
      <c r="J194" s="15"/>
      <c r="K194" s="15"/>
      <c r="L194" s="15"/>
      <c r="M194" s="15"/>
      <c r="N194" s="15"/>
      <c r="O194" s="15"/>
      <c r="P194" s="15"/>
      <c r="Q194" s="15"/>
      <c r="R194" s="15"/>
      <c r="S194" s="15"/>
    </row>
    <row r="195">
      <c r="A195" s="15"/>
      <c r="B195" s="15"/>
      <c r="C195" s="15"/>
      <c r="D195" s="15"/>
      <c r="E195" s="15"/>
      <c r="F195" s="15"/>
      <c r="G195" s="15"/>
      <c r="H195" s="15"/>
      <c r="I195" s="15"/>
      <c r="J195" s="15"/>
      <c r="K195" s="15"/>
      <c r="L195" s="15"/>
      <c r="M195" s="15"/>
      <c r="N195" s="15"/>
      <c r="O195" s="15"/>
      <c r="P195" s="15"/>
      <c r="Q195" s="15"/>
      <c r="R195" s="15"/>
      <c r="S195" s="15"/>
    </row>
    <row r="196">
      <c r="A196" s="15"/>
      <c r="B196" s="15"/>
      <c r="C196" s="15"/>
      <c r="D196" s="15"/>
      <c r="E196" s="15"/>
      <c r="F196" s="15"/>
      <c r="G196" s="15"/>
      <c r="H196" s="15"/>
      <c r="I196" s="15"/>
      <c r="J196" s="15"/>
      <c r="K196" s="15"/>
      <c r="L196" s="15"/>
      <c r="M196" s="15"/>
      <c r="N196" s="15"/>
      <c r="O196" s="15"/>
      <c r="P196" s="15"/>
      <c r="Q196" s="15"/>
      <c r="R196" s="15"/>
      <c r="S196" s="15"/>
    </row>
    <row r="197">
      <c r="A197" s="15"/>
      <c r="B197" s="15"/>
      <c r="C197" s="15"/>
      <c r="D197" s="15"/>
      <c r="E197" s="15"/>
      <c r="F197" s="15"/>
      <c r="G197" s="15"/>
      <c r="H197" s="15"/>
      <c r="I197" s="15"/>
      <c r="J197" s="15"/>
      <c r="K197" s="15"/>
      <c r="L197" s="15"/>
      <c r="M197" s="15"/>
      <c r="N197" s="15"/>
      <c r="O197" s="15"/>
      <c r="P197" s="15"/>
      <c r="Q197" s="15"/>
      <c r="R197" s="15"/>
      <c r="S197" s="15"/>
    </row>
    <row r="198">
      <c r="A198" s="15"/>
      <c r="B198" s="15"/>
      <c r="C198" s="15"/>
      <c r="D198" s="15"/>
      <c r="E198" s="15"/>
      <c r="F198" s="15"/>
      <c r="G198" s="15"/>
      <c r="H198" s="15"/>
      <c r="I198" s="15"/>
      <c r="J198" s="15"/>
      <c r="K198" s="15"/>
      <c r="L198" s="15"/>
      <c r="M198" s="15"/>
      <c r="N198" s="15"/>
      <c r="O198" s="15"/>
      <c r="P198" s="15"/>
      <c r="Q198" s="15"/>
      <c r="R198" s="15"/>
      <c r="S198" s="15"/>
    </row>
    <row r="199">
      <c r="A199" s="15"/>
      <c r="B199" s="15"/>
      <c r="C199" s="15"/>
      <c r="D199" s="15"/>
      <c r="E199" s="15"/>
      <c r="F199" s="15"/>
      <c r="G199" s="15"/>
      <c r="H199" s="15"/>
      <c r="I199" s="15"/>
      <c r="J199" s="15"/>
      <c r="K199" s="15"/>
      <c r="L199" s="15"/>
      <c r="M199" s="15"/>
      <c r="N199" s="15"/>
      <c r="O199" s="15"/>
      <c r="P199" s="15"/>
      <c r="Q199" s="15"/>
      <c r="R199" s="15"/>
      <c r="S199" s="15"/>
    </row>
    <row r="200">
      <c r="A200" s="15"/>
      <c r="B200" s="15"/>
      <c r="C200" s="15"/>
      <c r="D200" s="15"/>
      <c r="E200" s="15"/>
      <c r="F200" s="15"/>
      <c r="G200" s="15"/>
      <c r="H200" s="15"/>
      <c r="I200" s="15"/>
      <c r="J200" s="15"/>
      <c r="K200" s="15"/>
      <c r="L200" s="15"/>
      <c r="M200" s="15"/>
      <c r="N200" s="15"/>
      <c r="O200" s="15"/>
      <c r="P200" s="15"/>
      <c r="Q200" s="15"/>
      <c r="R200" s="15"/>
      <c r="S200" s="15"/>
    </row>
    <row r="201">
      <c r="A201" s="15"/>
      <c r="B201" s="15"/>
      <c r="C201" s="15"/>
      <c r="D201" s="15"/>
      <c r="E201" s="15"/>
      <c r="F201" s="15"/>
      <c r="G201" s="15"/>
      <c r="H201" s="15"/>
      <c r="I201" s="15"/>
      <c r="J201" s="15"/>
      <c r="K201" s="15"/>
      <c r="L201" s="15"/>
      <c r="M201" s="15"/>
      <c r="N201" s="15"/>
      <c r="O201" s="15"/>
      <c r="P201" s="15"/>
      <c r="Q201" s="15"/>
      <c r="R201" s="15"/>
      <c r="S201" s="15"/>
    </row>
    <row r="202">
      <c r="A202" s="15"/>
      <c r="B202" s="15"/>
      <c r="C202" s="15"/>
      <c r="D202" s="15"/>
      <c r="E202" s="15"/>
      <c r="F202" s="15"/>
      <c r="G202" s="15"/>
      <c r="H202" s="15"/>
      <c r="I202" s="15"/>
      <c r="J202" s="15"/>
      <c r="K202" s="15"/>
      <c r="L202" s="15"/>
      <c r="M202" s="15"/>
      <c r="N202" s="15"/>
      <c r="O202" s="15"/>
      <c r="P202" s="15"/>
      <c r="Q202" s="15"/>
      <c r="R202" s="15"/>
      <c r="S202" s="15"/>
    </row>
    <row r="203">
      <c r="A203" s="15"/>
      <c r="B203" s="15"/>
      <c r="C203" s="15"/>
      <c r="D203" s="15"/>
      <c r="E203" s="15"/>
      <c r="F203" s="15"/>
      <c r="G203" s="15"/>
      <c r="H203" s="15"/>
      <c r="I203" s="15"/>
      <c r="J203" s="15"/>
      <c r="K203" s="15"/>
      <c r="L203" s="15"/>
      <c r="M203" s="15"/>
      <c r="N203" s="15"/>
      <c r="O203" s="15"/>
      <c r="P203" s="15"/>
      <c r="Q203" s="15"/>
      <c r="R203" s="15"/>
      <c r="S203" s="15"/>
    </row>
    <row r="204">
      <c r="A204" s="15"/>
      <c r="B204" s="15"/>
      <c r="C204" s="15"/>
      <c r="D204" s="15"/>
      <c r="E204" s="15"/>
      <c r="F204" s="15"/>
      <c r="G204" s="15"/>
      <c r="H204" s="15"/>
      <c r="I204" s="15"/>
      <c r="J204" s="15"/>
      <c r="K204" s="15"/>
      <c r="L204" s="15"/>
      <c r="M204" s="15"/>
      <c r="N204" s="15"/>
      <c r="O204" s="15"/>
      <c r="P204" s="15"/>
      <c r="Q204" s="15"/>
      <c r="R204" s="15"/>
      <c r="S204" s="15"/>
    </row>
    <row r="205">
      <c r="A205" s="15"/>
      <c r="B205" s="15"/>
      <c r="C205" s="15"/>
      <c r="D205" s="15"/>
      <c r="E205" s="15"/>
      <c r="F205" s="15"/>
      <c r="G205" s="15"/>
      <c r="H205" s="15"/>
      <c r="I205" s="15"/>
      <c r="J205" s="15"/>
      <c r="K205" s="15"/>
      <c r="L205" s="15"/>
      <c r="M205" s="15"/>
      <c r="N205" s="15"/>
      <c r="O205" s="15"/>
      <c r="P205" s="15"/>
      <c r="Q205" s="15"/>
      <c r="R205" s="15"/>
      <c r="S205" s="15"/>
    </row>
    <row r="206">
      <c r="A206" s="15"/>
      <c r="B206" s="15"/>
      <c r="C206" s="15"/>
      <c r="D206" s="15"/>
      <c r="E206" s="15"/>
      <c r="F206" s="15"/>
      <c r="G206" s="15"/>
      <c r="H206" s="15"/>
      <c r="I206" s="15"/>
      <c r="J206" s="15"/>
      <c r="K206" s="15"/>
      <c r="L206" s="15"/>
      <c r="M206" s="15"/>
      <c r="N206" s="15"/>
      <c r="O206" s="15"/>
      <c r="P206" s="15"/>
      <c r="Q206" s="15"/>
      <c r="R206" s="15"/>
      <c r="S206" s="15"/>
    </row>
    <row r="207">
      <c r="A207" s="15"/>
      <c r="B207" s="15"/>
      <c r="C207" s="15"/>
      <c r="D207" s="15"/>
      <c r="E207" s="15"/>
      <c r="F207" s="15"/>
      <c r="G207" s="15"/>
      <c r="H207" s="15"/>
      <c r="I207" s="15"/>
      <c r="J207" s="15"/>
      <c r="K207" s="15"/>
      <c r="L207" s="15"/>
      <c r="M207" s="15"/>
      <c r="N207" s="15"/>
      <c r="O207" s="15"/>
      <c r="P207" s="15"/>
      <c r="Q207" s="15"/>
      <c r="R207" s="15"/>
      <c r="S207" s="15"/>
    </row>
    <row r="208">
      <c r="A208" s="15"/>
      <c r="B208" s="15"/>
      <c r="C208" s="15"/>
      <c r="D208" s="15"/>
      <c r="E208" s="15"/>
      <c r="F208" s="15"/>
      <c r="G208" s="15"/>
      <c r="H208" s="15"/>
      <c r="I208" s="15"/>
      <c r="J208" s="15"/>
      <c r="K208" s="15"/>
      <c r="L208" s="15"/>
      <c r="M208" s="15"/>
      <c r="N208" s="15"/>
      <c r="O208" s="15"/>
      <c r="P208" s="15"/>
      <c r="Q208" s="15"/>
      <c r="R208" s="15"/>
      <c r="S208" s="15"/>
    </row>
    <row r="209">
      <c r="A209" s="15"/>
      <c r="B209" s="15"/>
      <c r="C209" s="15"/>
      <c r="D209" s="15"/>
      <c r="E209" s="15"/>
      <c r="F209" s="15"/>
      <c r="G209" s="15"/>
      <c r="H209" s="15"/>
      <c r="I209" s="15"/>
      <c r="J209" s="15"/>
      <c r="K209" s="15"/>
      <c r="L209" s="15"/>
      <c r="M209" s="15"/>
      <c r="N209" s="15"/>
      <c r="O209" s="15"/>
      <c r="P209" s="15"/>
      <c r="Q209" s="15"/>
      <c r="R209" s="15"/>
      <c r="S209" s="15"/>
    </row>
    <row r="210">
      <c r="A210" s="15"/>
      <c r="B210" s="15"/>
      <c r="C210" s="15"/>
      <c r="D210" s="15"/>
      <c r="E210" s="15"/>
      <c r="F210" s="15"/>
      <c r="G210" s="15"/>
      <c r="H210" s="15"/>
      <c r="I210" s="15"/>
      <c r="J210" s="15"/>
      <c r="K210" s="15"/>
      <c r="L210" s="15"/>
      <c r="M210" s="15"/>
      <c r="N210" s="15"/>
      <c r="O210" s="15"/>
      <c r="P210" s="15"/>
      <c r="Q210" s="15"/>
      <c r="R210" s="15"/>
      <c r="S210" s="15"/>
    </row>
    <row r="211">
      <c r="A211" s="15"/>
      <c r="B211" s="15"/>
      <c r="C211" s="15"/>
      <c r="D211" s="15"/>
      <c r="E211" s="15"/>
      <c r="F211" s="15"/>
      <c r="G211" s="15"/>
      <c r="H211" s="15"/>
      <c r="I211" s="15"/>
      <c r="J211" s="15"/>
      <c r="K211" s="15"/>
      <c r="L211" s="15"/>
      <c r="M211" s="15"/>
      <c r="N211" s="15"/>
      <c r="O211" s="15"/>
      <c r="P211" s="15"/>
      <c r="Q211" s="15"/>
      <c r="R211" s="15"/>
      <c r="S211" s="15"/>
    </row>
    <row r="212">
      <c r="A212" s="15"/>
      <c r="B212" s="15"/>
      <c r="C212" s="15"/>
      <c r="D212" s="15"/>
      <c r="E212" s="15"/>
      <c r="F212" s="15"/>
      <c r="G212" s="15"/>
      <c r="H212" s="15"/>
      <c r="I212" s="15"/>
      <c r="J212" s="15"/>
      <c r="K212" s="15"/>
      <c r="L212" s="15"/>
      <c r="M212" s="15"/>
      <c r="N212" s="15"/>
      <c r="O212" s="15"/>
      <c r="P212" s="15"/>
      <c r="Q212" s="15"/>
      <c r="R212" s="15"/>
      <c r="S212" s="15"/>
    </row>
    <row r="213">
      <c r="A213" s="15"/>
      <c r="B213" s="15"/>
      <c r="C213" s="15"/>
      <c r="D213" s="15"/>
      <c r="E213" s="15"/>
      <c r="F213" s="15"/>
      <c r="G213" s="15"/>
      <c r="H213" s="15"/>
      <c r="I213" s="15"/>
      <c r="J213" s="15"/>
      <c r="K213" s="15"/>
      <c r="L213" s="15"/>
      <c r="M213" s="15"/>
      <c r="N213" s="15"/>
      <c r="O213" s="15"/>
      <c r="P213" s="15"/>
      <c r="Q213" s="15"/>
      <c r="R213" s="15"/>
      <c r="S213" s="15"/>
    </row>
    <row r="214">
      <c r="A214" s="15"/>
      <c r="B214" s="15"/>
      <c r="C214" s="15"/>
      <c r="D214" s="15"/>
      <c r="E214" s="15"/>
      <c r="F214" s="15"/>
      <c r="G214" s="15"/>
      <c r="H214" s="15"/>
      <c r="I214" s="15"/>
      <c r="J214" s="15"/>
      <c r="K214" s="15"/>
      <c r="L214" s="15"/>
      <c r="M214" s="15"/>
      <c r="N214" s="15"/>
      <c r="O214" s="15"/>
      <c r="P214" s="15"/>
      <c r="Q214" s="15"/>
      <c r="R214" s="15"/>
      <c r="S214" s="15"/>
    </row>
    <row r="215">
      <c r="A215" s="15"/>
      <c r="B215" s="15"/>
      <c r="C215" s="15"/>
      <c r="D215" s="15"/>
      <c r="E215" s="15"/>
      <c r="F215" s="15"/>
      <c r="G215" s="15"/>
      <c r="H215" s="15"/>
      <c r="I215" s="15"/>
      <c r="J215" s="15"/>
      <c r="K215" s="15"/>
      <c r="L215" s="15"/>
      <c r="M215" s="15"/>
      <c r="N215" s="15"/>
      <c r="O215" s="15"/>
      <c r="P215" s="15"/>
      <c r="Q215" s="15"/>
      <c r="R215" s="15"/>
      <c r="S215" s="15"/>
    </row>
    <row r="216">
      <c r="A216" s="15"/>
      <c r="B216" s="15"/>
      <c r="C216" s="15"/>
      <c r="D216" s="15"/>
      <c r="E216" s="15"/>
      <c r="F216" s="15"/>
      <c r="G216" s="15"/>
      <c r="H216" s="15"/>
      <c r="I216" s="15"/>
      <c r="J216" s="15"/>
      <c r="K216" s="15"/>
      <c r="L216" s="15"/>
      <c r="M216" s="15"/>
      <c r="N216" s="15"/>
      <c r="O216" s="15"/>
      <c r="P216" s="15"/>
      <c r="Q216" s="15"/>
      <c r="R216" s="15"/>
      <c r="S216" s="15"/>
    </row>
    <row r="217">
      <c r="A217" s="15"/>
      <c r="B217" s="15"/>
      <c r="C217" s="15"/>
      <c r="D217" s="15"/>
      <c r="E217" s="15"/>
      <c r="F217" s="15"/>
      <c r="G217" s="15"/>
      <c r="H217" s="15"/>
      <c r="I217" s="15"/>
      <c r="J217" s="15"/>
      <c r="K217" s="15"/>
      <c r="L217" s="15"/>
      <c r="M217" s="15"/>
      <c r="N217" s="15"/>
      <c r="O217" s="15"/>
      <c r="P217" s="15"/>
      <c r="Q217" s="15"/>
      <c r="R217" s="15"/>
      <c r="S217" s="15"/>
    </row>
    <row r="218">
      <c r="A218" s="15"/>
      <c r="B218" s="15"/>
      <c r="C218" s="15"/>
      <c r="D218" s="15"/>
      <c r="E218" s="15"/>
      <c r="F218" s="15"/>
      <c r="G218" s="15"/>
      <c r="H218" s="15"/>
      <c r="I218" s="15"/>
      <c r="J218" s="15"/>
      <c r="K218" s="15"/>
      <c r="L218" s="15"/>
      <c r="M218" s="15"/>
      <c r="N218" s="15"/>
      <c r="O218" s="15"/>
      <c r="P218" s="15"/>
      <c r="Q218" s="15"/>
      <c r="R218" s="15"/>
      <c r="S218" s="15"/>
    </row>
    <row r="219">
      <c r="A219" s="15"/>
      <c r="B219" s="15"/>
      <c r="C219" s="15"/>
      <c r="D219" s="15"/>
      <c r="E219" s="15"/>
      <c r="F219" s="15"/>
      <c r="G219" s="15"/>
      <c r="H219" s="15"/>
      <c r="I219" s="15"/>
      <c r="J219" s="15"/>
      <c r="K219" s="15"/>
      <c r="L219" s="15"/>
      <c r="M219" s="15"/>
      <c r="N219" s="15"/>
      <c r="O219" s="15"/>
      <c r="P219" s="15"/>
      <c r="Q219" s="15"/>
      <c r="R219" s="15"/>
      <c r="S219" s="15"/>
    </row>
    <row r="220">
      <c r="A220" s="15"/>
      <c r="B220" s="15"/>
      <c r="C220" s="15"/>
      <c r="D220" s="15"/>
      <c r="E220" s="15"/>
      <c r="F220" s="15"/>
      <c r="G220" s="15"/>
      <c r="H220" s="15"/>
      <c r="I220" s="15"/>
      <c r="J220" s="15"/>
      <c r="K220" s="15"/>
      <c r="L220" s="15"/>
      <c r="M220" s="15"/>
      <c r="N220" s="15"/>
      <c r="O220" s="15"/>
      <c r="P220" s="15"/>
      <c r="Q220" s="15"/>
      <c r="R220" s="15"/>
      <c r="S220" s="15"/>
    </row>
    <row r="221">
      <c r="A221" s="15"/>
      <c r="B221" s="15"/>
      <c r="C221" s="15"/>
      <c r="D221" s="15"/>
      <c r="E221" s="15"/>
      <c r="F221" s="15"/>
      <c r="G221" s="15"/>
      <c r="H221" s="15"/>
      <c r="I221" s="15"/>
      <c r="J221" s="15"/>
      <c r="K221" s="15"/>
      <c r="L221" s="15"/>
      <c r="M221" s="15"/>
      <c r="N221" s="15"/>
      <c r="O221" s="15"/>
      <c r="P221" s="15"/>
      <c r="Q221" s="15"/>
      <c r="R221" s="15"/>
      <c r="S221" s="15"/>
    </row>
    <row r="222">
      <c r="A222" s="15"/>
      <c r="B222" s="15"/>
      <c r="C222" s="15"/>
      <c r="D222" s="15"/>
      <c r="E222" s="15"/>
      <c r="F222" s="15"/>
      <c r="G222" s="15"/>
      <c r="H222" s="15"/>
      <c r="I222" s="15"/>
      <c r="J222" s="15"/>
      <c r="K222" s="15"/>
      <c r="L222" s="15"/>
      <c r="M222" s="15"/>
      <c r="N222" s="15"/>
      <c r="O222" s="15"/>
      <c r="P222" s="15"/>
      <c r="Q222" s="15"/>
      <c r="R222" s="15"/>
      <c r="S222" s="15"/>
    </row>
    <row r="223">
      <c r="A223" s="15"/>
      <c r="B223" s="15"/>
      <c r="C223" s="15"/>
      <c r="D223" s="15"/>
      <c r="E223" s="15"/>
      <c r="F223" s="15"/>
      <c r="G223" s="15"/>
      <c r="H223" s="15"/>
      <c r="I223" s="15"/>
      <c r="J223" s="15"/>
      <c r="K223" s="15"/>
      <c r="L223" s="15"/>
      <c r="M223" s="15"/>
      <c r="N223" s="15"/>
      <c r="O223" s="15"/>
      <c r="P223" s="15"/>
      <c r="Q223" s="15"/>
      <c r="R223" s="15"/>
      <c r="S223" s="15"/>
    </row>
    <row r="224">
      <c r="A224" s="15"/>
      <c r="B224" s="15"/>
      <c r="C224" s="15"/>
      <c r="D224" s="15"/>
      <c r="E224" s="15"/>
      <c r="F224" s="15"/>
      <c r="G224" s="15"/>
      <c r="H224" s="15"/>
      <c r="I224" s="15"/>
      <c r="J224" s="15"/>
      <c r="K224" s="15"/>
      <c r="L224" s="15"/>
      <c r="M224" s="15"/>
      <c r="N224" s="15"/>
      <c r="O224" s="15"/>
      <c r="P224" s="15"/>
      <c r="Q224" s="15"/>
      <c r="R224" s="15"/>
      <c r="S224" s="15"/>
    </row>
    <row r="225">
      <c r="A225" s="15"/>
      <c r="B225" s="15"/>
      <c r="C225" s="15"/>
      <c r="D225" s="15"/>
      <c r="E225" s="15"/>
      <c r="F225" s="15"/>
      <c r="G225" s="15"/>
      <c r="H225" s="15"/>
      <c r="I225" s="15"/>
      <c r="J225" s="15"/>
      <c r="K225" s="15"/>
      <c r="L225" s="15"/>
      <c r="M225" s="15"/>
      <c r="N225" s="15"/>
      <c r="O225" s="15"/>
      <c r="P225" s="15"/>
      <c r="Q225" s="15"/>
      <c r="R225" s="15"/>
      <c r="S225" s="15"/>
    </row>
    <row r="226">
      <c r="A226" s="15"/>
      <c r="B226" s="15"/>
      <c r="C226" s="15"/>
      <c r="D226" s="15"/>
      <c r="E226" s="15"/>
      <c r="F226" s="15"/>
      <c r="G226" s="15"/>
      <c r="H226" s="15"/>
      <c r="I226" s="15"/>
      <c r="J226" s="15"/>
      <c r="K226" s="15"/>
      <c r="L226" s="15"/>
      <c r="M226" s="15"/>
      <c r="N226" s="15"/>
      <c r="O226" s="15"/>
      <c r="P226" s="15"/>
      <c r="Q226" s="15"/>
      <c r="R226" s="15"/>
      <c r="S226" s="15"/>
    </row>
    <row r="227">
      <c r="A227" s="15"/>
      <c r="B227" s="15"/>
      <c r="C227" s="15"/>
      <c r="D227" s="15"/>
      <c r="E227" s="15"/>
      <c r="F227" s="15"/>
      <c r="G227" s="15"/>
      <c r="H227" s="15"/>
      <c r="I227" s="15"/>
      <c r="J227" s="15"/>
      <c r="K227" s="15"/>
      <c r="L227" s="15"/>
      <c r="M227" s="15"/>
      <c r="N227" s="15"/>
      <c r="O227" s="15"/>
      <c r="P227" s="15"/>
      <c r="Q227" s="15"/>
      <c r="R227" s="15"/>
      <c r="S227" s="15"/>
    </row>
    <row r="228">
      <c r="A228" s="15"/>
      <c r="B228" s="15"/>
      <c r="C228" s="15"/>
      <c r="D228" s="15"/>
      <c r="E228" s="15"/>
      <c r="F228" s="15"/>
      <c r="G228" s="15"/>
      <c r="H228" s="15"/>
      <c r="I228" s="15"/>
      <c r="J228" s="15"/>
      <c r="K228" s="15"/>
      <c r="L228" s="15"/>
      <c r="M228" s="15"/>
      <c r="N228" s="15"/>
      <c r="O228" s="15"/>
      <c r="P228" s="15"/>
      <c r="Q228" s="15"/>
      <c r="R228" s="15"/>
      <c r="S228" s="15"/>
    </row>
    <row r="229">
      <c r="A229" s="15"/>
      <c r="B229" s="15"/>
      <c r="C229" s="15"/>
      <c r="D229" s="15"/>
      <c r="E229" s="15"/>
      <c r="F229" s="15"/>
      <c r="G229" s="15"/>
      <c r="H229" s="15"/>
      <c r="I229" s="15"/>
      <c r="J229" s="15"/>
      <c r="K229" s="15"/>
      <c r="L229" s="15"/>
      <c r="M229" s="15"/>
      <c r="N229" s="15"/>
      <c r="O229" s="15"/>
      <c r="P229" s="15"/>
      <c r="Q229" s="15"/>
      <c r="R229" s="15"/>
      <c r="S229" s="15"/>
    </row>
    <row r="230">
      <c r="A230" s="15"/>
      <c r="B230" s="15"/>
      <c r="C230" s="15"/>
      <c r="D230" s="15"/>
      <c r="E230" s="15"/>
      <c r="F230" s="15"/>
      <c r="G230" s="15"/>
      <c r="H230" s="15"/>
      <c r="I230" s="15"/>
      <c r="J230" s="15"/>
      <c r="K230" s="15"/>
      <c r="L230" s="15"/>
      <c r="M230" s="15"/>
      <c r="N230" s="15"/>
      <c r="O230" s="15"/>
      <c r="P230" s="15"/>
      <c r="Q230" s="15"/>
      <c r="R230" s="15"/>
      <c r="S230" s="15"/>
    </row>
    <row r="231">
      <c r="A231" s="15"/>
      <c r="B231" s="15"/>
      <c r="C231" s="15"/>
      <c r="D231" s="15"/>
      <c r="E231" s="15"/>
      <c r="F231" s="15"/>
      <c r="G231" s="15"/>
      <c r="H231" s="15"/>
      <c r="I231" s="15"/>
      <c r="J231" s="15"/>
      <c r="K231" s="15"/>
      <c r="L231" s="15"/>
      <c r="M231" s="15"/>
      <c r="N231" s="15"/>
      <c r="O231" s="15"/>
      <c r="P231" s="15"/>
      <c r="Q231" s="15"/>
      <c r="R231" s="15"/>
      <c r="S231" s="15"/>
    </row>
    <row r="232">
      <c r="A232" s="15"/>
      <c r="B232" s="15"/>
      <c r="C232" s="15"/>
      <c r="D232" s="15"/>
      <c r="E232" s="15"/>
      <c r="F232" s="15"/>
      <c r="G232" s="15"/>
      <c r="H232" s="15"/>
      <c r="I232" s="15"/>
      <c r="J232" s="15"/>
      <c r="K232" s="15"/>
      <c r="L232" s="15"/>
      <c r="M232" s="15"/>
      <c r="N232" s="15"/>
      <c r="O232" s="15"/>
      <c r="P232" s="15"/>
      <c r="Q232" s="15"/>
      <c r="R232" s="15"/>
      <c r="S232" s="15"/>
    </row>
    <row r="233">
      <c r="A233" s="15"/>
      <c r="B233" s="15"/>
      <c r="C233" s="15"/>
      <c r="D233" s="15"/>
      <c r="E233" s="15"/>
      <c r="F233" s="15"/>
      <c r="G233" s="15"/>
      <c r="H233" s="15"/>
      <c r="I233" s="15"/>
      <c r="J233" s="15"/>
      <c r="K233" s="15"/>
      <c r="L233" s="15"/>
      <c r="M233" s="15"/>
      <c r="N233" s="15"/>
      <c r="O233" s="15"/>
      <c r="P233" s="15"/>
      <c r="Q233" s="15"/>
      <c r="R233" s="15"/>
      <c r="S233" s="15"/>
    </row>
    <row r="234">
      <c r="A234" s="15"/>
      <c r="B234" s="15"/>
      <c r="C234" s="15"/>
      <c r="D234" s="15"/>
      <c r="E234" s="15"/>
      <c r="F234" s="15"/>
      <c r="G234" s="15"/>
      <c r="H234" s="15"/>
      <c r="I234" s="15"/>
      <c r="J234" s="15"/>
      <c r="K234" s="15"/>
      <c r="L234" s="15"/>
      <c r="M234" s="15"/>
      <c r="N234" s="15"/>
      <c r="O234" s="15"/>
      <c r="P234" s="15"/>
      <c r="Q234" s="15"/>
      <c r="R234" s="15"/>
      <c r="S234" s="15"/>
    </row>
    <row r="235">
      <c r="A235" s="15"/>
      <c r="B235" s="15"/>
      <c r="C235" s="15"/>
      <c r="D235" s="15"/>
      <c r="E235" s="15"/>
      <c r="F235" s="15"/>
      <c r="G235" s="15"/>
      <c r="H235" s="15"/>
      <c r="I235" s="15"/>
      <c r="J235" s="15"/>
      <c r="K235" s="15"/>
      <c r="L235" s="15"/>
      <c r="M235" s="15"/>
      <c r="N235" s="15"/>
      <c r="O235" s="15"/>
      <c r="P235" s="15"/>
      <c r="Q235" s="15"/>
      <c r="R235" s="15"/>
      <c r="S235" s="15"/>
    </row>
    <row r="236">
      <c r="A236" s="15"/>
      <c r="B236" s="15"/>
      <c r="C236" s="15"/>
      <c r="D236" s="15"/>
      <c r="E236" s="15"/>
      <c r="F236" s="15"/>
      <c r="G236" s="15"/>
      <c r="H236" s="15"/>
      <c r="I236" s="15"/>
      <c r="J236" s="15"/>
      <c r="K236" s="15"/>
      <c r="L236" s="15"/>
      <c r="M236" s="15"/>
      <c r="N236" s="15"/>
      <c r="O236" s="15"/>
      <c r="P236" s="15"/>
      <c r="Q236" s="15"/>
      <c r="R236" s="15"/>
      <c r="S236" s="15"/>
    </row>
    <row r="237">
      <c r="A237" s="15"/>
      <c r="B237" s="15"/>
      <c r="C237" s="15"/>
      <c r="D237" s="15"/>
      <c r="E237" s="15"/>
      <c r="F237" s="15"/>
      <c r="G237" s="15"/>
      <c r="H237" s="15"/>
      <c r="I237" s="15"/>
      <c r="J237" s="15"/>
      <c r="K237" s="15"/>
      <c r="L237" s="15"/>
      <c r="M237" s="15"/>
      <c r="N237" s="15"/>
      <c r="O237" s="15"/>
      <c r="P237" s="15"/>
      <c r="Q237" s="15"/>
      <c r="R237" s="15"/>
      <c r="S237" s="15"/>
    </row>
    <row r="238">
      <c r="A238" s="15"/>
      <c r="B238" s="15"/>
      <c r="C238" s="15"/>
      <c r="D238" s="15"/>
      <c r="E238" s="15"/>
      <c r="F238" s="15"/>
      <c r="G238" s="15"/>
      <c r="H238" s="15"/>
      <c r="I238" s="15"/>
      <c r="J238" s="15"/>
      <c r="K238" s="15"/>
      <c r="L238" s="15"/>
      <c r="M238" s="15"/>
      <c r="N238" s="15"/>
      <c r="O238" s="15"/>
      <c r="P238" s="15"/>
      <c r="Q238" s="15"/>
      <c r="R238" s="15"/>
      <c r="S238" s="15"/>
    </row>
    <row r="239">
      <c r="A239" s="15"/>
      <c r="B239" s="15"/>
      <c r="C239" s="15"/>
      <c r="D239" s="15"/>
      <c r="E239" s="15"/>
      <c r="F239" s="15"/>
      <c r="G239" s="15"/>
      <c r="H239" s="15"/>
      <c r="I239" s="15"/>
      <c r="J239" s="15"/>
      <c r="K239" s="15"/>
      <c r="L239" s="15"/>
      <c r="M239" s="15"/>
      <c r="N239" s="15"/>
      <c r="O239" s="15"/>
      <c r="P239" s="15"/>
      <c r="Q239" s="15"/>
      <c r="R239" s="15"/>
      <c r="S239" s="15"/>
    </row>
    <row r="240">
      <c r="A240" s="15"/>
      <c r="B240" s="15"/>
      <c r="C240" s="15"/>
      <c r="D240" s="15"/>
      <c r="E240" s="15"/>
      <c r="F240" s="15"/>
      <c r="G240" s="15"/>
      <c r="H240" s="15"/>
      <c r="I240" s="15"/>
      <c r="J240" s="15"/>
      <c r="K240" s="15"/>
      <c r="L240" s="15"/>
      <c r="M240" s="15"/>
      <c r="N240" s="15"/>
      <c r="O240" s="15"/>
      <c r="P240" s="15"/>
      <c r="Q240" s="15"/>
      <c r="R240" s="15"/>
      <c r="S240" s="15"/>
    </row>
    <row r="241">
      <c r="A241" s="15"/>
      <c r="B241" s="15"/>
      <c r="C241" s="15"/>
      <c r="D241" s="15"/>
      <c r="E241" s="15"/>
      <c r="F241" s="15"/>
      <c r="G241" s="15"/>
      <c r="H241" s="15"/>
      <c r="I241" s="15"/>
      <c r="J241" s="15"/>
      <c r="K241" s="15"/>
      <c r="L241" s="15"/>
      <c r="M241" s="15"/>
      <c r="N241" s="15"/>
      <c r="O241" s="15"/>
      <c r="P241" s="15"/>
      <c r="Q241" s="15"/>
      <c r="R241" s="15"/>
      <c r="S241" s="15"/>
    </row>
    <row r="242">
      <c r="A242" s="15"/>
      <c r="B242" s="15"/>
      <c r="C242" s="15"/>
      <c r="D242" s="15"/>
      <c r="E242" s="15"/>
      <c r="F242" s="15"/>
      <c r="G242" s="15"/>
      <c r="H242" s="15"/>
      <c r="I242" s="15"/>
      <c r="J242" s="15"/>
      <c r="K242" s="15"/>
      <c r="L242" s="15"/>
      <c r="M242" s="15"/>
      <c r="N242" s="15"/>
      <c r="O242" s="15"/>
      <c r="P242" s="15"/>
      <c r="Q242" s="15"/>
      <c r="R242" s="15"/>
      <c r="S242" s="15"/>
    </row>
    <row r="243">
      <c r="A243" s="15"/>
      <c r="B243" s="15"/>
      <c r="C243" s="15"/>
      <c r="D243" s="15"/>
      <c r="E243" s="15"/>
      <c r="F243" s="15"/>
      <c r="G243" s="15"/>
      <c r="H243" s="15"/>
      <c r="I243" s="15"/>
      <c r="J243" s="15"/>
      <c r="K243" s="15"/>
      <c r="L243" s="15"/>
      <c r="M243" s="15"/>
      <c r="N243" s="15"/>
      <c r="O243" s="15"/>
      <c r="P243" s="15"/>
      <c r="Q243" s="15"/>
      <c r="R243" s="15"/>
      <c r="S243" s="15"/>
    </row>
    <row r="244">
      <c r="A244" s="15"/>
      <c r="B244" s="15"/>
      <c r="C244" s="15"/>
      <c r="D244" s="15"/>
      <c r="E244" s="15"/>
      <c r="F244" s="15"/>
      <c r="G244" s="15"/>
      <c r="H244" s="15"/>
      <c r="I244" s="15"/>
      <c r="J244" s="15"/>
      <c r="K244" s="15"/>
      <c r="L244" s="15"/>
      <c r="M244" s="15"/>
      <c r="N244" s="15"/>
      <c r="O244" s="15"/>
      <c r="P244" s="15"/>
      <c r="Q244" s="15"/>
      <c r="R244" s="15"/>
      <c r="S244" s="15"/>
    </row>
    <row r="245">
      <c r="A245" s="15"/>
      <c r="B245" s="15"/>
      <c r="C245" s="15"/>
      <c r="D245" s="15"/>
      <c r="E245" s="15"/>
      <c r="F245" s="15"/>
      <c r="G245" s="15"/>
      <c r="H245" s="15"/>
      <c r="I245" s="15"/>
      <c r="J245" s="15"/>
      <c r="K245" s="15"/>
      <c r="L245" s="15"/>
      <c r="M245" s="15"/>
      <c r="N245" s="15"/>
      <c r="O245" s="15"/>
      <c r="P245" s="15"/>
      <c r="Q245" s="15"/>
      <c r="R245" s="15"/>
      <c r="S245" s="15"/>
    </row>
    <row r="246">
      <c r="A246" s="15"/>
      <c r="B246" s="15"/>
      <c r="C246" s="15"/>
      <c r="D246" s="15"/>
      <c r="E246" s="15"/>
      <c r="F246" s="15"/>
      <c r="G246" s="15"/>
      <c r="H246" s="15"/>
      <c r="I246" s="15"/>
      <c r="J246" s="15"/>
      <c r="K246" s="15"/>
      <c r="L246" s="15"/>
      <c r="M246" s="15"/>
      <c r="N246" s="15"/>
      <c r="O246" s="15"/>
      <c r="P246" s="15"/>
      <c r="Q246" s="15"/>
      <c r="R246" s="15"/>
      <c r="S246" s="15"/>
    </row>
    <row r="247">
      <c r="A247" s="15"/>
      <c r="B247" s="15"/>
      <c r="C247" s="15"/>
      <c r="D247" s="15"/>
      <c r="E247" s="15"/>
      <c r="F247" s="15"/>
      <c r="G247" s="15"/>
      <c r="H247" s="15"/>
      <c r="I247" s="15"/>
      <c r="J247" s="15"/>
      <c r="K247" s="15"/>
      <c r="L247" s="15"/>
      <c r="M247" s="15"/>
      <c r="N247" s="15"/>
      <c r="O247" s="15"/>
      <c r="P247" s="15"/>
      <c r="Q247" s="15"/>
      <c r="R247" s="15"/>
      <c r="S247" s="15"/>
    </row>
    <row r="248">
      <c r="A248" s="15"/>
      <c r="B248" s="15"/>
      <c r="C248" s="15"/>
      <c r="D248" s="15"/>
      <c r="E248" s="15"/>
      <c r="F248" s="15"/>
      <c r="G248" s="15"/>
      <c r="H248" s="15"/>
      <c r="I248" s="15"/>
      <c r="J248" s="15"/>
      <c r="K248" s="15"/>
      <c r="L248" s="15"/>
      <c r="M248" s="15"/>
      <c r="N248" s="15"/>
      <c r="O248" s="15"/>
      <c r="P248" s="15"/>
      <c r="Q248" s="15"/>
      <c r="R248" s="15"/>
      <c r="S248" s="15"/>
    </row>
    <row r="249">
      <c r="A249" s="15"/>
      <c r="B249" s="15"/>
      <c r="C249" s="15"/>
      <c r="D249" s="15"/>
      <c r="E249" s="15"/>
      <c r="F249" s="15"/>
      <c r="G249" s="15"/>
      <c r="H249" s="15"/>
      <c r="I249" s="15"/>
      <c r="J249" s="15"/>
      <c r="K249" s="15"/>
      <c r="L249" s="15"/>
      <c r="M249" s="15"/>
      <c r="N249" s="15"/>
      <c r="O249" s="15"/>
      <c r="P249" s="15"/>
      <c r="Q249" s="15"/>
      <c r="R249" s="15"/>
      <c r="S249" s="15"/>
    </row>
    <row r="250">
      <c r="A250" s="15"/>
      <c r="B250" s="15"/>
      <c r="C250" s="15"/>
      <c r="D250" s="15"/>
      <c r="E250" s="15"/>
      <c r="F250" s="15"/>
      <c r="G250" s="15"/>
      <c r="H250" s="15"/>
      <c r="I250" s="15"/>
      <c r="J250" s="15"/>
      <c r="K250" s="15"/>
      <c r="L250" s="15"/>
      <c r="M250" s="15"/>
      <c r="N250" s="15"/>
      <c r="O250" s="15"/>
      <c r="P250" s="15"/>
      <c r="Q250" s="15"/>
      <c r="R250" s="15"/>
      <c r="S250" s="15"/>
    </row>
    <row r="251">
      <c r="A251" s="15"/>
      <c r="B251" s="15"/>
      <c r="C251" s="15"/>
      <c r="D251" s="15"/>
      <c r="E251" s="15"/>
      <c r="F251" s="15"/>
      <c r="G251" s="15"/>
      <c r="H251" s="15"/>
      <c r="I251" s="15"/>
      <c r="J251" s="15"/>
      <c r="K251" s="15"/>
      <c r="L251" s="15"/>
      <c r="M251" s="15"/>
      <c r="N251" s="15"/>
      <c r="O251" s="15"/>
      <c r="P251" s="15"/>
      <c r="Q251" s="15"/>
      <c r="R251" s="15"/>
      <c r="S251" s="15"/>
    </row>
    <row r="252">
      <c r="A252" s="15"/>
      <c r="B252" s="15"/>
      <c r="C252" s="15"/>
      <c r="D252" s="15"/>
      <c r="E252" s="15"/>
      <c r="F252" s="15"/>
      <c r="G252" s="15"/>
      <c r="H252" s="15"/>
      <c r="I252" s="15"/>
      <c r="J252" s="15"/>
      <c r="K252" s="15"/>
      <c r="L252" s="15"/>
      <c r="M252" s="15"/>
      <c r="N252" s="15"/>
      <c r="O252" s="15"/>
      <c r="P252" s="15"/>
      <c r="Q252" s="15"/>
      <c r="R252" s="15"/>
      <c r="S252" s="15"/>
    </row>
    <row r="253">
      <c r="A253" s="15"/>
      <c r="B253" s="15"/>
      <c r="C253" s="15"/>
      <c r="D253" s="15"/>
      <c r="E253" s="15"/>
      <c r="F253" s="15"/>
      <c r="G253" s="15"/>
      <c r="H253" s="15"/>
      <c r="I253" s="15"/>
      <c r="J253" s="15"/>
      <c r="K253" s="15"/>
      <c r="L253" s="15"/>
      <c r="M253" s="15"/>
      <c r="N253" s="15"/>
      <c r="O253" s="15"/>
      <c r="P253" s="15"/>
      <c r="Q253" s="15"/>
      <c r="R253" s="15"/>
      <c r="S253" s="15"/>
    </row>
    <row r="254">
      <c r="A254" s="15"/>
      <c r="B254" s="15"/>
      <c r="C254" s="15"/>
      <c r="D254" s="15"/>
      <c r="E254" s="15"/>
      <c r="F254" s="15"/>
      <c r="G254" s="15"/>
      <c r="H254" s="15"/>
      <c r="I254" s="15"/>
      <c r="J254" s="15"/>
      <c r="K254" s="15"/>
      <c r="L254" s="15"/>
      <c r="M254" s="15"/>
      <c r="N254" s="15"/>
      <c r="O254" s="15"/>
      <c r="P254" s="15"/>
      <c r="Q254" s="15"/>
      <c r="R254" s="15"/>
      <c r="S254" s="15"/>
    </row>
    <row r="255">
      <c r="A255" s="15"/>
      <c r="B255" s="15"/>
      <c r="C255" s="15"/>
      <c r="D255" s="15"/>
      <c r="E255" s="15"/>
      <c r="F255" s="15"/>
      <c r="G255" s="15"/>
      <c r="H255" s="15"/>
      <c r="I255" s="15"/>
      <c r="J255" s="15"/>
      <c r="K255" s="15"/>
      <c r="L255" s="15"/>
      <c r="M255" s="15"/>
      <c r="N255" s="15"/>
      <c r="O255" s="15"/>
      <c r="P255" s="15"/>
      <c r="Q255" s="15"/>
      <c r="R255" s="15"/>
      <c r="S255" s="15"/>
    </row>
    <row r="256">
      <c r="A256" s="15"/>
      <c r="B256" s="15"/>
      <c r="C256" s="15"/>
      <c r="D256" s="15"/>
      <c r="E256" s="15"/>
      <c r="F256" s="15"/>
      <c r="G256" s="15"/>
      <c r="H256" s="15"/>
      <c r="I256" s="15"/>
      <c r="J256" s="15"/>
      <c r="K256" s="15"/>
      <c r="L256" s="15"/>
      <c r="M256" s="15"/>
      <c r="N256" s="15"/>
      <c r="O256" s="15"/>
      <c r="P256" s="15"/>
      <c r="Q256" s="15"/>
      <c r="R256" s="15"/>
      <c r="S256" s="15"/>
    </row>
    <row r="257">
      <c r="A257" s="15"/>
      <c r="B257" s="15"/>
      <c r="C257" s="15"/>
      <c r="D257" s="15"/>
      <c r="E257" s="15"/>
      <c r="F257" s="15"/>
      <c r="G257" s="15"/>
      <c r="H257" s="15"/>
      <c r="I257" s="15"/>
      <c r="J257" s="15"/>
      <c r="K257" s="15"/>
      <c r="L257" s="15"/>
      <c r="M257" s="15"/>
      <c r="N257" s="15"/>
      <c r="O257" s="15"/>
      <c r="P257" s="15"/>
      <c r="Q257" s="15"/>
      <c r="R257" s="15"/>
      <c r="S257" s="15"/>
    </row>
    <row r="258">
      <c r="A258" s="15"/>
      <c r="B258" s="15"/>
      <c r="C258" s="15"/>
      <c r="D258" s="15"/>
      <c r="E258" s="15"/>
      <c r="F258" s="15"/>
      <c r="G258" s="15"/>
      <c r="H258" s="15"/>
      <c r="I258" s="15"/>
      <c r="J258" s="15"/>
      <c r="K258" s="15"/>
      <c r="L258" s="15"/>
      <c r="M258" s="15"/>
      <c r="N258" s="15"/>
      <c r="O258" s="15"/>
      <c r="P258" s="15"/>
      <c r="Q258" s="15"/>
      <c r="R258" s="15"/>
      <c r="S258" s="15"/>
    </row>
    <row r="259">
      <c r="A259" s="15"/>
      <c r="B259" s="15"/>
      <c r="C259" s="15"/>
      <c r="D259" s="15"/>
      <c r="E259" s="15"/>
      <c r="F259" s="15"/>
      <c r="G259" s="15"/>
      <c r="H259" s="15"/>
      <c r="I259" s="15"/>
      <c r="J259" s="15"/>
      <c r="K259" s="15"/>
      <c r="L259" s="15"/>
      <c r="M259" s="15"/>
      <c r="N259" s="15"/>
      <c r="O259" s="15"/>
      <c r="P259" s="15"/>
      <c r="Q259" s="15"/>
      <c r="R259" s="15"/>
      <c r="S259" s="15"/>
    </row>
    <row r="260">
      <c r="A260" s="15"/>
      <c r="B260" s="15"/>
      <c r="C260" s="15"/>
      <c r="D260" s="15"/>
      <c r="E260" s="15"/>
      <c r="F260" s="15"/>
      <c r="G260" s="15"/>
      <c r="H260" s="15"/>
      <c r="I260" s="15"/>
      <c r="J260" s="15"/>
      <c r="K260" s="15"/>
      <c r="L260" s="15"/>
      <c r="M260" s="15"/>
      <c r="N260" s="15"/>
      <c r="O260" s="15"/>
      <c r="P260" s="15"/>
      <c r="Q260" s="15"/>
      <c r="R260" s="15"/>
      <c r="S260" s="15"/>
    </row>
    <row r="261">
      <c r="A261" s="15"/>
      <c r="B261" s="15"/>
      <c r="C261" s="15"/>
      <c r="D261" s="15"/>
      <c r="E261" s="15"/>
      <c r="F261" s="15"/>
      <c r="G261" s="15"/>
      <c r="H261" s="15"/>
      <c r="I261" s="15"/>
      <c r="J261" s="15"/>
      <c r="K261" s="15"/>
      <c r="L261" s="15"/>
      <c r="M261" s="15"/>
      <c r="N261" s="15"/>
      <c r="O261" s="15"/>
      <c r="P261" s="15"/>
      <c r="Q261" s="15"/>
      <c r="R261" s="15"/>
      <c r="S261" s="15"/>
    </row>
    <row r="262">
      <c r="A262" s="15"/>
      <c r="B262" s="15"/>
      <c r="C262" s="15"/>
      <c r="D262" s="15"/>
      <c r="E262" s="15"/>
      <c r="F262" s="15"/>
      <c r="G262" s="15"/>
      <c r="H262" s="15"/>
      <c r="I262" s="15"/>
      <c r="J262" s="15"/>
      <c r="K262" s="15"/>
      <c r="L262" s="15"/>
      <c r="M262" s="15"/>
      <c r="N262" s="15"/>
      <c r="O262" s="15"/>
      <c r="P262" s="15"/>
      <c r="Q262" s="15"/>
      <c r="R262" s="15"/>
      <c r="S262" s="15"/>
    </row>
    <row r="263">
      <c r="A263" s="15"/>
      <c r="B263" s="15"/>
      <c r="C263" s="15"/>
      <c r="D263" s="15"/>
      <c r="E263" s="15"/>
      <c r="F263" s="15"/>
      <c r="G263" s="15"/>
      <c r="H263" s="15"/>
      <c r="I263" s="15"/>
      <c r="J263" s="15"/>
      <c r="K263" s="15"/>
      <c r="L263" s="15"/>
      <c r="M263" s="15"/>
      <c r="N263" s="15"/>
      <c r="O263" s="15"/>
      <c r="P263" s="15"/>
      <c r="Q263" s="15"/>
      <c r="R263" s="15"/>
      <c r="S263" s="15"/>
    </row>
    <row r="264">
      <c r="A264" s="15"/>
      <c r="B264" s="15"/>
      <c r="C264" s="15"/>
      <c r="D264" s="15"/>
      <c r="E264" s="15"/>
      <c r="F264" s="15"/>
      <c r="G264" s="15"/>
      <c r="H264" s="15"/>
      <c r="I264" s="15"/>
      <c r="J264" s="15"/>
      <c r="K264" s="15"/>
      <c r="L264" s="15"/>
      <c r="M264" s="15"/>
      <c r="N264" s="15"/>
      <c r="O264" s="15"/>
      <c r="P264" s="15"/>
      <c r="Q264" s="15"/>
      <c r="R264" s="15"/>
      <c r="S264" s="15"/>
    </row>
    <row r="265">
      <c r="A265" s="15"/>
      <c r="B265" s="15"/>
      <c r="C265" s="15"/>
      <c r="D265" s="15"/>
      <c r="E265" s="15"/>
      <c r="F265" s="15"/>
      <c r="G265" s="15"/>
      <c r="H265" s="15"/>
      <c r="I265" s="15"/>
      <c r="J265" s="15"/>
      <c r="K265" s="15"/>
      <c r="L265" s="15"/>
      <c r="M265" s="15"/>
      <c r="N265" s="15"/>
      <c r="O265" s="15"/>
      <c r="P265" s="15"/>
      <c r="Q265" s="15"/>
      <c r="R265" s="15"/>
      <c r="S265" s="15"/>
    </row>
    <row r="266">
      <c r="A266" s="15"/>
      <c r="B266" s="15"/>
      <c r="C266" s="15"/>
      <c r="D266" s="15"/>
      <c r="E266" s="15"/>
      <c r="F266" s="15"/>
      <c r="G266" s="15"/>
      <c r="H266" s="15"/>
      <c r="I266" s="15"/>
      <c r="J266" s="15"/>
      <c r="K266" s="15"/>
      <c r="L266" s="15"/>
      <c r="M266" s="15"/>
      <c r="N266" s="15"/>
      <c r="O266" s="15"/>
      <c r="P266" s="15"/>
      <c r="Q266" s="15"/>
      <c r="R266" s="15"/>
      <c r="S266" s="15"/>
    </row>
    <row r="267">
      <c r="A267" s="15"/>
      <c r="B267" s="15"/>
      <c r="C267" s="15"/>
      <c r="D267" s="15"/>
      <c r="E267" s="15"/>
      <c r="F267" s="15"/>
      <c r="G267" s="15"/>
      <c r="H267" s="15"/>
      <c r="I267" s="15"/>
      <c r="J267" s="15"/>
      <c r="K267" s="15"/>
      <c r="L267" s="15"/>
      <c r="M267" s="15"/>
      <c r="N267" s="15"/>
      <c r="O267" s="15"/>
      <c r="P267" s="15"/>
      <c r="Q267" s="15"/>
      <c r="R267" s="15"/>
      <c r="S267" s="15"/>
    </row>
    <row r="268">
      <c r="A268" s="15"/>
      <c r="B268" s="15"/>
      <c r="C268" s="15"/>
      <c r="D268" s="15"/>
      <c r="E268" s="15"/>
      <c r="F268" s="15"/>
      <c r="G268" s="15"/>
      <c r="H268" s="15"/>
      <c r="I268" s="15"/>
      <c r="J268" s="15"/>
      <c r="K268" s="15"/>
      <c r="L268" s="15"/>
      <c r="M268" s="15"/>
      <c r="N268" s="15"/>
      <c r="O268" s="15"/>
      <c r="P268" s="15"/>
      <c r="Q268" s="15"/>
      <c r="R268" s="15"/>
      <c r="S268" s="15"/>
    </row>
    <row r="269">
      <c r="A269" s="15"/>
      <c r="B269" s="15"/>
      <c r="C269" s="15"/>
      <c r="D269" s="15"/>
      <c r="E269" s="15"/>
      <c r="F269" s="15"/>
      <c r="G269" s="15"/>
      <c r="H269" s="15"/>
      <c r="I269" s="15"/>
      <c r="J269" s="15"/>
      <c r="K269" s="15"/>
      <c r="L269" s="15"/>
      <c r="M269" s="15"/>
      <c r="N269" s="15"/>
      <c r="O269" s="15"/>
      <c r="P269" s="15"/>
      <c r="Q269" s="15"/>
      <c r="R269" s="15"/>
      <c r="S269" s="15"/>
    </row>
    <row r="270">
      <c r="A270" s="15"/>
      <c r="B270" s="15"/>
      <c r="C270" s="15"/>
      <c r="D270" s="15"/>
      <c r="E270" s="15"/>
      <c r="F270" s="15"/>
      <c r="G270" s="15"/>
      <c r="H270" s="15"/>
      <c r="I270" s="15"/>
      <c r="J270" s="15"/>
      <c r="K270" s="15"/>
      <c r="L270" s="15"/>
      <c r="M270" s="15"/>
      <c r="N270" s="15"/>
      <c r="O270" s="15"/>
      <c r="P270" s="15"/>
      <c r="Q270" s="15"/>
      <c r="R270" s="15"/>
      <c r="S270" s="15"/>
    </row>
    <row r="271">
      <c r="A271" s="15"/>
      <c r="B271" s="15"/>
      <c r="C271" s="15"/>
      <c r="D271" s="15"/>
      <c r="E271" s="15"/>
      <c r="F271" s="15"/>
      <c r="G271" s="15"/>
      <c r="H271" s="15"/>
      <c r="I271" s="15"/>
      <c r="J271" s="15"/>
      <c r="K271" s="15"/>
      <c r="L271" s="15"/>
      <c r="M271" s="15"/>
      <c r="N271" s="15"/>
      <c r="O271" s="15"/>
      <c r="P271" s="15"/>
      <c r="Q271" s="15"/>
      <c r="R271" s="15"/>
      <c r="S271" s="15"/>
    </row>
    <row r="272">
      <c r="A272" s="15"/>
      <c r="B272" s="15"/>
      <c r="C272" s="15"/>
      <c r="D272" s="15"/>
      <c r="E272" s="15"/>
      <c r="F272" s="15"/>
      <c r="G272" s="15"/>
      <c r="H272" s="15"/>
      <c r="I272" s="15"/>
      <c r="J272" s="15"/>
      <c r="K272" s="15"/>
      <c r="L272" s="15"/>
      <c r="M272" s="15"/>
      <c r="N272" s="15"/>
      <c r="O272" s="15"/>
      <c r="P272" s="15"/>
      <c r="Q272" s="15"/>
      <c r="R272" s="15"/>
      <c r="S272" s="15"/>
    </row>
    <row r="273">
      <c r="A273" s="15"/>
      <c r="B273" s="15"/>
      <c r="C273" s="15"/>
      <c r="D273" s="15"/>
      <c r="E273" s="15"/>
      <c r="F273" s="15"/>
      <c r="G273" s="15"/>
      <c r="H273" s="15"/>
      <c r="I273" s="15"/>
      <c r="J273" s="15"/>
      <c r="K273" s="15"/>
      <c r="L273" s="15"/>
      <c r="M273" s="15"/>
      <c r="N273" s="15"/>
      <c r="O273" s="15"/>
      <c r="P273" s="15"/>
      <c r="Q273" s="15"/>
      <c r="R273" s="15"/>
      <c r="S273" s="15"/>
    </row>
    <row r="274">
      <c r="A274" s="15"/>
      <c r="B274" s="15"/>
      <c r="C274" s="15"/>
      <c r="D274" s="15"/>
      <c r="E274" s="15"/>
      <c r="F274" s="15"/>
      <c r="G274" s="15"/>
      <c r="H274" s="15"/>
      <c r="I274" s="15"/>
      <c r="J274" s="15"/>
      <c r="K274" s="15"/>
      <c r="L274" s="15"/>
      <c r="M274" s="15"/>
      <c r="N274" s="15"/>
      <c r="O274" s="15"/>
      <c r="P274" s="15"/>
      <c r="Q274" s="15"/>
      <c r="R274" s="15"/>
      <c r="S274" s="15"/>
    </row>
    <row r="275">
      <c r="A275" s="15"/>
      <c r="B275" s="15"/>
      <c r="C275" s="15"/>
      <c r="D275" s="15"/>
      <c r="E275" s="15"/>
      <c r="F275" s="15"/>
      <c r="G275" s="15"/>
      <c r="H275" s="15"/>
      <c r="I275" s="15"/>
      <c r="J275" s="15"/>
      <c r="K275" s="15"/>
      <c r="L275" s="15"/>
      <c r="M275" s="15"/>
      <c r="N275" s="15"/>
      <c r="O275" s="15"/>
      <c r="P275" s="15"/>
      <c r="Q275" s="15"/>
      <c r="R275" s="15"/>
      <c r="S275" s="15"/>
    </row>
    <row r="276">
      <c r="A276" s="15"/>
      <c r="B276" s="15"/>
      <c r="C276" s="15"/>
      <c r="D276" s="15"/>
      <c r="E276" s="15"/>
      <c r="F276" s="15"/>
      <c r="G276" s="15"/>
      <c r="H276" s="15"/>
      <c r="I276" s="15"/>
      <c r="J276" s="15"/>
      <c r="K276" s="15"/>
      <c r="L276" s="15"/>
      <c r="M276" s="15"/>
      <c r="N276" s="15"/>
      <c r="O276" s="15"/>
      <c r="P276" s="15"/>
      <c r="Q276" s="15"/>
      <c r="R276" s="15"/>
      <c r="S276" s="15"/>
    </row>
    <row r="277">
      <c r="A277" s="15"/>
      <c r="B277" s="15"/>
      <c r="C277" s="15"/>
      <c r="D277" s="15"/>
      <c r="E277" s="15"/>
      <c r="F277" s="15"/>
      <c r="G277" s="15"/>
      <c r="H277" s="15"/>
      <c r="I277" s="15"/>
      <c r="J277" s="15"/>
      <c r="K277" s="15"/>
      <c r="L277" s="15"/>
      <c r="M277" s="15"/>
      <c r="N277" s="15"/>
      <c r="O277" s="15"/>
      <c r="P277" s="15"/>
      <c r="Q277" s="15"/>
      <c r="R277" s="15"/>
      <c r="S277" s="15"/>
    </row>
    <row r="278">
      <c r="A278" s="15"/>
      <c r="B278" s="15"/>
      <c r="C278" s="15"/>
      <c r="D278" s="15"/>
      <c r="E278" s="15"/>
      <c r="F278" s="15"/>
      <c r="G278" s="15"/>
      <c r="H278" s="15"/>
      <c r="I278" s="15"/>
      <c r="J278" s="15"/>
      <c r="K278" s="15"/>
      <c r="L278" s="15"/>
      <c r="M278" s="15"/>
      <c r="N278" s="15"/>
      <c r="O278" s="15"/>
      <c r="P278" s="15"/>
      <c r="Q278" s="15"/>
      <c r="R278" s="15"/>
      <c r="S278" s="15"/>
    </row>
    <row r="279">
      <c r="A279" s="15"/>
      <c r="B279" s="15"/>
      <c r="C279" s="15"/>
      <c r="D279" s="15"/>
      <c r="E279" s="15"/>
      <c r="F279" s="15"/>
      <c r="G279" s="15"/>
      <c r="H279" s="15"/>
      <c r="I279" s="15"/>
      <c r="J279" s="15"/>
      <c r="K279" s="15"/>
      <c r="L279" s="15"/>
      <c r="M279" s="15"/>
      <c r="N279" s="15"/>
      <c r="O279" s="15"/>
      <c r="P279" s="15"/>
      <c r="Q279" s="15"/>
      <c r="R279" s="15"/>
      <c r="S279" s="15"/>
    </row>
    <row r="280">
      <c r="A280" s="15"/>
      <c r="B280" s="15"/>
      <c r="C280" s="15"/>
      <c r="D280" s="15"/>
      <c r="E280" s="15"/>
      <c r="F280" s="15"/>
      <c r="G280" s="15"/>
      <c r="H280" s="15"/>
      <c r="I280" s="15"/>
      <c r="J280" s="15"/>
      <c r="K280" s="15"/>
      <c r="L280" s="15"/>
      <c r="M280" s="15"/>
      <c r="N280" s="15"/>
      <c r="O280" s="15"/>
      <c r="P280" s="15"/>
      <c r="Q280" s="15"/>
      <c r="R280" s="15"/>
      <c r="S280" s="15"/>
    </row>
    <row r="281">
      <c r="A281" s="15"/>
      <c r="B281" s="15"/>
      <c r="C281" s="15"/>
      <c r="D281" s="15"/>
      <c r="E281" s="15"/>
      <c r="F281" s="15"/>
      <c r="G281" s="15"/>
      <c r="H281" s="15"/>
      <c r="I281" s="15"/>
      <c r="J281" s="15"/>
      <c r="K281" s="15"/>
      <c r="L281" s="15"/>
      <c r="M281" s="15"/>
      <c r="N281" s="15"/>
      <c r="O281" s="15"/>
      <c r="P281" s="15"/>
      <c r="Q281" s="15"/>
      <c r="R281" s="15"/>
      <c r="S281" s="15"/>
    </row>
    <row r="282">
      <c r="A282" s="15"/>
      <c r="B282" s="15"/>
      <c r="C282" s="15"/>
      <c r="D282" s="15"/>
      <c r="E282" s="15"/>
      <c r="F282" s="15"/>
      <c r="G282" s="15"/>
      <c r="H282" s="15"/>
      <c r="I282" s="15"/>
      <c r="J282" s="15"/>
      <c r="K282" s="15"/>
      <c r="L282" s="15"/>
      <c r="M282" s="15"/>
      <c r="N282" s="15"/>
      <c r="O282" s="15"/>
      <c r="P282" s="15"/>
      <c r="Q282" s="15"/>
      <c r="R282" s="15"/>
      <c r="S282" s="15"/>
    </row>
    <row r="283">
      <c r="A283" s="15"/>
      <c r="B283" s="15"/>
      <c r="C283" s="15"/>
      <c r="D283" s="15"/>
      <c r="E283" s="15"/>
      <c r="F283" s="15"/>
      <c r="G283" s="15"/>
      <c r="H283" s="15"/>
      <c r="I283" s="15"/>
      <c r="J283" s="15"/>
      <c r="K283" s="15"/>
      <c r="L283" s="15"/>
      <c r="M283" s="15"/>
      <c r="N283" s="15"/>
      <c r="O283" s="15"/>
      <c r="P283" s="15"/>
      <c r="Q283" s="15"/>
      <c r="R283" s="15"/>
      <c r="S283" s="15"/>
    </row>
    <row r="284">
      <c r="A284" s="15"/>
      <c r="B284" s="15"/>
      <c r="C284" s="15"/>
      <c r="D284" s="15"/>
      <c r="E284" s="15"/>
      <c r="F284" s="15"/>
      <c r="G284" s="15"/>
      <c r="H284" s="15"/>
      <c r="I284" s="15"/>
      <c r="J284" s="15"/>
      <c r="K284" s="15"/>
      <c r="L284" s="15"/>
      <c r="M284" s="15"/>
      <c r="N284" s="15"/>
      <c r="O284" s="15"/>
      <c r="P284" s="15"/>
      <c r="Q284" s="15"/>
      <c r="R284" s="15"/>
      <c r="S284" s="15"/>
    </row>
    <row r="285">
      <c r="A285" s="15"/>
      <c r="B285" s="15"/>
      <c r="C285" s="15"/>
      <c r="D285" s="15"/>
      <c r="E285" s="15"/>
      <c r="F285" s="15"/>
      <c r="G285" s="15"/>
      <c r="H285" s="15"/>
      <c r="I285" s="15"/>
      <c r="J285" s="15"/>
      <c r="K285" s="15"/>
      <c r="L285" s="15"/>
      <c r="M285" s="15"/>
      <c r="N285" s="15"/>
      <c r="O285" s="15"/>
      <c r="P285" s="15"/>
      <c r="Q285" s="15"/>
      <c r="R285" s="15"/>
      <c r="S285" s="15"/>
    </row>
    <row r="286">
      <c r="A286" s="15"/>
      <c r="B286" s="15"/>
      <c r="C286" s="15"/>
      <c r="D286" s="15"/>
      <c r="E286" s="15"/>
      <c r="F286" s="15"/>
      <c r="G286" s="15"/>
      <c r="H286" s="15"/>
      <c r="I286" s="15"/>
      <c r="J286" s="15"/>
      <c r="K286" s="15"/>
      <c r="L286" s="15"/>
      <c r="M286" s="15"/>
      <c r="N286" s="15"/>
      <c r="O286" s="15"/>
      <c r="P286" s="15"/>
      <c r="Q286" s="15"/>
      <c r="R286" s="15"/>
      <c r="S286" s="15"/>
    </row>
    <row r="287">
      <c r="A287" s="15"/>
      <c r="B287" s="15"/>
      <c r="C287" s="15"/>
      <c r="D287" s="15"/>
      <c r="E287" s="15"/>
      <c r="F287" s="15"/>
      <c r="G287" s="15"/>
      <c r="H287" s="15"/>
      <c r="I287" s="15"/>
      <c r="J287" s="15"/>
      <c r="K287" s="15"/>
      <c r="L287" s="15"/>
      <c r="M287" s="15"/>
      <c r="N287" s="15"/>
      <c r="O287" s="15"/>
      <c r="P287" s="15"/>
      <c r="Q287" s="15"/>
      <c r="R287" s="15"/>
      <c r="S287" s="15"/>
    </row>
    <row r="288">
      <c r="A288" s="15"/>
      <c r="B288" s="15"/>
      <c r="C288" s="15"/>
      <c r="D288" s="15"/>
      <c r="E288" s="15"/>
      <c r="F288" s="15"/>
      <c r="G288" s="15"/>
      <c r="H288" s="15"/>
      <c r="I288" s="15"/>
      <c r="J288" s="15"/>
      <c r="K288" s="15"/>
      <c r="L288" s="15"/>
      <c r="M288" s="15"/>
      <c r="N288" s="15"/>
      <c r="O288" s="15"/>
      <c r="P288" s="15"/>
      <c r="Q288" s="15"/>
      <c r="R288" s="15"/>
      <c r="S288" s="15"/>
    </row>
    <row r="289">
      <c r="A289" s="15"/>
      <c r="B289" s="15"/>
      <c r="C289" s="15"/>
      <c r="D289" s="15"/>
      <c r="E289" s="15"/>
      <c r="F289" s="15"/>
      <c r="G289" s="15"/>
      <c r="H289" s="15"/>
      <c r="I289" s="15"/>
      <c r="J289" s="15"/>
      <c r="K289" s="15"/>
      <c r="L289" s="15"/>
      <c r="M289" s="15"/>
      <c r="N289" s="15"/>
      <c r="O289" s="15"/>
      <c r="P289" s="15"/>
      <c r="Q289" s="15"/>
      <c r="R289" s="15"/>
      <c r="S289" s="15"/>
    </row>
    <row r="290">
      <c r="A290" s="15"/>
      <c r="B290" s="15"/>
      <c r="C290" s="15"/>
      <c r="D290" s="15"/>
      <c r="E290" s="15"/>
      <c r="F290" s="15"/>
      <c r="G290" s="15"/>
      <c r="H290" s="15"/>
      <c r="I290" s="15"/>
      <c r="J290" s="15"/>
      <c r="K290" s="15"/>
      <c r="L290" s="15"/>
      <c r="M290" s="15"/>
      <c r="N290" s="15"/>
      <c r="O290" s="15"/>
      <c r="P290" s="15"/>
      <c r="Q290" s="15"/>
      <c r="R290" s="15"/>
      <c r="S290" s="15"/>
    </row>
    <row r="291">
      <c r="A291" s="15"/>
      <c r="B291" s="15"/>
      <c r="C291" s="15"/>
      <c r="D291" s="15"/>
      <c r="E291" s="15"/>
      <c r="F291" s="15"/>
      <c r="G291" s="15"/>
      <c r="H291" s="15"/>
      <c r="I291" s="15"/>
      <c r="J291" s="15"/>
      <c r="K291" s="15"/>
      <c r="L291" s="15"/>
      <c r="M291" s="15"/>
      <c r="N291" s="15"/>
      <c r="O291" s="15"/>
      <c r="P291" s="15"/>
      <c r="Q291" s="15"/>
      <c r="R291" s="15"/>
      <c r="S291" s="15"/>
    </row>
    <row r="292">
      <c r="A292" s="15"/>
      <c r="B292" s="15"/>
      <c r="C292" s="15"/>
      <c r="D292" s="15"/>
      <c r="E292" s="15"/>
      <c r="F292" s="15"/>
      <c r="G292" s="15"/>
      <c r="H292" s="15"/>
      <c r="I292" s="15"/>
      <c r="J292" s="15"/>
      <c r="K292" s="15"/>
      <c r="L292" s="15"/>
      <c r="M292" s="15"/>
      <c r="N292" s="15"/>
      <c r="O292" s="15"/>
      <c r="P292" s="15"/>
      <c r="Q292" s="15"/>
      <c r="R292" s="15"/>
      <c r="S292" s="15"/>
    </row>
    <row r="293">
      <c r="A293" s="15"/>
      <c r="B293" s="15"/>
      <c r="C293" s="15"/>
      <c r="D293" s="15"/>
      <c r="E293" s="15"/>
      <c r="F293" s="15"/>
      <c r="G293" s="15"/>
      <c r="H293" s="15"/>
      <c r="I293" s="15"/>
      <c r="J293" s="15"/>
      <c r="K293" s="15"/>
      <c r="L293" s="15"/>
      <c r="M293" s="15"/>
      <c r="N293" s="15"/>
      <c r="O293" s="15"/>
      <c r="P293" s="15"/>
      <c r="Q293" s="15"/>
      <c r="R293" s="15"/>
      <c r="S293" s="15"/>
    </row>
    <row r="294">
      <c r="A294" s="15"/>
      <c r="B294" s="15"/>
      <c r="C294" s="15"/>
      <c r="D294" s="15"/>
      <c r="E294" s="15"/>
      <c r="F294" s="15"/>
      <c r="G294" s="15"/>
      <c r="H294" s="15"/>
      <c r="I294" s="15"/>
      <c r="J294" s="15"/>
      <c r="K294" s="15"/>
      <c r="L294" s="15"/>
      <c r="M294" s="15"/>
      <c r="N294" s="15"/>
      <c r="O294" s="15"/>
      <c r="P294" s="15"/>
      <c r="Q294" s="15"/>
      <c r="R294" s="15"/>
      <c r="S294" s="15"/>
    </row>
    <row r="295">
      <c r="A295" s="15"/>
      <c r="B295" s="15"/>
      <c r="C295" s="15"/>
      <c r="D295" s="15"/>
      <c r="E295" s="15"/>
      <c r="F295" s="15"/>
      <c r="G295" s="15"/>
      <c r="H295" s="15"/>
      <c r="I295" s="15"/>
      <c r="J295" s="15"/>
      <c r="K295" s="15"/>
      <c r="L295" s="15"/>
      <c r="M295" s="15"/>
      <c r="N295" s="15"/>
      <c r="O295" s="15"/>
      <c r="P295" s="15"/>
      <c r="Q295" s="15"/>
      <c r="R295" s="15"/>
      <c r="S295" s="15"/>
    </row>
    <row r="296">
      <c r="A296" s="15"/>
      <c r="B296" s="15"/>
      <c r="C296" s="15"/>
      <c r="D296" s="15"/>
      <c r="E296" s="15"/>
      <c r="F296" s="15"/>
      <c r="G296" s="15"/>
      <c r="H296" s="15"/>
      <c r="I296" s="15"/>
      <c r="J296" s="15"/>
      <c r="K296" s="15"/>
      <c r="L296" s="15"/>
      <c r="M296" s="15"/>
      <c r="N296" s="15"/>
      <c r="O296" s="15"/>
      <c r="P296" s="15"/>
      <c r="Q296" s="15"/>
      <c r="R296" s="15"/>
      <c r="S296" s="15"/>
    </row>
    <row r="297">
      <c r="A297" s="15"/>
      <c r="B297" s="15"/>
      <c r="C297" s="15"/>
      <c r="D297" s="15"/>
      <c r="E297" s="15"/>
      <c r="F297" s="15"/>
      <c r="G297" s="15"/>
      <c r="H297" s="15"/>
      <c r="I297" s="15"/>
      <c r="J297" s="15"/>
      <c r="K297" s="15"/>
      <c r="L297" s="15"/>
      <c r="M297" s="15"/>
      <c r="N297" s="15"/>
      <c r="O297" s="15"/>
      <c r="P297" s="15"/>
      <c r="Q297" s="15"/>
      <c r="R297" s="15"/>
      <c r="S297" s="15"/>
    </row>
    <row r="298">
      <c r="A298" s="15"/>
      <c r="B298" s="15"/>
      <c r="C298" s="15"/>
      <c r="D298" s="15"/>
      <c r="E298" s="15"/>
      <c r="F298" s="15"/>
      <c r="G298" s="15"/>
      <c r="H298" s="15"/>
      <c r="I298" s="15"/>
      <c r="J298" s="15"/>
      <c r="K298" s="15"/>
      <c r="L298" s="15"/>
      <c r="M298" s="15"/>
      <c r="N298" s="15"/>
      <c r="O298" s="15"/>
      <c r="P298" s="15"/>
      <c r="Q298" s="15"/>
      <c r="R298" s="15"/>
      <c r="S298" s="15"/>
    </row>
    <row r="299">
      <c r="A299" s="15"/>
      <c r="B299" s="15"/>
      <c r="C299" s="15"/>
      <c r="D299" s="15"/>
      <c r="E299" s="15"/>
      <c r="F299" s="15"/>
      <c r="G299" s="15"/>
      <c r="H299" s="15"/>
      <c r="I299" s="15"/>
      <c r="J299" s="15"/>
      <c r="K299" s="15"/>
      <c r="L299" s="15"/>
      <c r="M299" s="15"/>
      <c r="N299" s="15"/>
      <c r="O299" s="15"/>
      <c r="P299" s="15"/>
      <c r="Q299" s="15"/>
      <c r="R299" s="15"/>
      <c r="S299" s="15"/>
    </row>
    <row r="300">
      <c r="A300" s="15"/>
      <c r="B300" s="15"/>
      <c r="C300" s="15"/>
      <c r="D300" s="15"/>
      <c r="E300" s="15"/>
      <c r="F300" s="15"/>
      <c r="G300" s="15"/>
      <c r="H300" s="15"/>
      <c r="I300" s="15"/>
      <c r="J300" s="15"/>
      <c r="K300" s="15"/>
      <c r="L300" s="15"/>
      <c r="M300" s="15"/>
      <c r="N300" s="15"/>
      <c r="O300" s="15"/>
      <c r="P300" s="15"/>
      <c r="Q300" s="15"/>
      <c r="R300" s="15"/>
      <c r="S300" s="15"/>
    </row>
    <row r="301">
      <c r="A301" s="15"/>
      <c r="B301" s="15"/>
      <c r="C301" s="15"/>
      <c r="D301" s="15"/>
      <c r="E301" s="15"/>
      <c r="F301" s="15"/>
      <c r="G301" s="15"/>
      <c r="H301" s="15"/>
      <c r="I301" s="15"/>
      <c r="J301" s="15"/>
      <c r="K301" s="15"/>
      <c r="L301" s="15"/>
      <c r="M301" s="15"/>
      <c r="N301" s="15"/>
      <c r="O301" s="15"/>
      <c r="P301" s="15"/>
      <c r="Q301" s="15"/>
      <c r="R301" s="15"/>
      <c r="S301" s="15"/>
    </row>
    <row r="302">
      <c r="A302" s="15"/>
      <c r="B302" s="15"/>
      <c r="C302" s="15"/>
      <c r="D302" s="15"/>
      <c r="E302" s="15"/>
      <c r="F302" s="15"/>
      <c r="G302" s="15"/>
      <c r="H302" s="15"/>
      <c r="I302" s="15"/>
      <c r="J302" s="15"/>
      <c r="K302" s="15"/>
      <c r="L302" s="15"/>
      <c r="M302" s="15"/>
      <c r="N302" s="15"/>
      <c r="O302" s="15"/>
      <c r="P302" s="15"/>
      <c r="Q302" s="15"/>
      <c r="R302" s="15"/>
      <c r="S302" s="15"/>
    </row>
    <row r="303">
      <c r="A303" s="15"/>
      <c r="B303" s="15"/>
      <c r="C303" s="15"/>
      <c r="D303" s="15"/>
      <c r="E303" s="15"/>
      <c r="F303" s="15"/>
      <c r="G303" s="15"/>
      <c r="H303" s="15"/>
      <c r="I303" s="15"/>
      <c r="J303" s="15"/>
      <c r="K303" s="15"/>
      <c r="L303" s="15"/>
      <c r="M303" s="15"/>
      <c r="N303" s="15"/>
      <c r="O303" s="15"/>
      <c r="P303" s="15"/>
      <c r="Q303" s="15"/>
      <c r="R303" s="15"/>
      <c r="S303" s="15"/>
    </row>
    <row r="304">
      <c r="A304" s="15"/>
      <c r="B304" s="15"/>
      <c r="C304" s="15"/>
      <c r="D304" s="15"/>
      <c r="E304" s="15"/>
      <c r="F304" s="15"/>
      <c r="G304" s="15"/>
      <c r="H304" s="15"/>
      <c r="I304" s="15"/>
      <c r="J304" s="15"/>
      <c r="K304" s="15"/>
      <c r="L304" s="15"/>
      <c r="M304" s="15"/>
      <c r="N304" s="15"/>
      <c r="O304" s="15"/>
      <c r="P304" s="15"/>
      <c r="Q304" s="15"/>
      <c r="R304" s="15"/>
      <c r="S304" s="15"/>
    </row>
    <row r="305">
      <c r="A305" s="15"/>
      <c r="B305" s="15"/>
      <c r="C305" s="15"/>
      <c r="D305" s="15"/>
      <c r="E305" s="15"/>
      <c r="F305" s="15"/>
      <c r="G305" s="15"/>
      <c r="H305" s="15"/>
      <c r="I305" s="15"/>
      <c r="J305" s="15"/>
      <c r="K305" s="15"/>
      <c r="L305" s="15"/>
      <c r="M305" s="15"/>
      <c r="N305" s="15"/>
      <c r="O305" s="15"/>
      <c r="P305" s="15"/>
      <c r="Q305" s="15"/>
      <c r="R305" s="15"/>
      <c r="S305" s="15"/>
    </row>
    <row r="306">
      <c r="A306" s="15"/>
      <c r="B306" s="15"/>
      <c r="C306" s="15"/>
      <c r="D306" s="15"/>
      <c r="E306" s="15"/>
      <c r="F306" s="15"/>
      <c r="G306" s="15"/>
      <c r="H306" s="15"/>
      <c r="I306" s="15"/>
      <c r="J306" s="15"/>
      <c r="K306" s="15"/>
      <c r="L306" s="15"/>
      <c r="M306" s="15"/>
      <c r="N306" s="15"/>
      <c r="O306" s="15"/>
      <c r="P306" s="15"/>
      <c r="Q306" s="15"/>
      <c r="R306" s="15"/>
      <c r="S306" s="15"/>
    </row>
    <row r="307">
      <c r="A307" s="15"/>
      <c r="B307" s="15"/>
      <c r="C307" s="15"/>
      <c r="D307" s="15"/>
      <c r="E307" s="15"/>
      <c r="F307" s="15"/>
      <c r="G307" s="15"/>
      <c r="H307" s="15"/>
      <c r="I307" s="15"/>
      <c r="J307" s="15"/>
      <c r="K307" s="15"/>
      <c r="L307" s="15"/>
      <c r="M307" s="15"/>
      <c r="N307" s="15"/>
      <c r="O307" s="15"/>
      <c r="P307" s="15"/>
      <c r="Q307" s="15"/>
      <c r="R307" s="15"/>
      <c r="S307" s="15"/>
    </row>
    <row r="308">
      <c r="A308" s="15"/>
      <c r="B308" s="15"/>
      <c r="C308" s="15"/>
      <c r="D308" s="15"/>
      <c r="E308" s="15"/>
      <c r="F308" s="15"/>
      <c r="G308" s="15"/>
      <c r="H308" s="15"/>
      <c r="I308" s="15"/>
      <c r="J308" s="15"/>
      <c r="K308" s="15"/>
      <c r="L308" s="15"/>
      <c r="M308" s="15"/>
      <c r="N308" s="15"/>
      <c r="O308" s="15"/>
      <c r="P308" s="15"/>
      <c r="Q308" s="15"/>
      <c r="R308" s="15"/>
      <c r="S308" s="15"/>
    </row>
    <row r="309">
      <c r="A309" s="15"/>
      <c r="B309" s="15"/>
      <c r="C309" s="15"/>
      <c r="D309" s="15"/>
      <c r="E309" s="15"/>
      <c r="F309" s="15"/>
      <c r="G309" s="15"/>
      <c r="H309" s="15"/>
      <c r="I309" s="15"/>
      <c r="J309" s="15"/>
      <c r="K309" s="15"/>
      <c r="L309" s="15"/>
      <c r="M309" s="15"/>
      <c r="N309" s="15"/>
      <c r="O309" s="15"/>
      <c r="P309" s="15"/>
      <c r="Q309" s="15"/>
      <c r="R309" s="15"/>
      <c r="S309" s="15"/>
    </row>
    <row r="310">
      <c r="A310" s="15"/>
      <c r="B310" s="15"/>
      <c r="C310" s="15"/>
      <c r="D310" s="15"/>
      <c r="E310" s="15"/>
      <c r="F310" s="15"/>
      <c r="G310" s="15"/>
      <c r="H310" s="15"/>
      <c r="I310" s="15"/>
      <c r="J310" s="15"/>
      <c r="K310" s="15"/>
      <c r="L310" s="15"/>
      <c r="M310" s="15"/>
      <c r="N310" s="15"/>
      <c r="O310" s="15"/>
      <c r="P310" s="15"/>
      <c r="Q310" s="15"/>
      <c r="R310" s="15"/>
      <c r="S310" s="15"/>
    </row>
    <row r="311">
      <c r="A311" s="15"/>
      <c r="B311" s="15"/>
      <c r="C311" s="15"/>
      <c r="D311" s="15"/>
      <c r="E311" s="15"/>
      <c r="F311" s="15"/>
      <c r="G311" s="15"/>
      <c r="H311" s="15"/>
      <c r="I311" s="15"/>
      <c r="J311" s="15"/>
      <c r="K311" s="15"/>
      <c r="L311" s="15"/>
      <c r="M311" s="15"/>
      <c r="N311" s="15"/>
      <c r="O311" s="15"/>
      <c r="P311" s="15"/>
      <c r="Q311" s="15"/>
      <c r="R311" s="15"/>
      <c r="S311" s="15"/>
    </row>
    <row r="312">
      <c r="A312" s="15"/>
      <c r="B312" s="15"/>
      <c r="C312" s="15"/>
      <c r="D312" s="15"/>
      <c r="E312" s="15"/>
      <c r="F312" s="15"/>
      <c r="G312" s="15"/>
      <c r="H312" s="15"/>
      <c r="I312" s="15"/>
      <c r="J312" s="15"/>
      <c r="K312" s="15"/>
      <c r="L312" s="15"/>
      <c r="M312" s="15"/>
      <c r="N312" s="15"/>
      <c r="O312" s="15"/>
      <c r="P312" s="15"/>
      <c r="Q312" s="15"/>
      <c r="R312" s="15"/>
      <c r="S312" s="15"/>
    </row>
    <row r="313">
      <c r="A313" s="15"/>
      <c r="B313" s="15"/>
      <c r="C313" s="15"/>
      <c r="D313" s="15"/>
      <c r="E313" s="15"/>
      <c r="F313" s="15"/>
      <c r="G313" s="15"/>
      <c r="H313" s="15"/>
      <c r="I313" s="15"/>
      <c r="J313" s="15"/>
      <c r="K313" s="15"/>
      <c r="L313" s="15"/>
      <c r="M313" s="15"/>
      <c r="N313" s="15"/>
      <c r="O313" s="15"/>
      <c r="P313" s="15"/>
      <c r="Q313" s="15"/>
      <c r="R313" s="15"/>
      <c r="S313" s="15"/>
    </row>
    <row r="314">
      <c r="A314" s="15"/>
      <c r="B314" s="15"/>
      <c r="C314" s="15"/>
      <c r="D314" s="15"/>
      <c r="E314" s="15"/>
      <c r="F314" s="15"/>
      <c r="G314" s="15"/>
      <c r="H314" s="15"/>
      <c r="I314" s="15"/>
      <c r="J314" s="15"/>
      <c r="K314" s="15"/>
      <c r="L314" s="15"/>
      <c r="M314" s="15"/>
      <c r="N314" s="15"/>
      <c r="O314" s="15"/>
      <c r="P314" s="15"/>
      <c r="Q314" s="15"/>
      <c r="R314" s="15"/>
      <c r="S314" s="15"/>
    </row>
    <row r="315">
      <c r="A315" s="15"/>
      <c r="B315" s="15"/>
      <c r="C315" s="15"/>
      <c r="D315" s="15"/>
      <c r="E315" s="15"/>
      <c r="F315" s="15"/>
      <c r="G315" s="15"/>
      <c r="H315" s="15"/>
      <c r="I315" s="15"/>
      <c r="J315" s="15"/>
      <c r="K315" s="15"/>
      <c r="L315" s="15"/>
      <c r="M315" s="15"/>
      <c r="N315" s="15"/>
      <c r="O315" s="15"/>
      <c r="P315" s="15"/>
      <c r="Q315" s="15"/>
      <c r="R315" s="15"/>
      <c r="S315" s="15"/>
    </row>
    <row r="316">
      <c r="A316" s="15"/>
      <c r="B316" s="15"/>
      <c r="C316" s="15"/>
      <c r="D316" s="15"/>
      <c r="E316" s="15"/>
      <c r="F316" s="15"/>
      <c r="G316" s="15"/>
      <c r="H316" s="15"/>
      <c r="I316" s="15"/>
      <c r="J316" s="15"/>
      <c r="K316" s="15"/>
      <c r="L316" s="15"/>
      <c r="M316" s="15"/>
      <c r="N316" s="15"/>
      <c r="O316" s="15"/>
      <c r="P316" s="15"/>
      <c r="Q316" s="15"/>
      <c r="R316" s="15"/>
      <c r="S316" s="15"/>
    </row>
    <row r="317">
      <c r="A317" s="15"/>
      <c r="B317" s="15"/>
      <c r="C317" s="15"/>
      <c r="D317" s="15"/>
      <c r="E317" s="15"/>
      <c r="F317" s="15"/>
      <c r="G317" s="15"/>
      <c r="H317" s="15"/>
      <c r="I317" s="15"/>
      <c r="J317" s="15"/>
      <c r="K317" s="15"/>
      <c r="L317" s="15"/>
      <c r="M317" s="15"/>
      <c r="N317" s="15"/>
      <c r="O317" s="15"/>
      <c r="P317" s="15"/>
      <c r="Q317" s="15"/>
      <c r="R317" s="15"/>
      <c r="S317" s="15"/>
    </row>
    <row r="318">
      <c r="A318" s="15"/>
      <c r="B318" s="15"/>
      <c r="C318" s="15"/>
      <c r="D318" s="15"/>
      <c r="E318" s="15"/>
      <c r="F318" s="15"/>
      <c r="G318" s="15"/>
      <c r="H318" s="15"/>
      <c r="I318" s="15"/>
      <c r="J318" s="15"/>
      <c r="K318" s="15"/>
      <c r="L318" s="15"/>
      <c r="M318" s="15"/>
      <c r="N318" s="15"/>
      <c r="O318" s="15"/>
      <c r="P318" s="15"/>
      <c r="Q318" s="15"/>
      <c r="R318" s="15"/>
      <c r="S318" s="15"/>
    </row>
    <row r="319">
      <c r="A319" s="15"/>
      <c r="B319" s="15"/>
      <c r="C319" s="15"/>
      <c r="D319" s="15"/>
      <c r="E319" s="15"/>
      <c r="F319" s="15"/>
      <c r="G319" s="15"/>
      <c r="H319" s="15"/>
      <c r="I319" s="15"/>
      <c r="J319" s="15"/>
      <c r="K319" s="15"/>
      <c r="L319" s="15"/>
      <c r="M319" s="15"/>
      <c r="N319" s="15"/>
      <c r="O319" s="15"/>
      <c r="P319" s="15"/>
      <c r="Q319" s="15"/>
      <c r="R319" s="15"/>
      <c r="S319" s="15"/>
    </row>
    <row r="320">
      <c r="A320" s="15"/>
      <c r="B320" s="15"/>
      <c r="C320" s="15"/>
      <c r="D320" s="15"/>
      <c r="E320" s="15"/>
      <c r="F320" s="15"/>
      <c r="G320" s="15"/>
      <c r="H320" s="15"/>
      <c r="I320" s="15"/>
      <c r="J320" s="15"/>
      <c r="K320" s="15"/>
      <c r="L320" s="15"/>
      <c r="M320" s="15"/>
      <c r="N320" s="15"/>
      <c r="O320" s="15"/>
      <c r="P320" s="15"/>
      <c r="Q320" s="15"/>
      <c r="R320" s="15"/>
      <c r="S320" s="15"/>
    </row>
    <row r="321">
      <c r="A321" s="15"/>
      <c r="B321" s="15"/>
      <c r="C321" s="15"/>
      <c r="D321" s="15"/>
      <c r="E321" s="15"/>
      <c r="F321" s="15"/>
      <c r="G321" s="15"/>
      <c r="H321" s="15"/>
      <c r="I321" s="15"/>
      <c r="J321" s="15"/>
      <c r="K321" s="15"/>
      <c r="L321" s="15"/>
      <c r="M321" s="15"/>
      <c r="N321" s="15"/>
      <c r="O321" s="15"/>
      <c r="P321" s="15"/>
      <c r="Q321" s="15"/>
      <c r="R321" s="15"/>
      <c r="S321" s="15"/>
    </row>
    <row r="322">
      <c r="A322" s="15"/>
      <c r="B322" s="15"/>
      <c r="C322" s="15"/>
      <c r="D322" s="15"/>
      <c r="E322" s="15"/>
      <c r="F322" s="15"/>
      <c r="G322" s="15"/>
      <c r="H322" s="15"/>
      <c r="I322" s="15"/>
      <c r="J322" s="15"/>
      <c r="K322" s="15"/>
      <c r="L322" s="15"/>
      <c r="M322" s="15"/>
      <c r="N322" s="15"/>
      <c r="O322" s="15"/>
      <c r="P322" s="15"/>
      <c r="Q322" s="15"/>
      <c r="R322" s="15"/>
      <c r="S322" s="15"/>
    </row>
    <row r="323">
      <c r="A323" s="15"/>
      <c r="B323" s="15"/>
      <c r="C323" s="15"/>
      <c r="D323" s="15"/>
      <c r="E323" s="15"/>
      <c r="F323" s="15"/>
      <c r="G323" s="15"/>
      <c r="H323" s="15"/>
      <c r="I323" s="15"/>
      <c r="J323" s="15"/>
      <c r="K323" s="15"/>
      <c r="L323" s="15"/>
      <c r="M323" s="15"/>
      <c r="N323" s="15"/>
      <c r="O323" s="15"/>
      <c r="P323" s="15"/>
      <c r="Q323" s="15"/>
      <c r="R323" s="15"/>
      <c r="S323" s="15"/>
    </row>
    <row r="324">
      <c r="A324" s="15"/>
      <c r="B324" s="15"/>
      <c r="C324" s="15"/>
      <c r="D324" s="15"/>
      <c r="E324" s="15"/>
      <c r="F324" s="15"/>
      <c r="G324" s="15"/>
      <c r="H324" s="15"/>
      <c r="I324" s="15"/>
      <c r="J324" s="15"/>
      <c r="K324" s="15"/>
      <c r="L324" s="15"/>
      <c r="M324" s="15"/>
      <c r="N324" s="15"/>
      <c r="O324" s="15"/>
      <c r="P324" s="15"/>
      <c r="Q324" s="15"/>
      <c r="R324" s="15"/>
      <c r="S324" s="15"/>
    </row>
    <row r="325">
      <c r="A325" s="15"/>
      <c r="B325" s="15"/>
      <c r="C325" s="15"/>
      <c r="D325" s="15"/>
      <c r="E325" s="15"/>
      <c r="F325" s="15"/>
      <c r="G325" s="15"/>
      <c r="H325" s="15"/>
      <c r="I325" s="15"/>
      <c r="J325" s="15"/>
      <c r="K325" s="15"/>
      <c r="L325" s="15"/>
      <c r="M325" s="15"/>
      <c r="N325" s="15"/>
      <c r="O325" s="15"/>
      <c r="P325" s="15"/>
      <c r="Q325" s="15"/>
      <c r="R325" s="15"/>
      <c r="S325" s="15"/>
    </row>
    <row r="326">
      <c r="A326" s="15"/>
      <c r="B326" s="15"/>
      <c r="C326" s="15"/>
      <c r="D326" s="15"/>
      <c r="E326" s="15"/>
      <c r="F326" s="15"/>
      <c r="G326" s="15"/>
      <c r="H326" s="15"/>
      <c r="I326" s="15"/>
      <c r="J326" s="15"/>
      <c r="K326" s="15"/>
      <c r="L326" s="15"/>
      <c r="M326" s="15"/>
      <c r="N326" s="15"/>
      <c r="O326" s="15"/>
      <c r="P326" s="15"/>
      <c r="Q326" s="15"/>
      <c r="R326" s="15"/>
      <c r="S326" s="15"/>
    </row>
    <row r="327">
      <c r="A327" s="15"/>
      <c r="B327" s="15"/>
      <c r="C327" s="15"/>
      <c r="D327" s="15"/>
      <c r="E327" s="15"/>
      <c r="F327" s="15"/>
      <c r="G327" s="15"/>
      <c r="H327" s="15"/>
      <c r="I327" s="15"/>
      <c r="J327" s="15"/>
      <c r="K327" s="15"/>
      <c r="L327" s="15"/>
      <c r="M327" s="15"/>
      <c r="N327" s="15"/>
      <c r="O327" s="15"/>
      <c r="P327" s="15"/>
      <c r="Q327" s="15"/>
      <c r="R327" s="15"/>
      <c r="S327" s="15"/>
    </row>
    <row r="328">
      <c r="A328" s="15"/>
      <c r="B328" s="15"/>
      <c r="C328" s="15"/>
      <c r="D328" s="15"/>
      <c r="E328" s="15"/>
      <c r="F328" s="15"/>
      <c r="G328" s="15"/>
      <c r="H328" s="15"/>
      <c r="I328" s="15"/>
      <c r="J328" s="15"/>
      <c r="K328" s="15"/>
      <c r="L328" s="15"/>
      <c r="M328" s="15"/>
      <c r="N328" s="15"/>
      <c r="O328" s="15"/>
      <c r="P328" s="15"/>
      <c r="Q328" s="15"/>
      <c r="R328" s="15"/>
      <c r="S328" s="15"/>
    </row>
    <row r="329">
      <c r="A329" s="15"/>
      <c r="B329" s="15"/>
      <c r="C329" s="15"/>
      <c r="D329" s="15"/>
      <c r="E329" s="15"/>
      <c r="F329" s="15"/>
      <c r="G329" s="15"/>
      <c r="H329" s="15"/>
      <c r="I329" s="15"/>
      <c r="J329" s="15"/>
      <c r="K329" s="15"/>
      <c r="L329" s="15"/>
      <c r="M329" s="15"/>
      <c r="N329" s="15"/>
      <c r="O329" s="15"/>
      <c r="P329" s="15"/>
      <c r="Q329" s="15"/>
      <c r="R329" s="15"/>
      <c r="S329" s="15"/>
    </row>
    <row r="330">
      <c r="A330" s="15"/>
      <c r="B330" s="15"/>
      <c r="C330" s="15"/>
      <c r="D330" s="15"/>
      <c r="E330" s="15"/>
      <c r="F330" s="15"/>
      <c r="G330" s="15"/>
      <c r="H330" s="15"/>
      <c r="I330" s="15"/>
      <c r="J330" s="15"/>
      <c r="K330" s="15"/>
      <c r="L330" s="15"/>
      <c r="M330" s="15"/>
      <c r="N330" s="15"/>
      <c r="O330" s="15"/>
      <c r="P330" s="15"/>
      <c r="Q330" s="15"/>
      <c r="R330" s="15"/>
      <c r="S330" s="15"/>
    </row>
    <row r="331">
      <c r="A331" s="15"/>
      <c r="B331" s="15"/>
      <c r="C331" s="15"/>
      <c r="D331" s="15"/>
      <c r="E331" s="15"/>
      <c r="F331" s="15"/>
      <c r="G331" s="15"/>
      <c r="H331" s="15"/>
      <c r="I331" s="15"/>
      <c r="J331" s="15"/>
      <c r="K331" s="15"/>
      <c r="L331" s="15"/>
      <c r="M331" s="15"/>
      <c r="N331" s="15"/>
      <c r="O331" s="15"/>
      <c r="P331" s="15"/>
      <c r="Q331" s="15"/>
      <c r="R331" s="15"/>
      <c r="S331" s="15"/>
    </row>
    <row r="332">
      <c r="A332" s="15"/>
      <c r="B332" s="15"/>
      <c r="C332" s="15"/>
      <c r="D332" s="15"/>
      <c r="E332" s="15"/>
      <c r="F332" s="15"/>
      <c r="G332" s="15"/>
      <c r="H332" s="15"/>
      <c r="I332" s="15"/>
      <c r="J332" s="15"/>
      <c r="K332" s="15"/>
      <c r="L332" s="15"/>
      <c r="M332" s="15"/>
      <c r="N332" s="15"/>
      <c r="O332" s="15"/>
      <c r="P332" s="15"/>
      <c r="Q332" s="15"/>
      <c r="R332" s="15"/>
      <c r="S332" s="15"/>
    </row>
    <row r="333">
      <c r="A333" s="15"/>
      <c r="B333" s="15"/>
      <c r="C333" s="15"/>
      <c r="D333" s="15"/>
      <c r="E333" s="15"/>
      <c r="F333" s="15"/>
      <c r="G333" s="15"/>
      <c r="H333" s="15"/>
      <c r="I333" s="15"/>
      <c r="J333" s="15"/>
      <c r="K333" s="15"/>
      <c r="L333" s="15"/>
      <c r="M333" s="15"/>
      <c r="N333" s="15"/>
      <c r="O333" s="15"/>
      <c r="P333" s="15"/>
      <c r="Q333" s="15"/>
      <c r="R333" s="15"/>
      <c r="S333" s="15"/>
    </row>
    <row r="334">
      <c r="A334" s="15"/>
      <c r="B334" s="15"/>
      <c r="C334" s="15"/>
      <c r="D334" s="15"/>
      <c r="E334" s="15"/>
      <c r="F334" s="15"/>
      <c r="G334" s="15"/>
      <c r="H334" s="15"/>
      <c r="I334" s="15"/>
      <c r="J334" s="15"/>
      <c r="K334" s="15"/>
      <c r="L334" s="15"/>
      <c r="M334" s="15"/>
      <c r="N334" s="15"/>
      <c r="O334" s="15"/>
      <c r="P334" s="15"/>
      <c r="Q334" s="15"/>
      <c r="R334" s="15"/>
      <c r="S334" s="15"/>
    </row>
    <row r="335">
      <c r="A335" s="15"/>
      <c r="B335" s="15"/>
      <c r="C335" s="15"/>
      <c r="D335" s="15"/>
      <c r="E335" s="15"/>
      <c r="F335" s="15"/>
      <c r="G335" s="15"/>
      <c r="H335" s="15"/>
      <c r="I335" s="15"/>
      <c r="J335" s="15"/>
      <c r="K335" s="15"/>
      <c r="L335" s="15"/>
      <c r="M335" s="15"/>
      <c r="N335" s="15"/>
      <c r="O335" s="15"/>
      <c r="P335" s="15"/>
      <c r="Q335" s="15"/>
      <c r="R335" s="15"/>
      <c r="S335" s="15"/>
    </row>
    <row r="336">
      <c r="A336" s="15"/>
      <c r="B336" s="15"/>
      <c r="C336" s="15"/>
      <c r="D336" s="15"/>
      <c r="E336" s="15"/>
      <c r="F336" s="15"/>
      <c r="G336" s="15"/>
      <c r="H336" s="15"/>
      <c r="I336" s="15"/>
      <c r="J336" s="15"/>
      <c r="K336" s="15"/>
      <c r="L336" s="15"/>
      <c r="M336" s="15"/>
      <c r="N336" s="15"/>
      <c r="O336" s="15"/>
      <c r="P336" s="15"/>
      <c r="Q336" s="15"/>
      <c r="R336" s="15"/>
      <c r="S336" s="15"/>
    </row>
    <row r="337">
      <c r="A337" s="15"/>
      <c r="B337" s="15"/>
      <c r="C337" s="15"/>
      <c r="D337" s="15"/>
      <c r="E337" s="15"/>
      <c r="F337" s="15"/>
      <c r="G337" s="15"/>
      <c r="H337" s="15"/>
      <c r="I337" s="15"/>
      <c r="J337" s="15"/>
      <c r="K337" s="15"/>
      <c r="L337" s="15"/>
      <c r="M337" s="15"/>
      <c r="N337" s="15"/>
      <c r="O337" s="15"/>
      <c r="P337" s="15"/>
      <c r="Q337" s="15"/>
      <c r="R337" s="15"/>
      <c r="S337" s="15"/>
    </row>
    <row r="338">
      <c r="A338" s="15"/>
      <c r="B338" s="15"/>
      <c r="C338" s="15"/>
      <c r="D338" s="15"/>
      <c r="E338" s="15"/>
      <c r="F338" s="15"/>
      <c r="G338" s="15"/>
      <c r="H338" s="15"/>
      <c r="I338" s="15"/>
      <c r="J338" s="15"/>
      <c r="K338" s="15"/>
      <c r="L338" s="15"/>
      <c r="M338" s="15"/>
      <c r="N338" s="15"/>
      <c r="O338" s="15"/>
      <c r="P338" s="15"/>
      <c r="Q338" s="15"/>
      <c r="R338" s="15"/>
      <c r="S338" s="15"/>
    </row>
    <row r="339">
      <c r="A339" s="15"/>
      <c r="B339" s="15"/>
      <c r="C339" s="15"/>
      <c r="D339" s="15"/>
      <c r="E339" s="15"/>
      <c r="F339" s="15"/>
      <c r="G339" s="15"/>
      <c r="H339" s="15"/>
      <c r="I339" s="15"/>
      <c r="J339" s="15"/>
      <c r="K339" s="15"/>
      <c r="L339" s="15"/>
      <c r="M339" s="15"/>
      <c r="N339" s="15"/>
      <c r="O339" s="15"/>
      <c r="P339" s="15"/>
      <c r="Q339" s="15"/>
      <c r="R339" s="15"/>
      <c r="S339" s="15"/>
    </row>
    <row r="340">
      <c r="A340" s="15"/>
      <c r="B340" s="15"/>
      <c r="C340" s="15"/>
      <c r="D340" s="15"/>
      <c r="E340" s="15"/>
      <c r="F340" s="15"/>
      <c r="G340" s="15"/>
      <c r="H340" s="15"/>
      <c r="I340" s="15"/>
      <c r="J340" s="15"/>
      <c r="K340" s="15"/>
      <c r="L340" s="15"/>
      <c r="M340" s="15"/>
      <c r="N340" s="15"/>
      <c r="O340" s="15"/>
      <c r="P340" s="15"/>
      <c r="Q340" s="15"/>
      <c r="R340" s="15"/>
      <c r="S340" s="15"/>
    </row>
    <row r="341">
      <c r="A341" s="15"/>
      <c r="B341" s="15"/>
      <c r="C341" s="15"/>
      <c r="D341" s="15"/>
      <c r="E341" s="15"/>
      <c r="F341" s="15"/>
      <c r="G341" s="15"/>
      <c r="H341" s="15"/>
      <c r="I341" s="15"/>
      <c r="J341" s="15"/>
      <c r="K341" s="15"/>
      <c r="L341" s="15"/>
      <c r="M341" s="15"/>
      <c r="N341" s="15"/>
      <c r="O341" s="15"/>
      <c r="P341" s="15"/>
      <c r="Q341" s="15"/>
      <c r="R341" s="15"/>
      <c r="S341" s="15"/>
    </row>
    <row r="342">
      <c r="A342" s="15"/>
      <c r="B342" s="15"/>
      <c r="C342" s="15"/>
      <c r="D342" s="15"/>
      <c r="E342" s="15"/>
      <c r="F342" s="15"/>
      <c r="G342" s="15"/>
      <c r="H342" s="15"/>
      <c r="I342" s="15"/>
      <c r="J342" s="15"/>
      <c r="K342" s="15"/>
      <c r="L342" s="15"/>
      <c r="M342" s="15"/>
      <c r="N342" s="15"/>
      <c r="O342" s="15"/>
      <c r="P342" s="15"/>
      <c r="Q342" s="15"/>
      <c r="R342" s="15"/>
      <c r="S342" s="15"/>
    </row>
    <row r="343">
      <c r="A343" s="15"/>
      <c r="B343" s="15"/>
      <c r="C343" s="15"/>
      <c r="D343" s="15"/>
      <c r="E343" s="15"/>
      <c r="F343" s="15"/>
      <c r="G343" s="15"/>
      <c r="H343" s="15"/>
      <c r="I343" s="15"/>
      <c r="J343" s="15"/>
      <c r="K343" s="15"/>
      <c r="L343" s="15"/>
      <c r="M343" s="15"/>
      <c r="N343" s="15"/>
      <c r="O343" s="15"/>
      <c r="P343" s="15"/>
      <c r="Q343" s="15"/>
      <c r="R343" s="15"/>
      <c r="S343" s="15"/>
    </row>
    <row r="344">
      <c r="A344" s="15"/>
      <c r="B344" s="15"/>
      <c r="C344" s="15"/>
      <c r="D344" s="15"/>
      <c r="E344" s="15"/>
      <c r="F344" s="15"/>
      <c r="G344" s="15"/>
      <c r="H344" s="15"/>
      <c r="I344" s="15"/>
      <c r="J344" s="15"/>
      <c r="K344" s="15"/>
      <c r="L344" s="15"/>
      <c r="M344" s="15"/>
      <c r="N344" s="15"/>
      <c r="O344" s="15"/>
      <c r="P344" s="15"/>
      <c r="Q344" s="15"/>
      <c r="R344" s="15"/>
      <c r="S344" s="15"/>
    </row>
    <row r="345">
      <c r="A345" s="15"/>
      <c r="B345" s="15"/>
      <c r="C345" s="15"/>
      <c r="D345" s="15"/>
      <c r="E345" s="15"/>
      <c r="F345" s="15"/>
      <c r="G345" s="15"/>
      <c r="H345" s="15"/>
      <c r="I345" s="15"/>
      <c r="J345" s="15"/>
      <c r="K345" s="15"/>
      <c r="L345" s="15"/>
      <c r="M345" s="15"/>
      <c r="N345" s="15"/>
      <c r="O345" s="15"/>
      <c r="P345" s="15"/>
      <c r="Q345" s="15"/>
      <c r="R345" s="15"/>
      <c r="S345" s="15"/>
    </row>
    <row r="346">
      <c r="A346" s="15"/>
      <c r="B346" s="15"/>
      <c r="C346" s="15"/>
      <c r="D346" s="15"/>
      <c r="E346" s="15"/>
      <c r="F346" s="15"/>
      <c r="G346" s="15"/>
      <c r="H346" s="15"/>
      <c r="I346" s="15"/>
      <c r="J346" s="15"/>
      <c r="K346" s="15"/>
      <c r="L346" s="15"/>
      <c r="M346" s="15"/>
      <c r="N346" s="15"/>
      <c r="O346" s="15"/>
      <c r="P346" s="15"/>
      <c r="Q346" s="15"/>
      <c r="R346" s="15"/>
      <c r="S346" s="15"/>
    </row>
    <row r="347">
      <c r="A347" s="15"/>
      <c r="B347" s="15"/>
      <c r="C347" s="15"/>
      <c r="D347" s="15"/>
      <c r="E347" s="15"/>
      <c r="F347" s="15"/>
      <c r="G347" s="15"/>
      <c r="H347" s="15"/>
      <c r="I347" s="15"/>
      <c r="J347" s="15"/>
      <c r="K347" s="15"/>
      <c r="L347" s="15"/>
      <c r="M347" s="15"/>
      <c r="N347" s="15"/>
      <c r="O347" s="15"/>
      <c r="P347" s="15"/>
      <c r="Q347" s="15"/>
      <c r="R347" s="15"/>
      <c r="S347" s="15"/>
    </row>
    <row r="348">
      <c r="A348" s="15"/>
      <c r="B348" s="15"/>
      <c r="C348" s="15"/>
      <c r="D348" s="15"/>
      <c r="E348" s="15"/>
      <c r="F348" s="15"/>
      <c r="G348" s="15"/>
      <c r="H348" s="15"/>
      <c r="I348" s="15"/>
      <c r="J348" s="15"/>
      <c r="K348" s="15"/>
      <c r="L348" s="15"/>
      <c r="M348" s="15"/>
      <c r="N348" s="15"/>
      <c r="O348" s="15"/>
      <c r="P348" s="15"/>
      <c r="Q348" s="15"/>
      <c r="R348" s="15"/>
      <c r="S348" s="15"/>
    </row>
    <row r="349">
      <c r="A349" s="15"/>
      <c r="B349" s="15"/>
      <c r="C349" s="15"/>
      <c r="D349" s="15"/>
      <c r="E349" s="15"/>
      <c r="F349" s="15"/>
      <c r="G349" s="15"/>
      <c r="H349" s="15"/>
      <c r="I349" s="15"/>
      <c r="J349" s="15"/>
      <c r="K349" s="15"/>
      <c r="L349" s="15"/>
      <c r="M349" s="15"/>
      <c r="N349" s="15"/>
      <c r="O349" s="15"/>
      <c r="P349" s="15"/>
      <c r="Q349" s="15"/>
      <c r="R349" s="15"/>
      <c r="S349" s="15"/>
    </row>
    <row r="350">
      <c r="A350" s="15"/>
      <c r="B350" s="15"/>
      <c r="C350" s="15"/>
      <c r="D350" s="15"/>
      <c r="E350" s="15"/>
      <c r="F350" s="15"/>
      <c r="G350" s="15"/>
      <c r="H350" s="15"/>
      <c r="I350" s="15"/>
      <c r="J350" s="15"/>
      <c r="K350" s="15"/>
      <c r="L350" s="15"/>
      <c r="M350" s="15"/>
      <c r="N350" s="15"/>
      <c r="O350" s="15"/>
      <c r="P350" s="15"/>
      <c r="Q350" s="15"/>
      <c r="R350" s="15"/>
      <c r="S350" s="15"/>
    </row>
    <row r="351">
      <c r="A351" s="15"/>
      <c r="B351" s="15"/>
      <c r="C351" s="15"/>
      <c r="D351" s="15"/>
      <c r="E351" s="15"/>
      <c r="F351" s="15"/>
      <c r="G351" s="15"/>
      <c r="H351" s="15"/>
      <c r="I351" s="15"/>
      <c r="J351" s="15"/>
      <c r="K351" s="15"/>
      <c r="L351" s="15"/>
      <c r="M351" s="15"/>
      <c r="N351" s="15"/>
      <c r="O351" s="15"/>
      <c r="P351" s="15"/>
      <c r="Q351" s="15"/>
      <c r="R351" s="15"/>
      <c r="S351" s="15"/>
    </row>
    <row r="352">
      <c r="A352" s="15"/>
      <c r="B352" s="15"/>
      <c r="C352" s="15"/>
      <c r="D352" s="15"/>
      <c r="E352" s="15"/>
      <c r="F352" s="15"/>
      <c r="G352" s="15"/>
      <c r="H352" s="15"/>
      <c r="I352" s="15"/>
      <c r="J352" s="15"/>
      <c r="K352" s="15"/>
      <c r="L352" s="15"/>
      <c r="M352" s="15"/>
      <c r="N352" s="15"/>
      <c r="O352" s="15"/>
      <c r="P352" s="15"/>
      <c r="Q352" s="15"/>
      <c r="R352" s="15"/>
      <c r="S352" s="15"/>
    </row>
    <row r="353">
      <c r="A353" s="15"/>
      <c r="B353" s="15"/>
      <c r="C353" s="15"/>
      <c r="D353" s="15"/>
      <c r="E353" s="15"/>
      <c r="F353" s="15"/>
      <c r="G353" s="15"/>
      <c r="H353" s="15"/>
      <c r="I353" s="15"/>
      <c r="J353" s="15"/>
      <c r="K353" s="15"/>
      <c r="L353" s="15"/>
      <c r="M353" s="15"/>
      <c r="N353" s="15"/>
      <c r="O353" s="15"/>
      <c r="P353" s="15"/>
      <c r="Q353" s="15"/>
      <c r="R353" s="15"/>
      <c r="S353" s="15"/>
    </row>
    <row r="354">
      <c r="A354" s="15"/>
      <c r="B354" s="15"/>
      <c r="C354" s="15"/>
      <c r="D354" s="15"/>
      <c r="E354" s="15"/>
      <c r="F354" s="15"/>
      <c r="G354" s="15"/>
      <c r="H354" s="15"/>
      <c r="I354" s="15"/>
      <c r="J354" s="15"/>
      <c r="K354" s="15"/>
      <c r="L354" s="15"/>
      <c r="M354" s="15"/>
      <c r="N354" s="15"/>
      <c r="O354" s="15"/>
      <c r="P354" s="15"/>
      <c r="Q354" s="15"/>
      <c r="R354" s="15"/>
      <c r="S354" s="15"/>
    </row>
    <row r="355">
      <c r="A355" s="15"/>
      <c r="B355" s="15"/>
      <c r="C355" s="15"/>
      <c r="D355" s="15"/>
      <c r="E355" s="15"/>
      <c r="F355" s="15"/>
      <c r="G355" s="15"/>
      <c r="H355" s="15"/>
      <c r="I355" s="15"/>
      <c r="J355" s="15"/>
      <c r="K355" s="15"/>
      <c r="L355" s="15"/>
      <c r="M355" s="15"/>
      <c r="N355" s="15"/>
      <c r="O355" s="15"/>
      <c r="P355" s="15"/>
      <c r="Q355" s="15"/>
      <c r="R355" s="15"/>
      <c r="S355" s="15"/>
    </row>
    <row r="356">
      <c r="A356" s="15"/>
      <c r="B356" s="15"/>
      <c r="C356" s="15"/>
      <c r="D356" s="15"/>
      <c r="E356" s="15"/>
      <c r="F356" s="15"/>
      <c r="G356" s="15"/>
      <c r="H356" s="15"/>
      <c r="I356" s="15"/>
      <c r="J356" s="15"/>
      <c r="K356" s="15"/>
      <c r="L356" s="15"/>
      <c r="M356" s="15"/>
      <c r="N356" s="15"/>
      <c r="O356" s="15"/>
      <c r="P356" s="15"/>
      <c r="Q356" s="15"/>
      <c r="R356" s="15"/>
      <c r="S356" s="15"/>
    </row>
    <row r="357">
      <c r="A357" s="15"/>
      <c r="B357" s="15"/>
      <c r="C357" s="15"/>
      <c r="D357" s="15"/>
      <c r="E357" s="15"/>
      <c r="F357" s="15"/>
      <c r="G357" s="15"/>
      <c r="H357" s="15"/>
      <c r="I357" s="15"/>
      <c r="J357" s="15"/>
      <c r="K357" s="15"/>
      <c r="L357" s="15"/>
      <c r="M357" s="15"/>
      <c r="N357" s="15"/>
      <c r="O357" s="15"/>
      <c r="P357" s="15"/>
      <c r="Q357" s="15"/>
      <c r="R357" s="15"/>
      <c r="S357" s="15"/>
    </row>
    <row r="358">
      <c r="A358" s="15"/>
      <c r="B358" s="15"/>
      <c r="C358" s="15"/>
      <c r="D358" s="15"/>
      <c r="E358" s="15"/>
      <c r="F358" s="15"/>
      <c r="G358" s="15"/>
      <c r="H358" s="15"/>
      <c r="I358" s="15"/>
      <c r="J358" s="15"/>
      <c r="K358" s="15"/>
      <c r="L358" s="15"/>
      <c r="M358" s="15"/>
      <c r="N358" s="15"/>
      <c r="O358" s="15"/>
      <c r="P358" s="15"/>
      <c r="Q358" s="15"/>
      <c r="R358" s="15"/>
      <c r="S358" s="15"/>
    </row>
    <row r="359">
      <c r="A359" s="15"/>
      <c r="B359" s="15"/>
      <c r="C359" s="15"/>
      <c r="D359" s="15"/>
      <c r="E359" s="15"/>
      <c r="F359" s="15"/>
      <c r="G359" s="15"/>
      <c r="H359" s="15"/>
      <c r="I359" s="15"/>
      <c r="J359" s="15"/>
      <c r="K359" s="15"/>
      <c r="L359" s="15"/>
      <c r="M359" s="15"/>
      <c r="N359" s="15"/>
      <c r="O359" s="15"/>
      <c r="P359" s="15"/>
      <c r="Q359" s="15"/>
      <c r="R359" s="15"/>
      <c r="S359" s="15"/>
    </row>
    <row r="360">
      <c r="A360" s="15"/>
      <c r="B360" s="15"/>
      <c r="C360" s="15"/>
      <c r="D360" s="15"/>
      <c r="E360" s="15"/>
      <c r="F360" s="15"/>
      <c r="G360" s="15"/>
      <c r="H360" s="15"/>
      <c r="I360" s="15"/>
      <c r="J360" s="15"/>
      <c r="K360" s="15"/>
      <c r="L360" s="15"/>
      <c r="M360" s="15"/>
      <c r="N360" s="15"/>
      <c r="O360" s="15"/>
      <c r="P360" s="15"/>
      <c r="Q360" s="15"/>
      <c r="R360" s="15"/>
      <c r="S360" s="15"/>
    </row>
    <row r="361">
      <c r="A361" s="15"/>
      <c r="B361" s="15"/>
      <c r="C361" s="15"/>
      <c r="D361" s="15"/>
      <c r="E361" s="15"/>
      <c r="F361" s="15"/>
      <c r="G361" s="15"/>
      <c r="H361" s="15"/>
      <c r="I361" s="15"/>
      <c r="J361" s="15"/>
      <c r="K361" s="15"/>
      <c r="L361" s="15"/>
      <c r="M361" s="15"/>
      <c r="N361" s="15"/>
      <c r="O361" s="15"/>
      <c r="P361" s="15"/>
      <c r="Q361" s="15"/>
      <c r="R361" s="15"/>
      <c r="S361" s="15"/>
    </row>
    <row r="362">
      <c r="A362" s="15"/>
      <c r="B362" s="15"/>
      <c r="C362" s="15"/>
      <c r="D362" s="15"/>
      <c r="E362" s="15"/>
      <c r="F362" s="15"/>
      <c r="G362" s="15"/>
      <c r="H362" s="15"/>
      <c r="I362" s="15"/>
      <c r="J362" s="15"/>
      <c r="K362" s="15"/>
      <c r="L362" s="15"/>
      <c r="M362" s="15"/>
      <c r="N362" s="15"/>
      <c r="O362" s="15"/>
      <c r="P362" s="15"/>
      <c r="Q362" s="15"/>
      <c r="R362" s="15"/>
      <c r="S362" s="15"/>
    </row>
    <row r="363">
      <c r="A363" s="15"/>
      <c r="B363" s="15"/>
      <c r="C363" s="15"/>
      <c r="D363" s="15"/>
      <c r="E363" s="15"/>
      <c r="F363" s="15"/>
      <c r="G363" s="15"/>
      <c r="H363" s="15"/>
      <c r="I363" s="15"/>
      <c r="J363" s="15"/>
      <c r="K363" s="15"/>
      <c r="L363" s="15"/>
      <c r="M363" s="15"/>
      <c r="N363" s="15"/>
      <c r="O363" s="15"/>
      <c r="P363" s="15"/>
      <c r="Q363" s="15"/>
      <c r="R363" s="15"/>
      <c r="S363" s="15"/>
    </row>
    <row r="364">
      <c r="A364" s="15"/>
      <c r="B364" s="15"/>
      <c r="C364" s="15"/>
      <c r="D364" s="15"/>
      <c r="E364" s="15"/>
      <c r="F364" s="15"/>
      <c r="G364" s="15"/>
      <c r="H364" s="15"/>
      <c r="I364" s="15"/>
      <c r="J364" s="15"/>
      <c r="K364" s="15"/>
      <c r="L364" s="15"/>
      <c r="M364" s="15"/>
      <c r="N364" s="15"/>
      <c r="O364" s="15"/>
      <c r="P364" s="15"/>
      <c r="Q364" s="15"/>
      <c r="R364" s="15"/>
      <c r="S364" s="15"/>
    </row>
    <row r="365">
      <c r="A365" s="15"/>
      <c r="B365" s="15"/>
      <c r="C365" s="15"/>
      <c r="D365" s="15"/>
      <c r="E365" s="15"/>
      <c r="F365" s="15"/>
      <c r="G365" s="15"/>
      <c r="H365" s="15"/>
      <c r="I365" s="15"/>
      <c r="J365" s="15"/>
      <c r="K365" s="15"/>
      <c r="L365" s="15"/>
      <c r="M365" s="15"/>
      <c r="N365" s="15"/>
      <c r="O365" s="15"/>
      <c r="P365" s="15"/>
      <c r="Q365" s="15"/>
      <c r="R365" s="15"/>
      <c r="S365" s="15"/>
    </row>
    <row r="366">
      <c r="A366" s="15"/>
      <c r="B366" s="15"/>
      <c r="C366" s="15"/>
      <c r="D366" s="15"/>
      <c r="E366" s="15"/>
      <c r="F366" s="15"/>
      <c r="G366" s="15"/>
      <c r="H366" s="15"/>
      <c r="I366" s="15"/>
      <c r="J366" s="15"/>
      <c r="K366" s="15"/>
      <c r="L366" s="15"/>
      <c r="M366" s="15"/>
      <c r="N366" s="15"/>
      <c r="O366" s="15"/>
      <c r="P366" s="15"/>
      <c r="Q366" s="15"/>
      <c r="R366" s="15"/>
      <c r="S366" s="15"/>
    </row>
    <row r="367">
      <c r="A367" s="15"/>
      <c r="B367" s="15"/>
      <c r="C367" s="15"/>
      <c r="D367" s="15"/>
      <c r="E367" s="15"/>
      <c r="F367" s="15"/>
      <c r="G367" s="15"/>
      <c r="H367" s="15"/>
      <c r="I367" s="15"/>
      <c r="J367" s="15"/>
      <c r="K367" s="15"/>
      <c r="L367" s="15"/>
      <c r="M367" s="15"/>
      <c r="N367" s="15"/>
      <c r="O367" s="15"/>
      <c r="P367" s="15"/>
      <c r="Q367" s="15"/>
      <c r="R367" s="15"/>
      <c r="S367" s="15"/>
    </row>
    <row r="368">
      <c r="A368" s="15"/>
      <c r="B368" s="15"/>
      <c r="C368" s="15"/>
      <c r="D368" s="15"/>
      <c r="E368" s="15"/>
      <c r="F368" s="15"/>
      <c r="G368" s="15"/>
      <c r="H368" s="15"/>
      <c r="I368" s="15"/>
      <c r="J368" s="15"/>
      <c r="K368" s="15"/>
      <c r="L368" s="15"/>
      <c r="M368" s="15"/>
      <c r="N368" s="15"/>
      <c r="O368" s="15"/>
      <c r="P368" s="15"/>
      <c r="Q368" s="15"/>
      <c r="R368" s="15"/>
      <c r="S368" s="15"/>
    </row>
    <row r="369">
      <c r="A369" s="15"/>
      <c r="B369" s="15"/>
      <c r="C369" s="15"/>
      <c r="D369" s="15"/>
      <c r="E369" s="15"/>
      <c r="F369" s="15"/>
      <c r="G369" s="15"/>
      <c r="H369" s="15"/>
      <c r="I369" s="15"/>
      <c r="J369" s="15"/>
      <c r="K369" s="15"/>
      <c r="L369" s="15"/>
      <c r="M369" s="15"/>
      <c r="N369" s="15"/>
      <c r="O369" s="15"/>
      <c r="P369" s="15"/>
      <c r="Q369" s="15"/>
      <c r="R369" s="15"/>
      <c r="S369" s="15"/>
    </row>
    <row r="370">
      <c r="A370" s="15"/>
      <c r="B370" s="15"/>
      <c r="C370" s="15"/>
      <c r="D370" s="15"/>
      <c r="E370" s="15"/>
      <c r="F370" s="15"/>
      <c r="G370" s="15"/>
      <c r="H370" s="15"/>
      <c r="I370" s="15"/>
      <c r="J370" s="15"/>
      <c r="K370" s="15"/>
      <c r="L370" s="15"/>
      <c r="M370" s="15"/>
      <c r="N370" s="15"/>
      <c r="O370" s="15"/>
      <c r="P370" s="15"/>
      <c r="Q370" s="15"/>
      <c r="R370" s="15"/>
      <c r="S370" s="15"/>
    </row>
    <row r="371">
      <c r="A371" s="15"/>
      <c r="B371" s="15"/>
      <c r="C371" s="15"/>
      <c r="D371" s="15"/>
      <c r="E371" s="15"/>
      <c r="F371" s="15"/>
      <c r="G371" s="15"/>
      <c r="H371" s="15"/>
      <c r="I371" s="15"/>
      <c r="J371" s="15"/>
      <c r="K371" s="15"/>
      <c r="L371" s="15"/>
      <c r="M371" s="15"/>
      <c r="N371" s="15"/>
      <c r="O371" s="15"/>
      <c r="P371" s="15"/>
      <c r="Q371" s="15"/>
      <c r="R371" s="15"/>
      <c r="S371" s="15"/>
    </row>
    <row r="372">
      <c r="A372" s="15"/>
      <c r="B372" s="15"/>
      <c r="C372" s="15"/>
      <c r="D372" s="15"/>
      <c r="E372" s="15"/>
      <c r="F372" s="15"/>
      <c r="G372" s="15"/>
      <c r="H372" s="15"/>
      <c r="I372" s="15"/>
      <c r="J372" s="15"/>
      <c r="K372" s="15"/>
      <c r="L372" s="15"/>
      <c r="M372" s="15"/>
      <c r="N372" s="15"/>
      <c r="O372" s="15"/>
      <c r="P372" s="15"/>
      <c r="Q372" s="15"/>
      <c r="R372" s="15"/>
      <c r="S372" s="15"/>
    </row>
    <row r="373">
      <c r="A373" s="15"/>
      <c r="B373" s="15"/>
      <c r="C373" s="15"/>
      <c r="D373" s="15"/>
      <c r="E373" s="15"/>
      <c r="F373" s="15"/>
      <c r="G373" s="15"/>
      <c r="H373" s="15"/>
      <c r="I373" s="15"/>
      <c r="J373" s="15"/>
      <c r="K373" s="15"/>
      <c r="L373" s="15"/>
      <c r="M373" s="15"/>
      <c r="N373" s="15"/>
      <c r="O373" s="15"/>
      <c r="P373" s="15"/>
      <c r="Q373" s="15"/>
      <c r="R373" s="15"/>
      <c r="S373" s="15"/>
    </row>
    <row r="374">
      <c r="A374" s="15"/>
      <c r="B374" s="15"/>
      <c r="C374" s="15"/>
      <c r="D374" s="15"/>
      <c r="E374" s="15"/>
      <c r="F374" s="15"/>
      <c r="G374" s="15"/>
      <c r="H374" s="15"/>
      <c r="I374" s="15"/>
      <c r="J374" s="15"/>
      <c r="K374" s="15"/>
      <c r="L374" s="15"/>
      <c r="M374" s="15"/>
      <c r="N374" s="15"/>
      <c r="O374" s="15"/>
      <c r="P374" s="15"/>
      <c r="Q374" s="15"/>
      <c r="R374" s="15"/>
      <c r="S374" s="15"/>
    </row>
    <row r="375">
      <c r="A375" s="15"/>
      <c r="B375" s="15"/>
      <c r="C375" s="15"/>
      <c r="D375" s="15"/>
      <c r="E375" s="15"/>
      <c r="F375" s="15"/>
      <c r="G375" s="15"/>
      <c r="H375" s="15"/>
      <c r="I375" s="15"/>
      <c r="J375" s="15"/>
      <c r="K375" s="15"/>
      <c r="L375" s="15"/>
      <c r="M375" s="15"/>
      <c r="N375" s="15"/>
      <c r="O375" s="15"/>
      <c r="P375" s="15"/>
      <c r="Q375" s="15"/>
      <c r="R375" s="15"/>
      <c r="S375" s="15"/>
    </row>
    <row r="376">
      <c r="A376" s="15"/>
      <c r="B376" s="15"/>
      <c r="C376" s="15"/>
      <c r="D376" s="15"/>
      <c r="E376" s="15"/>
      <c r="F376" s="15"/>
      <c r="G376" s="15"/>
      <c r="H376" s="15"/>
      <c r="I376" s="15"/>
      <c r="J376" s="15"/>
      <c r="K376" s="15"/>
      <c r="L376" s="15"/>
      <c r="M376" s="15"/>
      <c r="N376" s="15"/>
      <c r="O376" s="15"/>
      <c r="P376" s="15"/>
      <c r="Q376" s="15"/>
      <c r="R376" s="15"/>
      <c r="S376" s="15"/>
    </row>
    <row r="377">
      <c r="A377" s="15"/>
      <c r="B377" s="15"/>
      <c r="C377" s="15"/>
      <c r="D377" s="15"/>
      <c r="E377" s="15"/>
      <c r="F377" s="15"/>
      <c r="G377" s="15"/>
      <c r="H377" s="15"/>
      <c r="I377" s="15"/>
      <c r="J377" s="15"/>
      <c r="K377" s="15"/>
      <c r="L377" s="15"/>
      <c r="M377" s="15"/>
      <c r="N377" s="15"/>
      <c r="O377" s="15"/>
      <c r="P377" s="15"/>
      <c r="Q377" s="15"/>
      <c r="R377" s="15"/>
      <c r="S377" s="15"/>
    </row>
    <row r="378">
      <c r="A378" s="15"/>
      <c r="B378" s="15"/>
      <c r="C378" s="15"/>
      <c r="D378" s="15"/>
      <c r="E378" s="15"/>
      <c r="F378" s="15"/>
      <c r="G378" s="15"/>
      <c r="H378" s="15"/>
      <c r="I378" s="15"/>
      <c r="J378" s="15"/>
      <c r="K378" s="15"/>
      <c r="L378" s="15"/>
      <c r="M378" s="15"/>
      <c r="N378" s="15"/>
      <c r="O378" s="15"/>
      <c r="P378" s="15"/>
      <c r="Q378" s="15"/>
      <c r="R378" s="15"/>
      <c r="S378" s="15"/>
    </row>
    <row r="379">
      <c r="A379" s="15"/>
      <c r="B379" s="15"/>
      <c r="C379" s="15"/>
      <c r="D379" s="15"/>
      <c r="E379" s="15"/>
      <c r="F379" s="15"/>
      <c r="G379" s="15"/>
      <c r="H379" s="15"/>
      <c r="I379" s="15"/>
      <c r="J379" s="15"/>
      <c r="K379" s="15"/>
      <c r="L379" s="15"/>
      <c r="M379" s="15"/>
      <c r="N379" s="15"/>
      <c r="O379" s="15"/>
      <c r="P379" s="15"/>
      <c r="Q379" s="15"/>
      <c r="R379" s="15"/>
      <c r="S379" s="15"/>
    </row>
    <row r="380">
      <c r="A380" s="15"/>
      <c r="B380" s="15"/>
      <c r="C380" s="15"/>
      <c r="D380" s="15"/>
      <c r="E380" s="15"/>
      <c r="F380" s="15"/>
      <c r="G380" s="15"/>
      <c r="H380" s="15"/>
      <c r="I380" s="15"/>
      <c r="J380" s="15"/>
      <c r="K380" s="15"/>
      <c r="L380" s="15"/>
      <c r="M380" s="15"/>
      <c r="N380" s="15"/>
      <c r="O380" s="15"/>
      <c r="P380" s="15"/>
      <c r="Q380" s="15"/>
      <c r="R380" s="15"/>
      <c r="S380" s="15"/>
    </row>
    <row r="381">
      <c r="A381" s="15"/>
      <c r="B381" s="15"/>
      <c r="C381" s="15"/>
      <c r="D381" s="15"/>
      <c r="E381" s="15"/>
      <c r="F381" s="15"/>
      <c r="G381" s="15"/>
      <c r="H381" s="15"/>
      <c r="I381" s="15"/>
      <c r="J381" s="15"/>
      <c r="K381" s="15"/>
      <c r="L381" s="15"/>
      <c r="M381" s="15"/>
      <c r="N381" s="15"/>
      <c r="O381" s="15"/>
      <c r="P381" s="15"/>
      <c r="Q381" s="15"/>
      <c r="R381" s="15"/>
      <c r="S381" s="15"/>
    </row>
    <row r="382">
      <c r="A382" s="15"/>
      <c r="B382" s="15"/>
      <c r="C382" s="15"/>
      <c r="D382" s="15"/>
      <c r="E382" s="15"/>
      <c r="F382" s="15"/>
      <c r="G382" s="15"/>
      <c r="H382" s="15"/>
      <c r="I382" s="15"/>
      <c r="J382" s="15"/>
      <c r="K382" s="15"/>
      <c r="L382" s="15"/>
      <c r="M382" s="15"/>
      <c r="N382" s="15"/>
      <c r="O382" s="15"/>
      <c r="P382" s="15"/>
      <c r="Q382" s="15"/>
      <c r="R382" s="15"/>
      <c r="S382" s="15"/>
    </row>
    <row r="383">
      <c r="A383" s="15"/>
      <c r="B383" s="15"/>
      <c r="C383" s="15"/>
      <c r="D383" s="15"/>
      <c r="E383" s="15"/>
      <c r="F383" s="15"/>
      <c r="G383" s="15"/>
      <c r="H383" s="15"/>
      <c r="I383" s="15"/>
      <c r="J383" s="15"/>
      <c r="K383" s="15"/>
      <c r="L383" s="15"/>
      <c r="M383" s="15"/>
      <c r="N383" s="15"/>
      <c r="O383" s="15"/>
      <c r="P383" s="15"/>
      <c r="Q383" s="15"/>
      <c r="R383" s="15"/>
      <c r="S383" s="15"/>
    </row>
    <row r="384">
      <c r="A384" s="15"/>
      <c r="B384" s="15"/>
      <c r="C384" s="15"/>
      <c r="D384" s="15"/>
      <c r="E384" s="15"/>
      <c r="F384" s="15"/>
      <c r="G384" s="15"/>
      <c r="H384" s="15"/>
      <c r="I384" s="15"/>
      <c r="J384" s="15"/>
      <c r="K384" s="15"/>
      <c r="L384" s="15"/>
      <c r="M384" s="15"/>
      <c r="N384" s="15"/>
      <c r="O384" s="15"/>
      <c r="P384" s="15"/>
      <c r="Q384" s="15"/>
      <c r="R384" s="15"/>
      <c r="S384" s="15"/>
    </row>
    <row r="385">
      <c r="A385" s="15"/>
      <c r="B385" s="15"/>
      <c r="C385" s="15"/>
      <c r="D385" s="15"/>
      <c r="E385" s="15"/>
      <c r="F385" s="15"/>
      <c r="G385" s="15"/>
      <c r="H385" s="15"/>
      <c r="I385" s="15"/>
      <c r="J385" s="15"/>
      <c r="K385" s="15"/>
      <c r="L385" s="15"/>
      <c r="M385" s="15"/>
      <c r="N385" s="15"/>
      <c r="O385" s="15"/>
      <c r="P385" s="15"/>
      <c r="Q385" s="15"/>
      <c r="R385" s="15"/>
      <c r="S385" s="15"/>
    </row>
    <row r="386">
      <c r="A386" s="15"/>
      <c r="B386" s="15"/>
      <c r="C386" s="15"/>
      <c r="D386" s="15"/>
      <c r="E386" s="15"/>
      <c r="F386" s="15"/>
      <c r="G386" s="15"/>
      <c r="H386" s="15"/>
      <c r="I386" s="15"/>
      <c r="J386" s="15"/>
      <c r="K386" s="15"/>
      <c r="L386" s="15"/>
      <c r="M386" s="15"/>
      <c r="N386" s="15"/>
      <c r="O386" s="15"/>
      <c r="P386" s="15"/>
      <c r="Q386" s="15"/>
      <c r="R386" s="15"/>
      <c r="S386" s="15"/>
    </row>
    <row r="387">
      <c r="A387" s="15"/>
      <c r="B387" s="15"/>
      <c r="C387" s="15"/>
      <c r="D387" s="15"/>
      <c r="E387" s="15"/>
      <c r="F387" s="15"/>
      <c r="G387" s="15"/>
      <c r="H387" s="15"/>
      <c r="I387" s="15"/>
      <c r="J387" s="15"/>
      <c r="K387" s="15"/>
      <c r="L387" s="15"/>
      <c r="M387" s="15"/>
      <c r="N387" s="15"/>
      <c r="O387" s="15"/>
      <c r="P387" s="15"/>
      <c r="Q387" s="15"/>
      <c r="R387" s="15"/>
      <c r="S387" s="15"/>
    </row>
    <row r="388">
      <c r="A388" s="15"/>
      <c r="B388" s="15"/>
      <c r="C388" s="15"/>
      <c r="D388" s="15"/>
      <c r="E388" s="15"/>
      <c r="F388" s="15"/>
      <c r="G388" s="15"/>
      <c r="H388" s="15"/>
      <c r="I388" s="15"/>
      <c r="J388" s="15"/>
      <c r="K388" s="15"/>
      <c r="L388" s="15"/>
      <c r="M388" s="15"/>
      <c r="N388" s="15"/>
      <c r="O388" s="15"/>
      <c r="P388" s="15"/>
      <c r="Q388" s="15"/>
      <c r="R388" s="15"/>
      <c r="S388" s="15"/>
    </row>
    <row r="389">
      <c r="A389" s="15"/>
      <c r="B389" s="15"/>
      <c r="C389" s="15"/>
      <c r="D389" s="15"/>
      <c r="E389" s="15"/>
      <c r="F389" s="15"/>
      <c r="G389" s="15"/>
      <c r="H389" s="15"/>
      <c r="I389" s="15"/>
      <c r="J389" s="15"/>
      <c r="K389" s="15"/>
      <c r="L389" s="15"/>
      <c r="M389" s="15"/>
      <c r="N389" s="15"/>
      <c r="O389" s="15"/>
      <c r="P389" s="15"/>
      <c r="Q389" s="15"/>
      <c r="R389" s="15"/>
      <c r="S389" s="15"/>
    </row>
    <row r="390">
      <c r="A390" s="15"/>
      <c r="B390" s="15"/>
      <c r="C390" s="15"/>
      <c r="D390" s="15"/>
      <c r="E390" s="15"/>
      <c r="F390" s="15"/>
      <c r="G390" s="15"/>
      <c r="H390" s="15"/>
      <c r="I390" s="15"/>
      <c r="J390" s="15"/>
      <c r="K390" s="15"/>
      <c r="L390" s="15"/>
      <c r="M390" s="15"/>
      <c r="N390" s="15"/>
      <c r="O390" s="15"/>
      <c r="P390" s="15"/>
      <c r="Q390" s="15"/>
      <c r="R390" s="15"/>
      <c r="S390" s="15"/>
    </row>
    <row r="391">
      <c r="A391" s="15"/>
      <c r="B391" s="15"/>
      <c r="C391" s="15"/>
      <c r="D391" s="15"/>
      <c r="E391" s="15"/>
      <c r="F391" s="15"/>
      <c r="G391" s="15"/>
      <c r="H391" s="15"/>
      <c r="I391" s="15"/>
      <c r="J391" s="15"/>
      <c r="K391" s="15"/>
      <c r="L391" s="15"/>
      <c r="M391" s="15"/>
      <c r="N391" s="15"/>
      <c r="O391" s="15"/>
      <c r="P391" s="15"/>
      <c r="Q391" s="15"/>
      <c r="R391" s="15"/>
      <c r="S391" s="15"/>
    </row>
    <row r="392">
      <c r="A392" s="15"/>
      <c r="B392" s="15"/>
      <c r="C392" s="15"/>
      <c r="D392" s="15"/>
      <c r="E392" s="15"/>
      <c r="F392" s="15"/>
      <c r="G392" s="15"/>
      <c r="H392" s="15"/>
      <c r="I392" s="15"/>
      <c r="J392" s="15"/>
      <c r="K392" s="15"/>
      <c r="L392" s="15"/>
      <c r="M392" s="15"/>
      <c r="N392" s="15"/>
      <c r="O392" s="15"/>
      <c r="P392" s="15"/>
      <c r="Q392" s="15"/>
      <c r="R392" s="15"/>
      <c r="S392" s="15"/>
    </row>
    <row r="393">
      <c r="A393" s="15"/>
      <c r="B393" s="15"/>
      <c r="C393" s="15"/>
      <c r="D393" s="15"/>
      <c r="E393" s="15"/>
      <c r="F393" s="15"/>
      <c r="G393" s="15"/>
      <c r="H393" s="15"/>
      <c r="I393" s="15"/>
      <c r="J393" s="15"/>
      <c r="K393" s="15"/>
      <c r="L393" s="15"/>
      <c r="M393" s="15"/>
      <c r="N393" s="15"/>
      <c r="O393" s="15"/>
      <c r="P393" s="15"/>
      <c r="Q393" s="15"/>
      <c r="R393" s="15"/>
      <c r="S393" s="15"/>
    </row>
    <row r="394">
      <c r="A394" s="15"/>
      <c r="B394" s="15"/>
      <c r="C394" s="15"/>
      <c r="D394" s="15"/>
      <c r="E394" s="15"/>
      <c r="F394" s="15"/>
      <c r="G394" s="15"/>
      <c r="H394" s="15"/>
      <c r="I394" s="15"/>
      <c r="J394" s="15"/>
      <c r="K394" s="15"/>
      <c r="L394" s="15"/>
      <c r="M394" s="15"/>
      <c r="N394" s="15"/>
      <c r="O394" s="15"/>
      <c r="P394" s="15"/>
      <c r="Q394" s="15"/>
      <c r="R394" s="15"/>
      <c r="S394" s="15"/>
    </row>
    <row r="395">
      <c r="A395" s="15"/>
      <c r="B395" s="15"/>
      <c r="C395" s="15"/>
      <c r="D395" s="15"/>
      <c r="E395" s="15"/>
      <c r="F395" s="15"/>
      <c r="G395" s="15"/>
      <c r="H395" s="15"/>
      <c r="I395" s="15"/>
      <c r="J395" s="15"/>
      <c r="K395" s="15"/>
      <c r="L395" s="15"/>
      <c r="M395" s="15"/>
      <c r="N395" s="15"/>
      <c r="O395" s="15"/>
      <c r="P395" s="15"/>
      <c r="Q395" s="15"/>
      <c r="R395" s="15"/>
      <c r="S395" s="15"/>
    </row>
    <row r="396">
      <c r="A396" s="15"/>
      <c r="B396" s="15"/>
      <c r="C396" s="15"/>
      <c r="D396" s="15"/>
      <c r="E396" s="15"/>
      <c r="F396" s="15"/>
      <c r="G396" s="15"/>
      <c r="H396" s="15"/>
      <c r="I396" s="15"/>
      <c r="J396" s="15"/>
      <c r="K396" s="15"/>
      <c r="L396" s="15"/>
      <c r="M396" s="15"/>
      <c r="N396" s="15"/>
      <c r="O396" s="15"/>
      <c r="P396" s="15"/>
      <c r="Q396" s="15"/>
      <c r="R396" s="15"/>
      <c r="S396" s="15"/>
    </row>
    <row r="397">
      <c r="A397" s="15"/>
      <c r="B397" s="15"/>
      <c r="C397" s="15"/>
      <c r="D397" s="15"/>
      <c r="E397" s="15"/>
      <c r="F397" s="15"/>
      <c r="G397" s="15"/>
      <c r="H397" s="15"/>
      <c r="I397" s="15"/>
      <c r="J397" s="15"/>
      <c r="K397" s="15"/>
      <c r="L397" s="15"/>
      <c r="M397" s="15"/>
      <c r="N397" s="15"/>
      <c r="O397" s="15"/>
      <c r="P397" s="15"/>
      <c r="Q397" s="15"/>
      <c r="R397" s="15"/>
      <c r="S397" s="15"/>
    </row>
    <row r="398">
      <c r="A398" s="15"/>
      <c r="B398" s="15"/>
      <c r="C398" s="15"/>
      <c r="D398" s="15"/>
      <c r="E398" s="15"/>
      <c r="F398" s="15"/>
      <c r="G398" s="15"/>
      <c r="H398" s="15"/>
      <c r="I398" s="15"/>
      <c r="J398" s="15"/>
      <c r="K398" s="15"/>
      <c r="L398" s="15"/>
      <c r="M398" s="15"/>
      <c r="N398" s="15"/>
      <c r="O398" s="15"/>
      <c r="P398" s="15"/>
      <c r="Q398" s="15"/>
      <c r="R398" s="15"/>
      <c r="S398" s="15"/>
    </row>
    <row r="399">
      <c r="A399" s="15"/>
      <c r="B399" s="15"/>
      <c r="C399" s="15"/>
      <c r="D399" s="15"/>
      <c r="E399" s="15"/>
      <c r="F399" s="15"/>
      <c r="G399" s="15"/>
      <c r="H399" s="15"/>
      <c r="I399" s="15"/>
      <c r="J399" s="15"/>
      <c r="K399" s="15"/>
      <c r="L399" s="15"/>
      <c r="M399" s="15"/>
      <c r="N399" s="15"/>
      <c r="O399" s="15"/>
      <c r="P399" s="15"/>
      <c r="Q399" s="15"/>
      <c r="R399" s="15"/>
      <c r="S399" s="15"/>
    </row>
    <row r="400">
      <c r="A400" s="15"/>
      <c r="B400" s="15"/>
      <c r="C400" s="15"/>
      <c r="D400" s="15"/>
      <c r="E400" s="15"/>
      <c r="F400" s="15"/>
      <c r="G400" s="15"/>
      <c r="H400" s="15"/>
      <c r="I400" s="15"/>
      <c r="J400" s="15"/>
      <c r="K400" s="15"/>
      <c r="L400" s="15"/>
      <c r="M400" s="15"/>
      <c r="N400" s="15"/>
      <c r="O400" s="15"/>
      <c r="P400" s="15"/>
      <c r="Q400" s="15"/>
      <c r="R400" s="15"/>
      <c r="S400" s="15"/>
    </row>
    <row r="401">
      <c r="A401" s="15"/>
      <c r="B401" s="15"/>
      <c r="C401" s="15"/>
      <c r="D401" s="15"/>
      <c r="E401" s="15"/>
      <c r="F401" s="15"/>
      <c r="G401" s="15"/>
      <c r="H401" s="15"/>
      <c r="I401" s="15"/>
      <c r="J401" s="15"/>
      <c r="K401" s="15"/>
      <c r="L401" s="15"/>
      <c r="M401" s="15"/>
      <c r="N401" s="15"/>
      <c r="O401" s="15"/>
      <c r="P401" s="15"/>
      <c r="Q401" s="15"/>
      <c r="R401" s="15"/>
      <c r="S401" s="15"/>
    </row>
    <row r="402">
      <c r="A402" s="15"/>
      <c r="B402" s="15"/>
      <c r="C402" s="15"/>
      <c r="D402" s="15"/>
      <c r="E402" s="15"/>
      <c r="F402" s="15"/>
      <c r="G402" s="15"/>
      <c r="H402" s="15"/>
      <c r="I402" s="15"/>
      <c r="J402" s="15"/>
      <c r="K402" s="15"/>
      <c r="L402" s="15"/>
      <c r="M402" s="15"/>
      <c r="N402" s="15"/>
      <c r="O402" s="15"/>
      <c r="P402" s="15"/>
      <c r="Q402" s="15"/>
      <c r="R402" s="15"/>
      <c r="S402" s="15"/>
    </row>
    <row r="403">
      <c r="A403" s="15"/>
      <c r="B403" s="15"/>
      <c r="C403" s="15"/>
      <c r="D403" s="15"/>
      <c r="E403" s="15"/>
      <c r="F403" s="15"/>
      <c r="G403" s="15"/>
      <c r="H403" s="15"/>
      <c r="I403" s="15"/>
      <c r="J403" s="15"/>
      <c r="K403" s="15"/>
      <c r="L403" s="15"/>
      <c r="M403" s="15"/>
      <c r="N403" s="15"/>
      <c r="O403" s="15"/>
      <c r="P403" s="15"/>
      <c r="Q403" s="15"/>
      <c r="R403" s="15"/>
      <c r="S403" s="15"/>
    </row>
    <row r="404">
      <c r="A404" s="15"/>
      <c r="B404" s="15"/>
      <c r="C404" s="15"/>
      <c r="D404" s="15"/>
      <c r="E404" s="15"/>
      <c r="F404" s="15"/>
      <c r="G404" s="15"/>
      <c r="H404" s="15"/>
      <c r="I404" s="15"/>
      <c r="J404" s="15"/>
      <c r="K404" s="15"/>
      <c r="L404" s="15"/>
      <c r="M404" s="15"/>
      <c r="N404" s="15"/>
      <c r="O404" s="15"/>
      <c r="P404" s="15"/>
      <c r="Q404" s="15"/>
      <c r="R404" s="15"/>
      <c r="S404" s="15"/>
    </row>
    <row r="405">
      <c r="A405" s="15"/>
      <c r="B405" s="15"/>
      <c r="C405" s="15"/>
      <c r="D405" s="15"/>
      <c r="E405" s="15"/>
      <c r="F405" s="15"/>
      <c r="G405" s="15"/>
      <c r="H405" s="15"/>
      <c r="I405" s="15"/>
      <c r="J405" s="15"/>
      <c r="K405" s="15"/>
      <c r="L405" s="15"/>
      <c r="M405" s="15"/>
      <c r="N405" s="15"/>
      <c r="O405" s="15"/>
      <c r="P405" s="15"/>
      <c r="Q405" s="15"/>
      <c r="R405" s="15"/>
      <c r="S405" s="15"/>
    </row>
    <row r="406">
      <c r="A406" s="15"/>
      <c r="B406" s="15"/>
      <c r="C406" s="15"/>
      <c r="D406" s="15"/>
      <c r="E406" s="15"/>
      <c r="F406" s="15"/>
      <c r="G406" s="15"/>
      <c r="H406" s="15"/>
      <c r="I406" s="15"/>
      <c r="J406" s="15"/>
      <c r="K406" s="15"/>
      <c r="L406" s="15"/>
      <c r="M406" s="15"/>
      <c r="N406" s="15"/>
      <c r="O406" s="15"/>
      <c r="P406" s="15"/>
      <c r="Q406" s="15"/>
      <c r="R406" s="15"/>
      <c r="S406" s="15"/>
    </row>
    <row r="407">
      <c r="A407" s="15"/>
      <c r="B407" s="15"/>
      <c r="C407" s="15"/>
      <c r="D407" s="15"/>
      <c r="E407" s="15"/>
      <c r="F407" s="15"/>
      <c r="G407" s="15"/>
      <c r="H407" s="15"/>
      <c r="I407" s="15"/>
      <c r="J407" s="15"/>
      <c r="K407" s="15"/>
      <c r="L407" s="15"/>
      <c r="M407" s="15"/>
      <c r="N407" s="15"/>
      <c r="O407" s="15"/>
      <c r="P407" s="15"/>
      <c r="Q407" s="15"/>
      <c r="R407" s="15"/>
      <c r="S407" s="15"/>
    </row>
    <row r="408">
      <c r="A408" s="15"/>
      <c r="B408" s="15"/>
      <c r="C408" s="15"/>
      <c r="D408" s="15"/>
      <c r="E408" s="15"/>
      <c r="F408" s="15"/>
      <c r="G408" s="15"/>
      <c r="H408" s="15"/>
      <c r="I408" s="15"/>
      <c r="J408" s="15"/>
      <c r="K408" s="15"/>
      <c r="L408" s="15"/>
      <c r="M408" s="15"/>
      <c r="N408" s="15"/>
      <c r="O408" s="15"/>
      <c r="P408" s="15"/>
      <c r="Q408" s="15"/>
      <c r="R408" s="15"/>
      <c r="S408" s="15"/>
    </row>
    <row r="409">
      <c r="A409" s="15"/>
      <c r="B409" s="15"/>
      <c r="C409" s="15"/>
      <c r="D409" s="15"/>
      <c r="E409" s="15"/>
      <c r="F409" s="15"/>
      <c r="G409" s="15"/>
      <c r="H409" s="15"/>
      <c r="I409" s="15"/>
      <c r="J409" s="15"/>
      <c r="K409" s="15"/>
      <c r="L409" s="15"/>
      <c r="M409" s="15"/>
      <c r="N409" s="15"/>
      <c r="O409" s="15"/>
      <c r="P409" s="15"/>
      <c r="Q409" s="15"/>
      <c r="R409" s="15"/>
      <c r="S409" s="15"/>
    </row>
    <row r="410">
      <c r="A410" s="15"/>
      <c r="B410" s="15"/>
      <c r="C410" s="15"/>
      <c r="D410" s="15"/>
      <c r="E410" s="15"/>
      <c r="F410" s="15"/>
      <c r="G410" s="15"/>
      <c r="H410" s="15"/>
      <c r="I410" s="15"/>
      <c r="J410" s="15"/>
      <c r="K410" s="15"/>
      <c r="L410" s="15"/>
      <c r="M410" s="15"/>
      <c r="N410" s="15"/>
      <c r="O410" s="15"/>
      <c r="P410" s="15"/>
      <c r="Q410" s="15"/>
      <c r="R410" s="15"/>
      <c r="S410" s="15"/>
    </row>
    <row r="411">
      <c r="A411" s="15"/>
      <c r="B411" s="15"/>
      <c r="C411" s="15"/>
      <c r="D411" s="15"/>
      <c r="E411" s="15"/>
      <c r="F411" s="15"/>
      <c r="G411" s="15"/>
      <c r="H411" s="15"/>
      <c r="I411" s="15"/>
      <c r="J411" s="15"/>
      <c r="K411" s="15"/>
      <c r="L411" s="15"/>
      <c r="M411" s="15"/>
      <c r="N411" s="15"/>
      <c r="O411" s="15"/>
      <c r="P411" s="15"/>
      <c r="Q411" s="15"/>
      <c r="R411" s="15"/>
      <c r="S411" s="15"/>
    </row>
    <row r="412">
      <c r="A412" s="15"/>
      <c r="B412" s="15"/>
      <c r="C412" s="15"/>
      <c r="D412" s="15"/>
      <c r="E412" s="15"/>
      <c r="F412" s="15"/>
      <c r="G412" s="15"/>
      <c r="H412" s="15"/>
      <c r="I412" s="15"/>
      <c r="J412" s="15"/>
      <c r="K412" s="15"/>
      <c r="L412" s="15"/>
      <c r="M412" s="15"/>
      <c r="N412" s="15"/>
      <c r="O412" s="15"/>
      <c r="P412" s="15"/>
      <c r="Q412" s="15"/>
      <c r="R412" s="15"/>
      <c r="S412" s="15"/>
    </row>
    <row r="413">
      <c r="A413" s="15"/>
      <c r="B413" s="15"/>
      <c r="C413" s="15"/>
      <c r="D413" s="15"/>
      <c r="E413" s="15"/>
      <c r="F413" s="15"/>
      <c r="G413" s="15"/>
      <c r="H413" s="15"/>
      <c r="I413" s="15"/>
      <c r="J413" s="15"/>
      <c r="K413" s="15"/>
      <c r="L413" s="15"/>
      <c r="M413" s="15"/>
      <c r="N413" s="15"/>
      <c r="O413" s="15"/>
      <c r="P413" s="15"/>
      <c r="Q413" s="15"/>
      <c r="R413" s="15"/>
      <c r="S413" s="15"/>
    </row>
    <row r="414">
      <c r="A414" s="15"/>
      <c r="B414" s="15"/>
      <c r="C414" s="15"/>
      <c r="D414" s="15"/>
      <c r="E414" s="15"/>
      <c r="F414" s="15"/>
      <c r="G414" s="15"/>
      <c r="H414" s="15"/>
      <c r="I414" s="15"/>
      <c r="J414" s="15"/>
      <c r="K414" s="15"/>
      <c r="L414" s="15"/>
      <c r="M414" s="15"/>
      <c r="N414" s="15"/>
      <c r="O414" s="15"/>
      <c r="P414" s="15"/>
      <c r="Q414" s="15"/>
      <c r="R414" s="15"/>
      <c r="S414" s="15"/>
    </row>
    <row r="415">
      <c r="A415" s="15"/>
      <c r="B415" s="15"/>
      <c r="C415" s="15"/>
      <c r="D415" s="15"/>
      <c r="E415" s="15"/>
      <c r="F415" s="15"/>
      <c r="G415" s="15"/>
      <c r="H415" s="15"/>
      <c r="I415" s="15"/>
      <c r="J415" s="15"/>
      <c r="K415" s="15"/>
      <c r="L415" s="15"/>
      <c r="M415" s="15"/>
      <c r="N415" s="15"/>
      <c r="O415" s="15"/>
      <c r="P415" s="15"/>
      <c r="Q415" s="15"/>
      <c r="R415" s="15"/>
      <c r="S415" s="15"/>
    </row>
    <row r="416">
      <c r="A416" s="15"/>
      <c r="B416" s="15"/>
      <c r="C416" s="15"/>
      <c r="D416" s="15"/>
      <c r="E416" s="15"/>
      <c r="F416" s="15"/>
      <c r="G416" s="15"/>
      <c r="H416" s="15"/>
      <c r="I416" s="15"/>
      <c r="J416" s="15"/>
      <c r="K416" s="15"/>
      <c r="L416" s="15"/>
      <c r="M416" s="15"/>
      <c r="N416" s="15"/>
      <c r="O416" s="15"/>
      <c r="P416" s="15"/>
      <c r="Q416" s="15"/>
      <c r="R416" s="15"/>
      <c r="S416" s="15"/>
    </row>
    <row r="417">
      <c r="A417" s="15"/>
      <c r="B417" s="15"/>
      <c r="C417" s="15"/>
      <c r="D417" s="15"/>
      <c r="E417" s="15"/>
      <c r="F417" s="15"/>
      <c r="G417" s="15"/>
      <c r="H417" s="15"/>
      <c r="I417" s="15"/>
      <c r="J417" s="15"/>
      <c r="K417" s="15"/>
      <c r="L417" s="15"/>
      <c r="M417" s="15"/>
      <c r="N417" s="15"/>
      <c r="O417" s="15"/>
      <c r="P417" s="15"/>
      <c r="Q417" s="15"/>
      <c r="R417" s="15"/>
      <c r="S417" s="15"/>
    </row>
    <row r="418">
      <c r="A418" s="15"/>
      <c r="B418" s="15"/>
      <c r="C418" s="15"/>
      <c r="D418" s="15"/>
      <c r="E418" s="15"/>
      <c r="F418" s="15"/>
      <c r="G418" s="15"/>
      <c r="H418" s="15"/>
      <c r="I418" s="15"/>
      <c r="J418" s="15"/>
      <c r="K418" s="15"/>
      <c r="L418" s="15"/>
      <c r="M418" s="15"/>
      <c r="N418" s="15"/>
      <c r="O418" s="15"/>
      <c r="P418" s="15"/>
      <c r="Q418" s="15"/>
      <c r="R418" s="15"/>
      <c r="S418" s="15"/>
    </row>
    <row r="419">
      <c r="A419" s="15"/>
      <c r="B419" s="15"/>
      <c r="C419" s="15"/>
      <c r="D419" s="15"/>
      <c r="E419" s="15"/>
      <c r="F419" s="15"/>
      <c r="G419" s="15"/>
      <c r="H419" s="15"/>
      <c r="I419" s="15"/>
      <c r="J419" s="15"/>
      <c r="K419" s="15"/>
      <c r="L419" s="15"/>
      <c r="M419" s="15"/>
      <c r="N419" s="15"/>
      <c r="O419" s="15"/>
      <c r="P419" s="15"/>
      <c r="Q419" s="15"/>
      <c r="R419" s="15"/>
      <c r="S419" s="15"/>
    </row>
    <row r="420">
      <c r="A420" s="15"/>
      <c r="B420" s="15"/>
      <c r="C420" s="15"/>
      <c r="D420" s="15"/>
      <c r="E420" s="15"/>
      <c r="F420" s="15"/>
      <c r="G420" s="15"/>
      <c r="H420" s="15"/>
      <c r="I420" s="15"/>
      <c r="J420" s="15"/>
      <c r="K420" s="15"/>
      <c r="L420" s="15"/>
      <c r="M420" s="15"/>
      <c r="N420" s="15"/>
      <c r="O420" s="15"/>
      <c r="P420" s="15"/>
      <c r="Q420" s="15"/>
      <c r="R420" s="15"/>
      <c r="S420" s="15"/>
    </row>
    <row r="421">
      <c r="A421" s="15"/>
      <c r="B421" s="15"/>
      <c r="C421" s="15"/>
      <c r="D421" s="15"/>
      <c r="E421" s="15"/>
      <c r="F421" s="15"/>
      <c r="G421" s="15"/>
      <c r="H421" s="15"/>
      <c r="I421" s="15"/>
      <c r="J421" s="15"/>
      <c r="K421" s="15"/>
      <c r="L421" s="15"/>
      <c r="M421" s="15"/>
      <c r="N421" s="15"/>
      <c r="O421" s="15"/>
      <c r="P421" s="15"/>
      <c r="Q421" s="15"/>
      <c r="R421" s="15"/>
      <c r="S421" s="15"/>
    </row>
    <row r="422">
      <c r="A422" s="15"/>
      <c r="B422" s="15"/>
      <c r="C422" s="15"/>
      <c r="D422" s="15"/>
      <c r="E422" s="15"/>
      <c r="F422" s="15"/>
      <c r="G422" s="15"/>
      <c r="H422" s="15"/>
      <c r="I422" s="15"/>
      <c r="J422" s="15"/>
      <c r="K422" s="15"/>
      <c r="L422" s="15"/>
      <c r="M422" s="15"/>
      <c r="N422" s="15"/>
      <c r="O422" s="15"/>
      <c r="P422" s="15"/>
      <c r="Q422" s="15"/>
      <c r="R422" s="15"/>
      <c r="S422" s="15"/>
    </row>
    <row r="423">
      <c r="A423" s="15"/>
      <c r="B423" s="15"/>
      <c r="C423" s="15"/>
      <c r="D423" s="15"/>
      <c r="E423" s="15"/>
      <c r="F423" s="15"/>
      <c r="G423" s="15"/>
      <c r="H423" s="15"/>
      <c r="I423" s="15"/>
      <c r="J423" s="15"/>
      <c r="K423" s="15"/>
      <c r="L423" s="15"/>
      <c r="M423" s="15"/>
      <c r="N423" s="15"/>
      <c r="O423" s="15"/>
      <c r="P423" s="15"/>
      <c r="Q423" s="15"/>
      <c r="R423" s="15"/>
      <c r="S423" s="15"/>
    </row>
    <row r="424">
      <c r="A424" s="15"/>
      <c r="B424" s="15"/>
      <c r="C424" s="15"/>
      <c r="D424" s="15"/>
      <c r="E424" s="15"/>
      <c r="F424" s="15"/>
      <c r="G424" s="15"/>
      <c r="H424" s="15"/>
      <c r="I424" s="15"/>
      <c r="J424" s="15"/>
      <c r="K424" s="15"/>
      <c r="L424" s="15"/>
      <c r="M424" s="15"/>
      <c r="N424" s="15"/>
      <c r="O424" s="15"/>
      <c r="P424" s="15"/>
      <c r="Q424" s="15"/>
      <c r="R424" s="15"/>
      <c r="S424" s="15"/>
    </row>
    <row r="425">
      <c r="A425" s="15"/>
      <c r="B425" s="15"/>
      <c r="C425" s="15"/>
      <c r="D425" s="15"/>
      <c r="E425" s="15"/>
      <c r="F425" s="15"/>
      <c r="G425" s="15"/>
      <c r="H425" s="15"/>
      <c r="I425" s="15"/>
      <c r="J425" s="15"/>
      <c r="K425" s="15"/>
      <c r="L425" s="15"/>
      <c r="M425" s="15"/>
      <c r="N425" s="15"/>
      <c r="O425" s="15"/>
      <c r="P425" s="15"/>
      <c r="Q425" s="15"/>
      <c r="R425" s="15"/>
      <c r="S425" s="15"/>
    </row>
    <row r="426">
      <c r="A426" s="15"/>
      <c r="B426" s="15"/>
      <c r="C426" s="15"/>
      <c r="D426" s="15"/>
      <c r="E426" s="15"/>
      <c r="F426" s="15"/>
      <c r="G426" s="15"/>
      <c r="H426" s="15"/>
      <c r="I426" s="15"/>
      <c r="J426" s="15"/>
      <c r="K426" s="15"/>
      <c r="L426" s="15"/>
      <c r="M426" s="15"/>
      <c r="N426" s="15"/>
      <c r="O426" s="15"/>
      <c r="P426" s="15"/>
      <c r="Q426" s="15"/>
      <c r="R426" s="15"/>
      <c r="S426" s="15"/>
    </row>
    <row r="427">
      <c r="A427" s="15"/>
      <c r="B427" s="15"/>
      <c r="C427" s="15"/>
      <c r="D427" s="15"/>
      <c r="E427" s="15"/>
      <c r="F427" s="15"/>
      <c r="G427" s="15"/>
      <c r="H427" s="15"/>
      <c r="I427" s="15"/>
      <c r="J427" s="15"/>
      <c r="K427" s="15"/>
      <c r="L427" s="15"/>
      <c r="M427" s="15"/>
      <c r="N427" s="15"/>
      <c r="O427" s="15"/>
      <c r="P427" s="15"/>
      <c r="Q427" s="15"/>
      <c r="R427" s="15"/>
      <c r="S427" s="15"/>
    </row>
    <row r="428">
      <c r="A428" s="15"/>
      <c r="B428" s="15"/>
      <c r="C428" s="15"/>
      <c r="D428" s="15"/>
      <c r="E428" s="15"/>
      <c r="F428" s="15"/>
      <c r="G428" s="15"/>
      <c r="H428" s="15"/>
      <c r="I428" s="15"/>
      <c r="J428" s="15"/>
      <c r="K428" s="15"/>
      <c r="L428" s="15"/>
      <c r="M428" s="15"/>
      <c r="N428" s="15"/>
      <c r="O428" s="15"/>
      <c r="P428" s="15"/>
      <c r="Q428" s="15"/>
      <c r="R428" s="15"/>
      <c r="S428" s="15"/>
    </row>
    <row r="429">
      <c r="A429" s="15"/>
      <c r="B429" s="15"/>
      <c r="C429" s="15"/>
      <c r="D429" s="15"/>
      <c r="E429" s="15"/>
      <c r="F429" s="15"/>
      <c r="G429" s="15"/>
      <c r="H429" s="15"/>
      <c r="I429" s="15"/>
      <c r="J429" s="15"/>
      <c r="K429" s="15"/>
      <c r="L429" s="15"/>
      <c r="M429" s="15"/>
      <c r="N429" s="15"/>
      <c r="O429" s="15"/>
      <c r="P429" s="15"/>
      <c r="Q429" s="15"/>
      <c r="R429" s="15"/>
      <c r="S429" s="15"/>
    </row>
    <row r="430">
      <c r="A430" s="15"/>
      <c r="B430" s="15"/>
      <c r="C430" s="15"/>
      <c r="D430" s="15"/>
      <c r="E430" s="15"/>
      <c r="F430" s="15"/>
      <c r="G430" s="15"/>
      <c r="H430" s="15"/>
      <c r="I430" s="15"/>
      <c r="J430" s="15"/>
      <c r="K430" s="15"/>
      <c r="L430" s="15"/>
      <c r="M430" s="15"/>
      <c r="N430" s="15"/>
      <c r="O430" s="15"/>
      <c r="P430" s="15"/>
      <c r="Q430" s="15"/>
      <c r="R430" s="15"/>
      <c r="S430" s="15"/>
    </row>
    <row r="431">
      <c r="A431" s="15"/>
      <c r="B431" s="15"/>
      <c r="C431" s="15"/>
      <c r="D431" s="15"/>
      <c r="E431" s="15"/>
      <c r="F431" s="15"/>
      <c r="G431" s="15"/>
      <c r="H431" s="15"/>
      <c r="I431" s="15"/>
      <c r="J431" s="15"/>
      <c r="K431" s="15"/>
      <c r="L431" s="15"/>
      <c r="M431" s="15"/>
      <c r="N431" s="15"/>
      <c r="O431" s="15"/>
      <c r="P431" s="15"/>
      <c r="Q431" s="15"/>
      <c r="R431" s="15"/>
      <c r="S431" s="15"/>
    </row>
    <row r="432">
      <c r="A432" s="15"/>
      <c r="B432" s="15"/>
      <c r="C432" s="15"/>
      <c r="D432" s="15"/>
      <c r="E432" s="15"/>
      <c r="F432" s="15"/>
      <c r="G432" s="15"/>
      <c r="H432" s="15"/>
      <c r="I432" s="15"/>
      <c r="J432" s="15"/>
      <c r="K432" s="15"/>
      <c r="L432" s="15"/>
      <c r="M432" s="15"/>
      <c r="N432" s="15"/>
      <c r="O432" s="15"/>
      <c r="P432" s="15"/>
      <c r="Q432" s="15"/>
      <c r="R432" s="15"/>
      <c r="S432" s="15"/>
    </row>
    <row r="433">
      <c r="A433" s="15"/>
      <c r="B433" s="15"/>
      <c r="C433" s="15"/>
      <c r="D433" s="15"/>
      <c r="E433" s="15"/>
      <c r="F433" s="15"/>
      <c r="G433" s="15"/>
      <c r="H433" s="15"/>
      <c r="I433" s="15"/>
      <c r="J433" s="15"/>
      <c r="K433" s="15"/>
      <c r="L433" s="15"/>
      <c r="M433" s="15"/>
      <c r="N433" s="15"/>
      <c r="O433" s="15"/>
      <c r="P433" s="15"/>
      <c r="Q433" s="15"/>
      <c r="R433" s="15"/>
      <c r="S433" s="15"/>
    </row>
    <row r="434">
      <c r="A434" s="15"/>
      <c r="B434" s="15"/>
      <c r="C434" s="15"/>
      <c r="D434" s="15"/>
      <c r="E434" s="15"/>
      <c r="F434" s="15"/>
      <c r="G434" s="15"/>
      <c r="H434" s="15"/>
      <c r="I434" s="15"/>
      <c r="J434" s="15"/>
      <c r="K434" s="15"/>
      <c r="L434" s="15"/>
      <c r="M434" s="15"/>
      <c r="N434" s="15"/>
      <c r="O434" s="15"/>
      <c r="P434" s="15"/>
      <c r="Q434" s="15"/>
      <c r="R434" s="15"/>
      <c r="S434" s="15"/>
    </row>
    <row r="435">
      <c r="A435" s="15"/>
      <c r="B435" s="15"/>
      <c r="C435" s="15"/>
      <c r="D435" s="15"/>
      <c r="E435" s="15"/>
      <c r="F435" s="15"/>
      <c r="G435" s="15"/>
      <c r="H435" s="15"/>
      <c r="I435" s="15"/>
      <c r="J435" s="15"/>
      <c r="K435" s="15"/>
      <c r="L435" s="15"/>
      <c r="M435" s="15"/>
      <c r="N435" s="15"/>
      <c r="O435" s="15"/>
      <c r="P435" s="15"/>
      <c r="Q435" s="15"/>
      <c r="R435" s="15"/>
      <c r="S435" s="15"/>
    </row>
    <row r="436">
      <c r="A436" s="15"/>
      <c r="B436" s="15"/>
      <c r="C436" s="15"/>
      <c r="D436" s="15"/>
      <c r="E436" s="15"/>
      <c r="F436" s="15"/>
      <c r="G436" s="15"/>
      <c r="H436" s="15"/>
      <c r="I436" s="15"/>
      <c r="J436" s="15"/>
      <c r="K436" s="15"/>
      <c r="L436" s="15"/>
      <c r="M436" s="15"/>
      <c r="N436" s="15"/>
      <c r="O436" s="15"/>
      <c r="P436" s="15"/>
      <c r="Q436" s="15"/>
      <c r="R436" s="15"/>
      <c r="S436" s="15"/>
    </row>
    <row r="437">
      <c r="A437" s="15"/>
      <c r="B437" s="15"/>
      <c r="C437" s="15"/>
      <c r="D437" s="15"/>
      <c r="E437" s="15"/>
      <c r="F437" s="15"/>
      <c r="G437" s="15"/>
      <c r="H437" s="15"/>
      <c r="I437" s="15"/>
      <c r="J437" s="15"/>
      <c r="K437" s="15"/>
      <c r="L437" s="15"/>
      <c r="M437" s="15"/>
      <c r="N437" s="15"/>
      <c r="O437" s="15"/>
      <c r="P437" s="15"/>
      <c r="Q437" s="15"/>
      <c r="R437" s="15"/>
      <c r="S437" s="15"/>
    </row>
    <row r="438">
      <c r="A438" s="15"/>
      <c r="B438" s="15"/>
      <c r="C438" s="15"/>
      <c r="D438" s="15"/>
      <c r="E438" s="15"/>
      <c r="F438" s="15"/>
      <c r="G438" s="15"/>
      <c r="H438" s="15"/>
      <c r="I438" s="15"/>
      <c r="J438" s="15"/>
      <c r="K438" s="15"/>
      <c r="L438" s="15"/>
      <c r="M438" s="15"/>
      <c r="N438" s="15"/>
      <c r="O438" s="15"/>
      <c r="P438" s="15"/>
      <c r="Q438" s="15"/>
      <c r="R438" s="15"/>
      <c r="S438" s="15"/>
    </row>
    <row r="439">
      <c r="A439" s="15"/>
      <c r="B439" s="15"/>
      <c r="C439" s="15"/>
      <c r="D439" s="15"/>
      <c r="E439" s="15"/>
      <c r="F439" s="15"/>
      <c r="G439" s="15"/>
      <c r="H439" s="15"/>
      <c r="I439" s="15"/>
      <c r="J439" s="15"/>
      <c r="K439" s="15"/>
      <c r="L439" s="15"/>
      <c r="M439" s="15"/>
      <c r="N439" s="15"/>
      <c r="O439" s="15"/>
      <c r="P439" s="15"/>
      <c r="Q439" s="15"/>
      <c r="R439" s="15"/>
      <c r="S439" s="15"/>
    </row>
    <row r="440">
      <c r="A440" s="15"/>
      <c r="B440" s="15"/>
      <c r="C440" s="15"/>
      <c r="D440" s="15"/>
      <c r="E440" s="15"/>
      <c r="F440" s="15"/>
      <c r="G440" s="15"/>
      <c r="H440" s="15"/>
      <c r="I440" s="15"/>
      <c r="J440" s="15"/>
      <c r="K440" s="15"/>
      <c r="L440" s="15"/>
      <c r="M440" s="15"/>
      <c r="N440" s="15"/>
      <c r="O440" s="15"/>
      <c r="P440" s="15"/>
      <c r="Q440" s="15"/>
      <c r="R440" s="15"/>
      <c r="S440" s="15"/>
    </row>
    <row r="441">
      <c r="A441" s="15"/>
      <c r="B441" s="15"/>
      <c r="C441" s="15"/>
      <c r="D441" s="15"/>
      <c r="E441" s="15"/>
      <c r="F441" s="15"/>
      <c r="G441" s="15"/>
      <c r="H441" s="15"/>
      <c r="I441" s="15"/>
      <c r="J441" s="15"/>
      <c r="K441" s="15"/>
      <c r="L441" s="15"/>
      <c r="M441" s="15"/>
      <c r="N441" s="15"/>
      <c r="O441" s="15"/>
      <c r="P441" s="15"/>
      <c r="Q441" s="15"/>
      <c r="R441" s="15"/>
      <c r="S441" s="15"/>
    </row>
    <row r="442">
      <c r="A442" s="15"/>
      <c r="B442" s="15"/>
      <c r="C442" s="15"/>
      <c r="D442" s="15"/>
      <c r="E442" s="15"/>
      <c r="F442" s="15"/>
      <c r="G442" s="15"/>
      <c r="H442" s="15"/>
      <c r="I442" s="15"/>
      <c r="J442" s="15"/>
      <c r="K442" s="15"/>
      <c r="L442" s="15"/>
      <c r="M442" s="15"/>
      <c r="N442" s="15"/>
      <c r="O442" s="15"/>
      <c r="P442" s="15"/>
      <c r="Q442" s="15"/>
      <c r="R442" s="15"/>
      <c r="S442" s="15"/>
    </row>
    <row r="443">
      <c r="A443" s="15"/>
      <c r="B443" s="15"/>
      <c r="C443" s="15"/>
      <c r="D443" s="15"/>
      <c r="E443" s="15"/>
      <c r="F443" s="15"/>
      <c r="G443" s="15"/>
      <c r="H443" s="15"/>
      <c r="I443" s="15"/>
      <c r="J443" s="15"/>
      <c r="K443" s="15"/>
      <c r="L443" s="15"/>
      <c r="M443" s="15"/>
      <c r="N443" s="15"/>
      <c r="O443" s="15"/>
      <c r="P443" s="15"/>
      <c r="Q443" s="15"/>
      <c r="R443" s="15"/>
      <c r="S443" s="15"/>
    </row>
    <row r="444">
      <c r="A444" s="15"/>
      <c r="B444" s="15"/>
      <c r="C444" s="15"/>
      <c r="D444" s="15"/>
      <c r="E444" s="15"/>
      <c r="F444" s="15"/>
      <c r="G444" s="15"/>
      <c r="H444" s="15"/>
      <c r="I444" s="15"/>
      <c r="J444" s="15"/>
      <c r="K444" s="15"/>
      <c r="L444" s="15"/>
      <c r="M444" s="15"/>
      <c r="N444" s="15"/>
      <c r="O444" s="15"/>
      <c r="P444" s="15"/>
      <c r="Q444" s="15"/>
      <c r="R444" s="15"/>
      <c r="S444" s="15"/>
    </row>
    <row r="445">
      <c r="A445" s="15"/>
      <c r="B445" s="15"/>
      <c r="C445" s="15"/>
      <c r="D445" s="15"/>
      <c r="E445" s="15"/>
      <c r="F445" s="15"/>
      <c r="G445" s="15"/>
      <c r="H445" s="15"/>
      <c r="I445" s="15"/>
      <c r="J445" s="15"/>
      <c r="K445" s="15"/>
      <c r="L445" s="15"/>
      <c r="M445" s="15"/>
      <c r="N445" s="15"/>
      <c r="O445" s="15"/>
      <c r="P445" s="15"/>
      <c r="Q445" s="15"/>
      <c r="R445" s="15"/>
      <c r="S445" s="15"/>
    </row>
    <row r="446">
      <c r="A446" s="15"/>
      <c r="B446" s="15"/>
      <c r="C446" s="15"/>
      <c r="D446" s="15"/>
      <c r="E446" s="15"/>
      <c r="F446" s="15"/>
      <c r="G446" s="15"/>
      <c r="H446" s="15"/>
      <c r="I446" s="15"/>
      <c r="J446" s="15"/>
      <c r="K446" s="15"/>
      <c r="L446" s="15"/>
      <c r="M446" s="15"/>
      <c r="N446" s="15"/>
      <c r="O446" s="15"/>
      <c r="P446" s="15"/>
      <c r="Q446" s="15"/>
      <c r="R446" s="15"/>
      <c r="S446" s="15"/>
    </row>
    <row r="447">
      <c r="A447" s="15"/>
      <c r="B447" s="15"/>
      <c r="C447" s="15"/>
      <c r="D447" s="15"/>
      <c r="E447" s="15"/>
      <c r="F447" s="15"/>
      <c r="G447" s="15"/>
      <c r="H447" s="15"/>
      <c r="I447" s="15"/>
      <c r="J447" s="15"/>
      <c r="K447" s="15"/>
      <c r="L447" s="15"/>
      <c r="M447" s="15"/>
      <c r="N447" s="15"/>
      <c r="O447" s="15"/>
      <c r="P447" s="15"/>
      <c r="Q447" s="15"/>
      <c r="R447" s="15"/>
      <c r="S447" s="15"/>
    </row>
    <row r="448">
      <c r="A448" s="15"/>
      <c r="B448" s="15"/>
      <c r="C448" s="15"/>
      <c r="D448" s="15"/>
      <c r="E448" s="15"/>
      <c r="F448" s="15"/>
      <c r="G448" s="15"/>
      <c r="H448" s="15"/>
      <c r="I448" s="15"/>
      <c r="J448" s="15"/>
      <c r="K448" s="15"/>
      <c r="L448" s="15"/>
      <c r="M448" s="15"/>
      <c r="N448" s="15"/>
      <c r="O448" s="15"/>
      <c r="P448" s="15"/>
      <c r="Q448" s="15"/>
      <c r="R448" s="15"/>
      <c r="S448" s="15"/>
    </row>
    <row r="449">
      <c r="A449" s="15"/>
      <c r="B449" s="15"/>
      <c r="C449" s="15"/>
      <c r="D449" s="15"/>
      <c r="E449" s="15"/>
      <c r="F449" s="15"/>
      <c r="G449" s="15"/>
      <c r="H449" s="15"/>
      <c r="I449" s="15"/>
      <c r="J449" s="15"/>
      <c r="K449" s="15"/>
      <c r="L449" s="15"/>
      <c r="M449" s="15"/>
      <c r="N449" s="15"/>
      <c r="O449" s="15"/>
      <c r="P449" s="15"/>
      <c r="Q449" s="15"/>
      <c r="R449" s="15"/>
      <c r="S449" s="15"/>
    </row>
    <row r="450">
      <c r="A450" s="15"/>
      <c r="B450" s="15"/>
      <c r="C450" s="15"/>
      <c r="D450" s="15"/>
      <c r="E450" s="15"/>
      <c r="F450" s="15"/>
      <c r="G450" s="15"/>
      <c r="H450" s="15"/>
      <c r="I450" s="15"/>
      <c r="J450" s="15"/>
      <c r="K450" s="15"/>
      <c r="L450" s="15"/>
      <c r="M450" s="15"/>
      <c r="N450" s="15"/>
      <c r="O450" s="15"/>
      <c r="P450" s="15"/>
      <c r="Q450" s="15"/>
      <c r="R450" s="15"/>
      <c r="S450" s="15"/>
    </row>
    <row r="451">
      <c r="A451" s="15"/>
      <c r="B451" s="15"/>
      <c r="C451" s="15"/>
      <c r="D451" s="15"/>
      <c r="E451" s="15"/>
      <c r="F451" s="15"/>
      <c r="G451" s="15"/>
      <c r="H451" s="15"/>
      <c r="I451" s="15"/>
      <c r="J451" s="15"/>
      <c r="K451" s="15"/>
      <c r="L451" s="15"/>
      <c r="M451" s="15"/>
      <c r="N451" s="15"/>
      <c r="O451" s="15"/>
      <c r="P451" s="15"/>
      <c r="Q451" s="15"/>
      <c r="R451" s="15"/>
      <c r="S451" s="15"/>
    </row>
    <row r="452">
      <c r="A452" s="15"/>
      <c r="B452" s="15"/>
      <c r="C452" s="15"/>
      <c r="D452" s="15"/>
      <c r="E452" s="15"/>
      <c r="F452" s="15"/>
      <c r="G452" s="15"/>
      <c r="H452" s="15"/>
      <c r="I452" s="15"/>
      <c r="J452" s="15"/>
      <c r="K452" s="15"/>
      <c r="L452" s="15"/>
      <c r="M452" s="15"/>
      <c r="N452" s="15"/>
      <c r="O452" s="15"/>
      <c r="P452" s="15"/>
      <c r="Q452" s="15"/>
      <c r="R452" s="15"/>
      <c r="S452" s="15"/>
    </row>
    <row r="453">
      <c r="A453" s="15"/>
      <c r="B453" s="15"/>
      <c r="C453" s="15"/>
      <c r="D453" s="15"/>
      <c r="E453" s="15"/>
      <c r="F453" s="15"/>
      <c r="G453" s="15"/>
      <c r="H453" s="15"/>
      <c r="I453" s="15"/>
      <c r="J453" s="15"/>
      <c r="K453" s="15"/>
      <c r="L453" s="15"/>
      <c r="M453" s="15"/>
      <c r="N453" s="15"/>
      <c r="O453" s="15"/>
      <c r="P453" s="15"/>
      <c r="Q453" s="15"/>
      <c r="R453" s="15"/>
      <c r="S453" s="15"/>
    </row>
    <row r="454">
      <c r="A454" s="15"/>
      <c r="B454" s="15"/>
      <c r="C454" s="15"/>
      <c r="D454" s="15"/>
      <c r="E454" s="15"/>
      <c r="F454" s="15"/>
      <c r="G454" s="15"/>
      <c r="H454" s="15"/>
      <c r="I454" s="15"/>
      <c r="J454" s="15"/>
      <c r="K454" s="15"/>
      <c r="L454" s="15"/>
      <c r="M454" s="15"/>
      <c r="N454" s="15"/>
      <c r="O454" s="15"/>
      <c r="P454" s="15"/>
      <c r="Q454" s="15"/>
      <c r="R454" s="15"/>
      <c r="S454" s="15"/>
    </row>
    <row r="455">
      <c r="A455" s="15"/>
      <c r="B455" s="15"/>
      <c r="C455" s="15"/>
      <c r="D455" s="15"/>
      <c r="E455" s="15"/>
      <c r="F455" s="15"/>
      <c r="G455" s="15"/>
      <c r="H455" s="15"/>
      <c r="I455" s="15"/>
      <c r="J455" s="15"/>
      <c r="K455" s="15"/>
      <c r="L455" s="15"/>
      <c r="M455" s="15"/>
      <c r="N455" s="15"/>
      <c r="O455" s="15"/>
      <c r="P455" s="15"/>
      <c r="Q455" s="15"/>
      <c r="R455" s="15"/>
      <c r="S455" s="15"/>
    </row>
    <row r="456">
      <c r="A456" s="15"/>
      <c r="B456" s="15"/>
      <c r="C456" s="15"/>
      <c r="D456" s="15"/>
      <c r="E456" s="15"/>
      <c r="F456" s="15"/>
      <c r="G456" s="15"/>
      <c r="H456" s="15"/>
      <c r="I456" s="15"/>
      <c r="J456" s="15"/>
      <c r="K456" s="15"/>
      <c r="L456" s="15"/>
      <c r="M456" s="15"/>
      <c r="N456" s="15"/>
      <c r="O456" s="15"/>
      <c r="P456" s="15"/>
      <c r="Q456" s="15"/>
      <c r="R456" s="15"/>
      <c r="S456" s="15"/>
    </row>
    <row r="457">
      <c r="A457" s="15"/>
      <c r="B457" s="15"/>
      <c r="C457" s="15"/>
      <c r="D457" s="15"/>
      <c r="E457" s="15"/>
      <c r="F457" s="15"/>
      <c r="G457" s="15"/>
      <c r="H457" s="15"/>
      <c r="I457" s="15"/>
      <c r="J457" s="15"/>
      <c r="K457" s="15"/>
      <c r="L457" s="15"/>
      <c r="M457" s="15"/>
      <c r="N457" s="15"/>
      <c r="O457" s="15"/>
      <c r="P457" s="15"/>
      <c r="Q457" s="15"/>
      <c r="R457" s="15"/>
      <c r="S457" s="15"/>
    </row>
    <row r="458">
      <c r="A458" s="15"/>
      <c r="B458" s="15"/>
      <c r="C458" s="15"/>
      <c r="D458" s="15"/>
      <c r="E458" s="15"/>
      <c r="F458" s="15"/>
      <c r="G458" s="15"/>
      <c r="H458" s="15"/>
      <c r="I458" s="15"/>
      <c r="J458" s="15"/>
      <c r="K458" s="15"/>
      <c r="L458" s="15"/>
      <c r="M458" s="15"/>
      <c r="N458" s="15"/>
      <c r="O458" s="15"/>
      <c r="P458" s="15"/>
      <c r="Q458" s="15"/>
      <c r="R458" s="15"/>
      <c r="S458" s="15"/>
    </row>
    <row r="459">
      <c r="A459" s="15"/>
      <c r="B459" s="15"/>
      <c r="C459" s="15"/>
      <c r="D459" s="15"/>
      <c r="E459" s="15"/>
      <c r="F459" s="15"/>
      <c r="G459" s="15"/>
      <c r="H459" s="15"/>
      <c r="I459" s="15"/>
      <c r="J459" s="15"/>
      <c r="K459" s="15"/>
      <c r="L459" s="15"/>
      <c r="M459" s="15"/>
      <c r="N459" s="15"/>
      <c r="O459" s="15"/>
      <c r="P459" s="15"/>
      <c r="Q459" s="15"/>
      <c r="R459" s="15"/>
      <c r="S459" s="15"/>
    </row>
    <row r="460">
      <c r="A460" s="15"/>
      <c r="B460" s="15"/>
      <c r="C460" s="15"/>
      <c r="D460" s="15"/>
      <c r="E460" s="15"/>
      <c r="F460" s="15"/>
      <c r="G460" s="15"/>
      <c r="H460" s="15"/>
      <c r="I460" s="15"/>
      <c r="J460" s="15"/>
      <c r="K460" s="15"/>
      <c r="L460" s="15"/>
      <c r="M460" s="15"/>
      <c r="N460" s="15"/>
      <c r="O460" s="15"/>
      <c r="P460" s="15"/>
      <c r="Q460" s="15"/>
      <c r="R460" s="15"/>
      <c r="S460" s="15"/>
    </row>
    <row r="461">
      <c r="A461" s="15"/>
      <c r="B461" s="15"/>
      <c r="C461" s="15"/>
      <c r="D461" s="15"/>
      <c r="E461" s="15"/>
      <c r="F461" s="15"/>
      <c r="G461" s="15"/>
      <c r="H461" s="15"/>
      <c r="I461" s="15"/>
      <c r="J461" s="15"/>
      <c r="K461" s="15"/>
      <c r="L461" s="15"/>
      <c r="M461" s="15"/>
      <c r="N461" s="15"/>
      <c r="O461" s="15"/>
      <c r="P461" s="15"/>
      <c r="Q461" s="15"/>
      <c r="R461" s="15"/>
      <c r="S461" s="15"/>
    </row>
    <row r="462">
      <c r="A462" s="15"/>
      <c r="B462" s="15"/>
      <c r="C462" s="15"/>
      <c r="D462" s="15"/>
      <c r="E462" s="15"/>
      <c r="F462" s="15"/>
      <c r="G462" s="15"/>
      <c r="H462" s="15"/>
      <c r="I462" s="15"/>
      <c r="J462" s="15"/>
      <c r="K462" s="15"/>
      <c r="L462" s="15"/>
      <c r="M462" s="15"/>
      <c r="N462" s="15"/>
      <c r="O462" s="15"/>
      <c r="P462" s="15"/>
      <c r="Q462" s="15"/>
      <c r="R462" s="15"/>
      <c r="S462" s="15"/>
    </row>
    <row r="463">
      <c r="A463" s="15"/>
      <c r="B463" s="15"/>
      <c r="C463" s="15"/>
      <c r="D463" s="15"/>
      <c r="E463" s="15"/>
      <c r="F463" s="15"/>
      <c r="G463" s="15"/>
      <c r="H463" s="15"/>
      <c r="I463" s="15"/>
      <c r="J463" s="15"/>
      <c r="K463" s="15"/>
      <c r="L463" s="15"/>
      <c r="M463" s="15"/>
      <c r="N463" s="15"/>
      <c r="O463" s="15"/>
      <c r="P463" s="15"/>
      <c r="Q463" s="15"/>
      <c r="R463" s="15"/>
      <c r="S463" s="15"/>
    </row>
    <row r="464">
      <c r="A464" s="15"/>
      <c r="B464" s="15"/>
      <c r="C464" s="15"/>
      <c r="D464" s="15"/>
      <c r="E464" s="15"/>
      <c r="F464" s="15"/>
      <c r="G464" s="15"/>
      <c r="H464" s="15"/>
      <c r="I464" s="15"/>
      <c r="J464" s="15"/>
      <c r="K464" s="15"/>
      <c r="L464" s="15"/>
      <c r="M464" s="15"/>
      <c r="N464" s="15"/>
      <c r="O464" s="15"/>
      <c r="P464" s="15"/>
      <c r="Q464" s="15"/>
      <c r="R464" s="15"/>
      <c r="S464" s="15"/>
    </row>
    <row r="465">
      <c r="A465" s="15"/>
      <c r="B465" s="15"/>
      <c r="C465" s="15"/>
      <c r="D465" s="15"/>
      <c r="E465" s="15"/>
      <c r="F465" s="15"/>
      <c r="G465" s="15"/>
      <c r="H465" s="15"/>
      <c r="I465" s="15"/>
      <c r="J465" s="15"/>
      <c r="K465" s="15"/>
      <c r="L465" s="15"/>
      <c r="M465" s="15"/>
      <c r="N465" s="15"/>
      <c r="O465" s="15"/>
      <c r="P465" s="15"/>
      <c r="Q465" s="15"/>
      <c r="R465" s="15"/>
      <c r="S465" s="15"/>
    </row>
    <row r="466">
      <c r="A466" s="15"/>
      <c r="B466" s="15"/>
      <c r="C466" s="15"/>
      <c r="D466" s="15"/>
      <c r="E466" s="15"/>
      <c r="F466" s="15"/>
      <c r="G466" s="15"/>
      <c r="H466" s="15"/>
      <c r="I466" s="15"/>
      <c r="J466" s="15"/>
      <c r="K466" s="15"/>
      <c r="L466" s="15"/>
      <c r="M466" s="15"/>
      <c r="N466" s="15"/>
      <c r="O466" s="15"/>
      <c r="P466" s="15"/>
      <c r="Q466" s="15"/>
      <c r="R466" s="15"/>
      <c r="S466" s="15"/>
    </row>
    <row r="467">
      <c r="A467" s="15"/>
      <c r="B467" s="15"/>
      <c r="C467" s="15"/>
      <c r="D467" s="15"/>
      <c r="E467" s="15"/>
      <c r="F467" s="15"/>
      <c r="G467" s="15"/>
      <c r="H467" s="15"/>
      <c r="I467" s="15"/>
      <c r="J467" s="15"/>
      <c r="K467" s="15"/>
      <c r="L467" s="15"/>
      <c r="M467" s="15"/>
      <c r="N467" s="15"/>
      <c r="O467" s="15"/>
      <c r="P467" s="15"/>
      <c r="Q467" s="15"/>
      <c r="R467" s="15"/>
      <c r="S467" s="15"/>
    </row>
    <row r="468">
      <c r="A468" s="15"/>
      <c r="B468" s="15"/>
      <c r="C468" s="15"/>
      <c r="D468" s="15"/>
      <c r="E468" s="15"/>
      <c r="F468" s="15"/>
      <c r="G468" s="15"/>
      <c r="H468" s="15"/>
      <c r="I468" s="15"/>
      <c r="J468" s="15"/>
      <c r="K468" s="15"/>
      <c r="L468" s="15"/>
      <c r="M468" s="15"/>
      <c r="N468" s="15"/>
      <c r="O468" s="15"/>
      <c r="P468" s="15"/>
      <c r="Q468" s="15"/>
      <c r="R468" s="15"/>
      <c r="S468" s="15"/>
    </row>
    <row r="469">
      <c r="A469" s="15"/>
      <c r="B469" s="15"/>
      <c r="C469" s="15"/>
      <c r="D469" s="15"/>
      <c r="E469" s="15"/>
      <c r="F469" s="15"/>
      <c r="G469" s="15"/>
      <c r="H469" s="15"/>
      <c r="I469" s="15"/>
      <c r="J469" s="15"/>
      <c r="K469" s="15"/>
      <c r="L469" s="15"/>
      <c r="M469" s="15"/>
      <c r="N469" s="15"/>
      <c r="O469" s="15"/>
      <c r="P469" s="15"/>
      <c r="Q469" s="15"/>
      <c r="R469" s="15"/>
      <c r="S469" s="15"/>
    </row>
    <row r="470">
      <c r="A470" s="15"/>
      <c r="B470" s="15"/>
      <c r="C470" s="15"/>
      <c r="D470" s="15"/>
      <c r="E470" s="15"/>
      <c r="F470" s="15"/>
      <c r="G470" s="15"/>
      <c r="H470" s="15"/>
      <c r="I470" s="15"/>
      <c r="J470" s="15"/>
      <c r="K470" s="15"/>
      <c r="L470" s="15"/>
      <c r="M470" s="15"/>
      <c r="N470" s="15"/>
      <c r="O470" s="15"/>
      <c r="P470" s="15"/>
      <c r="Q470" s="15"/>
      <c r="R470" s="15"/>
      <c r="S470" s="15"/>
    </row>
    <row r="471">
      <c r="A471" s="15"/>
      <c r="B471" s="15"/>
      <c r="C471" s="15"/>
      <c r="D471" s="15"/>
      <c r="E471" s="15"/>
      <c r="F471" s="15"/>
      <c r="G471" s="15"/>
      <c r="H471" s="15"/>
      <c r="I471" s="15"/>
      <c r="J471" s="15"/>
      <c r="K471" s="15"/>
      <c r="L471" s="15"/>
      <c r="M471" s="15"/>
      <c r="N471" s="15"/>
      <c r="O471" s="15"/>
      <c r="P471" s="15"/>
      <c r="Q471" s="15"/>
      <c r="R471" s="15"/>
      <c r="S471" s="15"/>
    </row>
    <row r="472">
      <c r="A472" s="15"/>
      <c r="B472" s="15"/>
      <c r="C472" s="15"/>
      <c r="D472" s="15"/>
      <c r="E472" s="15"/>
      <c r="F472" s="15"/>
      <c r="G472" s="15"/>
      <c r="H472" s="15"/>
      <c r="I472" s="15"/>
      <c r="J472" s="15"/>
      <c r="K472" s="15"/>
      <c r="L472" s="15"/>
      <c r="M472" s="15"/>
      <c r="N472" s="15"/>
      <c r="O472" s="15"/>
      <c r="P472" s="15"/>
      <c r="Q472" s="15"/>
      <c r="R472" s="15"/>
      <c r="S472" s="15"/>
    </row>
    <row r="473">
      <c r="A473" s="15"/>
      <c r="B473" s="15"/>
      <c r="C473" s="15"/>
      <c r="D473" s="15"/>
      <c r="E473" s="15"/>
      <c r="F473" s="15"/>
      <c r="G473" s="15"/>
      <c r="H473" s="15"/>
      <c r="I473" s="15"/>
      <c r="J473" s="15"/>
      <c r="K473" s="15"/>
      <c r="L473" s="15"/>
      <c r="M473" s="15"/>
      <c r="N473" s="15"/>
      <c r="O473" s="15"/>
      <c r="P473" s="15"/>
      <c r="Q473" s="15"/>
      <c r="R473" s="15"/>
      <c r="S473" s="15"/>
    </row>
    <row r="474">
      <c r="A474" s="15"/>
      <c r="B474" s="15"/>
      <c r="C474" s="15"/>
      <c r="D474" s="15"/>
      <c r="E474" s="15"/>
      <c r="F474" s="15"/>
      <c r="G474" s="15"/>
      <c r="H474" s="15"/>
      <c r="I474" s="15"/>
      <c r="J474" s="15"/>
      <c r="K474" s="15"/>
      <c r="L474" s="15"/>
      <c r="M474" s="15"/>
      <c r="N474" s="15"/>
      <c r="O474" s="15"/>
      <c r="P474" s="15"/>
      <c r="Q474" s="15"/>
      <c r="R474" s="15"/>
      <c r="S474" s="15"/>
    </row>
    <row r="475">
      <c r="A475" s="15"/>
      <c r="B475" s="15"/>
      <c r="C475" s="15"/>
      <c r="D475" s="15"/>
      <c r="E475" s="15"/>
      <c r="F475" s="15"/>
      <c r="G475" s="15"/>
      <c r="H475" s="15"/>
      <c r="I475" s="15"/>
      <c r="J475" s="15"/>
      <c r="K475" s="15"/>
      <c r="L475" s="15"/>
      <c r="M475" s="15"/>
      <c r="N475" s="15"/>
      <c r="O475" s="15"/>
      <c r="P475" s="15"/>
      <c r="Q475" s="15"/>
      <c r="R475" s="15"/>
      <c r="S475" s="15"/>
    </row>
    <row r="476">
      <c r="A476" s="15"/>
      <c r="B476" s="15"/>
      <c r="C476" s="15"/>
      <c r="D476" s="15"/>
      <c r="E476" s="15"/>
      <c r="F476" s="15"/>
      <c r="G476" s="15"/>
      <c r="H476" s="15"/>
      <c r="I476" s="15"/>
      <c r="J476" s="15"/>
      <c r="K476" s="15"/>
      <c r="L476" s="15"/>
      <c r="M476" s="15"/>
      <c r="N476" s="15"/>
      <c r="O476" s="15"/>
      <c r="P476" s="15"/>
      <c r="Q476" s="15"/>
      <c r="R476" s="15"/>
      <c r="S476" s="15"/>
    </row>
    <row r="477">
      <c r="A477" s="15"/>
      <c r="B477" s="15"/>
      <c r="C477" s="15"/>
      <c r="D477" s="15"/>
      <c r="E477" s="15"/>
      <c r="F477" s="15"/>
      <c r="G477" s="15"/>
      <c r="H477" s="15"/>
      <c r="I477" s="15"/>
      <c r="J477" s="15"/>
      <c r="K477" s="15"/>
      <c r="L477" s="15"/>
      <c r="M477" s="15"/>
      <c r="N477" s="15"/>
      <c r="O477" s="15"/>
      <c r="P477" s="15"/>
      <c r="Q477" s="15"/>
      <c r="R477" s="15"/>
      <c r="S477" s="15"/>
    </row>
    <row r="478">
      <c r="A478" s="15"/>
      <c r="B478" s="15"/>
      <c r="C478" s="15"/>
      <c r="D478" s="15"/>
      <c r="E478" s="15"/>
      <c r="F478" s="15"/>
      <c r="G478" s="15"/>
      <c r="H478" s="15"/>
      <c r="I478" s="15"/>
      <c r="J478" s="15"/>
      <c r="K478" s="15"/>
      <c r="L478" s="15"/>
      <c r="M478" s="15"/>
      <c r="N478" s="15"/>
      <c r="O478" s="15"/>
      <c r="P478" s="15"/>
      <c r="Q478" s="15"/>
      <c r="R478" s="15"/>
      <c r="S478" s="15"/>
    </row>
    <row r="479">
      <c r="A479" s="15"/>
      <c r="B479" s="15"/>
      <c r="C479" s="15"/>
      <c r="D479" s="15"/>
      <c r="E479" s="15"/>
      <c r="F479" s="15"/>
      <c r="G479" s="15"/>
      <c r="H479" s="15"/>
      <c r="I479" s="15"/>
      <c r="J479" s="15"/>
      <c r="K479" s="15"/>
      <c r="L479" s="15"/>
      <c r="M479" s="15"/>
      <c r="N479" s="15"/>
      <c r="O479" s="15"/>
      <c r="P479" s="15"/>
      <c r="Q479" s="15"/>
      <c r="R479" s="15"/>
      <c r="S479" s="15"/>
    </row>
    <row r="480">
      <c r="A480" s="15"/>
      <c r="B480" s="15"/>
      <c r="C480" s="15"/>
      <c r="D480" s="15"/>
      <c r="E480" s="15"/>
      <c r="F480" s="15"/>
      <c r="G480" s="15"/>
      <c r="H480" s="15"/>
      <c r="I480" s="15"/>
      <c r="J480" s="15"/>
      <c r="K480" s="15"/>
      <c r="L480" s="15"/>
      <c r="M480" s="15"/>
      <c r="N480" s="15"/>
      <c r="O480" s="15"/>
      <c r="P480" s="15"/>
      <c r="Q480" s="15"/>
      <c r="R480" s="15"/>
      <c r="S480" s="15"/>
    </row>
    <row r="481">
      <c r="A481" s="15"/>
      <c r="B481" s="15"/>
      <c r="C481" s="15"/>
      <c r="D481" s="15"/>
      <c r="E481" s="15"/>
      <c r="F481" s="15"/>
      <c r="G481" s="15"/>
      <c r="H481" s="15"/>
      <c r="I481" s="15"/>
      <c r="J481" s="15"/>
      <c r="K481" s="15"/>
      <c r="L481" s="15"/>
      <c r="M481" s="15"/>
      <c r="N481" s="15"/>
      <c r="O481" s="15"/>
      <c r="P481" s="15"/>
      <c r="Q481" s="15"/>
      <c r="R481" s="15"/>
      <c r="S481" s="15"/>
    </row>
    <row r="482">
      <c r="A482" s="15"/>
      <c r="B482" s="15"/>
      <c r="C482" s="15"/>
      <c r="D482" s="15"/>
      <c r="E482" s="15"/>
      <c r="F482" s="15"/>
      <c r="G482" s="15"/>
      <c r="H482" s="15"/>
      <c r="I482" s="15"/>
      <c r="J482" s="15"/>
      <c r="K482" s="15"/>
      <c r="L482" s="15"/>
      <c r="M482" s="15"/>
      <c r="N482" s="15"/>
      <c r="O482" s="15"/>
      <c r="P482" s="15"/>
      <c r="Q482" s="15"/>
      <c r="R482" s="15"/>
      <c r="S482" s="15"/>
    </row>
    <row r="483">
      <c r="A483" s="15"/>
      <c r="B483" s="15"/>
      <c r="C483" s="15"/>
      <c r="D483" s="15"/>
      <c r="E483" s="15"/>
      <c r="F483" s="15"/>
      <c r="G483" s="15"/>
      <c r="H483" s="15"/>
      <c r="I483" s="15"/>
      <c r="J483" s="15"/>
      <c r="K483" s="15"/>
      <c r="L483" s="15"/>
      <c r="M483" s="15"/>
      <c r="N483" s="15"/>
      <c r="O483" s="15"/>
      <c r="P483" s="15"/>
      <c r="Q483" s="15"/>
      <c r="R483" s="15"/>
      <c r="S483" s="15"/>
    </row>
    <row r="484">
      <c r="A484" s="15"/>
      <c r="B484" s="15"/>
      <c r="C484" s="15"/>
      <c r="D484" s="15"/>
      <c r="E484" s="15"/>
      <c r="F484" s="15"/>
      <c r="G484" s="15"/>
      <c r="H484" s="15"/>
      <c r="I484" s="15"/>
      <c r="J484" s="15"/>
      <c r="K484" s="15"/>
      <c r="L484" s="15"/>
      <c r="M484" s="15"/>
      <c r="N484" s="15"/>
      <c r="O484" s="15"/>
      <c r="P484" s="15"/>
      <c r="Q484" s="15"/>
      <c r="R484" s="15"/>
      <c r="S484" s="15"/>
    </row>
    <row r="485">
      <c r="A485" s="15"/>
      <c r="B485" s="15"/>
      <c r="C485" s="15"/>
      <c r="D485" s="15"/>
      <c r="E485" s="15"/>
      <c r="F485" s="15"/>
      <c r="G485" s="15"/>
      <c r="H485" s="15"/>
      <c r="I485" s="15"/>
      <c r="J485" s="15"/>
      <c r="K485" s="15"/>
      <c r="L485" s="15"/>
      <c r="M485" s="15"/>
      <c r="N485" s="15"/>
      <c r="O485" s="15"/>
      <c r="P485" s="15"/>
      <c r="Q485" s="15"/>
      <c r="R485" s="15"/>
      <c r="S485" s="15"/>
    </row>
    <row r="486">
      <c r="A486" s="15"/>
      <c r="B486" s="15"/>
      <c r="C486" s="15"/>
      <c r="D486" s="15"/>
      <c r="E486" s="15"/>
      <c r="F486" s="15"/>
      <c r="G486" s="15"/>
      <c r="H486" s="15"/>
      <c r="I486" s="15"/>
      <c r="J486" s="15"/>
      <c r="K486" s="15"/>
      <c r="L486" s="15"/>
      <c r="M486" s="15"/>
      <c r="N486" s="15"/>
      <c r="O486" s="15"/>
      <c r="P486" s="15"/>
      <c r="Q486" s="15"/>
      <c r="R486" s="15"/>
      <c r="S486" s="15"/>
    </row>
    <row r="487">
      <c r="A487" s="15"/>
      <c r="B487" s="15"/>
      <c r="C487" s="15"/>
      <c r="D487" s="15"/>
      <c r="E487" s="15"/>
      <c r="F487" s="15"/>
      <c r="G487" s="15"/>
      <c r="H487" s="15"/>
      <c r="I487" s="15"/>
      <c r="J487" s="15"/>
      <c r="K487" s="15"/>
      <c r="L487" s="15"/>
      <c r="M487" s="15"/>
      <c r="N487" s="15"/>
      <c r="O487" s="15"/>
      <c r="P487" s="15"/>
      <c r="Q487" s="15"/>
      <c r="R487" s="15"/>
      <c r="S487" s="15"/>
    </row>
    <row r="488">
      <c r="A488" s="15"/>
      <c r="B488" s="15"/>
      <c r="C488" s="15"/>
      <c r="D488" s="15"/>
      <c r="E488" s="15"/>
      <c r="F488" s="15"/>
      <c r="G488" s="15"/>
      <c r="H488" s="15"/>
      <c r="I488" s="15"/>
      <c r="J488" s="15"/>
      <c r="K488" s="15"/>
      <c r="L488" s="15"/>
      <c r="M488" s="15"/>
      <c r="N488" s="15"/>
      <c r="O488" s="15"/>
      <c r="P488" s="15"/>
      <c r="Q488" s="15"/>
      <c r="R488" s="15"/>
      <c r="S488" s="15"/>
    </row>
    <row r="489">
      <c r="A489" s="15"/>
      <c r="B489" s="15"/>
      <c r="C489" s="15"/>
      <c r="D489" s="15"/>
      <c r="E489" s="15"/>
      <c r="F489" s="15"/>
      <c r="G489" s="15"/>
      <c r="H489" s="15"/>
      <c r="I489" s="15"/>
      <c r="J489" s="15"/>
      <c r="K489" s="15"/>
      <c r="L489" s="15"/>
      <c r="M489" s="15"/>
      <c r="N489" s="15"/>
      <c r="O489" s="15"/>
      <c r="P489" s="15"/>
      <c r="Q489" s="15"/>
      <c r="R489" s="15"/>
      <c r="S489" s="15"/>
    </row>
    <row r="490">
      <c r="A490" s="15"/>
      <c r="B490" s="15"/>
      <c r="C490" s="15"/>
      <c r="D490" s="15"/>
      <c r="E490" s="15"/>
      <c r="F490" s="15"/>
      <c r="G490" s="15"/>
      <c r="H490" s="15"/>
      <c r="I490" s="15"/>
      <c r="J490" s="15"/>
      <c r="K490" s="15"/>
      <c r="L490" s="15"/>
      <c r="M490" s="15"/>
      <c r="N490" s="15"/>
      <c r="O490" s="15"/>
      <c r="P490" s="15"/>
      <c r="Q490" s="15"/>
      <c r="R490" s="15"/>
      <c r="S490" s="15"/>
    </row>
    <row r="491">
      <c r="A491" s="15"/>
      <c r="B491" s="15"/>
      <c r="C491" s="15"/>
      <c r="D491" s="15"/>
      <c r="E491" s="15"/>
      <c r="F491" s="15"/>
      <c r="G491" s="15"/>
      <c r="H491" s="15"/>
      <c r="I491" s="15"/>
      <c r="J491" s="15"/>
      <c r="K491" s="15"/>
      <c r="L491" s="15"/>
      <c r="M491" s="15"/>
      <c r="N491" s="15"/>
      <c r="O491" s="15"/>
      <c r="P491" s="15"/>
      <c r="Q491" s="15"/>
      <c r="R491" s="15"/>
      <c r="S491" s="15"/>
    </row>
    <row r="492">
      <c r="A492" s="15"/>
      <c r="B492" s="15"/>
      <c r="C492" s="15"/>
      <c r="D492" s="15"/>
      <c r="E492" s="15"/>
      <c r="F492" s="15"/>
      <c r="G492" s="15"/>
      <c r="H492" s="15"/>
      <c r="I492" s="15"/>
      <c r="J492" s="15"/>
      <c r="K492" s="15"/>
      <c r="L492" s="15"/>
      <c r="M492" s="15"/>
      <c r="N492" s="15"/>
      <c r="O492" s="15"/>
      <c r="P492" s="15"/>
      <c r="Q492" s="15"/>
      <c r="R492" s="15"/>
      <c r="S492" s="15"/>
    </row>
    <row r="493">
      <c r="A493" s="15"/>
      <c r="B493" s="15"/>
      <c r="C493" s="15"/>
      <c r="D493" s="15"/>
      <c r="E493" s="15"/>
      <c r="F493" s="15"/>
      <c r="G493" s="15"/>
      <c r="H493" s="15"/>
      <c r="I493" s="15"/>
      <c r="J493" s="15"/>
      <c r="K493" s="15"/>
      <c r="L493" s="15"/>
      <c r="M493" s="15"/>
      <c r="N493" s="15"/>
      <c r="O493" s="15"/>
      <c r="P493" s="15"/>
      <c r="Q493" s="15"/>
      <c r="R493" s="15"/>
      <c r="S493" s="15"/>
    </row>
    <row r="494">
      <c r="A494" s="15"/>
      <c r="B494" s="15"/>
      <c r="C494" s="15"/>
      <c r="D494" s="15"/>
      <c r="E494" s="15"/>
      <c r="F494" s="15"/>
      <c r="G494" s="15"/>
      <c r="H494" s="15"/>
      <c r="I494" s="15"/>
      <c r="J494" s="15"/>
      <c r="K494" s="15"/>
      <c r="L494" s="15"/>
      <c r="M494" s="15"/>
      <c r="N494" s="15"/>
      <c r="O494" s="15"/>
      <c r="P494" s="15"/>
      <c r="Q494" s="15"/>
      <c r="R494" s="15"/>
      <c r="S494" s="15"/>
    </row>
    <row r="495">
      <c r="A495" s="15"/>
      <c r="B495" s="15"/>
      <c r="C495" s="15"/>
      <c r="D495" s="15"/>
      <c r="E495" s="15"/>
      <c r="F495" s="15"/>
      <c r="G495" s="15"/>
      <c r="H495" s="15"/>
      <c r="I495" s="15"/>
      <c r="J495" s="15"/>
      <c r="K495" s="15"/>
      <c r="L495" s="15"/>
      <c r="M495" s="15"/>
      <c r="N495" s="15"/>
      <c r="O495" s="15"/>
      <c r="P495" s="15"/>
      <c r="Q495" s="15"/>
      <c r="R495" s="15"/>
      <c r="S495" s="15"/>
    </row>
    <row r="496">
      <c r="A496" s="15"/>
      <c r="B496" s="15"/>
      <c r="C496" s="15"/>
      <c r="D496" s="15"/>
      <c r="E496" s="15"/>
      <c r="F496" s="15"/>
      <c r="G496" s="15"/>
      <c r="H496" s="15"/>
      <c r="I496" s="15"/>
      <c r="J496" s="15"/>
      <c r="K496" s="15"/>
      <c r="L496" s="15"/>
      <c r="M496" s="15"/>
      <c r="N496" s="15"/>
      <c r="O496" s="15"/>
      <c r="P496" s="15"/>
      <c r="Q496" s="15"/>
      <c r="R496" s="15"/>
      <c r="S496" s="15"/>
    </row>
    <row r="497">
      <c r="A497" s="15"/>
      <c r="B497" s="15"/>
      <c r="C497" s="15"/>
      <c r="D497" s="15"/>
      <c r="E497" s="15"/>
      <c r="F497" s="15"/>
      <c r="G497" s="15"/>
      <c r="H497" s="15"/>
      <c r="I497" s="15"/>
      <c r="J497" s="15"/>
      <c r="K497" s="15"/>
      <c r="L497" s="15"/>
      <c r="M497" s="15"/>
      <c r="N497" s="15"/>
      <c r="O497" s="15"/>
      <c r="P497" s="15"/>
      <c r="Q497" s="15"/>
      <c r="R497" s="15"/>
      <c r="S497" s="15"/>
    </row>
    <row r="498">
      <c r="A498" s="15"/>
      <c r="B498" s="15"/>
      <c r="C498" s="15"/>
      <c r="D498" s="15"/>
      <c r="E498" s="15"/>
      <c r="F498" s="15"/>
      <c r="G498" s="15"/>
      <c r="H498" s="15"/>
      <c r="I498" s="15"/>
      <c r="J498" s="15"/>
      <c r="K498" s="15"/>
      <c r="L498" s="15"/>
      <c r="M498" s="15"/>
      <c r="N498" s="15"/>
      <c r="O498" s="15"/>
      <c r="P498" s="15"/>
      <c r="Q498" s="15"/>
      <c r="R498" s="15"/>
      <c r="S498" s="15"/>
    </row>
    <row r="499">
      <c r="A499" s="15"/>
      <c r="B499" s="15"/>
      <c r="C499" s="15"/>
      <c r="D499" s="15"/>
      <c r="E499" s="15"/>
      <c r="F499" s="15"/>
      <c r="G499" s="15"/>
      <c r="H499" s="15"/>
      <c r="I499" s="15"/>
      <c r="J499" s="15"/>
      <c r="K499" s="15"/>
      <c r="L499" s="15"/>
      <c r="M499" s="15"/>
      <c r="N499" s="15"/>
      <c r="O499" s="15"/>
      <c r="P499" s="15"/>
      <c r="Q499" s="15"/>
      <c r="R499" s="15"/>
      <c r="S499" s="15"/>
    </row>
    <row r="500">
      <c r="A500" s="15"/>
      <c r="B500" s="15"/>
      <c r="C500" s="15"/>
      <c r="D500" s="15"/>
      <c r="E500" s="15"/>
      <c r="F500" s="15"/>
      <c r="G500" s="15"/>
      <c r="H500" s="15"/>
      <c r="I500" s="15"/>
      <c r="J500" s="15"/>
      <c r="K500" s="15"/>
      <c r="L500" s="15"/>
      <c r="M500" s="15"/>
      <c r="N500" s="15"/>
      <c r="O500" s="15"/>
      <c r="P500" s="15"/>
      <c r="Q500" s="15"/>
      <c r="R500" s="15"/>
      <c r="S500" s="15"/>
    </row>
    <row r="501">
      <c r="A501" s="15"/>
      <c r="B501" s="15"/>
      <c r="C501" s="15"/>
      <c r="D501" s="15"/>
      <c r="E501" s="15"/>
      <c r="F501" s="15"/>
      <c r="G501" s="15"/>
      <c r="H501" s="15"/>
      <c r="I501" s="15"/>
      <c r="J501" s="15"/>
      <c r="K501" s="15"/>
      <c r="L501" s="15"/>
      <c r="M501" s="15"/>
      <c r="N501" s="15"/>
      <c r="O501" s="15"/>
      <c r="P501" s="15"/>
      <c r="Q501" s="15"/>
      <c r="R501" s="15"/>
      <c r="S501" s="15"/>
    </row>
    <row r="502">
      <c r="A502" s="15"/>
      <c r="B502" s="15"/>
      <c r="C502" s="15"/>
      <c r="D502" s="15"/>
      <c r="E502" s="15"/>
      <c r="F502" s="15"/>
      <c r="G502" s="15"/>
      <c r="H502" s="15"/>
      <c r="I502" s="15"/>
      <c r="J502" s="15"/>
      <c r="K502" s="15"/>
      <c r="L502" s="15"/>
      <c r="M502" s="15"/>
      <c r="N502" s="15"/>
      <c r="O502" s="15"/>
      <c r="P502" s="15"/>
      <c r="Q502" s="15"/>
      <c r="R502" s="15"/>
      <c r="S502" s="15"/>
    </row>
    <row r="503">
      <c r="A503" s="15"/>
      <c r="B503" s="15"/>
      <c r="C503" s="15"/>
      <c r="D503" s="15"/>
      <c r="E503" s="15"/>
      <c r="F503" s="15"/>
      <c r="G503" s="15"/>
      <c r="H503" s="15"/>
      <c r="I503" s="15"/>
      <c r="J503" s="15"/>
      <c r="K503" s="15"/>
      <c r="L503" s="15"/>
      <c r="M503" s="15"/>
      <c r="N503" s="15"/>
      <c r="O503" s="15"/>
      <c r="P503" s="15"/>
      <c r="Q503" s="15"/>
      <c r="R503" s="15"/>
      <c r="S503" s="15"/>
    </row>
    <row r="504">
      <c r="A504" s="15"/>
      <c r="B504" s="15"/>
      <c r="C504" s="15"/>
      <c r="D504" s="15"/>
      <c r="E504" s="15"/>
      <c r="F504" s="15"/>
      <c r="G504" s="15"/>
      <c r="H504" s="15"/>
      <c r="I504" s="15"/>
      <c r="J504" s="15"/>
      <c r="K504" s="15"/>
      <c r="L504" s="15"/>
      <c r="M504" s="15"/>
      <c r="N504" s="15"/>
      <c r="O504" s="15"/>
      <c r="P504" s="15"/>
      <c r="Q504" s="15"/>
      <c r="R504" s="15"/>
      <c r="S504" s="15"/>
    </row>
    <row r="505">
      <c r="A505" s="15"/>
      <c r="B505" s="15"/>
      <c r="C505" s="15"/>
      <c r="D505" s="15"/>
      <c r="E505" s="15"/>
      <c r="F505" s="15"/>
      <c r="G505" s="15"/>
      <c r="H505" s="15"/>
      <c r="I505" s="15"/>
      <c r="J505" s="15"/>
      <c r="K505" s="15"/>
      <c r="L505" s="15"/>
      <c r="M505" s="15"/>
      <c r="N505" s="15"/>
      <c r="O505" s="15"/>
      <c r="P505" s="15"/>
      <c r="Q505" s="15"/>
      <c r="R505" s="15"/>
      <c r="S505" s="15"/>
    </row>
    <row r="506">
      <c r="A506" s="15"/>
      <c r="B506" s="15"/>
      <c r="C506" s="15"/>
      <c r="D506" s="15"/>
      <c r="E506" s="15"/>
      <c r="F506" s="15"/>
      <c r="G506" s="15"/>
      <c r="H506" s="15"/>
      <c r="I506" s="15"/>
      <c r="J506" s="15"/>
      <c r="K506" s="15"/>
      <c r="L506" s="15"/>
      <c r="M506" s="15"/>
      <c r="N506" s="15"/>
      <c r="O506" s="15"/>
      <c r="P506" s="15"/>
      <c r="Q506" s="15"/>
      <c r="R506" s="15"/>
      <c r="S506" s="15"/>
    </row>
    <row r="507">
      <c r="A507" s="15"/>
      <c r="B507" s="15"/>
      <c r="C507" s="15"/>
      <c r="D507" s="15"/>
      <c r="E507" s="15"/>
      <c r="F507" s="15"/>
      <c r="G507" s="15"/>
      <c r="H507" s="15"/>
      <c r="I507" s="15"/>
      <c r="J507" s="15"/>
      <c r="K507" s="15"/>
      <c r="L507" s="15"/>
      <c r="M507" s="15"/>
      <c r="N507" s="15"/>
      <c r="O507" s="15"/>
      <c r="P507" s="15"/>
      <c r="Q507" s="15"/>
      <c r="R507" s="15"/>
      <c r="S507" s="15"/>
    </row>
    <row r="508">
      <c r="A508" s="15"/>
      <c r="B508" s="15"/>
      <c r="C508" s="15"/>
      <c r="D508" s="15"/>
      <c r="E508" s="15"/>
      <c r="F508" s="15"/>
      <c r="G508" s="15"/>
      <c r="H508" s="15"/>
      <c r="I508" s="15"/>
      <c r="J508" s="15"/>
      <c r="K508" s="15"/>
      <c r="L508" s="15"/>
      <c r="M508" s="15"/>
      <c r="N508" s="15"/>
      <c r="O508" s="15"/>
      <c r="P508" s="15"/>
      <c r="Q508" s="15"/>
      <c r="R508" s="15"/>
      <c r="S508" s="15"/>
    </row>
    <row r="509">
      <c r="A509" s="15"/>
      <c r="B509" s="15"/>
      <c r="C509" s="15"/>
      <c r="D509" s="15"/>
      <c r="E509" s="15"/>
      <c r="F509" s="15"/>
      <c r="G509" s="15"/>
      <c r="H509" s="15"/>
      <c r="I509" s="15"/>
      <c r="J509" s="15"/>
      <c r="K509" s="15"/>
      <c r="L509" s="15"/>
      <c r="M509" s="15"/>
      <c r="N509" s="15"/>
      <c r="O509" s="15"/>
      <c r="P509" s="15"/>
      <c r="Q509" s="15"/>
      <c r="R509" s="15"/>
      <c r="S509" s="15"/>
    </row>
    <row r="510">
      <c r="A510" s="15"/>
      <c r="B510" s="15"/>
      <c r="C510" s="15"/>
      <c r="D510" s="15"/>
      <c r="E510" s="15"/>
      <c r="F510" s="15"/>
      <c r="G510" s="15"/>
      <c r="H510" s="15"/>
      <c r="I510" s="15"/>
      <c r="J510" s="15"/>
      <c r="K510" s="15"/>
      <c r="L510" s="15"/>
      <c r="M510" s="15"/>
      <c r="N510" s="15"/>
      <c r="O510" s="15"/>
      <c r="P510" s="15"/>
      <c r="Q510" s="15"/>
      <c r="R510" s="15"/>
      <c r="S510" s="15"/>
    </row>
    <row r="511">
      <c r="A511" s="15"/>
      <c r="B511" s="15"/>
      <c r="C511" s="15"/>
      <c r="D511" s="15"/>
      <c r="E511" s="15"/>
      <c r="F511" s="15"/>
      <c r="G511" s="15"/>
      <c r="H511" s="15"/>
      <c r="I511" s="15"/>
      <c r="J511" s="15"/>
      <c r="K511" s="15"/>
      <c r="L511" s="15"/>
      <c r="M511" s="15"/>
      <c r="N511" s="15"/>
      <c r="O511" s="15"/>
      <c r="P511" s="15"/>
      <c r="Q511" s="15"/>
      <c r="R511" s="15"/>
      <c r="S511" s="15"/>
    </row>
    <row r="512">
      <c r="A512" s="15"/>
      <c r="B512" s="15"/>
      <c r="C512" s="15"/>
      <c r="D512" s="15"/>
      <c r="E512" s="15"/>
      <c r="F512" s="15"/>
      <c r="G512" s="15"/>
      <c r="H512" s="15"/>
      <c r="I512" s="15"/>
      <c r="J512" s="15"/>
      <c r="K512" s="15"/>
      <c r="L512" s="15"/>
      <c r="M512" s="15"/>
      <c r="N512" s="15"/>
      <c r="O512" s="15"/>
      <c r="P512" s="15"/>
      <c r="Q512" s="15"/>
      <c r="R512" s="15"/>
      <c r="S512" s="15"/>
    </row>
    <row r="513">
      <c r="A513" s="15"/>
      <c r="B513" s="15"/>
      <c r="C513" s="15"/>
      <c r="D513" s="15"/>
      <c r="E513" s="15"/>
      <c r="F513" s="15"/>
      <c r="G513" s="15"/>
      <c r="H513" s="15"/>
      <c r="I513" s="15"/>
      <c r="J513" s="15"/>
      <c r="K513" s="15"/>
      <c r="L513" s="15"/>
      <c r="M513" s="15"/>
      <c r="N513" s="15"/>
      <c r="O513" s="15"/>
      <c r="P513" s="15"/>
      <c r="Q513" s="15"/>
      <c r="R513" s="15"/>
      <c r="S513" s="15"/>
    </row>
    <row r="514">
      <c r="A514" s="15"/>
      <c r="B514" s="15"/>
      <c r="C514" s="15"/>
      <c r="D514" s="15"/>
      <c r="E514" s="15"/>
      <c r="F514" s="15"/>
      <c r="G514" s="15"/>
      <c r="H514" s="15"/>
      <c r="I514" s="15"/>
      <c r="J514" s="15"/>
      <c r="K514" s="15"/>
      <c r="L514" s="15"/>
      <c r="M514" s="15"/>
      <c r="N514" s="15"/>
      <c r="O514" s="15"/>
      <c r="P514" s="15"/>
      <c r="Q514" s="15"/>
      <c r="R514" s="15"/>
      <c r="S514" s="15"/>
    </row>
    <row r="515">
      <c r="A515" s="15"/>
      <c r="B515" s="15"/>
      <c r="C515" s="15"/>
      <c r="D515" s="15"/>
      <c r="E515" s="15"/>
      <c r="F515" s="15"/>
      <c r="G515" s="15"/>
      <c r="H515" s="15"/>
      <c r="I515" s="15"/>
      <c r="J515" s="15"/>
      <c r="K515" s="15"/>
      <c r="L515" s="15"/>
      <c r="M515" s="15"/>
      <c r="N515" s="15"/>
      <c r="O515" s="15"/>
      <c r="P515" s="15"/>
      <c r="Q515" s="15"/>
      <c r="R515" s="15"/>
      <c r="S515" s="15"/>
    </row>
    <row r="516">
      <c r="A516" s="15"/>
      <c r="B516" s="15"/>
      <c r="C516" s="15"/>
      <c r="D516" s="15"/>
      <c r="E516" s="15"/>
      <c r="F516" s="15"/>
      <c r="G516" s="15"/>
      <c r="H516" s="15"/>
      <c r="I516" s="15"/>
      <c r="J516" s="15"/>
      <c r="K516" s="15"/>
      <c r="L516" s="15"/>
      <c r="M516" s="15"/>
      <c r="N516" s="15"/>
      <c r="O516" s="15"/>
      <c r="P516" s="15"/>
      <c r="Q516" s="15"/>
      <c r="R516" s="15"/>
      <c r="S516" s="15"/>
    </row>
    <row r="517">
      <c r="A517" s="15"/>
      <c r="B517" s="15"/>
      <c r="C517" s="15"/>
      <c r="D517" s="15"/>
      <c r="E517" s="15"/>
      <c r="F517" s="15"/>
      <c r="G517" s="15"/>
      <c r="H517" s="15"/>
      <c r="I517" s="15"/>
      <c r="J517" s="15"/>
      <c r="K517" s="15"/>
      <c r="L517" s="15"/>
      <c r="M517" s="15"/>
      <c r="N517" s="15"/>
      <c r="O517" s="15"/>
      <c r="P517" s="15"/>
      <c r="Q517" s="15"/>
      <c r="R517" s="15"/>
      <c r="S517" s="15"/>
    </row>
    <row r="518">
      <c r="A518" s="15"/>
      <c r="B518" s="15"/>
      <c r="C518" s="15"/>
      <c r="D518" s="15"/>
      <c r="E518" s="15"/>
      <c r="F518" s="15"/>
      <c r="G518" s="15"/>
      <c r="H518" s="15"/>
      <c r="I518" s="15"/>
      <c r="J518" s="15"/>
      <c r="K518" s="15"/>
      <c r="L518" s="15"/>
      <c r="M518" s="15"/>
      <c r="N518" s="15"/>
      <c r="O518" s="15"/>
      <c r="P518" s="15"/>
      <c r="Q518" s="15"/>
      <c r="R518" s="15"/>
      <c r="S518" s="15"/>
    </row>
    <row r="519">
      <c r="A519" s="15"/>
      <c r="B519" s="15"/>
      <c r="C519" s="15"/>
      <c r="D519" s="15"/>
      <c r="E519" s="15"/>
      <c r="F519" s="15"/>
      <c r="G519" s="15"/>
      <c r="H519" s="15"/>
      <c r="I519" s="15"/>
      <c r="J519" s="15"/>
      <c r="K519" s="15"/>
      <c r="L519" s="15"/>
      <c r="M519" s="15"/>
      <c r="N519" s="15"/>
      <c r="O519" s="15"/>
      <c r="P519" s="15"/>
      <c r="Q519" s="15"/>
      <c r="R519" s="15"/>
      <c r="S519" s="15"/>
    </row>
    <row r="520">
      <c r="A520" s="15"/>
      <c r="B520" s="15"/>
      <c r="C520" s="15"/>
      <c r="D520" s="15"/>
      <c r="E520" s="15"/>
      <c r="F520" s="15"/>
      <c r="G520" s="15"/>
      <c r="H520" s="15"/>
      <c r="I520" s="15"/>
      <c r="J520" s="15"/>
      <c r="K520" s="15"/>
      <c r="L520" s="15"/>
      <c r="M520" s="15"/>
      <c r="N520" s="15"/>
      <c r="O520" s="15"/>
      <c r="P520" s="15"/>
      <c r="Q520" s="15"/>
      <c r="R520" s="15"/>
      <c r="S520" s="15"/>
    </row>
    <row r="521">
      <c r="A521" s="15"/>
      <c r="B521" s="15"/>
      <c r="C521" s="15"/>
      <c r="D521" s="15"/>
      <c r="E521" s="15"/>
      <c r="F521" s="15"/>
      <c r="G521" s="15"/>
      <c r="H521" s="15"/>
      <c r="I521" s="15"/>
      <c r="J521" s="15"/>
      <c r="K521" s="15"/>
      <c r="L521" s="15"/>
      <c r="M521" s="15"/>
      <c r="N521" s="15"/>
      <c r="O521" s="15"/>
      <c r="P521" s="15"/>
      <c r="Q521" s="15"/>
      <c r="R521" s="15"/>
      <c r="S521" s="15"/>
    </row>
    <row r="522">
      <c r="A522" s="15"/>
      <c r="B522" s="15"/>
      <c r="C522" s="15"/>
      <c r="D522" s="15"/>
      <c r="E522" s="15"/>
      <c r="F522" s="15"/>
      <c r="G522" s="15"/>
      <c r="H522" s="15"/>
      <c r="I522" s="15"/>
      <c r="J522" s="15"/>
      <c r="K522" s="15"/>
      <c r="L522" s="15"/>
      <c r="M522" s="15"/>
      <c r="N522" s="15"/>
      <c r="O522" s="15"/>
      <c r="P522" s="15"/>
      <c r="Q522" s="15"/>
      <c r="R522" s="15"/>
      <c r="S522" s="15"/>
    </row>
    <row r="523">
      <c r="A523" s="15"/>
      <c r="B523" s="15"/>
      <c r="C523" s="15"/>
      <c r="D523" s="15"/>
      <c r="E523" s="15"/>
      <c r="F523" s="15"/>
      <c r="G523" s="15"/>
      <c r="H523" s="15"/>
      <c r="I523" s="15"/>
      <c r="J523" s="15"/>
      <c r="K523" s="15"/>
      <c r="L523" s="15"/>
      <c r="M523" s="15"/>
      <c r="N523" s="15"/>
      <c r="O523" s="15"/>
      <c r="P523" s="15"/>
      <c r="Q523" s="15"/>
      <c r="R523" s="15"/>
      <c r="S523" s="15"/>
    </row>
    <row r="524">
      <c r="A524" s="15"/>
      <c r="B524" s="15"/>
      <c r="C524" s="15"/>
      <c r="D524" s="15"/>
      <c r="E524" s="15"/>
      <c r="F524" s="15"/>
      <c r="G524" s="15"/>
      <c r="H524" s="15"/>
      <c r="I524" s="15"/>
      <c r="J524" s="15"/>
      <c r="K524" s="15"/>
      <c r="L524" s="15"/>
      <c r="M524" s="15"/>
      <c r="N524" s="15"/>
      <c r="O524" s="15"/>
      <c r="P524" s="15"/>
      <c r="Q524" s="15"/>
      <c r="R524" s="15"/>
      <c r="S524" s="15"/>
    </row>
    <row r="525">
      <c r="A525" s="15"/>
      <c r="B525" s="15"/>
      <c r="C525" s="15"/>
      <c r="D525" s="15"/>
      <c r="E525" s="15"/>
      <c r="F525" s="15"/>
      <c r="G525" s="15"/>
      <c r="H525" s="15"/>
      <c r="I525" s="15"/>
      <c r="J525" s="15"/>
      <c r="K525" s="15"/>
      <c r="L525" s="15"/>
      <c r="M525" s="15"/>
      <c r="N525" s="15"/>
      <c r="O525" s="15"/>
      <c r="P525" s="15"/>
      <c r="Q525" s="15"/>
      <c r="R525" s="15"/>
      <c r="S525" s="15"/>
    </row>
    <row r="526">
      <c r="A526" s="15"/>
      <c r="B526" s="15"/>
      <c r="C526" s="15"/>
      <c r="D526" s="15"/>
      <c r="E526" s="15"/>
      <c r="F526" s="15"/>
      <c r="G526" s="15"/>
      <c r="H526" s="15"/>
      <c r="I526" s="15"/>
      <c r="J526" s="15"/>
      <c r="K526" s="15"/>
      <c r="L526" s="15"/>
      <c r="M526" s="15"/>
      <c r="N526" s="15"/>
      <c r="O526" s="15"/>
      <c r="P526" s="15"/>
      <c r="Q526" s="15"/>
      <c r="R526" s="15"/>
      <c r="S526" s="15"/>
    </row>
    <row r="527">
      <c r="A527" s="15"/>
      <c r="B527" s="15"/>
      <c r="C527" s="15"/>
      <c r="D527" s="15"/>
      <c r="E527" s="15"/>
      <c r="F527" s="15"/>
      <c r="G527" s="15"/>
      <c r="H527" s="15"/>
      <c r="I527" s="15"/>
      <c r="J527" s="15"/>
      <c r="K527" s="15"/>
      <c r="L527" s="15"/>
      <c r="M527" s="15"/>
      <c r="N527" s="15"/>
      <c r="O527" s="15"/>
      <c r="P527" s="15"/>
      <c r="Q527" s="15"/>
      <c r="R527" s="15"/>
      <c r="S527" s="15"/>
    </row>
    <row r="528">
      <c r="A528" s="15"/>
      <c r="B528" s="15"/>
      <c r="C528" s="15"/>
      <c r="D528" s="15"/>
      <c r="E528" s="15"/>
      <c r="F528" s="15"/>
      <c r="G528" s="15"/>
      <c r="H528" s="15"/>
      <c r="I528" s="15"/>
      <c r="J528" s="15"/>
      <c r="K528" s="15"/>
      <c r="L528" s="15"/>
      <c r="M528" s="15"/>
      <c r="N528" s="15"/>
      <c r="O528" s="15"/>
      <c r="P528" s="15"/>
      <c r="Q528" s="15"/>
      <c r="R528" s="15"/>
      <c r="S528" s="15"/>
    </row>
    <row r="529">
      <c r="A529" s="15"/>
      <c r="B529" s="15"/>
      <c r="C529" s="15"/>
      <c r="D529" s="15"/>
      <c r="E529" s="15"/>
      <c r="F529" s="15"/>
      <c r="G529" s="15"/>
      <c r="H529" s="15"/>
      <c r="I529" s="15"/>
      <c r="J529" s="15"/>
      <c r="K529" s="15"/>
      <c r="L529" s="15"/>
      <c r="M529" s="15"/>
      <c r="N529" s="15"/>
      <c r="O529" s="15"/>
      <c r="P529" s="15"/>
      <c r="Q529" s="15"/>
      <c r="R529" s="15"/>
      <c r="S529" s="15"/>
    </row>
    <row r="530">
      <c r="A530" s="15"/>
      <c r="B530" s="15"/>
      <c r="C530" s="15"/>
      <c r="D530" s="15"/>
      <c r="E530" s="15"/>
      <c r="F530" s="15"/>
      <c r="G530" s="15"/>
      <c r="H530" s="15"/>
      <c r="I530" s="15"/>
      <c r="J530" s="15"/>
      <c r="K530" s="15"/>
      <c r="L530" s="15"/>
      <c r="M530" s="15"/>
      <c r="N530" s="15"/>
      <c r="O530" s="15"/>
      <c r="P530" s="15"/>
      <c r="Q530" s="15"/>
      <c r="R530" s="15"/>
      <c r="S530" s="15"/>
    </row>
    <row r="531">
      <c r="A531" s="15"/>
      <c r="B531" s="15"/>
      <c r="C531" s="15"/>
      <c r="D531" s="15"/>
      <c r="E531" s="15"/>
      <c r="F531" s="15"/>
      <c r="G531" s="15"/>
      <c r="H531" s="15"/>
      <c r="I531" s="15"/>
      <c r="J531" s="15"/>
      <c r="K531" s="15"/>
      <c r="L531" s="15"/>
      <c r="M531" s="15"/>
      <c r="N531" s="15"/>
      <c r="O531" s="15"/>
      <c r="P531" s="15"/>
      <c r="Q531" s="15"/>
      <c r="R531" s="15"/>
      <c r="S531" s="15"/>
    </row>
    <row r="532">
      <c r="A532" s="15"/>
      <c r="B532" s="15"/>
      <c r="C532" s="15"/>
      <c r="D532" s="15"/>
      <c r="E532" s="15"/>
      <c r="F532" s="15"/>
      <c r="G532" s="15"/>
      <c r="H532" s="15"/>
      <c r="I532" s="15"/>
      <c r="J532" s="15"/>
      <c r="K532" s="15"/>
      <c r="L532" s="15"/>
      <c r="M532" s="15"/>
      <c r="N532" s="15"/>
      <c r="O532" s="15"/>
      <c r="P532" s="15"/>
      <c r="Q532" s="15"/>
      <c r="R532" s="15"/>
      <c r="S532" s="15"/>
    </row>
    <row r="533">
      <c r="A533" s="15"/>
      <c r="B533" s="15"/>
      <c r="C533" s="15"/>
      <c r="D533" s="15"/>
      <c r="E533" s="15"/>
      <c r="F533" s="15"/>
      <c r="G533" s="15"/>
      <c r="H533" s="15"/>
      <c r="I533" s="15"/>
      <c r="J533" s="15"/>
      <c r="K533" s="15"/>
      <c r="L533" s="15"/>
      <c r="M533" s="15"/>
      <c r="N533" s="15"/>
      <c r="O533" s="15"/>
      <c r="P533" s="15"/>
      <c r="Q533" s="15"/>
      <c r="R533" s="15"/>
      <c r="S533" s="15"/>
    </row>
    <row r="534">
      <c r="A534" s="15"/>
      <c r="B534" s="15"/>
      <c r="C534" s="15"/>
      <c r="D534" s="15"/>
      <c r="E534" s="15"/>
      <c r="F534" s="15"/>
      <c r="G534" s="15"/>
      <c r="H534" s="15"/>
      <c r="I534" s="15"/>
      <c r="J534" s="15"/>
      <c r="K534" s="15"/>
      <c r="L534" s="15"/>
      <c r="M534" s="15"/>
      <c r="N534" s="15"/>
      <c r="O534" s="15"/>
      <c r="P534" s="15"/>
      <c r="Q534" s="15"/>
      <c r="R534" s="15"/>
      <c r="S534" s="15"/>
    </row>
    <row r="535">
      <c r="A535" s="15"/>
      <c r="B535" s="15"/>
      <c r="C535" s="15"/>
      <c r="D535" s="15"/>
      <c r="E535" s="15"/>
      <c r="F535" s="15"/>
      <c r="G535" s="15"/>
      <c r="H535" s="15"/>
      <c r="I535" s="15"/>
      <c r="J535" s="15"/>
      <c r="K535" s="15"/>
      <c r="L535" s="15"/>
      <c r="M535" s="15"/>
      <c r="N535" s="15"/>
      <c r="O535" s="15"/>
      <c r="P535" s="15"/>
      <c r="Q535" s="15"/>
      <c r="R535" s="15"/>
      <c r="S535" s="15"/>
    </row>
    <row r="536">
      <c r="A536" s="15"/>
      <c r="B536" s="15"/>
      <c r="C536" s="15"/>
      <c r="D536" s="15"/>
      <c r="E536" s="15"/>
      <c r="F536" s="15"/>
      <c r="G536" s="15"/>
      <c r="H536" s="15"/>
      <c r="I536" s="15"/>
      <c r="J536" s="15"/>
      <c r="K536" s="15"/>
      <c r="L536" s="15"/>
      <c r="M536" s="15"/>
      <c r="N536" s="15"/>
      <c r="O536" s="15"/>
      <c r="P536" s="15"/>
      <c r="Q536" s="15"/>
      <c r="R536" s="15"/>
      <c r="S536" s="15"/>
    </row>
    <row r="537">
      <c r="A537" s="15"/>
      <c r="B537" s="15"/>
      <c r="C537" s="15"/>
      <c r="D537" s="15"/>
      <c r="E537" s="15"/>
      <c r="F537" s="15"/>
      <c r="G537" s="15"/>
      <c r="H537" s="15"/>
      <c r="I537" s="15"/>
      <c r="J537" s="15"/>
      <c r="K537" s="15"/>
      <c r="L537" s="15"/>
      <c r="M537" s="15"/>
      <c r="N537" s="15"/>
      <c r="O537" s="15"/>
      <c r="P537" s="15"/>
      <c r="Q537" s="15"/>
      <c r="R537" s="15"/>
      <c r="S537" s="15"/>
    </row>
    <row r="538">
      <c r="A538" s="15"/>
      <c r="B538" s="15"/>
      <c r="C538" s="15"/>
      <c r="D538" s="15"/>
      <c r="E538" s="15"/>
      <c r="F538" s="15"/>
      <c r="G538" s="15"/>
      <c r="H538" s="15"/>
      <c r="I538" s="15"/>
      <c r="J538" s="15"/>
      <c r="K538" s="15"/>
      <c r="L538" s="15"/>
      <c r="M538" s="15"/>
      <c r="N538" s="15"/>
      <c r="O538" s="15"/>
      <c r="P538" s="15"/>
      <c r="Q538" s="15"/>
      <c r="R538" s="15"/>
      <c r="S538" s="15"/>
    </row>
    <row r="539">
      <c r="A539" s="15"/>
      <c r="B539" s="15"/>
      <c r="C539" s="15"/>
      <c r="D539" s="15"/>
      <c r="E539" s="15"/>
      <c r="F539" s="15"/>
      <c r="G539" s="15"/>
      <c r="H539" s="15"/>
      <c r="I539" s="15"/>
      <c r="J539" s="15"/>
      <c r="K539" s="15"/>
      <c r="L539" s="15"/>
      <c r="M539" s="15"/>
      <c r="N539" s="15"/>
      <c r="O539" s="15"/>
      <c r="P539" s="15"/>
      <c r="Q539" s="15"/>
      <c r="R539" s="15"/>
      <c r="S539" s="15"/>
    </row>
    <row r="540">
      <c r="A540" s="15"/>
      <c r="B540" s="15"/>
      <c r="C540" s="15"/>
      <c r="D540" s="15"/>
      <c r="E540" s="15"/>
      <c r="F540" s="15"/>
      <c r="G540" s="15"/>
      <c r="H540" s="15"/>
      <c r="I540" s="15"/>
      <c r="J540" s="15"/>
      <c r="K540" s="15"/>
      <c r="L540" s="15"/>
      <c r="M540" s="15"/>
      <c r="N540" s="15"/>
      <c r="O540" s="15"/>
      <c r="P540" s="15"/>
      <c r="Q540" s="15"/>
      <c r="R540" s="15"/>
      <c r="S540" s="15"/>
    </row>
    <row r="541">
      <c r="A541" s="15"/>
      <c r="B541" s="15"/>
      <c r="C541" s="15"/>
      <c r="D541" s="15"/>
      <c r="E541" s="15"/>
      <c r="F541" s="15"/>
      <c r="G541" s="15"/>
      <c r="H541" s="15"/>
      <c r="I541" s="15"/>
      <c r="J541" s="15"/>
      <c r="K541" s="15"/>
      <c r="L541" s="15"/>
      <c r="M541" s="15"/>
      <c r="N541" s="15"/>
      <c r="O541" s="15"/>
      <c r="P541" s="15"/>
      <c r="Q541" s="15"/>
      <c r="R541" s="15"/>
      <c r="S541" s="15"/>
    </row>
    <row r="542">
      <c r="A542" s="15"/>
      <c r="B542" s="15"/>
      <c r="C542" s="15"/>
      <c r="D542" s="15"/>
      <c r="E542" s="15"/>
      <c r="F542" s="15"/>
      <c r="G542" s="15"/>
      <c r="H542" s="15"/>
      <c r="I542" s="15"/>
      <c r="J542" s="15"/>
      <c r="K542" s="15"/>
      <c r="L542" s="15"/>
      <c r="M542" s="15"/>
      <c r="N542" s="15"/>
      <c r="O542" s="15"/>
      <c r="P542" s="15"/>
      <c r="Q542" s="15"/>
      <c r="R542" s="15"/>
      <c r="S542" s="15"/>
    </row>
    <row r="543">
      <c r="A543" s="15"/>
      <c r="B543" s="15"/>
      <c r="C543" s="15"/>
      <c r="D543" s="15"/>
      <c r="E543" s="15"/>
      <c r="F543" s="15"/>
      <c r="G543" s="15"/>
      <c r="H543" s="15"/>
      <c r="I543" s="15"/>
      <c r="J543" s="15"/>
      <c r="K543" s="15"/>
      <c r="L543" s="15"/>
      <c r="M543" s="15"/>
      <c r="N543" s="15"/>
      <c r="O543" s="15"/>
      <c r="P543" s="15"/>
      <c r="Q543" s="15"/>
      <c r="R543" s="15"/>
      <c r="S543" s="15"/>
    </row>
    <row r="544">
      <c r="A544" s="15"/>
      <c r="B544" s="15"/>
      <c r="C544" s="15"/>
      <c r="D544" s="15"/>
      <c r="E544" s="15"/>
      <c r="F544" s="15"/>
      <c r="G544" s="15"/>
      <c r="H544" s="15"/>
      <c r="I544" s="15"/>
      <c r="J544" s="15"/>
      <c r="K544" s="15"/>
      <c r="L544" s="15"/>
      <c r="M544" s="15"/>
      <c r="N544" s="15"/>
      <c r="O544" s="15"/>
      <c r="P544" s="15"/>
      <c r="Q544" s="15"/>
      <c r="R544" s="15"/>
      <c r="S544" s="15"/>
    </row>
    <row r="545">
      <c r="A545" s="15"/>
      <c r="B545" s="15"/>
      <c r="C545" s="15"/>
      <c r="D545" s="15"/>
      <c r="E545" s="15"/>
      <c r="F545" s="15"/>
      <c r="G545" s="15"/>
      <c r="H545" s="15"/>
      <c r="I545" s="15"/>
      <c r="J545" s="15"/>
      <c r="K545" s="15"/>
      <c r="L545" s="15"/>
      <c r="M545" s="15"/>
      <c r="N545" s="15"/>
      <c r="O545" s="15"/>
      <c r="P545" s="15"/>
      <c r="Q545" s="15"/>
      <c r="R545" s="15"/>
      <c r="S545" s="15"/>
    </row>
    <row r="546">
      <c r="A546" s="15"/>
      <c r="B546" s="15"/>
      <c r="C546" s="15"/>
      <c r="D546" s="15"/>
      <c r="E546" s="15"/>
      <c r="F546" s="15"/>
      <c r="G546" s="15"/>
      <c r="H546" s="15"/>
      <c r="I546" s="15"/>
      <c r="J546" s="15"/>
      <c r="K546" s="15"/>
      <c r="L546" s="15"/>
      <c r="M546" s="15"/>
      <c r="N546" s="15"/>
      <c r="O546" s="15"/>
      <c r="P546" s="15"/>
      <c r="Q546" s="15"/>
      <c r="R546" s="15"/>
      <c r="S546" s="15"/>
    </row>
    <row r="547">
      <c r="A547" s="15"/>
      <c r="B547" s="15"/>
      <c r="C547" s="15"/>
      <c r="D547" s="15"/>
      <c r="E547" s="15"/>
      <c r="F547" s="15"/>
      <c r="G547" s="15"/>
      <c r="H547" s="15"/>
      <c r="I547" s="15"/>
      <c r="J547" s="15"/>
      <c r="K547" s="15"/>
      <c r="L547" s="15"/>
      <c r="M547" s="15"/>
      <c r="N547" s="15"/>
      <c r="O547" s="15"/>
      <c r="P547" s="15"/>
      <c r="Q547" s="15"/>
      <c r="R547" s="15"/>
      <c r="S547" s="15"/>
    </row>
    <row r="548">
      <c r="A548" s="15"/>
      <c r="B548" s="15"/>
      <c r="C548" s="15"/>
      <c r="D548" s="15"/>
      <c r="E548" s="15"/>
      <c r="F548" s="15"/>
      <c r="G548" s="15"/>
      <c r="H548" s="15"/>
      <c r="I548" s="15"/>
      <c r="J548" s="15"/>
      <c r="K548" s="15"/>
      <c r="L548" s="15"/>
      <c r="M548" s="15"/>
      <c r="N548" s="15"/>
      <c r="O548" s="15"/>
      <c r="P548" s="15"/>
      <c r="Q548" s="15"/>
      <c r="R548" s="15"/>
      <c r="S548" s="15"/>
    </row>
    <row r="549">
      <c r="A549" s="15"/>
      <c r="B549" s="15"/>
      <c r="C549" s="15"/>
      <c r="D549" s="15"/>
      <c r="E549" s="15"/>
      <c r="F549" s="15"/>
      <c r="G549" s="15"/>
      <c r="H549" s="15"/>
      <c r="I549" s="15"/>
      <c r="J549" s="15"/>
      <c r="K549" s="15"/>
      <c r="L549" s="15"/>
      <c r="M549" s="15"/>
      <c r="N549" s="15"/>
      <c r="O549" s="15"/>
      <c r="P549" s="15"/>
      <c r="Q549" s="15"/>
      <c r="R549" s="15"/>
      <c r="S549" s="15"/>
    </row>
    <row r="550">
      <c r="A550" s="15"/>
      <c r="B550" s="15"/>
      <c r="C550" s="15"/>
      <c r="D550" s="15"/>
      <c r="E550" s="15"/>
      <c r="F550" s="15"/>
      <c r="G550" s="15"/>
      <c r="H550" s="15"/>
      <c r="I550" s="15"/>
      <c r="J550" s="15"/>
      <c r="K550" s="15"/>
      <c r="L550" s="15"/>
      <c r="M550" s="15"/>
      <c r="N550" s="15"/>
      <c r="O550" s="15"/>
      <c r="P550" s="15"/>
      <c r="Q550" s="15"/>
      <c r="R550" s="15"/>
      <c r="S550" s="15"/>
    </row>
    <row r="551">
      <c r="A551" s="15"/>
      <c r="B551" s="15"/>
      <c r="C551" s="15"/>
      <c r="D551" s="15"/>
      <c r="E551" s="15"/>
      <c r="F551" s="15"/>
      <c r="G551" s="15"/>
      <c r="H551" s="15"/>
      <c r="I551" s="15"/>
      <c r="J551" s="15"/>
      <c r="K551" s="15"/>
      <c r="L551" s="15"/>
      <c r="M551" s="15"/>
      <c r="N551" s="15"/>
      <c r="O551" s="15"/>
      <c r="P551" s="15"/>
      <c r="Q551" s="15"/>
      <c r="R551" s="15"/>
      <c r="S551" s="15"/>
    </row>
    <row r="552">
      <c r="A552" s="15"/>
      <c r="B552" s="15"/>
      <c r="C552" s="15"/>
      <c r="D552" s="15"/>
      <c r="E552" s="15"/>
      <c r="F552" s="15"/>
      <c r="G552" s="15"/>
      <c r="H552" s="15"/>
      <c r="I552" s="15"/>
      <c r="J552" s="15"/>
      <c r="K552" s="15"/>
      <c r="L552" s="15"/>
      <c r="M552" s="15"/>
      <c r="N552" s="15"/>
      <c r="O552" s="15"/>
      <c r="P552" s="15"/>
      <c r="Q552" s="15"/>
      <c r="R552" s="15"/>
      <c r="S552" s="15"/>
    </row>
    <row r="553">
      <c r="A553" s="15"/>
      <c r="B553" s="15"/>
      <c r="C553" s="15"/>
      <c r="D553" s="15"/>
      <c r="E553" s="15"/>
      <c r="F553" s="15"/>
      <c r="G553" s="15"/>
      <c r="H553" s="15"/>
      <c r="I553" s="15"/>
      <c r="J553" s="15"/>
      <c r="K553" s="15"/>
      <c r="L553" s="15"/>
      <c r="M553" s="15"/>
      <c r="N553" s="15"/>
      <c r="O553" s="15"/>
      <c r="P553" s="15"/>
      <c r="Q553" s="15"/>
      <c r="R553" s="15"/>
      <c r="S553" s="15"/>
    </row>
    <row r="554">
      <c r="A554" s="15"/>
      <c r="B554" s="15"/>
      <c r="C554" s="15"/>
      <c r="D554" s="15"/>
      <c r="E554" s="15"/>
      <c r="F554" s="15"/>
      <c r="G554" s="15"/>
      <c r="H554" s="15"/>
      <c r="I554" s="15"/>
      <c r="J554" s="15"/>
      <c r="K554" s="15"/>
      <c r="L554" s="15"/>
      <c r="M554" s="15"/>
      <c r="N554" s="15"/>
      <c r="O554" s="15"/>
      <c r="P554" s="15"/>
      <c r="Q554" s="15"/>
      <c r="R554" s="15"/>
      <c r="S554" s="15"/>
    </row>
    <row r="555">
      <c r="A555" s="15"/>
      <c r="B555" s="15"/>
      <c r="C555" s="15"/>
      <c r="D555" s="15"/>
      <c r="E555" s="15"/>
      <c r="F555" s="15"/>
      <c r="G555" s="15"/>
      <c r="H555" s="15"/>
      <c r="I555" s="15"/>
      <c r="J555" s="15"/>
      <c r="K555" s="15"/>
      <c r="L555" s="15"/>
      <c r="M555" s="15"/>
      <c r="N555" s="15"/>
      <c r="O555" s="15"/>
      <c r="P555" s="15"/>
      <c r="Q555" s="15"/>
      <c r="R555" s="15"/>
      <c r="S555" s="15"/>
    </row>
    <row r="556">
      <c r="A556" s="15"/>
      <c r="B556" s="15"/>
      <c r="C556" s="15"/>
      <c r="D556" s="15"/>
      <c r="E556" s="15"/>
      <c r="F556" s="15"/>
      <c r="G556" s="15"/>
      <c r="H556" s="15"/>
      <c r="I556" s="15"/>
      <c r="J556" s="15"/>
      <c r="K556" s="15"/>
      <c r="L556" s="15"/>
      <c r="M556" s="15"/>
      <c r="N556" s="15"/>
      <c r="O556" s="15"/>
      <c r="P556" s="15"/>
      <c r="Q556" s="15"/>
      <c r="R556" s="15"/>
      <c r="S556" s="15"/>
    </row>
    <row r="557">
      <c r="A557" s="15"/>
      <c r="B557" s="15"/>
      <c r="C557" s="15"/>
      <c r="D557" s="15"/>
      <c r="E557" s="15"/>
      <c r="F557" s="15"/>
      <c r="G557" s="15"/>
      <c r="H557" s="15"/>
      <c r="I557" s="15"/>
      <c r="J557" s="15"/>
      <c r="K557" s="15"/>
      <c r="L557" s="15"/>
      <c r="M557" s="15"/>
      <c r="N557" s="15"/>
      <c r="O557" s="15"/>
      <c r="P557" s="15"/>
      <c r="Q557" s="15"/>
      <c r="R557" s="15"/>
      <c r="S557" s="15"/>
    </row>
    <row r="558">
      <c r="A558" s="15"/>
      <c r="B558" s="15"/>
      <c r="C558" s="15"/>
      <c r="D558" s="15"/>
      <c r="E558" s="15"/>
      <c r="F558" s="15"/>
      <c r="G558" s="15"/>
      <c r="H558" s="15"/>
      <c r="I558" s="15"/>
      <c r="J558" s="15"/>
      <c r="K558" s="15"/>
      <c r="L558" s="15"/>
      <c r="M558" s="15"/>
      <c r="N558" s="15"/>
      <c r="O558" s="15"/>
      <c r="P558" s="15"/>
      <c r="Q558" s="15"/>
      <c r="R558" s="15"/>
      <c r="S558" s="15"/>
    </row>
    <row r="559">
      <c r="A559" s="15"/>
      <c r="B559" s="15"/>
      <c r="C559" s="15"/>
      <c r="D559" s="15"/>
      <c r="E559" s="15"/>
      <c r="F559" s="15"/>
      <c r="G559" s="15"/>
      <c r="H559" s="15"/>
      <c r="I559" s="15"/>
      <c r="J559" s="15"/>
      <c r="K559" s="15"/>
      <c r="L559" s="15"/>
      <c r="M559" s="15"/>
      <c r="N559" s="15"/>
      <c r="O559" s="15"/>
      <c r="P559" s="15"/>
      <c r="Q559" s="15"/>
      <c r="R559" s="15"/>
      <c r="S559" s="15"/>
    </row>
    <row r="560">
      <c r="A560" s="15"/>
      <c r="B560" s="15"/>
      <c r="C560" s="15"/>
      <c r="D560" s="15"/>
      <c r="E560" s="15"/>
      <c r="F560" s="15"/>
      <c r="G560" s="15"/>
      <c r="H560" s="15"/>
      <c r="I560" s="15"/>
      <c r="J560" s="15"/>
      <c r="K560" s="15"/>
      <c r="L560" s="15"/>
      <c r="M560" s="15"/>
      <c r="N560" s="15"/>
      <c r="O560" s="15"/>
      <c r="P560" s="15"/>
      <c r="Q560" s="15"/>
      <c r="R560" s="15"/>
      <c r="S560" s="15"/>
    </row>
    <row r="561">
      <c r="A561" s="15"/>
      <c r="B561" s="15"/>
      <c r="C561" s="15"/>
      <c r="D561" s="15"/>
      <c r="E561" s="15"/>
      <c r="F561" s="15"/>
      <c r="G561" s="15"/>
      <c r="H561" s="15"/>
      <c r="I561" s="15"/>
      <c r="J561" s="15"/>
      <c r="K561" s="15"/>
      <c r="L561" s="15"/>
      <c r="M561" s="15"/>
      <c r="N561" s="15"/>
      <c r="O561" s="15"/>
      <c r="P561" s="15"/>
      <c r="Q561" s="15"/>
      <c r="R561" s="15"/>
      <c r="S561" s="15"/>
    </row>
    <row r="562">
      <c r="A562" s="15"/>
      <c r="B562" s="15"/>
      <c r="C562" s="15"/>
      <c r="D562" s="15"/>
      <c r="E562" s="15"/>
      <c r="F562" s="15"/>
      <c r="G562" s="15"/>
      <c r="H562" s="15"/>
      <c r="I562" s="15"/>
      <c r="J562" s="15"/>
      <c r="K562" s="15"/>
      <c r="L562" s="15"/>
      <c r="M562" s="15"/>
      <c r="N562" s="15"/>
      <c r="O562" s="15"/>
      <c r="P562" s="15"/>
      <c r="Q562" s="15"/>
      <c r="R562" s="15"/>
      <c r="S562" s="15"/>
    </row>
    <row r="563">
      <c r="A563" s="15"/>
      <c r="B563" s="15"/>
      <c r="C563" s="15"/>
      <c r="D563" s="15"/>
      <c r="E563" s="15"/>
      <c r="F563" s="15"/>
      <c r="G563" s="15"/>
      <c r="H563" s="15"/>
      <c r="I563" s="15"/>
      <c r="J563" s="15"/>
      <c r="K563" s="15"/>
      <c r="L563" s="15"/>
      <c r="M563" s="15"/>
      <c r="N563" s="15"/>
      <c r="O563" s="15"/>
      <c r="P563" s="15"/>
      <c r="Q563" s="15"/>
      <c r="R563" s="15"/>
      <c r="S563" s="15"/>
    </row>
    <row r="564">
      <c r="A564" s="15"/>
      <c r="B564" s="15"/>
      <c r="C564" s="15"/>
      <c r="D564" s="15"/>
      <c r="E564" s="15"/>
      <c r="F564" s="15"/>
      <c r="G564" s="15"/>
      <c r="H564" s="15"/>
      <c r="I564" s="15"/>
      <c r="J564" s="15"/>
      <c r="K564" s="15"/>
      <c r="L564" s="15"/>
      <c r="M564" s="15"/>
      <c r="N564" s="15"/>
      <c r="O564" s="15"/>
      <c r="P564" s="15"/>
      <c r="Q564" s="15"/>
      <c r="R564" s="15"/>
      <c r="S564" s="15"/>
    </row>
    <row r="565">
      <c r="A565" s="15"/>
      <c r="B565" s="15"/>
      <c r="C565" s="15"/>
      <c r="D565" s="15"/>
      <c r="E565" s="15"/>
      <c r="F565" s="15"/>
      <c r="G565" s="15"/>
      <c r="H565" s="15"/>
      <c r="I565" s="15"/>
      <c r="J565" s="15"/>
      <c r="K565" s="15"/>
      <c r="L565" s="15"/>
      <c r="M565" s="15"/>
      <c r="N565" s="15"/>
      <c r="O565" s="15"/>
      <c r="P565" s="15"/>
      <c r="Q565" s="15"/>
      <c r="R565" s="15"/>
      <c r="S565" s="15"/>
    </row>
    <row r="566">
      <c r="A566" s="15"/>
      <c r="B566" s="15"/>
      <c r="C566" s="15"/>
      <c r="D566" s="15"/>
      <c r="E566" s="15"/>
      <c r="F566" s="15"/>
      <c r="G566" s="15"/>
      <c r="H566" s="15"/>
      <c r="I566" s="15"/>
      <c r="J566" s="15"/>
      <c r="K566" s="15"/>
      <c r="L566" s="15"/>
      <c r="M566" s="15"/>
      <c r="N566" s="15"/>
      <c r="O566" s="15"/>
      <c r="P566" s="15"/>
      <c r="Q566" s="15"/>
      <c r="R566" s="15"/>
      <c r="S566" s="15"/>
    </row>
    <row r="567">
      <c r="A567" s="15"/>
      <c r="B567" s="15"/>
      <c r="C567" s="15"/>
      <c r="D567" s="15"/>
      <c r="E567" s="15"/>
      <c r="F567" s="15"/>
      <c r="G567" s="15"/>
      <c r="H567" s="15"/>
      <c r="I567" s="15"/>
      <c r="J567" s="15"/>
      <c r="K567" s="15"/>
      <c r="L567" s="15"/>
      <c r="M567" s="15"/>
      <c r="N567" s="15"/>
      <c r="O567" s="15"/>
      <c r="P567" s="15"/>
      <c r="Q567" s="15"/>
      <c r="R567" s="15"/>
      <c r="S567" s="15"/>
    </row>
    <row r="568">
      <c r="A568" s="15"/>
      <c r="B568" s="15"/>
      <c r="C568" s="15"/>
      <c r="D568" s="15"/>
      <c r="E568" s="15"/>
      <c r="F568" s="15"/>
      <c r="G568" s="15"/>
      <c r="H568" s="15"/>
      <c r="I568" s="15"/>
      <c r="J568" s="15"/>
      <c r="K568" s="15"/>
      <c r="L568" s="15"/>
      <c r="M568" s="15"/>
      <c r="N568" s="15"/>
      <c r="O568" s="15"/>
      <c r="P568" s="15"/>
      <c r="Q568" s="15"/>
      <c r="R568" s="15"/>
      <c r="S568" s="15"/>
    </row>
    <row r="569">
      <c r="A569" s="15"/>
      <c r="B569" s="15"/>
      <c r="C569" s="15"/>
      <c r="D569" s="15"/>
      <c r="E569" s="15"/>
      <c r="F569" s="15"/>
      <c r="G569" s="15"/>
      <c r="H569" s="15"/>
      <c r="I569" s="15"/>
      <c r="J569" s="15"/>
      <c r="K569" s="15"/>
      <c r="L569" s="15"/>
      <c r="M569" s="15"/>
      <c r="N569" s="15"/>
      <c r="O569" s="15"/>
      <c r="P569" s="15"/>
      <c r="Q569" s="15"/>
      <c r="R569" s="15"/>
      <c r="S569" s="15"/>
    </row>
    <row r="570">
      <c r="A570" s="15"/>
      <c r="B570" s="15"/>
      <c r="C570" s="15"/>
      <c r="D570" s="15"/>
      <c r="E570" s="15"/>
      <c r="F570" s="15"/>
      <c r="G570" s="15"/>
      <c r="H570" s="15"/>
      <c r="I570" s="15"/>
      <c r="J570" s="15"/>
      <c r="K570" s="15"/>
      <c r="L570" s="15"/>
      <c r="M570" s="15"/>
      <c r="N570" s="15"/>
      <c r="O570" s="15"/>
      <c r="P570" s="15"/>
      <c r="Q570" s="15"/>
      <c r="R570" s="15"/>
      <c r="S570" s="15"/>
    </row>
    <row r="571">
      <c r="A571" s="15"/>
      <c r="B571" s="15"/>
      <c r="C571" s="15"/>
      <c r="D571" s="15"/>
      <c r="E571" s="15"/>
      <c r="F571" s="15"/>
      <c r="G571" s="15"/>
      <c r="H571" s="15"/>
      <c r="I571" s="15"/>
      <c r="J571" s="15"/>
      <c r="K571" s="15"/>
      <c r="L571" s="15"/>
      <c r="M571" s="15"/>
      <c r="N571" s="15"/>
      <c r="O571" s="15"/>
      <c r="P571" s="15"/>
      <c r="Q571" s="15"/>
      <c r="R571" s="15"/>
      <c r="S571" s="15"/>
    </row>
    <row r="572">
      <c r="A572" s="15"/>
      <c r="B572" s="15"/>
      <c r="C572" s="15"/>
      <c r="D572" s="15"/>
      <c r="E572" s="15"/>
      <c r="F572" s="15"/>
      <c r="G572" s="15"/>
      <c r="H572" s="15"/>
      <c r="I572" s="15"/>
      <c r="J572" s="15"/>
      <c r="K572" s="15"/>
      <c r="L572" s="15"/>
      <c r="M572" s="15"/>
      <c r="N572" s="15"/>
      <c r="O572" s="15"/>
      <c r="P572" s="15"/>
      <c r="Q572" s="15"/>
      <c r="R572" s="15"/>
      <c r="S572" s="15"/>
    </row>
    <row r="573">
      <c r="A573" s="15"/>
      <c r="B573" s="15"/>
      <c r="C573" s="15"/>
      <c r="D573" s="15"/>
      <c r="E573" s="15"/>
      <c r="F573" s="15"/>
      <c r="G573" s="15"/>
      <c r="H573" s="15"/>
      <c r="I573" s="15"/>
      <c r="J573" s="15"/>
      <c r="K573" s="15"/>
      <c r="L573" s="15"/>
      <c r="M573" s="15"/>
      <c r="N573" s="15"/>
      <c r="O573" s="15"/>
      <c r="P573" s="15"/>
      <c r="Q573" s="15"/>
      <c r="R573" s="15"/>
      <c r="S573" s="15"/>
    </row>
    <row r="574">
      <c r="A574" s="15"/>
      <c r="B574" s="15"/>
      <c r="C574" s="15"/>
      <c r="D574" s="15"/>
      <c r="E574" s="15"/>
      <c r="F574" s="15"/>
      <c r="G574" s="15"/>
      <c r="H574" s="15"/>
      <c r="I574" s="15"/>
      <c r="J574" s="15"/>
      <c r="K574" s="15"/>
      <c r="L574" s="15"/>
      <c r="M574" s="15"/>
      <c r="N574" s="15"/>
      <c r="O574" s="15"/>
      <c r="P574" s="15"/>
      <c r="Q574" s="15"/>
      <c r="R574" s="15"/>
      <c r="S574" s="15"/>
    </row>
    <row r="575">
      <c r="A575" s="15"/>
      <c r="B575" s="15"/>
      <c r="C575" s="15"/>
      <c r="D575" s="15"/>
      <c r="E575" s="15"/>
      <c r="F575" s="15"/>
      <c r="G575" s="15"/>
      <c r="H575" s="15"/>
      <c r="I575" s="15"/>
      <c r="J575" s="15"/>
      <c r="K575" s="15"/>
      <c r="L575" s="15"/>
      <c r="M575" s="15"/>
      <c r="N575" s="15"/>
      <c r="O575" s="15"/>
      <c r="P575" s="15"/>
      <c r="Q575" s="15"/>
      <c r="R575" s="15"/>
      <c r="S575" s="15"/>
    </row>
    <row r="576">
      <c r="A576" s="15"/>
      <c r="B576" s="15"/>
      <c r="C576" s="15"/>
      <c r="D576" s="15"/>
      <c r="E576" s="15"/>
      <c r="F576" s="15"/>
      <c r="G576" s="15"/>
      <c r="H576" s="15"/>
      <c r="I576" s="15"/>
      <c r="J576" s="15"/>
      <c r="K576" s="15"/>
      <c r="L576" s="15"/>
      <c r="M576" s="15"/>
      <c r="N576" s="15"/>
      <c r="O576" s="15"/>
      <c r="P576" s="15"/>
      <c r="Q576" s="15"/>
      <c r="R576" s="15"/>
      <c r="S576" s="15"/>
    </row>
    <row r="577">
      <c r="A577" s="15"/>
      <c r="B577" s="15"/>
      <c r="C577" s="15"/>
      <c r="D577" s="15"/>
      <c r="E577" s="15"/>
      <c r="F577" s="15"/>
      <c r="G577" s="15"/>
      <c r="H577" s="15"/>
      <c r="I577" s="15"/>
      <c r="J577" s="15"/>
      <c r="K577" s="15"/>
      <c r="L577" s="15"/>
      <c r="M577" s="15"/>
      <c r="N577" s="15"/>
      <c r="O577" s="15"/>
      <c r="P577" s="15"/>
      <c r="Q577" s="15"/>
      <c r="R577" s="15"/>
      <c r="S577" s="15"/>
    </row>
    <row r="578">
      <c r="A578" s="15"/>
      <c r="B578" s="15"/>
      <c r="C578" s="15"/>
      <c r="D578" s="15"/>
      <c r="E578" s="15"/>
      <c r="F578" s="15"/>
      <c r="G578" s="15"/>
      <c r="H578" s="15"/>
      <c r="I578" s="15"/>
      <c r="J578" s="15"/>
      <c r="K578" s="15"/>
      <c r="L578" s="15"/>
      <c r="M578" s="15"/>
      <c r="N578" s="15"/>
      <c r="O578" s="15"/>
      <c r="P578" s="15"/>
      <c r="Q578" s="15"/>
      <c r="R578" s="15"/>
      <c r="S578" s="15"/>
    </row>
    <row r="579">
      <c r="A579" s="15"/>
      <c r="B579" s="15"/>
      <c r="C579" s="15"/>
      <c r="D579" s="15"/>
      <c r="E579" s="15"/>
      <c r="F579" s="15"/>
      <c r="G579" s="15"/>
      <c r="H579" s="15"/>
      <c r="I579" s="15"/>
      <c r="J579" s="15"/>
      <c r="K579" s="15"/>
      <c r="L579" s="15"/>
      <c r="M579" s="15"/>
      <c r="N579" s="15"/>
      <c r="O579" s="15"/>
      <c r="P579" s="15"/>
      <c r="Q579" s="15"/>
      <c r="R579" s="15"/>
      <c r="S579" s="15"/>
    </row>
    <row r="580">
      <c r="A580" s="15"/>
      <c r="B580" s="15"/>
      <c r="C580" s="15"/>
      <c r="D580" s="15"/>
      <c r="E580" s="15"/>
      <c r="F580" s="15"/>
      <c r="G580" s="15"/>
      <c r="H580" s="15"/>
      <c r="I580" s="15"/>
      <c r="J580" s="15"/>
      <c r="K580" s="15"/>
      <c r="L580" s="15"/>
      <c r="M580" s="15"/>
      <c r="N580" s="15"/>
      <c r="O580" s="15"/>
      <c r="P580" s="15"/>
      <c r="Q580" s="15"/>
      <c r="R580" s="15"/>
      <c r="S580" s="15"/>
    </row>
    <row r="581">
      <c r="A581" s="15"/>
      <c r="B581" s="15"/>
      <c r="C581" s="15"/>
      <c r="D581" s="15"/>
      <c r="E581" s="15"/>
      <c r="F581" s="15"/>
      <c r="G581" s="15"/>
      <c r="H581" s="15"/>
      <c r="I581" s="15"/>
      <c r="J581" s="15"/>
      <c r="K581" s="15"/>
      <c r="L581" s="15"/>
      <c r="M581" s="15"/>
      <c r="N581" s="15"/>
      <c r="O581" s="15"/>
      <c r="P581" s="15"/>
      <c r="Q581" s="15"/>
      <c r="R581" s="15"/>
      <c r="S581" s="15"/>
    </row>
    <row r="582">
      <c r="A582" s="15"/>
      <c r="B582" s="15"/>
      <c r="C582" s="15"/>
      <c r="D582" s="15"/>
      <c r="E582" s="15"/>
      <c r="F582" s="15"/>
      <c r="G582" s="15"/>
      <c r="H582" s="15"/>
      <c r="I582" s="15"/>
      <c r="J582" s="15"/>
      <c r="K582" s="15"/>
      <c r="L582" s="15"/>
      <c r="M582" s="15"/>
      <c r="N582" s="15"/>
      <c r="O582" s="15"/>
      <c r="P582" s="15"/>
      <c r="Q582" s="15"/>
      <c r="R582" s="15"/>
      <c r="S582" s="15"/>
    </row>
    <row r="583">
      <c r="A583" s="15"/>
      <c r="B583" s="15"/>
      <c r="C583" s="15"/>
      <c r="D583" s="15"/>
      <c r="E583" s="15"/>
      <c r="F583" s="15"/>
      <c r="G583" s="15"/>
      <c r="H583" s="15"/>
      <c r="I583" s="15"/>
      <c r="J583" s="15"/>
      <c r="K583" s="15"/>
      <c r="L583" s="15"/>
      <c r="M583" s="15"/>
      <c r="N583" s="15"/>
      <c r="O583" s="15"/>
      <c r="P583" s="15"/>
      <c r="Q583" s="15"/>
      <c r="R583" s="15"/>
      <c r="S583" s="15"/>
    </row>
    <row r="584">
      <c r="A584" s="15"/>
      <c r="B584" s="15"/>
      <c r="C584" s="15"/>
      <c r="D584" s="15"/>
      <c r="E584" s="15"/>
      <c r="F584" s="15"/>
      <c r="G584" s="15"/>
      <c r="H584" s="15"/>
      <c r="I584" s="15"/>
      <c r="J584" s="15"/>
      <c r="K584" s="15"/>
      <c r="L584" s="15"/>
      <c r="M584" s="15"/>
      <c r="N584" s="15"/>
      <c r="O584" s="15"/>
      <c r="P584" s="15"/>
      <c r="Q584" s="15"/>
      <c r="R584" s="15"/>
      <c r="S584" s="15"/>
    </row>
    <row r="585">
      <c r="A585" s="15"/>
      <c r="B585" s="15"/>
      <c r="C585" s="15"/>
      <c r="D585" s="15"/>
      <c r="E585" s="15"/>
      <c r="F585" s="15"/>
      <c r="G585" s="15"/>
      <c r="H585" s="15"/>
      <c r="I585" s="15"/>
      <c r="J585" s="15"/>
      <c r="K585" s="15"/>
      <c r="L585" s="15"/>
      <c r="M585" s="15"/>
      <c r="N585" s="15"/>
      <c r="O585" s="15"/>
      <c r="P585" s="15"/>
      <c r="Q585" s="15"/>
      <c r="R585" s="15"/>
      <c r="S585" s="15"/>
    </row>
    <row r="586">
      <c r="A586" s="15"/>
      <c r="B586" s="15"/>
      <c r="C586" s="15"/>
      <c r="D586" s="15"/>
      <c r="E586" s="15"/>
      <c r="F586" s="15"/>
      <c r="G586" s="15"/>
      <c r="H586" s="15"/>
      <c r="I586" s="15"/>
      <c r="J586" s="15"/>
      <c r="K586" s="15"/>
      <c r="L586" s="15"/>
      <c r="M586" s="15"/>
      <c r="N586" s="15"/>
      <c r="O586" s="15"/>
      <c r="P586" s="15"/>
      <c r="Q586" s="15"/>
      <c r="R586" s="15"/>
      <c r="S586" s="15"/>
    </row>
    <row r="587">
      <c r="A587" s="15"/>
      <c r="B587" s="15"/>
      <c r="C587" s="15"/>
      <c r="D587" s="15"/>
      <c r="E587" s="15"/>
      <c r="F587" s="15"/>
      <c r="G587" s="15"/>
      <c r="H587" s="15"/>
      <c r="I587" s="15"/>
      <c r="J587" s="15"/>
      <c r="K587" s="15"/>
      <c r="L587" s="15"/>
      <c r="M587" s="15"/>
      <c r="N587" s="15"/>
      <c r="O587" s="15"/>
      <c r="P587" s="15"/>
      <c r="Q587" s="15"/>
      <c r="R587" s="15"/>
      <c r="S587" s="15"/>
    </row>
    <row r="588">
      <c r="A588" s="15"/>
      <c r="B588" s="15"/>
      <c r="C588" s="15"/>
      <c r="D588" s="15"/>
      <c r="E588" s="15"/>
      <c r="F588" s="15"/>
      <c r="G588" s="15"/>
      <c r="H588" s="15"/>
      <c r="I588" s="15"/>
      <c r="J588" s="15"/>
      <c r="K588" s="15"/>
      <c r="L588" s="15"/>
      <c r="M588" s="15"/>
      <c r="N588" s="15"/>
      <c r="O588" s="15"/>
      <c r="P588" s="15"/>
      <c r="Q588" s="15"/>
      <c r="R588" s="15"/>
      <c r="S588" s="15"/>
    </row>
    <row r="589">
      <c r="A589" s="15"/>
      <c r="B589" s="15"/>
      <c r="C589" s="15"/>
      <c r="D589" s="15"/>
      <c r="E589" s="15"/>
      <c r="F589" s="15"/>
      <c r="G589" s="15"/>
      <c r="H589" s="15"/>
      <c r="I589" s="15"/>
      <c r="J589" s="15"/>
      <c r="K589" s="15"/>
      <c r="L589" s="15"/>
      <c r="M589" s="15"/>
      <c r="N589" s="15"/>
      <c r="O589" s="15"/>
      <c r="P589" s="15"/>
      <c r="Q589" s="15"/>
      <c r="R589" s="15"/>
      <c r="S589" s="15"/>
    </row>
    <row r="590">
      <c r="A590" s="15"/>
      <c r="B590" s="15"/>
      <c r="C590" s="15"/>
      <c r="D590" s="15"/>
      <c r="E590" s="15"/>
      <c r="F590" s="15"/>
      <c r="G590" s="15"/>
      <c r="H590" s="15"/>
      <c r="I590" s="15"/>
      <c r="J590" s="15"/>
      <c r="K590" s="15"/>
      <c r="L590" s="15"/>
      <c r="M590" s="15"/>
      <c r="N590" s="15"/>
      <c r="O590" s="15"/>
      <c r="P590" s="15"/>
      <c r="Q590" s="15"/>
      <c r="R590" s="15"/>
      <c r="S590" s="15"/>
    </row>
    <row r="591">
      <c r="A591" s="15"/>
      <c r="B591" s="15"/>
      <c r="C591" s="15"/>
      <c r="D591" s="15"/>
      <c r="E591" s="15"/>
      <c r="F591" s="15"/>
      <c r="G591" s="15"/>
      <c r="H591" s="15"/>
      <c r="I591" s="15"/>
      <c r="J591" s="15"/>
      <c r="K591" s="15"/>
      <c r="L591" s="15"/>
      <c r="M591" s="15"/>
      <c r="N591" s="15"/>
      <c r="O591" s="15"/>
      <c r="P591" s="15"/>
      <c r="Q591" s="15"/>
      <c r="R591" s="15"/>
      <c r="S591" s="15"/>
    </row>
    <row r="592">
      <c r="A592" s="15"/>
      <c r="B592" s="15"/>
      <c r="C592" s="15"/>
      <c r="D592" s="15"/>
      <c r="E592" s="15"/>
      <c r="F592" s="15"/>
      <c r="G592" s="15"/>
      <c r="H592" s="15"/>
      <c r="I592" s="15"/>
      <c r="J592" s="15"/>
      <c r="K592" s="15"/>
      <c r="L592" s="15"/>
      <c r="M592" s="15"/>
      <c r="N592" s="15"/>
      <c r="O592" s="15"/>
      <c r="P592" s="15"/>
      <c r="Q592" s="15"/>
      <c r="R592" s="15"/>
      <c r="S592" s="15"/>
    </row>
    <row r="593">
      <c r="A593" s="15"/>
      <c r="B593" s="15"/>
      <c r="C593" s="15"/>
      <c r="D593" s="15"/>
      <c r="E593" s="15"/>
      <c r="F593" s="15"/>
      <c r="G593" s="15"/>
      <c r="H593" s="15"/>
      <c r="I593" s="15"/>
      <c r="J593" s="15"/>
      <c r="K593" s="15"/>
      <c r="L593" s="15"/>
      <c r="M593" s="15"/>
      <c r="N593" s="15"/>
      <c r="O593" s="15"/>
      <c r="P593" s="15"/>
      <c r="Q593" s="15"/>
      <c r="R593" s="15"/>
      <c r="S593" s="15"/>
    </row>
    <row r="594">
      <c r="A594" s="15"/>
      <c r="B594" s="15"/>
      <c r="C594" s="15"/>
      <c r="D594" s="15"/>
      <c r="E594" s="15"/>
      <c r="F594" s="15"/>
      <c r="G594" s="15"/>
      <c r="H594" s="15"/>
      <c r="I594" s="15"/>
      <c r="J594" s="15"/>
      <c r="K594" s="15"/>
      <c r="L594" s="15"/>
      <c r="M594" s="15"/>
      <c r="N594" s="15"/>
      <c r="O594" s="15"/>
      <c r="P594" s="15"/>
      <c r="Q594" s="15"/>
      <c r="R594" s="15"/>
      <c r="S594" s="15"/>
    </row>
    <row r="595">
      <c r="A595" s="15"/>
      <c r="B595" s="15"/>
      <c r="C595" s="15"/>
      <c r="D595" s="15"/>
      <c r="E595" s="15"/>
      <c r="F595" s="15"/>
      <c r="G595" s="15"/>
      <c r="H595" s="15"/>
      <c r="I595" s="15"/>
      <c r="J595" s="15"/>
      <c r="K595" s="15"/>
      <c r="L595" s="15"/>
      <c r="M595" s="15"/>
      <c r="N595" s="15"/>
      <c r="O595" s="15"/>
      <c r="P595" s="15"/>
      <c r="Q595" s="15"/>
      <c r="R595" s="15"/>
      <c r="S595" s="15"/>
    </row>
    <row r="596">
      <c r="A596" s="15"/>
      <c r="B596" s="15"/>
      <c r="C596" s="15"/>
      <c r="D596" s="15"/>
      <c r="E596" s="15"/>
      <c r="F596" s="15"/>
      <c r="G596" s="15"/>
      <c r="H596" s="15"/>
      <c r="I596" s="15"/>
      <c r="J596" s="15"/>
      <c r="K596" s="15"/>
      <c r="L596" s="15"/>
      <c r="M596" s="15"/>
      <c r="N596" s="15"/>
      <c r="O596" s="15"/>
      <c r="P596" s="15"/>
      <c r="Q596" s="15"/>
      <c r="R596" s="15"/>
      <c r="S596" s="15"/>
    </row>
    <row r="597">
      <c r="A597" s="15"/>
      <c r="B597" s="15"/>
      <c r="C597" s="15"/>
      <c r="D597" s="15"/>
      <c r="E597" s="15"/>
      <c r="F597" s="15"/>
      <c r="G597" s="15"/>
      <c r="H597" s="15"/>
      <c r="I597" s="15"/>
      <c r="J597" s="15"/>
      <c r="K597" s="15"/>
      <c r="L597" s="15"/>
      <c r="M597" s="15"/>
      <c r="N597" s="15"/>
      <c r="O597" s="15"/>
      <c r="P597" s="15"/>
      <c r="Q597" s="15"/>
      <c r="R597" s="15"/>
      <c r="S597" s="15"/>
    </row>
    <row r="598">
      <c r="A598" s="15"/>
      <c r="B598" s="15"/>
      <c r="C598" s="15"/>
      <c r="D598" s="15"/>
      <c r="E598" s="15"/>
      <c r="F598" s="15"/>
      <c r="G598" s="15"/>
      <c r="H598" s="15"/>
      <c r="I598" s="15"/>
      <c r="J598" s="15"/>
      <c r="K598" s="15"/>
      <c r="L598" s="15"/>
      <c r="M598" s="15"/>
      <c r="N598" s="15"/>
      <c r="O598" s="15"/>
      <c r="P598" s="15"/>
      <c r="Q598" s="15"/>
      <c r="R598" s="15"/>
      <c r="S598" s="15"/>
    </row>
    <row r="599">
      <c r="A599" s="15"/>
      <c r="B599" s="15"/>
      <c r="C599" s="15"/>
      <c r="D599" s="15"/>
      <c r="E599" s="15"/>
      <c r="F599" s="15"/>
      <c r="G599" s="15"/>
      <c r="H599" s="15"/>
      <c r="I599" s="15"/>
      <c r="J599" s="15"/>
      <c r="K599" s="15"/>
      <c r="L599" s="15"/>
      <c r="M599" s="15"/>
      <c r="N599" s="15"/>
      <c r="O599" s="15"/>
      <c r="P599" s="15"/>
      <c r="Q599" s="15"/>
      <c r="R599" s="15"/>
      <c r="S599" s="15"/>
    </row>
    <row r="600">
      <c r="A600" s="15"/>
      <c r="B600" s="15"/>
      <c r="C600" s="15"/>
      <c r="D600" s="15"/>
      <c r="E600" s="15"/>
      <c r="F600" s="15"/>
      <c r="G600" s="15"/>
      <c r="H600" s="15"/>
      <c r="I600" s="15"/>
      <c r="J600" s="15"/>
      <c r="K600" s="15"/>
      <c r="L600" s="15"/>
      <c r="M600" s="15"/>
      <c r="N600" s="15"/>
      <c r="O600" s="15"/>
      <c r="P600" s="15"/>
      <c r="Q600" s="15"/>
      <c r="R600" s="15"/>
      <c r="S600" s="15"/>
    </row>
    <row r="601">
      <c r="A601" s="15"/>
      <c r="B601" s="15"/>
      <c r="C601" s="15"/>
      <c r="D601" s="15"/>
      <c r="E601" s="15"/>
      <c r="F601" s="15"/>
      <c r="G601" s="15"/>
      <c r="H601" s="15"/>
      <c r="I601" s="15"/>
      <c r="J601" s="15"/>
      <c r="K601" s="15"/>
      <c r="L601" s="15"/>
      <c r="M601" s="15"/>
      <c r="N601" s="15"/>
      <c r="O601" s="15"/>
      <c r="P601" s="15"/>
      <c r="Q601" s="15"/>
      <c r="R601" s="15"/>
      <c r="S601" s="15"/>
    </row>
    <row r="602">
      <c r="A602" s="15"/>
      <c r="B602" s="15"/>
      <c r="C602" s="15"/>
      <c r="D602" s="15"/>
      <c r="E602" s="15"/>
      <c r="F602" s="15"/>
      <c r="G602" s="15"/>
      <c r="H602" s="15"/>
      <c r="I602" s="15"/>
      <c r="J602" s="15"/>
      <c r="K602" s="15"/>
      <c r="L602" s="15"/>
      <c r="M602" s="15"/>
      <c r="N602" s="15"/>
      <c r="O602" s="15"/>
      <c r="P602" s="15"/>
      <c r="Q602" s="15"/>
      <c r="R602" s="15"/>
      <c r="S602" s="15"/>
    </row>
    <row r="603">
      <c r="A603" s="15"/>
      <c r="B603" s="15"/>
      <c r="C603" s="15"/>
      <c r="D603" s="15"/>
      <c r="E603" s="15"/>
      <c r="F603" s="15"/>
      <c r="G603" s="15"/>
      <c r="H603" s="15"/>
      <c r="I603" s="15"/>
      <c r="J603" s="15"/>
      <c r="K603" s="15"/>
      <c r="L603" s="15"/>
      <c r="M603" s="15"/>
      <c r="N603" s="15"/>
      <c r="O603" s="15"/>
      <c r="P603" s="15"/>
      <c r="Q603" s="15"/>
      <c r="R603" s="15"/>
      <c r="S603" s="15"/>
    </row>
    <row r="604">
      <c r="A604" s="15"/>
      <c r="B604" s="15"/>
      <c r="C604" s="15"/>
      <c r="D604" s="15"/>
      <c r="E604" s="15"/>
      <c r="F604" s="15"/>
      <c r="G604" s="15"/>
      <c r="H604" s="15"/>
      <c r="I604" s="15"/>
      <c r="J604" s="15"/>
      <c r="K604" s="15"/>
      <c r="L604" s="15"/>
      <c r="M604" s="15"/>
      <c r="N604" s="15"/>
      <c r="O604" s="15"/>
      <c r="P604" s="15"/>
      <c r="Q604" s="15"/>
      <c r="R604" s="15"/>
      <c r="S604" s="15"/>
    </row>
    <row r="605">
      <c r="A605" s="15"/>
      <c r="B605" s="15"/>
      <c r="C605" s="15"/>
      <c r="D605" s="15"/>
      <c r="E605" s="15"/>
      <c r="F605" s="15"/>
      <c r="G605" s="15"/>
      <c r="H605" s="15"/>
      <c r="I605" s="15"/>
      <c r="J605" s="15"/>
      <c r="K605" s="15"/>
      <c r="L605" s="15"/>
      <c r="M605" s="15"/>
      <c r="N605" s="15"/>
      <c r="O605" s="15"/>
      <c r="P605" s="15"/>
      <c r="Q605" s="15"/>
      <c r="R605" s="15"/>
      <c r="S605" s="15"/>
    </row>
    <row r="606">
      <c r="A606" s="15"/>
      <c r="B606" s="15"/>
      <c r="C606" s="15"/>
      <c r="D606" s="15"/>
      <c r="E606" s="15"/>
      <c r="F606" s="15"/>
      <c r="G606" s="15"/>
      <c r="H606" s="15"/>
      <c r="I606" s="15"/>
      <c r="J606" s="15"/>
      <c r="K606" s="15"/>
      <c r="L606" s="15"/>
      <c r="M606" s="15"/>
      <c r="N606" s="15"/>
      <c r="O606" s="15"/>
      <c r="P606" s="15"/>
      <c r="Q606" s="15"/>
      <c r="R606" s="15"/>
      <c r="S606" s="15"/>
    </row>
    <row r="607">
      <c r="A607" s="15"/>
      <c r="B607" s="15"/>
      <c r="C607" s="15"/>
      <c r="D607" s="15"/>
      <c r="E607" s="15"/>
      <c r="F607" s="15"/>
      <c r="G607" s="15"/>
      <c r="H607" s="15"/>
      <c r="I607" s="15"/>
      <c r="J607" s="15"/>
      <c r="K607" s="15"/>
      <c r="L607" s="15"/>
      <c r="M607" s="15"/>
      <c r="N607" s="15"/>
      <c r="O607" s="15"/>
      <c r="P607" s="15"/>
      <c r="Q607" s="15"/>
      <c r="R607" s="15"/>
      <c r="S607" s="15"/>
    </row>
    <row r="608">
      <c r="A608" s="15"/>
      <c r="B608" s="15"/>
      <c r="C608" s="15"/>
      <c r="D608" s="15"/>
      <c r="E608" s="15"/>
      <c r="F608" s="15"/>
      <c r="G608" s="15"/>
      <c r="H608" s="15"/>
      <c r="I608" s="15"/>
      <c r="J608" s="15"/>
      <c r="K608" s="15"/>
      <c r="L608" s="15"/>
      <c r="M608" s="15"/>
      <c r="N608" s="15"/>
      <c r="O608" s="15"/>
      <c r="P608" s="15"/>
      <c r="Q608" s="15"/>
      <c r="R608" s="15"/>
      <c r="S608" s="15"/>
    </row>
    <row r="609">
      <c r="A609" s="15"/>
      <c r="B609" s="15"/>
      <c r="C609" s="15"/>
      <c r="D609" s="15"/>
      <c r="E609" s="15"/>
      <c r="F609" s="15"/>
      <c r="G609" s="15"/>
      <c r="H609" s="15"/>
      <c r="I609" s="15"/>
      <c r="J609" s="15"/>
      <c r="K609" s="15"/>
      <c r="L609" s="15"/>
      <c r="M609" s="15"/>
      <c r="N609" s="15"/>
      <c r="O609" s="15"/>
      <c r="P609" s="15"/>
      <c r="Q609" s="15"/>
      <c r="R609" s="15"/>
      <c r="S609" s="15"/>
    </row>
    <row r="610">
      <c r="A610" s="15"/>
      <c r="B610" s="15"/>
      <c r="C610" s="15"/>
      <c r="D610" s="15"/>
      <c r="E610" s="15"/>
      <c r="F610" s="15"/>
      <c r="G610" s="15"/>
      <c r="H610" s="15"/>
      <c r="I610" s="15"/>
      <c r="J610" s="15"/>
      <c r="K610" s="15"/>
      <c r="L610" s="15"/>
      <c r="M610" s="15"/>
      <c r="N610" s="15"/>
      <c r="O610" s="15"/>
      <c r="P610" s="15"/>
      <c r="Q610" s="15"/>
      <c r="R610" s="15"/>
      <c r="S610" s="15"/>
    </row>
    <row r="611">
      <c r="A611" s="15"/>
      <c r="B611" s="15"/>
      <c r="C611" s="15"/>
      <c r="D611" s="15"/>
      <c r="E611" s="15"/>
      <c r="F611" s="15"/>
      <c r="G611" s="15"/>
      <c r="H611" s="15"/>
      <c r="I611" s="15"/>
      <c r="J611" s="15"/>
      <c r="K611" s="15"/>
      <c r="L611" s="15"/>
      <c r="M611" s="15"/>
      <c r="N611" s="15"/>
      <c r="O611" s="15"/>
      <c r="P611" s="15"/>
      <c r="Q611" s="15"/>
      <c r="R611" s="15"/>
      <c r="S611" s="15"/>
    </row>
    <row r="612">
      <c r="A612" s="15"/>
      <c r="B612" s="15"/>
      <c r="C612" s="15"/>
      <c r="D612" s="15"/>
      <c r="E612" s="15"/>
      <c r="F612" s="15"/>
      <c r="G612" s="15"/>
      <c r="H612" s="15"/>
      <c r="I612" s="15"/>
      <c r="J612" s="15"/>
      <c r="K612" s="15"/>
      <c r="L612" s="15"/>
      <c r="M612" s="15"/>
      <c r="N612" s="15"/>
      <c r="O612" s="15"/>
      <c r="P612" s="15"/>
      <c r="Q612" s="15"/>
      <c r="R612" s="15"/>
      <c r="S612" s="15"/>
    </row>
    <row r="613">
      <c r="A613" s="15"/>
      <c r="B613" s="15"/>
      <c r="C613" s="15"/>
      <c r="D613" s="15"/>
      <c r="E613" s="15"/>
      <c r="F613" s="15"/>
      <c r="G613" s="15"/>
      <c r="H613" s="15"/>
      <c r="I613" s="15"/>
      <c r="J613" s="15"/>
      <c r="K613" s="15"/>
      <c r="L613" s="15"/>
      <c r="M613" s="15"/>
      <c r="N613" s="15"/>
      <c r="O613" s="15"/>
      <c r="P613" s="15"/>
      <c r="Q613" s="15"/>
      <c r="R613" s="15"/>
      <c r="S613" s="15"/>
    </row>
    <row r="614">
      <c r="A614" s="15"/>
      <c r="B614" s="15"/>
      <c r="C614" s="15"/>
      <c r="D614" s="15"/>
      <c r="E614" s="15"/>
      <c r="F614" s="15"/>
      <c r="G614" s="15"/>
      <c r="H614" s="15"/>
      <c r="I614" s="15"/>
      <c r="J614" s="15"/>
      <c r="K614" s="15"/>
      <c r="L614" s="15"/>
      <c r="M614" s="15"/>
      <c r="N614" s="15"/>
      <c r="O614" s="15"/>
      <c r="P614" s="15"/>
      <c r="Q614" s="15"/>
      <c r="R614" s="15"/>
      <c r="S614" s="15"/>
    </row>
    <row r="615">
      <c r="A615" s="15"/>
      <c r="B615" s="15"/>
      <c r="C615" s="15"/>
      <c r="D615" s="15"/>
      <c r="E615" s="15"/>
      <c r="F615" s="15"/>
      <c r="G615" s="15"/>
      <c r="H615" s="15"/>
      <c r="I615" s="15"/>
      <c r="J615" s="15"/>
      <c r="K615" s="15"/>
      <c r="L615" s="15"/>
      <c r="M615" s="15"/>
      <c r="N615" s="15"/>
      <c r="O615" s="15"/>
      <c r="P615" s="15"/>
      <c r="Q615" s="15"/>
      <c r="R615" s="15"/>
      <c r="S615" s="15"/>
    </row>
    <row r="616">
      <c r="A616" s="15"/>
      <c r="B616" s="15"/>
      <c r="C616" s="15"/>
      <c r="D616" s="15"/>
      <c r="E616" s="15"/>
      <c r="F616" s="15"/>
      <c r="G616" s="15"/>
      <c r="H616" s="15"/>
      <c r="I616" s="15"/>
      <c r="J616" s="15"/>
      <c r="K616" s="15"/>
      <c r="L616" s="15"/>
      <c r="M616" s="15"/>
      <c r="N616" s="15"/>
      <c r="O616" s="15"/>
      <c r="P616" s="15"/>
      <c r="Q616" s="15"/>
      <c r="R616" s="15"/>
      <c r="S616" s="15"/>
    </row>
    <row r="617">
      <c r="A617" s="15"/>
      <c r="B617" s="15"/>
      <c r="C617" s="15"/>
      <c r="D617" s="15"/>
      <c r="E617" s="15"/>
      <c r="F617" s="15"/>
      <c r="G617" s="15"/>
      <c r="H617" s="15"/>
      <c r="I617" s="15"/>
      <c r="J617" s="15"/>
      <c r="K617" s="15"/>
      <c r="L617" s="15"/>
      <c r="M617" s="15"/>
      <c r="N617" s="15"/>
      <c r="O617" s="15"/>
      <c r="P617" s="15"/>
      <c r="Q617" s="15"/>
      <c r="R617" s="15"/>
      <c r="S617" s="15"/>
    </row>
    <row r="618">
      <c r="A618" s="15"/>
      <c r="B618" s="15"/>
      <c r="C618" s="15"/>
      <c r="D618" s="15"/>
      <c r="E618" s="15"/>
      <c r="F618" s="15"/>
      <c r="G618" s="15"/>
      <c r="H618" s="15"/>
      <c r="I618" s="15"/>
      <c r="J618" s="15"/>
      <c r="K618" s="15"/>
      <c r="L618" s="15"/>
      <c r="M618" s="15"/>
      <c r="N618" s="15"/>
      <c r="O618" s="15"/>
      <c r="P618" s="15"/>
      <c r="Q618" s="15"/>
      <c r="R618" s="15"/>
      <c r="S618" s="15"/>
    </row>
    <row r="619">
      <c r="A619" s="15"/>
      <c r="B619" s="15"/>
      <c r="C619" s="15"/>
      <c r="D619" s="15"/>
      <c r="E619" s="15"/>
      <c r="F619" s="15"/>
      <c r="G619" s="15"/>
      <c r="H619" s="15"/>
      <c r="I619" s="15"/>
      <c r="J619" s="15"/>
      <c r="K619" s="15"/>
      <c r="L619" s="15"/>
      <c r="M619" s="15"/>
      <c r="N619" s="15"/>
      <c r="O619" s="15"/>
      <c r="P619" s="15"/>
      <c r="Q619" s="15"/>
      <c r="R619" s="15"/>
      <c r="S619" s="15"/>
    </row>
    <row r="620">
      <c r="A620" s="15"/>
      <c r="B620" s="15"/>
      <c r="C620" s="15"/>
      <c r="D620" s="15"/>
      <c r="E620" s="15"/>
      <c r="F620" s="15"/>
      <c r="G620" s="15"/>
      <c r="H620" s="15"/>
      <c r="I620" s="15"/>
      <c r="J620" s="15"/>
      <c r="K620" s="15"/>
      <c r="L620" s="15"/>
      <c r="M620" s="15"/>
      <c r="N620" s="15"/>
      <c r="O620" s="15"/>
      <c r="P620" s="15"/>
      <c r="Q620" s="15"/>
      <c r="R620" s="15"/>
      <c r="S620" s="15"/>
    </row>
    <row r="621">
      <c r="A621" s="15"/>
      <c r="B621" s="15"/>
      <c r="C621" s="15"/>
      <c r="D621" s="15"/>
      <c r="E621" s="15"/>
      <c r="F621" s="15"/>
      <c r="G621" s="15"/>
      <c r="H621" s="15"/>
      <c r="I621" s="15"/>
      <c r="J621" s="15"/>
      <c r="K621" s="15"/>
      <c r="L621" s="15"/>
      <c r="M621" s="15"/>
      <c r="N621" s="15"/>
      <c r="O621" s="15"/>
      <c r="P621" s="15"/>
      <c r="Q621" s="15"/>
      <c r="R621" s="15"/>
      <c r="S621" s="15"/>
    </row>
    <row r="622">
      <c r="A622" s="15"/>
      <c r="B622" s="15"/>
      <c r="C622" s="15"/>
      <c r="D622" s="15"/>
      <c r="E622" s="15"/>
      <c r="F622" s="15"/>
      <c r="G622" s="15"/>
      <c r="H622" s="15"/>
      <c r="I622" s="15"/>
      <c r="J622" s="15"/>
      <c r="K622" s="15"/>
      <c r="L622" s="15"/>
      <c r="M622" s="15"/>
      <c r="N622" s="15"/>
      <c r="O622" s="15"/>
      <c r="P622" s="15"/>
      <c r="Q622" s="15"/>
      <c r="R622" s="15"/>
      <c r="S622" s="15"/>
    </row>
    <row r="623">
      <c r="A623" s="15"/>
      <c r="B623" s="15"/>
      <c r="C623" s="15"/>
      <c r="D623" s="15"/>
      <c r="E623" s="15"/>
      <c r="F623" s="15"/>
      <c r="G623" s="15"/>
      <c r="H623" s="15"/>
      <c r="I623" s="15"/>
      <c r="J623" s="15"/>
      <c r="K623" s="15"/>
      <c r="L623" s="15"/>
      <c r="M623" s="15"/>
      <c r="N623" s="15"/>
      <c r="O623" s="15"/>
      <c r="P623" s="15"/>
      <c r="Q623" s="15"/>
      <c r="R623" s="15"/>
      <c r="S623" s="15"/>
    </row>
    <row r="624">
      <c r="A624" s="15"/>
      <c r="B624" s="15"/>
      <c r="C624" s="15"/>
      <c r="D624" s="15"/>
      <c r="E624" s="15"/>
      <c r="F624" s="15"/>
      <c r="G624" s="15"/>
      <c r="H624" s="15"/>
      <c r="I624" s="15"/>
      <c r="J624" s="15"/>
      <c r="K624" s="15"/>
      <c r="L624" s="15"/>
      <c r="M624" s="15"/>
      <c r="N624" s="15"/>
      <c r="O624" s="15"/>
      <c r="P624" s="15"/>
      <c r="Q624" s="15"/>
      <c r="R624" s="15"/>
      <c r="S624" s="15"/>
    </row>
    <row r="625">
      <c r="A625" s="15"/>
      <c r="B625" s="15"/>
      <c r="C625" s="15"/>
      <c r="D625" s="15"/>
      <c r="E625" s="15"/>
      <c r="F625" s="15"/>
      <c r="G625" s="15"/>
      <c r="H625" s="15"/>
      <c r="I625" s="15"/>
      <c r="J625" s="15"/>
      <c r="K625" s="15"/>
      <c r="L625" s="15"/>
      <c r="M625" s="15"/>
      <c r="N625" s="15"/>
      <c r="O625" s="15"/>
      <c r="P625" s="15"/>
      <c r="Q625" s="15"/>
      <c r="R625" s="15"/>
      <c r="S625" s="15"/>
    </row>
    <row r="626">
      <c r="A626" s="15"/>
      <c r="B626" s="15"/>
      <c r="C626" s="15"/>
      <c r="D626" s="15"/>
      <c r="E626" s="15"/>
      <c r="F626" s="15"/>
      <c r="G626" s="15"/>
      <c r="H626" s="15"/>
      <c r="I626" s="15"/>
      <c r="J626" s="15"/>
      <c r="K626" s="15"/>
      <c r="L626" s="15"/>
      <c r="M626" s="15"/>
      <c r="N626" s="15"/>
      <c r="O626" s="15"/>
      <c r="P626" s="15"/>
      <c r="Q626" s="15"/>
      <c r="R626" s="15"/>
      <c r="S626" s="15"/>
    </row>
    <row r="627">
      <c r="A627" s="15"/>
      <c r="B627" s="15"/>
      <c r="C627" s="15"/>
      <c r="D627" s="15"/>
      <c r="E627" s="15"/>
      <c r="F627" s="15"/>
      <c r="G627" s="15"/>
      <c r="H627" s="15"/>
      <c r="I627" s="15"/>
      <c r="J627" s="15"/>
      <c r="K627" s="15"/>
      <c r="L627" s="15"/>
      <c r="M627" s="15"/>
      <c r="N627" s="15"/>
      <c r="O627" s="15"/>
      <c r="P627" s="15"/>
      <c r="Q627" s="15"/>
      <c r="R627" s="15"/>
      <c r="S627" s="15"/>
    </row>
    <row r="628">
      <c r="A628" s="15"/>
      <c r="B628" s="15"/>
      <c r="C628" s="15"/>
      <c r="D628" s="15"/>
      <c r="E628" s="15"/>
      <c r="F628" s="15"/>
      <c r="G628" s="15"/>
      <c r="H628" s="15"/>
      <c r="I628" s="15"/>
      <c r="J628" s="15"/>
      <c r="K628" s="15"/>
      <c r="L628" s="15"/>
      <c r="M628" s="15"/>
      <c r="N628" s="15"/>
      <c r="O628" s="15"/>
      <c r="P628" s="15"/>
      <c r="Q628" s="15"/>
      <c r="R628" s="15"/>
      <c r="S628" s="15"/>
    </row>
    <row r="629">
      <c r="A629" s="15"/>
      <c r="B629" s="15"/>
      <c r="C629" s="15"/>
      <c r="D629" s="15"/>
      <c r="E629" s="15"/>
      <c r="F629" s="15"/>
      <c r="G629" s="15"/>
      <c r="H629" s="15"/>
      <c r="I629" s="15"/>
      <c r="J629" s="15"/>
      <c r="K629" s="15"/>
      <c r="L629" s="15"/>
      <c r="M629" s="15"/>
      <c r="N629" s="15"/>
      <c r="O629" s="15"/>
      <c r="P629" s="15"/>
      <c r="Q629" s="15"/>
      <c r="R629" s="15"/>
      <c r="S629" s="15"/>
    </row>
    <row r="630">
      <c r="A630" s="15"/>
      <c r="B630" s="15"/>
      <c r="C630" s="15"/>
      <c r="D630" s="15"/>
      <c r="E630" s="15"/>
      <c r="F630" s="15"/>
      <c r="G630" s="15"/>
      <c r="H630" s="15"/>
      <c r="I630" s="15"/>
      <c r="J630" s="15"/>
      <c r="K630" s="15"/>
      <c r="L630" s="15"/>
      <c r="M630" s="15"/>
      <c r="N630" s="15"/>
      <c r="O630" s="15"/>
      <c r="P630" s="15"/>
      <c r="Q630" s="15"/>
      <c r="R630" s="15"/>
      <c r="S630" s="15"/>
    </row>
    <row r="631">
      <c r="A631" s="15"/>
      <c r="B631" s="15"/>
      <c r="C631" s="15"/>
      <c r="D631" s="15"/>
      <c r="E631" s="15"/>
      <c r="F631" s="15"/>
      <c r="G631" s="15"/>
      <c r="H631" s="15"/>
      <c r="I631" s="15"/>
      <c r="J631" s="15"/>
      <c r="K631" s="15"/>
      <c r="L631" s="15"/>
      <c r="M631" s="15"/>
      <c r="N631" s="15"/>
      <c r="O631" s="15"/>
      <c r="P631" s="15"/>
      <c r="Q631" s="15"/>
      <c r="R631" s="15"/>
      <c r="S631" s="15"/>
    </row>
    <row r="632">
      <c r="A632" s="15"/>
      <c r="B632" s="15"/>
      <c r="C632" s="15"/>
      <c r="D632" s="15"/>
      <c r="E632" s="15"/>
      <c r="F632" s="15"/>
      <c r="G632" s="15"/>
      <c r="H632" s="15"/>
      <c r="I632" s="15"/>
      <c r="J632" s="15"/>
      <c r="K632" s="15"/>
      <c r="L632" s="15"/>
      <c r="M632" s="15"/>
      <c r="N632" s="15"/>
      <c r="O632" s="15"/>
      <c r="P632" s="15"/>
      <c r="Q632" s="15"/>
      <c r="R632" s="15"/>
      <c r="S632" s="15"/>
    </row>
    <row r="633">
      <c r="A633" s="15"/>
      <c r="B633" s="15"/>
      <c r="C633" s="15"/>
      <c r="D633" s="15"/>
      <c r="E633" s="15"/>
      <c r="F633" s="15"/>
      <c r="G633" s="15"/>
      <c r="H633" s="15"/>
      <c r="I633" s="15"/>
      <c r="J633" s="15"/>
      <c r="K633" s="15"/>
      <c r="L633" s="15"/>
      <c r="M633" s="15"/>
      <c r="N633" s="15"/>
      <c r="O633" s="15"/>
      <c r="P633" s="15"/>
      <c r="Q633" s="15"/>
      <c r="R633" s="15"/>
      <c r="S633" s="15"/>
    </row>
    <row r="634">
      <c r="A634" s="15"/>
      <c r="B634" s="15"/>
      <c r="C634" s="15"/>
      <c r="D634" s="15"/>
      <c r="E634" s="15"/>
      <c r="F634" s="15"/>
      <c r="G634" s="15"/>
      <c r="H634" s="15"/>
      <c r="I634" s="15"/>
      <c r="J634" s="15"/>
      <c r="K634" s="15"/>
      <c r="L634" s="15"/>
      <c r="M634" s="15"/>
      <c r="N634" s="15"/>
      <c r="O634" s="15"/>
      <c r="P634" s="15"/>
      <c r="Q634" s="15"/>
      <c r="R634" s="15"/>
      <c r="S634" s="15"/>
    </row>
    <row r="635">
      <c r="A635" s="15"/>
      <c r="B635" s="15"/>
      <c r="C635" s="15"/>
      <c r="D635" s="15"/>
      <c r="E635" s="15"/>
      <c r="F635" s="15"/>
      <c r="G635" s="15"/>
      <c r="H635" s="15"/>
      <c r="I635" s="15"/>
      <c r="J635" s="15"/>
      <c r="K635" s="15"/>
      <c r="L635" s="15"/>
      <c r="M635" s="15"/>
      <c r="N635" s="15"/>
      <c r="O635" s="15"/>
      <c r="P635" s="15"/>
      <c r="Q635" s="15"/>
      <c r="R635" s="15"/>
      <c r="S635" s="15"/>
    </row>
    <row r="636">
      <c r="A636" s="15"/>
      <c r="B636" s="15"/>
      <c r="C636" s="15"/>
      <c r="D636" s="15"/>
      <c r="E636" s="15"/>
      <c r="F636" s="15"/>
      <c r="G636" s="15"/>
      <c r="H636" s="15"/>
      <c r="I636" s="15"/>
      <c r="J636" s="15"/>
      <c r="K636" s="15"/>
      <c r="L636" s="15"/>
      <c r="M636" s="15"/>
      <c r="N636" s="15"/>
      <c r="O636" s="15"/>
      <c r="P636" s="15"/>
      <c r="Q636" s="15"/>
      <c r="R636" s="15"/>
      <c r="S636" s="15"/>
    </row>
    <row r="637">
      <c r="A637" s="15"/>
      <c r="B637" s="15"/>
      <c r="C637" s="15"/>
      <c r="D637" s="15"/>
      <c r="E637" s="15"/>
      <c r="F637" s="15"/>
      <c r="G637" s="15"/>
      <c r="H637" s="15"/>
      <c r="I637" s="15"/>
      <c r="J637" s="15"/>
      <c r="K637" s="15"/>
      <c r="L637" s="15"/>
      <c r="M637" s="15"/>
      <c r="N637" s="15"/>
      <c r="O637" s="15"/>
      <c r="P637" s="15"/>
      <c r="Q637" s="15"/>
      <c r="R637" s="15"/>
      <c r="S637" s="15"/>
    </row>
    <row r="638">
      <c r="A638" s="15"/>
      <c r="B638" s="15"/>
      <c r="C638" s="15"/>
      <c r="D638" s="15"/>
      <c r="E638" s="15"/>
      <c r="F638" s="15"/>
      <c r="G638" s="15"/>
      <c r="H638" s="15"/>
      <c r="I638" s="15"/>
      <c r="J638" s="15"/>
      <c r="K638" s="15"/>
      <c r="L638" s="15"/>
      <c r="M638" s="15"/>
      <c r="N638" s="15"/>
      <c r="O638" s="15"/>
      <c r="P638" s="15"/>
      <c r="Q638" s="15"/>
      <c r="R638" s="15"/>
      <c r="S638" s="15"/>
    </row>
    <row r="639">
      <c r="A639" s="15"/>
      <c r="B639" s="15"/>
      <c r="C639" s="15"/>
      <c r="D639" s="15"/>
      <c r="E639" s="15"/>
      <c r="F639" s="15"/>
      <c r="G639" s="15"/>
      <c r="H639" s="15"/>
      <c r="I639" s="15"/>
      <c r="J639" s="15"/>
      <c r="K639" s="15"/>
      <c r="L639" s="15"/>
      <c r="M639" s="15"/>
      <c r="N639" s="15"/>
      <c r="O639" s="15"/>
      <c r="P639" s="15"/>
      <c r="Q639" s="15"/>
      <c r="R639" s="15"/>
      <c r="S639" s="15"/>
    </row>
    <row r="640">
      <c r="A640" s="15"/>
      <c r="B640" s="15"/>
      <c r="C640" s="15"/>
      <c r="D640" s="15"/>
      <c r="E640" s="15"/>
      <c r="F640" s="15"/>
      <c r="G640" s="15"/>
      <c r="H640" s="15"/>
      <c r="I640" s="15"/>
      <c r="J640" s="15"/>
      <c r="K640" s="15"/>
      <c r="L640" s="15"/>
      <c r="M640" s="15"/>
      <c r="N640" s="15"/>
      <c r="O640" s="15"/>
      <c r="P640" s="15"/>
      <c r="Q640" s="15"/>
      <c r="R640" s="15"/>
      <c r="S640" s="15"/>
    </row>
    <row r="641">
      <c r="A641" s="15"/>
      <c r="B641" s="15"/>
      <c r="C641" s="15"/>
      <c r="D641" s="15"/>
      <c r="E641" s="15"/>
      <c r="F641" s="15"/>
      <c r="G641" s="15"/>
      <c r="H641" s="15"/>
      <c r="I641" s="15"/>
      <c r="J641" s="15"/>
      <c r="K641" s="15"/>
      <c r="L641" s="15"/>
      <c r="M641" s="15"/>
      <c r="N641" s="15"/>
      <c r="O641" s="15"/>
      <c r="P641" s="15"/>
      <c r="Q641" s="15"/>
      <c r="R641" s="15"/>
      <c r="S641" s="15"/>
    </row>
    <row r="642">
      <c r="A642" s="15"/>
      <c r="B642" s="15"/>
      <c r="C642" s="15"/>
      <c r="D642" s="15"/>
      <c r="E642" s="15"/>
      <c r="F642" s="15"/>
      <c r="G642" s="15"/>
      <c r="H642" s="15"/>
      <c r="I642" s="15"/>
      <c r="J642" s="15"/>
      <c r="K642" s="15"/>
      <c r="L642" s="15"/>
      <c r="M642" s="15"/>
      <c r="N642" s="15"/>
      <c r="O642" s="15"/>
      <c r="P642" s="15"/>
      <c r="Q642" s="15"/>
      <c r="R642" s="15"/>
      <c r="S642" s="15"/>
    </row>
    <row r="643">
      <c r="A643" s="15"/>
      <c r="B643" s="15"/>
      <c r="C643" s="15"/>
      <c r="D643" s="15"/>
      <c r="E643" s="15"/>
      <c r="F643" s="15"/>
      <c r="G643" s="15"/>
      <c r="H643" s="15"/>
      <c r="I643" s="15"/>
      <c r="J643" s="15"/>
      <c r="K643" s="15"/>
      <c r="L643" s="15"/>
      <c r="M643" s="15"/>
      <c r="N643" s="15"/>
      <c r="O643" s="15"/>
      <c r="P643" s="15"/>
      <c r="Q643" s="15"/>
      <c r="R643" s="15"/>
      <c r="S643" s="15"/>
    </row>
    <row r="644">
      <c r="A644" s="15"/>
      <c r="B644" s="15"/>
      <c r="C644" s="15"/>
      <c r="D644" s="15"/>
      <c r="E644" s="15"/>
      <c r="F644" s="15"/>
      <c r="G644" s="15"/>
      <c r="H644" s="15"/>
      <c r="I644" s="15"/>
      <c r="J644" s="15"/>
      <c r="K644" s="15"/>
      <c r="L644" s="15"/>
      <c r="M644" s="15"/>
      <c r="N644" s="15"/>
      <c r="O644" s="15"/>
      <c r="P644" s="15"/>
      <c r="Q644" s="15"/>
      <c r="R644" s="15"/>
      <c r="S644" s="15"/>
    </row>
    <row r="645">
      <c r="A645" s="15"/>
      <c r="B645" s="15"/>
      <c r="C645" s="15"/>
      <c r="D645" s="15"/>
      <c r="E645" s="15"/>
      <c r="F645" s="15"/>
      <c r="G645" s="15"/>
      <c r="H645" s="15"/>
      <c r="I645" s="15"/>
      <c r="J645" s="15"/>
      <c r="K645" s="15"/>
      <c r="L645" s="15"/>
      <c r="M645" s="15"/>
      <c r="N645" s="15"/>
      <c r="O645" s="15"/>
      <c r="P645" s="15"/>
      <c r="Q645" s="15"/>
      <c r="R645" s="15"/>
      <c r="S645" s="15"/>
    </row>
    <row r="646">
      <c r="A646" s="15"/>
      <c r="B646" s="15"/>
      <c r="C646" s="15"/>
      <c r="D646" s="15"/>
      <c r="E646" s="15"/>
      <c r="F646" s="15"/>
      <c r="G646" s="15"/>
      <c r="H646" s="15"/>
      <c r="I646" s="15"/>
      <c r="J646" s="15"/>
      <c r="K646" s="15"/>
      <c r="L646" s="15"/>
      <c r="M646" s="15"/>
      <c r="N646" s="15"/>
      <c r="O646" s="15"/>
      <c r="P646" s="15"/>
      <c r="Q646" s="15"/>
      <c r="R646" s="15"/>
      <c r="S646" s="15"/>
    </row>
    <row r="647">
      <c r="A647" s="15"/>
      <c r="B647" s="15"/>
      <c r="C647" s="15"/>
      <c r="D647" s="15"/>
      <c r="E647" s="15"/>
      <c r="F647" s="15"/>
      <c r="G647" s="15"/>
      <c r="H647" s="15"/>
      <c r="I647" s="15"/>
      <c r="J647" s="15"/>
      <c r="K647" s="15"/>
      <c r="L647" s="15"/>
      <c r="M647" s="15"/>
      <c r="N647" s="15"/>
      <c r="O647" s="15"/>
      <c r="P647" s="15"/>
      <c r="Q647" s="15"/>
      <c r="R647" s="15"/>
      <c r="S647" s="15"/>
    </row>
    <row r="648">
      <c r="A648" s="15"/>
      <c r="B648" s="15"/>
      <c r="C648" s="15"/>
      <c r="D648" s="15"/>
      <c r="E648" s="15"/>
      <c r="F648" s="15"/>
      <c r="G648" s="15"/>
      <c r="H648" s="15"/>
      <c r="I648" s="15"/>
      <c r="J648" s="15"/>
      <c r="K648" s="15"/>
      <c r="L648" s="15"/>
      <c r="M648" s="15"/>
      <c r="N648" s="15"/>
      <c r="O648" s="15"/>
      <c r="P648" s="15"/>
      <c r="Q648" s="15"/>
      <c r="R648" s="15"/>
      <c r="S648" s="15"/>
    </row>
    <row r="649">
      <c r="A649" s="15"/>
      <c r="B649" s="15"/>
      <c r="C649" s="15"/>
      <c r="D649" s="15"/>
      <c r="E649" s="15"/>
      <c r="F649" s="15"/>
      <c r="G649" s="15"/>
      <c r="H649" s="15"/>
      <c r="I649" s="15"/>
      <c r="J649" s="15"/>
      <c r="K649" s="15"/>
      <c r="L649" s="15"/>
      <c r="M649" s="15"/>
      <c r="N649" s="15"/>
      <c r="O649" s="15"/>
      <c r="P649" s="15"/>
      <c r="Q649" s="15"/>
      <c r="R649" s="15"/>
      <c r="S649" s="15"/>
    </row>
    <row r="650">
      <c r="A650" s="15"/>
      <c r="B650" s="15"/>
      <c r="C650" s="15"/>
      <c r="D650" s="15"/>
      <c r="E650" s="15"/>
      <c r="F650" s="15"/>
      <c r="G650" s="15"/>
      <c r="H650" s="15"/>
      <c r="I650" s="15"/>
      <c r="J650" s="15"/>
      <c r="K650" s="15"/>
      <c r="L650" s="15"/>
      <c r="M650" s="15"/>
      <c r="N650" s="15"/>
      <c r="O650" s="15"/>
      <c r="P650" s="15"/>
      <c r="Q650" s="15"/>
      <c r="R650" s="15"/>
      <c r="S650" s="15"/>
    </row>
    <row r="651">
      <c r="A651" s="15"/>
      <c r="B651" s="15"/>
      <c r="C651" s="15"/>
      <c r="D651" s="15"/>
      <c r="E651" s="15"/>
      <c r="F651" s="15"/>
      <c r="G651" s="15"/>
      <c r="H651" s="15"/>
      <c r="I651" s="15"/>
      <c r="J651" s="15"/>
      <c r="K651" s="15"/>
      <c r="L651" s="15"/>
      <c r="M651" s="15"/>
      <c r="N651" s="15"/>
      <c r="O651" s="15"/>
      <c r="P651" s="15"/>
      <c r="Q651" s="15"/>
      <c r="R651" s="15"/>
      <c r="S651" s="15"/>
    </row>
    <row r="652">
      <c r="A652" s="15"/>
      <c r="B652" s="15"/>
      <c r="C652" s="15"/>
      <c r="D652" s="15"/>
      <c r="E652" s="15"/>
      <c r="F652" s="15"/>
      <c r="G652" s="15"/>
      <c r="H652" s="15"/>
      <c r="I652" s="15"/>
      <c r="J652" s="15"/>
      <c r="K652" s="15"/>
      <c r="L652" s="15"/>
      <c r="M652" s="15"/>
      <c r="N652" s="15"/>
      <c r="O652" s="15"/>
      <c r="P652" s="15"/>
      <c r="Q652" s="15"/>
      <c r="R652" s="15"/>
      <c r="S652" s="15"/>
    </row>
    <row r="653">
      <c r="A653" s="15"/>
      <c r="B653" s="15"/>
      <c r="C653" s="15"/>
      <c r="D653" s="15"/>
      <c r="E653" s="15"/>
      <c r="F653" s="15"/>
      <c r="G653" s="15"/>
      <c r="H653" s="15"/>
      <c r="I653" s="15"/>
      <c r="J653" s="15"/>
      <c r="K653" s="15"/>
      <c r="L653" s="15"/>
      <c r="M653" s="15"/>
      <c r="N653" s="15"/>
      <c r="O653" s="15"/>
      <c r="P653" s="15"/>
      <c r="Q653" s="15"/>
      <c r="R653" s="15"/>
      <c r="S653" s="15"/>
    </row>
    <row r="654">
      <c r="A654" s="15"/>
      <c r="B654" s="15"/>
      <c r="C654" s="15"/>
      <c r="D654" s="15"/>
      <c r="E654" s="15"/>
      <c r="F654" s="15"/>
      <c r="G654" s="15"/>
      <c r="H654" s="15"/>
      <c r="I654" s="15"/>
      <c r="J654" s="15"/>
      <c r="K654" s="15"/>
      <c r="L654" s="15"/>
      <c r="M654" s="15"/>
      <c r="N654" s="15"/>
      <c r="O654" s="15"/>
      <c r="P654" s="15"/>
      <c r="Q654" s="15"/>
      <c r="R654" s="15"/>
      <c r="S654" s="15"/>
    </row>
    <row r="655">
      <c r="A655" s="15"/>
      <c r="B655" s="15"/>
      <c r="C655" s="15"/>
      <c r="D655" s="15"/>
      <c r="E655" s="15"/>
      <c r="F655" s="15"/>
      <c r="G655" s="15"/>
      <c r="H655" s="15"/>
      <c r="I655" s="15"/>
      <c r="J655" s="15"/>
      <c r="K655" s="15"/>
      <c r="L655" s="15"/>
      <c r="M655" s="15"/>
      <c r="N655" s="15"/>
      <c r="O655" s="15"/>
      <c r="P655" s="15"/>
      <c r="Q655" s="15"/>
      <c r="R655" s="15"/>
      <c r="S655" s="15"/>
    </row>
    <row r="656">
      <c r="A656" s="15"/>
      <c r="B656" s="15"/>
      <c r="C656" s="15"/>
      <c r="D656" s="15"/>
      <c r="E656" s="15"/>
      <c r="F656" s="15"/>
      <c r="G656" s="15"/>
      <c r="H656" s="15"/>
      <c r="I656" s="15"/>
      <c r="J656" s="15"/>
      <c r="K656" s="15"/>
      <c r="L656" s="15"/>
      <c r="M656" s="15"/>
      <c r="N656" s="15"/>
      <c r="O656" s="15"/>
      <c r="P656" s="15"/>
      <c r="Q656" s="15"/>
      <c r="R656" s="15"/>
      <c r="S656" s="15"/>
    </row>
    <row r="657">
      <c r="A657" s="15"/>
      <c r="B657" s="15"/>
      <c r="C657" s="15"/>
      <c r="D657" s="15"/>
      <c r="E657" s="15"/>
      <c r="F657" s="15"/>
      <c r="G657" s="15"/>
      <c r="H657" s="15"/>
      <c r="I657" s="15"/>
      <c r="J657" s="15"/>
      <c r="K657" s="15"/>
      <c r="L657" s="15"/>
      <c r="M657" s="15"/>
      <c r="N657" s="15"/>
      <c r="O657" s="15"/>
      <c r="P657" s="15"/>
      <c r="Q657" s="15"/>
      <c r="R657" s="15"/>
      <c r="S657" s="15"/>
    </row>
    <row r="658">
      <c r="A658" s="15"/>
      <c r="B658" s="15"/>
      <c r="C658" s="15"/>
      <c r="D658" s="15"/>
      <c r="E658" s="15"/>
      <c r="F658" s="15"/>
      <c r="G658" s="15"/>
      <c r="H658" s="15"/>
      <c r="I658" s="15"/>
      <c r="J658" s="15"/>
      <c r="K658" s="15"/>
      <c r="L658" s="15"/>
      <c r="M658" s="15"/>
      <c r="N658" s="15"/>
      <c r="O658" s="15"/>
      <c r="P658" s="15"/>
      <c r="Q658" s="15"/>
      <c r="R658" s="15"/>
      <c r="S658" s="15"/>
    </row>
    <row r="659">
      <c r="A659" s="15"/>
      <c r="B659" s="15"/>
      <c r="C659" s="15"/>
      <c r="D659" s="15"/>
      <c r="E659" s="15"/>
      <c r="F659" s="15"/>
      <c r="G659" s="15"/>
      <c r="H659" s="15"/>
      <c r="I659" s="15"/>
      <c r="J659" s="15"/>
      <c r="K659" s="15"/>
      <c r="L659" s="15"/>
      <c r="M659" s="15"/>
      <c r="N659" s="15"/>
      <c r="O659" s="15"/>
      <c r="P659" s="15"/>
      <c r="Q659" s="15"/>
      <c r="R659" s="15"/>
      <c r="S659" s="15"/>
    </row>
    <row r="660">
      <c r="A660" s="15"/>
      <c r="B660" s="15"/>
      <c r="C660" s="15"/>
      <c r="D660" s="15"/>
      <c r="E660" s="15"/>
      <c r="F660" s="15"/>
      <c r="G660" s="15"/>
      <c r="H660" s="15"/>
      <c r="I660" s="15"/>
      <c r="J660" s="15"/>
      <c r="K660" s="15"/>
      <c r="L660" s="15"/>
      <c r="M660" s="15"/>
      <c r="N660" s="15"/>
      <c r="O660" s="15"/>
      <c r="P660" s="15"/>
      <c r="Q660" s="15"/>
      <c r="R660" s="15"/>
      <c r="S660" s="15"/>
    </row>
    <row r="661">
      <c r="A661" s="15"/>
      <c r="B661" s="15"/>
      <c r="C661" s="15"/>
      <c r="D661" s="15"/>
      <c r="E661" s="15"/>
      <c r="F661" s="15"/>
      <c r="G661" s="15"/>
      <c r="H661" s="15"/>
      <c r="I661" s="15"/>
      <c r="J661" s="15"/>
      <c r="K661" s="15"/>
      <c r="L661" s="15"/>
      <c r="M661" s="15"/>
      <c r="N661" s="15"/>
      <c r="O661" s="15"/>
      <c r="P661" s="15"/>
      <c r="Q661" s="15"/>
      <c r="R661" s="15"/>
      <c r="S661" s="15"/>
    </row>
    <row r="662">
      <c r="A662" s="15"/>
      <c r="B662" s="15"/>
      <c r="C662" s="15"/>
      <c r="D662" s="15"/>
      <c r="E662" s="15"/>
      <c r="F662" s="15"/>
      <c r="G662" s="15"/>
      <c r="H662" s="15"/>
      <c r="I662" s="15"/>
      <c r="J662" s="15"/>
      <c r="K662" s="15"/>
      <c r="L662" s="15"/>
      <c r="M662" s="15"/>
      <c r="N662" s="15"/>
      <c r="O662" s="15"/>
      <c r="P662" s="15"/>
      <c r="Q662" s="15"/>
      <c r="R662" s="15"/>
      <c r="S662" s="15"/>
    </row>
    <row r="663">
      <c r="A663" s="15"/>
      <c r="B663" s="15"/>
      <c r="C663" s="15"/>
      <c r="D663" s="15"/>
      <c r="E663" s="15"/>
      <c r="F663" s="15"/>
      <c r="G663" s="15"/>
      <c r="H663" s="15"/>
      <c r="I663" s="15"/>
      <c r="J663" s="15"/>
      <c r="K663" s="15"/>
      <c r="L663" s="15"/>
      <c r="M663" s="15"/>
      <c r="N663" s="15"/>
      <c r="O663" s="15"/>
      <c r="P663" s="15"/>
      <c r="Q663" s="15"/>
      <c r="R663" s="15"/>
      <c r="S663" s="15"/>
    </row>
    <row r="664">
      <c r="A664" s="15"/>
      <c r="B664" s="15"/>
      <c r="C664" s="15"/>
      <c r="D664" s="15"/>
      <c r="E664" s="15"/>
      <c r="F664" s="15"/>
      <c r="G664" s="15"/>
      <c r="H664" s="15"/>
      <c r="I664" s="15"/>
      <c r="J664" s="15"/>
      <c r="K664" s="15"/>
      <c r="L664" s="15"/>
      <c r="M664" s="15"/>
      <c r="N664" s="15"/>
      <c r="O664" s="15"/>
      <c r="P664" s="15"/>
      <c r="Q664" s="15"/>
      <c r="R664" s="15"/>
      <c r="S664" s="15"/>
    </row>
    <row r="665">
      <c r="A665" s="15"/>
      <c r="B665" s="15"/>
      <c r="C665" s="15"/>
      <c r="D665" s="15"/>
      <c r="E665" s="15"/>
      <c r="F665" s="15"/>
      <c r="G665" s="15"/>
      <c r="H665" s="15"/>
      <c r="I665" s="15"/>
      <c r="J665" s="15"/>
      <c r="K665" s="15"/>
      <c r="L665" s="15"/>
      <c r="M665" s="15"/>
      <c r="N665" s="15"/>
      <c r="O665" s="15"/>
      <c r="P665" s="15"/>
      <c r="Q665" s="15"/>
      <c r="R665" s="15"/>
      <c r="S665" s="15"/>
    </row>
    <row r="666">
      <c r="A666" s="15"/>
      <c r="B666" s="15"/>
      <c r="C666" s="15"/>
      <c r="D666" s="15"/>
      <c r="E666" s="15"/>
      <c r="F666" s="15"/>
      <c r="G666" s="15"/>
      <c r="H666" s="15"/>
      <c r="I666" s="15"/>
      <c r="J666" s="15"/>
      <c r="K666" s="15"/>
      <c r="L666" s="15"/>
      <c r="M666" s="15"/>
      <c r="N666" s="15"/>
      <c r="O666" s="15"/>
      <c r="P666" s="15"/>
      <c r="Q666" s="15"/>
      <c r="R666" s="15"/>
      <c r="S666" s="15"/>
    </row>
    <row r="667">
      <c r="A667" s="15"/>
      <c r="B667" s="15"/>
      <c r="C667" s="15"/>
      <c r="D667" s="15"/>
      <c r="E667" s="15"/>
      <c r="F667" s="15"/>
      <c r="G667" s="15"/>
      <c r="H667" s="15"/>
      <c r="I667" s="15"/>
      <c r="J667" s="15"/>
      <c r="K667" s="15"/>
      <c r="L667" s="15"/>
      <c r="M667" s="15"/>
      <c r="N667" s="15"/>
      <c r="O667" s="15"/>
      <c r="P667" s="15"/>
      <c r="Q667" s="15"/>
      <c r="R667" s="15"/>
      <c r="S667" s="15"/>
    </row>
    <row r="668">
      <c r="A668" s="15"/>
      <c r="B668" s="15"/>
      <c r="C668" s="15"/>
      <c r="D668" s="15"/>
      <c r="E668" s="15"/>
      <c r="F668" s="15"/>
      <c r="G668" s="15"/>
      <c r="H668" s="15"/>
      <c r="I668" s="15"/>
      <c r="J668" s="15"/>
      <c r="K668" s="15"/>
      <c r="L668" s="15"/>
      <c r="M668" s="15"/>
      <c r="N668" s="15"/>
      <c r="O668" s="15"/>
      <c r="P668" s="15"/>
      <c r="Q668" s="15"/>
      <c r="R668" s="15"/>
      <c r="S668" s="15"/>
    </row>
    <row r="669">
      <c r="A669" s="15"/>
      <c r="B669" s="15"/>
      <c r="C669" s="15"/>
      <c r="D669" s="15"/>
      <c r="E669" s="15"/>
      <c r="F669" s="15"/>
      <c r="G669" s="15"/>
      <c r="H669" s="15"/>
      <c r="I669" s="15"/>
      <c r="J669" s="15"/>
      <c r="K669" s="15"/>
      <c r="L669" s="15"/>
      <c r="M669" s="15"/>
      <c r="N669" s="15"/>
      <c r="O669" s="15"/>
      <c r="P669" s="15"/>
      <c r="Q669" s="15"/>
      <c r="R669" s="15"/>
      <c r="S669" s="15"/>
    </row>
    <row r="670">
      <c r="A670" s="15"/>
      <c r="B670" s="15"/>
      <c r="C670" s="15"/>
      <c r="D670" s="15"/>
      <c r="E670" s="15"/>
      <c r="F670" s="15"/>
      <c r="G670" s="15"/>
      <c r="H670" s="15"/>
      <c r="I670" s="15"/>
      <c r="J670" s="15"/>
      <c r="K670" s="15"/>
      <c r="L670" s="15"/>
      <c r="M670" s="15"/>
      <c r="N670" s="15"/>
      <c r="O670" s="15"/>
      <c r="P670" s="15"/>
      <c r="Q670" s="15"/>
      <c r="R670" s="15"/>
      <c r="S670" s="15"/>
    </row>
    <row r="671">
      <c r="A671" s="15"/>
      <c r="B671" s="15"/>
      <c r="C671" s="15"/>
      <c r="D671" s="15"/>
      <c r="E671" s="15"/>
      <c r="F671" s="15"/>
      <c r="G671" s="15"/>
      <c r="H671" s="15"/>
      <c r="I671" s="15"/>
      <c r="J671" s="15"/>
      <c r="K671" s="15"/>
      <c r="L671" s="15"/>
      <c r="M671" s="15"/>
      <c r="N671" s="15"/>
      <c r="O671" s="15"/>
      <c r="P671" s="15"/>
      <c r="Q671" s="15"/>
      <c r="R671" s="15"/>
      <c r="S671" s="15"/>
    </row>
    <row r="672">
      <c r="A672" s="15"/>
      <c r="B672" s="15"/>
      <c r="C672" s="15"/>
      <c r="D672" s="15"/>
      <c r="E672" s="15"/>
      <c r="F672" s="15"/>
      <c r="G672" s="15"/>
      <c r="H672" s="15"/>
      <c r="I672" s="15"/>
      <c r="J672" s="15"/>
      <c r="K672" s="15"/>
      <c r="L672" s="15"/>
      <c r="M672" s="15"/>
      <c r="N672" s="15"/>
      <c r="O672" s="15"/>
      <c r="P672" s="15"/>
      <c r="Q672" s="15"/>
      <c r="R672" s="15"/>
      <c r="S672" s="15"/>
    </row>
    <row r="673">
      <c r="A673" s="15"/>
      <c r="B673" s="15"/>
      <c r="C673" s="15"/>
      <c r="D673" s="15"/>
      <c r="E673" s="15"/>
      <c r="F673" s="15"/>
      <c r="G673" s="15"/>
      <c r="H673" s="15"/>
      <c r="I673" s="15"/>
      <c r="J673" s="15"/>
      <c r="K673" s="15"/>
      <c r="L673" s="15"/>
      <c r="M673" s="15"/>
      <c r="N673" s="15"/>
      <c r="O673" s="15"/>
      <c r="P673" s="15"/>
      <c r="Q673" s="15"/>
      <c r="R673" s="15"/>
      <c r="S673" s="15"/>
    </row>
    <row r="674">
      <c r="A674" s="15"/>
      <c r="B674" s="15"/>
      <c r="C674" s="15"/>
      <c r="D674" s="15"/>
      <c r="E674" s="15"/>
      <c r="F674" s="15"/>
      <c r="G674" s="15"/>
      <c r="H674" s="15"/>
      <c r="I674" s="15"/>
      <c r="J674" s="15"/>
      <c r="K674" s="15"/>
      <c r="L674" s="15"/>
      <c r="M674" s="15"/>
      <c r="N674" s="15"/>
      <c r="O674" s="15"/>
      <c r="P674" s="15"/>
      <c r="Q674" s="15"/>
      <c r="R674" s="15"/>
      <c r="S674" s="15"/>
    </row>
    <row r="675">
      <c r="A675" s="15"/>
      <c r="B675" s="15"/>
      <c r="C675" s="15"/>
      <c r="D675" s="15"/>
      <c r="E675" s="15"/>
      <c r="F675" s="15"/>
      <c r="G675" s="15"/>
      <c r="H675" s="15"/>
      <c r="I675" s="15"/>
      <c r="J675" s="15"/>
      <c r="K675" s="15"/>
      <c r="L675" s="15"/>
      <c r="M675" s="15"/>
      <c r="N675" s="15"/>
      <c r="O675" s="15"/>
      <c r="P675" s="15"/>
      <c r="Q675" s="15"/>
      <c r="R675" s="15"/>
      <c r="S675" s="15"/>
    </row>
    <row r="676">
      <c r="A676" s="15"/>
      <c r="B676" s="15"/>
      <c r="C676" s="15"/>
      <c r="D676" s="15"/>
      <c r="E676" s="15"/>
      <c r="F676" s="15"/>
      <c r="G676" s="15"/>
      <c r="H676" s="15"/>
      <c r="I676" s="15"/>
      <c r="J676" s="15"/>
      <c r="K676" s="15"/>
      <c r="L676" s="15"/>
      <c r="M676" s="15"/>
      <c r="N676" s="15"/>
      <c r="O676" s="15"/>
      <c r="P676" s="15"/>
      <c r="Q676" s="15"/>
      <c r="R676" s="15"/>
      <c r="S676" s="15"/>
    </row>
    <row r="677">
      <c r="A677" s="15"/>
      <c r="B677" s="15"/>
      <c r="C677" s="15"/>
      <c r="D677" s="15"/>
      <c r="E677" s="15"/>
      <c r="F677" s="15"/>
      <c r="G677" s="15"/>
      <c r="H677" s="15"/>
      <c r="I677" s="15"/>
      <c r="J677" s="15"/>
      <c r="K677" s="15"/>
      <c r="L677" s="15"/>
      <c r="M677" s="15"/>
      <c r="N677" s="15"/>
      <c r="O677" s="15"/>
      <c r="P677" s="15"/>
      <c r="Q677" s="15"/>
      <c r="R677" s="15"/>
      <c r="S677" s="15"/>
    </row>
    <row r="678">
      <c r="A678" s="15"/>
      <c r="B678" s="15"/>
      <c r="C678" s="15"/>
      <c r="D678" s="15"/>
      <c r="E678" s="15"/>
      <c r="F678" s="15"/>
      <c r="G678" s="15"/>
      <c r="H678" s="15"/>
      <c r="I678" s="15"/>
      <c r="J678" s="15"/>
      <c r="K678" s="15"/>
      <c r="L678" s="15"/>
      <c r="M678" s="15"/>
      <c r="N678" s="15"/>
      <c r="O678" s="15"/>
      <c r="P678" s="15"/>
      <c r="Q678" s="15"/>
      <c r="R678" s="15"/>
      <c r="S678" s="15"/>
    </row>
    <row r="679">
      <c r="A679" s="15"/>
      <c r="B679" s="15"/>
      <c r="C679" s="15"/>
      <c r="D679" s="15"/>
      <c r="E679" s="15"/>
      <c r="F679" s="15"/>
      <c r="G679" s="15"/>
      <c r="H679" s="15"/>
      <c r="I679" s="15"/>
      <c r="J679" s="15"/>
      <c r="K679" s="15"/>
      <c r="L679" s="15"/>
      <c r="M679" s="15"/>
      <c r="N679" s="15"/>
      <c r="O679" s="15"/>
      <c r="P679" s="15"/>
      <c r="Q679" s="15"/>
      <c r="R679" s="15"/>
      <c r="S679" s="15"/>
    </row>
    <row r="680">
      <c r="A680" s="15"/>
      <c r="B680" s="15"/>
      <c r="C680" s="15"/>
      <c r="D680" s="15"/>
      <c r="E680" s="15"/>
      <c r="F680" s="15"/>
      <c r="G680" s="15"/>
      <c r="H680" s="15"/>
      <c r="I680" s="15"/>
      <c r="J680" s="15"/>
      <c r="K680" s="15"/>
      <c r="L680" s="15"/>
      <c r="M680" s="15"/>
      <c r="N680" s="15"/>
      <c r="O680" s="15"/>
      <c r="P680" s="15"/>
      <c r="Q680" s="15"/>
      <c r="R680" s="15"/>
      <c r="S680" s="15"/>
    </row>
    <row r="681">
      <c r="A681" s="15"/>
      <c r="B681" s="15"/>
      <c r="C681" s="15"/>
      <c r="D681" s="15"/>
      <c r="E681" s="15"/>
      <c r="F681" s="15"/>
      <c r="G681" s="15"/>
      <c r="H681" s="15"/>
      <c r="I681" s="15"/>
      <c r="J681" s="15"/>
      <c r="K681" s="15"/>
      <c r="L681" s="15"/>
      <c r="M681" s="15"/>
      <c r="N681" s="15"/>
      <c r="O681" s="15"/>
      <c r="P681" s="15"/>
      <c r="Q681" s="15"/>
      <c r="R681" s="15"/>
      <c r="S681" s="15"/>
    </row>
    <row r="682">
      <c r="A682" s="15"/>
      <c r="B682" s="15"/>
      <c r="C682" s="15"/>
      <c r="D682" s="15"/>
      <c r="E682" s="15"/>
      <c r="F682" s="15"/>
      <c r="G682" s="15"/>
      <c r="H682" s="15"/>
      <c r="I682" s="15"/>
      <c r="J682" s="15"/>
      <c r="K682" s="15"/>
      <c r="L682" s="15"/>
      <c r="M682" s="15"/>
      <c r="N682" s="15"/>
      <c r="O682" s="15"/>
      <c r="P682" s="15"/>
      <c r="Q682" s="15"/>
      <c r="R682" s="15"/>
      <c r="S682" s="15"/>
    </row>
    <row r="683">
      <c r="A683" s="15"/>
      <c r="B683" s="15"/>
      <c r="C683" s="15"/>
      <c r="D683" s="15"/>
      <c r="E683" s="15"/>
      <c r="F683" s="15"/>
      <c r="G683" s="15"/>
      <c r="H683" s="15"/>
      <c r="I683" s="15"/>
      <c r="J683" s="15"/>
      <c r="K683" s="15"/>
      <c r="L683" s="15"/>
      <c r="M683" s="15"/>
      <c r="N683" s="15"/>
      <c r="O683" s="15"/>
      <c r="P683" s="15"/>
      <c r="Q683" s="15"/>
      <c r="R683" s="15"/>
      <c r="S683" s="15"/>
    </row>
    <row r="684">
      <c r="A684" s="15"/>
      <c r="B684" s="15"/>
      <c r="C684" s="15"/>
      <c r="D684" s="15"/>
      <c r="E684" s="15"/>
      <c r="F684" s="15"/>
      <c r="G684" s="15"/>
      <c r="H684" s="15"/>
      <c r="I684" s="15"/>
      <c r="J684" s="15"/>
      <c r="K684" s="15"/>
      <c r="L684" s="15"/>
      <c r="M684" s="15"/>
      <c r="N684" s="15"/>
      <c r="O684" s="15"/>
      <c r="P684" s="15"/>
      <c r="Q684" s="15"/>
      <c r="R684" s="15"/>
      <c r="S684" s="15"/>
    </row>
    <row r="685">
      <c r="A685" s="15"/>
      <c r="B685" s="15"/>
      <c r="C685" s="15"/>
      <c r="D685" s="15"/>
      <c r="E685" s="15"/>
      <c r="F685" s="15"/>
      <c r="G685" s="15"/>
      <c r="H685" s="15"/>
      <c r="I685" s="15"/>
      <c r="J685" s="15"/>
      <c r="K685" s="15"/>
      <c r="L685" s="15"/>
      <c r="M685" s="15"/>
      <c r="N685" s="15"/>
      <c r="O685" s="15"/>
      <c r="P685" s="15"/>
      <c r="Q685" s="15"/>
      <c r="R685" s="15"/>
      <c r="S685" s="15"/>
    </row>
    <row r="686">
      <c r="A686" s="15"/>
      <c r="B686" s="15"/>
      <c r="C686" s="15"/>
      <c r="D686" s="15"/>
      <c r="E686" s="15"/>
      <c r="F686" s="15"/>
      <c r="G686" s="15"/>
      <c r="H686" s="15"/>
      <c r="I686" s="15"/>
      <c r="J686" s="15"/>
      <c r="K686" s="15"/>
      <c r="L686" s="15"/>
      <c r="M686" s="15"/>
      <c r="N686" s="15"/>
      <c r="O686" s="15"/>
      <c r="P686" s="15"/>
      <c r="Q686" s="15"/>
      <c r="R686" s="15"/>
      <c r="S686" s="15"/>
    </row>
    <row r="687">
      <c r="A687" s="15"/>
      <c r="B687" s="15"/>
      <c r="C687" s="15"/>
      <c r="D687" s="15"/>
      <c r="E687" s="15"/>
      <c r="F687" s="15"/>
      <c r="G687" s="15"/>
      <c r="H687" s="15"/>
      <c r="I687" s="15"/>
      <c r="J687" s="15"/>
      <c r="K687" s="15"/>
      <c r="L687" s="15"/>
      <c r="M687" s="15"/>
      <c r="N687" s="15"/>
      <c r="O687" s="15"/>
      <c r="P687" s="15"/>
      <c r="Q687" s="15"/>
      <c r="R687" s="15"/>
      <c r="S687" s="15"/>
    </row>
    <row r="688">
      <c r="A688" s="15"/>
      <c r="B688" s="15"/>
      <c r="C688" s="15"/>
      <c r="D688" s="15"/>
      <c r="E688" s="15"/>
      <c r="F688" s="15"/>
      <c r="G688" s="15"/>
      <c r="H688" s="15"/>
      <c r="I688" s="15"/>
      <c r="J688" s="15"/>
      <c r="K688" s="15"/>
      <c r="L688" s="15"/>
      <c r="M688" s="15"/>
      <c r="N688" s="15"/>
      <c r="O688" s="15"/>
      <c r="P688" s="15"/>
      <c r="Q688" s="15"/>
      <c r="R688" s="15"/>
      <c r="S688" s="15"/>
    </row>
    <row r="689">
      <c r="A689" s="15"/>
      <c r="B689" s="15"/>
      <c r="C689" s="15"/>
      <c r="D689" s="15"/>
      <c r="E689" s="15"/>
      <c r="F689" s="15"/>
      <c r="G689" s="15"/>
      <c r="H689" s="15"/>
      <c r="I689" s="15"/>
      <c r="J689" s="15"/>
      <c r="K689" s="15"/>
      <c r="L689" s="15"/>
      <c r="M689" s="15"/>
      <c r="N689" s="15"/>
      <c r="O689" s="15"/>
      <c r="P689" s="15"/>
      <c r="Q689" s="15"/>
      <c r="R689" s="15"/>
      <c r="S689" s="15"/>
    </row>
    <row r="690">
      <c r="A690" s="15"/>
      <c r="B690" s="15"/>
      <c r="C690" s="15"/>
      <c r="D690" s="15"/>
      <c r="E690" s="15"/>
      <c r="F690" s="15"/>
      <c r="G690" s="15"/>
      <c r="H690" s="15"/>
      <c r="I690" s="15"/>
      <c r="J690" s="15"/>
      <c r="K690" s="15"/>
      <c r="L690" s="15"/>
      <c r="M690" s="15"/>
      <c r="N690" s="15"/>
      <c r="O690" s="15"/>
      <c r="P690" s="15"/>
      <c r="Q690" s="15"/>
      <c r="R690" s="15"/>
      <c r="S690" s="15"/>
    </row>
    <row r="691">
      <c r="A691" s="15"/>
      <c r="B691" s="15"/>
      <c r="C691" s="15"/>
      <c r="D691" s="15"/>
      <c r="E691" s="15"/>
      <c r="F691" s="15"/>
      <c r="G691" s="15"/>
      <c r="H691" s="15"/>
      <c r="I691" s="15"/>
      <c r="J691" s="15"/>
      <c r="K691" s="15"/>
      <c r="L691" s="15"/>
      <c r="M691" s="15"/>
      <c r="N691" s="15"/>
      <c r="O691" s="15"/>
      <c r="P691" s="15"/>
      <c r="Q691" s="15"/>
      <c r="R691" s="15"/>
      <c r="S691" s="15"/>
    </row>
    <row r="692">
      <c r="A692" s="15"/>
      <c r="B692" s="15"/>
      <c r="C692" s="15"/>
      <c r="D692" s="15"/>
      <c r="E692" s="15"/>
      <c r="F692" s="15"/>
      <c r="G692" s="15"/>
      <c r="H692" s="15"/>
      <c r="I692" s="15"/>
      <c r="J692" s="15"/>
      <c r="K692" s="15"/>
      <c r="L692" s="15"/>
      <c r="M692" s="15"/>
      <c r="N692" s="15"/>
      <c r="O692" s="15"/>
      <c r="P692" s="15"/>
      <c r="Q692" s="15"/>
      <c r="R692" s="15"/>
      <c r="S692" s="15"/>
    </row>
    <row r="693">
      <c r="A693" s="15"/>
      <c r="B693" s="15"/>
      <c r="C693" s="15"/>
      <c r="D693" s="15"/>
      <c r="E693" s="15"/>
      <c r="F693" s="15"/>
      <c r="G693" s="15"/>
      <c r="H693" s="15"/>
      <c r="I693" s="15"/>
      <c r="J693" s="15"/>
      <c r="K693" s="15"/>
      <c r="L693" s="15"/>
      <c r="M693" s="15"/>
      <c r="N693" s="15"/>
      <c r="O693" s="15"/>
      <c r="P693" s="15"/>
      <c r="Q693" s="15"/>
      <c r="R693" s="15"/>
      <c r="S693" s="15"/>
    </row>
    <row r="694">
      <c r="A694" s="15"/>
      <c r="B694" s="15"/>
      <c r="C694" s="15"/>
      <c r="D694" s="15"/>
      <c r="E694" s="15"/>
      <c r="F694" s="15"/>
      <c r="G694" s="15"/>
      <c r="H694" s="15"/>
      <c r="I694" s="15"/>
      <c r="J694" s="15"/>
      <c r="K694" s="15"/>
      <c r="L694" s="15"/>
      <c r="M694" s="15"/>
      <c r="N694" s="15"/>
      <c r="O694" s="15"/>
      <c r="P694" s="15"/>
      <c r="Q694" s="15"/>
      <c r="R694" s="15"/>
      <c r="S694" s="15"/>
    </row>
    <row r="695">
      <c r="A695" s="15"/>
      <c r="B695" s="15"/>
      <c r="C695" s="15"/>
      <c r="D695" s="15"/>
      <c r="E695" s="15"/>
      <c r="F695" s="15"/>
      <c r="G695" s="15"/>
      <c r="H695" s="15"/>
      <c r="I695" s="15"/>
      <c r="J695" s="15"/>
      <c r="K695" s="15"/>
      <c r="L695" s="15"/>
      <c r="M695" s="15"/>
      <c r="N695" s="15"/>
      <c r="O695" s="15"/>
      <c r="P695" s="15"/>
      <c r="Q695" s="15"/>
      <c r="R695" s="15"/>
      <c r="S695" s="15"/>
    </row>
    <row r="696">
      <c r="A696" s="15"/>
      <c r="B696" s="15"/>
      <c r="C696" s="15"/>
      <c r="D696" s="15"/>
      <c r="E696" s="15"/>
      <c r="F696" s="15"/>
      <c r="G696" s="15"/>
      <c r="H696" s="15"/>
      <c r="I696" s="15"/>
      <c r="J696" s="15"/>
      <c r="K696" s="15"/>
      <c r="L696" s="15"/>
      <c r="M696" s="15"/>
      <c r="N696" s="15"/>
      <c r="O696" s="15"/>
      <c r="P696" s="15"/>
      <c r="Q696" s="15"/>
      <c r="R696" s="15"/>
      <c r="S696" s="15"/>
    </row>
    <row r="697">
      <c r="A697" s="15"/>
      <c r="B697" s="15"/>
      <c r="C697" s="15"/>
      <c r="D697" s="15"/>
      <c r="E697" s="15"/>
      <c r="F697" s="15"/>
      <c r="G697" s="15"/>
      <c r="H697" s="15"/>
      <c r="I697" s="15"/>
      <c r="J697" s="15"/>
      <c r="K697" s="15"/>
      <c r="L697" s="15"/>
      <c r="M697" s="15"/>
      <c r="N697" s="15"/>
      <c r="O697" s="15"/>
      <c r="P697" s="15"/>
      <c r="Q697" s="15"/>
      <c r="R697" s="15"/>
      <c r="S697" s="15"/>
    </row>
    <row r="698">
      <c r="A698" s="15"/>
      <c r="B698" s="15"/>
      <c r="C698" s="15"/>
      <c r="D698" s="15"/>
      <c r="E698" s="15"/>
      <c r="F698" s="15"/>
      <c r="G698" s="15"/>
      <c r="H698" s="15"/>
      <c r="I698" s="15"/>
      <c r="J698" s="15"/>
      <c r="K698" s="15"/>
      <c r="L698" s="15"/>
      <c r="M698" s="15"/>
      <c r="N698" s="15"/>
      <c r="O698" s="15"/>
      <c r="P698" s="15"/>
      <c r="Q698" s="15"/>
      <c r="R698" s="15"/>
      <c r="S698" s="15"/>
    </row>
    <row r="699">
      <c r="A699" s="15"/>
      <c r="B699" s="15"/>
      <c r="C699" s="15"/>
      <c r="D699" s="15"/>
      <c r="E699" s="15"/>
      <c r="F699" s="15"/>
      <c r="G699" s="15"/>
      <c r="H699" s="15"/>
      <c r="I699" s="15"/>
      <c r="J699" s="15"/>
      <c r="K699" s="15"/>
      <c r="L699" s="15"/>
      <c r="M699" s="15"/>
      <c r="N699" s="15"/>
      <c r="O699" s="15"/>
      <c r="P699" s="15"/>
      <c r="Q699" s="15"/>
      <c r="R699" s="15"/>
      <c r="S699" s="15"/>
    </row>
    <row r="700">
      <c r="A700" s="15"/>
      <c r="B700" s="15"/>
      <c r="C700" s="15"/>
      <c r="D700" s="15"/>
      <c r="E700" s="15"/>
      <c r="F700" s="15"/>
      <c r="G700" s="15"/>
      <c r="H700" s="15"/>
      <c r="I700" s="15"/>
      <c r="J700" s="15"/>
      <c r="K700" s="15"/>
      <c r="L700" s="15"/>
      <c r="M700" s="15"/>
      <c r="N700" s="15"/>
      <c r="O700" s="15"/>
      <c r="P700" s="15"/>
      <c r="Q700" s="15"/>
      <c r="R700" s="15"/>
      <c r="S700" s="15"/>
    </row>
    <row r="701">
      <c r="A701" s="15"/>
      <c r="B701" s="15"/>
      <c r="C701" s="15"/>
      <c r="D701" s="15"/>
      <c r="E701" s="15"/>
      <c r="F701" s="15"/>
      <c r="G701" s="15"/>
      <c r="H701" s="15"/>
      <c r="I701" s="15"/>
      <c r="J701" s="15"/>
      <c r="K701" s="15"/>
      <c r="L701" s="15"/>
      <c r="M701" s="15"/>
      <c r="N701" s="15"/>
      <c r="O701" s="15"/>
      <c r="P701" s="15"/>
      <c r="Q701" s="15"/>
      <c r="R701" s="15"/>
      <c r="S701" s="15"/>
    </row>
    <row r="702">
      <c r="A702" s="15"/>
      <c r="B702" s="15"/>
      <c r="C702" s="15"/>
      <c r="D702" s="15"/>
      <c r="E702" s="15"/>
      <c r="F702" s="15"/>
      <c r="G702" s="15"/>
      <c r="H702" s="15"/>
      <c r="I702" s="15"/>
      <c r="J702" s="15"/>
      <c r="K702" s="15"/>
      <c r="L702" s="15"/>
      <c r="M702" s="15"/>
      <c r="N702" s="15"/>
      <c r="O702" s="15"/>
      <c r="P702" s="15"/>
      <c r="Q702" s="15"/>
      <c r="R702" s="15"/>
      <c r="S702" s="15"/>
    </row>
    <row r="703">
      <c r="A703" s="15"/>
      <c r="B703" s="15"/>
      <c r="C703" s="15"/>
      <c r="D703" s="15"/>
      <c r="E703" s="15"/>
      <c r="F703" s="15"/>
      <c r="G703" s="15"/>
      <c r="H703" s="15"/>
      <c r="I703" s="15"/>
      <c r="J703" s="15"/>
      <c r="K703" s="15"/>
      <c r="L703" s="15"/>
      <c r="M703" s="15"/>
      <c r="N703" s="15"/>
      <c r="O703" s="15"/>
      <c r="P703" s="15"/>
      <c r="Q703" s="15"/>
      <c r="R703" s="15"/>
      <c r="S703" s="15"/>
    </row>
    <row r="704">
      <c r="A704" s="15"/>
      <c r="B704" s="15"/>
      <c r="C704" s="15"/>
      <c r="D704" s="15"/>
      <c r="E704" s="15"/>
      <c r="F704" s="15"/>
      <c r="G704" s="15"/>
      <c r="H704" s="15"/>
      <c r="I704" s="15"/>
      <c r="J704" s="15"/>
      <c r="K704" s="15"/>
      <c r="L704" s="15"/>
      <c r="M704" s="15"/>
      <c r="N704" s="15"/>
      <c r="O704" s="15"/>
      <c r="P704" s="15"/>
      <c r="Q704" s="15"/>
      <c r="R704" s="15"/>
      <c r="S704" s="15"/>
    </row>
    <row r="705">
      <c r="A705" s="15"/>
      <c r="B705" s="15"/>
      <c r="C705" s="15"/>
      <c r="D705" s="15"/>
      <c r="E705" s="15"/>
      <c r="F705" s="15"/>
      <c r="G705" s="15"/>
      <c r="H705" s="15"/>
      <c r="I705" s="15"/>
      <c r="J705" s="15"/>
      <c r="K705" s="15"/>
      <c r="L705" s="15"/>
      <c r="M705" s="15"/>
      <c r="N705" s="15"/>
      <c r="O705" s="15"/>
      <c r="P705" s="15"/>
      <c r="Q705" s="15"/>
      <c r="R705" s="15"/>
      <c r="S705" s="15"/>
    </row>
    <row r="706">
      <c r="A706" s="15"/>
      <c r="B706" s="15"/>
      <c r="C706" s="15"/>
      <c r="D706" s="15"/>
      <c r="E706" s="15"/>
      <c r="F706" s="15"/>
      <c r="G706" s="15"/>
      <c r="H706" s="15"/>
      <c r="I706" s="15"/>
      <c r="J706" s="15"/>
      <c r="K706" s="15"/>
      <c r="L706" s="15"/>
      <c r="M706" s="15"/>
      <c r="N706" s="15"/>
      <c r="O706" s="15"/>
      <c r="P706" s="15"/>
      <c r="Q706" s="15"/>
      <c r="R706" s="15"/>
      <c r="S706" s="15"/>
    </row>
    <row r="707">
      <c r="A707" s="15"/>
      <c r="B707" s="15"/>
      <c r="C707" s="15"/>
      <c r="D707" s="15"/>
      <c r="E707" s="15"/>
      <c r="F707" s="15"/>
      <c r="G707" s="15"/>
      <c r="H707" s="15"/>
      <c r="I707" s="15"/>
      <c r="J707" s="15"/>
      <c r="K707" s="15"/>
      <c r="L707" s="15"/>
      <c r="M707" s="15"/>
      <c r="N707" s="15"/>
      <c r="O707" s="15"/>
      <c r="P707" s="15"/>
      <c r="Q707" s="15"/>
      <c r="R707" s="15"/>
      <c r="S707" s="15"/>
    </row>
    <row r="708">
      <c r="A708" s="15"/>
      <c r="B708" s="15"/>
      <c r="C708" s="15"/>
      <c r="D708" s="15"/>
      <c r="E708" s="15"/>
      <c r="F708" s="15"/>
      <c r="G708" s="15"/>
      <c r="H708" s="15"/>
      <c r="I708" s="15"/>
      <c r="J708" s="15"/>
      <c r="K708" s="15"/>
      <c r="L708" s="15"/>
      <c r="M708" s="15"/>
      <c r="N708" s="15"/>
      <c r="O708" s="15"/>
      <c r="P708" s="15"/>
      <c r="Q708" s="15"/>
      <c r="R708" s="15"/>
      <c r="S708" s="15"/>
    </row>
    <row r="709">
      <c r="A709" s="15"/>
      <c r="B709" s="15"/>
      <c r="C709" s="15"/>
      <c r="D709" s="15"/>
      <c r="E709" s="15"/>
      <c r="F709" s="15"/>
      <c r="G709" s="15"/>
      <c r="H709" s="15"/>
      <c r="I709" s="15"/>
      <c r="J709" s="15"/>
      <c r="K709" s="15"/>
      <c r="L709" s="15"/>
      <c r="M709" s="15"/>
      <c r="N709" s="15"/>
      <c r="O709" s="15"/>
      <c r="P709" s="15"/>
      <c r="Q709" s="15"/>
      <c r="R709" s="15"/>
      <c r="S709" s="15"/>
    </row>
    <row r="710">
      <c r="A710" s="15"/>
      <c r="B710" s="15"/>
      <c r="C710" s="15"/>
      <c r="D710" s="15"/>
      <c r="E710" s="15"/>
      <c r="F710" s="15"/>
      <c r="G710" s="15"/>
      <c r="H710" s="15"/>
      <c r="I710" s="15"/>
      <c r="J710" s="15"/>
      <c r="K710" s="15"/>
      <c r="L710" s="15"/>
      <c r="M710" s="15"/>
      <c r="N710" s="15"/>
      <c r="O710" s="15"/>
      <c r="P710" s="15"/>
      <c r="Q710" s="15"/>
      <c r="R710" s="15"/>
      <c r="S710" s="15"/>
    </row>
    <row r="711">
      <c r="A711" s="15"/>
      <c r="B711" s="15"/>
      <c r="C711" s="15"/>
      <c r="D711" s="15"/>
      <c r="E711" s="15"/>
      <c r="F711" s="15"/>
      <c r="G711" s="15"/>
      <c r="H711" s="15"/>
      <c r="I711" s="15"/>
      <c r="J711" s="15"/>
      <c r="K711" s="15"/>
      <c r="L711" s="15"/>
      <c r="M711" s="15"/>
      <c r="N711" s="15"/>
      <c r="O711" s="15"/>
      <c r="P711" s="15"/>
      <c r="Q711" s="15"/>
      <c r="R711" s="15"/>
      <c r="S711" s="15"/>
    </row>
    <row r="712">
      <c r="A712" s="15"/>
      <c r="B712" s="15"/>
      <c r="C712" s="15"/>
      <c r="D712" s="15"/>
      <c r="E712" s="15"/>
      <c r="F712" s="15"/>
      <c r="G712" s="15"/>
      <c r="H712" s="15"/>
      <c r="I712" s="15"/>
      <c r="J712" s="15"/>
      <c r="K712" s="15"/>
      <c r="L712" s="15"/>
      <c r="M712" s="15"/>
      <c r="N712" s="15"/>
      <c r="O712" s="15"/>
      <c r="P712" s="15"/>
      <c r="Q712" s="15"/>
      <c r="R712" s="15"/>
      <c r="S712" s="15"/>
    </row>
    <row r="713">
      <c r="A713" s="15"/>
      <c r="B713" s="15"/>
      <c r="C713" s="15"/>
      <c r="D713" s="15"/>
      <c r="E713" s="15"/>
      <c r="F713" s="15"/>
      <c r="G713" s="15"/>
      <c r="H713" s="15"/>
      <c r="I713" s="15"/>
      <c r="J713" s="15"/>
      <c r="K713" s="15"/>
      <c r="L713" s="15"/>
      <c r="M713" s="15"/>
      <c r="N713" s="15"/>
      <c r="O713" s="15"/>
      <c r="P713" s="15"/>
      <c r="Q713" s="15"/>
      <c r="R713" s="15"/>
      <c r="S713" s="15"/>
    </row>
    <row r="714">
      <c r="A714" s="15"/>
      <c r="B714" s="15"/>
      <c r="C714" s="15"/>
      <c r="D714" s="15"/>
      <c r="E714" s="15"/>
      <c r="F714" s="15"/>
      <c r="G714" s="15"/>
      <c r="H714" s="15"/>
      <c r="I714" s="15"/>
      <c r="J714" s="15"/>
      <c r="K714" s="15"/>
      <c r="L714" s="15"/>
      <c r="M714" s="15"/>
      <c r="N714" s="15"/>
      <c r="O714" s="15"/>
      <c r="P714" s="15"/>
      <c r="Q714" s="15"/>
      <c r="R714" s="15"/>
      <c r="S714" s="15"/>
    </row>
    <row r="715">
      <c r="A715" s="15"/>
      <c r="B715" s="15"/>
      <c r="C715" s="15"/>
      <c r="D715" s="15"/>
      <c r="E715" s="15"/>
      <c r="F715" s="15"/>
      <c r="G715" s="15"/>
      <c r="H715" s="15"/>
      <c r="I715" s="15"/>
      <c r="J715" s="15"/>
      <c r="K715" s="15"/>
      <c r="L715" s="15"/>
      <c r="M715" s="15"/>
      <c r="N715" s="15"/>
      <c r="O715" s="15"/>
      <c r="P715" s="15"/>
      <c r="Q715" s="15"/>
      <c r="R715" s="15"/>
      <c r="S715" s="15"/>
    </row>
    <row r="716">
      <c r="A716" s="15"/>
      <c r="B716" s="15"/>
      <c r="C716" s="15"/>
      <c r="D716" s="15"/>
      <c r="E716" s="15"/>
      <c r="F716" s="15"/>
      <c r="G716" s="15"/>
      <c r="H716" s="15"/>
      <c r="I716" s="15"/>
      <c r="J716" s="15"/>
      <c r="K716" s="15"/>
      <c r="L716" s="15"/>
      <c r="M716" s="15"/>
      <c r="N716" s="15"/>
      <c r="O716" s="15"/>
      <c r="P716" s="15"/>
      <c r="Q716" s="15"/>
      <c r="R716" s="15"/>
      <c r="S716" s="15"/>
    </row>
    <row r="717">
      <c r="A717" s="15"/>
      <c r="B717" s="15"/>
      <c r="C717" s="15"/>
      <c r="D717" s="15"/>
      <c r="E717" s="15"/>
      <c r="F717" s="15"/>
      <c r="G717" s="15"/>
      <c r="H717" s="15"/>
      <c r="I717" s="15"/>
      <c r="J717" s="15"/>
      <c r="K717" s="15"/>
      <c r="L717" s="15"/>
      <c r="M717" s="15"/>
      <c r="N717" s="15"/>
      <c r="O717" s="15"/>
      <c r="P717" s="15"/>
      <c r="Q717" s="15"/>
      <c r="R717" s="15"/>
      <c r="S717" s="15"/>
    </row>
    <row r="718">
      <c r="A718" s="15"/>
      <c r="B718" s="15"/>
      <c r="C718" s="15"/>
      <c r="D718" s="15"/>
      <c r="E718" s="15"/>
      <c r="F718" s="15"/>
      <c r="G718" s="15"/>
      <c r="H718" s="15"/>
      <c r="I718" s="15"/>
      <c r="J718" s="15"/>
      <c r="K718" s="15"/>
      <c r="L718" s="15"/>
      <c r="M718" s="15"/>
      <c r="N718" s="15"/>
      <c r="O718" s="15"/>
      <c r="P718" s="15"/>
      <c r="Q718" s="15"/>
      <c r="R718" s="15"/>
      <c r="S718" s="15"/>
    </row>
    <row r="719">
      <c r="A719" s="15"/>
      <c r="B719" s="15"/>
      <c r="C719" s="15"/>
      <c r="D719" s="15"/>
      <c r="E719" s="15"/>
      <c r="F719" s="15"/>
      <c r="G719" s="15"/>
      <c r="H719" s="15"/>
      <c r="I719" s="15"/>
      <c r="J719" s="15"/>
      <c r="K719" s="15"/>
      <c r="L719" s="15"/>
      <c r="M719" s="15"/>
      <c r="N719" s="15"/>
      <c r="O719" s="15"/>
      <c r="P719" s="15"/>
      <c r="Q719" s="15"/>
      <c r="R719" s="15"/>
      <c r="S719" s="15"/>
    </row>
    <row r="720">
      <c r="A720" s="15"/>
      <c r="B720" s="15"/>
      <c r="C720" s="15"/>
      <c r="D720" s="15"/>
      <c r="E720" s="15"/>
      <c r="F720" s="15"/>
      <c r="G720" s="15"/>
      <c r="H720" s="15"/>
      <c r="I720" s="15"/>
      <c r="J720" s="15"/>
      <c r="K720" s="15"/>
      <c r="L720" s="15"/>
      <c r="M720" s="15"/>
      <c r="N720" s="15"/>
      <c r="O720" s="15"/>
      <c r="P720" s="15"/>
      <c r="Q720" s="15"/>
      <c r="R720" s="15"/>
      <c r="S720" s="15"/>
    </row>
    <row r="721">
      <c r="A721" s="15"/>
      <c r="B721" s="15"/>
      <c r="C721" s="15"/>
      <c r="D721" s="15"/>
      <c r="E721" s="15"/>
      <c r="F721" s="15"/>
      <c r="G721" s="15"/>
      <c r="H721" s="15"/>
      <c r="I721" s="15"/>
      <c r="J721" s="15"/>
      <c r="K721" s="15"/>
      <c r="L721" s="15"/>
      <c r="M721" s="15"/>
      <c r="N721" s="15"/>
      <c r="O721" s="15"/>
      <c r="P721" s="15"/>
      <c r="Q721" s="15"/>
      <c r="R721" s="15"/>
      <c r="S721" s="15"/>
    </row>
    <row r="722">
      <c r="A722" s="15"/>
      <c r="B722" s="15"/>
      <c r="C722" s="15"/>
      <c r="D722" s="15"/>
      <c r="E722" s="15"/>
      <c r="F722" s="15"/>
      <c r="G722" s="15"/>
      <c r="H722" s="15"/>
      <c r="I722" s="15"/>
      <c r="J722" s="15"/>
      <c r="K722" s="15"/>
      <c r="L722" s="15"/>
      <c r="M722" s="15"/>
      <c r="N722" s="15"/>
      <c r="O722" s="15"/>
      <c r="P722" s="15"/>
      <c r="Q722" s="15"/>
      <c r="R722" s="15"/>
      <c r="S722" s="15"/>
    </row>
    <row r="723">
      <c r="A723" s="15"/>
      <c r="B723" s="15"/>
      <c r="C723" s="15"/>
      <c r="D723" s="15"/>
      <c r="E723" s="15"/>
      <c r="F723" s="15"/>
      <c r="G723" s="15"/>
      <c r="H723" s="15"/>
      <c r="I723" s="15"/>
      <c r="J723" s="15"/>
      <c r="K723" s="15"/>
      <c r="L723" s="15"/>
      <c r="M723" s="15"/>
      <c r="N723" s="15"/>
      <c r="O723" s="15"/>
      <c r="P723" s="15"/>
      <c r="Q723" s="15"/>
      <c r="R723" s="15"/>
      <c r="S723" s="15"/>
    </row>
    <row r="724">
      <c r="A724" s="15"/>
      <c r="B724" s="15"/>
      <c r="C724" s="15"/>
      <c r="D724" s="15"/>
      <c r="E724" s="15"/>
      <c r="F724" s="15"/>
      <c r="G724" s="15"/>
      <c r="H724" s="15"/>
      <c r="I724" s="15"/>
      <c r="J724" s="15"/>
      <c r="K724" s="15"/>
      <c r="L724" s="15"/>
      <c r="M724" s="15"/>
      <c r="N724" s="15"/>
      <c r="O724" s="15"/>
      <c r="P724" s="15"/>
      <c r="Q724" s="15"/>
      <c r="R724" s="15"/>
      <c r="S724" s="15"/>
    </row>
    <row r="725">
      <c r="A725" s="15"/>
      <c r="B725" s="15"/>
      <c r="C725" s="15"/>
      <c r="D725" s="15"/>
      <c r="E725" s="15"/>
      <c r="F725" s="15"/>
      <c r="G725" s="15"/>
      <c r="H725" s="15"/>
      <c r="I725" s="15"/>
      <c r="J725" s="15"/>
      <c r="K725" s="15"/>
      <c r="L725" s="15"/>
      <c r="M725" s="15"/>
      <c r="N725" s="15"/>
      <c r="O725" s="15"/>
      <c r="P725" s="15"/>
      <c r="Q725" s="15"/>
      <c r="R725" s="15"/>
      <c r="S725" s="15"/>
    </row>
    <row r="726">
      <c r="A726" s="15"/>
      <c r="B726" s="15"/>
      <c r="C726" s="15"/>
      <c r="D726" s="15"/>
      <c r="E726" s="15"/>
      <c r="F726" s="15"/>
      <c r="G726" s="15"/>
      <c r="H726" s="15"/>
      <c r="I726" s="15"/>
      <c r="J726" s="15"/>
      <c r="K726" s="15"/>
      <c r="L726" s="15"/>
      <c r="M726" s="15"/>
      <c r="N726" s="15"/>
      <c r="O726" s="15"/>
      <c r="P726" s="15"/>
      <c r="Q726" s="15"/>
      <c r="R726" s="15"/>
      <c r="S726" s="15"/>
    </row>
    <row r="727">
      <c r="A727" s="15"/>
      <c r="B727" s="15"/>
      <c r="C727" s="15"/>
      <c r="D727" s="15"/>
      <c r="E727" s="15"/>
      <c r="F727" s="15"/>
      <c r="G727" s="15"/>
      <c r="H727" s="15"/>
      <c r="I727" s="15"/>
      <c r="J727" s="15"/>
      <c r="K727" s="15"/>
      <c r="L727" s="15"/>
      <c r="M727" s="15"/>
      <c r="N727" s="15"/>
      <c r="O727" s="15"/>
      <c r="P727" s="15"/>
      <c r="Q727" s="15"/>
      <c r="R727" s="15"/>
      <c r="S727" s="15"/>
    </row>
    <row r="728">
      <c r="A728" s="15"/>
      <c r="B728" s="15"/>
      <c r="C728" s="15"/>
      <c r="D728" s="15"/>
      <c r="E728" s="15"/>
      <c r="F728" s="15"/>
      <c r="G728" s="15"/>
      <c r="H728" s="15"/>
      <c r="I728" s="15"/>
      <c r="J728" s="15"/>
      <c r="K728" s="15"/>
      <c r="L728" s="15"/>
      <c r="M728" s="15"/>
      <c r="N728" s="15"/>
      <c r="O728" s="15"/>
      <c r="P728" s="15"/>
      <c r="Q728" s="15"/>
      <c r="R728" s="15"/>
      <c r="S728" s="15"/>
    </row>
    <row r="729">
      <c r="A729" s="15"/>
      <c r="B729" s="15"/>
      <c r="C729" s="15"/>
      <c r="D729" s="15"/>
      <c r="E729" s="15"/>
      <c r="F729" s="15"/>
      <c r="G729" s="15"/>
      <c r="H729" s="15"/>
      <c r="I729" s="15"/>
      <c r="J729" s="15"/>
      <c r="K729" s="15"/>
      <c r="L729" s="15"/>
      <c r="M729" s="15"/>
      <c r="N729" s="15"/>
      <c r="O729" s="15"/>
      <c r="P729" s="15"/>
      <c r="Q729" s="15"/>
      <c r="R729" s="15"/>
      <c r="S729" s="15"/>
    </row>
    <row r="730">
      <c r="A730" s="15"/>
      <c r="B730" s="15"/>
      <c r="C730" s="15"/>
      <c r="D730" s="15"/>
      <c r="E730" s="15"/>
      <c r="F730" s="15"/>
      <c r="G730" s="15"/>
      <c r="H730" s="15"/>
      <c r="I730" s="15"/>
      <c r="J730" s="15"/>
      <c r="K730" s="15"/>
      <c r="L730" s="15"/>
      <c r="M730" s="15"/>
      <c r="N730" s="15"/>
      <c r="O730" s="15"/>
      <c r="P730" s="15"/>
      <c r="Q730" s="15"/>
      <c r="R730" s="15"/>
      <c r="S730" s="15"/>
    </row>
    <row r="731">
      <c r="A731" s="15"/>
      <c r="B731" s="15"/>
      <c r="C731" s="15"/>
      <c r="D731" s="15"/>
      <c r="E731" s="15"/>
      <c r="F731" s="15"/>
      <c r="G731" s="15"/>
      <c r="H731" s="15"/>
      <c r="I731" s="15"/>
      <c r="J731" s="15"/>
      <c r="K731" s="15"/>
      <c r="L731" s="15"/>
      <c r="M731" s="15"/>
      <c r="N731" s="15"/>
      <c r="O731" s="15"/>
      <c r="P731" s="15"/>
      <c r="Q731" s="15"/>
      <c r="R731" s="15"/>
      <c r="S731" s="15"/>
    </row>
    <row r="732">
      <c r="A732" s="15"/>
      <c r="B732" s="15"/>
      <c r="C732" s="15"/>
      <c r="D732" s="15"/>
      <c r="E732" s="15"/>
      <c r="F732" s="15"/>
      <c r="G732" s="15"/>
      <c r="H732" s="15"/>
      <c r="I732" s="15"/>
      <c r="J732" s="15"/>
      <c r="K732" s="15"/>
      <c r="L732" s="15"/>
      <c r="M732" s="15"/>
      <c r="N732" s="15"/>
      <c r="O732" s="15"/>
      <c r="P732" s="15"/>
      <c r="Q732" s="15"/>
      <c r="R732" s="15"/>
      <c r="S732" s="15"/>
    </row>
    <row r="733">
      <c r="A733" s="15"/>
      <c r="B733" s="15"/>
      <c r="C733" s="15"/>
      <c r="D733" s="15"/>
      <c r="E733" s="15"/>
      <c r="F733" s="15"/>
      <c r="G733" s="15"/>
      <c r="H733" s="15"/>
      <c r="I733" s="15"/>
      <c r="J733" s="15"/>
      <c r="K733" s="15"/>
      <c r="L733" s="15"/>
      <c r="M733" s="15"/>
      <c r="N733" s="15"/>
      <c r="O733" s="15"/>
      <c r="P733" s="15"/>
      <c r="Q733" s="15"/>
      <c r="R733" s="15"/>
      <c r="S733" s="15"/>
    </row>
    <row r="734">
      <c r="A734" s="15"/>
      <c r="B734" s="15"/>
      <c r="C734" s="15"/>
      <c r="D734" s="15"/>
      <c r="E734" s="15"/>
      <c r="F734" s="15"/>
      <c r="G734" s="15"/>
      <c r="H734" s="15"/>
      <c r="I734" s="15"/>
      <c r="J734" s="15"/>
      <c r="K734" s="15"/>
      <c r="L734" s="15"/>
      <c r="M734" s="15"/>
      <c r="N734" s="15"/>
      <c r="O734" s="15"/>
      <c r="P734" s="15"/>
      <c r="Q734" s="15"/>
      <c r="R734" s="15"/>
      <c r="S734" s="15"/>
    </row>
    <row r="735">
      <c r="A735" s="15"/>
      <c r="B735" s="15"/>
      <c r="C735" s="15"/>
      <c r="D735" s="15"/>
      <c r="E735" s="15"/>
      <c r="F735" s="15"/>
      <c r="G735" s="15"/>
      <c r="H735" s="15"/>
      <c r="I735" s="15"/>
      <c r="J735" s="15"/>
      <c r="K735" s="15"/>
      <c r="L735" s="15"/>
      <c r="M735" s="15"/>
      <c r="N735" s="15"/>
      <c r="O735" s="15"/>
      <c r="P735" s="15"/>
      <c r="Q735" s="15"/>
      <c r="R735" s="15"/>
      <c r="S735" s="15"/>
    </row>
    <row r="736">
      <c r="A736" s="15"/>
      <c r="B736" s="15"/>
      <c r="C736" s="15"/>
      <c r="D736" s="15"/>
      <c r="E736" s="15"/>
      <c r="F736" s="15"/>
      <c r="G736" s="15"/>
      <c r="H736" s="15"/>
      <c r="I736" s="15"/>
      <c r="J736" s="15"/>
      <c r="K736" s="15"/>
      <c r="L736" s="15"/>
      <c r="M736" s="15"/>
      <c r="N736" s="15"/>
      <c r="O736" s="15"/>
      <c r="P736" s="15"/>
      <c r="Q736" s="15"/>
      <c r="R736" s="15"/>
      <c r="S736" s="15"/>
    </row>
    <row r="737">
      <c r="A737" s="15"/>
      <c r="B737" s="15"/>
      <c r="C737" s="15"/>
      <c r="D737" s="15"/>
      <c r="E737" s="15"/>
      <c r="F737" s="15"/>
      <c r="G737" s="15"/>
      <c r="H737" s="15"/>
      <c r="I737" s="15"/>
      <c r="J737" s="15"/>
      <c r="K737" s="15"/>
      <c r="L737" s="15"/>
      <c r="M737" s="15"/>
      <c r="N737" s="15"/>
      <c r="O737" s="15"/>
      <c r="P737" s="15"/>
      <c r="Q737" s="15"/>
      <c r="R737" s="15"/>
      <c r="S737" s="15"/>
    </row>
    <row r="738">
      <c r="A738" s="15"/>
      <c r="B738" s="15"/>
      <c r="C738" s="15"/>
      <c r="D738" s="15"/>
      <c r="E738" s="15"/>
      <c r="F738" s="15"/>
      <c r="G738" s="15"/>
      <c r="H738" s="15"/>
      <c r="I738" s="15"/>
      <c r="J738" s="15"/>
      <c r="K738" s="15"/>
      <c r="L738" s="15"/>
      <c r="M738" s="15"/>
      <c r="N738" s="15"/>
      <c r="O738" s="15"/>
      <c r="P738" s="15"/>
      <c r="Q738" s="15"/>
      <c r="R738" s="15"/>
      <c r="S738" s="15"/>
    </row>
    <row r="739">
      <c r="A739" s="15"/>
      <c r="B739" s="15"/>
      <c r="C739" s="15"/>
      <c r="D739" s="15"/>
      <c r="E739" s="15"/>
      <c r="F739" s="15"/>
      <c r="G739" s="15"/>
      <c r="H739" s="15"/>
      <c r="I739" s="15"/>
      <c r="J739" s="15"/>
      <c r="K739" s="15"/>
      <c r="L739" s="15"/>
      <c r="M739" s="15"/>
      <c r="N739" s="15"/>
      <c r="O739" s="15"/>
      <c r="P739" s="15"/>
      <c r="Q739" s="15"/>
      <c r="R739" s="15"/>
      <c r="S739" s="15"/>
    </row>
    <row r="740">
      <c r="A740" s="15"/>
      <c r="B740" s="15"/>
      <c r="C740" s="15"/>
      <c r="D740" s="15"/>
      <c r="E740" s="15"/>
      <c r="F740" s="15"/>
      <c r="G740" s="15"/>
      <c r="H740" s="15"/>
      <c r="I740" s="15"/>
      <c r="J740" s="15"/>
      <c r="K740" s="15"/>
      <c r="L740" s="15"/>
      <c r="M740" s="15"/>
      <c r="N740" s="15"/>
      <c r="O740" s="15"/>
      <c r="P740" s="15"/>
      <c r="Q740" s="15"/>
      <c r="R740" s="15"/>
      <c r="S740" s="15"/>
    </row>
    <row r="741">
      <c r="A741" s="15"/>
      <c r="B741" s="15"/>
      <c r="C741" s="15"/>
      <c r="D741" s="15"/>
      <c r="E741" s="15"/>
      <c r="F741" s="15"/>
      <c r="G741" s="15"/>
      <c r="H741" s="15"/>
      <c r="I741" s="15"/>
      <c r="J741" s="15"/>
      <c r="K741" s="15"/>
      <c r="L741" s="15"/>
      <c r="M741" s="15"/>
      <c r="N741" s="15"/>
      <c r="O741" s="15"/>
      <c r="P741" s="15"/>
      <c r="Q741" s="15"/>
      <c r="R741" s="15"/>
      <c r="S741" s="15"/>
    </row>
    <row r="742">
      <c r="A742" s="15"/>
      <c r="B742" s="15"/>
      <c r="C742" s="15"/>
      <c r="D742" s="15"/>
      <c r="E742" s="15"/>
      <c r="F742" s="15"/>
      <c r="G742" s="15"/>
      <c r="H742" s="15"/>
      <c r="I742" s="15"/>
      <c r="J742" s="15"/>
      <c r="K742" s="15"/>
      <c r="L742" s="15"/>
      <c r="M742" s="15"/>
      <c r="N742" s="15"/>
      <c r="O742" s="15"/>
      <c r="P742" s="15"/>
      <c r="Q742" s="15"/>
      <c r="R742" s="15"/>
      <c r="S742" s="15"/>
    </row>
    <row r="743">
      <c r="A743" s="15"/>
      <c r="B743" s="15"/>
      <c r="C743" s="15"/>
      <c r="D743" s="15"/>
      <c r="E743" s="15"/>
      <c r="F743" s="15"/>
      <c r="G743" s="15"/>
      <c r="H743" s="15"/>
      <c r="I743" s="15"/>
      <c r="J743" s="15"/>
      <c r="K743" s="15"/>
      <c r="L743" s="15"/>
      <c r="M743" s="15"/>
      <c r="N743" s="15"/>
      <c r="O743" s="15"/>
      <c r="P743" s="15"/>
      <c r="Q743" s="15"/>
      <c r="R743" s="15"/>
      <c r="S743" s="15"/>
    </row>
    <row r="744">
      <c r="A744" s="15"/>
      <c r="B744" s="15"/>
      <c r="C744" s="15"/>
      <c r="D744" s="15"/>
      <c r="E744" s="15"/>
      <c r="F744" s="15"/>
      <c r="G744" s="15"/>
      <c r="H744" s="15"/>
      <c r="I744" s="15"/>
      <c r="J744" s="15"/>
      <c r="K744" s="15"/>
      <c r="L744" s="15"/>
      <c r="M744" s="15"/>
      <c r="N744" s="15"/>
      <c r="O744" s="15"/>
      <c r="P744" s="15"/>
      <c r="Q744" s="15"/>
      <c r="R744" s="15"/>
      <c r="S744" s="15"/>
    </row>
    <row r="745">
      <c r="A745" s="15"/>
      <c r="B745" s="15"/>
      <c r="C745" s="15"/>
      <c r="D745" s="15"/>
      <c r="E745" s="15"/>
      <c r="F745" s="15"/>
      <c r="G745" s="15"/>
      <c r="H745" s="15"/>
      <c r="I745" s="15"/>
      <c r="J745" s="15"/>
      <c r="K745" s="15"/>
      <c r="L745" s="15"/>
      <c r="M745" s="15"/>
      <c r="N745" s="15"/>
      <c r="O745" s="15"/>
      <c r="P745" s="15"/>
      <c r="Q745" s="15"/>
      <c r="R745" s="15"/>
      <c r="S745" s="15"/>
    </row>
    <row r="746">
      <c r="A746" s="15"/>
      <c r="B746" s="15"/>
      <c r="C746" s="15"/>
      <c r="D746" s="15"/>
      <c r="E746" s="15"/>
      <c r="F746" s="15"/>
      <c r="G746" s="15"/>
      <c r="H746" s="15"/>
      <c r="I746" s="15"/>
      <c r="J746" s="15"/>
      <c r="K746" s="15"/>
      <c r="L746" s="15"/>
      <c r="M746" s="15"/>
      <c r="N746" s="15"/>
      <c r="O746" s="15"/>
      <c r="P746" s="15"/>
      <c r="Q746" s="15"/>
      <c r="R746" s="15"/>
      <c r="S746" s="15"/>
    </row>
    <row r="747">
      <c r="A747" s="15"/>
      <c r="B747" s="15"/>
      <c r="C747" s="15"/>
      <c r="D747" s="15"/>
      <c r="E747" s="15"/>
      <c r="F747" s="15"/>
      <c r="G747" s="15"/>
      <c r="H747" s="15"/>
      <c r="I747" s="15"/>
      <c r="J747" s="15"/>
      <c r="K747" s="15"/>
      <c r="L747" s="15"/>
      <c r="M747" s="15"/>
      <c r="N747" s="15"/>
      <c r="O747" s="15"/>
      <c r="P747" s="15"/>
      <c r="Q747" s="15"/>
      <c r="R747" s="15"/>
      <c r="S747" s="15"/>
    </row>
    <row r="748">
      <c r="A748" s="15"/>
      <c r="B748" s="15"/>
      <c r="C748" s="15"/>
      <c r="D748" s="15"/>
      <c r="E748" s="15"/>
      <c r="F748" s="15"/>
      <c r="G748" s="15"/>
      <c r="H748" s="15"/>
      <c r="I748" s="15"/>
      <c r="J748" s="15"/>
      <c r="K748" s="15"/>
      <c r="L748" s="15"/>
      <c r="M748" s="15"/>
      <c r="N748" s="15"/>
      <c r="O748" s="15"/>
      <c r="P748" s="15"/>
      <c r="Q748" s="15"/>
      <c r="R748" s="15"/>
      <c r="S748" s="15"/>
    </row>
    <row r="749">
      <c r="A749" s="15"/>
      <c r="B749" s="15"/>
      <c r="C749" s="15"/>
      <c r="D749" s="15"/>
      <c r="E749" s="15"/>
      <c r="F749" s="15"/>
      <c r="G749" s="15"/>
      <c r="H749" s="15"/>
      <c r="I749" s="15"/>
      <c r="J749" s="15"/>
      <c r="K749" s="15"/>
      <c r="L749" s="15"/>
      <c r="M749" s="15"/>
      <c r="N749" s="15"/>
      <c r="O749" s="15"/>
      <c r="P749" s="15"/>
      <c r="Q749" s="15"/>
      <c r="R749" s="15"/>
      <c r="S749" s="15"/>
    </row>
    <row r="750">
      <c r="A750" s="15"/>
      <c r="B750" s="15"/>
      <c r="C750" s="15"/>
      <c r="D750" s="15"/>
      <c r="E750" s="15"/>
      <c r="F750" s="15"/>
      <c r="G750" s="15"/>
      <c r="H750" s="15"/>
      <c r="I750" s="15"/>
      <c r="J750" s="15"/>
      <c r="K750" s="15"/>
      <c r="L750" s="15"/>
      <c r="M750" s="15"/>
      <c r="N750" s="15"/>
      <c r="O750" s="15"/>
      <c r="P750" s="15"/>
      <c r="Q750" s="15"/>
      <c r="R750" s="15"/>
      <c r="S750" s="15"/>
    </row>
    <row r="751">
      <c r="A751" s="15"/>
      <c r="B751" s="15"/>
      <c r="C751" s="15"/>
      <c r="D751" s="15"/>
      <c r="E751" s="15"/>
      <c r="F751" s="15"/>
      <c r="G751" s="15"/>
      <c r="H751" s="15"/>
      <c r="I751" s="15"/>
      <c r="J751" s="15"/>
      <c r="K751" s="15"/>
      <c r="L751" s="15"/>
      <c r="M751" s="15"/>
      <c r="N751" s="15"/>
      <c r="O751" s="15"/>
      <c r="P751" s="15"/>
      <c r="Q751" s="15"/>
      <c r="R751" s="15"/>
      <c r="S751" s="15"/>
    </row>
    <row r="752">
      <c r="A752" s="15"/>
      <c r="B752" s="15"/>
      <c r="C752" s="15"/>
      <c r="D752" s="15"/>
      <c r="E752" s="15"/>
      <c r="F752" s="15"/>
      <c r="G752" s="15"/>
      <c r="H752" s="15"/>
      <c r="I752" s="15"/>
      <c r="J752" s="15"/>
      <c r="K752" s="15"/>
      <c r="L752" s="15"/>
      <c r="M752" s="15"/>
      <c r="N752" s="15"/>
      <c r="O752" s="15"/>
      <c r="P752" s="15"/>
      <c r="Q752" s="15"/>
      <c r="R752" s="15"/>
      <c r="S752" s="15"/>
    </row>
    <row r="753">
      <c r="A753" s="15"/>
      <c r="B753" s="15"/>
      <c r="C753" s="15"/>
      <c r="D753" s="15"/>
      <c r="E753" s="15"/>
      <c r="F753" s="15"/>
      <c r="G753" s="15"/>
      <c r="H753" s="15"/>
      <c r="I753" s="15"/>
      <c r="J753" s="15"/>
      <c r="K753" s="15"/>
      <c r="L753" s="15"/>
      <c r="M753" s="15"/>
      <c r="N753" s="15"/>
      <c r="O753" s="15"/>
      <c r="P753" s="15"/>
      <c r="Q753" s="15"/>
      <c r="R753" s="15"/>
      <c r="S753" s="15"/>
    </row>
    <row r="754">
      <c r="A754" s="15"/>
      <c r="B754" s="15"/>
      <c r="C754" s="15"/>
      <c r="D754" s="15"/>
      <c r="E754" s="15"/>
      <c r="F754" s="15"/>
      <c r="G754" s="15"/>
      <c r="H754" s="15"/>
      <c r="I754" s="15"/>
      <c r="J754" s="15"/>
      <c r="K754" s="15"/>
      <c r="L754" s="15"/>
      <c r="M754" s="15"/>
      <c r="N754" s="15"/>
      <c r="O754" s="15"/>
      <c r="P754" s="15"/>
      <c r="Q754" s="15"/>
      <c r="R754" s="15"/>
      <c r="S754" s="15"/>
    </row>
    <row r="755">
      <c r="A755" s="15"/>
      <c r="B755" s="15"/>
      <c r="C755" s="15"/>
      <c r="D755" s="15"/>
      <c r="E755" s="15"/>
      <c r="F755" s="15"/>
      <c r="G755" s="15"/>
      <c r="H755" s="15"/>
      <c r="I755" s="15"/>
      <c r="J755" s="15"/>
      <c r="K755" s="15"/>
      <c r="L755" s="15"/>
      <c r="M755" s="15"/>
      <c r="N755" s="15"/>
      <c r="O755" s="15"/>
      <c r="P755" s="15"/>
      <c r="Q755" s="15"/>
      <c r="R755" s="15"/>
      <c r="S755" s="15"/>
    </row>
    <row r="756">
      <c r="A756" s="15"/>
      <c r="B756" s="15"/>
      <c r="C756" s="15"/>
      <c r="D756" s="15"/>
      <c r="E756" s="15"/>
      <c r="F756" s="15"/>
      <c r="G756" s="15"/>
      <c r="H756" s="15"/>
      <c r="I756" s="15"/>
      <c r="J756" s="15"/>
      <c r="K756" s="15"/>
      <c r="L756" s="15"/>
      <c r="M756" s="15"/>
      <c r="N756" s="15"/>
      <c r="O756" s="15"/>
      <c r="P756" s="15"/>
      <c r="Q756" s="15"/>
      <c r="R756" s="15"/>
      <c r="S756" s="15"/>
    </row>
    <row r="757">
      <c r="A757" s="15"/>
      <c r="B757" s="15"/>
      <c r="C757" s="15"/>
      <c r="D757" s="15"/>
      <c r="E757" s="15"/>
      <c r="F757" s="15"/>
      <c r="G757" s="15"/>
      <c r="H757" s="15"/>
      <c r="I757" s="15"/>
      <c r="J757" s="15"/>
      <c r="K757" s="15"/>
      <c r="L757" s="15"/>
      <c r="M757" s="15"/>
      <c r="N757" s="15"/>
      <c r="O757" s="15"/>
      <c r="P757" s="15"/>
      <c r="Q757" s="15"/>
      <c r="R757" s="15"/>
      <c r="S757" s="15"/>
    </row>
    <row r="758">
      <c r="A758" s="15"/>
      <c r="B758" s="15"/>
      <c r="C758" s="15"/>
      <c r="D758" s="15"/>
      <c r="E758" s="15"/>
      <c r="F758" s="15"/>
      <c r="G758" s="15"/>
      <c r="H758" s="15"/>
      <c r="I758" s="15"/>
      <c r="J758" s="15"/>
      <c r="K758" s="15"/>
      <c r="L758" s="15"/>
      <c r="M758" s="15"/>
      <c r="N758" s="15"/>
      <c r="O758" s="15"/>
      <c r="P758" s="15"/>
      <c r="Q758" s="15"/>
      <c r="R758" s="15"/>
      <c r="S758" s="15"/>
    </row>
    <row r="759">
      <c r="A759" s="15"/>
      <c r="B759" s="15"/>
      <c r="C759" s="15"/>
      <c r="D759" s="15"/>
      <c r="E759" s="15"/>
      <c r="F759" s="15"/>
      <c r="G759" s="15"/>
      <c r="H759" s="15"/>
      <c r="I759" s="15"/>
      <c r="J759" s="15"/>
      <c r="K759" s="15"/>
      <c r="L759" s="15"/>
      <c r="M759" s="15"/>
      <c r="N759" s="15"/>
      <c r="O759" s="15"/>
      <c r="P759" s="15"/>
      <c r="Q759" s="15"/>
      <c r="R759" s="15"/>
      <c r="S759" s="15"/>
    </row>
    <row r="760">
      <c r="A760" s="15"/>
      <c r="B760" s="15"/>
      <c r="C760" s="15"/>
      <c r="D760" s="15"/>
      <c r="E760" s="15"/>
      <c r="F760" s="15"/>
      <c r="G760" s="15"/>
      <c r="H760" s="15"/>
      <c r="I760" s="15"/>
      <c r="J760" s="15"/>
      <c r="K760" s="15"/>
      <c r="L760" s="15"/>
      <c r="M760" s="15"/>
      <c r="N760" s="15"/>
      <c r="O760" s="15"/>
      <c r="P760" s="15"/>
      <c r="Q760" s="15"/>
      <c r="R760" s="15"/>
      <c r="S760" s="15"/>
    </row>
    <row r="761">
      <c r="A761" s="15"/>
      <c r="B761" s="15"/>
      <c r="C761" s="15"/>
      <c r="D761" s="15"/>
      <c r="E761" s="15"/>
      <c r="F761" s="15"/>
      <c r="G761" s="15"/>
      <c r="H761" s="15"/>
      <c r="I761" s="15"/>
      <c r="J761" s="15"/>
      <c r="K761" s="15"/>
      <c r="L761" s="15"/>
      <c r="M761" s="15"/>
      <c r="N761" s="15"/>
      <c r="O761" s="15"/>
      <c r="P761" s="15"/>
      <c r="Q761" s="15"/>
      <c r="R761" s="15"/>
      <c r="S761" s="15"/>
    </row>
    <row r="762">
      <c r="A762" s="15"/>
      <c r="B762" s="15"/>
      <c r="C762" s="15"/>
      <c r="D762" s="15"/>
      <c r="E762" s="15"/>
      <c r="F762" s="15"/>
      <c r="G762" s="15"/>
      <c r="H762" s="15"/>
      <c r="I762" s="15"/>
      <c r="J762" s="15"/>
      <c r="K762" s="15"/>
      <c r="L762" s="15"/>
      <c r="M762" s="15"/>
      <c r="N762" s="15"/>
      <c r="O762" s="15"/>
      <c r="P762" s="15"/>
      <c r="Q762" s="15"/>
      <c r="R762" s="15"/>
      <c r="S762" s="15"/>
    </row>
    <row r="763">
      <c r="A763" s="15"/>
      <c r="B763" s="15"/>
      <c r="C763" s="15"/>
      <c r="D763" s="15"/>
      <c r="E763" s="15"/>
      <c r="F763" s="15"/>
      <c r="G763" s="15"/>
      <c r="H763" s="15"/>
      <c r="I763" s="15"/>
      <c r="J763" s="15"/>
      <c r="K763" s="15"/>
      <c r="L763" s="15"/>
      <c r="M763" s="15"/>
      <c r="N763" s="15"/>
      <c r="O763" s="15"/>
      <c r="P763" s="15"/>
      <c r="Q763" s="15"/>
      <c r="R763" s="15"/>
      <c r="S763" s="15"/>
    </row>
    <row r="764">
      <c r="A764" s="15"/>
      <c r="B764" s="15"/>
      <c r="C764" s="15"/>
      <c r="D764" s="15"/>
      <c r="E764" s="15"/>
      <c r="F764" s="15"/>
      <c r="G764" s="15"/>
      <c r="H764" s="15"/>
      <c r="I764" s="15"/>
      <c r="J764" s="15"/>
      <c r="K764" s="15"/>
      <c r="L764" s="15"/>
      <c r="M764" s="15"/>
      <c r="N764" s="15"/>
      <c r="O764" s="15"/>
      <c r="P764" s="15"/>
      <c r="Q764" s="15"/>
      <c r="R764" s="15"/>
      <c r="S764" s="15"/>
    </row>
    <row r="765">
      <c r="A765" s="15"/>
      <c r="B765" s="15"/>
      <c r="C765" s="15"/>
      <c r="D765" s="15"/>
      <c r="E765" s="15"/>
      <c r="F765" s="15"/>
      <c r="G765" s="15"/>
      <c r="H765" s="15"/>
      <c r="I765" s="15"/>
      <c r="J765" s="15"/>
      <c r="K765" s="15"/>
      <c r="L765" s="15"/>
      <c r="M765" s="15"/>
      <c r="N765" s="15"/>
      <c r="O765" s="15"/>
      <c r="P765" s="15"/>
      <c r="Q765" s="15"/>
      <c r="R765" s="15"/>
      <c r="S765" s="15"/>
    </row>
    <row r="766">
      <c r="A766" s="15"/>
      <c r="B766" s="15"/>
      <c r="C766" s="15"/>
      <c r="D766" s="15"/>
      <c r="E766" s="15"/>
      <c r="F766" s="15"/>
      <c r="G766" s="15"/>
      <c r="H766" s="15"/>
      <c r="I766" s="15"/>
      <c r="J766" s="15"/>
      <c r="K766" s="15"/>
      <c r="L766" s="15"/>
      <c r="M766" s="15"/>
      <c r="N766" s="15"/>
      <c r="O766" s="15"/>
      <c r="P766" s="15"/>
      <c r="Q766" s="15"/>
      <c r="R766" s="15"/>
      <c r="S766" s="15"/>
    </row>
    <row r="767">
      <c r="A767" s="15"/>
      <c r="B767" s="15"/>
      <c r="C767" s="15"/>
      <c r="D767" s="15"/>
      <c r="E767" s="15"/>
      <c r="F767" s="15"/>
      <c r="G767" s="15"/>
      <c r="H767" s="15"/>
      <c r="I767" s="15"/>
      <c r="J767" s="15"/>
      <c r="K767" s="15"/>
      <c r="L767" s="15"/>
      <c r="M767" s="15"/>
      <c r="N767" s="15"/>
      <c r="O767" s="15"/>
      <c r="P767" s="15"/>
      <c r="Q767" s="15"/>
      <c r="R767" s="15"/>
      <c r="S767" s="15"/>
    </row>
    <row r="768">
      <c r="A768" s="15"/>
      <c r="B768" s="15"/>
      <c r="C768" s="15"/>
      <c r="D768" s="15"/>
      <c r="E768" s="15"/>
      <c r="F768" s="15"/>
      <c r="G768" s="15"/>
      <c r="H768" s="15"/>
      <c r="I768" s="15"/>
      <c r="J768" s="15"/>
      <c r="K768" s="15"/>
      <c r="L768" s="15"/>
      <c r="M768" s="15"/>
      <c r="N768" s="15"/>
      <c r="O768" s="15"/>
      <c r="P768" s="15"/>
      <c r="Q768" s="15"/>
      <c r="R768" s="15"/>
      <c r="S768" s="15"/>
    </row>
    <row r="769">
      <c r="A769" s="15"/>
      <c r="B769" s="15"/>
      <c r="C769" s="15"/>
      <c r="D769" s="15"/>
      <c r="E769" s="15"/>
      <c r="F769" s="15"/>
      <c r="G769" s="15"/>
      <c r="H769" s="15"/>
      <c r="I769" s="15"/>
      <c r="J769" s="15"/>
      <c r="K769" s="15"/>
      <c r="L769" s="15"/>
      <c r="M769" s="15"/>
      <c r="N769" s="15"/>
      <c r="O769" s="15"/>
      <c r="P769" s="15"/>
      <c r="Q769" s="15"/>
      <c r="R769" s="15"/>
      <c r="S769" s="15"/>
    </row>
    <row r="770">
      <c r="A770" s="15"/>
      <c r="B770" s="15"/>
      <c r="C770" s="15"/>
      <c r="D770" s="15"/>
      <c r="E770" s="15"/>
      <c r="F770" s="15"/>
      <c r="G770" s="15"/>
      <c r="H770" s="15"/>
      <c r="I770" s="15"/>
      <c r="J770" s="15"/>
      <c r="K770" s="15"/>
      <c r="L770" s="15"/>
      <c r="M770" s="15"/>
      <c r="N770" s="15"/>
      <c r="O770" s="15"/>
      <c r="P770" s="15"/>
      <c r="Q770" s="15"/>
      <c r="R770" s="15"/>
      <c r="S770" s="15"/>
    </row>
    <row r="771">
      <c r="A771" s="15"/>
      <c r="B771" s="15"/>
      <c r="C771" s="15"/>
      <c r="D771" s="15"/>
      <c r="E771" s="15"/>
      <c r="F771" s="15"/>
      <c r="G771" s="15"/>
      <c r="H771" s="15"/>
      <c r="I771" s="15"/>
      <c r="J771" s="15"/>
      <c r="K771" s="15"/>
      <c r="L771" s="15"/>
      <c r="M771" s="15"/>
      <c r="N771" s="15"/>
      <c r="O771" s="15"/>
      <c r="P771" s="15"/>
      <c r="Q771" s="15"/>
      <c r="R771" s="15"/>
      <c r="S771" s="15"/>
    </row>
    <row r="772">
      <c r="A772" s="15"/>
      <c r="B772" s="15"/>
      <c r="C772" s="15"/>
      <c r="D772" s="15"/>
      <c r="E772" s="15"/>
      <c r="F772" s="15"/>
      <c r="G772" s="15"/>
      <c r="H772" s="15"/>
      <c r="I772" s="15"/>
      <c r="J772" s="15"/>
      <c r="K772" s="15"/>
      <c r="L772" s="15"/>
      <c r="M772" s="15"/>
      <c r="N772" s="15"/>
      <c r="O772" s="15"/>
      <c r="P772" s="15"/>
      <c r="Q772" s="15"/>
      <c r="R772" s="15"/>
      <c r="S772" s="15"/>
    </row>
    <row r="773">
      <c r="A773" s="15"/>
      <c r="B773" s="15"/>
      <c r="C773" s="15"/>
      <c r="D773" s="15"/>
      <c r="E773" s="15"/>
      <c r="F773" s="15"/>
      <c r="G773" s="15"/>
      <c r="H773" s="15"/>
      <c r="I773" s="15"/>
      <c r="J773" s="15"/>
      <c r="K773" s="15"/>
      <c r="L773" s="15"/>
      <c r="M773" s="15"/>
      <c r="N773" s="15"/>
      <c r="O773" s="15"/>
      <c r="P773" s="15"/>
      <c r="Q773" s="15"/>
      <c r="R773" s="15"/>
      <c r="S773" s="15"/>
    </row>
    <row r="774">
      <c r="A774" s="15"/>
      <c r="B774" s="15"/>
      <c r="C774" s="15"/>
      <c r="D774" s="15"/>
      <c r="E774" s="15"/>
      <c r="F774" s="15"/>
      <c r="G774" s="15"/>
      <c r="H774" s="15"/>
      <c r="I774" s="15"/>
      <c r="J774" s="15"/>
      <c r="K774" s="15"/>
      <c r="L774" s="15"/>
      <c r="M774" s="15"/>
      <c r="N774" s="15"/>
      <c r="O774" s="15"/>
      <c r="P774" s="15"/>
      <c r="Q774" s="15"/>
      <c r="R774" s="15"/>
      <c r="S774" s="15"/>
    </row>
    <row r="775">
      <c r="A775" s="15"/>
      <c r="B775" s="15"/>
      <c r="C775" s="15"/>
      <c r="D775" s="15"/>
      <c r="E775" s="15"/>
      <c r="F775" s="15"/>
      <c r="G775" s="15"/>
      <c r="H775" s="15"/>
      <c r="I775" s="15"/>
      <c r="J775" s="15"/>
      <c r="K775" s="15"/>
      <c r="L775" s="15"/>
      <c r="M775" s="15"/>
      <c r="N775" s="15"/>
      <c r="O775" s="15"/>
      <c r="P775" s="15"/>
      <c r="Q775" s="15"/>
      <c r="R775" s="15"/>
      <c r="S775" s="15"/>
    </row>
    <row r="776">
      <c r="A776" s="15"/>
      <c r="B776" s="15"/>
      <c r="C776" s="15"/>
      <c r="D776" s="15"/>
      <c r="E776" s="15"/>
      <c r="F776" s="15"/>
      <c r="G776" s="15"/>
      <c r="H776" s="15"/>
      <c r="I776" s="15"/>
      <c r="J776" s="15"/>
      <c r="K776" s="15"/>
      <c r="L776" s="15"/>
      <c r="M776" s="15"/>
      <c r="N776" s="15"/>
      <c r="O776" s="15"/>
      <c r="P776" s="15"/>
      <c r="Q776" s="15"/>
      <c r="R776" s="15"/>
      <c r="S776" s="15"/>
    </row>
    <row r="777">
      <c r="A777" s="15"/>
      <c r="B777" s="15"/>
      <c r="C777" s="15"/>
      <c r="D777" s="15"/>
      <c r="E777" s="15"/>
      <c r="F777" s="15"/>
      <c r="G777" s="15"/>
      <c r="H777" s="15"/>
      <c r="I777" s="15"/>
      <c r="J777" s="15"/>
      <c r="K777" s="15"/>
      <c r="L777" s="15"/>
      <c r="M777" s="15"/>
      <c r="N777" s="15"/>
      <c r="O777" s="15"/>
      <c r="P777" s="15"/>
      <c r="Q777" s="15"/>
      <c r="R777" s="15"/>
      <c r="S777" s="15"/>
    </row>
    <row r="778">
      <c r="A778" s="15"/>
      <c r="B778" s="15"/>
      <c r="C778" s="15"/>
      <c r="D778" s="15"/>
      <c r="E778" s="15"/>
      <c r="F778" s="15"/>
      <c r="G778" s="15"/>
      <c r="H778" s="15"/>
      <c r="I778" s="15"/>
      <c r="J778" s="15"/>
      <c r="K778" s="15"/>
      <c r="L778" s="15"/>
      <c r="M778" s="15"/>
      <c r="N778" s="15"/>
      <c r="O778" s="15"/>
      <c r="P778" s="15"/>
      <c r="Q778" s="15"/>
      <c r="R778" s="15"/>
      <c r="S778" s="15"/>
    </row>
    <row r="779">
      <c r="A779" s="15"/>
      <c r="B779" s="15"/>
      <c r="C779" s="15"/>
      <c r="D779" s="15"/>
      <c r="E779" s="15"/>
      <c r="F779" s="15"/>
      <c r="G779" s="15"/>
      <c r="H779" s="15"/>
      <c r="I779" s="15"/>
      <c r="J779" s="15"/>
      <c r="K779" s="15"/>
      <c r="L779" s="15"/>
      <c r="M779" s="15"/>
      <c r="N779" s="15"/>
      <c r="O779" s="15"/>
      <c r="P779" s="15"/>
      <c r="Q779" s="15"/>
      <c r="R779" s="15"/>
      <c r="S779" s="15"/>
    </row>
    <row r="780">
      <c r="A780" s="15"/>
      <c r="B780" s="15"/>
      <c r="C780" s="15"/>
      <c r="D780" s="15"/>
      <c r="E780" s="15"/>
      <c r="F780" s="15"/>
      <c r="G780" s="15"/>
      <c r="H780" s="15"/>
      <c r="I780" s="15"/>
      <c r="J780" s="15"/>
      <c r="K780" s="15"/>
      <c r="L780" s="15"/>
      <c r="M780" s="15"/>
      <c r="N780" s="15"/>
      <c r="O780" s="15"/>
      <c r="P780" s="15"/>
      <c r="Q780" s="15"/>
      <c r="R780" s="15"/>
      <c r="S780" s="15"/>
    </row>
    <row r="781">
      <c r="A781" s="15"/>
      <c r="B781" s="15"/>
      <c r="C781" s="15"/>
      <c r="D781" s="15"/>
      <c r="E781" s="15"/>
      <c r="F781" s="15"/>
      <c r="G781" s="15"/>
      <c r="H781" s="15"/>
      <c r="I781" s="15"/>
      <c r="J781" s="15"/>
      <c r="K781" s="15"/>
      <c r="L781" s="15"/>
      <c r="M781" s="15"/>
      <c r="N781" s="15"/>
      <c r="O781" s="15"/>
      <c r="P781" s="15"/>
      <c r="Q781" s="15"/>
      <c r="R781" s="15"/>
      <c r="S781" s="15"/>
    </row>
    <row r="782">
      <c r="A782" s="15"/>
      <c r="B782" s="15"/>
      <c r="C782" s="15"/>
      <c r="D782" s="15"/>
      <c r="E782" s="15"/>
      <c r="F782" s="15"/>
      <c r="G782" s="15"/>
      <c r="H782" s="15"/>
      <c r="I782" s="15"/>
      <c r="J782" s="15"/>
      <c r="K782" s="15"/>
      <c r="L782" s="15"/>
      <c r="M782" s="15"/>
      <c r="N782" s="15"/>
      <c r="O782" s="15"/>
      <c r="P782" s="15"/>
      <c r="Q782" s="15"/>
      <c r="R782" s="15"/>
      <c r="S782" s="15"/>
    </row>
    <row r="783">
      <c r="A783" s="15"/>
      <c r="B783" s="15"/>
      <c r="C783" s="15"/>
      <c r="D783" s="15"/>
      <c r="E783" s="15"/>
      <c r="F783" s="15"/>
      <c r="G783" s="15"/>
      <c r="H783" s="15"/>
      <c r="I783" s="15"/>
      <c r="J783" s="15"/>
      <c r="K783" s="15"/>
      <c r="L783" s="15"/>
      <c r="M783" s="15"/>
      <c r="N783" s="15"/>
      <c r="O783" s="15"/>
      <c r="P783" s="15"/>
      <c r="Q783" s="15"/>
      <c r="R783" s="15"/>
      <c r="S783" s="15"/>
    </row>
    <row r="784">
      <c r="A784" s="15"/>
      <c r="B784" s="15"/>
      <c r="C784" s="15"/>
      <c r="D784" s="15"/>
      <c r="E784" s="15"/>
      <c r="F784" s="15"/>
      <c r="G784" s="15"/>
      <c r="H784" s="15"/>
      <c r="I784" s="15"/>
      <c r="J784" s="15"/>
      <c r="K784" s="15"/>
      <c r="L784" s="15"/>
      <c r="M784" s="15"/>
      <c r="N784" s="15"/>
      <c r="O784" s="15"/>
      <c r="P784" s="15"/>
      <c r="Q784" s="15"/>
      <c r="R784" s="15"/>
      <c r="S784" s="15"/>
    </row>
    <row r="785">
      <c r="A785" s="15"/>
      <c r="B785" s="15"/>
      <c r="C785" s="15"/>
      <c r="D785" s="15"/>
      <c r="E785" s="15"/>
      <c r="F785" s="15"/>
      <c r="G785" s="15"/>
      <c r="H785" s="15"/>
      <c r="I785" s="15"/>
      <c r="J785" s="15"/>
      <c r="K785" s="15"/>
      <c r="L785" s="15"/>
      <c r="M785" s="15"/>
      <c r="N785" s="15"/>
      <c r="O785" s="15"/>
      <c r="P785" s="15"/>
      <c r="Q785" s="15"/>
      <c r="R785" s="15"/>
      <c r="S785" s="15"/>
    </row>
    <row r="786">
      <c r="A786" s="15"/>
      <c r="B786" s="15"/>
      <c r="C786" s="15"/>
      <c r="D786" s="15"/>
      <c r="E786" s="15"/>
      <c r="F786" s="15"/>
      <c r="G786" s="15"/>
      <c r="H786" s="15"/>
      <c r="I786" s="15"/>
      <c r="J786" s="15"/>
      <c r="K786" s="15"/>
      <c r="L786" s="15"/>
      <c r="M786" s="15"/>
      <c r="N786" s="15"/>
      <c r="O786" s="15"/>
      <c r="P786" s="15"/>
      <c r="Q786" s="15"/>
      <c r="R786" s="15"/>
      <c r="S786" s="15"/>
    </row>
    <row r="787">
      <c r="A787" s="15"/>
      <c r="B787" s="15"/>
      <c r="C787" s="15"/>
      <c r="D787" s="15"/>
      <c r="E787" s="15"/>
      <c r="F787" s="15"/>
      <c r="G787" s="15"/>
      <c r="H787" s="15"/>
      <c r="I787" s="15"/>
      <c r="J787" s="15"/>
      <c r="K787" s="15"/>
      <c r="L787" s="15"/>
      <c r="M787" s="15"/>
      <c r="N787" s="15"/>
      <c r="O787" s="15"/>
      <c r="P787" s="15"/>
      <c r="Q787" s="15"/>
      <c r="R787" s="15"/>
      <c r="S787" s="15"/>
    </row>
    <row r="788">
      <c r="A788" s="15"/>
      <c r="B788" s="15"/>
      <c r="C788" s="15"/>
      <c r="D788" s="15"/>
      <c r="E788" s="15"/>
      <c r="F788" s="15"/>
      <c r="G788" s="15"/>
      <c r="H788" s="15"/>
      <c r="I788" s="15"/>
      <c r="J788" s="15"/>
      <c r="K788" s="15"/>
      <c r="L788" s="15"/>
      <c r="M788" s="15"/>
      <c r="N788" s="15"/>
      <c r="O788" s="15"/>
      <c r="P788" s="15"/>
      <c r="Q788" s="15"/>
      <c r="R788" s="15"/>
      <c r="S788" s="15"/>
    </row>
    <row r="789">
      <c r="A789" s="15"/>
      <c r="B789" s="15"/>
      <c r="C789" s="15"/>
      <c r="D789" s="15"/>
      <c r="E789" s="15"/>
      <c r="F789" s="15"/>
      <c r="G789" s="15"/>
      <c r="H789" s="15"/>
      <c r="I789" s="15"/>
      <c r="J789" s="15"/>
      <c r="K789" s="15"/>
      <c r="L789" s="15"/>
      <c r="M789" s="15"/>
      <c r="N789" s="15"/>
      <c r="O789" s="15"/>
      <c r="P789" s="15"/>
      <c r="Q789" s="15"/>
      <c r="R789" s="15"/>
      <c r="S789" s="15"/>
    </row>
    <row r="790">
      <c r="A790" s="15"/>
      <c r="B790" s="15"/>
      <c r="C790" s="15"/>
      <c r="D790" s="15"/>
      <c r="E790" s="15"/>
      <c r="F790" s="15"/>
      <c r="G790" s="15"/>
      <c r="H790" s="15"/>
      <c r="I790" s="15"/>
      <c r="J790" s="15"/>
      <c r="K790" s="15"/>
      <c r="L790" s="15"/>
      <c r="M790" s="15"/>
      <c r="N790" s="15"/>
      <c r="O790" s="15"/>
      <c r="P790" s="15"/>
      <c r="Q790" s="15"/>
      <c r="R790" s="15"/>
      <c r="S790" s="15"/>
    </row>
    <row r="791">
      <c r="A791" s="15"/>
      <c r="B791" s="15"/>
      <c r="C791" s="15"/>
      <c r="D791" s="15"/>
      <c r="E791" s="15"/>
      <c r="F791" s="15"/>
      <c r="G791" s="15"/>
      <c r="H791" s="15"/>
      <c r="I791" s="15"/>
      <c r="J791" s="15"/>
      <c r="K791" s="15"/>
      <c r="L791" s="15"/>
      <c r="M791" s="15"/>
      <c r="N791" s="15"/>
      <c r="O791" s="15"/>
      <c r="P791" s="15"/>
      <c r="Q791" s="15"/>
      <c r="R791" s="15"/>
      <c r="S791" s="15"/>
    </row>
    <row r="792">
      <c r="A792" s="15"/>
      <c r="B792" s="15"/>
      <c r="C792" s="15"/>
      <c r="D792" s="15"/>
      <c r="E792" s="15"/>
      <c r="F792" s="15"/>
      <c r="G792" s="15"/>
      <c r="H792" s="15"/>
      <c r="I792" s="15"/>
      <c r="J792" s="15"/>
      <c r="K792" s="15"/>
      <c r="L792" s="15"/>
      <c r="M792" s="15"/>
      <c r="N792" s="15"/>
      <c r="O792" s="15"/>
      <c r="P792" s="15"/>
      <c r="Q792" s="15"/>
      <c r="R792" s="15"/>
      <c r="S792" s="15"/>
    </row>
    <row r="793">
      <c r="A793" s="15"/>
      <c r="B793" s="15"/>
      <c r="C793" s="15"/>
      <c r="D793" s="15"/>
      <c r="E793" s="15"/>
      <c r="F793" s="15"/>
      <c r="G793" s="15"/>
      <c r="H793" s="15"/>
      <c r="I793" s="15"/>
      <c r="J793" s="15"/>
      <c r="K793" s="15"/>
      <c r="L793" s="15"/>
      <c r="M793" s="15"/>
      <c r="N793" s="15"/>
      <c r="O793" s="15"/>
      <c r="P793" s="15"/>
      <c r="Q793" s="15"/>
      <c r="R793" s="15"/>
      <c r="S793" s="15"/>
    </row>
    <row r="794">
      <c r="A794" s="15"/>
      <c r="B794" s="15"/>
      <c r="C794" s="15"/>
      <c r="D794" s="15"/>
      <c r="E794" s="15"/>
      <c r="F794" s="15"/>
      <c r="G794" s="15"/>
      <c r="H794" s="15"/>
      <c r="I794" s="15"/>
      <c r="J794" s="15"/>
      <c r="K794" s="15"/>
      <c r="L794" s="15"/>
      <c r="M794" s="15"/>
      <c r="N794" s="15"/>
      <c r="O794" s="15"/>
      <c r="P794" s="15"/>
      <c r="Q794" s="15"/>
      <c r="R794" s="15"/>
      <c r="S794" s="15"/>
    </row>
    <row r="795">
      <c r="A795" s="15"/>
      <c r="B795" s="15"/>
      <c r="C795" s="15"/>
      <c r="D795" s="15"/>
      <c r="E795" s="15"/>
      <c r="F795" s="15"/>
      <c r="G795" s="15"/>
      <c r="H795" s="15"/>
      <c r="I795" s="15"/>
      <c r="J795" s="15"/>
      <c r="K795" s="15"/>
      <c r="L795" s="15"/>
      <c r="M795" s="15"/>
      <c r="N795" s="15"/>
      <c r="O795" s="15"/>
      <c r="P795" s="15"/>
      <c r="Q795" s="15"/>
      <c r="R795" s="15"/>
      <c r="S795" s="15"/>
    </row>
    <row r="796">
      <c r="A796" s="15"/>
      <c r="B796" s="15"/>
      <c r="C796" s="15"/>
      <c r="D796" s="15"/>
      <c r="E796" s="15"/>
      <c r="F796" s="15"/>
      <c r="G796" s="15"/>
      <c r="H796" s="15"/>
      <c r="I796" s="15"/>
      <c r="J796" s="15"/>
      <c r="K796" s="15"/>
      <c r="L796" s="15"/>
      <c r="M796" s="15"/>
      <c r="N796" s="15"/>
      <c r="O796" s="15"/>
      <c r="P796" s="15"/>
      <c r="Q796" s="15"/>
      <c r="R796" s="15"/>
      <c r="S796" s="15"/>
    </row>
    <row r="797">
      <c r="A797" s="15"/>
      <c r="B797" s="15"/>
      <c r="C797" s="15"/>
      <c r="D797" s="15"/>
      <c r="E797" s="15"/>
      <c r="F797" s="15"/>
      <c r="G797" s="15"/>
      <c r="H797" s="15"/>
      <c r="I797" s="15"/>
      <c r="J797" s="15"/>
      <c r="K797" s="15"/>
      <c r="L797" s="15"/>
      <c r="M797" s="15"/>
      <c r="N797" s="15"/>
      <c r="O797" s="15"/>
      <c r="P797" s="15"/>
      <c r="Q797" s="15"/>
      <c r="R797" s="15"/>
      <c r="S797" s="15"/>
    </row>
    <row r="798">
      <c r="A798" s="15"/>
      <c r="B798" s="15"/>
      <c r="C798" s="15"/>
      <c r="D798" s="15"/>
      <c r="E798" s="15"/>
      <c r="F798" s="15"/>
      <c r="G798" s="15"/>
      <c r="H798" s="15"/>
      <c r="I798" s="15"/>
      <c r="J798" s="15"/>
      <c r="K798" s="15"/>
      <c r="L798" s="15"/>
      <c r="M798" s="15"/>
      <c r="N798" s="15"/>
      <c r="O798" s="15"/>
      <c r="P798" s="15"/>
      <c r="Q798" s="15"/>
      <c r="R798" s="15"/>
      <c r="S798" s="15"/>
    </row>
    <row r="799">
      <c r="A799" s="15"/>
      <c r="B799" s="15"/>
      <c r="C799" s="15"/>
      <c r="D799" s="15"/>
      <c r="E799" s="15"/>
      <c r="F799" s="15"/>
      <c r="G799" s="15"/>
      <c r="H799" s="15"/>
      <c r="I799" s="15"/>
      <c r="J799" s="15"/>
      <c r="K799" s="15"/>
      <c r="L799" s="15"/>
      <c r="M799" s="15"/>
      <c r="N799" s="15"/>
      <c r="O799" s="15"/>
      <c r="P799" s="15"/>
      <c r="Q799" s="15"/>
      <c r="R799" s="15"/>
      <c r="S799" s="15"/>
    </row>
    <row r="800">
      <c r="A800" s="15"/>
      <c r="B800" s="15"/>
      <c r="C800" s="15"/>
      <c r="D800" s="15"/>
      <c r="E800" s="15"/>
      <c r="F800" s="15"/>
      <c r="G800" s="15"/>
      <c r="H800" s="15"/>
      <c r="I800" s="15"/>
      <c r="J800" s="15"/>
      <c r="K800" s="15"/>
      <c r="L800" s="15"/>
      <c r="M800" s="15"/>
      <c r="N800" s="15"/>
      <c r="O800" s="15"/>
      <c r="P800" s="15"/>
      <c r="Q800" s="15"/>
      <c r="R800" s="15"/>
      <c r="S800" s="15"/>
    </row>
    <row r="801">
      <c r="A801" s="15"/>
      <c r="B801" s="15"/>
      <c r="C801" s="15"/>
      <c r="D801" s="15"/>
      <c r="E801" s="15"/>
      <c r="F801" s="15"/>
      <c r="G801" s="15"/>
      <c r="H801" s="15"/>
      <c r="I801" s="15"/>
      <c r="J801" s="15"/>
      <c r="K801" s="15"/>
      <c r="L801" s="15"/>
      <c r="M801" s="15"/>
      <c r="N801" s="15"/>
      <c r="O801" s="15"/>
      <c r="P801" s="15"/>
      <c r="Q801" s="15"/>
      <c r="R801" s="15"/>
      <c r="S801" s="15"/>
    </row>
    <row r="802">
      <c r="A802" s="15"/>
      <c r="B802" s="15"/>
      <c r="C802" s="15"/>
      <c r="D802" s="15"/>
      <c r="E802" s="15"/>
      <c r="F802" s="15"/>
      <c r="G802" s="15"/>
      <c r="H802" s="15"/>
      <c r="I802" s="15"/>
      <c r="J802" s="15"/>
      <c r="K802" s="15"/>
      <c r="L802" s="15"/>
      <c r="M802" s="15"/>
      <c r="N802" s="15"/>
      <c r="O802" s="15"/>
      <c r="P802" s="15"/>
      <c r="Q802" s="15"/>
      <c r="R802" s="15"/>
      <c r="S802" s="15"/>
    </row>
    <row r="803">
      <c r="A803" s="15"/>
      <c r="B803" s="15"/>
      <c r="C803" s="15"/>
      <c r="D803" s="15"/>
      <c r="E803" s="15"/>
      <c r="F803" s="15"/>
      <c r="G803" s="15"/>
      <c r="H803" s="15"/>
      <c r="I803" s="15"/>
      <c r="J803" s="15"/>
      <c r="K803" s="15"/>
      <c r="L803" s="15"/>
      <c r="M803" s="15"/>
      <c r="N803" s="15"/>
      <c r="O803" s="15"/>
      <c r="P803" s="15"/>
      <c r="Q803" s="15"/>
      <c r="R803" s="15"/>
      <c r="S803" s="15"/>
    </row>
    <row r="804">
      <c r="A804" s="15"/>
      <c r="B804" s="15"/>
      <c r="C804" s="15"/>
      <c r="D804" s="15"/>
      <c r="E804" s="15"/>
      <c r="F804" s="15"/>
      <c r="G804" s="15"/>
      <c r="H804" s="15"/>
      <c r="I804" s="15"/>
      <c r="J804" s="15"/>
      <c r="K804" s="15"/>
      <c r="L804" s="15"/>
      <c r="M804" s="15"/>
      <c r="N804" s="15"/>
      <c r="O804" s="15"/>
      <c r="P804" s="15"/>
      <c r="Q804" s="15"/>
      <c r="R804" s="15"/>
      <c r="S804" s="15"/>
    </row>
    <row r="805">
      <c r="A805" s="15"/>
      <c r="B805" s="15"/>
      <c r="C805" s="15"/>
      <c r="D805" s="15"/>
      <c r="E805" s="15"/>
      <c r="F805" s="15"/>
      <c r="G805" s="15"/>
      <c r="H805" s="15"/>
      <c r="I805" s="15"/>
      <c r="J805" s="15"/>
      <c r="K805" s="15"/>
      <c r="L805" s="15"/>
      <c r="M805" s="15"/>
      <c r="N805" s="15"/>
      <c r="O805" s="15"/>
      <c r="P805" s="15"/>
      <c r="Q805" s="15"/>
      <c r="R805" s="15"/>
      <c r="S805" s="15"/>
    </row>
    <row r="806">
      <c r="A806" s="15"/>
      <c r="B806" s="15"/>
      <c r="C806" s="15"/>
      <c r="D806" s="15"/>
      <c r="E806" s="15"/>
      <c r="F806" s="15"/>
      <c r="G806" s="15"/>
      <c r="H806" s="15"/>
      <c r="I806" s="15"/>
      <c r="J806" s="15"/>
      <c r="K806" s="15"/>
      <c r="L806" s="15"/>
      <c r="M806" s="15"/>
      <c r="N806" s="15"/>
      <c r="O806" s="15"/>
      <c r="P806" s="15"/>
      <c r="Q806" s="15"/>
      <c r="R806" s="15"/>
      <c r="S806" s="15"/>
    </row>
    <row r="807">
      <c r="A807" s="15"/>
      <c r="B807" s="15"/>
      <c r="C807" s="15"/>
      <c r="D807" s="15"/>
      <c r="E807" s="15"/>
      <c r="F807" s="15"/>
      <c r="G807" s="15"/>
      <c r="H807" s="15"/>
      <c r="I807" s="15"/>
      <c r="J807" s="15"/>
      <c r="K807" s="15"/>
      <c r="L807" s="15"/>
      <c r="M807" s="15"/>
      <c r="N807" s="15"/>
      <c r="O807" s="15"/>
      <c r="P807" s="15"/>
      <c r="Q807" s="15"/>
      <c r="R807" s="15"/>
      <c r="S807" s="15"/>
    </row>
    <row r="808">
      <c r="A808" s="15"/>
      <c r="B808" s="15"/>
      <c r="C808" s="15"/>
      <c r="D808" s="15"/>
      <c r="E808" s="15"/>
      <c r="F808" s="15"/>
      <c r="G808" s="15"/>
      <c r="H808" s="15"/>
      <c r="I808" s="15"/>
      <c r="J808" s="15"/>
      <c r="K808" s="15"/>
      <c r="L808" s="15"/>
      <c r="M808" s="15"/>
      <c r="N808" s="15"/>
      <c r="O808" s="15"/>
      <c r="P808" s="15"/>
      <c r="Q808" s="15"/>
      <c r="R808" s="15"/>
      <c r="S808" s="15"/>
    </row>
    <row r="809">
      <c r="A809" s="15"/>
      <c r="B809" s="15"/>
      <c r="C809" s="15"/>
      <c r="D809" s="15"/>
      <c r="E809" s="15"/>
      <c r="F809" s="15"/>
      <c r="G809" s="15"/>
      <c r="H809" s="15"/>
      <c r="I809" s="15"/>
      <c r="J809" s="15"/>
      <c r="K809" s="15"/>
      <c r="L809" s="15"/>
      <c r="M809" s="15"/>
      <c r="N809" s="15"/>
      <c r="O809" s="15"/>
      <c r="P809" s="15"/>
      <c r="Q809" s="15"/>
      <c r="R809" s="15"/>
      <c r="S809" s="15"/>
    </row>
    <row r="810">
      <c r="A810" s="15"/>
      <c r="B810" s="15"/>
      <c r="C810" s="15"/>
      <c r="D810" s="15"/>
      <c r="E810" s="15"/>
      <c r="F810" s="15"/>
      <c r="G810" s="15"/>
      <c r="H810" s="15"/>
      <c r="I810" s="15"/>
      <c r="J810" s="15"/>
      <c r="K810" s="15"/>
      <c r="L810" s="15"/>
      <c r="M810" s="15"/>
      <c r="N810" s="15"/>
      <c r="O810" s="15"/>
      <c r="P810" s="15"/>
      <c r="Q810" s="15"/>
      <c r="R810" s="15"/>
      <c r="S810" s="15"/>
    </row>
    <row r="811">
      <c r="A811" s="15"/>
      <c r="B811" s="15"/>
      <c r="C811" s="15"/>
      <c r="D811" s="15"/>
      <c r="E811" s="15"/>
      <c r="F811" s="15"/>
      <c r="G811" s="15"/>
      <c r="H811" s="15"/>
      <c r="I811" s="15"/>
      <c r="J811" s="15"/>
      <c r="K811" s="15"/>
      <c r="L811" s="15"/>
      <c r="M811" s="15"/>
      <c r="N811" s="15"/>
      <c r="O811" s="15"/>
      <c r="P811" s="15"/>
      <c r="Q811" s="15"/>
      <c r="R811" s="15"/>
      <c r="S811" s="15"/>
    </row>
    <row r="812">
      <c r="A812" s="15"/>
      <c r="B812" s="15"/>
      <c r="C812" s="15"/>
      <c r="D812" s="15"/>
      <c r="E812" s="15"/>
      <c r="F812" s="15"/>
      <c r="G812" s="15"/>
      <c r="H812" s="15"/>
      <c r="I812" s="15"/>
      <c r="J812" s="15"/>
      <c r="K812" s="15"/>
      <c r="L812" s="15"/>
      <c r="M812" s="15"/>
      <c r="N812" s="15"/>
      <c r="O812" s="15"/>
      <c r="P812" s="15"/>
      <c r="Q812" s="15"/>
      <c r="R812" s="15"/>
      <c r="S812" s="15"/>
    </row>
    <row r="813">
      <c r="A813" s="15"/>
      <c r="B813" s="15"/>
      <c r="C813" s="15"/>
      <c r="D813" s="15"/>
      <c r="E813" s="15"/>
      <c r="F813" s="15"/>
      <c r="G813" s="15"/>
      <c r="H813" s="15"/>
      <c r="I813" s="15"/>
      <c r="J813" s="15"/>
      <c r="K813" s="15"/>
      <c r="L813" s="15"/>
      <c r="M813" s="15"/>
      <c r="N813" s="15"/>
      <c r="O813" s="15"/>
      <c r="P813" s="15"/>
      <c r="Q813" s="15"/>
      <c r="R813" s="15"/>
      <c r="S813" s="15"/>
    </row>
    <row r="814">
      <c r="A814" s="15"/>
      <c r="B814" s="15"/>
      <c r="C814" s="15"/>
      <c r="D814" s="15"/>
      <c r="E814" s="15"/>
      <c r="F814" s="15"/>
      <c r="G814" s="15"/>
      <c r="H814" s="15"/>
      <c r="I814" s="15"/>
      <c r="J814" s="15"/>
      <c r="K814" s="15"/>
      <c r="L814" s="15"/>
      <c r="M814" s="15"/>
      <c r="N814" s="15"/>
      <c r="O814" s="15"/>
      <c r="P814" s="15"/>
      <c r="Q814" s="15"/>
      <c r="R814" s="15"/>
      <c r="S814" s="15"/>
    </row>
    <row r="815">
      <c r="A815" s="15"/>
      <c r="B815" s="15"/>
      <c r="C815" s="15"/>
      <c r="D815" s="15"/>
      <c r="E815" s="15"/>
      <c r="F815" s="15"/>
      <c r="G815" s="15"/>
      <c r="H815" s="15"/>
      <c r="I815" s="15"/>
      <c r="J815" s="15"/>
      <c r="K815" s="15"/>
      <c r="L815" s="15"/>
      <c r="M815" s="15"/>
      <c r="N815" s="15"/>
      <c r="O815" s="15"/>
      <c r="P815" s="15"/>
      <c r="Q815" s="15"/>
      <c r="R815" s="15"/>
      <c r="S815" s="15"/>
    </row>
    <row r="816">
      <c r="A816" s="15"/>
      <c r="B816" s="15"/>
      <c r="C816" s="15"/>
      <c r="D816" s="15"/>
      <c r="E816" s="15"/>
      <c r="F816" s="15"/>
      <c r="G816" s="15"/>
      <c r="H816" s="15"/>
      <c r="I816" s="15"/>
      <c r="J816" s="15"/>
      <c r="K816" s="15"/>
      <c r="L816" s="15"/>
      <c r="M816" s="15"/>
      <c r="N816" s="15"/>
      <c r="O816" s="15"/>
      <c r="P816" s="15"/>
      <c r="Q816" s="15"/>
      <c r="R816" s="15"/>
      <c r="S816" s="15"/>
    </row>
    <row r="817">
      <c r="A817" s="15"/>
      <c r="B817" s="15"/>
      <c r="C817" s="15"/>
      <c r="D817" s="15"/>
      <c r="E817" s="15"/>
      <c r="F817" s="15"/>
      <c r="G817" s="15"/>
      <c r="H817" s="15"/>
      <c r="I817" s="15"/>
      <c r="J817" s="15"/>
      <c r="K817" s="15"/>
      <c r="L817" s="15"/>
      <c r="M817" s="15"/>
      <c r="N817" s="15"/>
      <c r="O817" s="15"/>
      <c r="P817" s="15"/>
      <c r="Q817" s="15"/>
      <c r="R817" s="15"/>
      <c r="S817" s="15"/>
    </row>
    <row r="818">
      <c r="A818" s="15"/>
      <c r="B818" s="15"/>
      <c r="C818" s="15"/>
      <c r="D818" s="15"/>
      <c r="E818" s="15"/>
      <c r="F818" s="15"/>
      <c r="G818" s="15"/>
      <c r="H818" s="15"/>
      <c r="I818" s="15"/>
      <c r="J818" s="15"/>
      <c r="K818" s="15"/>
      <c r="L818" s="15"/>
      <c r="M818" s="15"/>
      <c r="N818" s="15"/>
      <c r="O818" s="15"/>
      <c r="P818" s="15"/>
      <c r="Q818" s="15"/>
      <c r="R818" s="15"/>
      <c r="S818" s="15"/>
    </row>
    <row r="819">
      <c r="A819" s="15"/>
      <c r="B819" s="15"/>
      <c r="C819" s="15"/>
      <c r="D819" s="15"/>
      <c r="E819" s="15"/>
      <c r="F819" s="15"/>
      <c r="G819" s="15"/>
      <c r="H819" s="15"/>
      <c r="I819" s="15"/>
      <c r="J819" s="15"/>
      <c r="K819" s="15"/>
      <c r="L819" s="15"/>
      <c r="M819" s="15"/>
      <c r="N819" s="15"/>
      <c r="O819" s="15"/>
      <c r="P819" s="15"/>
      <c r="Q819" s="15"/>
      <c r="R819" s="15"/>
      <c r="S819" s="15"/>
    </row>
    <row r="820">
      <c r="A820" s="15"/>
      <c r="B820" s="15"/>
      <c r="C820" s="15"/>
      <c r="D820" s="15"/>
      <c r="E820" s="15"/>
      <c r="F820" s="15"/>
      <c r="G820" s="15"/>
      <c r="H820" s="15"/>
      <c r="I820" s="15"/>
      <c r="J820" s="15"/>
      <c r="K820" s="15"/>
      <c r="L820" s="15"/>
      <c r="M820" s="15"/>
      <c r="N820" s="15"/>
      <c r="O820" s="15"/>
      <c r="P820" s="15"/>
      <c r="Q820" s="15"/>
      <c r="R820" s="15"/>
      <c r="S820" s="15"/>
    </row>
    <row r="821">
      <c r="A821" s="15"/>
      <c r="B821" s="15"/>
      <c r="C821" s="15"/>
      <c r="D821" s="15"/>
      <c r="E821" s="15"/>
      <c r="F821" s="15"/>
      <c r="G821" s="15"/>
      <c r="H821" s="15"/>
      <c r="I821" s="15"/>
      <c r="J821" s="15"/>
      <c r="K821" s="15"/>
      <c r="L821" s="15"/>
      <c r="M821" s="15"/>
      <c r="N821" s="15"/>
      <c r="O821" s="15"/>
      <c r="P821" s="15"/>
      <c r="Q821" s="15"/>
      <c r="R821" s="15"/>
      <c r="S821" s="15"/>
    </row>
    <row r="822">
      <c r="A822" s="15"/>
      <c r="B822" s="15"/>
      <c r="C822" s="15"/>
      <c r="D822" s="15"/>
      <c r="E822" s="15"/>
      <c r="F822" s="15"/>
      <c r="G822" s="15"/>
      <c r="H822" s="15"/>
      <c r="I822" s="15"/>
      <c r="J822" s="15"/>
      <c r="K822" s="15"/>
      <c r="L822" s="15"/>
      <c r="M822" s="15"/>
      <c r="N822" s="15"/>
      <c r="O822" s="15"/>
      <c r="P822" s="15"/>
      <c r="Q822" s="15"/>
      <c r="R822" s="15"/>
      <c r="S822" s="15"/>
    </row>
    <row r="823">
      <c r="A823" s="15"/>
      <c r="B823" s="15"/>
      <c r="C823" s="15"/>
      <c r="D823" s="15"/>
      <c r="E823" s="15"/>
      <c r="F823" s="15"/>
      <c r="G823" s="15"/>
      <c r="H823" s="15"/>
      <c r="I823" s="15"/>
      <c r="J823" s="15"/>
      <c r="K823" s="15"/>
      <c r="L823" s="15"/>
      <c r="M823" s="15"/>
      <c r="N823" s="15"/>
      <c r="O823" s="15"/>
      <c r="P823" s="15"/>
      <c r="Q823" s="15"/>
      <c r="R823" s="15"/>
      <c r="S823" s="15"/>
    </row>
    <row r="824">
      <c r="A824" s="15"/>
      <c r="B824" s="15"/>
      <c r="C824" s="15"/>
      <c r="D824" s="15"/>
      <c r="E824" s="15"/>
      <c r="F824" s="15"/>
      <c r="G824" s="15"/>
      <c r="H824" s="15"/>
      <c r="I824" s="15"/>
      <c r="J824" s="15"/>
      <c r="K824" s="15"/>
      <c r="L824" s="15"/>
      <c r="M824" s="15"/>
      <c r="N824" s="15"/>
      <c r="O824" s="15"/>
      <c r="P824" s="15"/>
      <c r="Q824" s="15"/>
      <c r="R824" s="15"/>
      <c r="S824" s="15"/>
    </row>
    <row r="825">
      <c r="A825" s="15"/>
      <c r="B825" s="15"/>
      <c r="C825" s="15"/>
      <c r="D825" s="15"/>
      <c r="E825" s="15"/>
      <c r="F825" s="15"/>
      <c r="G825" s="15"/>
      <c r="H825" s="15"/>
      <c r="I825" s="15"/>
      <c r="J825" s="15"/>
      <c r="K825" s="15"/>
      <c r="L825" s="15"/>
      <c r="M825" s="15"/>
      <c r="N825" s="15"/>
      <c r="O825" s="15"/>
      <c r="P825" s="15"/>
      <c r="Q825" s="15"/>
      <c r="R825" s="15"/>
      <c r="S825" s="15"/>
    </row>
    <row r="826">
      <c r="A826" s="15"/>
      <c r="B826" s="15"/>
      <c r="C826" s="15"/>
      <c r="D826" s="15"/>
      <c r="E826" s="15"/>
      <c r="F826" s="15"/>
      <c r="G826" s="15"/>
      <c r="H826" s="15"/>
      <c r="I826" s="15"/>
      <c r="J826" s="15"/>
      <c r="K826" s="15"/>
      <c r="L826" s="15"/>
      <c r="M826" s="15"/>
      <c r="N826" s="15"/>
      <c r="O826" s="15"/>
      <c r="P826" s="15"/>
      <c r="Q826" s="15"/>
      <c r="R826" s="15"/>
      <c r="S826" s="15"/>
    </row>
    <row r="827">
      <c r="A827" s="15"/>
      <c r="B827" s="15"/>
      <c r="C827" s="15"/>
      <c r="D827" s="15"/>
      <c r="E827" s="15"/>
      <c r="F827" s="15"/>
      <c r="G827" s="15"/>
      <c r="H827" s="15"/>
      <c r="I827" s="15"/>
      <c r="J827" s="15"/>
      <c r="K827" s="15"/>
      <c r="L827" s="15"/>
      <c r="M827" s="15"/>
      <c r="N827" s="15"/>
      <c r="O827" s="15"/>
      <c r="P827" s="15"/>
      <c r="Q827" s="15"/>
      <c r="R827" s="15"/>
      <c r="S827" s="15"/>
    </row>
    <row r="828">
      <c r="A828" s="15"/>
      <c r="B828" s="15"/>
      <c r="C828" s="15"/>
      <c r="D828" s="15"/>
      <c r="E828" s="15"/>
      <c r="F828" s="15"/>
      <c r="G828" s="15"/>
      <c r="H828" s="15"/>
      <c r="I828" s="15"/>
      <c r="J828" s="15"/>
      <c r="K828" s="15"/>
      <c r="L828" s="15"/>
      <c r="M828" s="15"/>
      <c r="N828" s="15"/>
      <c r="O828" s="15"/>
      <c r="P828" s="15"/>
      <c r="Q828" s="15"/>
      <c r="R828" s="15"/>
      <c r="S828" s="15"/>
    </row>
    <row r="829">
      <c r="A829" s="15"/>
      <c r="B829" s="15"/>
      <c r="C829" s="15"/>
      <c r="D829" s="15"/>
      <c r="E829" s="15"/>
      <c r="F829" s="15"/>
      <c r="G829" s="15"/>
      <c r="H829" s="15"/>
      <c r="I829" s="15"/>
      <c r="J829" s="15"/>
      <c r="K829" s="15"/>
      <c r="L829" s="15"/>
      <c r="M829" s="15"/>
      <c r="N829" s="15"/>
      <c r="O829" s="15"/>
      <c r="P829" s="15"/>
      <c r="Q829" s="15"/>
      <c r="R829" s="15"/>
      <c r="S829" s="15"/>
    </row>
    <row r="830">
      <c r="A830" s="15"/>
      <c r="B830" s="15"/>
      <c r="C830" s="15"/>
      <c r="D830" s="15"/>
      <c r="E830" s="15"/>
      <c r="F830" s="15"/>
      <c r="G830" s="15"/>
      <c r="H830" s="15"/>
      <c r="I830" s="15"/>
      <c r="J830" s="15"/>
      <c r="K830" s="15"/>
      <c r="L830" s="15"/>
      <c r="M830" s="15"/>
      <c r="N830" s="15"/>
      <c r="O830" s="15"/>
      <c r="P830" s="15"/>
      <c r="Q830" s="15"/>
      <c r="R830" s="15"/>
      <c r="S830" s="15"/>
    </row>
    <row r="831">
      <c r="A831" s="15"/>
      <c r="B831" s="15"/>
      <c r="C831" s="15"/>
      <c r="D831" s="15"/>
      <c r="E831" s="15"/>
      <c r="F831" s="15"/>
      <c r="G831" s="15"/>
      <c r="H831" s="15"/>
      <c r="I831" s="15"/>
      <c r="J831" s="15"/>
      <c r="K831" s="15"/>
      <c r="L831" s="15"/>
      <c r="M831" s="15"/>
      <c r="N831" s="15"/>
      <c r="O831" s="15"/>
      <c r="P831" s="15"/>
      <c r="Q831" s="15"/>
      <c r="R831" s="15"/>
      <c r="S831" s="15"/>
    </row>
    <row r="832">
      <c r="A832" s="15"/>
      <c r="B832" s="15"/>
      <c r="C832" s="15"/>
      <c r="D832" s="15"/>
      <c r="E832" s="15"/>
      <c r="F832" s="15"/>
      <c r="G832" s="15"/>
      <c r="H832" s="15"/>
      <c r="I832" s="15"/>
      <c r="J832" s="15"/>
      <c r="K832" s="15"/>
      <c r="L832" s="15"/>
      <c r="M832" s="15"/>
      <c r="N832" s="15"/>
      <c r="O832" s="15"/>
      <c r="P832" s="15"/>
      <c r="Q832" s="15"/>
      <c r="R832" s="15"/>
      <c r="S832" s="15"/>
    </row>
    <row r="833">
      <c r="A833" s="15"/>
      <c r="B833" s="15"/>
      <c r="C833" s="15"/>
      <c r="D833" s="15"/>
      <c r="E833" s="15"/>
      <c r="F833" s="15"/>
      <c r="G833" s="15"/>
      <c r="H833" s="15"/>
      <c r="I833" s="15"/>
      <c r="J833" s="15"/>
      <c r="K833" s="15"/>
      <c r="L833" s="15"/>
      <c r="M833" s="15"/>
      <c r="N833" s="15"/>
      <c r="O833" s="15"/>
      <c r="P833" s="15"/>
      <c r="Q833" s="15"/>
      <c r="R833" s="15"/>
      <c r="S833" s="15"/>
    </row>
    <row r="834">
      <c r="A834" s="15"/>
      <c r="B834" s="15"/>
      <c r="C834" s="15"/>
      <c r="D834" s="15"/>
      <c r="E834" s="15"/>
      <c r="F834" s="15"/>
      <c r="G834" s="15"/>
      <c r="H834" s="15"/>
      <c r="I834" s="15"/>
      <c r="J834" s="15"/>
      <c r="K834" s="15"/>
      <c r="L834" s="15"/>
      <c r="M834" s="15"/>
      <c r="N834" s="15"/>
      <c r="O834" s="15"/>
      <c r="P834" s="15"/>
      <c r="Q834" s="15"/>
      <c r="R834" s="15"/>
      <c r="S834" s="15"/>
    </row>
    <row r="835">
      <c r="A835" s="15"/>
      <c r="B835" s="15"/>
      <c r="C835" s="15"/>
      <c r="D835" s="15"/>
      <c r="E835" s="15"/>
      <c r="F835" s="15"/>
      <c r="G835" s="15"/>
      <c r="H835" s="15"/>
      <c r="I835" s="15"/>
      <c r="J835" s="15"/>
      <c r="K835" s="15"/>
      <c r="L835" s="15"/>
      <c r="M835" s="15"/>
      <c r="N835" s="15"/>
      <c r="O835" s="15"/>
      <c r="P835" s="15"/>
      <c r="Q835" s="15"/>
      <c r="R835" s="15"/>
      <c r="S835" s="15"/>
    </row>
    <row r="836">
      <c r="A836" s="15"/>
      <c r="B836" s="15"/>
      <c r="C836" s="15"/>
      <c r="D836" s="15"/>
      <c r="E836" s="15"/>
      <c r="F836" s="15"/>
      <c r="G836" s="15"/>
      <c r="H836" s="15"/>
      <c r="I836" s="15"/>
      <c r="J836" s="15"/>
      <c r="K836" s="15"/>
      <c r="L836" s="15"/>
      <c r="M836" s="15"/>
      <c r="N836" s="15"/>
      <c r="O836" s="15"/>
      <c r="P836" s="15"/>
      <c r="Q836" s="15"/>
      <c r="R836" s="15"/>
      <c r="S836" s="15"/>
    </row>
    <row r="837">
      <c r="A837" s="15"/>
      <c r="B837" s="15"/>
      <c r="C837" s="15"/>
      <c r="D837" s="15"/>
      <c r="E837" s="15"/>
      <c r="F837" s="15"/>
      <c r="G837" s="15"/>
      <c r="H837" s="15"/>
      <c r="I837" s="15"/>
      <c r="J837" s="15"/>
      <c r="K837" s="15"/>
      <c r="L837" s="15"/>
      <c r="M837" s="15"/>
      <c r="N837" s="15"/>
      <c r="O837" s="15"/>
      <c r="P837" s="15"/>
      <c r="Q837" s="15"/>
      <c r="R837" s="15"/>
      <c r="S837" s="15"/>
    </row>
    <row r="838">
      <c r="A838" s="15"/>
      <c r="B838" s="15"/>
      <c r="C838" s="15"/>
      <c r="D838" s="15"/>
      <c r="E838" s="15"/>
      <c r="F838" s="15"/>
      <c r="G838" s="15"/>
      <c r="H838" s="15"/>
      <c r="I838" s="15"/>
      <c r="J838" s="15"/>
      <c r="K838" s="15"/>
      <c r="L838" s="15"/>
      <c r="M838" s="15"/>
      <c r="N838" s="15"/>
      <c r="O838" s="15"/>
      <c r="P838" s="15"/>
      <c r="Q838" s="15"/>
      <c r="R838" s="15"/>
      <c r="S838" s="15"/>
    </row>
    <row r="839">
      <c r="A839" s="15"/>
      <c r="B839" s="15"/>
      <c r="C839" s="15"/>
      <c r="D839" s="15"/>
      <c r="E839" s="15"/>
      <c r="F839" s="15"/>
      <c r="G839" s="15"/>
      <c r="H839" s="15"/>
      <c r="I839" s="15"/>
      <c r="J839" s="15"/>
      <c r="K839" s="15"/>
      <c r="L839" s="15"/>
      <c r="M839" s="15"/>
      <c r="N839" s="15"/>
      <c r="O839" s="15"/>
      <c r="P839" s="15"/>
      <c r="Q839" s="15"/>
      <c r="R839" s="15"/>
      <c r="S839" s="15"/>
    </row>
    <row r="840">
      <c r="A840" s="15"/>
      <c r="B840" s="15"/>
      <c r="C840" s="15"/>
      <c r="D840" s="15"/>
      <c r="E840" s="15"/>
      <c r="F840" s="15"/>
      <c r="G840" s="15"/>
      <c r="H840" s="15"/>
      <c r="I840" s="15"/>
      <c r="J840" s="15"/>
      <c r="K840" s="15"/>
      <c r="L840" s="15"/>
      <c r="M840" s="15"/>
      <c r="N840" s="15"/>
      <c r="O840" s="15"/>
      <c r="P840" s="15"/>
      <c r="Q840" s="15"/>
      <c r="R840" s="15"/>
      <c r="S840" s="15"/>
    </row>
    <row r="841">
      <c r="A841" s="15"/>
      <c r="B841" s="15"/>
      <c r="C841" s="15"/>
      <c r="D841" s="15"/>
      <c r="E841" s="15"/>
      <c r="F841" s="15"/>
      <c r="G841" s="15"/>
      <c r="H841" s="15"/>
      <c r="I841" s="15"/>
      <c r="J841" s="15"/>
      <c r="K841" s="15"/>
      <c r="L841" s="15"/>
      <c r="M841" s="15"/>
      <c r="N841" s="15"/>
      <c r="O841" s="15"/>
      <c r="P841" s="15"/>
      <c r="Q841" s="15"/>
      <c r="R841" s="15"/>
      <c r="S841" s="15"/>
    </row>
    <row r="842">
      <c r="A842" s="15"/>
      <c r="B842" s="15"/>
      <c r="C842" s="15"/>
      <c r="D842" s="15"/>
      <c r="E842" s="15"/>
      <c r="F842" s="15"/>
      <c r="G842" s="15"/>
      <c r="H842" s="15"/>
      <c r="I842" s="15"/>
      <c r="J842" s="15"/>
      <c r="K842" s="15"/>
      <c r="L842" s="15"/>
      <c r="M842" s="15"/>
      <c r="N842" s="15"/>
      <c r="O842" s="15"/>
      <c r="P842" s="15"/>
      <c r="Q842" s="15"/>
      <c r="R842" s="15"/>
      <c r="S842" s="15"/>
    </row>
    <row r="843">
      <c r="A843" s="15"/>
      <c r="B843" s="15"/>
      <c r="C843" s="15"/>
      <c r="D843" s="15"/>
      <c r="E843" s="15"/>
      <c r="F843" s="15"/>
      <c r="G843" s="15"/>
      <c r="H843" s="15"/>
      <c r="I843" s="15"/>
      <c r="J843" s="15"/>
      <c r="K843" s="15"/>
      <c r="L843" s="15"/>
      <c r="M843" s="15"/>
      <c r="N843" s="15"/>
      <c r="O843" s="15"/>
      <c r="P843" s="15"/>
      <c r="Q843" s="15"/>
      <c r="R843" s="15"/>
      <c r="S843" s="15"/>
    </row>
    <row r="844">
      <c r="A844" s="15"/>
      <c r="B844" s="15"/>
      <c r="C844" s="15"/>
      <c r="D844" s="15"/>
      <c r="E844" s="15"/>
      <c r="F844" s="15"/>
      <c r="G844" s="15"/>
      <c r="H844" s="15"/>
      <c r="I844" s="15"/>
      <c r="J844" s="15"/>
      <c r="K844" s="15"/>
      <c r="L844" s="15"/>
      <c r="M844" s="15"/>
      <c r="N844" s="15"/>
      <c r="O844" s="15"/>
      <c r="P844" s="15"/>
      <c r="Q844" s="15"/>
      <c r="R844" s="15"/>
      <c r="S844" s="15"/>
    </row>
    <row r="845">
      <c r="A845" s="15"/>
      <c r="B845" s="15"/>
      <c r="C845" s="15"/>
      <c r="D845" s="15"/>
      <c r="E845" s="15"/>
      <c r="F845" s="15"/>
      <c r="G845" s="15"/>
      <c r="H845" s="15"/>
      <c r="I845" s="15"/>
      <c r="J845" s="15"/>
      <c r="K845" s="15"/>
      <c r="L845" s="15"/>
      <c r="M845" s="15"/>
      <c r="N845" s="15"/>
      <c r="O845" s="15"/>
      <c r="P845" s="15"/>
      <c r="Q845" s="15"/>
      <c r="R845" s="15"/>
      <c r="S845" s="15"/>
    </row>
    <row r="846">
      <c r="A846" s="15"/>
      <c r="B846" s="15"/>
      <c r="C846" s="15"/>
      <c r="D846" s="15"/>
      <c r="E846" s="15"/>
      <c r="F846" s="15"/>
      <c r="G846" s="15"/>
      <c r="H846" s="15"/>
      <c r="I846" s="15"/>
      <c r="J846" s="15"/>
      <c r="K846" s="15"/>
      <c r="L846" s="15"/>
      <c r="M846" s="15"/>
      <c r="N846" s="15"/>
      <c r="O846" s="15"/>
      <c r="P846" s="15"/>
      <c r="Q846" s="15"/>
      <c r="R846" s="15"/>
      <c r="S846" s="15"/>
    </row>
    <row r="847">
      <c r="A847" s="15"/>
      <c r="B847" s="15"/>
      <c r="C847" s="15"/>
      <c r="D847" s="15"/>
      <c r="E847" s="15"/>
      <c r="F847" s="15"/>
      <c r="G847" s="15"/>
      <c r="H847" s="15"/>
      <c r="I847" s="15"/>
      <c r="J847" s="15"/>
      <c r="K847" s="15"/>
      <c r="L847" s="15"/>
      <c r="M847" s="15"/>
      <c r="N847" s="15"/>
      <c r="O847" s="15"/>
      <c r="P847" s="15"/>
      <c r="Q847" s="15"/>
      <c r="R847" s="15"/>
      <c r="S847" s="15"/>
    </row>
    <row r="848">
      <c r="A848" s="15"/>
      <c r="B848" s="15"/>
      <c r="C848" s="15"/>
      <c r="D848" s="15"/>
      <c r="E848" s="15"/>
      <c r="F848" s="15"/>
      <c r="G848" s="15"/>
      <c r="H848" s="15"/>
      <c r="I848" s="15"/>
      <c r="J848" s="15"/>
      <c r="K848" s="15"/>
      <c r="L848" s="15"/>
      <c r="M848" s="15"/>
      <c r="N848" s="15"/>
      <c r="O848" s="15"/>
      <c r="P848" s="15"/>
      <c r="Q848" s="15"/>
      <c r="R848" s="15"/>
      <c r="S848" s="15"/>
    </row>
    <row r="849">
      <c r="A849" s="15"/>
      <c r="B849" s="15"/>
      <c r="C849" s="15"/>
      <c r="D849" s="15"/>
      <c r="E849" s="15"/>
      <c r="F849" s="15"/>
      <c r="G849" s="15"/>
      <c r="H849" s="15"/>
      <c r="I849" s="15"/>
      <c r="J849" s="15"/>
      <c r="K849" s="15"/>
      <c r="L849" s="15"/>
      <c r="M849" s="15"/>
      <c r="N849" s="15"/>
      <c r="O849" s="15"/>
      <c r="P849" s="15"/>
      <c r="Q849" s="15"/>
      <c r="R849" s="15"/>
      <c r="S849" s="15"/>
    </row>
    <row r="850">
      <c r="A850" s="15"/>
      <c r="B850" s="15"/>
      <c r="C850" s="15"/>
      <c r="D850" s="15"/>
      <c r="E850" s="15"/>
      <c r="F850" s="15"/>
      <c r="G850" s="15"/>
      <c r="H850" s="15"/>
      <c r="I850" s="15"/>
      <c r="J850" s="15"/>
      <c r="K850" s="15"/>
      <c r="L850" s="15"/>
      <c r="M850" s="15"/>
      <c r="N850" s="15"/>
      <c r="O850" s="15"/>
      <c r="P850" s="15"/>
      <c r="Q850" s="15"/>
      <c r="R850" s="15"/>
      <c r="S850" s="15"/>
    </row>
    <row r="851">
      <c r="A851" s="15"/>
      <c r="B851" s="15"/>
      <c r="C851" s="15"/>
      <c r="D851" s="15"/>
      <c r="E851" s="15"/>
      <c r="F851" s="15"/>
      <c r="G851" s="15"/>
      <c r="H851" s="15"/>
      <c r="I851" s="15"/>
      <c r="J851" s="15"/>
      <c r="K851" s="15"/>
      <c r="L851" s="15"/>
      <c r="M851" s="15"/>
      <c r="N851" s="15"/>
      <c r="O851" s="15"/>
      <c r="P851" s="15"/>
      <c r="Q851" s="15"/>
      <c r="R851" s="15"/>
      <c r="S851" s="15"/>
    </row>
    <row r="852">
      <c r="A852" s="15"/>
      <c r="B852" s="15"/>
      <c r="C852" s="15"/>
      <c r="D852" s="15"/>
      <c r="E852" s="15"/>
      <c r="F852" s="15"/>
      <c r="G852" s="15"/>
      <c r="H852" s="15"/>
      <c r="I852" s="15"/>
      <c r="J852" s="15"/>
      <c r="K852" s="15"/>
      <c r="L852" s="15"/>
      <c r="M852" s="15"/>
      <c r="N852" s="15"/>
      <c r="O852" s="15"/>
      <c r="P852" s="15"/>
      <c r="Q852" s="15"/>
      <c r="R852" s="15"/>
      <c r="S852" s="15"/>
    </row>
    <row r="853">
      <c r="A853" s="15"/>
      <c r="B853" s="15"/>
      <c r="C853" s="15"/>
      <c r="D853" s="15"/>
      <c r="E853" s="15"/>
      <c r="F853" s="15"/>
      <c r="G853" s="15"/>
      <c r="H853" s="15"/>
      <c r="I853" s="15"/>
      <c r="J853" s="15"/>
      <c r="K853" s="15"/>
      <c r="L853" s="15"/>
      <c r="M853" s="15"/>
      <c r="N853" s="15"/>
      <c r="O853" s="15"/>
      <c r="P853" s="15"/>
      <c r="Q853" s="15"/>
      <c r="R853" s="15"/>
      <c r="S853" s="15"/>
    </row>
    <row r="854">
      <c r="A854" s="15"/>
      <c r="B854" s="15"/>
      <c r="C854" s="15"/>
      <c r="D854" s="15"/>
      <c r="E854" s="15"/>
      <c r="F854" s="15"/>
      <c r="G854" s="15"/>
      <c r="H854" s="15"/>
      <c r="I854" s="15"/>
      <c r="J854" s="15"/>
      <c r="K854" s="15"/>
      <c r="L854" s="15"/>
      <c r="M854" s="15"/>
      <c r="N854" s="15"/>
      <c r="O854" s="15"/>
      <c r="P854" s="15"/>
      <c r="Q854" s="15"/>
      <c r="R854" s="15"/>
      <c r="S854" s="15"/>
    </row>
    <row r="855">
      <c r="A855" s="15"/>
      <c r="B855" s="15"/>
      <c r="C855" s="15"/>
      <c r="D855" s="15"/>
      <c r="E855" s="15"/>
      <c r="F855" s="15"/>
      <c r="G855" s="15"/>
      <c r="H855" s="15"/>
      <c r="I855" s="15"/>
      <c r="J855" s="15"/>
      <c r="K855" s="15"/>
      <c r="L855" s="15"/>
      <c r="M855" s="15"/>
      <c r="N855" s="15"/>
      <c r="O855" s="15"/>
      <c r="P855" s="15"/>
      <c r="Q855" s="15"/>
      <c r="R855" s="15"/>
      <c r="S855" s="15"/>
    </row>
    <row r="856">
      <c r="A856" s="15"/>
      <c r="B856" s="15"/>
      <c r="C856" s="15"/>
      <c r="D856" s="15"/>
      <c r="E856" s="15"/>
      <c r="F856" s="15"/>
      <c r="G856" s="15"/>
      <c r="H856" s="15"/>
      <c r="I856" s="15"/>
      <c r="J856" s="15"/>
      <c r="K856" s="15"/>
      <c r="L856" s="15"/>
      <c r="M856" s="15"/>
      <c r="N856" s="15"/>
      <c r="O856" s="15"/>
      <c r="P856" s="15"/>
      <c r="Q856" s="15"/>
      <c r="R856" s="15"/>
      <c r="S856" s="15"/>
    </row>
    <row r="857">
      <c r="A857" s="15"/>
      <c r="B857" s="15"/>
      <c r="C857" s="15"/>
      <c r="D857" s="15"/>
      <c r="E857" s="15"/>
      <c r="F857" s="15"/>
      <c r="G857" s="15"/>
      <c r="H857" s="15"/>
      <c r="I857" s="15"/>
      <c r="J857" s="15"/>
      <c r="K857" s="15"/>
      <c r="L857" s="15"/>
      <c r="M857" s="15"/>
      <c r="N857" s="15"/>
      <c r="O857" s="15"/>
      <c r="P857" s="15"/>
      <c r="Q857" s="15"/>
      <c r="R857" s="15"/>
      <c r="S857" s="15"/>
    </row>
    <row r="858">
      <c r="A858" s="15"/>
      <c r="B858" s="15"/>
      <c r="C858" s="15"/>
      <c r="D858" s="15"/>
      <c r="E858" s="15"/>
      <c r="F858" s="15"/>
      <c r="G858" s="15"/>
      <c r="H858" s="15"/>
      <c r="I858" s="15"/>
      <c r="J858" s="15"/>
      <c r="K858" s="15"/>
      <c r="L858" s="15"/>
      <c r="M858" s="15"/>
      <c r="N858" s="15"/>
      <c r="O858" s="15"/>
      <c r="P858" s="15"/>
      <c r="Q858" s="15"/>
      <c r="R858" s="15"/>
      <c r="S858" s="15"/>
    </row>
    <row r="859">
      <c r="A859" s="15"/>
      <c r="B859" s="15"/>
      <c r="C859" s="15"/>
      <c r="D859" s="15"/>
      <c r="E859" s="15"/>
      <c r="F859" s="15"/>
      <c r="G859" s="15"/>
      <c r="H859" s="15"/>
      <c r="I859" s="15"/>
      <c r="J859" s="15"/>
      <c r="K859" s="15"/>
      <c r="L859" s="15"/>
      <c r="M859" s="15"/>
      <c r="N859" s="15"/>
      <c r="O859" s="15"/>
      <c r="P859" s="15"/>
      <c r="Q859" s="15"/>
      <c r="R859" s="15"/>
      <c r="S859" s="15"/>
    </row>
    <row r="860">
      <c r="A860" s="15"/>
      <c r="B860" s="15"/>
      <c r="C860" s="15"/>
      <c r="D860" s="15"/>
      <c r="E860" s="15"/>
      <c r="F860" s="15"/>
      <c r="G860" s="15"/>
      <c r="H860" s="15"/>
      <c r="I860" s="15"/>
      <c r="J860" s="15"/>
      <c r="K860" s="15"/>
      <c r="L860" s="15"/>
      <c r="M860" s="15"/>
      <c r="N860" s="15"/>
      <c r="O860" s="15"/>
      <c r="P860" s="15"/>
      <c r="Q860" s="15"/>
      <c r="R860" s="15"/>
      <c r="S860" s="15"/>
    </row>
    <row r="861">
      <c r="A861" s="15"/>
      <c r="B861" s="15"/>
      <c r="C861" s="15"/>
      <c r="D861" s="15"/>
      <c r="E861" s="15"/>
      <c r="F861" s="15"/>
      <c r="G861" s="15"/>
      <c r="H861" s="15"/>
      <c r="I861" s="15"/>
      <c r="J861" s="15"/>
      <c r="K861" s="15"/>
      <c r="L861" s="15"/>
      <c r="M861" s="15"/>
      <c r="N861" s="15"/>
      <c r="O861" s="15"/>
      <c r="P861" s="15"/>
      <c r="Q861" s="15"/>
      <c r="R861" s="15"/>
      <c r="S861" s="15"/>
    </row>
    <row r="862">
      <c r="A862" s="15"/>
      <c r="B862" s="15"/>
      <c r="C862" s="15"/>
      <c r="D862" s="15"/>
      <c r="E862" s="15"/>
      <c r="F862" s="15"/>
      <c r="G862" s="15"/>
      <c r="H862" s="15"/>
      <c r="I862" s="15"/>
      <c r="J862" s="15"/>
      <c r="K862" s="15"/>
      <c r="L862" s="15"/>
      <c r="M862" s="15"/>
      <c r="N862" s="15"/>
      <c r="O862" s="15"/>
      <c r="P862" s="15"/>
      <c r="Q862" s="15"/>
      <c r="R862" s="15"/>
      <c r="S862" s="15"/>
    </row>
    <row r="863">
      <c r="A863" s="15"/>
      <c r="B863" s="15"/>
      <c r="C863" s="15"/>
      <c r="D863" s="15"/>
      <c r="E863" s="15"/>
      <c r="F863" s="15"/>
      <c r="G863" s="15"/>
      <c r="H863" s="15"/>
      <c r="I863" s="15"/>
      <c r="J863" s="15"/>
      <c r="K863" s="15"/>
      <c r="L863" s="15"/>
      <c r="M863" s="15"/>
      <c r="N863" s="15"/>
      <c r="O863" s="15"/>
      <c r="P863" s="15"/>
      <c r="Q863" s="15"/>
      <c r="R863" s="15"/>
      <c r="S863" s="15"/>
    </row>
    <row r="864">
      <c r="A864" s="15"/>
      <c r="B864" s="15"/>
      <c r="C864" s="15"/>
      <c r="D864" s="15"/>
      <c r="E864" s="15"/>
      <c r="F864" s="15"/>
      <c r="G864" s="15"/>
      <c r="H864" s="15"/>
      <c r="I864" s="15"/>
      <c r="J864" s="15"/>
      <c r="K864" s="15"/>
      <c r="L864" s="15"/>
      <c r="M864" s="15"/>
      <c r="N864" s="15"/>
      <c r="O864" s="15"/>
      <c r="P864" s="15"/>
      <c r="Q864" s="15"/>
      <c r="R864" s="15"/>
      <c r="S864" s="15"/>
    </row>
    <row r="865">
      <c r="A865" s="15"/>
      <c r="B865" s="15"/>
      <c r="C865" s="15"/>
      <c r="D865" s="15"/>
      <c r="E865" s="15"/>
      <c r="F865" s="15"/>
      <c r="G865" s="15"/>
      <c r="H865" s="15"/>
      <c r="I865" s="15"/>
      <c r="J865" s="15"/>
      <c r="K865" s="15"/>
      <c r="L865" s="15"/>
      <c r="M865" s="15"/>
      <c r="N865" s="15"/>
      <c r="O865" s="15"/>
      <c r="P865" s="15"/>
      <c r="Q865" s="15"/>
      <c r="R865" s="15"/>
      <c r="S865" s="15"/>
    </row>
    <row r="866">
      <c r="A866" s="15"/>
      <c r="B866" s="15"/>
      <c r="C866" s="15"/>
      <c r="D866" s="15"/>
      <c r="E866" s="15"/>
      <c r="F866" s="15"/>
      <c r="G866" s="15"/>
      <c r="H866" s="15"/>
      <c r="I866" s="15"/>
      <c r="J866" s="15"/>
      <c r="K866" s="15"/>
      <c r="L866" s="15"/>
      <c r="M866" s="15"/>
      <c r="N866" s="15"/>
      <c r="O866" s="15"/>
      <c r="P866" s="15"/>
      <c r="Q866" s="15"/>
      <c r="R866" s="15"/>
      <c r="S866" s="15"/>
    </row>
    <row r="867">
      <c r="A867" s="15"/>
      <c r="B867" s="15"/>
      <c r="C867" s="15"/>
      <c r="D867" s="15"/>
      <c r="E867" s="15"/>
      <c r="F867" s="15"/>
      <c r="G867" s="15"/>
      <c r="H867" s="15"/>
      <c r="I867" s="15"/>
      <c r="J867" s="15"/>
      <c r="K867" s="15"/>
      <c r="L867" s="15"/>
      <c r="M867" s="15"/>
      <c r="N867" s="15"/>
      <c r="O867" s="15"/>
      <c r="P867" s="15"/>
      <c r="Q867" s="15"/>
      <c r="R867" s="15"/>
      <c r="S867" s="15"/>
    </row>
    <row r="868">
      <c r="A868" s="15"/>
      <c r="B868" s="15"/>
      <c r="C868" s="15"/>
      <c r="D868" s="15"/>
      <c r="E868" s="15"/>
      <c r="F868" s="15"/>
      <c r="G868" s="15"/>
      <c r="H868" s="15"/>
      <c r="I868" s="15"/>
      <c r="J868" s="15"/>
      <c r="K868" s="15"/>
      <c r="L868" s="15"/>
      <c r="M868" s="15"/>
      <c r="N868" s="15"/>
      <c r="O868" s="15"/>
      <c r="P868" s="15"/>
      <c r="Q868" s="15"/>
      <c r="R868" s="15"/>
      <c r="S868" s="15"/>
    </row>
    <row r="869">
      <c r="A869" s="15"/>
      <c r="B869" s="15"/>
      <c r="C869" s="15"/>
      <c r="D869" s="15"/>
      <c r="E869" s="15"/>
      <c r="F869" s="15"/>
      <c r="G869" s="15"/>
      <c r="H869" s="15"/>
      <c r="I869" s="15"/>
      <c r="J869" s="15"/>
      <c r="K869" s="15"/>
      <c r="L869" s="15"/>
      <c r="M869" s="15"/>
      <c r="N869" s="15"/>
      <c r="O869" s="15"/>
      <c r="P869" s="15"/>
      <c r="Q869" s="15"/>
      <c r="R869" s="15"/>
      <c r="S869" s="15"/>
    </row>
    <row r="870">
      <c r="A870" s="15"/>
      <c r="B870" s="15"/>
      <c r="C870" s="15"/>
      <c r="D870" s="15"/>
      <c r="E870" s="15"/>
      <c r="F870" s="15"/>
      <c r="G870" s="15"/>
      <c r="H870" s="15"/>
      <c r="I870" s="15"/>
      <c r="J870" s="15"/>
      <c r="K870" s="15"/>
      <c r="L870" s="15"/>
      <c r="M870" s="15"/>
      <c r="N870" s="15"/>
      <c r="O870" s="15"/>
      <c r="P870" s="15"/>
      <c r="Q870" s="15"/>
      <c r="R870" s="15"/>
      <c r="S870" s="15"/>
    </row>
    <row r="871">
      <c r="A871" s="15"/>
      <c r="B871" s="15"/>
      <c r="C871" s="15"/>
      <c r="D871" s="15"/>
      <c r="E871" s="15"/>
      <c r="F871" s="15"/>
      <c r="G871" s="15"/>
      <c r="H871" s="15"/>
      <c r="I871" s="15"/>
      <c r="J871" s="15"/>
      <c r="K871" s="15"/>
      <c r="L871" s="15"/>
      <c r="M871" s="15"/>
      <c r="N871" s="15"/>
      <c r="O871" s="15"/>
      <c r="P871" s="15"/>
      <c r="Q871" s="15"/>
      <c r="R871" s="15"/>
      <c r="S871" s="15"/>
    </row>
    <row r="872">
      <c r="A872" s="15"/>
      <c r="B872" s="15"/>
      <c r="C872" s="15"/>
      <c r="D872" s="15"/>
      <c r="E872" s="15"/>
      <c r="F872" s="15"/>
      <c r="G872" s="15"/>
      <c r="H872" s="15"/>
      <c r="I872" s="15"/>
      <c r="J872" s="15"/>
      <c r="K872" s="15"/>
      <c r="L872" s="15"/>
      <c r="M872" s="15"/>
      <c r="N872" s="15"/>
      <c r="O872" s="15"/>
      <c r="P872" s="15"/>
      <c r="Q872" s="15"/>
      <c r="R872" s="15"/>
      <c r="S872" s="15"/>
    </row>
    <row r="873">
      <c r="A873" s="15"/>
      <c r="B873" s="15"/>
      <c r="C873" s="15"/>
      <c r="D873" s="15"/>
      <c r="E873" s="15"/>
      <c r="F873" s="15"/>
      <c r="G873" s="15"/>
      <c r="H873" s="15"/>
      <c r="I873" s="15"/>
      <c r="J873" s="15"/>
      <c r="K873" s="15"/>
      <c r="L873" s="15"/>
      <c r="M873" s="15"/>
      <c r="N873" s="15"/>
      <c r="O873" s="15"/>
      <c r="P873" s="15"/>
      <c r="Q873" s="15"/>
      <c r="R873" s="15"/>
      <c r="S873" s="15"/>
    </row>
    <row r="874">
      <c r="A874" s="15"/>
      <c r="B874" s="15"/>
      <c r="C874" s="15"/>
      <c r="D874" s="15"/>
      <c r="E874" s="15"/>
      <c r="F874" s="15"/>
      <c r="G874" s="15"/>
      <c r="H874" s="15"/>
      <c r="I874" s="15"/>
      <c r="J874" s="15"/>
      <c r="K874" s="15"/>
      <c r="L874" s="15"/>
      <c r="M874" s="15"/>
      <c r="N874" s="15"/>
      <c r="O874" s="15"/>
      <c r="P874" s="15"/>
      <c r="Q874" s="15"/>
      <c r="R874" s="15"/>
      <c r="S874" s="15"/>
    </row>
    <row r="875">
      <c r="A875" s="15"/>
      <c r="B875" s="15"/>
      <c r="C875" s="15"/>
      <c r="D875" s="15"/>
      <c r="E875" s="15"/>
      <c r="F875" s="15"/>
      <c r="G875" s="15"/>
      <c r="H875" s="15"/>
      <c r="I875" s="15"/>
      <c r="J875" s="15"/>
      <c r="K875" s="15"/>
      <c r="L875" s="15"/>
      <c r="M875" s="15"/>
      <c r="N875" s="15"/>
      <c r="O875" s="15"/>
      <c r="P875" s="15"/>
      <c r="Q875" s="15"/>
      <c r="R875" s="15"/>
      <c r="S875" s="15"/>
    </row>
    <row r="876">
      <c r="A876" s="15"/>
      <c r="B876" s="15"/>
      <c r="C876" s="15"/>
      <c r="D876" s="15"/>
      <c r="E876" s="15"/>
      <c r="F876" s="15"/>
      <c r="G876" s="15"/>
      <c r="H876" s="15"/>
      <c r="I876" s="15"/>
      <c r="J876" s="15"/>
      <c r="K876" s="15"/>
      <c r="L876" s="15"/>
      <c r="M876" s="15"/>
      <c r="N876" s="15"/>
      <c r="O876" s="15"/>
      <c r="P876" s="15"/>
      <c r="Q876" s="15"/>
      <c r="R876" s="15"/>
      <c r="S876" s="15"/>
    </row>
    <row r="877">
      <c r="A877" s="15"/>
      <c r="B877" s="15"/>
      <c r="C877" s="15"/>
      <c r="D877" s="15"/>
      <c r="E877" s="15"/>
      <c r="F877" s="15"/>
      <c r="G877" s="15"/>
      <c r="H877" s="15"/>
      <c r="I877" s="15"/>
      <c r="J877" s="15"/>
      <c r="K877" s="15"/>
      <c r="L877" s="15"/>
      <c r="M877" s="15"/>
      <c r="N877" s="15"/>
      <c r="O877" s="15"/>
      <c r="P877" s="15"/>
      <c r="Q877" s="15"/>
      <c r="R877" s="15"/>
      <c r="S877" s="15"/>
    </row>
    <row r="878">
      <c r="A878" s="15"/>
      <c r="B878" s="15"/>
      <c r="C878" s="15"/>
      <c r="D878" s="15"/>
      <c r="E878" s="15"/>
      <c r="F878" s="15"/>
      <c r="G878" s="15"/>
      <c r="H878" s="15"/>
      <c r="I878" s="15"/>
      <c r="J878" s="15"/>
      <c r="K878" s="15"/>
      <c r="L878" s="15"/>
      <c r="M878" s="15"/>
      <c r="N878" s="15"/>
      <c r="O878" s="15"/>
      <c r="P878" s="15"/>
      <c r="Q878" s="15"/>
      <c r="R878" s="15"/>
      <c r="S878" s="15"/>
    </row>
    <row r="879">
      <c r="A879" s="15"/>
      <c r="B879" s="15"/>
      <c r="C879" s="15"/>
      <c r="D879" s="15"/>
      <c r="E879" s="15"/>
      <c r="F879" s="15"/>
      <c r="G879" s="15"/>
      <c r="H879" s="15"/>
      <c r="I879" s="15"/>
      <c r="J879" s="15"/>
      <c r="K879" s="15"/>
      <c r="L879" s="15"/>
      <c r="M879" s="15"/>
      <c r="N879" s="15"/>
      <c r="O879" s="15"/>
      <c r="P879" s="15"/>
      <c r="Q879" s="15"/>
      <c r="R879" s="15"/>
      <c r="S879" s="15"/>
    </row>
    <row r="880">
      <c r="A880" s="15"/>
      <c r="B880" s="15"/>
      <c r="C880" s="15"/>
      <c r="D880" s="15"/>
      <c r="E880" s="15"/>
      <c r="F880" s="15"/>
      <c r="G880" s="15"/>
      <c r="H880" s="15"/>
      <c r="I880" s="15"/>
      <c r="J880" s="15"/>
      <c r="K880" s="15"/>
      <c r="L880" s="15"/>
      <c r="M880" s="15"/>
      <c r="N880" s="15"/>
      <c r="O880" s="15"/>
      <c r="P880" s="15"/>
      <c r="Q880" s="15"/>
      <c r="R880" s="15"/>
      <c r="S880" s="15"/>
    </row>
    <row r="881">
      <c r="A881" s="15"/>
      <c r="B881" s="15"/>
      <c r="C881" s="15"/>
      <c r="D881" s="15"/>
      <c r="E881" s="15"/>
      <c r="F881" s="15"/>
      <c r="G881" s="15"/>
      <c r="H881" s="15"/>
      <c r="I881" s="15"/>
      <c r="J881" s="15"/>
      <c r="K881" s="15"/>
      <c r="L881" s="15"/>
      <c r="M881" s="15"/>
      <c r="N881" s="15"/>
      <c r="O881" s="15"/>
      <c r="P881" s="15"/>
      <c r="Q881" s="15"/>
      <c r="R881" s="15"/>
      <c r="S881" s="15"/>
    </row>
    <row r="882">
      <c r="A882" s="15"/>
      <c r="B882" s="15"/>
      <c r="C882" s="15"/>
      <c r="D882" s="15"/>
      <c r="E882" s="15"/>
      <c r="F882" s="15"/>
      <c r="G882" s="15"/>
      <c r="H882" s="15"/>
      <c r="I882" s="15"/>
      <c r="J882" s="15"/>
      <c r="K882" s="15"/>
      <c r="L882" s="15"/>
      <c r="M882" s="15"/>
      <c r="N882" s="15"/>
      <c r="O882" s="15"/>
      <c r="P882" s="15"/>
      <c r="Q882" s="15"/>
      <c r="R882" s="15"/>
      <c r="S882" s="15"/>
    </row>
    <row r="883">
      <c r="A883" s="15"/>
      <c r="B883" s="15"/>
      <c r="C883" s="15"/>
      <c r="D883" s="15"/>
      <c r="E883" s="15"/>
      <c r="F883" s="15"/>
      <c r="G883" s="15"/>
      <c r="H883" s="15"/>
      <c r="I883" s="15"/>
      <c r="J883" s="15"/>
      <c r="K883" s="15"/>
      <c r="L883" s="15"/>
      <c r="M883" s="15"/>
      <c r="N883" s="15"/>
      <c r="O883" s="15"/>
      <c r="P883" s="15"/>
      <c r="Q883" s="15"/>
      <c r="R883" s="15"/>
      <c r="S883" s="15"/>
    </row>
    <row r="884">
      <c r="A884" s="15"/>
      <c r="B884" s="15"/>
      <c r="C884" s="15"/>
      <c r="D884" s="15"/>
      <c r="E884" s="15"/>
      <c r="F884" s="15"/>
      <c r="G884" s="15"/>
      <c r="H884" s="15"/>
      <c r="I884" s="15"/>
      <c r="J884" s="15"/>
      <c r="K884" s="15"/>
      <c r="L884" s="15"/>
      <c r="M884" s="15"/>
      <c r="N884" s="15"/>
      <c r="O884" s="15"/>
      <c r="P884" s="15"/>
      <c r="Q884" s="15"/>
      <c r="R884" s="15"/>
      <c r="S884" s="15"/>
    </row>
    <row r="885">
      <c r="A885" s="15"/>
      <c r="B885" s="15"/>
      <c r="C885" s="15"/>
      <c r="D885" s="15"/>
      <c r="E885" s="15"/>
      <c r="F885" s="15"/>
      <c r="G885" s="15"/>
      <c r="H885" s="15"/>
      <c r="I885" s="15"/>
      <c r="J885" s="15"/>
      <c r="K885" s="15"/>
      <c r="L885" s="15"/>
      <c r="M885" s="15"/>
      <c r="N885" s="15"/>
      <c r="O885" s="15"/>
      <c r="P885" s="15"/>
      <c r="Q885" s="15"/>
      <c r="R885" s="15"/>
      <c r="S885" s="15"/>
    </row>
    <row r="886">
      <c r="A886" s="15"/>
      <c r="B886" s="15"/>
      <c r="C886" s="15"/>
      <c r="D886" s="15"/>
      <c r="E886" s="15"/>
      <c r="F886" s="15"/>
      <c r="G886" s="15"/>
      <c r="H886" s="15"/>
      <c r="I886" s="15"/>
      <c r="J886" s="15"/>
      <c r="K886" s="15"/>
      <c r="L886" s="15"/>
      <c r="M886" s="15"/>
      <c r="N886" s="15"/>
      <c r="O886" s="15"/>
      <c r="P886" s="15"/>
      <c r="Q886" s="15"/>
      <c r="R886" s="15"/>
      <c r="S886" s="15"/>
    </row>
    <row r="887">
      <c r="A887" s="15"/>
      <c r="B887" s="15"/>
      <c r="C887" s="15"/>
      <c r="D887" s="15"/>
      <c r="E887" s="15"/>
      <c r="F887" s="15"/>
      <c r="G887" s="15"/>
      <c r="H887" s="15"/>
      <c r="I887" s="15"/>
      <c r="J887" s="15"/>
      <c r="K887" s="15"/>
      <c r="L887" s="15"/>
      <c r="M887" s="15"/>
      <c r="N887" s="15"/>
      <c r="O887" s="15"/>
      <c r="P887" s="15"/>
      <c r="Q887" s="15"/>
      <c r="R887" s="15"/>
      <c r="S887" s="15"/>
    </row>
    <row r="888">
      <c r="A888" s="15"/>
      <c r="B888" s="15"/>
      <c r="C888" s="15"/>
      <c r="D888" s="15"/>
      <c r="E888" s="15"/>
      <c r="F888" s="15"/>
      <c r="G888" s="15"/>
      <c r="H888" s="15"/>
      <c r="I888" s="15"/>
      <c r="J888" s="15"/>
      <c r="K888" s="15"/>
      <c r="L888" s="15"/>
      <c r="M888" s="15"/>
      <c r="N888" s="15"/>
      <c r="O888" s="15"/>
      <c r="P888" s="15"/>
      <c r="Q888" s="15"/>
      <c r="R888" s="15"/>
      <c r="S888" s="15"/>
    </row>
    <row r="889">
      <c r="A889" s="15"/>
      <c r="B889" s="15"/>
      <c r="C889" s="15"/>
      <c r="D889" s="15"/>
      <c r="E889" s="15"/>
      <c r="F889" s="15"/>
      <c r="G889" s="15"/>
      <c r="H889" s="15"/>
      <c r="I889" s="15"/>
      <c r="J889" s="15"/>
      <c r="K889" s="15"/>
      <c r="L889" s="15"/>
      <c r="M889" s="15"/>
      <c r="N889" s="15"/>
      <c r="O889" s="15"/>
      <c r="P889" s="15"/>
      <c r="Q889" s="15"/>
      <c r="R889" s="15"/>
      <c r="S889" s="15"/>
    </row>
    <row r="890">
      <c r="A890" s="15"/>
      <c r="B890" s="15"/>
      <c r="C890" s="15"/>
      <c r="D890" s="15"/>
      <c r="E890" s="15"/>
      <c r="F890" s="15"/>
      <c r="G890" s="15"/>
      <c r="H890" s="15"/>
      <c r="I890" s="15"/>
      <c r="J890" s="15"/>
      <c r="K890" s="15"/>
      <c r="L890" s="15"/>
      <c r="M890" s="15"/>
      <c r="N890" s="15"/>
      <c r="O890" s="15"/>
      <c r="P890" s="15"/>
      <c r="Q890" s="15"/>
      <c r="R890" s="15"/>
      <c r="S890" s="15"/>
    </row>
    <row r="891">
      <c r="A891" s="15"/>
      <c r="B891" s="15"/>
      <c r="C891" s="15"/>
      <c r="D891" s="15"/>
      <c r="E891" s="15"/>
      <c r="F891" s="15"/>
      <c r="G891" s="15"/>
      <c r="H891" s="15"/>
      <c r="I891" s="15"/>
      <c r="J891" s="15"/>
      <c r="K891" s="15"/>
      <c r="L891" s="15"/>
      <c r="M891" s="15"/>
      <c r="N891" s="15"/>
      <c r="O891" s="15"/>
      <c r="P891" s="15"/>
      <c r="Q891" s="15"/>
      <c r="R891" s="15"/>
      <c r="S891" s="15"/>
    </row>
    <row r="892">
      <c r="A892" s="15"/>
      <c r="B892" s="15"/>
      <c r="C892" s="15"/>
      <c r="D892" s="15"/>
      <c r="E892" s="15"/>
      <c r="F892" s="15"/>
      <c r="G892" s="15"/>
      <c r="H892" s="15"/>
      <c r="I892" s="15"/>
      <c r="J892" s="15"/>
      <c r="K892" s="15"/>
      <c r="L892" s="15"/>
      <c r="M892" s="15"/>
      <c r="N892" s="15"/>
      <c r="O892" s="15"/>
      <c r="P892" s="15"/>
      <c r="Q892" s="15"/>
      <c r="R892" s="15"/>
      <c r="S892" s="15"/>
    </row>
    <row r="893">
      <c r="A893" s="15"/>
      <c r="B893" s="15"/>
      <c r="C893" s="15"/>
      <c r="D893" s="15"/>
      <c r="E893" s="15"/>
      <c r="F893" s="15"/>
      <c r="G893" s="15"/>
      <c r="H893" s="15"/>
      <c r="I893" s="15"/>
      <c r="J893" s="15"/>
      <c r="K893" s="15"/>
      <c r="L893" s="15"/>
      <c r="M893" s="15"/>
      <c r="N893" s="15"/>
      <c r="O893" s="15"/>
      <c r="P893" s="15"/>
      <c r="Q893" s="15"/>
      <c r="R893" s="15"/>
      <c r="S893" s="15"/>
    </row>
    <row r="894">
      <c r="A894" s="15"/>
      <c r="B894" s="15"/>
      <c r="C894" s="15"/>
      <c r="D894" s="15"/>
      <c r="E894" s="15"/>
      <c r="F894" s="15"/>
      <c r="G894" s="15"/>
      <c r="H894" s="15"/>
      <c r="I894" s="15"/>
      <c r="J894" s="15"/>
      <c r="K894" s="15"/>
      <c r="L894" s="15"/>
      <c r="M894" s="15"/>
      <c r="N894" s="15"/>
      <c r="O894" s="15"/>
      <c r="P894" s="15"/>
      <c r="Q894" s="15"/>
      <c r="R894" s="15"/>
      <c r="S894" s="15"/>
    </row>
    <row r="895">
      <c r="A895" s="15"/>
      <c r="B895" s="15"/>
      <c r="C895" s="15"/>
      <c r="D895" s="15"/>
      <c r="E895" s="15"/>
      <c r="F895" s="15"/>
      <c r="G895" s="15"/>
      <c r="H895" s="15"/>
      <c r="I895" s="15"/>
      <c r="J895" s="15"/>
      <c r="K895" s="15"/>
      <c r="L895" s="15"/>
      <c r="M895" s="15"/>
      <c r="N895" s="15"/>
      <c r="O895" s="15"/>
      <c r="P895" s="15"/>
      <c r="Q895" s="15"/>
      <c r="R895" s="15"/>
      <c r="S895" s="15"/>
    </row>
    <row r="896">
      <c r="A896" s="15"/>
      <c r="B896" s="15"/>
      <c r="C896" s="15"/>
      <c r="D896" s="15"/>
      <c r="E896" s="15"/>
      <c r="F896" s="15"/>
      <c r="G896" s="15"/>
      <c r="H896" s="15"/>
      <c r="I896" s="15"/>
      <c r="J896" s="15"/>
      <c r="K896" s="15"/>
      <c r="L896" s="15"/>
      <c r="M896" s="15"/>
      <c r="N896" s="15"/>
      <c r="O896" s="15"/>
      <c r="P896" s="15"/>
      <c r="Q896" s="15"/>
      <c r="R896" s="15"/>
      <c r="S896" s="15"/>
    </row>
    <row r="897">
      <c r="A897" s="15"/>
      <c r="B897" s="15"/>
      <c r="C897" s="15"/>
      <c r="D897" s="15"/>
      <c r="E897" s="15"/>
      <c r="F897" s="15"/>
      <c r="G897" s="15"/>
      <c r="H897" s="15"/>
      <c r="I897" s="15"/>
      <c r="J897" s="15"/>
      <c r="K897" s="15"/>
      <c r="L897" s="15"/>
      <c r="M897" s="15"/>
      <c r="N897" s="15"/>
      <c r="O897" s="15"/>
      <c r="P897" s="15"/>
      <c r="Q897" s="15"/>
      <c r="R897" s="15"/>
      <c r="S897" s="15"/>
    </row>
    <row r="898">
      <c r="A898" s="15"/>
      <c r="B898" s="15"/>
      <c r="C898" s="15"/>
      <c r="D898" s="15"/>
      <c r="E898" s="15"/>
      <c r="F898" s="15"/>
      <c r="G898" s="15"/>
      <c r="H898" s="15"/>
      <c r="I898" s="15"/>
      <c r="J898" s="15"/>
      <c r="K898" s="15"/>
      <c r="L898" s="15"/>
      <c r="M898" s="15"/>
      <c r="N898" s="15"/>
      <c r="O898" s="15"/>
      <c r="P898" s="15"/>
      <c r="Q898" s="15"/>
      <c r="R898" s="15"/>
      <c r="S898" s="15"/>
    </row>
    <row r="899">
      <c r="A899" s="15"/>
      <c r="B899" s="15"/>
      <c r="C899" s="15"/>
      <c r="D899" s="15"/>
      <c r="E899" s="15"/>
      <c r="F899" s="15"/>
      <c r="G899" s="15"/>
      <c r="H899" s="15"/>
      <c r="I899" s="15"/>
      <c r="J899" s="15"/>
      <c r="K899" s="15"/>
      <c r="L899" s="15"/>
      <c r="M899" s="15"/>
      <c r="N899" s="15"/>
      <c r="O899" s="15"/>
      <c r="P899" s="15"/>
      <c r="Q899" s="15"/>
      <c r="R899" s="15"/>
      <c r="S899" s="15"/>
    </row>
    <row r="900">
      <c r="A900" s="15"/>
      <c r="B900" s="15"/>
      <c r="C900" s="15"/>
      <c r="D900" s="15"/>
      <c r="E900" s="15"/>
      <c r="F900" s="15"/>
      <c r="G900" s="15"/>
      <c r="H900" s="15"/>
      <c r="I900" s="15"/>
      <c r="J900" s="15"/>
      <c r="K900" s="15"/>
      <c r="L900" s="15"/>
      <c r="M900" s="15"/>
      <c r="N900" s="15"/>
      <c r="O900" s="15"/>
      <c r="P900" s="15"/>
      <c r="Q900" s="15"/>
      <c r="R900" s="15"/>
      <c r="S900" s="15"/>
    </row>
    <row r="901">
      <c r="A901" s="15"/>
      <c r="B901" s="15"/>
      <c r="C901" s="15"/>
      <c r="D901" s="15"/>
      <c r="E901" s="15"/>
      <c r="F901" s="15"/>
      <c r="G901" s="15"/>
      <c r="H901" s="15"/>
      <c r="I901" s="15"/>
      <c r="J901" s="15"/>
      <c r="K901" s="15"/>
      <c r="L901" s="15"/>
      <c r="M901" s="15"/>
      <c r="N901" s="15"/>
      <c r="O901" s="15"/>
      <c r="P901" s="15"/>
      <c r="Q901" s="15"/>
      <c r="R901" s="15"/>
      <c r="S901" s="15"/>
    </row>
    <row r="902">
      <c r="A902" s="15"/>
      <c r="B902" s="15"/>
      <c r="C902" s="15"/>
      <c r="D902" s="15"/>
      <c r="E902" s="15"/>
      <c r="F902" s="15"/>
      <c r="G902" s="15"/>
      <c r="H902" s="15"/>
      <c r="I902" s="15"/>
      <c r="J902" s="15"/>
      <c r="K902" s="15"/>
      <c r="L902" s="15"/>
      <c r="M902" s="15"/>
      <c r="N902" s="15"/>
      <c r="O902" s="15"/>
      <c r="P902" s="15"/>
      <c r="Q902" s="15"/>
      <c r="R902" s="15"/>
      <c r="S902" s="15"/>
    </row>
    <row r="903">
      <c r="A903" s="15"/>
      <c r="B903" s="15"/>
      <c r="C903" s="15"/>
      <c r="D903" s="15"/>
      <c r="E903" s="15"/>
      <c r="F903" s="15"/>
      <c r="G903" s="15"/>
      <c r="H903" s="15"/>
      <c r="I903" s="15"/>
      <c r="J903" s="15"/>
      <c r="K903" s="15"/>
      <c r="L903" s="15"/>
      <c r="M903" s="15"/>
      <c r="N903" s="15"/>
      <c r="O903" s="15"/>
      <c r="P903" s="15"/>
      <c r="Q903" s="15"/>
      <c r="R903" s="15"/>
      <c r="S903" s="15"/>
    </row>
    <row r="904">
      <c r="A904" s="15"/>
      <c r="B904" s="15"/>
      <c r="C904" s="15"/>
      <c r="D904" s="15"/>
      <c r="E904" s="15"/>
      <c r="F904" s="15"/>
      <c r="G904" s="15"/>
      <c r="H904" s="15"/>
      <c r="I904" s="15"/>
      <c r="J904" s="15"/>
      <c r="K904" s="15"/>
      <c r="L904" s="15"/>
      <c r="M904" s="15"/>
      <c r="N904" s="15"/>
      <c r="O904" s="15"/>
      <c r="P904" s="15"/>
      <c r="Q904" s="15"/>
      <c r="R904" s="15"/>
      <c r="S904" s="15"/>
    </row>
    <row r="905">
      <c r="A905" s="15"/>
      <c r="B905" s="15"/>
      <c r="C905" s="15"/>
      <c r="D905" s="15"/>
      <c r="E905" s="15"/>
      <c r="F905" s="15"/>
      <c r="G905" s="15"/>
      <c r="H905" s="15"/>
      <c r="I905" s="15"/>
      <c r="J905" s="15"/>
      <c r="K905" s="15"/>
      <c r="L905" s="15"/>
      <c r="M905" s="15"/>
      <c r="N905" s="15"/>
      <c r="O905" s="15"/>
      <c r="P905" s="15"/>
      <c r="Q905" s="15"/>
      <c r="R905" s="15"/>
      <c r="S905" s="15"/>
    </row>
    <row r="906">
      <c r="A906" s="15"/>
      <c r="B906" s="15"/>
      <c r="C906" s="15"/>
      <c r="D906" s="15"/>
      <c r="E906" s="15"/>
      <c r="F906" s="15"/>
      <c r="G906" s="15"/>
      <c r="H906" s="15"/>
      <c r="I906" s="15"/>
      <c r="J906" s="15"/>
      <c r="K906" s="15"/>
      <c r="L906" s="15"/>
      <c r="M906" s="15"/>
      <c r="N906" s="15"/>
      <c r="O906" s="15"/>
      <c r="P906" s="15"/>
      <c r="Q906" s="15"/>
      <c r="R906" s="15"/>
      <c r="S906" s="15"/>
    </row>
    <row r="907">
      <c r="A907" s="15"/>
      <c r="B907" s="15"/>
      <c r="C907" s="15"/>
      <c r="D907" s="15"/>
      <c r="E907" s="15"/>
      <c r="F907" s="15"/>
      <c r="G907" s="15"/>
      <c r="H907" s="15"/>
      <c r="I907" s="15"/>
      <c r="J907" s="15"/>
      <c r="K907" s="15"/>
      <c r="L907" s="15"/>
      <c r="M907" s="15"/>
      <c r="N907" s="15"/>
      <c r="O907" s="15"/>
      <c r="P907" s="15"/>
      <c r="Q907" s="15"/>
      <c r="R907" s="15"/>
      <c r="S907" s="15"/>
    </row>
    <row r="908">
      <c r="A908" s="15"/>
      <c r="B908" s="15"/>
      <c r="C908" s="15"/>
      <c r="D908" s="15"/>
      <c r="E908" s="15"/>
      <c r="F908" s="15"/>
      <c r="G908" s="15"/>
      <c r="H908" s="15"/>
      <c r="I908" s="15"/>
      <c r="J908" s="15"/>
      <c r="K908" s="15"/>
      <c r="L908" s="15"/>
      <c r="M908" s="15"/>
      <c r="N908" s="15"/>
      <c r="O908" s="15"/>
      <c r="P908" s="15"/>
      <c r="Q908" s="15"/>
      <c r="R908" s="15"/>
      <c r="S908" s="15"/>
    </row>
    <row r="909">
      <c r="A909" s="15"/>
      <c r="B909" s="15"/>
      <c r="C909" s="15"/>
      <c r="D909" s="15"/>
      <c r="E909" s="15"/>
      <c r="F909" s="15"/>
      <c r="G909" s="15"/>
      <c r="H909" s="15"/>
      <c r="I909" s="15"/>
      <c r="J909" s="15"/>
      <c r="K909" s="15"/>
      <c r="L909" s="15"/>
      <c r="M909" s="15"/>
      <c r="N909" s="15"/>
      <c r="O909" s="15"/>
      <c r="P909" s="15"/>
      <c r="Q909" s="15"/>
      <c r="R909" s="15"/>
      <c r="S909" s="15"/>
    </row>
    <row r="910">
      <c r="A910" s="15"/>
      <c r="B910" s="15"/>
      <c r="C910" s="15"/>
      <c r="D910" s="15"/>
      <c r="E910" s="15"/>
      <c r="F910" s="15"/>
      <c r="G910" s="15"/>
      <c r="H910" s="15"/>
      <c r="I910" s="15"/>
      <c r="J910" s="15"/>
      <c r="K910" s="15"/>
      <c r="L910" s="15"/>
      <c r="M910" s="15"/>
      <c r="N910" s="15"/>
      <c r="O910" s="15"/>
      <c r="P910" s="15"/>
      <c r="Q910" s="15"/>
      <c r="R910" s="15"/>
      <c r="S910" s="15"/>
    </row>
    <row r="911">
      <c r="A911" s="15"/>
      <c r="B911" s="15"/>
      <c r="C911" s="15"/>
      <c r="D911" s="15"/>
      <c r="E911" s="15"/>
      <c r="F911" s="15"/>
      <c r="G911" s="15"/>
      <c r="H911" s="15"/>
      <c r="I911" s="15"/>
      <c r="J911" s="15"/>
      <c r="K911" s="15"/>
      <c r="L911" s="15"/>
      <c r="M911" s="15"/>
      <c r="N911" s="15"/>
      <c r="O911" s="15"/>
      <c r="P911" s="15"/>
      <c r="Q911" s="15"/>
      <c r="R911" s="15"/>
      <c r="S911" s="15"/>
    </row>
    <row r="912">
      <c r="A912" s="15"/>
      <c r="B912" s="15"/>
      <c r="C912" s="15"/>
      <c r="D912" s="15"/>
      <c r="E912" s="15"/>
      <c r="F912" s="15"/>
      <c r="G912" s="15"/>
      <c r="H912" s="15"/>
      <c r="I912" s="15"/>
      <c r="J912" s="15"/>
      <c r="K912" s="15"/>
      <c r="L912" s="15"/>
      <c r="M912" s="15"/>
      <c r="N912" s="15"/>
      <c r="O912" s="15"/>
      <c r="P912" s="15"/>
      <c r="Q912" s="15"/>
      <c r="R912" s="15"/>
      <c r="S912" s="15"/>
    </row>
    <row r="913">
      <c r="A913" s="15"/>
      <c r="B913" s="15"/>
      <c r="C913" s="15"/>
      <c r="D913" s="15"/>
      <c r="E913" s="15"/>
      <c r="F913" s="15"/>
      <c r="G913" s="15"/>
      <c r="H913" s="15"/>
      <c r="I913" s="15"/>
      <c r="J913" s="15"/>
      <c r="K913" s="15"/>
      <c r="L913" s="15"/>
      <c r="M913" s="15"/>
      <c r="N913" s="15"/>
      <c r="O913" s="15"/>
      <c r="P913" s="15"/>
      <c r="Q913" s="15"/>
      <c r="R913" s="15"/>
      <c r="S913" s="15"/>
    </row>
    <row r="914">
      <c r="A914" s="15"/>
      <c r="B914" s="15"/>
      <c r="C914" s="15"/>
      <c r="D914" s="15"/>
      <c r="E914" s="15"/>
      <c r="F914" s="15"/>
      <c r="G914" s="15"/>
      <c r="H914" s="15"/>
      <c r="I914" s="15"/>
      <c r="J914" s="15"/>
      <c r="K914" s="15"/>
      <c r="L914" s="15"/>
      <c r="M914" s="15"/>
      <c r="N914" s="15"/>
      <c r="O914" s="15"/>
      <c r="P914" s="15"/>
      <c r="Q914" s="15"/>
      <c r="R914" s="15"/>
      <c r="S914" s="15"/>
    </row>
    <row r="915">
      <c r="A915" s="15"/>
      <c r="B915" s="15"/>
      <c r="C915" s="15"/>
      <c r="D915" s="15"/>
      <c r="E915" s="15"/>
      <c r="F915" s="15"/>
      <c r="G915" s="15"/>
      <c r="H915" s="15"/>
      <c r="I915" s="15"/>
      <c r="J915" s="15"/>
      <c r="K915" s="15"/>
      <c r="L915" s="15"/>
      <c r="M915" s="15"/>
      <c r="N915" s="15"/>
      <c r="O915" s="15"/>
      <c r="P915" s="15"/>
      <c r="Q915" s="15"/>
      <c r="R915" s="15"/>
      <c r="S915" s="15"/>
    </row>
    <row r="916">
      <c r="A916" s="15"/>
      <c r="B916" s="15"/>
      <c r="C916" s="15"/>
      <c r="D916" s="15"/>
      <c r="E916" s="15"/>
      <c r="F916" s="15"/>
      <c r="G916" s="15"/>
      <c r="H916" s="15"/>
      <c r="I916" s="15"/>
      <c r="J916" s="15"/>
      <c r="K916" s="15"/>
      <c r="L916" s="15"/>
      <c r="M916" s="15"/>
      <c r="N916" s="15"/>
      <c r="O916" s="15"/>
      <c r="P916" s="15"/>
      <c r="Q916" s="15"/>
      <c r="R916" s="15"/>
      <c r="S916" s="15"/>
    </row>
    <row r="917">
      <c r="A917" s="15"/>
      <c r="B917" s="15"/>
      <c r="C917" s="15"/>
      <c r="D917" s="15"/>
      <c r="E917" s="15"/>
      <c r="F917" s="15"/>
      <c r="G917" s="15"/>
      <c r="H917" s="15"/>
      <c r="I917" s="15"/>
      <c r="J917" s="15"/>
      <c r="K917" s="15"/>
      <c r="L917" s="15"/>
      <c r="M917" s="15"/>
      <c r="N917" s="15"/>
      <c r="O917" s="15"/>
      <c r="P917" s="15"/>
      <c r="Q917" s="15"/>
      <c r="R917" s="15"/>
      <c r="S917" s="15"/>
    </row>
    <row r="918">
      <c r="A918" s="15"/>
      <c r="B918" s="15"/>
      <c r="C918" s="15"/>
      <c r="D918" s="15"/>
      <c r="E918" s="15"/>
      <c r="F918" s="15"/>
      <c r="G918" s="15"/>
      <c r="H918" s="15"/>
      <c r="I918" s="15"/>
      <c r="J918" s="15"/>
      <c r="K918" s="15"/>
      <c r="L918" s="15"/>
      <c r="M918" s="15"/>
      <c r="N918" s="15"/>
      <c r="O918" s="15"/>
      <c r="P918" s="15"/>
      <c r="Q918" s="15"/>
      <c r="R918" s="15"/>
      <c r="S918" s="15"/>
    </row>
    <row r="919">
      <c r="A919" s="15"/>
      <c r="B919" s="15"/>
      <c r="C919" s="15"/>
      <c r="D919" s="15"/>
      <c r="E919" s="15"/>
      <c r="F919" s="15"/>
      <c r="G919" s="15"/>
      <c r="H919" s="15"/>
      <c r="I919" s="15"/>
      <c r="J919" s="15"/>
      <c r="K919" s="15"/>
      <c r="L919" s="15"/>
      <c r="M919" s="15"/>
      <c r="N919" s="15"/>
      <c r="O919" s="15"/>
      <c r="P919" s="15"/>
      <c r="Q919" s="15"/>
      <c r="R919" s="15"/>
      <c r="S919" s="15"/>
    </row>
    <row r="920">
      <c r="A920" s="15"/>
      <c r="B920" s="15"/>
      <c r="C920" s="15"/>
      <c r="D920" s="15"/>
      <c r="E920" s="15"/>
      <c r="F920" s="15"/>
      <c r="G920" s="15"/>
      <c r="H920" s="15"/>
      <c r="I920" s="15"/>
      <c r="J920" s="15"/>
      <c r="K920" s="15"/>
      <c r="L920" s="15"/>
      <c r="M920" s="15"/>
      <c r="N920" s="15"/>
      <c r="O920" s="15"/>
      <c r="P920" s="15"/>
      <c r="Q920" s="15"/>
      <c r="R920" s="15"/>
      <c r="S920" s="15"/>
    </row>
    <row r="921">
      <c r="A921" s="15"/>
      <c r="B921" s="15"/>
      <c r="C921" s="15"/>
      <c r="D921" s="15"/>
      <c r="E921" s="15"/>
      <c r="F921" s="15"/>
      <c r="G921" s="15"/>
      <c r="H921" s="15"/>
      <c r="I921" s="15"/>
      <c r="J921" s="15"/>
      <c r="K921" s="15"/>
      <c r="L921" s="15"/>
      <c r="M921" s="15"/>
      <c r="N921" s="15"/>
      <c r="O921" s="15"/>
      <c r="P921" s="15"/>
      <c r="Q921" s="15"/>
      <c r="R921" s="15"/>
      <c r="S921" s="15"/>
    </row>
    <row r="922">
      <c r="A922" s="15"/>
      <c r="B922" s="15"/>
      <c r="C922" s="15"/>
      <c r="D922" s="15"/>
      <c r="E922" s="15"/>
      <c r="F922" s="15"/>
      <c r="G922" s="15"/>
      <c r="H922" s="15"/>
      <c r="I922" s="15"/>
      <c r="J922" s="15"/>
      <c r="K922" s="15"/>
      <c r="L922" s="15"/>
      <c r="M922" s="15"/>
      <c r="N922" s="15"/>
      <c r="O922" s="15"/>
      <c r="P922" s="15"/>
      <c r="Q922" s="15"/>
      <c r="R922" s="15"/>
      <c r="S922" s="15"/>
    </row>
    <row r="923">
      <c r="A923" s="15"/>
      <c r="B923" s="15"/>
      <c r="C923" s="15"/>
      <c r="D923" s="15"/>
      <c r="E923" s="15"/>
      <c r="F923" s="15"/>
      <c r="G923" s="15"/>
      <c r="H923" s="15"/>
      <c r="I923" s="15"/>
      <c r="J923" s="15"/>
      <c r="K923" s="15"/>
      <c r="L923" s="15"/>
      <c r="M923" s="15"/>
      <c r="N923" s="15"/>
      <c r="O923" s="15"/>
      <c r="P923" s="15"/>
      <c r="Q923" s="15"/>
      <c r="R923" s="15"/>
      <c r="S923" s="15"/>
    </row>
    <row r="924">
      <c r="A924" s="15"/>
      <c r="B924" s="15"/>
      <c r="C924" s="15"/>
      <c r="D924" s="15"/>
      <c r="E924" s="15"/>
      <c r="F924" s="15"/>
      <c r="G924" s="15"/>
      <c r="H924" s="15"/>
      <c r="I924" s="15"/>
      <c r="J924" s="15"/>
      <c r="K924" s="15"/>
      <c r="L924" s="15"/>
      <c r="M924" s="15"/>
      <c r="N924" s="15"/>
      <c r="O924" s="15"/>
      <c r="P924" s="15"/>
      <c r="Q924" s="15"/>
      <c r="R924" s="15"/>
      <c r="S924" s="15"/>
    </row>
    <row r="925">
      <c r="A925" s="15"/>
      <c r="B925" s="15"/>
      <c r="C925" s="15"/>
      <c r="D925" s="15"/>
      <c r="E925" s="15"/>
      <c r="F925" s="15"/>
      <c r="G925" s="15"/>
      <c r="H925" s="15"/>
      <c r="I925" s="15"/>
      <c r="J925" s="15"/>
      <c r="K925" s="15"/>
      <c r="L925" s="15"/>
      <c r="M925" s="15"/>
      <c r="N925" s="15"/>
      <c r="O925" s="15"/>
      <c r="P925" s="15"/>
      <c r="Q925" s="15"/>
      <c r="R925" s="15"/>
      <c r="S925" s="15"/>
    </row>
    <row r="926">
      <c r="A926" s="15"/>
      <c r="B926" s="15"/>
      <c r="C926" s="15"/>
      <c r="D926" s="15"/>
      <c r="E926" s="15"/>
      <c r="F926" s="15"/>
      <c r="G926" s="15"/>
      <c r="H926" s="15"/>
      <c r="I926" s="15"/>
      <c r="J926" s="15"/>
      <c r="K926" s="15"/>
      <c r="L926" s="15"/>
      <c r="M926" s="15"/>
      <c r="N926" s="15"/>
      <c r="O926" s="15"/>
      <c r="P926" s="15"/>
      <c r="Q926" s="15"/>
      <c r="R926" s="15"/>
      <c r="S926" s="15"/>
    </row>
    <row r="927">
      <c r="A927" s="15"/>
      <c r="B927" s="15"/>
      <c r="C927" s="15"/>
      <c r="D927" s="15"/>
      <c r="E927" s="15"/>
      <c r="F927" s="15"/>
      <c r="G927" s="15"/>
      <c r="H927" s="15"/>
      <c r="I927" s="15"/>
      <c r="J927" s="15"/>
      <c r="K927" s="15"/>
      <c r="L927" s="15"/>
      <c r="M927" s="15"/>
      <c r="N927" s="15"/>
      <c r="O927" s="15"/>
      <c r="P927" s="15"/>
      <c r="Q927" s="15"/>
      <c r="R927" s="15"/>
      <c r="S927" s="15"/>
    </row>
    <row r="928">
      <c r="A928" s="15"/>
      <c r="B928" s="15"/>
      <c r="C928" s="15"/>
      <c r="D928" s="15"/>
      <c r="E928" s="15"/>
      <c r="F928" s="15"/>
      <c r="G928" s="15"/>
      <c r="H928" s="15"/>
      <c r="I928" s="15"/>
      <c r="J928" s="15"/>
      <c r="K928" s="15"/>
      <c r="L928" s="15"/>
      <c r="M928" s="15"/>
      <c r="N928" s="15"/>
      <c r="O928" s="15"/>
      <c r="P928" s="15"/>
      <c r="Q928" s="15"/>
      <c r="R928" s="15"/>
      <c r="S928" s="15"/>
    </row>
    <row r="929">
      <c r="A929" s="15"/>
      <c r="B929" s="15"/>
      <c r="C929" s="15"/>
      <c r="D929" s="15"/>
      <c r="E929" s="15"/>
      <c r="F929" s="15"/>
      <c r="G929" s="15"/>
      <c r="H929" s="15"/>
      <c r="I929" s="15"/>
      <c r="J929" s="15"/>
      <c r="K929" s="15"/>
      <c r="L929" s="15"/>
      <c r="M929" s="15"/>
      <c r="N929" s="15"/>
      <c r="O929" s="15"/>
      <c r="P929" s="15"/>
      <c r="Q929" s="15"/>
      <c r="R929" s="15"/>
      <c r="S929" s="15"/>
    </row>
    <row r="930">
      <c r="A930" s="15"/>
      <c r="B930" s="15"/>
      <c r="C930" s="15"/>
      <c r="D930" s="15"/>
      <c r="E930" s="15"/>
      <c r="F930" s="15"/>
      <c r="G930" s="15"/>
      <c r="H930" s="15"/>
      <c r="I930" s="15"/>
      <c r="J930" s="15"/>
      <c r="K930" s="15"/>
      <c r="L930" s="15"/>
      <c r="M930" s="15"/>
      <c r="N930" s="15"/>
      <c r="O930" s="15"/>
      <c r="P930" s="15"/>
      <c r="Q930" s="15"/>
      <c r="R930" s="15"/>
      <c r="S930" s="15"/>
    </row>
    <row r="931">
      <c r="A931" s="15"/>
      <c r="B931" s="15"/>
      <c r="C931" s="15"/>
      <c r="D931" s="15"/>
      <c r="E931" s="15"/>
      <c r="F931" s="15"/>
      <c r="G931" s="15"/>
      <c r="H931" s="15"/>
      <c r="I931" s="15"/>
      <c r="J931" s="15"/>
      <c r="K931" s="15"/>
      <c r="L931" s="15"/>
      <c r="M931" s="15"/>
      <c r="N931" s="15"/>
      <c r="O931" s="15"/>
      <c r="P931" s="15"/>
      <c r="Q931" s="15"/>
      <c r="R931" s="15"/>
      <c r="S931" s="15"/>
    </row>
    <row r="932">
      <c r="A932" s="15"/>
      <c r="B932" s="15"/>
      <c r="C932" s="15"/>
      <c r="D932" s="15"/>
      <c r="E932" s="15"/>
      <c r="F932" s="15"/>
      <c r="G932" s="15"/>
      <c r="H932" s="15"/>
      <c r="I932" s="15"/>
      <c r="J932" s="15"/>
      <c r="K932" s="15"/>
      <c r="L932" s="15"/>
      <c r="M932" s="15"/>
      <c r="N932" s="15"/>
      <c r="O932" s="15"/>
      <c r="P932" s="15"/>
      <c r="Q932" s="15"/>
      <c r="R932" s="15"/>
      <c r="S932" s="15"/>
    </row>
    <row r="933">
      <c r="A933" s="15"/>
      <c r="B933" s="15"/>
      <c r="C933" s="15"/>
      <c r="D933" s="15"/>
      <c r="E933" s="15"/>
      <c r="F933" s="15"/>
      <c r="G933" s="15"/>
      <c r="H933" s="15"/>
      <c r="I933" s="15"/>
      <c r="J933" s="15"/>
      <c r="K933" s="15"/>
      <c r="L933" s="15"/>
      <c r="M933" s="15"/>
      <c r="N933" s="15"/>
      <c r="O933" s="15"/>
      <c r="P933" s="15"/>
      <c r="Q933" s="15"/>
      <c r="R933" s="15"/>
      <c r="S933" s="15"/>
    </row>
    <row r="934">
      <c r="A934" s="15"/>
      <c r="B934" s="15"/>
      <c r="C934" s="15"/>
      <c r="D934" s="15"/>
      <c r="E934" s="15"/>
      <c r="F934" s="15"/>
      <c r="G934" s="15"/>
      <c r="H934" s="15"/>
      <c r="I934" s="15"/>
      <c r="J934" s="15"/>
      <c r="K934" s="15"/>
      <c r="L934" s="15"/>
      <c r="M934" s="15"/>
      <c r="N934" s="15"/>
      <c r="O934" s="15"/>
      <c r="P934" s="15"/>
      <c r="Q934" s="15"/>
      <c r="R934" s="15"/>
      <c r="S934" s="15"/>
    </row>
    <row r="935">
      <c r="A935" s="15"/>
      <c r="B935" s="15"/>
      <c r="C935" s="15"/>
      <c r="D935" s="15"/>
      <c r="E935" s="15"/>
      <c r="F935" s="15"/>
      <c r="G935" s="15"/>
      <c r="H935" s="15"/>
      <c r="I935" s="15"/>
      <c r="J935" s="15"/>
      <c r="K935" s="15"/>
      <c r="L935" s="15"/>
      <c r="M935" s="15"/>
      <c r="N935" s="15"/>
      <c r="O935" s="15"/>
      <c r="P935" s="15"/>
      <c r="Q935" s="15"/>
      <c r="R935" s="15"/>
      <c r="S935" s="15"/>
    </row>
    <row r="936">
      <c r="A936" s="15"/>
      <c r="B936" s="15"/>
      <c r="C936" s="15"/>
      <c r="D936" s="15"/>
      <c r="E936" s="15"/>
      <c r="F936" s="15"/>
      <c r="G936" s="15"/>
      <c r="H936" s="15"/>
      <c r="I936" s="15"/>
      <c r="J936" s="15"/>
      <c r="K936" s="15"/>
      <c r="L936" s="15"/>
      <c r="M936" s="15"/>
      <c r="N936" s="15"/>
      <c r="O936" s="15"/>
      <c r="P936" s="15"/>
      <c r="Q936" s="15"/>
      <c r="R936" s="15"/>
      <c r="S936" s="15"/>
    </row>
    <row r="937">
      <c r="A937" s="15"/>
      <c r="B937" s="15"/>
      <c r="C937" s="15"/>
      <c r="D937" s="15"/>
      <c r="E937" s="15"/>
      <c r="F937" s="15"/>
      <c r="G937" s="15"/>
      <c r="H937" s="15"/>
      <c r="I937" s="15"/>
      <c r="J937" s="15"/>
      <c r="K937" s="15"/>
      <c r="L937" s="15"/>
      <c r="M937" s="15"/>
      <c r="N937" s="15"/>
      <c r="O937" s="15"/>
      <c r="P937" s="15"/>
      <c r="Q937" s="15"/>
      <c r="R937" s="15"/>
      <c r="S937" s="15"/>
    </row>
    <row r="938">
      <c r="A938" s="15"/>
      <c r="B938" s="15"/>
      <c r="C938" s="15"/>
      <c r="D938" s="15"/>
      <c r="E938" s="15"/>
      <c r="F938" s="15"/>
      <c r="G938" s="15"/>
      <c r="H938" s="15"/>
      <c r="I938" s="15"/>
      <c r="J938" s="15"/>
      <c r="K938" s="15"/>
      <c r="L938" s="15"/>
      <c r="M938" s="15"/>
      <c r="N938" s="15"/>
      <c r="O938" s="15"/>
      <c r="P938" s="15"/>
      <c r="Q938" s="15"/>
      <c r="R938" s="15"/>
      <c r="S938" s="15"/>
    </row>
    <row r="939">
      <c r="A939" s="15"/>
      <c r="B939" s="15"/>
      <c r="C939" s="15"/>
      <c r="D939" s="15"/>
      <c r="E939" s="15"/>
      <c r="F939" s="15"/>
      <c r="G939" s="15"/>
      <c r="H939" s="15"/>
      <c r="I939" s="15"/>
      <c r="J939" s="15"/>
      <c r="K939" s="15"/>
      <c r="L939" s="15"/>
      <c r="M939" s="15"/>
      <c r="N939" s="15"/>
      <c r="O939" s="15"/>
      <c r="P939" s="15"/>
      <c r="Q939" s="15"/>
      <c r="R939" s="15"/>
      <c r="S939" s="15"/>
    </row>
    <row r="940">
      <c r="A940" s="15"/>
      <c r="B940" s="15"/>
      <c r="C940" s="15"/>
      <c r="D940" s="15"/>
      <c r="E940" s="15"/>
      <c r="F940" s="15"/>
      <c r="G940" s="15"/>
      <c r="H940" s="15"/>
      <c r="I940" s="15"/>
      <c r="J940" s="15"/>
      <c r="K940" s="15"/>
      <c r="L940" s="15"/>
      <c r="M940" s="15"/>
      <c r="N940" s="15"/>
      <c r="O940" s="15"/>
      <c r="P940" s="15"/>
      <c r="Q940" s="15"/>
      <c r="R940" s="15"/>
      <c r="S940" s="15"/>
    </row>
    <row r="941">
      <c r="A941" s="15"/>
      <c r="B941" s="15"/>
      <c r="C941" s="15"/>
      <c r="D941" s="15"/>
      <c r="E941" s="15"/>
      <c r="F941" s="15"/>
      <c r="G941" s="15"/>
      <c r="H941" s="15"/>
      <c r="I941" s="15"/>
      <c r="J941" s="15"/>
      <c r="K941" s="15"/>
      <c r="L941" s="15"/>
      <c r="M941" s="15"/>
      <c r="N941" s="15"/>
      <c r="O941" s="15"/>
      <c r="P941" s="15"/>
      <c r="Q941" s="15"/>
      <c r="R941" s="15"/>
      <c r="S941" s="15"/>
    </row>
    <row r="942">
      <c r="A942" s="15"/>
      <c r="B942" s="15"/>
      <c r="C942" s="15"/>
      <c r="D942" s="15"/>
      <c r="E942" s="15"/>
      <c r="F942" s="15"/>
      <c r="G942" s="15"/>
      <c r="H942" s="15"/>
      <c r="I942" s="15"/>
      <c r="J942" s="15"/>
      <c r="K942" s="15"/>
      <c r="L942" s="15"/>
      <c r="M942" s="15"/>
      <c r="N942" s="15"/>
      <c r="O942" s="15"/>
      <c r="P942" s="15"/>
      <c r="Q942" s="15"/>
      <c r="R942" s="15"/>
      <c r="S942" s="15"/>
    </row>
    <row r="943">
      <c r="A943" s="15"/>
      <c r="B943" s="15"/>
      <c r="C943" s="15"/>
      <c r="D943" s="15"/>
      <c r="E943" s="15"/>
      <c r="F943" s="15"/>
      <c r="G943" s="15"/>
      <c r="H943" s="15"/>
      <c r="I943" s="15"/>
      <c r="J943" s="15"/>
      <c r="K943" s="15"/>
      <c r="L943" s="15"/>
      <c r="M943" s="15"/>
      <c r="N943" s="15"/>
      <c r="O943" s="15"/>
      <c r="P943" s="15"/>
      <c r="Q943" s="15"/>
      <c r="R943" s="15"/>
      <c r="S943" s="15"/>
    </row>
    <row r="944">
      <c r="A944" s="15"/>
      <c r="B944" s="15"/>
      <c r="C944" s="15"/>
      <c r="D944" s="15"/>
      <c r="E944" s="15"/>
      <c r="F944" s="15"/>
      <c r="G944" s="15"/>
      <c r="H944" s="15"/>
      <c r="I944" s="15"/>
      <c r="J944" s="15"/>
      <c r="K944" s="15"/>
      <c r="L944" s="15"/>
      <c r="M944" s="15"/>
      <c r="N944" s="15"/>
      <c r="O944" s="15"/>
      <c r="P944" s="15"/>
      <c r="Q944" s="15"/>
      <c r="R944" s="15"/>
      <c r="S944" s="15"/>
    </row>
    <row r="945">
      <c r="A945" s="15"/>
      <c r="B945" s="15"/>
      <c r="C945" s="15"/>
      <c r="D945" s="15"/>
      <c r="E945" s="15"/>
      <c r="F945" s="15"/>
      <c r="G945" s="15"/>
      <c r="H945" s="15"/>
      <c r="I945" s="15"/>
      <c r="J945" s="15"/>
      <c r="K945" s="15"/>
      <c r="L945" s="15"/>
      <c r="M945" s="15"/>
      <c r="N945" s="15"/>
      <c r="O945" s="15"/>
      <c r="P945" s="15"/>
      <c r="Q945" s="15"/>
      <c r="R945" s="15"/>
      <c r="S945" s="15"/>
    </row>
    <row r="946">
      <c r="A946" s="15"/>
      <c r="B946" s="15"/>
      <c r="C946" s="15"/>
      <c r="D946" s="15"/>
      <c r="E946" s="15"/>
      <c r="F946" s="15"/>
      <c r="G946" s="15"/>
      <c r="H946" s="15"/>
      <c r="I946" s="15"/>
      <c r="J946" s="15"/>
      <c r="K946" s="15"/>
      <c r="L946" s="15"/>
      <c r="M946" s="15"/>
      <c r="N946" s="15"/>
      <c r="O946" s="15"/>
      <c r="P946" s="15"/>
      <c r="Q946" s="15"/>
      <c r="R946" s="15"/>
      <c r="S946" s="15"/>
    </row>
    <row r="947">
      <c r="A947" s="15"/>
      <c r="B947" s="15"/>
      <c r="C947" s="15"/>
      <c r="D947" s="15"/>
      <c r="E947" s="15"/>
      <c r="F947" s="15"/>
      <c r="G947" s="15"/>
      <c r="H947" s="15"/>
      <c r="I947" s="15"/>
      <c r="J947" s="15"/>
      <c r="K947" s="15"/>
      <c r="L947" s="15"/>
      <c r="M947" s="15"/>
      <c r="N947" s="15"/>
      <c r="O947" s="15"/>
      <c r="P947" s="15"/>
      <c r="Q947" s="15"/>
      <c r="R947" s="15"/>
      <c r="S947" s="15"/>
    </row>
    <row r="948">
      <c r="A948" s="15"/>
      <c r="B948" s="15"/>
      <c r="C948" s="15"/>
      <c r="D948" s="15"/>
      <c r="E948" s="15"/>
      <c r="F948" s="15"/>
      <c r="G948" s="15"/>
      <c r="H948" s="15"/>
      <c r="I948" s="15"/>
      <c r="J948" s="15"/>
      <c r="K948" s="15"/>
      <c r="L948" s="15"/>
      <c r="M948" s="15"/>
      <c r="N948" s="15"/>
      <c r="O948" s="15"/>
      <c r="P948" s="15"/>
      <c r="Q948" s="15"/>
      <c r="R948" s="15"/>
      <c r="S948" s="15"/>
    </row>
    <row r="949">
      <c r="A949" s="15"/>
      <c r="B949" s="15"/>
      <c r="C949" s="15"/>
      <c r="D949" s="15"/>
      <c r="E949" s="15"/>
      <c r="F949" s="15"/>
      <c r="G949" s="15"/>
      <c r="H949" s="15"/>
      <c r="I949" s="15"/>
      <c r="J949" s="15"/>
      <c r="K949" s="15"/>
      <c r="L949" s="15"/>
      <c r="M949" s="15"/>
      <c r="N949" s="15"/>
      <c r="O949" s="15"/>
      <c r="P949" s="15"/>
      <c r="Q949" s="15"/>
      <c r="R949" s="15"/>
      <c r="S949" s="15"/>
    </row>
    <row r="950">
      <c r="A950" s="15"/>
      <c r="B950" s="15"/>
      <c r="C950" s="15"/>
      <c r="D950" s="15"/>
      <c r="E950" s="15"/>
      <c r="F950" s="15"/>
      <c r="G950" s="15"/>
      <c r="H950" s="15"/>
      <c r="I950" s="15"/>
      <c r="J950" s="15"/>
      <c r="K950" s="15"/>
      <c r="L950" s="15"/>
      <c r="M950" s="15"/>
      <c r="N950" s="15"/>
      <c r="O950" s="15"/>
      <c r="P950" s="15"/>
      <c r="Q950" s="15"/>
      <c r="R950" s="15"/>
      <c r="S950" s="15"/>
    </row>
    <row r="951">
      <c r="A951" s="15"/>
      <c r="B951" s="15"/>
      <c r="C951" s="15"/>
      <c r="D951" s="15"/>
      <c r="E951" s="15"/>
      <c r="F951" s="15"/>
      <c r="G951" s="15"/>
      <c r="H951" s="15"/>
      <c r="I951" s="15"/>
      <c r="J951" s="15"/>
      <c r="K951" s="15"/>
      <c r="L951" s="15"/>
      <c r="M951" s="15"/>
      <c r="N951" s="15"/>
      <c r="O951" s="15"/>
      <c r="P951" s="15"/>
      <c r="Q951" s="15"/>
      <c r="R951" s="15"/>
      <c r="S951" s="15"/>
    </row>
    <row r="952">
      <c r="A952" s="15"/>
      <c r="B952" s="15"/>
      <c r="C952" s="15"/>
      <c r="D952" s="15"/>
      <c r="E952" s="15"/>
      <c r="F952" s="15"/>
      <c r="G952" s="15"/>
      <c r="H952" s="15"/>
      <c r="I952" s="15"/>
      <c r="J952" s="15"/>
      <c r="K952" s="15"/>
      <c r="L952" s="15"/>
      <c r="M952" s="15"/>
      <c r="N952" s="15"/>
      <c r="O952" s="15"/>
      <c r="P952" s="15"/>
      <c r="Q952" s="15"/>
      <c r="R952" s="15"/>
      <c r="S952" s="15"/>
    </row>
    <row r="953">
      <c r="A953" s="15"/>
      <c r="B953" s="15"/>
      <c r="C953" s="15"/>
      <c r="D953" s="15"/>
      <c r="E953" s="15"/>
      <c r="F953" s="15"/>
      <c r="G953" s="15"/>
      <c r="H953" s="15"/>
      <c r="I953" s="15"/>
      <c r="J953" s="15"/>
      <c r="K953" s="15"/>
      <c r="L953" s="15"/>
      <c r="M953" s="15"/>
      <c r="N953" s="15"/>
      <c r="O953" s="15"/>
      <c r="P953" s="15"/>
      <c r="Q953" s="15"/>
      <c r="R953" s="15"/>
      <c r="S953" s="15"/>
    </row>
    <row r="954">
      <c r="A954" s="15"/>
      <c r="B954" s="15"/>
      <c r="C954" s="15"/>
      <c r="D954" s="15"/>
      <c r="E954" s="15"/>
      <c r="F954" s="15"/>
      <c r="G954" s="15"/>
      <c r="H954" s="15"/>
      <c r="I954" s="15"/>
      <c r="J954" s="15"/>
      <c r="K954" s="15"/>
      <c r="L954" s="15"/>
      <c r="M954" s="15"/>
      <c r="N954" s="15"/>
      <c r="O954" s="15"/>
      <c r="P954" s="15"/>
      <c r="Q954" s="15"/>
      <c r="R954" s="15"/>
      <c r="S954" s="15"/>
    </row>
    <row r="955">
      <c r="A955" s="15"/>
      <c r="B955" s="15"/>
      <c r="C955" s="15"/>
      <c r="D955" s="15"/>
      <c r="E955" s="15"/>
      <c r="F955" s="15"/>
      <c r="G955" s="15"/>
      <c r="H955" s="15"/>
      <c r="I955" s="15"/>
      <c r="J955" s="15"/>
      <c r="K955" s="15"/>
      <c r="L955" s="15"/>
      <c r="M955" s="15"/>
      <c r="N955" s="15"/>
      <c r="O955" s="15"/>
      <c r="P955" s="15"/>
      <c r="Q955" s="15"/>
      <c r="R955" s="15"/>
      <c r="S955" s="15"/>
    </row>
    <row r="956">
      <c r="A956" s="15"/>
      <c r="B956" s="15"/>
      <c r="C956" s="15"/>
      <c r="D956" s="15"/>
      <c r="E956" s="15"/>
      <c r="F956" s="15"/>
      <c r="G956" s="15"/>
      <c r="H956" s="15"/>
      <c r="I956" s="15"/>
      <c r="J956" s="15"/>
      <c r="K956" s="15"/>
      <c r="L956" s="15"/>
      <c r="M956" s="15"/>
      <c r="N956" s="15"/>
      <c r="O956" s="15"/>
      <c r="P956" s="15"/>
      <c r="Q956" s="15"/>
      <c r="R956" s="15"/>
      <c r="S956" s="15"/>
    </row>
    <row r="957">
      <c r="A957" s="15"/>
      <c r="B957" s="15"/>
      <c r="C957" s="15"/>
      <c r="D957" s="15"/>
      <c r="E957" s="15"/>
      <c r="F957" s="15"/>
      <c r="G957" s="15"/>
      <c r="H957" s="15"/>
      <c r="I957" s="15"/>
      <c r="J957" s="15"/>
      <c r="K957" s="15"/>
      <c r="L957" s="15"/>
      <c r="M957" s="15"/>
      <c r="N957" s="15"/>
      <c r="O957" s="15"/>
      <c r="P957" s="15"/>
      <c r="Q957" s="15"/>
      <c r="R957" s="15"/>
      <c r="S957" s="15"/>
    </row>
    <row r="958">
      <c r="A958" s="15"/>
      <c r="B958" s="15"/>
      <c r="C958" s="15"/>
      <c r="D958" s="15"/>
      <c r="E958" s="15"/>
      <c r="F958" s="15"/>
      <c r="G958" s="15"/>
      <c r="H958" s="15"/>
      <c r="I958" s="15"/>
      <c r="J958" s="15"/>
      <c r="K958" s="15"/>
      <c r="L958" s="15"/>
      <c r="M958" s="15"/>
      <c r="N958" s="15"/>
      <c r="O958" s="15"/>
      <c r="P958" s="15"/>
      <c r="Q958" s="15"/>
      <c r="R958" s="15"/>
      <c r="S958" s="15"/>
    </row>
    <row r="959">
      <c r="A959" s="15"/>
      <c r="B959" s="15"/>
      <c r="C959" s="15"/>
      <c r="D959" s="15"/>
      <c r="E959" s="15"/>
      <c r="F959" s="15"/>
      <c r="G959" s="15"/>
      <c r="H959" s="15"/>
      <c r="I959" s="15"/>
      <c r="J959" s="15"/>
      <c r="K959" s="15"/>
      <c r="L959" s="15"/>
      <c r="M959" s="15"/>
      <c r="N959" s="15"/>
      <c r="O959" s="15"/>
      <c r="P959" s="15"/>
      <c r="Q959" s="15"/>
      <c r="R959" s="15"/>
      <c r="S959" s="15"/>
    </row>
    <row r="960">
      <c r="A960" s="15"/>
      <c r="B960" s="15"/>
      <c r="C960" s="15"/>
      <c r="D960" s="15"/>
      <c r="E960" s="15"/>
      <c r="F960" s="15"/>
      <c r="G960" s="15"/>
      <c r="H960" s="15"/>
      <c r="I960" s="15"/>
      <c r="J960" s="15"/>
      <c r="K960" s="15"/>
      <c r="L960" s="15"/>
      <c r="M960" s="15"/>
      <c r="N960" s="15"/>
      <c r="O960" s="15"/>
      <c r="P960" s="15"/>
      <c r="Q960" s="15"/>
      <c r="R960" s="15"/>
      <c r="S960" s="15"/>
    </row>
    <row r="961">
      <c r="A961" s="15"/>
      <c r="B961" s="15"/>
      <c r="C961" s="15"/>
      <c r="D961" s="15"/>
      <c r="E961" s="15"/>
      <c r="F961" s="15"/>
      <c r="G961" s="15"/>
      <c r="H961" s="15"/>
      <c r="I961" s="15"/>
      <c r="J961" s="15"/>
      <c r="K961" s="15"/>
      <c r="L961" s="15"/>
      <c r="M961" s="15"/>
      <c r="N961" s="15"/>
      <c r="O961" s="15"/>
      <c r="P961" s="15"/>
      <c r="Q961" s="15"/>
      <c r="R961" s="15"/>
      <c r="S961" s="15"/>
    </row>
    <row r="962">
      <c r="A962" s="15"/>
      <c r="B962" s="15"/>
      <c r="C962" s="15"/>
      <c r="D962" s="15"/>
      <c r="E962" s="15"/>
      <c r="F962" s="15"/>
      <c r="G962" s="15"/>
      <c r="H962" s="15"/>
      <c r="I962" s="15"/>
      <c r="J962" s="15"/>
      <c r="K962" s="15"/>
      <c r="L962" s="15"/>
      <c r="M962" s="15"/>
      <c r="N962" s="15"/>
      <c r="O962" s="15"/>
      <c r="P962" s="15"/>
      <c r="Q962" s="15"/>
      <c r="R962" s="15"/>
      <c r="S962" s="15"/>
    </row>
    <row r="963">
      <c r="A963" s="15"/>
      <c r="B963" s="15"/>
      <c r="C963" s="15"/>
      <c r="D963" s="15"/>
      <c r="E963" s="15"/>
      <c r="F963" s="15"/>
      <c r="G963" s="15"/>
      <c r="H963" s="15"/>
      <c r="I963" s="15"/>
      <c r="J963" s="15"/>
      <c r="K963" s="15"/>
      <c r="L963" s="15"/>
      <c r="M963" s="15"/>
      <c r="N963" s="15"/>
      <c r="O963" s="15"/>
      <c r="P963" s="15"/>
      <c r="Q963" s="15"/>
      <c r="R963" s="15"/>
      <c r="S963" s="15"/>
    </row>
    <row r="964">
      <c r="A964" s="15"/>
      <c r="B964" s="15"/>
      <c r="C964" s="15"/>
      <c r="D964" s="15"/>
      <c r="E964" s="15"/>
      <c r="F964" s="15"/>
      <c r="G964" s="15"/>
      <c r="H964" s="15"/>
      <c r="I964" s="15"/>
      <c r="J964" s="15"/>
      <c r="K964" s="15"/>
      <c r="L964" s="15"/>
      <c r="M964" s="15"/>
      <c r="N964" s="15"/>
      <c r="O964" s="15"/>
      <c r="P964" s="15"/>
      <c r="Q964" s="15"/>
      <c r="R964" s="15"/>
      <c r="S964" s="15"/>
    </row>
    <row r="965">
      <c r="A965" s="15"/>
      <c r="B965" s="15"/>
      <c r="C965" s="15"/>
      <c r="D965" s="15"/>
      <c r="E965" s="15"/>
      <c r="F965" s="15"/>
      <c r="G965" s="15"/>
      <c r="H965" s="15"/>
      <c r="I965" s="15"/>
      <c r="J965" s="15"/>
      <c r="K965" s="15"/>
      <c r="L965" s="15"/>
      <c r="M965" s="15"/>
      <c r="N965" s="15"/>
      <c r="O965" s="15"/>
      <c r="P965" s="15"/>
      <c r="Q965" s="15"/>
      <c r="R965" s="15"/>
      <c r="S965" s="15"/>
    </row>
    <row r="966">
      <c r="A966" s="15"/>
      <c r="B966" s="15"/>
      <c r="C966" s="15"/>
      <c r="D966" s="15"/>
      <c r="E966" s="15"/>
      <c r="F966" s="15"/>
      <c r="G966" s="15"/>
      <c r="H966" s="15"/>
      <c r="I966" s="15"/>
      <c r="J966" s="15"/>
      <c r="K966" s="15"/>
      <c r="L966" s="15"/>
      <c r="M966" s="15"/>
      <c r="N966" s="15"/>
      <c r="O966" s="15"/>
      <c r="P966" s="15"/>
      <c r="Q966" s="15"/>
      <c r="R966" s="15"/>
      <c r="S966" s="15"/>
    </row>
    <row r="967">
      <c r="A967" s="15"/>
      <c r="B967" s="15"/>
      <c r="C967" s="15"/>
      <c r="D967" s="15"/>
      <c r="E967" s="15"/>
      <c r="F967" s="15"/>
      <c r="G967" s="15"/>
      <c r="H967" s="15"/>
      <c r="I967" s="15"/>
      <c r="J967" s="15"/>
      <c r="K967" s="15"/>
      <c r="L967" s="15"/>
      <c r="M967" s="15"/>
      <c r="N967" s="15"/>
      <c r="O967" s="15"/>
      <c r="P967" s="15"/>
      <c r="Q967" s="15"/>
      <c r="R967" s="15"/>
      <c r="S967" s="15"/>
    </row>
    <row r="968">
      <c r="A968" s="15"/>
      <c r="B968" s="15"/>
      <c r="C968" s="15"/>
      <c r="D968" s="15"/>
      <c r="E968" s="15"/>
      <c r="F968" s="15"/>
      <c r="G968" s="15"/>
      <c r="H968" s="15"/>
      <c r="I968" s="15"/>
      <c r="J968" s="15"/>
      <c r="K968" s="15"/>
      <c r="L968" s="15"/>
      <c r="M968" s="15"/>
      <c r="N968" s="15"/>
      <c r="O968" s="15"/>
      <c r="P968" s="15"/>
      <c r="Q968" s="15"/>
      <c r="R968" s="15"/>
      <c r="S968" s="15"/>
    </row>
    <row r="969">
      <c r="A969" s="15"/>
      <c r="B969" s="15"/>
      <c r="C969" s="15"/>
      <c r="D969" s="15"/>
      <c r="E969" s="15"/>
      <c r="F969" s="15"/>
      <c r="G969" s="15"/>
      <c r="H969" s="15"/>
      <c r="I969" s="15"/>
      <c r="J969" s="15"/>
      <c r="K969" s="15"/>
      <c r="L969" s="15"/>
      <c r="M969" s="15"/>
      <c r="N969" s="15"/>
      <c r="O969" s="15"/>
      <c r="P969" s="15"/>
      <c r="Q969" s="15"/>
      <c r="R969" s="15"/>
      <c r="S969" s="15"/>
    </row>
    <row r="970">
      <c r="A970" s="15"/>
      <c r="B970" s="15"/>
      <c r="C970" s="15"/>
      <c r="D970" s="15"/>
      <c r="E970" s="15"/>
      <c r="F970" s="15"/>
      <c r="G970" s="15"/>
      <c r="H970" s="15"/>
      <c r="I970" s="15"/>
      <c r="J970" s="15"/>
      <c r="K970" s="15"/>
      <c r="L970" s="15"/>
      <c r="M970" s="15"/>
      <c r="N970" s="15"/>
      <c r="O970" s="15"/>
      <c r="P970" s="15"/>
      <c r="Q970" s="15"/>
      <c r="R970" s="15"/>
      <c r="S970" s="15"/>
    </row>
    <row r="971">
      <c r="A971" s="15"/>
      <c r="B971" s="15"/>
      <c r="C971" s="15"/>
      <c r="D971" s="15"/>
      <c r="E971" s="15"/>
      <c r="F971" s="15"/>
      <c r="G971" s="15"/>
      <c r="H971" s="15"/>
      <c r="I971" s="15"/>
      <c r="J971" s="15"/>
      <c r="K971" s="15"/>
      <c r="L971" s="15"/>
      <c r="M971" s="15"/>
      <c r="N971" s="15"/>
      <c r="O971" s="15"/>
      <c r="P971" s="15"/>
      <c r="Q971" s="15"/>
      <c r="R971" s="15"/>
      <c r="S971" s="15"/>
    </row>
    <row r="972">
      <c r="A972" s="15"/>
      <c r="B972" s="15"/>
      <c r="C972" s="15"/>
      <c r="D972" s="15"/>
      <c r="E972" s="15"/>
      <c r="F972" s="15"/>
      <c r="G972" s="15"/>
      <c r="H972" s="15"/>
      <c r="I972" s="15"/>
      <c r="J972" s="15"/>
      <c r="K972" s="15"/>
      <c r="L972" s="15"/>
      <c r="M972" s="15"/>
      <c r="N972" s="15"/>
      <c r="O972" s="15"/>
      <c r="P972" s="15"/>
      <c r="Q972" s="15"/>
      <c r="R972" s="15"/>
      <c r="S972" s="15"/>
    </row>
    <row r="973">
      <c r="A973" s="15"/>
      <c r="B973" s="15"/>
      <c r="C973" s="15"/>
      <c r="D973" s="15"/>
      <c r="E973" s="15"/>
      <c r="F973" s="15"/>
      <c r="G973" s="15"/>
      <c r="H973" s="15"/>
      <c r="I973" s="15"/>
      <c r="J973" s="15"/>
      <c r="K973" s="15"/>
      <c r="L973" s="15"/>
      <c r="M973" s="15"/>
      <c r="N973" s="15"/>
      <c r="O973" s="15"/>
      <c r="P973" s="15"/>
      <c r="Q973" s="15"/>
      <c r="R973" s="15"/>
      <c r="S973" s="15"/>
    </row>
    <row r="974">
      <c r="A974" s="15"/>
      <c r="B974" s="15"/>
      <c r="C974" s="15"/>
      <c r="D974" s="15"/>
      <c r="E974" s="15"/>
      <c r="F974" s="15"/>
      <c r="G974" s="15"/>
      <c r="H974" s="15"/>
      <c r="I974" s="15"/>
      <c r="J974" s="15"/>
      <c r="K974" s="15"/>
      <c r="L974" s="15"/>
      <c r="M974" s="15"/>
      <c r="N974" s="15"/>
      <c r="O974" s="15"/>
      <c r="P974" s="15"/>
      <c r="Q974" s="15"/>
      <c r="R974" s="15"/>
      <c r="S974" s="15"/>
    </row>
    <row r="975">
      <c r="A975" s="15"/>
      <c r="B975" s="15"/>
      <c r="C975" s="15"/>
      <c r="D975" s="15"/>
      <c r="E975" s="15"/>
      <c r="F975" s="15"/>
      <c r="G975" s="15"/>
      <c r="H975" s="15"/>
      <c r="I975" s="15"/>
      <c r="J975" s="15"/>
      <c r="K975" s="15"/>
      <c r="L975" s="15"/>
      <c r="M975" s="15"/>
      <c r="N975" s="15"/>
      <c r="O975" s="15"/>
      <c r="P975" s="15"/>
      <c r="Q975" s="15"/>
      <c r="R975" s="15"/>
      <c r="S975" s="15"/>
    </row>
    <row r="976">
      <c r="A976" s="15"/>
      <c r="B976" s="15"/>
      <c r="C976" s="15"/>
      <c r="D976" s="15"/>
      <c r="E976" s="15"/>
      <c r="F976" s="15"/>
      <c r="G976" s="15"/>
      <c r="H976" s="15"/>
      <c r="I976" s="15"/>
      <c r="J976" s="15"/>
      <c r="K976" s="15"/>
      <c r="L976" s="15"/>
      <c r="M976" s="15"/>
      <c r="N976" s="15"/>
      <c r="O976" s="15"/>
      <c r="P976" s="15"/>
      <c r="Q976" s="15"/>
      <c r="R976" s="15"/>
      <c r="S976" s="15"/>
    </row>
    <row r="977">
      <c r="A977" s="15"/>
      <c r="B977" s="15"/>
      <c r="C977" s="15"/>
      <c r="D977" s="15"/>
      <c r="E977" s="15"/>
      <c r="F977" s="15"/>
      <c r="G977" s="15"/>
      <c r="H977" s="15"/>
      <c r="I977" s="15"/>
      <c r="J977" s="15"/>
      <c r="K977" s="15"/>
      <c r="L977" s="15"/>
      <c r="M977" s="15"/>
      <c r="N977" s="15"/>
      <c r="O977" s="15"/>
      <c r="P977" s="15"/>
      <c r="Q977" s="15"/>
      <c r="R977" s="15"/>
      <c r="S977" s="15"/>
    </row>
    <row r="978">
      <c r="A978" s="15"/>
      <c r="B978" s="15"/>
      <c r="C978" s="15"/>
      <c r="D978" s="15"/>
      <c r="E978" s="15"/>
      <c r="F978" s="15"/>
      <c r="G978" s="15"/>
      <c r="H978" s="15"/>
      <c r="I978" s="15"/>
      <c r="J978" s="15"/>
      <c r="K978" s="15"/>
      <c r="L978" s="15"/>
      <c r="M978" s="15"/>
      <c r="N978" s="15"/>
      <c r="O978" s="15"/>
      <c r="P978" s="15"/>
      <c r="Q978" s="15"/>
      <c r="R978" s="15"/>
      <c r="S978" s="15"/>
    </row>
    <row r="979">
      <c r="A979" s="15"/>
      <c r="B979" s="15"/>
      <c r="C979" s="15"/>
      <c r="D979" s="15"/>
      <c r="E979" s="15"/>
      <c r="F979" s="15"/>
      <c r="G979" s="15"/>
      <c r="H979" s="15"/>
      <c r="I979" s="15"/>
      <c r="J979" s="15"/>
      <c r="K979" s="15"/>
      <c r="L979" s="15"/>
      <c r="M979" s="15"/>
      <c r="N979" s="15"/>
      <c r="O979" s="15"/>
      <c r="P979" s="15"/>
      <c r="Q979" s="15"/>
      <c r="R979" s="15"/>
      <c r="S979" s="15"/>
    </row>
    <row r="980">
      <c r="A980" s="15"/>
      <c r="B980" s="15"/>
      <c r="C980" s="15"/>
      <c r="D980" s="15"/>
      <c r="E980" s="15"/>
      <c r="F980" s="15"/>
      <c r="G980" s="15"/>
      <c r="H980" s="15"/>
      <c r="I980" s="15"/>
      <c r="J980" s="15"/>
      <c r="K980" s="15"/>
      <c r="L980" s="15"/>
      <c r="M980" s="15"/>
      <c r="N980" s="15"/>
      <c r="O980" s="15"/>
      <c r="P980" s="15"/>
      <c r="Q980" s="15"/>
      <c r="R980" s="15"/>
      <c r="S980" s="15"/>
    </row>
    <row r="981">
      <c r="A981" s="15"/>
      <c r="B981" s="15"/>
      <c r="C981" s="15"/>
      <c r="D981" s="15"/>
      <c r="E981" s="15"/>
      <c r="F981" s="15"/>
      <c r="G981" s="15"/>
      <c r="H981" s="15"/>
      <c r="I981" s="15"/>
      <c r="J981" s="15"/>
      <c r="K981" s="15"/>
      <c r="L981" s="15"/>
      <c r="M981" s="15"/>
      <c r="N981" s="15"/>
      <c r="O981" s="15"/>
      <c r="P981" s="15"/>
      <c r="Q981" s="15"/>
      <c r="R981" s="15"/>
      <c r="S981" s="15"/>
    </row>
    <row r="982">
      <c r="A982" s="15"/>
      <c r="B982" s="15"/>
      <c r="C982" s="15"/>
      <c r="D982" s="15"/>
      <c r="E982" s="15"/>
      <c r="F982" s="15"/>
      <c r="G982" s="15"/>
      <c r="H982" s="15"/>
      <c r="I982" s="15"/>
      <c r="J982" s="15"/>
      <c r="K982" s="15"/>
      <c r="L982" s="15"/>
      <c r="M982" s="15"/>
      <c r="N982" s="15"/>
      <c r="O982" s="15"/>
      <c r="P982" s="15"/>
      <c r="Q982" s="15"/>
      <c r="R982" s="15"/>
      <c r="S982" s="15"/>
    </row>
    <row r="983">
      <c r="A983" s="15"/>
      <c r="B983" s="15"/>
      <c r="C983" s="15"/>
      <c r="D983" s="15"/>
      <c r="E983" s="15"/>
      <c r="F983" s="15"/>
      <c r="G983" s="15"/>
      <c r="H983" s="15"/>
      <c r="I983" s="15"/>
      <c r="J983" s="15"/>
      <c r="K983" s="15"/>
      <c r="L983" s="15"/>
      <c r="M983" s="15"/>
      <c r="N983" s="15"/>
      <c r="O983" s="15"/>
      <c r="P983" s="15"/>
      <c r="Q983" s="15"/>
      <c r="R983" s="15"/>
      <c r="S983" s="15"/>
    </row>
    <row r="984">
      <c r="A984" s="15"/>
      <c r="B984" s="15"/>
      <c r="C984" s="15"/>
      <c r="D984" s="15"/>
      <c r="E984" s="15"/>
      <c r="F984" s="15"/>
      <c r="G984" s="15"/>
      <c r="H984" s="15"/>
      <c r="I984" s="15"/>
      <c r="J984" s="15"/>
      <c r="K984" s="15"/>
      <c r="L984" s="15"/>
      <c r="M984" s="15"/>
      <c r="N984" s="15"/>
      <c r="O984" s="15"/>
      <c r="P984" s="15"/>
      <c r="Q984" s="15"/>
      <c r="R984" s="15"/>
      <c r="S984" s="15"/>
    </row>
    <row r="985">
      <c r="A985" s="15"/>
      <c r="B985" s="15"/>
      <c r="C985" s="15"/>
      <c r="D985" s="15"/>
      <c r="E985" s="15"/>
      <c r="F985" s="15"/>
      <c r="G985" s="15"/>
      <c r="H985" s="15"/>
      <c r="I985" s="15"/>
      <c r="J985" s="15"/>
      <c r="K985" s="15"/>
      <c r="L985" s="15"/>
      <c r="M985" s="15"/>
      <c r="N985" s="15"/>
      <c r="O985" s="15"/>
      <c r="P985" s="15"/>
      <c r="Q985" s="15"/>
      <c r="R985" s="15"/>
      <c r="S985" s="15"/>
    </row>
    <row r="986">
      <c r="A986" s="15"/>
      <c r="B986" s="15"/>
      <c r="C986" s="15"/>
      <c r="D986" s="15"/>
      <c r="E986" s="15"/>
      <c r="F986" s="15"/>
      <c r="G986" s="15"/>
      <c r="H986" s="15"/>
      <c r="I986" s="15"/>
      <c r="J986" s="15"/>
      <c r="K986" s="15"/>
      <c r="L986" s="15"/>
      <c r="M986" s="15"/>
      <c r="N986" s="15"/>
      <c r="O986" s="15"/>
      <c r="P986" s="15"/>
      <c r="Q986" s="15"/>
      <c r="R986" s="15"/>
      <c r="S986" s="15"/>
    </row>
    <row r="987">
      <c r="A987" s="15"/>
      <c r="B987" s="15"/>
      <c r="C987" s="15"/>
      <c r="D987" s="15"/>
      <c r="E987" s="15"/>
      <c r="F987" s="15"/>
      <c r="G987" s="15"/>
      <c r="H987" s="15"/>
      <c r="I987" s="15"/>
      <c r="J987" s="15"/>
      <c r="K987" s="15"/>
      <c r="L987" s="15"/>
      <c r="M987" s="15"/>
      <c r="N987" s="15"/>
      <c r="O987" s="15"/>
      <c r="P987" s="15"/>
      <c r="Q987" s="15"/>
      <c r="R987" s="15"/>
      <c r="S987" s="15"/>
    </row>
    <row r="988">
      <c r="A988" s="15"/>
      <c r="B988" s="15"/>
      <c r="C988" s="15"/>
      <c r="D988" s="15"/>
      <c r="E988" s="15"/>
      <c r="F988" s="15"/>
      <c r="G988" s="15"/>
      <c r="H988" s="15"/>
      <c r="I988" s="15"/>
      <c r="J988" s="15"/>
      <c r="K988" s="15"/>
      <c r="L988" s="15"/>
      <c r="M988" s="15"/>
      <c r="N988" s="15"/>
      <c r="O988" s="15"/>
      <c r="P988" s="15"/>
      <c r="Q988" s="15"/>
      <c r="R988" s="15"/>
      <c r="S988" s="15"/>
    </row>
    <row r="989">
      <c r="A989" s="15"/>
      <c r="B989" s="15"/>
      <c r="C989" s="15"/>
      <c r="D989" s="15"/>
      <c r="E989" s="15"/>
      <c r="F989" s="15"/>
      <c r="G989" s="15"/>
      <c r="H989" s="15"/>
      <c r="I989" s="15"/>
      <c r="J989" s="15"/>
      <c r="K989" s="15"/>
      <c r="L989" s="15"/>
      <c r="M989" s="15"/>
      <c r="N989" s="15"/>
      <c r="O989" s="15"/>
      <c r="P989" s="15"/>
      <c r="Q989" s="15"/>
      <c r="R989" s="15"/>
      <c r="S989" s="15"/>
    </row>
    <row r="990">
      <c r="A990" s="15"/>
      <c r="B990" s="15"/>
      <c r="C990" s="15"/>
      <c r="D990" s="15"/>
      <c r="E990" s="15"/>
      <c r="F990" s="15"/>
      <c r="G990" s="15"/>
      <c r="H990" s="15"/>
      <c r="I990" s="15"/>
      <c r="J990" s="15"/>
      <c r="K990" s="15"/>
      <c r="L990" s="15"/>
      <c r="M990" s="15"/>
      <c r="N990" s="15"/>
      <c r="O990" s="15"/>
      <c r="P990" s="15"/>
      <c r="Q990" s="15"/>
      <c r="R990" s="15"/>
      <c r="S990" s="15"/>
    </row>
    <row r="991">
      <c r="A991" s="15"/>
      <c r="B991" s="15"/>
      <c r="C991" s="15"/>
      <c r="D991" s="15"/>
      <c r="E991" s="15"/>
      <c r="F991" s="15"/>
      <c r="G991" s="15"/>
      <c r="H991" s="15"/>
      <c r="I991" s="15"/>
      <c r="J991" s="15"/>
      <c r="K991" s="15"/>
      <c r="L991" s="15"/>
      <c r="M991" s="15"/>
      <c r="N991" s="15"/>
      <c r="O991" s="15"/>
      <c r="P991" s="15"/>
      <c r="Q991" s="15"/>
      <c r="R991" s="15"/>
      <c r="S991" s="15"/>
    </row>
    <row r="992">
      <c r="A992" s="15"/>
      <c r="B992" s="15"/>
      <c r="C992" s="15"/>
      <c r="D992" s="15"/>
      <c r="E992" s="15"/>
      <c r="F992" s="15"/>
      <c r="G992" s="15"/>
      <c r="H992" s="15"/>
      <c r="I992" s="15"/>
      <c r="J992" s="15"/>
      <c r="K992" s="15"/>
      <c r="L992" s="15"/>
      <c r="M992" s="15"/>
      <c r="N992" s="15"/>
      <c r="O992" s="15"/>
      <c r="P992" s="15"/>
      <c r="Q992" s="15"/>
      <c r="R992" s="15"/>
      <c r="S992" s="15"/>
    </row>
    <row r="993">
      <c r="A993" s="15"/>
      <c r="B993" s="15"/>
      <c r="C993" s="15"/>
      <c r="D993" s="15"/>
      <c r="E993" s="15"/>
      <c r="F993" s="15"/>
      <c r="G993" s="15"/>
      <c r="H993" s="15"/>
      <c r="I993" s="15"/>
      <c r="J993" s="15"/>
      <c r="K993" s="15"/>
      <c r="L993" s="15"/>
      <c r="M993" s="15"/>
      <c r="N993" s="15"/>
      <c r="O993" s="15"/>
      <c r="P993" s="15"/>
      <c r="Q993" s="15"/>
      <c r="R993" s="15"/>
      <c r="S993" s="15"/>
    </row>
    <row r="994">
      <c r="A994" s="15"/>
      <c r="B994" s="15"/>
      <c r="C994" s="15"/>
      <c r="D994" s="15"/>
      <c r="E994" s="15"/>
      <c r="F994" s="15"/>
      <c r="G994" s="15"/>
      <c r="H994" s="15"/>
      <c r="I994" s="15"/>
      <c r="J994" s="15"/>
      <c r="K994" s="15"/>
      <c r="L994" s="15"/>
      <c r="M994" s="15"/>
      <c r="N994" s="15"/>
      <c r="O994" s="15"/>
      <c r="P994" s="15"/>
      <c r="Q994" s="15"/>
      <c r="R994" s="15"/>
      <c r="S994" s="15"/>
    </row>
    <row r="995">
      <c r="A995" s="15"/>
      <c r="B995" s="15"/>
      <c r="C995" s="15"/>
      <c r="D995" s="15"/>
      <c r="E995" s="15"/>
      <c r="F995" s="15"/>
      <c r="G995" s="15"/>
      <c r="H995" s="15"/>
      <c r="I995" s="15"/>
      <c r="J995" s="15"/>
      <c r="K995" s="15"/>
      <c r="L995" s="15"/>
      <c r="M995" s="15"/>
      <c r="N995" s="15"/>
      <c r="O995" s="15"/>
      <c r="P995" s="15"/>
      <c r="Q995" s="15"/>
      <c r="R995" s="15"/>
      <c r="S995" s="15"/>
    </row>
    <row r="996">
      <c r="A996" s="15"/>
      <c r="B996" s="15"/>
      <c r="C996" s="15"/>
      <c r="D996" s="15"/>
      <c r="E996" s="15"/>
      <c r="F996" s="15"/>
      <c r="G996" s="15"/>
      <c r="H996" s="15"/>
      <c r="I996" s="15"/>
      <c r="J996" s="15"/>
      <c r="K996" s="15"/>
      <c r="L996" s="15"/>
      <c r="M996" s="15"/>
      <c r="N996" s="15"/>
      <c r="O996" s="15"/>
      <c r="P996" s="15"/>
      <c r="Q996" s="15"/>
      <c r="R996" s="15"/>
      <c r="S996" s="15"/>
    </row>
    <row r="997">
      <c r="A997" s="15"/>
      <c r="B997" s="15"/>
      <c r="C997" s="15"/>
      <c r="D997" s="15"/>
      <c r="E997" s="15"/>
      <c r="F997" s="15"/>
      <c r="G997" s="15"/>
      <c r="H997" s="15"/>
      <c r="I997" s="15"/>
      <c r="J997" s="15"/>
      <c r="K997" s="15"/>
      <c r="L997" s="15"/>
      <c r="M997" s="15"/>
      <c r="N997" s="15"/>
      <c r="O997" s="15"/>
      <c r="P997" s="15"/>
      <c r="Q997" s="15"/>
      <c r="R997" s="15"/>
      <c r="S997" s="15"/>
    </row>
    <row r="998">
      <c r="A998" s="15"/>
      <c r="B998" s="15"/>
      <c r="C998" s="15"/>
      <c r="D998" s="15"/>
      <c r="E998" s="15"/>
      <c r="F998" s="15"/>
      <c r="G998" s="15"/>
      <c r="H998" s="15"/>
      <c r="I998" s="15"/>
      <c r="J998" s="15"/>
      <c r="K998" s="15"/>
      <c r="L998" s="15"/>
      <c r="M998" s="15"/>
      <c r="N998" s="15"/>
      <c r="O998" s="15"/>
      <c r="P998" s="15"/>
      <c r="Q998" s="15"/>
      <c r="R998" s="15"/>
      <c r="S998" s="15"/>
    </row>
    <row r="999">
      <c r="A999" s="15"/>
      <c r="B999" s="15"/>
      <c r="C999" s="15"/>
      <c r="D999" s="15"/>
      <c r="E999" s="15"/>
      <c r="F999" s="15"/>
      <c r="G999" s="15"/>
      <c r="H999" s="15"/>
      <c r="I999" s="15"/>
      <c r="J999" s="15"/>
      <c r="K999" s="15"/>
      <c r="L999" s="15"/>
      <c r="M999" s="15"/>
      <c r="N999" s="15"/>
      <c r="O999" s="15"/>
      <c r="P999" s="15"/>
      <c r="Q999" s="15"/>
      <c r="R999" s="15"/>
      <c r="S999" s="15"/>
    </row>
    <row r="1000">
      <c r="A1000" s="15"/>
      <c r="B1000" s="15"/>
      <c r="C1000" s="15"/>
      <c r="D1000" s="15"/>
      <c r="E1000" s="15"/>
      <c r="F1000" s="15"/>
      <c r="G1000" s="15"/>
      <c r="H1000" s="15"/>
      <c r="I1000" s="15"/>
      <c r="J1000" s="15"/>
      <c r="K1000" s="15"/>
      <c r="L1000" s="15"/>
      <c r="M1000" s="15"/>
      <c r="N1000" s="15"/>
      <c r="O1000" s="15"/>
      <c r="P1000" s="15"/>
      <c r="Q1000" s="15"/>
      <c r="R1000" s="15"/>
      <c r="S1000" s="15"/>
    </row>
    <row r="1001">
      <c r="A1001" s="15"/>
      <c r="B1001" s="15"/>
      <c r="C1001" s="15"/>
      <c r="D1001" s="15"/>
      <c r="E1001" s="15"/>
      <c r="F1001" s="15"/>
      <c r="G1001" s="15"/>
      <c r="H1001" s="15"/>
      <c r="I1001" s="15"/>
      <c r="J1001" s="15"/>
      <c r="K1001" s="15"/>
      <c r="L1001" s="15"/>
      <c r="M1001" s="15"/>
      <c r="N1001" s="15"/>
      <c r="O1001" s="15"/>
      <c r="P1001" s="15"/>
      <c r="Q1001" s="15"/>
      <c r="R1001" s="15"/>
      <c r="S1001" s="15"/>
    </row>
    <row r="1002">
      <c r="A1002" s="15"/>
      <c r="B1002" s="15"/>
      <c r="C1002" s="15"/>
      <c r="D1002" s="15"/>
      <c r="E1002" s="15"/>
      <c r="F1002" s="15"/>
      <c r="G1002" s="15"/>
      <c r="H1002" s="15"/>
      <c r="I1002" s="15"/>
      <c r="J1002" s="15"/>
      <c r="K1002" s="15"/>
      <c r="L1002" s="15"/>
      <c r="M1002" s="15"/>
      <c r="N1002" s="15"/>
      <c r="O1002" s="15"/>
      <c r="P1002" s="15"/>
      <c r="Q1002" s="15"/>
      <c r="R1002" s="15"/>
      <c r="S1002" s="15"/>
    </row>
    <row r="1003">
      <c r="A1003" s="15"/>
      <c r="B1003" s="15"/>
      <c r="C1003" s="15"/>
      <c r="D1003" s="15"/>
      <c r="E1003" s="15"/>
      <c r="F1003" s="15"/>
      <c r="G1003" s="15"/>
      <c r="H1003" s="15"/>
      <c r="I1003" s="15"/>
      <c r="J1003" s="15"/>
      <c r="K1003" s="15"/>
      <c r="L1003" s="15"/>
      <c r="M1003" s="15"/>
      <c r="N1003" s="15"/>
      <c r="O1003" s="15"/>
      <c r="P1003" s="15"/>
      <c r="Q1003" s="15"/>
      <c r="R1003" s="15"/>
      <c r="S1003" s="15"/>
    </row>
    <row r="1004">
      <c r="A1004" s="15"/>
      <c r="B1004" s="15"/>
      <c r="C1004" s="15"/>
      <c r="D1004" s="15"/>
      <c r="E1004" s="15"/>
      <c r="F1004" s="15"/>
      <c r="G1004" s="15"/>
      <c r="H1004" s="15"/>
      <c r="I1004" s="15"/>
      <c r="J1004" s="15"/>
      <c r="K1004" s="15"/>
      <c r="L1004" s="15"/>
      <c r="M1004" s="15"/>
      <c r="N1004" s="15"/>
      <c r="O1004" s="15"/>
      <c r="P1004" s="15"/>
      <c r="Q1004" s="15"/>
      <c r="R1004" s="15"/>
      <c r="S1004" s="15"/>
    </row>
    <row r="1005">
      <c r="A1005" s="15"/>
      <c r="B1005" s="15"/>
      <c r="C1005" s="15"/>
      <c r="D1005" s="15"/>
      <c r="E1005" s="15"/>
      <c r="F1005" s="15"/>
      <c r="G1005" s="15"/>
      <c r="H1005" s="15"/>
      <c r="I1005" s="15"/>
      <c r="J1005" s="15"/>
      <c r="K1005" s="15"/>
      <c r="L1005" s="15"/>
      <c r="M1005" s="15"/>
      <c r="N1005" s="15"/>
      <c r="O1005" s="15"/>
      <c r="P1005" s="15"/>
      <c r="Q1005" s="15"/>
      <c r="R1005" s="15"/>
      <c r="S1005" s="15"/>
    </row>
    <row r="1006">
      <c r="A1006" s="15"/>
      <c r="B1006" s="15"/>
      <c r="C1006" s="15"/>
      <c r="D1006" s="15"/>
      <c r="E1006" s="15"/>
      <c r="F1006" s="15"/>
      <c r="G1006" s="15"/>
      <c r="H1006" s="15"/>
      <c r="I1006" s="15"/>
      <c r="J1006" s="15"/>
      <c r="K1006" s="15"/>
      <c r="L1006" s="15"/>
      <c r="M1006" s="15"/>
      <c r="N1006" s="15"/>
      <c r="O1006" s="15"/>
      <c r="P1006" s="15"/>
      <c r="Q1006" s="15"/>
      <c r="R1006" s="15"/>
      <c r="S1006" s="15"/>
    </row>
    <row r="1007">
      <c r="A1007" s="15"/>
      <c r="B1007" s="15"/>
      <c r="C1007" s="15"/>
      <c r="D1007" s="15"/>
      <c r="E1007" s="15"/>
      <c r="F1007" s="15"/>
      <c r="G1007" s="15"/>
      <c r="H1007" s="15"/>
      <c r="I1007" s="15"/>
      <c r="J1007" s="15"/>
      <c r="K1007" s="15"/>
      <c r="L1007" s="15"/>
      <c r="M1007" s="15"/>
      <c r="N1007" s="15"/>
      <c r="O1007" s="15"/>
      <c r="P1007" s="15"/>
      <c r="Q1007" s="15"/>
      <c r="R1007" s="15"/>
      <c r="S1007" s="15"/>
    </row>
    <row r="1008">
      <c r="A1008" s="15"/>
      <c r="B1008" s="15"/>
      <c r="C1008" s="15"/>
      <c r="D1008" s="15"/>
      <c r="E1008" s="15"/>
      <c r="F1008" s="15"/>
      <c r="G1008" s="15"/>
      <c r="H1008" s="15"/>
      <c r="I1008" s="15"/>
      <c r="J1008" s="15"/>
      <c r="K1008" s="15"/>
      <c r="L1008" s="15"/>
      <c r="M1008" s="15"/>
      <c r="N1008" s="15"/>
      <c r="O1008" s="15"/>
      <c r="P1008" s="15"/>
      <c r="Q1008" s="15"/>
      <c r="R1008" s="15"/>
      <c r="S1008" s="15"/>
    </row>
    <row r="1009">
      <c r="A1009" s="15"/>
      <c r="B1009" s="15"/>
      <c r="C1009" s="15"/>
      <c r="D1009" s="15"/>
      <c r="E1009" s="15"/>
      <c r="F1009" s="15"/>
      <c r="G1009" s="15"/>
      <c r="H1009" s="15"/>
      <c r="I1009" s="15"/>
      <c r="J1009" s="15"/>
      <c r="K1009" s="15"/>
      <c r="L1009" s="15"/>
      <c r="M1009" s="15"/>
      <c r="N1009" s="15"/>
      <c r="O1009" s="15"/>
      <c r="P1009" s="15"/>
      <c r="Q1009" s="15"/>
      <c r="R1009" s="15"/>
      <c r="S1009" s="15"/>
    </row>
    <row r="1010">
      <c r="A1010" s="15"/>
      <c r="B1010" s="15"/>
      <c r="C1010" s="15"/>
      <c r="D1010" s="15"/>
      <c r="E1010" s="15"/>
      <c r="F1010" s="15"/>
      <c r="G1010" s="15"/>
      <c r="H1010" s="15"/>
      <c r="I1010" s="15"/>
      <c r="J1010" s="15"/>
      <c r="K1010" s="15"/>
      <c r="L1010" s="15"/>
      <c r="M1010" s="15"/>
      <c r="N1010" s="15"/>
      <c r="O1010" s="15"/>
      <c r="P1010" s="15"/>
      <c r="Q1010" s="15"/>
      <c r="R1010" s="15"/>
      <c r="S1010" s="15"/>
    </row>
    <row r="1011">
      <c r="A1011" s="15"/>
      <c r="B1011" s="15"/>
      <c r="C1011" s="15"/>
      <c r="D1011" s="15"/>
      <c r="E1011" s="15"/>
      <c r="F1011" s="15"/>
      <c r="G1011" s="15"/>
      <c r="H1011" s="15"/>
      <c r="I1011" s="15"/>
      <c r="J1011" s="15"/>
      <c r="K1011" s="15"/>
      <c r="L1011" s="15"/>
      <c r="M1011" s="15"/>
      <c r="N1011" s="15"/>
      <c r="O1011" s="15"/>
      <c r="P1011" s="15"/>
      <c r="Q1011" s="15"/>
      <c r="R1011" s="15"/>
      <c r="S1011" s="15"/>
    </row>
    <row r="1012">
      <c r="A1012" s="15"/>
      <c r="B1012" s="15"/>
      <c r="C1012" s="15"/>
      <c r="D1012" s="15"/>
      <c r="E1012" s="15"/>
      <c r="F1012" s="15"/>
      <c r="G1012" s="15"/>
      <c r="H1012" s="15"/>
      <c r="I1012" s="15"/>
      <c r="J1012" s="15"/>
      <c r="K1012" s="15"/>
      <c r="L1012" s="15"/>
      <c r="M1012" s="15"/>
      <c r="N1012" s="15"/>
      <c r="O1012" s="15"/>
      <c r="P1012" s="15"/>
      <c r="Q1012" s="15"/>
      <c r="R1012" s="15"/>
      <c r="S1012" s="15"/>
    </row>
    <row r="1013">
      <c r="A1013" s="15"/>
      <c r="B1013" s="15"/>
      <c r="C1013" s="15"/>
      <c r="D1013" s="15"/>
      <c r="E1013" s="15"/>
      <c r="F1013" s="15"/>
      <c r="G1013" s="15"/>
      <c r="H1013" s="15"/>
      <c r="I1013" s="15"/>
      <c r="J1013" s="15"/>
      <c r="K1013" s="15"/>
      <c r="L1013" s="15"/>
      <c r="M1013" s="15"/>
      <c r="N1013" s="15"/>
      <c r="O1013" s="15"/>
      <c r="P1013" s="15"/>
      <c r="Q1013" s="15"/>
      <c r="R1013" s="15"/>
      <c r="S1013" s="15"/>
    </row>
    <row r="1014">
      <c r="A1014" s="15"/>
      <c r="B1014" s="15"/>
      <c r="C1014" s="15"/>
      <c r="D1014" s="15"/>
      <c r="E1014" s="15"/>
      <c r="F1014" s="15"/>
      <c r="G1014" s="15"/>
      <c r="H1014" s="15"/>
      <c r="I1014" s="15"/>
      <c r="J1014" s="15"/>
      <c r="K1014" s="15"/>
      <c r="L1014" s="15"/>
      <c r="M1014" s="15"/>
      <c r="N1014" s="15"/>
      <c r="O1014" s="15"/>
      <c r="P1014" s="15"/>
      <c r="Q1014" s="15"/>
      <c r="R1014" s="15"/>
      <c r="S1014" s="15"/>
    </row>
    <row r="1015">
      <c r="A1015" s="15"/>
      <c r="B1015" s="15"/>
      <c r="C1015" s="15"/>
      <c r="D1015" s="15"/>
      <c r="E1015" s="15"/>
      <c r="F1015" s="15"/>
      <c r="G1015" s="15"/>
      <c r="H1015" s="15"/>
      <c r="I1015" s="15"/>
      <c r="J1015" s="15"/>
      <c r="K1015" s="15"/>
      <c r="L1015" s="15"/>
      <c r="M1015" s="15"/>
      <c r="N1015" s="15"/>
      <c r="O1015" s="15"/>
      <c r="P1015" s="15"/>
      <c r="Q1015" s="15"/>
      <c r="R1015" s="15"/>
      <c r="S1015" s="15"/>
    </row>
    <row r="1016">
      <c r="A1016" s="15"/>
      <c r="B1016" s="15"/>
      <c r="C1016" s="15"/>
      <c r="D1016" s="15"/>
      <c r="E1016" s="15"/>
      <c r="F1016" s="15"/>
      <c r="G1016" s="15"/>
      <c r="H1016" s="15"/>
      <c r="I1016" s="15"/>
      <c r="J1016" s="15"/>
      <c r="K1016" s="15"/>
      <c r="L1016" s="15"/>
      <c r="M1016" s="15"/>
      <c r="N1016" s="15"/>
      <c r="O1016" s="15"/>
      <c r="P1016" s="15"/>
      <c r="Q1016" s="15"/>
      <c r="R1016" s="15"/>
      <c r="S1016" s="15"/>
    </row>
    <row r="1017">
      <c r="A1017" s="15"/>
      <c r="B1017" s="15"/>
      <c r="C1017" s="15"/>
      <c r="D1017" s="15"/>
      <c r="E1017" s="15"/>
      <c r="F1017" s="15"/>
      <c r="G1017" s="15"/>
      <c r="H1017" s="15"/>
      <c r="I1017" s="15"/>
      <c r="J1017" s="15"/>
      <c r="K1017" s="15"/>
      <c r="L1017" s="15"/>
      <c r="M1017" s="15"/>
      <c r="N1017" s="15"/>
      <c r="O1017" s="15"/>
      <c r="P1017" s="15"/>
      <c r="Q1017" s="15"/>
      <c r="R1017" s="15"/>
      <c r="S1017" s="15"/>
    </row>
    <row r="1018">
      <c r="A1018" s="15"/>
      <c r="B1018" s="15"/>
      <c r="C1018" s="15"/>
      <c r="D1018" s="15"/>
      <c r="E1018" s="15"/>
      <c r="F1018" s="15"/>
      <c r="G1018" s="15"/>
      <c r="H1018" s="15"/>
      <c r="I1018" s="15"/>
      <c r="J1018" s="15"/>
      <c r="K1018" s="15"/>
      <c r="L1018" s="15"/>
      <c r="M1018" s="15"/>
      <c r="N1018" s="15"/>
      <c r="O1018" s="15"/>
      <c r="P1018" s="15"/>
      <c r="Q1018" s="15"/>
      <c r="R1018" s="15"/>
      <c r="S1018" s="15"/>
    </row>
    <row r="1019">
      <c r="A1019" s="15"/>
      <c r="B1019" s="15"/>
      <c r="C1019" s="15"/>
      <c r="D1019" s="15"/>
      <c r="E1019" s="15"/>
      <c r="F1019" s="15"/>
      <c r="G1019" s="15"/>
      <c r="H1019" s="15"/>
      <c r="I1019" s="15"/>
      <c r="J1019" s="15"/>
      <c r="K1019" s="15"/>
      <c r="L1019" s="15"/>
      <c r="M1019" s="15"/>
      <c r="N1019" s="15"/>
      <c r="O1019" s="15"/>
      <c r="P1019" s="15"/>
      <c r="Q1019" s="15"/>
      <c r="R1019" s="15"/>
      <c r="S1019" s="15"/>
    </row>
    <row r="1020">
      <c r="A1020" s="15"/>
      <c r="B1020" s="15"/>
      <c r="C1020" s="15"/>
      <c r="D1020" s="15"/>
      <c r="E1020" s="15"/>
      <c r="F1020" s="15"/>
      <c r="G1020" s="15"/>
      <c r="H1020" s="15"/>
      <c r="I1020" s="15"/>
      <c r="J1020" s="15"/>
      <c r="K1020" s="15"/>
      <c r="L1020" s="15"/>
      <c r="M1020" s="15"/>
      <c r="N1020" s="15"/>
      <c r="O1020" s="15"/>
      <c r="P1020" s="15"/>
      <c r="Q1020" s="15"/>
      <c r="R1020" s="15"/>
      <c r="S1020" s="15"/>
    </row>
    <row r="1021">
      <c r="A1021" s="15"/>
      <c r="B1021" s="15"/>
      <c r="C1021" s="15"/>
      <c r="D1021" s="15"/>
      <c r="E1021" s="15"/>
      <c r="F1021" s="15"/>
      <c r="G1021" s="15"/>
      <c r="H1021" s="15"/>
      <c r="I1021" s="15"/>
      <c r="J1021" s="15"/>
      <c r="K1021" s="15"/>
      <c r="L1021" s="15"/>
      <c r="M1021" s="15"/>
      <c r="N1021" s="15"/>
      <c r="O1021" s="15"/>
      <c r="P1021" s="15"/>
      <c r="Q1021" s="15"/>
      <c r="R1021" s="15"/>
      <c r="S1021" s="15"/>
    </row>
    <row r="1022">
      <c r="A1022" s="15"/>
      <c r="B1022" s="15"/>
      <c r="C1022" s="15"/>
      <c r="D1022" s="15"/>
      <c r="E1022" s="15"/>
      <c r="F1022" s="15"/>
      <c r="G1022" s="15"/>
      <c r="H1022" s="15"/>
      <c r="I1022" s="15"/>
      <c r="J1022" s="15"/>
      <c r="K1022" s="15"/>
      <c r="L1022" s="15"/>
      <c r="M1022" s="15"/>
      <c r="N1022" s="15"/>
      <c r="O1022" s="15"/>
      <c r="P1022" s="15"/>
      <c r="Q1022" s="15"/>
      <c r="R1022" s="15"/>
      <c r="S1022" s="15"/>
    </row>
    <row r="1023">
      <c r="A1023" s="15"/>
      <c r="B1023" s="15"/>
      <c r="C1023" s="15"/>
      <c r="D1023" s="15"/>
      <c r="E1023" s="15"/>
      <c r="F1023" s="15"/>
      <c r="G1023" s="15"/>
      <c r="H1023" s="15"/>
      <c r="I1023" s="15"/>
      <c r="J1023" s="15"/>
      <c r="K1023" s="15"/>
      <c r="L1023" s="15"/>
      <c r="M1023" s="15"/>
      <c r="N1023" s="15"/>
      <c r="O1023" s="15"/>
      <c r="P1023" s="15"/>
      <c r="Q1023" s="15"/>
      <c r="R1023" s="15"/>
      <c r="S1023" s="15"/>
    </row>
    <row r="1024">
      <c r="A1024" s="15"/>
      <c r="B1024" s="15"/>
      <c r="C1024" s="15"/>
      <c r="D1024" s="15"/>
      <c r="E1024" s="15"/>
      <c r="F1024" s="15"/>
      <c r="G1024" s="15"/>
      <c r="H1024" s="15"/>
      <c r="I1024" s="15"/>
      <c r="J1024" s="15"/>
      <c r="K1024" s="15"/>
      <c r="L1024" s="15"/>
      <c r="M1024" s="15"/>
      <c r="N1024" s="15"/>
      <c r="O1024" s="15"/>
      <c r="P1024" s="15"/>
      <c r="Q1024" s="15"/>
      <c r="R1024" s="15"/>
      <c r="S1024" s="15"/>
    </row>
    <row r="1025">
      <c r="A1025" s="15"/>
      <c r="B1025" s="15"/>
      <c r="C1025" s="15"/>
      <c r="D1025" s="15"/>
      <c r="E1025" s="15"/>
      <c r="F1025" s="15"/>
      <c r="G1025" s="15"/>
      <c r="H1025" s="15"/>
      <c r="I1025" s="15"/>
      <c r="J1025" s="15"/>
      <c r="K1025" s="15"/>
      <c r="L1025" s="15"/>
      <c r="M1025" s="15"/>
      <c r="N1025" s="15"/>
      <c r="O1025" s="15"/>
      <c r="P1025" s="15"/>
      <c r="Q1025" s="15"/>
      <c r="R1025" s="15"/>
      <c r="S1025" s="15"/>
    </row>
    <row r="1026">
      <c r="A1026" s="15"/>
      <c r="B1026" s="15"/>
      <c r="C1026" s="15"/>
      <c r="D1026" s="15"/>
      <c r="E1026" s="15"/>
      <c r="F1026" s="15"/>
      <c r="G1026" s="15"/>
      <c r="H1026" s="15"/>
      <c r="I1026" s="15"/>
      <c r="J1026" s="15"/>
      <c r="K1026" s="15"/>
      <c r="L1026" s="15"/>
      <c r="M1026" s="15"/>
      <c r="N1026" s="15"/>
      <c r="O1026" s="15"/>
      <c r="P1026" s="15"/>
      <c r="Q1026" s="15"/>
      <c r="R1026" s="15"/>
      <c r="S1026" s="15"/>
    </row>
    <row r="1027">
      <c r="A1027" s="15"/>
      <c r="B1027" s="15"/>
      <c r="C1027" s="15"/>
      <c r="D1027" s="15"/>
      <c r="E1027" s="15"/>
      <c r="F1027" s="15"/>
      <c r="G1027" s="15"/>
      <c r="H1027" s="15"/>
      <c r="I1027" s="15"/>
      <c r="J1027" s="15"/>
      <c r="K1027" s="15"/>
      <c r="L1027" s="15"/>
      <c r="M1027" s="15"/>
      <c r="N1027" s="15"/>
      <c r="O1027" s="15"/>
      <c r="P1027" s="15"/>
      <c r="Q1027" s="15"/>
      <c r="R1027" s="15"/>
      <c r="S1027" s="15"/>
    </row>
    <row r="1028">
      <c r="A1028" s="15"/>
      <c r="B1028" s="15"/>
      <c r="C1028" s="15"/>
      <c r="D1028" s="15"/>
      <c r="E1028" s="15"/>
      <c r="F1028" s="15"/>
      <c r="G1028" s="15"/>
      <c r="H1028" s="15"/>
      <c r="I1028" s="15"/>
      <c r="J1028" s="15"/>
      <c r="K1028" s="15"/>
      <c r="L1028" s="15"/>
      <c r="M1028" s="15"/>
      <c r="N1028" s="15"/>
      <c r="O1028" s="15"/>
      <c r="P1028" s="15"/>
      <c r="Q1028" s="15"/>
      <c r="R1028" s="15"/>
      <c r="S1028" s="15"/>
    </row>
    <row r="1029">
      <c r="A1029" s="15"/>
      <c r="B1029" s="15"/>
      <c r="C1029" s="15"/>
      <c r="D1029" s="15"/>
      <c r="E1029" s="15"/>
      <c r="F1029" s="15"/>
      <c r="G1029" s="15"/>
      <c r="H1029" s="15"/>
      <c r="I1029" s="15"/>
      <c r="J1029" s="15"/>
      <c r="K1029" s="15"/>
      <c r="L1029" s="15"/>
      <c r="M1029" s="15"/>
      <c r="N1029" s="15"/>
      <c r="O1029" s="15"/>
      <c r="P1029" s="15"/>
      <c r="Q1029" s="15"/>
      <c r="R1029" s="15"/>
      <c r="S1029" s="15"/>
    </row>
    <row r="1030">
      <c r="A1030" s="15"/>
      <c r="B1030" s="15"/>
      <c r="C1030" s="15"/>
      <c r="D1030" s="15"/>
      <c r="E1030" s="15"/>
      <c r="F1030" s="15"/>
      <c r="G1030" s="15"/>
      <c r="H1030" s="15"/>
      <c r="I1030" s="15"/>
      <c r="J1030" s="15"/>
      <c r="K1030" s="15"/>
      <c r="L1030" s="15"/>
      <c r="M1030" s="15"/>
      <c r="N1030" s="15"/>
      <c r="O1030" s="15"/>
      <c r="P1030" s="15"/>
      <c r="Q1030" s="15"/>
      <c r="R1030" s="15"/>
      <c r="S1030" s="15"/>
    </row>
    <row r="1031">
      <c r="A1031" s="15"/>
      <c r="B1031" s="15"/>
      <c r="C1031" s="15"/>
      <c r="D1031" s="15"/>
      <c r="E1031" s="15"/>
      <c r="F1031" s="15"/>
      <c r="G1031" s="15"/>
      <c r="H1031" s="15"/>
      <c r="I1031" s="15"/>
      <c r="J1031" s="15"/>
      <c r="K1031" s="15"/>
      <c r="L1031" s="15"/>
      <c r="M1031" s="15"/>
      <c r="N1031" s="15"/>
      <c r="O1031" s="15"/>
      <c r="P1031" s="15"/>
      <c r="Q1031" s="15"/>
      <c r="R1031" s="15"/>
      <c r="S1031" s="15"/>
    </row>
    <row r="1032">
      <c r="A1032" s="15"/>
      <c r="B1032" s="15"/>
      <c r="C1032" s="15"/>
      <c r="D1032" s="15"/>
      <c r="E1032" s="15"/>
      <c r="F1032" s="15"/>
      <c r="G1032" s="15"/>
      <c r="H1032" s="15"/>
      <c r="I1032" s="15"/>
      <c r="J1032" s="15"/>
      <c r="K1032" s="15"/>
      <c r="L1032" s="15"/>
      <c r="M1032" s="15"/>
      <c r="N1032" s="15"/>
      <c r="O1032" s="15"/>
      <c r="P1032" s="15"/>
      <c r="Q1032" s="15"/>
      <c r="R1032" s="15"/>
      <c r="S1032" s="15"/>
    </row>
    <row r="1033">
      <c r="A1033" s="15"/>
      <c r="B1033" s="15"/>
      <c r="C1033" s="15"/>
      <c r="D1033" s="15"/>
      <c r="E1033" s="15"/>
      <c r="F1033" s="15"/>
      <c r="G1033" s="15"/>
      <c r="H1033" s="15"/>
      <c r="I1033" s="15"/>
      <c r="J1033" s="15"/>
      <c r="K1033" s="15"/>
      <c r="L1033" s="15"/>
      <c r="M1033" s="15"/>
      <c r="N1033" s="15"/>
      <c r="O1033" s="15"/>
      <c r="P1033" s="15"/>
      <c r="Q1033" s="15"/>
      <c r="R1033" s="15"/>
      <c r="S1033" s="15"/>
    </row>
    <row r="1034">
      <c r="A1034" s="15"/>
      <c r="B1034" s="15"/>
      <c r="C1034" s="15"/>
      <c r="D1034" s="15"/>
      <c r="E1034" s="15"/>
      <c r="F1034" s="15"/>
      <c r="G1034" s="15"/>
      <c r="H1034" s="15"/>
      <c r="I1034" s="15"/>
      <c r="J1034" s="15"/>
      <c r="K1034" s="15"/>
      <c r="L1034" s="15"/>
      <c r="M1034" s="15"/>
      <c r="N1034" s="15"/>
      <c r="O1034" s="15"/>
      <c r="P1034" s="15"/>
      <c r="Q1034" s="15"/>
      <c r="R1034" s="15"/>
      <c r="S1034" s="15"/>
    </row>
    <row r="1035">
      <c r="A1035" s="15"/>
      <c r="B1035" s="15"/>
      <c r="C1035" s="15"/>
      <c r="D1035" s="15"/>
      <c r="E1035" s="15"/>
      <c r="F1035" s="15"/>
      <c r="G1035" s="15"/>
      <c r="H1035" s="15"/>
      <c r="I1035" s="15"/>
      <c r="J1035" s="15"/>
      <c r="K1035" s="15"/>
      <c r="L1035" s="15"/>
      <c r="M1035" s="15"/>
      <c r="N1035" s="15"/>
      <c r="O1035" s="15"/>
      <c r="P1035" s="15"/>
      <c r="Q1035" s="15"/>
      <c r="R1035" s="15"/>
      <c r="S1035" s="15"/>
    </row>
    <row r="1036">
      <c r="A1036" s="15"/>
      <c r="B1036" s="15"/>
      <c r="C1036" s="15"/>
      <c r="D1036" s="15"/>
      <c r="E1036" s="15"/>
      <c r="F1036" s="15"/>
      <c r="G1036" s="15"/>
      <c r="H1036" s="15"/>
      <c r="I1036" s="15"/>
      <c r="J1036" s="15"/>
      <c r="K1036" s="15"/>
      <c r="L1036" s="15"/>
      <c r="M1036" s="15"/>
      <c r="N1036" s="15"/>
      <c r="O1036" s="15"/>
      <c r="P1036" s="15"/>
      <c r="Q1036" s="15"/>
      <c r="R1036" s="15"/>
      <c r="S1036" s="15"/>
    </row>
    <row r="1037">
      <c r="A1037" s="15"/>
      <c r="B1037" s="15"/>
      <c r="C1037" s="15"/>
      <c r="D1037" s="15"/>
      <c r="E1037" s="15"/>
      <c r="F1037" s="15"/>
      <c r="G1037" s="15"/>
      <c r="H1037" s="15"/>
      <c r="I1037" s="15"/>
      <c r="J1037" s="15"/>
      <c r="K1037" s="15"/>
      <c r="L1037" s="15"/>
      <c r="M1037" s="15"/>
      <c r="N1037" s="15"/>
      <c r="O1037" s="15"/>
      <c r="P1037" s="15"/>
      <c r="Q1037" s="15"/>
      <c r="R1037" s="15"/>
      <c r="S1037" s="15"/>
    </row>
    <row r="1038">
      <c r="A1038" s="15"/>
      <c r="B1038" s="15"/>
      <c r="C1038" s="15"/>
      <c r="D1038" s="15"/>
      <c r="E1038" s="15"/>
      <c r="F1038" s="15"/>
      <c r="G1038" s="15"/>
      <c r="H1038" s="15"/>
      <c r="I1038" s="15"/>
      <c r="J1038" s="15"/>
      <c r="K1038" s="15"/>
      <c r="L1038" s="15"/>
      <c r="M1038" s="15"/>
      <c r="N1038" s="15"/>
      <c r="O1038" s="15"/>
      <c r="P1038" s="15"/>
      <c r="Q1038" s="15"/>
      <c r="R1038" s="15"/>
      <c r="S1038" s="15"/>
    </row>
    <row r="1039">
      <c r="A1039" s="15"/>
      <c r="B1039" s="15"/>
      <c r="C1039" s="15"/>
      <c r="D1039" s="15"/>
      <c r="E1039" s="15"/>
      <c r="F1039" s="15"/>
      <c r="G1039" s="15"/>
      <c r="H1039" s="15"/>
      <c r="I1039" s="15"/>
      <c r="J1039" s="15"/>
      <c r="K1039" s="15"/>
      <c r="L1039" s="15"/>
      <c r="M1039" s="15"/>
      <c r="N1039" s="15"/>
      <c r="O1039" s="15"/>
      <c r="P1039" s="15"/>
      <c r="Q1039" s="15"/>
      <c r="R1039" s="15"/>
      <c r="S1039" s="15"/>
    </row>
    <row r="1040">
      <c r="A1040" s="15"/>
      <c r="B1040" s="15"/>
      <c r="C1040" s="15"/>
      <c r="D1040" s="15"/>
      <c r="E1040" s="15"/>
      <c r="F1040" s="15"/>
      <c r="G1040" s="15"/>
      <c r="H1040" s="15"/>
      <c r="I1040" s="15"/>
      <c r="J1040" s="15"/>
      <c r="K1040" s="15"/>
      <c r="L1040" s="15"/>
      <c r="M1040" s="15"/>
      <c r="N1040" s="15"/>
      <c r="O1040" s="15"/>
      <c r="P1040" s="15"/>
      <c r="Q1040" s="15"/>
      <c r="R1040" s="15"/>
      <c r="S1040" s="15"/>
    </row>
    <row r="1041">
      <c r="A1041" s="15"/>
      <c r="B1041" s="15"/>
      <c r="C1041" s="15"/>
      <c r="D1041" s="15"/>
      <c r="E1041" s="15"/>
      <c r="F1041" s="15"/>
      <c r="G1041" s="15"/>
      <c r="H1041" s="15"/>
      <c r="I1041" s="15"/>
      <c r="J1041" s="15"/>
      <c r="K1041" s="15"/>
      <c r="L1041" s="15"/>
      <c r="M1041" s="15"/>
      <c r="N1041" s="15"/>
      <c r="O1041" s="15"/>
      <c r="P1041" s="15"/>
      <c r="Q1041" s="15"/>
      <c r="R1041" s="15"/>
      <c r="S1041" s="15"/>
    </row>
    <row r="1042">
      <c r="A1042" s="15"/>
      <c r="B1042" s="15"/>
      <c r="C1042" s="15"/>
      <c r="D1042" s="15"/>
      <c r="E1042" s="15"/>
      <c r="F1042" s="15"/>
      <c r="G1042" s="15"/>
      <c r="H1042" s="15"/>
      <c r="I1042" s="15"/>
      <c r="J1042" s="15"/>
      <c r="K1042" s="15"/>
      <c r="L1042" s="15"/>
      <c r="M1042" s="15"/>
      <c r="N1042" s="15"/>
      <c r="O1042" s="15"/>
      <c r="P1042" s="15"/>
      <c r="Q1042" s="15"/>
      <c r="R1042" s="15"/>
      <c r="S1042" s="15"/>
    </row>
    <row r="1043">
      <c r="A1043" s="15"/>
      <c r="B1043" s="15"/>
      <c r="C1043" s="15"/>
      <c r="D1043" s="15"/>
      <c r="E1043" s="15"/>
      <c r="F1043" s="15"/>
      <c r="G1043" s="15"/>
      <c r="H1043" s="15"/>
      <c r="I1043" s="15"/>
      <c r="J1043" s="15"/>
      <c r="K1043" s="15"/>
      <c r="L1043" s="15"/>
      <c r="M1043" s="15"/>
      <c r="N1043" s="15"/>
      <c r="O1043" s="15"/>
      <c r="P1043" s="15"/>
      <c r="Q1043" s="15"/>
      <c r="R1043" s="15"/>
      <c r="S1043" s="15"/>
    </row>
    <row r="1044">
      <c r="A1044" s="15"/>
      <c r="B1044" s="15"/>
      <c r="C1044" s="15"/>
      <c r="D1044" s="15"/>
      <c r="E1044" s="15"/>
      <c r="F1044" s="15"/>
      <c r="G1044" s="15"/>
      <c r="H1044" s="15"/>
      <c r="I1044" s="15"/>
      <c r="J1044" s="15"/>
      <c r="K1044" s="15"/>
      <c r="L1044" s="15"/>
      <c r="M1044" s="15"/>
      <c r="N1044" s="15"/>
      <c r="O1044" s="15"/>
      <c r="P1044" s="15"/>
      <c r="Q1044" s="15"/>
      <c r="R1044" s="15"/>
      <c r="S1044" s="15"/>
    </row>
    <row r="1045">
      <c r="A1045" s="15"/>
      <c r="B1045" s="15"/>
      <c r="C1045" s="15"/>
      <c r="D1045" s="15"/>
      <c r="E1045" s="15"/>
      <c r="F1045" s="15"/>
      <c r="G1045" s="15"/>
      <c r="H1045" s="15"/>
      <c r="I1045" s="15"/>
      <c r="J1045" s="15"/>
      <c r="K1045" s="15"/>
      <c r="L1045" s="15"/>
      <c r="M1045" s="15"/>
      <c r="N1045" s="15"/>
      <c r="O1045" s="15"/>
      <c r="P1045" s="15"/>
      <c r="Q1045" s="15"/>
      <c r="R1045" s="15"/>
      <c r="S1045" s="15"/>
    </row>
    <row r="1046">
      <c r="A1046" s="15"/>
      <c r="B1046" s="15"/>
      <c r="C1046" s="15"/>
      <c r="D1046" s="15"/>
      <c r="E1046" s="15"/>
      <c r="F1046" s="15"/>
      <c r="G1046" s="15"/>
      <c r="H1046" s="15"/>
      <c r="I1046" s="15"/>
      <c r="J1046" s="15"/>
      <c r="K1046" s="15"/>
      <c r="L1046" s="15"/>
      <c r="M1046" s="15"/>
      <c r="N1046" s="15"/>
      <c r="O1046" s="15"/>
      <c r="P1046" s="15"/>
      <c r="Q1046" s="15"/>
      <c r="R1046" s="15"/>
      <c r="S1046" s="15"/>
    </row>
    <row r="1047">
      <c r="A1047" s="15"/>
      <c r="B1047" s="15"/>
      <c r="C1047" s="15"/>
      <c r="D1047" s="15"/>
      <c r="E1047" s="15"/>
      <c r="F1047" s="15"/>
      <c r="G1047" s="15"/>
      <c r="H1047" s="15"/>
      <c r="I1047" s="15"/>
      <c r="J1047" s="15"/>
      <c r="K1047" s="15"/>
      <c r="L1047" s="15"/>
      <c r="M1047" s="15"/>
      <c r="N1047" s="15"/>
      <c r="O1047" s="15"/>
      <c r="P1047" s="15"/>
      <c r="Q1047" s="15"/>
      <c r="R1047" s="15"/>
      <c r="S1047" s="15"/>
    </row>
    <row r="1048">
      <c r="A1048" s="15"/>
      <c r="B1048" s="15"/>
      <c r="C1048" s="15"/>
      <c r="D1048" s="15"/>
      <c r="E1048" s="15"/>
      <c r="F1048" s="15"/>
      <c r="G1048" s="15"/>
      <c r="H1048" s="15"/>
      <c r="I1048" s="15"/>
      <c r="J1048" s="15"/>
      <c r="K1048" s="15"/>
      <c r="L1048" s="15"/>
      <c r="M1048" s="15"/>
      <c r="N1048" s="15"/>
      <c r="O1048" s="15"/>
      <c r="P1048" s="15"/>
      <c r="Q1048" s="15"/>
      <c r="R1048" s="15"/>
      <c r="S1048" s="15"/>
    </row>
    <row r="1049">
      <c r="A1049" s="15"/>
      <c r="B1049" s="15"/>
      <c r="C1049" s="15"/>
      <c r="D1049" s="15"/>
      <c r="E1049" s="15"/>
      <c r="F1049" s="15"/>
      <c r="G1049" s="15"/>
      <c r="H1049" s="15"/>
      <c r="I1049" s="15"/>
      <c r="J1049" s="15"/>
      <c r="K1049" s="15"/>
      <c r="L1049" s="15"/>
      <c r="M1049" s="15"/>
      <c r="N1049" s="15"/>
      <c r="O1049" s="15"/>
      <c r="P1049" s="15"/>
      <c r="Q1049" s="15"/>
      <c r="R1049" s="15"/>
      <c r="S1049" s="15"/>
    </row>
    <row r="1050">
      <c r="A1050" s="15"/>
      <c r="B1050" s="15"/>
      <c r="C1050" s="15"/>
      <c r="D1050" s="15"/>
      <c r="E1050" s="15"/>
      <c r="F1050" s="15"/>
      <c r="G1050" s="15"/>
      <c r="H1050" s="15"/>
      <c r="I1050" s="15"/>
      <c r="J1050" s="15"/>
      <c r="K1050" s="15"/>
      <c r="L1050" s="15"/>
      <c r="M1050" s="15"/>
      <c r="N1050" s="15"/>
      <c r="O1050" s="15"/>
      <c r="P1050" s="15"/>
      <c r="Q1050" s="15"/>
      <c r="R1050" s="15"/>
      <c r="S1050" s="15"/>
    </row>
    <row r="1051">
      <c r="A1051" s="15"/>
      <c r="B1051" s="15"/>
      <c r="C1051" s="15"/>
      <c r="D1051" s="15"/>
      <c r="E1051" s="15"/>
      <c r="F1051" s="15"/>
      <c r="G1051" s="15"/>
      <c r="H1051" s="15"/>
      <c r="I1051" s="15"/>
      <c r="J1051" s="15"/>
      <c r="K1051" s="15"/>
      <c r="L1051" s="15"/>
      <c r="M1051" s="15"/>
      <c r="N1051" s="15"/>
      <c r="O1051" s="15"/>
      <c r="P1051" s="15"/>
      <c r="Q1051" s="15"/>
      <c r="R1051" s="15"/>
      <c r="S1051" s="15"/>
    </row>
    <row r="1052">
      <c r="A1052" s="15"/>
      <c r="B1052" s="15"/>
      <c r="C1052" s="15"/>
      <c r="D1052" s="15"/>
      <c r="E1052" s="15"/>
      <c r="F1052" s="15"/>
      <c r="G1052" s="15"/>
      <c r="H1052" s="15"/>
      <c r="I1052" s="15"/>
      <c r="J1052" s="15"/>
      <c r="K1052" s="15"/>
      <c r="L1052" s="15"/>
      <c r="M1052" s="15"/>
      <c r="N1052" s="15"/>
      <c r="O1052" s="15"/>
      <c r="P1052" s="15"/>
      <c r="Q1052" s="15"/>
      <c r="R1052" s="15"/>
      <c r="S1052" s="15"/>
    </row>
    <row r="1053">
      <c r="A1053" s="15"/>
      <c r="B1053" s="15"/>
      <c r="C1053" s="15"/>
      <c r="D1053" s="15"/>
      <c r="E1053" s="15"/>
      <c r="F1053" s="15"/>
      <c r="G1053" s="15"/>
      <c r="H1053" s="15"/>
      <c r="I1053" s="15"/>
      <c r="J1053" s="15"/>
      <c r="K1053" s="15"/>
      <c r="L1053" s="15"/>
      <c r="M1053" s="15"/>
      <c r="N1053" s="15"/>
      <c r="O1053" s="15"/>
      <c r="P1053" s="15"/>
      <c r="Q1053" s="15"/>
      <c r="R1053" s="15"/>
      <c r="S1053" s="15"/>
    </row>
    <row r="1054">
      <c r="A1054" s="15"/>
      <c r="B1054" s="15"/>
      <c r="C1054" s="15"/>
      <c r="D1054" s="15"/>
      <c r="E1054" s="15"/>
      <c r="F1054" s="15"/>
      <c r="G1054" s="15"/>
      <c r="H1054" s="15"/>
      <c r="I1054" s="15"/>
      <c r="J1054" s="15"/>
      <c r="K1054" s="15"/>
      <c r="L1054" s="15"/>
      <c r="M1054" s="15"/>
      <c r="N1054" s="15"/>
      <c r="O1054" s="15"/>
      <c r="P1054" s="15"/>
      <c r="Q1054" s="15"/>
      <c r="R1054" s="15"/>
      <c r="S1054" s="15"/>
    </row>
    <row r="1055">
      <c r="A1055" s="15"/>
      <c r="B1055" s="15"/>
      <c r="C1055" s="15"/>
      <c r="D1055" s="15"/>
      <c r="E1055" s="15"/>
      <c r="F1055" s="15"/>
      <c r="G1055" s="15"/>
      <c r="H1055" s="15"/>
      <c r="I1055" s="15"/>
      <c r="J1055" s="15"/>
      <c r="K1055" s="15"/>
      <c r="L1055" s="15"/>
      <c r="M1055" s="15"/>
      <c r="N1055" s="15"/>
      <c r="O1055" s="15"/>
      <c r="P1055" s="15"/>
      <c r="Q1055" s="15"/>
      <c r="R1055" s="15"/>
      <c r="S1055" s="15"/>
    </row>
    <row r="1056">
      <c r="A1056" s="15"/>
      <c r="B1056" s="15"/>
      <c r="C1056" s="15"/>
      <c r="D1056" s="15"/>
      <c r="E1056" s="15"/>
      <c r="F1056" s="15"/>
      <c r="G1056" s="15"/>
      <c r="H1056" s="15"/>
      <c r="I1056" s="15"/>
      <c r="J1056" s="15"/>
      <c r="K1056" s="15"/>
      <c r="L1056" s="15"/>
      <c r="M1056" s="15"/>
      <c r="N1056" s="15"/>
      <c r="O1056" s="15"/>
      <c r="P1056" s="15"/>
      <c r="Q1056" s="15"/>
      <c r="R1056" s="15"/>
      <c r="S1056" s="15"/>
    </row>
    <row r="1057">
      <c r="A1057" s="15"/>
      <c r="B1057" s="15"/>
      <c r="C1057" s="15"/>
      <c r="D1057" s="15"/>
      <c r="E1057" s="15"/>
      <c r="F1057" s="15"/>
      <c r="G1057" s="15"/>
      <c r="H1057" s="15"/>
      <c r="I1057" s="15"/>
      <c r="J1057" s="15"/>
      <c r="K1057" s="15"/>
      <c r="L1057" s="15"/>
      <c r="M1057" s="15"/>
      <c r="N1057" s="15"/>
      <c r="O1057" s="15"/>
      <c r="P1057" s="15"/>
      <c r="Q1057" s="15"/>
      <c r="R1057" s="15"/>
      <c r="S1057" s="15"/>
    </row>
    <row r="1058">
      <c r="A1058" s="15"/>
      <c r="B1058" s="15"/>
      <c r="C1058" s="15"/>
      <c r="D1058" s="15"/>
      <c r="E1058" s="15"/>
      <c r="F1058" s="15"/>
      <c r="G1058" s="15"/>
      <c r="H1058" s="15"/>
      <c r="I1058" s="15"/>
      <c r="J1058" s="15"/>
      <c r="K1058" s="15"/>
      <c r="L1058" s="15"/>
      <c r="M1058" s="15"/>
      <c r="N1058" s="15"/>
      <c r="O1058" s="15"/>
      <c r="P1058" s="15"/>
      <c r="Q1058" s="15"/>
      <c r="R1058" s="15"/>
      <c r="S1058" s="15"/>
    </row>
    <row r="1059">
      <c r="A1059" s="15"/>
      <c r="B1059" s="15"/>
      <c r="C1059" s="15"/>
      <c r="D1059" s="15"/>
      <c r="E1059" s="15"/>
      <c r="F1059" s="15"/>
      <c r="G1059" s="15"/>
      <c r="H1059" s="15"/>
      <c r="I1059" s="15"/>
      <c r="J1059" s="15"/>
      <c r="K1059" s="15"/>
      <c r="L1059" s="15"/>
      <c r="M1059" s="15"/>
      <c r="N1059" s="15"/>
      <c r="O1059" s="15"/>
      <c r="P1059" s="15"/>
      <c r="Q1059" s="15"/>
      <c r="R1059" s="15"/>
      <c r="S1059" s="15"/>
    </row>
    <row r="1060">
      <c r="A1060" s="15"/>
      <c r="B1060" s="15"/>
      <c r="C1060" s="15"/>
      <c r="D1060" s="15"/>
      <c r="E1060" s="15"/>
      <c r="F1060" s="15"/>
      <c r="G1060" s="15"/>
      <c r="H1060" s="15"/>
      <c r="I1060" s="15"/>
      <c r="J1060" s="15"/>
      <c r="K1060" s="15"/>
      <c r="L1060" s="15"/>
      <c r="M1060" s="15"/>
      <c r="N1060" s="15"/>
      <c r="O1060" s="15"/>
      <c r="P1060" s="15"/>
      <c r="Q1060" s="15"/>
      <c r="R1060" s="15"/>
      <c r="S1060" s="15"/>
    </row>
    <row r="1061">
      <c r="A1061" s="15"/>
      <c r="B1061" s="15"/>
      <c r="C1061" s="15"/>
      <c r="D1061" s="15"/>
      <c r="E1061" s="15"/>
      <c r="F1061" s="15"/>
      <c r="G1061" s="15"/>
      <c r="H1061" s="15"/>
      <c r="I1061" s="15"/>
      <c r="J1061" s="15"/>
      <c r="K1061" s="15"/>
      <c r="L1061" s="15"/>
      <c r="M1061" s="15"/>
      <c r="N1061" s="15"/>
      <c r="O1061" s="15"/>
      <c r="P1061" s="15"/>
      <c r="Q1061" s="15"/>
      <c r="R1061" s="15"/>
      <c r="S1061" s="15"/>
    </row>
    <row r="1062">
      <c r="A1062" s="15"/>
      <c r="B1062" s="15"/>
      <c r="C1062" s="15"/>
      <c r="D1062" s="15"/>
      <c r="E1062" s="15"/>
      <c r="F1062" s="15"/>
      <c r="G1062" s="15"/>
      <c r="H1062" s="15"/>
      <c r="I1062" s="15"/>
      <c r="J1062" s="15"/>
      <c r="K1062" s="15"/>
      <c r="L1062" s="15"/>
      <c r="M1062" s="15"/>
      <c r="N1062" s="15"/>
      <c r="O1062" s="15"/>
      <c r="P1062" s="15"/>
      <c r="Q1062" s="15"/>
      <c r="R1062" s="15"/>
      <c r="S1062" s="15"/>
    </row>
    <row r="1063">
      <c r="A1063" s="15"/>
      <c r="B1063" s="15"/>
      <c r="C1063" s="15"/>
      <c r="D1063" s="15"/>
      <c r="E1063" s="15"/>
      <c r="F1063" s="15"/>
      <c r="G1063" s="15"/>
      <c r="H1063" s="15"/>
      <c r="I1063" s="15"/>
      <c r="J1063" s="15"/>
      <c r="K1063" s="15"/>
      <c r="L1063" s="15"/>
      <c r="M1063" s="15"/>
      <c r="N1063" s="15"/>
      <c r="O1063" s="15"/>
      <c r="P1063" s="15"/>
      <c r="Q1063" s="15"/>
      <c r="R1063" s="15"/>
      <c r="S1063" s="15"/>
    </row>
    <row r="1064">
      <c r="A1064" s="15"/>
      <c r="B1064" s="15"/>
      <c r="C1064" s="15"/>
      <c r="D1064" s="15"/>
      <c r="E1064" s="15"/>
      <c r="F1064" s="15"/>
      <c r="G1064" s="15"/>
      <c r="H1064" s="15"/>
      <c r="I1064" s="15"/>
      <c r="J1064" s="15"/>
      <c r="K1064" s="15"/>
      <c r="L1064" s="15"/>
      <c r="M1064" s="15"/>
      <c r="N1064" s="15"/>
      <c r="O1064" s="15"/>
      <c r="P1064" s="15"/>
      <c r="Q1064" s="15"/>
      <c r="R1064" s="15"/>
      <c r="S1064" s="15"/>
    </row>
    <row r="1065">
      <c r="A1065" s="15"/>
      <c r="B1065" s="15"/>
      <c r="C1065" s="15"/>
      <c r="D1065" s="15"/>
      <c r="E1065" s="15"/>
      <c r="F1065" s="15"/>
      <c r="G1065" s="15"/>
      <c r="H1065" s="15"/>
      <c r="I1065" s="15"/>
      <c r="J1065" s="15"/>
      <c r="K1065" s="15"/>
      <c r="L1065" s="15"/>
      <c r="M1065" s="15"/>
      <c r="N1065" s="15"/>
      <c r="O1065" s="15"/>
      <c r="P1065" s="15"/>
      <c r="Q1065" s="15"/>
      <c r="R1065" s="15"/>
      <c r="S1065" s="15"/>
    </row>
    <row r="1066">
      <c r="A1066" s="15"/>
      <c r="B1066" s="15"/>
      <c r="C1066" s="15"/>
      <c r="D1066" s="15"/>
      <c r="E1066" s="15"/>
      <c r="F1066" s="15"/>
      <c r="G1066" s="15"/>
      <c r="H1066" s="15"/>
      <c r="I1066" s="15"/>
      <c r="J1066" s="15"/>
      <c r="K1066" s="15"/>
      <c r="L1066" s="15"/>
      <c r="M1066" s="15"/>
      <c r="N1066" s="15"/>
      <c r="O1066" s="15"/>
      <c r="P1066" s="15"/>
      <c r="Q1066" s="15"/>
      <c r="R1066" s="15"/>
      <c r="S1066" s="15"/>
    </row>
    <row r="1067">
      <c r="A1067" s="15"/>
      <c r="B1067" s="15"/>
      <c r="C1067" s="15"/>
      <c r="D1067" s="15"/>
      <c r="E1067" s="15"/>
      <c r="F1067" s="15"/>
      <c r="G1067" s="15"/>
      <c r="H1067" s="15"/>
      <c r="I1067" s="15"/>
      <c r="J1067" s="15"/>
      <c r="K1067" s="15"/>
      <c r="L1067" s="15"/>
      <c r="M1067" s="15"/>
      <c r="N1067" s="15"/>
      <c r="O1067" s="15"/>
      <c r="P1067" s="15"/>
      <c r="Q1067" s="15"/>
      <c r="R1067" s="15"/>
      <c r="S1067" s="15"/>
    </row>
    <row r="1068">
      <c r="A1068" s="15"/>
      <c r="B1068" s="15"/>
      <c r="C1068" s="15"/>
      <c r="D1068" s="15"/>
      <c r="E1068" s="15"/>
      <c r="F1068" s="15"/>
      <c r="G1068" s="15"/>
      <c r="H1068" s="15"/>
      <c r="I1068" s="15"/>
      <c r="J1068" s="15"/>
      <c r="K1068" s="15"/>
      <c r="L1068" s="15"/>
      <c r="M1068" s="15"/>
      <c r="N1068" s="15"/>
      <c r="O1068" s="15"/>
      <c r="P1068" s="15"/>
      <c r="Q1068" s="15"/>
      <c r="R1068" s="15"/>
      <c r="S1068" s="15"/>
    </row>
    <row r="1069">
      <c r="A1069" s="15"/>
      <c r="B1069" s="15"/>
      <c r="C1069" s="15"/>
      <c r="D1069" s="15"/>
      <c r="E1069" s="15"/>
      <c r="F1069" s="15"/>
      <c r="G1069" s="15"/>
      <c r="H1069" s="15"/>
      <c r="I1069" s="15"/>
      <c r="J1069" s="15"/>
      <c r="K1069" s="15"/>
      <c r="L1069" s="15"/>
      <c r="M1069" s="15"/>
      <c r="N1069" s="15"/>
      <c r="O1069" s="15"/>
      <c r="P1069" s="15"/>
      <c r="Q1069" s="15"/>
      <c r="R1069" s="15"/>
      <c r="S1069" s="15"/>
    </row>
    <row r="1070">
      <c r="A1070" s="15"/>
      <c r="B1070" s="15"/>
      <c r="C1070" s="15"/>
      <c r="D1070" s="15"/>
      <c r="E1070" s="15"/>
      <c r="F1070" s="15"/>
      <c r="G1070" s="15"/>
      <c r="H1070" s="15"/>
      <c r="I1070" s="15"/>
      <c r="J1070" s="15"/>
      <c r="K1070" s="15"/>
      <c r="L1070" s="15"/>
      <c r="M1070" s="15"/>
      <c r="N1070" s="15"/>
      <c r="O1070" s="15"/>
      <c r="P1070" s="15"/>
      <c r="Q1070" s="15"/>
      <c r="R1070" s="15"/>
      <c r="S1070" s="15"/>
    </row>
    <row r="1071">
      <c r="A1071" s="15"/>
      <c r="B1071" s="15"/>
      <c r="C1071" s="15"/>
      <c r="D1071" s="15"/>
      <c r="E1071" s="15"/>
      <c r="F1071" s="15"/>
      <c r="G1071" s="15"/>
      <c r="H1071" s="15"/>
      <c r="I1071" s="15"/>
      <c r="J1071" s="15"/>
      <c r="K1071" s="15"/>
      <c r="L1071" s="15"/>
      <c r="M1071" s="15"/>
      <c r="N1071" s="15"/>
      <c r="O1071" s="15"/>
      <c r="P1071" s="15"/>
      <c r="Q1071" s="15"/>
      <c r="R1071" s="15"/>
      <c r="S1071" s="15"/>
    </row>
    <row r="1072">
      <c r="A1072" s="15"/>
      <c r="B1072" s="15"/>
      <c r="C1072" s="15"/>
      <c r="D1072" s="15"/>
      <c r="E1072" s="15"/>
      <c r="F1072" s="15"/>
      <c r="G1072" s="15"/>
      <c r="H1072" s="15"/>
      <c r="I1072" s="15"/>
      <c r="J1072" s="15"/>
      <c r="K1072" s="15"/>
      <c r="L1072" s="15"/>
      <c r="M1072" s="15"/>
      <c r="N1072" s="15"/>
      <c r="O1072" s="15"/>
      <c r="P1072" s="15"/>
      <c r="Q1072" s="15"/>
      <c r="R1072" s="15"/>
      <c r="S1072" s="15"/>
    </row>
    <row r="1073">
      <c r="A1073" s="15"/>
      <c r="B1073" s="15"/>
      <c r="C1073" s="15"/>
      <c r="D1073" s="15"/>
      <c r="E1073" s="15"/>
      <c r="F1073" s="15"/>
      <c r="G1073" s="15"/>
      <c r="H1073" s="15"/>
      <c r="I1073" s="15"/>
      <c r="J1073" s="15"/>
      <c r="K1073" s="15"/>
      <c r="L1073" s="15"/>
      <c r="M1073" s="15"/>
      <c r="N1073" s="15"/>
      <c r="O1073" s="15"/>
      <c r="P1073" s="15"/>
      <c r="Q1073" s="15"/>
      <c r="R1073" s="15"/>
      <c r="S1073" s="15"/>
    </row>
    <row r="1074">
      <c r="A1074" s="15"/>
      <c r="B1074" s="15"/>
      <c r="C1074" s="15"/>
      <c r="D1074" s="15"/>
      <c r="E1074" s="15"/>
      <c r="F1074" s="15"/>
      <c r="G1074" s="15"/>
      <c r="H1074" s="15"/>
      <c r="I1074" s="15"/>
      <c r="J1074" s="15"/>
      <c r="K1074" s="15"/>
      <c r="L1074" s="15"/>
      <c r="M1074" s="15"/>
      <c r="N1074" s="15"/>
      <c r="O1074" s="15"/>
      <c r="P1074" s="15"/>
      <c r="Q1074" s="15"/>
      <c r="R1074" s="15"/>
      <c r="S1074" s="15"/>
    </row>
    <row r="1075">
      <c r="A1075" s="15"/>
      <c r="B1075" s="15"/>
      <c r="C1075" s="15"/>
      <c r="D1075" s="15"/>
      <c r="E1075" s="15"/>
      <c r="F1075" s="15"/>
      <c r="G1075" s="15"/>
      <c r="H1075" s="15"/>
      <c r="I1075" s="15"/>
      <c r="J1075" s="15"/>
      <c r="K1075" s="15"/>
      <c r="L1075" s="15"/>
      <c r="M1075" s="15"/>
      <c r="N1075" s="15"/>
      <c r="O1075" s="15"/>
      <c r="P1075" s="15"/>
      <c r="Q1075" s="15"/>
      <c r="R1075" s="15"/>
      <c r="S1075" s="15"/>
    </row>
    <row r="1076">
      <c r="A1076" s="15"/>
      <c r="B1076" s="15"/>
      <c r="C1076" s="15"/>
      <c r="D1076" s="15"/>
      <c r="E1076" s="15"/>
      <c r="F1076" s="15"/>
      <c r="G1076" s="15"/>
      <c r="H1076" s="15"/>
      <c r="I1076" s="15"/>
      <c r="J1076" s="15"/>
      <c r="K1076" s="15"/>
      <c r="L1076" s="15"/>
      <c r="M1076" s="15"/>
      <c r="N1076" s="15"/>
      <c r="O1076" s="15"/>
      <c r="P1076" s="15"/>
      <c r="Q1076" s="15"/>
      <c r="R1076" s="15"/>
      <c r="S1076" s="15"/>
    </row>
    <row r="1077">
      <c r="A1077" s="15"/>
      <c r="B1077" s="15"/>
      <c r="C1077" s="15"/>
      <c r="D1077" s="15"/>
      <c r="E1077" s="15"/>
      <c r="F1077" s="15"/>
      <c r="G1077" s="15"/>
      <c r="H1077" s="15"/>
      <c r="I1077" s="15"/>
      <c r="J1077" s="15"/>
      <c r="K1077" s="15"/>
      <c r="L1077" s="15"/>
      <c r="M1077" s="15"/>
      <c r="N1077" s="15"/>
      <c r="O1077" s="15"/>
      <c r="P1077" s="15"/>
      <c r="Q1077" s="15"/>
      <c r="R1077" s="15"/>
      <c r="S1077" s="15"/>
    </row>
    <row r="1078">
      <c r="A1078" s="15"/>
      <c r="B1078" s="15"/>
      <c r="C1078" s="15"/>
      <c r="D1078" s="15"/>
      <c r="E1078" s="15"/>
      <c r="F1078" s="15"/>
      <c r="G1078" s="15"/>
      <c r="H1078" s="15"/>
      <c r="I1078" s="15"/>
      <c r="J1078" s="15"/>
      <c r="K1078" s="15"/>
      <c r="L1078" s="15"/>
      <c r="M1078" s="15"/>
      <c r="N1078" s="15"/>
      <c r="O1078" s="15"/>
      <c r="P1078" s="15"/>
      <c r="Q1078" s="15"/>
      <c r="R1078" s="15"/>
      <c r="S1078" s="15"/>
    </row>
    <row r="1079">
      <c r="A1079" s="15"/>
      <c r="B1079" s="15"/>
      <c r="C1079" s="15"/>
      <c r="D1079" s="15"/>
      <c r="E1079" s="15"/>
      <c r="F1079" s="15"/>
      <c r="G1079" s="15"/>
      <c r="H1079" s="15"/>
      <c r="I1079" s="15"/>
      <c r="J1079" s="15"/>
      <c r="K1079" s="15"/>
      <c r="L1079" s="15"/>
      <c r="M1079" s="15"/>
      <c r="N1079" s="15"/>
      <c r="O1079" s="15"/>
      <c r="P1079" s="15"/>
      <c r="Q1079" s="15"/>
      <c r="R1079" s="15"/>
      <c r="S1079" s="15"/>
    </row>
    <row r="1080">
      <c r="A1080" s="15"/>
      <c r="B1080" s="15"/>
      <c r="C1080" s="15"/>
      <c r="D1080" s="15"/>
      <c r="E1080" s="15"/>
      <c r="F1080" s="15"/>
      <c r="G1080" s="15"/>
      <c r="H1080" s="15"/>
      <c r="I1080" s="15"/>
      <c r="J1080" s="15"/>
      <c r="K1080" s="15"/>
      <c r="L1080" s="15"/>
      <c r="M1080" s="15"/>
      <c r="N1080" s="15"/>
      <c r="O1080" s="15"/>
      <c r="P1080" s="15"/>
      <c r="Q1080" s="15"/>
      <c r="R1080" s="15"/>
      <c r="S1080" s="15"/>
    </row>
    <row r="1081">
      <c r="A1081" s="15"/>
      <c r="B1081" s="15"/>
      <c r="C1081" s="15"/>
      <c r="D1081" s="15"/>
      <c r="E1081" s="15"/>
      <c r="F1081" s="15"/>
      <c r="G1081" s="15"/>
      <c r="H1081" s="15"/>
      <c r="I1081" s="15"/>
      <c r="J1081" s="15"/>
      <c r="K1081" s="15"/>
      <c r="L1081" s="15"/>
      <c r="M1081" s="15"/>
      <c r="N1081" s="15"/>
      <c r="O1081" s="15"/>
      <c r="P1081" s="15"/>
      <c r="Q1081" s="15"/>
      <c r="R1081" s="15"/>
      <c r="S1081" s="15"/>
    </row>
    <row r="1082">
      <c r="A1082" s="15"/>
      <c r="B1082" s="15"/>
      <c r="C1082" s="15"/>
      <c r="D1082" s="15"/>
      <c r="E1082" s="15"/>
      <c r="F1082" s="15"/>
      <c r="G1082" s="15"/>
      <c r="H1082" s="15"/>
      <c r="I1082" s="15"/>
      <c r="J1082" s="15"/>
      <c r="K1082" s="15"/>
      <c r="L1082" s="15"/>
      <c r="M1082" s="15"/>
      <c r="N1082" s="15"/>
      <c r="O1082" s="15"/>
      <c r="P1082" s="15"/>
      <c r="Q1082" s="15"/>
      <c r="R1082" s="15"/>
      <c r="S1082" s="15"/>
    </row>
    <row r="1083">
      <c r="A1083" s="15"/>
      <c r="B1083" s="15"/>
      <c r="C1083" s="15"/>
      <c r="D1083" s="15"/>
      <c r="E1083" s="15"/>
      <c r="F1083" s="15"/>
      <c r="G1083" s="15"/>
      <c r="H1083" s="15"/>
      <c r="I1083" s="15"/>
      <c r="J1083" s="15"/>
      <c r="K1083" s="15"/>
      <c r="L1083" s="15"/>
      <c r="M1083" s="15"/>
      <c r="N1083" s="15"/>
      <c r="O1083" s="15"/>
      <c r="P1083" s="15"/>
      <c r="Q1083" s="15"/>
      <c r="R1083" s="15"/>
      <c r="S1083" s="15"/>
    </row>
    <row r="1084">
      <c r="A1084" s="15"/>
      <c r="B1084" s="15"/>
      <c r="C1084" s="15"/>
      <c r="D1084" s="15"/>
      <c r="E1084" s="15"/>
      <c r="F1084" s="15"/>
      <c r="G1084" s="15"/>
      <c r="H1084" s="15"/>
      <c r="I1084" s="15"/>
      <c r="J1084" s="15"/>
      <c r="K1084" s="15"/>
      <c r="L1084" s="15"/>
      <c r="M1084" s="15"/>
      <c r="N1084" s="15"/>
      <c r="O1084" s="15"/>
      <c r="P1084" s="15"/>
      <c r="Q1084" s="15"/>
      <c r="R1084" s="15"/>
      <c r="S1084" s="15"/>
    </row>
    <row r="1085">
      <c r="A1085" s="15"/>
      <c r="B1085" s="15"/>
      <c r="C1085" s="15"/>
      <c r="D1085" s="15"/>
      <c r="E1085" s="15"/>
      <c r="F1085" s="15"/>
      <c r="G1085" s="15"/>
      <c r="H1085" s="15"/>
      <c r="I1085" s="15"/>
      <c r="J1085" s="15"/>
      <c r="K1085" s="15"/>
      <c r="L1085" s="15"/>
      <c r="M1085" s="15"/>
      <c r="N1085" s="15"/>
      <c r="O1085" s="15"/>
      <c r="P1085" s="15"/>
      <c r="Q1085" s="15"/>
      <c r="R1085" s="15"/>
      <c r="S1085" s="15"/>
    </row>
    <row r="1086">
      <c r="A1086" s="15"/>
      <c r="B1086" s="15"/>
      <c r="C1086" s="15"/>
      <c r="D1086" s="15"/>
      <c r="E1086" s="15"/>
      <c r="F1086" s="15"/>
      <c r="G1086" s="15"/>
      <c r="H1086" s="15"/>
      <c r="I1086" s="15"/>
      <c r="J1086" s="15"/>
      <c r="K1086" s="15"/>
      <c r="L1086" s="15"/>
      <c r="M1086" s="15"/>
      <c r="N1086" s="15"/>
      <c r="O1086" s="15"/>
      <c r="P1086" s="15"/>
      <c r="Q1086" s="15"/>
      <c r="R1086" s="15"/>
      <c r="S1086" s="15"/>
    </row>
    <row r="1087">
      <c r="A1087" s="15"/>
      <c r="B1087" s="15"/>
      <c r="C1087" s="15"/>
      <c r="D1087" s="15"/>
      <c r="E1087" s="15"/>
      <c r="F1087" s="15"/>
      <c r="G1087" s="15"/>
      <c r="H1087" s="15"/>
      <c r="I1087" s="15"/>
      <c r="J1087" s="15"/>
      <c r="K1087" s="15"/>
      <c r="L1087" s="15"/>
      <c r="M1087" s="15"/>
      <c r="N1087" s="15"/>
      <c r="O1087" s="15"/>
      <c r="P1087" s="15"/>
      <c r="Q1087" s="15"/>
      <c r="R1087" s="15"/>
      <c r="S1087" s="15"/>
    </row>
    <row r="1088">
      <c r="A1088" s="15"/>
      <c r="B1088" s="15"/>
      <c r="C1088" s="15"/>
      <c r="D1088" s="15"/>
      <c r="E1088" s="15"/>
      <c r="F1088" s="15"/>
      <c r="G1088" s="15"/>
      <c r="H1088" s="15"/>
      <c r="I1088" s="15"/>
      <c r="J1088" s="15"/>
      <c r="K1088" s="15"/>
      <c r="L1088" s="15"/>
      <c r="M1088" s="15"/>
      <c r="N1088" s="15"/>
      <c r="O1088" s="15"/>
      <c r="P1088" s="15"/>
      <c r="Q1088" s="15"/>
      <c r="R1088" s="15"/>
      <c r="S1088" s="15"/>
    </row>
    <row r="1089">
      <c r="A1089" s="15"/>
      <c r="B1089" s="15"/>
      <c r="C1089" s="15"/>
      <c r="D1089" s="15"/>
      <c r="E1089" s="15"/>
      <c r="F1089" s="15"/>
      <c r="G1089" s="15"/>
      <c r="H1089" s="15"/>
      <c r="I1089" s="15"/>
      <c r="J1089" s="15"/>
      <c r="K1089" s="15"/>
      <c r="L1089" s="15"/>
      <c r="M1089" s="15"/>
      <c r="N1089" s="15"/>
      <c r="O1089" s="15"/>
      <c r="P1089" s="15"/>
      <c r="Q1089" s="15"/>
      <c r="R1089" s="15"/>
      <c r="S1089" s="15"/>
    </row>
    <row r="1090">
      <c r="A1090" s="15"/>
      <c r="B1090" s="15"/>
      <c r="C1090" s="15"/>
      <c r="D1090" s="15"/>
      <c r="E1090" s="15"/>
      <c r="F1090" s="15"/>
      <c r="G1090" s="15"/>
      <c r="H1090" s="15"/>
      <c r="I1090" s="15"/>
      <c r="J1090" s="15"/>
      <c r="K1090" s="15"/>
      <c r="L1090" s="15"/>
      <c r="M1090" s="15"/>
      <c r="N1090" s="15"/>
      <c r="O1090" s="15"/>
      <c r="P1090" s="15"/>
      <c r="Q1090" s="15"/>
      <c r="R1090" s="15"/>
      <c r="S1090" s="15"/>
    </row>
    <row r="1091">
      <c r="A1091" s="15"/>
      <c r="B1091" s="15"/>
      <c r="C1091" s="15"/>
      <c r="D1091" s="15"/>
      <c r="E1091" s="15"/>
      <c r="F1091" s="15"/>
      <c r="G1091" s="15"/>
      <c r="H1091" s="15"/>
      <c r="I1091" s="15"/>
      <c r="J1091" s="15"/>
      <c r="K1091" s="15"/>
      <c r="L1091" s="15"/>
      <c r="M1091" s="15"/>
      <c r="N1091" s="15"/>
      <c r="O1091" s="15"/>
      <c r="P1091" s="15"/>
      <c r="Q1091" s="15"/>
      <c r="R1091" s="15"/>
      <c r="S1091" s="15"/>
    </row>
    <row r="1092">
      <c r="A1092" s="15"/>
      <c r="B1092" s="15"/>
      <c r="C1092" s="15"/>
      <c r="D1092" s="15"/>
      <c r="E1092" s="15"/>
      <c r="F1092" s="15"/>
      <c r="G1092" s="15"/>
      <c r="H1092" s="15"/>
      <c r="I1092" s="15"/>
      <c r="J1092" s="15"/>
      <c r="K1092" s="15"/>
      <c r="L1092" s="15"/>
      <c r="M1092" s="15"/>
      <c r="N1092" s="15"/>
      <c r="O1092" s="15"/>
      <c r="P1092" s="15"/>
      <c r="Q1092" s="15"/>
      <c r="R1092" s="15"/>
      <c r="S1092" s="15"/>
    </row>
    <row r="1093">
      <c r="A1093" s="15"/>
      <c r="B1093" s="15"/>
      <c r="C1093" s="15"/>
      <c r="D1093" s="15"/>
      <c r="E1093" s="15"/>
      <c r="F1093" s="15"/>
      <c r="G1093" s="15"/>
      <c r="H1093" s="15"/>
      <c r="I1093" s="15"/>
      <c r="J1093" s="15"/>
      <c r="K1093" s="15"/>
      <c r="L1093" s="15"/>
      <c r="M1093" s="15"/>
      <c r="N1093" s="15"/>
      <c r="O1093" s="15"/>
      <c r="P1093" s="15"/>
      <c r="Q1093" s="15"/>
      <c r="R1093" s="15"/>
      <c r="S1093" s="15"/>
    </row>
    <row r="1094">
      <c r="A1094" s="15"/>
      <c r="B1094" s="15"/>
      <c r="C1094" s="15"/>
      <c r="D1094" s="15"/>
      <c r="E1094" s="15"/>
      <c r="F1094" s="15"/>
      <c r="G1094" s="15"/>
      <c r="H1094" s="15"/>
      <c r="I1094" s="15"/>
      <c r="J1094" s="15"/>
      <c r="K1094" s="15"/>
      <c r="L1094" s="15"/>
      <c r="M1094" s="15"/>
      <c r="N1094" s="15"/>
      <c r="O1094" s="15"/>
      <c r="P1094" s="15"/>
      <c r="Q1094" s="15"/>
      <c r="R1094" s="15"/>
      <c r="S1094" s="15"/>
    </row>
    <row r="1095">
      <c r="A1095" s="15"/>
      <c r="B1095" s="15"/>
      <c r="C1095" s="15"/>
      <c r="D1095" s="15"/>
      <c r="E1095" s="15"/>
      <c r="F1095" s="15"/>
      <c r="G1095" s="15"/>
      <c r="H1095" s="15"/>
      <c r="I1095" s="15"/>
      <c r="J1095" s="15"/>
      <c r="K1095" s="15"/>
      <c r="L1095" s="15"/>
      <c r="M1095" s="15"/>
      <c r="N1095" s="15"/>
      <c r="O1095" s="15"/>
      <c r="P1095" s="15"/>
      <c r="Q1095" s="15"/>
      <c r="R1095" s="15"/>
      <c r="S1095" s="15"/>
    </row>
    <row r="1096">
      <c r="A1096" s="15"/>
      <c r="B1096" s="15"/>
      <c r="C1096" s="15"/>
      <c r="D1096" s="15"/>
      <c r="E1096" s="15"/>
      <c r="F1096" s="15"/>
      <c r="G1096" s="15"/>
      <c r="H1096" s="15"/>
      <c r="I1096" s="15"/>
      <c r="J1096" s="15"/>
      <c r="K1096" s="15"/>
      <c r="L1096" s="15"/>
      <c r="M1096" s="15"/>
      <c r="N1096" s="15"/>
      <c r="O1096" s="15"/>
      <c r="P1096" s="15"/>
      <c r="Q1096" s="15"/>
      <c r="R1096" s="15"/>
      <c r="S1096" s="15"/>
    </row>
    <row r="1097">
      <c r="A1097" s="15"/>
      <c r="B1097" s="15"/>
      <c r="C1097" s="15"/>
      <c r="D1097" s="15"/>
      <c r="E1097" s="15"/>
      <c r="F1097" s="15"/>
      <c r="G1097" s="15"/>
      <c r="H1097" s="15"/>
      <c r="I1097" s="15"/>
      <c r="J1097" s="15"/>
      <c r="K1097" s="15"/>
      <c r="L1097" s="15"/>
      <c r="M1097" s="15"/>
      <c r="N1097" s="15"/>
      <c r="O1097" s="15"/>
      <c r="P1097" s="15"/>
      <c r="Q1097" s="15"/>
      <c r="R1097" s="15"/>
      <c r="S1097" s="15"/>
    </row>
    <row r="1098">
      <c r="A1098" s="15"/>
      <c r="B1098" s="15"/>
      <c r="C1098" s="15"/>
      <c r="D1098" s="15"/>
      <c r="E1098" s="15"/>
      <c r="F1098" s="15"/>
      <c r="G1098" s="15"/>
      <c r="H1098" s="15"/>
      <c r="I1098" s="15"/>
      <c r="J1098" s="15"/>
      <c r="K1098" s="15"/>
      <c r="L1098" s="15"/>
      <c r="M1098" s="15"/>
      <c r="N1098" s="15"/>
      <c r="O1098" s="15"/>
      <c r="P1098" s="15"/>
      <c r="Q1098" s="15"/>
      <c r="R1098" s="15"/>
      <c r="S1098" s="15"/>
    </row>
    <row r="1099">
      <c r="A1099" s="15"/>
      <c r="B1099" s="15"/>
      <c r="C1099" s="15"/>
      <c r="D1099" s="15"/>
      <c r="E1099" s="15"/>
      <c r="F1099" s="15"/>
      <c r="G1099" s="15"/>
      <c r="H1099" s="15"/>
      <c r="I1099" s="15"/>
      <c r="J1099" s="15"/>
      <c r="K1099" s="15"/>
      <c r="L1099" s="15"/>
      <c r="M1099" s="15"/>
      <c r="N1099" s="15"/>
      <c r="O1099" s="15"/>
      <c r="P1099" s="15"/>
      <c r="Q1099" s="15"/>
      <c r="R1099" s="15"/>
      <c r="S1099" s="15"/>
    </row>
    <row r="1100">
      <c r="A1100" s="15"/>
      <c r="B1100" s="15"/>
      <c r="C1100" s="15"/>
      <c r="D1100" s="15"/>
      <c r="E1100" s="15"/>
      <c r="F1100" s="15"/>
      <c r="G1100" s="15"/>
      <c r="H1100" s="15"/>
      <c r="I1100" s="15"/>
      <c r="J1100" s="15"/>
      <c r="K1100" s="15"/>
      <c r="L1100" s="15"/>
      <c r="M1100" s="15"/>
      <c r="N1100" s="15"/>
      <c r="O1100" s="15"/>
      <c r="P1100" s="15"/>
      <c r="Q1100" s="15"/>
      <c r="R1100" s="15"/>
      <c r="S1100" s="15"/>
    </row>
    <row r="1101">
      <c r="A1101" s="15"/>
      <c r="B1101" s="15"/>
      <c r="C1101" s="15"/>
      <c r="D1101" s="15"/>
      <c r="E1101" s="15"/>
      <c r="F1101" s="15"/>
      <c r="G1101" s="15"/>
      <c r="H1101" s="15"/>
      <c r="I1101" s="15"/>
      <c r="J1101" s="15"/>
      <c r="K1101" s="15"/>
      <c r="L1101" s="15"/>
      <c r="M1101" s="15"/>
      <c r="N1101" s="15"/>
      <c r="O1101" s="15"/>
      <c r="P1101" s="15"/>
      <c r="Q1101" s="15"/>
      <c r="R1101" s="15"/>
      <c r="S1101" s="15"/>
    </row>
    <row r="1102">
      <c r="A1102" s="15"/>
      <c r="B1102" s="15"/>
      <c r="C1102" s="15"/>
      <c r="D1102" s="15"/>
      <c r="E1102" s="15"/>
      <c r="F1102" s="15"/>
      <c r="G1102" s="15"/>
      <c r="H1102" s="15"/>
      <c r="I1102" s="15"/>
      <c r="J1102" s="15"/>
      <c r="K1102" s="15"/>
      <c r="L1102" s="15"/>
      <c r="M1102" s="15"/>
      <c r="N1102" s="15"/>
      <c r="O1102" s="15"/>
      <c r="P1102" s="15"/>
      <c r="Q1102" s="15"/>
      <c r="R1102" s="15"/>
      <c r="S1102" s="15"/>
    </row>
    <row r="1103">
      <c r="A1103" s="15"/>
      <c r="B1103" s="15"/>
      <c r="C1103" s="15"/>
      <c r="D1103" s="15"/>
      <c r="E1103" s="15"/>
      <c r="F1103" s="15"/>
      <c r="G1103" s="15"/>
      <c r="H1103" s="15"/>
      <c r="I1103" s="15"/>
      <c r="J1103" s="15"/>
      <c r="K1103" s="15"/>
      <c r="L1103" s="15"/>
      <c r="M1103" s="15"/>
      <c r="N1103" s="15"/>
      <c r="O1103" s="15"/>
      <c r="P1103" s="15"/>
      <c r="Q1103" s="15"/>
      <c r="R1103" s="15"/>
      <c r="S1103" s="15"/>
    </row>
    <row r="1104">
      <c r="A1104" s="15"/>
      <c r="B1104" s="15"/>
      <c r="C1104" s="15"/>
      <c r="D1104" s="15"/>
      <c r="E1104" s="15"/>
      <c r="F1104" s="15"/>
      <c r="G1104" s="15"/>
      <c r="H1104" s="15"/>
      <c r="I1104" s="15"/>
      <c r="J1104" s="15"/>
      <c r="K1104" s="15"/>
      <c r="L1104" s="15"/>
      <c r="M1104" s="15"/>
      <c r="N1104" s="15"/>
      <c r="O1104" s="15"/>
      <c r="P1104" s="15"/>
      <c r="Q1104" s="15"/>
      <c r="R1104" s="15"/>
      <c r="S1104" s="15"/>
    </row>
    <row r="1105">
      <c r="A1105" s="15"/>
      <c r="B1105" s="15"/>
      <c r="C1105" s="15"/>
      <c r="D1105" s="15"/>
      <c r="E1105" s="15"/>
      <c r="F1105" s="15"/>
      <c r="G1105" s="15"/>
      <c r="H1105" s="15"/>
      <c r="I1105" s="15"/>
      <c r="J1105" s="15"/>
      <c r="K1105" s="15"/>
      <c r="L1105" s="15"/>
      <c r="M1105" s="15"/>
      <c r="N1105" s="15"/>
      <c r="O1105" s="15"/>
      <c r="P1105" s="15"/>
      <c r="Q1105" s="15"/>
      <c r="R1105" s="15"/>
      <c r="S1105" s="15"/>
    </row>
    <row r="1106">
      <c r="A1106" s="15"/>
      <c r="B1106" s="15"/>
      <c r="C1106" s="15"/>
      <c r="D1106" s="15"/>
      <c r="E1106" s="15"/>
      <c r="F1106" s="15"/>
      <c r="G1106" s="15"/>
      <c r="H1106" s="15"/>
      <c r="I1106" s="15"/>
      <c r="J1106" s="15"/>
      <c r="K1106" s="15"/>
      <c r="L1106" s="15"/>
      <c r="M1106" s="15"/>
      <c r="N1106" s="15"/>
      <c r="O1106" s="15"/>
      <c r="P1106" s="15"/>
      <c r="Q1106" s="15"/>
      <c r="R1106" s="15"/>
      <c r="S1106" s="15"/>
    </row>
    <row r="1107">
      <c r="A1107" s="15"/>
      <c r="B1107" s="15"/>
      <c r="C1107" s="15"/>
      <c r="D1107" s="15"/>
      <c r="E1107" s="15"/>
      <c r="F1107" s="15"/>
      <c r="G1107" s="15"/>
      <c r="H1107" s="15"/>
      <c r="I1107" s="15"/>
      <c r="J1107" s="15"/>
      <c r="K1107" s="15"/>
      <c r="L1107" s="15"/>
      <c r="M1107" s="15"/>
      <c r="N1107" s="15"/>
      <c r="O1107" s="15"/>
      <c r="P1107" s="15"/>
      <c r="Q1107" s="15"/>
      <c r="R1107" s="15"/>
      <c r="S1107" s="15"/>
    </row>
    <row r="1108">
      <c r="A1108" s="15"/>
      <c r="B1108" s="15"/>
      <c r="C1108" s="15"/>
      <c r="D1108" s="15"/>
      <c r="E1108" s="15"/>
      <c r="F1108" s="15"/>
      <c r="G1108" s="15"/>
      <c r="H1108" s="15"/>
      <c r="I1108" s="15"/>
      <c r="J1108" s="15"/>
      <c r="K1108" s="15"/>
      <c r="L1108" s="15"/>
      <c r="M1108" s="15"/>
      <c r="N1108" s="15"/>
      <c r="O1108" s="15"/>
      <c r="P1108" s="15"/>
      <c r="Q1108" s="15"/>
      <c r="R1108" s="15"/>
      <c r="S1108" s="15"/>
    </row>
    <row r="1109">
      <c r="A1109" s="15"/>
      <c r="B1109" s="15"/>
      <c r="C1109" s="15"/>
      <c r="D1109" s="15"/>
      <c r="E1109" s="15"/>
      <c r="F1109" s="15"/>
      <c r="G1109" s="15"/>
      <c r="H1109" s="15"/>
      <c r="I1109" s="15"/>
      <c r="J1109" s="15"/>
      <c r="K1109" s="15"/>
      <c r="L1109" s="15"/>
      <c r="M1109" s="15"/>
      <c r="N1109" s="15"/>
      <c r="O1109" s="15"/>
      <c r="P1109" s="15"/>
      <c r="Q1109" s="15"/>
      <c r="R1109" s="15"/>
      <c r="S1109" s="15"/>
    </row>
    <row r="1110">
      <c r="A1110" s="15"/>
      <c r="B1110" s="15"/>
      <c r="C1110" s="15"/>
      <c r="D1110" s="15"/>
      <c r="E1110" s="15"/>
      <c r="F1110" s="15"/>
      <c r="G1110" s="15"/>
      <c r="H1110" s="15"/>
      <c r="I1110" s="15"/>
      <c r="J1110" s="15"/>
      <c r="K1110" s="15"/>
      <c r="L1110" s="15"/>
      <c r="M1110" s="15"/>
      <c r="N1110" s="15"/>
      <c r="O1110" s="15"/>
      <c r="P1110" s="15"/>
      <c r="Q1110" s="15"/>
      <c r="R1110" s="15"/>
      <c r="S1110" s="15"/>
    </row>
    <row r="1111">
      <c r="A1111" s="15"/>
      <c r="B1111" s="15"/>
      <c r="C1111" s="15"/>
      <c r="D1111" s="15"/>
      <c r="E1111" s="15"/>
      <c r="F1111" s="15"/>
      <c r="G1111" s="15"/>
      <c r="H1111" s="15"/>
      <c r="I1111" s="15"/>
      <c r="J1111" s="15"/>
      <c r="K1111" s="15"/>
      <c r="L1111" s="15"/>
      <c r="M1111" s="15"/>
      <c r="N1111" s="15"/>
      <c r="O1111" s="15"/>
      <c r="P1111" s="15"/>
      <c r="Q1111" s="15"/>
      <c r="R1111" s="15"/>
      <c r="S1111" s="15"/>
    </row>
    <row r="1112">
      <c r="A1112" s="15"/>
      <c r="B1112" s="15"/>
      <c r="C1112" s="15"/>
      <c r="D1112" s="15"/>
      <c r="E1112" s="15"/>
      <c r="F1112" s="15"/>
      <c r="G1112" s="15"/>
      <c r="H1112" s="15"/>
      <c r="I1112" s="15"/>
      <c r="J1112" s="15"/>
      <c r="K1112" s="15"/>
      <c r="L1112" s="15"/>
      <c r="M1112" s="15"/>
      <c r="N1112" s="15"/>
      <c r="O1112" s="15"/>
      <c r="P1112" s="15"/>
      <c r="Q1112" s="15"/>
      <c r="R1112" s="15"/>
      <c r="S1112" s="15"/>
    </row>
    <row r="1113">
      <c r="A1113" s="15"/>
      <c r="B1113" s="15"/>
      <c r="C1113" s="15"/>
      <c r="D1113" s="15"/>
      <c r="E1113" s="15"/>
      <c r="F1113" s="15"/>
      <c r="G1113" s="15"/>
      <c r="H1113" s="15"/>
      <c r="I1113" s="15"/>
      <c r="J1113" s="15"/>
      <c r="K1113" s="15"/>
      <c r="L1113" s="15"/>
      <c r="M1113" s="15"/>
      <c r="N1113" s="15"/>
      <c r="O1113" s="15"/>
      <c r="P1113" s="15"/>
      <c r="Q1113" s="15"/>
      <c r="R1113" s="15"/>
      <c r="S1113" s="15"/>
    </row>
  </sheetData>
  <autoFilter ref="$A$2:$AF$130"/>
  <mergeCells count="11">
    <mergeCell ref="H125:M125"/>
    <mergeCell ref="M126:N126"/>
    <mergeCell ref="D152:F152"/>
    <mergeCell ref="D169:E169"/>
    <mergeCell ref="N1:Q1"/>
    <mergeCell ref="P16:P17"/>
    <mergeCell ref="Q16:Q17"/>
    <mergeCell ref="R16:R17"/>
    <mergeCell ref="S16:S17"/>
    <mergeCell ref="T16:T17"/>
    <mergeCell ref="W16:W17"/>
  </mergeCells>
  <conditionalFormatting sqref="T1:T124 T126:T1113">
    <cfRule type="cellIs" dxfId="0" priority="1" operator="greaterThan">
      <formula>0</formula>
    </cfRule>
  </conditionalFormatting>
  <dataValidations>
    <dataValidation type="list" allowBlank="1" showErrorMessage="1" sqref="L3:L124">
      <formula1>LISTA!$B$2:$B$41</formula1>
    </dataValidation>
    <dataValidation type="list" allowBlank="1" showErrorMessage="1" sqref="R3:R16 R18:R124">
      <formula1>"MARI - NICOLE,DANA - NICOLE,NICOLE,SANTY - NICOLE,M-S-Nic,M-D-N,D-S-Nic,Todos"</formula1>
    </dataValidation>
    <dataValidation type="list" allowBlank="1" showErrorMessage="1" sqref="M3:M124">
      <formula1>LISTA!$A$2:$A$10</formula1>
    </dataValidation>
    <dataValidation type="list" allowBlank="1" showErrorMessage="1" sqref="Q3:Q16 Q18:Q124">
      <formula1>LISTA!$C$8:$C$14</formula1>
    </dataValidation>
    <dataValidation type="custom" allowBlank="1" showDropDown="1" sqref="C133:E133 C134">
      <formula1>OR(NOT(ISERROR(DATEVALUE(C133))), AND(ISNUMBER(C133), LEFT(CELL("format", C133))="D"))</formula1>
    </dataValidation>
    <dataValidation type="custom" allowBlank="1" showDropDown="1" showErrorMessage="1" sqref="B3:C124 K3:K124">
      <formula1>OR(NOT(ISERROR(DATEVALUE(B3))), AND(ISNUMBER(B3), LEFT(CELL("format", B3))="D"))</formula1>
    </dataValidation>
  </dataValidations>
  <hyperlinks>
    <hyperlink r:id="rId1" ref="J10"/>
    <hyperlink r:id="rId2" ref="J24"/>
    <hyperlink r:id="rId3" ref="J25"/>
  </hyperlinks>
  <drawing r:id="rId4"/>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2" width="14.38"/>
    <col customWidth="1" min="3" max="3" width="18.63"/>
    <col customWidth="1" min="4" max="4" width="19.5"/>
    <col customWidth="1" min="5" max="5" width="12.13"/>
    <col customWidth="1" min="6" max="6" width="14.75"/>
    <col customWidth="1" min="7" max="7" width="25.63"/>
    <col customWidth="1" min="8" max="8" width="26.75"/>
    <col customWidth="1" min="9" max="9" width="19.75"/>
    <col customWidth="1" min="10" max="11" width="21.25"/>
    <col customWidth="1" min="12" max="13" width="15.63"/>
    <col customWidth="1" min="16" max="16" width="21.63"/>
    <col customWidth="1" min="17" max="17" width="27.25"/>
    <col customWidth="1" min="18" max="18" width="15.63"/>
    <col customWidth="1" min="19" max="19" width="54.25"/>
    <col customWidth="1" min="20" max="20" width="14.13"/>
    <col hidden="1" min="21" max="22" width="12.63"/>
  </cols>
  <sheetData>
    <row r="1">
      <c r="A1" s="1"/>
      <c r="B1" s="3"/>
      <c r="C1" s="3"/>
      <c r="D1" s="3"/>
      <c r="E1" s="3"/>
      <c r="F1" s="4"/>
      <c r="G1" s="4"/>
      <c r="H1" s="4"/>
      <c r="I1" s="4"/>
      <c r="J1" s="4"/>
      <c r="K1" s="4"/>
      <c r="L1" s="4"/>
      <c r="M1" s="4"/>
      <c r="N1" s="5" t="s">
        <v>0</v>
      </c>
      <c r="O1" s="6"/>
      <c r="P1" s="6"/>
      <c r="Q1" s="7"/>
      <c r="R1" s="8"/>
      <c r="S1" s="8"/>
    </row>
    <row r="2">
      <c r="A2" s="590" t="s">
        <v>1</v>
      </c>
      <c r="B2" s="590" t="s">
        <v>2</v>
      </c>
      <c r="C2" s="590" t="s">
        <v>3</v>
      </c>
      <c r="D2" s="590" t="s">
        <v>4</v>
      </c>
      <c r="E2" s="590" t="s">
        <v>5</v>
      </c>
      <c r="F2" s="9" t="s">
        <v>6</v>
      </c>
      <c r="G2" s="9" t="s">
        <v>7</v>
      </c>
      <c r="H2" s="9" t="s">
        <v>8</v>
      </c>
      <c r="I2" s="9" t="s">
        <v>9</v>
      </c>
      <c r="J2" s="9" t="s">
        <v>10</v>
      </c>
      <c r="K2" s="9" t="s">
        <v>2456</v>
      </c>
      <c r="L2" s="9" t="s">
        <v>11</v>
      </c>
      <c r="M2" s="9" t="s">
        <v>12</v>
      </c>
      <c r="N2" s="10" t="s">
        <v>13</v>
      </c>
      <c r="O2" s="10" t="s">
        <v>14</v>
      </c>
      <c r="P2" s="10" t="s">
        <v>15</v>
      </c>
      <c r="Q2" s="10" t="s">
        <v>16</v>
      </c>
      <c r="R2" s="11" t="s">
        <v>17</v>
      </c>
      <c r="S2" s="11" t="s">
        <v>18</v>
      </c>
      <c r="T2" s="124"/>
      <c r="U2" s="124"/>
      <c r="V2" s="124"/>
      <c r="W2" s="591"/>
    </row>
    <row r="3">
      <c r="A3" s="592">
        <v>1.0</v>
      </c>
      <c r="B3" s="593">
        <v>45476.0</v>
      </c>
      <c r="C3" s="593">
        <v>45479.0</v>
      </c>
      <c r="D3" s="592">
        <v>3.81401100124583E14</v>
      </c>
      <c r="E3" s="592">
        <v>7224.0</v>
      </c>
      <c r="F3" s="594">
        <v>5.649018011E9</v>
      </c>
      <c r="G3" s="594" t="s">
        <v>3235</v>
      </c>
      <c r="H3" s="594" t="s">
        <v>3236</v>
      </c>
      <c r="I3" s="592">
        <v>6.7758418E7</v>
      </c>
      <c r="J3" s="595" t="s">
        <v>3237</v>
      </c>
      <c r="K3" s="593"/>
      <c r="L3" s="592" t="s">
        <v>418</v>
      </c>
      <c r="M3" s="592"/>
      <c r="N3" s="592">
        <v>240.0</v>
      </c>
      <c r="O3" s="592">
        <f t="shared" ref="O3:O4" si="1">N3</f>
        <v>240</v>
      </c>
      <c r="P3" s="596"/>
      <c r="Q3" s="592" t="s">
        <v>854</v>
      </c>
      <c r="R3" s="597" t="s">
        <v>1885</v>
      </c>
      <c r="S3" s="592" t="s">
        <v>3238</v>
      </c>
      <c r="T3" s="92"/>
    </row>
    <row r="4">
      <c r="A4" s="592">
        <v>2.0</v>
      </c>
      <c r="B4" s="593">
        <v>45476.0</v>
      </c>
      <c r="C4" s="593">
        <v>45476.0</v>
      </c>
      <c r="D4" s="592">
        <v>3.81401100124583E14</v>
      </c>
      <c r="E4" s="600">
        <v>7238.0</v>
      </c>
      <c r="F4" s="651">
        <v>3.792211011E9</v>
      </c>
      <c r="G4" s="617" t="s">
        <v>3239</v>
      </c>
      <c r="H4" s="617" t="s">
        <v>3239</v>
      </c>
      <c r="I4" s="592">
        <v>7.2723117E7</v>
      </c>
      <c r="J4" s="592"/>
      <c r="K4" s="593"/>
      <c r="L4" s="592" t="s">
        <v>2260</v>
      </c>
      <c r="M4" s="592"/>
      <c r="N4" s="592">
        <v>520.0</v>
      </c>
      <c r="O4" s="592">
        <f t="shared" si="1"/>
        <v>520</v>
      </c>
      <c r="P4" s="652"/>
      <c r="Q4" s="592" t="s">
        <v>1203</v>
      </c>
      <c r="R4" s="597" t="s">
        <v>1885</v>
      </c>
      <c r="S4" s="592" t="s">
        <v>3240</v>
      </c>
      <c r="T4" s="92"/>
    </row>
    <row r="5">
      <c r="A5" s="29">
        <v>3.0</v>
      </c>
      <c r="B5" s="174">
        <v>45477.0</v>
      </c>
      <c r="C5" s="174">
        <v>45477.0</v>
      </c>
      <c r="D5" s="29">
        <v>3.81401100124583E14</v>
      </c>
      <c r="E5" s="29">
        <v>7239.0</v>
      </c>
      <c r="F5" s="184">
        <v>6385378.0</v>
      </c>
      <c r="G5" s="184" t="s">
        <v>3241</v>
      </c>
      <c r="H5" s="184" t="s">
        <v>3242</v>
      </c>
      <c r="I5" s="184">
        <v>7.5363203E7</v>
      </c>
      <c r="J5" s="184"/>
      <c r="K5" s="174"/>
      <c r="L5" s="29" t="s">
        <v>749</v>
      </c>
      <c r="M5" s="29"/>
      <c r="N5" s="29">
        <v>1615.0</v>
      </c>
      <c r="O5" s="29">
        <v>1615.0</v>
      </c>
      <c r="P5" s="176" t="s">
        <v>3243</v>
      </c>
      <c r="Q5" s="29" t="s">
        <v>854</v>
      </c>
      <c r="R5" s="177" t="s">
        <v>988</v>
      </c>
      <c r="S5" s="29" t="s">
        <v>3244</v>
      </c>
      <c r="T5" s="92"/>
    </row>
    <row r="6">
      <c r="A6" s="592">
        <v>4.0</v>
      </c>
      <c r="B6" s="593">
        <v>45478.0</v>
      </c>
      <c r="C6" s="593">
        <v>45478.0</v>
      </c>
      <c r="D6" s="592">
        <v>3.81401100124583E14</v>
      </c>
      <c r="E6" s="592">
        <v>7242.0</v>
      </c>
      <c r="F6" s="733">
        <v>5.822227012E9</v>
      </c>
      <c r="G6" s="733" t="s">
        <v>3245</v>
      </c>
      <c r="H6" s="733" t="s">
        <v>3245</v>
      </c>
      <c r="I6" s="594">
        <v>7.7023641E7</v>
      </c>
      <c r="J6" s="595"/>
      <c r="K6" s="593"/>
      <c r="L6" s="592" t="s">
        <v>2260</v>
      </c>
      <c r="M6" s="592"/>
      <c r="N6" s="592">
        <v>520.0</v>
      </c>
      <c r="O6" s="592">
        <f>N6</f>
        <v>520</v>
      </c>
      <c r="P6" s="592"/>
      <c r="Q6" s="592" t="s">
        <v>854</v>
      </c>
      <c r="R6" s="597" t="s">
        <v>1885</v>
      </c>
      <c r="S6" s="592" t="s">
        <v>3246</v>
      </c>
      <c r="T6" s="92"/>
    </row>
    <row r="7">
      <c r="A7" s="592">
        <v>5.0</v>
      </c>
      <c r="B7" s="593">
        <v>45481.0</v>
      </c>
      <c r="C7" s="593">
        <v>45500.0</v>
      </c>
      <c r="D7" s="592">
        <v>3.81401100124583E14</v>
      </c>
      <c r="E7" s="592">
        <v>7266.0</v>
      </c>
      <c r="F7" s="594">
        <v>0.0</v>
      </c>
      <c r="G7" s="594" t="s">
        <v>3247</v>
      </c>
      <c r="H7" s="594" t="s">
        <v>3247</v>
      </c>
      <c r="I7" s="594">
        <v>7.978387E7</v>
      </c>
      <c r="J7" s="595" t="s">
        <v>3248</v>
      </c>
      <c r="K7" s="593"/>
      <c r="L7" s="592" t="s">
        <v>98</v>
      </c>
      <c r="M7" s="592"/>
      <c r="N7" s="592">
        <v>250.0</v>
      </c>
      <c r="O7" s="592">
        <v>250.0</v>
      </c>
      <c r="P7" s="632" t="s">
        <v>3249</v>
      </c>
      <c r="Q7" s="592" t="s">
        <v>854</v>
      </c>
      <c r="R7" s="597" t="s">
        <v>1885</v>
      </c>
      <c r="S7" s="592" t="s">
        <v>3250</v>
      </c>
      <c r="T7" s="92"/>
      <c r="V7" s="12"/>
    </row>
    <row r="8">
      <c r="A8" s="592">
        <v>36.0</v>
      </c>
      <c r="B8" s="593">
        <v>45499.0</v>
      </c>
      <c r="C8" s="593">
        <v>45500.0</v>
      </c>
      <c r="D8" s="592">
        <v>3.81401100124583E14</v>
      </c>
      <c r="E8" s="592">
        <v>7466.0</v>
      </c>
      <c r="F8" s="600">
        <v>0.0</v>
      </c>
      <c r="G8" s="594" t="s">
        <v>3247</v>
      </c>
      <c r="H8" s="594" t="s">
        <v>3247</v>
      </c>
      <c r="I8" s="594">
        <v>7.978387E7</v>
      </c>
      <c r="J8" s="661" t="s">
        <v>3248</v>
      </c>
      <c r="K8" s="593"/>
      <c r="L8" s="592" t="s">
        <v>98</v>
      </c>
      <c r="M8" s="592"/>
      <c r="N8" s="592">
        <v>249.0</v>
      </c>
      <c r="O8" s="592">
        <v>249.0</v>
      </c>
      <c r="P8" s="734" t="s">
        <v>3251</v>
      </c>
      <c r="Q8" s="592" t="s">
        <v>854</v>
      </c>
      <c r="R8" s="597" t="s">
        <v>1885</v>
      </c>
      <c r="S8" s="592" t="s">
        <v>3252</v>
      </c>
      <c r="T8" s="92"/>
      <c r="U8" s="12"/>
    </row>
    <row r="9" ht="61.5" customHeight="1">
      <c r="A9" s="592">
        <v>6.0</v>
      </c>
      <c r="B9" s="593">
        <v>45482.0</v>
      </c>
      <c r="C9" s="593">
        <v>45482.0</v>
      </c>
      <c r="D9" s="592">
        <v>3.81401100124583E14</v>
      </c>
      <c r="E9" s="592">
        <v>7279.0</v>
      </c>
      <c r="F9" s="592">
        <v>0.0</v>
      </c>
      <c r="G9" s="592" t="s">
        <v>3253</v>
      </c>
      <c r="H9" s="592" t="s">
        <v>3253</v>
      </c>
      <c r="I9" s="592">
        <v>7.2491237E7</v>
      </c>
      <c r="J9" s="592"/>
      <c r="K9" s="593"/>
      <c r="L9" s="592" t="s">
        <v>2260</v>
      </c>
      <c r="M9" s="615"/>
      <c r="N9" s="620">
        <f>130+240</f>
        <v>370</v>
      </c>
      <c r="O9" s="592">
        <f t="shared" ref="O9:O16" si="2">N9</f>
        <v>370</v>
      </c>
      <c r="P9" s="621"/>
      <c r="Q9" s="615" t="s">
        <v>854</v>
      </c>
      <c r="R9" s="597" t="s">
        <v>1885</v>
      </c>
      <c r="S9" s="592" t="s">
        <v>3254</v>
      </c>
      <c r="T9" s="92"/>
      <c r="V9" s="12"/>
    </row>
    <row r="10">
      <c r="A10" s="592">
        <v>7.0</v>
      </c>
      <c r="B10" s="593">
        <v>45484.0</v>
      </c>
      <c r="C10" s="593">
        <v>45485.0</v>
      </c>
      <c r="D10" s="592">
        <v>3.81401100124583E14</v>
      </c>
      <c r="E10" s="592">
        <v>7304.0</v>
      </c>
      <c r="F10" s="594">
        <v>1.3313338E7</v>
      </c>
      <c r="G10" s="594" t="s">
        <v>3255</v>
      </c>
      <c r="H10" s="594" t="s">
        <v>3256</v>
      </c>
      <c r="I10" s="592">
        <v>7.3056067E7</v>
      </c>
      <c r="J10" s="592" t="s">
        <v>3257</v>
      </c>
      <c r="K10" s="593"/>
      <c r="L10" s="592" t="s">
        <v>98</v>
      </c>
      <c r="M10" s="592" t="s">
        <v>44</v>
      </c>
      <c r="N10" s="592">
        <f>730+729</f>
        <v>1459</v>
      </c>
      <c r="O10" s="592">
        <f t="shared" si="2"/>
        <v>1459</v>
      </c>
      <c r="P10" s="632" t="s">
        <v>3258</v>
      </c>
      <c r="Q10" s="592" t="s">
        <v>854</v>
      </c>
      <c r="R10" s="597" t="s">
        <v>1885</v>
      </c>
      <c r="S10" s="592" t="s">
        <v>3259</v>
      </c>
      <c r="T10" s="92"/>
    </row>
    <row r="11">
      <c r="A11" s="592">
        <v>8.0</v>
      </c>
      <c r="B11" s="593">
        <v>45484.0</v>
      </c>
      <c r="C11" s="593">
        <v>45489.0</v>
      </c>
      <c r="D11" s="592">
        <v>3.81401100124583E14</v>
      </c>
      <c r="E11" s="592">
        <v>7293.0</v>
      </c>
      <c r="F11" s="600">
        <v>1.010267023E9</v>
      </c>
      <c r="G11" s="592" t="s">
        <v>3260</v>
      </c>
      <c r="H11" s="592" t="s">
        <v>3261</v>
      </c>
      <c r="I11" s="592">
        <v>6.0400692E7</v>
      </c>
      <c r="J11" s="592" t="s">
        <v>3262</v>
      </c>
      <c r="K11" s="593"/>
      <c r="L11" s="592" t="s">
        <v>119</v>
      </c>
      <c r="M11" s="592" t="s">
        <v>306</v>
      </c>
      <c r="N11" s="592">
        <v>2914.0</v>
      </c>
      <c r="O11" s="592">
        <f t="shared" si="2"/>
        <v>2914</v>
      </c>
      <c r="P11" s="592"/>
      <c r="Q11" s="592" t="s">
        <v>854</v>
      </c>
      <c r="R11" s="597" t="s">
        <v>1885</v>
      </c>
      <c r="S11" s="592" t="s">
        <v>3263</v>
      </c>
      <c r="T11" s="92"/>
    </row>
    <row r="12">
      <c r="A12" s="592">
        <v>9.0</v>
      </c>
      <c r="B12" s="593">
        <v>45461.0</v>
      </c>
      <c r="C12" s="593">
        <v>45478.0</v>
      </c>
      <c r="D12" s="592">
        <v>3.81401100124583E14</v>
      </c>
      <c r="E12" s="592">
        <v>6314.0</v>
      </c>
      <c r="F12" s="592">
        <v>3.52312022E8</v>
      </c>
      <c r="G12" s="592" t="s">
        <v>3096</v>
      </c>
      <c r="H12" s="592" t="s">
        <v>3264</v>
      </c>
      <c r="I12" s="592">
        <v>6.9205692E7</v>
      </c>
      <c r="J12" s="592" t="s">
        <v>3098</v>
      </c>
      <c r="K12" s="593"/>
      <c r="L12" s="592" t="s">
        <v>305</v>
      </c>
      <c r="M12" s="592"/>
      <c r="N12" s="592">
        <v>565.0</v>
      </c>
      <c r="O12" s="592">
        <f t="shared" si="2"/>
        <v>565</v>
      </c>
      <c r="P12" s="735" t="s">
        <v>3265</v>
      </c>
      <c r="Q12" s="592" t="s">
        <v>854</v>
      </c>
      <c r="R12" s="597" t="s">
        <v>1885</v>
      </c>
      <c r="S12" s="592"/>
      <c r="T12" s="92"/>
      <c r="V12" s="12"/>
    </row>
    <row r="13" ht="54.75" customHeight="1">
      <c r="A13" s="615">
        <v>10.0</v>
      </c>
      <c r="B13" s="616">
        <v>45490.0</v>
      </c>
      <c r="C13" s="616">
        <v>45492.0</v>
      </c>
      <c r="D13" s="615">
        <v>3.81401100124583E14</v>
      </c>
      <c r="E13" s="615">
        <v>7343.0</v>
      </c>
      <c r="F13" s="736">
        <v>589568.0</v>
      </c>
      <c r="G13" s="736" t="s">
        <v>3266</v>
      </c>
      <c r="H13" s="615" t="s">
        <v>3266</v>
      </c>
      <c r="I13" s="615">
        <v>7.7019533E7</v>
      </c>
      <c r="J13" s="615" t="s">
        <v>3267</v>
      </c>
      <c r="K13" s="616"/>
      <c r="L13" s="615" t="s">
        <v>374</v>
      </c>
      <c r="M13" s="615" t="s">
        <v>27</v>
      </c>
      <c r="N13" s="620">
        <v>459.0</v>
      </c>
      <c r="O13" s="615">
        <f t="shared" si="2"/>
        <v>459</v>
      </c>
      <c r="P13" s="737" t="s">
        <v>3268</v>
      </c>
      <c r="Q13" s="615" t="s">
        <v>854</v>
      </c>
      <c r="R13" s="597" t="s">
        <v>1885</v>
      </c>
      <c r="S13" s="615" t="s">
        <v>3269</v>
      </c>
      <c r="T13" s="738"/>
      <c r="U13" s="96"/>
      <c r="V13" s="95"/>
      <c r="W13" s="96"/>
      <c r="X13" s="96"/>
      <c r="Y13" s="96"/>
      <c r="Z13" s="96"/>
      <c r="AA13" s="96"/>
      <c r="AB13" s="96"/>
      <c r="AC13" s="96"/>
      <c r="AD13" s="96"/>
      <c r="AE13" s="96"/>
      <c r="AF13" s="96"/>
    </row>
    <row r="14" ht="54.75" customHeight="1">
      <c r="A14" s="615">
        <v>10.0</v>
      </c>
      <c r="B14" s="616">
        <v>45490.0</v>
      </c>
      <c r="C14" s="616">
        <v>45492.0</v>
      </c>
      <c r="D14" s="615">
        <v>3.81401100124583E14</v>
      </c>
      <c r="E14" s="615">
        <v>7368.0</v>
      </c>
      <c r="F14" s="736">
        <v>589568.0</v>
      </c>
      <c r="G14" s="736" t="s">
        <v>3266</v>
      </c>
      <c r="H14" s="615" t="s">
        <v>3266</v>
      </c>
      <c r="I14" s="615">
        <v>7.7019533E7</v>
      </c>
      <c r="J14" s="615" t="s">
        <v>3267</v>
      </c>
      <c r="K14" s="616"/>
      <c r="L14" s="615" t="s">
        <v>374</v>
      </c>
      <c r="M14" s="615" t="s">
        <v>27</v>
      </c>
      <c r="N14" s="620">
        <v>400.0</v>
      </c>
      <c r="O14" s="615">
        <f t="shared" si="2"/>
        <v>400</v>
      </c>
      <c r="P14" s="739" t="s">
        <v>1828</v>
      </c>
      <c r="Q14" s="615" t="s">
        <v>854</v>
      </c>
      <c r="R14" s="597" t="s">
        <v>1885</v>
      </c>
      <c r="S14" s="615" t="s">
        <v>3269</v>
      </c>
      <c r="T14" s="738"/>
      <c r="U14" s="96"/>
      <c r="V14" s="95"/>
      <c r="W14" s="96"/>
      <c r="X14" s="96"/>
      <c r="Y14" s="96"/>
      <c r="Z14" s="96"/>
      <c r="AA14" s="96"/>
      <c r="AB14" s="96"/>
      <c r="AC14" s="96"/>
      <c r="AD14" s="96"/>
      <c r="AE14" s="96"/>
      <c r="AF14" s="96"/>
    </row>
    <row r="15">
      <c r="A15" s="29">
        <v>11.0</v>
      </c>
      <c r="B15" s="461">
        <v>45492.0</v>
      </c>
      <c r="C15" s="461">
        <v>45527.0</v>
      </c>
      <c r="D15" s="29">
        <v>3.81401100124583E14</v>
      </c>
      <c r="E15" s="175">
        <v>7362.0</v>
      </c>
      <c r="F15" s="175">
        <v>9.324638015E9</v>
      </c>
      <c r="G15" s="175" t="s">
        <v>3270</v>
      </c>
      <c r="H15" s="740" t="s">
        <v>3271</v>
      </c>
      <c r="I15" s="223">
        <v>7.642921E7</v>
      </c>
      <c r="J15" s="175" t="s">
        <v>3272</v>
      </c>
      <c r="K15" s="174"/>
      <c r="L15" s="175" t="s">
        <v>141</v>
      </c>
      <c r="M15" s="175" t="s">
        <v>44</v>
      </c>
      <c r="N15" s="188">
        <v>1058.0</v>
      </c>
      <c r="O15" s="451">
        <f t="shared" si="2"/>
        <v>1058</v>
      </c>
      <c r="P15" s="178"/>
      <c r="Q15" s="175" t="s">
        <v>854</v>
      </c>
      <c r="R15" s="177" t="s">
        <v>988</v>
      </c>
      <c r="S15" s="175" t="s">
        <v>3273</v>
      </c>
      <c r="T15" s="92"/>
    </row>
    <row r="16">
      <c r="A16" s="592">
        <v>12.0</v>
      </c>
      <c r="B16" s="658">
        <v>45492.0</v>
      </c>
      <c r="C16" s="593">
        <v>45507.0</v>
      </c>
      <c r="D16" s="592">
        <v>3.81401100124583E14</v>
      </c>
      <c r="E16" s="592">
        <v>7367.0</v>
      </c>
      <c r="F16" s="729">
        <v>7865441.0</v>
      </c>
      <c r="G16" s="594" t="s">
        <v>3274</v>
      </c>
      <c r="H16" s="594" t="s">
        <v>3274</v>
      </c>
      <c r="I16" s="594"/>
      <c r="J16" s="595" t="s">
        <v>3275</v>
      </c>
      <c r="K16" s="593"/>
      <c r="L16" s="592" t="s">
        <v>305</v>
      </c>
      <c r="M16" s="592" t="s">
        <v>44</v>
      </c>
      <c r="N16" s="669">
        <v>2084.0</v>
      </c>
      <c r="O16" s="592">
        <f t="shared" si="2"/>
        <v>2084</v>
      </c>
      <c r="P16" s="592"/>
      <c r="Q16" s="615" t="s">
        <v>854</v>
      </c>
      <c r="R16" s="597" t="s">
        <v>1885</v>
      </c>
      <c r="S16" s="592" t="s">
        <v>3276</v>
      </c>
      <c r="T16" s="92"/>
    </row>
    <row r="17">
      <c r="A17" s="592">
        <v>14.0</v>
      </c>
      <c r="B17" s="616">
        <v>45468.0</v>
      </c>
      <c r="C17" s="593">
        <v>45473.0</v>
      </c>
      <c r="D17" s="592">
        <v>3.81401100124583E14</v>
      </c>
      <c r="E17" s="592">
        <v>7374.0</v>
      </c>
      <c r="F17" s="594">
        <v>7299470.0</v>
      </c>
      <c r="G17" s="741" t="s">
        <v>3277</v>
      </c>
      <c r="H17" s="594" t="s">
        <v>3219</v>
      </c>
      <c r="I17" s="594">
        <v>6.0889519E7</v>
      </c>
      <c r="J17" s="595"/>
      <c r="K17" s="593"/>
      <c r="L17" s="592" t="s">
        <v>98</v>
      </c>
      <c r="M17" s="592" t="s">
        <v>27</v>
      </c>
      <c r="N17" s="592">
        <v>105.0</v>
      </c>
      <c r="O17" s="592">
        <v>105.0</v>
      </c>
      <c r="P17" s="592"/>
      <c r="Q17" s="592" t="s">
        <v>854</v>
      </c>
      <c r="R17" s="597" t="s">
        <v>1885</v>
      </c>
      <c r="S17" s="592" t="s">
        <v>3278</v>
      </c>
      <c r="T17" s="92"/>
    </row>
    <row r="18">
      <c r="A18" s="592">
        <v>15.0</v>
      </c>
      <c r="B18" s="593">
        <v>45493.0</v>
      </c>
      <c r="C18" s="593">
        <v>45493.0</v>
      </c>
      <c r="D18" s="592">
        <v>3.81401100124583E14</v>
      </c>
      <c r="E18" s="592">
        <v>7373.0</v>
      </c>
      <c r="F18" s="592">
        <v>1.076157E7</v>
      </c>
      <c r="G18" s="592" t="s">
        <v>3279</v>
      </c>
      <c r="H18" s="592" t="s">
        <v>3279</v>
      </c>
      <c r="I18" s="592">
        <v>7.8073632E7</v>
      </c>
      <c r="J18" s="592" t="s">
        <v>3280</v>
      </c>
      <c r="K18" s="593"/>
      <c r="L18" s="592" t="s">
        <v>305</v>
      </c>
      <c r="M18" s="592" t="s">
        <v>27</v>
      </c>
      <c r="N18" s="592">
        <v>974.0</v>
      </c>
      <c r="O18" s="592">
        <f t="shared" ref="O18:O34" si="3">N18</f>
        <v>974</v>
      </c>
      <c r="P18" s="734" t="s">
        <v>3281</v>
      </c>
      <c r="Q18" s="592" t="s">
        <v>854</v>
      </c>
      <c r="R18" s="597" t="s">
        <v>1885</v>
      </c>
      <c r="S18" s="592" t="s">
        <v>3282</v>
      </c>
      <c r="T18" s="92"/>
      <c r="V18" s="12"/>
    </row>
    <row r="19">
      <c r="A19" s="592">
        <v>16.0</v>
      </c>
      <c r="B19" s="593">
        <v>45493.0</v>
      </c>
      <c r="C19" s="593">
        <v>45493.0</v>
      </c>
      <c r="D19" s="592">
        <v>3.81401100124583E14</v>
      </c>
      <c r="E19" s="592">
        <v>7375.0</v>
      </c>
      <c r="F19" s="592">
        <v>9604907.0</v>
      </c>
      <c r="G19" s="592" t="s">
        <v>3283</v>
      </c>
      <c r="H19" s="592" t="s">
        <v>3283</v>
      </c>
      <c r="I19" s="592">
        <v>6.9211231E7</v>
      </c>
      <c r="J19" s="592" t="s">
        <v>3284</v>
      </c>
      <c r="K19" s="593"/>
      <c r="L19" s="592" t="s">
        <v>418</v>
      </c>
      <c r="M19" s="592"/>
      <c r="N19" s="592">
        <v>120.0</v>
      </c>
      <c r="O19" s="592">
        <f t="shared" si="3"/>
        <v>120</v>
      </c>
      <c r="P19" s="592"/>
      <c r="Q19" s="592" t="s">
        <v>854</v>
      </c>
      <c r="R19" s="597" t="s">
        <v>1885</v>
      </c>
      <c r="S19" s="592" t="s">
        <v>3285</v>
      </c>
      <c r="T19" s="92"/>
    </row>
    <row r="20">
      <c r="A20" s="592">
        <v>17.0</v>
      </c>
      <c r="B20" s="593">
        <v>45493.0</v>
      </c>
      <c r="C20" s="593">
        <v>45494.0</v>
      </c>
      <c r="D20" s="592">
        <v>3.81401100124583E14</v>
      </c>
      <c r="E20" s="592">
        <v>7376.0</v>
      </c>
      <c r="F20" s="594">
        <v>1.4353211E7</v>
      </c>
      <c r="G20" s="594" t="s">
        <v>3286</v>
      </c>
      <c r="H20" s="594" t="s">
        <v>3286</v>
      </c>
      <c r="I20" s="594">
        <v>7.5079781E7</v>
      </c>
      <c r="J20" s="595" t="s">
        <v>3287</v>
      </c>
      <c r="K20" s="593"/>
      <c r="L20" s="592" t="s">
        <v>418</v>
      </c>
      <c r="M20" s="592"/>
      <c r="N20" s="592">
        <v>840.0</v>
      </c>
      <c r="O20" s="592">
        <f t="shared" si="3"/>
        <v>840</v>
      </c>
      <c r="P20" s="592"/>
      <c r="Q20" s="592" t="s">
        <v>854</v>
      </c>
      <c r="R20" s="597" t="s">
        <v>1885</v>
      </c>
      <c r="S20" s="592" t="s">
        <v>3288</v>
      </c>
      <c r="T20" s="92"/>
    </row>
    <row r="21">
      <c r="A21" s="592">
        <v>18.0</v>
      </c>
      <c r="B21" s="593">
        <v>45493.0</v>
      </c>
      <c r="C21" s="593">
        <v>45493.0</v>
      </c>
      <c r="D21" s="592">
        <v>3.81401100124583E14</v>
      </c>
      <c r="E21" s="592">
        <v>7377.0</v>
      </c>
      <c r="F21" s="594">
        <v>7.545374014E9</v>
      </c>
      <c r="G21" s="594" t="s">
        <v>3289</v>
      </c>
      <c r="H21" s="594" t="s">
        <v>3289</v>
      </c>
      <c r="I21" s="594">
        <v>7.5049515E7</v>
      </c>
      <c r="J21" s="595"/>
      <c r="K21" s="593">
        <v>32736.0</v>
      </c>
      <c r="L21" s="592" t="s">
        <v>119</v>
      </c>
      <c r="M21" s="592" t="s">
        <v>27</v>
      </c>
      <c r="N21" s="592">
        <v>999.0</v>
      </c>
      <c r="O21" s="592">
        <f t="shared" si="3"/>
        <v>999</v>
      </c>
      <c r="P21" s="592"/>
      <c r="Q21" s="592" t="s">
        <v>854</v>
      </c>
      <c r="R21" s="597" t="s">
        <v>1885</v>
      </c>
      <c r="S21" s="592" t="s">
        <v>3290</v>
      </c>
      <c r="T21" s="92"/>
      <c r="U21" s="12"/>
    </row>
    <row r="22">
      <c r="A22" s="592">
        <v>19.0</v>
      </c>
      <c r="B22" s="593">
        <v>45493.0</v>
      </c>
      <c r="C22" s="593">
        <v>45493.0</v>
      </c>
      <c r="D22" s="592">
        <v>3.81401100124583E14</v>
      </c>
      <c r="E22" s="592">
        <v>7378.0</v>
      </c>
      <c r="F22" s="594">
        <v>6388345.0</v>
      </c>
      <c r="G22" s="594" t="s">
        <v>3291</v>
      </c>
      <c r="H22" s="594" t="s">
        <v>3291</v>
      </c>
      <c r="I22" s="594">
        <v>6.9074951E7</v>
      </c>
      <c r="J22" s="592" t="s">
        <v>3292</v>
      </c>
      <c r="K22" s="593"/>
      <c r="L22" s="592" t="s">
        <v>418</v>
      </c>
      <c r="M22" s="592"/>
      <c r="N22" s="592">
        <v>500.0</v>
      </c>
      <c r="O22" s="592">
        <f t="shared" si="3"/>
        <v>500</v>
      </c>
      <c r="P22" s="592"/>
      <c r="Q22" s="592" t="s">
        <v>854</v>
      </c>
      <c r="R22" s="597" t="s">
        <v>1885</v>
      </c>
      <c r="S22" s="592" t="s">
        <v>3293</v>
      </c>
      <c r="T22" s="92"/>
      <c r="V22" s="12"/>
    </row>
    <row r="23">
      <c r="A23" s="592">
        <v>20.0</v>
      </c>
      <c r="B23" s="593">
        <v>45493.0</v>
      </c>
      <c r="C23" s="593">
        <v>45493.0</v>
      </c>
      <c r="D23" s="592">
        <v>3.81401100124583E14</v>
      </c>
      <c r="E23" s="592">
        <v>7379.0</v>
      </c>
      <c r="F23" s="592">
        <v>1.20773027E8</v>
      </c>
      <c r="G23" s="592" t="s">
        <v>3294</v>
      </c>
      <c r="H23" s="592" t="s">
        <v>3295</v>
      </c>
      <c r="I23" s="592">
        <v>7.56272E7</v>
      </c>
      <c r="J23" s="592"/>
      <c r="K23" s="593"/>
      <c r="L23" s="592" t="s">
        <v>305</v>
      </c>
      <c r="M23" s="592" t="s">
        <v>27</v>
      </c>
      <c r="N23" s="592">
        <v>974.0</v>
      </c>
      <c r="O23" s="592">
        <f t="shared" si="3"/>
        <v>974</v>
      </c>
      <c r="P23" s="734" t="s">
        <v>3281</v>
      </c>
      <c r="Q23" s="592" t="s">
        <v>854</v>
      </c>
      <c r="R23" s="597" t="s">
        <v>1885</v>
      </c>
      <c r="S23" s="592" t="s">
        <v>3282</v>
      </c>
      <c r="T23" s="92"/>
    </row>
    <row r="24">
      <c r="A24" s="592">
        <v>21.0</v>
      </c>
      <c r="B24" s="593">
        <v>45493.0</v>
      </c>
      <c r="C24" s="593">
        <v>45493.0</v>
      </c>
      <c r="D24" s="592">
        <v>3.81401100124583E14</v>
      </c>
      <c r="E24" s="592">
        <v>7380.0</v>
      </c>
      <c r="F24" s="592">
        <v>0.0</v>
      </c>
      <c r="G24" s="592" t="s">
        <v>3296</v>
      </c>
      <c r="H24" s="592" t="s">
        <v>3296</v>
      </c>
      <c r="I24" s="592">
        <v>7.2111806E7</v>
      </c>
      <c r="J24" s="592"/>
      <c r="K24" s="593"/>
      <c r="L24" s="592" t="s">
        <v>119</v>
      </c>
      <c r="M24" s="592" t="s">
        <v>27</v>
      </c>
      <c r="N24" s="592">
        <v>999.0</v>
      </c>
      <c r="O24" s="592">
        <f t="shared" si="3"/>
        <v>999</v>
      </c>
      <c r="P24" s="734" t="s">
        <v>3281</v>
      </c>
      <c r="Q24" s="592" t="s">
        <v>854</v>
      </c>
      <c r="R24" s="597" t="s">
        <v>1885</v>
      </c>
      <c r="S24" s="592" t="s">
        <v>3297</v>
      </c>
      <c r="T24" s="92"/>
    </row>
    <row r="25">
      <c r="A25" s="592">
        <v>22.0</v>
      </c>
      <c r="B25" s="593">
        <v>45494.0</v>
      </c>
      <c r="C25" s="593">
        <v>45494.0</v>
      </c>
      <c r="D25" s="592">
        <v>3.81401100124583E14</v>
      </c>
      <c r="E25" s="592">
        <v>7403.0</v>
      </c>
      <c r="F25" s="594">
        <v>1.4353211E7</v>
      </c>
      <c r="G25" s="594" t="s">
        <v>3286</v>
      </c>
      <c r="H25" s="594" t="s">
        <v>3286</v>
      </c>
      <c r="I25" s="594">
        <v>7.5079781E7</v>
      </c>
      <c r="J25" s="595" t="s">
        <v>3287</v>
      </c>
      <c r="K25" s="593"/>
      <c r="L25" s="592" t="s">
        <v>418</v>
      </c>
      <c r="M25" s="592"/>
      <c r="N25" s="592">
        <v>190.0</v>
      </c>
      <c r="O25" s="592">
        <f t="shared" si="3"/>
        <v>190</v>
      </c>
      <c r="P25" s="734" t="s">
        <v>3281</v>
      </c>
      <c r="Q25" s="592" t="s">
        <v>854</v>
      </c>
      <c r="R25" s="597" t="s">
        <v>1885</v>
      </c>
      <c r="S25" s="592" t="s">
        <v>3298</v>
      </c>
      <c r="T25" s="92"/>
      <c r="V25" s="12"/>
    </row>
    <row r="26">
      <c r="A26" s="29">
        <v>23.0</v>
      </c>
      <c r="B26" s="174">
        <v>45494.0</v>
      </c>
      <c r="C26" s="174">
        <v>45494.0</v>
      </c>
      <c r="D26" s="29">
        <v>3.81401100124583E14</v>
      </c>
      <c r="E26" s="29">
        <v>7404.0</v>
      </c>
      <c r="F26" s="728">
        <v>6206795.0</v>
      </c>
      <c r="G26" s="728" t="s">
        <v>3299</v>
      </c>
      <c r="H26" s="728" t="s">
        <v>3300</v>
      </c>
      <c r="I26" s="184">
        <v>6.1314228E7</v>
      </c>
      <c r="J26" s="184"/>
      <c r="K26" s="174"/>
      <c r="L26" s="29" t="s">
        <v>418</v>
      </c>
      <c r="M26" s="29"/>
      <c r="N26" s="29">
        <v>295.0</v>
      </c>
      <c r="O26" s="29">
        <f t="shared" si="3"/>
        <v>295</v>
      </c>
      <c r="P26" s="468"/>
      <c r="Q26" s="29" t="s">
        <v>854</v>
      </c>
      <c r="R26" s="177" t="s">
        <v>988</v>
      </c>
      <c r="S26" s="29" t="s">
        <v>3301</v>
      </c>
      <c r="T26" s="92"/>
      <c r="U26" s="12"/>
    </row>
    <row r="27">
      <c r="A27" s="592">
        <v>25.0</v>
      </c>
      <c r="B27" s="593">
        <v>45496.0</v>
      </c>
      <c r="C27" s="593">
        <v>45497.0</v>
      </c>
      <c r="D27" s="592">
        <v>3.81401100124583E14</v>
      </c>
      <c r="E27" s="592">
        <v>7424.0</v>
      </c>
      <c r="F27" s="592">
        <v>9.77528015E8</v>
      </c>
      <c r="G27" s="592" t="s">
        <v>3302</v>
      </c>
      <c r="H27" s="594" t="s">
        <v>3303</v>
      </c>
      <c r="I27" s="592">
        <v>7.8411352E7</v>
      </c>
      <c r="J27" s="592" t="s">
        <v>3304</v>
      </c>
      <c r="K27" s="593"/>
      <c r="L27" s="592" t="s">
        <v>2260</v>
      </c>
      <c r="M27" s="592"/>
      <c r="N27" s="592">
        <v>130.0</v>
      </c>
      <c r="O27" s="592">
        <f t="shared" si="3"/>
        <v>130</v>
      </c>
      <c r="P27" s="592"/>
      <c r="Q27" s="592" t="s">
        <v>854</v>
      </c>
      <c r="R27" s="597" t="s">
        <v>1885</v>
      </c>
      <c r="S27" s="592" t="s">
        <v>3305</v>
      </c>
      <c r="T27" s="92"/>
      <c r="V27" s="12"/>
    </row>
    <row r="28">
      <c r="A28" s="592">
        <v>24.0</v>
      </c>
      <c r="B28" s="593">
        <v>45496.0</v>
      </c>
      <c r="C28" s="593">
        <v>45499.0</v>
      </c>
      <c r="D28" s="592">
        <v>3.81401100124583E14</v>
      </c>
      <c r="E28" s="592">
        <v>7467.0</v>
      </c>
      <c r="F28" s="729">
        <v>8.232864013E9</v>
      </c>
      <c r="G28" s="729" t="s">
        <v>3306</v>
      </c>
      <c r="H28" s="729" t="s">
        <v>3306</v>
      </c>
      <c r="I28" s="594">
        <v>7.0884827E7</v>
      </c>
      <c r="J28" s="592" t="s">
        <v>3307</v>
      </c>
      <c r="K28" s="593"/>
      <c r="L28" s="592" t="s">
        <v>1449</v>
      </c>
      <c r="M28" s="592" t="s">
        <v>27</v>
      </c>
      <c r="N28" s="592">
        <v>930.0</v>
      </c>
      <c r="O28" s="592">
        <f t="shared" si="3"/>
        <v>930</v>
      </c>
      <c r="P28" s="632" t="s">
        <v>3308</v>
      </c>
      <c r="Q28" s="592" t="s">
        <v>854</v>
      </c>
      <c r="R28" s="597" t="s">
        <v>1885</v>
      </c>
      <c r="S28" s="592" t="s">
        <v>3309</v>
      </c>
      <c r="T28" s="92"/>
      <c r="U28" s="12"/>
    </row>
    <row r="29">
      <c r="A29" s="592">
        <v>26.0</v>
      </c>
      <c r="B29" s="593">
        <v>45497.0</v>
      </c>
      <c r="C29" s="593">
        <v>45500.0</v>
      </c>
      <c r="D29" s="592">
        <v>3.81401100124583E14</v>
      </c>
      <c r="E29" s="592">
        <v>7426.0</v>
      </c>
      <c r="F29" s="592">
        <v>7787791.0</v>
      </c>
      <c r="G29" s="592" t="s">
        <v>3310</v>
      </c>
      <c r="H29" s="592" t="s">
        <v>3310</v>
      </c>
      <c r="I29" s="592">
        <v>7.5301906E7</v>
      </c>
      <c r="J29" s="592" t="s">
        <v>3311</v>
      </c>
      <c r="K29" s="593"/>
      <c r="L29" s="592" t="s">
        <v>418</v>
      </c>
      <c r="M29" s="592"/>
      <c r="N29" s="592">
        <v>195.0</v>
      </c>
      <c r="O29" s="592">
        <f t="shared" si="3"/>
        <v>195</v>
      </c>
      <c r="P29" s="640"/>
      <c r="Q29" s="592" t="s">
        <v>854</v>
      </c>
      <c r="R29" s="597" t="s">
        <v>1885</v>
      </c>
      <c r="S29" s="592" t="s">
        <v>3312</v>
      </c>
      <c r="T29" s="92"/>
      <c r="V29" s="12"/>
    </row>
    <row r="30">
      <c r="A30" s="592">
        <v>27.0</v>
      </c>
      <c r="B30" s="593">
        <v>45498.0</v>
      </c>
      <c r="C30" s="593">
        <v>45498.0</v>
      </c>
      <c r="D30" s="592">
        <v>3.81401100124583E14</v>
      </c>
      <c r="E30" s="592">
        <v>7443.0</v>
      </c>
      <c r="F30" s="594">
        <v>4681484.0</v>
      </c>
      <c r="G30" s="594" t="s">
        <v>3313</v>
      </c>
      <c r="H30" s="594" t="s">
        <v>3313</v>
      </c>
      <c r="I30" s="594">
        <v>7.5023394E7</v>
      </c>
      <c r="J30" s="594" t="s">
        <v>3314</v>
      </c>
      <c r="K30" s="593"/>
      <c r="L30" s="592" t="s">
        <v>2260</v>
      </c>
      <c r="M30" s="592"/>
      <c r="N30" s="592">
        <v>370.0</v>
      </c>
      <c r="O30" s="592">
        <f t="shared" si="3"/>
        <v>370</v>
      </c>
      <c r="P30" s="592"/>
      <c r="Q30" s="592" t="s">
        <v>854</v>
      </c>
      <c r="R30" s="597" t="s">
        <v>1885</v>
      </c>
      <c r="S30" s="592" t="s">
        <v>3254</v>
      </c>
      <c r="T30" s="92"/>
      <c r="U30" s="12"/>
    </row>
    <row r="31">
      <c r="A31" s="592">
        <v>28.0</v>
      </c>
      <c r="B31" s="593">
        <v>45498.0</v>
      </c>
      <c r="C31" s="593">
        <v>45498.0</v>
      </c>
      <c r="D31" s="592">
        <v>3.81401100124583E14</v>
      </c>
      <c r="E31" s="592">
        <v>7444.0</v>
      </c>
      <c r="F31" s="594">
        <v>3204624.0</v>
      </c>
      <c r="G31" s="594" t="s">
        <v>3315</v>
      </c>
      <c r="H31" s="594" t="s">
        <v>3316</v>
      </c>
      <c r="I31" s="600">
        <v>7.0075183E7</v>
      </c>
      <c r="J31" s="594" t="s">
        <v>3317</v>
      </c>
      <c r="K31" s="593"/>
      <c r="L31" s="592" t="s">
        <v>2260</v>
      </c>
      <c r="M31" s="592"/>
      <c r="N31" s="592">
        <v>250.0</v>
      </c>
      <c r="O31" s="592">
        <f t="shared" si="3"/>
        <v>250</v>
      </c>
      <c r="P31" s="592"/>
      <c r="Q31" s="592" t="s">
        <v>854</v>
      </c>
      <c r="R31" s="597" t="s">
        <v>1885</v>
      </c>
      <c r="S31" s="592" t="s">
        <v>3318</v>
      </c>
      <c r="T31" s="92"/>
      <c r="U31" s="12"/>
    </row>
    <row r="32">
      <c r="A32" s="592">
        <v>29.0</v>
      </c>
      <c r="B32" s="593">
        <v>45498.0</v>
      </c>
      <c r="C32" s="638">
        <v>45498.0</v>
      </c>
      <c r="D32" s="592">
        <v>3.81401100124583E14</v>
      </c>
      <c r="E32" s="592">
        <v>7445.0</v>
      </c>
      <c r="F32" s="592">
        <v>6496873.0</v>
      </c>
      <c r="G32" s="592" t="s">
        <v>3319</v>
      </c>
      <c r="H32" s="592" t="s">
        <v>3319</v>
      </c>
      <c r="I32" s="594">
        <v>7.5940026E7</v>
      </c>
      <c r="J32" s="592"/>
      <c r="K32" s="593"/>
      <c r="L32" s="592" t="s">
        <v>2260</v>
      </c>
      <c r="M32" s="592"/>
      <c r="N32" s="592">
        <v>130.0</v>
      </c>
      <c r="O32" s="592">
        <f t="shared" si="3"/>
        <v>130</v>
      </c>
      <c r="P32" s="592"/>
      <c r="Q32" s="592" t="s">
        <v>854</v>
      </c>
      <c r="R32" s="597" t="s">
        <v>1885</v>
      </c>
      <c r="S32" s="592" t="s">
        <v>3320</v>
      </c>
      <c r="T32" s="92"/>
      <c r="U32" s="12"/>
    </row>
    <row r="33">
      <c r="A33" s="29">
        <v>30.0</v>
      </c>
      <c r="B33" s="174">
        <v>45498.0</v>
      </c>
      <c r="C33" s="174">
        <v>45498.0</v>
      </c>
      <c r="D33" s="29">
        <v>3.81401100124583E14</v>
      </c>
      <c r="E33" s="29">
        <v>7446.0</v>
      </c>
      <c r="F33" s="29">
        <v>8177511.0</v>
      </c>
      <c r="G33" s="29" t="s">
        <v>3321</v>
      </c>
      <c r="H33" s="29" t="s">
        <v>3321</v>
      </c>
      <c r="I33" s="29">
        <v>7.7161523E7</v>
      </c>
      <c r="J33" s="29" t="s">
        <v>3322</v>
      </c>
      <c r="K33" s="174"/>
      <c r="L33" s="29" t="s">
        <v>701</v>
      </c>
      <c r="M33" s="29"/>
      <c r="N33" s="29">
        <v>220.0</v>
      </c>
      <c r="O33" s="29">
        <f t="shared" si="3"/>
        <v>220</v>
      </c>
      <c r="P33" s="29"/>
      <c r="Q33" s="29" t="s">
        <v>854</v>
      </c>
      <c r="R33" s="177" t="s">
        <v>988</v>
      </c>
      <c r="S33" s="29" t="s">
        <v>3323</v>
      </c>
      <c r="T33" s="92"/>
    </row>
    <row r="34">
      <c r="A34" s="592">
        <v>31.0</v>
      </c>
      <c r="B34" s="593">
        <v>45498.0</v>
      </c>
      <c r="C34" s="593">
        <v>45499.0</v>
      </c>
      <c r="D34" s="592">
        <v>3.81401100124583E14</v>
      </c>
      <c r="E34" s="592">
        <v>7447.0</v>
      </c>
      <c r="F34" s="594">
        <v>9.865010012E9</v>
      </c>
      <c r="G34" s="594" t="s">
        <v>3324</v>
      </c>
      <c r="H34" s="594" t="s">
        <v>3324</v>
      </c>
      <c r="I34" s="594">
        <v>7.5523841E7</v>
      </c>
      <c r="J34" s="594"/>
      <c r="K34" s="593"/>
      <c r="L34" s="592" t="s">
        <v>2260</v>
      </c>
      <c r="M34" s="592"/>
      <c r="N34" s="592">
        <v>510.0</v>
      </c>
      <c r="O34" s="592">
        <f t="shared" si="3"/>
        <v>510</v>
      </c>
      <c r="P34" s="592"/>
      <c r="Q34" s="592" t="s">
        <v>854</v>
      </c>
      <c r="R34" s="597" t="s">
        <v>1885</v>
      </c>
      <c r="S34" s="592" t="s">
        <v>3325</v>
      </c>
      <c r="T34" s="92"/>
      <c r="V34" s="12"/>
    </row>
    <row r="35">
      <c r="A35" s="592">
        <v>32.0</v>
      </c>
      <c r="B35" s="593">
        <v>45499.0</v>
      </c>
      <c r="C35" s="593">
        <v>45499.0</v>
      </c>
      <c r="D35" s="592">
        <v>3.81401100124583E14</v>
      </c>
      <c r="E35" s="592">
        <v>7464.0</v>
      </c>
      <c r="F35" s="594">
        <v>1.023169027E9</v>
      </c>
      <c r="G35" s="594" t="s">
        <v>3326</v>
      </c>
      <c r="H35" s="594" t="s">
        <v>3327</v>
      </c>
      <c r="I35" s="594">
        <v>6.3609003E7</v>
      </c>
      <c r="J35" s="595" t="s">
        <v>3328</v>
      </c>
      <c r="K35" s="593"/>
      <c r="L35" s="592" t="s">
        <v>749</v>
      </c>
      <c r="M35" s="592"/>
      <c r="N35" s="592">
        <v>2300.0</v>
      </c>
      <c r="O35" s="592">
        <v>2300.0</v>
      </c>
      <c r="P35" s="737" t="s">
        <v>3329</v>
      </c>
      <c r="Q35" s="592" t="s">
        <v>854</v>
      </c>
      <c r="R35" s="597" t="s">
        <v>1885</v>
      </c>
      <c r="S35" s="592" t="s">
        <v>3330</v>
      </c>
      <c r="T35" s="92"/>
      <c r="U35" s="12"/>
    </row>
    <row r="36">
      <c r="A36" s="29">
        <v>33.0</v>
      </c>
      <c r="B36" s="174">
        <v>45498.0</v>
      </c>
      <c r="C36" s="174">
        <v>45499.0</v>
      </c>
      <c r="D36" s="29">
        <v>3.81401100124583E14</v>
      </c>
      <c r="E36" s="29">
        <v>7448.0</v>
      </c>
      <c r="F36" s="29">
        <v>6549548.0</v>
      </c>
      <c r="G36" s="29" t="s">
        <v>3331</v>
      </c>
      <c r="H36" s="29" t="s">
        <v>3332</v>
      </c>
      <c r="I36" s="29">
        <v>7.6462771E7</v>
      </c>
      <c r="J36" s="29" t="s">
        <v>3333</v>
      </c>
      <c r="K36" s="174"/>
      <c r="L36" s="29" t="s">
        <v>2260</v>
      </c>
      <c r="M36" s="29"/>
      <c r="N36" s="29">
        <v>250.0</v>
      </c>
      <c r="O36" s="29">
        <f t="shared" ref="O36:O56" si="4">N36</f>
        <v>250</v>
      </c>
      <c r="P36" s="29"/>
      <c r="Q36" s="29" t="s">
        <v>854</v>
      </c>
      <c r="R36" s="177" t="s">
        <v>988</v>
      </c>
      <c r="S36" s="29" t="s">
        <v>3334</v>
      </c>
      <c r="T36" s="92"/>
      <c r="U36" s="12"/>
    </row>
    <row r="37">
      <c r="A37" s="29">
        <v>34.0</v>
      </c>
      <c r="B37" s="174">
        <v>45498.0</v>
      </c>
      <c r="C37" s="174">
        <v>45502.0</v>
      </c>
      <c r="D37" s="29">
        <v>3.81401100124583E14</v>
      </c>
      <c r="E37" s="29">
        <v>7449.0</v>
      </c>
      <c r="F37" s="184">
        <v>1145604.0</v>
      </c>
      <c r="G37" s="29" t="s">
        <v>3335</v>
      </c>
      <c r="H37" s="29" t="s">
        <v>3336</v>
      </c>
      <c r="I37" s="29">
        <v>7.5583524E7</v>
      </c>
      <c r="J37" s="29" t="s">
        <v>3337</v>
      </c>
      <c r="K37" s="174"/>
      <c r="L37" s="29" t="s">
        <v>1074</v>
      </c>
      <c r="M37" s="29"/>
      <c r="N37" s="29">
        <v>70.0</v>
      </c>
      <c r="O37" s="29">
        <f t="shared" si="4"/>
        <v>70</v>
      </c>
      <c r="P37" s="29"/>
      <c r="Q37" s="29" t="s">
        <v>854</v>
      </c>
      <c r="R37" s="177" t="s">
        <v>988</v>
      </c>
      <c r="S37" s="29" t="s">
        <v>3338</v>
      </c>
      <c r="T37" s="92"/>
      <c r="V37" s="12"/>
    </row>
    <row r="38">
      <c r="A38" s="592">
        <v>35.0</v>
      </c>
      <c r="B38" s="593">
        <v>45499.0</v>
      </c>
      <c r="C38" s="593">
        <v>45499.0</v>
      </c>
      <c r="D38" s="592">
        <v>3.81401100124583E14</v>
      </c>
      <c r="E38" s="592">
        <v>7465.0</v>
      </c>
      <c r="F38" s="594">
        <v>1.006897022E9</v>
      </c>
      <c r="G38" s="594" t="s">
        <v>3339</v>
      </c>
      <c r="H38" s="594" t="s">
        <v>3340</v>
      </c>
      <c r="I38" s="594">
        <v>7.0944955E7</v>
      </c>
      <c r="J38" s="594" t="s">
        <v>3341</v>
      </c>
      <c r="K38" s="593"/>
      <c r="L38" s="592" t="s">
        <v>2260</v>
      </c>
      <c r="M38" s="592"/>
      <c r="N38" s="592">
        <v>1820.0</v>
      </c>
      <c r="O38" s="592">
        <f t="shared" si="4"/>
        <v>1820</v>
      </c>
      <c r="P38" s="592"/>
      <c r="Q38" s="592" t="s">
        <v>854</v>
      </c>
      <c r="R38" s="597" t="s">
        <v>1885</v>
      </c>
      <c r="S38" s="592" t="s">
        <v>3342</v>
      </c>
      <c r="T38" s="92"/>
    </row>
    <row r="39">
      <c r="A39" s="592">
        <v>37.0</v>
      </c>
      <c r="B39" s="593">
        <v>45499.0</v>
      </c>
      <c r="C39" s="593">
        <v>45499.0</v>
      </c>
      <c r="D39" s="592">
        <v>3.81401100124583E14</v>
      </c>
      <c r="E39" s="592">
        <v>7468.0</v>
      </c>
      <c r="F39" s="592">
        <v>4254081.0</v>
      </c>
      <c r="G39" s="592" t="s">
        <v>2868</v>
      </c>
      <c r="H39" s="592" t="s">
        <v>3343</v>
      </c>
      <c r="I39" s="592">
        <v>6.0148373E7</v>
      </c>
      <c r="J39" s="592" t="s">
        <v>3344</v>
      </c>
      <c r="K39" s="593"/>
      <c r="L39" s="592" t="s">
        <v>2260</v>
      </c>
      <c r="M39" s="596"/>
      <c r="N39" s="592">
        <v>315.0</v>
      </c>
      <c r="O39" s="592">
        <f t="shared" si="4"/>
        <v>315</v>
      </c>
      <c r="P39" s="596"/>
      <c r="Q39" s="592" t="s">
        <v>854</v>
      </c>
      <c r="R39" s="597" t="s">
        <v>1885</v>
      </c>
      <c r="S39" s="669" t="s">
        <v>3345</v>
      </c>
      <c r="T39" s="92"/>
      <c r="U39" s="154"/>
      <c r="V39" s="109"/>
    </row>
    <row r="40">
      <c r="A40" s="592">
        <v>38.0</v>
      </c>
      <c r="B40" s="593">
        <v>45499.0</v>
      </c>
      <c r="C40" s="593">
        <v>45501.0</v>
      </c>
      <c r="D40" s="592">
        <v>3.81401100124583E14</v>
      </c>
      <c r="E40" s="592">
        <v>7469.0</v>
      </c>
      <c r="F40" s="592">
        <v>2964222.0</v>
      </c>
      <c r="G40" s="592" t="s">
        <v>3346</v>
      </c>
      <c r="H40" s="592" t="s">
        <v>3346</v>
      </c>
      <c r="I40" s="592">
        <v>7.2146308E7</v>
      </c>
      <c r="J40" s="592" t="s">
        <v>3347</v>
      </c>
      <c r="K40" s="593"/>
      <c r="L40" s="592" t="s">
        <v>418</v>
      </c>
      <c r="M40" s="592"/>
      <c r="N40" s="592">
        <v>400.0</v>
      </c>
      <c r="O40" s="592">
        <f t="shared" si="4"/>
        <v>400</v>
      </c>
      <c r="P40" s="596"/>
      <c r="Q40" s="592" t="s">
        <v>854</v>
      </c>
      <c r="R40" s="597" t="s">
        <v>1885</v>
      </c>
      <c r="S40" s="592" t="s">
        <v>3348</v>
      </c>
      <c r="T40" s="92"/>
      <c r="U40" s="154"/>
      <c r="V40" s="109"/>
    </row>
    <row r="41">
      <c r="A41" s="592">
        <v>39.0</v>
      </c>
      <c r="B41" s="593">
        <v>45499.0</v>
      </c>
      <c r="C41" s="593">
        <v>45502.0</v>
      </c>
      <c r="D41" s="592">
        <v>3.81401100124583E14</v>
      </c>
      <c r="E41" s="592">
        <v>7470.0</v>
      </c>
      <c r="F41" s="592">
        <v>0.0</v>
      </c>
      <c r="G41" s="592" t="s">
        <v>3349</v>
      </c>
      <c r="H41" s="592" t="s">
        <v>3349</v>
      </c>
      <c r="I41" s="592">
        <v>6.0848182E7</v>
      </c>
      <c r="J41" s="592" t="s">
        <v>3350</v>
      </c>
      <c r="K41" s="593"/>
      <c r="L41" s="592" t="s">
        <v>2260</v>
      </c>
      <c r="M41" s="592"/>
      <c r="N41" s="592">
        <v>130.0</v>
      </c>
      <c r="O41" s="592">
        <f t="shared" si="4"/>
        <v>130</v>
      </c>
      <c r="P41" s="596"/>
      <c r="Q41" s="592" t="s">
        <v>854</v>
      </c>
      <c r="R41" s="597" t="s">
        <v>1885</v>
      </c>
      <c r="S41" s="592" t="s">
        <v>3351</v>
      </c>
      <c r="T41" s="92"/>
      <c r="U41" s="154"/>
      <c r="V41" s="109"/>
    </row>
    <row r="42">
      <c r="A42" s="592">
        <v>40.0</v>
      </c>
      <c r="B42" s="593">
        <v>45499.0</v>
      </c>
      <c r="C42" s="593">
        <v>45500.0</v>
      </c>
      <c r="D42" s="592">
        <v>3.81401100124583E14</v>
      </c>
      <c r="E42" s="592">
        <v>7471.0</v>
      </c>
      <c r="F42" s="594">
        <v>652544.0</v>
      </c>
      <c r="G42" s="594" t="s">
        <v>3352</v>
      </c>
      <c r="H42" s="594" t="s">
        <v>3353</v>
      </c>
      <c r="I42" s="594">
        <v>7.2711963E7</v>
      </c>
      <c r="J42" s="592"/>
      <c r="K42" s="593"/>
      <c r="L42" s="592" t="s">
        <v>2260</v>
      </c>
      <c r="M42" s="592"/>
      <c r="N42" s="592">
        <v>130.0</v>
      </c>
      <c r="O42" s="592">
        <f t="shared" si="4"/>
        <v>130</v>
      </c>
      <c r="P42" s="596"/>
      <c r="Q42" s="592" t="s">
        <v>854</v>
      </c>
      <c r="R42" s="597" t="s">
        <v>1885</v>
      </c>
      <c r="S42" s="592" t="s">
        <v>3351</v>
      </c>
      <c r="T42" s="92"/>
      <c r="U42" s="12"/>
    </row>
    <row r="43">
      <c r="A43" s="592">
        <v>41.0</v>
      </c>
      <c r="B43" s="593">
        <v>45499.0</v>
      </c>
      <c r="C43" s="593">
        <v>45500.0</v>
      </c>
      <c r="D43" s="592">
        <v>3.81401100124583E14</v>
      </c>
      <c r="E43" s="592">
        <v>7474.0</v>
      </c>
      <c r="F43" s="592">
        <v>7.607372012E9</v>
      </c>
      <c r="G43" s="592" t="s">
        <v>3354</v>
      </c>
      <c r="H43" s="592" t="s">
        <v>3355</v>
      </c>
      <c r="I43" s="592">
        <v>7.6618969E7</v>
      </c>
      <c r="J43" s="592" t="s">
        <v>3356</v>
      </c>
      <c r="K43" s="593"/>
      <c r="L43" s="592" t="s">
        <v>701</v>
      </c>
      <c r="M43" s="592"/>
      <c r="N43" s="592">
        <v>140.0</v>
      </c>
      <c r="O43" s="592">
        <f t="shared" si="4"/>
        <v>140</v>
      </c>
      <c r="P43" s="592"/>
      <c r="Q43" s="592" t="s">
        <v>854</v>
      </c>
      <c r="R43" s="597" t="s">
        <v>1885</v>
      </c>
      <c r="S43" s="592" t="s">
        <v>3357</v>
      </c>
      <c r="T43" s="92"/>
      <c r="U43" s="12"/>
    </row>
    <row r="44">
      <c r="A44" s="592">
        <v>42.0</v>
      </c>
      <c r="B44" s="593">
        <v>45499.0</v>
      </c>
      <c r="C44" s="593">
        <v>45500.0</v>
      </c>
      <c r="D44" s="592">
        <v>3.81401100124583E14</v>
      </c>
      <c r="E44" s="592">
        <v>7477.0</v>
      </c>
      <c r="F44" s="592">
        <v>5.888482019E9</v>
      </c>
      <c r="G44" s="592" t="s">
        <v>3358</v>
      </c>
      <c r="H44" s="592" t="s">
        <v>3359</v>
      </c>
      <c r="I44" s="592">
        <v>6.9072034E7</v>
      </c>
      <c r="J44" s="592" t="s">
        <v>3360</v>
      </c>
      <c r="K44" s="593"/>
      <c r="L44" s="592" t="s">
        <v>2260</v>
      </c>
      <c r="M44" s="592"/>
      <c r="N44" s="592">
        <v>130.0</v>
      </c>
      <c r="O44" s="592">
        <f t="shared" si="4"/>
        <v>130</v>
      </c>
      <c r="P44" s="596"/>
      <c r="Q44" s="592" t="s">
        <v>854</v>
      </c>
      <c r="R44" s="597" t="s">
        <v>1885</v>
      </c>
      <c r="S44" s="592" t="s">
        <v>3361</v>
      </c>
      <c r="T44" s="92"/>
      <c r="U44" s="92"/>
      <c r="V44" s="109"/>
    </row>
    <row r="45">
      <c r="A45" s="592">
        <v>45.0</v>
      </c>
      <c r="B45" s="593">
        <v>45499.0</v>
      </c>
      <c r="C45" s="593">
        <v>45500.0</v>
      </c>
      <c r="D45" s="592">
        <v>3.81401100124583E14</v>
      </c>
      <c r="E45" s="592">
        <v>7478.0</v>
      </c>
      <c r="F45" s="592">
        <v>3869372.0</v>
      </c>
      <c r="G45" s="592" t="s">
        <v>3362</v>
      </c>
      <c r="H45" s="592" t="s">
        <v>3363</v>
      </c>
      <c r="I45" s="729">
        <v>6.9071373E7</v>
      </c>
      <c r="J45" s="592"/>
      <c r="K45" s="593"/>
      <c r="L45" s="592"/>
      <c r="M45" s="596"/>
      <c r="N45" s="592">
        <v>130.0</v>
      </c>
      <c r="O45" s="592">
        <f t="shared" si="4"/>
        <v>130</v>
      </c>
      <c r="P45" s="596"/>
      <c r="Q45" s="592" t="s">
        <v>854</v>
      </c>
      <c r="R45" s="597" t="s">
        <v>1885</v>
      </c>
      <c r="S45" s="592" t="s">
        <v>3364</v>
      </c>
      <c r="T45" s="92"/>
      <c r="U45" s="108"/>
      <c r="V45" s="109"/>
    </row>
    <row r="46">
      <c r="A46" s="592">
        <v>44.0</v>
      </c>
      <c r="B46" s="593">
        <v>45499.0</v>
      </c>
      <c r="C46" s="593">
        <v>45500.0</v>
      </c>
      <c r="D46" s="592">
        <v>3.81401100124583E14</v>
      </c>
      <c r="E46" s="592">
        <v>7479.0</v>
      </c>
      <c r="F46" s="592">
        <v>8199370.0</v>
      </c>
      <c r="G46" s="592" t="s">
        <v>3365</v>
      </c>
      <c r="H46" s="592" t="s">
        <v>3365</v>
      </c>
      <c r="I46" s="592">
        <v>6.9180216E7</v>
      </c>
      <c r="J46" s="592"/>
      <c r="K46" s="593"/>
      <c r="L46" s="592" t="s">
        <v>701</v>
      </c>
      <c r="M46" s="592"/>
      <c r="N46" s="664">
        <v>105.0</v>
      </c>
      <c r="O46" s="592">
        <f t="shared" si="4"/>
        <v>105</v>
      </c>
      <c r="P46" s="742"/>
      <c r="Q46" s="592" t="s">
        <v>854</v>
      </c>
      <c r="R46" s="597" t="s">
        <v>1885</v>
      </c>
      <c r="S46" s="592" t="s">
        <v>3366</v>
      </c>
      <c r="T46" s="92"/>
      <c r="U46" s="108"/>
      <c r="V46" s="109"/>
    </row>
    <row r="47">
      <c r="A47" s="592">
        <v>47.0</v>
      </c>
      <c r="B47" s="593">
        <v>45500.0</v>
      </c>
      <c r="C47" s="593">
        <v>45500.0</v>
      </c>
      <c r="D47" s="592">
        <v>3.81401100124583E14</v>
      </c>
      <c r="E47" s="592">
        <v>7511.0</v>
      </c>
      <c r="F47" s="592">
        <v>7931338.0</v>
      </c>
      <c r="G47" s="592" t="s">
        <v>3367</v>
      </c>
      <c r="H47" s="592" t="s">
        <v>3367</v>
      </c>
      <c r="I47" s="592">
        <v>7.7854572E7</v>
      </c>
      <c r="J47" s="592" t="s">
        <v>3368</v>
      </c>
      <c r="K47" s="593"/>
      <c r="L47" s="592" t="s">
        <v>2260</v>
      </c>
      <c r="M47" s="596"/>
      <c r="N47" s="592">
        <v>380.0</v>
      </c>
      <c r="O47" s="592">
        <f t="shared" si="4"/>
        <v>380</v>
      </c>
      <c r="P47" s="596"/>
      <c r="Q47" s="592" t="s">
        <v>854</v>
      </c>
      <c r="R47" s="597" t="s">
        <v>1885</v>
      </c>
      <c r="S47" s="592" t="s">
        <v>3369</v>
      </c>
      <c r="T47" s="92"/>
      <c r="U47" s="108"/>
      <c r="V47" s="109"/>
    </row>
    <row r="48">
      <c r="A48" s="592">
        <v>48.0</v>
      </c>
      <c r="B48" s="593">
        <v>45500.0</v>
      </c>
      <c r="C48" s="593">
        <v>45500.0</v>
      </c>
      <c r="D48" s="592">
        <v>3.81401100124583E14</v>
      </c>
      <c r="E48" s="592">
        <v>7513.0</v>
      </c>
      <c r="F48" s="592">
        <v>7689580.0</v>
      </c>
      <c r="G48" s="592" t="s">
        <v>3370</v>
      </c>
      <c r="H48" s="592" t="s">
        <v>3370</v>
      </c>
      <c r="I48" s="592">
        <v>6.3668427E7</v>
      </c>
      <c r="J48" s="592" t="s">
        <v>3371</v>
      </c>
      <c r="K48" s="593">
        <v>32218.0</v>
      </c>
      <c r="L48" s="592" t="s">
        <v>2260</v>
      </c>
      <c r="M48" s="596"/>
      <c r="N48" s="592">
        <v>370.0</v>
      </c>
      <c r="O48" s="592">
        <f t="shared" si="4"/>
        <v>370</v>
      </c>
      <c r="P48" s="596"/>
      <c r="Q48" s="592" t="s">
        <v>854</v>
      </c>
      <c r="R48" s="597" t="s">
        <v>1885</v>
      </c>
      <c r="S48" s="592" t="s">
        <v>3372</v>
      </c>
      <c r="T48" s="92"/>
      <c r="U48" s="108"/>
      <c r="V48" s="109"/>
    </row>
    <row r="49">
      <c r="A49" s="29">
        <v>49.0</v>
      </c>
      <c r="B49" s="174">
        <v>45500.0</v>
      </c>
      <c r="C49" s="174">
        <v>45501.0</v>
      </c>
      <c r="D49" s="29">
        <v>3.81401100124583E14</v>
      </c>
      <c r="E49" s="29">
        <v>7514.0</v>
      </c>
      <c r="F49" s="29">
        <v>6476629.0</v>
      </c>
      <c r="G49" s="29" t="s">
        <v>3373</v>
      </c>
      <c r="H49" s="29" t="s">
        <v>3373</v>
      </c>
      <c r="I49" s="29">
        <v>7.210091E7</v>
      </c>
      <c r="J49" s="29" t="s">
        <v>3374</v>
      </c>
      <c r="K49" s="174">
        <v>31971.0</v>
      </c>
      <c r="L49" s="29" t="s">
        <v>418</v>
      </c>
      <c r="M49" s="216"/>
      <c r="N49" s="29">
        <v>210.0</v>
      </c>
      <c r="O49" s="29">
        <f t="shared" si="4"/>
        <v>210</v>
      </c>
      <c r="P49" s="29" t="s">
        <v>2797</v>
      </c>
      <c r="Q49" s="29" t="s">
        <v>854</v>
      </c>
      <c r="R49" s="177" t="s">
        <v>988</v>
      </c>
      <c r="S49" s="29" t="s">
        <v>3375</v>
      </c>
      <c r="T49" s="92"/>
      <c r="U49" s="108"/>
      <c r="V49" s="109"/>
    </row>
    <row r="50">
      <c r="A50" s="592">
        <v>50.0</v>
      </c>
      <c r="B50" s="593">
        <v>45500.0</v>
      </c>
      <c r="C50" s="593">
        <v>45501.0</v>
      </c>
      <c r="D50" s="592">
        <v>3.81401100124583E14</v>
      </c>
      <c r="E50" s="592">
        <v>7515.0</v>
      </c>
      <c r="F50" s="729">
        <v>5423344.0</v>
      </c>
      <c r="G50" s="592" t="s">
        <v>3376</v>
      </c>
      <c r="H50" s="592" t="s">
        <v>3376</v>
      </c>
      <c r="I50" s="592">
        <v>7.2180231E7</v>
      </c>
      <c r="J50" s="592" t="s">
        <v>3377</v>
      </c>
      <c r="K50" s="593">
        <v>30852.0</v>
      </c>
      <c r="L50" s="592" t="s">
        <v>418</v>
      </c>
      <c r="M50" s="596"/>
      <c r="N50" s="592">
        <v>315.0</v>
      </c>
      <c r="O50" s="592">
        <f t="shared" si="4"/>
        <v>315</v>
      </c>
      <c r="P50" s="596"/>
      <c r="Q50" s="592" t="s">
        <v>854</v>
      </c>
      <c r="R50" s="597" t="s">
        <v>1885</v>
      </c>
      <c r="S50" s="592" t="s">
        <v>3378</v>
      </c>
      <c r="T50" s="92"/>
      <c r="U50" s="108"/>
    </row>
    <row r="51">
      <c r="A51" s="592">
        <v>51.0</v>
      </c>
      <c r="B51" s="593">
        <v>45500.0</v>
      </c>
      <c r="C51" s="593">
        <v>45501.0</v>
      </c>
      <c r="D51" s="592">
        <v>3.81401100124583E14</v>
      </c>
      <c r="E51" s="592">
        <v>7516.0</v>
      </c>
      <c r="F51" s="592">
        <v>1999853.0</v>
      </c>
      <c r="G51" s="592" t="s">
        <v>3379</v>
      </c>
      <c r="H51" s="592" t="s">
        <v>3379</v>
      </c>
      <c r="I51" s="592">
        <v>7.0405597E7</v>
      </c>
      <c r="J51" s="596"/>
      <c r="K51" s="593">
        <v>22679.0</v>
      </c>
      <c r="L51" s="592" t="s">
        <v>418</v>
      </c>
      <c r="M51" s="596"/>
      <c r="N51" s="592">
        <v>315.0</v>
      </c>
      <c r="O51" s="592">
        <f t="shared" si="4"/>
        <v>315</v>
      </c>
      <c r="P51" s="596"/>
      <c r="Q51" s="592" t="s">
        <v>854</v>
      </c>
      <c r="R51" s="597" t="s">
        <v>1885</v>
      </c>
      <c r="S51" s="592" t="s">
        <v>3378</v>
      </c>
      <c r="T51" s="92"/>
      <c r="U51" s="108"/>
    </row>
    <row r="52">
      <c r="A52" s="592">
        <v>52.0</v>
      </c>
      <c r="B52" s="593">
        <v>45500.0</v>
      </c>
      <c r="C52" s="593">
        <v>45501.0</v>
      </c>
      <c r="D52" s="592">
        <v>3.81401100124583E14</v>
      </c>
      <c r="E52" s="592">
        <v>7517.0</v>
      </c>
      <c r="F52" s="592">
        <v>0.0</v>
      </c>
      <c r="G52" s="592" t="s">
        <v>3380</v>
      </c>
      <c r="H52" s="592" t="s">
        <v>3380</v>
      </c>
      <c r="I52" s="592"/>
      <c r="J52" s="592" t="s">
        <v>3381</v>
      </c>
      <c r="K52" s="593">
        <v>29481.0</v>
      </c>
      <c r="L52" s="592" t="s">
        <v>418</v>
      </c>
      <c r="M52" s="596"/>
      <c r="N52" s="592">
        <v>590.0</v>
      </c>
      <c r="O52" s="592">
        <f t="shared" si="4"/>
        <v>590</v>
      </c>
      <c r="P52" s="596"/>
      <c r="Q52" s="592" t="s">
        <v>854</v>
      </c>
      <c r="R52" s="597" t="s">
        <v>1885</v>
      </c>
      <c r="S52" s="592" t="s">
        <v>3382</v>
      </c>
      <c r="T52" s="92"/>
      <c r="U52" s="108"/>
    </row>
    <row r="53">
      <c r="A53" s="592">
        <v>53.0</v>
      </c>
      <c r="B53" s="593">
        <v>45500.0</v>
      </c>
      <c r="C53" s="593">
        <v>45501.0</v>
      </c>
      <c r="D53" s="592">
        <v>3.81401100124583E14</v>
      </c>
      <c r="E53" s="592">
        <v>7519.0</v>
      </c>
      <c r="F53" s="592">
        <v>4580507.0</v>
      </c>
      <c r="G53" s="592" t="s">
        <v>3383</v>
      </c>
      <c r="H53" s="592" t="s">
        <v>3384</v>
      </c>
      <c r="I53" s="592">
        <v>7.7633193E7</v>
      </c>
      <c r="J53" s="592" t="s">
        <v>3385</v>
      </c>
      <c r="K53" s="593">
        <v>33365.0</v>
      </c>
      <c r="L53" s="592" t="s">
        <v>418</v>
      </c>
      <c r="M53" s="596"/>
      <c r="N53" s="592">
        <v>925.0</v>
      </c>
      <c r="O53" s="592">
        <f t="shared" si="4"/>
        <v>925</v>
      </c>
      <c r="P53" s="596"/>
      <c r="Q53" s="592" t="s">
        <v>854</v>
      </c>
      <c r="R53" s="597" t="s">
        <v>1885</v>
      </c>
      <c r="S53" s="592" t="s">
        <v>3386</v>
      </c>
      <c r="T53" s="92"/>
      <c r="U53" s="108"/>
    </row>
    <row r="54">
      <c r="A54" s="592">
        <v>54.0</v>
      </c>
      <c r="B54" s="593">
        <v>45500.0</v>
      </c>
      <c r="C54" s="593">
        <v>45501.0</v>
      </c>
      <c r="D54" s="592">
        <v>3.81401100124583E14</v>
      </c>
      <c r="E54" s="592">
        <v>7520.0</v>
      </c>
      <c r="F54" s="592">
        <v>6372375.0</v>
      </c>
      <c r="G54" s="592" t="s">
        <v>3387</v>
      </c>
      <c r="H54" s="592" t="s">
        <v>3387</v>
      </c>
      <c r="I54" s="592">
        <v>7.6082332E7</v>
      </c>
      <c r="J54" s="596"/>
      <c r="K54" s="593"/>
      <c r="L54" s="592" t="s">
        <v>418</v>
      </c>
      <c r="M54" s="596"/>
      <c r="N54" s="592">
        <v>295.0</v>
      </c>
      <c r="O54" s="592">
        <f t="shared" si="4"/>
        <v>295</v>
      </c>
      <c r="P54" s="596"/>
      <c r="Q54" s="592" t="s">
        <v>854</v>
      </c>
      <c r="R54" s="597" t="s">
        <v>1885</v>
      </c>
      <c r="S54" s="592" t="s">
        <v>3388</v>
      </c>
      <c r="T54" s="92"/>
      <c r="U54" s="154"/>
    </row>
    <row r="55">
      <c r="A55" s="592">
        <v>55.0</v>
      </c>
      <c r="B55" s="593">
        <v>45500.0</v>
      </c>
      <c r="C55" s="593">
        <v>45501.0</v>
      </c>
      <c r="D55" s="592">
        <v>3.81401100124583E14</v>
      </c>
      <c r="E55" s="592">
        <v>7521.0</v>
      </c>
      <c r="F55" s="592">
        <v>9641025.0</v>
      </c>
      <c r="G55" s="592" t="s">
        <v>3389</v>
      </c>
      <c r="H55" s="592" t="s">
        <v>3389</v>
      </c>
      <c r="I55" s="592">
        <v>7.5036913E7</v>
      </c>
      <c r="J55" s="592" t="s">
        <v>3390</v>
      </c>
      <c r="K55" s="593"/>
      <c r="L55" s="592" t="s">
        <v>701</v>
      </c>
      <c r="M55" s="596"/>
      <c r="N55" s="592">
        <v>120.0</v>
      </c>
      <c r="O55" s="592">
        <f t="shared" si="4"/>
        <v>120</v>
      </c>
      <c r="P55" s="596"/>
      <c r="Q55" s="592" t="s">
        <v>854</v>
      </c>
      <c r="R55" s="597" t="s">
        <v>1885</v>
      </c>
      <c r="S55" s="592" t="s">
        <v>3391</v>
      </c>
      <c r="T55" s="92"/>
      <c r="U55" s="154"/>
    </row>
    <row r="56">
      <c r="A56" s="592">
        <v>56.0</v>
      </c>
      <c r="B56" s="593">
        <v>45500.0</v>
      </c>
      <c r="C56" s="593">
        <v>45501.0</v>
      </c>
      <c r="D56" s="592">
        <v>3.81401100124583E14</v>
      </c>
      <c r="E56" s="592">
        <v>7522.0</v>
      </c>
      <c r="F56" s="592">
        <v>1.3904198E7</v>
      </c>
      <c r="G56" s="592" t="s">
        <v>3392</v>
      </c>
      <c r="H56" s="592" t="s">
        <v>3393</v>
      </c>
      <c r="I56" s="592">
        <v>6.9169424E7</v>
      </c>
      <c r="J56" s="592" t="s">
        <v>3394</v>
      </c>
      <c r="K56" s="593"/>
      <c r="L56" s="592" t="s">
        <v>646</v>
      </c>
      <c r="M56" s="596"/>
      <c r="N56" s="592">
        <v>502.0</v>
      </c>
      <c r="O56" s="592">
        <f t="shared" si="4"/>
        <v>502</v>
      </c>
      <c r="P56" s="596"/>
      <c r="Q56" s="592" t="s">
        <v>854</v>
      </c>
      <c r="R56" s="597" t="s">
        <v>1885</v>
      </c>
      <c r="S56" s="592" t="s">
        <v>3395</v>
      </c>
      <c r="T56" s="92"/>
      <c r="U56" s="154"/>
    </row>
    <row r="57">
      <c r="A57" s="592">
        <v>46.0</v>
      </c>
      <c r="B57" s="593">
        <v>45499.0</v>
      </c>
      <c r="C57" s="593">
        <v>45500.0</v>
      </c>
      <c r="D57" s="592">
        <v>3.81401100124583E14</v>
      </c>
      <c r="E57" s="592">
        <v>7523.0</v>
      </c>
      <c r="F57" s="592">
        <v>0.0</v>
      </c>
      <c r="G57" s="592" t="s">
        <v>3396</v>
      </c>
      <c r="H57" s="592" t="s">
        <v>3396</v>
      </c>
      <c r="I57" s="592">
        <v>7.8059695E7</v>
      </c>
      <c r="J57" s="600" t="s">
        <v>3397</v>
      </c>
      <c r="K57" s="593"/>
      <c r="L57" s="592" t="s">
        <v>98</v>
      </c>
      <c r="M57" s="596"/>
      <c r="N57" s="592">
        <v>559.0</v>
      </c>
      <c r="O57" s="592">
        <v>559.0</v>
      </c>
      <c r="P57" s="632" t="s">
        <v>3398</v>
      </c>
      <c r="Q57" s="592" t="s">
        <v>854</v>
      </c>
      <c r="R57" s="597" t="s">
        <v>1885</v>
      </c>
      <c r="S57" s="592" t="s">
        <v>3399</v>
      </c>
      <c r="T57" s="92"/>
      <c r="U57" s="108"/>
      <c r="V57" s="109"/>
    </row>
    <row r="58">
      <c r="A58" s="592">
        <v>43.0</v>
      </c>
      <c r="B58" s="593">
        <v>45502.0</v>
      </c>
      <c r="C58" s="593">
        <v>45500.0</v>
      </c>
      <c r="D58" s="592">
        <v>3.81401100124583E14</v>
      </c>
      <c r="E58" s="592">
        <v>7544.0</v>
      </c>
      <c r="F58" s="594">
        <v>5.843552012E9</v>
      </c>
      <c r="G58" s="729" t="s">
        <v>3400</v>
      </c>
      <c r="H58" s="594" t="s">
        <v>3400</v>
      </c>
      <c r="I58" s="594">
        <v>7.0034959E7</v>
      </c>
      <c r="J58" s="594" t="s">
        <v>3401</v>
      </c>
      <c r="K58" s="593"/>
      <c r="L58" s="592" t="s">
        <v>1127</v>
      </c>
      <c r="M58" s="592"/>
      <c r="N58" s="592">
        <v>1150.0</v>
      </c>
      <c r="O58" s="592">
        <v>1150.0</v>
      </c>
      <c r="P58" s="632" t="s">
        <v>3402</v>
      </c>
      <c r="Q58" s="592" t="s">
        <v>854</v>
      </c>
      <c r="R58" s="597" t="s">
        <v>1885</v>
      </c>
      <c r="S58" s="592" t="s">
        <v>3403</v>
      </c>
      <c r="T58" s="92"/>
      <c r="U58" s="92"/>
      <c r="V58" s="109"/>
    </row>
    <row r="59">
      <c r="A59" s="592">
        <v>62.0</v>
      </c>
      <c r="B59" s="593">
        <v>45502.0</v>
      </c>
      <c r="C59" s="593">
        <v>45501.0</v>
      </c>
      <c r="D59" s="592">
        <v>3.81401100124583E14</v>
      </c>
      <c r="E59" s="592">
        <v>7545.0</v>
      </c>
      <c r="F59" s="592">
        <v>5.295201015E9</v>
      </c>
      <c r="G59" s="592" t="s">
        <v>3404</v>
      </c>
      <c r="H59" s="592" t="s">
        <v>3404</v>
      </c>
      <c r="I59" s="592">
        <v>6.7428808E7</v>
      </c>
      <c r="J59" s="592" t="s">
        <v>3405</v>
      </c>
      <c r="K59" s="593">
        <v>33710.0</v>
      </c>
      <c r="L59" s="592" t="s">
        <v>646</v>
      </c>
      <c r="M59" s="596"/>
      <c r="N59" s="592">
        <v>502.0</v>
      </c>
      <c r="O59" s="592">
        <f t="shared" ref="O59:O67" si="5">N59</f>
        <v>502</v>
      </c>
      <c r="P59" s="596"/>
      <c r="Q59" s="592" t="s">
        <v>854</v>
      </c>
      <c r="R59" s="597" t="s">
        <v>1885</v>
      </c>
      <c r="S59" s="592" t="s">
        <v>3406</v>
      </c>
      <c r="T59" s="92"/>
      <c r="U59" s="108"/>
    </row>
    <row r="60">
      <c r="A60" s="592">
        <v>57.0</v>
      </c>
      <c r="B60" s="593">
        <v>45502.0</v>
      </c>
      <c r="C60" s="593">
        <v>45501.0</v>
      </c>
      <c r="D60" s="592">
        <v>3.81401100124583E14</v>
      </c>
      <c r="E60" s="592">
        <v>7546.0</v>
      </c>
      <c r="F60" s="592">
        <v>9582654.0</v>
      </c>
      <c r="G60" s="592" t="s">
        <v>3407</v>
      </c>
      <c r="H60" s="592" t="s">
        <v>3407</v>
      </c>
      <c r="I60" s="592">
        <v>7.2124946E7</v>
      </c>
      <c r="J60" s="592" t="s">
        <v>3408</v>
      </c>
      <c r="K60" s="593">
        <v>32318.0</v>
      </c>
      <c r="L60" s="592" t="s">
        <v>701</v>
      </c>
      <c r="M60" s="596"/>
      <c r="N60" s="592">
        <v>240.0</v>
      </c>
      <c r="O60" s="592">
        <f t="shared" si="5"/>
        <v>240</v>
      </c>
      <c r="P60" s="596"/>
      <c r="Q60" s="592" t="s">
        <v>854</v>
      </c>
      <c r="R60" s="597" t="s">
        <v>1885</v>
      </c>
      <c r="S60" s="592" t="s">
        <v>3409</v>
      </c>
      <c r="T60" s="92"/>
      <c r="U60" s="108"/>
    </row>
    <row r="61">
      <c r="A61" s="592">
        <v>58.0</v>
      </c>
      <c r="B61" s="593">
        <v>45502.0</v>
      </c>
      <c r="C61" s="593">
        <v>45501.0</v>
      </c>
      <c r="D61" s="592">
        <v>3.81401100124583E14</v>
      </c>
      <c r="E61" s="592">
        <v>7547.0</v>
      </c>
      <c r="F61" s="729">
        <v>9005374.0</v>
      </c>
      <c r="G61" s="592" t="s">
        <v>3410</v>
      </c>
      <c r="H61" s="592" t="s">
        <v>3410</v>
      </c>
      <c r="I61" s="592">
        <v>7.5080623E7</v>
      </c>
      <c r="J61" s="592" t="s">
        <v>3411</v>
      </c>
      <c r="K61" s="593"/>
      <c r="L61" s="592" t="s">
        <v>418</v>
      </c>
      <c r="M61" s="596"/>
      <c r="N61" s="592">
        <v>400.0</v>
      </c>
      <c r="O61" s="592">
        <f t="shared" si="5"/>
        <v>400</v>
      </c>
      <c r="P61" s="596"/>
      <c r="Q61" s="592" t="s">
        <v>854</v>
      </c>
      <c r="R61" s="597" t="s">
        <v>1885</v>
      </c>
      <c r="S61" s="592" t="s">
        <v>3412</v>
      </c>
      <c r="T61" s="92"/>
      <c r="U61" s="108"/>
    </row>
    <row r="62">
      <c r="A62" s="592">
        <v>59.0</v>
      </c>
      <c r="B62" s="593">
        <v>45502.0</v>
      </c>
      <c r="C62" s="593">
        <v>45501.0</v>
      </c>
      <c r="D62" s="592">
        <v>3.81401100124583E14</v>
      </c>
      <c r="E62" s="592">
        <v>7548.0</v>
      </c>
      <c r="F62" s="592">
        <v>1.2357940019E10</v>
      </c>
      <c r="G62" s="594" t="s">
        <v>3413</v>
      </c>
      <c r="H62" s="592" t="s">
        <v>3413</v>
      </c>
      <c r="I62" s="592">
        <v>7.7645199E7</v>
      </c>
      <c r="J62" s="592" t="s">
        <v>3414</v>
      </c>
      <c r="K62" s="593">
        <v>34245.0</v>
      </c>
      <c r="L62" s="592" t="s">
        <v>418</v>
      </c>
      <c r="M62" s="596"/>
      <c r="N62" s="592">
        <v>465.0</v>
      </c>
      <c r="O62" s="592">
        <f t="shared" si="5"/>
        <v>465</v>
      </c>
      <c r="P62" s="596"/>
      <c r="Q62" s="592" t="s">
        <v>854</v>
      </c>
      <c r="R62" s="597" t="s">
        <v>1885</v>
      </c>
      <c r="S62" s="592" t="s">
        <v>3415</v>
      </c>
      <c r="T62" s="92"/>
      <c r="U62" s="108"/>
    </row>
    <row r="63">
      <c r="A63" s="592">
        <v>60.0</v>
      </c>
      <c r="B63" s="593">
        <v>45502.0</v>
      </c>
      <c r="C63" s="593">
        <v>45501.0</v>
      </c>
      <c r="D63" s="592">
        <v>3.81401100124583E14</v>
      </c>
      <c r="E63" s="592">
        <v>7549.0</v>
      </c>
      <c r="F63" s="592">
        <v>6535723.0</v>
      </c>
      <c r="G63" s="592" t="s">
        <v>3416</v>
      </c>
      <c r="H63" s="592" t="s">
        <v>3417</v>
      </c>
      <c r="I63" s="592">
        <v>7.4330609E7</v>
      </c>
      <c r="J63" s="592"/>
      <c r="K63" s="593"/>
      <c r="L63" s="592" t="s">
        <v>418</v>
      </c>
      <c r="M63" s="596"/>
      <c r="N63" s="592">
        <v>380.0</v>
      </c>
      <c r="O63" s="592">
        <f t="shared" si="5"/>
        <v>380</v>
      </c>
      <c r="P63" s="596"/>
      <c r="Q63" s="592" t="s">
        <v>854</v>
      </c>
      <c r="R63" s="597" t="s">
        <v>1885</v>
      </c>
      <c r="S63" s="592" t="s">
        <v>3418</v>
      </c>
      <c r="T63" s="92"/>
      <c r="U63" s="108"/>
    </row>
    <row r="64">
      <c r="A64" s="592">
        <v>61.0</v>
      </c>
      <c r="B64" s="593">
        <v>45502.0</v>
      </c>
      <c r="C64" s="593">
        <v>45501.0</v>
      </c>
      <c r="D64" s="592">
        <v>3.81401100124583E14</v>
      </c>
      <c r="E64" s="592">
        <v>7550.0</v>
      </c>
      <c r="F64" s="592">
        <v>1.3705563E7</v>
      </c>
      <c r="G64" s="592" t="s">
        <v>3419</v>
      </c>
      <c r="H64" s="592" t="s">
        <v>3419</v>
      </c>
      <c r="I64" s="592">
        <v>7.7032017E7</v>
      </c>
      <c r="J64" s="592" t="s">
        <v>3420</v>
      </c>
      <c r="K64" s="593"/>
      <c r="L64" s="592" t="s">
        <v>701</v>
      </c>
      <c r="M64" s="596"/>
      <c r="N64" s="592">
        <v>70.0</v>
      </c>
      <c r="O64" s="592">
        <f t="shared" si="5"/>
        <v>70</v>
      </c>
      <c r="P64" s="596"/>
      <c r="Q64" s="592" t="s">
        <v>854</v>
      </c>
      <c r="R64" s="597" t="s">
        <v>1885</v>
      </c>
      <c r="S64" s="592" t="s">
        <v>3421</v>
      </c>
      <c r="T64" s="92"/>
      <c r="U64" s="108"/>
    </row>
    <row r="65">
      <c r="A65" s="592">
        <v>64.0</v>
      </c>
      <c r="B65" s="593">
        <v>45502.0</v>
      </c>
      <c r="C65" s="593">
        <v>45501.0</v>
      </c>
      <c r="D65" s="592">
        <v>3.81401100124583E14</v>
      </c>
      <c r="E65" s="592">
        <v>7551.0</v>
      </c>
      <c r="F65" s="592">
        <v>0.0</v>
      </c>
      <c r="G65" s="592" t="s">
        <v>3422</v>
      </c>
      <c r="H65" s="592" t="s">
        <v>3422</v>
      </c>
      <c r="I65" s="592">
        <v>7.5391563E7</v>
      </c>
      <c r="J65" s="600" t="s">
        <v>3423</v>
      </c>
      <c r="K65" s="593"/>
      <c r="L65" s="592" t="s">
        <v>701</v>
      </c>
      <c r="M65" s="596"/>
      <c r="N65" s="592">
        <v>70.0</v>
      </c>
      <c r="O65" s="592">
        <f t="shared" si="5"/>
        <v>70</v>
      </c>
      <c r="P65" s="596"/>
      <c r="Q65" s="592" t="s">
        <v>854</v>
      </c>
      <c r="R65" s="597" t="s">
        <v>1885</v>
      </c>
      <c r="S65" s="592" t="s">
        <v>3424</v>
      </c>
      <c r="T65" s="92"/>
      <c r="U65" s="108"/>
    </row>
    <row r="66">
      <c r="A66" s="592">
        <v>63.0</v>
      </c>
      <c r="B66" s="593">
        <v>45502.0</v>
      </c>
      <c r="C66" s="593">
        <v>45501.0</v>
      </c>
      <c r="D66" s="592">
        <v>3.81401100124583E14</v>
      </c>
      <c r="E66" s="592">
        <v>7552.0</v>
      </c>
      <c r="F66" s="592">
        <v>5.389538019E9</v>
      </c>
      <c r="G66" s="592" t="s">
        <v>2681</v>
      </c>
      <c r="H66" s="592" t="s">
        <v>2681</v>
      </c>
      <c r="I66" s="592">
        <v>7.260217E7</v>
      </c>
      <c r="J66" s="592" t="s">
        <v>3425</v>
      </c>
      <c r="K66" s="593"/>
      <c r="L66" s="592" t="s">
        <v>701</v>
      </c>
      <c r="M66" s="596"/>
      <c r="N66" s="592">
        <v>120.0</v>
      </c>
      <c r="O66" s="592">
        <f t="shared" si="5"/>
        <v>120</v>
      </c>
      <c r="P66" s="596"/>
      <c r="Q66" s="592" t="s">
        <v>854</v>
      </c>
      <c r="R66" s="597" t="s">
        <v>1885</v>
      </c>
      <c r="S66" s="592" t="s">
        <v>3426</v>
      </c>
      <c r="T66" s="92"/>
      <c r="U66" s="108"/>
    </row>
    <row r="67">
      <c r="A67" s="592">
        <v>65.0</v>
      </c>
      <c r="B67" s="593">
        <v>45502.0</v>
      </c>
      <c r="C67" s="593">
        <v>45501.0</v>
      </c>
      <c r="D67" s="592">
        <v>3.81401100124583E14</v>
      </c>
      <c r="E67" s="592">
        <v>7553.0</v>
      </c>
      <c r="F67" s="592">
        <v>0.0</v>
      </c>
      <c r="G67" s="592" t="s">
        <v>3427</v>
      </c>
      <c r="H67" s="592" t="s">
        <v>3427</v>
      </c>
      <c r="I67" s="592">
        <v>7.8036233E7</v>
      </c>
      <c r="J67" s="592"/>
      <c r="K67" s="593"/>
      <c r="L67" s="592" t="s">
        <v>701</v>
      </c>
      <c r="M67" s="596"/>
      <c r="N67" s="592">
        <v>70.0</v>
      </c>
      <c r="O67" s="592">
        <f t="shared" si="5"/>
        <v>70</v>
      </c>
      <c r="P67" s="596"/>
      <c r="Q67" s="592" t="s">
        <v>854</v>
      </c>
      <c r="R67" s="597" t="s">
        <v>1885</v>
      </c>
      <c r="S67" s="592" t="s">
        <v>3424</v>
      </c>
      <c r="T67" s="92"/>
      <c r="U67" s="108"/>
    </row>
    <row r="68">
      <c r="A68" s="592">
        <v>66.0</v>
      </c>
      <c r="B68" s="593">
        <v>45503.0</v>
      </c>
      <c r="C68" s="593">
        <v>45501.0</v>
      </c>
      <c r="D68" s="592">
        <v>3.81401100124583E14</v>
      </c>
      <c r="E68" s="592">
        <v>7580.0</v>
      </c>
      <c r="F68" s="592">
        <v>1999853.0</v>
      </c>
      <c r="G68" s="592" t="s">
        <v>3379</v>
      </c>
      <c r="H68" s="592" t="s">
        <v>3379</v>
      </c>
      <c r="I68" s="592">
        <v>7.0405597E7</v>
      </c>
      <c r="J68" s="596"/>
      <c r="K68" s="593">
        <v>22679.0</v>
      </c>
      <c r="L68" s="592" t="s">
        <v>418</v>
      </c>
      <c r="M68" s="596"/>
      <c r="N68" s="592">
        <v>105.0</v>
      </c>
      <c r="O68" s="592">
        <v>105.0</v>
      </c>
      <c r="P68" s="596"/>
      <c r="Q68" s="592" t="s">
        <v>854</v>
      </c>
      <c r="R68" s="597" t="s">
        <v>1885</v>
      </c>
      <c r="S68" s="592" t="s">
        <v>3428</v>
      </c>
      <c r="T68" s="92"/>
      <c r="U68" s="108"/>
    </row>
    <row r="69">
      <c r="A69" s="13">
        <v>67.0</v>
      </c>
      <c r="B69" s="14"/>
      <c r="C69" s="14"/>
      <c r="D69" s="13">
        <v>3.81401100124583E14</v>
      </c>
      <c r="E69" s="13"/>
      <c r="F69" s="13"/>
      <c r="G69" s="13"/>
      <c r="H69" s="13"/>
      <c r="I69" s="13"/>
      <c r="J69" s="13"/>
      <c r="K69" s="14"/>
      <c r="L69" s="13"/>
      <c r="M69" s="15"/>
      <c r="N69" s="13"/>
      <c r="O69" s="13" t="str">
        <f t="shared" ref="O69:O124" si="6">N69</f>
        <v/>
      </c>
      <c r="P69" s="15"/>
      <c r="Q69" s="13"/>
      <c r="R69" s="97"/>
      <c r="S69" s="13"/>
      <c r="T69" s="92"/>
      <c r="U69" s="108"/>
    </row>
    <row r="70">
      <c r="A70" s="13">
        <v>68.0</v>
      </c>
      <c r="B70" s="14"/>
      <c r="C70" s="14"/>
      <c r="D70" s="13">
        <v>3.81401100124583E14</v>
      </c>
      <c r="E70" s="13"/>
      <c r="F70" s="13"/>
      <c r="G70" s="13"/>
      <c r="H70" s="13"/>
      <c r="I70" s="13"/>
      <c r="J70" s="13"/>
      <c r="K70" s="14"/>
      <c r="L70" s="13"/>
      <c r="M70" s="15"/>
      <c r="N70" s="13"/>
      <c r="O70" s="13" t="str">
        <f t="shared" si="6"/>
        <v/>
      </c>
      <c r="P70" s="15"/>
      <c r="Q70" s="13"/>
      <c r="R70" s="97"/>
      <c r="S70" s="13"/>
      <c r="T70" s="92"/>
      <c r="U70" s="108"/>
    </row>
    <row r="71">
      <c r="A71" s="13">
        <v>69.0</v>
      </c>
      <c r="B71" s="14"/>
      <c r="C71" s="14"/>
      <c r="D71" s="13">
        <v>3.81401100124583E14</v>
      </c>
      <c r="E71" s="13"/>
      <c r="F71" s="13"/>
      <c r="G71" s="13"/>
      <c r="H71" s="13"/>
      <c r="I71" s="13"/>
      <c r="J71" s="13"/>
      <c r="K71" s="14"/>
      <c r="L71" s="13"/>
      <c r="M71" s="15"/>
      <c r="N71" s="13"/>
      <c r="O71" s="13" t="str">
        <f t="shared" si="6"/>
        <v/>
      </c>
      <c r="P71" s="15"/>
      <c r="Q71" s="13"/>
      <c r="R71" s="97"/>
      <c r="S71" s="13"/>
      <c r="T71" s="92"/>
      <c r="U71" s="108"/>
    </row>
    <row r="72">
      <c r="A72" s="13">
        <v>70.0</v>
      </c>
      <c r="B72" s="14"/>
      <c r="C72" s="14"/>
      <c r="D72" s="13">
        <v>3.81401100124583E14</v>
      </c>
      <c r="E72" s="13"/>
      <c r="F72" s="13"/>
      <c r="G72" s="13"/>
      <c r="H72" s="13"/>
      <c r="I72" s="13"/>
      <c r="J72" s="13"/>
      <c r="K72" s="14"/>
      <c r="L72" s="13"/>
      <c r="M72" s="15"/>
      <c r="N72" s="13"/>
      <c r="O72" s="13" t="str">
        <f t="shared" si="6"/>
        <v/>
      </c>
      <c r="P72" s="15"/>
      <c r="Q72" s="13"/>
      <c r="R72" s="97"/>
      <c r="S72" s="13"/>
      <c r="T72" s="92"/>
      <c r="U72" s="108"/>
    </row>
    <row r="73">
      <c r="A73" s="13">
        <v>71.0</v>
      </c>
      <c r="B73" s="14"/>
      <c r="C73" s="14"/>
      <c r="D73" s="13">
        <v>3.81401100124583E14</v>
      </c>
      <c r="E73" s="13"/>
      <c r="F73" s="13"/>
      <c r="G73" s="13"/>
      <c r="H73" s="13"/>
      <c r="I73" s="13"/>
      <c r="J73" s="13"/>
      <c r="K73" s="14"/>
      <c r="L73" s="13"/>
      <c r="M73" s="15"/>
      <c r="N73" s="13"/>
      <c r="O73" s="13" t="str">
        <f t="shared" si="6"/>
        <v/>
      </c>
      <c r="P73" s="15"/>
      <c r="Q73" s="13"/>
      <c r="R73" s="97"/>
      <c r="S73" s="13"/>
      <c r="T73" s="92"/>
      <c r="U73" s="108"/>
    </row>
    <row r="74">
      <c r="A74" s="13">
        <v>72.0</v>
      </c>
      <c r="B74" s="14"/>
      <c r="C74" s="14"/>
      <c r="D74" s="13">
        <v>3.81401100124583E14</v>
      </c>
      <c r="E74" s="13"/>
      <c r="F74" s="13"/>
      <c r="G74" s="13"/>
      <c r="H74" s="13"/>
      <c r="I74" s="13"/>
      <c r="J74" s="13"/>
      <c r="K74" s="14"/>
      <c r="L74" s="13"/>
      <c r="M74" s="15"/>
      <c r="N74" s="13"/>
      <c r="O74" s="13" t="str">
        <f t="shared" si="6"/>
        <v/>
      </c>
      <c r="P74" s="15"/>
      <c r="Q74" s="13"/>
      <c r="R74" s="97"/>
      <c r="S74" s="13"/>
      <c r="T74" s="92"/>
      <c r="U74" s="108"/>
    </row>
    <row r="75">
      <c r="A75" s="13">
        <v>73.0</v>
      </c>
      <c r="B75" s="14"/>
      <c r="C75" s="14"/>
      <c r="D75" s="13">
        <v>3.81401100124583E14</v>
      </c>
      <c r="E75" s="13"/>
      <c r="F75" s="13"/>
      <c r="G75" s="13"/>
      <c r="H75" s="13"/>
      <c r="I75" s="13"/>
      <c r="J75" s="13"/>
      <c r="K75" s="14"/>
      <c r="L75" s="13"/>
      <c r="M75" s="15"/>
      <c r="N75" s="13"/>
      <c r="O75" s="13" t="str">
        <f t="shared" si="6"/>
        <v/>
      </c>
      <c r="P75" s="15"/>
      <c r="Q75" s="13"/>
      <c r="R75" s="97"/>
      <c r="S75" s="13"/>
      <c r="T75" s="92"/>
      <c r="U75" s="108"/>
    </row>
    <row r="76">
      <c r="A76" s="13">
        <v>74.0</v>
      </c>
      <c r="B76" s="14"/>
      <c r="C76" s="14"/>
      <c r="D76" s="13">
        <v>3.81401100124583E14</v>
      </c>
      <c r="E76" s="13"/>
      <c r="F76" s="13"/>
      <c r="G76" s="13"/>
      <c r="H76" s="13"/>
      <c r="I76" s="13"/>
      <c r="J76" s="13"/>
      <c r="K76" s="14"/>
      <c r="L76" s="13"/>
      <c r="M76" s="15"/>
      <c r="N76" s="13"/>
      <c r="O76" s="13" t="str">
        <f t="shared" si="6"/>
        <v/>
      </c>
      <c r="P76" s="15"/>
      <c r="Q76" s="13"/>
      <c r="R76" s="97"/>
      <c r="S76" s="13"/>
      <c r="T76" s="92"/>
      <c r="U76" s="108"/>
    </row>
    <row r="77">
      <c r="A77" s="13">
        <v>75.0</v>
      </c>
      <c r="B77" s="14"/>
      <c r="C77" s="14"/>
      <c r="D77" s="13">
        <v>3.81401100124583E14</v>
      </c>
      <c r="E77" s="13"/>
      <c r="F77" s="13"/>
      <c r="G77" s="13"/>
      <c r="H77" s="13"/>
      <c r="I77" s="13"/>
      <c r="J77" s="13"/>
      <c r="K77" s="14"/>
      <c r="L77" s="13"/>
      <c r="M77" s="15"/>
      <c r="N77" s="13"/>
      <c r="O77" s="13" t="str">
        <f t="shared" si="6"/>
        <v/>
      </c>
      <c r="P77" s="15"/>
      <c r="Q77" s="13"/>
      <c r="R77" s="97"/>
      <c r="S77" s="13"/>
      <c r="T77" s="92"/>
      <c r="U77" s="108"/>
    </row>
    <row r="78">
      <c r="A78" s="13">
        <v>76.0</v>
      </c>
      <c r="B78" s="14"/>
      <c r="C78" s="14"/>
      <c r="D78" s="13">
        <v>3.81401100124583E14</v>
      </c>
      <c r="E78" s="13"/>
      <c r="F78" s="13"/>
      <c r="G78" s="13"/>
      <c r="H78" s="13"/>
      <c r="I78" s="13"/>
      <c r="J78" s="13"/>
      <c r="K78" s="14"/>
      <c r="L78" s="13"/>
      <c r="M78" s="15"/>
      <c r="N78" s="13"/>
      <c r="O78" s="13" t="str">
        <f t="shared" si="6"/>
        <v/>
      </c>
      <c r="P78" s="15"/>
      <c r="Q78" s="13"/>
      <c r="R78" s="97"/>
      <c r="S78" s="13"/>
      <c r="T78" s="92"/>
      <c r="U78" s="108"/>
    </row>
    <row r="79">
      <c r="A79" s="13">
        <v>77.0</v>
      </c>
      <c r="B79" s="14"/>
      <c r="C79" s="14"/>
      <c r="D79" s="13">
        <v>3.81401100124583E14</v>
      </c>
      <c r="E79" s="13"/>
      <c r="F79" s="13"/>
      <c r="G79" s="13"/>
      <c r="H79" s="13"/>
      <c r="I79" s="13"/>
      <c r="J79" s="13"/>
      <c r="K79" s="14"/>
      <c r="L79" s="13"/>
      <c r="M79" s="15"/>
      <c r="N79" s="13"/>
      <c r="O79" s="13" t="str">
        <f t="shared" si="6"/>
        <v/>
      </c>
      <c r="P79" s="15"/>
      <c r="Q79" s="13"/>
      <c r="R79" s="97"/>
      <c r="S79" s="13"/>
      <c r="T79" s="92"/>
      <c r="U79" s="108"/>
    </row>
    <row r="80">
      <c r="A80" s="13">
        <v>78.0</v>
      </c>
      <c r="B80" s="14"/>
      <c r="C80" s="14"/>
      <c r="D80" s="13">
        <v>3.81401100124583E14</v>
      </c>
      <c r="E80" s="13"/>
      <c r="F80" s="13"/>
      <c r="G80" s="13"/>
      <c r="H80" s="13"/>
      <c r="I80" s="13"/>
      <c r="J80" s="13"/>
      <c r="K80" s="14"/>
      <c r="L80" s="13"/>
      <c r="M80" s="15"/>
      <c r="N80" s="13"/>
      <c r="O80" s="13" t="str">
        <f t="shared" si="6"/>
        <v/>
      </c>
      <c r="P80" s="15"/>
      <c r="Q80" s="13"/>
      <c r="R80" s="97"/>
      <c r="S80" s="13"/>
      <c r="T80" s="92"/>
      <c r="U80" s="108"/>
    </row>
    <row r="81">
      <c r="A81" s="13">
        <v>79.0</v>
      </c>
      <c r="B81" s="14"/>
      <c r="C81" s="14"/>
      <c r="D81" s="13">
        <v>3.81401100124583E14</v>
      </c>
      <c r="E81" s="13"/>
      <c r="F81" s="13"/>
      <c r="G81" s="13"/>
      <c r="H81" s="13"/>
      <c r="I81" s="13"/>
      <c r="J81" s="13"/>
      <c r="K81" s="14"/>
      <c r="L81" s="13"/>
      <c r="M81" s="15"/>
      <c r="N81" s="13"/>
      <c r="O81" s="13" t="str">
        <f t="shared" si="6"/>
        <v/>
      </c>
      <c r="P81" s="15"/>
      <c r="Q81" s="13"/>
      <c r="R81" s="97"/>
      <c r="S81" s="13"/>
      <c r="T81" s="92"/>
      <c r="U81" s="108"/>
    </row>
    <row r="82">
      <c r="A82" s="13">
        <v>80.0</v>
      </c>
      <c r="B82" s="14"/>
      <c r="C82" s="14"/>
      <c r="D82" s="13">
        <v>3.81401100124583E14</v>
      </c>
      <c r="E82" s="13"/>
      <c r="F82" s="13"/>
      <c r="G82" s="13"/>
      <c r="H82" s="13"/>
      <c r="I82" s="13"/>
      <c r="J82" s="13"/>
      <c r="K82" s="14"/>
      <c r="L82" s="13"/>
      <c r="M82" s="15"/>
      <c r="N82" s="13"/>
      <c r="O82" s="13" t="str">
        <f t="shared" si="6"/>
        <v/>
      </c>
      <c r="P82" s="15"/>
      <c r="Q82" s="13"/>
      <c r="R82" s="97"/>
      <c r="S82" s="13"/>
      <c r="T82" s="92"/>
      <c r="U82" s="108"/>
    </row>
    <row r="83">
      <c r="A83" s="13">
        <v>81.0</v>
      </c>
      <c r="B83" s="14"/>
      <c r="C83" s="14"/>
      <c r="D83" s="13">
        <v>3.81401100124583E14</v>
      </c>
      <c r="E83" s="13"/>
      <c r="F83" s="13"/>
      <c r="G83" s="13"/>
      <c r="H83" s="13"/>
      <c r="I83" s="13"/>
      <c r="J83" s="13"/>
      <c r="K83" s="14"/>
      <c r="L83" s="13"/>
      <c r="M83" s="15"/>
      <c r="N83" s="13"/>
      <c r="O83" s="13" t="str">
        <f t="shared" si="6"/>
        <v/>
      </c>
      <c r="P83" s="15"/>
      <c r="Q83" s="13"/>
      <c r="R83" s="97"/>
      <c r="S83" s="13"/>
      <c r="T83" s="92"/>
      <c r="U83" s="108"/>
    </row>
    <row r="84">
      <c r="A84" s="13">
        <v>82.0</v>
      </c>
      <c r="B84" s="14"/>
      <c r="C84" s="14"/>
      <c r="D84" s="13">
        <v>3.81401100124583E14</v>
      </c>
      <c r="E84" s="13"/>
      <c r="F84" s="13"/>
      <c r="G84" s="13"/>
      <c r="H84" s="13"/>
      <c r="I84" s="13"/>
      <c r="J84" s="13"/>
      <c r="K84" s="14"/>
      <c r="L84" s="13"/>
      <c r="M84" s="15"/>
      <c r="N84" s="13"/>
      <c r="O84" s="13" t="str">
        <f t="shared" si="6"/>
        <v/>
      </c>
      <c r="P84" s="15"/>
      <c r="Q84" s="13"/>
      <c r="R84" s="97"/>
      <c r="S84" s="13"/>
      <c r="T84" s="92"/>
      <c r="U84" s="108"/>
    </row>
    <row r="85">
      <c r="A85" s="13">
        <v>83.0</v>
      </c>
      <c r="B85" s="14"/>
      <c r="C85" s="14"/>
      <c r="D85" s="13">
        <v>3.81401100124583E14</v>
      </c>
      <c r="E85" s="13"/>
      <c r="F85" s="13"/>
      <c r="G85" s="13"/>
      <c r="H85" s="13"/>
      <c r="I85" s="13"/>
      <c r="J85" s="13"/>
      <c r="K85" s="14"/>
      <c r="L85" s="13"/>
      <c r="M85" s="15"/>
      <c r="N85" s="13"/>
      <c r="O85" s="13" t="str">
        <f t="shared" si="6"/>
        <v/>
      </c>
      <c r="P85" s="15"/>
      <c r="Q85" s="13"/>
      <c r="R85" s="97"/>
      <c r="S85" s="13"/>
      <c r="T85" s="92"/>
      <c r="U85" s="108"/>
    </row>
    <row r="86">
      <c r="A86" s="13">
        <v>84.0</v>
      </c>
      <c r="B86" s="14"/>
      <c r="C86" s="14"/>
      <c r="D86" s="13">
        <v>3.81401100124583E14</v>
      </c>
      <c r="E86" s="13"/>
      <c r="F86" s="13"/>
      <c r="G86" s="13"/>
      <c r="H86" s="13"/>
      <c r="I86" s="13"/>
      <c r="J86" s="13"/>
      <c r="K86" s="14"/>
      <c r="L86" s="13"/>
      <c r="M86" s="15"/>
      <c r="N86" s="13"/>
      <c r="O86" s="13" t="str">
        <f t="shared" si="6"/>
        <v/>
      </c>
      <c r="P86" s="15"/>
      <c r="Q86" s="13"/>
      <c r="R86" s="97"/>
      <c r="S86" s="13"/>
      <c r="T86" s="92"/>
      <c r="U86" s="108"/>
    </row>
    <row r="87">
      <c r="A87" s="13">
        <v>85.0</v>
      </c>
      <c r="B87" s="14"/>
      <c r="C87" s="14"/>
      <c r="D87" s="13">
        <v>3.81401100124583E14</v>
      </c>
      <c r="E87" s="13"/>
      <c r="F87" s="13"/>
      <c r="G87" s="13"/>
      <c r="H87" s="13"/>
      <c r="I87" s="13"/>
      <c r="J87" s="13"/>
      <c r="K87" s="14"/>
      <c r="L87" s="13"/>
      <c r="M87" s="15"/>
      <c r="N87" s="13"/>
      <c r="O87" s="13" t="str">
        <f t="shared" si="6"/>
        <v/>
      </c>
      <c r="P87" s="15"/>
      <c r="Q87" s="13"/>
      <c r="R87" s="97"/>
      <c r="S87" s="13"/>
      <c r="T87" s="92"/>
      <c r="U87" s="108"/>
    </row>
    <row r="88">
      <c r="A88" s="13">
        <v>86.0</v>
      </c>
      <c r="B88" s="14"/>
      <c r="C88" s="14"/>
      <c r="D88" s="13">
        <v>3.81401100124583E14</v>
      </c>
      <c r="E88" s="13"/>
      <c r="F88" s="13"/>
      <c r="G88" s="13"/>
      <c r="H88" s="13"/>
      <c r="I88" s="13"/>
      <c r="J88" s="13"/>
      <c r="K88" s="14"/>
      <c r="L88" s="13"/>
      <c r="M88" s="15"/>
      <c r="N88" s="13"/>
      <c r="O88" s="13" t="str">
        <f t="shared" si="6"/>
        <v/>
      </c>
      <c r="P88" s="15"/>
      <c r="Q88" s="13"/>
      <c r="R88" s="97"/>
      <c r="S88" s="13"/>
      <c r="T88" s="92"/>
      <c r="U88" s="108"/>
    </row>
    <row r="89">
      <c r="A89" s="13">
        <v>87.0</v>
      </c>
      <c r="B89" s="14"/>
      <c r="C89" s="14"/>
      <c r="D89" s="13">
        <v>3.81401100124583E14</v>
      </c>
      <c r="E89" s="13"/>
      <c r="F89" s="13"/>
      <c r="G89" s="13"/>
      <c r="H89" s="13"/>
      <c r="I89" s="13"/>
      <c r="J89" s="13"/>
      <c r="K89" s="14"/>
      <c r="L89" s="13"/>
      <c r="M89" s="15"/>
      <c r="N89" s="13"/>
      <c r="O89" s="13" t="str">
        <f t="shared" si="6"/>
        <v/>
      </c>
      <c r="P89" s="15"/>
      <c r="Q89" s="13"/>
      <c r="R89" s="97"/>
      <c r="S89" s="13"/>
      <c r="T89" s="92"/>
      <c r="U89" s="108"/>
    </row>
    <row r="90">
      <c r="A90" s="13">
        <v>88.0</v>
      </c>
      <c r="B90" s="14"/>
      <c r="C90" s="14"/>
      <c r="D90" s="13">
        <v>3.81401100124583E14</v>
      </c>
      <c r="E90" s="13"/>
      <c r="F90" s="13"/>
      <c r="G90" s="13"/>
      <c r="H90" s="13"/>
      <c r="I90" s="13"/>
      <c r="J90" s="13"/>
      <c r="K90" s="14"/>
      <c r="L90" s="13"/>
      <c r="M90" s="15"/>
      <c r="N90" s="13"/>
      <c r="O90" s="13" t="str">
        <f t="shared" si="6"/>
        <v/>
      </c>
      <c r="P90" s="15"/>
      <c r="Q90" s="13"/>
      <c r="R90" s="97"/>
      <c r="S90" s="13"/>
      <c r="T90" s="92"/>
      <c r="U90" s="108"/>
    </row>
    <row r="91">
      <c r="A91" s="13">
        <v>89.0</v>
      </c>
      <c r="B91" s="14"/>
      <c r="C91" s="14"/>
      <c r="D91" s="13">
        <v>3.81401100124583E14</v>
      </c>
      <c r="E91" s="13"/>
      <c r="F91" s="13"/>
      <c r="G91" s="13"/>
      <c r="H91" s="13"/>
      <c r="I91" s="13"/>
      <c r="J91" s="13"/>
      <c r="K91" s="14"/>
      <c r="L91" s="13"/>
      <c r="M91" s="15"/>
      <c r="N91" s="13"/>
      <c r="O91" s="13" t="str">
        <f t="shared" si="6"/>
        <v/>
      </c>
      <c r="P91" s="15"/>
      <c r="Q91" s="13"/>
      <c r="R91" s="97"/>
      <c r="S91" s="13"/>
      <c r="T91" s="92"/>
      <c r="U91" s="108"/>
    </row>
    <row r="92">
      <c r="A92" s="13">
        <v>90.0</v>
      </c>
      <c r="B92" s="14"/>
      <c r="C92" s="14"/>
      <c r="D92" s="13">
        <v>3.81401100124583E14</v>
      </c>
      <c r="E92" s="13"/>
      <c r="F92" s="13"/>
      <c r="G92" s="13"/>
      <c r="H92" s="13"/>
      <c r="I92" s="13"/>
      <c r="J92" s="13"/>
      <c r="K92" s="14"/>
      <c r="L92" s="13"/>
      <c r="M92" s="15"/>
      <c r="N92" s="13"/>
      <c r="O92" s="13" t="str">
        <f t="shared" si="6"/>
        <v/>
      </c>
      <c r="P92" s="15"/>
      <c r="Q92" s="13"/>
      <c r="R92" s="97"/>
      <c r="S92" s="13"/>
      <c r="T92" s="92"/>
      <c r="U92" s="108"/>
    </row>
    <row r="93">
      <c r="A93" s="13">
        <v>91.0</v>
      </c>
      <c r="B93" s="14"/>
      <c r="C93" s="14"/>
      <c r="D93" s="13">
        <v>3.81401100124583E14</v>
      </c>
      <c r="E93" s="13"/>
      <c r="F93" s="13"/>
      <c r="G93" s="13"/>
      <c r="H93" s="13"/>
      <c r="I93" s="13"/>
      <c r="J93" s="13"/>
      <c r="K93" s="14"/>
      <c r="L93" s="13"/>
      <c r="M93" s="15"/>
      <c r="N93" s="13"/>
      <c r="O93" s="13" t="str">
        <f t="shared" si="6"/>
        <v/>
      </c>
      <c r="P93" s="15"/>
      <c r="Q93" s="13"/>
      <c r="R93" s="97"/>
      <c r="S93" s="13"/>
      <c r="T93" s="92"/>
      <c r="U93" s="108"/>
    </row>
    <row r="94">
      <c r="A94" s="13">
        <v>92.0</v>
      </c>
      <c r="B94" s="14"/>
      <c r="C94" s="14"/>
      <c r="D94" s="13">
        <v>3.81401100124583E14</v>
      </c>
      <c r="E94" s="13"/>
      <c r="F94" s="13"/>
      <c r="G94" s="13"/>
      <c r="H94" s="13"/>
      <c r="I94" s="13"/>
      <c r="J94" s="13"/>
      <c r="K94" s="14"/>
      <c r="L94" s="13"/>
      <c r="M94" s="15"/>
      <c r="N94" s="13"/>
      <c r="O94" s="13" t="str">
        <f t="shared" si="6"/>
        <v/>
      </c>
      <c r="P94" s="15"/>
      <c r="Q94" s="13"/>
      <c r="R94" s="97"/>
      <c r="S94" s="13"/>
      <c r="T94" s="92"/>
      <c r="U94" s="108"/>
    </row>
    <row r="95">
      <c r="A95" s="13">
        <v>93.0</v>
      </c>
      <c r="B95" s="14"/>
      <c r="C95" s="14"/>
      <c r="D95" s="13">
        <v>3.81401100124583E14</v>
      </c>
      <c r="E95" s="13"/>
      <c r="F95" s="13"/>
      <c r="G95" s="13"/>
      <c r="H95" s="13"/>
      <c r="I95" s="13"/>
      <c r="J95" s="13"/>
      <c r="K95" s="14"/>
      <c r="L95" s="13"/>
      <c r="M95" s="15"/>
      <c r="N95" s="13"/>
      <c r="O95" s="13" t="str">
        <f t="shared" si="6"/>
        <v/>
      </c>
      <c r="P95" s="15"/>
      <c r="Q95" s="13"/>
      <c r="R95" s="97"/>
      <c r="S95" s="13"/>
      <c r="T95" s="92"/>
      <c r="U95" s="108"/>
    </row>
    <row r="96">
      <c r="A96" s="13">
        <v>94.0</v>
      </c>
      <c r="B96" s="14"/>
      <c r="C96" s="14"/>
      <c r="D96" s="13">
        <v>3.81401100124583E14</v>
      </c>
      <c r="E96" s="13"/>
      <c r="F96" s="13"/>
      <c r="G96" s="13"/>
      <c r="H96" s="13"/>
      <c r="I96" s="13"/>
      <c r="J96" s="13"/>
      <c r="K96" s="14"/>
      <c r="L96" s="13"/>
      <c r="M96" s="15"/>
      <c r="N96" s="13"/>
      <c r="O96" s="13" t="str">
        <f t="shared" si="6"/>
        <v/>
      </c>
      <c r="P96" s="15"/>
      <c r="Q96" s="13"/>
      <c r="R96" s="97"/>
      <c r="S96" s="13"/>
      <c r="T96" s="92"/>
      <c r="U96" s="108"/>
    </row>
    <row r="97">
      <c r="A97" s="13">
        <v>95.0</v>
      </c>
      <c r="B97" s="14"/>
      <c r="C97" s="14"/>
      <c r="D97" s="13">
        <v>3.81401100124583E14</v>
      </c>
      <c r="E97" s="13"/>
      <c r="F97" s="13"/>
      <c r="G97" s="13"/>
      <c r="H97" s="13"/>
      <c r="I97" s="13"/>
      <c r="J97" s="13"/>
      <c r="K97" s="14"/>
      <c r="L97" s="13"/>
      <c r="M97" s="15"/>
      <c r="N97" s="13"/>
      <c r="O97" s="13" t="str">
        <f t="shared" si="6"/>
        <v/>
      </c>
      <c r="P97" s="15"/>
      <c r="Q97" s="13"/>
      <c r="R97" s="97"/>
      <c r="S97" s="13"/>
      <c r="T97" s="92"/>
      <c r="U97" s="108"/>
    </row>
    <row r="98">
      <c r="A98" s="13">
        <v>96.0</v>
      </c>
      <c r="B98" s="14"/>
      <c r="C98" s="14"/>
      <c r="D98" s="13">
        <v>3.81401100124583E14</v>
      </c>
      <c r="E98" s="13"/>
      <c r="F98" s="13"/>
      <c r="G98" s="13"/>
      <c r="H98" s="13"/>
      <c r="I98" s="13"/>
      <c r="J98" s="13"/>
      <c r="K98" s="14"/>
      <c r="L98" s="13"/>
      <c r="M98" s="15"/>
      <c r="N98" s="13"/>
      <c r="O98" s="13" t="str">
        <f t="shared" si="6"/>
        <v/>
      </c>
      <c r="P98" s="15"/>
      <c r="Q98" s="13"/>
      <c r="R98" s="97"/>
      <c r="S98" s="13"/>
      <c r="T98" s="92"/>
      <c r="U98" s="108"/>
    </row>
    <row r="99">
      <c r="A99" s="13">
        <v>97.0</v>
      </c>
      <c r="B99" s="14"/>
      <c r="C99" s="14"/>
      <c r="D99" s="13">
        <v>3.81401100124583E14</v>
      </c>
      <c r="E99" s="13"/>
      <c r="F99" s="13"/>
      <c r="G99" s="13"/>
      <c r="H99" s="13"/>
      <c r="I99" s="13"/>
      <c r="J99" s="13"/>
      <c r="K99" s="14"/>
      <c r="L99" s="13"/>
      <c r="M99" s="15"/>
      <c r="N99" s="13"/>
      <c r="O99" s="13" t="str">
        <f t="shared" si="6"/>
        <v/>
      </c>
      <c r="P99" s="15"/>
      <c r="Q99" s="13"/>
      <c r="R99" s="97"/>
      <c r="S99" s="13"/>
      <c r="T99" s="92"/>
      <c r="U99" s="108"/>
    </row>
    <row r="100">
      <c r="A100" s="13">
        <v>98.0</v>
      </c>
      <c r="B100" s="14"/>
      <c r="C100" s="14"/>
      <c r="D100" s="13">
        <v>3.81401100124583E14</v>
      </c>
      <c r="E100" s="13"/>
      <c r="F100" s="13"/>
      <c r="G100" s="13"/>
      <c r="H100" s="13"/>
      <c r="I100" s="13"/>
      <c r="J100" s="13"/>
      <c r="K100" s="14"/>
      <c r="L100" s="13"/>
      <c r="M100" s="15"/>
      <c r="N100" s="13"/>
      <c r="O100" s="13" t="str">
        <f t="shared" si="6"/>
        <v/>
      </c>
      <c r="P100" s="15"/>
      <c r="Q100" s="13"/>
      <c r="R100" s="97"/>
      <c r="S100" s="13"/>
      <c r="T100" s="92"/>
      <c r="U100" s="108"/>
    </row>
    <row r="101">
      <c r="A101" s="13">
        <v>99.0</v>
      </c>
      <c r="B101" s="14"/>
      <c r="C101" s="14"/>
      <c r="D101" s="13">
        <v>3.81401100124583E14</v>
      </c>
      <c r="E101" s="13"/>
      <c r="F101" s="13"/>
      <c r="G101" s="13"/>
      <c r="H101" s="13"/>
      <c r="I101" s="13"/>
      <c r="J101" s="13"/>
      <c r="K101" s="14"/>
      <c r="L101" s="13"/>
      <c r="M101" s="15"/>
      <c r="N101" s="13"/>
      <c r="O101" s="13" t="str">
        <f t="shared" si="6"/>
        <v/>
      </c>
      <c r="P101" s="15"/>
      <c r="Q101" s="13"/>
      <c r="R101" s="97"/>
      <c r="S101" s="13"/>
      <c r="T101" s="92"/>
      <c r="U101" s="108"/>
    </row>
    <row r="102">
      <c r="A102" s="13">
        <v>100.0</v>
      </c>
      <c r="B102" s="14"/>
      <c r="C102" s="14"/>
      <c r="D102" s="13">
        <v>3.81401100124583E14</v>
      </c>
      <c r="E102" s="13"/>
      <c r="F102" s="13"/>
      <c r="G102" s="13"/>
      <c r="H102" s="13"/>
      <c r="I102" s="13"/>
      <c r="J102" s="13"/>
      <c r="K102" s="14"/>
      <c r="L102" s="13"/>
      <c r="M102" s="15"/>
      <c r="N102" s="13"/>
      <c r="O102" s="13" t="str">
        <f t="shared" si="6"/>
        <v/>
      </c>
      <c r="P102" s="15"/>
      <c r="Q102" s="13"/>
      <c r="R102" s="97"/>
      <c r="S102" s="13"/>
      <c r="T102" s="92"/>
      <c r="U102" s="108"/>
    </row>
    <row r="103">
      <c r="A103" s="13">
        <v>101.0</v>
      </c>
      <c r="B103" s="14"/>
      <c r="C103" s="14"/>
      <c r="D103" s="13">
        <v>3.81401100124583E14</v>
      </c>
      <c r="E103" s="13"/>
      <c r="F103" s="13"/>
      <c r="G103" s="13"/>
      <c r="H103" s="13"/>
      <c r="I103" s="13"/>
      <c r="J103" s="13"/>
      <c r="K103" s="14"/>
      <c r="L103" s="13"/>
      <c r="M103" s="15"/>
      <c r="N103" s="13"/>
      <c r="O103" s="13" t="str">
        <f t="shared" si="6"/>
        <v/>
      </c>
      <c r="P103" s="15"/>
      <c r="Q103" s="13"/>
      <c r="R103" s="97"/>
      <c r="S103" s="13"/>
      <c r="T103" s="92"/>
      <c r="U103" s="108"/>
    </row>
    <row r="104">
      <c r="A104" s="13">
        <v>102.0</v>
      </c>
      <c r="B104" s="14"/>
      <c r="C104" s="14"/>
      <c r="D104" s="13">
        <v>3.81401100124583E14</v>
      </c>
      <c r="E104" s="13"/>
      <c r="F104" s="13"/>
      <c r="G104" s="13"/>
      <c r="H104" s="13"/>
      <c r="I104" s="13"/>
      <c r="J104" s="13"/>
      <c r="K104" s="14"/>
      <c r="L104" s="13"/>
      <c r="M104" s="15"/>
      <c r="N104" s="13"/>
      <c r="O104" s="13" t="str">
        <f t="shared" si="6"/>
        <v/>
      </c>
      <c r="P104" s="15"/>
      <c r="Q104" s="13"/>
      <c r="R104" s="97"/>
      <c r="S104" s="13"/>
      <c r="T104" s="92"/>
      <c r="U104" s="108"/>
    </row>
    <row r="105">
      <c r="A105" s="13">
        <v>103.0</v>
      </c>
      <c r="B105" s="14"/>
      <c r="C105" s="14"/>
      <c r="D105" s="13">
        <v>3.81401100124583E14</v>
      </c>
      <c r="E105" s="13"/>
      <c r="F105" s="13"/>
      <c r="G105" s="13"/>
      <c r="H105" s="13"/>
      <c r="I105" s="13"/>
      <c r="J105" s="13"/>
      <c r="K105" s="14"/>
      <c r="L105" s="13"/>
      <c r="M105" s="15"/>
      <c r="N105" s="13"/>
      <c r="O105" s="13" t="str">
        <f t="shared" si="6"/>
        <v/>
      </c>
      <c r="P105" s="15"/>
      <c r="Q105" s="13"/>
      <c r="R105" s="97"/>
      <c r="S105" s="13"/>
      <c r="T105" s="92"/>
      <c r="U105" s="108"/>
    </row>
    <row r="106">
      <c r="A106" s="13">
        <v>104.0</v>
      </c>
      <c r="B106" s="14"/>
      <c r="C106" s="14"/>
      <c r="D106" s="13">
        <v>3.81401100124583E14</v>
      </c>
      <c r="E106" s="13"/>
      <c r="F106" s="13"/>
      <c r="G106" s="13"/>
      <c r="H106" s="13"/>
      <c r="I106" s="13"/>
      <c r="J106" s="15"/>
      <c r="K106" s="14"/>
      <c r="L106" s="13"/>
      <c r="M106" s="15"/>
      <c r="N106" s="13"/>
      <c r="O106" s="13" t="str">
        <f t="shared" si="6"/>
        <v/>
      </c>
      <c r="P106" s="15"/>
      <c r="Q106" s="13"/>
      <c r="R106" s="97"/>
      <c r="S106" s="13"/>
      <c r="T106" s="92"/>
      <c r="U106" s="108"/>
    </row>
    <row r="107">
      <c r="A107" s="13">
        <v>105.0</v>
      </c>
      <c r="B107" s="14"/>
      <c r="C107" s="14"/>
      <c r="D107" s="13">
        <v>3.81401100124583E14</v>
      </c>
      <c r="E107" s="13"/>
      <c r="F107" s="13"/>
      <c r="G107" s="13"/>
      <c r="H107" s="13"/>
      <c r="I107" s="13"/>
      <c r="J107" s="13"/>
      <c r="K107" s="14"/>
      <c r="L107" s="13"/>
      <c r="M107" s="15"/>
      <c r="N107" s="13"/>
      <c r="O107" s="13" t="str">
        <f t="shared" si="6"/>
        <v/>
      </c>
      <c r="P107" s="15"/>
      <c r="Q107" s="13"/>
      <c r="R107" s="97"/>
      <c r="S107" s="13"/>
      <c r="T107" s="92"/>
      <c r="U107" s="108"/>
    </row>
    <row r="108">
      <c r="A108" s="13">
        <v>106.0</v>
      </c>
      <c r="B108" s="14"/>
      <c r="C108" s="14"/>
      <c r="D108" s="13">
        <v>3.81401100124583E14</v>
      </c>
      <c r="E108" s="13"/>
      <c r="F108" s="13"/>
      <c r="G108" s="13"/>
      <c r="H108" s="13"/>
      <c r="I108" s="13"/>
      <c r="J108" s="13"/>
      <c r="K108" s="14"/>
      <c r="L108" s="13"/>
      <c r="M108" s="15"/>
      <c r="N108" s="13"/>
      <c r="O108" s="13" t="str">
        <f t="shared" si="6"/>
        <v/>
      </c>
      <c r="P108" s="15"/>
      <c r="Q108" s="13"/>
      <c r="R108" s="97"/>
      <c r="S108" s="13"/>
      <c r="T108" s="92"/>
      <c r="U108" s="108"/>
    </row>
    <row r="109">
      <c r="A109" s="13">
        <v>107.0</v>
      </c>
      <c r="B109" s="14"/>
      <c r="C109" s="14"/>
      <c r="D109" s="13">
        <v>3.81401100124583E14</v>
      </c>
      <c r="E109" s="13"/>
      <c r="F109" s="13"/>
      <c r="G109" s="13"/>
      <c r="H109" s="13"/>
      <c r="I109" s="13"/>
      <c r="J109" s="13"/>
      <c r="K109" s="14"/>
      <c r="L109" s="13"/>
      <c r="M109" s="15"/>
      <c r="N109" s="13"/>
      <c r="O109" s="13" t="str">
        <f t="shared" si="6"/>
        <v/>
      </c>
      <c r="P109" s="15"/>
      <c r="Q109" s="13"/>
      <c r="R109" s="97"/>
      <c r="S109" s="13"/>
      <c r="T109" s="92"/>
      <c r="U109" s="108"/>
    </row>
    <row r="110">
      <c r="A110" s="13">
        <v>108.0</v>
      </c>
      <c r="B110" s="14"/>
      <c r="C110" s="14"/>
      <c r="D110" s="13">
        <v>3.81401100124583E14</v>
      </c>
      <c r="E110" s="13"/>
      <c r="F110" s="301"/>
      <c r="G110" s="302"/>
      <c r="H110" s="302"/>
      <c r="I110" s="301"/>
      <c r="J110" s="302"/>
      <c r="K110" s="14"/>
      <c r="L110" s="302"/>
      <c r="M110" s="302"/>
      <c r="N110" s="95"/>
      <c r="O110" s="13" t="str">
        <f t="shared" si="6"/>
        <v/>
      </c>
      <c r="P110" s="303"/>
      <c r="Q110" s="304"/>
      <c r="R110" s="97"/>
      <c r="S110" s="13"/>
      <c r="T110" s="92"/>
      <c r="U110" s="108"/>
    </row>
    <row r="111">
      <c r="A111" s="13">
        <v>109.0</v>
      </c>
      <c r="B111" s="14"/>
      <c r="C111" s="14"/>
      <c r="D111" s="13">
        <v>3.81401100124583E14</v>
      </c>
      <c r="E111" s="13"/>
      <c r="F111" s="78"/>
      <c r="G111" s="13"/>
      <c r="H111" s="13"/>
      <c r="I111" s="13"/>
      <c r="J111" s="13"/>
      <c r="K111" s="14"/>
      <c r="L111" s="13"/>
      <c r="M111" s="13"/>
      <c r="N111" s="13"/>
      <c r="O111" s="13" t="str">
        <f t="shared" si="6"/>
        <v/>
      </c>
      <c r="P111" s="13"/>
      <c r="Q111" s="13"/>
      <c r="R111" s="97"/>
      <c r="S111" s="13"/>
      <c r="T111" s="92"/>
      <c r="U111" s="108"/>
    </row>
    <row r="112">
      <c r="A112" s="13">
        <v>110.0</v>
      </c>
      <c r="B112" s="14"/>
      <c r="C112" s="14"/>
      <c r="D112" s="13">
        <v>3.81401100124583E14</v>
      </c>
      <c r="E112" s="13"/>
      <c r="F112" s="78"/>
      <c r="G112" s="13"/>
      <c r="H112" s="13"/>
      <c r="I112" s="13"/>
      <c r="J112" s="13"/>
      <c r="K112" s="14"/>
      <c r="L112" s="13"/>
      <c r="M112" s="13"/>
      <c r="N112" s="13"/>
      <c r="O112" s="13" t="str">
        <f t="shared" si="6"/>
        <v/>
      </c>
      <c r="P112" s="13"/>
      <c r="Q112" s="13"/>
      <c r="R112" s="97"/>
      <c r="S112" s="13"/>
      <c r="T112" s="92"/>
      <c r="U112" s="108"/>
    </row>
    <row r="113">
      <c r="A113" s="13">
        <v>111.0</v>
      </c>
      <c r="B113" s="14"/>
      <c r="C113" s="14"/>
      <c r="D113" s="13">
        <v>3.81401100124583E14</v>
      </c>
      <c r="E113" s="13"/>
      <c r="F113" s="78"/>
      <c r="G113" s="13"/>
      <c r="H113" s="13"/>
      <c r="I113" s="13"/>
      <c r="J113" s="13"/>
      <c r="K113" s="14"/>
      <c r="L113" s="13"/>
      <c r="M113" s="13"/>
      <c r="N113" s="13"/>
      <c r="O113" s="13" t="str">
        <f t="shared" si="6"/>
        <v/>
      </c>
      <c r="P113" s="13"/>
      <c r="Q113" s="13"/>
      <c r="R113" s="97"/>
      <c r="S113" s="13"/>
      <c r="T113" s="92"/>
      <c r="U113" s="108"/>
    </row>
    <row r="114">
      <c r="A114" s="13">
        <v>112.0</v>
      </c>
      <c r="B114" s="14"/>
      <c r="C114" s="14"/>
      <c r="D114" s="13">
        <v>3.81401100124583E14</v>
      </c>
      <c r="E114" s="15"/>
      <c r="F114" s="13"/>
      <c r="G114" s="13"/>
      <c r="H114" s="13"/>
      <c r="I114" s="13"/>
      <c r="J114" s="15"/>
      <c r="K114" s="14"/>
      <c r="L114" s="13"/>
      <c r="M114" s="13"/>
      <c r="N114" s="13"/>
      <c r="O114" s="13" t="str">
        <f t="shared" si="6"/>
        <v/>
      </c>
      <c r="P114" s="15"/>
      <c r="Q114" s="13"/>
      <c r="R114" s="97"/>
      <c r="S114" s="13"/>
      <c r="T114" s="92"/>
      <c r="U114" s="154"/>
    </row>
    <row r="115">
      <c r="A115" s="13">
        <v>113.0</v>
      </c>
      <c r="B115" s="14"/>
      <c r="C115" s="14"/>
      <c r="D115" s="13">
        <v>3.81401100124583E14</v>
      </c>
      <c r="E115" s="15"/>
      <c r="F115" s="13"/>
      <c r="G115" s="13"/>
      <c r="H115" s="13"/>
      <c r="I115" s="13"/>
      <c r="J115" s="13"/>
      <c r="K115" s="14"/>
      <c r="L115" s="13"/>
      <c r="M115" s="15"/>
      <c r="N115" s="13"/>
      <c r="O115" s="13" t="str">
        <f t="shared" si="6"/>
        <v/>
      </c>
      <c r="P115" s="15"/>
      <c r="Q115" s="13"/>
      <c r="R115" s="97"/>
      <c r="S115" s="13"/>
      <c r="T115" s="92"/>
      <c r="U115" s="108"/>
    </row>
    <row r="116">
      <c r="A116" s="13">
        <v>114.0</v>
      </c>
      <c r="B116" s="14"/>
      <c r="C116" s="14"/>
      <c r="D116" s="13">
        <v>3.81401100124583E14</v>
      </c>
      <c r="E116" s="13"/>
      <c r="F116" s="13"/>
      <c r="G116" s="13"/>
      <c r="H116" s="13"/>
      <c r="I116" s="13"/>
      <c r="J116" s="13"/>
      <c r="K116" s="14"/>
      <c r="L116" s="13"/>
      <c r="M116" s="15"/>
      <c r="N116" s="13"/>
      <c r="O116" s="13" t="str">
        <f t="shared" si="6"/>
        <v/>
      </c>
      <c r="P116" s="15"/>
      <c r="Q116" s="13"/>
      <c r="R116" s="97"/>
      <c r="S116" s="13"/>
      <c r="T116" s="92"/>
      <c r="U116" s="108"/>
    </row>
    <row r="117">
      <c r="A117" s="13">
        <v>115.0</v>
      </c>
      <c r="B117" s="14"/>
      <c r="C117" s="14"/>
      <c r="D117" s="13">
        <v>3.81401100124583E14</v>
      </c>
      <c r="E117" s="13"/>
      <c r="F117" s="122"/>
      <c r="G117" s="122"/>
      <c r="H117" s="122"/>
      <c r="I117" s="122"/>
      <c r="J117" s="296"/>
      <c r="K117" s="14"/>
      <c r="L117" s="13"/>
      <c r="M117" s="15"/>
      <c r="N117" s="13"/>
      <c r="O117" s="13" t="str">
        <f t="shared" si="6"/>
        <v/>
      </c>
      <c r="P117" s="15"/>
      <c r="Q117" s="13"/>
      <c r="R117" s="97"/>
      <c r="S117" s="13"/>
      <c r="T117" s="92"/>
      <c r="U117" s="108"/>
    </row>
    <row r="118">
      <c r="A118" s="13">
        <v>116.0</v>
      </c>
      <c r="B118" s="14"/>
      <c r="C118" s="14"/>
      <c r="D118" s="13">
        <v>3.81401100124583E14</v>
      </c>
      <c r="E118" s="15"/>
      <c r="F118" s="15"/>
      <c r="G118" s="15"/>
      <c r="H118" s="15"/>
      <c r="I118" s="15"/>
      <c r="J118" s="15"/>
      <c r="K118" s="14"/>
      <c r="L118" s="13"/>
      <c r="M118" s="15"/>
      <c r="N118" s="13"/>
      <c r="O118" s="13" t="str">
        <f t="shared" si="6"/>
        <v/>
      </c>
      <c r="P118" s="15"/>
      <c r="Q118" s="13"/>
      <c r="R118" s="97"/>
      <c r="S118" s="15"/>
      <c r="T118" s="92"/>
      <c r="U118" s="108"/>
    </row>
    <row r="119">
      <c r="A119" s="13">
        <v>117.0</v>
      </c>
      <c r="B119" s="14"/>
      <c r="C119" s="14"/>
      <c r="D119" s="13">
        <v>3.81401100124583E14</v>
      </c>
      <c r="E119" s="15"/>
      <c r="F119" s="15"/>
      <c r="G119" s="15"/>
      <c r="H119" s="15"/>
      <c r="I119" s="15"/>
      <c r="J119" s="15"/>
      <c r="K119" s="14"/>
      <c r="L119" s="13"/>
      <c r="M119" s="15"/>
      <c r="N119" s="13"/>
      <c r="O119" s="13" t="str">
        <f t="shared" si="6"/>
        <v/>
      </c>
      <c r="P119" s="15"/>
      <c r="Q119" s="13"/>
      <c r="R119" s="97"/>
      <c r="S119" s="15"/>
      <c r="T119" s="92"/>
      <c r="U119" s="108"/>
    </row>
    <row r="120">
      <c r="A120" s="13">
        <v>118.0</v>
      </c>
      <c r="B120" s="14"/>
      <c r="C120" s="14"/>
      <c r="D120" s="13">
        <v>3.81401100124583E14</v>
      </c>
      <c r="E120" s="15"/>
      <c r="F120" s="15"/>
      <c r="G120" s="15"/>
      <c r="H120" s="15"/>
      <c r="I120" s="15"/>
      <c r="J120" s="15"/>
      <c r="K120" s="14"/>
      <c r="L120" s="13"/>
      <c r="M120" s="15"/>
      <c r="N120" s="13"/>
      <c r="O120" s="13" t="str">
        <f t="shared" si="6"/>
        <v/>
      </c>
      <c r="P120" s="15"/>
      <c r="Q120" s="13"/>
      <c r="R120" s="97"/>
      <c r="S120" s="15"/>
      <c r="T120" s="92"/>
      <c r="U120" s="108"/>
    </row>
    <row r="121">
      <c r="A121" s="13">
        <v>119.0</v>
      </c>
      <c r="B121" s="14"/>
      <c r="C121" s="14"/>
      <c r="D121" s="13">
        <v>3.81401100124583E14</v>
      </c>
      <c r="E121" s="15"/>
      <c r="F121" s="15"/>
      <c r="G121" s="15"/>
      <c r="H121" s="15"/>
      <c r="I121" s="15"/>
      <c r="J121" s="15"/>
      <c r="K121" s="14"/>
      <c r="L121" s="13"/>
      <c r="M121" s="15"/>
      <c r="N121" s="13"/>
      <c r="O121" s="13" t="str">
        <f t="shared" si="6"/>
        <v/>
      </c>
      <c r="P121" s="15"/>
      <c r="Q121" s="13"/>
      <c r="R121" s="97"/>
      <c r="S121" s="15"/>
      <c r="T121" s="92"/>
      <c r="U121" s="108"/>
    </row>
    <row r="122">
      <c r="A122" s="13">
        <v>120.0</v>
      </c>
      <c r="B122" s="14"/>
      <c r="C122" s="14"/>
      <c r="D122" s="13">
        <v>3.81401100124583E14</v>
      </c>
      <c r="E122" s="15"/>
      <c r="F122" s="15"/>
      <c r="G122" s="15"/>
      <c r="H122" s="15"/>
      <c r="I122" s="15"/>
      <c r="J122" s="15"/>
      <c r="K122" s="14"/>
      <c r="L122" s="13"/>
      <c r="M122" s="15"/>
      <c r="N122" s="13"/>
      <c r="O122" s="13" t="str">
        <f t="shared" si="6"/>
        <v/>
      </c>
      <c r="P122" s="15"/>
      <c r="Q122" s="13"/>
      <c r="R122" s="97"/>
      <c r="S122" s="15"/>
      <c r="T122" s="92"/>
      <c r="U122" s="108"/>
    </row>
    <row r="123">
      <c r="A123" s="13">
        <v>121.0</v>
      </c>
      <c r="B123" s="14"/>
      <c r="C123" s="14"/>
      <c r="D123" s="13">
        <v>3.81401100124583E14</v>
      </c>
      <c r="E123" s="15"/>
      <c r="F123" s="15"/>
      <c r="G123" s="15"/>
      <c r="H123" s="15"/>
      <c r="I123" s="15"/>
      <c r="J123" s="15"/>
      <c r="K123" s="14"/>
      <c r="L123" s="13"/>
      <c r="M123" s="15"/>
      <c r="N123" s="13"/>
      <c r="O123" s="13" t="str">
        <f t="shared" si="6"/>
        <v/>
      </c>
      <c r="P123" s="15"/>
      <c r="Q123" s="13"/>
      <c r="R123" s="97"/>
      <c r="S123" s="15"/>
      <c r="T123" s="92"/>
      <c r="U123" s="108"/>
    </row>
    <row r="124">
      <c r="A124" s="13">
        <v>122.0</v>
      </c>
      <c r="B124" s="14"/>
      <c r="C124" s="14"/>
      <c r="D124" s="13">
        <v>3.81401100124583E14</v>
      </c>
      <c r="E124" s="15"/>
      <c r="F124" s="15"/>
      <c r="G124" s="15"/>
      <c r="H124" s="15"/>
      <c r="I124" s="15"/>
      <c r="J124" s="15"/>
      <c r="K124" s="14"/>
      <c r="L124" s="13"/>
      <c r="M124" s="15"/>
      <c r="N124" s="13"/>
      <c r="O124" s="13" t="str">
        <f t="shared" si="6"/>
        <v/>
      </c>
      <c r="P124" s="15"/>
      <c r="Q124" s="13"/>
      <c r="R124" s="97"/>
      <c r="S124" s="15"/>
      <c r="T124" s="92"/>
      <c r="U124" s="108"/>
    </row>
    <row r="125">
      <c r="A125" s="40"/>
      <c r="B125" s="42"/>
      <c r="C125" s="42"/>
      <c r="D125" s="42"/>
      <c r="E125" s="42"/>
      <c r="F125" s="42"/>
      <c r="G125" s="110"/>
      <c r="H125" s="63" t="s">
        <v>560</v>
      </c>
      <c r="I125" s="44"/>
      <c r="J125" s="44"/>
      <c r="K125" s="44"/>
      <c r="L125" s="44"/>
      <c r="M125" s="44"/>
      <c r="N125" s="45">
        <f t="shared" ref="N125:O125" si="7">SUM(N3:N124)</f>
        <v>35507</v>
      </c>
      <c r="O125" s="45">
        <f t="shared" si="7"/>
        <v>35507</v>
      </c>
      <c r="P125" s="110">
        <f>(N125*1)/N127</f>
        <v>2.367133333</v>
      </c>
      <c r="Q125" s="42"/>
      <c r="R125" s="42"/>
      <c r="S125" s="42"/>
    </row>
    <row r="126">
      <c r="A126" s="13"/>
      <c r="B126" s="15"/>
      <c r="C126" s="15"/>
      <c r="D126" s="15"/>
      <c r="E126" s="15"/>
      <c r="F126" s="15"/>
      <c r="G126" s="15"/>
      <c r="H126" s="15"/>
      <c r="I126" s="15"/>
      <c r="J126" s="15"/>
      <c r="K126" s="15"/>
      <c r="L126" s="15"/>
      <c r="M126" s="64" t="s">
        <v>563</v>
      </c>
      <c r="O126" s="65"/>
      <c r="P126" s="15"/>
      <c r="Q126" s="15"/>
      <c r="R126" s="15"/>
      <c r="S126" s="15"/>
    </row>
    <row r="127">
      <c r="A127" s="13"/>
      <c r="B127" s="1"/>
      <c r="C127" s="1"/>
      <c r="D127" s="13"/>
      <c r="E127" s="80"/>
      <c r="F127" s="81"/>
      <c r="G127" s="13"/>
      <c r="H127" s="15"/>
      <c r="I127" s="15"/>
      <c r="J127" s="15"/>
      <c r="K127" s="15"/>
      <c r="L127" s="15"/>
      <c r="M127" s="13" t="s">
        <v>1047</v>
      </c>
      <c r="N127" s="72">
        <v>15000.0</v>
      </c>
      <c r="O127" s="73">
        <f>N127/6.96</f>
        <v>2155.172414</v>
      </c>
      <c r="P127" s="15"/>
      <c r="Q127" s="15"/>
      <c r="R127" s="15"/>
      <c r="S127" s="15"/>
    </row>
    <row r="128">
      <c r="A128" s="13"/>
      <c r="B128" s="13"/>
      <c r="C128" s="13"/>
      <c r="D128" s="15"/>
      <c r="E128" s="15"/>
      <c r="F128" s="15"/>
      <c r="G128" s="51" t="s">
        <v>377</v>
      </c>
      <c r="H128" s="51" t="s">
        <v>378</v>
      </c>
      <c r="I128" s="51" t="s">
        <v>378</v>
      </c>
      <c r="J128" s="15"/>
      <c r="K128" s="15"/>
      <c r="L128" s="15"/>
      <c r="M128" s="13"/>
      <c r="N128" s="72"/>
      <c r="O128" s="82"/>
      <c r="P128" s="15"/>
      <c r="Q128" s="15"/>
      <c r="R128" s="15"/>
      <c r="S128" s="15"/>
    </row>
    <row r="129">
      <c r="A129" s="13"/>
      <c r="B129" s="13"/>
      <c r="C129" s="13"/>
      <c r="D129" s="49"/>
      <c r="E129" s="49"/>
      <c r="F129" s="15"/>
      <c r="G129" s="52" t="s">
        <v>23</v>
      </c>
      <c r="H129" s="52" t="s">
        <v>1647</v>
      </c>
      <c r="I129" s="52" t="s">
        <v>671</v>
      </c>
      <c r="J129" s="15"/>
      <c r="K129" s="15"/>
      <c r="L129" s="15"/>
      <c r="M129" s="83"/>
      <c r="N129" s="84"/>
      <c r="O129" s="15"/>
      <c r="P129" s="15"/>
      <c r="Q129" s="15"/>
      <c r="R129" s="15"/>
      <c r="S129" s="15"/>
    </row>
    <row r="130">
      <c r="A130" s="15"/>
      <c r="B130" s="13"/>
      <c r="C130" s="13"/>
      <c r="D130" s="15"/>
      <c r="E130" s="15"/>
      <c r="F130" s="15"/>
      <c r="G130" s="51" t="s">
        <v>1648</v>
      </c>
      <c r="H130" s="51" t="s">
        <v>1649</v>
      </c>
      <c r="I130" s="51" t="s">
        <v>383</v>
      </c>
      <c r="J130" s="15"/>
      <c r="K130" s="15"/>
      <c r="L130" s="15"/>
      <c r="M130" s="85"/>
      <c r="N130" s="86"/>
      <c r="O130" s="15"/>
      <c r="P130" s="15"/>
      <c r="Q130" s="15"/>
      <c r="R130" s="15"/>
      <c r="S130" s="15"/>
    </row>
    <row r="131">
      <c r="A131" s="15"/>
      <c r="B131" s="15"/>
      <c r="C131" s="15"/>
      <c r="D131" s="15"/>
      <c r="E131" s="15"/>
      <c r="F131" s="15"/>
      <c r="G131" s="15"/>
      <c r="H131" s="15"/>
      <c r="I131" s="15"/>
      <c r="J131" s="15"/>
      <c r="K131" s="15"/>
      <c r="L131" s="15"/>
      <c r="M131" s="15"/>
      <c r="N131" s="15"/>
      <c r="O131" s="15"/>
      <c r="P131" s="15"/>
      <c r="Q131" s="15"/>
      <c r="R131" s="15"/>
      <c r="S131" s="15"/>
    </row>
    <row r="132">
      <c r="A132" s="15"/>
      <c r="B132" s="15"/>
      <c r="C132" s="15"/>
      <c r="D132" s="15"/>
      <c r="E132" s="15"/>
      <c r="F132" s="15"/>
      <c r="G132" s="15"/>
      <c r="H132" s="15"/>
      <c r="I132" s="15"/>
      <c r="J132" s="15"/>
      <c r="K132" s="15"/>
      <c r="L132" s="15"/>
      <c r="M132" s="15"/>
      <c r="N132" s="15"/>
      <c r="O132" s="15"/>
      <c r="P132" s="15"/>
      <c r="Q132" s="15"/>
      <c r="R132" s="15"/>
      <c r="S132" s="15"/>
    </row>
    <row r="133">
      <c r="A133" s="15"/>
      <c r="B133" s="55"/>
      <c r="C133" s="54"/>
      <c r="D133" s="55"/>
      <c r="E133" s="53"/>
      <c r="F133" s="55"/>
      <c r="G133" s="55"/>
      <c r="H133" s="55"/>
      <c r="I133" s="55"/>
      <c r="J133" s="15"/>
      <c r="K133" s="15"/>
      <c r="L133" s="15"/>
      <c r="M133" s="15"/>
      <c r="N133" s="15"/>
      <c r="O133" s="15"/>
      <c r="P133" s="15"/>
      <c r="Q133" s="15"/>
      <c r="R133" s="15"/>
      <c r="S133" s="15"/>
    </row>
    <row r="134">
      <c r="A134" s="15"/>
      <c r="B134" s="66"/>
      <c r="C134" s="13"/>
      <c r="D134" s="49"/>
      <c r="E134" s="13"/>
      <c r="F134" s="15"/>
      <c r="G134" s="15"/>
      <c r="H134" s="15"/>
      <c r="I134" s="15"/>
      <c r="J134" s="15"/>
      <c r="K134" s="15"/>
      <c r="L134" s="15"/>
      <c r="M134" s="15"/>
      <c r="N134" s="15"/>
      <c r="O134" s="15"/>
      <c r="P134" s="15"/>
      <c r="Q134" s="15"/>
      <c r="R134" s="15"/>
      <c r="S134" s="15"/>
    </row>
    <row r="135">
      <c r="A135" s="15"/>
      <c r="B135" s="66"/>
      <c r="C135" s="13"/>
      <c r="D135" s="49"/>
      <c r="E135" s="13"/>
      <c r="F135" s="15"/>
      <c r="G135" s="15"/>
      <c r="H135" s="15"/>
      <c r="I135" s="15"/>
      <c r="J135" s="15"/>
      <c r="K135" s="15"/>
      <c r="L135" s="15"/>
      <c r="M135" s="15"/>
      <c r="N135" s="15"/>
      <c r="O135" s="15"/>
      <c r="P135" s="15"/>
      <c r="Q135" s="15"/>
      <c r="R135" s="15"/>
      <c r="S135" s="15"/>
    </row>
    <row r="136">
      <c r="A136" s="15"/>
      <c r="B136" s="15"/>
      <c r="C136" s="15"/>
      <c r="D136" s="15"/>
      <c r="E136" s="15"/>
      <c r="F136" s="15"/>
      <c r="G136" s="15"/>
      <c r="H136" s="13"/>
      <c r="I136" s="13"/>
      <c r="J136" s="13"/>
      <c r="K136" s="13"/>
      <c r="L136" s="15"/>
      <c r="M136" s="15"/>
      <c r="N136" s="15"/>
      <c r="O136" s="15"/>
      <c r="P136" s="15"/>
      <c r="Q136" s="15"/>
      <c r="R136" s="15"/>
      <c r="S136" s="15"/>
    </row>
    <row r="137" hidden="1">
      <c r="A137" s="15"/>
      <c r="B137" s="15"/>
      <c r="C137" s="15"/>
      <c r="D137" s="15"/>
      <c r="E137" s="15"/>
      <c r="F137" s="15"/>
      <c r="G137" s="13"/>
      <c r="H137" s="13"/>
      <c r="I137" s="13"/>
      <c r="J137" s="13"/>
      <c r="K137" s="13"/>
      <c r="L137" s="15"/>
      <c r="M137" s="15"/>
      <c r="N137" s="15"/>
      <c r="O137" s="15"/>
      <c r="P137" s="15"/>
      <c r="Q137" s="15"/>
      <c r="R137" s="15"/>
      <c r="S137" s="15"/>
    </row>
    <row r="138" hidden="1">
      <c r="A138" s="15"/>
      <c r="B138" s="15"/>
      <c r="C138" s="15"/>
      <c r="D138" s="15"/>
      <c r="E138" s="15"/>
      <c r="F138" s="15"/>
      <c r="I138" s="15"/>
      <c r="J138" s="15"/>
      <c r="K138" s="15"/>
      <c r="L138" s="15"/>
      <c r="M138" s="15"/>
      <c r="N138" s="15"/>
      <c r="O138" s="15"/>
      <c r="P138" s="15"/>
      <c r="Q138" s="15"/>
      <c r="R138" s="15"/>
      <c r="S138" s="15"/>
    </row>
    <row r="139" hidden="1">
      <c r="A139" s="15"/>
      <c r="B139" s="15"/>
      <c r="C139" s="15"/>
      <c r="D139" s="15"/>
      <c r="E139" s="15"/>
      <c r="F139" s="15"/>
      <c r="I139" s="15"/>
      <c r="J139" s="15"/>
      <c r="K139" s="15"/>
      <c r="L139" s="15"/>
      <c r="M139" s="15"/>
      <c r="N139" s="15"/>
      <c r="O139" s="15"/>
      <c r="P139" s="15"/>
      <c r="Q139" s="15"/>
      <c r="R139" s="15"/>
      <c r="S139" s="15"/>
    </row>
    <row r="140" hidden="1">
      <c r="A140" s="15"/>
      <c r="B140" s="15"/>
      <c r="C140" s="15"/>
      <c r="D140" s="15"/>
      <c r="E140" s="15"/>
      <c r="F140" s="15"/>
      <c r="G140" s="15"/>
      <c r="H140" s="15"/>
      <c r="I140" s="15"/>
      <c r="J140" s="15"/>
      <c r="K140" s="15"/>
      <c r="L140" s="15"/>
      <c r="M140" s="15"/>
      <c r="N140" s="15"/>
      <c r="O140" s="15"/>
      <c r="P140" s="15"/>
      <c r="Q140" s="15"/>
      <c r="R140" s="15"/>
      <c r="S140" s="15"/>
    </row>
    <row r="141" hidden="1">
      <c r="A141" s="15"/>
      <c r="B141" s="15"/>
      <c r="C141" s="15"/>
      <c r="D141" s="15"/>
      <c r="E141" s="15"/>
      <c r="F141" s="15"/>
      <c r="G141" s="15"/>
      <c r="H141" s="15"/>
      <c r="I141" s="15"/>
      <c r="J141" s="15"/>
      <c r="K141" s="15"/>
      <c r="L141" s="15"/>
      <c r="M141" s="15"/>
      <c r="N141" s="15"/>
      <c r="O141" s="15"/>
      <c r="P141" s="15"/>
      <c r="Q141" s="15"/>
      <c r="R141" s="15"/>
      <c r="S141" s="15"/>
    </row>
    <row r="142" hidden="1">
      <c r="A142" s="15"/>
      <c r="B142" s="15"/>
      <c r="C142" s="15"/>
      <c r="D142" s="15"/>
      <c r="E142" s="15"/>
      <c r="F142" s="15"/>
      <c r="G142" s="15"/>
      <c r="H142" s="15"/>
      <c r="I142" s="15"/>
      <c r="J142" s="15"/>
      <c r="K142" s="15"/>
      <c r="L142" s="15"/>
      <c r="M142" s="15"/>
      <c r="N142" s="15"/>
      <c r="O142" s="15"/>
      <c r="P142" s="15"/>
      <c r="Q142" s="15"/>
      <c r="R142" s="15"/>
      <c r="S142" s="15"/>
    </row>
    <row r="143" hidden="1">
      <c r="A143" s="15"/>
      <c r="B143" s="15"/>
      <c r="C143" s="15"/>
      <c r="D143" s="15"/>
      <c r="E143" s="15"/>
      <c r="F143" s="15"/>
      <c r="G143" s="15"/>
      <c r="H143" s="15"/>
      <c r="I143" s="15"/>
      <c r="J143" s="15"/>
      <c r="K143" s="15"/>
      <c r="L143" s="15"/>
      <c r="M143" s="15"/>
      <c r="N143" s="15"/>
      <c r="O143" s="15"/>
      <c r="P143" s="15"/>
      <c r="Q143" s="15"/>
      <c r="R143" s="15"/>
      <c r="S143" s="15"/>
    </row>
    <row r="144" hidden="1">
      <c r="A144" s="15"/>
      <c r="B144" s="15"/>
      <c r="C144" s="15"/>
      <c r="D144" s="15"/>
      <c r="E144" s="15"/>
      <c r="F144" s="15"/>
      <c r="G144" s="15"/>
      <c r="H144" s="15"/>
      <c r="I144" s="15"/>
      <c r="J144" s="15"/>
      <c r="K144" s="15"/>
      <c r="L144" s="15"/>
      <c r="M144" s="15"/>
      <c r="N144" s="15"/>
      <c r="O144" s="15"/>
      <c r="P144" s="15"/>
      <c r="Q144" s="15"/>
      <c r="R144" s="15"/>
      <c r="S144" s="15"/>
    </row>
    <row r="145" hidden="1">
      <c r="A145" s="15"/>
      <c r="B145" s="15"/>
      <c r="C145" s="15"/>
      <c r="D145" s="15"/>
      <c r="E145" s="15"/>
      <c r="F145" s="15"/>
      <c r="G145" s="15"/>
      <c r="H145" s="15"/>
      <c r="I145" s="15"/>
      <c r="J145" s="15"/>
      <c r="K145" s="15"/>
      <c r="L145" s="15"/>
      <c r="M145" s="15"/>
      <c r="N145" s="15"/>
      <c r="O145" s="15"/>
      <c r="P145" s="15"/>
      <c r="Q145" s="15"/>
      <c r="R145" s="15"/>
      <c r="S145" s="15"/>
    </row>
    <row r="146" hidden="1">
      <c r="A146" s="15"/>
      <c r="B146" s="15"/>
      <c r="C146" s="15"/>
      <c r="D146" s="15"/>
      <c r="E146" s="15"/>
      <c r="F146" s="15"/>
      <c r="G146" s="15"/>
      <c r="H146" s="15"/>
      <c r="I146" s="15"/>
      <c r="J146" s="15"/>
      <c r="K146" s="15"/>
      <c r="L146" s="15"/>
      <c r="M146" s="15"/>
      <c r="N146" s="15"/>
      <c r="O146" s="15"/>
      <c r="P146" s="15"/>
      <c r="Q146" s="15"/>
      <c r="R146" s="15"/>
      <c r="S146" s="15"/>
    </row>
    <row r="147" hidden="1">
      <c r="A147" s="15"/>
      <c r="B147" s="15"/>
      <c r="C147" s="15"/>
      <c r="D147" s="15"/>
      <c r="E147" s="15"/>
      <c r="F147" s="15"/>
      <c r="G147" s="15"/>
      <c r="H147" s="15"/>
      <c r="I147" s="15"/>
      <c r="J147" s="15"/>
      <c r="K147" s="15"/>
      <c r="L147" s="15"/>
      <c r="M147" s="15"/>
      <c r="N147" s="15"/>
      <c r="O147" s="15"/>
      <c r="P147" s="15"/>
      <c r="Q147" s="15"/>
      <c r="R147" s="15"/>
      <c r="S147" s="15"/>
    </row>
    <row r="148" hidden="1">
      <c r="A148" s="15"/>
      <c r="B148" s="15"/>
      <c r="C148" s="15"/>
      <c r="D148" s="15"/>
      <c r="E148" s="15"/>
      <c r="F148" s="15"/>
      <c r="G148" s="15"/>
      <c r="H148" s="15"/>
      <c r="I148" s="15"/>
      <c r="J148" s="15"/>
      <c r="K148" s="15"/>
      <c r="L148" s="15"/>
      <c r="M148" s="15"/>
      <c r="N148" s="15"/>
      <c r="O148" s="15"/>
      <c r="P148" s="15"/>
      <c r="Q148" s="15"/>
      <c r="R148" s="15"/>
      <c r="S148" s="15"/>
    </row>
    <row r="149" hidden="1">
      <c r="A149" s="15"/>
      <c r="B149" s="15"/>
      <c r="C149" s="15"/>
      <c r="D149" s="15"/>
      <c r="E149" s="15"/>
      <c r="F149" s="15"/>
      <c r="G149" s="15"/>
      <c r="H149" s="15"/>
      <c r="I149" s="15"/>
      <c r="J149" s="15"/>
      <c r="K149" s="15"/>
      <c r="L149" s="15"/>
      <c r="M149" s="15"/>
      <c r="N149" s="15"/>
      <c r="O149" s="15"/>
      <c r="P149" s="15"/>
      <c r="Q149" s="15"/>
      <c r="R149" s="15"/>
      <c r="S149" s="15"/>
    </row>
    <row r="150" hidden="1">
      <c r="A150" s="15"/>
      <c r="B150" s="15"/>
      <c r="C150" s="15"/>
      <c r="D150" s="15"/>
      <c r="E150" s="15"/>
      <c r="F150" s="15"/>
      <c r="G150" s="15"/>
      <c r="H150" s="15"/>
      <c r="I150" s="15"/>
      <c r="J150" s="15"/>
      <c r="K150" s="15"/>
      <c r="L150" s="15"/>
      <c r="M150" s="15"/>
      <c r="N150" s="15"/>
      <c r="O150" s="15"/>
      <c r="P150" s="15"/>
      <c r="Q150" s="15"/>
      <c r="R150" s="15"/>
      <c r="S150" s="15"/>
    </row>
    <row r="151">
      <c r="A151" s="15"/>
      <c r="B151" s="15"/>
      <c r="C151" s="15"/>
      <c r="D151" s="15"/>
      <c r="E151" s="15"/>
      <c r="F151" s="15"/>
      <c r="G151" s="15"/>
      <c r="H151" s="15"/>
      <c r="I151" s="15"/>
      <c r="J151" s="15"/>
      <c r="K151" s="15"/>
      <c r="L151" s="15"/>
      <c r="M151" s="15"/>
      <c r="N151" s="15"/>
      <c r="O151" s="15"/>
      <c r="P151" s="15"/>
      <c r="Q151" s="15"/>
      <c r="R151" s="15"/>
      <c r="S151" s="15"/>
    </row>
    <row r="152">
      <c r="A152" s="15"/>
      <c r="B152" s="15"/>
      <c r="C152" s="15"/>
      <c r="D152" s="258"/>
      <c r="G152" s="15"/>
      <c r="H152" s="15"/>
      <c r="I152" s="15"/>
      <c r="J152" s="15"/>
      <c r="K152" s="15"/>
      <c r="L152" s="15"/>
      <c r="M152" s="15"/>
      <c r="N152" s="15"/>
      <c r="O152" s="15"/>
      <c r="P152" s="15"/>
      <c r="Q152" s="15"/>
      <c r="R152" s="15"/>
      <c r="S152" s="15"/>
    </row>
    <row r="153">
      <c r="A153" s="15"/>
      <c r="B153" s="15"/>
      <c r="C153" s="15"/>
      <c r="D153" s="258"/>
      <c r="E153" s="258"/>
      <c r="F153" s="259"/>
      <c r="G153" s="15"/>
      <c r="H153" s="15"/>
      <c r="I153" s="15"/>
      <c r="J153" s="15"/>
      <c r="K153" s="15"/>
      <c r="L153" s="15"/>
      <c r="M153" s="15"/>
      <c r="N153" s="15"/>
      <c r="O153" s="15"/>
      <c r="P153" s="15"/>
      <c r="Q153" s="15"/>
      <c r="R153" s="15"/>
      <c r="S153" s="15"/>
    </row>
    <row r="154">
      <c r="A154" s="15"/>
      <c r="B154" s="15"/>
      <c r="C154" s="15"/>
      <c r="D154" s="260"/>
      <c r="E154" s="15"/>
      <c r="F154" s="13"/>
      <c r="G154" s="15"/>
      <c r="H154" s="15"/>
      <c r="I154" s="15"/>
      <c r="J154" s="15"/>
      <c r="K154" s="15"/>
      <c r="L154" s="15"/>
      <c r="M154" s="15"/>
      <c r="N154" s="15"/>
      <c r="O154" s="15"/>
      <c r="P154" s="15"/>
      <c r="Q154" s="15"/>
      <c r="R154" s="15"/>
      <c r="S154" s="15"/>
    </row>
    <row r="155">
      <c r="A155" s="15"/>
      <c r="B155" s="15"/>
      <c r="C155" s="15"/>
      <c r="D155" s="260"/>
      <c r="E155" s="15"/>
      <c r="F155" s="13"/>
      <c r="G155" s="15"/>
      <c r="H155" s="15"/>
      <c r="I155" s="15"/>
      <c r="J155" s="15"/>
      <c r="K155" s="15"/>
      <c r="L155" s="15"/>
      <c r="M155" s="15"/>
      <c r="N155" s="15"/>
      <c r="O155" s="15"/>
      <c r="P155" s="15"/>
      <c r="Q155" s="15"/>
      <c r="R155" s="15"/>
      <c r="S155" s="15"/>
    </row>
    <row r="156">
      <c r="A156" s="15"/>
      <c r="B156" s="15"/>
      <c r="C156" s="15"/>
      <c r="D156" s="260"/>
      <c r="E156" s="15"/>
      <c r="F156" s="13"/>
      <c r="G156" s="15"/>
      <c r="H156" s="15"/>
      <c r="I156" s="15"/>
      <c r="J156" s="15"/>
      <c r="K156" s="15"/>
      <c r="L156" s="15"/>
      <c r="M156" s="15"/>
      <c r="N156" s="15"/>
      <c r="O156" s="15"/>
      <c r="P156" s="15"/>
      <c r="Q156" s="15"/>
      <c r="R156" s="15"/>
      <c r="S156" s="15"/>
    </row>
    <row r="157">
      <c r="A157" s="15"/>
      <c r="B157" s="15"/>
      <c r="C157" s="15"/>
      <c r="D157" s="260"/>
      <c r="E157" s="15"/>
      <c r="F157" s="13"/>
      <c r="G157" s="15"/>
      <c r="H157" s="15"/>
      <c r="I157" s="15"/>
      <c r="J157" s="15"/>
      <c r="K157" s="15"/>
      <c r="L157" s="15"/>
      <c r="M157" s="15"/>
      <c r="N157" s="15"/>
      <c r="O157" s="15"/>
      <c r="P157" s="15"/>
      <c r="Q157" s="15"/>
      <c r="R157" s="15"/>
      <c r="S157" s="15"/>
    </row>
    <row r="158">
      <c r="A158" s="15"/>
      <c r="B158" s="15"/>
      <c r="C158" s="15"/>
      <c r="D158" s="260"/>
      <c r="E158" s="15"/>
      <c r="F158" s="13"/>
      <c r="G158" s="15"/>
      <c r="H158" s="15"/>
      <c r="I158" s="15"/>
      <c r="J158" s="15"/>
      <c r="K158" s="15"/>
      <c r="L158" s="15"/>
      <c r="M158" s="15"/>
      <c r="N158" s="15"/>
      <c r="O158" s="15"/>
      <c r="P158" s="15"/>
      <c r="Q158" s="15"/>
      <c r="R158" s="15"/>
      <c r="S158" s="15"/>
    </row>
    <row r="159">
      <c r="A159" s="15"/>
      <c r="B159" s="15"/>
      <c r="C159" s="15"/>
      <c r="D159" s="260"/>
      <c r="E159" s="15"/>
      <c r="F159" s="13"/>
      <c r="G159" s="15"/>
      <c r="H159" s="15"/>
      <c r="I159" s="15"/>
      <c r="J159" s="15"/>
      <c r="K159" s="15"/>
      <c r="L159" s="15"/>
      <c r="M159" s="15"/>
      <c r="N159" s="15"/>
      <c r="O159" s="15"/>
      <c r="P159" s="15"/>
      <c r="Q159" s="15"/>
      <c r="R159" s="15"/>
      <c r="S159" s="15"/>
    </row>
    <row r="160">
      <c r="A160" s="15"/>
      <c r="B160" s="15"/>
      <c r="C160" s="15"/>
      <c r="D160" s="260"/>
      <c r="E160" s="15"/>
      <c r="F160" s="13"/>
      <c r="G160" s="15"/>
      <c r="H160" s="13"/>
      <c r="I160" s="15"/>
      <c r="J160" s="15"/>
      <c r="K160" s="15"/>
      <c r="L160" s="15"/>
      <c r="M160" s="15"/>
      <c r="N160" s="15"/>
      <c r="O160" s="15"/>
      <c r="P160" s="15"/>
      <c r="Q160" s="15"/>
      <c r="R160" s="15"/>
      <c r="S160" s="15"/>
    </row>
    <row r="161">
      <c r="A161" s="15"/>
      <c r="B161" s="15"/>
      <c r="C161" s="15"/>
      <c r="D161" s="15"/>
      <c r="E161" s="15"/>
      <c r="F161" s="15"/>
      <c r="G161" s="15"/>
      <c r="H161" s="15"/>
      <c r="I161" s="15"/>
      <c r="J161" s="15"/>
      <c r="K161" s="15"/>
      <c r="L161" s="15"/>
      <c r="M161" s="15"/>
      <c r="N161" s="15"/>
      <c r="O161" s="15"/>
      <c r="P161" s="15"/>
      <c r="Q161" s="15"/>
      <c r="R161" s="15"/>
      <c r="S161" s="15"/>
    </row>
    <row r="162">
      <c r="A162" s="15"/>
      <c r="B162" s="15"/>
      <c r="C162" s="15"/>
      <c r="D162" s="261"/>
      <c r="E162" s="262"/>
      <c r="F162" s="15"/>
      <c r="G162" s="15"/>
      <c r="H162" s="15"/>
      <c r="I162" s="15"/>
      <c r="J162" s="15"/>
      <c r="K162" s="15"/>
      <c r="L162" s="15"/>
      <c r="M162" s="15"/>
      <c r="N162" s="15"/>
      <c r="O162" s="15"/>
      <c r="P162" s="15"/>
      <c r="Q162" s="15"/>
      <c r="R162" s="15"/>
      <c r="S162" s="15"/>
    </row>
    <row r="163">
      <c r="A163" s="15"/>
      <c r="B163" s="15"/>
      <c r="C163" s="15"/>
      <c r="D163" s="261"/>
      <c r="E163" s="262"/>
      <c r="F163" s="15"/>
      <c r="G163" s="15"/>
      <c r="H163" s="15"/>
      <c r="I163" s="15"/>
      <c r="J163" s="15"/>
      <c r="K163" s="15"/>
      <c r="L163" s="15"/>
      <c r="M163" s="15"/>
      <c r="N163" s="15"/>
      <c r="O163" s="15"/>
      <c r="P163" s="15"/>
      <c r="Q163" s="15"/>
      <c r="R163" s="15"/>
      <c r="S163" s="15"/>
    </row>
    <row r="164">
      <c r="A164" s="15"/>
      <c r="B164" s="15"/>
      <c r="C164" s="15"/>
      <c r="D164" s="15"/>
      <c r="E164" s="15"/>
      <c r="F164" s="15"/>
      <c r="G164" s="15"/>
      <c r="H164" s="15"/>
      <c r="I164" s="15"/>
      <c r="J164" s="15"/>
      <c r="K164" s="15"/>
      <c r="L164" s="15"/>
      <c r="M164" s="15"/>
      <c r="N164" s="15"/>
      <c r="O164" s="15"/>
      <c r="P164" s="15"/>
      <c r="Q164" s="15"/>
      <c r="R164" s="15"/>
      <c r="S164" s="15"/>
    </row>
    <row r="165">
      <c r="A165" s="15"/>
      <c r="B165" s="15"/>
      <c r="C165" s="15"/>
      <c r="D165" s="258"/>
      <c r="E165" s="258"/>
      <c r="F165" s="263"/>
      <c r="G165" s="15"/>
      <c r="H165" s="15"/>
      <c r="I165" s="15"/>
      <c r="J165" s="15"/>
      <c r="K165" s="15"/>
      <c r="L165" s="15"/>
      <c r="M165" s="15"/>
      <c r="N165" s="15"/>
      <c r="O165" s="15"/>
      <c r="P165" s="15"/>
      <c r="Q165" s="15"/>
      <c r="R165" s="15"/>
      <c r="S165" s="15"/>
    </row>
    <row r="166">
      <c r="A166" s="15"/>
      <c r="B166" s="264"/>
      <c r="C166" s="265"/>
      <c r="D166" s="266"/>
      <c r="E166" s="13"/>
      <c r="F166" s="15"/>
      <c r="G166" s="15"/>
      <c r="H166" s="15"/>
      <c r="I166" s="15"/>
      <c r="J166" s="15"/>
      <c r="K166" s="15"/>
      <c r="L166" s="15"/>
      <c r="M166" s="15"/>
      <c r="N166" s="15"/>
      <c r="O166" s="15"/>
      <c r="P166" s="15"/>
      <c r="Q166" s="15"/>
      <c r="R166" s="15"/>
      <c r="S166" s="15"/>
    </row>
    <row r="167">
      <c r="A167" s="15"/>
      <c r="B167" s="264"/>
      <c r="C167" s="265"/>
      <c r="D167" s="267"/>
      <c r="E167" s="13"/>
      <c r="F167" s="15"/>
      <c r="G167" s="15"/>
      <c r="H167" s="15"/>
      <c r="I167" s="15"/>
      <c r="J167" s="15"/>
      <c r="K167" s="15"/>
      <c r="L167" s="15"/>
      <c r="M167" s="15"/>
      <c r="N167" s="15"/>
      <c r="O167" s="15"/>
      <c r="P167" s="15"/>
      <c r="Q167" s="15"/>
      <c r="R167" s="15"/>
      <c r="S167" s="15"/>
    </row>
    <row r="168">
      <c r="A168" s="15"/>
      <c r="B168" s="13"/>
      <c r="C168" s="419"/>
      <c r="D168" s="267"/>
      <c r="E168" s="13"/>
      <c r="F168" s="15"/>
      <c r="G168" s="15"/>
      <c r="H168" s="15"/>
      <c r="I168" s="15"/>
      <c r="J168" s="15"/>
      <c r="K168" s="15"/>
      <c r="L168" s="15"/>
      <c r="M168" s="15"/>
      <c r="N168" s="15"/>
      <c r="O168" s="15"/>
      <c r="P168" s="15"/>
      <c r="Q168" s="15"/>
      <c r="R168" s="15"/>
      <c r="S168" s="15"/>
    </row>
    <row r="169">
      <c r="A169" s="15"/>
      <c r="B169" s="15"/>
      <c r="C169" s="15"/>
      <c r="D169" s="260"/>
      <c r="F169" s="268"/>
      <c r="G169" s="15"/>
      <c r="H169" s="15"/>
      <c r="I169" s="15"/>
      <c r="J169" s="15"/>
      <c r="K169" s="15"/>
      <c r="L169" s="15"/>
      <c r="M169" s="15"/>
      <c r="N169" s="15"/>
      <c r="O169" s="15"/>
      <c r="P169" s="15"/>
      <c r="Q169" s="15"/>
      <c r="R169" s="15"/>
      <c r="S169" s="15"/>
    </row>
    <row r="170">
      <c r="A170" s="15"/>
      <c r="B170" s="15"/>
      <c r="C170" s="15"/>
      <c r="D170" s="99"/>
      <c r="E170" s="99"/>
      <c r="F170" s="420"/>
      <c r="G170" s="15"/>
      <c r="H170" s="15"/>
      <c r="I170" s="15"/>
      <c r="J170" s="15"/>
      <c r="K170" s="15"/>
      <c r="L170" s="15"/>
      <c r="M170" s="15"/>
      <c r="N170" s="15"/>
      <c r="O170" s="15"/>
      <c r="P170" s="15"/>
      <c r="Q170" s="15"/>
      <c r="R170" s="15"/>
      <c r="S170" s="15"/>
    </row>
    <row r="171">
      <c r="A171" s="15"/>
      <c r="B171" s="15"/>
      <c r="C171" s="15"/>
      <c r="D171" s="421"/>
      <c r="E171" s="421"/>
      <c r="F171" s="99"/>
      <c r="G171" s="15"/>
      <c r="H171" s="15"/>
      <c r="I171" s="15"/>
      <c r="J171" s="15"/>
      <c r="K171" s="15"/>
      <c r="L171" s="15"/>
      <c r="M171" s="15"/>
      <c r="N171" s="15"/>
      <c r="O171" s="15"/>
      <c r="P171" s="15"/>
      <c r="Q171" s="15"/>
      <c r="R171" s="15"/>
      <c r="S171" s="15"/>
    </row>
    <row r="172">
      <c r="A172" s="15"/>
      <c r="B172" s="15"/>
      <c r="C172" s="15"/>
      <c r="D172" s="99"/>
      <c r="E172" s="99"/>
      <c r="F172" s="15"/>
      <c r="G172" s="15"/>
      <c r="H172" s="15"/>
      <c r="I172" s="15"/>
      <c r="J172" s="15"/>
      <c r="K172" s="15"/>
      <c r="L172" s="15"/>
      <c r="M172" s="15"/>
      <c r="N172" s="15"/>
      <c r="O172" s="15"/>
      <c r="P172" s="15"/>
      <c r="Q172" s="15"/>
      <c r="R172" s="15"/>
      <c r="S172" s="15"/>
    </row>
    <row r="173">
      <c r="A173" s="15"/>
      <c r="B173" s="15"/>
      <c r="C173" s="15"/>
      <c r="D173" s="15"/>
      <c r="E173" s="15"/>
      <c r="F173" s="15"/>
      <c r="G173" s="15"/>
      <c r="H173" s="15"/>
      <c r="I173" s="15"/>
      <c r="J173" s="15"/>
      <c r="K173" s="15"/>
      <c r="L173" s="15"/>
      <c r="M173" s="15"/>
      <c r="N173" s="15"/>
      <c r="O173" s="15"/>
      <c r="P173" s="15"/>
      <c r="Q173" s="15"/>
      <c r="R173" s="15"/>
      <c r="S173" s="15"/>
    </row>
    <row r="174">
      <c r="A174" s="15"/>
      <c r="B174" s="15"/>
      <c r="C174" s="15"/>
      <c r="D174" s="15"/>
      <c r="E174" s="15"/>
      <c r="F174" s="15"/>
      <c r="G174" s="15"/>
      <c r="H174" s="15"/>
      <c r="I174" s="15"/>
      <c r="J174" s="15"/>
      <c r="K174" s="15"/>
      <c r="L174" s="15"/>
      <c r="M174" s="15"/>
      <c r="N174" s="15"/>
      <c r="O174" s="15"/>
      <c r="P174" s="15"/>
      <c r="Q174" s="15"/>
      <c r="R174" s="15"/>
      <c r="S174" s="15"/>
    </row>
    <row r="175">
      <c r="A175" s="15"/>
      <c r="B175" s="15"/>
      <c r="C175" s="15"/>
      <c r="D175" s="15"/>
      <c r="E175" s="15"/>
      <c r="F175" s="15"/>
      <c r="G175" s="15"/>
      <c r="H175" s="15"/>
      <c r="I175" s="15"/>
      <c r="J175" s="15"/>
      <c r="K175" s="15"/>
      <c r="L175" s="15"/>
      <c r="M175" s="15"/>
      <c r="N175" s="15"/>
      <c r="O175" s="15"/>
      <c r="P175" s="15"/>
      <c r="Q175" s="15"/>
      <c r="R175" s="15"/>
      <c r="S175" s="15"/>
    </row>
    <row r="176">
      <c r="A176" s="15"/>
      <c r="B176" s="15"/>
      <c r="C176" s="15"/>
      <c r="D176" s="15"/>
      <c r="E176" s="15"/>
      <c r="F176" s="15"/>
      <c r="G176" s="15"/>
      <c r="H176" s="15"/>
      <c r="I176" s="15"/>
      <c r="J176" s="15"/>
      <c r="K176" s="15"/>
      <c r="L176" s="15"/>
      <c r="M176" s="15"/>
      <c r="N176" s="15"/>
      <c r="O176" s="15"/>
      <c r="P176" s="15"/>
      <c r="Q176" s="15"/>
      <c r="R176" s="15"/>
      <c r="S176" s="15"/>
    </row>
    <row r="177">
      <c r="A177" s="15"/>
      <c r="B177" s="15"/>
      <c r="C177" s="15"/>
      <c r="D177" s="15"/>
      <c r="E177" s="15"/>
      <c r="F177" s="15"/>
      <c r="G177" s="15"/>
      <c r="H177" s="15"/>
      <c r="I177" s="15"/>
      <c r="J177" s="15"/>
      <c r="K177" s="15"/>
      <c r="L177" s="15"/>
      <c r="M177" s="15"/>
      <c r="N177" s="15"/>
      <c r="O177" s="15"/>
      <c r="P177" s="15"/>
      <c r="Q177" s="15"/>
      <c r="R177" s="15"/>
      <c r="S177" s="15"/>
    </row>
    <row r="178">
      <c r="A178" s="15"/>
      <c r="B178" s="15"/>
      <c r="C178" s="15"/>
      <c r="D178" s="15"/>
      <c r="E178" s="15"/>
      <c r="F178" s="15"/>
      <c r="G178" s="15"/>
      <c r="H178" s="15"/>
      <c r="I178" s="15"/>
      <c r="J178" s="15"/>
      <c r="K178" s="15"/>
      <c r="L178" s="15"/>
      <c r="M178" s="15"/>
      <c r="N178" s="15"/>
      <c r="O178" s="15"/>
      <c r="P178" s="15"/>
      <c r="Q178" s="15"/>
      <c r="R178" s="15"/>
      <c r="S178" s="15"/>
    </row>
    <row r="179">
      <c r="A179" s="15"/>
      <c r="B179" s="15"/>
      <c r="C179" s="15"/>
      <c r="D179" s="15"/>
      <c r="E179" s="15"/>
      <c r="F179" s="15"/>
      <c r="G179" s="15"/>
      <c r="H179" s="15"/>
      <c r="I179" s="15"/>
      <c r="J179" s="15"/>
      <c r="K179" s="15"/>
      <c r="L179" s="15"/>
      <c r="M179" s="15"/>
      <c r="N179" s="15"/>
      <c r="O179" s="15"/>
      <c r="P179" s="15"/>
      <c r="Q179" s="15"/>
      <c r="R179" s="15"/>
      <c r="S179" s="15"/>
    </row>
    <row r="180">
      <c r="A180" s="15"/>
      <c r="B180" s="15"/>
      <c r="C180" s="15"/>
      <c r="D180" s="15"/>
      <c r="E180" s="15"/>
      <c r="F180" s="15"/>
      <c r="G180" s="15"/>
      <c r="H180" s="15"/>
      <c r="I180" s="15"/>
      <c r="J180" s="15"/>
      <c r="K180" s="15"/>
      <c r="L180" s="15"/>
      <c r="M180" s="15"/>
      <c r="N180" s="15"/>
      <c r="O180" s="15"/>
      <c r="P180" s="15"/>
      <c r="Q180" s="15"/>
      <c r="R180" s="15"/>
      <c r="S180" s="15"/>
    </row>
    <row r="181">
      <c r="A181" s="15"/>
      <c r="B181" s="15"/>
      <c r="C181" s="15"/>
      <c r="D181" s="15"/>
      <c r="E181" s="15"/>
      <c r="F181" s="15"/>
      <c r="G181" s="15"/>
      <c r="H181" s="15"/>
      <c r="I181" s="15"/>
      <c r="J181" s="15"/>
      <c r="K181" s="15"/>
      <c r="L181" s="15"/>
      <c r="M181" s="15"/>
      <c r="N181" s="15"/>
      <c r="O181" s="15"/>
      <c r="P181" s="15"/>
      <c r="Q181" s="15"/>
      <c r="R181" s="15"/>
      <c r="S181" s="15"/>
    </row>
    <row r="182">
      <c r="A182" s="15"/>
      <c r="B182" s="15"/>
      <c r="C182" s="15"/>
      <c r="D182" s="15"/>
      <c r="E182" s="15"/>
      <c r="F182" s="15"/>
      <c r="G182" s="15"/>
      <c r="H182" s="15"/>
      <c r="I182" s="15"/>
      <c r="J182" s="15"/>
      <c r="K182" s="15"/>
      <c r="L182" s="15"/>
      <c r="M182" s="15"/>
      <c r="N182" s="15"/>
      <c r="O182" s="15"/>
      <c r="P182" s="15"/>
      <c r="Q182" s="15"/>
      <c r="R182" s="15"/>
      <c r="S182" s="15"/>
    </row>
    <row r="183">
      <c r="A183" s="15"/>
      <c r="B183" s="15"/>
      <c r="C183" s="15"/>
      <c r="D183" s="15"/>
      <c r="E183" s="15"/>
      <c r="F183" s="15"/>
      <c r="G183" s="15"/>
      <c r="H183" s="15"/>
      <c r="I183" s="15"/>
      <c r="J183" s="15"/>
      <c r="K183" s="15"/>
      <c r="L183" s="15"/>
      <c r="M183" s="15"/>
      <c r="N183" s="15"/>
      <c r="O183" s="15"/>
      <c r="P183" s="15"/>
      <c r="Q183" s="15"/>
      <c r="R183" s="15"/>
      <c r="S183" s="15"/>
    </row>
    <row r="184">
      <c r="A184" s="15"/>
      <c r="B184" s="15"/>
      <c r="C184" s="15"/>
      <c r="D184" s="15"/>
      <c r="E184" s="15"/>
      <c r="F184" s="15"/>
      <c r="G184" s="15"/>
      <c r="H184" s="15"/>
      <c r="I184" s="15"/>
      <c r="J184" s="15"/>
      <c r="K184" s="15"/>
      <c r="L184" s="15"/>
      <c r="M184" s="15"/>
      <c r="N184" s="15"/>
      <c r="O184" s="15"/>
      <c r="P184" s="15"/>
      <c r="Q184" s="15"/>
      <c r="R184" s="15"/>
      <c r="S184" s="15"/>
    </row>
    <row r="185">
      <c r="A185" s="15"/>
      <c r="B185" s="15"/>
      <c r="C185" s="15"/>
      <c r="D185" s="15"/>
      <c r="E185" s="15"/>
      <c r="F185" s="15"/>
      <c r="G185" s="15"/>
      <c r="H185" s="15"/>
      <c r="I185" s="15"/>
      <c r="J185" s="15"/>
      <c r="K185" s="15"/>
      <c r="L185" s="15"/>
      <c r="M185" s="15"/>
      <c r="N185" s="15"/>
      <c r="O185" s="15"/>
      <c r="P185" s="15"/>
      <c r="Q185" s="15"/>
      <c r="R185" s="15"/>
      <c r="S185" s="15"/>
    </row>
    <row r="186">
      <c r="A186" s="15"/>
      <c r="B186" s="15"/>
      <c r="C186" s="15"/>
      <c r="D186" s="15"/>
      <c r="E186" s="15"/>
      <c r="F186" s="15"/>
      <c r="G186" s="15"/>
      <c r="H186" s="15"/>
      <c r="I186" s="15"/>
      <c r="J186" s="15"/>
      <c r="K186" s="15"/>
      <c r="L186" s="15"/>
      <c r="M186" s="15"/>
      <c r="N186" s="15"/>
      <c r="O186" s="15"/>
      <c r="P186" s="15"/>
      <c r="Q186" s="15"/>
      <c r="R186" s="15"/>
      <c r="S186" s="15"/>
    </row>
    <row r="187">
      <c r="A187" s="15"/>
      <c r="B187" s="15"/>
      <c r="C187" s="15"/>
      <c r="D187" s="15"/>
      <c r="E187" s="15"/>
      <c r="F187" s="15"/>
      <c r="G187" s="15"/>
      <c r="H187" s="15"/>
      <c r="I187" s="15"/>
      <c r="J187" s="15"/>
      <c r="K187" s="15"/>
      <c r="L187" s="15"/>
      <c r="M187" s="15"/>
      <c r="N187" s="15"/>
      <c r="O187" s="15"/>
      <c r="P187" s="15"/>
      <c r="Q187" s="15"/>
      <c r="R187" s="15"/>
      <c r="S187" s="15"/>
    </row>
    <row r="188">
      <c r="A188" s="15"/>
      <c r="B188" s="15"/>
      <c r="C188" s="15"/>
      <c r="D188" s="15"/>
      <c r="E188" s="15"/>
      <c r="F188" s="15"/>
      <c r="G188" s="15"/>
      <c r="H188" s="15"/>
      <c r="I188" s="15"/>
      <c r="J188" s="15"/>
      <c r="K188" s="15"/>
      <c r="L188" s="15"/>
      <c r="M188" s="15"/>
      <c r="N188" s="15"/>
      <c r="O188" s="15"/>
      <c r="P188" s="15"/>
      <c r="Q188" s="15"/>
      <c r="R188" s="15"/>
      <c r="S188" s="15"/>
    </row>
    <row r="189">
      <c r="A189" s="15"/>
      <c r="B189" s="15"/>
      <c r="C189" s="15"/>
      <c r="D189" s="15"/>
      <c r="E189" s="15"/>
      <c r="F189" s="15"/>
      <c r="G189" s="15"/>
      <c r="H189" s="15"/>
      <c r="I189" s="15"/>
      <c r="J189" s="15"/>
      <c r="K189" s="15"/>
      <c r="L189" s="15"/>
      <c r="M189" s="15"/>
      <c r="N189" s="15"/>
      <c r="O189" s="15"/>
      <c r="P189" s="15"/>
      <c r="Q189" s="15"/>
      <c r="R189" s="15"/>
      <c r="S189" s="15"/>
    </row>
    <row r="190">
      <c r="A190" s="15"/>
      <c r="B190" s="15"/>
      <c r="C190" s="15"/>
      <c r="D190" s="15"/>
      <c r="E190" s="15"/>
      <c r="F190" s="15"/>
      <c r="G190" s="15"/>
      <c r="H190" s="15"/>
      <c r="I190" s="15"/>
      <c r="J190" s="15"/>
      <c r="K190" s="15"/>
      <c r="L190" s="15"/>
      <c r="M190" s="15"/>
      <c r="N190" s="15"/>
      <c r="O190" s="15"/>
      <c r="P190" s="15"/>
      <c r="Q190" s="15"/>
      <c r="R190" s="15"/>
      <c r="S190" s="15"/>
    </row>
    <row r="191">
      <c r="A191" s="15"/>
      <c r="B191" s="15"/>
      <c r="C191" s="15"/>
      <c r="D191" s="15"/>
      <c r="E191" s="15"/>
      <c r="F191" s="15"/>
      <c r="G191" s="15"/>
      <c r="H191" s="15"/>
      <c r="I191" s="15"/>
      <c r="J191" s="15"/>
      <c r="K191" s="15"/>
      <c r="L191" s="15"/>
      <c r="M191" s="15"/>
      <c r="N191" s="15"/>
      <c r="O191" s="15"/>
      <c r="P191" s="15"/>
      <c r="Q191" s="15"/>
      <c r="R191" s="15"/>
      <c r="S191" s="15"/>
    </row>
    <row r="192">
      <c r="A192" s="15"/>
      <c r="B192" s="15"/>
      <c r="C192" s="15"/>
      <c r="D192" s="15"/>
      <c r="E192" s="15"/>
      <c r="F192" s="15"/>
      <c r="G192" s="15"/>
      <c r="H192" s="15"/>
      <c r="I192" s="15"/>
      <c r="J192" s="15"/>
      <c r="K192" s="15"/>
      <c r="L192" s="15"/>
      <c r="M192" s="15"/>
      <c r="N192" s="15"/>
      <c r="O192" s="15"/>
      <c r="P192" s="15"/>
      <c r="Q192" s="15"/>
      <c r="R192" s="15"/>
      <c r="S192" s="15"/>
    </row>
    <row r="193">
      <c r="A193" s="15"/>
      <c r="B193" s="15"/>
      <c r="C193" s="15"/>
      <c r="D193" s="15"/>
      <c r="E193" s="15"/>
      <c r="F193" s="15"/>
      <c r="G193" s="15"/>
      <c r="H193" s="15"/>
      <c r="I193" s="15"/>
      <c r="J193" s="15"/>
      <c r="K193" s="15"/>
      <c r="L193" s="15"/>
      <c r="M193" s="15"/>
      <c r="N193" s="15"/>
      <c r="O193" s="15"/>
      <c r="P193" s="15"/>
      <c r="Q193" s="15"/>
      <c r="R193" s="15"/>
      <c r="S193" s="15"/>
    </row>
    <row r="194">
      <c r="A194" s="15"/>
      <c r="B194" s="15"/>
      <c r="C194" s="15"/>
      <c r="D194" s="15"/>
      <c r="E194" s="15"/>
      <c r="F194" s="15"/>
      <c r="G194" s="15"/>
      <c r="H194" s="15"/>
      <c r="I194" s="15"/>
      <c r="J194" s="15"/>
      <c r="K194" s="15"/>
      <c r="L194" s="15"/>
      <c r="M194" s="15"/>
      <c r="N194" s="15"/>
      <c r="O194" s="15"/>
      <c r="P194" s="15"/>
      <c r="Q194" s="15"/>
      <c r="R194" s="15"/>
      <c r="S194" s="15"/>
    </row>
    <row r="195">
      <c r="A195" s="15"/>
      <c r="B195" s="15"/>
      <c r="C195" s="15"/>
      <c r="D195" s="15"/>
      <c r="E195" s="15"/>
      <c r="F195" s="15"/>
      <c r="G195" s="15"/>
      <c r="H195" s="15"/>
      <c r="I195" s="15"/>
      <c r="J195" s="15"/>
      <c r="K195" s="15"/>
      <c r="L195" s="15"/>
      <c r="M195" s="15"/>
      <c r="N195" s="15"/>
      <c r="O195" s="15"/>
      <c r="P195" s="15"/>
      <c r="Q195" s="15"/>
      <c r="R195" s="15"/>
      <c r="S195" s="15"/>
    </row>
    <row r="196">
      <c r="A196" s="15"/>
      <c r="B196" s="15"/>
      <c r="C196" s="15"/>
      <c r="D196" s="15"/>
      <c r="E196" s="15"/>
      <c r="F196" s="15"/>
      <c r="G196" s="15"/>
      <c r="H196" s="15"/>
      <c r="I196" s="15"/>
      <c r="J196" s="15"/>
      <c r="K196" s="15"/>
      <c r="L196" s="15"/>
      <c r="M196" s="15"/>
      <c r="N196" s="15"/>
      <c r="O196" s="15"/>
      <c r="P196" s="15"/>
      <c r="Q196" s="15"/>
      <c r="R196" s="15"/>
      <c r="S196" s="15"/>
    </row>
    <row r="197">
      <c r="A197" s="15"/>
      <c r="B197" s="15"/>
      <c r="C197" s="15"/>
      <c r="D197" s="15"/>
      <c r="E197" s="15"/>
      <c r="F197" s="15"/>
      <c r="G197" s="15"/>
      <c r="H197" s="15"/>
      <c r="I197" s="15"/>
      <c r="J197" s="15"/>
      <c r="K197" s="15"/>
      <c r="L197" s="15"/>
      <c r="M197" s="15"/>
      <c r="N197" s="15"/>
      <c r="O197" s="15"/>
      <c r="P197" s="15"/>
      <c r="Q197" s="15"/>
      <c r="R197" s="15"/>
      <c r="S197" s="15"/>
    </row>
    <row r="198">
      <c r="A198" s="15"/>
      <c r="B198" s="15"/>
      <c r="C198" s="15"/>
      <c r="D198" s="15"/>
      <c r="E198" s="15"/>
      <c r="F198" s="15"/>
      <c r="G198" s="15"/>
      <c r="H198" s="15"/>
      <c r="I198" s="15"/>
      <c r="J198" s="15"/>
      <c r="K198" s="15"/>
      <c r="L198" s="15"/>
      <c r="M198" s="15"/>
      <c r="N198" s="15"/>
      <c r="O198" s="15"/>
      <c r="P198" s="15"/>
      <c r="Q198" s="15"/>
      <c r="R198" s="15"/>
      <c r="S198" s="15"/>
    </row>
    <row r="199">
      <c r="A199" s="15"/>
      <c r="B199" s="15"/>
      <c r="C199" s="15"/>
      <c r="D199" s="15"/>
      <c r="E199" s="15"/>
      <c r="F199" s="15"/>
      <c r="G199" s="15"/>
      <c r="H199" s="15"/>
      <c r="I199" s="15"/>
      <c r="J199" s="15"/>
      <c r="K199" s="15"/>
      <c r="L199" s="15"/>
      <c r="M199" s="15"/>
      <c r="N199" s="15"/>
      <c r="O199" s="15"/>
      <c r="P199" s="15"/>
      <c r="Q199" s="15"/>
      <c r="R199" s="15"/>
      <c r="S199" s="15"/>
    </row>
    <row r="200">
      <c r="A200" s="15"/>
      <c r="B200" s="15"/>
      <c r="C200" s="15"/>
      <c r="D200" s="15"/>
      <c r="E200" s="15"/>
      <c r="F200" s="15"/>
      <c r="G200" s="15"/>
      <c r="H200" s="15"/>
      <c r="I200" s="15"/>
      <c r="J200" s="15"/>
      <c r="K200" s="15"/>
      <c r="L200" s="15"/>
      <c r="M200" s="15"/>
      <c r="N200" s="15"/>
      <c r="O200" s="15"/>
      <c r="P200" s="15"/>
      <c r="Q200" s="15"/>
      <c r="R200" s="15"/>
      <c r="S200" s="15"/>
    </row>
    <row r="201">
      <c r="A201" s="15"/>
      <c r="B201" s="15"/>
      <c r="C201" s="15"/>
      <c r="D201" s="15"/>
      <c r="E201" s="15"/>
      <c r="F201" s="15"/>
      <c r="G201" s="15"/>
      <c r="H201" s="15"/>
      <c r="I201" s="15"/>
      <c r="J201" s="15"/>
      <c r="K201" s="15"/>
      <c r="L201" s="15"/>
      <c r="M201" s="15"/>
      <c r="N201" s="15"/>
      <c r="O201" s="15"/>
      <c r="P201" s="15"/>
      <c r="Q201" s="15"/>
      <c r="R201" s="15"/>
      <c r="S201" s="15"/>
    </row>
    <row r="202">
      <c r="A202" s="15"/>
      <c r="B202" s="15"/>
      <c r="C202" s="15"/>
      <c r="D202" s="15"/>
      <c r="E202" s="15"/>
      <c r="F202" s="15"/>
      <c r="G202" s="15"/>
      <c r="H202" s="15"/>
      <c r="I202" s="15"/>
      <c r="J202" s="15"/>
      <c r="K202" s="15"/>
      <c r="L202" s="15"/>
      <c r="M202" s="15"/>
      <c r="N202" s="15"/>
      <c r="O202" s="15"/>
      <c r="P202" s="15"/>
      <c r="Q202" s="15"/>
      <c r="R202" s="15"/>
      <c r="S202" s="15"/>
    </row>
    <row r="203">
      <c r="A203" s="15"/>
      <c r="B203" s="15"/>
      <c r="C203" s="15"/>
      <c r="D203" s="15"/>
      <c r="E203" s="15"/>
      <c r="F203" s="15"/>
      <c r="G203" s="15"/>
      <c r="H203" s="15"/>
      <c r="I203" s="15"/>
      <c r="J203" s="15"/>
      <c r="K203" s="15"/>
      <c r="L203" s="15"/>
      <c r="M203" s="15"/>
      <c r="N203" s="15"/>
      <c r="O203" s="15"/>
      <c r="P203" s="15"/>
      <c r="Q203" s="15"/>
      <c r="R203" s="15"/>
      <c r="S203" s="15"/>
    </row>
    <row r="204">
      <c r="A204" s="15"/>
      <c r="B204" s="15"/>
      <c r="C204" s="15"/>
      <c r="D204" s="15"/>
      <c r="E204" s="15"/>
      <c r="F204" s="15"/>
      <c r="G204" s="15"/>
      <c r="H204" s="15"/>
      <c r="I204" s="15"/>
      <c r="J204" s="15"/>
      <c r="K204" s="15"/>
      <c r="L204" s="15"/>
      <c r="M204" s="15"/>
      <c r="N204" s="15"/>
      <c r="O204" s="15"/>
      <c r="P204" s="15"/>
      <c r="Q204" s="15"/>
      <c r="R204" s="15"/>
      <c r="S204" s="15"/>
    </row>
    <row r="205">
      <c r="A205" s="15"/>
      <c r="B205" s="15"/>
      <c r="C205" s="15"/>
      <c r="D205" s="15"/>
      <c r="E205" s="15"/>
      <c r="F205" s="15"/>
      <c r="G205" s="15"/>
      <c r="H205" s="15"/>
      <c r="I205" s="15"/>
      <c r="J205" s="15"/>
      <c r="K205" s="15"/>
      <c r="L205" s="15"/>
      <c r="M205" s="15"/>
      <c r="N205" s="15"/>
      <c r="O205" s="15"/>
      <c r="P205" s="15"/>
      <c r="Q205" s="15"/>
      <c r="R205" s="15"/>
      <c r="S205" s="15"/>
    </row>
    <row r="206">
      <c r="A206" s="15"/>
      <c r="B206" s="15"/>
      <c r="C206" s="15"/>
      <c r="D206" s="15"/>
      <c r="E206" s="15"/>
      <c r="F206" s="15"/>
      <c r="G206" s="15"/>
      <c r="H206" s="15"/>
      <c r="I206" s="15"/>
      <c r="J206" s="15"/>
      <c r="K206" s="15"/>
      <c r="L206" s="15"/>
      <c r="M206" s="15"/>
      <c r="N206" s="15"/>
      <c r="O206" s="15"/>
      <c r="P206" s="15"/>
      <c r="Q206" s="15"/>
      <c r="R206" s="15"/>
      <c r="S206" s="15"/>
    </row>
    <row r="207">
      <c r="A207" s="15"/>
      <c r="B207" s="15"/>
      <c r="C207" s="15"/>
      <c r="D207" s="15"/>
      <c r="E207" s="15"/>
      <c r="F207" s="15"/>
      <c r="G207" s="15"/>
      <c r="H207" s="15"/>
      <c r="I207" s="15"/>
      <c r="J207" s="15"/>
      <c r="K207" s="15"/>
      <c r="L207" s="15"/>
      <c r="M207" s="15"/>
      <c r="N207" s="15"/>
      <c r="O207" s="15"/>
      <c r="P207" s="15"/>
      <c r="Q207" s="15"/>
      <c r="R207" s="15"/>
      <c r="S207" s="15"/>
    </row>
    <row r="208">
      <c r="A208" s="15"/>
      <c r="B208" s="15"/>
      <c r="C208" s="15"/>
      <c r="D208" s="15"/>
      <c r="E208" s="15"/>
      <c r="F208" s="15"/>
      <c r="G208" s="15"/>
      <c r="H208" s="15"/>
      <c r="I208" s="15"/>
      <c r="J208" s="15"/>
      <c r="K208" s="15"/>
      <c r="L208" s="15"/>
      <c r="M208" s="15"/>
      <c r="N208" s="15"/>
      <c r="O208" s="15"/>
      <c r="P208" s="15"/>
      <c r="Q208" s="15"/>
      <c r="R208" s="15"/>
      <c r="S208" s="15"/>
    </row>
    <row r="209">
      <c r="A209" s="15"/>
      <c r="B209" s="15"/>
      <c r="C209" s="15"/>
      <c r="D209" s="15"/>
      <c r="E209" s="15"/>
      <c r="F209" s="15"/>
      <c r="G209" s="15"/>
      <c r="H209" s="15"/>
      <c r="I209" s="15"/>
      <c r="J209" s="15"/>
      <c r="K209" s="15"/>
      <c r="L209" s="15"/>
      <c r="M209" s="15"/>
      <c r="N209" s="15"/>
      <c r="O209" s="15"/>
      <c r="P209" s="15"/>
      <c r="Q209" s="15"/>
      <c r="R209" s="15"/>
      <c r="S209" s="15"/>
    </row>
    <row r="210">
      <c r="A210" s="15"/>
      <c r="B210" s="15"/>
      <c r="C210" s="15"/>
      <c r="D210" s="15"/>
      <c r="E210" s="15"/>
      <c r="F210" s="15"/>
      <c r="G210" s="15"/>
      <c r="H210" s="15"/>
      <c r="I210" s="15"/>
      <c r="J210" s="15"/>
      <c r="K210" s="15"/>
      <c r="L210" s="15"/>
      <c r="M210" s="15"/>
      <c r="N210" s="15"/>
      <c r="O210" s="15"/>
      <c r="P210" s="15"/>
      <c r="Q210" s="15"/>
      <c r="R210" s="15"/>
      <c r="S210" s="15"/>
    </row>
    <row r="211">
      <c r="A211" s="15"/>
      <c r="B211" s="15"/>
      <c r="C211" s="15"/>
      <c r="D211" s="15"/>
      <c r="E211" s="15"/>
      <c r="F211" s="15"/>
      <c r="G211" s="15"/>
      <c r="H211" s="15"/>
      <c r="I211" s="15"/>
      <c r="J211" s="15"/>
      <c r="K211" s="15"/>
      <c r="L211" s="15"/>
      <c r="M211" s="15"/>
      <c r="N211" s="15"/>
      <c r="O211" s="15"/>
      <c r="P211" s="15"/>
      <c r="Q211" s="15"/>
      <c r="R211" s="15"/>
      <c r="S211" s="15"/>
    </row>
    <row r="212">
      <c r="A212" s="15"/>
      <c r="B212" s="15"/>
      <c r="C212" s="15"/>
      <c r="D212" s="15"/>
      <c r="E212" s="15"/>
      <c r="F212" s="15"/>
      <c r="G212" s="15"/>
      <c r="H212" s="15"/>
      <c r="I212" s="15"/>
      <c r="J212" s="15"/>
      <c r="K212" s="15"/>
      <c r="L212" s="15"/>
      <c r="M212" s="15"/>
      <c r="N212" s="15"/>
      <c r="O212" s="15"/>
      <c r="P212" s="15"/>
      <c r="Q212" s="15"/>
      <c r="R212" s="15"/>
      <c r="S212" s="15"/>
    </row>
    <row r="213">
      <c r="A213" s="15"/>
      <c r="B213" s="15"/>
      <c r="C213" s="15"/>
      <c r="D213" s="15"/>
      <c r="E213" s="15"/>
      <c r="F213" s="15"/>
      <c r="G213" s="15"/>
      <c r="H213" s="15"/>
      <c r="I213" s="15"/>
      <c r="J213" s="15"/>
      <c r="K213" s="15"/>
      <c r="L213" s="15"/>
      <c r="M213" s="15"/>
      <c r="N213" s="15"/>
      <c r="O213" s="15"/>
      <c r="P213" s="15"/>
      <c r="Q213" s="15"/>
      <c r="R213" s="15"/>
      <c r="S213" s="15"/>
    </row>
    <row r="214">
      <c r="A214" s="15"/>
      <c r="B214" s="15"/>
      <c r="C214" s="15"/>
      <c r="D214" s="15"/>
      <c r="E214" s="15"/>
      <c r="F214" s="15"/>
      <c r="G214" s="15"/>
      <c r="H214" s="15"/>
      <c r="I214" s="15"/>
      <c r="J214" s="15"/>
      <c r="K214" s="15"/>
      <c r="L214" s="15"/>
      <c r="M214" s="15"/>
      <c r="N214" s="15"/>
      <c r="O214" s="15"/>
      <c r="P214" s="15"/>
      <c r="Q214" s="15"/>
      <c r="R214" s="15"/>
      <c r="S214" s="15"/>
    </row>
    <row r="215">
      <c r="A215" s="15"/>
      <c r="B215" s="15"/>
      <c r="C215" s="15"/>
      <c r="D215" s="15"/>
      <c r="E215" s="15"/>
      <c r="F215" s="15"/>
      <c r="G215" s="15"/>
      <c r="H215" s="15"/>
      <c r="I215" s="15"/>
      <c r="J215" s="15"/>
      <c r="K215" s="15"/>
      <c r="L215" s="15"/>
      <c r="M215" s="15"/>
      <c r="N215" s="15"/>
      <c r="O215" s="15"/>
      <c r="P215" s="15"/>
      <c r="Q215" s="15"/>
      <c r="R215" s="15"/>
      <c r="S215" s="15"/>
    </row>
    <row r="216">
      <c r="A216" s="15"/>
      <c r="B216" s="15"/>
      <c r="C216" s="15"/>
      <c r="D216" s="15"/>
      <c r="E216" s="15"/>
      <c r="F216" s="15"/>
      <c r="G216" s="15"/>
      <c r="H216" s="15"/>
      <c r="I216" s="15"/>
      <c r="J216" s="15"/>
      <c r="K216" s="15"/>
      <c r="L216" s="15"/>
      <c r="M216" s="15"/>
      <c r="N216" s="15"/>
      <c r="O216" s="15"/>
      <c r="P216" s="15"/>
      <c r="Q216" s="15"/>
      <c r="R216" s="15"/>
      <c r="S216" s="15"/>
    </row>
    <row r="217">
      <c r="A217" s="15"/>
      <c r="B217" s="15"/>
      <c r="C217" s="15"/>
      <c r="D217" s="15"/>
      <c r="E217" s="15"/>
      <c r="F217" s="15"/>
      <c r="G217" s="15"/>
      <c r="H217" s="15"/>
      <c r="I217" s="15"/>
      <c r="J217" s="15"/>
      <c r="K217" s="15"/>
      <c r="L217" s="15"/>
      <c r="M217" s="15"/>
      <c r="N217" s="15"/>
      <c r="O217" s="15"/>
      <c r="P217" s="15"/>
      <c r="Q217" s="15"/>
      <c r="R217" s="15"/>
      <c r="S217" s="15"/>
    </row>
    <row r="218">
      <c r="A218" s="15"/>
      <c r="B218" s="15"/>
      <c r="C218" s="15"/>
      <c r="D218" s="15"/>
      <c r="E218" s="15"/>
      <c r="F218" s="15"/>
      <c r="G218" s="15"/>
      <c r="H218" s="15"/>
      <c r="I218" s="15"/>
      <c r="J218" s="15"/>
      <c r="K218" s="15"/>
      <c r="L218" s="15"/>
      <c r="M218" s="15"/>
      <c r="N218" s="15"/>
      <c r="O218" s="15"/>
      <c r="P218" s="15"/>
      <c r="Q218" s="15"/>
      <c r="R218" s="15"/>
      <c r="S218" s="15"/>
    </row>
    <row r="219">
      <c r="A219" s="15"/>
      <c r="B219" s="15"/>
      <c r="C219" s="15"/>
      <c r="D219" s="15"/>
      <c r="E219" s="15"/>
      <c r="F219" s="15"/>
      <c r="G219" s="15"/>
      <c r="H219" s="15"/>
      <c r="I219" s="15"/>
      <c r="J219" s="15"/>
      <c r="K219" s="15"/>
      <c r="L219" s="15"/>
      <c r="M219" s="15"/>
      <c r="N219" s="15"/>
      <c r="O219" s="15"/>
      <c r="P219" s="15"/>
      <c r="Q219" s="15"/>
      <c r="R219" s="15"/>
      <c r="S219" s="15"/>
    </row>
    <row r="220">
      <c r="A220" s="15"/>
      <c r="B220" s="15"/>
      <c r="C220" s="15"/>
      <c r="D220" s="15"/>
      <c r="E220" s="15"/>
      <c r="F220" s="15"/>
      <c r="G220" s="15"/>
      <c r="H220" s="15"/>
      <c r="I220" s="15"/>
      <c r="J220" s="15"/>
      <c r="K220" s="15"/>
      <c r="L220" s="15"/>
      <c r="M220" s="15"/>
      <c r="N220" s="15"/>
      <c r="O220" s="15"/>
      <c r="P220" s="15"/>
      <c r="Q220" s="15"/>
      <c r="R220" s="15"/>
      <c r="S220" s="15"/>
    </row>
    <row r="221">
      <c r="A221" s="15"/>
      <c r="B221" s="15"/>
      <c r="C221" s="15"/>
      <c r="D221" s="15"/>
      <c r="E221" s="15"/>
      <c r="F221" s="15"/>
      <c r="G221" s="15"/>
      <c r="H221" s="15"/>
      <c r="I221" s="15"/>
      <c r="J221" s="15"/>
      <c r="K221" s="15"/>
      <c r="L221" s="15"/>
      <c r="M221" s="15"/>
      <c r="N221" s="15"/>
      <c r="O221" s="15"/>
      <c r="P221" s="15"/>
      <c r="Q221" s="15"/>
      <c r="R221" s="15"/>
      <c r="S221" s="15"/>
    </row>
    <row r="222">
      <c r="A222" s="15"/>
      <c r="B222" s="15"/>
      <c r="C222" s="15"/>
      <c r="D222" s="15"/>
      <c r="E222" s="15"/>
      <c r="F222" s="15"/>
      <c r="G222" s="15"/>
      <c r="H222" s="15"/>
      <c r="I222" s="15"/>
      <c r="J222" s="15"/>
      <c r="K222" s="15"/>
      <c r="L222" s="15"/>
      <c r="M222" s="15"/>
      <c r="N222" s="15"/>
      <c r="O222" s="15"/>
      <c r="P222" s="15"/>
      <c r="Q222" s="15"/>
      <c r="R222" s="15"/>
      <c r="S222" s="15"/>
    </row>
    <row r="223">
      <c r="A223" s="15"/>
      <c r="B223" s="15"/>
      <c r="C223" s="15"/>
      <c r="D223" s="15"/>
      <c r="E223" s="15"/>
      <c r="F223" s="15"/>
      <c r="G223" s="15"/>
      <c r="H223" s="15"/>
      <c r="I223" s="15"/>
      <c r="J223" s="15"/>
      <c r="K223" s="15"/>
      <c r="L223" s="15"/>
      <c r="M223" s="15"/>
      <c r="N223" s="15"/>
      <c r="O223" s="15"/>
      <c r="P223" s="15"/>
      <c r="Q223" s="15"/>
      <c r="R223" s="15"/>
      <c r="S223" s="15"/>
    </row>
    <row r="224">
      <c r="A224" s="15"/>
      <c r="B224" s="15"/>
      <c r="C224" s="15"/>
      <c r="D224" s="15"/>
      <c r="E224" s="15"/>
      <c r="F224" s="15"/>
      <c r="G224" s="15"/>
      <c r="H224" s="15"/>
      <c r="I224" s="15"/>
      <c r="J224" s="15"/>
      <c r="K224" s="15"/>
      <c r="L224" s="15"/>
      <c r="M224" s="15"/>
      <c r="N224" s="15"/>
      <c r="O224" s="15"/>
      <c r="P224" s="15"/>
      <c r="Q224" s="15"/>
      <c r="R224" s="15"/>
      <c r="S224" s="15"/>
    </row>
    <row r="225">
      <c r="A225" s="15"/>
      <c r="B225" s="15"/>
      <c r="C225" s="15"/>
      <c r="D225" s="15"/>
      <c r="E225" s="15"/>
      <c r="F225" s="15"/>
      <c r="G225" s="15"/>
      <c r="H225" s="15"/>
      <c r="I225" s="15"/>
      <c r="J225" s="15"/>
      <c r="K225" s="15"/>
      <c r="L225" s="15"/>
      <c r="M225" s="15"/>
      <c r="N225" s="15"/>
      <c r="O225" s="15"/>
      <c r="P225" s="15"/>
      <c r="Q225" s="15"/>
      <c r="R225" s="15"/>
      <c r="S225" s="15"/>
    </row>
    <row r="226">
      <c r="A226" s="15"/>
      <c r="B226" s="15"/>
      <c r="C226" s="15"/>
      <c r="D226" s="15"/>
      <c r="E226" s="15"/>
      <c r="F226" s="15"/>
      <c r="G226" s="15"/>
      <c r="H226" s="15"/>
      <c r="I226" s="15"/>
      <c r="J226" s="15"/>
      <c r="K226" s="15"/>
      <c r="L226" s="15"/>
      <c r="M226" s="15"/>
      <c r="N226" s="15"/>
      <c r="O226" s="15"/>
      <c r="P226" s="15"/>
      <c r="Q226" s="15"/>
      <c r="R226" s="15"/>
      <c r="S226" s="15"/>
    </row>
    <row r="227">
      <c r="A227" s="15"/>
      <c r="B227" s="15"/>
      <c r="C227" s="15"/>
      <c r="D227" s="15"/>
      <c r="E227" s="15"/>
      <c r="F227" s="15"/>
      <c r="G227" s="15"/>
      <c r="H227" s="15"/>
      <c r="I227" s="15"/>
      <c r="J227" s="15"/>
      <c r="K227" s="15"/>
      <c r="L227" s="15"/>
      <c r="M227" s="15"/>
      <c r="N227" s="15"/>
      <c r="O227" s="15"/>
      <c r="P227" s="15"/>
      <c r="Q227" s="15"/>
      <c r="R227" s="15"/>
      <c r="S227" s="15"/>
    </row>
    <row r="228">
      <c r="A228" s="15"/>
      <c r="B228" s="15"/>
      <c r="C228" s="15"/>
      <c r="D228" s="15"/>
      <c r="E228" s="15"/>
      <c r="F228" s="15"/>
      <c r="G228" s="15"/>
      <c r="H228" s="15"/>
      <c r="I228" s="15"/>
      <c r="J228" s="15"/>
      <c r="K228" s="15"/>
      <c r="L228" s="15"/>
      <c r="M228" s="15"/>
      <c r="N228" s="15"/>
      <c r="O228" s="15"/>
      <c r="P228" s="15"/>
      <c r="Q228" s="15"/>
      <c r="R228" s="15"/>
      <c r="S228" s="15"/>
    </row>
    <row r="229">
      <c r="A229" s="15"/>
      <c r="B229" s="15"/>
      <c r="C229" s="15"/>
      <c r="D229" s="15"/>
      <c r="E229" s="15"/>
      <c r="F229" s="15"/>
      <c r="G229" s="15"/>
      <c r="H229" s="15"/>
      <c r="I229" s="15"/>
      <c r="J229" s="15"/>
      <c r="K229" s="15"/>
      <c r="L229" s="15"/>
      <c r="M229" s="15"/>
      <c r="N229" s="15"/>
      <c r="O229" s="15"/>
      <c r="P229" s="15"/>
      <c r="Q229" s="15"/>
      <c r="R229" s="15"/>
      <c r="S229" s="15"/>
    </row>
    <row r="230">
      <c r="A230" s="15"/>
      <c r="B230" s="15"/>
      <c r="C230" s="15"/>
      <c r="D230" s="15"/>
      <c r="E230" s="15"/>
      <c r="F230" s="15"/>
      <c r="G230" s="15"/>
      <c r="H230" s="15"/>
      <c r="I230" s="15"/>
      <c r="J230" s="15"/>
      <c r="K230" s="15"/>
      <c r="L230" s="15"/>
      <c r="M230" s="15"/>
      <c r="N230" s="15"/>
      <c r="O230" s="15"/>
      <c r="P230" s="15"/>
      <c r="Q230" s="15"/>
      <c r="R230" s="15"/>
      <c r="S230" s="15"/>
    </row>
    <row r="231">
      <c r="A231" s="15"/>
      <c r="B231" s="15"/>
      <c r="C231" s="15"/>
      <c r="D231" s="15"/>
      <c r="E231" s="15"/>
      <c r="F231" s="15"/>
      <c r="G231" s="15"/>
      <c r="H231" s="15"/>
      <c r="I231" s="15"/>
      <c r="J231" s="15"/>
      <c r="K231" s="15"/>
      <c r="L231" s="15"/>
      <c r="M231" s="15"/>
      <c r="N231" s="15"/>
      <c r="O231" s="15"/>
      <c r="P231" s="15"/>
      <c r="Q231" s="15"/>
      <c r="R231" s="15"/>
      <c r="S231" s="15"/>
    </row>
    <row r="232">
      <c r="A232" s="15"/>
      <c r="B232" s="15"/>
      <c r="C232" s="15"/>
      <c r="D232" s="15"/>
      <c r="E232" s="15"/>
      <c r="F232" s="15"/>
      <c r="G232" s="15"/>
      <c r="H232" s="15"/>
      <c r="I232" s="15"/>
      <c r="J232" s="15"/>
      <c r="K232" s="15"/>
      <c r="L232" s="15"/>
      <c r="M232" s="15"/>
      <c r="N232" s="15"/>
      <c r="O232" s="15"/>
      <c r="P232" s="15"/>
      <c r="Q232" s="15"/>
      <c r="R232" s="15"/>
      <c r="S232" s="15"/>
    </row>
    <row r="233">
      <c r="A233" s="15"/>
      <c r="B233" s="15"/>
      <c r="C233" s="15"/>
      <c r="D233" s="15"/>
      <c r="E233" s="15"/>
      <c r="F233" s="15"/>
      <c r="G233" s="15"/>
      <c r="H233" s="15"/>
      <c r="I233" s="15"/>
      <c r="J233" s="15"/>
      <c r="K233" s="15"/>
      <c r="L233" s="15"/>
      <c r="M233" s="15"/>
      <c r="N233" s="15"/>
      <c r="O233" s="15"/>
      <c r="P233" s="15"/>
      <c r="Q233" s="15"/>
      <c r="R233" s="15"/>
      <c r="S233" s="15"/>
    </row>
    <row r="234">
      <c r="A234" s="15"/>
      <c r="B234" s="15"/>
      <c r="C234" s="15"/>
      <c r="D234" s="15"/>
      <c r="E234" s="15"/>
      <c r="F234" s="15"/>
      <c r="G234" s="15"/>
      <c r="H234" s="15"/>
      <c r="I234" s="15"/>
      <c r="J234" s="15"/>
      <c r="K234" s="15"/>
      <c r="L234" s="15"/>
      <c r="M234" s="15"/>
      <c r="N234" s="15"/>
      <c r="O234" s="15"/>
      <c r="P234" s="15"/>
      <c r="Q234" s="15"/>
      <c r="R234" s="15"/>
      <c r="S234" s="15"/>
    </row>
    <row r="235">
      <c r="A235" s="15"/>
      <c r="B235" s="15"/>
      <c r="C235" s="15"/>
      <c r="D235" s="15"/>
      <c r="E235" s="15"/>
      <c r="F235" s="15"/>
      <c r="G235" s="15"/>
      <c r="H235" s="15"/>
      <c r="I235" s="15"/>
      <c r="J235" s="15"/>
      <c r="K235" s="15"/>
      <c r="L235" s="15"/>
      <c r="M235" s="15"/>
      <c r="N235" s="15"/>
      <c r="O235" s="15"/>
      <c r="P235" s="15"/>
      <c r="Q235" s="15"/>
      <c r="R235" s="15"/>
      <c r="S235" s="15"/>
    </row>
    <row r="236">
      <c r="A236" s="15"/>
      <c r="B236" s="15"/>
      <c r="C236" s="15"/>
      <c r="D236" s="15"/>
      <c r="E236" s="15"/>
      <c r="F236" s="15"/>
      <c r="G236" s="15"/>
      <c r="H236" s="15"/>
      <c r="I236" s="15"/>
      <c r="J236" s="15"/>
      <c r="K236" s="15"/>
      <c r="L236" s="15"/>
      <c r="M236" s="15"/>
      <c r="N236" s="15"/>
      <c r="O236" s="15"/>
      <c r="P236" s="15"/>
      <c r="Q236" s="15"/>
      <c r="R236" s="15"/>
      <c r="S236" s="15"/>
    </row>
    <row r="237">
      <c r="A237" s="15"/>
      <c r="B237" s="15"/>
      <c r="C237" s="15"/>
      <c r="D237" s="15"/>
      <c r="E237" s="15"/>
      <c r="F237" s="15"/>
      <c r="G237" s="15"/>
      <c r="H237" s="15"/>
      <c r="I237" s="15"/>
      <c r="J237" s="15"/>
      <c r="K237" s="15"/>
      <c r="L237" s="15"/>
      <c r="M237" s="15"/>
      <c r="N237" s="15"/>
      <c r="O237" s="15"/>
      <c r="P237" s="15"/>
      <c r="Q237" s="15"/>
      <c r="R237" s="15"/>
      <c r="S237" s="15"/>
    </row>
    <row r="238">
      <c r="A238" s="15"/>
      <c r="B238" s="15"/>
      <c r="C238" s="15"/>
      <c r="D238" s="15"/>
      <c r="E238" s="15"/>
      <c r="F238" s="15"/>
      <c r="G238" s="15"/>
      <c r="H238" s="15"/>
      <c r="I238" s="15"/>
      <c r="J238" s="15"/>
      <c r="K238" s="15"/>
      <c r="L238" s="15"/>
      <c r="M238" s="15"/>
      <c r="N238" s="15"/>
      <c r="O238" s="15"/>
      <c r="P238" s="15"/>
      <c r="Q238" s="15"/>
      <c r="R238" s="15"/>
      <c r="S238" s="15"/>
    </row>
    <row r="239">
      <c r="A239" s="15"/>
      <c r="B239" s="15"/>
      <c r="C239" s="15"/>
      <c r="D239" s="15"/>
      <c r="E239" s="15"/>
      <c r="F239" s="15"/>
      <c r="G239" s="15"/>
      <c r="H239" s="15"/>
      <c r="I239" s="15"/>
      <c r="J239" s="15"/>
      <c r="K239" s="15"/>
      <c r="L239" s="15"/>
      <c r="M239" s="15"/>
      <c r="N239" s="15"/>
      <c r="O239" s="15"/>
      <c r="P239" s="15"/>
      <c r="Q239" s="15"/>
      <c r="R239" s="15"/>
      <c r="S239" s="15"/>
    </row>
    <row r="240">
      <c r="A240" s="15"/>
      <c r="B240" s="15"/>
      <c r="C240" s="15"/>
      <c r="D240" s="15"/>
      <c r="E240" s="15"/>
      <c r="F240" s="15"/>
      <c r="G240" s="15"/>
      <c r="H240" s="15"/>
      <c r="I240" s="15"/>
      <c r="J240" s="15"/>
      <c r="K240" s="15"/>
      <c r="L240" s="15"/>
      <c r="M240" s="15"/>
      <c r="N240" s="15"/>
      <c r="O240" s="15"/>
      <c r="P240" s="15"/>
      <c r="Q240" s="15"/>
      <c r="R240" s="15"/>
      <c r="S240" s="15"/>
    </row>
    <row r="241">
      <c r="A241" s="15"/>
      <c r="B241" s="15"/>
      <c r="C241" s="15"/>
      <c r="D241" s="15"/>
      <c r="E241" s="15"/>
      <c r="F241" s="15"/>
      <c r="G241" s="15"/>
      <c r="H241" s="15"/>
      <c r="I241" s="15"/>
      <c r="J241" s="15"/>
      <c r="K241" s="15"/>
      <c r="L241" s="15"/>
      <c r="M241" s="15"/>
      <c r="N241" s="15"/>
      <c r="O241" s="15"/>
      <c r="P241" s="15"/>
      <c r="Q241" s="15"/>
      <c r="R241" s="15"/>
      <c r="S241" s="15"/>
    </row>
    <row r="242">
      <c r="A242" s="15"/>
      <c r="B242" s="15"/>
      <c r="C242" s="15"/>
      <c r="D242" s="15"/>
      <c r="E242" s="15"/>
      <c r="F242" s="15"/>
      <c r="G242" s="15"/>
      <c r="H242" s="15"/>
      <c r="I242" s="15"/>
      <c r="J242" s="15"/>
      <c r="K242" s="15"/>
      <c r="L242" s="15"/>
      <c r="M242" s="15"/>
      <c r="N242" s="15"/>
      <c r="O242" s="15"/>
      <c r="P242" s="15"/>
      <c r="Q242" s="15"/>
      <c r="R242" s="15"/>
      <c r="S242" s="15"/>
    </row>
    <row r="243">
      <c r="A243" s="15"/>
      <c r="B243" s="15"/>
      <c r="C243" s="15"/>
      <c r="D243" s="15"/>
      <c r="E243" s="15"/>
      <c r="F243" s="15"/>
      <c r="G243" s="15"/>
      <c r="H243" s="15"/>
      <c r="I243" s="15"/>
      <c r="J243" s="15"/>
      <c r="K243" s="15"/>
      <c r="L243" s="15"/>
      <c r="M243" s="15"/>
      <c r="N243" s="15"/>
      <c r="O243" s="15"/>
      <c r="P243" s="15"/>
      <c r="Q243" s="15"/>
      <c r="R243" s="15"/>
      <c r="S243" s="15"/>
    </row>
    <row r="244">
      <c r="A244" s="15"/>
      <c r="B244" s="15"/>
      <c r="C244" s="15"/>
      <c r="D244" s="15"/>
      <c r="E244" s="15"/>
      <c r="F244" s="15"/>
      <c r="G244" s="15"/>
      <c r="H244" s="15"/>
      <c r="I244" s="15"/>
      <c r="J244" s="15"/>
      <c r="K244" s="15"/>
      <c r="L244" s="15"/>
      <c r="M244" s="15"/>
      <c r="N244" s="15"/>
      <c r="O244" s="15"/>
      <c r="P244" s="15"/>
      <c r="Q244" s="15"/>
      <c r="R244" s="15"/>
      <c r="S244" s="15"/>
    </row>
    <row r="245">
      <c r="A245" s="15"/>
      <c r="B245" s="15"/>
      <c r="C245" s="15"/>
      <c r="D245" s="15"/>
      <c r="E245" s="15"/>
      <c r="F245" s="15"/>
      <c r="G245" s="15"/>
      <c r="H245" s="15"/>
      <c r="I245" s="15"/>
      <c r="J245" s="15"/>
      <c r="K245" s="15"/>
      <c r="L245" s="15"/>
      <c r="M245" s="15"/>
      <c r="N245" s="15"/>
      <c r="O245" s="15"/>
      <c r="P245" s="15"/>
      <c r="Q245" s="15"/>
      <c r="R245" s="15"/>
      <c r="S245" s="15"/>
    </row>
    <row r="246">
      <c r="A246" s="15"/>
      <c r="B246" s="15"/>
      <c r="C246" s="15"/>
      <c r="D246" s="15"/>
      <c r="E246" s="15"/>
      <c r="F246" s="15"/>
      <c r="G246" s="15"/>
      <c r="H246" s="15"/>
      <c r="I246" s="15"/>
      <c r="J246" s="15"/>
      <c r="K246" s="15"/>
      <c r="L246" s="15"/>
      <c r="M246" s="15"/>
      <c r="N246" s="15"/>
      <c r="O246" s="15"/>
      <c r="P246" s="15"/>
      <c r="Q246" s="15"/>
      <c r="R246" s="15"/>
      <c r="S246" s="15"/>
    </row>
    <row r="247">
      <c r="A247" s="15"/>
      <c r="B247" s="15"/>
      <c r="C247" s="15"/>
      <c r="D247" s="15"/>
      <c r="E247" s="15"/>
      <c r="F247" s="15"/>
      <c r="G247" s="15"/>
      <c r="H247" s="15"/>
      <c r="I247" s="15"/>
      <c r="J247" s="15"/>
      <c r="K247" s="15"/>
      <c r="L247" s="15"/>
      <c r="M247" s="15"/>
      <c r="N247" s="15"/>
      <c r="O247" s="15"/>
      <c r="P247" s="15"/>
      <c r="Q247" s="15"/>
      <c r="R247" s="15"/>
      <c r="S247" s="15"/>
    </row>
    <row r="248">
      <c r="A248" s="15"/>
      <c r="B248" s="15"/>
      <c r="C248" s="15"/>
      <c r="D248" s="15"/>
      <c r="E248" s="15"/>
      <c r="F248" s="15"/>
      <c r="G248" s="15"/>
      <c r="H248" s="15"/>
      <c r="I248" s="15"/>
      <c r="J248" s="15"/>
      <c r="K248" s="15"/>
      <c r="L248" s="15"/>
      <c r="M248" s="15"/>
      <c r="N248" s="15"/>
      <c r="O248" s="15"/>
      <c r="P248" s="15"/>
      <c r="Q248" s="15"/>
      <c r="R248" s="15"/>
      <c r="S248" s="15"/>
    </row>
    <row r="249">
      <c r="A249" s="15"/>
      <c r="B249" s="15"/>
      <c r="C249" s="15"/>
      <c r="D249" s="15"/>
      <c r="E249" s="15"/>
      <c r="F249" s="15"/>
      <c r="G249" s="15"/>
      <c r="H249" s="15"/>
      <c r="I249" s="15"/>
      <c r="J249" s="15"/>
      <c r="K249" s="15"/>
      <c r="L249" s="15"/>
      <c r="M249" s="15"/>
      <c r="N249" s="15"/>
      <c r="O249" s="15"/>
      <c r="P249" s="15"/>
      <c r="Q249" s="15"/>
      <c r="R249" s="15"/>
      <c r="S249" s="15"/>
    </row>
    <row r="250">
      <c r="A250" s="15"/>
      <c r="B250" s="15"/>
      <c r="C250" s="15"/>
      <c r="D250" s="15"/>
      <c r="E250" s="15"/>
      <c r="F250" s="15"/>
      <c r="G250" s="15"/>
      <c r="H250" s="15"/>
      <c r="I250" s="15"/>
      <c r="J250" s="15"/>
      <c r="K250" s="15"/>
      <c r="L250" s="15"/>
      <c r="M250" s="15"/>
      <c r="N250" s="15"/>
      <c r="O250" s="15"/>
      <c r="P250" s="15"/>
      <c r="Q250" s="15"/>
      <c r="R250" s="15"/>
      <c r="S250" s="15"/>
    </row>
    <row r="251">
      <c r="A251" s="15"/>
      <c r="B251" s="15"/>
      <c r="C251" s="15"/>
      <c r="D251" s="15"/>
      <c r="E251" s="15"/>
      <c r="F251" s="15"/>
      <c r="G251" s="15"/>
      <c r="H251" s="15"/>
      <c r="I251" s="15"/>
      <c r="J251" s="15"/>
      <c r="K251" s="15"/>
      <c r="L251" s="15"/>
      <c r="M251" s="15"/>
      <c r="N251" s="15"/>
      <c r="O251" s="15"/>
      <c r="P251" s="15"/>
      <c r="Q251" s="15"/>
      <c r="R251" s="15"/>
      <c r="S251" s="15"/>
    </row>
    <row r="252">
      <c r="A252" s="15"/>
      <c r="B252" s="15"/>
      <c r="C252" s="15"/>
      <c r="D252" s="15"/>
      <c r="E252" s="15"/>
      <c r="F252" s="15"/>
      <c r="G252" s="15"/>
      <c r="H252" s="15"/>
      <c r="I252" s="15"/>
      <c r="J252" s="15"/>
      <c r="K252" s="15"/>
      <c r="L252" s="15"/>
      <c r="M252" s="15"/>
      <c r="N252" s="15"/>
      <c r="O252" s="15"/>
      <c r="P252" s="15"/>
      <c r="Q252" s="15"/>
      <c r="R252" s="15"/>
      <c r="S252" s="15"/>
    </row>
    <row r="253">
      <c r="A253" s="15"/>
      <c r="B253" s="15"/>
      <c r="C253" s="15"/>
      <c r="D253" s="15"/>
      <c r="E253" s="15"/>
      <c r="F253" s="15"/>
      <c r="G253" s="15"/>
      <c r="H253" s="15"/>
      <c r="I253" s="15"/>
      <c r="J253" s="15"/>
      <c r="K253" s="15"/>
      <c r="L253" s="15"/>
      <c r="M253" s="15"/>
      <c r="N253" s="15"/>
      <c r="O253" s="15"/>
      <c r="P253" s="15"/>
      <c r="Q253" s="15"/>
      <c r="R253" s="15"/>
      <c r="S253" s="15"/>
    </row>
    <row r="254">
      <c r="A254" s="15"/>
      <c r="B254" s="15"/>
      <c r="C254" s="15"/>
      <c r="D254" s="15"/>
      <c r="E254" s="15"/>
      <c r="F254" s="15"/>
      <c r="G254" s="15"/>
      <c r="H254" s="15"/>
      <c r="I254" s="15"/>
      <c r="J254" s="15"/>
      <c r="K254" s="15"/>
      <c r="L254" s="15"/>
      <c r="M254" s="15"/>
      <c r="N254" s="15"/>
      <c r="O254" s="15"/>
      <c r="P254" s="15"/>
      <c r="Q254" s="15"/>
      <c r="R254" s="15"/>
      <c r="S254" s="15"/>
    </row>
    <row r="255">
      <c r="A255" s="15"/>
      <c r="B255" s="15"/>
      <c r="C255" s="15"/>
      <c r="D255" s="15"/>
      <c r="E255" s="15"/>
      <c r="F255" s="15"/>
      <c r="G255" s="15"/>
      <c r="H255" s="15"/>
      <c r="I255" s="15"/>
      <c r="J255" s="15"/>
      <c r="K255" s="15"/>
      <c r="L255" s="15"/>
      <c r="M255" s="15"/>
      <c r="N255" s="15"/>
      <c r="O255" s="15"/>
      <c r="P255" s="15"/>
      <c r="Q255" s="15"/>
      <c r="R255" s="15"/>
      <c r="S255" s="15"/>
    </row>
    <row r="256">
      <c r="A256" s="15"/>
      <c r="B256" s="15"/>
      <c r="C256" s="15"/>
      <c r="D256" s="15"/>
      <c r="E256" s="15"/>
      <c r="F256" s="15"/>
      <c r="G256" s="15"/>
      <c r="H256" s="15"/>
      <c r="I256" s="15"/>
      <c r="J256" s="15"/>
      <c r="K256" s="15"/>
      <c r="L256" s="15"/>
      <c r="M256" s="15"/>
      <c r="N256" s="15"/>
      <c r="O256" s="15"/>
      <c r="P256" s="15"/>
      <c r="Q256" s="15"/>
      <c r="R256" s="15"/>
      <c r="S256" s="15"/>
    </row>
    <row r="257">
      <c r="A257" s="15"/>
      <c r="B257" s="15"/>
      <c r="C257" s="15"/>
      <c r="D257" s="15"/>
      <c r="E257" s="15"/>
      <c r="F257" s="15"/>
      <c r="G257" s="15"/>
      <c r="H257" s="15"/>
      <c r="I257" s="15"/>
      <c r="J257" s="15"/>
      <c r="K257" s="15"/>
      <c r="L257" s="15"/>
      <c r="M257" s="15"/>
      <c r="N257" s="15"/>
      <c r="O257" s="15"/>
      <c r="P257" s="15"/>
      <c r="Q257" s="15"/>
      <c r="R257" s="15"/>
      <c r="S257" s="15"/>
    </row>
    <row r="258">
      <c r="A258" s="15"/>
      <c r="B258" s="15"/>
      <c r="C258" s="15"/>
      <c r="D258" s="15"/>
      <c r="E258" s="15"/>
      <c r="F258" s="15"/>
      <c r="G258" s="15"/>
      <c r="H258" s="15"/>
      <c r="I258" s="15"/>
      <c r="J258" s="15"/>
      <c r="K258" s="15"/>
      <c r="L258" s="15"/>
      <c r="M258" s="15"/>
      <c r="N258" s="15"/>
      <c r="O258" s="15"/>
      <c r="P258" s="15"/>
      <c r="Q258" s="15"/>
      <c r="R258" s="15"/>
      <c r="S258" s="15"/>
    </row>
    <row r="259">
      <c r="A259" s="15"/>
      <c r="B259" s="15"/>
      <c r="C259" s="15"/>
      <c r="D259" s="15"/>
      <c r="E259" s="15"/>
      <c r="F259" s="15"/>
      <c r="G259" s="15"/>
      <c r="H259" s="15"/>
      <c r="I259" s="15"/>
      <c r="J259" s="15"/>
      <c r="K259" s="15"/>
      <c r="L259" s="15"/>
      <c r="M259" s="15"/>
      <c r="N259" s="15"/>
      <c r="O259" s="15"/>
      <c r="P259" s="15"/>
      <c r="Q259" s="15"/>
      <c r="R259" s="15"/>
      <c r="S259" s="15"/>
    </row>
    <row r="260">
      <c r="A260" s="15"/>
      <c r="B260" s="15"/>
      <c r="C260" s="15"/>
      <c r="D260" s="15"/>
      <c r="E260" s="15"/>
      <c r="F260" s="15"/>
      <c r="G260" s="15"/>
      <c r="H260" s="15"/>
      <c r="I260" s="15"/>
      <c r="J260" s="15"/>
      <c r="K260" s="15"/>
      <c r="L260" s="15"/>
      <c r="M260" s="15"/>
      <c r="N260" s="15"/>
      <c r="O260" s="15"/>
      <c r="P260" s="15"/>
      <c r="Q260" s="15"/>
      <c r="R260" s="15"/>
      <c r="S260" s="15"/>
    </row>
    <row r="261">
      <c r="A261" s="15"/>
      <c r="B261" s="15"/>
      <c r="C261" s="15"/>
      <c r="D261" s="15"/>
      <c r="E261" s="15"/>
      <c r="F261" s="15"/>
      <c r="G261" s="15"/>
      <c r="H261" s="15"/>
      <c r="I261" s="15"/>
      <c r="J261" s="15"/>
      <c r="K261" s="15"/>
      <c r="L261" s="15"/>
      <c r="M261" s="15"/>
      <c r="N261" s="15"/>
      <c r="O261" s="15"/>
      <c r="P261" s="15"/>
      <c r="Q261" s="15"/>
      <c r="R261" s="15"/>
      <c r="S261" s="15"/>
    </row>
    <row r="262">
      <c r="A262" s="15"/>
      <c r="B262" s="15"/>
      <c r="C262" s="15"/>
      <c r="D262" s="15"/>
      <c r="E262" s="15"/>
      <c r="F262" s="15"/>
      <c r="G262" s="15"/>
      <c r="H262" s="15"/>
      <c r="I262" s="15"/>
      <c r="J262" s="15"/>
      <c r="K262" s="15"/>
      <c r="L262" s="15"/>
      <c r="M262" s="15"/>
      <c r="N262" s="15"/>
      <c r="O262" s="15"/>
      <c r="P262" s="15"/>
      <c r="Q262" s="15"/>
      <c r="R262" s="15"/>
      <c r="S262" s="15"/>
    </row>
    <row r="263">
      <c r="A263" s="15"/>
      <c r="B263" s="15"/>
      <c r="C263" s="15"/>
      <c r="D263" s="15"/>
      <c r="E263" s="15"/>
      <c r="F263" s="15"/>
      <c r="G263" s="15"/>
      <c r="H263" s="15"/>
      <c r="I263" s="15"/>
      <c r="J263" s="15"/>
      <c r="K263" s="15"/>
      <c r="L263" s="15"/>
      <c r="M263" s="15"/>
      <c r="N263" s="15"/>
      <c r="O263" s="15"/>
      <c r="P263" s="15"/>
      <c r="Q263" s="15"/>
      <c r="R263" s="15"/>
      <c r="S263" s="15"/>
    </row>
    <row r="264">
      <c r="A264" s="15"/>
      <c r="B264" s="15"/>
      <c r="C264" s="15"/>
      <c r="D264" s="15"/>
      <c r="E264" s="15"/>
      <c r="F264" s="15"/>
      <c r="G264" s="15"/>
      <c r="H264" s="15"/>
      <c r="I264" s="15"/>
      <c r="J264" s="15"/>
      <c r="K264" s="15"/>
      <c r="L264" s="15"/>
      <c r="M264" s="15"/>
      <c r="N264" s="15"/>
      <c r="O264" s="15"/>
      <c r="P264" s="15"/>
      <c r="Q264" s="15"/>
      <c r="R264" s="15"/>
      <c r="S264" s="15"/>
    </row>
    <row r="265">
      <c r="A265" s="15"/>
      <c r="B265" s="15"/>
      <c r="C265" s="15"/>
      <c r="D265" s="15"/>
      <c r="E265" s="15"/>
      <c r="F265" s="15"/>
      <c r="G265" s="15"/>
      <c r="H265" s="15"/>
      <c r="I265" s="15"/>
      <c r="J265" s="15"/>
      <c r="K265" s="15"/>
      <c r="L265" s="15"/>
      <c r="M265" s="15"/>
      <c r="N265" s="15"/>
      <c r="O265" s="15"/>
      <c r="P265" s="15"/>
      <c r="Q265" s="15"/>
      <c r="R265" s="15"/>
      <c r="S265" s="15"/>
    </row>
    <row r="266">
      <c r="A266" s="15"/>
      <c r="B266" s="15"/>
      <c r="C266" s="15"/>
      <c r="D266" s="15"/>
      <c r="E266" s="15"/>
      <c r="F266" s="15"/>
      <c r="G266" s="15"/>
      <c r="H266" s="15"/>
      <c r="I266" s="15"/>
      <c r="J266" s="15"/>
      <c r="K266" s="15"/>
      <c r="L266" s="15"/>
      <c r="M266" s="15"/>
      <c r="N266" s="15"/>
      <c r="O266" s="15"/>
      <c r="P266" s="15"/>
      <c r="Q266" s="15"/>
      <c r="R266" s="15"/>
      <c r="S266" s="15"/>
    </row>
    <row r="267">
      <c r="A267" s="15"/>
      <c r="B267" s="15"/>
      <c r="C267" s="15"/>
      <c r="D267" s="15"/>
      <c r="E267" s="15"/>
      <c r="F267" s="15"/>
      <c r="G267" s="15"/>
      <c r="H267" s="15"/>
      <c r="I267" s="15"/>
      <c r="J267" s="15"/>
      <c r="K267" s="15"/>
      <c r="L267" s="15"/>
      <c r="M267" s="15"/>
      <c r="N267" s="15"/>
      <c r="O267" s="15"/>
      <c r="P267" s="15"/>
      <c r="Q267" s="15"/>
      <c r="R267" s="15"/>
      <c r="S267" s="15"/>
    </row>
    <row r="268">
      <c r="A268" s="15"/>
      <c r="B268" s="15"/>
      <c r="C268" s="15"/>
      <c r="D268" s="15"/>
      <c r="E268" s="15"/>
      <c r="F268" s="15"/>
      <c r="G268" s="15"/>
      <c r="H268" s="15"/>
      <c r="I268" s="15"/>
      <c r="J268" s="15"/>
      <c r="K268" s="15"/>
      <c r="L268" s="15"/>
      <c r="M268" s="15"/>
      <c r="N268" s="15"/>
      <c r="O268" s="15"/>
      <c r="P268" s="15"/>
      <c r="Q268" s="15"/>
      <c r="R268" s="15"/>
      <c r="S268" s="15"/>
    </row>
    <row r="269">
      <c r="A269" s="15"/>
      <c r="B269" s="15"/>
      <c r="C269" s="15"/>
      <c r="D269" s="15"/>
      <c r="E269" s="15"/>
      <c r="F269" s="15"/>
      <c r="G269" s="15"/>
      <c r="H269" s="15"/>
      <c r="I269" s="15"/>
      <c r="J269" s="15"/>
      <c r="K269" s="15"/>
      <c r="L269" s="15"/>
      <c r="M269" s="15"/>
      <c r="N269" s="15"/>
      <c r="O269" s="15"/>
      <c r="P269" s="15"/>
      <c r="Q269" s="15"/>
      <c r="R269" s="15"/>
      <c r="S269" s="15"/>
    </row>
    <row r="270">
      <c r="A270" s="15"/>
      <c r="B270" s="15"/>
      <c r="C270" s="15"/>
      <c r="D270" s="15"/>
      <c r="E270" s="15"/>
      <c r="F270" s="15"/>
      <c r="G270" s="15"/>
      <c r="H270" s="15"/>
      <c r="I270" s="15"/>
      <c r="J270" s="15"/>
      <c r="K270" s="15"/>
      <c r="L270" s="15"/>
      <c r="M270" s="15"/>
      <c r="N270" s="15"/>
      <c r="O270" s="15"/>
      <c r="P270" s="15"/>
      <c r="Q270" s="15"/>
      <c r="R270" s="15"/>
      <c r="S270" s="15"/>
    </row>
    <row r="271">
      <c r="A271" s="15"/>
      <c r="B271" s="15"/>
      <c r="C271" s="15"/>
      <c r="D271" s="15"/>
      <c r="E271" s="15"/>
      <c r="F271" s="15"/>
      <c r="G271" s="15"/>
      <c r="H271" s="15"/>
      <c r="I271" s="15"/>
      <c r="J271" s="15"/>
      <c r="K271" s="15"/>
      <c r="L271" s="15"/>
      <c r="M271" s="15"/>
      <c r="N271" s="15"/>
      <c r="O271" s="15"/>
      <c r="P271" s="15"/>
      <c r="Q271" s="15"/>
      <c r="R271" s="15"/>
      <c r="S271" s="15"/>
    </row>
    <row r="272">
      <c r="A272" s="15"/>
      <c r="B272" s="15"/>
      <c r="C272" s="15"/>
      <c r="D272" s="15"/>
      <c r="E272" s="15"/>
      <c r="F272" s="15"/>
      <c r="G272" s="15"/>
      <c r="H272" s="15"/>
      <c r="I272" s="15"/>
      <c r="J272" s="15"/>
      <c r="K272" s="15"/>
      <c r="L272" s="15"/>
      <c r="M272" s="15"/>
      <c r="N272" s="15"/>
      <c r="O272" s="15"/>
      <c r="P272" s="15"/>
      <c r="Q272" s="15"/>
      <c r="R272" s="15"/>
      <c r="S272" s="15"/>
    </row>
    <row r="273">
      <c r="A273" s="15"/>
      <c r="B273" s="15"/>
      <c r="C273" s="15"/>
      <c r="D273" s="15"/>
      <c r="E273" s="15"/>
      <c r="F273" s="15"/>
      <c r="G273" s="15"/>
      <c r="H273" s="15"/>
      <c r="I273" s="15"/>
      <c r="J273" s="15"/>
      <c r="K273" s="15"/>
      <c r="L273" s="15"/>
      <c r="M273" s="15"/>
      <c r="N273" s="15"/>
      <c r="O273" s="15"/>
      <c r="P273" s="15"/>
      <c r="Q273" s="15"/>
      <c r="R273" s="15"/>
      <c r="S273" s="15"/>
    </row>
    <row r="274">
      <c r="A274" s="15"/>
      <c r="B274" s="15"/>
      <c r="C274" s="15"/>
      <c r="D274" s="15"/>
      <c r="E274" s="15"/>
      <c r="F274" s="15"/>
      <c r="G274" s="15"/>
      <c r="H274" s="15"/>
      <c r="I274" s="15"/>
      <c r="J274" s="15"/>
      <c r="K274" s="15"/>
      <c r="L274" s="15"/>
      <c r="M274" s="15"/>
      <c r="N274" s="15"/>
      <c r="O274" s="15"/>
      <c r="P274" s="15"/>
      <c r="Q274" s="15"/>
      <c r="R274" s="15"/>
      <c r="S274" s="15"/>
    </row>
    <row r="275">
      <c r="A275" s="15"/>
      <c r="B275" s="15"/>
      <c r="C275" s="15"/>
      <c r="D275" s="15"/>
      <c r="E275" s="15"/>
      <c r="F275" s="15"/>
      <c r="G275" s="15"/>
      <c r="H275" s="15"/>
      <c r="I275" s="15"/>
      <c r="J275" s="15"/>
      <c r="K275" s="15"/>
      <c r="L275" s="15"/>
      <c r="M275" s="15"/>
      <c r="N275" s="15"/>
      <c r="O275" s="15"/>
      <c r="P275" s="15"/>
      <c r="Q275" s="15"/>
      <c r="R275" s="15"/>
      <c r="S275" s="15"/>
    </row>
    <row r="276">
      <c r="A276" s="15"/>
      <c r="B276" s="15"/>
      <c r="C276" s="15"/>
      <c r="D276" s="15"/>
      <c r="E276" s="15"/>
      <c r="F276" s="15"/>
      <c r="G276" s="15"/>
      <c r="H276" s="15"/>
      <c r="I276" s="15"/>
      <c r="J276" s="15"/>
      <c r="K276" s="15"/>
      <c r="L276" s="15"/>
      <c r="M276" s="15"/>
      <c r="N276" s="15"/>
      <c r="O276" s="15"/>
      <c r="P276" s="15"/>
      <c r="Q276" s="15"/>
      <c r="R276" s="15"/>
      <c r="S276" s="15"/>
    </row>
    <row r="277">
      <c r="A277" s="15"/>
      <c r="B277" s="15"/>
      <c r="C277" s="15"/>
      <c r="D277" s="15"/>
      <c r="E277" s="15"/>
      <c r="F277" s="15"/>
      <c r="G277" s="15"/>
      <c r="H277" s="15"/>
      <c r="I277" s="15"/>
      <c r="J277" s="15"/>
      <c r="K277" s="15"/>
      <c r="L277" s="15"/>
      <c r="M277" s="15"/>
      <c r="N277" s="15"/>
      <c r="O277" s="15"/>
      <c r="P277" s="15"/>
      <c r="Q277" s="15"/>
      <c r="R277" s="15"/>
      <c r="S277" s="15"/>
    </row>
    <row r="278">
      <c r="A278" s="15"/>
      <c r="B278" s="15"/>
      <c r="C278" s="15"/>
      <c r="D278" s="15"/>
      <c r="E278" s="15"/>
      <c r="F278" s="15"/>
      <c r="G278" s="15"/>
      <c r="H278" s="15"/>
      <c r="I278" s="15"/>
      <c r="J278" s="15"/>
      <c r="K278" s="15"/>
      <c r="L278" s="15"/>
      <c r="M278" s="15"/>
      <c r="N278" s="15"/>
      <c r="O278" s="15"/>
      <c r="P278" s="15"/>
      <c r="Q278" s="15"/>
      <c r="R278" s="15"/>
      <c r="S278" s="15"/>
    </row>
    <row r="279">
      <c r="A279" s="15"/>
      <c r="B279" s="15"/>
      <c r="C279" s="15"/>
      <c r="D279" s="15"/>
      <c r="E279" s="15"/>
      <c r="F279" s="15"/>
      <c r="G279" s="15"/>
      <c r="H279" s="15"/>
      <c r="I279" s="15"/>
      <c r="J279" s="15"/>
      <c r="K279" s="15"/>
      <c r="L279" s="15"/>
      <c r="M279" s="15"/>
      <c r="N279" s="15"/>
      <c r="O279" s="15"/>
      <c r="P279" s="15"/>
      <c r="Q279" s="15"/>
      <c r="R279" s="15"/>
      <c r="S279" s="15"/>
    </row>
    <row r="280">
      <c r="A280" s="15"/>
      <c r="B280" s="15"/>
      <c r="C280" s="15"/>
      <c r="D280" s="15"/>
      <c r="E280" s="15"/>
      <c r="F280" s="15"/>
      <c r="G280" s="15"/>
      <c r="H280" s="15"/>
      <c r="I280" s="15"/>
      <c r="J280" s="15"/>
      <c r="K280" s="15"/>
      <c r="L280" s="15"/>
      <c r="M280" s="15"/>
      <c r="N280" s="15"/>
      <c r="O280" s="15"/>
      <c r="P280" s="15"/>
      <c r="Q280" s="15"/>
      <c r="R280" s="15"/>
      <c r="S280" s="15"/>
    </row>
    <row r="281">
      <c r="A281" s="15"/>
      <c r="B281" s="15"/>
      <c r="C281" s="15"/>
      <c r="D281" s="15"/>
      <c r="E281" s="15"/>
      <c r="F281" s="15"/>
      <c r="G281" s="15"/>
      <c r="H281" s="15"/>
      <c r="I281" s="15"/>
      <c r="J281" s="15"/>
      <c r="K281" s="15"/>
      <c r="L281" s="15"/>
      <c r="M281" s="15"/>
      <c r="N281" s="15"/>
      <c r="O281" s="15"/>
      <c r="P281" s="15"/>
      <c r="Q281" s="15"/>
      <c r="R281" s="15"/>
      <c r="S281" s="15"/>
    </row>
    <row r="282">
      <c r="A282" s="15"/>
      <c r="B282" s="15"/>
      <c r="C282" s="15"/>
      <c r="D282" s="15"/>
      <c r="E282" s="15"/>
      <c r="F282" s="15"/>
      <c r="G282" s="15"/>
      <c r="H282" s="15"/>
      <c r="I282" s="15"/>
      <c r="J282" s="15"/>
      <c r="K282" s="15"/>
      <c r="L282" s="15"/>
      <c r="M282" s="15"/>
      <c r="N282" s="15"/>
      <c r="O282" s="15"/>
      <c r="P282" s="15"/>
      <c r="Q282" s="15"/>
      <c r="R282" s="15"/>
      <c r="S282" s="15"/>
    </row>
    <row r="283">
      <c r="A283" s="15"/>
      <c r="B283" s="15"/>
      <c r="C283" s="15"/>
      <c r="D283" s="15"/>
      <c r="E283" s="15"/>
      <c r="F283" s="15"/>
      <c r="G283" s="15"/>
      <c r="H283" s="15"/>
      <c r="I283" s="15"/>
      <c r="J283" s="15"/>
      <c r="K283" s="15"/>
      <c r="L283" s="15"/>
      <c r="M283" s="15"/>
      <c r="N283" s="15"/>
      <c r="O283" s="15"/>
      <c r="P283" s="15"/>
      <c r="Q283" s="15"/>
      <c r="R283" s="15"/>
      <c r="S283" s="15"/>
    </row>
    <row r="284">
      <c r="A284" s="15"/>
      <c r="B284" s="15"/>
      <c r="C284" s="15"/>
      <c r="D284" s="15"/>
      <c r="E284" s="15"/>
      <c r="F284" s="15"/>
      <c r="G284" s="15"/>
      <c r="H284" s="15"/>
      <c r="I284" s="15"/>
      <c r="J284" s="15"/>
      <c r="K284" s="15"/>
      <c r="L284" s="15"/>
      <c r="M284" s="15"/>
      <c r="N284" s="15"/>
      <c r="O284" s="15"/>
      <c r="P284" s="15"/>
      <c r="Q284" s="15"/>
      <c r="R284" s="15"/>
      <c r="S284" s="15"/>
    </row>
    <row r="285">
      <c r="A285" s="15"/>
      <c r="B285" s="15"/>
      <c r="C285" s="15"/>
      <c r="D285" s="15"/>
      <c r="E285" s="15"/>
      <c r="F285" s="15"/>
      <c r="G285" s="15"/>
      <c r="H285" s="15"/>
      <c r="I285" s="15"/>
      <c r="J285" s="15"/>
      <c r="K285" s="15"/>
      <c r="L285" s="15"/>
      <c r="M285" s="15"/>
      <c r="N285" s="15"/>
      <c r="O285" s="15"/>
      <c r="P285" s="15"/>
      <c r="Q285" s="15"/>
      <c r="R285" s="15"/>
      <c r="S285" s="15"/>
    </row>
    <row r="286">
      <c r="A286" s="15"/>
      <c r="B286" s="15"/>
      <c r="C286" s="15"/>
      <c r="D286" s="15"/>
      <c r="E286" s="15"/>
      <c r="F286" s="15"/>
      <c r="G286" s="15"/>
      <c r="H286" s="15"/>
      <c r="I286" s="15"/>
      <c r="J286" s="15"/>
      <c r="K286" s="15"/>
      <c r="L286" s="15"/>
      <c r="M286" s="15"/>
      <c r="N286" s="15"/>
      <c r="O286" s="15"/>
      <c r="P286" s="15"/>
      <c r="Q286" s="15"/>
      <c r="R286" s="15"/>
      <c r="S286" s="15"/>
    </row>
    <row r="287">
      <c r="A287" s="15"/>
      <c r="B287" s="15"/>
      <c r="C287" s="15"/>
      <c r="D287" s="15"/>
      <c r="E287" s="15"/>
      <c r="F287" s="15"/>
      <c r="G287" s="15"/>
      <c r="H287" s="15"/>
      <c r="I287" s="15"/>
      <c r="J287" s="15"/>
      <c r="K287" s="15"/>
      <c r="L287" s="15"/>
      <c r="M287" s="15"/>
      <c r="N287" s="15"/>
      <c r="O287" s="15"/>
      <c r="P287" s="15"/>
      <c r="Q287" s="15"/>
      <c r="R287" s="15"/>
      <c r="S287" s="15"/>
    </row>
    <row r="288">
      <c r="A288" s="15"/>
      <c r="B288" s="15"/>
      <c r="C288" s="15"/>
      <c r="D288" s="15"/>
      <c r="E288" s="15"/>
      <c r="F288" s="15"/>
      <c r="G288" s="15"/>
      <c r="H288" s="15"/>
      <c r="I288" s="15"/>
      <c r="J288" s="15"/>
      <c r="K288" s="15"/>
      <c r="L288" s="15"/>
      <c r="M288" s="15"/>
      <c r="N288" s="15"/>
      <c r="O288" s="15"/>
      <c r="P288" s="15"/>
      <c r="Q288" s="15"/>
      <c r="R288" s="15"/>
      <c r="S288" s="15"/>
    </row>
    <row r="289">
      <c r="A289" s="15"/>
      <c r="B289" s="15"/>
      <c r="C289" s="15"/>
      <c r="D289" s="15"/>
      <c r="E289" s="15"/>
      <c r="F289" s="15"/>
      <c r="G289" s="15"/>
      <c r="H289" s="15"/>
      <c r="I289" s="15"/>
      <c r="J289" s="15"/>
      <c r="K289" s="15"/>
      <c r="L289" s="15"/>
      <c r="M289" s="15"/>
      <c r="N289" s="15"/>
      <c r="O289" s="15"/>
      <c r="P289" s="15"/>
      <c r="Q289" s="15"/>
      <c r="R289" s="15"/>
      <c r="S289" s="15"/>
    </row>
    <row r="290">
      <c r="A290" s="15"/>
      <c r="B290" s="15"/>
      <c r="C290" s="15"/>
      <c r="D290" s="15"/>
      <c r="E290" s="15"/>
      <c r="F290" s="15"/>
      <c r="G290" s="15"/>
      <c r="H290" s="15"/>
      <c r="I290" s="15"/>
      <c r="J290" s="15"/>
      <c r="K290" s="15"/>
      <c r="L290" s="15"/>
      <c r="M290" s="15"/>
      <c r="N290" s="15"/>
      <c r="O290" s="15"/>
      <c r="P290" s="15"/>
      <c r="Q290" s="15"/>
      <c r="R290" s="15"/>
      <c r="S290" s="15"/>
    </row>
    <row r="291">
      <c r="A291" s="15"/>
      <c r="B291" s="15"/>
      <c r="C291" s="15"/>
      <c r="D291" s="15"/>
      <c r="E291" s="15"/>
      <c r="F291" s="15"/>
      <c r="G291" s="15"/>
      <c r="H291" s="15"/>
      <c r="I291" s="15"/>
      <c r="J291" s="15"/>
      <c r="K291" s="15"/>
      <c r="L291" s="15"/>
      <c r="M291" s="15"/>
      <c r="N291" s="15"/>
      <c r="O291" s="15"/>
      <c r="P291" s="15"/>
      <c r="Q291" s="15"/>
      <c r="R291" s="15"/>
      <c r="S291" s="15"/>
    </row>
    <row r="292">
      <c r="A292" s="15"/>
      <c r="B292" s="15"/>
      <c r="C292" s="15"/>
      <c r="D292" s="15"/>
      <c r="E292" s="15"/>
      <c r="F292" s="15"/>
      <c r="G292" s="15"/>
      <c r="H292" s="15"/>
      <c r="I292" s="15"/>
      <c r="J292" s="15"/>
      <c r="K292" s="15"/>
      <c r="L292" s="15"/>
      <c r="M292" s="15"/>
      <c r="N292" s="15"/>
      <c r="O292" s="15"/>
      <c r="P292" s="15"/>
      <c r="Q292" s="15"/>
      <c r="R292" s="15"/>
      <c r="S292" s="15"/>
    </row>
    <row r="293">
      <c r="A293" s="15"/>
      <c r="B293" s="15"/>
      <c r="C293" s="15"/>
      <c r="D293" s="15"/>
      <c r="E293" s="15"/>
      <c r="F293" s="15"/>
      <c r="G293" s="15"/>
      <c r="H293" s="15"/>
      <c r="I293" s="15"/>
      <c r="J293" s="15"/>
      <c r="K293" s="15"/>
      <c r="L293" s="15"/>
      <c r="M293" s="15"/>
      <c r="N293" s="15"/>
      <c r="O293" s="15"/>
      <c r="P293" s="15"/>
      <c r="Q293" s="15"/>
      <c r="R293" s="15"/>
      <c r="S293" s="15"/>
    </row>
    <row r="294">
      <c r="A294" s="15"/>
      <c r="B294" s="15"/>
      <c r="C294" s="15"/>
      <c r="D294" s="15"/>
      <c r="E294" s="15"/>
      <c r="F294" s="15"/>
      <c r="G294" s="15"/>
      <c r="H294" s="15"/>
      <c r="I294" s="15"/>
      <c r="J294" s="15"/>
      <c r="K294" s="15"/>
      <c r="L294" s="15"/>
      <c r="M294" s="15"/>
      <c r="N294" s="15"/>
      <c r="O294" s="15"/>
      <c r="P294" s="15"/>
      <c r="Q294" s="15"/>
      <c r="R294" s="15"/>
      <c r="S294" s="15"/>
    </row>
    <row r="295">
      <c r="A295" s="15"/>
      <c r="B295" s="15"/>
      <c r="C295" s="15"/>
      <c r="D295" s="15"/>
      <c r="E295" s="15"/>
      <c r="F295" s="15"/>
      <c r="G295" s="15"/>
      <c r="H295" s="15"/>
      <c r="I295" s="15"/>
      <c r="J295" s="15"/>
      <c r="K295" s="15"/>
      <c r="L295" s="15"/>
      <c r="M295" s="15"/>
      <c r="N295" s="15"/>
      <c r="O295" s="15"/>
      <c r="P295" s="15"/>
      <c r="Q295" s="15"/>
      <c r="R295" s="15"/>
      <c r="S295" s="15"/>
    </row>
    <row r="296">
      <c r="A296" s="15"/>
      <c r="B296" s="15"/>
      <c r="C296" s="15"/>
      <c r="D296" s="15"/>
      <c r="E296" s="15"/>
      <c r="F296" s="15"/>
      <c r="G296" s="15"/>
      <c r="H296" s="15"/>
      <c r="I296" s="15"/>
      <c r="J296" s="15"/>
      <c r="K296" s="15"/>
      <c r="L296" s="15"/>
      <c r="M296" s="15"/>
      <c r="N296" s="15"/>
      <c r="O296" s="15"/>
      <c r="P296" s="15"/>
      <c r="Q296" s="15"/>
      <c r="R296" s="15"/>
      <c r="S296" s="15"/>
    </row>
    <row r="297">
      <c r="A297" s="15"/>
      <c r="B297" s="15"/>
      <c r="C297" s="15"/>
      <c r="D297" s="15"/>
      <c r="E297" s="15"/>
      <c r="F297" s="15"/>
      <c r="G297" s="15"/>
      <c r="H297" s="15"/>
      <c r="I297" s="15"/>
      <c r="J297" s="15"/>
      <c r="K297" s="15"/>
      <c r="L297" s="15"/>
      <c r="M297" s="15"/>
      <c r="N297" s="15"/>
      <c r="O297" s="15"/>
      <c r="P297" s="15"/>
      <c r="Q297" s="15"/>
      <c r="R297" s="15"/>
      <c r="S297" s="15"/>
    </row>
    <row r="298">
      <c r="A298" s="15"/>
      <c r="B298" s="15"/>
      <c r="C298" s="15"/>
      <c r="D298" s="15"/>
      <c r="E298" s="15"/>
      <c r="F298" s="15"/>
      <c r="G298" s="15"/>
      <c r="H298" s="15"/>
      <c r="I298" s="15"/>
      <c r="J298" s="15"/>
      <c r="K298" s="15"/>
      <c r="L298" s="15"/>
      <c r="M298" s="15"/>
      <c r="N298" s="15"/>
      <c r="O298" s="15"/>
      <c r="P298" s="15"/>
      <c r="Q298" s="15"/>
      <c r="R298" s="15"/>
      <c r="S298" s="15"/>
    </row>
    <row r="299">
      <c r="A299" s="15"/>
      <c r="B299" s="15"/>
      <c r="C299" s="15"/>
      <c r="D299" s="15"/>
      <c r="E299" s="15"/>
      <c r="F299" s="15"/>
      <c r="G299" s="15"/>
      <c r="H299" s="15"/>
      <c r="I299" s="15"/>
      <c r="J299" s="15"/>
      <c r="K299" s="15"/>
      <c r="L299" s="15"/>
      <c r="M299" s="15"/>
      <c r="N299" s="15"/>
      <c r="O299" s="15"/>
      <c r="P299" s="15"/>
      <c r="Q299" s="15"/>
      <c r="R299" s="15"/>
      <c r="S299" s="15"/>
    </row>
    <row r="300">
      <c r="A300" s="15"/>
      <c r="B300" s="15"/>
      <c r="C300" s="15"/>
      <c r="D300" s="15"/>
      <c r="E300" s="15"/>
      <c r="F300" s="15"/>
      <c r="G300" s="15"/>
      <c r="H300" s="15"/>
      <c r="I300" s="15"/>
      <c r="J300" s="15"/>
      <c r="K300" s="15"/>
      <c r="L300" s="15"/>
      <c r="M300" s="15"/>
      <c r="N300" s="15"/>
      <c r="O300" s="15"/>
      <c r="P300" s="15"/>
      <c r="Q300" s="15"/>
      <c r="R300" s="15"/>
      <c r="S300" s="15"/>
    </row>
    <row r="301">
      <c r="A301" s="15"/>
      <c r="B301" s="15"/>
      <c r="C301" s="15"/>
      <c r="D301" s="15"/>
      <c r="E301" s="15"/>
      <c r="F301" s="15"/>
      <c r="G301" s="15"/>
      <c r="H301" s="15"/>
      <c r="I301" s="15"/>
      <c r="J301" s="15"/>
      <c r="K301" s="15"/>
      <c r="L301" s="15"/>
      <c r="M301" s="15"/>
      <c r="N301" s="15"/>
      <c r="O301" s="15"/>
      <c r="P301" s="15"/>
      <c r="Q301" s="15"/>
      <c r="R301" s="15"/>
      <c r="S301" s="15"/>
    </row>
    <row r="302">
      <c r="A302" s="15"/>
      <c r="B302" s="15"/>
      <c r="C302" s="15"/>
      <c r="D302" s="15"/>
      <c r="E302" s="15"/>
      <c r="F302" s="15"/>
      <c r="G302" s="15"/>
      <c r="H302" s="15"/>
      <c r="I302" s="15"/>
      <c r="J302" s="15"/>
      <c r="K302" s="15"/>
      <c r="L302" s="15"/>
      <c r="M302" s="15"/>
      <c r="N302" s="15"/>
      <c r="O302" s="15"/>
      <c r="P302" s="15"/>
      <c r="Q302" s="15"/>
      <c r="R302" s="15"/>
      <c r="S302" s="15"/>
    </row>
    <row r="303">
      <c r="A303" s="15"/>
      <c r="B303" s="15"/>
      <c r="C303" s="15"/>
      <c r="D303" s="15"/>
      <c r="E303" s="15"/>
      <c r="F303" s="15"/>
      <c r="G303" s="15"/>
      <c r="H303" s="15"/>
      <c r="I303" s="15"/>
      <c r="J303" s="15"/>
      <c r="K303" s="15"/>
      <c r="L303" s="15"/>
      <c r="M303" s="15"/>
      <c r="N303" s="15"/>
      <c r="O303" s="15"/>
      <c r="P303" s="15"/>
      <c r="Q303" s="15"/>
      <c r="R303" s="15"/>
      <c r="S303" s="15"/>
    </row>
    <row r="304">
      <c r="A304" s="15"/>
      <c r="B304" s="15"/>
      <c r="C304" s="15"/>
      <c r="D304" s="15"/>
      <c r="E304" s="15"/>
      <c r="F304" s="15"/>
      <c r="G304" s="15"/>
      <c r="H304" s="15"/>
      <c r="I304" s="15"/>
      <c r="J304" s="15"/>
      <c r="K304" s="15"/>
      <c r="L304" s="15"/>
      <c r="M304" s="15"/>
      <c r="N304" s="15"/>
      <c r="O304" s="15"/>
      <c r="P304" s="15"/>
      <c r="Q304" s="15"/>
      <c r="R304" s="15"/>
      <c r="S304" s="15"/>
    </row>
    <row r="305">
      <c r="A305" s="15"/>
      <c r="B305" s="15"/>
      <c r="C305" s="15"/>
      <c r="D305" s="15"/>
      <c r="E305" s="15"/>
      <c r="F305" s="15"/>
      <c r="G305" s="15"/>
      <c r="H305" s="15"/>
      <c r="I305" s="15"/>
      <c r="J305" s="15"/>
      <c r="K305" s="15"/>
      <c r="L305" s="15"/>
      <c r="M305" s="15"/>
      <c r="N305" s="15"/>
      <c r="O305" s="15"/>
      <c r="P305" s="15"/>
      <c r="Q305" s="15"/>
      <c r="R305" s="15"/>
      <c r="S305" s="15"/>
    </row>
    <row r="306">
      <c r="A306" s="15"/>
      <c r="B306" s="15"/>
      <c r="C306" s="15"/>
      <c r="D306" s="15"/>
      <c r="E306" s="15"/>
      <c r="F306" s="15"/>
      <c r="G306" s="15"/>
      <c r="H306" s="15"/>
      <c r="I306" s="15"/>
      <c r="J306" s="15"/>
      <c r="K306" s="15"/>
      <c r="L306" s="15"/>
      <c r="M306" s="15"/>
      <c r="N306" s="15"/>
      <c r="O306" s="15"/>
      <c r="P306" s="15"/>
      <c r="Q306" s="15"/>
      <c r="R306" s="15"/>
      <c r="S306" s="15"/>
    </row>
    <row r="307">
      <c r="A307" s="15"/>
      <c r="B307" s="15"/>
      <c r="C307" s="15"/>
      <c r="D307" s="15"/>
      <c r="E307" s="15"/>
      <c r="F307" s="15"/>
      <c r="G307" s="15"/>
      <c r="H307" s="15"/>
      <c r="I307" s="15"/>
      <c r="J307" s="15"/>
      <c r="K307" s="15"/>
      <c r="L307" s="15"/>
      <c r="M307" s="15"/>
      <c r="N307" s="15"/>
      <c r="O307" s="15"/>
      <c r="P307" s="15"/>
      <c r="Q307" s="15"/>
      <c r="R307" s="15"/>
      <c r="S307" s="15"/>
    </row>
    <row r="308">
      <c r="A308" s="15"/>
      <c r="B308" s="15"/>
      <c r="C308" s="15"/>
      <c r="D308" s="15"/>
      <c r="E308" s="15"/>
      <c r="F308" s="15"/>
      <c r="G308" s="15"/>
      <c r="H308" s="15"/>
      <c r="I308" s="15"/>
      <c r="J308" s="15"/>
      <c r="K308" s="15"/>
      <c r="L308" s="15"/>
      <c r="M308" s="15"/>
      <c r="N308" s="15"/>
      <c r="O308" s="15"/>
      <c r="P308" s="15"/>
      <c r="Q308" s="15"/>
      <c r="R308" s="15"/>
      <c r="S308" s="15"/>
    </row>
    <row r="309">
      <c r="A309" s="15"/>
      <c r="B309" s="15"/>
      <c r="C309" s="15"/>
      <c r="D309" s="15"/>
      <c r="E309" s="15"/>
      <c r="F309" s="15"/>
      <c r="G309" s="15"/>
      <c r="H309" s="15"/>
      <c r="I309" s="15"/>
      <c r="J309" s="15"/>
      <c r="K309" s="15"/>
      <c r="L309" s="15"/>
      <c r="M309" s="15"/>
      <c r="N309" s="15"/>
      <c r="O309" s="15"/>
      <c r="P309" s="15"/>
      <c r="Q309" s="15"/>
      <c r="R309" s="15"/>
      <c r="S309" s="15"/>
    </row>
    <row r="310">
      <c r="A310" s="15"/>
      <c r="B310" s="15"/>
      <c r="C310" s="15"/>
      <c r="D310" s="15"/>
      <c r="E310" s="15"/>
      <c r="F310" s="15"/>
      <c r="G310" s="15"/>
      <c r="H310" s="15"/>
      <c r="I310" s="15"/>
      <c r="J310" s="15"/>
      <c r="K310" s="15"/>
      <c r="L310" s="15"/>
      <c r="M310" s="15"/>
      <c r="N310" s="15"/>
      <c r="O310" s="15"/>
      <c r="P310" s="15"/>
      <c r="Q310" s="15"/>
      <c r="R310" s="15"/>
      <c r="S310" s="15"/>
    </row>
    <row r="311">
      <c r="A311" s="15"/>
      <c r="B311" s="15"/>
      <c r="C311" s="15"/>
      <c r="D311" s="15"/>
      <c r="E311" s="15"/>
      <c r="F311" s="15"/>
      <c r="G311" s="15"/>
      <c r="H311" s="15"/>
      <c r="I311" s="15"/>
      <c r="J311" s="15"/>
      <c r="K311" s="15"/>
      <c r="L311" s="15"/>
      <c r="M311" s="15"/>
      <c r="N311" s="15"/>
      <c r="O311" s="15"/>
      <c r="P311" s="15"/>
      <c r="Q311" s="15"/>
      <c r="R311" s="15"/>
      <c r="S311" s="15"/>
    </row>
    <row r="312">
      <c r="A312" s="15"/>
      <c r="B312" s="15"/>
      <c r="C312" s="15"/>
      <c r="D312" s="15"/>
      <c r="E312" s="15"/>
      <c r="F312" s="15"/>
      <c r="G312" s="15"/>
      <c r="H312" s="15"/>
      <c r="I312" s="15"/>
      <c r="J312" s="15"/>
      <c r="K312" s="15"/>
      <c r="L312" s="15"/>
      <c r="M312" s="15"/>
      <c r="N312" s="15"/>
      <c r="O312" s="15"/>
      <c r="P312" s="15"/>
      <c r="Q312" s="15"/>
      <c r="R312" s="15"/>
      <c r="S312" s="15"/>
    </row>
    <row r="313">
      <c r="A313" s="15"/>
      <c r="B313" s="15"/>
      <c r="C313" s="15"/>
      <c r="D313" s="15"/>
      <c r="E313" s="15"/>
      <c r="F313" s="15"/>
      <c r="G313" s="15"/>
      <c r="H313" s="15"/>
      <c r="I313" s="15"/>
      <c r="J313" s="15"/>
      <c r="K313" s="15"/>
      <c r="L313" s="15"/>
      <c r="M313" s="15"/>
      <c r="N313" s="15"/>
      <c r="O313" s="15"/>
      <c r="P313" s="15"/>
      <c r="Q313" s="15"/>
      <c r="R313" s="15"/>
      <c r="S313" s="15"/>
    </row>
    <row r="314">
      <c r="A314" s="15"/>
      <c r="B314" s="15"/>
      <c r="C314" s="15"/>
      <c r="D314" s="15"/>
      <c r="E314" s="15"/>
      <c r="F314" s="15"/>
      <c r="G314" s="15"/>
      <c r="H314" s="15"/>
      <c r="I314" s="15"/>
      <c r="J314" s="15"/>
      <c r="K314" s="15"/>
      <c r="L314" s="15"/>
      <c r="M314" s="15"/>
      <c r="N314" s="15"/>
      <c r="O314" s="15"/>
      <c r="P314" s="15"/>
      <c r="Q314" s="15"/>
      <c r="R314" s="15"/>
      <c r="S314" s="15"/>
    </row>
    <row r="315">
      <c r="A315" s="15"/>
      <c r="B315" s="15"/>
      <c r="C315" s="15"/>
      <c r="D315" s="15"/>
      <c r="E315" s="15"/>
      <c r="F315" s="15"/>
      <c r="G315" s="15"/>
      <c r="H315" s="15"/>
      <c r="I315" s="15"/>
      <c r="J315" s="15"/>
      <c r="K315" s="15"/>
      <c r="L315" s="15"/>
      <c r="M315" s="15"/>
      <c r="N315" s="15"/>
      <c r="O315" s="15"/>
      <c r="P315" s="15"/>
      <c r="Q315" s="15"/>
      <c r="R315" s="15"/>
      <c r="S315" s="15"/>
    </row>
    <row r="316">
      <c r="A316" s="15"/>
      <c r="B316" s="15"/>
      <c r="C316" s="15"/>
      <c r="D316" s="15"/>
      <c r="E316" s="15"/>
      <c r="F316" s="15"/>
      <c r="G316" s="15"/>
      <c r="H316" s="15"/>
      <c r="I316" s="15"/>
      <c r="J316" s="15"/>
      <c r="K316" s="15"/>
      <c r="L316" s="15"/>
      <c r="M316" s="15"/>
      <c r="N316" s="15"/>
      <c r="O316" s="15"/>
      <c r="P316" s="15"/>
      <c r="Q316" s="15"/>
      <c r="R316" s="15"/>
      <c r="S316" s="15"/>
    </row>
    <row r="317">
      <c r="A317" s="15"/>
      <c r="B317" s="15"/>
      <c r="C317" s="15"/>
      <c r="D317" s="15"/>
      <c r="E317" s="15"/>
      <c r="F317" s="15"/>
      <c r="G317" s="15"/>
      <c r="H317" s="15"/>
      <c r="I317" s="15"/>
      <c r="J317" s="15"/>
      <c r="K317" s="15"/>
      <c r="L317" s="15"/>
      <c r="M317" s="15"/>
      <c r="N317" s="15"/>
      <c r="O317" s="15"/>
      <c r="P317" s="15"/>
      <c r="Q317" s="15"/>
      <c r="R317" s="15"/>
      <c r="S317" s="15"/>
    </row>
    <row r="318">
      <c r="A318" s="15"/>
      <c r="B318" s="15"/>
      <c r="C318" s="15"/>
      <c r="D318" s="15"/>
      <c r="E318" s="15"/>
      <c r="F318" s="15"/>
      <c r="G318" s="15"/>
      <c r="H318" s="15"/>
      <c r="I318" s="15"/>
      <c r="J318" s="15"/>
      <c r="K318" s="15"/>
      <c r="L318" s="15"/>
      <c r="M318" s="15"/>
      <c r="N318" s="15"/>
      <c r="O318" s="15"/>
      <c r="P318" s="15"/>
      <c r="Q318" s="15"/>
      <c r="R318" s="15"/>
      <c r="S318" s="15"/>
    </row>
    <row r="319">
      <c r="A319" s="15"/>
      <c r="B319" s="15"/>
      <c r="C319" s="15"/>
      <c r="D319" s="15"/>
      <c r="E319" s="15"/>
      <c r="F319" s="15"/>
      <c r="G319" s="15"/>
      <c r="H319" s="15"/>
      <c r="I319" s="15"/>
      <c r="J319" s="15"/>
      <c r="K319" s="15"/>
      <c r="L319" s="15"/>
      <c r="M319" s="15"/>
      <c r="N319" s="15"/>
      <c r="O319" s="15"/>
      <c r="P319" s="15"/>
      <c r="Q319" s="15"/>
      <c r="R319" s="15"/>
      <c r="S319" s="15"/>
    </row>
    <row r="320">
      <c r="A320" s="15"/>
      <c r="B320" s="15"/>
      <c r="C320" s="15"/>
      <c r="D320" s="15"/>
      <c r="E320" s="15"/>
      <c r="F320" s="15"/>
      <c r="G320" s="15"/>
      <c r="H320" s="15"/>
      <c r="I320" s="15"/>
      <c r="J320" s="15"/>
      <c r="K320" s="15"/>
      <c r="L320" s="15"/>
      <c r="M320" s="15"/>
      <c r="N320" s="15"/>
      <c r="O320" s="15"/>
      <c r="P320" s="15"/>
      <c r="Q320" s="15"/>
      <c r="R320" s="15"/>
      <c r="S320" s="15"/>
    </row>
    <row r="321">
      <c r="A321" s="15"/>
      <c r="B321" s="15"/>
      <c r="C321" s="15"/>
      <c r="D321" s="15"/>
      <c r="E321" s="15"/>
      <c r="F321" s="15"/>
      <c r="G321" s="15"/>
      <c r="H321" s="15"/>
      <c r="I321" s="15"/>
      <c r="J321" s="15"/>
      <c r="K321" s="15"/>
      <c r="L321" s="15"/>
      <c r="M321" s="15"/>
      <c r="N321" s="15"/>
      <c r="O321" s="15"/>
      <c r="P321" s="15"/>
      <c r="Q321" s="15"/>
      <c r="R321" s="15"/>
      <c r="S321" s="15"/>
    </row>
    <row r="322">
      <c r="A322" s="15"/>
      <c r="B322" s="15"/>
      <c r="C322" s="15"/>
      <c r="D322" s="15"/>
      <c r="E322" s="15"/>
      <c r="F322" s="15"/>
      <c r="G322" s="15"/>
      <c r="H322" s="15"/>
      <c r="I322" s="15"/>
      <c r="J322" s="15"/>
      <c r="K322" s="15"/>
      <c r="L322" s="15"/>
      <c r="M322" s="15"/>
      <c r="N322" s="15"/>
      <c r="O322" s="15"/>
      <c r="P322" s="15"/>
      <c r="Q322" s="15"/>
      <c r="R322" s="15"/>
      <c r="S322" s="15"/>
    </row>
    <row r="323">
      <c r="A323" s="15"/>
      <c r="B323" s="15"/>
      <c r="C323" s="15"/>
      <c r="D323" s="15"/>
      <c r="E323" s="15"/>
      <c r="F323" s="15"/>
      <c r="G323" s="15"/>
      <c r="H323" s="15"/>
      <c r="I323" s="15"/>
      <c r="J323" s="15"/>
      <c r="K323" s="15"/>
      <c r="L323" s="15"/>
      <c r="M323" s="15"/>
      <c r="N323" s="15"/>
      <c r="O323" s="15"/>
      <c r="P323" s="15"/>
      <c r="Q323" s="15"/>
      <c r="R323" s="15"/>
      <c r="S323" s="15"/>
    </row>
    <row r="324">
      <c r="A324" s="15"/>
      <c r="B324" s="15"/>
      <c r="C324" s="15"/>
      <c r="D324" s="15"/>
      <c r="E324" s="15"/>
      <c r="F324" s="15"/>
      <c r="G324" s="15"/>
      <c r="H324" s="15"/>
      <c r="I324" s="15"/>
      <c r="J324" s="15"/>
      <c r="K324" s="15"/>
      <c r="L324" s="15"/>
      <c r="M324" s="15"/>
      <c r="N324" s="15"/>
      <c r="O324" s="15"/>
      <c r="P324" s="15"/>
      <c r="Q324" s="15"/>
      <c r="R324" s="15"/>
      <c r="S324" s="15"/>
    </row>
    <row r="325">
      <c r="A325" s="15"/>
      <c r="B325" s="15"/>
      <c r="C325" s="15"/>
      <c r="D325" s="15"/>
      <c r="E325" s="15"/>
      <c r="F325" s="15"/>
      <c r="G325" s="15"/>
      <c r="H325" s="15"/>
      <c r="I325" s="15"/>
      <c r="J325" s="15"/>
      <c r="K325" s="15"/>
      <c r="L325" s="15"/>
      <c r="M325" s="15"/>
      <c r="N325" s="15"/>
      <c r="O325" s="15"/>
      <c r="P325" s="15"/>
      <c r="Q325" s="15"/>
      <c r="R325" s="15"/>
      <c r="S325" s="15"/>
    </row>
    <row r="326">
      <c r="A326" s="15"/>
      <c r="B326" s="15"/>
      <c r="C326" s="15"/>
      <c r="D326" s="15"/>
      <c r="E326" s="15"/>
      <c r="F326" s="15"/>
      <c r="G326" s="15"/>
      <c r="H326" s="15"/>
      <c r="I326" s="15"/>
      <c r="J326" s="15"/>
      <c r="K326" s="15"/>
      <c r="L326" s="15"/>
      <c r="M326" s="15"/>
      <c r="N326" s="15"/>
      <c r="O326" s="15"/>
      <c r="P326" s="15"/>
      <c r="Q326" s="15"/>
      <c r="R326" s="15"/>
      <c r="S326" s="15"/>
    </row>
    <row r="327">
      <c r="A327" s="15"/>
      <c r="B327" s="15"/>
      <c r="C327" s="15"/>
      <c r="D327" s="15"/>
      <c r="E327" s="15"/>
      <c r="F327" s="15"/>
      <c r="G327" s="15"/>
      <c r="H327" s="15"/>
      <c r="I327" s="15"/>
      <c r="J327" s="15"/>
      <c r="K327" s="15"/>
      <c r="L327" s="15"/>
      <c r="M327" s="15"/>
      <c r="N327" s="15"/>
      <c r="O327" s="15"/>
      <c r="P327" s="15"/>
      <c r="Q327" s="15"/>
      <c r="R327" s="15"/>
      <c r="S327" s="15"/>
    </row>
    <row r="328">
      <c r="A328" s="15"/>
      <c r="B328" s="15"/>
      <c r="C328" s="15"/>
      <c r="D328" s="15"/>
      <c r="E328" s="15"/>
      <c r="F328" s="15"/>
      <c r="G328" s="15"/>
      <c r="H328" s="15"/>
      <c r="I328" s="15"/>
      <c r="J328" s="15"/>
      <c r="K328" s="15"/>
      <c r="L328" s="15"/>
      <c r="M328" s="15"/>
      <c r="N328" s="15"/>
      <c r="O328" s="15"/>
      <c r="P328" s="15"/>
      <c r="Q328" s="15"/>
      <c r="R328" s="15"/>
      <c r="S328" s="15"/>
    </row>
    <row r="329">
      <c r="A329" s="15"/>
      <c r="B329" s="15"/>
      <c r="C329" s="15"/>
      <c r="D329" s="15"/>
      <c r="E329" s="15"/>
      <c r="F329" s="15"/>
      <c r="G329" s="15"/>
      <c r="H329" s="15"/>
      <c r="I329" s="15"/>
      <c r="J329" s="15"/>
      <c r="K329" s="15"/>
      <c r="L329" s="15"/>
      <c r="M329" s="15"/>
      <c r="N329" s="15"/>
      <c r="O329" s="15"/>
      <c r="P329" s="15"/>
      <c r="Q329" s="15"/>
      <c r="R329" s="15"/>
      <c r="S329" s="15"/>
    </row>
    <row r="330">
      <c r="A330" s="15"/>
      <c r="B330" s="15"/>
      <c r="C330" s="15"/>
      <c r="D330" s="15"/>
      <c r="E330" s="15"/>
      <c r="F330" s="15"/>
      <c r="G330" s="15"/>
      <c r="H330" s="15"/>
      <c r="I330" s="15"/>
      <c r="J330" s="15"/>
      <c r="K330" s="15"/>
      <c r="L330" s="15"/>
      <c r="M330" s="15"/>
      <c r="N330" s="15"/>
      <c r="O330" s="15"/>
      <c r="P330" s="15"/>
      <c r="Q330" s="15"/>
      <c r="R330" s="15"/>
      <c r="S330" s="15"/>
    </row>
    <row r="331">
      <c r="A331" s="15"/>
      <c r="B331" s="15"/>
      <c r="C331" s="15"/>
      <c r="D331" s="15"/>
      <c r="E331" s="15"/>
      <c r="F331" s="15"/>
      <c r="G331" s="15"/>
      <c r="H331" s="15"/>
      <c r="I331" s="15"/>
      <c r="J331" s="15"/>
      <c r="K331" s="15"/>
      <c r="L331" s="15"/>
      <c r="M331" s="15"/>
      <c r="N331" s="15"/>
      <c r="O331" s="15"/>
      <c r="P331" s="15"/>
      <c r="Q331" s="15"/>
      <c r="R331" s="15"/>
      <c r="S331" s="15"/>
    </row>
    <row r="332">
      <c r="A332" s="15"/>
      <c r="B332" s="15"/>
      <c r="C332" s="15"/>
      <c r="D332" s="15"/>
      <c r="E332" s="15"/>
      <c r="F332" s="15"/>
      <c r="G332" s="15"/>
      <c r="H332" s="15"/>
      <c r="I332" s="15"/>
      <c r="J332" s="15"/>
      <c r="K332" s="15"/>
      <c r="L332" s="15"/>
      <c r="M332" s="15"/>
      <c r="N332" s="15"/>
      <c r="O332" s="15"/>
      <c r="P332" s="15"/>
      <c r="Q332" s="15"/>
      <c r="R332" s="15"/>
      <c r="S332" s="15"/>
    </row>
    <row r="333">
      <c r="A333" s="15"/>
      <c r="B333" s="15"/>
      <c r="C333" s="15"/>
      <c r="D333" s="15"/>
      <c r="E333" s="15"/>
      <c r="F333" s="15"/>
      <c r="G333" s="15"/>
      <c r="H333" s="15"/>
      <c r="I333" s="15"/>
      <c r="J333" s="15"/>
      <c r="K333" s="15"/>
      <c r="L333" s="15"/>
      <c r="M333" s="15"/>
      <c r="N333" s="15"/>
      <c r="O333" s="15"/>
      <c r="P333" s="15"/>
      <c r="Q333" s="15"/>
      <c r="R333" s="15"/>
      <c r="S333" s="15"/>
    </row>
    <row r="334">
      <c r="A334" s="15"/>
      <c r="B334" s="15"/>
      <c r="C334" s="15"/>
      <c r="D334" s="15"/>
      <c r="E334" s="15"/>
      <c r="F334" s="15"/>
      <c r="G334" s="15"/>
      <c r="H334" s="15"/>
      <c r="I334" s="15"/>
      <c r="J334" s="15"/>
      <c r="K334" s="15"/>
      <c r="L334" s="15"/>
      <c r="M334" s="15"/>
      <c r="N334" s="15"/>
      <c r="O334" s="15"/>
      <c r="P334" s="15"/>
      <c r="Q334" s="15"/>
      <c r="R334" s="15"/>
      <c r="S334" s="15"/>
    </row>
    <row r="335">
      <c r="A335" s="15"/>
      <c r="B335" s="15"/>
      <c r="C335" s="15"/>
      <c r="D335" s="15"/>
      <c r="E335" s="15"/>
      <c r="F335" s="15"/>
      <c r="G335" s="15"/>
      <c r="H335" s="15"/>
      <c r="I335" s="15"/>
      <c r="J335" s="15"/>
      <c r="K335" s="15"/>
      <c r="L335" s="15"/>
      <c r="M335" s="15"/>
      <c r="N335" s="15"/>
      <c r="O335" s="15"/>
      <c r="P335" s="15"/>
      <c r="Q335" s="15"/>
      <c r="R335" s="15"/>
      <c r="S335" s="15"/>
    </row>
    <row r="336">
      <c r="A336" s="15"/>
      <c r="B336" s="15"/>
      <c r="C336" s="15"/>
      <c r="D336" s="15"/>
      <c r="E336" s="15"/>
      <c r="F336" s="15"/>
      <c r="G336" s="15"/>
      <c r="H336" s="15"/>
      <c r="I336" s="15"/>
      <c r="J336" s="15"/>
      <c r="K336" s="15"/>
      <c r="L336" s="15"/>
      <c r="M336" s="15"/>
      <c r="N336" s="15"/>
      <c r="O336" s="15"/>
      <c r="P336" s="15"/>
      <c r="Q336" s="15"/>
      <c r="R336" s="15"/>
      <c r="S336" s="15"/>
    </row>
    <row r="337">
      <c r="A337" s="15"/>
      <c r="B337" s="15"/>
      <c r="C337" s="15"/>
      <c r="D337" s="15"/>
      <c r="E337" s="15"/>
      <c r="F337" s="15"/>
      <c r="G337" s="15"/>
      <c r="H337" s="15"/>
      <c r="I337" s="15"/>
      <c r="J337" s="15"/>
      <c r="K337" s="15"/>
      <c r="L337" s="15"/>
      <c r="M337" s="15"/>
      <c r="N337" s="15"/>
      <c r="O337" s="15"/>
      <c r="P337" s="15"/>
      <c r="Q337" s="15"/>
      <c r="R337" s="15"/>
      <c r="S337" s="15"/>
    </row>
    <row r="338">
      <c r="A338" s="15"/>
      <c r="B338" s="15"/>
      <c r="C338" s="15"/>
      <c r="D338" s="15"/>
      <c r="E338" s="15"/>
      <c r="F338" s="15"/>
      <c r="G338" s="15"/>
      <c r="H338" s="15"/>
      <c r="I338" s="15"/>
      <c r="J338" s="15"/>
      <c r="K338" s="15"/>
      <c r="L338" s="15"/>
      <c r="M338" s="15"/>
      <c r="N338" s="15"/>
      <c r="O338" s="15"/>
      <c r="P338" s="15"/>
      <c r="Q338" s="15"/>
      <c r="R338" s="15"/>
      <c r="S338" s="15"/>
    </row>
    <row r="339">
      <c r="A339" s="15"/>
      <c r="B339" s="15"/>
      <c r="C339" s="15"/>
      <c r="D339" s="15"/>
      <c r="E339" s="15"/>
      <c r="F339" s="15"/>
      <c r="G339" s="15"/>
      <c r="H339" s="15"/>
      <c r="I339" s="15"/>
      <c r="J339" s="15"/>
      <c r="K339" s="15"/>
      <c r="L339" s="15"/>
      <c r="M339" s="15"/>
      <c r="N339" s="15"/>
      <c r="O339" s="15"/>
      <c r="P339" s="15"/>
      <c r="Q339" s="15"/>
      <c r="R339" s="15"/>
      <c r="S339" s="15"/>
    </row>
    <row r="340">
      <c r="A340" s="15"/>
      <c r="B340" s="15"/>
      <c r="C340" s="15"/>
      <c r="D340" s="15"/>
      <c r="E340" s="15"/>
      <c r="F340" s="15"/>
      <c r="G340" s="15"/>
      <c r="H340" s="15"/>
      <c r="I340" s="15"/>
      <c r="J340" s="15"/>
      <c r="K340" s="15"/>
      <c r="L340" s="15"/>
      <c r="M340" s="15"/>
      <c r="N340" s="15"/>
      <c r="O340" s="15"/>
      <c r="P340" s="15"/>
      <c r="Q340" s="15"/>
      <c r="R340" s="15"/>
      <c r="S340" s="15"/>
    </row>
    <row r="341">
      <c r="A341" s="15"/>
      <c r="B341" s="15"/>
      <c r="C341" s="15"/>
      <c r="D341" s="15"/>
      <c r="E341" s="15"/>
      <c r="F341" s="15"/>
      <c r="G341" s="15"/>
      <c r="H341" s="15"/>
      <c r="I341" s="15"/>
      <c r="J341" s="15"/>
      <c r="K341" s="15"/>
      <c r="L341" s="15"/>
      <c r="M341" s="15"/>
      <c r="N341" s="15"/>
      <c r="O341" s="15"/>
      <c r="P341" s="15"/>
      <c r="Q341" s="15"/>
      <c r="R341" s="15"/>
      <c r="S341" s="15"/>
    </row>
    <row r="342">
      <c r="A342" s="15"/>
      <c r="B342" s="15"/>
      <c r="C342" s="15"/>
      <c r="D342" s="15"/>
      <c r="E342" s="15"/>
      <c r="F342" s="15"/>
      <c r="G342" s="15"/>
      <c r="H342" s="15"/>
      <c r="I342" s="15"/>
      <c r="J342" s="15"/>
      <c r="K342" s="15"/>
      <c r="L342" s="15"/>
      <c r="M342" s="15"/>
      <c r="N342" s="15"/>
      <c r="O342" s="15"/>
      <c r="P342" s="15"/>
      <c r="Q342" s="15"/>
      <c r="R342" s="15"/>
      <c r="S342" s="15"/>
    </row>
    <row r="343">
      <c r="A343" s="15"/>
      <c r="B343" s="15"/>
      <c r="C343" s="15"/>
      <c r="D343" s="15"/>
      <c r="E343" s="15"/>
      <c r="F343" s="15"/>
      <c r="G343" s="15"/>
      <c r="H343" s="15"/>
      <c r="I343" s="15"/>
      <c r="J343" s="15"/>
      <c r="K343" s="15"/>
      <c r="L343" s="15"/>
      <c r="M343" s="15"/>
      <c r="N343" s="15"/>
      <c r="O343" s="15"/>
      <c r="P343" s="15"/>
      <c r="Q343" s="15"/>
      <c r="R343" s="15"/>
      <c r="S343" s="15"/>
    </row>
    <row r="344">
      <c r="A344" s="15"/>
      <c r="B344" s="15"/>
      <c r="C344" s="15"/>
      <c r="D344" s="15"/>
      <c r="E344" s="15"/>
      <c r="F344" s="15"/>
      <c r="G344" s="15"/>
      <c r="H344" s="15"/>
      <c r="I344" s="15"/>
      <c r="J344" s="15"/>
      <c r="K344" s="15"/>
      <c r="L344" s="15"/>
      <c r="M344" s="15"/>
      <c r="N344" s="15"/>
      <c r="O344" s="15"/>
      <c r="P344" s="15"/>
      <c r="Q344" s="15"/>
      <c r="R344" s="15"/>
      <c r="S344" s="15"/>
    </row>
    <row r="345">
      <c r="A345" s="15"/>
      <c r="B345" s="15"/>
      <c r="C345" s="15"/>
      <c r="D345" s="15"/>
      <c r="E345" s="15"/>
      <c r="F345" s="15"/>
      <c r="G345" s="15"/>
      <c r="H345" s="15"/>
      <c r="I345" s="15"/>
      <c r="J345" s="15"/>
      <c r="K345" s="15"/>
      <c r="L345" s="15"/>
      <c r="M345" s="15"/>
      <c r="N345" s="15"/>
      <c r="O345" s="15"/>
      <c r="P345" s="15"/>
      <c r="Q345" s="15"/>
      <c r="R345" s="15"/>
      <c r="S345" s="15"/>
    </row>
    <row r="346">
      <c r="A346" s="15"/>
      <c r="B346" s="15"/>
      <c r="C346" s="15"/>
      <c r="D346" s="15"/>
      <c r="E346" s="15"/>
      <c r="F346" s="15"/>
      <c r="G346" s="15"/>
      <c r="H346" s="15"/>
      <c r="I346" s="15"/>
      <c r="J346" s="15"/>
      <c r="K346" s="15"/>
      <c r="L346" s="15"/>
      <c r="M346" s="15"/>
      <c r="N346" s="15"/>
      <c r="O346" s="15"/>
      <c r="P346" s="15"/>
      <c r="Q346" s="15"/>
      <c r="R346" s="15"/>
      <c r="S346" s="15"/>
    </row>
    <row r="347">
      <c r="A347" s="15"/>
      <c r="B347" s="15"/>
      <c r="C347" s="15"/>
      <c r="D347" s="15"/>
      <c r="E347" s="15"/>
      <c r="F347" s="15"/>
      <c r="G347" s="15"/>
      <c r="H347" s="15"/>
      <c r="I347" s="15"/>
      <c r="J347" s="15"/>
      <c r="K347" s="15"/>
      <c r="L347" s="15"/>
      <c r="M347" s="15"/>
      <c r="N347" s="15"/>
      <c r="O347" s="15"/>
      <c r="P347" s="15"/>
      <c r="Q347" s="15"/>
      <c r="R347" s="15"/>
      <c r="S347" s="15"/>
    </row>
    <row r="348">
      <c r="A348" s="15"/>
      <c r="B348" s="15"/>
      <c r="C348" s="15"/>
      <c r="D348" s="15"/>
      <c r="E348" s="15"/>
      <c r="F348" s="15"/>
      <c r="G348" s="15"/>
      <c r="H348" s="15"/>
      <c r="I348" s="15"/>
      <c r="J348" s="15"/>
      <c r="K348" s="15"/>
      <c r="L348" s="15"/>
      <c r="M348" s="15"/>
      <c r="N348" s="15"/>
      <c r="O348" s="15"/>
      <c r="P348" s="15"/>
      <c r="Q348" s="15"/>
      <c r="R348" s="15"/>
      <c r="S348" s="15"/>
    </row>
    <row r="349">
      <c r="A349" s="15"/>
      <c r="B349" s="15"/>
      <c r="C349" s="15"/>
      <c r="D349" s="15"/>
      <c r="E349" s="15"/>
      <c r="F349" s="15"/>
      <c r="G349" s="15"/>
      <c r="H349" s="15"/>
      <c r="I349" s="15"/>
      <c r="J349" s="15"/>
      <c r="K349" s="15"/>
      <c r="L349" s="15"/>
      <c r="M349" s="15"/>
      <c r="N349" s="15"/>
      <c r="O349" s="15"/>
      <c r="P349" s="15"/>
      <c r="Q349" s="15"/>
      <c r="R349" s="15"/>
      <c r="S349" s="15"/>
    </row>
    <row r="350">
      <c r="A350" s="15"/>
      <c r="B350" s="15"/>
      <c r="C350" s="15"/>
      <c r="D350" s="15"/>
      <c r="E350" s="15"/>
      <c r="F350" s="15"/>
      <c r="G350" s="15"/>
      <c r="H350" s="15"/>
      <c r="I350" s="15"/>
      <c r="J350" s="15"/>
      <c r="K350" s="15"/>
      <c r="L350" s="15"/>
      <c r="M350" s="15"/>
      <c r="N350" s="15"/>
      <c r="O350" s="15"/>
      <c r="P350" s="15"/>
      <c r="Q350" s="15"/>
      <c r="R350" s="15"/>
      <c r="S350" s="15"/>
    </row>
    <row r="351">
      <c r="A351" s="15"/>
      <c r="B351" s="15"/>
      <c r="C351" s="15"/>
      <c r="D351" s="15"/>
      <c r="E351" s="15"/>
      <c r="F351" s="15"/>
      <c r="G351" s="15"/>
      <c r="H351" s="15"/>
      <c r="I351" s="15"/>
      <c r="J351" s="15"/>
      <c r="K351" s="15"/>
      <c r="L351" s="15"/>
      <c r="M351" s="15"/>
      <c r="N351" s="15"/>
      <c r="O351" s="15"/>
      <c r="P351" s="15"/>
      <c r="Q351" s="15"/>
      <c r="R351" s="15"/>
      <c r="S351" s="15"/>
    </row>
    <row r="352">
      <c r="A352" s="15"/>
      <c r="B352" s="15"/>
      <c r="C352" s="15"/>
      <c r="D352" s="15"/>
      <c r="E352" s="15"/>
      <c r="F352" s="15"/>
      <c r="G352" s="15"/>
      <c r="H352" s="15"/>
      <c r="I352" s="15"/>
      <c r="J352" s="15"/>
      <c r="K352" s="15"/>
      <c r="L352" s="15"/>
      <c r="M352" s="15"/>
      <c r="N352" s="15"/>
      <c r="O352" s="15"/>
      <c r="P352" s="15"/>
      <c r="Q352" s="15"/>
      <c r="R352" s="15"/>
      <c r="S352" s="15"/>
    </row>
    <row r="353">
      <c r="A353" s="15"/>
      <c r="B353" s="15"/>
      <c r="C353" s="15"/>
      <c r="D353" s="15"/>
      <c r="E353" s="15"/>
      <c r="F353" s="15"/>
      <c r="G353" s="15"/>
      <c r="H353" s="15"/>
      <c r="I353" s="15"/>
      <c r="J353" s="15"/>
      <c r="K353" s="15"/>
      <c r="L353" s="15"/>
      <c r="M353" s="15"/>
      <c r="N353" s="15"/>
      <c r="O353" s="15"/>
      <c r="P353" s="15"/>
      <c r="Q353" s="15"/>
      <c r="R353" s="15"/>
      <c r="S353" s="15"/>
    </row>
    <row r="354">
      <c r="A354" s="15"/>
      <c r="B354" s="15"/>
      <c r="C354" s="15"/>
      <c r="D354" s="15"/>
      <c r="E354" s="15"/>
      <c r="F354" s="15"/>
      <c r="G354" s="15"/>
      <c r="H354" s="15"/>
      <c r="I354" s="15"/>
      <c r="J354" s="15"/>
      <c r="K354" s="15"/>
      <c r="L354" s="15"/>
      <c r="M354" s="15"/>
      <c r="N354" s="15"/>
      <c r="O354" s="15"/>
      <c r="P354" s="15"/>
      <c r="Q354" s="15"/>
      <c r="R354" s="15"/>
      <c r="S354" s="15"/>
    </row>
    <row r="355">
      <c r="A355" s="15"/>
      <c r="B355" s="15"/>
      <c r="C355" s="15"/>
      <c r="D355" s="15"/>
      <c r="E355" s="15"/>
      <c r="F355" s="15"/>
      <c r="G355" s="15"/>
      <c r="H355" s="15"/>
      <c r="I355" s="15"/>
      <c r="J355" s="15"/>
      <c r="K355" s="15"/>
      <c r="L355" s="15"/>
      <c r="M355" s="15"/>
      <c r="N355" s="15"/>
      <c r="O355" s="15"/>
      <c r="P355" s="15"/>
      <c r="Q355" s="15"/>
      <c r="R355" s="15"/>
      <c r="S355" s="15"/>
    </row>
    <row r="356">
      <c r="A356" s="15"/>
      <c r="B356" s="15"/>
      <c r="C356" s="15"/>
      <c r="D356" s="15"/>
      <c r="E356" s="15"/>
      <c r="F356" s="15"/>
      <c r="G356" s="15"/>
      <c r="H356" s="15"/>
      <c r="I356" s="15"/>
      <c r="J356" s="15"/>
      <c r="K356" s="15"/>
      <c r="L356" s="15"/>
      <c r="M356" s="15"/>
      <c r="N356" s="15"/>
      <c r="O356" s="15"/>
      <c r="P356" s="15"/>
      <c r="Q356" s="15"/>
      <c r="R356" s="15"/>
      <c r="S356" s="15"/>
    </row>
    <row r="357">
      <c r="A357" s="15"/>
      <c r="B357" s="15"/>
      <c r="C357" s="15"/>
      <c r="D357" s="15"/>
      <c r="E357" s="15"/>
      <c r="F357" s="15"/>
      <c r="G357" s="15"/>
      <c r="H357" s="15"/>
      <c r="I357" s="15"/>
      <c r="J357" s="15"/>
      <c r="K357" s="15"/>
      <c r="L357" s="15"/>
      <c r="M357" s="15"/>
      <c r="N357" s="15"/>
      <c r="O357" s="15"/>
      <c r="P357" s="15"/>
      <c r="Q357" s="15"/>
      <c r="R357" s="15"/>
      <c r="S357" s="15"/>
    </row>
    <row r="358">
      <c r="A358" s="15"/>
      <c r="B358" s="15"/>
      <c r="C358" s="15"/>
      <c r="D358" s="15"/>
      <c r="E358" s="15"/>
      <c r="F358" s="15"/>
      <c r="G358" s="15"/>
      <c r="H358" s="15"/>
      <c r="I358" s="15"/>
      <c r="J358" s="15"/>
      <c r="K358" s="15"/>
      <c r="L358" s="15"/>
      <c r="M358" s="15"/>
      <c r="N358" s="15"/>
      <c r="O358" s="15"/>
      <c r="P358" s="15"/>
      <c r="Q358" s="15"/>
      <c r="R358" s="15"/>
      <c r="S358" s="15"/>
    </row>
    <row r="359">
      <c r="A359" s="15"/>
      <c r="B359" s="15"/>
      <c r="C359" s="15"/>
      <c r="D359" s="15"/>
      <c r="E359" s="15"/>
      <c r="F359" s="15"/>
      <c r="G359" s="15"/>
      <c r="H359" s="15"/>
      <c r="I359" s="15"/>
      <c r="J359" s="15"/>
      <c r="K359" s="15"/>
      <c r="L359" s="15"/>
      <c r="M359" s="15"/>
      <c r="N359" s="15"/>
      <c r="O359" s="15"/>
      <c r="P359" s="15"/>
      <c r="Q359" s="15"/>
      <c r="R359" s="15"/>
      <c r="S359" s="15"/>
    </row>
    <row r="360">
      <c r="A360" s="15"/>
      <c r="B360" s="15"/>
      <c r="C360" s="15"/>
      <c r="D360" s="15"/>
      <c r="E360" s="15"/>
      <c r="F360" s="15"/>
      <c r="G360" s="15"/>
      <c r="H360" s="15"/>
      <c r="I360" s="15"/>
      <c r="J360" s="15"/>
      <c r="K360" s="15"/>
      <c r="L360" s="15"/>
      <c r="M360" s="15"/>
      <c r="N360" s="15"/>
      <c r="O360" s="15"/>
      <c r="P360" s="15"/>
      <c r="Q360" s="15"/>
      <c r="R360" s="15"/>
      <c r="S360" s="15"/>
    </row>
    <row r="361">
      <c r="A361" s="15"/>
      <c r="B361" s="15"/>
      <c r="C361" s="15"/>
      <c r="D361" s="15"/>
      <c r="E361" s="15"/>
      <c r="F361" s="15"/>
      <c r="G361" s="15"/>
      <c r="H361" s="15"/>
      <c r="I361" s="15"/>
      <c r="J361" s="15"/>
      <c r="K361" s="15"/>
      <c r="L361" s="15"/>
      <c r="M361" s="15"/>
      <c r="N361" s="15"/>
      <c r="O361" s="15"/>
      <c r="P361" s="15"/>
      <c r="Q361" s="15"/>
      <c r="R361" s="15"/>
      <c r="S361" s="15"/>
    </row>
    <row r="362">
      <c r="A362" s="15"/>
      <c r="B362" s="15"/>
      <c r="C362" s="15"/>
      <c r="D362" s="15"/>
      <c r="E362" s="15"/>
      <c r="F362" s="15"/>
      <c r="G362" s="15"/>
      <c r="H362" s="15"/>
      <c r="I362" s="15"/>
      <c r="J362" s="15"/>
      <c r="K362" s="15"/>
      <c r="L362" s="15"/>
      <c r="M362" s="15"/>
      <c r="N362" s="15"/>
      <c r="O362" s="15"/>
      <c r="P362" s="15"/>
      <c r="Q362" s="15"/>
      <c r="R362" s="15"/>
      <c r="S362" s="15"/>
    </row>
    <row r="363">
      <c r="A363" s="15"/>
      <c r="B363" s="15"/>
      <c r="C363" s="15"/>
      <c r="D363" s="15"/>
      <c r="E363" s="15"/>
      <c r="F363" s="15"/>
      <c r="G363" s="15"/>
      <c r="H363" s="15"/>
      <c r="I363" s="15"/>
      <c r="J363" s="15"/>
      <c r="K363" s="15"/>
      <c r="L363" s="15"/>
      <c r="M363" s="15"/>
      <c r="N363" s="15"/>
      <c r="O363" s="15"/>
      <c r="P363" s="15"/>
      <c r="Q363" s="15"/>
      <c r="R363" s="15"/>
      <c r="S363" s="15"/>
    </row>
    <row r="364">
      <c r="A364" s="15"/>
      <c r="B364" s="15"/>
      <c r="C364" s="15"/>
      <c r="D364" s="15"/>
      <c r="E364" s="15"/>
      <c r="F364" s="15"/>
      <c r="G364" s="15"/>
      <c r="H364" s="15"/>
      <c r="I364" s="15"/>
      <c r="J364" s="15"/>
      <c r="K364" s="15"/>
      <c r="L364" s="15"/>
      <c r="M364" s="15"/>
      <c r="N364" s="15"/>
      <c r="O364" s="15"/>
      <c r="P364" s="15"/>
      <c r="Q364" s="15"/>
      <c r="R364" s="15"/>
      <c r="S364" s="15"/>
    </row>
    <row r="365">
      <c r="A365" s="15"/>
      <c r="B365" s="15"/>
      <c r="C365" s="15"/>
      <c r="D365" s="15"/>
      <c r="E365" s="15"/>
      <c r="F365" s="15"/>
      <c r="G365" s="15"/>
      <c r="H365" s="15"/>
      <c r="I365" s="15"/>
      <c r="J365" s="15"/>
      <c r="K365" s="15"/>
      <c r="L365" s="15"/>
      <c r="M365" s="15"/>
      <c r="N365" s="15"/>
      <c r="O365" s="15"/>
      <c r="P365" s="15"/>
      <c r="Q365" s="15"/>
      <c r="R365" s="15"/>
      <c r="S365" s="15"/>
    </row>
    <row r="366">
      <c r="A366" s="15"/>
      <c r="B366" s="15"/>
      <c r="C366" s="15"/>
      <c r="D366" s="15"/>
      <c r="E366" s="15"/>
      <c r="F366" s="15"/>
      <c r="G366" s="15"/>
      <c r="H366" s="15"/>
      <c r="I366" s="15"/>
      <c r="J366" s="15"/>
      <c r="K366" s="15"/>
      <c r="L366" s="15"/>
      <c r="M366" s="15"/>
      <c r="N366" s="15"/>
      <c r="O366" s="15"/>
      <c r="P366" s="15"/>
      <c r="Q366" s="15"/>
      <c r="R366" s="15"/>
      <c r="S366" s="15"/>
    </row>
    <row r="367">
      <c r="A367" s="15"/>
      <c r="B367" s="15"/>
      <c r="C367" s="15"/>
      <c r="D367" s="15"/>
      <c r="E367" s="15"/>
      <c r="F367" s="15"/>
      <c r="G367" s="15"/>
      <c r="H367" s="15"/>
      <c r="I367" s="15"/>
      <c r="J367" s="15"/>
      <c r="K367" s="15"/>
      <c r="L367" s="15"/>
      <c r="M367" s="15"/>
      <c r="N367" s="15"/>
      <c r="O367" s="15"/>
      <c r="P367" s="15"/>
      <c r="Q367" s="15"/>
      <c r="R367" s="15"/>
      <c r="S367" s="15"/>
    </row>
    <row r="368">
      <c r="A368" s="15"/>
      <c r="B368" s="15"/>
      <c r="C368" s="15"/>
      <c r="D368" s="15"/>
      <c r="E368" s="15"/>
      <c r="F368" s="15"/>
      <c r="G368" s="15"/>
      <c r="H368" s="15"/>
      <c r="I368" s="15"/>
      <c r="J368" s="15"/>
      <c r="K368" s="15"/>
      <c r="L368" s="15"/>
      <c r="M368" s="15"/>
      <c r="N368" s="15"/>
      <c r="O368" s="15"/>
      <c r="P368" s="15"/>
      <c r="Q368" s="15"/>
      <c r="R368" s="15"/>
      <c r="S368" s="15"/>
    </row>
    <row r="369">
      <c r="A369" s="15"/>
      <c r="B369" s="15"/>
      <c r="C369" s="15"/>
      <c r="D369" s="15"/>
      <c r="E369" s="15"/>
      <c r="F369" s="15"/>
      <c r="G369" s="15"/>
      <c r="H369" s="15"/>
      <c r="I369" s="15"/>
      <c r="J369" s="15"/>
      <c r="K369" s="15"/>
      <c r="L369" s="15"/>
      <c r="M369" s="15"/>
      <c r="N369" s="15"/>
      <c r="O369" s="15"/>
      <c r="P369" s="15"/>
      <c r="Q369" s="15"/>
      <c r="R369" s="15"/>
      <c r="S369" s="15"/>
    </row>
    <row r="370">
      <c r="A370" s="15"/>
      <c r="B370" s="15"/>
      <c r="C370" s="15"/>
      <c r="D370" s="15"/>
      <c r="E370" s="15"/>
      <c r="F370" s="15"/>
      <c r="G370" s="15"/>
      <c r="H370" s="15"/>
      <c r="I370" s="15"/>
      <c r="J370" s="15"/>
      <c r="K370" s="15"/>
      <c r="L370" s="15"/>
      <c r="M370" s="15"/>
      <c r="N370" s="15"/>
      <c r="O370" s="15"/>
      <c r="P370" s="15"/>
      <c r="Q370" s="15"/>
      <c r="R370" s="15"/>
      <c r="S370" s="15"/>
    </row>
    <row r="371">
      <c r="A371" s="15"/>
      <c r="B371" s="15"/>
      <c r="C371" s="15"/>
      <c r="D371" s="15"/>
      <c r="E371" s="15"/>
      <c r="F371" s="15"/>
      <c r="G371" s="15"/>
      <c r="H371" s="15"/>
      <c r="I371" s="15"/>
      <c r="J371" s="15"/>
      <c r="K371" s="15"/>
      <c r="L371" s="15"/>
      <c r="M371" s="15"/>
      <c r="N371" s="15"/>
      <c r="O371" s="15"/>
      <c r="P371" s="15"/>
      <c r="Q371" s="15"/>
      <c r="R371" s="15"/>
      <c r="S371" s="15"/>
    </row>
    <row r="372">
      <c r="A372" s="15"/>
      <c r="B372" s="15"/>
      <c r="C372" s="15"/>
      <c r="D372" s="15"/>
      <c r="E372" s="15"/>
      <c r="F372" s="15"/>
      <c r="G372" s="15"/>
      <c r="H372" s="15"/>
      <c r="I372" s="15"/>
      <c r="J372" s="15"/>
      <c r="K372" s="15"/>
      <c r="L372" s="15"/>
      <c r="M372" s="15"/>
      <c r="N372" s="15"/>
      <c r="O372" s="15"/>
      <c r="P372" s="15"/>
      <c r="Q372" s="15"/>
      <c r="R372" s="15"/>
      <c r="S372" s="15"/>
    </row>
    <row r="373">
      <c r="A373" s="15"/>
      <c r="B373" s="15"/>
      <c r="C373" s="15"/>
      <c r="D373" s="15"/>
      <c r="E373" s="15"/>
      <c r="F373" s="15"/>
      <c r="G373" s="15"/>
      <c r="H373" s="15"/>
      <c r="I373" s="15"/>
      <c r="J373" s="15"/>
      <c r="K373" s="15"/>
      <c r="L373" s="15"/>
      <c r="M373" s="15"/>
      <c r="N373" s="15"/>
      <c r="O373" s="15"/>
      <c r="P373" s="15"/>
      <c r="Q373" s="15"/>
      <c r="R373" s="15"/>
      <c r="S373" s="15"/>
    </row>
    <row r="374">
      <c r="A374" s="15"/>
      <c r="B374" s="15"/>
      <c r="C374" s="15"/>
      <c r="D374" s="15"/>
      <c r="E374" s="15"/>
      <c r="F374" s="15"/>
      <c r="G374" s="15"/>
      <c r="H374" s="15"/>
      <c r="I374" s="15"/>
      <c r="J374" s="15"/>
      <c r="K374" s="15"/>
      <c r="L374" s="15"/>
      <c r="M374" s="15"/>
      <c r="N374" s="15"/>
      <c r="O374" s="15"/>
      <c r="P374" s="15"/>
      <c r="Q374" s="15"/>
      <c r="R374" s="15"/>
      <c r="S374" s="15"/>
    </row>
    <row r="375">
      <c r="A375" s="15"/>
      <c r="B375" s="15"/>
      <c r="C375" s="15"/>
      <c r="D375" s="15"/>
      <c r="E375" s="15"/>
      <c r="F375" s="15"/>
      <c r="G375" s="15"/>
      <c r="H375" s="15"/>
      <c r="I375" s="15"/>
      <c r="J375" s="15"/>
      <c r="K375" s="15"/>
      <c r="L375" s="15"/>
      <c r="M375" s="15"/>
      <c r="N375" s="15"/>
      <c r="O375" s="15"/>
      <c r="P375" s="15"/>
      <c r="Q375" s="15"/>
      <c r="R375" s="15"/>
      <c r="S375" s="15"/>
    </row>
    <row r="376">
      <c r="A376" s="15"/>
      <c r="B376" s="15"/>
      <c r="C376" s="15"/>
      <c r="D376" s="15"/>
      <c r="E376" s="15"/>
      <c r="F376" s="15"/>
      <c r="G376" s="15"/>
      <c r="H376" s="15"/>
      <c r="I376" s="15"/>
      <c r="J376" s="15"/>
      <c r="K376" s="15"/>
      <c r="L376" s="15"/>
      <c r="M376" s="15"/>
      <c r="N376" s="15"/>
      <c r="O376" s="15"/>
      <c r="P376" s="15"/>
      <c r="Q376" s="15"/>
      <c r="R376" s="15"/>
      <c r="S376" s="15"/>
    </row>
    <row r="377">
      <c r="A377" s="15"/>
      <c r="B377" s="15"/>
      <c r="C377" s="15"/>
      <c r="D377" s="15"/>
      <c r="E377" s="15"/>
      <c r="F377" s="15"/>
      <c r="G377" s="15"/>
      <c r="H377" s="15"/>
      <c r="I377" s="15"/>
      <c r="J377" s="15"/>
      <c r="K377" s="15"/>
      <c r="L377" s="15"/>
      <c r="M377" s="15"/>
      <c r="N377" s="15"/>
      <c r="O377" s="15"/>
      <c r="P377" s="15"/>
      <c r="Q377" s="15"/>
      <c r="R377" s="15"/>
      <c r="S377" s="15"/>
    </row>
    <row r="378">
      <c r="A378" s="15"/>
      <c r="B378" s="15"/>
      <c r="C378" s="15"/>
      <c r="D378" s="15"/>
      <c r="E378" s="15"/>
      <c r="F378" s="15"/>
      <c r="G378" s="15"/>
      <c r="H378" s="15"/>
      <c r="I378" s="15"/>
      <c r="J378" s="15"/>
      <c r="K378" s="15"/>
      <c r="L378" s="15"/>
      <c r="M378" s="15"/>
      <c r="N378" s="15"/>
      <c r="O378" s="15"/>
      <c r="P378" s="15"/>
      <c r="Q378" s="15"/>
      <c r="R378" s="15"/>
      <c r="S378" s="15"/>
    </row>
    <row r="379">
      <c r="A379" s="15"/>
      <c r="B379" s="15"/>
      <c r="C379" s="15"/>
      <c r="D379" s="15"/>
      <c r="E379" s="15"/>
      <c r="F379" s="15"/>
      <c r="G379" s="15"/>
      <c r="H379" s="15"/>
      <c r="I379" s="15"/>
      <c r="J379" s="15"/>
      <c r="K379" s="15"/>
      <c r="L379" s="15"/>
      <c r="M379" s="15"/>
      <c r="N379" s="15"/>
      <c r="O379" s="15"/>
      <c r="P379" s="15"/>
      <c r="Q379" s="15"/>
      <c r="R379" s="15"/>
      <c r="S379" s="15"/>
    </row>
    <row r="380">
      <c r="A380" s="15"/>
      <c r="B380" s="15"/>
      <c r="C380" s="15"/>
      <c r="D380" s="15"/>
      <c r="E380" s="15"/>
      <c r="F380" s="15"/>
      <c r="G380" s="15"/>
      <c r="H380" s="15"/>
      <c r="I380" s="15"/>
      <c r="J380" s="15"/>
      <c r="K380" s="15"/>
      <c r="L380" s="15"/>
      <c r="M380" s="15"/>
      <c r="N380" s="15"/>
      <c r="O380" s="15"/>
      <c r="P380" s="15"/>
      <c r="Q380" s="15"/>
      <c r="R380" s="15"/>
      <c r="S380" s="15"/>
    </row>
    <row r="381">
      <c r="A381" s="15"/>
      <c r="B381" s="15"/>
      <c r="C381" s="15"/>
      <c r="D381" s="15"/>
      <c r="E381" s="15"/>
      <c r="F381" s="15"/>
      <c r="G381" s="15"/>
      <c r="H381" s="15"/>
      <c r="I381" s="15"/>
      <c r="J381" s="15"/>
      <c r="K381" s="15"/>
      <c r="L381" s="15"/>
      <c r="M381" s="15"/>
      <c r="N381" s="15"/>
      <c r="O381" s="15"/>
      <c r="P381" s="15"/>
      <c r="Q381" s="15"/>
      <c r="R381" s="15"/>
      <c r="S381" s="15"/>
    </row>
    <row r="382">
      <c r="A382" s="15"/>
      <c r="B382" s="15"/>
      <c r="C382" s="15"/>
      <c r="D382" s="15"/>
      <c r="E382" s="15"/>
      <c r="F382" s="15"/>
      <c r="G382" s="15"/>
      <c r="H382" s="15"/>
      <c r="I382" s="15"/>
      <c r="J382" s="15"/>
      <c r="K382" s="15"/>
      <c r="L382" s="15"/>
      <c r="M382" s="15"/>
      <c r="N382" s="15"/>
      <c r="O382" s="15"/>
      <c r="P382" s="15"/>
      <c r="Q382" s="15"/>
      <c r="R382" s="15"/>
      <c r="S382" s="15"/>
    </row>
    <row r="383">
      <c r="A383" s="15"/>
      <c r="B383" s="15"/>
      <c r="C383" s="15"/>
      <c r="D383" s="15"/>
      <c r="E383" s="15"/>
      <c r="F383" s="15"/>
      <c r="G383" s="15"/>
      <c r="H383" s="15"/>
      <c r="I383" s="15"/>
      <c r="J383" s="15"/>
      <c r="K383" s="15"/>
      <c r="L383" s="15"/>
      <c r="M383" s="15"/>
      <c r="N383" s="15"/>
      <c r="O383" s="15"/>
      <c r="P383" s="15"/>
      <c r="Q383" s="15"/>
      <c r="R383" s="15"/>
      <c r="S383" s="15"/>
    </row>
    <row r="384">
      <c r="A384" s="15"/>
      <c r="B384" s="15"/>
      <c r="C384" s="15"/>
      <c r="D384" s="15"/>
      <c r="E384" s="15"/>
      <c r="F384" s="15"/>
      <c r="G384" s="15"/>
      <c r="H384" s="15"/>
      <c r="I384" s="15"/>
      <c r="J384" s="15"/>
      <c r="K384" s="15"/>
      <c r="L384" s="15"/>
      <c r="M384" s="15"/>
      <c r="N384" s="15"/>
      <c r="O384" s="15"/>
      <c r="P384" s="15"/>
      <c r="Q384" s="15"/>
      <c r="R384" s="15"/>
      <c r="S384" s="15"/>
    </row>
    <row r="385">
      <c r="A385" s="15"/>
      <c r="B385" s="15"/>
      <c r="C385" s="15"/>
      <c r="D385" s="15"/>
      <c r="E385" s="15"/>
      <c r="F385" s="15"/>
      <c r="G385" s="15"/>
      <c r="H385" s="15"/>
      <c r="I385" s="15"/>
      <c r="J385" s="15"/>
      <c r="K385" s="15"/>
      <c r="L385" s="15"/>
      <c r="M385" s="15"/>
      <c r="N385" s="15"/>
      <c r="O385" s="15"/>
      <c r="P385" s="15"/>
      <c r="Q385" s="15"/>
      <c r="R385" s="15"/>
      <c r="S385" s="15"/>
    </row>
    <row r="386">
      <c r="A386" s="15"/>
      <c r="B386" s="15"/>
      <c r="C386" s="15"/>
      <c r="D386" s="15"/>
      <c r="E386" s="15"/>
      <c r="F386" s="15"/>
      <c r="G386" s="15"/>
      <c r="H386" s="15"/>
      <c r="I386" s="15"/>
      <c r="J386" s="15"/>
      <c r="K386" s="15"/>
      <c r="L386" s="15"/>
      <c r="M386" s="15"/>
      <c r="N386" s="15"/>
      <c r="O386" s="15"/>
      <c r="P386" s="15"/>
      <c r="Q386" s="15"/>
      <c r="R386" s="15"/>
      <c r="S386" s="15"/>
    </row>
    <row r="387">
      <c r="A387" s="15"/>
      <c r="B387" s="15"/>
      <c r="C387" s="15"/>
      <c r="D387" s="15"/>
      <c r="E387" s="15"/>
      <c r="F387" s="15"/>
      <c r="G387" s="15"/>
      <c r="H387" s="15"/>
      <c r="I387" s="15"/>
      <c r="J387" s="15"/>
      <c r="K387" s="15"/>
      <c r="L387" s="15"/>
      <c r="M387" s="15"/>
      <c r="N387" s="15"/>
      <c r="O387" s="15"/>
      <c r="P387" s="15"/>
      <c r="Q387" s="15"/>
      <c r="R387" s="15"/>
      <c r="S387" s="15"/>
    </row>
    <row r="388">
      <c r="A388" s="15"/>
      <c r="B388" s="15"/>
      <c r="C388" s="15"/>
      <c r="D388" s="15"/>
      <c r="E388" s="15"/>
      <c r="F388" s="15"/>
      <c r="G388" s="15"/>
      <c r="H388" s="15"/>
      <c r="I388" s="15"/>
      <c r="J388" s="15"/>
      <c r="K388" s="15"/>
      <c r="L388" s="15"/>
      <c r="M388" s="15"/>
      <c r="N388" s="15"/>
      <c r="O388" s="15"/>
      <c r="P388" s="15"/>
      <c r="Q388" s="15"/>
      <c r="R388" s="15"/>
      <c r="S388" s="15"/>
    </row>
    <row r="389">
      <c r="A389" s="15"/>
      <c r="B389" s="15"/>
      <c r="C389" s="15"/>
      <c r="D389" s="15"/>
      <c r="E389" s="15"/>
      <c r="F389" s="15"/>
      <c r="G389" s="15"/>
      <c r="H389" s="15"/>
      <c r="I389" s="15"/>
      <c r="J389" s="15"/>
      <c r="K389" s="15"/>
      <c r="L389" s="15"/>
      <c r="M389" s="15"/>
      <c r="N389" s="15"/>
      <c r="O389" s="15"/>
      <c r="P389" s="15"/>
      <c r="Q389" s="15"/>
      <c r="R389" s="15"/>
      <c r="S389" s="15"/>
    </row>
    <row r="390">
      <c r="A390" s="15"/>
      <c r="B390" s="15"/>
      <c r="C390" s="15"/>
      <c r="D390" s="15"/>
      <c r="E390" s="15"/>
      <c r="F390" s="15"/>
      <c r="G390" s="15"/>
      <c r="H390" s="15"/>
      <c r="I390" s="15"/>
      <c r="J390" s="15"/>
      <c r="K390" s="15"/>
      <c r="L390" s="15"/>
      <c r="M390" s="15"/>
      <c r="N390" s="15"/>
      <c r="O390" s="15"/>
      <c r="P390" s="15"/>
      <c r="Q390" s="15"/>
      <c r="R390" s="15"/>
      <c r="S390" s="15"/>
    </row>
    <row r="391">
      <c r="A391" s="15"/>
      <c r="B391" s="15"/>
      <c r="C391" s="15"/>
      <c r="D391" s="15"/>
      <c r="E391" s="15"/>
      <c r="F391" s="15"/>
      <c r="G391" s="15"/>
      <c r="H391" s="15"/>
      <c r="I391" s="15"/>
      <c r="J391" s="15"/>
      <c r="K391" s="15"/>
      <c r="L391" s="15"/>
      <c r="M391" s="15"/>
      <c r="N391" s="15"/>
      <c r="O391" s="15"/>
      <c r="P391" s="15"/>
      <c r="Q391" s="15"/>
      <c r="R391" s="15"/>
      <c r="S391" s="15"/>
    </row>
    <row r="392">
      <c r="A392" s="15"/>
      <c r="B392" s="15"/>
      <c r="C392" s="15"/>
      <c r="D392" s="15"/>
      <c r="E392" s="15"/>
      <c r="F392" s="15"/>
      <c r="G392" s="15"/>
      <c r="H392" s="15"/>
      <c r="I392" s="15"/>
      <c r="J392" s="15"/>
      <c r="K392" s="15"/>
      <c r="L392" s="15"/>
      <c r="M392" s="15"/>
      <c r="N392" s="15"/>
      <c r="O392" s="15"/>
      <c r="P392" s="15"/>
      <c r="Q392" s="15"/>
      <c r="R392" s="15"/>
      <c r="S392" s="15"/>
    </row>
    <row r="393">
      <c r="A393" s="15"/>
      <c r="B393" s="15"/>
      <c r="C393" s="15"/>
      <c r="D393" s="15"/>
      <c r="E393" s="15"/>
      <c r="F393" s="15"/>
      <c r="G393" s="15"/>
      <c r="H393" s="15"/>
      <c r="I393" s="15"/>
      <c r="J393" s="15"/>
      <c r="K393" s="15"/>
      <c r="L393" s="15"/>
      <c r="M393" s="15"/>
      <c r="N393" s="15"/>
      <c r="O393" s="15"/>
      <c r="P393" s="15"/>
      <c r="Q393" s="15"/>
      <c r="R393" s="15"/>
      <c r="S393" s="15"/>
    </row>
    <row r="394">
      <c r="A394" s="15"/>
      <c r="B394" s="15"/>
      <c r="C394" s="15"/>
      <c r="D394" s="15"/>
      <c r="E394" s="15"/>
      <c r="F394" s="15"/>
      <c r="G394" s="15"/>
      <c r="H394" s="15"/>
      <c r="I394" s="15"/>
      <c r="J394" s="15"/>
      <c r="K394" s="15"/>
      <c r="L394" s="15"/>
      <c r="M394" s="15"/>
      <c r="N394" s="15"/>
      <c r="O394" s="15"/>
      <c r="P394" s="15"/>
      <c r="Q394" s="15"/>
      <c r="R394" s="15"/>
      <c r="S394" s="15"/>
    </row>
    <row r="395">
      <c r="A395" s="15"/>
      <c r="B395" s="15"/>
      <c r="C395" s="15"/>
      <c r="D395" s="15"/>
      <c r="E395" s="15"/>
      <c r="F395" s="15"/>
      <c r="G395" s="15"/>
      <c r="H395" s="15"/>
      <c r="I395" s="15"/>
      <c r="J395" s="15"/>
      <c r="K395" s="15"/>
      <c r="L395" s="15"/>
      <c r="M395" s="15"/>
      <c r="N395" s="15"/>
      <c r="O395" s="15"/>
      <c r="P395" s="15"/>
      <c r="Q395" s="15"/>
      <c r="R395" s="15"/>
      <c r="S395" s="15"/>
    </row>
    <row r="396">
      <c r="A396" s="15"/>
      <c r="B396" s="15"/>
      <c r="C396" s="15"/>
      <c r="D396" s="15"/>
      <c r="E396" s="15"/>
      <c r="F396" s="15"/>
      <c r="G396" s="15"/>
      <c r="H396" s="15"/>
      <c r="I396" s="15"/>
      <c r="J396" s="15"/>
      <c r="K396" s="15"/>
      <c r="L396" s="15"/>
      <c r="M396" s="15"/>
      <c r="N396" s="15"/>
      <c r="O396" s="15"/>
      <c r="P396" s="15"/>
      <c r="Q396" s="15"/>
      <c r="R396" s="15"/>
      <c r="S396" s="15"/>
    </row>
    <row r="397">
      <c r="A397" s="15"/>
      <c r="B397" s="15"/>
      <c r="C397" s="15"/>
      <c r="D397" s="15"/>
      <c r="E397" s="15"/>
      <c r="F397" s="15"/>
      <c r="G397" s="15"/>
      <c r="H397" s="15"/>
      <c r="I397" s="15"/>
      <c r="J397" s="15"/>
      <c r="K397" s="15"/>
      <c r="L397" s="15"/>
      <c r="M397" s="15"/>
      <c r="N397" s="15"/>
      <c r="O397" s="15"/>
      <c r="P397" s="15"/>
      <c r="Q397" s="15"/>
      <c r="R397" s="15"/>
      <c r="S397" s="15"/>
    </row>
    <row r="398">
      <c r="A398" s="15"/>
      <c r="B398" s="15"/>
      <c r="C398" s="15"/>
      <c r="D398" s="15"/>
      <c r="E398" s="15"/>
      <c r="F398" s="15"/>
      <c r="G398" s="15"/>
      <c r="H398" s="15"/>
      <c r="I398" s="15"/>
      <c r="J398" s="15"/>
      <c r="K398" s="15"/>
      <c r="L398" s="15"/>
      <c r="M398" s="15"/>
      <c r="N398" s="15"/>
      <c r="O398" s="15"/>
      <c r="P398" s="15"/>
      <c r="Q398" s="15"/>
      <c r="R398" s="15"/>
      <c r="S398" s="15"/>
    </row>
    <row r="399">
      <c r="A399" s="15"/>
      <c r="B399" s="15"/>
      <c r="C399" s="15"/>
      <c r="D399" s="15"/>
      <c r="E399" s="15"/>
      <c r="F399" s="15"/>
      <c r="G399" s="15"/>
      <c r="H399" s="15"/>
      <c r="I399" s="15"/>
      <c r="J399" s="15"/>
      <c r="K399" s="15"/>
      <c r="L399" s="15"/>
      <c r="M399" s="15"/>
      <c r="N399" s="15"/>
      <c r="O399" s="15"/>
      <c r="P399" s="15"/>
      <c r="Q399" s="15"/>
      <c r="R399" s="15"/>
      <c r="S399" s="15"/>
    </row>
    <row r="400">
      <c r="A400" s="15"/>
      <c r="B400" s="15"/>
      <c r="C400" s="15"/>
      <c r="D400" s="15"/>
      <c r="E400" s="15"/>
      <c r="F400" s="15"/>
      <c r="G400" s="15"/>
      <c r="H400" s="15"/>
      <c r="I400" s="15"/>
      <c r="J400" s="15"/>
      <c r="K400" s="15"/>
      <c r="L400" s="15"/>
      <c r="M400" s="15"/>
      <c r="N400" s="15"/>
      <c r="O400" s="15"/>
      <c r="P400" s="15"/>
      <c r="Q400" s="15"/>
      <c r="R400" s="15"/>
      <c r="S400" s="15"/>
    </row>
    <row r="401">
      <c r="A401" s="15"/>
      <c r="B401" s="15"/>
      <c r="C401" s="15"/>
      <c r="D401" s="15"/>
      <c r="E401" s="15"/>
      <c r="F401" s="15"/>
      <c r="G401" s="15"/>
      <c r="H401" s="15"/>
      <c r="I401" s="15"/>
      <c r="J401" s="15"/>
      <c r="K401" s="15"/>
      <c r="L401" s="15"/>
      <c r="M401" s="15"/>
      <c r="N401" s="15"/>
      <c r="O401" s="15"/>
      <c r="P401" s="15"/>
      <c r="Q401" s="15"/>
      <c r="R401" s="15"/>
      <c r="S401" s="15"/>
    </row>
    <row r="402">
      <c r="A402" s="15"/>
      <c r="B402" s="15"/>
      <c r="C402" s="15"/>
      <c r="D402" s="15"/>
      <c r="E402" s="15"/>
      <c r="F402" s="15"/>
      <c r="G402" s="15"/>
      <c r="H402" s="15"/>
      <c r="I402" s="15"/>
      <c r="J402" s="15"/>
      <c r="K402" s="15"/>
      <c r="L402" s="15"/>
      <c r="M402" s="15"/>
      <c r="N402" s="15"/>
      <c r="O402" s="15"/>
      <c r="P402" s="15"/>
      <c r="Q402" s="15"/>
      <c r="R402" s="15"/>
      <c r="S402" s="15"/>
    </row>
    <row r="403">
      <c r="A403" s="15"/>
      <c r="B403" s="15"/>
      <c r="C403" s="15"/>
      <c r="D403" s="15"/>
      <c r="E403" s="15"/>
      <c r="F403" s="15"/>
      <c r="G403" s="15"/>
      <c r="H403" s="15"/>
      <c r="I403" s="15"/>
      <c r="J403" s="15"/>
      <c r="K403" s="15"/>
      <c r="L403" s="15"/>
      <c r="M403" s="15"/>
      <c r="N403" s="15"/>
      <c r="O403" s="15"/>
      <c r="P403" s="15"/>
      <c r="Q403" s="15"/>
      <c r="R403" s="15"/>
      <c r="S403" s="15"/>
    </row>
    <row r="404">
      <c r="A404" s="15"/>
      <c r="B404" s="15"/>
      <c r="C404" s="15"/>
      <c r="D404" s="15"/>
      <c r="E404" s="15"/>
      <c r="F404" s="15"/>
      <c r="G404" s="15"/>
      <c r="H404" s="15"/>
      <c r="I404" s="15"/>
      <c r="J404" s="15"/>
      <c r="K404" s="15"/>
      <c r="L404" s="15"/>
      <c r="M404" s="15"/>
      <c r="N404" s="15"/>
      <c r="O404" s="15"/>
      <c r="P404" s="15"/>
      <c r="Q404" s="15"/>
      <c r="R404" s="15"/>
      <c r="S404" s="15"/>
    </row>
    <row r="405">
      <c r="A405" s="15"/>
      <c r="B405" s="15"/>
      <c r="C405" s="15"/>
      <c r="D405" s="15"/>
      <c r="E405" s="15"/>
      <c r="F405" s="15"/>
      <c r="G405" s="15"/>
      <c r="H405" s="15"/>
      <c r="I405" s="15"/>
      <c r="J405" s="15"/>
      <c r="K405" s="15"/>
      <c r="L405" s="15"/>
      <c r="M405" s="15"/>
      <c r="N405" s="15"/>
      <c r="O405" s="15"/>
      <c r="P405" s="15"/>
      <c r="Q405" s="15"/>
      <c r="R405" s="15"/>
      <c r="S405" s="15"/>
    </row>
    <row r="406">
      <c r="A406" s="15"/>
      <c r="B406" s="15"/>
      <c r="C406" s="15"/>
      <c r="D406" s="15"/>
      <c r="E406" s="15"/>
      <c r="F406" s="15"/>
      <c r="G406" s="15"/>
      <c r="H406" s="15"/>
      <c r="I406" s="15"/>
      <c r="J406" s="15"/>
      <c r="K406" s="15"/>
      <c r="L406" s="15"/>
      <c r="M406" s="15"/>
      <c r="N406" s="15"/>
      <c r="O406" s="15"/>
      <c r="P406" s="15"/>
      <c r="Q406" s="15"/>
      <c r="R406" s="15"/>
      <c r="S406" s="15"/>
    </row>
    <row r="407">
      <c r="A407" s="15"/>
      <c r="B407" s="15"/>
      <c r="C407" s="15"/>
      <c r="D407" s="15"/>
      <c r="E407" s="15"/>
      <c r="F407" s="15"/>
      <c r="G407" s="15"/>
      <c r="H407" s="15"/>
      <c r="I407" s="15"/>
      <c r="J407" s="15"/>
      <c r="K407" s="15"/>
      <c r="L407" s="15"/>
      <c r="M407" s="15"/>
      <c r="N407" s="15"/>
      <c r="O407" s="15"/>
      <c r="P407" s="15"/>
      <c r="Q407" s="15"/>
      <c r="R407" s="15"/>
      <c r="S407" s="15"/>
    </row>
    <row r="408">
      <c r="A408" s="15"/>
      <c r="B408" s="15"/>
      <c r="C408" s="15"/>
      <c r="D408" s="15"/>
      <c r="E408" s="15"/>
      <c r="F408" s="15"/>
      <c r="G408" s="15"/>
      <c r="H408" s="15"/>
      <c r="I408" s="15"/>
      <c r="J408" s="15"/>
      <c r="K408" s="15"/>
      <c r="L408" s="15"/>
      <c r="M408" s="15"/>
      <c r="N408" s="15"/>
      <c r="O408" s="15"/>
      <c r="P408" s="15"/>
      <c r="Q408" s="15"/>
      <c r="R408" s="15"/>
      <c r="S408" s="15"/>
    </row>
    <row r="409">
      <c r="A409" s="15"/>
      <c r="B409" s="15"/>
      <c r="C409" s="15"/>
      <c r="D409" s="15"/>
      <c r="E409" s="15"/>
      <c r="F409" s="15"/>
      <c r="G409" s="15"/>
      <c r="H409" s="15"/>
      <c r="I409" s="15"/>
      <c r="J409" s="15"/>
      <c r="K409" s="15"/>
      <c r="L409" s="15"/>
      <c r="M409" s="15"/>
      <c r="N409" s="15"/>
      <c r="O409" s="15"/>
      <c r="P409" s="15"/>
      <c r="Q409" s="15"/>
      <c r="R409" s="15"/>
      <c r="S409" s="15"/>
    </row>
    <row r="410">
      <c r="A410" s="15"/>
      <c r="B410" s="15"/>
      <c r="C410" s="15"/>
      <c r="D410" s="15"/>
      <c r="E410" s="15"/>
      <c r="F410" s="15"/>
      <c r="G410" s="15"/>
      <c r="H410" s="15"/>
      <c r="I410" s="15"/>
      <c r="J410" s="15"/>
      <c r="K410" s="15"/>
      <c r="L410" s="15"/>
      <c r="M410" s="15"/>
      <c r="N410" s="15"/>
      <c r="O410" s="15"/>
      <c r="P410" s="15"/>
      <c r="Q410" s="15"/>
      <c r="R410" s="15"/>
      <c r="S410" s="15"/>
    </row>
    <row r="411">
      <c r="A411" s="15"/>
      <c r="B411" s="15"/>
      <c r="C411" s="15"/>
      <c r="D411" s="15"/>
      <c r="E411" s="15"/>
      <c r="F411" s="15"/>
      <c r="G411" s="15"/>
      <c r="H411" s="15"/>
      <c r="I411" s="15"/>
      <c r="J411" s="15"/>
      <c r="K411" s="15"/>
      <c r="L411" s="15"/>
      <c r="M411" s="15"/>
      <c r="N411" s="15"/>
      <c r="O411" s="15"/>
      <c r="P411" s="15"/>
      <c r="Q411" s="15"/>
      <c r="R411" s="15"/>
      <c r="S411" s="15"/>
    </row>
    <row r="412">
      <c r="A412" s="15"/>
      <c r="B412" s="15"/>
      <c r="C412" s="15"/>
      <c r="D412" s="15"/>
      <c r="E412" s="15"/>
      <c r="F412" s="15"/>
      <c r="G412" s="15"/>
      <c r="H412" s="15"/>
      <c r="I412" s="15"/>
      <c r="J412" s="15"/>
      <c r="K412" s="15"/>
      <c r="L412" s="15"/>
      <c r="M412" s="15"/>
      <c r="N412" s="15"/>
      <c r="O412" s="15"/>
      <c r="P412" s="15"/>
      <c r="Q412" s="15"/>
      <c r="R412" s="15"/>
      <c r="S412" s="15"/>
    </row>
    <row r="413">
      <c r="A413" s="15"/>
      <c r="B413" s="15"/>
      <c r="C413" s="15"/>
      <c r="D413" s="15"/>
      <c r="E413" s="15"/>
      <c r="F413" s="15"/>
      <c r="G413" s="15"/>
      <c r="H413" s="15"/>
      <c r="I413" s="15"/>
      <c r="J413" s="15"/>
      <c r="K413" s="15"/>
      <c r="L413" s="15"/>
      <c r="M413" s="15"/>
      <c r="N413" s="15"/>
      <c r="O413" s="15"/>
      <c r="P413" s="15"/>
      <c r="Q413" s="15"/>
      <c r="R413" s="15"/>
      <c r="S413" s="15"/>
    </row>
    <row r="414">
      <c r="A414" s="15"/>
      <c r="B414" s="15"/>
      <c r="C414" s="15"/>
      <c r="D414" s="15"/>
      <c r="E414" s="15"/>
      <c r="F414" s="15"/>
      <c r="G414" s="15"/>
      <c r="H414" s="15"/>
      <c r="I414" s="15"/>
      <c r="J414" s="15"/>
      <c r="K414" s="15"/>
      <c r="L414" s="15"/>
      <c r="M414" s="15"/>
      <c r="N414" s="15"/>
      <c r="O414" s="15"/>
      <c r="P414" s="15"/>
      <c r="Q414" s="15"/>
      <c r="R414" s="15"/>
      <c r="S414" s="15"/>
    </row>
    <row r="415">
      <c r="A415" s="15"/>
      <c r="B415" s="15"/>
      <c r="C415" s="15"/>
      <c r="D415" s="15"/>
      <c r="E415" s="15"/>
      <c r="F415" s="15"/>
      <c r="G415" s="15"/>
      <c r="H415" s="15"/>
      <c r="I415" s="15"/>
      <c r="J415" s="15"/>
      <c r="K415" s="15"/>
      <c r="L415" s="15"/>
      <c r="M415" s="15"/>
      <c r="N415" s="15"/>
      <c r="O415" s="15"/>
      <c r="P415" s="15"/>
      <c r="Q415" s="15"/>
      <c r="R415" s="15"/>
      <c r="S415" s="15"/>
    </row>
    <row r="416">
      <c r="A416" s="15"/>
      <c r="B416" s="15"/>
      <c r="C416" s="15"/>
      <c r="D416" s="15"/>
      <c r="E416" s="15"/>
      <c r="F416" s="15"/>
      <c r="G416" s="15"/>
      <c r="H416" s="15"/>
      <c r="I416" s="15"/>
      <c r="J416" s="15"/>
      <c r="K416" s="15"/>
      <c r="L416" s="15"/>
      <c r="M416" s="15"/>
      <c r="N416" s="15"/>
      <c r="O416" s="15"/>
      <c r="P416" s="15"/>
      <c r="Q416" s="15"/>
      <c r="R416" s="15"/>
      <c r="S416" s="15"/>
    </row>
    <row r="417">
      <c r="A417" s="15"/>
      <c r="B417" s="15"/>
      <c r="C417" s="15"/>
      <c r="D417" s="15"/>
      <c r="E417" s="15"/>
      <c r="F417" s="15"/>
      <c r="G417" s="15"/>
      <c r="H417" s="15"/>
      <c r="I417" s="15"/>
      <c r="J417" s="15"/>
      <c r="K417" s="15"/>
      <c r="L417" s="15"/>
      <c r="M417" s="15"/>
      <c r="N417" s="15"/>
      <c r="O417" s="15"/>
      <c r="P417" s="15"/>
      <c r="Q417" s="15"/>
      <c r="R417" s="15"/>
      <c r="S417" s="15"/>
    </row>
    <row r="418">
      <c r="A418" s="15"/>
      <c r="B418" s="15"/>
      <c r="C418" s="15"/>
      <c r="D418" s="15"/>
      <c r="E418" s="15"/>
      <c r="F418" s="15"/>
      <c r="G418" s="15"/>
      <c r="H418" s="15"/>
      <c r="I418" s="15"/>
      <c r="J418" s="15"/>
      <c r="K418" s="15"/>
      <c r="L418" s="15"/>
      <c r="M418" s="15"/>
      <c r="N418" s="15"/>
      <c r="O418" s="15"/>
      <c r="P418" s="15"/>
      <c r="Q418" s="15"/>
      <c r="R418" s="15"/>
      <c r="S418" s="15"/>
    </row>
    <row r="419">
      <c r="A419" s="15"/>
      <c r="B419" s="15"/>
      <c r="C419" s="15"/>
      <c r="D419" s="15"/>
      <c r="E419" s="15"/>
      <c r="F419" s="15"/>
      <c r="G419" s="15"/>
      <c r="H419" s="15"/>
      <c r="I419" s="15"/>
      <c r="J419" s="15"/>
      <c r="K419" s="15"/>
      <c r="L419" s="15"/>
      <c r="M419" s="15"/>
      <c r="N419" s="15"/>
      <c r="O419" s="15"/>
      <c r="P419" s="15"/>
      <c r="Q419" s="15"/>
      <c r="R419" s="15"/>
      <c r="S419" s="15"/>
    </row>
    <row r="420">
      <c r="A420" s="15"/>
      <c r="B420" s="15"/>
      <c r="C420" s="15"/>
      <c r="D420" s="15"/>
      <c r="E420" s="15"/>
      <c r="F420" s="15"/>
      <c r="G420" s="15"/>
      <c r="H420" s="15"/>
      <c r="I420" s="15"/>
      <c r="J420" s="15"/>
      <c r="K420" s="15"/>
      <c r="L420" s="15"/>
      <c r="M420" s="15"/>
      <c r="N420" s="15"/>
      <c r="O420" s="15"/>
      <c r="P420" s="15"/>
      <c r="Q420" s="15"/>
      <c r="R420" s="15"/>
      <c r="S420" s="15"/>
    </row>
    <row r="421">
      <c r="A421" s="15"/>
      <c r="B421" s="15"/>
      <c r="C421" s="15"/>
      <c r="D421" s="15"/>
      <c r="E421" s="15"/>
      <c r="F421" s="15"/>
      <c r="G421" s="15"/>
      <c r="H421" s="15"/>
      <c r="I421" s="15"/>
      <c r="J421" s="15"/>
      <c r="K421" s="15"/>
      <c r="L421" s="15"/>
      <c r="M421" s="15"/>
      <c r="N421" s="15"/>
      <c r="O421" s="15"/>
      <c r="P421" s="15"/>
      <c r="Q421" s="15"/>
      <c r="R421" s="15"/>
      <c r="S421" s="15"/>
    </row>
    <row r="422">
      <c r="A422" s="15"/>
      <c r="B422" s="15"/>
      <c r="C422" s="15"/>
      <c r="D422" s="15"/>
      <c r="E422" s="15"/>
      <c r="F422" s="15"/>
      <c r="G422" s="15"/>
      <c r="H422" s="15"/>
      <c r="I422" s="15"/>
      <c r="J422" s="15"/>
      <c r="K422" s="15"/>
      <c r="L422" s="15"/>
      <c r="M422" s="15"/>
      <c r="N422" s="15"/>
      <c r="O422" s="15"/>
      <c r="P422" s="15"/>
      <c r="Q422" s="15"/>
      <c r="R422" s="15"/>
      <c r="S422" s="15"/>
    </row>
    <row r="423">
      <c r="A423" s="15"/>
      <c r="B423" s="15"/>
      <c r="C423" s="15"/>
      <c r="D423" s="15"/>
      <c r="E423" s="15"/>
      <c r="F423" s="15"/>
      <c r="G423" s="15"/>
      <c r="H423" s="15"/>
      <c r="I423" s="15"/>
      <c r="J423" s="15"/>
      <c r="K423" s="15"/>
      <c r="L423" s="15"/>
      <c r="M423" s="15"/>
      <c r="N423" s="15"/>
      <c r="O423" s="15"/>
      <c r="P423" s="15"/>
      <c r="Q423" s="15"/>
      <c r="R423" s="15"/>
      <c r="S423" s="15"/>
    </row>
    <row r="424">
      <c r="A424" s="15"/>
      <c r="B424" s="15"/>
      <c r="C424" s="15"/>
      <c r="D424" s="15"/>
      <c r="E424" s="15"/>
      <c r="F424" s="15"/>
      <c r="G424" s="15"/>
      <c r="H424" s="15"/>
      <c r="I424" s="15"/>
      <c r="J424" s="15"/>
      <c r="K424" s="15"/>
      <c r="L424" s="15"/>
      <c r="M424" s="15"/>
      <c r="N424" s="15"/>
      <c r="O424" s="15"/>
      <c r="P424" s="15"/>
      <c r="Q424" s="15"/>
      <c r="R424" s="15"/>
      <c r="S424" s="15"/>
    </row>
    <row r="425">
      <c r="A425" s="15"/>
      <c r="B425" s="15"/>
      <c r="C425" s="15"/>
      <c r="D425" s="15"/>
      <c r="E425" s="15"/>
      <c r="F425" s="15"/>
      <c r="G425" s="15"/>
      <c r="H425" s="15"/>
      <c r="I425" s="15"/>
      <c r="J425" s="15"/>
      <c r="K425" s="15"/>
      <c r="L425" s="15"/>
      <c r="M425" s="15"/>
      <c r="N425" s="15"/>
      <c r="O425" s="15"/>
      <c r="P425" s="15"/>
      <c r="Q425" s="15"/>
      <c r="R425" s="15"/>
      <c r="S425" s="15"/>
    </row>
    <row r="426">
      <c r="A426" s="15"/>
      <c r="B426" s="15"/>
      <c r="C426" s="15"/>
      <c r="D426" s="15"/>
      <c r="E426" s="15"/>
      <c r="F426" s="15"/>
      <c r="G426" s="15"/>
      <c r="H426" s="15"/>
      <c r="I426" s="15"/>
      <c r="J426" s="15"/>
      <c r="K426" s="15"/>
      <c r="L426" s="15"/>
      <c r="M426" s="15"/>
      <c r="N426" s="15"/>
      <c r="O426" s="15"/>
      <c r="P426" s="15"/>
      <c r="Q426" s="15"/>
      <c r="R426" s="15"/>
      <c r="S426" s="15"/>
    </row>
    <row r="427">
      <c r="A427" s="15"/>
      <c r="B427" s="15"/>
      <c r="C427" s="15"/>
      <c r="D427" s="15"/>
      <c r="E427" s="15"/>
      <c r="F427" s="15"/>
      <c r="G427" s="15"/>
      <c r="H427" s="15"/>
      <c r="I427" s="15"/>
      <c r="J427" s="15"/>
      <c r="K427" s="15"/>
      <c r="L427" s="15"/>
      <c r="M427" s="15"/>
      <c r="N427" s="15"/>
      <c r="O427" s="15"/>
      <c r="P427" s="15"/>
      <c r="Q427" s="15"/>
      <c r="R427" s="15"/>
      <c r="S427" s="15"/>
    </row>
    <row r="428">
      <c r="A428" s="15"/>
      <c r="B428" s="15"/>
      <c r="C428" s="15"/>
      <c r="D428" s="15"/>
      <c r="E428" s="15"/>
      <c r="F428" s="15"/>
      <c r="G428" s="15"/>
      <c r="H428" s="15"/>
      <c r="I428" s="15"/>
      <c r="J428" s="15"/>
      <c r="K428" s="15"/>
      <c r="L428" s="15"/>
      <c r="M428" s="15"/>
      <c r="N428" s="15"/>
      <c r="O428" s="15"/>
      <c r="P428" s="15"/>
      <c r="Q428" s="15"/>
      <c r="R428" s="15"/>
      <c r="S428" s="15"/>
    </row>
    <row r="429">
      <c r="A429" s="15"/>
      <c r="B429" s="15"/>
      <c r="C429" s="15"/>
      <c r="D429" s="15"/>
      <c r="E429" s="15"/>
      <c r="F429" s="15"/>
      <c r="G429" s="15"/>
      <c r="H429" s="15"/>
      <c r="I429" s="15"/>
      <c r="J429" s="15"/>
      <c r="K429" s="15"/>
      <c r="L429" s="15"/>
      <c r="M429" s="15"/>
      <c r="N429" s="15"/>
      <c r="O429" s="15"/>
      <c r="P429" s="15"/>
      <c r="Q429" s="15"/>
      <c r="R429" s="15"/>
      <c r="S429" s="15"/>
    </row>
    <row r="430">
      <c r="A430" s="15"/>
      <c r="B430" s="15"/>
      <c r="C430" s="15"/>
      <c r="D430" s="15"/>
      <c r="E430" s="15"/>
      <c r="F430" s="15"/>
      <c r="G430" s="15"/>
      <c r="H430" s="15"/>
      <c r="I430" s="15"/>
      <c r="J430" s="15"/>
      <c r="K430" s="15"/>
      <c r="L430" s="15"/>
      <c r="M430" s="15"/>
      <c r="N430" s="15"/>
      <c r="O430" s="15"/>
      <c r="P430" s="15"/>
      <c r="Q430" s="15"/>
      <c r="R430" s="15"/>
      <c r="S430" s="15"/>
    </row>
    <row r="431">
      <c r="A431" s="15"/>
      <c r="B431" s="15"/>
      <c r="C431" s="15"/>
      <c r="D431" s="15"/>
      <c r="E431" s="15"/>
      <c r="F431" s="15"/>
      <c r="G431" s="15"/>
      <c r="H431" s="15"/>
      <c r="I431" s="15"/>
      <c r="J431" s="15"/>
      <c r="K431" s="15"/>
      <c r="L431" s="15"/>
      <c r="M431" s="15"/>
      <c r="N431" s="15"/>
      <c r="O431" s="15"/>
      <c r="P431" s="15"/>
      <c r="Q431" s="15"/>
      <c r="R431" s="15"/>
      <c r="S431" s="15"/>
    </row>
    <row r="432">
      <c r="A432" s="15"/>
      <c r="B432" s="15"/>
      <c r="C432" s="15"/>
      <c r="D432" s="15"/>
      <c r="E432" s="15"/>
      <c r="F432" s="15"/>
      <c r="G432" s="15"/>
      <c r="H432" s="15"/>
      <c r="I432" s="15"/>
      <c r="J432" s="15"/>
      <c r="K432" s="15"/>
      <c r="L432" s="15"/>
      <c r="M432" s="15"/>
      <c r="N432" s="15"/>
      <c r="O432" s="15"/>
      <c r="P432" s="15"/>
      <c r="Q432" s="15"/>
      <c r="R432" s="15"/>
      <c r="S432" s="15"/>
    </row>
    <row r="433">
      <c r="A433" s="15"/>
      <c r="B433" s="15"/>
      <c r="C433" s="15"/>
      <c r="D433" s="15"/>
      <c r="E433" s="15"/>
      <c r="F433" s="15"/>
      <c r="G433" s="15"/>
      <c r="H433" s="15"/>
      <c r="I433" s="15"/>
      <c r="J433" s="15"/>
      <c r="K433" s="15"/>
      <c r="L433" s="15"/>
      <c r="M433" s="15"/>
      <c r="N433" s="15"/>
      <c r="O433" s="15"/>
      <c r="P433" s="15"/>
      <c r="Q433" s="15"/>
      <c r="R433" s="15"/>
      <c r="S433" s="15"/>
    </row>
    <row r="434">
      <c r="A434" s="15"/>
      <c r="B434" s="15"/>
      <c r="C434" s="15"/>
      <c r="D434" s="15"/>
      <c r="E434" s="15"/>
      <c r="F434" s="15"/>
      <c r="G434" s="15"/>
      <c r="H434" s="15"/>
      <c r="I434" s="15"/>
      <c r="J434" s="15"/>
      <c r="K434" s="15"/>
      <c r="L434" s="15"/>
      <c r="M434" s="15"/>
      <c r="N434" s="15"/>
      <c r="O434" s="15"/>
      <c r="P434" s="15"/>
      <c r="Q434" s="15"/>
      <c r="R434" s="15"/>
      <c r="S434" s="15"/>
    </row>
    <row r="435">
      <c r="A435" s="15"/>
      <c r="B435" s="15"/>
      <c r="C435" s="15"/>
      <c r="D435" s="15"/>
      <c r="E435" s="15"/>
      <c r="F435" s="15"/>
      <c r="G435" s="15"/>
      <c r="H435" s="15"/>
      <c r="I435" s="15"/>
      <c r="J435" s="15"/>
      <c r="K435" s="15"/>
      <c r="L435" s="15"/>
      <c r="M435" s="15"/>
      <c r="N435" s="15"/>
      <c r="O435" s="15"/>
      <c r="P435" s="15"/>
      <c r="Q435" s="15"/>
      <c r="R435" s="15"/>
      <c r="S435" s="15"/>
    </row>
    <row r="436">
      <c r="A436" s="15"/>
      <c r="B436" s="15"/>
      <c r="C436" s="15"/>
      <c r="D436" s="15"/>
      <c r="E436" s="15"/>
      <c r="F436" s="15"/>
      <c r="G436" s="15"/>
      <c r="H436" s="15"/>
      <c r="I436" s="15"/>
      <c r="J436" s="15"/>
      <c r="K436" s="15"/>
      <c r="L436" s="15"/>
      <c r="M436" s="15"/>
      <c r="N436" s="15"/>
      <c r="O436" s="15"/>
      <c r="P436" s="15"/>
      <c r="Q436" s="15"/>
      <c r="R436" s="15"/>
      <c r="S436" s="15"/>
    </row>
    <row r="437">
      <c r="A437" s="15"/>
      <c r="B437" s="15"/>
      <c r="C437" s="15"/>
      <c r="D437" s="15"/>
      <c r="E437" s="15"/>
      <c r="F437" s="15"/>
      <c r="G437" s="15"/>
      <c r="H437" s="15"/>
      <c r="I437" s="15"/>
      <c r="J437" s="15"/>
      <c r="K437" s="15"/>
      <c r="L437" s="15"/>
      <c r="M437" s="15"/>
      <c r="N437" s="15"/>
      <c r="O437" s="15"/>
      <c r="P437" s="15"/>
      <c r="Q437" s="15"/>
      <c r="R437" s="15"/>
      <c r="S437" s="15"/>
    </row>
    <row r="438">
      <c r="A438" s="15"/>
      <c r="B438" s="15"/>
      <c r="C438" s="15"/>
      <c r="D438" s="15"/>
      <c r="E438" s="15"/>
      <c r="F438" s="15"/>
      <c r="G438" s="15"/>
      <c r="H438" s="15"/>
      <c r="I438" s="15"/>
      <c r="J438" s="15"/>
      <c r="K438" s="15"/>
      <c r="L438" s="15"/>
      <c r="M438" s="15"/>
      <c r="N438" s="15"/>
      <c r="O438" s="15"/>
      <c r="P438" s="15"/>
      <c r="Q438" s="15"/>
      <c r="R438" s="15"/>
      <c r="S438" s="15"/>
    </row>
    <row r="439">
      <c r="A439" s="15"/>
      <c r="B439" s="15"/>
      <c r="C439" s="15"/>
      <c r="D439" s="15"/>
      <c r="E439" s="15"/>
      <c r="F439" s="15"/>
      <c r="G439" s="15"/>
      <c r="H439" s="15"/>
      <c r="I439" s="15"/>
      <c r="J439" s="15"/>
      <c r="K439" s="15"/>
      <c r="L439" s="15"/>
      <c r="M439" s="15"/>
      <c r="N439" s="15"/>
      <c r="O439" s="15"/>
      <c r="P439" s="15"/>
      <c r="Q439" s="15"/>
      <c r="R439" s="15"/>
      <c r="S439" s="15"/>
    </row>
    <row r="440">
      <c r="A440" s="15"/>
      <c r="B440" s="15"/>
      <c r="C440" s="15"/>
      <c r="D440" s="15"/>
      <c r="E440" s="15"/>
      <c r="F440" s="15"/>
      <c r="G440" s="15"/>
      <c r="H440" s="15"/>
      <c r="I440" s="15"/>
      <c r="J440" s="15"/>
      <c r="K440" s="15"/>
      <c r="L440" s="15"/>
      <c r="M440" s="15"/>
      <c r="N440" s="15"/>
      <c r="O440" s="15"/>
      <c r="P440" s="15"/>
      <c r="Q440" s="15"/>
      <c r="R440" s="15"/>
      <c r="S440" s="15"/>
    </row>
    <row r="441">
      <c r="A441" s="15"/>
      <c r="B441" s="15"/>
      <c r="C441" s="15"/>
      <c r="D441" s="15"/>
      <c r="E441" s="15"/>
      <c r="F441" s="15"/>
      <c r="G441" s="15"/>
      <c r="H441" s="15"/>
      <c r="I441" s="15"/>
      <c r="J441" s="15"/>
      <c r="K441" s="15"/>
      <c r="L441" s="15"/>
      <c r="M441" s="15"/>
      <c r="N441" s="15"/>
      <c r="O441" s="15"/>
      <c r="P441" s="15"/>
      <c r="Q441" s="15"/>
      <c r="R441" s="15"/>
      <c r="S441" s="15"/>
    </row>
    <row r="442">
      <c r="A442" s="15"/>
      <c r="B442" s="15"/>
      <c r="C442" s="15"/>
      <c r="D442" s="15"/>
      <c r="E442" s="15"/>
      <c r="F442" s="15"/>
      <c r="G442" s="15"/>
      <c r="H442" s="15"/>
      <c r="I442" s="15"/>
      <c r="J442" s="15"/>
      <c r="K442" s="15"/>
      <c r="L442" s="15"/>
      <c r="M442" s="15"/>
      <c r="N442" s="15"/>
      <c r="O442" s="15"/>
      <c r="P442" s="15"/>
      <c r="Q442" s="15"/>
      <c r="R442" s="15"/>
      <c r="S442" s="15"/>
    </row>
    <row r="443">
      <c r="A443" s="15"/>
      <c r="B443" s="15"/>
      <c r="C443" s="15"/>
      <c r="D443" s="15"/>
      <c r="E443" s="15"/>
      <c r="F443" s="15"/>
      <c r="G443" s="15"/>
      <c r="H443" s="15"/>
      <c r="I443" s="15"/>
      <c r="J443" s="15"/>
      <c r="K443" s="15"/>
      <c r="L443" s="15"/>
      <c r="M443" s="15"/>
      <c r="N443" s="15"/>
      <c r="O443" s="15"/>
      <c r="P443" s="15"/>
      <c r="Q443" s="15"/>
      <c r="R443" s="15"/>
      <c r="S443" s="15"/>
    </row>
    <row r="444">
      <c r="A444" s="15"/>
      <c r="B444" s="15"/>
      <c r="C444" s="15"/>
      <c r="D444" s="15"/>
      <c r="E444" s="15"/>
      <c r="F444" s="15"/>
      <c r="G444" s="15"/>
      <c r="H444" s="15"/>
      <c r="I444" s="15"/>
      <c r="J444" s="15"/>
      <c r="K444" s="15"/>
      <c r="L444" s="15"/>
      <c r="M444" s="15"/>
      <c r="N444" s="15"/>
      <c r="O444" s="15"/>
      <c r="P444" s="15"/>
      <c r="Q444" s="15"/>
      <c r="R444" s="15"/>
      <c r="S444" s="15"/>
    </row>
    <row r="445">
      <c r="A445" s="15"/>
      <c r="B445" s="15"/>
      <c r="C445" s="15"/>
      <c r="D445" s="15"/>
      <c r="E445" s="15"/>
      <c r="F445" s="15"/>
      <c r="G445" s="15"/>
      <c r="H445" s="15"/>
      <c r="I445" s="15"/>
      <c r="J445" s="15"/>
      <c r="K445" s="15"/>
      <c r="L445" s="15"/>
      <c r="M445" s="15"/>
      <c r="N445" s="15"/>
      <c r="O445" s="15"/>
      <c r="P445" s="15"/>
      <c r="Q445" s="15"/>
      <c r="R445" s="15"/>
      <c r="S445" s="15"/>
    </row>
    <row r="446">
      <c r="A446" s="15"/>
      <c r="B446" s="15"/>
      <c r="C446" s="15"/>
      <c r="D446" s="15"/>
      <c r="E446" s="15"/>
      <c r="F446" s="15"/>
      <c r="G446" s="15"/>
      <c r="H446" s="15"/>
      <c r="I446" s="15"/>
      <c r="J446" s="15"/>
      <c r="K446" s="15"/>
      <c r="L446" s="15"/>
      <c r="M446" s="15"/>
      <c r="N446" s="15"/>
      <c r="O446" s="15"/>
      <c r="P446" s="15"/>
      <c r="Q446" s="15"/>
      <c r="R446" s="15"/>
      <c r="S446" s="15"/>
    </row>
    <row r="447">
      <c r="A447" s="15"/>
      <c r="B447" s="15"/>
      <c r="C447" s="15"/>
      <c r="D447" s="15"/>
      <c r="E447" s="15"/>
      <c r="F447" s="15"/>
      <c r="G447" s="15"/>
      <c r="H447" s="15"/>
      <c r="I447" s="15"/>
      <c r="J447" s="15"/>
      <c r="K447" s="15"/>
      <c r="L447" s="15"/>
      <c r="M447" s="15"/>
      <c r="N447" s="15"/>
      <c r="O447" s="15"/>
      <c r="P447" s="15"/>
      <c r="Q447" s="15"/>
      <c r="R447" s="15"/>
      <c r="S447" s="15"/>
    </row>
    <row r="448">
      <c r="A448" s="15"/>
      <c r="B448" s="15"/>
      <c r="C448" s="15"/>
      <c r="D448" s="15"/>
      <c r="E448" s="15"/>
      <c r="F448" s="15"/>
      <c r="G448" s="15"/>
      <c r="H448" s="15"/>
      <c r="I448" s="15"/>
      <c r="J448" s="15"/>
      <c r="K448" s="15"/>
      <c r="L448" s="15"/>
      <c r="M448" s="15"/>
      <c r="N448" s="15"/>
      <c r="O448" s="15"/>
      <c r="P448" s="15"/>
      <c r="Q448" s="15"/>
      <c r="R448" s="15"/>
      <c r="S448" s="15"/>
    </row>
    <row r="449">
      <c r="A449" s="15"/>
      <c r="B449" s="15"/>
      <c r="C449" s="15"/>
      <c r="D449" s="15"/>
      <c r="E449" s="15"/>
      <c r="F449" s="15"/>
      <c r="G449" s="15"/>
      <c r="H449" s="15"/>
      <c r="I449" s="15"/>
      <c r="J449" s="15"/>
      <c r="K449" s="15"/>
      <c r="L449" s="15"/>
      <c r="M449" s="15"/>
      <c r="N449" s="15"/>
      <c r="O449" s="15"/>
      <c r="P449" s="15"/>
      <c r="Q449" s="15"/>
      <c r="R449" s="15"/>
      <c r="S449" s="15"/>
    </row>
    <row r="450">
      <c r="A450" s="15"/>
      <c r="B450" s="15"/>
      <c r="C450" s="15"/>
      <c r="D450" s="15"/>
      <c r="E450" s="15"/>
      <c r="F450" s="15"/>
      <c r="G450" s="15"/>
      <c r="H450" s="15"/>
      <c r="I450" s="15"/>
      <c r="J450" s="15"/>
      <c r="K450" s="15"/>
      <c r="L450" s="15"/>
      <c r="M450" s="15"/>
      <c r="N450" s="15"/>
      <c r="O450" s="15"/>
      <c r="P450" s="15"/>
      <c r="Q450" s="15"/>
      <c r="R450" s="15"/>
      <c r="S450" s="15"/>
    </row>
    <row r="451">
      <c r="A451" s="15"/>
      <c r="B451" s="15"/>
      <c r="C451" s="15"/>
      <c r="D451" s="15"/>
      <c r="E451" s="15"/>
      <c r="F451" s="15"/>
      <c r="G451" s="15"/>
      <c r="H451" s="15"/>
      <c r="I451" s="15"/>
      <c r="J451" s="15"/>
      <c r="K451" s="15"/>
      <c r="L451" s="15"/>
      <c r="M451" s="15"/>
      <c r="N451" s="15"/>
      <c r="O451" s="15"/>
      <c r="P451" s="15"/>
      <c r="Q451" s="15"/>
      <c r="R451" s="15"/>
      <c r="S451" s="15"/>
    </row>
    <row r="452">
      <c r="A452" s="15"/>
      <c r="B452" s="15"/>
      <c r="C452" s="15"/>
      <c r="D452" s="15"/>
      <c r="E452" s="15"/>
      <c r="F452" s="15"/>
      <c r="G452" s="15"/>
      <c r="H452" s="15"/>
      <c r="I452" s="15"/>
      <c r="J452" s="15"/>
      <c r="K452" s="15"/>
      <c r="L452" s="15"/>
      <c r="M452" s="15"/>
      <c r="N452" s="15"/>
      <c r="O452" s="15"/>
      <c r="P452" s="15"/>
      <c r="Q452" s="15"/>
      <c r="R452" s="15"/>
      <c r="S452" s="15"/>
    </row>
    <row r="453">
      <c r="A453" s="15"/>
      <c r="B453" s="15"/>
      <c r="C453" s="15"/>
      <c r="D453" s="15"/>
      <c r="E453" s="15"/>
      <c r="F453" s="15"/>
      <c r="G453" s="15"/>
      <c r="H453" s="15"/>
      <c r="I453" s="15"/>
      <c r="J453" s="15"/>
      <c r="K453" s="15"/>
      <c r="L453" s="15"/>
      <c r="M453" s="15"/>
      <c r="N453" s="15"/>
      <c r="O453" s="15"/>
      <c r="P453" s="15"/>
      <c r="Q453" s="15"/>
      <c r="R453" s="15"/>
      <c r="S453" s="15"/>
    </row>
    <row r="454">
      <c r="A454" s="15"/>
      <c r="B454" s="15"/>
      <c r="C454" s="15"/>
      <c r="D454" s="15"/>
      <c r="E454" s="15"/>
      <c r="F454" s="15"/>
      <c r="G454" s="15"/>
      <c r="H454" s="15"/>
      <c r="I454" s="15"/>
      <c r="J454" s="15"/>
      <c r="K454" s="15"/>
      <c r="L454" s="15"/>
      <c r="M454" s="15"/>
      <c r="N454" s="15"/>
      <c r="O454" s="15"/>
      <c r="P454" s="15"/>
      <c r="Q454" s="15"/>
      <c r="R454" s="15"/>
      <c r="S454" s="15"/>
    </row>
    <row r="455">
      <c r="A455" s="15"/>
      <c r="B455" s="15"/>
      <c r="C455" s="15"/>
      <c r="D455" s="15"/>
      <c r="E455" s="15"/>
      <c r="F455" s="15"/>
      <c r="G455" s="15"/>
      <c r="H455" s="15"/>
      <c r="I455" s="15"/>
      <c r="J455" s="15"/>
      <c r="K455" s="15"/>
      <c r="L455" s="15"/>
      <c r="M455" s="15"/>
      <c r="N455" s="15"/>
      <c r="O455" s="15"/>
      <c r="P455" s="15"/>
      <c r="Q455" s="15"/>
      <c r="R455" s="15"/>
      <c r="S455" s="15"/>
    </row>
    <row r="456">
      <c r="A456" s="15"/>
      <c r="B456" s="15"/>
      <c r="C456" s="15"/>
      <c r="D456" s="15"/>
      <c r="E456" s="15"/>
      <c r="F456" s="15"/>
      <c r="G456" s="15"/>
      <c r="H456" s="15"/>
      <c r="I456" s="15"/>
      <c r="J456" s="15"/>
      <c r="K456" s="15"/>
      <c r="L456" s="15"/>
      <c r="M456" s="15"/>
      <c r="N456" s="15"/>
      <c r="O456" s="15"/>
      <c r="P456" s="15"/>
      <c r="Q456" s="15"/>
      <c r="R456" s="15"/>
      <c r="S456" s="15"/>
    </row>
    <row r="457">
      <c r="A457" s="15"/>
      <c r="B457" s="15"/>
      <c r="C457" s="15"/>
      <c r="D457" s="15"/>
      <c r="E457" s="15"/>
      <c r="F457" s="15"/>
      <c r="G457" s="15"/>
      <c r="H457" s="15"/>
      <c r="I457" s="15"/>
      <c r="J457" s="15"/>
      <c r="K457" s="15"/>
      <c r="L457" s="15"/>
      <c r="M457" s="15"/>
      <c r="N457" s="15"/>
      <c r="O457" s="15"/>
      <c r="P457" s="15"/>
      <c r="Q457" s="15"/>
      <c r="R457" s="15"/>
      <c r="S457" s="15"/>
    </row>
    <row r="458">
      <c r="A458" s="15"/>
      <c r="B458" s="15"/>
      <c r="C458" s="15"/>
      <c r="D458" s="15"/>
      <c r="E458" s="15"/>
      <c r="F458" s="15"/>
      <c r="G458" s="15"/>
      <c r="H458" s="15"/>
      <c r="I458" s="15"/>
      <c r="J458" s="15"/>
      <c r="K458" s="15"/>
      <c r="L458" s="15"/>
      <c r="M458" s="15"/>
      <c r="N458" s="15"/>
      <c r="O458" s="15"/>
      <c r="P458" s="15"/>
      <c r="Q458" s="15"/>
      <c r="R458" s="15"/>
      <c r="S458" s="15"/>
    </row>
    <row r="459">
      <c r="A459" s="15"/>
      <c r="B459" s="15"/>
      <c r="C459" s="15"/>
      <c r="D459" s="15"/>
      <c r="E459" s="15"/>
      <c r="F459" s="15"/>
      <c r="G459" s="15"/>
      <c r="H459" s="15"/>
      <c r="I459" s="15"/>
      <c r="J459" s="15"/>
      <c r="K459" s="15"/>
      <c r="L459" s="15"/>
      <c r="M459" s="15"/>
      <c r="N459" s="15"/>
      <c r="O459" s="15"/>
      <c r="P459" s="15"/>
      <c r="Q459" s="15"/>
      <c r="R459" s="15"/>
      <c r="S459" s="15"/>
    </row>
    <row r="460">
      <c r="A460" s="15"/>
      <c r="B460" s="15"/>
      <c r="C460" s="15"/>
      <c r="D460" s="15"/>
      <c r="E460" s="15"/>
      <c r="F460" s="15"/>
      <c r="G460" s="15"/>
      <c r="H460" s="15"/>
      <c r="I460" s="15"/>
      <c r="J460" s="15"/>
      <c r="K460" s="15"/>
      <c r="L460" s="15"/>
      <c r="M460" s="15"/>
      <c r="N460" s="15"/>
      <c r="O460" s="15"/>
      <c r="P460" s="15"/>
      <c r="Q460" s="15"/>
      <c r="R460" s="15"/>
      <c r="S460" s="15"/>
    </row>
    <row r="461">
      <c r="A461" s="15"/>
      <c r="B461" s="15"/>
      <c r="C461" s="15"/>
      <c r="D461" s="15"/>
      <c r="E461" s="15"/>
      <c r="F461" s="15"/>
      <c r="G461" s="15"/>
      <c r="H461" s="15"/>
      <c r="I461" s="15"/>
      <c r="J461" s="15"/>
      <c r="K461" s="15"/>
      <c r="L461" s="15"/>
      <c r="M461" s="15"/>
      <c r="N461" s="15"/>
      <c r="O461" s="15"/>
      <c r="P461" s="15"/>
      <c r="Q461" s="15"/>
      <c r="R461" s="15"/>
      <c r="S461" s="15"/>
    </row>
    <row r="462">
      <c r="A462" s="15"/>
      <c r="B462" s="15"/>
      <c r="C462" s="15"/>
      <c r="D462" s="15"/>
      <c r="E462" s="15"/>
      <c r="F462" s="15"/>
      <c r="G462" s="15"/>
      <c r="H462" s="15"/>
      <c r="I462" s="15"/>
      <c r="J462" s="15"/>
      <c r="K462" s="15"/>
      <c r="L462" s="15"/>
      <c r="M462" s="15"/>
      <c r="N462" s="15"/>
      <c r="O462" s="15"/>
      <c r="P462" s="15"/>
      <c r="Q462" s="15"/>
      <c r="R462" s="15"/>
      <c r="S462" s="15"/>
    </row>
    <row r="463">
      <c r="A463" s="15"/>
      <c r="B463" s="15"/>
      <c r="C463" s="15"/>
      <c r="D463" s="15"/>
      <c r="E463" s="15"/>
      <c r="F463" s="15"/>
      <c r="G463" s="15"/>
      <c r="H463" s="15"/>
      <c r="I463" s="15"/>
      <c r="J463" s="15"/>
      <c r="K463" s="15"/>
      <c r="L463" s="15"/>
      <c r="M463" s="15"/>
      <c r="N463" s="15"/>
      <c r="O463" s="15"/>
      <c r="P463" s="15"/>
      <c r="Q463" s="15"/>
      <c r="R463" s="15"/>
      <c r="S463" s="15"/>
    </row>
    <row r="464">
      <c r="A464" s="15"/>
      <c r="B464" s="15"/>
      <c r="C464" s="15"/>
      <c r="D464" s="15"/>
      <c r="E464" s="15"/>
      <c r="F464" s="15"/>
      <c r="G464" s="15"/>
      <c r="H464" s="15"/>
      <c r="I464" s="15"/>
      <c r="J464" s="15"/>
      <c r="K464" s="15"/>
      <c r="L464" s="15"/>
      <c r="M464" s="15"/>
      <c r="N464" s="15"/>
      <c r="O464" s="15"/>
      <c r="P464" s="15"/>
      <c r="Q464" s="15"/>
      <c r="R464" s="15"/>
      <c r="S464" s="15"/>
    </row>
    <row r="465">
      <c r="A465" s="15"/>
      <c r="B465" s="15"/>
      <c r="C465" s="15"/>
      <c r="D465" s="15"/>
      <c r="E465" s="15"/>
      <c r="F465" s="15"/>
      <c r="G465" s="15"/>
      <c r="H465" s="15"/>
      <c r="I465" s="15"/>
      <c r="J465" s="15"/>
      <c r="K465" s="15"/>
      <c r="L465" s="15"/>
      <c r="M465" s="15"/>
      <c r="N465" s="15"/>
      <c r="O465" s="15"/>
      <c r="P465" s="15"/>
      <c r="Q465" s="15"/>
      <c r="R465" s="15"/>
      <c r="S465" s="15"/>
    </row>
    <row r="466">
      <c r="A466" s="15"/>
      <c r="B466" s="15"/>
      <c r="C466" s="15"/>
      <c r="D466" s="15"/>
      <c r="E466" s="15"/>
      <c r="F466" s="15"/>
      <c r="G466" s="15"/>
      <c r="H466" s="15"/>
      <c r="I466" s="15"/>
      <c r="J466" s="15"/>
      <c r="K466" s="15"/>
      <c r="L466" s="15"/>
      <c r="M466" s="15"/>
      <c r="N466" s="15"/>
      <c r="O466" s="15"/>
      <c r="P466" s="15"/>
      <c r="Q466" s="15"/>
      <c r="R466" s="15"/>
      <c r="S466" s="15"/>
    </row>
    <row r="467">
      <c r="A467" s="15"/>
      <c r="B467" s="15"/>
      <c r="C467" s="15"/>
      <c r="D467" s="15"/>
      <c r="E467" s="15"/>
      <c r="F467" s="15"/>
      <c r="G467" s="15"/>
      <c r="H467" s="15"/>
      <c r="I467" s="15"/>
      <c r="J467" s="15"/>
      <c r="K467" s="15"/>
      <c r="L467" s="15"/>
      <c r="M467" s="15"/>
      <c r="N467" s="15"/>
      <c r="O467" s="15"/>
      <c r="P467" s="15"/>
      <c r="Q467" s="15"/>
      <c r="R467" s="15"/>
      <c r="S467" s="15"/>
    </row>
    <row r="468">
      <c r="A468" s="15"/>
      <c r="B468" s="15"/>
      <c r="C468" s="15"/>
      <c r="D468" s="15"/>
      <c r="E468" s="15"/>
      <c r="F468" s="15"/>
      <c r="G468" s="15"/>
      <c r="H468" s="15"/>
      <c r="I468" s="15"/>
      <c r="J468" s="15"/>
      <c r="K468" s="15"/>
      <c r="L468" s="15"/>
      <c r="M468" s="15"/>
      <c r="N468" s="15"/>
      <c r="O468" s="15"/>
      <c r="P468" s="15"/>
      <c r="Q468" s="15"/>
      <c r="R468" s="15"/>
      <c r="S468" s="15"/>
    </row>
    <row r="469">
      <c r="A469" s="15"/>
      <c r="B469" s="15"/>
      <c r="C469" s="15"/>
      <c r="D469" s="15"/>
      <c r="E469" s="15"/>
      <c r="F469" s="15"/>
      <c r="G469" s="15"/>
      <c r="H469" s="15"/>
      <c r="I469" s="15"/>
      <c r="J469" s="15"/>
      <c r="K469" s="15"/>
      <c r="L469" s="15"/>
      <c r="M469" s="15"/>
      <c r="N469" s="15"/>
      <c r="O469" s="15"/>
      <c r="P469" s="15"/>
      <c r="Q469" s="15"/>
      <c r="R469" s="15"/>
      <c r="S469" s="15"/>
    </row>
    <row r="470">
      <c r="A470" s="15"/>
      <c r="B470" s="15"/>
      <c r="C470" s="15"/>
      <c r="D470" s="15"/>
      <c r="E470" s="15"/>
      <c r="F470" s="15"/>
      <c r="G470" s="15"/>
      <c r="H470" s="15"/>
      <c r="I470" s="15"/>
      <c r="J470" s="15"/>
      <c r="K470" s="15"/>
      <c r="L470" s="15"/>
      <c r="M470" s="15"/>
      <c r="N470" s="15"/>
      <c r="O470" s="15"/>
      <c r="P470" s="15"/>
      <c r="Q470" s="15"/>
      <c r="R470" s="15"/>
      <c r="S470" s="15"/>
    </row>
    <row r="471">
      <c r="A471" s="15"/>
      <c r="B471" s="15"/>
      <c r="C471" s="15"/>
      <c r="D471" s="15"/>
      <c r="E471" s="15"/>
      <c r="F471" s="15"/>
      <c r="G471" s="15"/>
      <c r="H471" s="15"/>
      <c r="I471" s="15"/>
      <c r="J471" s="15"/>
      <c r="K471" s="15"/>
      <c r="L471" s="15"/>
      <c r="M471" s="15"/>
      <c r="N471" s="15"/>
      <c r="O471" s="15"/>
      <c r="P471" s="15"/>
      <c r="Q471" s="15"/>
      <c r="R471" s="15"/>
      <c r="S471" s="15"/>
    </row>
    <row r="472">
      <c r="A472" s="15"/>
      <c r="B472" s="15"/>
      <c r="C472" s="15"/>
      <c r="D472" s="15"/>
      <c r="E472" s="15"/>
      <c r="F472" s="15"/>
      <c r="G472" s="15"/>
      <c r="H472" s="15"/>
      <c r="I472" s="15"/>
      <c r="J472" s="15"/>
      <c r="K472" s="15"/>
      <c r="L472" s="15"/>
      <c r="M472" s="15"/>
      <c r="N472" s="15"/>
      <c r="O472" s="15"/>
      <c r="P472" s="15"/>
      <c r="Q472" s="15"/>
      <c r="R472" s="15"/>
      <c r="S472" s="15"/>
    </row>
    <row r="473">
      <c r="A473" s="15"/>
      <c r="B473" s="15"/>
      <c r="C473" s="15"/>
      <c r="D473" s="15"/>
      <c r="E473" s="15"/>
      <c r="F473" s="15"/>
      <c r="G473" s="15"/>
      <c r="H473" s="15"/>
      <c r="I473" s="15"/>
      <c r="J473" s="15"/>
      <c r="K473" s="15"/>
      <c r="L473" s="15"/>
      <c r="M473" s="15"/>
      <c r="N473" s="15"/>
      <c r="O473" s="15"/>
      <c r="P473" s="15"/>
      <c r="Q473" s="15"/>
      <c r="R473" s="15"/>
      <c r="S473" s="15"/>
    </row>
    <row r="474">
      <c r="A474" s="15"/>
      <c r="B474" s="15"/>
      <c r="C474" s="15"/>
      <c r="D474" s="15"/>
      <c r="E474" s="15"/>
      <c r="F474" s="15"/>
      <c r="G474" s="15"/>
      <c r="H474" s="15"/>
      <c r="I474" s="15"/>
      <c r="J474" s="15"/>
      <c r="K474" s="15"/>
      <c r="L474" s="15"/>
      <c r="M474" s="15"/>
      <c r="N474" s="15"/>
      <c r="O474" s="15"/>
      <c r="P474" s="15"/>
      <c r="Q474" s="15"/>
      <c r="R474" s="15"/>
      <c r="S474" s="15"/>
    </row>
    <row r="475">
      <c r="A475" s="15"/>
      <c r="B475" s="15"/>
      <c r="C475" s="15"/>
      <c r="D475" s="15"/>
      <c r="E475" s="15"/>
      <c r="F475" s="15"/>
      <c r="G475" s="15"/>
      <c r="H475" s="15"/>
      <c r="I475" s="15"/>
      <c r="J475" s="15"/>
      <c r="K475" s="15"/>
      <c r="L475" s="15"/>
      <c r="M475" s="15"/>
      <c r="N475" s="15"/>
      <c r="O475" s="15"/>
      <c r="P475" s="15"/>
      <c r="Q475" s="15"/>
      <c r="R475" s="15"/>
      <c r="S475" s="15"/>
    </row>
    <row r="476">
      <c r="A476" s="15"/>
      <c r="B476" s="15"/>
      <c r="C476" s="15"/>
      <c r="D476" s="15"/>
      <c r="E476" s="15"/>
      <c r="F476" s="15"/>
      <c r="G476" s="15"/>
      <c r="H476" s="15"/>
      <c r="I476" s="15"/>
      <c r="J476" s="15"/>
      <c r="K476" s="15"/>
      <c r="L476" s="15"/>
      <c r="M476" s="15"/>
      <c r="N476" s="15"/>
      <c r="O476" s="15"/>
      <c r="P476" s="15"/>
      <c r="Q476" s="15"/>
      <c r="R476" s="15"/>
      <c r="S476" s="15"/>
    </row>
    <row r="477">
      <c r="A477" s="15"/>
      <c r="B477" s="15"/>
      <c r="C477" s="15"/>
      <c r="D477" s="15"/>
      <c r="E477" s="15"/>
      <c r="F477" s="15"/>
      <c r="G477" s="15"/>
      <c r="H477" s="15"/>
      <c r="I477" s="15"/>
      <c r="J477" s="15"/>
      <c r="K477" s="15"/>
      <c r="L477" s="15"/>
      <c r="M477" s="15"/>
      <c r="N477" s="15"/>
      <c r="O477" s="15"/>
      <c r="P477" s="15"/>
      <c r="Q477" s="15"/>
      <c r="R477" s="15"/>
      <c r="S477" s="15"/>
    </row>
    <row r="478">
      <c r="A478" s="15"/>
      <c r="B478" s="15"/>
      <c r="C478" s="15"/>
      <c r="D478" s="15"/>
      <c r="E478" s="15"/>
      <c r="F478" s="15"/>
      <c r="G478" s="15"/>
      <c r="H478" s="15"/>
      <c r="I478" s="15"/>
      <c r="J478" s="15"/>
      <c r="K478" s="15"/>
      <c r="L478" s="15"/>
      <c r="M478" s="15"/>
      <c r="N478" s="15"/>
      <c r="O478" s="15"/>
      <c r="P478" s="15"/>
      <c r="Q478" s="15"/>
      <c r="R478" s="15"/>
      <c r="S478" s="15"/>
    </row>
    <row r="479">
      <c r="A479" s="15"/>
      <c r="B479" s="15"/>
      <c r="C479" s="15"/>
      <c r="D479" s="15"/>
      <c r="E479" s="15"/>
      <c r="F479" s="15"/>
      <c r="G479" s="15"/>
      <c r="H479" s="15"/>
      <c r="I479" s="15"/>
      <c r="J479" s="15"/>
      <c r="K479" s="15"/>
      <c r="L479" s="15"/>
      <c r="M479" s="15"/>
      <c r="N479" s="15"/>
      <c r="O479" s="15"/>
      <c r="P479" s="15"/>
      <c r="Q479" s="15"/>
      <c r="R479" s="15"/>
      <c r="S479" s="15"/>
    </row>
    <row r="480">
      <c r="A480" s="15"/>
      <c r="B480" s="15"/>
      <c r="C480" s="15"/>
      <c r="D480" s="15"/>
      <c r="E480" s="15"/>
      <c r="F480" s="15"/>
      <c r="G480" s="15"/>
      <c r="H480" s="15"/>
      <c r="I480" s="15"/>
      <c r="J480" s="15"/>
      <c r="K480" s="15"/>
      <c r="L480" s="15"/>
      <c r="M480" s="15"/>
      <c r="N480" s="15"/>
      <c r="O480" s="15"/>
      <c r="P480" s="15"/>
      <c r="Q480" s="15"/>
      <c r="R480" s="15"/>
      <c r="S480" s="15"/>
    </row>
    <row r="481">
      <c r="A481" s="15"/>
      <c r="B481" s="15"/>
      <c r="C481" s="15"/>
      <c r="D481" s="15"/>
      <c r="E481" s="15"/>
      <c r="F481" s="15"/>
      <c r="G481" s="15"/>
      <c r="H481" s="15"/>
      <c r="I481" s="15"/>
      <c r="J481" s="15"/>
      <c r="K481" s="15"/>
      <c r="L481" s="15"/>
      <c r="M481" s="15"/>
      <c r="N481" s="15"/>
      <c r="O481" s="15"/>
      <c r="P481" s="15"/>
      <c r="Q481" s="15"/>
      <c r="R481" s="15"/>
      <c r="S481" s="15"/>
    </row>
    <row r="482">
      <c r="A482" s="15"/>
      <c r="B482" s="15"/>
      <c r="C482" s="15"/>
      <c r="D482" s="15"/>
      <c r="E482" s="15"/>
      <c r="F482" s="15"/>
      <c r="G482" s="15"/>
      <c r="H482" s="15"/>
      <c r="I482" s="15"/>
      <c r="J482" s="15"/>
      <c r="K482" s="15"/>
      <c r="L482" s="15"/>
      <c r="M482" s="15"/>
      <c r="N482" s="15"/>
      <c r="O482" s="15"/>
      <c r="P482" s="15"/>
      <c r="Q482" s="15"/>
      <c r="R482" s="15"/>
      <c r="S482" s="15"/>
    </row>
    <row r="483">
      <c r="A483" s="15"/>
      <c r="B483" s="15"/>
      <c r="C483" s="15"/>
      <c r="D483" s="15"/>
      <c r="E483" s="15"/>
      <c r="F483" s="15"/>
      <c r="G483" s="15"/>
      <c r="H483" s="15"/>
      <c r="I483" s="15"/>
      <c r="J483" s="15"/>
      <c r="K483" s="15"/>
      <c r="L483" s="15"/>
      <c r="M483" s="15"/>
      <c r="N483" s="15"/>
      <c r="O483" s="15"/>
      <c r="P483" s="15"/>
      <c r="Q483" s="15"/>
      <c r="R483" s="15"/>
      <c r="S483" s="15"/>
    </row>
    <row r="484">
      <c r="A484" s="15"/>
      <c r="B484" s="15"/>
      <c r="C484" s="15"/>
      <c r="D484" s="15"/>
      <c r="E484" s="15"/>
      <c r="F484" s="15"/>
      <c r="G484" s="15"/>
      <c r="H484" s="15"/>
      <c r="I484" s="15"/>
      <c r="J484" s="15"/>
      <c r="K484" s="15"/>
      <c r="L484" s="15"/>
      <c r="M484" s="15"/>
      <c r="N484" s="15"/>
      <c r="O484" s="15"/>
      <c r="P484" s="15"/>
      <c r="Q484" s="15"/>
      <c r="R484" s="15"/>
      <c r="S484" s="15"/>
    </row>
    <row r="485">
      <c r="A485" s="15"/>
      <c r="B485" s="15"/>
      <c r="C485" s="15"/>
      <c r="D485" s="15"/>
      <c r="E485" s="15"/>
      <c r="F485" s="15"/>
      <c r="G485" s="15"/>
      <c r="H485" s="15"/>
      <c r="I485" s="15"/>
      <c r="J485" s="15"/>
      <c r="K485" s="15"/>
      <c r="L485" s="15"/>
      <c r="M485" s="15"/>
      <c r="N485" s="15"/>
      <c r="O485" s="15"/>
      <c r="P485" s="15"/>
      <c r="Q485" s="15"/>
      <c r="R485" s="15"/>
      <c r="S485" s="15"/>
    </row>
    <row r="486">
      <c r="A486" s="15"/>
      <c r="B486" s="15"/>
      <c r="C486" s="15"/>
      <c r="D486" s="15"/>
      <c r="E486" s="15"/>
      <c r="F486" s="15"/>
      <c r="G486" s="15"/>
      <c r="H486" s="15"/>
      <c r="I486" s="15"/>
      <c r="J486" s="15"/>
      <c r="K486" s="15"/>
      <c r="L486" s="15"/>
      <c r="M486" s="15"/>
      <c r="N486" s="15"/>
      <c r="O486" s="15"/>
      <c r="P486" s="15"/>
      <c r="Q486" s="15"/>
      <c r="R486" s="15"/>
      <c r="S486" s="15"/>
    </row>
    <row r="487">
      <c r="A487" s="15"/>
      <c r="B487" s="15"/>
      <c r="C487" s="15"/>
      <c r="D487" s="15"/>
      <c r="E487" s="15"/>
      <c r="F487" s="15"/>
      <c r="G487" s="15"/>
      <c r="H487" s="15"/>
      <c r="I487" s="15"/>
      <c r="J487" s="15"/>
      <c r="K487" s="15"/>
      <c r="L487" s="15"/>
      <c r="M487" s="15"/>
      <c r="N487" s="15"/>
      <c r="O487" s="15"/>
      <c r="P487" s="15"/>
      <c r="Q487" s="15"/>
      <c r="R487" s="15"/>
      <c r="S487" s="15"/>
    </row>
    <row r="488">
      <c r="A488" s="15"/>
      <c r="B488" s="15"/>
      <c r="C488" s="15"/>
      <c r="D488" s="15"/>
      <c r="E488" s="15"/>
      <c r="F488" s="15"/>
      <c r="G488" s="15"/>
      <c r="H488" s="15"/>
      <c r="I488" s="15"/>
      <c r="J488" s="15"/>
      <c r="K488" s="15"/>
      <c r="L488" s="15"/>
      <c r="M488" s="15"/>
      <c r="N488" s="15"/>
      <c r="O488" s="15"/>
      <c r="P488" s="15"/>
      <c r="Q488" s="15"/>
      <c r="R488" s="15"/>
      <c r="S488" s="15"/>
    </row>
    <row r="489">
      <c r="A489" s="15"/>
      <c r="B489" s="15"/>
      <c r="C489" s="15"/>
      <c r="D489" s="15"/>
      <c r="E489" s="15"/>
      <c r="F489" s="15"/>
      <c r="G489" s="15"/>
      <c r="H489" s="15"/>
      <c r="I489" s="15"/>
      <c r="J489" s="15"/>
      <c r="K489" s="15"/>
      <c r="L489" s="15"/>
      <c r="M489" s="15"/>
      <c r="N489" s="15"/>
      <c r="O489" s="15"/>
      <c r="P489" s="15"/>
      <c r="Q489" s="15"/>
      <c r="R489" s="15"/>
      <c r="S489" s="15"/>
    </row>
    <row r="490">
      <c r="A490" s="15"/>
      <c r="B490" s="15"/>
      <c r="C490" s="15"/>
      <c r="D490" s="15"/>
      <c r="E490" s="15"/>
      <c r="F490" s="15"/>
      <c r="G490" s="15"/>
      <c r="H490" s="15"/>
      <c r="I490" s="15"/>
      <c r="J490" s="15"/>
      <c r="K490" s="15"/>
      <c r="L490" s="15"/>
      <c r="M490" s="15"/>
      <c r="N490" s="15"/>
      <c r="O490" s="15"/>
      <c r="P490" s="15"/>
      <c r="Q490" s="15"/>
      <c r="R490" s="15"/>
      <c r="S490" s="15"/>
    </row>
    <row r="491">
      <c r="A491" s="15"/>
      <c r="B491" s="15"/>
      <c r="C491" s="15"/>
      <c r="D491" s="15"/>
      <c r="E491" s="15"/>
      <c r="F491" s="15"/>
      <c r="G491" s="15"/>
      <c r="H491" s="15"/>
      <c r="I491" s="15"/>
      <c r="J491" s="15"/>
      <c r="K491" s="15"/>
      <c r="L491" s="15"/>
      <c r="M491" s="15"/>
      <c r="N491" s="15"/>
      <c r="O491" s="15"/>
      <c r="P491" s="15"/>
      <c r="Q491" s="15"/>
      <c r="R491" s="15"/>
      <c r="S491" s="15"/>
    </row>
    <row r="492">
      <c r="A492" s="15"/>
      <c r="B492" s="15"/>
      <c r="C492" s="15"/>
      <c r="D492" s="15"/>
      <c r="E492" s="15"/>
      <c r="F492" s="15"/>
      <c r="G492" s="15"/>
      <c r="H492" s="15"/>
      <c r="I492" s="15"/>
      <c r="J492" s="15"/>
      <c r="K492" s="15"/>
      <c r="L492" s="15"/>
      <c r="M492" s="15"/>
      <c r="N492" s="15"/>
      <c r="O492" s="15"/>
      <c r="P492" s="15"/>
      <c r="Q492" s="15"/>
      <c r="R492" s="15"/>
      <c r="S492" s="15"/>
    </row>
    <row r="493">
      <c r="A493" s="15"/>
      <c r="B493" s="15"/>
      <c r="C493" s="15"/>
      <c r="D493" s="15"/>
      <c r="E493" s="15"/>
      <c r="F493" s="15"/>
      <c r="G493" s="15"/>
      <c r="H493" s="15"/>
      <c r="I493" s="15"/>
      <c r="J493" s="15"/>
      <c r="K493" s="15"/>
      <c r="L493" s="15"/>
      <c r="M493" s="15"/>
      <c r="N493" s="15"/>
      <c r="O493" s="15"/>
      <c r="P493" s="15"/>
      <c r="Q493" s="15"/>
      <c r="R493" s="15"/>
      <c r="S493" s="15"/>
    </row>
    <row r="494">
      <c r="A494" s="15"/>
      <c r="B494" s="15"/>
      <c r="C494" s="15"/>
      <c r="D494" s="15"/>
      <c r="E494" s="15"/>
      <c r="F494" s="15"/>
      <c r="G494" s="15"/>
      <c r="H494" s="15"/>
      <c r="I494" s="15"/>
      <c r="J494" s="15"/>
      <c r="K494" s="15"/>
      <c r="L494" s="15"/>
      <c r="M494" s="15"/>
      <c r="N494" s="15"/>
      <c r="O494" s="15"/>
      <c r="P494" s="15"/>
      <c r="Q494" s="15"/>
      <c r="R494" s="15"/>
      <c r="S494" s="15"/>
    </row>
    <row r="495">
      <c r="A495" s="15"/>
      <c r="B495" s="15"/>
      <c r="C495" s="15"/>
      <c r="D495" s="15"/>
      <c r="E495" s="15"/>
      <c r="F495" s="15"/>
      <c r="G495" s="15"/>
      <c r="H495" s="15"/>
      <c r="I495" s="15"/>
      <c r="J495" s="15"/>
      <c r="K495" s="15"/>
      <c r="L495" s="15"/>
      <c r="M495" s="15"/>
      <c r="N495" s="15"/>
      <c r="O495" s="15"/>
      <c r="P495" s="15"/>
      <c r="Q495" s="15"/>
      <c r="R495" s="15"/>
      <c r="S495" s="15"/>
    </row>
    <row r="496">
      <c r="A496" s="15"/>
      <c r="B496" s="15"/>
      <c r="C496" s="15"/>
      <c r="D496" s="15"/>
      <c r="E496" s="15"/>
      <c r="F496" s="15"/>
      <c r="G496" s="15"/>
      <c r="H496" s="15"/>
      <c r="I496" s="15"/>
      <c r="J496" s="15"/>
      <c r="K496" s="15"/>
      <c r="L496" s="15"/>
      <c r="M496" s="15"/>
      <c r="N496" s="15"/>
      <c r="O496" s="15"/>
      <c r="P496" s="15"/>
      <c r="Q496" s="15"/>
      <c r="R496" s="15"/>
      <c r="S496" s="15"/>
    </row>
    <row r="497">
      <c r="A497" s="15"/>
      <c r="B497" s="15"/>
      <c r="C497" s="15"/>
      <c r="D497" s="15"/>
      <c r="E497" s="15"/>
      <c r="F497" s="15"/>
      <c r="G497" s="15"/>
      <c r="H497" s="15"/>
      <c r="I497" s="15"/>
      <c r="J497" s="15"/>
      <c r="K497" s="15"/>
      <c r="L497" s="15"/>
      <c r="M497" s="15"/>
      <c r="N497" s="15"/>
      <c r="O497" s="15"/>
      <c r="P497" s="15"/>
      <c r="Q497" s="15"/>
      <c r="R497" s="15"/>
      <c r="S497" s="15"/>
    </row>
    <row r="498">
      <c r="A498" s="15"/>
      <c r="B498" s="15"/>
      <c r="C498" s="15"/>
      <c r="D498" s="15"/>
      <c r="E498" s="15"/>
      <c r="F498" s="15"/>
      <c r="G498" s="15"/>
      <c r="H498" s="15"/>
      <c r="I498" s="15"/>
      <c r="J498" s="15"/>
      <c r="K498" s="15"/>
      <c r="L498" s="15"/>
      <c r="M498" s="15"/>
      <c r="N498" s="15"/>
      <c r="O498" s="15"/>
      <c r="P498" s="15"/>
      <c r="Q498" s="15"/>
      <c r="R498" s="15"/>
      <c r="S498" s="15"/>
    </row>
    <row r="499">
      <c r="A499" s="15"/>
      <c r="B499" s="15"/>
      <c r="C499" s="15"/>
      <c r="D499" s="15"/>
      <c r="E499" s="15"/>
      <c r="F499" s="15"/>
      <c r="G499" s="15"/>
      <c r="H499" s="15"/>
      <c r="I499" s="15"/>
      <c r="J499" s="15"/>
      <c r="K499" s="15"/>
      <c r="L499" s="15"/>
      <c r="M499" s="15"/>
      <c r="N499" s="15"/>
      <c r="O499" s="15"/>
      <c r="P499" s="15"/>
      <c r="Q499" s="15"/>
      <c r="R499" s="15"/>
      <c r="S499" s="15"/>
    </row>
    <row r="500">
      <c r="A500" s="15"/>
      <c r="B500" s="15"/>
      <c r="C500" s="15"/>
      <c r="D500" s="15"/>
      <c r="E500" s="15"/>
      <c r="F500" s="15"/>
      <c r="G500" s="15"/>
      <c r="H500" s="15"/>
      <c r="I500" s="15"/>
      <c r="J500" s="15"/>
      <c r="K500" s="15"/>
      <c r="L500" s="15"/>
      <c r="M500" s="15"/>
      <c r="N500" s="15"/>
      <c r="O500" s="15"/>
      <c r="P500" s="15"/>
      <c r="Q500" s="15"/>
      <c r="R500" s="15"/>
      <c r="S500" s="15"/>
    </row>
    <row r="501">
      <c r="A501" s="15"/>
      <c r="B501" s="15"/>
      <c r="C501" s="15"/>
      <c r="D501" s="15"/>
      <c r="E501" s="15"/>
      <c r="F501" s="15"/>
      <c r="G501" s="15"/>
      <c r="H501" s="15"/>
      <c r="I501" s="15"/>
      <c r="J501" s="15"/>
      <c r="K501" s="15"/>
      <c r="L501" s="15"/>
      <c r="M501" s="15"/>
      <c r="N501" s="15"/>
      <c r="O501" s="15"/>
      <c r="P501" s="15"/>
      <c r="Q501" s="15"/>
      <c r="R501" s="15"/>
      <c r="S501" s="15"/>
    </row>
    <row r="502">
      <c r="A502" s="15"/>
      <c r="B502" s="15"/>
      <c r="C502" s="15"/>
      <c r="D502" s="15"/>
      <c r="E502" s="15"/>
      <c r="F502" s="15"/>
      <c r="G502" s="15"/>
      <c r="H502" s="15"/>
      <c r="I502" s="15"/>
      <c r="J502" s="15"/>
      <c r="K502" s="15"/>
      <c r="L502" s="15"/>
      <c r="M502" s="15"/>
      <c r="N502" s="15"/>
      <c r="O502" s="15"/>
      <c r="P502" s="15"/>
      <c r="Q502" s="15"/>
      <c r="R502" s="15"/>
      <c r="S502" s="15"/>
    </row>
    <row r="503">
      <c r="A503" s="15"/>
      <c r="B503" s="15"/>
      <c r="C503" s="15"/>
      <c r="D503" s="15"/>
      <c r="E503" s="15"/>
      <c r="F503" s="15"/>
      <c r="G503" s="15"/>
      <c r="H503" s="15"/>
      <c r="I503" s="15"/>
      <c r="J503" s="15"/>
      <c r="K503" s="15"/>
      <c r="L503" s="15"/>
      <c r="M503" s="15"/>
      <c r="N503" s="15"/>
      <c r="O503" s="15"/>
      <c r="P503" s="15"/>
      <c r="Q503" s="15"/>
      <c r="R503" s="15"/>
      <c r="S503" s="15"/>
    </row>
    <row r="504">
      <c r="A504" s="15"/>
      <c r="B504" s="15"/>
      <c r="C504" s="15"/>
      <c r="D504" s="15"/>
      <c r="E504" s="15"/>
      <c r="F504" s="15"/>
      <c r="G504" s="15"/>
      <c r="H504" s="15"/>
      <c r="I504" s="15"/>
      <c r="J504" s="15"/>
      <c r="K504" s="15"/>
      <c r="L504" s="15"/>
      <c r="M504" s="15"/>
      <c r="N504" s="15"/>
      <c r="O504" s="15"/>
      <c r="P504" s="15"/>
      <c r="Q504" s="15"/>
      <c r="R504" s="15"/>
      <c r="S504" s="15"/>
    </row>
    <row r="505">
      <c r="A505" s="15"/>
      <c r="B505" s="15"/>
      <c r="C505" s="15"/>
      <c r="D505" s="15"/>
      <c r="E505" s="15"/>
      <c r="F505" s="15"/>
      <c r="G505" s="15"/>
      <c r="H505" s="15"/>
      <c r="I505" s="15"/>
      <c r="J505" s="15"/>
      <c r="K505" s="15"/>
      <c r="L505" s="15"/>
      <c r="M505" s="15"/>
      <c r="N505" s="15"/>
      <c r="O505" s="15"/>
      <c r="P505" s="15"/>
      <c r="Q505" s="15"/>
      <c r="R505" s="15"/>
      <c r="S505" s="15"/>
    </row>
    <row r="506">
      <c r="A506" s="15"/>
      <c r="B506" s="15"/>
      <c r="C506" s="15"/>
      <c r="D506" s="15"/>
      <c r="E506" s="15"/>
      <c r="F506" s="15"/>
      <c r="G506" s="15"/>
      <c r="H506" s="15"/>
      <c r="I506" s="15"/>
      <c r="J506" s="15"/>
      <c r="K506" s="15"/>
      <c r="L506" s="15"/>
      <c r="M506" s="15"/>
      <c r="N506" s="15"/>
      <c r="O506" s="15"/>
      <c r="P506" s="15"/>
      <c r="Q506" s="15"/>
      <c r="R506" s="15"/>
      <c r="S506" s="15"/>
    </row>
    <row r="507">
      <c r="A507" s="15"/>
      <c r="B507" s="15"/>
      <c r="C507" s="15"/>
      <c r="D507" s="15"/>
      <c r="E507" s="15"/>
      <c r="F507" s="15"/>
      <c r="G507" s="15"/>
      <c r="H507" s="15"/>
      <c r="I507" s="15"/>
      <c r="J507" s="15"/>
      <c r="K507" s="15"/>
      <c r="L507" s="15"/>
      <c r="M507" s="15"/>
      <c r="N507" s="15"/>
      <c r="O507" s="15"/>
      <c r="P507" s="15"/>
      <c r="Q507" s="15"/>
      <c r="R507" s="15"/>
      <c r="S507" s="15"/>
    </row>
    <row r="508">
      <c r="A508" s="15"/>
      <c r="B508" s="15"/>
      <c r="C508" s="15"/>
      <c r="D508" s="15"/>
      <c r="E508" s="15"/>
      <c r="F508" s="15"/>
      <c r="G508" s="15"/>
      <c r="H508" s="15"/>
      <c r="I508" s="15"/>
      <c r="J508" s="15"/>
      <c r="K508" s="15"/>
      <c r="L508" s="15"/>
      <c r="M508" s="15"/>
      <c r="N508" s="15"/>
      <c r="O508" s="15"/>
      <c r="P508" s="15"/>
      <c r="Q508" s="15"/>
      <c r="R508" s="15"/>
      <c r="S508" s="15"/>
    </row>
    <row r="509">
      <c r="A509" s="15"/>
      <c r="B509" s="15"/>
      <c r="C509" s="15"/>
      <c r="D509" s="15"/>
      <c r="E509" s="15"/>
      <c r="F509" s="15"/>
      <c r="G509" s="15"/>
      <c r="H509" s="15"/>
      <c r="I509" s="15"/>
      <c r="J509" s="15"/>
      <c r="K509" s="15"/>
      <c r="L509" s="15"/>
      <c r="M509" s="15"/>
      <c r="N509" s="15"/>
      <c r="O509" s="15"/>
      <c r="P509" s="15"/>
      <c r="Q509" s="15"/>
      <c r="R509" s="15"/>
      <c r="S509" s="15"/>
    </row>
    <row r="510">
      <c r="A510" s="15"/>
      <c r="B510" s="15"/>
      <c r="C510" s="15"/>
      <c r="D510" s="15"/>
      <c r="E510" s="15"/>
      <c r="F510" s="15"/>
      <c r="G510" s="15"/>
      <c r="H510" s="15"/>
      <c r="I510" s="15"/>
      <c r="J510" s="15"/>
      <c r="K510" s="15"/>
      <c r="L510" s="15"/>
      <c r="M510" s="15"/>
      <c r="N510" s="15"/>
      <c r="O510" s="15"/>
      <c r="P510" s="15"/>
      <c r="Q510" s="15"/>
      <c r="R510" s="15"/>
      <c r="S510" s="15"/>
    </row>
    <row r="511">
      <c r="A511" s="15"/>
      <c r="B511" s="15"/>
      <c r="C511" s="15"/>
      <c r="D511" s="15"/>
      <c r="E511" s="15"/>
      <c r="F511" s="15"/>
      <c r="G511" s="15"/>
      <c r="H511" s="15"/>
      <c r="I511" s="15"/>
      <c r="J511" s="15"/>
      <c r="K511" s="15"/>
      <c r="L511" s="15"/>
      <c r="M511" s="15"/>
      <c r="N511" s="15"/>
      <c r="O511" s="15"/>
      <c r="P511" s="15"/>
      <c r="Q511" s="15"/>
      <c r="R511" s="15"/>
      <c r="S511" s="15"/>
    </row>
    <row r="512">
      <c r="A512" s="15"/>
      <c r="B512" s="15"/>
      <c r="C512" s="15"/>
      <c r="D512" s="15"/>
      <c r="E512" s="15"/>
      <c r="F512" s="15"/>
      <c r="G512" s="15"/>
      <c r="H512" s="15"/>
      <c r="I512" s="15"/>
      <c r="J512" s="15"/>
      <c r="K512" s="15"/>
      <c r="L512" s="15"/>
      <c r="M512" s="15"/>
      <c r="N512" s="15"/>
      <c r="O512" s="15"/>
      <c r="P512" s="15"/>
      <c r="Q512" s="15"/>
      <c r="R512" s="15"/>
      <c r="S512" s="15"/>
    </row>
    <row r="513">
      <c r="A513" s="15"/>
      <c r="B513" s="15"/>
      <c r="C513" s="15"/>
      <c r="D513" s="15"/>
      <c r="E513" s="15"/>
      <c r="F513" s="15"/>
      <c r="G513" s="15"/>
      <c r="H513" s="15"/>
      <c r="I513" s="15"/>
      <c r="J513" s="15"/>
      <c r="K513" s="15"/>
      <c r="L513" s="15"/>
      <c r="M513" s="15"/>
      <c r="N513" s="15"/>
      <c r="O513" s="15"/>
      <c r="P513" s="15"/>
      <c r="Q513" s="15"/>
      <c r="R513" s="15"/>
      <c r="S513" s="15"/>
    </row>
    <row r="514">
      <c r="A514" s="15"/>
      <c r="B514" s="15"/>
      <c r="C514" s="15"/>
      <c r="D514" s="15"/>
      <c r="E514" s="15"/>
      <c r="F514" s="15"/>
      <c r="G514" s="15"/>
      <c r="H514" s="15"/>
      <c r="I514" s="15"/>
      <c r="J514" s="15"/>
      <c r="K514" s="15"/>
      <c r="L514" s="15"/>
      <c r="M514" s="15"/>
      <c r="N514" s="15"/>
      <c r="O514" s="15"/>
      <c r="P514" s="15"/>
      <c r="Q514" s="15"/>
      <c r="R514" s="15"/>
      <c r="S514" s="15"/>
    </row>
    <row r="515">
      <c r="A515" s="15"/>
      <c r="B515" s="15"/>
      <c r="C515" s="15"/>
      <c r="D515" s="15"/>
      <c r="E515" s="15"/>
      <c r="F515" s="15"/>
      <c r="G515" s="15"/>
      <c r="H515" s="15"/>
      <c r="I515" s="15"/>
      <c r="J515" s="15"/>
      <c r="K515" s="15"/>
      <c r="L515" s="15"/>
      <c r="M515" s="15"/>
      <c r="N515" s="15"/>
      <c r="O515" s="15"/>
      <c r="P515" s="15"/>
      <c r="Q515" s="15"/>
      <c r="R515" s="15"/>
      <c r="S515" s="15"/>
    </row>
    <row r="516">
      <c r="A516" s="15"/>
      <c r="B516" s="15"/>
      <c r="C516" s="15"/>
      <c r="D516" s="15"/>
      <c r="E516" s="15"/>
      <c r="F516" s="15"/>
      <c r="G516" s="15"/>
      <c r="H516" s="15"/>
      <c r="I516" s="15"/>
      <c r="J516" s="15"/>
      <c r="K516" s="15"/>
      <c r="L516" s="15"/>
      <c r="M516" s="15"/>
      <c r="N516" s="15"/>
      <c r="O516" s="15"/>
      <c r="P516" s="15"/>
      <c r="Q516" s="15"/>
      <c r="R516" s="15"/>
      <c r="S516" s="15"/>
    </row>
    <row r="517">
      <c r="A517" s="15"/>
      <c r="B517" s="15"/>
      <c r="C517" s="15"/>
      <c r="D517" s="15"/>
      <c r="E517" s="15"/>
      <c r="F517" s="15"/>
      <c r="G517" s="15"/>
      <c r="H517" s="15"/>
      <c r="I517" s="15"/>
      <c r="J517" s="15"/>
      <c r="K517" s="15"/>
      <c r="L517" s="15"/>
      <c r="M517" s="15"/>
      <c r="N517" s="15"/>
      <c r="O517" s="15"/>
      <c r="P517" s="15"/>
      <c r="Q517" s="15"/>
      <c r="R517" s="15"/>
      <c r="S517" s="15"/>
    </row>
    <row r="518">
      <c r="A518" s="15"/>
      <c r="B518" s="15"/>
      <c r="C518" s="15"/>
      <c r="D518" s="15"/>
      <c r="E518" s="15"/>
      <c r="F518" s="15"/>
      <c r="G518" s="15"/>
      <c r="H518" s="15"/>
      <c r="I518" s="15"/>
      <c r="J518" s="15"/>
      <c r="K518" s="15"/>
      <c r="L518" s="15"/>
      <c r="M518" s="15"/>
      <c r="N518" s="15"/>
      <c r="O518" s="15"/>
      <c r="P518" s="15"/>
      <c r="Q518" s="15"/>
      <c r="R518" s="15"/>
      <c r="S518" s="15"/>
    </row>
    <row r="519">
      <c r="A519" s="15"/>
      <c r="B519" s="15"/>
      <c r="C519" s="15"/>
      <c r="D519" s="15"/>
      <c r="E519" s="15"/>
      <c r="F519" s="15"/>
      <c r="G519" s="15"/>
      <c r="H519" s="15"/>
      <c r="I519" s="15"/>
      <c r="J519" s="15"/>
      <c r="K519" s="15"/>
      <c r="L519" s="15"/>
      <c r="M519" s="15"/>
      <c r="N519" s="15"/>
      <c r="O519" s="15"/>
      <c r="P519" s="15"/>
      <c r="Q519" s="15"/>
      <c r="R519" s="15"/>
      <c r="S519" s="15"/>
    </row>
    <row r="520">
      <c r="A520" s="15"/>
      <c r="B520" s="15"/>
      <c r="C520" s="15"/>
      <c r="D520" s="15"/>
      <c r="E520" s="15"/>
      <c r="F520" s="15"/>
      <c r="G520" s="15"/>
      <c r="H520" s="15"/>
      <c r="I520" s="15"/>
      <c r="J520" s="15"/>
      <c r="K520" s="15"/>
      <c r="L520" s="15"/>
      <c r="M520" s="15"/>
      <c r="N520" s="15"/>
      <c r="O520" s="15"/>
      <c r="P520" s="15"/>
      <c r="Q520" s="15"/>
      <c r="R520" s="15"/>
      <c r="S520" s="15"/>
    </row>
    <row r="521">
      <c r="A521" s="15"/>
      <c r="B521" s="15"/>
      <c r="C521" s="15"/>
      <c r="D521" s="15"/>
      <c r="E521" s="15"/>
      <c r="F521" s="15"/>
      <c r="G521" s="15"/>
      <c r="H521" s="15"/>
      <c r="I521" s="15"/>
      <c r="J521" s="15"/>
      <c r="K521" s="15"/>
      <c r="L521" s="15"/>
      <c r="M521" s="15"/>
      <c r="N521" s="15"/>
      <c r="O521" s="15"/>
      <c r="P521" s="15"/>
      <c r="Q521" s="15"/>
      <c r="R521" s="15"/>
      <c r="S521" s="15"/>
    </row>
    <row r="522">
      <c r="A522" s="15"/>
      <c r="B522" s="15"/>
      <c r="C522" s="15"/>
      <c r="D522" s="15"/>
      <c r="E522" s="15"/>
      <c r="F522" s="15"/>
      <c r="G522" s="15"/>
      <c r="H522" s="15"/>
      <c r="I522" s="15"/>
      <c r="J522" s="15"/>
      <c r="K522" s="15"/>
      <c r="L522" s="15"/>
      <c r="M522" s="15"/>
      <c r="N522" s="15"/>
      <c r="O522" s="15"/>
      <c r="P522" s="15"/>
      <c r="Q522" s="15"/>
      <c r="R522" s="15"/>
      <c r="S522" s="15"/>
    </row>
    <row r="523">
      <c r="A523" s="15"/>
      <c r="B523" s="15"/>
      <c r="C523" s="15"/>
      <c r="D523" s="15"/>
      <c r="E523" s="15"/>
      <c r="F523" s="15"/>
      <c r="G523" s="15"/>
      <c r="H523" s="15"/>
      <c r="I523" s="15"/>
      <c r="J523" s="15"/>
      <c r="K523" s="15"/>
      <c r="L523" s="15"/>
      <c r="M523" s="15"/>
      <c r="N523" s="15"/>
      <c r="O523" s="15"/>
      <c r="P523" s="15"/>
      <c r="Q523" s="15"/>
      <c r="R523" s="15"/>
      <c r="S523" s="15"/>
    </row>
    <row r="524">
      <c r="A524" s="15"/>
      <c r="B524" s="15"/>
      <c r="C524" s="15"/>
      <c r="D524" s="15"/>
      <c r="E524" s="15"/>
      <c r="F524" s="15"/>
      <c r="G524" s="15"/>
      <c r="H524" s="15"/>
      <c r="I524" s="15"/>
      <c r="J524" s="15"/>
      <c r="K524" s="15"/>
      <c r="L524" s="15"/>
      <c r="M524" s="15"/>
      <c r="N524" s="15"/>
      <c r="O524" s="15"/>
      <c r="P524" s="15"/>
      <c r="Q524" s="15"/>
      <c r="R524" s="15"/>
      <c r="S524" s="15"/>
    </row>
    <row r="525">
      <c r="A525" s="15"/>
      <c r="B525" s="15"/>
      <c r="C525" s="15"/>
      <c r="D525" s="15"/>
      <c r="E525" s="15"/>
      <c r="F525" s="15"/>
      <c r="G525" s="15"/>
      <c r="H525" s="15"/>
      <c r="I525" s="15"/>
      <c r="J525" s="15"/>
      <c r="K525" s="15"/>
      <c r="L525" s="15"/>
      <c r="M525" s="15"/>
      <c r="N525" s="15"/>
      <c r="O525" s="15"/>
      <c r="P525" s="15"/>
      <c r="Q525" s="15"/>
      <c r="R525" s="15"/>
      <c r="S525" s="15"/>
    </row>
    <row r="526">
      <c r="A526" s="15"/>
      <c r="B526" s="15"/>
      <c r="C526" s="15"/>
      <c r="D526" s="15"/>
      <c r="E526" s="15"/>
      <c r="F526" s="15"/>
      <c r="G526" s="15"/>
      <c r="H526" s="15"/>
      <c r="I526" s="15"/>
      <c r="J526" s="15"/>
      <c r="K526" s="15"/>
      <c r="L526" s="15"/>
      <c r="M526" s="15"/>
      <c r="N526" s="15"/>
      <c r="O526" s="15"/>
      <c r="P526" s="15"/>
      <c r="Q526" s="15"/>
      <c r="R526" s="15"/>
      <c r="S526" s="15"/>
    </row>
    <row r="527">
      <c r="A527" s="15"/>
      <c r="B527" s="15"/>
      <c r="C527" s="15"/>
      <c r="D527" s="15"/>
      <c r="E527" s="15"/>
      <c r="F527" s="15"/>
      <c r="G527" s="15"/>
      <c r="H527" s="15"/>
      <c r="I527" s="15"/>
      <c r="J527" s="15"/>
      <c r="K527" s="15"/>
      <c r="L527" s="15"/>
      <c r="M527" s="15"/>
      <c r="N527" s="15"/>
      <c r="O527" s="15"/>
      <c r="P527" s="15"/>
      <c r="Q527" s="15"/>
      <c r="R527" s="15"/>
      <c r="S527" s="15"/>
    </row>
    <row r="528">
      <c r="A528" s="15"/>
      <c r="B528" s="15"/>
      <c r="C528" s="15"/>
      <c r="D528" s="15"/>
      <c r="E528" s="15"/>
      <c r="F528" s="15"/>
      <c r="G528" s="15"/>
      <c r="H528" s="15"/>
      <c r="I528" s="15"/>
      <c r="J528" s="15"/>
      <c r="K528" s="15"/>
      <c r="L528" s="15"/>
      <c r="M528" s="15"/>
      <c r="N528" s="15"/>
      <c r="O528" s="15"/>
      <c r="P528" s="15"/>
      <c r="Q528" s="15"/>
      <c r="R528" s="15"/>
      <c r="S528" s="15"/>
    </row>
    <row r="529">
      <c r="A529" s="15"/>
      <c r="B529" s="15"/>
      <c r="C529" s="15"/>
      <c r="D529" s="15"/>
      <c r="E529" s="15"/>
      <c r="F529" s="15"/>
      <c r="G529" s="15"/>
      <c r="H529" s="15"/>
      <c r="I529" s="15"/>
      <c r="J529" s="15"/>
      <c r="K529" s="15"/>
      <c r="L529" s="15"/>
      <c r="M529" s="15"/>
      <c r="N529" s="15"/>
      <c r="O529" s="15"/>
      <c r="P529" s="15"/>
      <c r="Q529" s="15"/>
      <c r="R529" s="15"/>
      <c r="S529" s="15"/>
    </row>
    <row r="530">
      <c r="A530" s="15"/>
      <c r="B530" s="15"/>
      <c r="C530" s="15"/>
      <c r="D530" s="15"/>
      <c r="E530" s="15"/>
      <c r="F530" s="15"/>
      <c r="G530" s="15"/>
      <c r="H530" s="15"/>
      <c r="I530" s="15"/>
      <c r="J530" s="15"/>
      <c r="K530" s="15"/>
      <c r="L530" s="15"/>
      <c r="M530" s="15"/>
      <c r="N530" s="15"/>
      <c r="O530" s="15"/>
      <c r="P530" s="15"/>
      <c r="Q530" s="15"/>
      <c r="R530" s="15"/>
      <c r="S530" s="15"/>
    </row>
    <row r="531">
      <c r="A531" s="15"/>
      <c r="B531" s="15"/>
      <c r="C531" s="15"/>
      <c r="D531" s="15"/>
      <c r="E531" s="15"/>
      <c r="F531" s="15"/>
      <c r="G531" s="15"/>
      <c r="H531" s="15"/>
      <c r="I531" s="15"/>
      <c r="J531" s="15"/>
      <c r="K531" s="15"/>
      <c r="L531" s="15"/>
      <c r="M531" s="15"/>
      <c r="N531" s="15"/>
      <c r="O531" s="15"/>
      <c r="P531" s="15"/>
      <c r="Q531" s="15"/>
      <c r="R531" s="15"/>
      <c r="S531" s="15"/>
    </row>
    <row r="532">
      <c r="A532" s="15"/>
      <c r="B532" s="15"/>
      <c r="C532" s="15"/>
      <c r="D532" s="15"/>
      <c r="E532" s="15"/>
      <c r="F532" s="15"/>
      <c r="G532" s="15"/>
      <c r="H532" s="15"/>
      <c r="I532" s="15"/>
      <c r="J532" s="15"/>
      <c r="K532" s="15"/>
      <c r="L532" s="15"/>
      <c r="M532" s="15"/>
      <c r="N532" s="15"/>
      <c r="O532" s="15"/>
      <c r="P532" s="15"/>
      <c r="Q532" s="15"/>
      <c r="R532" s="15"/>
      <c r="S532" s="15"/>
    </row>
    <row r="533">
      <c r="A533" s="15"/>
      <c r="B533" s="15"/>
      <c r="C533" s="15"/>
      <c r="D533" s="15"/>
      <c r="E533" s="15"/>
      <c r="F533" s="15"/>
      <c r="G533" s="15"/>
      <c r="H533" s="15"/>
      <c r="I533" s="15"/>
      <c r="J533" s="15"/>
      <c r="K533" s="15"/>
      <c r="L533" s="15"/>
      <c r="M533" s="15"/>
      <c r="N533" s="15"/>
      <c r="O533" s="15"/>
      <c r="P533" s="15"/>
      <c r="Q533" s="15"/>
      <c r="R533" s="15"/>
      <c r="S533" s="15"/>
    </row>
    <row r="534">
      <c r="A534" s="15"/>
      <c r="B534" s="15"/>
      <c r="C534" s="15"/>
      <c r="D534" s="15"/>
      <c r="E534" s="15"/>
      <c r="F534" s="15"/>
      <c r="G534" s="15"/>
      <c r="H534" s="15"/>
      <c r="I534" s="15"/>
      <c r="J534" s="15"/>
      <c r="K534" s="15"/>
      <c r="L534" s="15"/>
      <c r="M534" s="15"/>
      <c r="N534" s="15"/>
      <c r="O534" s="15"/>
      <c r="P534" s="15"/>
      <c r="Q534" s="15"/>
      <c r="R534" s="15"/>
      <c r="S534" s="15"/>
    </row>
    <row r="535">
      <c r="A535" s="15"/>
      <c r="B535" s="15"/>
      <c r="C535" s="15"/>
      <c r="D535" s="15"/>
      <c r="E535" s="15"/>
      <c r="F535" s="15"/>
      <c r="G535" s="15"/>
      <c r="H535" s="15"/>
      <c r="I535" s="15"/>
      <c r="J535" s="15"/>
      <c r="K535" s="15"/>
      <c r="L535" s="15"/>
      <c r="M535" s="15"/>
      <c r="N535" s="15"/>
      <c r="O535" s="15"/>
      <c r="P535" s="15"/>
      <c r="Q535" s="15"/>
      <c r="R535" s="15"/>
      <c r="S535" s="15"/>
    </row>
    <row r="536">
      <c r="A536" s="15"/>
      <c r="B536" s="15"/>
      <c r="C536" s="15"/>
      <c r="D536" s="15"/>
      <c r="E536" s="15"/>
      <c r="F536" s="15"/>
      <c r="G536" s="15"/>
      <c r="H536" s="15"/>
      <c r="I536" s="15"/>
      <c r="J536" s="15"/>
      <c r="K536" s="15"/>
      <c r="L536" s="15"/>
      <c r="M536" s="15"/>
      <c r="N536" s="15"/>
      <c r="O536" s="15"/>
      <c r="P536" s="15"/>
      <c r="Q536" s="15"/>
      <c r="R536" s="15"/>
      <c r="S536" s="15"/>
    </row>
    <row r="537">
      <c r="A537" s="15"/>
      <c r="B537" s="15"/>
      <c r="C537" s="15"/>
      <c r="D537" s="15"/>
      <c r="E537" s="15"/>
      <c r="F537" s="15"/>
      <c r="G537" s="15"/>
      <c r="H537" s="15"/>
      <c r="I537" s="15"/>
      <c r="J537" s="15"/>
      <c r="K537" s="15"/>
      <c r="L537" s="15"/>
      <c r="M537" s="15"/>
      <c r="N537" s="15"/>
      <c r="O537" s="15"/>
      <c r="P537" s="15"/>
      <c r="Q537" s="15"/>
      <c r="R537" s="15"/>
      <c r="S537" s="15"/>
    </row>
    <row r="538">
      <c r="A538" s="15"/>
      <c r="B538" s="15"/>
      <c r="C538" s="15"/>
      <c r="D538" s="15"/>
      <c r="E538" s="15"/>
      <c r="F538" s="15"/>
      <c r="G538" s="15"/>
      <c r="H538" s="15"/>
      <c r="I538" s="15"/>
      <c r="J538" s="15"/>
      <c r="K538" s="15"/>
      <c r="L538" s="15"/>
      <c r="M538" s="15"/>
      <c r="N538" s="15"/>
      <c r="O538" s="15"/>
      <c r="P538" s="15"/>
      <c r="Q538" s="15"/>
      <c r="R538" s="15"/>
      <c r="S538" s="15"/>
    </row>
    <row r="539">
      <c r="A539" s="15"/>
      <c r="B539" s="15"/>
      <c r="C539" s="15"/>
      <c r="D539" s="15"/>
      <c r="E539" s="15"/>
      <c r="F539" s="15"/>
      <c r="G539" s="15"/>
      <c r="H539" s="15"/>
      <c r="I539" s="15"/>
      <c r="J539" s="15"/>
      <c r="K539" s="15"/>
      <c r="L539" s="15"/>
      <c r="M539" s="15"/>
      <c r="N539" s="15"/>
      <c r="O539" s="15"/>
      <c r="P539" s="15"/>
      <c r="Q539" s="15"/>
      <c r="R539" s="15"/>
      <c r="S539" s="15"/>
    </row>
    <row r="540">
      <c r="A540" s="15"/>
      <c r="B540" s="15"/>
      <c r="C540" s="15"/>
      <c r="D540" s="15"/>
      <c r="E540" s="15"/>
      <c r="F540" s="15"/>
      <c r="G540" s="15"/>
      <c r="H540" s="15"/>
      <c r="I540" s="15"/>
      <c r="J540" s="15"/>
      <c r="K540" s="15"/>
      <c r="L540" s="15"/>
      <c r="M540" s="15"/>
      <c r="N540" s="15"/>
      <c r="O540" s="15"/>
      <c r="P540" s="15"/>
      <c r="Q540" s="15"/>
      <c r="R540" s="15"/>
      <c r="S540" s="15"/>
    </row>
    <row r="541">
      <c r="A541" s="15"/>
      <c r="B541" s="15"/>
      <c r="C541" s="15"/>
      <c r="D541" s="15"/>
      <c r="E541" s="15"/>
      <c r="F541" s="15"/>
      <c r="G541" s="15"/>
      <c r="H541" s="15"/>
      <c r="I541" s="15"/>
      <c r="J541" s="15"/>
      <c r="K541" s="15"/>
      <c r="L541" s="15"/>
      <c r="M541" s="15"/>
      <c r="N541" s="15"/>
      <c r="O541" s="15"/>
      <c r="P541" s="15"/>
      <c r="Q541" s="15"/>
      <c r="R541" s="15"/>
      <c r="S541" s="15"/>
    </row>
    <row r="542">
      <c r="A542" s="15"/>
      <c r="B542" s="15"/>
      <c r="C542" s="15"/>
      <c r="D542" s="15"/>
      <c r="E542" s="15"/>
      <c r="F542" s="15"/>
      <c r="G542" s="15"/>
      <c r="H542" s="15"/>
      <c r="I542" s="15"/>
      <c r="J542" s="15"/>
      <c r="K542" s="15"/>
      <c r="L542" s="15"/>
      <c r="M542" s="15"/>
      <c r="N542" s="15"/>
      <c r="O542" s="15"/>
      <c r="P542" s="15"/>
      <c r="Q542" s="15"/>
      <c r="R542" s="15"/>
      <c r="S542" s="15"/>
    </row>
    <row r="543">
      <c r="A543" s="15"/>
      <c r="B543" s="15"/>
      <c r="C543" s="15"/>
      <c r="D543" s="15"/>
      <c r="E543" s="15"/>
      <c r="F543" s="15"/>
      <c r="G543" s="15"/>
      <c r="H543" s="15"/>
      <c r="I543" s="15"/>
      <c r="J543" s="15"/>
      <c r="K543" s="15"/>
      <c r="L543" s="15"/>
      <c r="M543" s="15"/>
      <c r="N543" s="15"/>
      <c r="O543" s="15"/>
      <c r="P543" s="15"/>
      <c r="Q543" s="15"/>
      <c r="R543" s="15"/>
      <c r="S543" s="15"/>
    </row>
    <row r="544">
      <c r="A544" s="15"/>
      <c r="B544" s="15"/>
      <c r="C544" s="15"/>
      <c r="D544" s="15"/>
      <c r="E544" s="15"/>
      <c r="F544" s="15"/>
      <c r="G544" s="15"/>
      <c r="H544" s="15"/>
      <c r="I544" s="15"/>
      <c r="J544" s="15"/>
      <c r="K544" s="15"/>
      <c r="L544" s="15"/>
      <c r="M544" s="15"/>
      <c r="N544" s="15"/>
      <c r="O544" s="15"/>
      <c r="P544" s="15"/>
      <c r="Q544" s="15"/>
      <c r="R544" s="15"/>
      <c r="S544" s="15"/>
    </row>
    <row r="545">
      <c r="A545" s="15"/>
      <c r="B545" s="15"/>
      <c r="C545" s="15"/>
      <c r="D545" s="15"/>
      <c r="E545" s="15"/>
      <c r="F545" s="15"/>
      <c r="G545" s="15"/>
      <c r="H545" s="15"/>
      <c r="I545" s="15"/>
      <c r="J545" s="15"/>
      <c r="K545" s="15"/>
      <c r="L545" s="15"/>
      <c r="M545" s="15"/>
      <c r="N545" s="15"/>
      <c r="O545" s="15"/>
      <c r="P545" s="15"/>
      <c r="Q545" s="15"/>
      <c r="R545" s="15"/>
      <c r="S545" s="15"/>
    </row>
    <row r="546">
      <c r="A546" s="15"/>
      <c r="B546" s="15"/>
      <c r="C546" s="15"/>
      <c r="D546" s="15"/>
      <c r="E546" s="15"/>
      <c r="F546" s="15"/>
      <c r="G546" s="15"/>
      <c r="H546" s="15"/>
      <c r="I546" s="15"/>
      <c r="J546" s="15"/>
      <c r="K546" s="15"/>
      <c r="L546" s="15"/>
      <c r="M546" s="15"/>
      <c r="N546" s="15"/>
      <c r="O546" s="15"/>
      <c r="P546" s="15"/>
      <c r="Q546" s="15"/>
      <c r="R546" s="15"/>
      <c r="S546" s="15"/>
    </row>
    <row r="547">
      <c r="A547" s="15"/>
      <c r="B547" s="15"/>
      <c r="C547" s="15"/>
      <c r="D547" s="15"/>
      <c r="E547" s="15"/>
      <c r="F547" s="15"/>
      <c r="G547" s="15"/>
      <c r="H547" s="15"/>
      <c r="I547" s="15"/>
      <c r="J547" s="15"/>
      <c r="K547" s="15"/>
      <c r="L547" s="15"/>
      <c r="M547" s="15"/>
      <c r="N547" s="15"/>
      <c r="O547" s="15"/>
      <c r="P547" s="15"/>
      <c r="Q547" s="15"/>
      <c r="R547" s="15"/>
      <c r="S547" s="15"/>
    </row>
    <row r="548">
      <c r="A548" s="15"/>
      <c r="B548" s="15"/>
      <c r="C548" s="15"/>
      <c r="D548" s="15"/>
      <c r="E548" s="15"/>
      <c r="F548" s="15"/>
      <c r="G548" s="15"/>
      <c r="H548" s="15"/>
      <c r="I548" s="15"/>
      <c r="J548" s="15"/>
      <c r="K548" s="15"/>
      <c r="L548" s="15"/>
      <c r="M548" s="15"/>
      <c r="N548" s="15"/>
      <c r="O548" s="15"/>
      <c r="P548" s="15"/>
      <c r="Q548" s="15"/>
      <c r="R548" s="15"/>
      <c r="S548" s="15"/>
    </row>
    <row r="549">
      <c r="A549" s="15"/>
      <c r="B549" s="15"/>
      <c r="C549" s="15"/>
      <c r="D549" s="15"/>
      <c r="E549" s="15"/>
      <c r="F549" s="15"/>
      <c r="G549" s="15"/>
      <c r="H549" s="15"/>
      <c r="I549" s="15"/>
      <c r="J549" s="15"/>
      <c r="K549" s="15"/>
      <c r="L549" s="15"/>
      <c r="M549" s="15"/>
      <c r="N549" s="15"/>
      <c r="O549" s="15"/>
      <c r="P549" s="15"/>
      <c r="Q549" s="15"/>
      <c r="R549" s="15"/>
      <c r="S549" s="15"/>
    </row>
    <row r="550">
      <c r="A550" s="15"/>
      <c r="B550" s="15"/>
      <c r="C550" s="15"/>
      <c r="D550" s="15"/>
      <c r="E550" s="15"/>
      <c r="F550" s="15"/>
      <c r="G550" s="15"/>
      <c r="H550" s="15"/>
      <c r="I550" s="15"/>
      <c r="J550" s="15"/>
      <c r="K550" s="15"/>
      <c r="L550" s="15"/>
      <c r="M550" s="15"/>
      <c r="N550" s="15"/>
      <c r="O550" s="15"/>
      <c r="P550" s="15"/>
      <c r="Q550" s="15"/>
      <c r="R550" s="15"/>
      <c r="S550" s="15"/>
    </row>
    <row r="551">
      <c r="A551" s="15"/>
      <c r="B551" s="15"/>
      <c r="C551" s="15"/>
      <c r="D551" s="15"/>
      <c r="E551" s="15"/>
      <c r="F551" s="15"/>
      <c r="G551" s="15"/>
      <c r="H551" s="15"/>
      <c r="I551" s="15"/>
      <c r="J551" s="15"/>
      <c r="K551" s="15"/>
      <c r="L551" s="15"/>
      <c r="M551" s="15"/>
      <c r="N551" s="15"/>
      <c r="O551" s="15"/>
      <c r="P551" s="15"/>
      <c r="Q551" s="15"/>
      <c r="R551" s="15"/>
      <c r="S551" s="15"/>
    </row>
    <row r="552">
      <c r="A552" s="15"/>
      <c r="B552" s="15"/>
      <c r="C552" s="15"/>
      <c r="D552" s="15"/>
      <c r="E552" s="15"/>
      <c r="F552" s="15"/>
      <c r="G552" s="15"/>
      <c r="H552" s="15"/>
      <c r="I552" s="15"/>
      <c r="J552" s="15"/>
      <c r="K552" s="15"/>
      <c r="L552" s="15"/>
      <c r="M552" s="15"/>
      <c r="N552" s="15"/>
      <c r="O552" s="15"/>
      <c r="P552" s="15"/>
      <c r="Q552" s="15"/>
      <c r="R552" s="15"/>
      <c r="S552" s="15"/>
    </row>
    <row r="553">
      <c r="A553" s="15"/>
      <c r="B553" s="15"/>
      <c r="C553" s="15"/>
      <c r="D553" s="15"/>
      <c r="E553" s="15"/>
      <c r="F553" s="15"/>
      <c r="G553" s="15"/>
      <c r="H553" s="15"/>
      <c r="I553" s="15"/>
      <c r="J553" s="15"/>
      <c r="K553" s="15"/>
      <c r="L553" s="15"/>
      <c r="M553" s="15"/>
      <c r="N553" s="15"/>
      <c r="O553" s="15"/>
      <c r="P553" s="15"/>
      <c r="Q553" s="15"/>
      <c r="R553" s="15"/>
      <c r="S553" s="15"/>
    </row>
    <row r="554">
      <c r="A554" s="15"/>
      <c r="B554" s="15"/>
      <c r="C554" s="15"/>
      <c r="D554" s="15"/>
      <c r="E554" s="15"/>
      <c r="F554" s="15"/>
      <c r="G554" s="15"/>
      <c r="H554" s="15"/>
      <c r="I554" s="15"/>
      <c r="J554" s="15"/>
      <c r="K554" s="15"/>
      <c r="L554" s="15"/>
      <c r="M554" s="15"/>
      <c r="N554" s="15"/>
      <c r="O554" s="15"/>
      <c r="P554" s="15"/>
      <c r="Q554" s="15"/>
      <c r="R554" s="15"/>
      <c r="S554" s="15"/>
    </row>
    <row r="555">
      <c r="A555" s="15"/>
      <c r="B555" s="15"/>
      <c r="C555" s="15"/>
      <c r="D555" s="15"/>
      <c r="E555" s="15"/>
      <c r="F555" s="15"/>
      <c r="G555" s="15"/>
      <c r="H555" s="15"/>
      <c r="I555" s="15"/>
      <c r="J555" s="15"/>
      <c r="K555" s="15"/>
      <c r="L555" s="15"/>
      <c r="M555" s="15"/>
      <c r="N555" s="15"/>
      <c r="O555" s="15"/>
      <c r="P555" s="15"/>
      <c r="Q555" s="15"/>
      <c r="R555" s="15"/>
      <c r="S555" s="15"/>
    </row>
    <row r="556">
      <c r="A556" s="15"/>
      <c r="B556" s="15"/>
      <c r="C556" s="15"/>
      <c r="D556" s="15"/>
      <c r="E556" s="15"/>
      <c r="F556" s="15"/>
      <c r="G556" s="15"/>
      <c r="H556" s="15"/>
      <c r="I556" s="15"/>
      <c r="J556" s="15"/>
      <c r="K556" s="15"/>
      <c r="L556" s="15"/>
      <c r="M556" s="15"/>
      <c r="N556" s="15"/>
      <c r="O556" s="15"/>
      <c r="P556" s="15"/>
      <c r="Q556" s="15"/>
      <c r="R556" s="15"/>
      <c r="S556" s="15"/>
    </row>
    <row r="557">
      <c r="A557" s="15"/>
      <c r="B557" s="15"/>
      <c r="C557" s="15"/>
      <c r="D557" s="15"/>
      <c r="E557" s="15"/>
      <c r="F557" s="15"/>
      <c r="G557" s="15"/>
      <c r="H557" s="15"/>
      <c r="I557" s="15"/>
      <c r="J557" s="15"/>
      <c r="K557" s="15"/>
      <c r="L557" s="15"/>
      <c r="M557" s="15"/>
      <c r="N557" s="15"/>
      <c r="O557" s="15"/>
      <c r="P557" s="15"/>
      <c r="Q557" s="15"/>
      <c r="R557" s="15"/>
      <c r="S557" s="15"/>
    </row>
    <row r="558">
      <c r="A558" s="15"/>
      <c r="B558" s="15"/>
      <c r="C558" s="15"/>
      <c r="D558" s="15"/>
      <c r="E558" s="15"/>
      <c r="F558" s="15"/>
      <c r="G558" s="15"/>
      <c r="H558" s="15"/>
      <c r="I558" s="15"/>
      <c r="J558" s="15"/>
      <c r="K558" s="15"/>
      <c r="L558" s="15"/>
      <c r="M558" s="15"/>
      <c r="N558" s="15"/>
      <c r="O558" s="15"/>
      <c r="P558" s="15"/>
      <c r="Q558" s="15"/>
      <c r="R558" s="15"/>
      <c r="S558" s="15"/>
    </row>
    <row r="559">
      <c r="A559" s="15"/>
      <c r="B559" s="15"/>
      <c r="C559" s="15"/>
      <c r="D559" s="15"/>
      <c r="E559" s="15"/>
      <c r="F559" s="15"/>
      <c r="G559" s="15"/>
      <c r="H559" s="15"/>
      <c r="I559" s="15"/>
      <c r="J559" s="15"/>
      <c r="K559" s="15"/>
      <c r="L559" s="15"/>
      <c r="M559" s="15"/>
      <c r="N559" s="15"/>
      <c r="O559" s="15"/>
      <c r="P559" s="15"/>
      <c r="Q559" s="15"/>
      <c r="R559" s="15"/>
      <c r="S559" s="15"/>
    </row>
    <row r="560">
      <c r="A560" s="15"/>
      <c r="B560" s="15"/>
      <c r="C560" s="15"/>
      <c r="D560" s="15"/>
      <c r="E560" s="15"/>
      <c r="F560" s="15"/>
      <c r="G560" s="15"/>
      <c r="H560" s="15"/>
      <c r="I560" s="15"/>
      <c r="J560" s="15"/>
      <c r="K560" s="15"/>
      <c r="L560" s="15"/>
      <c r="M560" s="15"/>
      <c r="N560" s="15"/>
      <c r="O560" s="15"/>
      <c r="P560" s="15"/>
      <c r="Q560" s="15"/>
      <c r="R560" s="15"/>
      <c r="S560" s="15"/>
    </row>
    <row r="561">
      <c r="A561" s="15"/>
      <c r="B561" s="15"/>
      <c r="C561" s="15"/>
      <c r="D561" s="15"/>
      <c r="E561" s="15"/>
      <c r="F561" s="15"/>
      <c r="G561" s="15"/>
      <c r="H561" s="15"/>
      <c r="I561" s="15"/>
      <c r="J561" s="15"/>
      <c r="K561" s="15"/>
      <c r="L561" s="15"/>
      <c r="M561" s="15"/>
      <c r="N561" s="15"/>
      <c r="O561" s="15"/>
      <c r="P561" s="15"/>
      <c r="Q561" s="15"/>
      <c r="R561" s="15"/>
      <c r="S561" s="15"/>
    </row>
    <row r="562">
      <c r="A562" s="15"/>
      <c r="B562" s="15"/>
      <c r="C562" s="15"/>
      <c r="D562" s="15"/>
      <c r="E562" s="15"/>
      <c r="F562" s="15"/>
      <c r="G562" s="15"/>
      <c r="H562" s="15"/>
      <c r="I562" s="15"/>
      <c r="J562" s="15"/>
      <c r="K562" s="15"/>
      <c r="L562" s="15"/>
      <c r="M562" s="15"/>
      <c r="N562" s="15"/>
      <c r="O562" s="15"/>
      <c r="P562" s="15"/>
      <c r="Q562" s="15"/>
      <c r="R562" s="15"/>
      <c r="S562" s="15"/>
    </row>
    <row r="563">
      <c r="A563" s="15"/>
      <c r="B563" s="15"/>
      <c r="C563" s="15"/>
      <c r="D563" s="15"/>
      <c r="E563" s="15"/>
      <c r="F563" s="15"/>
      <c r="G563" s="15"/>
      <c r="H563" s="15"/>
      <c r="I563" s="15"/>
      <c r="J563" s="15"/>
      <c r="K563" s="15"/>
      <c r="L563" s="15"/>
      <c r="M563" s="15"/>
      <c r="N563" s="15"/>
      <c r="O563" s="15"/>
      <c r="P563" s="15"/>
      <c r="Q563" s="15"/>
      <c r="R563" s="15"/>
      <c r="S563" s="15"/>
    </row>
    <row r="564">
      <c r="A564" s="15"/>
      <c r="B564" s="15"/>
      <c r="C564" s="15"/>
      <c r="D564" s="15"/>
      <c r="E564" s="15"/>
      <c r="F564" s="15"/>
      <c r="G564" s="15"/>
      <c r="H564" s="15"/>
      <c r="I564" s="15"/>
      <c r="J564" s="15"/>
      <c r="K564" s="15"/>
      <c r="L564" s="15"/>
      <c r="M564" s="15"/>
      <c r="N564" s="15"/>
      <c r="O564" s="15"/>
      <c r="P564" s="15"/>
      <c r="Q564" s="15"/>
      <c r="R564" s="15"/>
      <c r="S564" s="15"/>
    </row>
    <row r="565">
      <c r="A565" s="15"/>
      <c r="B565" s="15"/>
      <c r="C565" s="15"/>
      <c r="D565" s="15"/>
      <c r="E565" s="15"/>
      <c r="F565" s="15"/>
      <c r="G565" s="15"/>
      <c r="H565" s="15"/>
      <c r="I565" s="15"/>
      <c r="J565" s="15"/>
      <c r="K565" s="15"/>
      <c r="L565" s="15"/>
      <c r="M565" s="15"/>
      <c r="N565" s="15"/>
      <c r="O565" s="15"/>
      <c r="P565" s="15"/>
      <c r="Q565" s="15"/>
      <c r="R565" s="15"/>
      <c r="S565" s="15"/>
    </row>
    <row r="566">
      <c r="A566" s="15"/>
      <c r="B566" s="15"/>
      <c r="C566" s="15"/>
      <c r="D566" s="15"/>
      <c r="E566" s="15"/>
      <c r="F566" s="15"/>
      <c r="G566" s="15"/>
      <c r="H566" s="15"/>
      <c r="I566" s="15"/>
      <c r="J566" s="15"/>
      <c r="K566" s="15"/>
      <c r="L566" s="15"/>
      <c r="M566" s="15"/>
      <c r="N566" s="15"/>
      <c r="O566" s="15"/>
      <c r="P566" s="15"/>
      <c r="Q566" s="15"/>
      <c r="R566" s="15"/>
      <c r="S566" s="15"/>
    </row>
    <row r="567">
      <c r="A567" s="15"/>
      <c r="B567" s="15"/>
      <c r="C567" s="15"/>
      <c r="D567" s="15"/>
      <c r="E567" s="15"/>
      <c r="F567" s="15"/>
      <c r="G567" s="15"/>
      <c r="H567" s="15"/>
      <c r="I567" s="15"/>
      <c r="J567" s="15"/>
      <c r="K567" s="15"/>
      <c r="L567" s="15"/>
      <c r="M567" s="15"/>
      <c r="N567" s="15"/>
      <c r="O567" s="15"/>
      <c r="P567" s="15"/>
      <c r="Q567" s="15"/>
      <c r="R567" s="15"/>
      <c r="S567" s="15"/>
    </row>
    <row r="568">
      <c r="A568" s="15"/>
      <c r="B568" s="15"/>
      <c r="C568" s="15"/>
      <c r="D568" s="15"/>
      <c r="E568" s="15"/>
      <c r="F568" s="15"/>
      <c r="G568" s="15"/>
      <c r="H568" s="15"/>
      <c r="I568" s="15"/>
      <c r="J568" s="15"/>
      <c r="K568" s="15"/>
      <c r="L568" s="15"/>
      <c r="M568" s="15"/>
      <c r="N568" s="15"/>
      <c r="O568" s="15"/>
      <c r="P568" s="15"/>
      <c r="Q568" s="15"/>
      <c r="R568" s="15"/>
      <c r="S568" s="15"/>
    </row>
    <row r="569">
      <c r="A569" s="15"/>
      <c r="B569" s="15"/>
      <c r="C569" s="15"/>
      <c r="D569" s="15"/>
      <c r="E569" s="15"/>
      <c r="F569" s="15"/>
      <c r="G569" s="15"/>
      <c r="H569" s="15"/>
      <c r="I569" s="15"/>
      <c r="J569" s="15"/>
      <c r="K569" s="15"/>
      <c r="L569" s="15"/>
      <c r="M569" s="15"/>
      <c r="N569" s="15"/>
      <c r="O569" s="15"/>
      <c r="P569" s="15"/>
      <c r="Q569" s="15"/>
      <c r="R569" s="15"/>
      <c r="S569" s="15"/>
    </row>
    <row r="570">
      <c r="A570" s="15"/>
      <c r="B570" s="15"/>
      <c r="C570" s="15"/>
      <c r="D570" s="15"/>
      <c r="E570" s="15"/>
      <c r="F570" s="15"/>
      <c r="G570" s="15"/>
      <c r="H570" s="15"/>
      <c r="I570" s="15"/>
      <c r="J570" s="15"/>
      <c r="K570" s="15"/>
      <c r="L570" s="15"/>
      <c r="M570" s="15"/>
      <c r="N570" s="15"/>
      <c r="O570" s="15"/>
      <c r="P570" s="15"/>
      <c r="Q570" s="15"/>
      <c r="R570" s="15"/>
      <c r="S570" s="15"/>
    </row>
    <row r="571">
      <c r="A571" s="15"/>
      <c r="B571" s="15"/>
      <c r="C571" s="15"/>
      <c r="D571" s="15"/>
      <c r="E571" s="15"/>
      <c r="F571" s="15"/>
      <c r="G571" s="15"/>
      <c r="H571" s="15"/>
      <c r="I571" s="15"/>
      <c r="J571" s="15"/>
      <c r="K571" s="15"/>
      <c r="L571" s="15"/>
      <c r="M571" s="15"/>
      <c r="N571" s="15"/>
      <c r="O571" s="15"/>
      <c r="P571" s="15"/>
      <c r="Q571" s="15"/>
      <c r="R571" s="15"/>
      <c r="S571" s="15"/>
    </row>
    <row r="572">
      <c r="A572" s="15"/>
      <c r="B572" s="15"/>
      <c r="C572" s="15"/>
      <c r="D572" s="15"/>
      <c r="E572" s="15"/>
      <c r="F572" s="15"/>
      <c r="G572" s="15"/>
      <c r="H572" s="15"/>
      <c r="I572" s="15"/>
      <c r="J572" s="15"/>
      <c r="K572" s="15"/>
      <c r="L572" s="15"/>
      <c r="M572" s="15"/>
      <c r="N572" s="15"/>
      <c r="O572" s="15"/>
      <c r="P572" s="15"/>
      <c r="Q572" s="15"/>
      <c r="R572" s="15"/>
      <c r="S572" s="15"/>
    </row>
    <row r="573">
      <c r="A573" s="15"/>
      <c r="B573" s="15"/>
      <c r="C573" s="15"/>
      <c r="D573" s="15"/>
      <c r="E573" s="15"/>
      <c r="F573" s="15"/>
      <c r="G573" s="15"/>
      <c r="H573" s="15"/>
      <c r="I573" s="15"/>
      <c r="J573" s="15"/>
      <c r="K573" s="15"/>
      <c r="L573" s="15"/>
      <c r="M573" s="15"/>
      <c r="N573" s="15"/>
      <c r="O573" s="15"/>
      <c r="P573" s="15"/>
      <c r="Q573" s="15"/>
      <c r="R573" s="15"/>
      <c r="S573" s="15"/>
    </row>
    <row r="574">
      <c r="A574" s="15"/>
      <c r="B574" s="15"/>
      <c r="C574" s="15"/>
      <c r="D574" s="15"/>
      <c r="E574" s="15"/>
      <c r="F574" s="15"/>
      <c r="G574" s="15"/>
      <c r="H574" s="15"/>
      <c r="I574" s="15"/>
      <c r="J574" s="15"/>
      <c r="K574" s="15"/>
      <c r="L574" s="15"/>
      <c r="M574" s="15"/>
      <c r="N574" s="15"/>
      <c r="O574" s="15"/>
      <c r="P574" s="15"/>
      <c r="Q574" s="15"/>
      <c r="R574" s="15"/>
      <c r="S574" s="15"/>
    </row>
    <row r="575">
      <c r="A575" s="15"/>
      <c r="B575" s="15"/>
      <c r="C575" s="15"/>
      <c r="D575" s="15"/>
      <c r="E575" s="15"/>
      <c r="F575" s="15"/>
      <c r="G575" s="15"/>
      <c r="H575" s="15"/>
      <c r="I575" s="15"/>
      <c r="J575" s="15"/>
      <c r="K575" s="15"/>
      <c r="L575" s="15"/>
      <c r="M575" s="15"/>
      <c r="N575" s="15"/>
      <c r="O575" s="15"/>
      <c r="P575" s="15"/>
      <c r="Q575" s="15"/>
      <c r="R575" s="15"/>
      <c r="S575" s="15"/>
    </row>
    <row r="576">
      <c r="A576" s="15"/>
      <c r="B576" s="15"/>
      <c r="C576" s="15"/>
      <c r="D576" s="15"/>
      <c r="E576" s="15"/>
      <c r="F576" s="15"/>
      <c r="G576" s="15"/>
      <c r="H576" s="15"/>
      <c r="I576" s="15"/>
      <c r="J576" s="15"/>
      <c r="K576" s="15"/>
      <c r="L576" s="15"/>
      <c r="M576" s="15"/>
      <c r="N576" s="15"/>
      <c r="O576" s="15"/>
      <c r="P576" s="15"/>
      <c r="Q576" s="15"/>
      <c r="R576" s="15"/>
      <c r="S576" s="15"/>
    </row>
    <row r="577">
      <c r="A577" s="15"/>
      <c r="B577" s="15"/>
      <c r="C577" s="15"/>
      <c r="D577" s="15"/>
      <c r="E577" s="15"/>
      <c r="F577" s="15"/>
      <c r="G577" s="15"/>
      <c r="H577" s="15"/>
      <c r="I577" s="15"/>
      <c r="J577" s="15"/>
      <c r="K577" s="15"/>
      <c r="L577" s="15"/>
      <c r="M577" s="15"/>
      <c r="N577" s="15"/>
      <c r="O577" s="15"/>
      <c r="P577" s="15"/>
      <c r="Q577" s="15"/>
      <c r="R577" s="15"/>
      <c r="S577" s="15"/>
    </row>
    <row r="578">
      <c r="A578" s="15"/>
      <c r="B578" s="15"/>
      <c r="C578" s="15"/>
      <c r="D578" s="15"/>
      <c r="E578" s="15"/>
      <c r="F578" s="15"/>
      <c r="G578" s="15"/>
      <c r="H578" s="15"/>
      <c r="I578" s="15"/>
      <c r="J578" s="15"/>
      <c r="K578" s="15"/>
      <c r="L578" s="15"/>
      <c r="M578" s="15"/>
      <c r="N578" s="15"/>
      <c r="O578" s="15"/>
      <c r="P578" s="15"/>
      <c r="Q578" s="15"/>
      <c r="R578" s="15"/>
      <c r="S578" s="15"/>
    </row>
    <row r="579">
      <c r="A579" s="15"/>
      <c r="B579" s="15"/>
      <c r="C579" s="15"/>
      <c r="D579" s="15"/>
      <c r="E579" s="15"/>
      <c r="F579" s="15"/>
      <c r="G579" s="15"/>
      <c r="H579" s="15"/>
      <c r="I579" s="15"/>
      <c r="J579" s="15"/>
      <c r="K579" s="15"/>
      <c r="L579" s="15"/>
      <c r="M579" s="15"/>
      <c r="N579" s="15"/>
      <c r="O579" s="15"/>
      <c r="P579" s="15"/>
      <c r="Q579" s="15"/>
      <c r="R579" s="15"/>
      <c r="S579" s="15"/>
    </row>
    <row r="580">
      <c r="A580" s="15"/>
      <c r="B580" s="15"/>
      <c r="C580" s="15"/>
      <c r="D580" s="15"/>
      <c r="E580" s="15"/>
      <c r="F580" s="15"/>
      <c r="G580" s="15"/>
      <c r="H580" s="15"/>
      <c r="I580" s="15"/>
      <c r="J580" s="15"/>
      <c r="K580" s="15"/>
      <c r="L580" s="15"/>
      <c r="M580" s="15"/>
      <c r="N580" s="15"/>
      <c r="O580" s="15"/>
      <c r="P580" s="15"/>
      <c r="Q580" s="15"/>
      <c r="R580" s="15"/>
      <c r="S580" s="15"/>
    </row>
    <row r="581">
      <c r="A581" s="15"/>
      <c r="B581" s="15"/>
      <c r="C581" s="15"/>
      <c r="D581" s="15"/>
      <c r="E581" s="15"/>
      <c r="F581" s="15"/>
      <c r="G581" s="15"/>
      <c r="H581" s="15"/>
      <c r="I581" s="15"/>
      <c r="J581" s="15"/>
      <c r="K581" s="15"/>
      <c r="L581" s="15"/>
      <c r="M581" s="15"/>
      <c r="N581" s="15"/>
      <c r="O581" s="15"/>
      <c r="P581" s="15"/>
      <c r="Q581" s="15"/>
      <c r="R581" s="15"/>
      <c r="S581" s="15"/>
    </row>
    <row r="582">
      <c r="A582" s="15"/>
      <c r="B582" s="15"/>
      <c r="C582" s="15"/>
      <c r="D582" s="15"/>
      <c r="E582" s="15"/>
      <c r="F582" s="15"/>
      <c r="G582" s="15"/>
      <c r="H582" s="15"/>
      <c r="I582" s="15"/>
      <c r="J582" s="15"/>
      <c r="K582" s="15"/>
      <c r="L582" s="15"/>
      <c r="M582" s="15"/>
      <c r="N582" s="15"/>
      <c r="O582" s="15"/>
      <c r="P582" s="15"/>
      <c r="Q582" s="15"/>
      <c r="R582" s="15"/>
      <c r="S582" s="15"/>
    </row>
    <row r="583">
      <c r="A583" s="15"/>
      <c r="B583" s="15"/>
      <c r="C583" s="15"/>
      <c r="D583" s="15"/>
      <c r="E583" s="15"/>
      <c r="F583" s="15"/>
      <c r="G583" s="15"/>
      <c r="H583" s="15"/>
      <c r="I583" s="15"/>
      <c r="J583" s="15"/>
      <c r="K583" s="15"/>
      <c r="L583" s="15"/>
      <c r="M583" s="15"/>
      <c r="N583" s="15"/>
      <c r="O583" s="15"/>
      <c r="P583" s="15"/>
      <c r="Q583" s="15"/>
      <c r="R583" s="15"/>
      <c r="S583" s="15"/>
    </row>
    <row r="584">
      <c r="A584" s="15"/>
      <c r="B584" s="15"/>
      <c r="C584" s="15"/>
      <c r="D584" s="15"/>
      <c r="E584" s="15"/>
      <c r="F584" s="15"/>
      <c r="G584" s="15"/>
      <c r="H584" s="15"/>
      <c r="I584" s="15"/>
      <c r="J584" s="15"/>
      <c r="K584" s="15"/>
      <c r="L584" s="15"/>
      <c r="M584" s="15"/>
      <c r="N584" s="15"/>
      <c r="O584" s="15"/>
      <c r="P584" s="15"/>
      <c r="Q584" s="15"/>
      <c r="R584" s="15"/>
      <c r="S584" s="15"/>
    </row>
    <row r="585">
      <c r="A585" s="15"/>
      <c r="B585" s="15"/>
      <c r="C585" s="15"/>
      <c r="D585" s="15"/>
      <c r="E585" s="15"/>
      <c r="F585" s="15"/>
      <c r="G585" s="15"/>
      <c r="H585" s="15"/>
      <c r="I585" s="15"/>
      <c r="J585" s="15"/>
      <c r="K585" s="15"/>
      <c r="L585" s="15"/>
      <c r="M585" s="15"/>
      <c r="N585" s="15"/>
      <c r="O585" s="15"/>
      <c r="P585" s="15"/>
      <c r="Q585" s="15"/>
      <c r="R585" s="15"/>
      <c r="S585" s="15"/>
    </row>
    <row r="586">
      <c r="A586" s="15"/>
      <c r="B586" s="15"/>
      <c r="C586" s="15"/>
      <c r="D586" s="15"/>
      <c r="E586" s="15"/>
      <c r="F586" s="15"/>
      <c r="G586" s="15"/>
      <c r="H586" s="15"/>
      <c r="I586" s="15"/>
      <c r="J586" s="15"/>
      <c r="K586" s="15"/>
      <c r="L586" s="15"/>
      <c r="M586" s="15"/>
      <c r="N586" s="15"/>
      <c r="O586" s="15"/>
      <c r="P586" s="15"/>
      <c r="Q586" s="15"/>
      <c r="R586" s="15"/>
      <c r="S586" s="15"/>
    </row>
    <row r="587">
      <c r="A587" s="15"/>
      <c r="B587" s="15"/>
      <c r="C587" s="15"/>
      <c r="D587" s="15"/>
      <c r="E587" s="15"/>
      <c r="F587" s="15"/>
      <c r="G587" s="15"/>
      <c r="H587" s="15"/>
      <c r="I587" s="15"/>
      <c r="J587" s="15"/>
      <c r="K587" s="15"/>
      <c r="L587" s="15"/>
      <c r="M587" s="15"/>
      <c r="N587" s="15"/>
      <c r="O587" s="15"/>
      <c r="P587" s="15"/>
      <c r="Q587" s="15"/>
      <c r="R587" s="15"/>
      <c r="S587" s="15"/>
    </row>
    <row r="588">
      <c r="A588" s="15"/>
      <c r="B588" s="15"/>
      <c r="C588" s="15"/>
      <c r="D588" s="15"/>
      <c r="E588" s="15"/>
      <c r="F588" s="15"/>
      <c r="G588" s="15"/>
      <c r="H588" s="15"/>
      <c r="I588" s="15"/>
      <c r="J588" s="15"/>
      <c r="K588" s="15"/>
      <c r="L588" s="15"/>
      <c r="M588" s="15"/>
      <c r="N588" s="15"/>
      <c r="O588" s="15"/>
      <c r="P588" s="15"/>
      <c r="Q588" s="15"/>
      <c r="R588" s="15"/>
      <c r="S588" s="15"/>
    </row>
    <row r="589">
      <c r="A589" s="15"/>
      <c r="B589" s="15"/>
      <c r="C589" s="15"/>
      <c r="D589" s="15"/>
      <c r="E589" s="15"/>
      <c r="F589" s="15"/>
      <c r="G589" s="15"/>
      <c r="H589" s="15"/>
      <c r="I589" s="15"/>
      <c r="J589" s="15"/>
      <c r="K589" s="15"/>
      <c r="L589" s="15"/>
      <c r="M589" s="15"/>
      <c r="N589" s="15"/>
      <c r="O589" s="15"/>
      <c r="P589" s="15"/>
      <c r="Q589" s="15"/>
      <c r="R589" s="15"/>
      <c r="S589" s="15"/>
    </row>
    <row r="590">
      <c r="A590" s="15"/>
      <c r="B590" s="15"/>
      <c r="C590" s="15"/>
      <c r="D590" s="15"/>
      <c r="E590" s="15"/>
      <c r="F590" s="15"/>
      <c r="G590" s="15"/>
      <c r="H590" s="15"/>
      <c r="I590" s="15"/>
      <c r="J590" s="15"/>
      <c r="K590" s="15"/>
      <c r="L590" s="15"/>
      <c r="M590" s="15"/>
      <c r="N590" s="15"/>
      <c r="O590" s="15"/>
      <c r="P590" s="15"/>
      <c r="Q590" s="15"/>
      <c r="R590" s="15"/>
      <c r="S590" s="15"/>
    </row>
    <row r="591">
      <c r="A591" s="15"/>
      <c r="B591" s="15"/>
      <c r="C591" s="15"/>
      <c r="D591" s="15"/>
      <c r="E591" s="15"/>
      <c r="F591" s="15"/>
      <c r="G591" s="15"/>
      <c r="H591" s="15"/>
      <c r="I591" s="15"/>
      <c r="J591" s="15"/>
      <c r="K591" s="15"/>
      <c r="L591" s="15"/>
      <c r="M591" s="15"/>
      <c r="N591" s="15"/>
      <c r="O591" s="15"/>
      <c r="P591" s="15"/>
      <c r="Q591" s="15"/>
      <c r="R591" s="15"/>
      <c r="S591" s="15"/>
    </row>
    <row r="592">
      <c r="A592" s="15"/>
      <c r="B592" s="15"/>
      <c r="C592" s="15"/>
      <c r="D592" s="15"/>
      <c r="E592" s="15"/>
      <c r="F592" s="15"/>
      <c r="G592" s="15"/>
      <c r="H592" s="15"/>
      <c r="I592" s="15"/>
      <c r="J592" s="15"/>
      <c r="K592" s="15"/>
      <c r="L592" s="15"/>
      <c r="M592" s="15"/>
      <c r="N592" s="15"/>
      <c r="O592" s="15"/>
      <c r="P592" s="15"/>
      <c r="Q592" s="15"/>
      <c r="R592" s="15"/>
      <c r="S592" s="15"/>
    </row>
    <row r="593">
      <c r="A593" s="15"/>
      <c r="B593" s="15"/>
      <c r="C593" s="15"/>
      <c r="D593" s="15"/>
      <c r="E593" s="15"/>
      <c r="F593" s="15"/>
      <c r="G593" s="15"/>
      <c r="H593" s="15"/>
      <c r="I593" s="15"/>
      <c r="J593" s="15"/>
      <c r="K593" s="15"/>
      <c r="L593" s="15"/>
      <c r="M593" s="15"/>
      <c r="N593" s="15"/>
      <c r="O593" s="15"/>
      <c r="P593" s="15"/>
      <c r="Q593" s="15"/>
      <c r="R593" s="15"/>
      <c r="S593" s="15"/>
    </row>
    <row r="594">
      <c r="A594" s="15"/>
      <c r="B594" s="15"/>
      <c r="C594" s="15"/>
      <c r="D594" s="15"/>
      <c r="E594" s="15"/>
      <c r="F594" s="15"/>
      <c r="G594" s="15"/>
      <c r="H594" s="15"/>
      <c r="I594" s="15"/>
      <c r="J594" s="15"/>
      <c r="K594" s="15"/>
      <c r="L594" s="15"/>
      <c r="M594" s="15"/>
      <c r="N594" s="15"/>
      <c r="O594" s="15"/>
      <c r="P594" s="15"/>
      <c r="Q594" s="15"/>
      <c r="R594" s="15"/>
      <c r="S594" s="15"/>
    </row>
    <row r="595">
      <c r="A595" s="15"/>
      <c r="B595" s="15"/>
      <c r="C595" s="15"/>
      <c r="D595" s="15"/>
      <c r="E595" s="15"/>
      <c r="F595" s="15"/>
      <c r="G595" s="15"/>
      <c r="H595" s="15"/>
      <c r="I595" s="15"/>
      <c r="J595" s="15"/>
      <c r="K595" s="15"/>
      <c r="L595" s="15"/>
      <c r="M595" s="15"/>
      <c r="N595" s="15"/>
      <c r="O595" s="15"/>
      <c r="P595" s="15"/>
      <c r="Q595" s="15"/>
      <c r="R595" s="15"/>
      <c r="S595" s="15"/>
    </row>
    <row r="596">
      <c r="A596" s="15"/>
      <c r="B596" s="15"/>
      <c r="C596" s="15"/>
      <c r="D596" s="15"/>
      <c r="E596" s="15"/>
      <c r="F596" s="15"/>
      <c r="G596" s="15"/>
      <c r="H596" s="15"/>
      <c r="I596" s="15"/>
      <c r="J596" s="15"/>
      <c r="K596" s="15"/>
      <c r="L596" s="15"/>
      <c r="M596" s="15"/>
      <c r="N596" s="15"/>
      <c r="O596" s="15"/>
      <c r="P596" s="15"/>
      <c r="Q596" s="15"/>
      <c r="R596" s="15"/>
      <c r="S596" s="15"/>
    </row>
    <row r="597">
      <c r="A597" s="15"/>
      <c r="B597" s="15"/>
      <c r="C597" s="15"/>
      <c r="D597" s="15"/>
      <c r="E597" s="15"/>
      <c r="F597" s="15"/>
      <c r="G597" s="15"/>
      <c r="H597" s="15"/>
      <c r="I597" s="15"/>
      <c r="J597" s="15"/>
      <c r="K597" s="15"/>
      <c r="L597" s="15"/>
      <c r="M597" s="15"/>
      <c r="N597" s="15"/>
      <c r="O597" s="15"/>
      <c r="P597" s="15"/>
      <c r="Q597" s="15"/>
      <c r="R597" s="15"/>
      <c r="S597" s="15"/>
    </row>
    <row r="598">
      <c r="A598" s="15"/>
      <c r="B598" s="15"/>
      <c r="C598" s="15"/>
      <c r="D598" s="15"/>
      <c r="E598" s="15"/>
      <c r="F598" s="15"/>
      <c r="G598" s="15"/>
      <c r="H598" s="15"/>
      <c r="I598" s="15"/>
      <c r="J598" s="15"/>
      <c r="K598" s="15"/>
      <c r="L598" s="15"/>
      <c r="M598" s="15"/>
      <c r="N598" s="15"/>
      <c r="O598" s="15"/>
      <c r="P598" s="15"/>
      <c r="Q598" s="15"/>
      <c r="R598" s="15"/>
      <c r="S598" s="15"/>
    </row>
    <row r="599">
      <c r="A599" s="15"/>
      <c r="B599" s="15"/>
      <c r="C599" s="15"/>
      <c r="D599" s="15"/>
      <c r="E599" s="15"/>
      <c r="F599" s="15"/>
      <c r="G599" s="15"/>
      <c r="H599" s="15"/>
      <c r="I599" s="15"/>
      <c r="J599" s="15"/>
      <c r="K599" s="15"/>
      <c r="L599" s="15"/>
      <c r="M599" s="15"/>
      <c r="N599" s="15"/>
      <c r="O599" s="15"/>
      <c r="P599" s="15"/>
      <c r="Q599" s="15"/>
      <c r="R599" s="15"/>
      <c r="S599" s="15"/>
    </row>
    <row r="600">
      <c r="A600" s="15"/>
      <c r="B600" s="15"/>
      <c r="C600" s="15"/>
      <c r="D600" s="15"/>
      <c r="E600" s="15"/>
      <c r="F600" s="15"/>
      <c r="G600" s="15"/>
      <c r="H600" s="15"/>
      <c r="I600" s="15"/>
      <c r="J600" s="15"/>
      <c r="K600" s="15"/>
      <c r="L600" s="15"/>
      <c r="M600" s="15"/>
      <c r="N600" s="15"/>
      <c r="O600" s="15"/>
      <c r="P600" s="15"/>
      <c r="Q600" s="15"/>
      <c r="R600" s="15"/>
      <c r="S600" s="15"/>
    </row>
    <row r="601">
      <c r="A601" s="15"/>
      <c r="B601" s="15"/>
      <c r="C601" s="15"/>
      <c r="D601" s="15"/>
      <c r="E601" s="15"/>
      <c r="F601" s="15"/>
      <c r="G601" s="15"/>
      <c r="H601" s="15"/>
      <c r="I601" s="15"/>
      <c r="J601" s="15"/>
      <c r="K601" s="15"/>
      <c r="L601" s="15"/>
      <c r="M601" s="15"/>
      <c r="N601" s="15"/>
      <c r="O601" s="15"/>
      <c r="P601" s="15"/>
      <c r="Q601" s="15"/>
      <c r="R601" s="15"/>
      <c r="S601" s="15"/>
    </row>
    <row r="602">
      <c r="A602" s="15"/>
      <c r="B602" s="15"/>
      <c r="C602" s="15"/>
      <c r="D602" s="15"/>
      <c r="E602" s="15"/>
      <c r="F602" s="15"/>
      <c r="G602" s="15"/>
      <c r="H602" s="15"/>
      <c r="I602" s="15"/>
      <c r="J602" s="15"/>
      <c r="K602" s="15"/>
      <c r="L602" s="15"/>
      <c r="M602" s="15"/>
      <c r="N602" s="15"/>
      <c r="O602" s="15"/>
      <c r="P602" s="15"/>
      <c r="Q602" s="15"/>
      <c r="R602" s="15"/>
      <c r="S602" s="15"/>
    </row>
    <row r="603">
      <c r="A603" s="15"/>
      <c r="B603" s="15"/>
      <c r="C603" s="15"/>
      <c r="D603" s="15"/>
      <c r="E603" s="15"/>
      <c r="F603" s="15"/>
      <c r="G603" s="15"/>
      <c r="H603" s="15"/>
      <c r="I603" s="15"/>
      <c r="J603" s="15"/>
      <c r="K603" s="15"/>
      <c r="L603" s="15"/>
      <c r="M603" s="15"/>
      <c r="N603" s="15"/>
      <c r="O603" s="15"/>
      <c r="P603" s="15"/>
      <c r="Q603" s="15"/>
      <c r="R603" s="15"/>
      <c r="S603" s="15"/>
    </row>
    <row r="604">
      <c r="A604" s="15"/>
      <c r="B604" s="15"/>
      <c r="C604" s="15"/>
      <c r="D604" s="15"/>
      <c r="E604" s="15"/>
      <c r="F604" s="15"/>
      <c r="G604" s="15"/>
      <c r="H604" s="15"/>
      <c r="I604" s="15"/>
      <c r="J604" s="15"/>
      <c r="K604" s="15"/>
      <c r="L604" s="15"/>
      <c r="M604" s="15"/>
      <c r="N604" s="15"/>
      <c r="O604" s="15"/>
      <c r="P604" s="15"/>
      <c r="Q604" s="15"/>
      <c r="R604" s="15"/>
      <c r="S604" s="15"/>
    </row>
    <row r="605">
      <c r="A605" s="15"/>
      <c r="B605" s="15"/>
      <c r="C605" s="15"/>
      <c r="D605" s="15"/>
      <c r="E605" s="15"/>
      <c r="F605" s="15"/>
      <c r="G605" s="15"/>
      <c r="H605" s="15"/>
      <c r="I605" s="15"/>
      <c r="J605" s="15"/>
      <c r="K605" s="15"/>
      <c r="L605" s="15"/>
      <c r="M605" s="15"/>
      <c r="N605" s="15"/>
      <c r="O605" s="15"/>
      <c r="P605" s="15"/>
      <c r="Q605" s="15"/>
      <c r="R605" s="15"/>
      <c r="S605" s="15"/>
    </row>
    <row r="606">
      <c r="A606" s="15"/>
      <c r="B606" s="15"/>
      <c r="C606" s="15"/>
      <c r="D606" s="15"/>
      <c r="E606" s="15"/>
      <c r="F606" s="15"/>
      <c r="G606" s="15"/>
      <c r="H606" s="15"/>
      <c r="I606" s="15"/>
      <c r="J606" s="15"/>
      <c r="K606" s="15"/>
      <c r="L606" s="15"/>
      <c r="M606" s="15"/>
      <c r="N606" s="15"/>
      <c r="O606" s="15"/>
      <c r="P606" s="15"/>
      <c r="Q606" s="15"/>
      <c r="R606" s="15"/>
      <c r="S606" s="15"/>
    </row>
    <row r="607">
      <c r="A607" s="15"/>
      <c r="B607" s="15"/>
      <c r="C607" s="15"/>
      <c r="D607" s="15"/>
      <c r="E607" s="15"/>
      <c r="F607" s="15"/>
      <c r="G607" s="15"/>
      <c r="H607" s="15"/>
      <c r="I607" s="15"/>
      <c r="J607" s="15"/>
      <c r="K607" s="15"/>
      <c r="L607" s="15"/>
      <c r="M607" s="15"/>
      <c r="N607" s="15"/>
      <c r="O607" s="15"/>
      <c r="P607" s="15"/>
      <c r="Q607" s="15"/>
      <c r="R607" s="15"/>
      <c r="S607" s="15"/>
    </row>
    <row r="608">
      <c r="A608" s="15"/>
      <c r="B608" s="15"/>
      <c r="C608" s="15"/>
      <c r="D608" s="15"/>
      <c r="E608" s="15"/>
      <c r="F608" s="15"/>
      <c r="G608" s="15"/>
      <c r="H608" s="15"/>
      <c r="I608" s="15"/>
      <c r="J608" s="15"/>
      <c r="K608" s="15"/>
      <c r="L608" s="15"/>
      <c r="M608" s="15"/>
      <c r="N608" s="15"/>
      <c r="O608" s="15"/>
      <c r="P608" s="15"/>
      <c r="Q608" s="15"/>
      <c r="R608" s="15"/>
      <c r="S608" s="15"/>
    </row>
    <row r="609">
      <c r="A609" s="15"/>
      <c r="B609" s="15"/>
      <c r="C609" s="15"/>
      <c r="D609" s="15"/>
      <c r="E609" s="15"/>
      <c r="F609" s="15"/>
      <c r="G609" s="15"/>
      <c r="H609" s="15"/>
      <c r="I609" s="15"/>
      <c r="J609" s="15"/>
      <c r="K609" s="15"/>
      <c r="L609" s="15"/>
      <c r="M609" s="15"/>
      <c r="N609" s="15"/>
      <c r="O609" s="15"/>
      <c r="P609" s="15"/>
      <c r="Q609" s="15"/>
      <c r="R609" s="15"/>
      <c r="S609" s="15"/>
    </row>
    <row r="610">
      <c r="A610" s="15"/>
      <c r="B610" s="15"/>
      <c r="C610" s="15"/>
      <c r="D610" s="15"/>
      <c r="E610" s="15"/>
      <c r="F610" s="15"/>
      <c r="G610" s="15"/>
      <c r="H610" s="15"/>
      <c r="I610" s="15"/>
      <c r="J610" s="15"/>
      <c r="K610" s="15"/>
      <c r="L610" s="15"/>
      <c r="M610" s="15"/>
      <c r="N610" s="15"/>
      <c r="O610" s="15"/>
      <c r="P610" s="15"/>
      <c r="Q610" s="15"/>
      <c r="R610" s="15"/>
      <c r="S610" s="15"/>
    </row>
    <row r="611">
      <c r="A611" s="15"/>
      <c r="B611" s="15"/>
      <c r="C611" s="15"/>
      <c r="D611" s="15"/>
      <c r="E611" s="15"/>
      <c r="F611" s="15"/>
      <c r="G611" s="15"/>
      <c r="H611" s="15"/>
      <c r="I611" s="15"/>
      <c r="J611" s="15"/>
      <c r="K611" s="15"/>
      <c r="L611" s="15"/>
      <c r="M611" s="15"/>
      <c r="N611" s="15"/>
      <c r="O611" s="15"/>
      <c r="P611" s="15"/>
      <c r="Q611" s="15"/>
      <c r="R611" s="15"/>
      <c r="S611" s="15"/>
    </row>
    <row r="612">
      <c r="A612" s="15"/>
      <c r="B612" s="15"/>
      <c r="C612" s="15"/>
      <c r="D612" s="15"/>
      <c r="E612" s="15"/>
      <c r="F612" s="15"/>
      <c r="G612" s="15"/>
      <c r="H612" s="15"/>
      <c r="I612" s="15"/>
      <c r="J612" s="15"/>
      <c r="K612" s="15"/>
      <c r="L612" s="15"/>
      <c r="M612" s="15"/>
      <c r="N612" s="15"/>
      <c r="O612" s="15"/>
      <c r="P612" s="15"/>
      <c r="Q612" s="15"/>
      <c r="R612" s="15"/>
      <c r="S612" s="15"/>
    </row>
    <row r="613">
      <c r="A613" s="15"/>
      <c r="B613" s="15"/>
      <c r="C613" s="15"/>
      <c r="D613" s="15"/>
      <c r="E613" s="15"/>
      <c r="F613" s="15"/>
      <c r="G613" s="15"/>
      <c r="H613" s="15"/>
      <c r="I613" s="15"/>
      <c r="J613" s="15"/>
      <c r="K613" s="15"/>
      <c r="L613" s="15"/>
      <c r="M613" s="15"/>
      <c r="N613" s="15"/>
      <c r="O613" s="15"/>
      <c r="P613" s="15"/>
      <c r="Q613" s="15"/>
      <c r="R613" s="15"/>
      <c r="S613" s="15"/>
    </row>
    <row r="614">
      <c r="A614" s="15"/>
      <c r="B614" s="15"/>
      <c r="C614" s="15"/>
      <c r="D614" s="15"/>
      <c r="E614" s="15"/>
      <c r="F614" s="15"/>
      <c r="G614" s="15"/>
      <c r="H614" s="15"/>
      <c r="I614" s="15"/>
      <c r="J614" s="15"/>
      <c r="K614" s="15"/>
      <c r="L614" s="15"/>
      <c r="M614" s="15"/>
      <c r="N614" s="15"/>
      <c r="O614" s="15"/>
      <c r="P614" s="15"/>
      <c r="Q614" s="15"/>
      <c r="R614" s="15"/>
      <c r="S614" s="15"/>
    </row>
    <row r="615">
      <c r="A615" s="15"/>
      <c r="B615" s="15"/>
      <c r="C615" s="15"/>
      <c r="D615" s="15"/>
      <c r="E615" s="15"/>
      <c r="F615" s="15"/>
      <c r="G615" s="15"/>
      <c r="H615" s="15"/>
      <c r="I615" s="15"/>
      <c r="J615" s="15"/>
      <c r="K615" s="15"/>
      <c r="L615" s="15"/>
      <c r="M615" s="15"/>
      <c r="N615" s="15"/>
      <c r="O615" s="15"/>
      <c r="P615" s="15"/>
      <c r="Q615" s="15"/>
      <c r="R615" s="15"/>
      <c r="S615" s="15"/>
    </row>
    <row r="616">
      <c r="A616" s="15"/>
      <c r="B616" s="15"/>
      <c r="C616" s="15"/>
      <c r="D616" s="15"/>
      <c r="E616" s="15"/>
      <c r="F616" s="15"/>
      <c r="G616" s="15"/>
      <c r="H616" s="15"/>
      <c r="I616" s="15"/>
      <c r="J616" s="15"/>
      <c r="K616" s="15"/>
      <c r="L616" s="15"/>
      <c r="M616" s="15"/>
      <c r="N616" s="15"/>
      <c r="O616" s="15"/>
      <c r="P616" s="15"/>
      <c r="Q616" s="15"/>
      <c r="R616" s="15"/>
      <c r="S616" s="15"/>
    </row>
    <row r="617">
      <c r="A617" s="15"/>
      <c r="B617" s="15"/>
      <c r="C617" s="15"/>
      <c r="D617" s="15"/>
      <c r="E617" s="15"/>
      <c r="F617" s="15"/>
      <c r="G617" s="15"/>
      <c r="H617" s="15"/>
      <c r="I617" s="15"/>
      <c r="J617" s="15"/>
      <c r="K617" s="15"/>
      <c r="L617" s="15"/>
      <c r="M617" s="15"/>
      <c r="N617" s="15"/>
      <c r="O617" s="15"/>
      <c r="P617" s="15"/>
      <c r="Q617" s="15"/>
      <c r="R617" s="15"/>
      <c r="S617" s="15"/>
    </row>
    <row r="618">
      <c r="A618" s="15"/>
      <c r="B618" s="15"/>
      <c r="C618" s="15"/>
      <c r="D618" s="15"/>
      <c r="E618" s="15"/>
      <c r="F618" s="15"/>
      <c r="G618" s="15"/>
      <c r="H618" s="15"/>
      <c r="I618" s="15"/>
      <c r="J618" s="15"/>
      <c r="K618" s="15"/>
      <c r="L618" s="15"/>
      <c r="M618" s="15"/>
      <c r="N618" s="15"/>
      <c r="O618" s="15"/>
      <c r="P618" s="15"/>
      <c r="Q618" s="15"/>
      <c r="R618" s="15"/>
      <c r="S618" s="15"/>
    </row>
    <row r="619">
      <c r="A619" s="15"/>
      <c r="B619" s="15"/>
      <c r="C619" s="15"/>
      <c r="D619" s="15"/>
      <c r="E619" s="15"/>
      <c r="F619" s="15"/>
      <c r="G619" s="15"/>
      <c r="H619" s="15"/>
      <c r="I619" s="15"/>
      <c r="J619" s="15"/>
      <c r="K619" s="15"/>
      <c r="L619" s="15"/>
      <c r="M619" s="15"/>
      <c r="N619" s="15"/>
      <c r="O619" s="15"/>
      <c r="P619" s="15"/>
      <c r="Q619" s="15"/>
      <c r="R619" s="15"/>
      <c r="S619" s="15"/>
    </row>
    <row r="620">
      <c r="A620" s="15"/>
      <c r="B620" s="15"/>
      <c r="C620" s="15"/>
      <c r="D620" s="15"/>
      <c r="E620" s="15"/>
      <c r="F620" s="15"/>
      <c r="G620" s="15"/>
      <c r="H620" s="15"/>
      <c r="I620" s="15"/>
      <c r="J620" s="15"/>
      <c r="K620" s="15"/>
      <c r="L620" s="15"/>
      <c r="M620" s="15"/>
      <c r="N620" s="15"/>
      <c r="O620" s="15"/>
      <c r="P620" s="15"/>
      <c r="Q620" s="15"/>
      <c r="R620" s="15"/>
      <c r="S620" s="15"/>
    </row>
    <row r="621">
      <c r="A621" s="15"/>
      <c r="B621" s="15"/>
      <c r="C621" s="15"/>
      <c r="D621" s="15"/>
      <c r="E621" s="15"/>
      <c r="F621" s="15"/>
      <c r="G621" s="15"/>
      <c r="H621" s="15"/>
      <c r="I621" s="15"/>
      <c r="J621" s="15"/>
      <c r="K621" s="15"/>
      <c r="L621" s="15"/>
      <c r="M621" s="15"/>
      <c r="N621" s="15"/>
      <c r="O621" s="15"/>
      <c r="P621" s="15"/>
      <c r="Q621" s="15"/>
      <c r="R621" s="15"/>
      <c r="S621" s="15"/>
    </row>
    <row r="622">
      <c r="A622" s="15"/>
      <c r="B622" s="15"/>
      <c r="C622" s="15"/>
      <c r="D622" s="15"/>
      <c r="E622" s="15"/>
      <c r="F622" s="15"/>
      <c r="G622" s="15"/>
      <c r="H622" s="15"/>
      <c r="I622" s="15"/>
      <c r="J622" s="15"/>
      <c r="K622" s="15"/>
      <c r="L622" s="15"/>
      <c r="M622" s="15"/>
      <c r="N622" s="15"/>
      <c r="O622" s="15"/>
      <c r="P622" s="15"/>
      <c r="Q622" s="15"/>
      <c r="R622" s="15"/>
      <c r="S622" s="15"/>
    </row>
    <row r="623">
      <c r="A623" s="15"/>
      <c r="B623" s="15"/>
      <c r="C623" s="15"/>
      <c r="D623" s="15"/>
      <c r="E623" s="15"/>
      <c r="F623" s="15"/>
      <c r="G623" s="15"/>
      <c r="H623" s="15"/>
      <c r="I623" s="15"/>
      <c r="J623" s="15"/>
      <c r="K623" s="15"/>
      <c r="L623" s="15"/>
      <c r="M623" s="15"/>
      <c r="N623" s="15"/>
      <c r="O623" s="15"/>
      <c r="P623" s="15"/>
      <c r="Q623" s="15"/>
      <c r="R623" s="15"/>
      <c r="S623" s="15"/>
    </row>
    <row r="624">
      <c r="A624" s="15"/>
      <c r="B624" s="15"/>
      <c r="C624" s="15"/>
      <c r="D624" s="15"/>
      <c r="E624" s="15"/>
      <c r="F624" s="15"/>
      <c r="G624" s="15"/>
      <c r="H624" s="15"/>
      <c r="I624" s="15"/>
      <c r="J624" s="15"/>
      <c r="K624" s="15"/>
      <c r="L624" s="15"/>
      <c r="M624" s="15"/>
      <c r="N624" s="15"/>
      <c r="O624" s="15"/>
      <c r="P624" s="15"/>
      <c r="Q624" s="15"/>
      <c r="R624" s="15"/>
      <c r="S624" s="15"/>
    </row>
    <row r="625">
      <c r="A625" s="15"/>
      <c r="B625" s="15"/>
      <c r="C625" s="15"/>
      <c r="D625" s="15"/>
      <c r="E625" s="15"/>
      <c r="F625" s="15"/>
      <c r="G625" s="15"/>
      <c r="H625" s="15"/>
      <c r="I625" s="15"/>
      <c r="J625" s="15"/>
      <c r="K625" s="15"/>
      <c r="L625" s="15"/>
      <c r="M625" s="15"/>
      <c r="N625" s="15"/>
      <c r="O625" s="15"/>
      <c r="P625" s="15"/>
      <c r="Q625" s="15"/>
      <c r="R625" s="15"/>
      <c r="S625" s="15"/>
    </row>
    <row r="626">
      <c r="A626" s="15"/>
      <c r="B626" s="15"/>
      <c r="C626" s="15"/>
      <c r="D626" s="15"/>
      <c r="E626" s="15"/>
      <c r="F626" s="15"/>
      <c r="G626" s="15"/>
      <c r="H626" s="15"/>
      <c r="I626" s="15"/>
      <c r="J626" s="15"/>
      <c r="K626" s="15"/>
      <c r="L626" s="15"/>
      <c r="M626" s="15"/>
      <c r="N626" s="15"/>
      <c r="O626" s="15"/>
      <c r="P626" s="15"/>
      <c r="Q626" s="15"/>
      <c r="R626" s="15"/>
      <c r="S626" s="15"/>
    </row>
    <row r="627">
      <c r="A627" s="15"/>
      <c r="B627" s="15"/>
      <c r="C627" s="15"/>
      <c r="D627" s="15"/>
      <c r="E627" s="15"/>
      <c r="F627" s="15"/>
      <c r="G627" s="15"/>
      <c r="H627" s="15"/>
      <c r="I627" s="15"/>
      <c r="J627" s="15"/>
      <c r="K627" s="15"/>
      <c r="L627" s="15"/>
      <c r="M627" s="15"/>
      <c r="N627" s="15"/>
      <c r="O627" s="15"/>
      <c r="P627" s="15"/>
      <c r="Q627" s="15"/>
      <c r="R627" s="15"/>
      <c r="S627" s="15"/>
    </row>
    <row r="628">
      <c r="A628" s="15"/>
      <c r="B628" s="15"/>
      <c r="C628" s="15"/>
      <c r="D628" s="15"/>
      <c r="E628" s="15"/>
      <c r="F628" s="15"/>
      <c r="G628" s="15"/>
      <c r="H628" s="15"/>
      <c r="I628" s="15"/>
      <c r="J628" s="15"/>
      <c r="K628" s="15"/>
      <c r="L628" s="15"/>
      <c r="M628" s="15"/>
      <c r="N628" s="15"/>
      <c r="O628" s="15"/>
      <c r="P628" s="15"/>
      <c r="Q628" s="15"/>
      <c r="R628" s="15"/>
      <c r="S628" s="15"/>
    </row>
    <row r="629">
      <c r="A629" s="15"/>
      <c r="B629" s="15"/>
      <c r="C629" s="15"/>
      <c r="D629" s="15"/>
      <c r="E629" s="15"/>
      <c r="F629" s="15"/>
      <c r="G629" s="15"/>
      <c r="H629" s="15"/>
      <c r="I629" s="15"/>
      <c r="J629" s="15"/>
      <c r="K629" s="15"/>
      <c r="L629" s="15"/>
      <c r="M629" s="15"/>
      <c r="N629" s="15"/>
      <c r="O629" s="15"/>
      <c r="P629" s="15"/>
      <c r="Q629" s="15"/>
      <c r="R629" s="15"/>
      <c r="S629" s="15"/>
    </row>
    <row r="630">
      <c r="A630" s="15"/>
      <c r="B630" s="15"/>
      <c r="C630" s="15"/>
      <c r="D630" s="15"/>
      <c r="E630" s="15"/>
      <c r="F630" s="15"/>
      <c r="G630" s="15"/>
      <c r="H630" s="15"/>
      <c r="I630" s="15"/>
      <c r="J630" s="15"/>
      <c r="K630" s="15"/>
      <c r="L630" s="15"/>
      <c r="M630" s="15"/>
      <c r="N630" s="15"/>
      <c r="O630" s="15"/>
      <c r="P630" s="15"/>
      <c r="Q630" s="15"/>
      <c r="R630" s="15"/>
      <c r="S630" s="15"/>
    </row>
    <row r="631">
      <c r="A631" s="15"/>
      <c r="B631" s="15"/>
      <c r="C631" s="15"/>
      <c r="D631" s="15"/>
      <c r="E631" s="15"/>
      <c r="F631" s="15"/>
      <c r="G631" s="15"/>
      <c r="H631" s="15"/>
      <c r="I631" s="15"/>
      <c r="J631" s="15"/>
      <c r="K631" s="15"/>
      <c r="L631" s="15"/>
      <c r="M631" s="15"/>
      <c r="N631" s="15"/>
      <c r="O631" s="15"/>
      <c r="P631" s="15"/>
      <c r="Q631" s="15"/>
      <c r="R631" s="15"/>
      <c r="S631" s="15"/>
    </row>
    <row r="632">
      <c r="A632" s="15"/>
      <c r="B632" s="15"/>
      <c r="C632" s="15"/>
      <c r="D632" s="15"/>
      <c r="E632" s="15"/>
      <c r="F632" s="15"/>
      <c r="G632" s="15"/>
      <c r="H632" s="15"/>
      <c r="I632" s="15"/>
      <c r="J632" s="15"/>
      <c r="K632" s="15"/>
      <c r="L632" s="15"/>
      <c r="M632" s="15"/>
      <c r="N632" s="15"/>
      <c r="O632" s="15"/>
      <c r="P632" s="15"/>
      <c r="Q632" s="15"/>
      <c r="R632" s="15"/>
      <c r="S632" s="15"/>
    </row>
    <row r="633">
      <c r="A633" s="15"/>
      <c r="B633" s="15"/>
      <c r="C633" s="15"/>
      <c r="D633" s="15"/>
      <c r="E633" s="15"/>
      <c r="F633" s="15"/>
      <c r="G633" s="15"/>
      <c r="H633" s="15"/>
      <c r="I633" s="15"/>
      <c r="J633" s="15"/>
      <c r="K633" s="15"/>
      <c r="L633" s="15"/>
      <c r="M633" s="15"/>
      <c r="N633" s="15"/>
      <c r="O633" s="15"/>
      <c r="P633" s="15"/>
      <c r="Q633" s="15"/>
      <c r="R633" s="15"/>
      <c r="S633" s="15"/>
    </row>
    <row r="634">
      <c r="A634" s="15"/>
      <c r="B634" s="15"/>
      <c r="C634" s="15"/>
      <c r="D634" s="15"/>
      <c r="E634" s="15"/>
      <c r="F634" s="15"/>
      <c r="G634" s="15"/>
      <c r="H634" s="15"/>
      <c r="I634" s="15"/>
      <c r="J634" s="15"/>
      <c r="K634" s="15"/>
      <c r="L634" s="15"/>
      <c r="M634" s="15"/>
      <c r="N634" s="15"/>
      <c r="O634" s="15"/>
      <c r="P634" s="15"/>
      <c r="Q634" s="15"/>
      <c r="R634" s="15"/>
      <c r="S634" s="15"/>
    </row>
    <row r="635">
      <c r="A635" s="15"/>
      <c r="B635" s="15"/>
      <c r="C635" s="15"/>
      <c r="D635" s="15"/>
      <c r="E635" s="15"/>
      <c r="F635" s="15"/>
      <c r="G635" s="15"/>
      <c r="H635" s="15"/>
      <c r="I635" s="15"/>
      <c r="J635" s="15"/>
      <c r="K635" s="15"/>
      <c r="L635" s="15"/>
      <c r="M635" s="15"/>
      <c r="N635" s="15"/>
      <c r="O635" s="15"/>
      <c r="P635" s="15"/>
      <c r="Q635" s="15"/>
      <c r="R635" s="15"/>
      <c r="S635" s="15"/>
    </row>
    <row r="636">
      <c r="A636" s="15"/>
      <c r="B636" s="15"/>
      <c r="C636" s="15"/>
      <c r="D636" s="15"/>
      <c r="E636" s="15"/>
      <c r="F636" s="15"/>
      <c r="G636" s="15"/>
      <c r="H636" s="15"/>
      <c r="I636" s="15"/>
      <c r="J636" s="15"/>
      <c r="K636" s="15"/>
      <c r="L636" s="15"/>
      <c r="M636" s="15"/>
      <c r="N636" s="15"/>
      <c r="O636" s="15"/>
      <c r="P636" s="15"/>
      <c r="Q636" s="15"/>
      <c r="R636" s="15"/>
      <c r="S636" s="15"/>
    </row>
    <row r="637">
      <c r="A637" s="15"/>
      <c r="B637" s="15"/>
      <c r="C637" s="15"/>
      <c r="D637" s="15"/>
      <c r="E637" s="15"/>
      <c r="F637" s="15"/>
      <c r="G637" s="15"/>
      <c r="H637" s="15"/>
      <c r="I637" s="15"/>
      <c r="J637" s="15"/>
      <c r="K637" s="15"/>
      <c r="L637" s="15"/>
      <c r="M637" s="15"/>
      <c r="N637" s="15"/>
      <c r="O637" s="15"/>
      <c r="P637" s="15"/>
      <c r="Q637" s="15"/>
      <c r="R637" s="15"/>
      <c r="S637" s="15"/>
    </row>
    <row r="638">
      <c r="A638" s="15"/>
      <c r="B638" s="15"/>
      <c r="C638" s="15"/>
      <c r="D638" s="15"/>
      <c r="E638" s="15"/>
      <c r="F638" s="15"/>
      <c r="G638" s="15"/>
      <c r="H638" s="15"/>
      <c r="I638" s="15"/>
      <c r="J638" s="15"/>
      <c r="K638" s="15"/>
      <c r="L638" s="15"/>
      <c r="M638" s="15"/>
      <c r="N638" s="15"/>
      <c r="O638" s="15"/>
      <c r="P638" s="15"/>
      <c r="Q638" s="15"/>
      <c r="R638" s="15"/>
      <c r="S638" s="15"/>
    </row>
    <row r="639">
      <c r="A639" s="15"/>
      <c r="B639" s="15"/>
      <c r="C639" s="15"/>
      <c r="D639" s="15"/>
      <c r="E639" s="15"/>
      <c r="F639" s="15"/>
      <c r="G639" s="15"/>
      <c r="H639" s="15"/>
      <c r="I639" s="15"/>
      <c r="J639" s="15"/>
      <c r="K639" s="15"/>
      <c r="L639" s="15"/>
      <c r="M639" s="15"/>
      <c r="N639" s="15"/>
      <c r="O639" s="15"/>
      <c r="P639" s="15"/>
      <c r="Q639" s="15"/>
      <c r="R639" s="15"/>
      <c r="S639" s="15"/>
    </row>
    <row r="640">
      <c r="A640" s="15"/>
      <c r="B640" s="15"/>
      <c r="C640" s="15"/>
      <c r="D640" s="15"/>
      <c r="E640" s="15"/>
      <c r="F640" s="15"/>
      <c r="G640" s="15"/>
      <c r="H640" s="15"/>
      <c r="I640" s="15"/>
      <c r="J640" s="15"/>
      <c r="K640" s="15"/>
      <c r="L640" s="15"/>
      <c r="M640" s="15"/>
      <c r="N640" s="15"/>
      <c r="O640" s="15"/>
      <c r="P640" s="15"/>
      <c r="Q640" s="15"/>
      <c r="R640" s="15"/>
      <c r="S640" s="15"/>
    </row>
    <row r="641">
      <c r="A641" s="15"/>
      <c r="B641" s="15"/>
      <c r="C641" s="15"/>
      <c r="D641" s="15"/>
      <c r="E641" s="15"/>
      <c r="F641" s="15"/>
      <c r="G641" s="15"/>
      <c r="H641" s="15"/>
      <c r="I641" s="15"/>
      <c r="J641" s="15"/>
      <c r="K641" s="15"/>
      <c r="L641" s="15"/>
      <c r="M641" s="15"/>
      <c r="N641" s="15"/>
      <c r="O641" s="15"/>
      <c r="P641" s="15"/>
      <c r="Q641" s="15"/>
      <c r="R641" s="15"/>
      <c r="S641" s="15"/>
    </row>
    <row r="642">
      <c r="A642" s="15"/>
      <c r="B642" s="15"/>
      <c r="C642" s="15"/>
      <c r="D642" s="15"/>
      <c r="E642" s="15"/>
      <c r="F642" s="15"/>
      <c r="G642" s="15"/>
      <c r="H642" s="15"/>
      <c r="I642" s="15"/>
      <c r="J642" s="15"/>
      <c r="K642" s="15"/>
      <c r="L642" s="15"/>
      <c r="M642" s="15"/>
      <c r="N642" s="15"/>
      <c r="O642" s="15"/>
      <c r="P642" s="15"/>
      <c r="Q642" s="15"/>
      <c r="R642" s="15"/>
      <c r="S642" s="15"/>
    </row>
    <row r="643">
      <c r="A643" s="15"/>
      <c r="B643" s="15"/>
      <c r="C643" s="15"/>
      <c r="D643" s="15"/>
      <c r="E643" s="15"/>
      <c r="F643" s="15"/>
      <c r="G643" s="15"/>
      <c r="H643" s="15"/>
      <c r="I643" s="15"/>
      <c r="J643" s="15"/>
      <c r="K643" s="15"/>
      <c r="L643" s="15"/>
      <c r="M643" s="15"/>
      <c r="N643" s="15"/>
      <c r="O643" s="15"/>
      <c r="P643" s="15"/>
      <c r="Q643" s="15"/>
      <c r="R643" s="15"/>
      <c r="S643" s="15"/>
    </row>
    <row r="644">
      <c r="A644" s="15"/>
      <c r="B644" s="15"/>
      <c r="C644" s="15"/>
      <c r="D644" s="15"/>
      <c r="E644" s="15"/>
      <c r="F644" s="15"/>
      <c r="G644" s="15"/>
      <c r="H644" s="15"/>
      <c r="I644" s="15"/>
      <c r="J644" s="15"/>
      <c r="K644" s="15"/>
      <c r="L644" s="15"/>
      <c r="M644" s="15"/>
      <c r="N644" s="15"/>
      <c r="O644" s="15"/>
      <c r="P644" s="15"/>
      <c r="Q644" s="15"/>
      <c r="R644" s="15"/>
      <c r="S644" s="15"/>
    </row>
    <row r="645">
      <c r="A645" s="15"/>
      <c r="B645" s="15"/>
      <c r="C645" s="15"/>
      <c r="D645" s="15"/>
      <c r="E645" s="15"/>
      <c r="F645" s="15"/>
      <c r="G645" s="15"/>
      <c r="H645" s="15"/>
      <c r="I645" s="15"/>
      <c r="J645" s="15"/>
      <c r="K645" s="15"/>
      <c r="L645" s="15"/>
      <c r="M645" s="15"/>
      <c r="N645" s="15"/>
      <c r="O645" s="15"/>
      <c r="P645" s="15"/>
      <c r="Q645" s="15"/>
      <c r="R645" s="15"/>
      <c r="S645" s="15"/>
    </row>
    <row r="646">
      <c r="A646" s="15"/>
      <c r="B646" s="15"/>
      <c r="C646" s="15"/>
      <c r="D646" s="15"/>
      <c r="E646" s="15"/>
      <c r="F646" s="15"/>
      <c r="G646" s="15"/>
      <c r="H646" s="15"/>
      <c r="I646" s="15"/>
      <c r="J646" s="15"/>
      <c r="K646" s="15"/>
      <c r="L646" s="15"/>
      <c r="M646" s="15"/>
      <c r="N646" s="15"/>
      <c r="O646" s="15"/>
      <c r="P646" s="15"/>
      <c r="Q646" s="15"/>
      <c r="R646" s="15"/>
      <c r="S646" s="15"/>
    </row>
    <row r="647">
      <c r="A647" s="15"/>
      <c r="B647" s="15"/>
      <c r="C647" s="15"/>
      <c r="D647" s="15"/>
      <c r="E647" s="15"/>
      <c r="F647" s="15"/>
      <c r="G647" s="15"/>
      <c r="H647" s="15"/>
      <c r="I647" s="15"/>
      <c r="J647" s="15"/>
      <c r="K647" s="15"/>
      <c r="L647" s="15"/>
      <c r="M647" s="15"/>
      <c r="N647" s="15"/>
      <c r="O647" s="15"/>
      <c r="P647" s="15"/>
      <c r="Q647" s="15"/>
      <c r="R647" s="15"/>
      <c r="S647" s="15"/>
    </row>
    <row r="648">
      <c r="A648" s="15"/>
      <c r="B648" s="15"/>
      <c r="C648" s="15"/>
      <c r="D648" s="15"/>
      <c r="E648" s="15"/>
      <c r="F648" s="15"/>
      <c r="G648" s="15"/>
      <c r="H648" s="15"/>
      <c r="I648" s="15"/>
      <c r="J648" s="15"/>
      <c r="K648" s="15"/>
      <c r="L648" s="15"/>
      <c r="M648" s="15"/>
      <c r="N648" s="15"/>
      <c r="O648" s="15"/>
      <c r="P648" s="15"/>
      <c r="Q648" s="15"/>
      <c r="R648" s="15"/>
      <c r="S648" s="15"/>
    </row>
    <row r="649">
      <c r="A649" s="15"/>
      <c r="B649" s="15"/>
      <c r="C649" s="15"/>
      <c r="D649" s="15"/>
      <c r="E649" s="15"/>
      <c r="F649" s="15"/>
      <c r="G649" s="15"/>
      <c r="H649" s="15"/>
      <c r="I649" s="15"/>
      <c r="J649" s="15"/>
      <c r="K649" s="15"/>
      <c r="L649" s="15"/>
      <c r="M649" s="15"/>
      <c r="N649" s="15"/>
      <c r="O649" s="15"/>
      <c r="P649" s="15"/>
      <c r="Q649" s="15"/>
      <c r="R649" s="15"/>
      <c r="S649" s="15"/>
    </row>
    <row r="650">
      <c r="A650" s="15"/>
      <c r="B650" s="15"/>
      <c r="C650" s="15"/>
      <c r="D650" s="15"/>
      <c r="E650" s="15"/>
      <c r="F650" s="15"/>
      <c r="G650" s="15"/>
      <c r="H650" s="15"/>
      <c r="I650" s="15"/>
      <c r="J650" s="15"/>
      <c r="K650" s="15"/>
      <c r="L650" s="15"/>
      <c r="M650" s="15"/>
      <c r="N650" s="15"/>
      <c r="O650" s="15"/>
      <c r="P650" s="15"/>
      <c r="Q650" s="15"/>
      <c r="R650" s="15"/>
      <c r="S650" s="15"/>
    </row>
    <row r="651">
      <c r="A651" s="15"/>
      <c r="B651" s="15"/>
      <c r="C651" s="15"/>
      <c r="D651" s="15"/>
      <c r="E651" s="15"/>
      <c r="F651" s="15"/>
      <c r="G651" s="15"/>
      <c r="H651" s="15"/>
      <c r="I651" s="15"/>
      <c r="J651" s="15"/>
      <c r="K651" s="15"/>
      <c r="L651" s="15"/>
      <c r="M651" s="15"/>
      <c r="N651" s="15"/>
      <c r="O651" s="15"/>
      <c r="P651" s="15"/>
      <c r="Q651" s="15"/>
      <c r="R651" s="15"/>
      <c r="S651" s="15"/>
    </row>
    <row r="652">
      <c r="A652" s="15"/>
      <c r="B652" s="15"/>
      <c r="C652" s="15"/>
      <c r="D652" s="15"/>
      <c r="E652" s="15"/>
      <c r="F652" s="15"/>
      <c r="G652" s="15"/>
      <c r="H652" s="15"/>
      <c r="I652" s="15"/>
      <c r="J652" s="15"/>
      <c r="K652" s="15"/>
      <c r="L652" s="15"/>
      <c r="M652" s="15"/>
      <c r="N652" s="15"/>
      <c r="O652" s="15"/>
      <c r="P652" s="15"/>
      <c r="Q652" s="15"/>
      <c r="R652" s="15"/>
      <c r="S652" s="15"/>
    </row>
    <row r="653">
      <c r="A653" s="15"/>
      <c r="B653" s="15"/>
      <c r="C653" s="15"/>
      <c r="D653" s="15"/>
      <c r="E653" s="15"/>
      <c r="F653" s="15"/>
      <c r="G653" s="15"/>
      <c r="H653" s="15"/>
      <c r="I653" s="15"/>
      <c r="J653" s="15"/>
      <c r="K653" s="15"/>
      <c r="L653" s="15"/>
      <c r="M653" s="15"/>
      <c r="N653" s="15"/>
      <c r="O653" s="15"/>
      <c r="P653" s="15"/>
      <c r="Q653" s="15"/>
      <c r="R653" s="15"/>
      <c r="S653" s="15"/>
    </row>
    <row r="654">
      <c r="A654" s="15"/>
      <c r="B654" s="15"/>
      <c r="C654" s="15"/>
      <c r="D654" s="15"/>
      <c r="E654" s="15"/>
      <c r="F654" s="15"/>
      <c r="G654" s="15"/>
      <c r="H654" s="15"/>
      <c r="I654" s="15"/>
      <c r="J654" s="15"/>
      <c r="K654" s="15"/>
      <c r="L654" s="15"/>
      <c r="M654" s="15"/>
      <c r="N654" s="15"/>
      <c r="O654" s="15"/>
      <c r="P654" s="15"/>
      <c r="Q654" s="15"/>
      <c r="R654" s="15"/>
      <c r="S654" s="15"/>
    </row>
    <row r="655">
      <c r="A655" s="15"/>
      <c r="B655" s="15"/>
      <c r="C655" s="15"/>
      <c r="D655" s="15"/>
      <c r="E655" s="15"/>
      <c r="F655" s="15"/>
      <c r="G655" s="15"/>
      <c r="H655" s="15"/>
      <c r="I655" s="15"/>
      <c r="J655" s="15"/>
      <c r="K655" s="15"/>
      <c r="L655" s="15"/>
      <c r="M655" s="15"/>
      <c r="N655" s="15"/>
      <c r="O655" s="15"/>
      <c r="P655" s="15"/>
      <c r="Q655" s="15"/>
      <c r="R655" s="15"/>
      <c r="S655" s="15"/>
    </row>
    <row r="656">
      <c r="A656" s="15"/>
      <c r="B656" s="15"/>
      <c r="C656" s="15"/>
      <c r="D656" s="15"/>
      <c r="E656" s="15"/>
      <c r="F656" s="15"/>
      <c r="G656" s="15"/>
      <c r="H656" s="15"/>
      <c r="I656" s="15"/>
      <c r="J656" s="15"/>
      <c r="K656" s="15"/>
      <c r="L656" s="15"/>
      <c r="M656" s="15"/>
      <c r="N656" s="15"/>
      <c r="O656" s="15"/>
      <c r="P656" s="15"/>
      <c r="Q656" s="15"/>
      <c r="R656" s="15"/>
      <c r="S656" s="15"/>
    </row>
    <row r="657">
      <c r="A657" s="15"/>
      <c r="B657" s="15"/>
      <c r="C657" s="15"/>
      <c r="D657" s="15"/>
      <c r="E657" s="15"/>
      <c r="F657" s="15"/>
      <c r="G657" s="15"/>
      <c r="H657" s="15"/>
      <c r="I657" s="15"/>
      <c r="J657" s="15"/>
      <c r="K657" s="15"/>
      <c r="L657" s="15"/>
      <c r="M657" s="15"/>
      <c r="N657" s="15"/>
      <c r="O657" s="15"/>
      <c r="P657" s="15"/>
      <c r="Q657" s="15"/>
      <c r="R657" s="15"/>
      <c r="S657" s="15"/>
    </row>
    <row r="658">
      <c r="A658" s="15"/>
      <c r="B658" s="15"/>
      <c r="C658" s="15"/>
      <c r="D658" s="15"/>
      <c r="E658" s="15"/>
      <c r="F658" s="15"/>
      <c r="G658" s="15"/>
      <c r="H658" s="15"/>
      <c r="I658" s="15"/>
      <c r="J658" s="15"/>
      <c r="K658" s="15"/>
      <c r="L658" s="15"/>
      <c r="M658" s="15"/>
      <c r="N658" s="15"/>
      <c r="O658" s="15"/>
      <c r="P658" s="15"/>
      <c r="Q658" s="15"/>
      <c r="R658" s="15"/>
      <c r="S658" s="15"/>
    </row>
    <row r="659">
      <c r="A659" s="15"/>
      <c r="B659" s="15"/>
      <c r="C659" s="15"/>
      <c r="D659" s="15"/>
      <c r="E659" s="15"/>
      <c r="F659" s="15"/>
      <c r="G659" s="15"/>
      <c r="H659" s="15"/>
      <c r="I659" s="15"/>
      <c r="J659" s="15"/>
      <c r="K659" s="15"/>
      <c r="L659" s="15"/>
      <c r="M659" s="15"/>
      <c r="N659" s="15"/>
      <c r="O659" s="15"/>
      <c r="P659" s="15"/>
      <c r="Q659" s="15"/>
      <c r="R659" s="15"/>
      <c r="S659" s="15"/>
    </row>
    <row r="660">
      <c r="A660" s="15"/>
      <c r="B660" s="15"/>
      <c r="C660" s="15"/>
      <c r="D660" s="15"/>
      <c r="E660" s="15"/>
      <c r="F660" s="15"/>
      <c r="G660" s="15"/>
      <c r="H660" s="15"/>
      <c r="I660" s="15"/>
      <c r="J660" s="15"/>
      <c r="K660" s="15"/>
      <c r="L660" s="15"/>
      <c r="M660" s="15"/>
      <c r="N660" s="15"/>
      <c r="O660" s="15"/>
      <c r="P660" s="15"/>
      <c r="Q660" s="15"/>
      <c r="R660" s="15"/>
      <c r="S660" s="15"/>
    </row>
    <row r="661">
      <c r="A661" s="15"/>
      <c r="B661" s="15"/>
      <c r="C661" s="15"/>
      <c r="D661" s="15"/>
      <c r="E661" s="15"/>
      <c r="F661" s="15"/>
      <c r="G661" s="15"/>
      <c r="H661" s="15"/>
      <c r="I661" s="15"/>
      <c r="J661" s="15"/>
      <c r="K661" s="15"/>
      <c r="L661" s="15"/>
      <c r="M661" s="15"/>
      <c r="N661" s="15"/>
      <c r="O661" s="15"/>
      <c r="P661" s="15"/>
      <c r="Q661" s="15"/>
      <c r="R661" s="15"/>
      <c r="S661" s="15"/>
    </row>
    <row r="662">
      <c r="A662" s="15"/>
      <c r="B662" s="15"/>
      <c r="C662" s="15"/>
      <c r="D662" s="15"/>
      <c r="E662" s="15"/>
      <c r="F662" s="15"/>
      <c r="G662" s="15"/>
      <c r="H662" s="15"/>
      <c r="I662" s="15"/>
      <c r="J662" s="15"/>
      <c r="K662" s="15"/>
      <c r="L662" s="15"/>
      <c r="M662" s="15"/>
      <c r="N662" s="15"/>
      <c r="O662" s="15"/>
      <c r="P662" s="15"/>
      <c r="Q662" s="15"/>
      <c r="R662" s="15"/>
      <c r="S662" s="15"/>
    </row>
    <row r="663">
      <c r="A663" s="15"/>
      <c r="B663" s="15"/>
      <c r="C663" s="15"/>
      <c r="D663" s="15"/>
      <c r="E663" s="15"/>
      <c r="F663" s="15"/>
      <c r="G663" s="15"/>
      <c r="H663" s="15"/>
      <c r="I663" s="15"/>
      <c r="J663" s="15"/>
      <c r="K663" s="15"/>
      <c r="L663" s="15"/>
      <c r="M663" s="15"/>
      <c r="N663" s="15"/>
      <c r="O663" s="15"/>
      <c r="P663" s="15"/>
      <c r="Q663" s="15"/>
      <c r="R663" s="15"/>
      <c r="S663" s="15"/>
    </row>
    <row r="664">
      <c r="A664" s="15"/>
      <c r="B664" s="15"/>
      <c r="C664" s="15"/>
      <c r="D664" s="15"/>
      <c r="E664" s="15"/>
      <c r="F664" s="15"/>
      <c r="G664" s="15"/>
      <c r="H664" s="15"/>
      <c r="I664" s="15"/>
      <c r="J664" s="15"/>
      <c r="K664" s="15"/>
      <c r="L664" s="15"/>
      <c r="M664" s="15"/>
      <c r="N664" s="15"/>
      <c r="O664" s="15"/>
      <c r="P664" s="15"/>
      <c r="Q664" s="15"/>
      <c r="R664" s="15"/>
      <c r="S664" s="15"/>
    </row>
    <row r="665">
      <c r="A665" s="15"/>
      <c r="B665" s="15"/>
      <c r="C665" s="15"/>
      <c r="D665" s="15"/>
      <c r="E665" s="15"/>
      <c r="F665" s="15"/>
      <c r="G665" s="15"/>
      <c r="H665" s="15"/>
      <c r="I665" s="15"/>
      <c r="J665" s="15"/>
      <c r="K665" s="15"/>
      <c r="L665" s="15"/>
      <c r="M665" s="15"/>
      <c r="N665" s="15"/>
      <c r="O665" s="15"/>
      <c r="P665" s="15"/>
      <c r="Q665" s="15"/>
      <c r="R665" s="15"/>
      <c r="S665" s="15"/>
    </row>
    <row r="666">
      <c r="A666" s="15"/>
      <c r="B666" s="15"/>
      <c r="C666" s="15"/>
      <c r="D666" s="15"/>
      <c r="E666" s="15"/>
      <c r="F666" s="15"/>
      <c r="G666" s="15"/>
      <c r="H666" s="15"/>
      <c r="I666" s="15"/>
      <c r="J666" s="15"/>
      <c r="K666" s="15"/>
      <c r="L666" s="15"/>
      <c r="M666" s="15"/>
      <c r="N666" s="15"/>
      <c r="O666" s="15"/>
      <c r="P666" s="15"/>
      <c r="Q666" s="15"/>
      <c r="R666" s="15"/>
      <c r="S666" s="15"/>
    </row>
    <row r="667">
      <c r="A667" s="15"/>
      <c r="B667" s="15"/>
      <c r="C667" s="15"/>
      <c r="D667" s="15"/>
      <c r="E667" s="15"/>
      <c r="F667" s="15"/>
      <c r="G667" s="15"/>
      <c r="H667" s="15"/>
      <c r="I667" s="15"/>
      <c r="J667" s="15"/>
      <c r="K667" s="15"/>
      <c r="L667" s="15"/>
      <c r="M667" s="15"/>
      <c r="N667" s="15"/>
      <c r="O667" s="15"/>
      <c r="P667" s="15"/>
      <c r="Q667" s="15"/>
      <c r="R667" s="15"/>
      <c r="S667" s="15"/>
    </row>
    <row r="668">
      <c r="A668" s="15"/>
      <c r="B668" s="15"/>
      <c r="C668" s="15"/>
      <c r="D668" s="15"/>
      <c r="E668" s="15"/>
      <c r="F668" s="15"/>
      <c r="G668" s="15"/>
      <c r="H668" s="15"/>
      <c r="I668" s="15"/>
      <c r="J668" s="15"/>
      <c r="K668" s="15"/>
      <c r="L668" s="15"/>
      <c r="M668" s="15"/>
      <c r="N668" s="15"/>
      <c r="O668" s="15"/>
      <c r="P668" s="15"/>
      <c r="Q668" s="15"/>
      <c r="R668" s="15"/>
      <c r="S668" s="15"/>
    </row>
    <row r="669">
      <c r="A669" s="15"/>
      <c r="B669" s="15"/>
      <c r="C669" s="15"/>
      <c r="D669" s="15"/>
      <c r="E669" s="15"/>
      <c r="F669" s="15"/>
      <c r="G669" s="15"/>
      <c r="H669" s="15"/>
      <c r="I669" s="15"/>
      <c r="J669" s="15"/>
      <c r="K669" s="15"/>
      <c r="L669" s="15"/>
      <c r="M669" s="15"/>
      <c r="N669" s="15"/>
      <c r="O669" s="15"/>
      <c r="P669" s="15"/>
      <c r="Q669" s="15"/>
      <c r="R669" s="15"/>
      <c r="S669" s="15"/>
    </row>
    <row r="670">
      <c r="A670" s="15"/>
      <c r="B670" s="15"/>
      <c r="C670" s="15"/>
      <c r="D670" s="15"/>
      <c r="E670" s="15"/>
      <c r="F670" s="15"/>
      <c r="G670" s="15"/>
      <c r="H670" s="15"/>
      <c r="I670" s="15"/>
      <c r="J670" s="15"/>
      <c r="K670" s="15"/>
      <c r="L670" s="15"/>
      <c r="M670" s="15"/>
      <c r="N670" s="15"/>
      <c r="O670" s="15"/>
      <c r="P670" s="15"/>
      <c r="Q670" s="15"/>
      <c r="R670" s="15"/>
      <c r="S670" s="15"/>
    </row>
    <row r="671">
      <c r="A671" s="15"/>
      <c r="B671" s="15"/>
      <c r="C671" s="15"/>
      <c r="D671" s="15"/>
      <c r="E671" s="15"/>
      <c r="F671" s="15"/>
      <c r="G671" s="15"/>
      <c r="H671" s="15"/>
      <c r="I671" s="15"/>
      <c r="J671" s="15"/>
      <c r="K671" s="15"/>
      <c r="L671" s="15"/>
      <c r="M671" s="15"/>
      <c r="N671" s="15"/>
      <c r="O671" s="15"/>
      <c r="P671" s="15"/>
      <c r="Q671" s="15"/>
      <c r="R671" s="15"/>
      <c r="S671" s="15"/>
    </row>
    <row r="672">
      <c r="A672" s="15"/>
      <c r="B672" s="15"/>
      <c r="C672" s="15"/>
      <c r="D672" s="15"/>
      <c r="E672" s="15"/>
      <c r="F672" s="15"/>
      <c r="G672" s="15"/>
      <c r="H672" s="15"/>
      <c r="I672" s="15"/>
      <c r="J672" s="15"/>
      <c r="K672" s="15"/>
      <c r="L672" s="15"/>
      <c r="M672" s="15"/>
      <c r="N672" s="15"/>
      <c r="O672" s="15"/>
      <c r="P672" s="15"/>
      <c r="Q672" s="15"/>
      <c r="R672" s="15"/>
      <c r="S672" s="15"/>
    </row>
    <row r="673">
      <c r="A673" s="15"/>
      <c r="B673" s="15"/>
      <c r="C673" s="15"/>
      <c r="D673" s="15"/>
      <c r="E673" s="15"/>
      <c r="F673" s="15"/>
      <c r="G673" s="15"/>
      <c r="H673" s="15"/>
      <c r="I673" s="15"/>
      <c r="J673" s="15"/>
      <c r="K673" s="15"/>
      <c r="L673" s="15"/>
      <c r="M673" s="15"/>
      <c r="N673" s="15"/>
      <c r="O673" s="15"/>
      <c r="P673" s="15"/>
      <c r="Q673" s="15"/>
      <c r="R673" s="15"/>
      <c r="S673" s="15"/>
    </row>
    <row r="674">
      <c r="A674" s="15"/>
      <c r="B674" s="15"/>
      <c r="C674" s="15"/>
      <c r="D674" s="15"/>
      <c r="E674" s="15"/>
      <c r="F674" s="15"/>
      <c r="G674" s="15"/>
      <c r="H674" s="15"/>
      <c r="I674" s="15"/>
      <c r="J674" s="15"/>
      <c r="K674" s="15"/>
      <c r="L674" s="15"/>
      <c r="M674" s="15"/>
      <c r="N674" s="15"/>
      <c r="O674" s="15"/>
      <c r="P674" s="15"/>
      <c r="Q674" s="15"/>
      <c r="R674" s="15"/>
      <c r="S674" s="15"/>
    </row>
    <row r="675">
      <c r="A675" s="15"/>
      <c r="B675" s="15"/>
      <c r="C675" s="15"/>
      <c r="D675" s="15"/>
      <c r="E675" s="15"/>
      <c r="F675" s="15"/>
      <c r="G675" s="15"/>
      <c r="H675" s="15"/>
      <c r="I675" s="15"/>
      <c r="J675" s="15"/>
      <c r="K675" s="15"/>
      <c r="L675" s="15"/>
      <c r="M675" s="15"/>
      <c r="N675" s="15"/>
      <c r="O675" s="15"/>
      <c r="P675" s="15"/>
      <c r="Q675" s="15"/>
      <c r="R675" s="15"/>
      <c r="S675" s="15"/>
    </row>
    <row r="676">
      <c r="A676" s="15"/>
      <c r="B676" s="15"/>
      <c r="C676" s="15"/>
      <c r="D676" s="15"/>
      <c r="E676" s="15"/>
      <c r="F676" s="15"/>
      <c r="G676" s="15"/>
      <c r="H676" s="15"/>
      <c r="I676" s="15"/>
      <c r="J676" s="15"/>
      <c r="K676" s="15"/>
      <c r="L676" s="15"/>
      <c r="M676" s="15"/>
      <c r="N676" s="15"/>
      <c r="O676" s="15"/>
      <c r="P676" s="15"/>
      <c r="Q676" s="15"/>
      <c r="R676" s="15"/>
      <c r="S676" s="15"/>
    </row>
    <row r="677">
      <c r="A677" s="15"/>
      <c r="B677" s="15"/>
      <c r="C677" s="15"/>
      <c r="D677" s="15"/>
      <c r="E677" s="15"/>
      <c r="F677" s="15"/>
      <c r="G677" s="15"/>
      <c r="H677" s="15"/>
      <c r="I677" s="15"/>
      <c r="J677" s="15"/>
      <c r="K677" s="15"/>
      <c r="L677" s="15"/>
      <c r="M677" s="15"/>
      <c r="N677" s="15"/>
      <c r="O677" s="15"/>
      <c r="P677" s="15"/>
      <c r="Q677" s="15"/>
      <c r="R677" s="15"/>
      <c r="S677" s="15"/>
    </row>
    <row r="678">
      <c r="A678" s="15"/>
      <c r="B678" s="15"/>
      <c r="C678" s="15"/>
      <c r="D678" s="15"/>
      <c r="E678" s="15"/>
      <c r="F678" s="15"/>
      <c r="G678" s="15"/>
      <c r="H678" s="15"/>
      <c r="I678" s="15"/>
      <c r="J678" s="15"/>
      <c r="K678" s="15"/>
      <c r="L678" s="15"/>
      <c r="M678" s="15"/>
      <c r="N678" s="15"/>
      <c r="O678" s="15"/>
      <c r="P678" s="15"/>
      <c r="Q678" s="15"/>
      <c r="R678" s="15"/>
      <c r="S678" s="15"/>
    </row>
    <row r="679">
      <c r="A679" s="15"/>
      <c r="B679" s="15"/>
      <c r="C679" s="15"/>
      <c r="D679" s="15"/>
      <c r="E679" s="15"/>
      <c r="F679" s="15"/>
      <c r="G679" s="15"/>
      <c r="H679" s="15"/>
      <c r="I679" s="15"/>
      <c r="J679" s="15"/>
      <c r="K679" s="15"/>
      <c r="L679" s="15"/>
      <c r="M679" s="15"/>
      <c r="N679" s="15"/>
      <c r="O679" s="15"/>
      <c r="P679" s="15"/>
      <c r="Q679" s="15"/>
      <c r="R679" s="15"/>
      <c r="S679" s="15"/>
    </row>
    <row r="680">
      <c r="A680" s="15"/>
      <c r="B680" s="15"/>
      <c r="C680" s="15"/>
      <c r="D680" s="15"/>
      <c r="E680" s="15"/>
      <c r="F680" s="15"/>
      <c r="G680" s="15"/>
      <c r="H680" s="15"/>
      <c r="I680" s="15"/>
      <c r="J680" s="15"/>
      <c r="K680" s="15"/>
      <c r="L680" s="15"/>
      <c r="M680" s="15"/>
      <c r="N680" s="15"/>
      <c r="O680" s="15"/>
      <c r="P680" s="15"/>
      <c r="Q680" s="15"/>
      <c r="R680" s="15"/>
      <c r="S680" s="15"/>
    </row>
    <row r="681">
      <c r="A681" s="15"/>
      <c r="B681" s="15"/>
      <c r="C681" s="15"/>
      <c r="D681" s="15"/>
      <c r="E681" s="15"/>
      <c r="F681" s="15"/>
      <c r="G681" s="15"/>
      <c r="H681" s="15"/>
      <c r="I681" s="15"/>
      <c r="J681" s="15"/>
      <c r="K681" s="15"/>
      <c r="L681" s="15"/>
      <c r="M681" s="15"/>
      <c r="N681" s="15"/>
      <c r="O681" s="15"/>
      <c r="P681" s="15"/>
      <c r="Q681" s="15"/>
      <c r="R681" s="15"/>
      <c r="S681" s="15"/>
    </row>
    <row r="682">
      <c r="A682" s="15"/>
      <c r="B682" s="15"/>
      <c r="C682" s="15"/>
      <c r="D682" s="15"/>
      <c r="E682" s="15"/>
      <c r="F682" s="15"/>
      <c r="G682" s="15"/>
      <c r="H682" s="15"/>
      <c r="I682" s="15"/>
      <c r="J682" s="15"/>
      <c r="K682" s="15"/>
      <c r="L682" s="15"/>
      <c r="M682" s="15"/>
      <c r="N682" s="15"/>
      <c r="O682" s="15"/>
      <c r="P682" s="15"/>
      <c r="Q682" s="15"/>
      <c r="R682" s="15"/>
      <c r="S682" s="15"/>
    </row>
    <row r="683">
      <c r="A683" s="15"/>
      <c r="B683" s="15"/>
      <c r="C683" s="15"/>
      <c r="D683" s="15"/>
      <c r="E683" s="15"/>
      <c r="F683" s="15"/>
      <c r="G683" s="15"/>
      <c r="H683" s="15"/>
      <c r="I683" s="15"/>
      <c r="J683" s="15"/>
      <c r="K683" s="15"/>
      <c r="L683" s="15"/>
      <c r="M683" s="15"/>
      <c r="N683" s="15"/>
      <c r="O683" s="15"/>
      <c r="P683" s="15"/>
      <c r="Q683" s="15"/>
      <c r="R683" s="15"/>
      <c r="S683" s="15"/>
    </row>
    <row r="684">
      <c r="A684" s="15"/>
      <c r="B684" s="15"/>
      <c r="C684" s="15"/>
      <c r="D684" s="15"/>
      <c r="E684" s="15"/>
      <c r="F684" s="15"/>
      <c r="G684" s="15"/>
      <c r="H684" s="15"/>
      <c r="I684" s="15"/>
      <c r="J684" s="15"/>
      <c r="K684" s="15"/>
      <c r="L684" s="15"/>
      <c r="M684" s="15"/>
      <c r="N684" s="15"/>
      <c r="O684" s="15"/>
      <c r="P684" s="15"/>
      <c r="Q684" s="15"/>
      <c r="R684" s="15"/>
      <c r="S684" s="15"/>
    </row>
    <row r="685">
      <c r="A685" s="15"/>
      <c r="B685" s="15"/>
      <c r="C685" s="15"/>
      <c r="D685" s="15"/>
      <c r="E685" s="15"/>
      <c r="F685" s="15"/>
      <c r="G685" s="15"/>
      <c r="H685" s="15"/>
      <c r="I685" s="15"/>
      <c r="J685" s="15"/>
      <c r="K685" s="15"/>
      <c r="L685" s="15"/>
      <c r="M685" s="15"/>
      <c r="N685" s="15"/>
      <c r="O685" s="15"/>
      <c r="P685" s="15"/>
      <c r="Q685" s="15"/>
      <c r="R685" s="15"/>
      <c r="S685" s="15"/>
    </row>
    <row r="686">
      <c r="A686" s="15"/>
      <c r="B686" s="15"/>
      <c r="C686" s="15"/>
      <c r="D686" s="15"/>
      <c r="E686" s="15"/>
      <c r="F686" s="15"/>
      <c r="G686" s="15"/>
      <c r="H686" s="15"/>
      <c r="I686" s="15"/>
      <c r="J686" s="15"/>
      <c r="K686" s="15"/>
      <c r="L686" s="15"/>
      <c r="M686" s="15"/>
      <c r="N686" s="15"/>
      <c r="O686" s="15"/>
      <c r="P686" s="15"/>
      <c r="Q686" s="15"/>
      <c r="R686" s="15"/>
      <c r="S686" s="15"/>
    </row>
    <row r="687">
      <c r="A687" s="15"/>
      <c r="B687" s="15"/>
      <c r="C687" s="15"/>
      <c r="D687" s="15"/>
      <c r="E687" s="15"/>
      <c r="F687" s="15"/>
      <c r="G687" s="15"/>
      <c r="H687" s="15"/>
      <c r="I687" s="15"/>
      <c r="J687" s="15"/>
      <c r="K687" s="15"/>
      <c r="L687" s="15"/>
      <c r="M687" s="15"/>
      <c r="N687" s="15"/>
      <c r="O687" s="15"/>
      <c r="P687" s="15"/>
      <c r="Q687" s="15"/>
      <c r="R687" s="15"/>
      <c r="S687" s="15"/>
    </row>
    <row r="688">
      <c r="A688" s="15"/>
      <c r="B688" s="15"/>
      <c r="C688" s="15"/>
      <c r="D688" s="15"/>
      <c r="E688" s="15"/>
      <c r="F688" s="15"/>
      <c r="G688" s="15"/>
      <c r="H688" s="15"/>
      <c r="I688" s="15"/>
      <c r="J688" s="15"/>
      <c r="K688" s="15"/>
      <c r="L688" s="15"/>
      <c r="M688" s="15"/>
      <c r="N688" s="15"/>
      <c r="O688" s="15"/>
      <c r="P688" s="15"/>
      <c r="Q688" s="15"/>
      <c r="R688" s="15"/>
      <c r="S688" s="15"/>
    </row>
    <row r="689">
      <c r="A689" s="15"/>
      <c r="B689" s="15"/>
      <c r="C689" s="15"/>
      <c r="D689" s="15"/>
      <c r="E689" s="15"/>
      <c r="F689" s="15"/>
      <c r="G689" s="15"/>
      <c r="H689" s="15"/>
      <c r="I689" s="15"/>
      <c r="J689" s="15"/>
      <c r="K689" s="15"/>
      <c r="L689" s="15"/>
      <c r="M689" s="15"/>
      <c r="N689" s="15"/>
      <c r="O689" s="15"/>
      <c r="P689" s="15"/>
      <c r="Q689" s="15"/>
      <c r="R689" s="15"/>
      <c r="S689" s="15"/>
    </row>
    <row r="690">
      <c r="A690" s="15"/>
      <c r="B690" s="15"/>
      <c r="C690" s="15"/>
      <c r="D690" s="15"/>
      <c r="E690" s="15"/>
      <c r="F690" s="15"/>
      <c r="G690" s="15"/>
      <c r="H690" s="15"/>
      <c r="I690" s="15"/>
      <c r="J690" s="15"/>
      <c r="K690" s="15"/>
      <c r="L690" s="15"/>
      <c r="M690" s="15"/>
      <c r="N690" s="15"/>
      <c r="O690" s="15"/>
      <c r="P690" s="15"/>
      <c r="Q690" s="15"/>
      <c r="R690" s="15"/>
      <c r="S690" s="15"/>
    </row>
    <row r="691">
      <c r="A691" s="15"/>
      <c r="B691" s="15"/>
      <c r="C691" s="15"/>
      <c r="D691" s="15"/>
      <c r="E691" s="15"/>
      <c r="F691" s="15"/>
      <c r="G691" s="15"/>
      <c r="H691" s="15"/>
      <c r="I691" s="15"/>
      <c r="J691" s="15"/>
      <c r="K691" s="15"/>
      <c r="L691" s="15"/>
      <c r="M691" s="15"/>
      <c r="N691" s="15"/>
      <c r="O691" s="15"/>
      <c r="P691" s="15"/>
      <c r="Q691" s="15"/>
      <c r="R691" s="15"/>
      <c r="S691" s="15"/>
    </row>
    <row r="692">
      <c r="A692" s="15"/>
      <c r="B692" s="15"/>
      <c r="C692" s="15"/>
      <c r="D692" s="15"/>
      <c r="E692" s="15"/>
      <c r="F692" s="15"/>
      <c r="G692" s="15"/>
      <c r="H692" s="15"/>
      <c r="I692" s="15"/>
      <c r="J692" s="15"/>
      <c r="K692" s="15"/>
      <c r="L692" s="15"/>
      <c r="M692" s="15"/>
      <c r="N692" s="15"/>
      <c r="O692" s="15"/>
      <c r="P692" s="15"/>
      <c r="Q692" s="15"/>
      <c r="R692" s="15"/>
      <c r="S692" s="15"/>
    </row>
    <row r="693">
      <c r="A693" s="15"/>
      <c r="B693" s="15"/>
      <c r="C693" s="15"/>
      <c r="D693" s="15"/>
      <c r="E693" s="15"/>
      <c r="F693" s="15"/>
      <c r="G693" s="15"/>
      <c r="H693" s="15"/>
      <c r="I693" s="15"/>
      <c r="J693" s="15"/>
      <c r="K693" s="15"/>
      <c r="L693" s="15"/>
      <c r="M693" s="15"/>
      <c r="N693" s="15"/>
      <c r="O693" s="15"/>
      <c r="P693" s="15"/>
      <c r="Q693" s="15"/>
      <c r="R693" s="15"/>
      <c r="S693" s="15"/>
    </row>
    <row r="694">
      <c r="A694" s="15"/>
      <c r="B694" s="15"/>
      <c r="C694" s="15"/>
      <c r="D694" s="15"/>
      <c r="E694" s="15"/>
      <c r="F694" s="15"/>
      <c r="G694" s="15"/>
      <c r="H694" s="15"/>
      <c r="I694" s="15"/>
      <c r="J694" s="15"/>
      <c r="K694" s="15"/>
      <c r="L694" s="15"/>
      <c r="M694" s="15"/>
      <c r="N694" s="15"/>
      <c r="O694" s="15"/>
      <c r="P694" s="15"/>
      <c r="Q694" s="15"/>
      <c r="R694" s="15"/>
      <c r="S694" s="15"/>
    </row>
    <row r="695">
      <c r="A695" s="15"/>
      <c r="B695" s="15"/>
      <c r="C695" s="15"/>
      <c r="D695" s="15"/>
      <c r="E695" s="15"/>
      <c r="F695" s="15"/>
      <c r="G695" s="15"/>
      <c r="H695" s="15"/>
      <c r="I695" s="15"/>
      <c r="J695" s="15"/>
      <c r="K695" s="15"/>
      <c r="L695" s="15"/>
      <c r="M695" s="15"/>
      <c r="N695" s="15"/>
      <c r="O695" s="15"/>
      <c r="P695" s="15"/>
      <c r="Q695" s="15"/>
      <c r="R695" s="15"/>
      <c r="S695" s="15"/>
    </row>
    <row r="696">
      <c r="A696" s="15"/>
      <c r="B696" s="15"/>
      <c r="C696" s="15"/>
      <c r="D696" s="15"/>
      <c r="E696" s="15"/>
      <c r="F696" s="15"/>
      <c r="G696" s="15"/>
      <c r="H696" s="15"/>
      <c r="I696" s="15"/>
      <c r="J696" s="15"/>
      <c r="K696" s="15"/>
      <c r="L696" s="15"/>
      <c r="M696" s="15"/>
      <c r="N696" s="15"/>
      <c r="O696" s="15"/>
      <c r="P696" s="15"/>
      <c r="Q696" s="15"/>
      <c r="R696" s="15"/>
      <c r="S696" s="15"/>
    </row>
    <row r="697">
      <c r="A697" s="15"/>
      <c r="B697" s="15"/>
      <c r="C697" s="15"/>
      <c r="D697" s="15"/>
      <c r="E697" s="15"/>
      <c r="F697" s="15"/>
      <c r="G697" s="15"/>
      <c r="H697" s="15"/>
      <c r="I697" s="15"/>
      <c r="J697" s="15"/>
      <c r="K697" s="15"/>
      <c r="L697" s="15"/>
      <c r="M697" s="15"/>
      <c r="N697" s="15"/>
      <c r="O697" s="15"/>
      <c r="P697" s="15"/>
      <c r="Q697" s="15"/>
      <c r="R697" s="15"/>
      <c r="S697" s="15"/>
    </row>
    <row r="698">
      <c r="A698" s="15"/>
      <c r="B698" s="15"/>
      <c r="C698" s="15"/>
      <c r="D698" s="15"/>
      <c r="E698" s="15"/>
      <c r="F698" s="15"/>
      <c r="G698" s="15"/>
      <c r="H698" s="15"/>
      <c r="I698" s="15"/>
      <c r="J698" s="15"/>
      <c r="K698" s="15"/>
      <c r="L698" s="15"/>
      <c r="M698" s="15"/>
      <c r="N698" s="15"/>
      <c r="O698" s="15"/>
      <c r="P698" s="15"/>
      <c r="Q698" s="15"/>
      <c r="R698" s="15"/>
      <c r="S698" s="15"/>
    </row>
    <row r="699">
      <c r="A699" s="15"/>
      <c r="B699" s="15"/>
      <c r="C699" s="15"/>
      <c r="D699" s="15"/>
      <c r="E699" s="15"/>
      <c r="F699" s="15"/>
      <c r="G699" s="15"/>
      <c r="H699" s="15"/>
      <c r="I699" s="15"/>
      <c r="J699" s="15"/>
      <c r="K699" s="15"/>
      <c r="L699" s="15"/>
      <c r="M699" s="15"/>
      <c r="N699" s="15"/>
      <c r="O699" s="15"/>
      <c r="P699" s="15"/>
      <c r="Q699" s="15"/>
      <c r="R699" s="15"/>
      <c r="S699" s="15"/>
    </row>
    <row r="700">
      <c r="A700" s="15"/>
      <c r="B700" s="15"/>
      <c r="C700" s="15"/>
      <c r="D700" s="15"/>
      <c r="E700" s="15"/>
      <c r="F700" s="15"/>
      <c r="G700" s="15"/>
      <c r="H700" s="15"/>
      <c r="I700" s="15"/>
      <c r="J700" s="15"/>
      <c r="K700" s="15"/>
      <c r="L700" s="15"/>
      <c r="M700" s="15"/>
      <c r="N700" s="15"/>
      <c r="O700" s="15"/>
      <c r="P700" s="15"/>
      <c r="Q700" s="15"/>
      <c r="R700" s="15"/>
      <c r="S700" s="15"/>
    </row>
    <row r="701">
      <c r="A701" s="15"/>
      <c r="B701" s="15"/>
      <c r="C701" s="15"/>
      <c r="D701" s="15"/>
      <c r="E701" s="15"/>
      <c r="F701" s="15"/>
      <c r="G701" s="15"/>
      <c r="H701" s="15"/>
      <c r="I701" s="15"/>
      <c r="J701" s="15"/>
      <c r="K701" s="15"/>
      <c r="L701" s="15"/>
      <c r="M701" s="15"/>
      <c r="N701" s="15"/>
      <c r="O701" s="15"/>
      <c r="P701" s="15"/>
      <c r="Q701" s="15"/>
      <c r="R701" s="15"/>
      <c r="S701" s="15"/>
    </row>
    <row r="702">
      <c r="A702" s="15"/>
      <c r="B702" s="15"/>
      <c r="C702" s="15"/>
      <c r="D702" s="15"/>
      <c r="E702" s="15"/>
      <c r="F702" s="15"/>
      <c r="G702" s="15"/>
      <c r="H702" s="15"/>
      <c r="I702" s="15"/>
      <c r="J702" s="15"/>
      <c r="K702" s="15"/>
      <c r="L702" s="15"/>
      <c r="M702" s="15"/>
      <c r="N702" s="15"/>
      <c r="O702" s="15"/>
      <c r="P702" s="15"/>
      <c r="Q702" s="15"/>
      <c r="R702" s="15"/>
      <c r="S702" s="15"/>
    </row>
    <row r="703">
      <c r="A703" s="15"/>
      <c r="B703" s="15"/>
      <c r="C703" s="15"/>
      <c r="D703" s="15"/>
      <c r="E703" s="15"/>
      <c r="F703" s="15"/>
      <c r="G703" s="15"/>
      <c r="H703" s="15"/>
      <c r="I703" s="15"/>
      <c r="J703" s="15"/>
      <c r="K703" s="15"/>
      <c r="L703" s="15"/>
      <c r="M703" s="15"/>
      <c r="N703" s="15"/>
      <c r="O703" s="15"/>
      <c r="P703" s="15"/>
      <c r="Q703" s="15"/>
      <c r="R703" s="15"/>
      <c r="S703" s="15"/>
    </row>
    <row r="704">
      <c r="A704" s="15"/>
      <c r="B704" s="15"/>
      <c r="C704" s="15"/>
      <c r="D704" s="15"/>
      <c r="E704" s="15"/>
      <c r="F704" s="15"/>
      <c r="G704" s="15"/>
      <c r="H704" s="15"/>
      <c r="I704" s="15"/>
      <c r="J704" s="15"/>
      <c r="K704" s="15"/>
      <c r="L704" s="15"/>
      <c r="M704" s="15"/>
      <c r="N704" s="15"/>
      <c r="O704" s="15"/>
      <c r="P704" s="15"/>
      <c r="Q704" s="15"/>
      <c r="R704" s="15"/>
      <c r="S704" s="15"/>
    </row>
    <row r="705">
      <c r="A705" s="15"/>
      <c r="B705" s="15"/>
      <c r="C705" s="15"/>
      <c r="D705" s="15"/>
      <c r="E705" s="15"/>
      <c r="F705" s="15"/>
      <c r="G705" s="15"/>
      <c r="H705" s="15"/>
      <c r="I705" s="15"/>
      <c r="J705" s="15"/>
      <c r="K705" s="15"/>
      <c r="L705" s="15"/>
      <c r="M705" s="15"/>
      <c r="N705" s="15"/>
      <c r="O705" s="15"/>
      <c r="P705" s="15"/>
      <c r="Q705" s="15"/>
      <c r="R705" s="15"/>
      <c r="S705" s="15"/>
    </row>
    <row r="706">
      <c r="A706" s="15"/>
      <c r="B706" s="15"/>
      <c r="C706" s="15"/>
      <c r="D706" s="15"/>
      <c r="E706" s="15"/>
      <c r="F706" s="15"/>
      <c r="G706" s="15"/>
      <c r="H706" s="15"/>
      <c r="I706" s="15"/>
      <c r="J706" s="15"/>
      <c r="K706" s="15"/>
      <c r="L706" s="15"/>
      <c r="M706" s="15"/>
      <c r="N706" s="15"/>
      <c r="O706" s="15"/>
      <c r="P706" s="15"/>
      <c r="Q706" s="15"/>
      <c r="R706" s="15"/>
      <c r="S706" s="15"/>
    </row>
    <row r="707">
      <c r="A707" s="15"/>
      <c r="B707" s="15"/>
      <c r="C707" s="15"/>
      <c r="D707" s="15"/>
      <c r="E707" s="15"/>
      <c r="F707" s="15"/>
      <c r="G707" s="15"/>
      <c r="H707" s="15"/>
      <c r="I707" s="15"/>
      <c r="J707" s="15"/>
      <c r="K707" s="15"/>
      <c r="L707" s="15"/>
      <c r="M707" s="15"/>
      <c r="N707" s="15"/>
      <c r="O707" s="15"/>
      <c r="P707" s="15"/>
      <c r="Q707" s="15"/>
      <c r="R707" s="15"/>
      <c r="S707" s="15"/>
    </row>
    <row r="708">
      <c r="A708" s="15"/>
      <c r="B708" s="15"/>
      <c r="C708" s="15"/>
      <c r="D708" s="15"/>
      <c r="E708" s="15"/>
      <c r="F708" s="15"/>
      <c r="G708" s="15"/>
      <c r="H708" s="15"/>
      <c r="I708" s="15"/>
      <c r="J708" s="15"/>
      <c r="K708" s="15"/>
      <c r="L708" s="15"/>
      <c r="M708" s="15"/>
      <c r="N708" s="15"/>
      <c r="O708" s="15"/>
      <c r="P708" s="15"/>
      <c r="Q708" s="15"/>
      <c r="R708" s="15"/>
      <c r="S708" s="15"/>
    </row>
    <row r="709">
      <c r="A709" s="15"/>
      <c r="B709" s="15"/>
      <c r="C709" s="15"/>
      <c r="D709" s="15"/>
      <c r="E709" s="15"/>
      <c r="F709" s="15"/>
      <c r="G709" s="15"/>
      <c r="H709" s="15"/>
      <c r="I709" s="15"/>
      <c r="J709" s="15"/>
      <c r="K709" s="15"/>
      <c r="L709" s="15"/>
      <c r="M709" s="15"/>
      <c r="N709" s="15"/>
      <c r="O709" s="15"/>
      <c r="P709" s="15"/>
      <c r="Q709" s="15"/>
      <c r="R709" s="15"/>
      <c r="S709" s="15"/>
    </row>
    <row r="710">
      <c r="A710" s="15"/>
      <c r="B710" s="15"/>
      <c r="C710" s="15"/>
      <c r="D710" s="15"/>
      <c r="E710" s="15"/>
      <c r="F710" s="15"/>
      <c r="G710" s="15"/>
      <c r="H710" s="15"/>
      <c r="I710" s="15"/>
      <c r="J710" s="15"/>
      <c r="K710" s="15"/>
      <c r="L710" s="15"/>
      <c r="M710" s="15"/>
      <c r="N710" s="15"/>
      <c r="O710" s="15"/>
      <c r="P710" s="15"/>
      <c r="Q710" s="15"/>
      <c r="R710" s="15"/>
      <c r="S710" s="15"/>
    </row>
    <row r="711">
      <c r="A711" s="15"/>
      <c r="B711" s="15"/>
      <c r="C711" s="15"/>
      <c r="D711" s="15"/>
      <c r="E711" s="15"/>
      <c r="F711" s="15"/>
      <c r="G711" s="15"/>
      <c r="H711" s="15"/>
      <c r="I711" s="15"/>
      <c r="J711" s="15"/>
      <c r="K711" s="15"/>
      <c r="L711" s="15"/>
      <c r="M711" s="15"/>
      <c r="N711" s="15"/>
      <c r="O711" s="15"/>
      <c r="P711" s="15"/>
      <c r="Q711" s="15"/>
      <c r="R711" s="15"/>
      <c r="S711" s="15"/>
    </row>
    <row r="712">
      <c r="A712" s="15"/>
      <c r="B712" s="15"/>
      <c r="C712" s="15"/>
      <c r="D712" s="15"/>
      <c r="E712" s="15"/>
      <c r="F712" s="15"/>
      <c r="G712" s="15"/>
      <c r="H712" s="15"/>
      <c r="I712" s="15"/>
      <c r="J712" s="15"/>
      <c r="K712" s="15"/>
      <c r="L712" s="15"/>
      <c r="M712" s="15"/>
      <c r="N712" s="15"/>
      <c r="O712" s="15"/>
      <c r="P712" s="15"/>
      <c r="Q712" s="15"/>
      <c r="R712" s="15"/>
      <c r="S712" s="15"/>
    </row>
    <row r="713">
      <c r="A713" s="15"/>
      <c r="B713" s="15"/>
      <c r="C713" s="15"/>
      <c r="D713" s="15"/>
      <c r="E713" s="15"/>
      <c r="F713" s="15"/>
      <c r="G713" s="15"/>
      <c r="H713" s="15"/>
      <c r="I713" s="15"/>
      <c r="J713" s="15"/>
      <c r="K713" s="15"/>
      <c r="L713" s="15"/>
      <c r="M713" s="15"/>
      <c r="N713" s="15"/>
      <c r="O713" s="15"/>
      <c r="P713" s="15"/>
      <c r="Q713" s="15"/>
      <c r="R713" s="15"/>
      <c r="S713" s="15"/>
    </row>
    <row r="714">
      <c r="A714" s="15"/>
      <c r="B714" s="15"/>
      <c r="C714" s="15"/>
      <c r="D714" s="15"/>
      <c r="E714" s="15"/>
      <c r="F714" s="15"/>
      <c r="G714" s="15"/>
      <c r="H714" s="15"/>
      <c r="I714" s="15"/>
      <c r="J714" s="15"/>
      <c r="K714" s="15"/>
      <c r="L714" s="15"/>
      <c r="M714" s="15"/>
      <c r="N714" s="15"/>
      <c r="O714" s="15"/>
      <c r="P714" s="15"/>
      <c r="Q714" s="15"/>
      <c r="R714" s="15"/>
      <c r="S714" s="15"/>
    </row>
    <row r="715">
      <c r="A715" s="15"/>
      <c r="B715" s="15"/>
      <c r="C715" s="15"/>
      <c r="D715" s="15"/>
      <c r="E715" s="15"/>
      <c r="F715" s="15"/>
      <c r="G715" s="15"/>
      <c r="H715" s="15"/>
      <c r="I715" s="15"/>
      <c r="J715" s="15"/>
      <c r="K715" s="15"/>
      <c r="L715" s="15"/>
      <c r="M715" s="15"/>
      <c r="N715" s="15"/>
      <c r="O715" s="15"/>
      <c r="P715" s="15"/>
      <c r="Q715" s="15"/>
      <c r="R715" s="15"/>
      <c r="S715" s="15"/>
    </row>
    <row r="716">
      <c r="A716" s="15"/>
      <c r="B716" s="15"/>
      <c r="C716" s="15"/>
      <c r="D716" s="15"/>
      <c r="E716" s="15"/>
      <c r="F716" s="15"/>
      <c r="G716" s="15"/>
      <c r="H716" s="15"/>
      <c r="I716" s="15"/>
      <c r="J716" s="15"/>
      <c r="K716" s="15"/>
      <c r="L716" s="15"/>
      <c r="M716" s="15"/>
      <c r="N716" s="15"/>
      <c r="O716" s="15"/>
      <c r="P716" s="15"/>
      <c r="Q716" s="15"/>
      <c r="R716" s="15"/>
      <c r="S716" s="15"/>
    </row>
    <row r="717">
      <c r="A717" s="15"/>
      <c r="B717" s="15"/>
      <c r="C717" s="15"/>
      <c r="D717" s="15"/>
      <c r="E717" s="15"/>
      <c r="F717" s="15"/>
      <c r="G717" s="15"/>
      <c r="H717" s="15"/>
      <c r="I717" s="15"/>
      <c r="J717" s="15"/>
      <c r="K717" s="15"/>
      <c r="L717" s="15"/>
      <c r="M717" s="15"/>
      <c r="N717" s="15"/>
      <c r="O717" s="15"/>
      <c r="P717" s="15"/>
      <c r="Q717" s="15"/>
      <c r="R717" s="15"/>
      <c r="S717" s="15"/>
    </row>
    <row r="718">
      <c r="A718" s="15"/>
      <c r="B718" s="15"/>
      <c r="C718" s="15"/>
      <c r="D718" s="15"/>
      <c r="E718" s="15"/>
      <c r="F718" s="15"/>
      <c r="G718" s="15"/>
      <c r="H718" s="15"/>
      <c r="I718" s="15"/>
      <c r="J718" s="15"/>
      <c r="K718" s="15"/>
      <c r="L718" s="15"/>
      <c r="M718" s="15"/>
      <c r="N718" s="15"/>
      <c r="O718" s="15"/>
      <c r="P718" s="15"/>
      <c r="Q718" s="15"/>
      <c r="R718" s="15"/>
      <c r="S718" s="15"/>
    </row>
    <row r="719">
      <c r="A719" s="15"/>
      <c r="B719" s="15"/>
      <c r="C719" s="15"/>
      <c r="D719" s="15"/>
      <c r="E719" s="15"/>
      <c r="F719" s="15"/>
      <c r="G719" s="15"/>
      <c r="H719" s="15"/>
      <c r="I719" s="15"/>
      <c r="J719" s="15"/>
      <c r="K719" s="15"/>
      <c r="L719" s="15"/>
      <c r="M719" s="15"/>
      <c r="N719" s="15"/>
      <c r="O719" s="15"/>
      <c r="P719" s="15"/>
      <c r="Q719" s="15"/>
      <c r="R719" s="15"/>
      <c r="S719" s="15"/>
    </row>
    <row r="720">
      <c r="A720" s="15"/>
      <c r="B720" s="15"/>
      <c r="C720" s="15"/>
      <c r="D720" s="15"/>
      <c r="E720" s="15"/>
      <c r="F720" s="15"/>
      <c r="G720" s="15"/>
      <c r="H720" s="15"/>
      <c r="I720" s="15"/>
      <c r="J720" s="15"/>
      <c r="K720" s="15"/>
      <c r="L720" s="15"/>
      <c r="M720" s="15"/>
      <c r="N720" s="15"/>
      <c r="O720" s="15"/>
      <c r="P720" s="15"/>
      <c r="Q720" s="15"/>
      <c r="R720" s="15"/>
      <c r="S720" s="15"/>
    </row>
    <row r="721">
      <c r="A721" s="15"/>
      <c r="B721" s="15"/>
      <c r="C721" s="15"/>
      <c r="D721" s="15"/>
      <c r="E721" s="15"/>
      <c r="F721" s="15"/>
      <c r="G721" s="15"/>
      <c r="H721" s="15"/>
      <c r="I721" s="15"/>
      <c r="J721" s="15"/>
      <c r="K721" s="15"/>
      <c r="L721" s="15"/>
      <c r="M721" s="15"/>
      <c r="N721" s="15"/>
      <c r="O721" s="15"/>
      <c r="P721" s="15"/>
      <c r="Q721" s="15"/>
      <c r="R721" s="15"/>
      <c r="S721" s="15"/>
    </row>
    <row r="722">
      <c r="A722" s="15"/>
      <c r="B722" s="15"/>
      <c r="C722" s="15"/>
      <c r="D722" s="15"/>
      <c r="E722" s="15"/>
      <c r="F722" s="15"/>
      <c r="G722" s="15"/>
      <c r="H722" s="15"/>
      <c r="I722" s="15"/>
      <c r="J722" s="15"/>
      <c r="K722" s="15"/>
      <c r="L722" s="15"/>
      <c r="M722" s="15"/>
      <c r="N722" s="15"/>
      <c r="O722" s="15"/>
      <c r="P722" s="15"/>
      <c r="Q722" s="15"/>
      <c r="R722" s="15"/>
      <c r="S722" s="15"/>
    </row>
    <row r="723">
      <c r="A723" s="15"/>
      <c r="B723" s="15"/>
      <c r="C723" s="15"/>
      <c r="D723" s="15"/>
      <c r="E723" s="15"/>
      <c r="F723" s="15"/>
      <c r="G723" s="15"/>
      <c r="H723" s="15"/>
      <c r="I723" s="15"/>
      <c r="J723" s="15"/>
      <c r="K723" s="15"/>
      <c r="L723" s="15"/>
      <c r="M723" s="15"/>
      <c r="N723" s="15"/>
      <c r="O723" s="15"/>
      <c r="P723" s="15"/>
      <c r="Q723" s="15"/>
      <c r="R723" s="15"/>
      <c r="S723" s="15"/>
    </row>
    <row r="724">
      <c r="A724" s="15"/>
      <c r="B724" s="15"/>
      <c r="C724" s="15"/>
      <c r="D724" s="15"/>
      <c r="E724" s="15"/>
      <c r="F724" s="15"/>
      <c r="G724" s="15"/>
      <c r="H724" s="15"/>
      <c r="I724" s="15"/>
      <c r="J724" s="15"/>
      <c r="K724" s="15"/>
      <c r="L724" s="15"/>
      <c r="M724" s="15"/>
      <c r="N724" s="15"/>
      <c r="O724" s="15"/>
      <c r="P724" s="15"/>
      <c r="Q724" s="15"/>
      <c r="R724" s="15"/>
      <c r="S724" s="15"/>
    </row>
    <row r="725">
      <c r="A725" s="15"/>
      <c r="B725" s="15"/>
      <c r="C725" s="15"/>
      <c r="D725" s="15"/>
      <c r="E725" s="15"/>
      <c r="F725" s="15"/>
      <c r="G725" s="15"/>
      <c r="H725" s="15"/>
      <c r="I725" s="15"/>
      <c r="J725" s="15"/>
      <c r="K725" s="15"/>
      <c r="L725" s="15"/>
      <c r="M725" s="15"/>
      <c r="N725" s="15"/>
      <c r="O725" s="15"/>
      <c r="P725" s="15"/>
      <c r="Q725" s="15"/>
      <c r="R725" s="15"/>
      <c r="S725" s="15"/>
    </row>
    <row r="726">
      <c r="A726" s="15"/>
      <c r="B726" s="15"/>
      <c r="C726" s="15"/>
      <c r="D726" s="15"/>
      <c r="E726" s="15"/>
      <c r="F726" s="15"/>
      <c r="G726" s="15"/>
      <c r="H726" s="15"/>
      <c r="I726" s="15"/>
      <c r="J726" s="15"/>
      <c r="K726" s="15"/>
      <c r="L726" s="15"/>
      <c r="M726" s="15"/>
      <c r="N726" s="15"/>
      <c r="O726" s="15"/>
      <c r="P726" s="15"/>
      <c r="Q726" s="15"/>
      <c r="R726" s="15"/>
      <c r="S726" s="15"/>
    </row>
    <row r="727">
      <c r="A727" s="15"/>
      <c r="B727" s="15"/>
      <c r="C727" s="15"/>
      <c r="D727" s="15"/>
      <c r="E727" s="15"/>
      <c r="F727" s="15"/>
      <c r="G727" s="15"/>
      <c r="H727" s="15"/>
      <c r="I727" s="15"/>
      <c r="J727" s="15"/>
      <c r="K727" s="15"/>
      <c r="L727" s="15"/>
      <c r="M727" s="15"/>
      <c r="N727" s="15"/>
      <c r="O727" s="15"/>
      <c r="P727" s="15"/>
      <c r="Q727" s="15"/>
      <c r="R727" s="15"/>
      <c r="S727" s="15"/>
    </row>
    <row r="728">
      <c r="A728" s="15"/>
      <c r="B728" s="15"/>
      <c r="C728" s="15"/>
      <c r="D728" s="15"/>
      <c r="E728" s="15"/>
      <c r="F728" s="15"/>
      <c r="G728" s="15"/>
      <c r="H728" s="15"/>
      <c r="I728" s="15"/>
      <c r="J728" s="15"/>
      <c r="K728" s="15"/>
      <c r="L728" s="15"/>
      <c r="M728" s="15"/>
      <c r="N728" s="15"/>
      <c r="O728" s="15"/>
      <c r="P728" s="15"/>
      <c r="Q728" s="15"/>
      <c r="R728" s="15"/>
      <c r="S728" s="15"/>
    </row>
    <row r="729">
      <c r="A729" s="15"/>
      <c r="B729" s="15"/>
      <c r="C729" s="15"/>
      <c r="D729" s="15"/>
      <c r="E729" s="15"/>
      <c r="F729" s="15"/>
      <c r="G729" s="15"/>
      <c r="H729" s="15"/>
      <c r="I729" s="15"/>
      <c r="J729" s="15"/>
      <c r="K729" s="15"/>
      <c r="L729" s="15"/>
      <c r="M729" s="15"/>
      <c r="N729" s="15"/>
      <c r="O729" s="15"/>
      <c r="P729" s="15"/>
      <c r="Q729" s="15"/>
      <c r="R729" s="15"/>
      <c r="S729" s="15"/>
    </row>
    <row r="730">
      <c r="A730" s="15"/>
      <c r="B730" s="15"/>
      <c r="C730" s="15"/>
      <c r="D730" s="15"/>
      <c r="E730" s="15"/>
      <c r="F730" s="15"/>
      <c r="G730" s="15"/>
      <c r="H730" s="15"/>
      <c r="I730" s="15"/>
      <c r="J730" s="15"/>
      <c r="K730" s="15"/>
      <c r="L730" s="15"/>
      <c r="M730" s="15"/>
      <c r="N730" s="15"/>
      <c r="O730" s="15"/>
      <c r="P730" s="15"/>
      <c r="Q730" s="15"/>
      <c r="R730" s="15"/>
      <c r="S730" s="15"/>
    </row>
    <row r="731">
      <c r="A731" s="15"/>
      <c r="B731" s="15"/>
      <c r="C731" s="15"/>
      <c r="D731" s="15"/>
      <c r="E731" s="15"/>
      <c r="F731" s="15"/>
      <c r="G731" s="15"/>
      <c r="H731" s="15"/>
      <c r="I731" s="15"/>
      <c r="J731" s="15"/>
      <c r="K731" s="15"/>
      <c r="L731" s="15"/>
      <c r="M731" s="15"/>
      <c r="N731" s="15"/>
      <c r="O731" s="15"/>
      <c r="P731" s="15"/>
      <c r="Q731" s="15"/>
      <c r="R731" s="15"/>
      <c r="S731" s="15"/>
    </row>
    <row r="732">
      <c r="A732" s="15"/>
      <c r="B732" s="15"/>
      <c r="C732" s="15"/>
      <c r="D732" s="15"/>
      <c r="E732" s="15"/>
      <c r="F732" s="15"/>
      <c r="G732" s="15"/>
      <c r="H732" s="15"/>
      <c r="I732" s="15"/>
      <c r="J732" s="15"/>
      <c r="K732" s="15"/>
      <c r="L732" s="15"/>
      <c r="M732" s="15"/>
      <c r="N732" s="15"/>
      <c r="O732" s="15"/>
      <c r="P732" s="15"/>
      <c r="Q732" s="15"/>
      <c r="R732" s="15"/>
      <c r="S732" s="15"/>
    </row>
    <row r="733">
      <c r="A733" s="15"/>
      <c r="B733" s="15"/>
      <c r="C733" s="15"/>
      <c r="D733" s="15"/>
      <c r="E733" s="15"/>
      <c r="F733" s="15"/>
      <c r="G733" s="15"/>
      <c r="H733" s="15"/>
      <c r="I733" s="15"/>
      <c r="J733" s="15"/>
      <c r="K733" s="15"/>
      <c r="L733" s="15"/>
      <c r="M733" s="15"/>
      <c r="N733" s="15"/>
      <c r="O733" s="15"/>
      <c r="P733" s="15"/>
      <c r="Q733" s="15"/>
      <c r="R733" s="15"/>
      <c r="S733" s="15"/>
    </row>
    <row r="734">
      <c r="A734" s="15"/>
      <c r="B734" s="15"/>
      <c r="C734" s="15"/>
      <c r="D734" s="15"/>
      <c r="E734" s="15"/>
      <c r="F734" s="15"/>
      <c r="G734" s="15"/>
      <c r="H734" s="15"/>
      <c r="I734" s="15"/>
      <c r="J734" s="15"/>
      <c r="K734" s="15"/>
      <c r="L734" s="15"/>
      <c r="M734" s="15"/>
      <c r="N734" s="15"/>
      <c r="O734" s="15"/>
      <c r="P734" s="15"/>
      <c r="Q734" s="15"/>
      <c r="R734" s="15"/>
      <c r="S734" s="15"/>
    </row>
    <row r="735">
      <c r="A735" s="15"/>
      <c r="B735" s="15"/>
      <c r="C735" s="15"/>
      <c r="D735" s="15"/>
      <c r="E735" s="15"/>
      <c r="F735" s="15"/>
      <c r="G735" s="15"/>
      <c r="H735" s="15"/>
      <c r="I735" s="15"/>
      <c r="J735" s="15"/>
      <c r="K735" s="15"/>
      <c r="L735" s="15"/>
      <c r="M735" s="15"/>
      <c r="N735" s="15"/>
      <c r="O735" s="15"/>
      <c r="P735" s="15"/>
      <c r="Q735" s="15"/>
      <c r="R735" s="15"/>
      <c r="S735" s="15"/>
    </row>
    <row r="736">
      <c r="A736" s="15"/>
      <c r="B736" s="15"/>
      <c r="C736" s="15"/>
      <c r="D736" s="15"/>
      <c r="E736" s="15"/>
      <c r="F736" s="15"/>
      <c r="G736" s="15"/>
      <c r="H736" s="15"/>
      <c r="I736" s="15"/>
      <c r="J736" s="15"/>
      <c r="K736" s="15"/>
      <c r="L736" s="15"/>
      <c r="M736" s="15"/>
      <c r="N736" s="15"/>
      <c r="O736" s="15"/>
      <c r="P736" s="15"/>
      <c r="Q736" s="15"/>
      <c r="R736" s="15"/>
      <c r="S736" s="15"/>
    </row>
    <row r="737">
      <c r="A737" s="15"/>
      <c r="B737" s="15"/>
      <c r="C737" s="15"/>
      <c r="D737" s="15"/>
      <c r="E737" s="15"/>
      <c r="F737" s="15"/>
      <c r="G737" s="15"/>
      <c r="H737" s="15"/>
      <c r="I737" s="15"/>
      <c r="J737" s="15"/>
      <c r="K737" s="15"/>
      <c r="L737" s="15"/>
      <c r="M737" s="15"/>
      <c r="N737" s="15"/>
      <c r="O737" s="15"/>
      <c r="P737" s="15"/>
      <c r="Q737" s="15"/>
      <c r="R737" s="15"/>
      <c r="S737" s="15"/>
    </row>
    <row r="738">
      <c r="A738" s="15"/>
      <c r="B738" s="15"/>
      <c r="C738" s="15"/>
      <c r="D738" s="15"/>
      <c r="E738" s="15"/>
      <c r="F738" s="15"/>
      <c r="G738" s="15"/>
      <c r="H738" s="15"/>
      <c r="I738" s="15"/>
      <c r="J738" s="15"/>
      <c r="K738" s="15"/>
      <c r="L738" s="15"/>
      <c r="M738" s="15"/>
      <c r="N738" s="15"/>
      <c r="O738" s="15"/>
      <c r="P738" s="15"/>
      <c r="Q738" s="15"/>
      <c r="R738" s="15"/>
      <c r="S738" s="15"/>
    </row>
    <row r="739">
      <c r="A739" s="15"/>
      <c r="B739" s="15"/>
      <c r="C739" s="15"/>
      <c r="D739" s="15"/>
      <c r="E739" s="15"/>
      <c r="F739" s="15"/>
      <c r="G739" s="15"/>
      <c r="H739" s="15"/>
      <c r="I739" s="15"/>
      <c r="J739" s="15"/>
      <c r="K739" s="15"/>
      <c r="L739" s="15"/>
      <c r="M739" s="15"/>
      <c r="N739" s="15"/>
      <c r="O739" s="15"/>
      <c r="P739" s="15"/>
      <c r="Q739" s="15"/>
      <c r="R739" s="15"/>
      <c r="S739" s="15"/>
    </row>
    <row r="740">
      <c r="A740" s="15"/>
      <c r="B740" s="15"/>
      <c r="C740" s="15"/>
      <c r="D740" s="15"/>
      <c r="E740" s="15"/>
      <c r="F740" s="15"/>
      <c r="G740" s="15"/>
      <c r="H740" s="15"/>
      <c r="I740" s="15"/>
      <c r="J740" s="15"/>
      <c r="K740" s="15"/>
      <c r="L740" s="15"/>
      <c r="M740" s="15"/>
      <c r="N740" s="15"/>
      <c r="O740" s="15"/>
      <c r="P740" s="15"/>
      <c r="Q740" s="15"/>
      <c r="R740" s="15"/>
      <c r="S740" s="15"/>
    </row>
    <row r="741">
      <c r="A741" s="15"/>
      <c r="B741" s="15"/>
      <c r="C741" s="15"/>
      <c r="D741" s="15"/>
      <c r="E741" s="15"/>
      <c r="F741" s="15"/>
      <c r="G741" s="15"/>
      <c r="H741" s="15"/>
      <c r="I741" s="15"/>
      <c r="J741" s="15"/>
      <c r="K741" s="15"/>
      <c r="L741" s="15"/>
      <c r="M741" s="15"/>
      <c r="N741" s="15"/>
      <c r="O741" s="15"/>
      <c r="P741" s="15"/>
      <c r="Q741" s="15"/>
      <c r="R741" s="15"/>
      <c r="S741" s="15"/>
    </row>
    <row r="742">
      <c r="A742" s="15"/>
      <c r="B742" s="15"/>
      <c r="C742" s="15"/>
      <c r="D742" s="15"/>
      <c r="E742" s="15"/>
      <c r="F742" s="15"/>
      <c r="G742" s="15"/>
      <c r="H742" s="15"/>
      <c r="I742" s="15"/>
      <c r="J742" s="15"/>
      <c r="K742" s="15"/>
      <c r="L742" s="15"/>
      <c r="M742" s="15"/>
      <c r="N742" s="15"/>
      <c r="O742" s="15"/>
      <c r="P742" s="15"/>
      <c r="Q742" s="15"/>
      <c r="R742" s="15"/>
      <c r="S742" s="15"/>
    </row>
    <row r="743">
      <c r="A743" s="15"/>
      <c r="B743" s="15"/>
      <c r="C743" s="15"/>
      <c r="D743" s="15"/>
      <c r="E743" s="15"/>
      <c r="F743" s="15"/>
      <c r="G743" s="15"/>
      <c r="H743" s="15"/>
      <c r="I743" s="15"/>
      <c r="J743" s="15"/>
      <c r="K743" s="15"/>
      <c r="L743" s="15"/>
      <c r="M743" s="15"/>
      <c r="N743" s="15"/>
      <c r="O743" s="15"/>
      <c r="P743" s="15"/>
      <c r="Q743" s="15"/>
      <c r="R743" s="15"/>
      <c r="S743" s="15"/>
    </row>
    <row r="744">
      <c r="A744" s="15"/>
      <c r="B744" s="15"/>
      <c r="C744" s="15"/>
      <c r="D744" s="15"/>
      <c r="E744" s="15"/>
      <c r="F744" s="15"/>
      <c r="G744" s="15"/>
      <c r="H744" s="15"/>
      <c r="I744" s="15"/>
      <c r="J744" s="15"/>
      <c r="K744" s="15"/>
      <c r="L744" s="15"/>
      <c r="M744" s="15"/>
      <c r="N744" s="15"/>
      <c r="O744" s="15"/>
      <c r="P744" s="15"/>
      <c r="Q744" s="15"/>
      <c r="R744" s="15"/>
      <c r="S744" s="15"/>
    </row>
    <row r="745">
      <c r="A745" s="15"/>
      <c r="B745" s="15"/>
      <c r="C745" s="15"/>
      <c r="D745" s="15"/>
      <c r="E745" s="15"/>
      <c r="F745" s="15"/>
      <c r="G745" s="15"/>
      <c r="H745" s="15"/>
      <c r="I745" s="15"/>
      <c r="J745" s="15"/>
      <c r="K745" s="15"/>
      <c r="L745" s="15"/>
      <c r="M745" s="15"/>
      <c r="N745" s="15"/>
      <c r="O745" s="15"/>
      <c r="P745" s="15"/>
      <c r="Q745" s="15"/>
      <c r="R745" s="15"/>
      <c r="S745" s="15"/>
    </row>
    <row r="746">
      <c r="A746" s="15"/>
      <c r="B746" s="15"/>
      <c r="C746" s="15"/>
      <c r="D746" s="15"/>
      <c r="E746" s="15"/>
      <c r="F746" s="15"/>
      <c r="G746" s="15"/>
      <c r="H746" s="15"/>
      <c r="I746" s="15"/>
      <c r="J746" s="15"/>
      <c r="K746" s="15"/>
      <c r="L746" s="15"/>
      <c r="M746" s="15"/>
      <c r="N746" s="15"/>
      <c r="O746" s="15"/>
      <c r="P746" s="15"/>
      <c r="Q746" s="15"/>
      <c r="R746" s="15"/>
      <c r="S746" s="15"/>
    </row>
    <row r="747">
      <c r="A747" s="15"/>
      <c r="B747" s="15"/>
      <c r="C747" s="15"/>
      <c r="D747" s="15"/>
      <c r="E747" s="15"/>
      <c r="F747" s="15"/>
      <c r="G747" s="15"/>
      <c r="H747" s="15"/>
      <c r="I747" s="15"/>
      <c r="J747" s="15"/>
      <c r="K747" s="15"/>
      <c r="L747" s="15"/>
      <c r="M747" s="15"/>
      <c r="N747" s="15"/>
      <c r="O747" s="15"/>
      <c r="P747" s="15"/>
      <c r="Q747" s="15"/>
      <c r="R747" s="15"/>
      <c r="S747" s="15"/>
    </row>
    <row r="748">
      <c r="A748" s="15"/>
      <c r="B748" s="15"/>
      <c r="C748" s="15"/>
      <c r="D748" s="15"/>
      <c r="E748" s="15"/>
      <c r="F748" s="15"/>
      <c r="G748" s="15"/>
      <c r="H748" s="15"/>
      <c r="I748" s="15"/>
      <c r="J748" s="15"/>
      <c r="K748" s="15"/>
      <c r="L748" s="15"/>
      <c r="M748" s="15"/>
      <c r="N748" s="15"/>
      <c r="O748" s="15"/>
      <c r="P748" s="15"/>
      <c r="Q748" s="15"/>
      <c r="R748" s="15"/>
      <c r="S748" s="15"/>
    </row>
    <row r="749">
      <c r="A749" s="15"/>
      <c r="B749" s="15"/>
      <c r="C749" s="15"/>
      <c r="D749" s="15"/>
      <c r="E749" s="15"/>
      <c r="F749" s="15"/>
      <c r="G749" s="15"/>
      <c r="H749" s="15"/>
      <c r="I749" s="15"/>
      <c r="J749" s="15"/>
      <c r="K749" s="15"/>
      <c r="L749" s="15"/>
      <c r="M749" s="15"/>
      <c r="N749" s="15"/>
      <c r="O749" s="15"/>
      <c r="P749" s="15"/>
      <c r="Q749" s="15"/>
      <c r="R749" s="15"/>
      <c r="S749" s="15"/>
    </row>
    <row r="750">
      <c r="A750" s="15"/>
      <c r="B750" s="15"/>
      <c r="C750" s="15"/>
      <c r="D750" s="15"/>
      <c r="E750" s="15"/>
      <c r="F750" s="15"/>
      <c r="G750" s="15"/>
      <c r="H750" s="15"/>
      <c r="I750" s="15"/>
      <c r="J750" s="15"/>
      <c r="K750" s="15"/>
      <c r="L750" s="15"/>
      <c r="M750" s="15"/>
      <c r="N750" s="15"/>
      <c r="O750" s="15"/>
      <c r="P750" s="15"/>
      <c r="Q750" s="15"/>
      <c r="R750" s="15"/>
      <c r="S750" s="15"/>
    </row>
    <row r="751">
      <c r="A751" s="15"/>
      <c r="B751" s="15"/>
      <c r="C751" s="15"/>
      <c r="D751" s="15"/>
      <c r="E751" s="15"/>
      <c r="F751" s="15"/>
      <c r="G751" s="15"/>
      <c r="H751" s="15"/>
      <c r="I751" s="15"/>
      <c r="J751" s="15"/>
      <c r="K751" s="15"/>
      <c r="L751" s="15"/>
      <c r="M751" s="15"/>
      <c r="N751" s="15"/>
      <c r="O751" s="15"/>
      <c r="P751" s="15"/>
      <c r="Q751" s="15"/>
      <c r="R751" s="15"/>
      <c r="S751" s="15"/>
    </row>
    <row r="752">
      <c r="A752" s="15"/>
      <c r="B752" s="15"/>
      <c r="C752" s="15"/>
      <c r="D752" s="15"/>
      <c r="E752" s="15"/>
      <c r="F752" s="15"/>
      <c r="G752" s="15"/>
      <c r="H752" s="15"/>
      <c r="I752" s="15"/>
      <c r="J752" s="15"/>
      <c r="K752" s="15"/>
      <c r="L752" s="15"/>
      <c r="M752" s="15"/>
      <c r="N752" s="15"/>
      <c r="O752" s="15"/>
      <c r="P752" s="15"/>
      <c r="Q752" s="15"/>
      <c r="R752" s="15"/>
      <c r="S752" s="15"/>
    </row>
    <row r="753">
      <c r="A753" s="15"/>
      <c r="B753" s="15"/>
      <c r="C753" s="15"/>
      <c r="D753" s="15"/>
      <c r="E753" s="15"/>
      <c r="F753" s="15"/>
      <c r="G753" s="15"/>
      <c r="H753" s="15"/>
      <c r="I753" s="15"/>
      <c r="J753" s="15"/>
      <c r="K753" s="15"/>
      <c r="L753" s="15"/>
      <c r="M753" s="15"/>
      <c r="N753" s="15"/>
      <c r="O753" s="15"/>
      <c r="P753" s="15"/>
      <c r="Q753" s="15"/>
      <c r="R753" s="15"/>
      <c r="S753" s="15"/>
    </row>
    <row r="754">
      <c r="A754" s="15"/>
      <c r="B754" s="15"/>
      <c r="C754" s="15"/>
      <c r="D754" s="15"/>
      <c r="E754" s="15"/>
      <c r="F754" s="15"/>
      <c r="G754" s="15"/>
      <c r="H754" s="15"/>
      <c r="I754" s="15"/>
      <c r="J754" s="15"/>
      <c r="K754" s="15"/>
      <c r="L754" s="15"/>
      <c r="M754" s="15"/>
      <c r="N754" s="15"/>
      <c r="O754" s="15"/>
      <c r="P754" s="15"/>
      <c r="Q754" s="15"/>
      <c r="R754" s="15"/>
      <c r="S754" s="15"/>
    </row>
    <row r="755">
      <c r="A755" s="15"/>
      <c r="B755" s="15"/>
      <c r="C755" s="15"/>
      <c r="D755" s="15"/>
      <c r="E755" s="15"/>
      <c r="F755" s="15"/>
      <c r="G755" s="15"/>
      <c r="H755" s="15"/>
      <c r="I755" s="15"/>
      <c r="J755" s="15"/>
      <c r="K755" s="15"/>
      <c r="L755" s="15"/>
      <c r="M755" s="15"/>
      <c r="N755" s="15"/>
      <c r="O755" s="15"/>
      <c r="P755" s="15"/>
      <c r="Q755" s="15"/>
      <c r="R755" s="15"/>
      <c r="S755" s="15"/>
    </row>
    <row r="756">
      <c r="A756" s="15"/>
      <c r="B756" s="15"/>
      <c r="C756" s="15"/>
      <c r="D756" s="15"/>
      <c r="E756" s="15"/>
      <c r="F756" s="15"/>
      <c r="G756" s="15"/>
      <c r="H756" s="15"/>
      <c r="I756" s="15"/>
      <c r="J756" s="15"/>
      <c r="K756" s="15"/>
      <c r="L756" s="15"/>
      <c r="M756" s="15"/>
      <c r="N756" s="15"/>
      <c r="O756" s="15"/>
      <c r="P756" s="15"/>
      <c r="Q756" s="15"/>
      <c r="R756" s="15"/>
      <c r="S756" s="15"/>
    </row>
    <row r="757">
      <c r="A757" s="15"/>
      <c r="B757" s="15"/>
      <c r="C757" s="15"/>
      <c r="D757" s="15"/>
      <c r="E757" s="15"/>
      <c r="F757" s="15"/>
      <c r="G757" s="15"/>
      <c r="H757" s="15"/>
      <c r="I757" s="15"/>
      <c r="J757" s="15"/>
      <c r="K757" s="15"/>
      <c r="L757" s="15"/>
      <c r="M757" s="15"/>
      <c r="N757" s="15"/>
      <c r="O757" s="15"/>
      <c r="P757" s="15"/>
      <c r="Q757" s="15"/>
      <c r="R757" s="15"/>
      <c r="S757" s="15"/>
    </row>
    <row r="758">
      <c r="A758" s="15"/>
      <c r="B758" s="15"/>
      <c r="C758" s="15"/>
      <c r="D758" s="15"/>
      <c r="E758" s="15"/>
      <c r="F758" s="15"/>
      <c r="G758" s="15"/>
      <c r="H758" s="15"/>
      <c r="I758" s="15"/>
      <c r="J758" s="15"/>
      <c r="K758" s="15"/>
      <c r="L758" s="15"/>
      <c r="M758" s="15"/>
      <c r="N758" s="15"/>
      <c r="O758" s="15"/>
      <c r="P758" s="15"/>
      <c r="Q758" s="15"/>
      <c r="R758" s="15"/>
      <c r="S758" s="15"/>
    </row>
    <row r="759">
      <c r="A759" s="15"/>
      <c r="B759" s="15"/>
      <c r="C759" s="15"/>
      <c r="D759" s="15"/>
      <c r="E759" s="15"/>
      <c r="F759" s="15"/>
      <c r="G759" s="15"/>
      <c r="H759" s="15"/>
      <c r="I759" s="15"/>
      <c r="J759" s="15"/>
      <c r="K759" s="15"/>
      <c r="L759" s="15"/>
      <c r="M759" s="15"/>
      <c r="N759" s="15"/>
      <c r="O759" s="15"/>
      <c r="P759" s="15"/>
      <c r="Q759" s="15"/>
      <c r="R759" s="15"/>
      <c r="S759" s="15"/>
    </row>
    <row r="760">
      <c r="A760" s="15"/>
      <c r="B760" s="15"/>
      <c r="C760" s="15"/>
      <c r="D760" s="15"/>
      <c r="E760" s="15"/>
      <c r="F760" s="15"/>
      <c r="G760" s="15"/>
      <c r="H760" s="15"/>
      <c r="I760" s="15"/>
      <c r="J760" s="15"/>
      <c r="K760" s="15"/>
      <c r="L760" s="15"/>
      <c r="M760" s="15"/>
      <c r="N760" s="15"/>
      <c r="O760" s="15"/>
      <c r="P760" s="15"/>
      <c r="Q760" s="15"/>
      <c r="R760" s="15"/>
      <c r="S760" s="15"/>
    </row>
    <row r="761">
      <c r="A761" s="15"/>
      <c r="B761" s="15"/>
      <c r="C761" s="15"/>
      <c r="D761" s="15"/>
      <c r="E761" s="15"/>
      <c r="F761" s="15"/>
      <c r="G761" s="15"/>
      <c r="H761" s="15"/>
      <c r="I761" s="15"/>
      <c r="J761" s="15"/>
      <c r="K761" s="15"/>
      <c r="L761" s="15"/>
      <c r="M761" s="15"/>
      <c r="N761" s="15"/>
      <c r="O761" s="15"/>
      <c r="P761" s="15"/>
      <c r="Q761" s="15"/>
      <c r="R761" s="15"/>
      <c r="S761" s="15"/>
    </row>
    <row r="762">
      <c r="A762" s="15"/>
      <c r="B762" s="15"/>
      <c r="C762" s="15"/>
      <c r="D762" s="15"/>
      <c r="E762" s="15"/>
      <c r="F762" s="15"/>
      <c r="G762" s="15"/>
      <c r="H762" s="15"/>
      <c r="I762" s="15"/>
      <c r="J762" s="15"/>
      <c r="K762" s="15"/>
      <c r="L762" s="15"/>
      <c r="M762" s="15"/>
      <c r="N762" s="15"/>
      <c r="O762" s="15"/>
      <c r="P762" s="15"/>
      <c r="Q762" s="15"/>
      <c r="R762" s="15"/>
      <c r="S762" s="15"/>
    </row>
    <row r="763">
      <c r="A763" s="15"/>
      <c r="B763" s="15"/>
      <c r="C763" s="15"/>
      <c r="D763" s="15"/>
      <c r="E763" s="15"/>
      <c r="F763" s="15"/>
      <c r="G763" s="15"/>
      <c r="H763" s="15"/>
      <c r="I763" s="15"/>
      <c r="J763" s="15"/>
      <c r="K763" s="15"/>
      <c r="L763" s="15"/>
      <c r="M763" s="15"/>
      <c r="N763" s="15"/>
      <c r="O763" s="15"/>
      <c r="P763" s="15"/>
      <c r="Q763" s="15"/>
      <c r="R763" s="15"/>
      <c r="S763" s="15"/>
    </row>
    <row r="764">
      <c r="A764" s="15"/>
      <c r="B764" s="15"/>
      <c r="C764" s="15"/>
      <c r="D764" s="15"/>
      <c r="E764" s="15"/>
      <c r="F764" s="15"/>
      <c r="G764" s="15"/>
      <c r="H764" s="15"/>
      <c r="I764" s="15"/>
      <c r="J764" s="15"/>
      <c r="K764" s="15"/>
      <c r="L764" s="15"/>
      <c r="M764" s="15"/>
      <c r="N764" s="15"/>
      <c r="O764" s="15"/>
      <c r="P764" s="15"/>
      <c r="Q764" s="15"/>
      <c r="R764" s="15"/>
      <c r="S764" s="15"/>
    </row>
    <row r="765">
      <c r="A765" s="15"/>
      <c r="B765" s="15"/>
      <c r="C765" s="15"/>
      <c r="D765" s="15"/>
      <c r="E765" s="15"/>
      <c r="F765" s="15"/>
      <c r="G765" s="15"/>
      <c r="H765" s="15"/>
      <c r="I765" s="15"/>
      <c r="J765" s="15"/>
      <c r="K765" s="15"/>
      <c r="L765" s="15"/>
      <c r="M765" s="15"/>
      <c r="N765" s="15"/>
      <c r="O765" s="15"/>
      <c r="P765" s="15"/>
      <c r="Q765" s="15"/>
      <c r="R765" s="15"/>
      <c r="S765" s="15"/>
    </row>
    <row r="766">
      <c r="A766" s="15"/>
      <c r="B766" s="15"/>
      <c r="C766" s="15"/>
      <c r="D766" s="15"/>
      <c r="E766" s="15"/>
      <c r="F766" s="15"/>
      <c r="G766" s="15"/>
      <c r="H766" s="15"/>
      <c r="I766" s="15"/>
      <c r="J766" s="15"/>
      <c r="K766" s="15"/>
      <c r="L766" s="15"/>
      <c r="M766" s="15"/>
      <c r="N766" s="15"/>
      <c r="O766" s="15"/>
      <c r="P766" s="15"/>
      <c r="Q766" s="15"/>
      <c r="R766" s="15"/>
      <c r="S766" s="15"/>
    </row>
    <row r="767">
      <c r="A767" s="15"/>
      <c r="B767" s="15"/>
      <c r="C767" s="15"/>
      <c r="D767" s="15"/>
      <c r="E767" s="15"/>
      <c r="F767" s="15"/>
      <c r="G767" s="15"/>
      <c r="H767" s="15"/>
      <c r="I767" s="15"/>
      <c r="J767" s="15"/>
      <c r="K767" s="15"/>
      <c r="L767" s="15"/>
      <c r="M767" s="15"/>
      <c r="N767" s="15"/>
      <c r="O767" s="15"/>
      <c r="P767" s="15"/>
      <c r="Q767" s="15"/>
      <c r="R767" s="15"/>
      <c r="S767" s="15"/>
    </row>
    <row r="768">
      <c r="A768" s="15"/>
      <c r="B768" s="15"/>
      <c r="C768" s="15"/>
      <c r="D768" s="15"/>
      <c r="E768" s="15"/>
      <c r="F768" s="15"/>
      <c r="G768" s="15"/>
      <c r="H768" s="15"/>
      <c r="I768" s="15"/>
      <c r="J768" s="15"/>
      <c r="K768" s="15"/>
      <c r="L768" s="15"/>
      <c r="M768" s="15"/>
      <c r="N768" s="15"/>
      <c r="O768" s="15"/>
      <c r="P768" s="15"/>
      <c r="Q768" s="15"/>
      <c r="R768" s="15"/>
      <c r="S768" s="15"/>
    </row>
    <row r="769">
      <c r="A769" s="15"/>
      <c r="B769" s="15"/>
      <c r="C769" s="15"/>
      <c r="D769" s="15"/>
      <c r="E769" s="15"/>
      <c r="F769" s="15"/>
      <c r="G769" s="15"/>
      <c r="H769" s="15"/>
      <c r="I769" s="15"/>
      <c r="J769" s="15"/>
      <c r="K769" s="15"/>
      <c r="L769" s="15"/>
      <c r="M769" s="15"/>
      <c r="N769" s="15"/>
      <c r="O769" s="15"/>
      <c r="P769" s="15"/>
      <c r="Q769" s="15"/>
      <c r="R769" s="15"/>
      <c r="S769" s="15"/>
    </row>
    <row r="770">
      <c r="A770" s="15"/>
      <c r="B770" s="15"/>
      <c r="C770" s="15"/>
      <c r="D770" s="15"/>
      <c r="E770" s="15"/>
      <c r="F770" s="15"/>
      <c r="G770" s="15"/>
      <c r="H770" s="15"/>
      <c r="I770" s="15"/>
      <c r="J770" s="15"/>
      <c r="K770" s="15"/>
      <c r="L770" s="15"/>
      <c r="M770" s="15"/>
      <c r="N770" s="15"/>
      <c r="O770" s="15"/>
      <c r="P770" s="15"/>
      <c r="Q770" s="15"/>
      <c r="R770" s="15"/>
      <c r="S770" s="15"/>
    </row>
    <row r="771">
      <c r="A771" s="15"/>
      <c r="B771" s="15"/>
      <c r="C771" s="15"/>
      <c r="D771" s="15"/>
      <c r="E771" s="15"/>
      <c r="F771" s="15"/>
      <c r="G771" s="15"/>
      <c r="H771" s="15"/>
      <c r="I771" s="15"/>
      <c r="J771" s="15"/>
      <c r="K771" s="15"/>
      <c r="L771" s="15"/>
      <c r="M771" s="15"/>
      <c r="N771" s="15"/>
      <c r="O771" s="15"/>
      <c r="P771" s="15"/>
      <c r="Q771" s="15"/>
      <c r="R771" s="15"/>
      <c r="S771" s="15"/>
    </row>
    <row r="772">
      <c r="A772" s="15"/>
      <c r="B772" s="15"/>
      <c r="C772" s="15"/>
      <c r="D772" s="15"/>
      <c r="E772" s="15"/>
      <c r="F772" s="15"/>
      <c r="G772" s="15"/>
      <c r="H772" s="15"/>
      <c r="I772" s="15"/>
      <c r="J772" s="15"/>
      <c r="K772" s="15"/>
      <c r="L772" s="15"/>
      <c r="M772" s="15"/>
      <c r="N772" s="15"/>
      <c r="O772" s="15"/>
      <c r="P772" s="15"/>
      <c r="Q772" s="15"/>
      <c r="R772" s="15"/>
      <c r="S772" s="15"/>
    </row>
    <row r="773">
      <c r="A773" s="15"/>
      <c r="B773" s="15"/>
      <c r="C773" s="15"/>
      <c r="D773" s="15"/>
      <c r="E773" s="15"/>
      <c r="F773" s="15"/>
      <c r="G773" s="15"/>
      <c r="H773" s="15"/>
      <c r="I773" s="15"/>
      <c r="J773" s="15"/>
      <c r="K773" s="15"/>
      <c r="L773" s="15"/>
      <c r="M773" s="15"/>
      <c r="N773" s="15"/>
      <c r="O773" s="15"/>
      <c r="P773" s="15"/>
      <c r="Q773" s="15"/>
      <c r="R773" s="15"/>
      <c r="S773" s="15"/>
    </row>
    <row r="774">
      <c r="A774" s="15"/>
      <c r="B774" s="15"/>
      <c r="C774" s="15"/>
      <c r="D774" s="15"/>
      <c r="E774" s="15"/>
      <c r="F774" s="15"/>
      <c r="G774" s="15"/>
      <c r="H774" s="15"/>
      <c r="I774" s="15"/>
      <c r="J774" s="15"/>
      <c r="K774" s="15"/>
      <c r="L774" s="15"/>
      <c r="M774" s="15"/>
      <c r="N774" s="15"/>
      <c r="O774" s="15"/>
      <c r="P774" s="15"/>
      <c r="Q774" s="15"/>
      <c r="R774" s="15"/>
      <c r="S774" s="15"/>
    </row>
    <row r="775">
      <c r="A775" s="15"/>
      <c r="B775" s="15"/>
      <c r="C775" s="15"/>
      <c r="D775" s="15"/>
      <c r="E775" s="15"/>
      <c r="F775" s="15"/>
      <c r="G775" s="15"/>
      <c r="H775" s="15"/>
      <c r="I775" s="15"/>
      <c r="J775" s="15"/>
      <c r="K775" s="15"/>
      <c r="L775" s="15"/>
      <c r="M775" s="15"/>
      <c r="N775" s="15"/>
      <c r="O775" s="15"/>
      <c r="P775" s="15"/>
      <c r="Q775" s="15"/>
      <c r="R775" s="15"/>
      <c r="S775" s="15"/>
    </row>
    <row r="776">
      <c r="A776" s="15"/>
      <c r="B776" s="15"/>
      <c r="C776" s="15"/>
      <c r="D776" s="15"/>
      <c r="E776" s="15"/>
      <c r="F776" s="15"/>
      <c r="G776" s="15"/>
      <c r="H776" s="15"/>
      <c r="I776" s="15"/>
      <c r="J776" s="15"/>
      <c r="K776" s="15"/>
      <c r="L776" s="15"/>
      <c r="M776" s="15"/>
      <c r="N776" s="15"/>
      <c r="O776" s="15"/>
      <c r="P776" s="15"/>
      <c r="Q776" s="15"/>
      <c r="R776" s="15"/>
      <c r="S776" s="15"/>
    </row>
    <row r="777">
      <c r="A777" s="15"/>
      <c r="B777" s="15"/>
      <c r="C777" s="15"/>
      <c r="D777" s="15"/>
      <c r="E777" s="15"/>
      <c r="F777" s="15"/>
      <c r="G777" s="15"/>
      <c r="H777" s="15"/>
      <c r="I777" s="15"/>
      <c r="J777" s="15"/>
      <c r="K777" s="15"/>
      <c r="L777" s="15"/>
      <c r="M777" s="15"/>
      <c r="N777" s="15"/>
      <c r="O777" s="15"/>
      <c r="P777" s="15"/>
      <c r="Q777" s="15"/>
      <c r="R777" s="15"/>
      <c r="S777" s="15"/>
    </row>
    <row r="778">
      <c r="A778" s="15"/>
      <c r="B778" s="15"/>
      <c r="C778" s="15"/>
      <c r="D778" s="15"/>
      <c r="E778" s="15"/>
      <c r="F778" s="15"/>
      <c r="G778" s="15"/>
      <c r="H778" s="15"/>
      <c r="I778" s="15"/>
      <c r="J778" s="15"/>
      <c r="K778" s="15"/>
      <c r="L778" s="15"/>
      <c r="M778" s="15"/>
      <c r="N778" s="15"/>
      <c r="O778" s="15"/>
      <c r="P778" s="15"/>
      <c r="Q778" s="15"/>
      <c r="R778" s="15"/>
      <c r="S778" s="15"/>
    </row>
    <row r="779">
      <c r="A779" s="15"/>
      <c r="B779" s="15"/>
      <c r="C779" s="15"/>
      <c r="D779" s="15"/>
      <c r="E779" s="15"/>
      <c r="F779" s="15"/>
      <c r="G779" s="15"/>
      <c r="H779" s="15"/>
      <c r="I779" s="15"/>
      <c r="J779" s="15"/>
      <c r="K779" s="15"/>
      <c r="L779" s="15"/>
      <c r="M779" s="15"/>
      <c r="N779" s="15"/>
      <c r="O779" s="15"/>
      <c r="P779" s="15"/>
      <c r="Q779" s="15"/>
      <c r="R779" s="15"/>
      <c r="S779" s="15"/>
    </row>
    <row r="780">
      <c r="A780" s="15"/>
      <c r="B780" s="15"/>
      <c r="C780" s="15"/>
      <c r="D780" s="15"/>
      <c r="E780" s="15"/>
      <c r="F780" s="15"/>
      <c r="G780" s="15"/>
      <c r="H780" s="15"/>
      <c r="I780" s="15"/>
      <c r="J780" s="15"/>
      <c r="K780" s="15"/>
      <c r="L780" s="15"/>
      <c r="M780" s="15"/>
      <c r="N780" s="15"/>
      <c r="O780" s="15"/>
      <c r="P780" s="15"/>
      <c r="Q780" s="15"/>
      <c r="R780" s="15"/>
      <c r="S780" s="15"/>
    </row>
    <row r="781">
      <c r="A781" s="15"/>
      <c r="B781" s="15"/>
      <c r="C781" s="15"/>
      <c r="D781" s="15"/>
      <c r="E781" s="15"/>
      <c r="F781" s="15"/>
      <c r="G781" s="15"/>
      <c r="H781" s="15"/>
      <c r="I781" s="15"/>
      <c r="J781" s="15"/>
      <c r="K781" s="15"/>
      <c r="L781" s="15"/>
      <c r="M781" s="15"/>
      <c r="N781" s="15"/>
      <c r="O781" s="15"/>
      <c r="P781" s="15"/>
      <c r="Q781" s="15"/>
      <c r="R781" s="15"/>
      <c r="S781" s="15"/>
    </row>
    <row r="782">
      <c r="A782" s="15"/>
      <c r="B782" s="15"/>
      <c r="C782" s="15"/>
      <c r="D782" s="15"/>
      <c r="E782" s="15"/>
      <c r="F782" s="15"/>
      <c r="G782" s="15"/>
      <c r="H782" s="15"/>
      <c r="I782" s="15"/>
      <c r="J782" s="15"/>
      <c r="K782" s="15"/>
      <c r="L782" s="15"/>
      <c r="M782" s="15"/>
      <c r="N782" s="15"/>
      <c r="O782" s="15"/>
      <c r="P782" s="15"/>
      <c r="Q782" s="15"/>
      <c r="R782" s="15"/>
      <c r="S782" s="15"/>
    </row>
    <row r="783">
      <c r="A783" s="15"/>
      <c r="B783" s="15"/>
      <c r="C783" s="15"/>
      <c r="D783" s="15"/>
      <c r="E783" s="15"/>
      <c r="F783" s="15"/>
      <c r="G783" s="15"/>
      <c r="H783" s="15"/>
      <c r="I783" s="15"/>
      <c r="J783" s="15"/>
      <c r="K783" s="15"/>
      <c r="L783" s="15"/>
      <c r="M783" s="15"/>
      <c r="N783" s="15"/>
      <c r="O783" s="15"/>
      <c r="P783" s="15"/>
      <c r="Q783" s="15"/>
      <c r="R783" s="15"/>
      <c r="S783" s="15"/>
    </row>
    <row r="784">
      <c r="A784" s="15"/>
      <c r="B784" s="15"/>
      <c r="C784" s="15"/>
      <c r="D784" s="15"/>
      <c r="E784" s="15"/>
      <c r="F784" s="15"/>
      <c r="G784" s="15"/>
      <c r="H784" s="15"/>
      <c r="I784" s="15"/>
      <c r="J784" s="15"/>
      <c r="K784" s="15"/>
      <c r="L784" s="15"/>
      <c r="M784" s="15"/>
      <c r="N784" s="15"/>
      <c r="O784" s="15"/>
      <c r="P784" s="15"/>
      <c r="Q784" s="15"/>
      <c r="R784" s="15"/>
      <c r="S784" s="15"/>
    </row>
    <row r="785">
      <c r="A785" s="15"/>
      <c r="B785" s="15"/>
      <c r="C785" s="15"/>
      <c r="D785" s="15"/>
      <c r="E785" s="15"/>
      <c r="F785" s="15"/>
      <c r="G785" s="15"/>
      <c r="H785" s="15"/>
      <c r="I785" s="15"/>
      <c r="J785" s="15"/>
      <c r="K785" s="15"/>
      <c r="L785" s="15"/>
      <c r="M785" s="15"/>
      <c r="N785" s="15"/>
      <c r="O785" s="15"/>
      <c r="P785" s="15"/>
      <c r="Q785" s="15"/>
      <c r="R785" s="15"/>
      <c r="S785" s="15"/>
    </row>
    <row r="786">
      <c r="A786" s="15"/>
      <c r="B786" s="15"/>
      <c r="C786" s="15"/>
      <c r="D786" s="15"/>
      <c r="E786" s="15"/>
      <c r="F786" s="15"/>
      <c r="G786" s="15"/>
      <c r="H786" s="15"/>
      <c r="I786" s="15"/>
      <c r="J786" s="15"/>
      <c r="K786" s="15"/>
      <c r="L786" s="15"/>
      <c r="M786" s="15"/>
      <c r="N786" s="15"/>
      <c r="O786" s="15"/>
      <c r="P786" s="15"/>
      <c r="Q786" s="15"/>
      <c r="R786" s="15"/>
      <c r="S786" s="15"/>
    </row>
    <row r="787">
      <c r="A787" s="15"/>
      <c r="B787" s="15"/>
      <c r="C787" s="15"/>
      <c r="D787" s="15"/>
      <c r="E787" s="15"/>
      <c r="F787" s="15"/>
      <c r="G787" s="15"/>
      <c r="H787" s="15"/>
      <c r="I787" s="15"/>
      <c r="J787" s="15"/>
      <c r="K787" s="15"/>
      <c r="L787" s="15"/>
      <c r="M787" s="15"/>
      <c r="N787" s="15"/>
      <c r="O787" s="15"/>
      <c r="P787" s="15"/>
      <c r="Q787" s="15"/>
      <c r="R787" s="15"/>
      <c r="S787" s="15"/>
    </row>
    <row r="788">
      <c r="A788" s="15"/>
      <c r="B788" s="15"/>
      <c r="C788" s="15"/>
      <c r="D788" s="15"/>
      <c r="E788" s="15"/>
      <c r="F788" s="15"/>
      <c r="G788" s="15"/>
      <c r="H788" s="15"/>
      <c r="I788" s="15"/>
      <c r="J788" s="15"/>
      <c r="K788" s="15"/>
      <c r="L788" s="15"/>
      <c r="M788" s="15"/>
      <c r="N788" s="15"/>
      <c r="O788" s="15"/>
      <c r="P788" s="15"/>
      <c r="Q788" s="15"/>
      <c r="R788" s="15"/>
      <c r="S788" s="15"/>
    </row>
    <row r="789">
      <c r="A789" s="15"/>
      <c r="B789" s="15"/>
      <c r="C789" s="15"/>
      <c r="D789" s="15"/>
      <c r="E789" s="15"/>
      <c r="F789" s="15"/>
      <c r="G789" s="15"/>
      <c r="H789" s="15"/>
      <c r="I789" s="15"/>
      <c r="J789" s="15"/>
      <c r="K789" s="15"/>
      <c r="L789" s="15"/>
      <c r="M789" s="15"/>
      <c r="N789" s="15"/>
      <c r="O789" s="15"/>
      <c r="P789" s="15"/>
      <c r="Q789" s="15"/>
      <c r="R789" s="15"/>
      <c r="S789" s="15"/>
    </row>
    <row r="790">
      <c r="A790" s="15"/>
      <c r="B790" s="15"/>
      <c r="C790" s="15"/>
      <c r="D790" s="15"/>
      <c r="E790" s="15"/>
      <c r="F790" s="15"/>
      <c r="G790" s="15"/>
      <c r="H790" s="15"/>
      <c r="I790" s="15"/>
      <c r="J790" s="15"/>
      <c r="K790" s="15"/>
      <c r="L790" s="15"/>
      <c r="M790" s="15"/>
      <c r="N790" s="15"/>
      <c r="O790" s="15"/>
      <c r="P790" s="15"/>
      <c r="Q790" s="15"/>
      <c r="R790" s="15"/>
      <c r="S790" s="15"/>
    </row>
    <row r="791">
      <c r="A791" s="15"/>
      <c r="B791" s="15"/>
      <c r="C791" s="15"/>
      <c r="D791" s="15"/>
      <c r="E791" s="15"/>
      <c r="F791" s="15"/>
      <c r="G791" s="15"/>
      <c r="H791" s="15"/>
      <c r="I791" s="15"/>
      <c r="J791" s="15"/>
      <c r="K791" s="15"/>
      <c r="L791" s="15"/>
      <c r="M791" s="15"/>
      <c r="N791" s="15"/>
      <c r="O791" s="15"/>
      <c r="P791" s="15"/>
      <c r="Q791" s="15"/>
      <c r="R791" s="15"/>
      <c r="S791" s="15"/>
    </row>
    <row r="792">
      <c r="A792" s="15"/>
      <c r="B792" s="15"/>
      <c r="C792" s="15"/>
      <c r="D792" s="15"/>
      <c r="E792" s="15"/>
      <c r="F792" s="15"/>
      <c r="G792" s="15"/>
      <c r="H792" s="15"/>
      <c r="I792" s="15"/>
      <c r="J792" s="15"/>
      <c r="K792" s="15"/>
      <c r="L792" s="15"/>
      <c r="M792" s="15"/>
      <c r="N792" s="15"/>
      <c r="O792" s="15"/>
      <c r="P792" s="15"/>
      <c r="Q792" s="15"/>
      <c r="R792" s="15"/>
      <c r="S792" s="15"/>
    </row>
    <row r="793">
      <c r="A793" s="15"/>
      <c r="B793" s="15"/>
      <c r="C793" s="15"/>
      <c r="D793" s="15"/>
      <c r="E793" s="15"/>
      <c r="F793" s="15"/>
      <c r="G793" s="15"/>
      <c r="H793" s="15"/>
      <c r="I793" s="15"/>
      <c r="J793" s="15"/>
      <c r="K793" s="15"/>
      <c r="L793" s="15"/>
      <c r="M793" s="15"/>
      <c r="N793" s="15"/>
      <c r="O793" s="15"/>
      <c r="P793" s="15"/>
      <c r="Q793" s="15"/>
      <c r="R793" s="15"/>
      <c r="S793" s="15"/>
    </row>
    <row r="794">
      <c r="A794" s="15"/>
      <c r="B794" s="15"/>
      <c r="C794" s="15"/>
      <c r="D794" s="15"/>
      <c r="E794" s="15"/>
      <c r="F794" s="15"/>
      <c r="G794" s="15"/>
      <c r="H794" s="15"/>
      <c r="I794" s="15"/>
      <c r="J794" s="15"/>
      <c r="K794" s="15"/>
      <c r="L794" s="15"/>
      <c r="M794" s="15"/>
      <c r="N794" s="15"/>
      <c r="O794" s="15"/>
      <c r="P794" s="15"/>
      <c r="Q794" s="15"/>
      <c r="R794" s="15"/>
      <c r="S794" s="15"/>
    </row>
    <row r="795">
      <c r="A795" s="15"/>
      <c r="B795" s="15"/>
      <c r="C795" s="15"/>
      <c r="D795" s="15"/>
      <c r="E795" s="15"/>
      <c r="F795" s="15"/>
      <c r="G795" s="15"/>
      <c r="H795" s="15"/>
      <c r="I795" s="15"/>
      <c r="J795" s="15"/>
      <c r="K795" s="15"/>
      <c r="L795" s="15"/>
      <c r="M795" s="15"/>
      <c r="N795" s="15"/>
      <c r="O795" s="15"/>
      <c r="P795" s="15"/>
      <c r="Q795" s="15"/>
      <c r="R795" s="15"/>
      <c r="S795" s="15"/>
    </row>
    <row r="796">
      <c r="A796" s="15"/>
      <c r="B796" s="15"/>
      <c r="C796" s="15"/>
      <c r="D796" s="15"/>
      <c r="E796" s="15"/>
      <c r="F796" s="15"/>
      <c r="G796" s="15"/>
      <c r="H796" s="15"/>
      <c r="I796" s="15"/>
      <c r="J796" s="15"/>
      <c r="K796" s="15"/>
      <c r="L796" s="15"/>
      <c r="M796" s="15"/>
      <c r="N796" s="15"/>
      <c r="O796" s="15"/>
      <c r="P796" s="15"/>
      <c r="Q796" s="15"/>
      <c r="R796" s="15"/>
      <c r="S796" s="15"/>
    </row>
    <row r="797">
      <c r="A797" s="15"/>
      <c r="B797" s="15"/>
      <c r="C797" s="15"/>
      <c r="D797" s="15"/>
      <c r="E797" s="15"/>
      <c r="F797" s="15"/>
      <c r="G797" s="15"/>
      <c r="H797" s="15"/>
      <c r="I797" s="15"/>
      <c r="J797" s="15"/>
      <c r="K797" s="15"/>
      <c r="L797" s="15"/>
      <c r="M797" s="15"/>
      <c r="N797" s="15"/>
      <c r="O797" s="15"/>
      <c r="P797" s="15"/>
      <c r="Q797" s="15"/>
      <c r="R797" s="15"/>
      <c r="S797" s="15"/>
    </row>
    <row r="798">
      <c r="A798" s="15"/>
      <c r="B798" s="15"/>
      <c r="C798" s="15"/>
      <c r="D798" s="15"/>
      <c r="E798" s="15"/>
      <c r="F798" s="15"/>
      <c r="G798" s="15"/>
      <c r="H798" s="15"/>
      <c r="I798" s="15"/>
      <c r="J798" s="15"/>
      <c r="K798" s="15"/>
      <c r="L798" s="15"/>
      <c r="M798" s="15"/>
      <c r="N798" s="15"/>
      <c r="O798" s="15"/>
      <c r="P798" s="15"/>
      <c r="Q798" s="15"/>
      <c r="R798" s="15"/>
      <c r="S798" s="15"/>
    </row>
    <row r="799">
      <c r="A799" s="15"/>
      <c r="B799" s="15"/>
      <c r="C799" s="15"/>
      <c r="D799" s="15"/>
      <c r="E799" s="15"/>
      <c r="F799" s="15"/>
      <c r="G799" s="15"/>
      <c r="H799" s="15"/>
      <c r="I799" s="15"/>
      <c r="J799" s="15"/>
      <c r="K799" s="15"/>
      <c r="L799" s="15"/>
      <c r="M799" s="15"/>
      <c r="N799" s="15"/>
      <c r="O799" s="15"/>
      <c r="P799" s="15"/>
      <c r="Q799" s="15"/>
      <c r="R799" s="15"/>
      <c r="S799" s="15"/>
    </row>
    <row r="800">
      <c r="A800" s="15"/>
      <c r="B800" s="15"/>
      <c r="C800" s="15"/>
      <c r="D800" s="15"/>
      <c r="E800" s="15"/>
      <c r="F800" s="15"/>
      <c r="G800" s="15"/>
      <c r="H800" s="15"/>
      <c r="I800" s="15"/>
      <c r="J800" s="15"/>
      <c r="K800" s="15"/>
      <c r="L800" s="15"/>
      <c r="M800" s="15"/>
      <c r="N800" s="15"/>
      <c r="O800" s="15"/>
      <c r="P800" s="15"/>
      <c r="Q800" s="15"/>
      <c r="R800" s="15"/>
      <c r="S800" s="15"/>
    </row>
    <row r="801">
      <c r="A801" s="15"/>
      <c r="B801" s="15"/>
      <c r="C801" s="15"/>
      <c r="D801" s="15"/>
      <c r="E801" s="15"/>
      <c r="F801" s="15"/>
      <c r="G801" s="15"/>
      <c r="H801" s="15"/>
      <c r="I801" s="15"/>
      <c r="J801" s="15"/>
      <c r="K801" s="15"/>
      <c r="L801" s="15"/>
      <c r="M801" s="15"/>
      <c r="N801" s="15"/>
      <c r="O801" s="15"/>
      <c r="P801" s="15"/>
      <c r="Q801" s="15"/>
      <c r="R801" s="15"/>
      <c r="S801" s="15"/>
    </row>
    <row r="802">
      <c r="A802" s="15"/>
      <c r="B802" s="15"/>
      <c r="C802" s="15"/>
      <c r="D802" s="15"/>
      <c r="E802" s="15"/>
      <c r="F802" s="15"/>
      <c r="G802" s="15"/>
      <c r="H802" s="15"/>
      <c r="I802" s="15"/>
      <c r="J802" s="15"/>
      <c r="K802" s="15"/>
      <c r="L802" s="15"/>
      <c r="M802" s="15"/>
      <c r="N802" s="15"/>
      <c r="O802" s="15"/>
      <c r="P802" s="15"/>
      <c r="Q802" s="15"/>
      <c r="R802" s="15"/>
      <c r="S802" s="15"/>
    </row>
    <row r="803">
      <c r="A803" s="15"/>
      <c r="B803" s="15"/>
      <c r="C803" s="15"/>
      <c r="D803" s="15"/>
      <c r="E803" s="15"/>
      <c r="F803" s="15"/>
      <c r="G803" s="15"/>
      <c r="H803" s="15"/>
      <c r="I803" s="15"/>
      <c r="J803" s="15"/>
      <c r="K803" s="15"/>
      <c r="L803" s="15"/>
      <c r="M803" s="15"/>
      <c r="N803" s="15"/>
      <c r="O803" s="15"/>
      <c r="P803" s="15"/>
      <c r="Q803" s="15"/>
      <c r="R803" s="15"/>
      <c r="S803" s="15"/>
    </row>
    <row r="804">
      <c r="A804" s="15"/>
      <c r="B804" s="15"/>
      <c r="C804" s="15"/>
      <c r="D804" s="15"/>
      <c r="E804" s="15"/>
      <c r="F804" s="15"/>
      <c r="G804" s="15"/>
      <c r="H804" s="15"/>
      <c r="I804" s="15"/>
      <c r="J804" s="15"/>
      <c r="K804" s="15"/>
      <c r="L804" s="15"/>
      <c r="M804" s="15"/>
      <c r="N804" s="15"/>
      <c r="O804" s="15"/>
      <c r="P804" s="15"/>
      <c r="Q804" s="15"/>
      <c r="R804" s="15"/>
      <c r="S804" s="15"/>
    </row>
    <row r="805">
      <c r="A805" s="15"/>
      <c r="B805" s="15"/>
      <c r="C805" s="15"/>
      <c r="D805" s="15"/>
      <c r="E805" s="15"/>
      <c r="F805" s="15"/>
      <c r="G805" s="15"/>
      <c r="H805" s="15"/>
      <c r="I805" s="15"/>
      <c r="J805" s="15"/>
      <c r="K805" s="15"/>
      <c r="L805" s="15"/>
      <c r="M805" s="15"/>
      <c r="N805" s="15"/>
      <c r="O805" s="15"/>
      <c r="P805" s="15"/>
      <c r="Q805" s="15"/>
      <c r="R805" s="15"/>
      <c r="S805" s="15"/>
    </row>
    <row r="806">
      <c r="A806" s="15"/>
      <c r="B806" s="15"/>
      <c r="C806" s="15"/>
      <c r="D806" s="15"/>
      <c r="E806" s="15"/>
      <c r="F806" s="15"/>
      <c r="G806" s="15"/>
      <c r="H806" s="15"/>
      <c r="I806" s="15"/>
      <c r="J806" s="15"/>
      <c r="K806" s="15"/>
      <c r="L806" s="15"/>
      <c r="M806" s="15"/>
      <c r="N806" s="15"/>
      <c r="O806" s="15"/>
      <c r="P806" s="15"/>
      <c r="Q806" s="15"/>
      <c r="R806" s="15"/>
      <c r="S806" s="15"/>
    </row>
    <row r="807">
      <c r="A807" s="15"/>
      <c r="B807" s="15"/>
      <c r="C807" s="15"/>
      <c r="D807" s="15"/>
      <c r="E807" s="15"/>
      <c r="F807" s="15"/>
      <c r="G807" s="15"/>
      <c r="H807" s="15"/>
      <c r="I807" s="15"/>
      <c r="J807" s="15"/>
      <c r="K807" s="15"/>
      <c r="L807" s="15"/>
      <c r="M807" s="15"/>
      <c r="N807" s="15"/>
      <c r="O807" s="15"/>
      <c r="P807" s="15"/>
      <c r="Q807" s="15"/>
      <c r="R807" s="15"/>
      <c r="S807" s="15"/>
    </row>
    <row r="808">
      <c r="A808" s="15"/>
      <c r="B808" s="15"/>
      <c r="C808" s="15"/>
      <c r="D808" s="15"/>
      <c r="E808" s="15"/>
      <c r="F808" s="15"/>
      <c r="G808" s="15"/>
      <c r="H808" s="15"/>
      <c r="I808" s="15"/>
      <c r="J808" s="15"/>
      <c r="K808" s="15"/>
      <c r="L808" s="15"/>
      <c r="M808" s="15"/>
      <c r="N808" s="15"/>
      <c r="O808" s="15"/>
      <c r="P808" s="15"/>
      <c r="Q808" s="15"/>
      <c r="R808" s="15"/>
      <c r="S808" s="15"/>
    </row>
    <row r="809">
      <c r="A809" s="15"/>
      <c r="B809" s="15"/>
      <c r="C809" s="15"/>
      <c r="D809" s="15"/>
      <c r="E809" s="15"/>
      <c r="F809" s="15"/>
      <c r="G809" s="15"/>
      <c r="H809" s="15"/>
      <c r="I809" s="15"/>
      <c r="J809" s="15"/>
      <c r="K809" s="15"/>
      <c r="L809" s="15"/>
      <c r="M809" s="15"/>
      <c r="N809" s="15"/>
      <c r="O809" s="15"/>
      <c r="P809" s="15"/>
      <c r="Q809" s="15"/>
      <c r="R809" s="15"/>
      <c r="S809" s="15"/>
    </row>
    <row r="810">
      <c r="A810" s="15"/>
      <c r="B810" s="15"/>
      <c r="C810" s="15"/>
      <c r="D810" s="15"/>
      <c r="E810" s="15"/>
      <c r="F810" s="15"/>
      <c r="G810" s="15"/>
      <c r="H810" s="15"/>
      <c r="I810" s="15"/>
      <c r="J810" s="15"/>
      <c r="K810" s="15"/>
      <c r="L810" s="15"/>
      <c r="M810" s="15"/>
      <c r="N810" s="15"/>
      <c r="O810" s="15"/>
      <c r="P810" s="15"/>
      <c r="Q810" s="15"/>
      <c r="R810" s="15"/>
      <c r="S810" s="15"/>
    </row>
    <row r="811">
      <c r="A811" s="15"/>
      <c r="B811" s="15"/>
      <c r="C811" s="15"/>
      <c r="D811" s="15"/>
      <c r="E811" s="15"/>
      <c r="F811" s="15"/>
      <c r="G811" s="15"/>
      <c r="H811" s="15"/>
      <c r="I811" s="15"/>
      <c r="J811" s="15"/>
      <c r="K811" s="15"/>
      <c r="L811" s="15"/>
      <c r="M811" s="15"/>
      <c r="N811" s="15"/>
      <c r="O811" s="15"/>
      <c r="P811" s="15"/>
      <c r="Q811" s="15"/>
      <c r="R811" s="15"/>
      <c r="S811" s="15"/>
    </row>
    <row r="812">
      <c r="A812" s="15"/>
      <c r="B812" s="15"/>
      <c r="C812" s="15"/>
      <c r="D812" s="15"/>
      <c r="E812" s="15"/>
      <c r="F812" s="15"/>
      <c r="G812" s="15"/>
      <c r="H812" s="15"/>
      <c r="I812" s="15"/>
      <c r="J812" s="15"/>
      <c r="K812" s="15"/>
      <c r="L812" s="15"/>
      <c r="M812" s="15"/>
      <c r="N812" s="15"/>
      <c r="O812" s="15"/>
      <c r="P812" s="15"/>
      <c r="Q812" s="15"/>
      <c r="R812" s="15"/>
      <c r="S812" s="15"/>
    </row>
    <row r="813">
      <c r="A813" s="15"/>
      <c r="B813" s="15"/>
      <c r="C813" s="15"/>
      <c r="D813" s="15"/>
      <c r="E813" s="15"/>
      <c r="F813" s="15"/>
      <c r="G813" s="15"/>
      <c r="H813" s="15"/>
      <c r="I813" s="15"/>
      <c r="J813" s="15"/>
      <c r="K813" s="15"/>
      <c r="L813" s="15"/>
      <c r="M813" s="15"/>
      <c r="N813" s="15"/>
      <c r="O813" s="15"/>
      <c r="P813" s="15"/>
      <c r="Q813" s="15"/>
      <c r="R813" s="15"/>
      <c r="S813" s="15"/>
    </row>
    <row r="814">
      <c r="A814" s="15"/>
      <c r="B814" s="15"/>
      <c r="C814" s="15"/>
      <c r="D814" s="15"/>
      <c r="E814" s="15"/>
      <c r="F814" s="15"/>
      <c r="G814" s="15"/>
      <c r="H814" s="15"/>
      <c r="I814" s="15"/>
      <c r="J814" s="15"/>
      <c r="K814" s="15"/>
      <c r="L814" s="15"/>
      <c r="M814" s="15"/>
      <c r="N814" s="15"/>
      <c r="O814" s="15"/>
      <c r="P814" s="15"/>
      <c r="Q814" s="15"/>
      <c r="R814" s="15"/>
      <c r="S814" s="15"/>
    </row>
    <row r="815">
      <c r="A815" s="15"/>
      <c r="B815" s="15"/>
      <c r="C815" s="15"/>
      <c r="D815" s="15"/>
      <c r="E815" s="15"/>
      <c r="F815" s="15"/>
      <c r="G815" s="15"/>
      <c r="H815" s="15"/>
      <c r="I815" s="15"/>
      <c r="J815" s="15"/>
      <c r="K815" s="15"/>
      <c r="L815" s="15"/>
      <c r="M815" s="15"/>
      <c r="N815" s="15"/>
      <c r="O815" s="15"/>
      <c r="P815" s="15"/>
      <c r="Q815" s="15"/>
      <c r="R815" s="15"/>
      <c r="S815" s="15"/>
    </row>
    <row r="816">
      <c r="A816" s="15"/>
      <c r="B816" s="15"/>
      <c r="C816" s="15"/>
      <c r="D816" s="15"/>
      <c r="E816" s="15"/>
      <c r="F816" s="15"/>
      <c r="G816" s="15"/>
      <c r="H816" s="15"/>
      <c r="I816" s="15"/>
      <c r="J816" s="15"/>
      <c r="K816" s="15"/>
      <c r="L816" s="15"/>
      <c r="M816" s="15"/>
      <c r="N816" s="15"/>
      <c r="O816" s="15"/>
      <c r="P816" s="15"/>
      <c r="Q816" s="15"/>
      <c r="R816" s="15"/>
      <c r="S816" s="15"/>
    </row>
    <row r="817">
      <c r="A817" s="15"/>
      <c r="B817" s="15"/>
      <c r="C817" s="15"/>
      <c r="D817" s="15"/>
      <c r="E817" s="15"/>
      <c r="F817" s="15"/>
      <c r="G817" s="15"/>
      <c r="H817" s="15"/>
      <c r="I817" s="15"/>
      <c r="J817" s="15"/>
      <c r="K817" s="15"/>
      <c r="L817" s="15"/>
      <c r="M817" s="15"/>
      <c r="N817" s="15"/>
      <c r="O817" s="15"/>
      <c r="P817" s="15"/>
      <c r="Q817" s="15"/>
      <c r="R817" s="15"/>
      <c r="S817" s="15"/>
    </row>
    <row r="818">
      <c r="A818" s="15"/>
      <c r="B818" s="15"/>
      <c r="C818" s="15"/>
      <c r="D818" s="15"/>
      <c r="E818" s="15"/>
      <c r="F818" s="15"/>
      <c r="G818" s="15"/>
      <c r="H818" s="15"/>
      <c r="I818" s="15"/>
      <c r="J818" s="15"/>
      <c r="K818" s="15"/>
      <c r="L818" s="15"/>
      <c r="M818" s="15"/>
      <c r="N818" s="15"/>
      <c r="O818" s="15"/>
      <c r="P818" s="15"/>
      <c r="Q818" s="15"/>
      <c r="R818" s="15"/>
      <c r="S818" s="15"/>
    </row>
    <row r="819">
      <c r="A819" s="15"/>
      <c r="B819" s="15"/>
      <c r="C819" s="15"/>
      <c r="D819" s="15"/>
      <c r="E819" s="15"/>
      <c r="F819" s="15"/>
      <c r="G819" s="15"/>
      <c r="H819" s="15"/>
      <c r="I819" s="15"/>
      <c r="J819" s="15"/>
      <c r="K819" s="15"/>
      <c r="L819" s="15"/>
      <c r="M819" s="15"/>
      <c r="N819" s="15"/>
      <c r="O819" s="15"/>
      <c r="P819" s="15"/>
      <c r="Q819" s="15"/>
      <c r="R819" s="15"/>
      <c r="S819" s="15"/>
    </row>
    <row r="820">
      <c r="A820" s="15"/>
      <c r="B820" s="15"/>
      <c r="C820" s="15"/>
      <c r="D820" s="15"/>
      <c r="E820" s="15"/>
      <c r="F820" s="15"/>
      <c r="G820" s="15"/>
      <c r="H820" s="15"/>
      <c r="I820" s="15"/>
      <c r="J820" s="15"/>
      <c r="K820" s="15"/>
      <c r="L820" s="15"/>
      <c r="M820" s="15"/>
      <c r="N820" s="15"/>
      <c r="O820" s="15"/>
      <c r="P820" s="15"/>
      <c r="Q820" s="15"/>
      <c r="R820" s="15"/>
      <c r="S820" s="15"/>
    </row>
    <row r="821">
      <c r="A821" s="15"/>
      <c r="B821" s="15"/>
      <c r="C821" s="15"/>
      <c r="D821" s="15"/>
      <c r="E821" s="15"/>
      <c r="F821" s="15"/>
      <c r="G821" s="15"/>
      <c r="H821" s="15"/>
      <c r="I821" s="15"/>
      <c r="J821" s="15"/>
      <c r="K821" s="15"/>
      <c r="L821" s="15"/>
      <c r="M821" s="15"/>
      <c r="N821" s="15"/>
      <c r="O821" s="15"/>
      <c r="P821" s="15"/>
      <c r="Q821" s="15"/>
      <c r="R821" s="15"/>
      <c r="S821" s="15"/>
    </row>
    <row r="822">
      <c r="A822" s="15"/>
      <c r="B822" s="15"/>
      <c r="C822" s="15"/>
      <c r="D822" s="15"/>
      <c r="E822" s="15"/>
      <c r="F822" s="15"/>
      <c r="G822" s="15"/>
      <c r="H822" s="15"/>
      <c r="I822" s="15"/>
      <c r="J822" s="15"/>
      <c r="K822" s="15"/>
      <c r="L822" s="15"/>
      <c r="M822" s="15"/>
      <c r="N822" s="15"/>
      <c r="O822" s="15"/>
      <c r="P822" s="15"/>
      <c r="Q822" s="15"/>
      <c r="R822" s="15"/>
      <c r="S822" s="15"/>
    </row>
    <row r="823">
      <c r="A823" s="15"/>
      <c r="B823" s="15"/>
      <c r="C823" s="15"/>
      <c r="D823" s="15"/>
      <c r="E823" s="15"/>
      <c r="F823" s="15"/>
      <c r="G823" s="15"/>
      <c r="H823" s="15"/>
      <c r="I823" s="15"/>
      <c r="J823" s="15"/>
      <c r="K823" s="15"/>
      <c r="L823" s="15"/>
      <c r="M823" s="15"/>
      <c r="N823" s="15"/>
      <c r="O823" s="15"/>
      <c r="P823" s="15"/>
      <c r="Q823" s="15"/>
      <c r="R823" s="15"/>
      <c r="S823" s="15"/>
    </row>
    <row r="824">
      <c r="A824" s="15"/>
      <c r="B824" s="15"/>
      <c r="C824" s="15"/>
      <c r="D824" s="15"/>
      <c r="E824" s="15"/>
      <c r="F824" s="15"/>
      <c r="G824" s="15"/>
      <c r="H824" s="15"/>
      <c r="I824" s="15"/>
      <c r="J824" s="15"/>
      <c r="K824" s="15"/>
      <c r="L824" s="15"/>
      <c r="M824" s="15"/>
      <c r="N824" s="15"/>
      <c r="O824" s="15"/>
      <c r="P824" s="15"/>
      <c r="Q824" s="15"/>
      <c r="R824" s="15"/>
      <c r="S824" s="15"/>
    </row>
    <row r="825">
      <c r="A825" s="15"/>
      <c r="B825" s="15"/>
      <c r="C825" s="15"/>
      <c r="D825" s="15"/>
      <c r="E825" s="15"/>
      <c r="F825" s="15"/>
      <c r="G825" s="15"/>
      <c r="H825" s="15"/>
      <c r="I825" s="15"/>
      <c r="J825" s="15"/>
      <c r="K825" s="15"/>
      <c r="L825" s="15"/>
      <c r="M825" s="15"/>
      <c r="N825" s="15"/>
      <c r="O825" s="15"/>
      <c r="P825" s="15"/>
      <c r="Q825" s="15"/>
      <c r="R825" s="15"/>
      <c r="S825" s="15"/>
    </row>
    <row r="826">
      <c r="A826" s="15"/>
      <c r="B826" s="15"/>
      <c r="C826" s="15"/>
      <c r="D826" s="15"/>
      <c r="E826" s="15"/>
      <c r="F826" s="15"/>
      <c r="G826" s="15"/>
      <c r="H826" s="15"/>
      <c r="I826" s="15"/>
      <c r="J826" s="15"/>
      <c r="K826" s="15"/>
      <c r="L826" s="15"/>
      <c r="M826" s="15"/>
      <c r="N826" s="15"/>
      <c r="O826" s="15"/>
      <c r="P826" s="15"/>
      <c r="Q826" s="15"/>
      <c r="R826" s="15"/>
      <c r="S826" s="15"/>
    </row>
    <row r="827">
      <c r="A827" s="15"/>
      <c r="B827" s="15"/>
      <c r="C827" s="15"/>
      <c r="D827" s="15"/>
      <c r="E827" s="15"/>
      <c r="F827" s="15"/>
      <c r="G827" s="15"/>
      <c r="H827" s="15"/>
      <c r="I827" s="15"/>
      <c r="J827" s="15"/>
      <c r="K827" s="15"/>
      <c r="L827" s="15"/>
      <c r="M827" s="15"/>
      <c r="N827" s="15"/>
      <c r="O827" s="15"/>
      <c r="P827" s="15"/>
      <c r="Q827" s="15"/>
      <c r="R827" s="15"/>
      <c r="S827" s="15"/>
    </row>
    <row r="828">
      <c r="A828" s="15"/>
      <c r="B828" s="15"/>
      <c r="C828" s="15"/>
      <c r="D828" s="15"/>
      <c r="E828" s="15"/>
      <c r="F828" s="15"/>
      <c r="G828" s="15"/>
      <c r="H828" s="15"/>
      <c r="I828" s="15"/>
      <c r="J828" s="15"/>
      <c r="K828" s="15"/>
      <c r="L828" s="15"/>
      <c r="M828" s="15"/>
      <c r="N828" s="15"/>
      <c r="O828" s="15"/>
      <c r="P828" s="15"/>
      <c r="Q828" s="15"/>
      <c r="R828" s="15"/>
      <c r="S828" s="15"/>
    </row>
    <row r="829">
      <c r="A829" s="15"/>
      <c r="B829" s="15"/>
      <c r="C829" s="15"/>
      <c r="D829" s="15"/>
      <c r="E829" s="15"/>
      <c r="F829" s="15"/>
      <c r="G829" s="15"/>
      <c r="H829" s="15"/>
      <c r="I829" s="15"/>
      <c r="J829" s="15"/>
      <c r="K829" s="15"/>
      <c r="L829" s="15"/>
      <c r="M829" s="15"/>
      <c r="N829" s="15"/>
      <c r="O829" s="15"/>
      <c r="P829" s="15"/>
      <c r="Q829" s="15"/>
      <c r="R829" s="15"/>
      <c r="S829" s="15"/>
    </row>
    <row r="830">
      <c r="A830" s="15"/>
      <c r="B830" s="15"/>
      <c r="C830" s="15"/>
      <c r="D830" s="15"/>
      <c r="E830" s="15"/>
      <c r="F830" s="15"/>
      <c r="G830" s="15"/>
      <c r="H830" s="15"/>
      <c r="I830" s="15"/>
      <c r="J830" s="15"/>
      <c r="K830" s="15"/>
      <c r="L830" s="15"/>
      <c r="M830" s="15"/>
      <c r="N830" s="15"/>
      <c r="O830" s="15"/>
      <c r="P830" s="15"/>
      <c r="Q830" s="15"/>
      <c r="R830" s="15"/>
      <c r="S830" s="15"/>
    </row>
    <row r="831">
      <c r="A831" s="15"/>
      <c r="B831" s="15"/>
      <c r="C831" s="15"/>
      <c r="D831" s="15"/>
      <c r="E831" s="15"/>
      <c r="F831" s="15"/>
      <c r="G831" s="15"/>
      <c r="H831" s="15"/>
      <c r="I831" s="15"/>
      <c r="J831" s="15"/>
      <c r="K831" s="15"/>
      <c r="L831" s="15"/>
      <c r="M831" s="15"/>
      <c r="N831" s="15"/>
      <c r="O831" s="15"/>
      <c r="P831" s="15"/>
      <c r="Q831" s="15"/>
      <c r="R831" s="15"/>
      <c r="S831" s="15"/>
    </row>
    <row r="832">
      <c r="A832" s="15"/>
      <c r="B832" s="15"/>
      <c r="C832" s="15"/>
      <c r="D832" s="15"/>
      <c r="E832" s="15"/>
      <c r="F832" s="15"/>
      <c r="G832" s="15"/>
      <c r="H832" s="15"/>
      <c r="I832" s="15"/>
      <c r="J832" s="15"/>
      <c r="K832" s="15"/>
      <c r="L832" s="15"/>
      <c r="M832" s="15"/>
      <c r="N832" s="15"/>
      <c r="O832" s="15"/>
      <c r="P832" s="15"/>
      <c r="Q832" s="15"/>
      <c r="R832" s="15"/>
      <c r="S832" s="15"/>
    </row>
    <row r="833">
      <c r="A833" s="15"/>
      <c r="B833" s="15"/>
      <c r="C833" s="15"/>
      <c r="D833" s="15"/>
      <c r="E833" s="15"/>
      <c r="F833" s="15"/>
      <c r="G833" s="15"/>
      <c r="H833" s="15"/>
      <c r="I833" s="15"/>
      <c r="J833" s="15"/>
      <c r="K833" s="15"/>
      <c r="L833" s="15"/>
      <c r="M833" s="15"/>
      <c r="N833" s="15"/>
      <c r="O833" s="15"/>
      <c r="P833" s="15"/>
      <c r="Q833" s="15"/>
      <c r="R833" s="15"/>
      <c r="S833" s="15"/>
    </row>
    <row r="834">
      <c r="A834" s="15"/>
      <c r="B834" s="15"/>
      <c r="C834" s="15"/>
      <c r="D834" s="15"/>
      <c r="E834" s="15"/>
      <c r="F834" s="15"/>
      <c r="G834" s="15"/>
      <c r="H834" s="15"/>
      <c r="I834" s="15"/>
      <c r="J834" s="15"/>
      <c r="K834" s="15"/>
      <c r="L834" s="15"/>
      <c r="M834" s="15"/>
      <c r="N834" s="15"/>
      <c r="O834" s="15"/>
      <c r="P834" s="15"/>
      <c r="Q834" s="15"/>
      <c r="R834" s="15"/>
      <c r="S834" s="15"/>
    </row>
    <row r="835">
      <c r="A835" s="15"/>
      <c r="B835" s="15"/>
      <c r="C835" s="15"/>
      <c r="D835" s="15"/>
      <c r="E835" s="15"/>
      <c r="F835" s="15"/>
      <c r="G835" s="15"/>
      <c r="H835" s="15"/>
      <c r="I835" s="15"/>
      <c r="J835" s="15"/>
      <c r="K835" s="15"/>
      <c r="L835" s="15"/>
      <c r="M835" s="15"/>
      <c r="N835" s="15"/>
      <c r="O835" s="15"/>
      <c r="P835" s="15"/>
      <c r="Q835" s="15"/>
      <c r="R835" s="15"/>
      <c r="S835" s="15"/>
    </row>
    <row r="836">
      <c r="A836" s="15"/>
      <c r="B836" s="15"/>
      <c r="C836" s="15"/>
      <c r="D836" s="15"/>
      <c r="E836" s="15"/>
      <c r="F836" s="15"/>
      <c r="G836" s="15"/>
      <c r="H836" s="15"/>
      <c r="I836" s="15"/>
      <c r="J836" s="15"/>
      <c r="K836" s="15"/>
      <c r="L836" s="15"/>
      <c r="M836" s="15"/>
      <c r="N836" s="15"/>
      <c r="O836" s="15"/>
      <c r="P836" s="15"/>
      <c r="Q836" s="15"/>
      <c r="R836" s="15"/>
      <c r="S836" s="15"/>
    </row>
    <row r="837">
      <c r="A837" s="15"/>
      <c r="B837" s="15"/>
      <c r="C837" s="15"/>
      <c r="D837" s="15"/>
      <c r="E837" s="15"/>
      <c r="F837" s="15"/>
      <c r="G837" s="15"/>
      <c r="H837" s="15"/>
      <c r="I837" s="15"/>
      <c r="J837" s="15"/>
      <c r="K837" s="15"/>
      <c r="L837" s="15"/>
      <c r="M837" s="15"/>
      <c r="N837" s="15"/>
      <c r="O837" s="15"/>
      <c r="P837" s="15"/>
      <c r="Q837" s="15"/>
      <c r="R837" s="15"/>
      <c r="S837" s="15"/>
    </row>
    <row r="838">
      <c r="A838" s="15"/>
      <c r="B838" s="15"/>
      <c r="C838" s="15"/>
      <c r="D838" s="15"/>
      <c r="E838" s="15"/>
      <c r="F838" s="15"/>
      <c r="G838" s="15"/>
      <c r="H838" s="15"/>
      <c r="I838" s="15"/>
      <c r="J838" s="15"/>
      <c r="K838" s="15"/>
      <c r="L838" s="15"/>
      <c r="M838" s="15"/>
      <c r="N838" s="15"/>
      <c r="O838" s="15"/>
      <c r="P838" s="15"/>
      <c r="Q838" s="15"/>
      <c r="R838" s="15"/>
      <c r="S838" s="15"/>
    </row>
    <row r="839">
      <c r="A839" s="15"/>
      <c r="B839" s="15"/>
      <c r="C839" s="15"/>
      <c r="D839" s="15"/>
      <c r="E839" s="15"/>
      <c r="F839" s="15"/>
      <c r="G839" s="15"/>
      <c r="H839" s="15"/>
      <c r="I839" s="15"/>
      <c r="J839" s="15"/>
      <c r="K839" s="15"/>
      <c r="L839" s="15"/>
      <c r="M839" s="15"/>
      <c r="N839" s="15"/>
      <c r="O839" s="15"/>
      <c r="P839" s="15"/>
      <c r="Q839" s="15"/>
      <c r="R839" s="15"/>
      <c r="S839" s="15"/>
    </row>
    <row r="840">
      <c r="A840" s="15"/>
      <c r="B840" s="15"/>
      <c r="C840" s="15"/>
      <c r="D840" s="15"/>
      <c r="E840" s="15"/>
      <c r="F840" s="15"/>
      <c r="G840" s="15"/>
      <c r="H840" s="15"/>
      <c r="I840" s="15"/>
      <c r="J840" s="15"/>
      <c r="K840" s="15"/>
      <c r="L840" s="15"/>
      <c r="M840" s="15"/>
      <c r="N840" s="15"/>
      <c r="O840" s="15"/>
      <c r="P840" s="15"/>
      <c r="Q840" s="15"/>
      <c r="R840" s="15"/>
      <c r="S840" s="15"/>
    </row>
    <row r="841">
      <c r="A841" s="15"/>
      <c r="B841" s="15"/>
      <c r="C841" s="15"/>
      <c r="D841" s="15"/>
      <c r="E841" s="15"/>
      <c r="F841" s="15"/>
      <c r="G841" s="15"/>
      <c r="H841" s="15"/>
      <c r="I841" s="15"/>
      <c r="J841" s="15"/>
      <c r="K841" s="15"/>
      <c r="L841" s="15"/>
      <c r="M841" s="15"/>
      <c r="N841" s="15"/>
      <c r="O841" s="15"/>
      <c r="P841" s="15"/>
      <c r="Q841" s="15"/>
      <c r="R841" s="15"/>
      <c r="S841" s="15"/>
    </row>
    <row r="842">
      <c r="A842" s="15"/>
      <c r="B842" s="15"/>
      <c r="C842" s="15"/>
      <c r="D842" s="15"/>
      <c r="E842" s="15"/>
      <c r="F842" s="15"/>
      <c r="G842" s="15"/>
      <c r="H842" s="15"/>
      <c r="I842" s="15"/>
      <c r="J842" s="15"/>
      <c r="K842" s="15"/>
      <c r="L842" s="15"/>
      <c r="M842" s="15"/>
      <c r="N842" s="15"/>
      <c r="O842" s="15"/>
      <c r="P842" s="15"/>
      <c r="Q842" s="15"/>
      <c r="R842" s="15"/>
      <c r="S842" s="15"/>
    </row>
    <row r="843">
      <c r="A843" s="15"/>
      <c r="B843" s="15"/>
      <c r="C843" s="15"/>
      <c r="D843" s="15"/>
      <c r="E843" s="15"/>
      <c r="F843" s="15"/>
      <c r="G843" s="15"/>
      <c r="H843" s="15"/>
      <c r="I843" s="15"/>
      <c r="J843" s="15"/>
      <c r="K843" s="15"/>
      <c r="L843" s="15"/>
      <c r="M843" s="15"/>
      <c r="N843" s="15"/>
      <c r="O843" s="15"/>
      <c r="P843" s="15"/>
      <c r="Q843" s="15"/>
      <c r="R843" s="15"/>
      <c r="S843" s="15"/>
    </row>
    <row r="844">
      <c r="A844" s="15"/>
      <c r="B844" s="15"/>
      <c r="C844" s="15"/>
      <c r="D844" s="15"/>
      <c r="E844" s="15"/>
      <c r="F844" s="15"/>
      <c r="G844" s="15"/>
      <c r="H844" s="15"/>
      <c r="I844" s="15"/>
      <c r="J844" s="15"/>
      <c r="K844" s="15"/>
      <c r="L844" s="15"/>
      <c r="M844" s="15"/>
      <c r="N844" s="15"/>
      <c r="O844" s="15"/>
      <c r="P844" s="15"/>
      <c r="Q844" s="15"/>
      <c r="R844" s="15"/>
      <c r="S844" s="15"/>
    </row>
    <row r="845">
      <c r="A845" s="15"/>
      <c r="B845" s="15"/>
      <c r="C845" s="15"/>
      <c r="D845" s="15"/>
      <c r="E845" s="15"/>
      <c r="F845" s="15"/>
      <c r="G845" s="15"/>
      <c r="H845" s="15"/>
      <c r="I845" s="15"/>
      <c r="J845" s="15"/>
      <c r="K845" s="15"/>
      <c r="L845" s="15"/>
      <c r="M845" s="15"/>
      <c r="N845" s="15"/>
      <c r="O845" s="15"/>
      <c r="P845" s="15"/>
      <c r="Q845" s="15"/>
      <c r="R845" s="15"/>
      <c r="S845" s="15"/>
    </row>
    <row r="846">
      <c r="A846" s="15"/>
      <c r="B846" s="15"/>
      <c r="C846" s="15"/>
      <c r="D846" s="15"/>
      <c r="E846" s="15"/>
      <c r="F846" s="15"/>
      <c r="G846" s="15"/>
      <c r="H846" s="15"/>
      <c r="I846" s="15"/>
      <c r="J846" s="15"/>
      <c r="K846" s="15"/>
      <c r="L846" s="15"/>
      <c r="M846" s="15"/>
      <c r="N846" s="15"/>
      <c r="O846" s="15"/>
      <c r="P846" s="15"/>
      <c r="Q846" s="15"/>
      <c r="R846" s="15"/>
      <c r="S846" s="15"/>
    </row>
    <row r="847">
      <c r="A847" s="15"/>
      <c r="B847" s="15"/>
      <c r="C847" s="15"/>
      <c r="D847" s="15"/>
      <c r="E847" s="15"/>
      <c r="F847" s="15"/>
      <c r="G847" s="15"/>
      <c r="H847" s="15"/>
      <c r="I847" s="15"/>
      <c r="J847" s="15"/>
      <c r="K847" s="15"/>
      <c r="L847" s="15"/>
      <c r="M847" s="15"/>
      <c r="N847" s="15"/>
      <c r="O847" s="15"/>
      <c r="P847" s="15"/>
      <c r="Q847" s="15"/>
      <c r="R847" s="15"/>
      <c r="S847" s="15"/>
    </row>
    <row r="848">
      <c r="A848" s="15"/>
      <c r="B848" s="15"/>
      <c r="C848" s="15"/>
      <c r="D848" s="15"/>
      <c r="E848" s="15"/>
      <c r="F848" s="15"/>
      <c r="G848" s="15"/>
      <c r="H848" s="15"/>
      <c r="I848" s="15"/>
      <c r="J848" s="15"/>
      <c r="K848" s="15"/>
      <c r="L848" s="15"/>
      <c r="M848" s="15"/>
      <c r="N848" s="15"/>
      <c r="O848" s="15"/>
      <c r="P848" s="15"/>
      <c r="Q848" s="15"/>
      <c r="R848" s="15"/>
      <c r="S848" s="15"/>
    </row>
    <row r="849">
      <c r="A849" s="15"/>
      <c r="B849" s="15"/>
      <c r="C849" s="15"/>
      <c r="D849" s="15"/>
      <c r="E849" s="15"/>
      <c r="F849" s="15"/>
      <c r="G849" s="15"/>
      <c r="H849" s="15"/>
      <c r="I849" s="15"/>
      <c r="J849" s="15"/>
      <c r="K849" s="15"/>
      <c r="L849" s="15"/>
      <c r="M849" s="15"/>
      <c r="N849" s="15"/>
      <c r="O849" s="15"/>
      <c r="P849" s="15"/>
      <c r="Q849" s="15"/>
      <c r="R849" s="15"/>
      <c r="S849" s="15"/>
    </row>
    <row r="850">
      <c r="A850" s="15"/>
      <c r="B850" s="15"/>
      <c r="C850" s="15"/>
      <c r="D850" s="15"/>
      <c r="E850" s="15"/>
      <c r="F850" s="15"/>
      <c r="G850" s="15"/>
      <c r="H850" s="15"/>
      <c r="I850" s="15"/>
      <c r="J850" s="15"/>
      <c r="K850" s="15"/>
      <c r="L850" s="15"/>
      <c r="M850" s="15"/>
      <c r="N850" s="15"/>
      <c r="O850" s="15"/>
      <c r="P850" s="15"/>
      <c r="Q850" s="15"/>
      <c r="R850" s="15"/>
      <c r="S850" s="15"/>
    </row>
    <row r="851">
      <c r="A851" s="15"/>
      <c r="B851" s="15"/>
      <c r="C851" s="15"/>
      <c r="D851" s="15"/>
      <c r="E851" s="15"/>
      <c r="F851" s="15"/>
      <c r="G851" s="15"/>
      <c r="H851" s="15"/>
      <c r="I851" s="15"/>
      <c r="J851" s="15"/>
      <c r="K851" s="15"/>
      <c r="L851" s="15"/>
      <c r="M851" s="15"/>
      <c r="N851" s="15"/>
      <c r="O851" s="15"/>
      <c r="P851" s="15"/>
      <c r="Q851" s="15"/>
      <c r="R851" s="15"/>
      <c r="S851" s="15"/>
    </row>
    <row r="852">
      <c r="A852" s="15"/>
      <c r="B852" s="15"/>
      <c r="C852" s="15"/>
      <c r="D852" s="15"/>
      <c r="E852" s="15"/>
      <c r="F852" s="15"/>
      <c r="G852" s="15"/>
      <c r="H852" s="15"/>
      <c r="I852" s="15"/>
      <c r="J852" s="15"/>
      <c r="K852" s="15"/>
      <c r="L852" s="15"/>
      <c r="M852" s="15"/>
      <c r="N852" s="15"/>
      <c r="O852" s="15"/>
      <c r="P852" s="15"/>
      <c r="Q852" s="15"/>
      <c r="R852" s="15"/>
      <c r="S852" s="15"/>
    </row>
    <row r="853">
      <c r="A853" s="15"/>
      <c r="B853" s="15"/>
      <c r="C853" s="15"/>
      <c r="D853" s="15"/>
      <c r="E853" s="15"/>
      <c r="F853" s="15"/>
      <c r="G853" s="15"/>
      <c r="H853" s="15"/>
      <c r="I853" s="15"/>
      <c r="J853" s="15"/>
      <c r="K853" s="15"/>
      <c r="L853" s="15"/>
      <c r="M853" s="15"/>
      <c r="N853" s="15"/>
      <c r="O853" s="15"/>
      <c r="P853" s="15"/>
      <c r="Q853" s="15"/>
      <c r="R853" s="15"/>
      <c r="S853" s="15"/>
    </row>
    <row r="854">
      <c r="A854" s="15"/>
      <c r="B854" s="15"/>
      <c r="C854" s="15"/>
      <c r="D854" s="15"/>
      <c r="E854" s="15"/>
      <c r="F854" s="15"/>
      <c r="G854" s="15"/>
      <c r="H854" s="15"/>
      <c r="I854" s="15"/>
      <c r="J854" s="15"/>
      <c r="K854" s="15"/>
      <c r="L854" s="15"/>
      <c r="M854" s="15"/>
      <c r="N854" s="15"/>
      <c r="O854" s="15"/>
      <c r="P854" s="15"/>
      <c r="Q854" s="15"/>
      <c r="R854" s="15"/>
      <c r="S854" s="15"/>
    </row>
    <row r="855">
      <c r="A855" s="15"/>
      <c r="B855" s="15"/>
      <c r="C855" s="15"/>
      <c r="D855" s="15"/>
      <c r="E855" s="15"/>
      <c r="F855" s="15"/>
      <c r="G855" s="15"/>
      <c r="H855" s="15"/>
      <c r="I855" s="15"/>
      <c r="J855" s="15"/>
      <c r="K855" s="15"/>
      <c r="L855" s="15"/>
      <c r="M855" s="15"/>
      <c r="N855" s="15"/>
      <c r="O855" s="15"/>
      <c r="P855" s="15"/>
      <c r="Q855" s="15"/>
      <c r="R855" s="15"/>
      <c r="S855" s="15"/>
    </row>
    <row r="856">
      <c r="A856" s="15"/>
      <c r="B856" s="15"/>
      <c r="C856" s="15"/>
      <c r="D856" s="15"/>
      <c r="E856" s="15"/>
      <c r="F856" s="15"/>
      <c r="G856" s="15"/>
      <c r="H856" s="15"/>
      <c r="I856" s="15"/>
      <c r="J856" s="15"/>
      <c r="K856" s="15"/>
      <c r="L856" s="15"/>
      <c r="M856" s="15"/>
      <c r="N856" s="15"/>
      <c r="O856" s="15"/>
      <c r="P856" s="15"/>
      <c r="Q856" s="15"/>
      <c r="R856" s="15"/>
      <c r="S856" s="15"/>
    </row>
    <row r="857">
      <c r="A857" s="15"/>
      <c r="B857" s="15"/>
      <c r="C857" s="15"/>
      <c r="D857" s="15"/>
      <c r="E857" s="15"/>
      <c r="F857" s="15"/>
      <c r="G857" s="15"/>
      <c r="H857" s="15"/>
      <c r="I857" s="15"/>
      <c r="J857" s="15"/>
      <c r="K857" s="15"/>
      <c r="L857" s="15"/>
      <c r="M857" s="15"/>
      <c r="N857" s="15"/>
      <c r="O857" s="15"/>
      <c r="P857" s="15"/>
      <c r="Q857" s="15"/>
      <c r="R857" s="15"/>
      <c r="S857" s="15"/>
    </row>
    <row r="858">
      <c r="A858" s="15"/>
      <c r="B858" s="15"/>
      <c r="C858" s="15"/>
      <c r="D858" s="15"/>
      <c r="E858" s="15"/>
      <c r="F858" s="15"/>
      <c r="G858" s="15"/>
      <c r="H858" s="15"/>
      <c r="I858" s="15"/>
      <c r="J858" s="15"/>
      <c r="K858" s="15"/>
      <c r="L858" s="15"/>
      <c r="M858" s="15"/>
      <c r="N858" s="15"/>
      <c r="O858" s="15"/>
      <c r="P858" s="15"/>
      <c r="Q858" s="15"/>
      <c r="R858" s="15"/>
      <c r="S858" s="15"/>
    </row>
    <row r="859">
      <c r="A859" s="15"/>
      <c r="B859" s="15"/>
      <c r="C859" s="15"/>
      <c r="D859" s="15"/>
      <c r="E859" s="15"/>
      <c r="F859" s="15"/>
      <c r="G859" s="15"/>
      <c r="H859" s="15"/>
      <c r="I859" s="15"/>
      <c r="J859" s="15"/>
      <c r="K859" s="15"/>
      <c r="L859" s="15"/>
      <c r="M859" s="15"/>
      <c r="N859" s="15"/>
      <c r="O859" s="15"/>
      <c r="P859" s="15"/>
      <c r="Q859" s="15"/>
      <c r="R859" s="15"/>
      <c r="S859" s="15"/>
    </row>
    <row r="860">
      <c r="A860" s="15"/>
      <c r="B860" s="15"/>
      <c r="C860" s="15"/>
      <c r="D860" s="15"/>
      <c r="E860" s="15"/>
      <c r="F860" s="15"/>
      <c r="G860" s="15"/>
      <c r="H860" s="15"/>
      <c r="I860" s="15"/>
      <c r="J860" s="15"/>
      <c r="K860" s="15"/>
      <c r="L860" s="15"/>
      <c r="M860" s="15"/>
      <c r="N860" s="15"/>
      <c r="O860" s="15"/>
      <c r="P860" s="15"/>
      <c r="Q860" s="15"/>
      <c r="R860" s="15"/>
      <c r="S860" s="15"/>
    </row>
    <row r="861">
      <c r="A861" s="15"/>
      <c r="B861" s="15"/>
      <c r="C861" s="15"/>
      <c r="D861" s="15"/>
      <c r="E861" s="15"/>
      <c r="F861" s="15"/>
      <c r="G861" s="15"/>
      <c r="H861" s="15"/>
      <c r="I861" s="15"/>
      <c r="J861" s="15"/>
      <c r="K861" s="15"/>
      <c r="L861" s="15"/>
      <c r="M861" s="15"/>
      <c r="N861" s="15"/>
      <c r="O861" s="15"/>
      <c r="P861" s="15"/>
      <c r="Q861" s="15"/>
      <c r="R861" s="15"/>
      <c r="S861" s="15"/>
    </row>
    <row r="862">
      <c r="A862" s="15"/>
      <c r="B862" s="15"/>
      <c r="C862" s="15"/>
      <c r="D862" s="15"/>
      <c r="E862" s="15"/>
      <c r="F862" s="15"/>
      <c r="G862" s="15"/>
      <c r="H862" s="15"/>
      <c r="I862" s="15"/>
      <c r="J862" s="15"/>
      <c r="K862" s="15"/>
      <c r="L862" s="15"/>
      <c r="M862" s="15"/>
      <c r="N862" s="15"/>
      <c r="O862" s="15"/>
      <c r="P862" s="15"/>
      <c r="Q862" s="15"/>
      <c r="R862" s="15"/>
      <c r="S862" s="15"/>
    </row>
    <row r="863">
      <c r="A863" s="15"/>
      <c r="B863" s="15"/>
      <c r="C863" s="15"/>
      <c r="D863" s="15"/>
      <c r="E863" s="15"/>
      <c r="F863" s="15"/>
      <c r="G863" s="15"/>
      <c r="H863" s="15"/>
      <c r="I863" s="15"/>
      <c r="J863" s="15"/>
      <c r="K863" s="15"/>
      <c r="L863" s="15"/>
      <c r="M863" s="15"/>
      <c r="N863" s="15"/>
      <c r="O863" s="15"/>
      <c r="P863" s="15"/>
      <c r="Q863" s="15"/>
      <c r="R863" s="15"/>
      <c r="S863" s="15"/>
    </row>
    <row r="864">
      <c r="A864" s="15"/>
      <c r="B864" s="15"/>
      <c r="C864" s="15"/>
      <c r="D864" s="15"/>
      <c r="E864" s="15"/>
      <c r="F864" s="15"/>
      <c r="G864" s="15"/>
      <c r="H864" s="15"/>
      <c r="I864" s="15"/>
      <c r="J864" s="15"/>
      <c r="K864" s="15"/>
      <c r="L864" s="15"/>
      <c r="M864" s="15"/>
      <c r="N864" s="15"/>
      <c r="O864" s="15"/>
      <c r="P864" s="15"/>
      <c r="Q864" s="15"/>
      <c r="R864" s="15"/>
      <c r="S864" s="15"/>
    </row>
    <row r="865">
      <c r="A865" s="15"/>
      <c r="B865" s="15"/>
      <c r="C865" s="15"/>
      <c r="D865" s="15"/>
      <c r="E865" s="15"/>
      <c r="F865" s="15"/>
      <c r="G865" s="15"/>
      <c r="H865" s="15"/>
      <c r="I865" s="15"/>
      <c r="J865" s="15"/>
      <c r="K865" s="15"/>
      <c r="L865" s="15"/>
      <c r="M865" s="15"/>
      <c r="N865" s="15"/>
      <c r="O865" s="15"/>
      <c r="P865" s="15"/>
      <c r="Q865" s="15"/>
      <c r="R865" s="15"/>
      <c r="S865" s="15"/>
    </row>
    <row r="866">
      <c r="A866" s="15"/>
      <c r="B866" s="15"/>
      <c r="C866" s="15"/>
      <c r="D866" s="15"/>
      <c r="E866" s="15"/>
      <c r="F866" s="15"/>
      <c r="G866" s="15"/>
      <c r="H866" s="15"/>
      <c r="I866" s="15"/>
      <c r="J866" s="15"/>
      <c r="K866" s="15"/>
      <c r="L866" s="15"/>
      <c r="M866" s="15"/>
      <c r="N866" s="15"/>
      <c r="O866" s="15"/>
      <c r="P866" s="15"/>
      <c r="Q866" s="15"/>
      <c r="R866" s="15"/>
      <c r="S866" s="15"/>
    </row>
    <row r="867">
      <c r="A867" s="15"/>
      <c r="B867" s="15"/>
      <c r="C867" s="15"/>
      <c r="D867" s="15"/>
      <c r="E867" s="15"/>
      <c r="F867" s="15"/>
      <c r="G867" s="15"/>
      <c r="H867" s="15"/>
      <c r="I867" s="15"/>
      <c r="J867" s="15"/>
      <c r="K867" s="15"/>
      <c r="L867" s="15"/>
      <c r="M867" s="15"/>
      <c r="N867" s="15"/>
      <c r="O867" s="15"/>
      <c r="P867" s="15"/>
      <c r="Q867" s="15"/>
      <c r="R867" s="15"/>
      <c r="S867" s="15"/>
    </row>
    <row r="868">
      <c r="A868" s="15"/>
      <c r="B868" s="15"/>
      <c r="C868" s="15"/>
      <c r="D868" s="15"/>
      <c r="E868" s="15"/>
      <c r="F868" s="15"/>
      <c r="G868" s="15"/>
      <c r="H868" s="15"/>
      <c r="I868" s="15"/>
      <c r="J868" s="15"/>
      <c r="K868" s="15"/>
      <c r="L868" s="15"/>
      <c r="M868" s="15"/>
      <c r="N868" s="15"/>
      <c r="O868" s="15"/>
      <c r="P868" s="15"/>
      <c r="Q868" s="15"/>
      <c r="R868" s="15"/>
      <c r="S868" s="15"/>
    </row>
    <row r="869">
      <c r="A869" s="15"/>
      <c r="B869" s="15"/>
      <c r="C869" s="15"/>
      <c r="D869" s="15"/>
      <c r="E869" s="15"/>
      <c r="F869" s="15"/>
      <c r="G869" s="15"/>
      <c r="H869" s="15"/>
      <c r="I869" s="15"/>
      <c r="J869" s="15"/>
      <c r="K869" s="15"/>
      <c r="L869" s="15"/>
      <c r="M869" s="15"/>
      <c r="N869" s="15"/>
      <c r="O869" s="15"/>
      <c r="P869" s="15"/>
      <c r="Q869" s="15"/>
      <c r="R869" s="15"/>
      <c r="S869" s="15"/>
    </row>
    <row r="870">
      <c r="A870" s="15"/>
      <c r="B870" s="15"/>
      <c r="C870" s="15"/>
      <c r="D870" s="15"/>
      <c r="E870" s="15"/>
      <c r="F870" s="15"/>
      <c r="G870" s="15"/>
      <c r="H870" s="15"/>
      <c r="I870" s="15"/>
      <c r="J870" s="15"/>
      <c r="K870" s="15"/>
      <c r="L870" s="15"/>
      <c r="M870" s="15"/>
      <c r="N870" s="15"/>
      <c r="O870" s="15"/>
      <c r="P870" s="15"/>
      <c r="Q870" s="15"/>
      <c r="R870" s="15"/>
      <c r="S870" s="15"/>
    </row>
    <row r="871">
      <c r="A871" s="15"/>
      <c r="B871" s="15"/>
      <c r="C871" s="15"/>
      <c r="D871" s="15"/>
      <c r="E871" s="15"/>
      <c r="F871" s="15"/>
      <c r="G871" s="15"/>
      <c r="H871" s="15"/>
      <c r="I871" s="15"/>
      <c r="J871" s="15"/>
      <c r="K871" s="15"/>
      <c r="L871" s="15"/>
      <c r="M871" s="15"/>
      <c r="N871" s="15"/>
      <c r="O871" s="15"/>
      <c r="P871" s="15"/>
      <c r="Q871" s="15"/>
      <c r="R871" s="15"/>
      <c r="S871" s="15"/>
    </row>
    <row r="872">
      <c r="A872" s="15"/>
      <c r="B872" s="15"/>
      <c r="C872" s="15"/>
      <c r="D872" s="15"/>
      <c r="E872" s="15"/>
      <c r="F872" s="15"/>
      <c r="G872" s="15"/>
      <c r="H872" s="15"/>
      <c r="I872" s="15"/>
      <c r="J872" s="15"/>
      <c r="K872" s="15"/>
      <c r="L872" s="15"/>
      <c r="M872" s="15"/>
      <c r="N872" s="15"/>
      <c r="O872" s="15"/>
      <c r="P872" s="15"/>
      <c r="Q872" s="15"/>
      <c r="R872" s="15"/>
      <c r="S872" s="15"/>
    </row>
    <row r="873">
      <c r="A873" s="15"/>
      <c r="B873" s="15"/>
      <c r="C873" s="15"/>
      <c r="D873" s="15"/>
      <c r="E873" s="15"/>
      <c r="F873" s="15"/>
      <c r="G873" s="15"/>
      <c r="H873" s="15"/>
      <c r="I873" s="15"/>
      <c r="J873" s="15"/>
      <c r="K873" s="15"/>
      <c r="L873" s="15"/>
      <c r="M873" s="15"/>
      <c r="N873" s="15"/>
      <c r="O873" s="15"/>
      <c r="P873" s="15"/>
      <c r="Q873" s="15"/>
      <c r="R873" s="15"/>
      <c r="S873" s="15"/>
    </row>
    <row r="874">
      <c r="A874" s="15"/>
      <c r="B874" s="15"/>
      <c r="C874" s="15"/>
      <c r="D874" s="15"/>
      <c r="E874" s="15"/>
      <c r="F874" s="15"/>
      <c r="G874" s="15"/>
      <c r="H874" s="15"/>
      <c r="I874" s="15"/>
      <c r="J874" s="15"/>
      <c r="K874" s="15"/>
      <c r="L874" s="15"/>
      <c r="M874" s="15"/>
      <c r="N874" s="15"/>
      <c r="O874" s="15"/>
      <c r="P874" s="15"/>
      <c r="Q874" s="15"/>
      <c r="R874" s="15"/>
      <c r="S874" s="15"/>
    </row>
    <row r="875">
      <c r="A875" s="15"/>
      <c r="B875" s="15"/>
      <c r="C875" s="15"/>
      <c r="D875" s="15"/>
      <c r="E875" s="15"/>
      <c r="F875" s="15"/>
      <c r="G875" s="15"/>
      <c r="H875" s="15"/>
      <c r="I875" s="15"/>
      <c r="J875" s="15"/>
      <c r="K875" s="15"/>
      <c r="L875" s="15"/>
      <c r="M875" s="15"/>
      <c r="N875" s="15"/>
      <c r="O875" s="15"/>
      <c r="P875" s="15"/>
      <c r="Q875" s="15"/>
      <c r="R875" s="15"/>
      <c r="S875" s="15"/>
    </row>
    <row r="876">
      <c r="A876" s="15"/>
      <c r="B876" s="15"/>
      <c r="C876" s="15"/>
      <c r="D876" s="15"/>
      <c r="E876" s="15"/>
      <c r="F876" s="15"/>
      <c r="G876" s="15"/>
      <c r="H876" s="15"/>
      <c r="I876" s="15"/>
      <c r="J876" s="15"/>
      <c r="K876" s="15"/>
      <c r="L876" s="15"/>
      <c r="M876" s="15"/>
      <c r="N876" s="15"/>
      <c r="O876" s="15"/>
      <c r="P876" s="15"/>
      <c r="Q876" s="15"/>
      <c r="R876" s="15"/>
      <c r="S876" s="15"/>
    </row>
    <row r="877">
      <c r="A877" s="15"/>
      <c r="B877" s="15"/>
      <c r="C877" s="15"/>
      <c r="D877" s="15"/>
      <c r="E877" s="15"/>
      <c r="F877" s="15"/>
      <c r="G877" s="15"/>
      <c r="H877" s="15"/>
      <c r="I877" s="15"/>
      <c r="J877" s="15"/>
      <c r="K877" s="15"/>
      <c r="L877" s="15"/>
      <c r="M877" s="15"/>
      <c r="N877" s="15"/>
      <c r="O877" s="15"/>
      <c r="P877" s="15"/>
      <c r="Q877" s="15"/>
      <c r="R877" s="15"/>
      <c r="S877" s="15"/>
    </row>
    <row r="878">
      <c r="A878" s="15"/>
      <c r="B878" s="15"/>
      <c r="C878" s="15"/>
      <c r="D878" s="15"/>
      <c r="E878" s="15"/>
      <c r="F878" s="15"/>
      <c r="G878" s="15"/>
      <c r="H878" s="15"/>
      <c r="I878" s="15"/>
      <c r="J878" s="15"/>
      <c r="K878" s="15"/>
      <c r="L878" s="15"/>
      <c r="M878" s="15"/>
      <c r="N878" s="15"/>
      <c r="O878" s="15"/>
      <c r="P878" s="15"/>
      <c r="Q878" s="15"/>
      <c r="R878" s="15"/>
      <c r="S878" s="15"/>
    </row>
    <row r="879">
      <c r="A879" s="15"/>
      <c r="B879" s="15"/>
      <c r="C879" s="15"/>
      <c r="D879" s="15"/>
      <c r="E879" s="15"/>
      <c r="F879" s="15"/>
      <c r="G879" s="15"/>
      <c r="H879" s="15"/>
      <c r="I879" s="15"/>
      <c r="J879" s="15"/>
      <c r="K879" s="15"/>
      <c r="L879" s="15"/>
      <c r="M879" s="15"/>
      <c r="N879" s="15"/>
      <c r="O879" s="15"/>
      <c r="P879" s="15"/>
      <c r="Q879" s="15"/>
      <c r="R879" s="15"/>
      <c r="S879" s="15"/>
    </row>
    <row r="880">
      <c r="A880" s="15"/>
      <c r="B880" s="15"/>
      <c r="C880" s="15"/>
      <c r="D880" s="15"/>
      <c r="E880" s="15"/>
      <c r="F880" s="15"/>
      <c r="G880" s="15"/>
      <c r="H880" s="15"/>
      <c r="I880" s="15"/>
      <c r="J880" s="15"/>
      <c r="K880" s="15"/>
      <c r="L880" s="15"/>
      <c r="M880" s="15"/>
      <c r="N880" s="15"/>
      <c r="O880" s="15"/>
      <c r="P880" s="15"/>
      <c r="Q880" s="15"/>
      <c r="R880" s="15"/>
      <c r="S880" s="15"/>
    </row>
    <row r="881">
      <c r="A881" s="15"/>
      <c r="B881" s="15"/>
      <c r="C881" s="15"/>
      <c r="D881" s="15"/>
      <c r="E881" s="15"/>
      <c r="F881" s="15"/>
      <c r="G881" s="15"/>
      <c r="H881" s="15"/>
      <c r="I881" s="15"/>
      <c r="J881" s="15"/>
      <c r="K881" s="15"/>
      <c r="L881" s="15"/>
      <c r="M881" s="15"/>
      <c r="N881" s="15"/>
      <c r="O881" s="15"/>
      <c r="P881" s="15"/>
      <c r="Q881" s="15"/>
      <c r="R881" s="15"/>
      <c r="S881" s="15"/>
    </row>
    <row r="882">
      <c r="A882" s="15"/>
      <c r="B882" s="15"/>
      <c r="C882" s="15"/>
      <c r="D882" s="15"/>
      <c r="E882" s="15"/>
      <c r="F882" s="15"/>
      <c r="G882" s="15"/>
      <c r="H882" s="15"/>
      <c r="I882" s="15"/>
      <c r="J882" s="15"/>
      <c r="K882" s="15"/>
      <c r="L882" s="15"/>
      <c r="M882" s="15"/>
      <c r="N882" s="15"/>
      <c r="O882" s="15"/>
      <c r="P882" s="15"/>
      <c r="Q882" s="15"/>
      <c r="R882" s="15"/>
      <c r="S882" s="15"/>
    </row>
    <row r="883">
      <c r="A883" s="15"/>
      <c r="B883" s="15"/>
      <c r="C883" s="15"/>
      <c r="D883" s="15"/>
      <c r="E883" s="15"/>
      <c r="F883" s="15"/>
      <c r="G883" s="15"/>
      <c r="H883" s="15"/>
      <c r="I883" s="15"/>
      <c r="J883" s="15"/>
      <c r="K883" s="15"/>
      <c r="L883" s="15"/>
      <c r="M883" s="15"/>
      <c r="N883" s="15"/>
      <c r="O883" s="15"/>
      <c r="P883" s="15"/>
      <c r="Q883" s="15"/>
      <c r="R883" s="15"/>
      <c r="S883" s="15"/>
    </row>
    <row r="884">
      <c r="A884" s="15"/>
      <c r="B884" s="15"/>
      <c r="C884" s="15"/>
      <c r="D884" s="15"/>
      <c r="E884" s="15"/>
      <c r="F884" s="15"/>
      <c r="G884" s="15"/>
      <c r="H884" s="15"/>
      <c r="I884" s="15"/>
      <c r="J884" s="15"/>
      <c r="K884" s="15"/>
      <c r="L884" s="15"/>
      <c r="M884" s="15"/>
      <c r="N884" s="15"/>
      <c r="O884" s="15"/>
      <c r="P884" s="15"/>
      <c r="Q884" s="15"/>
      <c r="R884" s="15"/>
      <c r="S884" s="15"/>
    </row>
    <row r="885">
      <c r="A885" s="15"/>
      <c r="B885" s="15"/>
      <c r="C885" s="15"/>
      <c r="D885" s="15"/>
      <c r="E885" s="15"/>
      <c r="F885" s="15"/>
      <c r="G885" s="15"/>
      <c r="H885" s="15"/>
      <c r="I885" s="15"/>
      <c r="J885" s="15"/>
      <c r="K885" s="15"/>
      <c r="L885" s="15"/>
      <c r="M885" s="15"/>
      <c r="N885" s="15"/>
      <c r="O885" s="15"/>
      <c r="P885" s="15"/>
      <c r="Q885" s="15"/>
      <c r="R885" s="15"/>
      <c r="S885" s="15"/>
    </row>
    <row r="886">
      <c r="A886" s="15"/>
      <c r="B886" s="15"/>
      <c r="C886" s="15"/>
      <c r="D886" s="15"/>
      <c r="E886" s="15"/>
      <c r="F886" s="15"/>
      <c r="G886" s="15"/>
      <c r="H886" s="15"/>
      <c r="I886" s="15"/>
      <c r="J886" s="15"/>
      <c r="K886" s="15"/>
      <c r="L886" s="15"/>
      <c r="M886" s="15"/>
      <c r="N886" s="15"/>
      <c r="O886" s="15"/>
      <c r="P886" s="15"/>
      <c r="Q886" s="15"/>
      <c r="R886" s="15"/>
      <c r="S886" s="15"/>
    </row>
    <row r="887">
      <c r="A887" s="15"/>
      <c r="B887" s="15"/>
      <c r="C887" s="15"/>
      <c r="D887" s="15"/>
      <c r="E887" s="15"/>
      <c r="F887" s="15"/>
      <c r="G887" s="15"/>
      <c r="H887" s="15"/>
      <c r="I887" s="15"/>
      <c r="J887" s="15"/>
      <c r="K887" s="15"/>
      <c r="L887" s="15"/>
      <c r="M887" s="15"/>
      <c r="N887" s="15"/>
      <c r="O887" s="15"/>
      <c r="P887" s="15"/>
      <c r="Q887" s="15"/>
      <c r="R887" s="15"/>
      <c r="S887" s="15"/>
    </row>
    <row r="888">
      <c r="A888" s="15"/>
      <c r="B888" s="15"/>
      <c r="C888" s="15"/>
      <c r="D888" s="15"/>
      <c r="E888" s="15"/>
      <c r="F888" s="15"/>
      <c r="G888" s="15"/>
      <c r="H888" s="15"/>
      <c r="I888" s="15"/>
      <c r="J888" s="15"/>
      <c r="K888" s="15"/>
      <c r="L888" s="15"/>
      <c r="M888" s="15"/>
      <c r="N888" s="15"/>
      <c r="O888" s="15"/>
      <c r="P888" s="15"/>
      <c r="Q888" s="15"/>
      <c r="R888" s="15"/>
      <c r="S888" s="15"/>
    </row>
    <row r="889">
      <c r="A889" s="15"/>
      <c r="B889" s="15"/>
      <c r="C889" s="15"/>
      <c r="D889" s="15"/>
      <c r="E889" s="15"/>
      <c r="F889" s="15"/>
      <c r="G889" s="15"/>
      <c r="H889" s="15"/>
      <c r="I889" s="15"/>
      <c r="J889" s="15"/>
      <c r="K889" s="15"/>
      <c r="L889" s="15"/>
      <c r="M889" s="15"/>
      <c r="N889" s="15"/>
      <c r="O889" s="15"/>
      <c r="P889" s="15"/>
      <c r="Q889" s="15"/>
      <c r="R889" s="15"/>
      <c r="S889" s="15"/>
    </row>
    <row r="890">
      <c r="A890" s="15"/>
      <c r="B890" s="15"/>
      <c r="C890" s="15"/>
      <c r="D890" s="15"/>
      <c r="E890" s="15"/>
      <c r="F890" s="15"/>
      <c r="G890" s="15"/>
      <c r="H890" s="15"/>
      <c r="I890" s="15"/>
      <c r="J890" s="15"/>
      <c r="K890" s="15"/>
      <c r="L890" s="15"/>
      <c r="M890" s="15"/>
      <c r="N890" s="15"/>
      <c r="O890" s="15"/>
      <c r="P890" s="15"/>
      <c r="Q890" s="15"/>
      <c r="R890" s="15"/>
      <c r="S890" s="15"/>
    </row>
    <row r="891">
      <c r="A891" s="15"/>
      <c r="B891" s="15"/>
      <c r="C891" s="15"/>
      <c r="D891" s="15"/>
      <c r="E891" s="15"/>
      <c r="F891" s="15"/>
      <c r="G891" s="15"/>
      <c r="H891" s="15"/>
      <c r="I891" s="15"/>
      <c r="J891" s="15"/>
      <c r="K891" s="15"/>
      <c r="L891" s="15"/>
      <c r="M891" s="15"/>
      <c r="N891" s="15"/>
      <c r="O891" s="15"/>
      <c r="P891" s="15"/>
      <c r="Q891" s="15"/>
      <c r="R891" s="15"/>
      <c r="S891" s="15"/>
    </row>
    <row r="892">
      <c r="A892" s="15"/>
      <c r="B892" s="15"/>
      <c r="C892" s="15"/>
      <c r="D892" s="15"/>
      <c r="E892" s="15"/>
      <c r="F892" s="15"/>
      <c r="G892" s="15"/>
      <c r="H892" s="15"/>
      <c r="I892" s="15"/>
      <c r="J892" s="15"/>
      <c r="K892" s="15"/>
      <c r="L892" s="15"/>
      <c r="M892" s="15"/>
      <c r="N892" s="15"/>
      <c r="O892" s="15"/>
      <c r="P892" s="15"/>
      <c r="Q892" s="15"/>
      <c r="R892" s="15"/>
      <c r="S892" s="15"/>
    </row>
    <row r="893">
      <c r="A893" s="15"/>
      <c r="B893" s="15"/>
      <c r="C893" s="15"/>
      <c r="D893" s="15"/>
      <c r="E893" s="15"/>
      <c r="F893" s="15"/>
      <c r="G893" s="15"/>
      <c r="H893" s="15"/>
      <c r="I893" s="15"/>
      <c r="J893" s="15"/>
      <c r="K893" s="15"/>
      <c r="L893" s="15"/>
      <c r="M893" s="15"/>
      <c r="N893" s="15"/>
      <c r="O893" s="15"/>
      <c r="P893" s="15"/>
      <c r="Q893" s="15"/>
      <c r="R893" s="15"/>
      <c r="S893" s="15"/>
    </row>
    <row r="894">
      <c r="A894" s="15"/>
      <c r="B894" s="15"/>
      <c r="C894" s="15"/>
      <c r="D894" s="15"/>
      <c r="E894" s="15"/>
      <c r="F894" s="15"/>
      <c r="G894" s="15"/>
      <c r="H894" s="15"/>
      <c r="I894" s="15"/>
      <c r="J894" s="15"/>
      <c r="K894" s="15"/>
      <c r="L894" s="15"/>
      <c r="M894" s="15"/>
      <c r="N894" s="15"/>
      <c r="O894" s="15"/>
      <c r="P894" s="15"/>
      <c r="Q894" s="15"/>
      <c r="R894" s="15"/>
      <c r="S894" s="15"/>
    </row>
    <row r="895">
      <c r="A895" s="15"/>
      <c r="B895" s="15"/>
      <c r="C895" s="15"/>
      <c r="D895" s="15"/>
      <c r="E895" s="15"/>
      <c r="F895" s="15"/>
      <c r="G895" s="15"/>
      <c r="H895" s="15"/>
      <c r="I895" s="15"/>
      <c r="J895" s="15"/>
      <c r="K895" s="15"/>
      <c r="L895" s="15"/>
      <c r="M895" s="15"/>
      <c r="N895" s="15"/>
      <c r="O895" s="15"/>
      <c r="P895" s="15"/>
      <c r="Q895" s="15"/>
      <c r="R895" s="15"/>
      <c r="S895" s="15"/>
    </row>
    <row r="896">
      <c r="A896" s="15"/>
      <c r="B896" s="15"/>
      <c r="C896" s="15"/>
      <c r="D896" s="15"/>
      <c r="E896" s="15"/>
      <c r="F896" s="15"/>
      <c r="G896" s="15"/>
      <c r="H896" s="15"/>
      <c r="I896" s="15"/>
      <c r="J896" s="15"/>
      <c r="K896" s="15"/>
      <c r="L896" s="15"/>
      <c r="M896" s="15"/>
      <c r="N896" s="15"/>
      <c r="O896" s="15"/>
      <c r="P896" s="15"/>
      <c r="Q896" s="15"/>
      <c r="R896" s="15"/>
      <c r="S896" s="15"/>
    </row>
    <row r="897">
      <c r="A897" s="15"/>
      <c r="B897" s="15"/>
      <c r="C897" s="15"/>
      <c r="D897" s="15"/>
      <c r="E897" s="15"/>
      <c r="F897" s="15"/>
      <c r="G897" s="15"/>
      <c r="H897" s="15"/>
      <c r="I897" s="15"/>
      <c r="J897" s="15"/>
      <c r="K897" s="15"/>
      <c r="L897" s="15"/>
      <c r="M897" s="15"/>
      <c r="N897" s="15"/>
      <c r="O897" s="15"/>
      <c r="P897" s="15"/>
      <c r="Q897" s="15"/>
      <c r="R897" s="15"/>
      <c r="S897" s="15"/>
    </row>
    <row r="898">
      <c r="A898" s="15"/>
      <c r="B898" s="15"/>
      <c r="C898" s="15"/>
      <c r="D898" s="15"/>
      <c r="E898" s="15"/>
      <c r="F898" s="15"/>
      <c r="G898" s="15"/>
      <c r="H898" s="15"/>
      <c r="I898" s="15"/>
      <c r="J898" s="15"/>
      <c r="K898" s="15"/>
      <c r="L898" s="15"/>
      <c r="M898" s="15"/>
      <c r="N898" s="15"/>
      <c r="O898" s="15"/>
      <c r="P898" s="15"/>
      <c r="Q898" s="15"/>
      <c r="R898" s="15"/>
      <c r="S898" s="15"/>
    </row>
    <row r="899">
      <c r="A899" s="15"/>
      <c r="B899" s="15"/>
      <c r="C899" s="15"/>
      <c r="D899" s="15"/>
      <c r="E899" s="15"/>
      <c r="F899" s="15"/>
      <c r="G899" s="15"/>
      <c r="H899" s="15"/>
      <c r="I899" s="15"/>
      <c r="J899" s="15"/>
      <c r="K899" s="15"/>
      <c r="L899" s="15"/>
      <c r="M899" s="15"/>
      <c r="N899" s="15"/>
      <c r="O899" s="15"/>
      <c r="P899" s="15"/>
      <c r="Q899" s="15"/>
      <c r="R899" s="15"/>
      <c r="S899" s="15"/>
    </row>
    <row r="900">
      <c r="A900" s="15"/>
      <c r="B900" s="15"/>
      <c r="C900" s="15"/>
      <c r="D900" s="15"/>
      <c r="E900" s="15"/>
      <c r="F900" s="15"/>
      <c r="G900" s="15"/>
      <c r="H900" s="15"/>
      <c r="I900" s="15"/>
      <c r="J900" s="15"/>
      <c r="K900" s="15"/>
      <c r="L900" s="15"/>
      <c r="M900" s="15"/>
      <c r="N900" s="15"/>
      <c r="O900" s="15"/>
      <c r="P900" s="15"/>
      <c r="Q900" s="15"/>
      <c r="R900" s="15"/>
      <c r="S900" s="15"/>
    </row>
    <row r="901">
      <c r="A901" s="15"/>
      <c r="B901" s="15"/>
      <c r="C901" s="15"/>
      <c r="D901" s="15"/>
      <c r="E901" s="15"/>
      <c r="F901" s="15"/>
      <c r="G901" s="15"/>
      <c r="H901" s="15"/>
      <c r="I901" s="15"/>
      <c r="J901" s="15"/>
      <c r="K901" s="15"/>
      <c r="L901" s="15"/>
      <c r="M901" s="15"/>
      <c r="N901" s="15"/>
      <c r="O901" s="15"/>
      <c r="P901" s="15"/>
      <c r="Q901" s="15"/>
      <c r="R901" s="15"/>
      <c r="S901" s="15"/>
    </row>
    <row r="902">
      <c r="A902" s="15"/>
      <c r="B902" s="15"/>
      <c r="C902" s="15"/>
      <c r="D902" s="15"/>
      <c r="E902" s="15"/>
      <c r="F902" s="15"/>
      <c r="G902" s="15"/>
      <c r="H902" s="15"/>
      <c r="I902" s="15"/>
      <c r="J902" s="15"/>
      <c r="K902" s="15"/>
      <c r="L902" s="15"/>
      <c r="M902" s="15"/>
      <c r="N902" s="15"/>
      <c r="O902" s="15"/>
      <c r="P902" s="15"/>
      <c r="Q902" s="15"/>
      <c r="R902" s="15"/>
      <c r="S902" s="15"/>
    </row>
    <row r="903">
      <c r="A903" s="15"/>
      <c r="B903" s="15"/>
      <c r="C903" s="15"/>
      <c r="D903" s="15"/>
      <c r="E903" s="15"/>
      <c r="F903" s="15"/>
      <c r="G903" s="15"/>
      <c r="H903" s="15"/>
      <c r="I903" s="15"/>
      <c r="J903" s="15"/>
      <c r="K903" s="15"/>
      <c r="L903" s="15"/>
      <c r="M903" s="15"/>
      <c r="N903" s="15"/>
      <c r="O903" s="15"/>
      <c r="P903" s="15"/>
      <c r="Q903" s="15"/>
      <c r="R903" s="15"/>
      <c r="S903" s="15"/>
    </row>
    <row r="904">
      <c r="A904" s="15"/>
      <c r="B904" s="15"/>
      <c r="C904" s="15"/>
      <c r="D904" s="15"/>
      <c r="E904" s="15"/>
      <c r="F904" s="15"/>
      <c r="G904" s="15"/>
      <c r="H904" s="15"/>
      <c r="I904" s="15"/>
      <c r="J904" s="15"/>
      <c r="K904" s="15"/>
      <c r="L904" s="15"/>
      <c r="M904" s="15"/>
      <c r="N904" s="15"/>
      <c r="O904" s="15"/>
      <c r="P904" s="15"/>
      <c r="Q904" s="15"/>
      <c r="R904" s="15"/>
      <c r="S904" s="15"/>
    </row>
    <row r="905">
      <c r="A905" s="15"/>
      <c r="B905" s="15"/>
      <c r="C905" s="15"/>
      <c r="D905" s="15"/>
      <c r="E905" s="15"/>
      <c r="F905" s="15"/>
      <c r="G905" s="15"/>
      <c r="H905" s="15"/>
      <c r="I905" s="15"/>
      <c r="J905" s="15"/>
      <c r="K905" s="15"/>
      <c r="L905" s="15"/>
      <c r="M905" s="15"/>
      <c r="N905" s="15"/>
      <c r="O905" s="15"/>
      <c r="P905" s="15"/>
      <c r="Q905" s="15"/>
      <c r="R905" s="15"/>
      <c r="S905" s="15"/>
    </row>
    <row r="906">
      <c r="A906" s="15"/>
      <c r="B906" s="15"/>
      <c r="C906" s="15"/>
      <c r="D906" s="15"/>
      <c r="E906" s="15"/>
      <c r="F906" s="15"/>
      <c r="G906" s="15"/>
      <c r="H906" s="15"/>
      <c r="I906" s="15"/>
      <c r="J906" s="15"/>
      <c r="K906" s="15"/>
      <c r="L906" s="15"/>
      <c r="M906" s="15"/>
      <c r="N906" s="15"/>
      <c r="O906" s="15"/>
      <c r="P906" s="15"/>
      <c r="Q906" s="15"/>
      <c r="R906" s="15"/>
      <c r="S906" s="15"/>
    </row>
    <row r="907">
      <c r="A907" s="15"/>
      <c r="B907" s="15"/>
      <c r="C907" s="15"/>
      <c r="D907" s="15"/>
      <c r="E907" s="15"/>
      <c r="F907" s="15"/>
      <c r="G907" s="15"/>
      <c r="H907" s="15"/>
      <c r="I907" s="15"/>
      <c r="J907" s="15"/>
      <c r="K907" s="15"/>
      <c r="L907" s="15"/>
      <c r="M907" s="15"/>
      <c r="N907" s="15"/>
      <c r="O907" s="15"/>
      <c r="P907" s="15"/>
      <c r="Q907" s="15"/>
      <c r="R907" s="15"/>
      <c r="S907" s="15"/>
    </row>
    <row r="908">
      <c r="A908" s="15"/>
      <c r="B908" s="15"/>
      <c r="C908" s="15"/>
      <c r="D908" s="15"/>
      <c r="E908" s="15"/>
      <c r="F908" s="15"/>
      <c r="G908" s="15"/>
      <c r="H908" s="15"/>
      <c r="I908" s="15"/>
      <c r="J908" s="15"/>
      <c r="K908" s="15"/>
      <c r="L908" s="15"/>
      <c r="M908" s="15"/>
      <c r="N908" s="15"/>
      <c r="O908" s="15"/>
      <c r="P908" s="15"/>
      <c r="Q908" s="15"/>
      <c r="R908" s="15"/>
      <c r="S908" s="15"/>
    </row>
    <row r="909">
      <c r="A909" s="15"/>
      <c r="B909" s="15"/>
      <c r="C909" s="15"/>
      <c r="D909" s="15"/>
      <c r="E909" s="15"/>
      <c r="F909" s="15"/>
      <c r="G909" s="15"/>
      <c r="H909" s="15"/>
      <c r="I909" s="15"/>
      <c r="J909" s="15"/>
      <c r="K909" s="15"/>
      <c r="L909" s="15"/>
      <c r="M909" s="15"/>
      <c r="N909" s="15"/>
      <c r="O909" s="15"/>
      <c r="P909" s="15"/>
      <c r="Q909" s="15"/>
      <c r="R909" s="15"/>
      <c r="S909" s="15"/>
    </row>
    <row r="910">
      <c r="A910" s="15"/>
      <c r="B910" s="15"/>
      <c r="C910" s="15"/>
      <c r="D910" s="15"/>
      <c r="E910" s="15"/>
      <c r="F910" s="15"/>
      <c r="G910" s="15"/>
      <c r="H910" s="15"/>
      <c r="I910" s="15"/>
      <c r="J910" s="15"/>
      <c r="K910" s="15"/>
      <c r="L910" s="15"/>
      <c r="M910" s="15"/>
      <c r="N910" s="15"/>
      <c r="O910" s="15"/>
      <c r="P910" s="15"/>
      <c r="Q910" s="15"/>
      <c r="R910" s="15"/>
      <c r="S910" s="15"/>
    </row>
    <row r="911">
      <c r="A911" s="15"/>
      <c r="B911" s="15"/>
      <c r="C911" s="15"/>
      <c r="D911" s="15"/>
      <c r="E911" s="15"/>
      <c r="F911" s="15"/>
      <c r="G911" s="15"/>
      <c r="H911" s="15"/>
      <c r="I911" s="15"/>
      <c r="J911" s="15"/>
      <c r="K911" s="15"/>
      <c r="L911" s="15"/>
      <c r="M911" s="15"/>
      <c r="N911" s="15"/>
      <c r="O911" s="15"/>
      <c r="P911" s="15"/>
      <c r="Q911" s="15"/>
      <c r="R911" s="15"/>
      <c r="S911" s="15"/>
    </row>
    <row r="912">
      <c r="A912" s="15"/>
      <c r="B912" s="15"/>
      <c r="C912" s="15"/>
      <c r="D912" s="15"/>
      <c r="E912" s="15"/>
      <c r="F912" s="15"/>
      <c r="G912" s="15"/>
      <c r="H912" s="15"/>
      <c r="I912" s="15"/>
      <c r="J912" s="15"/>
      <c r="K912" s="15"/>
      <c r="L912" s="15"/>
      <c r="M912" s="15"/>
      <c r="N912" s="15"/>
      <c r="O912" s="15"/>
      <c r="P912" s="15"/>
      <c r="Q912" s="15"/>
      <c r="R912" s="15"/>
      <c r="S912" s="15"/>
    </row>
    <row r="913">
      <c r="A913" s="15"/>
      <c r="B913" s="15"/>
      <c r="C913" s="15"/>
      <c r="D913" s="15"/>
      <c r="E913" s="15"/>
      <c r="F913" s="15"/>
      <c r="G913" s="15"/>
      <c r="H913" s="15"/>
      <c r="I913" s="15"/>
      <c r="J913" s="15"/>
      <c r="K913" s="15"/>
      <c r="L913" s="15"/>
      <c r="M913" s="15"/>
      <c r="N913" s="15"/>
      <c r="O913" s="15"/>
      <c r="P913" s="15"/>
      <c r="Q913" s="15"/>
      <c r="R913" s="15"/>
      <c r="S913" s="15"/>
    </row>
    <row r="914">
      <c r="A914" s="15"/>
      <c r="B914" s="15"/>
      <c r="C914" s="15"/>
      <c r="D914" s="15"/>
      <c r="E914" s="15"/>
      <c r="F914" s="15"/>
      <c r="G914" s="15"/>
      <c r="H914" s="15"/>
      <c r="I914" s="15"/>
      <c r="J914" s="15"/>
      <c r="K914" s="15"/>
      <c r="L914" s="15"/>
      <c r="M914" s="15"/>
      <c r="N914" s="15"/>
      <c r="O914" s="15"/>
      <c r="P914" s="15"/>
      <c r="Q914" s="15"/>
      <c r="R914" s="15"/>
      <c r="S914" s="15"/>
    </row>
    <row r="915">
      <c r="A915" s="15"/>
      <c r="B915" s="15"/>
      <c r="C915" s="15"/>
      <c r="D915" s="15"/>
      <c r="E915" s="15"/>
      <c r="F915" s="15"/>
      <c r="G915" s="15"/>
      <c r="H915" s="15"/>
      <c r="I915" s="15"/>
      <c r="J915" s="15"/>
      <c r="K915" s="15"/>
      <c r="L915" s="15"/>
      <c r="M915" s="15"/>
      <c r="N915" s="15"/>
      <c r="O915" s="15"/>
      <c r="P915" s="15"/>
      <c r="Q915" s="15"/>
      <c r="R915" s="15"/>
      <c r="S915" s="15"/>
    </row>
    <row r="916">
      <c r="A916" s="15"/>
      <c r="B916" s="15"/>
      <c r="C916" s="15"/>
      <c r="D916" s="15"/>
      <c r="E916" s="15"/>
      <c r="F916" s="15"/>
      <c r="G916" s="15"/>
      <c r="H916" s="15"/>
      <c r="I916" s="15"/>
      <c r="J916" s="15"/>
      <c r="K916" s="15"/>
      <c r="L916" s="15"/>
      <c r="M916" s="15"/>
      <c r="N916" s="15"/>
      <c r="O916" s="15"/>
      <c r="P916" s="15"/>
      <c r="Q916" s="15"/>
      <c r="R916" s="15"/>
      <c r="S916" s="15"/>
    </row>
    <row r="917">
      <c r="A917" s="15"/>
      <c r="B917" s="15"/>
      <c r="C917" s="15"/>
      <c r="D917" s="15"/>
      <c r="E917" s="15"/>
      <c r="F917" s="15"/>
      <c r="G917" s="15"/>
      <c r="H917" s="15"/>
      <c r="I917" s="15"/>
      <c r="J917" s="15"/>
      <c r="K917" s="15"/>
      <c r="L917" s="15"/>
      <c r="M917" s="15"/>
      <c r="N917" s="15"/>
      <c r="O917" s="15"/>
      <c r="P917" s="15"/>
      <c r="Q917" s="15"/>
      <c r="R917" s="15"/>
      <c r="S917" s="15"/>
    </row>
    <row r="918">
      <c r="A918" s="15"/>
      <c r="B918" s="15"/>
      <c r="C918" s="15"/>
      <c r="D918" s="15"/>
      <c r="E918" s="15"/>
      <c r="F918" s="15"/>
      <c r="G918" s="15"/>
      <c r="H918" s="15"/>
      <c r="I918" s="15"/>
      <c r="J918" s="15"/>
      <c r="K918" s="15"/>
      <c r="L918" s="15"/>
      <c r="M918" s="15"/>
      <c r="N918" s="15"/>
      <c r="O918" s="15"/>
      <c r="P918" s="15"/>
      <c r="Q918" s="15"/>
      <c r="R918" s="15"/>
      <c r="S918" s="15"/>
    </row>
    <row r="919">
      <c r="A919" s="15"/>
      <c r="B919" s="15"/>
      <c r="C919" s="15"/>
      <c r="D919" s="15"/>
      <c r="E919" s="15"/>
      <c r="F919" s="15"/>
      <c r="G919" s="15"/>
      <c r="H919" s="15"/>
      <c r="I919" s="15"/>
      <c r="J919" s="15"/>
      <c r="K919" s="15"/>
      <c r="L919" s="15"/>
      <c r="M919" s="15"/>
      <c r="N919" s="15"/>
      <c r="O919" s="15"/>
      <c r="P919" s="15"/>
      <c r="Q919" s="15"/>
      <c r="R919" s="15"/>
      <c r="S919" s="15"/>
    </row>
    <row r="920">
      <c r="A920" s="15"/>
      <c r="B920" s="15"/>
      <c r="C920" s="15"/>
      <c r="D920" s="15"/>
      <c r="E920" s="15"/>
      <c r="F920" s="15"/>
      <c r="G920" s="15"/>
      <c r="H920" s="15"/>
      <c r="I920" s="15"/>
      <c r="J920" s="15"/>
      <c r="K920" s="15"/>
      <c r="L920" s="15"/>
      <c r="M920" s="15"/>
      <c r="N920" s="15"/>
      <c r="O920" s="15"/>
      <c r="P920" s="15"/>
      <c r="Q920" s="15"/>
      <c r="R920" s="15"/>
      <c r="S920" s="15"/>
    </row>
    <row r="921">
      <c r="A921" s="15"/>
      <c r="B921" s="15"/>
      <c r="C921" s="15"/>
      <c r="D921" s="15"/>
      <c r="E921" s="15"/>
      <c r="F921" s="15"/>
      <c r="G921" s="15"/>
      <c r="H921" s="15"/>
      <c r="I921" s="15"/>
      <c r="J921" s="15"/>
      <c r="K921" s="15"/>
      <c r="L921" s="15"/>
      <c r="M921" s="15"/>
      <c r="N921" s="15"/>
      <c r="O921" s="15"/>
      <c r="P921" s="15"/>
      <c r="Q921" s="15"/>
      <c r="R921" s="15"/>
      <c r="S921" s="15"/>
    </row>
    <row r="922">
      <c r="A922" s="15"/>
      <c r="B922" s="15"/>
      <c r="C922" s="15"/>
      <c r="D922" s="15"/>
      <c r="E922" s="15"/>
      <c r="F922" s="15"/>
      <c r="G922" s="15"/>
      <c r="H922" s="15"/>
      <c r="I922" s="15"/>
      <c r="J922" s="15"/>
      <c r="K922" s="15"/>
      <c r="L922" s="15"/>
      <c r="M922" s="15"/>
      <c r="N922" s="15"/>
      <c r="O922" s="15"/>
      <c r="P922" s="15"/>
      <c r="Q922" s="15"/>
      <c r="R922" s="15"/>
      <c r="S922" s="15"/>
    </row>
    <row r="923">
      <c r="A923" s="15"/>
      <c r="B923" s="15"/>
      <c r="C923" s="15"/>
      <c r="D923" s="15"/>
      <c r="E923" s="15"/>
      <c r="F923" s="15"/>
      <c r="G923" s="15"/>
      <c r="H923" s="15"/>
      <c r="I923" s="15"/>
      <c r="J923" s="15"/>
      <c r="K923" s="15"/>
      <c r="L923" s="15"/>
      <c r="M923" s="15"/>
      <c r="N923" s="15"/>
      <c r="O923" s="15"/>
      <c r="P923" s="15"/>
      <c r="Q923" s="15"/>
      <c r="R923" s="15"/>
      <c r="S923" s="15"/>
    </row>
    <row r="924">
      <c r="A924" s="15"/>
      <c r="B924" s="15"/>
      <c r="C924" s="15"/>
      <c r="D924" s="15"/>
      <c r="E924" s="15"/>
      <c r="F924" s="15"/>
      <c r="G924" s="15"/>
      <c r="H924" s="15"/>
      <c r="I924" s="15"/>
      <c r="J924" s="15"/>
      <c r="K924" s="15"/>
      <c r="L924" s="15"/>
      <c r="M924" s="15"/>
      <c r="N924" s="15"/>
      <c r="O924" s="15"/>
      <c r="P924" s="15"/>
      <c r="Q924" s="15"/>
      <c r="R924" s="15"/>
      <c r="S924" s="15"/>
    </row>
    <row r="925">
      <c r="A925" s="15"/>
      <c r="B925" s="15"/>
      <c r="C925" s="15"/>
      <c r="D925" s="15"/>
      <c r="E925" s="15"/>
      <c r="F925" s="15"/>
      <c r="G925" s="15"/>
      <c r="H925" s="15"/>
      <c r="I925" s="15"/>
      <c r="J925" s="15"/>
      <c r="K925" s="15"/>
      <c r="L925" s="15"/>
      <c r="M925" s="15"/>
      <c r="N925" s="15"/>
      <c r="O925" s="15"/>
      <c r="P925" s="15"/>
      <c r="Q925" s="15"/>
      <c r="R925" s="15"/>
      <c r="S925" s="15"/>
    </row>
    <row r="926">
      <c r="A926" s="15"/>
      <c r="B926" s="15"/>
      <c r="C926" s="15"/>
      <c r="D926" s="15"/>
      <c r="E926" s="15"/>
      <c r="F926" s="15"/>
      <c r="G926" s="15"/>
      <c r="H926" s="15"/>
      <c r="I926" s="15"/>
      <c r="J926" s="15"/>
      <c r="K926" s="15"/>
      <c r="L926" s="15"/>
      <c r="M926" s="15"/>
      <c r="N926" s="15"/>
      <c r="O926" s="15"/>
      <c r="P926" s="15"/>
      <c r="Q926" s="15"/>
      <c r="R926" s="15"/>
      <c r="S926" s="15"/>
    </row>
    <row r="927">
      <c r="A927" s="15"/>
      <c r="B927" s="15"/>
      <c r="C927" s="15"/>
      <c r="D927" s="15"/>
      <c r="E927" s="15"/>
      <c r="F927" s="15"/>
      <c r="G927" s="15"/>
      <c r="H927" s="15"/>
      <c r="I927" s="15"/>
      <c r="J927" s="15"/>
      <c r="K927" s="15"/>
      <c r="L927" s="15"/>
      <c r="M927" s="15"/>
      <c r="N927" s="15"/>
      <c r="O927" s="15"/>
      <c r="P927" s="15"/>
      <c r="Q927" s="15"/>
      <c r="R927" s="15"/>
      <c r="S927" s="15"/>
    </row>
    <row r="928">
      <c r="A928" s="15"/>
      <c r="B928" s="15"/>
      <c r="C928" s="15"/>
      <c r="D928" s="15"/>
      <c r="E928" s="15"/>
      <c r="F928" s="15"/>
      <c r="G928" s="15"/>
      <c r="H928" s="15"/>
      <c r="I928" s="15"/>
      <c r="J928" s="15"/>
      <c r="K928" s="15"/>
      <c r="L928" s="15"/>
      <c r="M928" s="15"/>
      <c r="N928" s="15"/>
      <c r="O928" s="15"/>
      <c r="P928" s="15"/>
      <c r="Q928" s="15"/>
      <c r="R928" s="15"/>
      <c r="S928" s="15"/>
    </row>
    <row r="929">
      <c r="A929" s="15"/>
      <c r="B929" s="15"/>
      <c r="C929" s="15"/>
      <c r="D929" s="15"/>
      <c r="E929" s="15"/>
      <c r="F929" s="15"/>
      <c r="G929" s="15"/>
      <c r="H929" s="15"/>
      <c r="I929" s="15"/>
      <c r="J929" s="15"/>
      <c r="K929" s="15"/>
      <c r="L929" s="15"/>
      <c r="M929" s="15"/>
      <c r="N929" s="15"/>
      <c r="O929" s="15"/>
      <c r="P929" s="15"/>
      <c r="Q929" s="15"/>
      <c r="R929" s="15"/>
      <c r="S929" s="15"/>
    </row>
    <row r="930">
      <c r="A930" s="15"/>
      <c r="B930" s="15"/>
      <c r="C930" s="15"/>
      <c r="D930" s="15"/>
      <c r="E930" s="15"/>
      <c r="F930" s="15"/>
      <c r="G930" s="15"/>
      <c r="H930" s="15"/>
      <c r="I930" s="15"/>
      <c r="J930" s="15"/>
      <c r="K930" s="15"/>
      <c r="L930" s="15"/>
      <c r="M930" s="15"/>
      <c r="N930" s="15"/>
      <c r="O930" s="15"/>
      <c r="P930" s="15"/>
      <c r="Q930" s="15"/>
      <c r="R930" s="15"/>
      <c r="S930" s="15"/>
    </row>
    <row r="931">
      <c r="A931" s="15"/>
      <c r="B931" s="15"/>
      <c r="C931" s="15"/>
      <c r="D931" s="15"/>
      <c r="E931" s="15"/>
      <c r="F931" s="15"/>
      <c r="G931" s="15"/>
      <c r="H931" s="15"/>
      <c r="I931" s="15"/>
      <c r="J931" s="15"/>
      <c r="K931" s="15"/>
      <c r="L931" s="15"/>
      <c r="M931" s="15"/>
      <c r="N931" s="15"/>
      <c r="O931" s="15"/>
      <c r="P931" s="15"/>
      <c r="Q931" s="15"/>
      <c r="R931" s="15"/>
      <c r="S931" s="15"/>
    </row>
    <row r="932">
      <c r="A932" s="15"/>
      <c r="B932" s="15"/>
      <c r="C932" s="15"/>
      <c r="D932" s="15"/>
      <c r="E932" s="15"/>
      <c r="F932" s="15"/>
      <c r="G932" s="15"/>
      <c r="H932" s="15"/>
      <c r="I932" s="15"/>
      <c r="J932" s="15"/>
      <c r="K932" s="15"/>
      <c r="L932" s="15"/>
      <c r="M932" s="15"/>
      <c r="N932" s="15"/>
      <c r="O932" s="15"/>
      <c r="P932" s="15"/>
      <c r="Q932" s="15"/>
      <c r="R932" s="15"/>
      <c r="S932" s="15"/>
    </row>
    <row r="933">
      <c r="A933" s="15"/>
      <c r="B933" s="15"/>
      <c r="C933" s="15"/>
      <c r="D933" s="15"/>
      <c r="E933" s="15"/>
      <c r="F933" s="15"/>
      <c r="G933" s="15"/>
      <c r="H933" s="15"/>
      <c r="I933" s="15"/>
      <c r="J933" s="15"/>
      <c r="K933" s="15"/>
      <c r="L933" s="15"/>
      <c r="M933" s="15"/>
      <c r="N933" s="15"/>
      <c r="O933" s="15"/>
      <c r="P933" s="15"/>
      <c r="Q933" s="15"/>
      <c r="R933" s="15"/>
      <c r="S933" s="15"/>
    </row>
    <row r="934">
      <c r="A934" s="15"/>
      <c r="B934" s="15"/>
      <c r="C934" s="15"/>
      <c r="D934" s="15"/>
      <c r="E934" s="15"/>
      <c r="F934" s="15"/>
      <c r="G934" s="15"/>
      <c r="H934" s="15"/>
      <c r="I934" s="15"/>
      <c r="J934" s="15"/>
      <c r="K934" s="15"/>
      <c r="L934" s="15"/>
      <c r="M934" s="15"/>
      <c r="N934" s="15"/>
      <c r="O934" s="15"/>
      <c r="P934" s="15"/>
      <c r="Q934" s="15"/>
      <c r="R934" s="15"/>
      <c r="S934" s="15"/>
    </row>
    <row r="935">
      <c r="A935" s="15"/>
      <c r="B935" s="15"/>
      <c r="C935" s="15"/>
      <c r="D935" s="15"/>
      <c r="E935" s="15"/>
      <c r="F935" s="15"/>
      <c r="G935" s="15"/>
      <c r="H935" s="15"/>
      <c r="I935" s="15"/>
      <c r="J935" s="15"/>
      <c r="K935" s="15"/>
      <c r="L935" s="15"/>
      <c r="M935" s="15"/>
      <c r="N935" s="15"/>
      <c r="O935" s="15"/>
      <c r="P935" s="15"/>
      <c r="Q935" s="15"/>
      <c r="R935" s="15"/>
      <c r="S935" s="15"/>
    </row>
    <row r="936">
      <c r="A936" s="15"/>
      <c r="B936" s="15"/>
      <c r="C936" s="15"/>
      <c r="D936" s="15"/>
      <c r="E936" s="15"/>
      <c r="F936" s="15"/>
      <c r="G936" s="15"/>
      <c r="H936" s="15"/>
      <c r="I936" s="15"/>
      <c r="J936" s="15"/>
      <c r="K936" s="15"/>
      <c r="L936" s="15"/>
      <c r="M936" s="15"/>
      <c r="N936" s="15"/>
      <c r="O936" s="15"/>
      <c r="P936" s="15"/>
      <c r="Q936" s="15"/>
      <c r="R936" s="15"/>
      <c r="S936" s="15"/>
    </row>
    <row r="937">
      <c r="A937" s="15"/>
      <c r="B937" s="15"/>
      <c r="C937" s="15"/>
      <c r="D937" s="15"/>
      <c r="E937" s="15"/>
      <c r="F937" s="15"/>
      <c r="G937" s="15"/>
      <c r="H937" s="15"/>
      <c r="I937" s="15"/>
      <c r="J937" s="15"/>
      <c r="K937" s="15"/>
      <c r="L937" s="15"/>
      <c r="M937" s="15"/>
      <c r="N937" s="15"/>
      <c r="O937" s="15"/>
      <c r="P937" s="15"/>
      <c r="Q937" s="15"/>
      <c r="R937" s="15"/>
      <c r="S937" s="15"/>
    </row>
    <row r="938">
      <c r="A938" s="15"/>
      <c r="B938" s="15"/>
      <c r="C938" s="15"/>
      <c r="D938" s="15"/>
      <c r="E938" s="15"/>
      <c r="F938" s="15"/>
      <c r="G938" s="15"/>
      <c r="H938" s="15"/>
      <c r="I938" s="15"/>
      <c r="J938" s="15"/>
      <c r="K938" s="15"/>
      <c r="L938" s="15"/>
      <c r="M938" s="15"/>
      <c r="N938" s="15"/>
      <c r="O938" s="15"/>
      <c r="P938" s="15"/>
      <c r="Q938" s="15"/>
      <c r="R938" s="15"/>
      <c r="S938" s="15"/>
    </row>
    <row r="939">
      <c r="A939" s="15"/>
      <c r="B939" s="15"/>
      <c r="C939" s="15"/>
      <c r="D939" s="15"/>
      <c r="E939" s="15"/>
      <c r="F939" s="15"/>
      <c r="G939" s="15"/>
      <c r="H939" s="15"/>
      <c r="I939" s="15"/>
      <c r="J939" s="15"/>
      <c r="K939" s="15"/>
      <c r="L939" s="15"/>
      <c r="M939" s="15"/>
      <c r="N939" s="15"/>
      <c r="O939" s="15"/>
      <c r="P939" s="15"/>
      <c r="Q939" s="15"/>
      <c r="R939" s="15"/>
      <c r="S939" s="15"/>
    </row>
    <row r="940">
      <c r="A940" s="15"/>
      <c r="B940" s="15"/>
      <c r="C940" s="15"/>
      <c r="D940" s="15"/>
      <c r="E940" s="15"/>
      <c r="F940" s="15"/>
      <c r="G940" s="15"/>
      <c r="H940" s="15"/>
      <c r="I940" s="15"/>
      <c r="J940" s="15"/>
      <c r="K940" s="15"/>
      <c r="L940" s="15"/>
      <c r="M940" s="15"/>
      <c r="N940" s="15"/>
      <c r="O940" s="15"/>
      <c r="P940" s="15"/>
      <c r="Q940" s="15"/>
      <c r="R940" s="15"/>
      <c r="S940" s="15"/>
    </row>
    <row r="941">
      <c r="A941" s="15"/>
      <c r="B941" s="15"/>
      <c r="C941" s="15"/>
      <c r="D941" s="15"/>
      <c r="E941" s="15"/>
      <c r="F941" s="15"/>
      <c r="G941" s="15"/>
      <c r="H941" s="15"/>
      <c r="I941" s="15"/>
      <c r="J941" s="15"/>
      <c r="K941" s="15"/>
      <c r="L941" s="15"/>
      <c r="M941" s="15"/>
      <c r="N941" s="15"/>
      <c r="O941" s="15"/>
      <c r="P941" s="15"/>
      <c r="Q941" s="15"/>
      <c r="R941" s="15"/>
      <c r="S941" s="15"/>
    </row>
    <row r="942">
      <c r="A942" s="15"/>
      <c r="B942" s="15"/>
      <c r="C942" s="15"/>
      <c r="D942" s="15"/>
      <c r="E942" s="15"/>
      <c r="F942" s="15"/>
      <c r="G942" s="15"/>
      <c r="H942" s="15"/>
      <c r="I942" s="15"/>
      <c r="J942" s="15"/>
      <c r="K942" s="15"/>
      <c r="L942" s="15"/>
      <c r="M942" s="15"/>
      <c r="N942" s="15"/>
      <c r="O942" s="15"/>
      <c r="P942" s="15"/>
      <c r="Q942" s="15"/>
      <c r="R942" s="15"/>
      <c r="S942" s="15"/>
    </row>
    <row r="943">
      <c r="A943" s="15"/>
      <c r="B943" s="15"/>
      <c r="C943" s="15"/>
      <c r="D943" s="15"/>
      <c r="E943" s="15"/>
      <c r="F943" s="15"/>
      <c r="G943" s="15"/>
      <c r="H943" s="15"/>
      <c r="I943" s="15"/>
      <c r="J943" s="15"/>
      <c r="K943" s="15"/>
      <c r="L943" s="15"/>
      <c r="M943" s="15"/>
      <c r="N943" s="15"/>
      <c r="O943" s="15"/>
      <c r="P943" s="15"/>
      <c r="Q943" s="15"/>
      <c r="R943" s="15"/>
      <c r="S943" s="15"/>
    </row>
    <row r="944">
      <c r="A944" s="15"/>
      <c r="B944" s="15"/>
      <c r="C944" s="15"/>
      <c r="D944" s="15"/>
      <c r="E944" s="15"/>
      <c r="F944" s="15"/>
      <c r="G944" s="15"/>
      <c r="H944" s="15"/>
      <c r="I944" s="15"/>
      <c r="J944" s="15"/>
      <c r="K944" s="15"/>
      <c r="L944" s="15"/>
      <c r="M944" s="15"/>
      <c r="N944" s="15"/>
      <c r="O944" s="15"/>
      <c r="P944" s="15"/>
      <c r="Q944" s="15"/>
      <c r="R944" s="15"/>
      <c r="S944" s="15"/>
    </row>
    <row r="945">
      <c r="A945" s="15"/>
      <c r="B945" s="15"/>
      <c r="C945" s="15"/>
      <c r="D945" s="15"/>
      <c r="E945" s="15"/>
      <c r="F945" s="15"/>
      <c r="G945" s="15"/>
      <c r="H945" s="15"/>
      <c r="I945" s="15"/>
      <c r="J945" s="15"/>
      <c r="K945" s="15"/>
      <c r="L945" s="15"/>
      <c r="M945" s="15"/>
      <c r="N945" s="15"/>
      <c r="O945" s="15"/>
      <c r="P945" s="15"/>
      <c r="Q945" s="15"/>
      <c r="R945" s="15"/>
      <c r="S945" s="15"/>
    </row>
    <row r="946">
      <c r="A946" s="15"/>
      <c r="B946" s="15"/>
      <c r="C946" s="15"/>
      <c r="D946" s="15"/>
      <c r="E946" s="15"/>
      <c r="F946" s="15"/>
      <c r="G946" s="15"/>
      <c r="H946" s="15"/>
      <c r="I946" s="15"/>
      <c r="J946" s="15"/>
      <c r="K946" s="15"/>
      <c r="L946" s="15"/>
      <c r="M946" s="15"/>
      <c r="N946" s="15"/>
      <c r="O946" s="15"/>
      <c r="P946" s="15"/>
      <c r="Q946" s="15"/>
      <c r="R946" s="15"/>
      <c r="S946" s="15"/>
    </row>
    <row r="947">
      <c r="A947" s="15"/>
      <c r="B947" s="15"/>
      <c r="C947" s="15"/>
      <c r="D947" s="15"/>
      <c r="E947" s="15"/>
      <c r="F947" s="15"/>
      <c r="G947" s="15"/>
      <c r="H947" s="15"/>
      <c r="I947" s="15"/>
      <c r="J947" s="15"/>
      <c r="K947" s="15"/>
      <c r="L947" s="15"/>
      <c r="M947" s="15"/>
      <c r="N947" s="15"/>
      <c r="O947" s="15"/>
      <c r="P947" s="15"/>
      <c r="Q947" s="15"/>
      <c r="R947" s="15"/>
      <c r="S947" s="15"/>
    </row>
    <row r="948">
      <c r="A948" s="15"/>
      <c r="B948" s="15"/>
      <c r="C948" s="15"/>
      <c r="D948" s="15"/>
      <c r="E948" s="15"/>
      <c r="F948" s="15"/>
      <c r="G948" s="15"/>
      <c r="H948" s="15"/>
      <c r="I948" s="15"/>
      <c r="J948" s="15"/>
      <c r="K948" s="15"/>
      <c r="L948" s="15"/>
      <c r="M948" s="15"/>
      <c r="N948" s="15"/>
      <c r="O948" s="15"/>
      <c r="P948" s="15"/>
      <c r="Q948" s="15"/>
      <c r="R948" s="15"/>
      <c r="S948" s="15"/>
    </row>
    <row r="949">
      <c r="A949" s="15"/>
      <c r="B949" s="15"/>
      <c r="C949" s="15"/>
      <c r="D949" s="15"/>
      <c r="E949" s="15"/>
      <c r="F949" s="15"/>
      <c r="G949" s="15"/>
      <c r="H949" s="15"/>
      <c r="I949" s="15"/>
      <c r="J949" s="15"/>
      <c r="K949" s="15"/>
      <c r="L949" s="15"/>
      <c r="M949" s="15"/>
      <c r="N949" s="15"/>
      <c r="O949" s="15"/>
      <c r="P949" s="15"/>
      <c r="Q949" s="15"/>
      <c r="R949" s="15"/>
      <c r="S949" s="15"/>
    </row>
    <row r="950">
      <c r="A950" s="15"/>
      <c r="B950" s="15"/>
      <c r="C950" s="15"/>
      <c r="D950" s="15"/>
      <c r="E950" s="15"/>
      <c r="F950" s="15"/>
      <c r="G950" s="15"/>
      <c r="H950" s="15"/>
      <c r="I950" s="15"/>
      <c r="J950" s="15"/>
      <c r="K950" s="15"/>
      <c r="L950" s="15"/>
      <c r="M950" s="15"/>
      <c r="N950" s="15"/>
      <c r="O950" s="15"/>
      <c r="P950" s="15"/>
      <c r="Q950" s="15"/>
      <c r="R950" s="15"/>
      <c r="S950" s="15"/>
    </row>
    <row r="951">
      <c r="A951" s="15"/>
      <c r="B951" s="15"/>
      <c r="C951" s="15"/>
      <c r="D951" s="15"/>
      <c r="E951" s="15"/>
      <c r="F951" s="15"/>
      <c r="G951" s="15"/>
      <c r="H951" s="15"/>
      <c r="I951" s="15"/>
      <c r="J951" s="15"/>
      <c r="K951" s="15"/>
      <c r="L951" s="15"/>
      <c r="M951" s="15"/>
      <c r="N951" s="15"/>
      <c r="O951" s="15"/>
      <c r="P951" s="15"/>
      <c r="Q951" s="15"/>
      <c r="R951" s="15"/>
      <c r="S951" s="15"/>
    </row>
    <row r="952">
      <c r="A952" s="15"/>
      <c r="B952" s="15"/>
      <c r="C952" s="15"/>
      <c r="D952" s="15"/>
      <c r="E952" s="15"/>
      <c r="F952" s="15"/>
      <c r="G952" s="15"/>
      <c r="H952" s="15"/>
      <c r="I952" s="15"/>
      <c r="J952" s="15"/>
      <c r="K952" s="15"/>
      <c r="L952" s="15"/>
      <c r="M952" s="15"/>
      <c r="N952" s="15"/>
      <c r="O952" s="15"/>
      <c r="P952" s="15"/>
      <c r="Q952" s="15"/>
      <c r="R952" s="15"/>
      <c r="S952" s="15"/>
    </row>
    <row r="953">
      <c r="A953" s="15"/>
      <c r="B953" s="15"/>
      <c r="C953" s="15"/>
      <c r="D953" s="15"/>
      <c r="E953" s="15"/>
      <c r="F953" s="15"/>
      <c r="G953" s="15"/>
      <c r="H953" s="15"/>
      <c r="I953" s="15"/>
      <c r="J953" s="15"/>
      <c r="K953" s="15"/>
      <c r="L953" s="15"/>
      <c r="M953" s="15"/>
      <c r="N953" s="15"/>
      <c r="O953" s="15"/>
      <c r="P953" s="15"/>
      <c r="Q953" s="15"/>
      <c r="R953" s="15"/>
      <c r="S953" s="15"/>
    </row>
    <row r="954">
      <c r="A954" s="15"/>
      <c r="B954" s="15"/>
      <c r="C954" s="15"/>
      <c r="D954" s="15"/>
      <c r="E954" s="15"/>
      <c r="F954" s="15"/>
      <c r="G954" s="15"/>
      <c r="H954" s="15"/>
      <c r="I954" s="15"/>
      <c r="J954" s="15"/>
      <c r="K954" s="15"/>
      <c r="L954" s="15"/>
      <c r="M954" s="15"/>
      <c r="N954" s="15"/>
      <c r="O954" s="15"/>
      <c r="P954" s="15"/>
      <c r="Q954" s="15"/>
      <c r="R954" s="15"/>
      <c r="S954" s="15"/>
    </row>
    <row r="955">
      <c r="A955" s="15"/>
      <c r="B955" s="15"/>
      <c r="C955" s="15"/>
      <c r="D955" s="15"/>
      <c r="E955" s="15"/>
      <c r="F955" s="15"/>
      <c r="G955" s="15"/>
      <c r="H955" s="15"/>
      <c r="I955" s="15"/>
      <c r="J955" s="15"/>
      <c r="K955" s="15"/>
      <c r="L955" s="15"/>
      <c r="M955" s="15"/>
      <c r="N955" s="15"/>
      <c r="O955" s="15"/>
      <c r="P955" s="15"/>
      <c r="Q955" s="15"/>
      <c r="R955" s="15"/>
      <c r="S955" s="15"/>
    </row>
    <row r="956">
      <c r="A956" s="15"/>
      <c r="B956" s="15"/>
      <c r="C956" s="15"/>
      <c r="D956" s="15"/>
      <c r="E956" s="15"/>
      <c r="F956" s="15"/>
      <c r="G956" s="15"/>
      <c r="H956" s="15"/>
      <c r="I956" s="15"/>
      <c r="J956" s="15"/>
      <c r="K956" s="15"/>
      <c r="L956" s="15"/>
      <c r="M956" s="15"/>
      <c r="N956" s="15"/>
      <c r="O956" s="15"/>
      <c r="P956" s="15"/>
      <c r="Q956" s="15"/>
      <c r="R956" s="15"/>
      <c r="S956" s="15"/>
    </row>
    <row r="957">
      <c r="A957" s="15"/>
      <c r="B957" s="15"/>
      <c r="C957" s="15"/>
      <c r="D957" s="15"/>
      <c r="E957" s="15"/>
      <c r="F957" s="15"/>
      <c r="G957" s="15"/>
      <c r="H957" s="15"/>
      <c r="I957" s="15"/>
      <c r="J957" s="15"/>
      <c r="K957" s="15"/>
      <c r="L957" s="15"/>
      <c r="M957" s="15"/>
      <c r="N957" s="15"/>
      <c r="O957" s="15"/>
      <c r="P957" s="15"/>
      <c r="Q957" s="15"/>
      <c r="R957" s="15"/>
      <c r="S957" s="15"/>
    </row>
    <row r="958">
      <c r="A958" s="15"/>
      <c r="B958" s="15"/>
      <c r="C958" s="15"/>
      <c r="D958" s="15"/>
      <c r="E958" s="15"/>
      <c r="F958" s="15"/>
      <c r="G958" s="15"/>
      <c r="H958" s="15"/>
      <c r="I958" s="15"/>
      <c r="J958" s="15"/>
      <c r="K958" s="15"/>
      <c r="L958" s="15"/>
      <c r="M958" s="15"/>
      <c r="N958" s="15"/>
      <c r="O958" s="15"/>
      <c r="P958" s="15"/>
      <c r="Q958" s="15"/>
      <c r="R958" s="15"/>
      <c r="S958" s="15"/>
    </row>
    <row r="959">
      <c r="A959" s="15"/>
      <c r="B959" s="15"/>
      <c r="C959" s="15"/>
      <c r="D959" s="15"/>
      <c r="E959" s="15"/>
      <c r="F959" s="15"/>
      <c r="G959" s="15"/>
      <c r="H959" s="15"/>
      <c r="I959" s="15"/>
      <c r="J959" s="15"/>
      <c r="K959" s="15"/>
      <c r="L959" s="15"/>
      <c r="M959" s="15"/>
      <c r="N959" s="15"/>
      <c r="O959" s="15"/>
      <c r="P959" s="15"/>
      <c r="Q959" s="15"/>
      <c r="R959" s="15"/>
      <c r="S959" s="15"/>
    </row>
    <row r="960">
      <c r="A960" s="15"/>
      <c r="B960" s="15"/>
      <c r="C960" s="15"/>
      <c r="D960" s="15"/>
      <c r="E960" s="15"/>
      <c r="F960" s="15"/>
      <c r="G960" s="15"/>
      <c r="H960" s="15"/>
      <c r="I960" s="15"/>
      <c r="J960" s="15"/>
      <c r="K960" s="15"/>
      <c r="L960" s="15"/>
      <c r="M960" s="15"/>
      <c r="N960" s="15"/>
      <c r="O960" s="15"/>
      <c r="P960" s="15"/>
      <c r="Q960" s="15"/>
      <c r="R960" s="15"/>
      <c r="S960" s="15"/>
    </row>
    <row r="961">
      <c r="A961" s="15"/>
      <c r="B961" s="15"/>
      <c r="C961" s="15"/>
      <c r="D961" s="15"/>
      <c r="E961" s="15"/>
      <c r="F961" s="15"/>
      <c r="G961" s="15"/>
      <c r="H961" s="15"/>
      <c r="I961" s="15"/>
      <c r="J961" s="15"/>
      <c r="K961" s="15"/>
      <c r="L961" s="15"/>
      <c r="M961" s="15"/>
      <c r="N961" s="15"/>
      <c r="O961" s="15"/>
      <c r="P961" s="15"/>
      <c r="Q961" s="15"/>
      <c r="R961" s="15"/>
      <c r="S961" s="15"/>
    </row>
    <row r="962">
      <c r="A962" s="15"/>
      <c r="B962" s="15"/>
      <c r="C962" s="15"/>
      <c r="D962" s="15"/>
      <c r="E962" s="15"/>
      <c r="F962" s="15"/>
      <c r="G962" s="15"/>
      <c r="H962" s="15"/>
      <c r="I962" s="15"/>
      <c r="J962" s="15"/>
      <c r="K962" s="15"/>
      <c r="L962" s="15"/>
      <c r="M962" s="15"/>
      <c r="N962" s="15"/>
      <c r="O962" s="15"/>
      <c r="P962" s="15"/>
      <c r="Q962" s="15"/>
      <c r="R962" s="15"/>
      <c r="S962" s="15"/>
    </row>
    <row r="963">
      <c r="A963" s="15"/>
      <c r="B963" s="15"/>
      <c r="C963" s="15"/>
      <c r="D963" s="15"/>
      <c r="E963" s="15"/>
      <c r="F963" s="15"/>
      <c r="G963" s="15"/>
      <c r="H963" s="15"/>
      <c r="I963" s="15"/>
      <c r="J963" s="15"/>
      <c r="K963" s="15"/>
      <c r="L963" s="15"/>
      <c r="M963" s="15"/>
      <c r="N963" s="15"/>
      <c r="O963" s="15"/>
      <c r="P963" s="15"/>
      <c r="Q963" s="15"/>
      <c r="R963" s="15"/>
      <c r="S963" s="15"/>
    </row>
    <row r="964">
      <c r="A964" s="15"/>
      <c r="B964" s="15"/>
      <c r="C964" s="15"/>
      <c r="D964" s="15"/>
      <c r="E964" s="15"/>
      <c r="F964" s="15"/>
      <c r="G964" s="15"/>
      <c r="H964" s="15"/>
      <c r="I964" s="15"/>
      <c r="J964" s="15"/>
      <c r="K964" s="15"/>
      <c r="L964" s="15"/>
      <c r="M964" s="15"/>
      <c r="N964" s="15"/>
      <c r="O964" s="15"/>
      <c r="P964" s="15"/>
      <c r="Q964" s="15"/>
      <c r="R964" s="15"/>
      <c r="S964" s="15"/>
    </row>
    <row r="965">
      <c r="A965" s="15"/>
      <c r="B965" s="15"/>
      <c r="C965" s="15"/>
      <c r="D965" s="15"/>
      <c r="E965" s="15"/>
      <c r="F965" s="15"/>
      <c r="G965" s="15"/>
      <c r="H965" s="15"/>
      <c r="I965" s="15"/>
      <c r="J965" s="15"/>
      <c r="K965" s="15"/>
      <c r="L965" s="15"/>
      <c r="M965" s="15"/>
      <c r="N965" s="15"/>
      <c r="O965" s="15"/>
      <c r="P965" s="15"/>
      <c r="Q965" s="15"/>
      <c r="R965" s="15"/>
      <c r="S965" s="15"/>
    </row>
    <row r="966">
      <c r="A966" s="15"/>
      <c r="B966" s="15"/>
      <c r="C966" s="15"/>
      <c r="D966" s="15"/>
      <c r="E966" s="15"/>
      <c r="F966" s="15"/>
      <c r="G966" s="15"/>
      <c r="H966" s="15"/>
      <c r="I966" s="15"/>
      <c r="J966" s="15"/>
      <c r="K966" s="15"/>
      <c r="L966" s="15"/>
      <c r="M966" s="15"/>
      <c r="N966" s="15"/>
      <c r="O966" s="15"/>
      <c r="P966" s="15"/>
      <c r="Q966" s="15"/>
      <c r="R966" s="15"/>
      <c r="S966" s="15"/>
    </row>
    <row r="967">
      <c r="A967" s="15"/>
      <c r="B967" s="15"/>
      <c r="C967" s="15"/>
      <c r="D967" s="15"/>
      <c r="E967" s="15"/>
      <c r="F967" s="15"/>
      <c r="G967" s="15"/>
      <c r="H967" s="15"/>
      <c r="I967" s="15"/>
      <c r="J967" s="15"/>
      <c r="K967" s="15"/>
      <c r="L967" s="15"/>
      <c r="M967" s="15"/>
      <c r="N967" s="15"/>
      <c r="O967" s="15"/>
      <c r="P967" s="15"/>
      <c r="Q967" s="15"/>
      <c r="R967" s="15"/>
      <c r="S967" s="15"/>
    </row>
    <row r="968">
      <c r="A968" s="15"/>
      <c r="B968" s="15"/>
      <c r="C968" s="15"/>
      <c r="D968" s="15"/>
      <c r="E968" s="15"/>
      <c r="F968" s="15"/>
      <c r="G968" s="15"/>
      <c r="H968" s="15"/>
      <c r="I968" s="15"/>
      <c r="J968" s="15"/>
      <c r="K968" s="15"/>
      <c r="L968" s="15"/>
      <c r="M968" s="15"/>
      <c r="N968" s="15"/>
      <c r="O968" s="15"/>
      <c r="P968" s="15"/>
      <c r="Q968" s="15"/>
      <c r="R968" s="15"/>
      <c r="S968" s="15"/>
    </row>
    <row r="969">
      <c r="A969" s="15"/>
      <c r="B969" s="15"/>
      <c r="C969" s="15"/>
      <c r="D969" s="15"/>
      <c r="E969" s="15"/>
      <c r="F969" s="15"/>
      <c r="G969" s="15"/>
      <c r="H969" s="15"/>
      <c r="I969" s="15"/>
      <c r="J969" s="15"/>
      <c r="K969" s="15"/>
      <c r="L969" s="15"/>
      <c r="M969" s="15"/>
      <c r="N969" s="15"/>
      <c r="O969" s="15"/>
      <c r="P969" s="15"/>
      <c r="Q969" s="15"/>
      <c r="R969" s="15"/>
      <c r="S969" s="15"/>
    </row>
    <row r="970">
      <c r="A970" s="15"/>
      <c r="B970" s="15"/>
      <c r="C970" s="15"/>
      <c r="D970" s="15"/>
      <c r="E970" s="15"/>
      <c r="F970" s="15"/>
      <c r="G970" s="15"/>
      <c r="H970" s="15"/>
      <c r="I970" s="15"/>
      <c r="J970" s="15"/>
      <c r="K970" s="15"/>
      <c r="L970" s="15"/>
      <c r="M970" s="15"/>
      <c r="N970" s="15"/>
      <c r="O970" s="15"/>
      <c r="P970" s="15"/>
      <c r="Q970" s="15"/>
      <c r="R970" s="15"/>
      <c r="S970" s="15"/>
    </row>
    <row r="971">
      <c r="A971" s="15"/>
      <c r="B971" s="15"/>
      <c r="C971" s="15"/>
      <c r="D971" s="15"/>
      <c r="E971" s="15"/>
      <c r="F971" s="15"/>
      <c r="G971" s="15"/>
      <c r="H971" s="15"/>
      <c r="I971" s="15"/>
      <c r="J971" s="15"/>
      <c r="K971" s="15"/>
      <c r="L971" s="15"/>
      <c r="M971" s="15"/>
      <c r="N971" s="15"/>
      <c r="O971" s="15"/>
      <c r="P971" s="15"/>
      <c r="Q971" s="15"/>
      <c r="R971" s="15"/>
      <c r="S971" s="15"/>
    </row>
    <row r="972">
      <c r="A972" s="15"/>
      <c r="B972" s="15"/>
      <c r="C972" s="15"/>
      <c r="D972" s="15"/>
      <c r="E972" s="15"/>
      <c r="F972" s="15"/>
      <c r="G972" s="15"/>
      <c r="H972" s="15"/>
      <c r="I972" s="15"/>
      <c r="J972" s="15"/>
      <c r="K972" s="15"/>
      <c r="L972" s="15"/>
      <c r="M972" s="15"/>
      <c r="N972" s="15"/>
      <c r="O972" s="15"/>
      <c r="P972" s="15"/>
      <c r="Q972" s="15"/>
      <c r="R972" s="15"/>
      <c r="S972" s="15"/>
    </row>
    <row r="973">
      <c r="A973" s="15"/>
      <c r="B973" s="15"/>
      <c r="C973" s="15"/>
      <c r="D973" s="15"/>
      <c r="E973" s="15"/>
      <c r="F973" s="15"/>
      <c r="G973" s="15"/>
      <c r="H973" s="15"/>
      <c r="I973" s="15"/>
      <c r="J973" s="15"/>
      <c r="K973" s="15"/>
      <c r="L973" s="15"/>
      <c r="M973" s="15"/>
      <c r="N973" s="15"/>
      <c r="O973" s="15"/>
      <c r="P973" s="15"/>
      <c r="Q973" s="15"/>
      <c r="R973" s="15"/>
      <c r="S973" s="15"/>
    </row>
    <row r="974">
      <c r="A974" s="15"/>
      <c r="B974" s="15"/>
      <c r="C974" s="15"/>
      <c r="D974" s="15"/>
      <c r="E974" s="15"/>
      <c r="F974" s="15"/>
      <c r="G974" s="15"/>
      <c r="H974" s="15"/>
      <c r="I974" s="15"/>
      <c r="J974" s="15"/>
      <c r="K974" s="15"/>
      <c r="L974" s="15"/>
      <c r="M974" s="15"/>
      <c r="N974" s="15"/>
      <c r="O974" s="15"/>
      <c r="P974" s="15"/>
      <c r="Q974" s="15"/>
      <c r="R974" s="15"/>
      <c r="S974" s="15"/>
    </row>
    <row r="975">
      <c r="A975" s="15"/>
      <c r="B975" s="15"/>
      <c r="C975" s="15"/>
      <c r="D975" s="15"/>
      <c r="E975" s="15"/>
      <c r="F975" s="15"/>
      <c r="G975" s="15"/>
      <c r="H975" s="15"/>
      <c r="I975" s="15"/>
      <c r="J975" s="15"/>
      <c r="K975" s="15"/>
      <c r="L975" s="15"/>
      <c r="M975" s="15"/>
      <c r="N975" s="15"/>
      <c r="O975" s="15"/>
      <c r="P975" s="15"/>
      <c r="Q975" s="15"/>
      <c r="R975" s="15"/>
      <c r="S975" s="15"/>
    </row>
    <row r="976">
      <c r="A976" s="15"/>
      <c r="B976" s="15"/>
      <c r="C976" s="15"/>
      <c r="D976" s="15"/>
      <c r="E976" s="15"/>
      <c r="F976" s="15"/>
      <c r="G976" s="15"/>
      <c r="H976" s="15"/>
      <c r="I976" s="15"/>
      <c r="J976" s="15"/>
      <c r="K976" s="15"/>
      <c r="L976" s="15"/>
      <c r="M976" s="15"/>
      <c r="N976" s="15"/>
      <c r="O976" s="15"/>
      <c r="P976" s="15"/>
      <c r="Q976" s="15"/>
      <c r="R976" s="15"/>
      <c r="S976" s="15"/>
    </row>
    <row r="977">
      <c r="A977" s="15"/>
      <c r="B977" s="15"/>
      <c r="C977" s="15"/>
      <c r="D977" s="15"/>
      <c r="E977" s="15"/>
      <c r="F977" s="15"/>
      <c r="G977" s="15"/>
      <c r="H977" s="15"/>
      <c r="I977" s="15"/>
      <c r="J977" s="15"/>
      <c r="K977" s="15"/>
      <c r="L977" s="15"/>
      <c r="M977" s="15"/>
      <c r="N977" s="15"/>
      <c r="O977" s="15"/>
      <c r="P977" s="15"/>
      <c r="Q977" s="15"/>
      <c r="R977" s="15"/>
      <c r="S977" s="15"/>
    </row>
    <row r="978">
      <c r="A978" s="15"/>
      <c r="B978" s="15"/>
      <c r="C978" s="15"/>
      <c r="D978" s="15"/>
      <c r="E978" s="15"/>
      <c r="F978" s="15"/>
      <c r="G978" s="15"/>
      <c r="H978" s="15"/>
      <c r="I978" s="15"/>
      <c r="J978" s="15"/>
      <c r="K978" s="15"/>
      <c r="L978" s="15"/>
      <c r="M978" s="15"/>
      <c r="N978" s="15"/>
      <c r="O978" s="15"/>
      <c r="P978" s="15"/>
      <c r="Q978" s="15"/>
      <c r="R978" s="15"/>
      <c r="S978" s="15"/>
    </row>
    <row r="979">
      <c r="A979" s="15"/>
      <c r="B979" s="15"/>
      <c r="C979" s="15"/>
      <c r="D979" s="15"/>
      <c r="E979" s="15"/>
      <c r="F979" s="15"/>
      <c r="G979" s="15"/>
      <c r="H979" s="15"/>
      <c r="I979" s="15"/>
      <c r="J979" s="15"/>
      <c r="K979" s="15"/>
      <c r="L979" s="15"/>
      <c r="M979" s="15"/>
      <c r="N979" s="15"/>
      <c r="O979" s="15"/>
      <c r="P979" s="15"/>
      <c r="Q979" s="15"/>
      <c r="R979" s="15"/>
      <c r="S979" s="15"/>
    </row>
    <row r="980">
      <c r="A980" s="15"/>
      <c r="B980" s="15"/>
      <c r="C980" s="15"/>
      <c r="D980" s="15"/>
      <c r="E980" s="15"/>
      <c r="F980" s="15"/>
      <c r="G980" s="15"/>
      <c r="H980" s="15"/>
      <c r="I980" s="15"/>
      <c r="J980" s="15"/>
      <c r="K980" s="15"/>
      <c r="L980" s="15"/>
      <c r="M980" s="15"/>
      <c r="N980" s="15"/>
      <c r="O980" s="15"/>
      <c r="P980" s="15"/>
      <c r="Q980" s="15"/>
      <c r="R980" s="15"/>
      <c r="S980" s="15"/>
    </row>
    <row r="981">
      <c r="A981" s="15"/>
      <c r="B981" s="15"/>
      <c r="C981" s="15"/>
      <c r="D981" s="15"/>
      <c r="E981" s="15"/>
      <c r="F981" s="15"/>
      <c r="G981" s="15"/>
      <c r="H981" s="15"/>
      <c r="I981" s="15"/>
      <c r="J981" s="15"/>
      <c r="K981" s="15"/>
      <c r="L981" s="15"/>
      <c r="M981" s="15"/>
      <c r="N981" s="15"/>
      <c r="O981" s="15"/>
      <c r="P981" s="15"/>
      <c r="Q981" s="15"/>
      <c r="R981" s="15"/>
      <c r="S981" s="15"/>
    </row>
    <row r="982">
      <c r="A982" s="15"/>
      <c r="B982" s="15"/>
      <c r="C982" s="15"/>
      <c r="D982" s="15"/>
      <c r="E982" s="15"/>
      <c r="F982" s="15"/>
      <c r="G982" s="15"/>
      <c r="H982" s="15"/>
      <c r="I982" s="15"/>
      <c r="J982" s="15"/>
      <c r="K982" s="15"/>
      <c r="L982" s="15"/>
      <c r="M982" s="15"/>
      <c r="N982" s="15"/>
      <c r="O982" s="15"/>
      <c r="P982" s="15"/>
      <c r="Q982" s="15"/>
      <c r="R982" s="15"/>
      <c r="S982" s="15"/>
    </row>
    <row r="983">
      <c r="A983" s="15"/>
      <c r="B983" s="15"/>
      <c r="C983" s="15"/>
      <c r="D983" s="15"/>
      <c r="E983" s="15"/>
      <c r="F983" s="15"/>
      <c r="G983" s="15"/>
      <c r="H983" s="15"/>
      <c r="I983" s="15"/>
      <c r="J983" s="15"/>
      <c r="K983" s="15"/>
      <c r="L983" s="15"/>
      <c r="M983" s="15"/>
      <c r="N983" s="15"/>
      <c r="O983" s="15"/>
      <c r="P983" s="15"/>
      <c r="Q983" s="15"/>
      <c r="R983" s="15"/>
      <c r="S983" s="15"/>
    </row>
    <row r="984">
      <c r="A984" s="15"/>
      <c r="B984" s="15"/>
      <c r="C984" s="15"/>
      <c r="D984" s="15"/>
      <c r="E984" s="15"/>
      <c r="F984" s="15"/>
      <c r="G984" s="15"/>
      <c r="H984" s="15"/>
      <c r="I984" s="15"/>
      <c r="J984" s="15"/>
      <c r="K984" s="15"/>
      <c r="L984" s="15"/>
      <c r="M984" s="15"/>
      <c r="N984" s="15"/>
      <c r="O984" s="15"/>
      <c r="P984" s="15"/>
      <c r="Q984" s="15"/>
      <c r="R984" s="15"/>
      <c r="S984" s="15"/>
    </row>
    <row r="985">
      <c r="A985" s="15"/>
      <c r="B985" s="15"/>
      <c r="C985" s="15"/>
      <c r="D985" s="15"/>
      <c r="E985" s="15"/>
      <c r="F985" s="15"/>
      <c r="G985" s="15"/>
      <c r="H985" s="15"/>
      <c r="I985" s="15"/>
      <c r="J985" s="15"/>
      <c r="K985" s="15"/>
      <c r="L985" s="15"/>
      <c r="M985" s="15"/>
      <c r="N985" s="15"/>
      <c r="O985" s="15"/>
      <c r="P985" s="15"/>
      <c r="Q985" s="15"/>
      <c r="R985" s="15"/>
      <c r="S985" s="15"/>
    </row>
    <row r="986">
      <c r="A986" s="15"/>
      <c r="B986" s="15"/>
      <c r="C986" s="15"/>
      <c r="D986" s="15"/>
      <c r="E986" s="15"/>
      <c r="F986" s="15"/>
      <c r="G986" s="15"/>
      <c r="H986" s="15"/>
      <c r="I986" s="15"/>
      <c r="J986" s="15"/>
      <c r="K986" s="15"/>
      <c r="L986" s="15"/>
      <c r="M986" s="15"/>
      <c r="N986" s="15"/>
      <c r="O986" s="15"/>
      <c r="P986" s="15"/>
      <c r="Q986" s="15"/>
      <c r="R986" s="15"/>
      <c r="S986" s="15"/>
    </row>
    <row r="987">
      <c r="A987" s="15"/>
      <c r="B987" s="15"/>
      <c r="C987" s="15"/>
      <c r="D987" s="15"/>
      <c r="E987" s="15"/>
      <c r="F987" s="15"/>
      <c r="G987" s="15"/>
      <c r="H987" s="15"/>
      <c r="I987" s="15"/>
      <c r="J987" s="15"/>
      <c r="K987" s="15"/>
      <c r="L987" s="15"/>
      <c r="M987" s="15"/>
      <c r="N987" s="15"/>
      <c r="O987" s="15"/>
      <c r="P987" s="15"/>
      <c r="Q987" s="15"/>
      <c r="R987" s="15"/>
      <c r="S987" s="15"/>
    </row>
    <row r="988">
      <c r="A988" s="15"/>
      <c r="B988" s="15"/>
      <c r="C988" s="15"/>
      <c r="D988" s="15"/>
      <c r="E988" s="15"/>
      <c r="F988" s="15"/>
      <c r="G988" s="15"/>
      <c r="H988" s="15"/>
      <c r="I988" s="15"/>
      <c r="J988" s="15"/>
      <c r="K988" s="15"/>
      <c r="L988" s="15"/>
      <c r="M988" s="15"/>
      <c r="N988" s="15"/>
      <c r="O988" s="15"/>
      <c r="P988" s="15"/>
      <c r="Q988" s="15"/>
      <c r="R988" s="15"/>
      <c r="S988" s="15"/>
    </row>
    <row r="989">
      <c r="A989" s="15"/>
      <c r="B989" s="15"/>
      <c r="C989" s="15"/>
      <c r="D989" s="15"/>
      <c r="E989" s="15"/>
      <c r="F989" s="15"/>
      <c r="G989" s="15"/>
      <c r="H989" s="15"/>
      <c r="I989" s="15"/>
      <c r="J989" s="15"/>
      <c r="K989" s="15"/>
      <c r="L989" s="15"/>
      <c r="M989" s="15"/>
      <c r="N989" s="15"/>
      <c r="O989" s="15"/>
      <c r="P989" s="15"/>
      <c r="Q989" s="15"/>
      <c r="R989" s="15"/>
      <c r="S989" s="15"/>
    </row>
    <row r="990">
      <c r="A990" s="15"/>
      <c r="B990" s="15"/>
      <c r="C990" s="15"/>
      <c r="D990" s="15"/>
      <c r="E990" s="15"/>
      <c r="F990" s="15"/>
      <c r="G990" s="15"/>
      <c r="H990" s="15"/>
      <c r="I990" s="15"/>
      <c r="J990" s="15"/>
      <c r="K990" s="15"/>
      <c r="L990" s="15"/>
      <c r="M990" s="15"/>
      <c r="N990" s="15"/>
      <c r="O990" s="15"/>
      <c r="P990" s="15"/>
      <c r="Q990" s="15"/>
      <c r="R990" s="15"/>
      <c r="S990" s="15"/>
    </row>
    <row r="991">
      <c r="A991" s="15"/>
      <c r="B991" s="15"/>
      <c r="C991" s="15"/>
      <c r="D991" s="15"/>
      <c r="E991" s="15"/>
      <c r="F991" s="15"/>
      <c r="G991" s="15"/>
      <c r="H991" s="15"/>
      <c r="I991" s="15"/>
      <c r="J991" s="15"/>
      <c r="K991" s="15"/>
      <c r="L991" s="15"/>
      <c r="M991" s="15"/>
      <c r="N991" s="15"/>
      <c r="O991" s="15"/>
      <c r="P991" s="15"/>
      <c r="Q991" s="15"/>
      <c r="R991" s="15"/>
      <c r="S991" s="15"/>
    </row>
    <row r="992">
      <c r="A992" s="15"/>
      <c r="B992" s="15"/>
      <c r="C992" s="15"/>
      <c r="D992" s="15"/>
      <c r="E992" s="15"/>
      <c r="F992" s="15"/>
      <c r="G992" s="15"/>
      <c r="H992" s="15"/>
      <c r="I992" s="15"/>
      <c r="J992" s="15"/>
      <c r="K992" s="15"/>
      <c r="L992" s="15"/>
      <c r="M992" s="15"/>
      <c r="N992" s="15"/>
      <c r="O992" s="15"/>
      <c r="P992" s="15"/>
      <c r="Q992" s="15"/>
      <c r="R992" s="15"/>
      <c r="S992" s="15"/>
    </row>
    <row r="993">
      <c r="A993" s="15"/>
      <c r="B993" s="15"/>
      <c r="C993" s="15"/>
      <c r="D993" s="15"/>
      <c r="E993" s="15"/>
      <c r="F993" s="15"/>
      <c r="G993" s="15"/>
      <c r="H993" s="15"/>
      <c r="I993" s="15"/>
      <c r="J993" s="15"/>
      <c r="K993" s="15"/>
      <c r="L993" s="15"/>
      <c r="M993" s="15"/>
      <c r="N993" s="15"/>
      <c r="O993" s="15"/>
      <c r="P993" s="15"/>
      <c r="Q993" s="15"/>
      <c r="R993" s="15"/>
      <c r="S993" s="15"/>
    </row>
    <row r="994">
      <c r="A994" s="15"/>
      <c r="B994" s="15"/>
      <c r="C994" s="15"/>
      <c r="D994" s="15"/>
      <c r="E994" s="15"/>
      <c r="F994" s="15"/>
      <c r="G994" s="15"/>
      <c r="H994" s="15"/>
      <c r="I994" s="15"/>
      <c r="J994" s="15"/>
      <c r="K994" s="15"/>
      <c r="L994" s="15"/>
      <c r="M994" s="15"/>
      <c r="N994" s="15"/>
      <c r="O994" s="15"/>
      <c r="P994" s="15"/>
      <c r="Q994" s="15"/>
      <c r="R994" s="15"/>
      <c r="S994" s="15"/>
    </row>
    <row r="995">
      <c r="A995" s="15"/>
      <c r="B995" s="15"/>
      <c r="C995" s="15"/>
      <c r="D995" s="15"/>
      <c r="E995" s="15"/>
      <c r="F995" s="15"/>
      <c r="G995" s="15"/>
      <c r="H995" s="15"/>
      <c r="I995" s="15"/>
      <c r="J995" s="15"/>
      <c r="K995" s="15"/>
      <c r="L995" s="15"/>
      <c r="M995" s="15"/>
      <c r="N995" s="15"/>
      <c r="O995" s="15"/>
      <c r="P995" s="15"/>
      <c r="Q995" s="15"/>
      <c r="R995" s="15"/>
      <c r="S995" s="15"/>
    </row>
    <row r="996">
      <c r="A996" s="15"/>
      <c r="B996" s="15"/>
      <c r="C996" s="15"/>
      <c r="D996" s="15"/>
      <c r="E996" s="15"/>
      <c r="F996" s="15"/>
      <c r="G996" s="15"/>
      <c r="H996" s="15"/>
      <c r="I996" s="15"/>
      <c r="J996" s="15"/>
      <c r="K996" s="15"/>
      <c r="L996" s="15"/>
      <c r="M996" s="15"/>
      <c r="N996" s="15"/>
      <c r="O996" s="15"/>
      <c r="P996" s="15"/>
      <c r="Q996" s="15"/>
      <c r="R996" s="15"/>
      <c r="S996" s="15"/>
    </row>
    <row r="997">
      <c r="A997" s="15"/>
      <c r="B997" s="15"/>
      <c r="C997" s="15"/>
      <c r="D997" s="15"/>
      <c r="E997" s="15"/>
      <c r="F997" s="15"/>
      <c r="G997" s="15"/>
      <c r="H997" s="15"/>
      <c r="I997" s="15"/>
      <c r="J997" s="15"/>
      <c r="K997" s="15"/>
      <c r="L997" s="15"/>
      <c r="M997" s="15"/>
      <c r="N997" s="15"/>
      <c r="O997" s="15"/>
      <c r="P997" s="15"/>
      <c r="Q997" s="15"/>
      <c r="R997" s="15"/>
      <c r="S997" s="15"/>
    </row>
    <row r="998">
      <c r="A998" s="15"/>
      <c r="B998" s="15"/>
      <c r="C998" s="15"/>
      <c r="D998" s="15"/>
      <c r="E998" s="15"/>
      <c r="F998" s="15"/>
      <c r="G998" s="15"/>
      <c r="H998" s="15"/>
      <c r="I998" s="15"/>
      <c r="J998" s="15"/>
      <c r="K998" s="15"/>
      <c r="L998" s="15"/>
      <c r="M998" s="15"/>
      <c r="N998" s="15"/>
      <c r="O998" s="15"/>
      <c r="P998" s="15"/>
      <c r="Q998" s="15"/>
      <c r="R998" s="15"/>
      <c r="S998" s="15"/>
    </row>
    <row r="999">
      <c r="A999" s="15"/>
      <c r="B999" s="15"/>
      <c r="C999" s="15"/>
      <c r="D999" s="15"/>
      <c r="E999" s="15"/>
      <c r="F999" s="15"/>
      <c r="G999" s="15"/>
      <c r="H999" s="15"/>
      <c r="I999" s="15"/>
      <c r="J999" s="15"/>
      <c r="K999" s="15"/>
      <c r="L999" s="15"/>
      <c r="M999" s="15"/>
      <c r="N999" s="15"/>
      <c r="O999" s="15"/>
      <c r="P999" s="15"/>
      <c r="Q999" s="15"/>
      <c r="R999" s="15"/>
      <c r="S999" s="15"/>
    </row>
    <row r="1000">
      <c r="A1000" s="15"/>
      <c r="B1000" s="15"/>
      <c r="C1000" s="15"/>
      <c r="D1000" s="15"/>
      <c r="E1000" s="15"/>
      <c r="F1000" s="15"/>
      <c r="G1000" s="15"/>
      <c r="H1000" s="15"/>
      <c r="I1000" s="15"/>
      <c r="J1000" s="15"/>
      <c r="K1000" s="15"/>
      <c r="L1000" s="15"/>
      <c r="M1000" s="15"/>
      <c r="N1000" s="15"/>
      <c r="O1000" s="15"/>
      <c r="P1000" s="15"/>
      <c r="Q1000" s="15"/>
      <c r="R1000" s="15"/>
      <c r="S1000" s="15"/>
    </row>
    <row r="1001">
      <c r="A1001" s="15"/>
      <c r="B1001" s="15"/>
      <c r="C1001" s="15"/>
      <c r="D1001" s="15"/>
      <c r="E1001" s="15"/>
      <c r="F1001" s="15"/>
      <c r="G1001" s="15"/>
      <c r="H1001" s="15"/>
      <c r="I1001" s="15"/>
      <c r="J1001" s="15"/>
      <c r="K1001" s="15"/>
      <c r="L1001" s="15"/>
      <c r="M1001" s="15"/>
      <c r="N1001" s="15"/>
      <c r="O1001" s="15"/>
      <c r="P1001" s="15"/>
      <c r="Q1001" s="15"/>
      <c r="R1001" s="15"/>
      <c r="S1001" s="15"/>
    </row>
    <row r="1002">
      <c r="A1002" s="15"/>
      <c r="B1002" s="15"/>
      <c r="C1002" s="15"/>
      <c r="D1002" s="15"/>
      <c r="E1002" s="15"/>
      <c r="F1002" s="15"/>
      <c r="G1002" s="15"/>
      <c r="H1002" s="15"/>
      <c r="I1002" s="15"/>
      <c r="J1002" s="15"/>
      <c r="K1002" s="15"/>
      <c r="L1002" s="15"/>
      <c r="M1002" s="15"/>
      <c r="N1002" s="15"/>
      <c r="O1002" s="15"/>
      <c r="P1002" s="15"/>
      <c r="Q1002" s="15"/>
      <c r="R1002" s="15"/>
      <c r="S1002" s="15"/>
    </row>
    <row r="1003">
      <c r="A1003" s="15"/>
      <c r="B1003" s="15"/>
      <c r="C1003" s="15"/>
      <c r="D1003" s="15"/>
      <c r="E1003" s="15"/>
      <c r="F1003" s="15"/>
      <c r="G1003" s="15"/>
      <c r="H1003" s="15"/>
      <c r="I1003" s="15"/>
      <c r="J1003" s="15"/>
      <c r="K1003" s="15"/>
      <c r="L1003" s="15"/>
      <c r="M1003" s="15"/>
      <c r="N1003" s="15"/>
      <c r="O1003" s="15"/>
      <c r="P1003" s="15"/>
      <c r="Q1003" s="15"/>
      <c r="R1003" s="15"/>
      <c r="S1003" s="15"/>
    </row>
    <row r="1004">
      <c r="A1004" s="15"/>
      <c r="B1004" s="15"/>
      <c r="C1004" s="15"/>
      <c r="D1004" s="15"/>
      <c r="E1004" s="15"/>
      <c r="F1004" s="15"/>
      <c r="G1004" s="15"/>
      <c r="H1004" s="15"/>
      <c r="I1004" s="15"/>
      <c r="J1004" s="15"/>
      <c r="K1004" s="15"/>
      <c r="L1004" s="15"/>
      <c r="M1004" s="15"/>
      <c r="N1004" s="15"/>
      <c r="O1004" s="15"/>
      <c r="P1004" s="15"/>
      <c r="Q1004" s="15"/>
      <c r="R1004" s="15"/>
      <c r="S1004" s="15"/>
    </row>
    <row r="1005">
      <c r="A1005" s="15"/>
      <c r="B1005" s="15"/>
      <c r="C1005" s="15"/>
      <c r="D1005" s="15"/>
      <c r="E1005" s="15"/>
      <c r="F1005" s="15"/>
      <c r="G1005" s="15"/>
      <c r="H1005" s="15"/>
      <c r="I1005" s="15"/>
      <c r="J1005" s="15"/>
      <c r="K1005" s="15"/>
      <c r="L1005" s="15"/>
      <c r="M1005" s="15"/>
      <c r="N1005" s="15"/>
      <c r="O1005" s="15"/>
      <c r="P1005" s="15"/>
      <c r="Q1005" s="15"/>
      <c r="R1005" s="15"/>
      <c r="S1005" s="15"/>
    </row>
    <row r="1006">
      <c r="A1006" s="15"/>
      <c r="B1006" s="15"/>
      <c r="C1006" s="15"/>
      <c r="D1006" s="15"/>
      <c r="E1006" s="15"/>
      <c r="F1006" s="15"/>
      <c r="G1006" s="15"/>
      <c r="H1006" s="15"/>
      <c r="I1006" s="15"/>
      <c r="J1006" s="15"/>
      <c r="K1006" s="15"/>
      <c r="L1006" s="15"/>
      <c r="M1006" s="15"/>
      <c r="N1006" s="15"/>
      <c r="O1006" s="15"/>
      <c r="P1006" s="15"/>
      <c r="Q1006" s="15"/>
      <c r="R1006" s="15"/>
      <c r="S1006" s="15"/>
    </row>
    <row r="1007">
      <c r="A1007" s="15"/>
      <c r="B1007" s="15"/>
      <c r="C1007" s="15"/>
      <c r="D1007" s="15"/>
      <c r="E1007" s="15"/>
      <c r="F1007" s="15"/>
      <c r="G1007" s="15"/>
      <c r="H1007" s="15"/>
      <c r="I1007" s="15"/>
      <c r="J1007" s="15"/>
      <c r="K1007" s="15"/>
      <c r="L1007" s="15"/>
      <c r="M1007" s="15"/>
      <c r="N1007" s="15"/>
      <c r="O1007" s="15"/>
      <c r="P1007" s="15"/>
      <c r="Q1007" s="15"/>
      <c r="R1007" s="15"/>
      <c r="S1007" s="15"/>
    </row>
    <row r="1008">
      <c r="A1008" s="15"/>
      <c r="B1008" s="15"/>
      <c r="C1008" s="15"/>
      <c r="D1008" s="15"/>
      <c r="E1008" s="15"/>
      <c r="F1008" s="15"/>
      <c r="G1008" s="15"/>
      <c r="H1008" s="15"/>
      <c r="I1008" s="15"/>
      <c r="J1008" s="15"/>
      <c r="K1008" s="15"/>
      <c r="L1008" s="15"/>
      <c r="M1008" s="15"/>
      <c r="N1008" s="15"/>
      <c r="O1008" s="15"/>
      <c r="P1008" s="15"/>
      <c r="Q1008" s="15"/>
      <c r="R1008" s="15"/>
      <c r="S1008" s="15"/>
    </row>
    <row r="1009">
      <c r="A1009" s="15"/>
      <c r="B1009" s="15"/>
      <c r="C1009" s="15"/>
      <c r="D1009" s="15"/>
      <c r="E1009" s="15"/>
      <c r="F1009" s="15"/>
      <c r="G1009" s="15"/>
      <c r="H1009" s="15"/>
      <c r="I1009" s="15"/>
      <c r="J1009" s="15"/>
      <c r="K1009" s="15"/>
      <c r="L1009" s="15"/>
      <c r="M1009" s="15"/>
      <c r="N1009" s="15"/>
      <c r="O1009" s="15"/>
      <c r="P1009" s="15"/>
      <c r="Q1009" s="15"/>
      <c r="R1009" s="15"/>
      <c r="S1009" s="15"/>
    </row>
    <row r="1010">
      <c r="A1010" s="15"/>
      <c r="B1010" s="15"/>
      <c r="C1010" s="15"/>
      <c r="D1010" s="15"/>
      <c r="E1010" s="15"/>
      <c r="F1010" s="15"/>
      <c r="G1010" s="15"/>
      <c r="H1010" s="15"/>
      <c r="I1010" s="15"/>
      <c r="J1010" s="15"/>
      <c r="K1010" s="15"/>
      <c r="L1010" s="15"/>
      <c r="M1010" s="15"/>
      <c r="N1010" s="15"/>
      <c r="O1010" s="15"/>
      <c r="P1010" s="15"/>
      <c r="Q1010" s="15"/>
      <c r="R1010" s="15"/>
      <c r="S1010" s="15"/>
    </row>
    <row r="1011">
      <c r="A1011" s="15"/>
      <c r="B1011" s="15"/>
      <c r="C1011" s="15"/>
      <c r="D1011" s="15"/>
      <c r="E1011" s="15"/>
      <c r="F1011" s="15"/>
      <c r="G1011" s="15"/>
      <c r="H1011" s="15"/>
      <c r="I1011" s="15"/>
      <c r="J1011" s="15"/>
      <c r="K1011" s="15"/>
      <c r="L1011" s="15"/>
      <c r="M1011" s="15"/>
      <c r="N1011" s="15"/>
      <c r="O1011" s="15"/>
      <c r="P1011" s="15"/>
      <c r="Q1011" s="15"/>
      <c r="R1011" s="15"/>
      <c r="S1011" s="15"/>
    </row>
    <row r="1012">
      <c r="A1012" s="15"/>
      <c r="B1012" s="15"/>
      <c r="C1012" s="15"/>
      <c r="D1012" s="15"/>
      <c r="E1012" s="15"/>
      <c r="F1012" s="15"/>
      <c r="G1012" s="15"/>
      <c r="H1012" s="15"/>
      <c r="I1012" s="15"/>
      <c r="J1012" s="15"/>
      <c r="K1012" s="15"/>
      <c r="L1012" s="15"/>
      <c r="M1012" s="15"/>
      <c r="N1012" s="15"/>
      <c r="O1012" s="15"/>
      <c r="P1012" s="15"/>
      <c r="Q1012" s="15"/>
      <c r="R1012" s="15"/>
      <c r="S1012" s="15"/>
    </row>
    <row r="1013">
      <c r="A1013" s="15"/>
      <c r="B1013" s="15"/>
      <c r="C1013" s="15"/>
      <c r="D1013" s="15"/>
      <c r="E1013" s="15"/>
      <c r="F1013" s="15"/>
      <c r="G1013" s="15"/>
      <c r="H1013" s="15"/>
      <c r="I1013" s="15"/>
      <c r="J1013" s="15"/>
      <c r="K1013" s="15"/>
      <c r="L1013" s="15"/>
      <c r="M1013" s="15"/>
      <c r="N1013" s="15"/>
      <c r="O1013" s="15"/>
      <c r="P1013" s="15"/>
      <c r="Q1013" s="15"/>
      <c r="R1013" s="15"/>
      <c r="S1013" s="15"/>
    </row>
    <row r="1014">
      <c r="A1014" s="15"/>
      <c r="B1014" s="15"/>
      <c r="C1014" s="15"/>
      <c r="D1014" s="15"/>
      <c r="E1014" s="15"/>
      <c r="F1014" s="15"/>
      <c r="G1014" s="15"/>
      <c r="H1014" s="15"/>
      <c r="I1014" s="15"/>
      <c r="J1014" s="15"/>
      <c r="K1014" s="15"/>
      <c r="L1014" s="15"/>
      <c r="M1014" s="15"/>
      <c r="N1014" s="15"/>
      <c r="O1014" s="15"/>
      <c r="P1014" s="15"/>
      <c r="Q1014" s="15"/>
      <c r="R1014" s="15"/>
      <c r="S1014" s="15"/>
    </row>
    <row r="1015">
      <c r="A1015" s="15"/>
      <c r="B1015" s="15"/>
      <c r="C1015" s="15"/>
      <c r="D1015" s="15"/>
      <c r="E1015" s="15"/>
      <c r="F1015" s="15"/>
      <c r="G1015" s="15"/>
      <c r="H1015" s="15"/>
      <c r="I1015" s="15"/>
      <c r="J1015" s="15"/>
      <c r="K1015" s="15"/>
      <c r="L1015" s="15"/>
      <c r="M1015" s="15"/>
      <c r="N1015" s="15"/>
      <c r="O1015" s="15"/>
      <c r="P1015" s="15"/>
      <c r="Q1015" s="15"/>
      <c r="R1015" s="15"/>
      <c r="S1015" s="15"/>
    </row>
    <row r="1016">
      <c r="A1016" s="15"/>
      <c r="B1016" s="15"/>
      <c r="C1016" s="15"/>
      <c r="D1016" s="15"/>
      <c r="E1016" s="15"/>
      <c r="F1016" s="15"/>
      <c r="G1016" s="15"/>
      <c r="H1016" s="15"/>
      <c r="I1016" s="15"/>
      <c r="J1016" s="15"/>
      <c r="K1016" s="15"/>
      <c r="L1016" s="15"/>
      <c r="M1016" s="15"/>
      <c r="N1016" s="15"/>
      <c r="O1016" s="15"/>
      <c r="P1016" s="15"/>
      <c r="Q1016" s="15"/>
      <c r="R1016" s="15"/>
      <c r="S1016" s="15"/>
    </row>
    <row r="1017">
      <c r="A1017" s="15"/>
      <c r="B1017" s="15"/>
      <c r="C1017" s="15"/>
      <c r="D1017" s="15"/>
      <c r="E1017" s="15"/>
      <c r="F1017" s="15"/>
      <c r="G1017" s="15"/>
      <c r="H1017" s="15"/>
      <c r="I1017" s="15"/>
      <c r="J1017" s="15"/>
      <c r="K1017" s="15"/>
      <c r="L1017" s="15"/>
      <c r="M1017" s="15"/>
      <c r="N1017" s="15"/>
      <c r="O1017" s="15"/>
      <c r="P1017" s="15"/>
      <c r="Q1017" s="15"/>
      <c r="R1017" s="15"/>
      <c r="S1017" s="15"/>
    </row>
    <row r="1018">
      <c r="A1018" s="15"/>
      <c r="B1018" s="15"/>
      <c r="C1018" s="15"/>
      <c r="D1018" s="15"/>
      <c r="E1018" s="15"/>
      <c r="F1018" s="15"/>
      <c r="G1018" s="15"/>
      <c r="H1018" s="15"/>
      <c r="I1018" s="15"/>
      <c r="J1018" s="15"/>
      <c r="K1018" s="15"/>
      <c r="L1018" s="15"/>
      <c r="M1018" s="15"/>
      <c r="N1018" s="15"/>
      <c r="O1018" s="15"/>
      <c r="P1018" s="15"/>
      <c r="Q1018" s="15"/>
      <c r="R1018" s="15"/>
      <c r="S1018" s="15"/>
    </row>
    <row r="1019">
      <c r="A1019" s="15"/>
      <c r="B1019" s="15"/>
      <c r="C1019" s="15"/>
      <c r="D1019" s="15"/>
      <c r="E1019" s="15"/>
      <c r="F1019" s="15"/>
      <c r="G1019" s="15"/>
      <c r="H1019" s="15"/>
      <c r="I1019" s="15"/>
      <c r="J1019" s="15"/>
      <c r="K1019" s="15"/>
      <c r="L1019" s="15"/>
      <c r="M1019" s="15"/>
      <c r="N1019" s="15"/>
      <c r="O1019" s="15"/>
      <c r="P1019" s="15"/>
      <c r="Q1019" s="15"/>
      <c r="R1019" s="15"/>
      <c r="S1019" s="15"/>
    </row>
    <row r="1020">
      <c r="A1020" s="15"/>
      <c r="B1020" s="15"/>
      <c r="C1020" s="15"/>
      <c r="D1020" s="15"/>
      <c r="E1020" s="15"/>
      <c r="F1020" s="15"/>
      <c r="G1020" s="15"/>
      <c r="H1020" s="15"/>
      <c r="I1020" s="15"/>
      <c r="J1020" s="15"/>
      <c r="K1020" s="15"/>
      <c r="L1020" s="15"/>
      <c r="M1020" s="15"/>
      <c r="N1020" s="15"/>
      <c r="O1020" s="15"/>
      <c r="P1020" s="15"/>
      <c r="Q1020" s="15"/>
      <c r="R1020" s="15"/>
      <c r="S1020" s="15"/>
    </row>
    <row r="1021">
      <c r="A1021" s="15"/>
      <c r="B1021" s="15"/>
      <c r="C1021" s="15"/>
      <c r="D1021" s="15"/>
      <c r="E1021" s="15"/>
      <c r="F1021" s="15"/>
      <c r="G1021" s="15"/>
      <c r="H1021" s="15"/>
      <c r="I1021" s="15"/>
      <c r="J1021" s="15"/>
      <c r="K1021" s="15"/>
      <c r="L1021" s="15"/>
      <c r="M1021" s="15"/>
      <c r="N1021" s="15"/>
      <c r="O1021" s="15"/>
      <c r="P1021" s="15"/>
      <c r="Q1021" s="15"/>
      <c r="R1021" s="15"/>
      <c r="S1021" s="15"/>
    </row>
    <row r="1022">
      <c r="A1022" s="15"/>
      <c r="B1022" s="15"/>
      <c r="C1022" s="15"/>
      <c r="D1022" s="15"/>
      <c r="E1022" s="15"/>
      <c r="F1022" s="15"/>
      <c r="G1022" s="15"/>
      <c r="H1022" s="15"/>
      <c r="I1022" s="15"/>
      <c r="J1022" s="15"/>
      <c r="K1022" s="15"/>
      <c r="L1022" s="15"/>
      <c r="M1022" s="15"/>
      <c r="N1022" s="15"/>
      <c r="O1022" s="15"/>
      <c r="P1022" s="15"/>
      <c r="Q1022" s="15"/>
      <c r="R1022" s="15"/>
      <c r="S1022" s="15"/>
    </row>
    <row r="1023">
      <c r="A1023" s="15"/>
      <c r="B1023" s="15"/>
      <c r="C1023" s="15"/>
      <c r="D1023" s="15"/>
      <c r="E1023" s="15"/>
      <c r="F1023" s="15"/>
      <c r="G1023" s="15"/>
      <c r="H1023" s="15"/>
      <c r="I1023" s="15"/>
      <c r="J1023" s="15"/>
      <c r="K1023" s="15"/>
      <c r="L1023" s="15"/>
      <c r="M1023" s="15"/>
      <c r="N1023" s="15"/>
      <c r="O1023" s="15"/>
      <c r="P1023" s="15"/>
      <c r="Q1023" s="15"/>
      <c r="R1023" s="15"/>
      <c r="S1023" s="15"/>
    </row>
    <row r="1024">
      <c r="A1024" s="15"/>
      <c r="B1024" s="15"/>
      <c r="C1024" s="15"/>
      <c r="D1024" s="15"/>
      <c r="E1024" s="15"/>
      <c r="F1024" s="15"/>
      <c r="G1024" s="15"/>
      <c r="H1024" s="15"/>
      <c r="I1024" s="15"/>
      <c r="J1024" s="15"/>
      <c r="K1024" s="15"/>
      <c r="L1024" s="15"/>
      <c r="M1024" s="15"/>
      <c r="N1024" s="15"/>
      <c r="O1024" s="15"/>
      <c r="P1024" s="15"/>
      <c r="Q1024" s="15"/>
      <c r="R1024" s="15"/>
      <c r="S1024" s="15"/>
    </row>
    <row r="1025">
      <c r="A1025" s="15"/>
      <c r="B1025" s="15"/>
      <c r="C1025" s="15"/>
      <c r="D1025" s="15"/>
      <c r="E1025" s="15"/>
      <c r="F1025" s="15"/>
      <c r="G1025" s="15"/>
      <c r="H1025" s="15"/>
      <c r="I1025" s="15"/>
      <c r="J1025" s="15"/>
      <c r="K1025" s="15"/>
      <c r="L1025" s="15"/>
      <c r="M1025" s="15"/>
      <c r="N1025" s="15"/>
      <c r="O1025" s="15"/>
      <c r="P1025" s="15"/>
      <c r="Q1025" s="15"/>
      <c r="R1025" s="15"/>
      <c r="S1025" s="15"/>
    </row>
    <row r="1026">
      <c r="A1026" s="15"/>
      <c r="B1026" s="15"/>
      <c r="C1026" s="15"/>
      <c r="D1026" s="15"/>
      <c r="E1026" s="15"/>
      <c r="F1026" s="15"/>
      <c r="G1026" s="15"/>
      <c r="H1026" s="15"/>
      <c r="I1026" s="15"/>
      <c r="J1026" s="15"/>
      <c r="K1026" s="15"/>
      <c r="L1026" s="15"/>
      <c r="M1026" s="15"/>
      <c r="N1026" s="15"/>
      <c r="O1026" s="15"/>
      <c r="P1026" s="15"/>
      <c r="Q1026" s="15"/>
      <c r="R1026" s="15"/>
      <c r="S1026" s="15"/>
    </row>
    <row r="1027">
      <c r="A1027" s="15"/>
      <c r="B1027" s="15"/>
      <c r="C1027" s="15"/>
      <c r="D1027" s="15"/>
      <c r="E1027" s="15"/>
      <c r="F1027" s="15"/>
      <c r="G1027" s="15"/>
      <c r="H1027" s="15"/>
      <c r="I1027" s="15"/>
      <c r="J1027" s="15"/>
      <c r="K1027" s="15"/>
      <c r="L1027" s="15"/>
      <c r="M1027" s="15"/>
      <c r="N1027" s="15"/>
      <c r="O1027" s="15"/>
      <c r="P1027" s="15"/>
      <c r="Q1027" s="15"/>
      <c r="R1027" s="15"/>
      <c r="S1027" s="15"/>
    </row>
    <row r="1028">
      <c r="A1028" s="15"/>
      <c r="B1028" s="15"/>
      <c r="C1028" s="15"/>
      <c r="D1028" s="15"/>
      <c r="E1028" s="15"/>
      <c r="F1028" s="15"/>
      <c r="G1028" s="15"/>
      <c r="H1028" s="15"/>
      <c r="I1028" s="15"/>
      <c r="J1028" s="15"/>
      <c r="K1028" s="15"/>
      <c r="L1028" s="15"/>
      <c r="M1028" s="15"/>
      <c r="N1028" s="15"/>
      <c r="O1028" s="15"/>
      <c r="P1028" s="15"/>
      <c r="Q1028" s="15"/>
      <c r="R1028" s="15"/>
      <c r="S1028" s="15"/>
    </row>
    <row r="1029">
      <c r="A1029" s="15"/>
      <c r="B1029" s="15"/>
      <c r="C1029" s="15"/>
      <c r="D1029" s="15"/>
      <c r="E1029" s="15"/>
      <c r="F1029" s="15"/>
      <c r="G1029" s="15"/>
      <c r="H1029" s="15"/>
      <c r="I1029" s="15"/>
      <c r="J1029" s="15"/>
      <c r="K1029" s="15"/>
      <c r="L1029" s="15"/>
      <c r="M1029" s="15"/>
      <c r="N1029" s="15"/>
      <c r="O1029" s="15"/>
      <c r="P1029" s="15"/>
      <c r="Q1029" s="15"/>
      <c r="R1029" s="15"/>
      <c r="S1029" s="15"/>
    </row>
    <row r="1030">
      <c r="A1030" s="15"/>
      <c r="B1030" s="15"/>
      <c r="C1030" s="15"/>
      <c r="D1030" s="15"/>
      <c r="E1030" s="15"/>
      <c r="F1030" s="15"/>
      <c r="G1030" s="15"/>
      <c r="H1030" s="15"/>
      <c r="I1030" s="15"/>
      <c r="J1030" s="15"/>
      <c r="K1030" s="15"/>
      <c r="L1030" s="15"/>
      <c r="M1030" s="15"/>
      <c r="N1030" s="15"/>
      <c r="O1030" s="15"/>
      <c r="P1030" s="15"/>
      <c r="Q1030" s="15"/>
      <c r="R1030" s="15"/>
      <c r="S1030" s="15"/>
    </row>
    <row r="1031">
      <c r="A1031" s="15"/>
      <c r="B1031" s="15"/>
      <c r="C1031" s="15"/>
      <c r="D1031" s="15"/>
      <c r="E1031" s="15"/>
      <c r="F1031" s="15"/>
      <c r="G1031" s="15"/>
      <c r="H1031" s="15"/>
      <c r="I1031" s="15"/>
      <c r="J1031" s="15"/>
      <c r="K1031" s="15"/>
      <c r="L1031" s="15"/>
      <c r="M1031" s="15"/>
      <c r="N1031" s="15"/>
      <c r="O1031" s="15"/>
      <c r="P1031" s="15"/>
      <c r="Q1031" s="15"/>
      <c r="R1031" s="15"/>
      <c r="S1031" s="15"/>
    </row>
    <row r="1032">
      <c r="A1032" s="15"/>
      <c r="B1032" s="15"/>
      <c r="C1032" s="15"/>
      <c r="D1032" s="15"/>
      <c r="E1032" s="15"/>
      <c r="F1032" s="15"/>
      <c r="G1032" s="15"/>
      <c r="H1032" s="15"/>
      <c r="I1032" s="15"/>
      <c r="J1032" s="15"/>
      <c r="K1032" s="15"/>
      <c r="L1032" s="15"/>
      <c r="M1032" s="15"/>
      <c r="N1032" s="15"/>
      <c r="O1032" s="15"/>
      <c r="P1032" s="15"/>
      <c r="Q1032" s="15"/>
      <c r="R1032" s="15"/>
      <c r="S1032" s="15"/>
    </row>
    <row r="1033">
      <c r="A1033" s="15"/>
      <c r="B1033" s="15"/>
      <c r="C1033" s="15"/>
      <c r="D1033" s="15"/>
      <c r="E1033" s="15"/>
      <c r="F1033" s="15"/>
      <c r="G1033" s="15"/>
      <c r="H1033" s="15"/>
      <c r="I1033" s="15"/>
      <c r="J1033" s="15"/>
      <c r="K1033" s="15"/>
      <c r="L1033" s="15"/>
      <c r="M1033" s="15"/>
      <c r="N1033" s="15"/>
      <c r="O1033" s="15"/>
      <c r="P1033" s="15"/>
      <c r="Q1033" s="15"/>
      <c r="R1033" s="15"/>
      <c r="S1033" s="15"/>
    </row>
    <row r="1034">
      <c r="A1034" s="15"/>
      <c r="B1034" s="15"/>
      <c r="C1034" s="15"/>
      <c r="D1034" s="15"/>
      <c r="E1034" s="15"/>
      <c r="F1034" s="15"/>
      <c r="G1034" s="15"/>
      <c r="H1034" s="15"/>
      <c r="I1034" s="15"/>
      <c r="J1034" s="15"/>
      <c r="K1034" s="15"/>
      <c r="L1034" s="15"/>
      <c r="M1034" s="15"/>
      <c r="N1034" s="15"/>
      <c r="O1034" s="15"/>
      <c r="P1034" s="15"/>
      <c r="Q1034" s="15"/>
      <c r="R1034" s="15"/>
      <c r="S1034" s="15"/>
    </row>
    <row r="1035">
      <c r="A1035" s="15"/>
      <c r="B1035" s="15"/>
      <c r="C1035" s="15"/>
      <c r="D1035" s="15"/>
      <c r="E1035" s="15"/>
      <c r="F1035" s="15"/>
      <c r="G1035" s="15"/>
      <c r="H1035" s="15"/>
      <c r="I1035" s="15"/>
      <c r="J1035" s="15"/>
      <c r="K1035" s="15"/>
      <c r="L1035" s="15"/>
      <c r="M1035" s="15"/>
      <c r="N1035" s="15"/>
      <c r="O1035" s="15"/>
      <c r="P1035" s="15"/>
      <c r="Q1035" s="15"/>
      <c r="R1035" s="15"/>
      <c r="S1035" s="15"/>
    </row>
    <row r="1036">
      <c r="A1036" s="15"/>
      <c r="B1036" s="15"/>
      <c r="C1036" s="15"/>
      <c r="D1036" s="15"/>
      <c r="E1036" s="15"/>
      <c r="F1036" s="15"/>
      <c r="G1036" s="15"/>
      <c r="H1036" s="15"/>
      <c r="I1036" s="15"/>
      <c r="J1036" s="15"/>
      <c r="K1036" s="15"/>
      <c r="L1036" s="15"/>
      <c r="M1036" s="15"/>
      <c r="N1036" s="15"/>
      <c r="O1036" s="15"/>
      <c r="P1036" s="15"/>
      <c r="Q1036" s="15"/>
      <c r="R1036" s="15"/>
      <c r="S1036" s="15"/>
    </row>
    <row r="1037">
      <c r="A1037" s="15"/>
      <c r="B1037" s="15"/>
      <c r="C1037" s="15"/>
      <c r="D1037" s="15"/>
      <c r="E1037" s="15"/>
      <c r="F1037" s="15"/>
      <c r="G1037" s="15"/>
      <c r="H1037" s="15"/>
      <c r="I1037" s="15"/>
      <c r="J1037" s="15"/>
      <c r="K1037" s="15"/>
      <c r="L1037" s="15"/>
      <c r="M1037" s="15"/>
      <c r="N1037" s="15"/>
      <c r="O1037" s="15"/>
      <c r="P1037" s="15"/>
      <c r="Q1037" s="15"/>
      <c r="R1037" s="15"/>
      <c r="S1037" s="15"/>
    </row>
    <row r="1038">
      <c r="A1038" s="15"/>
      <c r="B1038" s="15"/>
      <c r="C1038" s="15"/>
      <c r="D1038" s="15"/>
      <c r="E1038" s="15"/>
      <c r="F1038" s="15"/>
      <c r="G1038" s="15"/>
      <c r="H1038" s="15"/>
      <c r="I1038" s="15"/>
      <c r="J1038" s="15"/>
      <c r="K1038" s="15"/>
      <c r="L1038" s="15"/>
      <c r="M1038" s="15"/>
      <c r="N1038" s="15"/>
      <c r="O1038" s="15"/>
      <c r="P1038" s="15"/>
      <c r="Q1038" s="15"/>
      <c r="R1038" s="15"/>
      <c r="S1038" s="15"/>
    </row>
    <row r="1039">
      <c r="A1039" s="15"/>
      <c r="B1039" s="15"/>
      <c r="C1039" s="15"/>
      <c r="D1039" s="15"/>
      <c r="E1039" s="15"/>
      <c r="F1039" s="15"/>
      <c r="G1039" s="15"/>
      <c r="H1039" s="15"/>
      <c r="I1039" s="15"/>
      <c r="J1039" s="15"/>
      <c r="K1039" s="15"/>
      <c r="L1039" s="15"/>
      <c r="M1039" s="15"/>
      <c r="N1039" s="15"/>
      <c r="O1039" s="15"/>
      <c r="P1039" s="15"/>
      <c r="Q1039" s="15"/>
      <c r="R1039" s="15"/>
      <c r="S1039" s="15"/>
    </row>
    <row r="1040">
      <c r="A1040" s="15"/>
      <c r="B1040" s="15"/>
      <c r="C1040" s="15"/>
      <c r="D1040" s="15"/>
      <c r="E1040" s="15"/>
      <c r="F1040" s="15"/>
      <c r="G1040" s="15"/>
      <c r="H1040" s="15"/>
      <c r="I1040" s="15"/>
      <c r="J1040" s="15"/>
      <c r="K1040" s="15"/>
      <c r="L1040" s="15"/>
      <c r="M1040" s="15"/>
      <c r="N1040" s="15"/>
      <c r="O1040" s="15"/>
      <c r="P1040" s="15"/>
      <c r="Q1040" s="15"/>
      <c r="R1040" s="15"/>
      <c r="S1040" s="15"/>
    </row>
    <row r="1041">
      <c r="A1041" s="15"/>
      <c r="B1041" s="15"/>
      <c r="C1041" s="15"/>
      <c r="D1041" s="15"/>
      <c r="E1041" s="15"/>
      <c r="F1041" s="15"/>
      <c r="G1041" s="15"/>
      <c r="H1041" s="15"/>
      <c r="I1041" s="15"/>
      <c r="J1041" s="15"/>
      <c r="K1041" s="15"/>
      <c r="L1041" s="15"/>
      <c r="M1041" s="15"/>
      <c r="N1041" s="15"/>
      <c r="O1041" s="15"/>
      <c r="P1041" s="15"/>
      <c r="Q1041" s="15"/>
      <c r="R1041" s="15"/>
      <c r="S1041" s="15"/>
    </row>
    <row r="1042">
      <c r="A1042" s="15"/>
      <c r="B1042" s="15"/>
      <c r="C1042" s="15"/>
      <c r="D1042" s="15"/>
      <c r="E1042" s="15"/>
      <c r="F1042" s="15"/>
      <c r="G1042" s="15"/>
      <c r="H1042" s="15"/>
      <c r="I1042" s="15"/>
      <c r="J1042" s="15"/>
      <c r="K1042" s="15"/>
      <c r="L1042" s="15"/>
      <c r="M1042" s="15"/>
      <c r="N1042" s="15"/>
      <c r="O1042" s="15"/>
      <c r="P1042" s="15"/>
      <c r="Q1042" s="15"/>
      <c r="R1042" s="15"/>
      <c r="S1042" s="15"/>
    </row>
    <row r="1043">
      <c r="A1043" s="15"/>
      <c r="B1043" s="15"/>
      <c r="C1043" s="15"/>
      <c r="D1043" s="15"/>
      <c r="E1043" s="15"/>
      <c r="F1043" s="15"/>
      <c r="G1043" s="15"/>
      <c r="H1043" s="15"/>
      <c r="I1043" s="15"/>
      <c r="J1043" s="15"/>
      <c r="K1043" s="15"/>
      <c r="L1043" s="15"/>
      <c r="M1043" s="15"/>
      <c r="N1043" s="15"/>
      <c r="O1043" s="15"/>
      <c r="P1043" s="15"/>
      <c r="Q1043" s="15"/>
      <c r="R1043" s="15"/>
      <c r="S1043" s="15"/>
    </row>
    <row r="1044">
      <c r="A1044" s="15"/>
      <c r="B1044" s="15"/>
      <c r="C1044" s="15"/>
      <c r="D1044" s="15"/>
      <c r="E1044" s="15"/>
      <c r="F1044" s="15"/>
      <c r="G1044" s="15"/>
      <c r="H1044" s="15"/>
      <c r="I1044" s="15"/>
      <c r="J1044" s="15"/>
      <c r="K1044" s="15"/>
      <c r="L1044" s="15"/>
      <c r="M1044" s="15"/>
      <c r="N1044" s="15"/>
      <c r="O1044" s="15"/>
      <c r="P1044" s="15"/>
      <c r="Q1044" s="15"/>
      <c r="R1044" s="15"/>
      <c r="S1044" s="15"/>
    </row>
    <row r="1045">
      <c r="A1045" s="15"/>
      <c r="B1045" s="15"/>
      <c r="C1045" s="15"/>
      <c r="D1045" s="15"/>
      <c r="E1045" s="15"/>
      <c r="F1045" s="15"/>
      <c r="G1045" s="15"/>
      <c r="H1045" s="15"/>
      <c r="I1045" s="15"/>
      <c r="J1045" s="15"/>
      <c r="K1045" s="15"/>
      <c r="L1045" s="15"/>
      <c r="M1045" s="15"/>
      <c r="N1045" s="15"/>
      <c r="O1045" s="15"/>
      <c r="P1045" s="15"/>
      <c r="Q1045" s="15"/>
      <c r="R1045" s="15"/>
      <c r="S1045" s="15"/>
    </row>
    <row r="1046">
      <c r="A1046" s="15"/>
      <c r="B1046" s="15"/>
      <c r="C1046" s="15"/>
      <c r="D1046" s="15"/>
      <c r="E1046" s="15"/>
      <c r="F1046" s="15"/>
      <c r="G1046" s="15"/>
      <c r="H1046" s="15"/>
      <c r="I1046" s="15"/>
      <c r="J1046" s="15"/>
      <c r="K1046" s="15"/>
      <c r="L1046" s="15"/>
      <c r="M1046" s="15"/>
      <c r="N1046" s="15"/>
      <c r="O1046" s="15"/>
      <c r="P1046" s="15"/>
      <c r="Q1046" s="15"/>
      <c r="R1046" s="15"/>
      <c r="S1046" s="15"/>
    </row>
    <row r="1047">
      <c r="A1047" s="15"/>
      <c r="B1047" s="15"/>
      <c r="C1047" s="15"/>
      <c r="D1047" s="15"/>
      <c r="E1047" s="15"/>
      <c r="F1047" s="15"/>
      <c r="G1047" s="15"/>
      <c r="H1047" s="15"/>
      <c r="I1047" s="15"/>
      <c r="J1047" s="15"/>
      <c r="K1047" s="15"/>
      <c r="L1047" s="15"/>
      <c r="M1047" s="15"/>
      <c r="N1047" s="15"/>
      <c r="O1047" s="15"/>
      <c r="P1047" s="15"/>
      <c r="Q1047" s="15"/>
      <c r="R1047" s="15"/>
      <c r="S1047" s="15"/>
    </row>
    <row r="1048">
      <c r="A1048" s="15"/>
      <c r="B1048" s="15"/>
      <c r="C1048" s="15"/>
      <c r="D1048" s="15"/>
      <c r="E1048" s="15"/>
      <c r="F1048" s="15"/>
      <c r="G1048" s="15"/>
      <c r="H1048" s="15"/>
      <c r="I1048" s="15"/>
      <c r="J1048" s="15"/>
      <c r="K1048" s="15"/>
      <c r="L1048" s="15"/>
      <c r="M1048" s="15"/>
      <c r="N1048" s="15"/>
      <c r="O1048" s="15"/>
      <c r="P1048" s="15"/>
      <c r="Q1048" s="15"/>
      <c r="R1048" s="15"/>
      <c r="S1048" s="15"/>
    </row>
    <row r="1049">
      <c r="A1049" s="15"/>
      <c r="B1049" s="15"/>
      <c r="C1049" s="15"/>
      <c r="D1049" s="15"/>
      <c r="E1049" s="15"/>
      <c r="F1049" s="15"/>
      <c r="G1049" s="15"/>
      <c r="H1049" s="15"/>
      <c r="I1049" s="15"/>
      <c r="J1049" s="15"/>
      <c r="K1049" s="15"/>
      <c r="L1049" s="15"/>
      <c r="M1049" s="15"/>
      <c r="N1049" s="15"/>
      <c r="O1049" s="15"/>
      <c r="P1049" s="15"/>
      <c r="Q1049" s="15"/>
      <c r="R1049" s="15"/>
      <c r="S1049" s="15"/>
    </row>
    <row r="1050">
      <c r="A1050" s="15"/>
      <c r="B1050" s="15"/>
      <c r="C1050" s="15"/>
      <c r="D1050" s="15"/>
      <c r="E1050" s="15"/>
      <c r="F1050" s="15"/>
      <c r="G1050" s="15"/>
      <c r="H1050" s="15"/>
      <c r="I1050" s="15"/>
      <c r="J1050" s="15"/>
      <c r="K1050" s="15"/>
      <c r="L1050" s="15"/>
      <c r="M1050" s="15"/>
      <c r="N1050" s="15"/>
      <c r="O1050" s="15"/>
      <c r="P1050" s="15"/>
      <c r="Q1050" s="15"/>
      <c r="R1050" s="15"/>
      <c r="S1050" s="15"/>
    </row>
    <row r="1051">
      <c r="A1051" s="15"/>
      <c r="B1051" s="15"/>
      <c r="C1051" s="15"/>
      <c r="D1051" s="15"/>
      <c r="E1051" s="15"/>
      <c r="F1051" s="15"/>
      <c r="G1051" s="15"/>
      <c r="H1051" s="15"/>
      <c r="I1051" s="15"/>
      <c r="J1051" s="15"/>
      <c r="K1051" s="15"/>
      <c r="L1051" s="15"/>
      <c r="M1051" s="15"/>
      <c r="N1051" s="15"/>
      <c r="O1051" s="15"/>
      <c r="P1051" s="15"/>
      <c r="Q1051" s="15"/>
      <c r="R1051" s="15"/>
      <c r="S1051" s="15"/>
    </row>
    <row r="1052">
      <c r="A1052" s="15"/>
      <c r="B1052" s="15"/>
      <c r="C1052" s="15"/>
      <c r="D1052" s="15"/>
      <c r="E1052" s="15"/>
      <c r="F1052" s="15"/>
      <c r="G1052" s="15"/>
      <c r="H1052" s="15"/>
      <c r="I1052" s="15"/>
      <c r="J1052" s="15"/>
      <c r="K1052" s="15"/>
      <c r="L1052" s="15"/>
      <c r="M1052" s="15"/>
      <c r="N1052" s="15"/>
      <c r="O1052" s="15"/>
      <c r="P1052" s="15"/>
      <c r="Q1052" s="15"/>
      <c r="R1052" s="15"/>
      <c r="S1052" s="15"/>
    </row>
    <row r="1053">
      <c r="A1053" s="15"/>
      <c r="B1053" s="15"/>
      <c r="C1053" s="15"/>
      <c r="D1053" s="15"/>
      <c r="E1053" s="15"/>
      <c r="F1053" s="15"/>
      <c r="G1053" s="15"/>
      <c r="H1053" s="15"/>
      <c r="I1053" s="15"/>
      <c r="J1053" s="15"/>
      <c r="K1053" s="15"/>
      <c r="L1053" s="15"/>
      <c r="M1053" s="15"/>
      <c r="N1053" s="15"/>
      <c r="O1053" s="15"/>
      <c r="P1053" s="15"/>
      <c r="Q1053" s="15"/>
      <c r="R1053" s="15"/>
      <c r="S1053" s="15"/>
    </row>
    <row r="1054">
      <c r="A1054" s="15"/>
      <c r="B1054" s="15"/>
      <c r="C1054" s="15"/>
      <c r="D1054" s="15"/>
      <c r="E1054" s="15"/>
      <c r="F1054" s="15"/>
      <c r="G1054" s="15"/>
      <c r="H1054" s="15"/>
      <c r="I1054" s="15"/>
      <c r="J1054" s="15"/>
      <c r="K1054" s="15"/>
      <c r="L1054" s="15"/>
      <c r="M1054" s="15"/>
      <c r="N1054" s="15"/>
      <c r="O1054" s="15"/>
      <c r="P1054" s="15"/>
      <c r="Q1054" s="15"/>
      <c r="R1054" s="15"/>
      <c r="S1054" s="15"/>
    </row>
    <row r="1055">
      <c r="A1055" s="15"/>
      <c r="B1055" s="15"/>
      <c r="C1055" s="15"/>
      <c r="D1055" s="15"/>
      <c r="E1055" s="15"/>
      <c r="F1055" s="15"/>
      <c r="G1055" s="15"/>
      <c r="H1055" s="15"/>
      <c r="I1055" s="15"/>
      <c r="J1055" s="15"/>
      <c r="K1055" s="15"/>
      <c r="L1055" s="15"/>
      <c r="M1055" s="15"/>
      <c r="N1055" s="15"/>
      <c r="O1055" s="15"/>
      <c r="P1055" s="15"/>
      <c r="Q1055" s="15"/>
      <c r="R1055" s="15"/>
      <c r="S1055" s="15"/>
    </row>
    <row r="1056">
      <c r="A1056" s="15"/>
      <c r="B1056" s="15"/>
      <c r="C1056" s="15"/>
      <c r="D1056" s="15"/>
      <c r="E1056" s="15"/>
      <c r="F1056" s="15"/>
      <c r="G1056" s="15"/>
      <c r="H1056" s="15"/>
      <c r="I1056" s="15"/>
      <c r="J1056" s="15"/>
      <c r="K1056" s="15"/>
      <c r="L1056" s="15"/>
      <c r="M1056" s="15"/>
      <c r="N1056" s="15"/>
      <c r="O1056" s="15"/>
      <c r="P1056" s="15"/>
      <c r="Q1056" s="15"/>
      <c r="R1056" s="15"/>
      <c r="S1056" s="15"/>
    </row>
    <row r="1057">
      <c r="A1057" s="15"/>
      <c r="B1057" s="15"/>
      <c r="C1057" s="15"/>
      <c r="D1057" s="15"/>
      <c r="E1057" s="15"/>
      <c r="F1057" s="15"/>
      <c r="G1057" s="15"/>
      <c r="H1057" s="15"/>
      <c r="I1057" s="15"/>
      <c r="J1057" s="15"/>
      <c r="K1057" s="15"/>
      <c r="L1057" s="15"/>
      <c r="M1057" s="15"/>
      <c r="N1057" s="15"/>
      <c r="O1057" s="15"/>
      <c r="P1057" s="15"/>
      <c r="Q1057" s="15"/>
      <c r="R1057" s="15"/>
      <c r="S1057" s="15"/>
    </row>
    <row r="1058">
      <c r="A1058" s="15"/>
      <c r="B1058" s="15"/>
      <c r="C1058" s="15"/>
      <c r="D1058" s="15"/>
      <c r="E1058" s="15"/>
      <c r="F1058" s="15"/>
      <c r="G1058" s="15"/>
      <c r="H1058" s="15"/>
      <c r="I1058" s="15"/>
      <c r="J1058" s="15"/>
      <c r="K1058" s="15"/>
      <c r="L1058" s="15"/>
      <c r="M1058" s="15"/>
      <c r="N1058" s="15"/>
      <c r="O1058" s="15"/>
      <c r="P1058" s="15"/>
      <c r="Q1058" s="15"/>
      <c r="R1058" s="15"/>
      <c r="S1058" s="15"/>
    </row>
    <row r="1059">
      <c r="A1059" s="15"/>
      <c r="B1059" s="15"/>
      <c r="C1059" s="15"/>
      <c r="D1059" s="15"/>
      <c r="E1059" s="15"/>
      <c r="F1059" s="15"/>
      <c r="G1059" s="15"/>
      <c r="H1059" s="15"/>
      <c r="I1059" s="15"/>
      <c r="J1059" s="15"/>
      <c r="K1059" s="15"/>
      <c r="L1059" s="15"/>
      <c r="M1059" s="15"/>
      <c r="N1059" s="15"/>
      <c r="O1059" s="15"/>
      <c r="P1059" s="15"/>
      <c r="Q1059" s="15"/>
      <c r="R1059" s="15"/>
      <c r="S1059" s="15"/>
    </row>
    <row r="1060">
      <c r="A1060" s="15"/>
      <c r="B1060" s="15"/>
      <c r="C1060" s="15"/>
      <c r="D1060" s="15"/>
      <c r="E1060" s="15"/>
      <c r="F1060" s="15"/>
      <c r="G1060" s="15"/>
      <c r="H1060" s="15"/>
      <c r="I1060" s="15"/>
      <c r="J1060" s="15"/>
      <c r="K1060" s="15"/>
      <c r="L1060" s="15"/>
      <c r="M1060" s="15"/>
      <c r="N1060" s="15"/>
      <c r="O1060" s="15"/>
      <c r="P1060" s="15"/>
      <c r="Q1060" s="15"/>
      <c r="R1060" s="15"/>
      <c r="S1060" s="15"/>
    </row>
    <row r="1061">
      <c r="A1061" s="15"/>
      <c r="B1061" s="15"/>
      <c r="C1061" s="15"/>
      <c r="D1061" s="15"/>
      <c r="E1061" s="15"/>
      <c r="F1061" s="15"/>
      <c r="G1061" s="15"/>
      <c r="H1061" s="15"/>
      <c r="I1061" s="15"/>
      <c r="J1061" s="15"/>
      <c r="K1061" s="15"/>
      <c r="L1061" s="15"/>
      <c r="M1061" s="15"/>
      <c r="N1061" s="15"/>
      <c r="O1061" s="15"/>
      <c r="P1061" s="15"/>
      <c r="Q1061" s="15"/>
      <c r="R1061" s="15"/>
      <c r="S1061" s="15"/>
    </row>
    <row r="1062">
      <c r="A1062" s="15"/>
      <c r="B1062" s="15"/>
      <c r="C1062" s="15"/>
      <c r="D1062" s="15"/>
      <c r="E1062" s="15"/>
      <c r="F1062" s="15"/>
      <c r="G1062" s="15"/>
      <c r="H1062" s="15"/>
      <c r="I1062" s="15"/>
      <c r="J1062" s="15"/>
      <c r="K1062" s="15"/>
      <c r="L1062" s="15"/>
      <c r="M1062" s="15"/>
      <c r="N1062" s="15"/>
      <c r="O1062" s="15"/>
      <c r="P1062" s="15"/>
      <c r="Q1062" s="15"/>
      <c r="R1062" s="15"/>
      <c r="S1062" s="15"/>
    </row>
    <row r="1063">
      <c r="A1063" s="15"/>
      <c r="B1063" s="15"/>
      <c r="C1063" s="15"/>
      <c r="D1063" s="15"/>
      <c r="E1063" s="15"/>
      <c r="F1063" s="15"/>
      <c r="G1063" s="15"/>
      <c r="H1063" s="15"/>
      <c r="I1063" s="15"/>
      <c r="J1063" s="15"/>
      <c r="K1063" s="15"/>
      <c r="L1063" s="15"/>
      <c r="M1063" s="15"/>
      <c r="N1063" s="15"/>
      <c r="O1063" s="15"/>
      <c r="P1063" s="15"/>
      <c r="Q1063" s="15"/>
      <c r="R1063" s="15"/>
      <c r="S1063" s="15"/>
    </row>
    <row r="1064">
      <c r="A1064" s="15"/>
      <c r="B1064" s="15"/>
      <c r="C1064" s="15"/>
      <c r="D1064" s="15"/>
      <c r="E1064" s="15"/>
      <c r="F1064" s="15"/>
      <c r="G1064" s="15"/>
      <c r="H1064" s="15"/>
      <c r="I1064" s="15"/>
      <c r="J1064" s="15"/>
      <c r="K1064" s="15"/>
      <c r="L1064" s="15"/>
      <c r="M1064" s="15"/>
      <c r="N1064" s="15"/>
      <c r="O1064" s="15"/>
      <c r="P1064" s="15"/>
      <c r="Q1064" s="15"/>
      <c r="R1064" s="15"/>
      <c r="S1064" s="15"/>
    </row>
    <row r="1065">
      <c r="A1065" s="15"/>
      <c r="B1065" s="15"/>
      <c r="C1065" s="15"/>
      <c r="D1065" s="15"/>
      <c r="E1065" s="15"/>
      <c r="F1065" s="15"/>
      <c r="G1065" s="15"/>
      <c r="H1065" s="15"/>
      <c r="I1065" s="15"/>
      <c r="J1065" s="15"/>
      <c r="K1065" s="15"/>
      <c r="L1065" s="15"/>
      <c r="M1065" s="15"/>
      <c r="N1065" s="15"/>
      <c r="O1065" s="15"/>
      <c r="P1065" s="15"/>
      <c r="Q1065" s="15"/>
      <c r="R1065" s="15"/>
      <c r="S1065" s="15"/>
    </row>
    <row r="1066">
      <c r="A1066" s="15"/>
      <c r="B1066" s="15"/>
      <c r="C1066" s="15"/>
      <c r="D1066" s="15"/>
      <c r="E1066" s="15"/>
      <c r="F1066" s="15"/>
      <c r="G1066" s="15"/>
      <c r="H1066" s="15"/>
      <c r="I1066" s="15"/>
      <c r="J1066" s="15"/>
      <c r="K1066" s="15"/>
      <c r="L1066" s="15"/>
      <c r="M1066" s="15"/>
      <c r="N1066" s="15"/>
      <c r="O1066" s="15"/>
      <c r="P1066" s="15"/>
      <c r="Q1066" s="15"/>
      <c r="R1066" s="15"/>
      <c r="S1066" s="15"/>
    </row>
    <row r="1067">
      <c r="A1067" s="15"/>
      <c r="B1067" s="15"/>
      <c r="C1067" s="15"/>
      <c r="D1067" s="15"/>
      <c r="E1067" s="15"/>
      <c r="F1067" s="15"/>
      <c r="G1067" s="15"/>
      <c r="H1067" s="15"/>
      <c r="I1067" s="15"/>
      <c r="J1067" s="15"/>
      <c r="K1067" s="15"/>
      <c r="L1067" s="15"/>
      <c r="M1067" s="15"/>
      <c r="N1067" s="15"/>
      <c r="O1067" s="15"/>
      <c r="P1067" s="15"/>
      <c r="Q1067" s="15"/>
      <c r="R1067" s="15"/>
      <c r="S1067" s="15"/>
    </row>
    <row r="1068">
      <c r="A1068" s="15"/>
      <c r="B1068" s="15"/>
      <c r="C1068" s="15"/>
      <c r="D1068" s="15"/>
      <c r="E1068" s="15"/>
      <c r="F1068" s="15"/>
      <c r="G1068" s="15"/>
      <c r="H1068" s="15"/>
      <c r="I1068" s="15"/>
      <c r="J1068" s="15"/>
      <c r="K1068" s="15"/>
      <c r="L1068" s="15"/>
      <c r="M1068" s="15"/>
      <c r="N1068" s="15"/>
      <c r="O1068" s="15"/>
      <c r="P1068" s="15"/>
      <c r="Q1068" s="15"/>
      <c r="R1068" s="15"/>
      <c r="S1068" s="15"/>
    </row>
    <row r="1069">
      <c r="A1069" s="15"/>
      <c r="B1069" s="15"/>
      <c r="C1069" s="15"/>
      <c r="D1069" s="15"/>
      <c r="E1069" s="15"/>
      <c r="F1069" s="15"/>
      <c r="G1069" s="15"/>
      <c r="H1069" s="15"/>
      <c r="I1069" s="15"/>
      <c r="J1069" s="15"/>
      <c r="K1069" s="15"/>
      <c r="L1069" s="15"/>
      <c r="M1069" s="15"/>
      <c r="N1069" s="15"/>
      <c r="O1069" s="15"/>
      <c r="P1069" s="15"/>
      <c r="Q1069" s="15"/>
      <c r="R1069" s="15"/>
      <c r="S1069" s="15"/>
    </row>
    <row r="1070">
      <c r="A1070" s="15"/>
      <c r="B1070" s="15"/>
      <c r="C1070" s="15"/>
      <c r="D1070" s="15"/>
      <c r="E1070" s="15"/>
      <c r="F1070" s="15"/>
      <c r="G1070" s="15"/>
      <c r="H1070" s="15"/>
      <c r="I1070" s="15"/>
      <c r="J1070" s="15"/>
      <c r="K1070" s="15"/>
      <c r="L1070" s="15"/>
      <c r="M1070" s="15"/>
      <c r="N1070" s="15"/>
      <c r="O1070" s="15"/>
      <c r="P1070" s="15"/>
      <c r="Q1070" s="15"/>
      <c r="R1070" s="15"/>
      <c r="S1070" s="15"/>
    </row>
    <row r="1071">
      <c r="A1071" s="15"/>
      <c r="B1071" s="15"/>
      <c r="C1071" s="15"/>
      <c r="D1071" s="15"/>
      <c r="E1071" s="15"/>
      <c r="F1071" s="15"/>
      <c r="G1071" s="15"/>
      <c r="H1071" s="15"/>
      <c r="I1071" s="15"/>
      <c r="J1071" s="15"/>
      <c r="K1071" s="15"/>
      <c r="L1071" s="15"/>
      <c r="M1071" s="15"/>
      <c r="N1071" s="15"/>
      <c r="O1071" s="15"/>
      <c r="P1071" s="15"/>
      <c r="Q1071" s="15"/>
      <c r="R1071" s="15"/>
      <c r="S1071" s="15"/>
    </row>
    <row r="1072">
      <c r="A1072" s="15"/>
      <c r="B1072" s="15"/>
      <c r="C1072" s="15"/>
      <c r="D1072" s="15"/>
      <c r="E1072" s="15"/>
      <c r="F1072" s="15"/>
      <c r="G1072" s="15"/>
      <c r="H1072" s="15"/>
      <c r="I1072" s="15"/>
      <c r="J1072" s="15"/>
      <c r="K1072" s="15"/>
      <c r="L1072" s="15"/>
      <c r="M1072" s="15"/>
      <c r="N1072" s="15"/>
      <c r="O1072" s="15"/>
      <c r="P1072" s="15"/>
      <c r="Q1072" s="15"/>
      <c r="R1072" s="15"/>
      <c r="S1072" s="15"/>
    </row>
    <row r="1073">
      <c r="A1073" s="15"/>
      <c r="B1073" s="15"/>
      <c r="C1073" s="15"/>
      <c r="D1073" s="15"/>
      <c r="E1073" s="15"/>
      <c r="F1073" s="15"/>
      <c r="G1073" s="15"/>
      <c r="H1073" s="15"/>
      <c r="I1073" s="15"/>
      <c r="J1073" s="15"/>
      <c r="K1073" s="15"/>
      <c r="L1073" s="15"/>
      <c r="M1073" s="15"/>
      <c r="N1073" s="15"/>
      <c r="O1073" s="15"/>
      <c r="P1073" s="15"/>
      <c r="Q1073" s="15"/>
      <c r="R1073" s="15"/>
      <c r="S1073" s="15"/>
    </row>
    <row r="1074">
      <c r="A1074" s="15"/>
      <c r="B1074" s="15"/>
      <c r="C1074" s="15"/>
      <c r="D1074" s="15"/>
      <c r="E1074" s="15"/>
      <c r="F1074" s="15"/>
      <c r="G1074" s="15"/>
      <c r="H1074" s="15"/>
      <c r="I1074" s="15"/>
      <c r="J1074" s="15"/>
      <c r="K1074" s="15"/>
      <c r="L1074" s="15"/>
      <c r="M1074" s="15"/>
      <c r="N1074" s="15"/>
      <c r="O1074" s="15"/>
      <c r="P1074" s="15"/>
      <c r="Q1074" s="15"/>
      <c r="R1074" s="15"/>
      <c r="S1074" s="15"/>
    </row>
    <row r="1075">
      <c r="A1075" s="15"/>
      <c r="B1075" s="15"/>
      <c r="C1075" s="15"/>
      <c r="D1075" s="15"/>
      <c r="E1075" s="15"/>
      <c r="F1075" s="15"/>
      <c r="G1075" s="15"/>
      <c r="H1075" s="15"/>
      <c r="I1075" s="15"/>
      <c r="J1075" s="15"/>
      <c r="K1075" s="15"/>
      <c r="L1075" s="15"/>
      <c r="M1075" s="15"/>
      <c r="N1075" s="15"/>
      <c r="O1075" s="15"/>
      <c r="P1075" s="15"/>
      <c r="Q1075" s="15"/>
      <c r="R1075" s="15"/>
      <c r="S1075" s="15"/>
    </row>
    <row r="1076">
      <c r="A1076" s="15"/>
      <c r="B1076" s="15"/>
      <c r="C1076" s="15"/>
      <c r="D1076" s="15"/>
      <c r="E1076" s="15"/>
      <c r="F1076" s="15"/>
      <c r="G1076" s="15"/>
      <c r="H1076" s="15"/>
      <c r="I1076" s="15"/>
      <c r="J1076" s="15"/>
      <c r="K1076" s="15"/>
      <c r="L1076" s="15"/>
      <c r="M1076" s="15"/>
      <c r="N1076" s="15"/>
      <c r="O1076" s="15"/>
      <c r="P1076" s="15"/>
      <c r="Q1076" s="15"/>
      <c r="R1076" s="15"/>
      <c r="S1076" s="15"/>
    </row>
    <row r="1077">
      <c r="A1077" s="15"/>
      <c r="B1077" s="15"/>
      <c r="C1077" s="15"/>
      <c r="D1077" s="15"/>
      <c r="E1077" s="15"/>
      <c r="F1077" s="15"/>
      <c r="G1077" s="15"/>
      <c r="H1077" s="15"/>
      <c r="I1077" s="15"/>
      <c r="J1077" s="15"/>
      <c r="K1077" s="15"/>
      <c r="L1077" s="15"/>
      <c r="M1077" s="15"/>
      <c r="N1077" s="15"/>
      <c r="O1077" s="15"/>
      <c r="P1077" s="15"/>
      <c r="Q1077" s="15"/>
      <c r="R1077" s="15"/>
      <c r="S1077" s="15"/>
    </row>
    <row r="1078">
      <c r="A1078" s="15"/>
      <c r="B1078" s="15"/>
      <c r="C1078" s="15"/>
      <c r="D1078" s="15"/>
      <c r="E1078" s="15"/>
      <c r="F1078" s="15"/>
      <c r="G1078" s="15"/>
      <c r="H1078" s="15"/>
      <c r="I1078" s="15"/>
      <c r="J1078" s="15"/>
      <c r="K1078" s="15"/>
      <c r="L1078" s="15"/>
      <c r="M1078" s="15"/>
      <c r="N1078" s="15"/>
      <c r="O1078" s="15"/>
      <c r="P1078" s="15"/>
      <c r="Q1078" s="15"/>
      <c r="R1078" s="15"/>
      <c r="S1078" s="15"/>
    </row>
    <row r="1079">
      <c r="A1079" s="15"/>
      <c r="B1079" s="15"/>
      <c r="C1079" s="15"/>
      <c r="D1079" s="15"/>
      <c r="E1079" s="15"/>
      <c r="F1079" s="15"/>
      <c r="G1079" s="15"/>
      <c r="H1079" s="15"/>
      <c r="I1079" s="15"/>
      <c r="J1079" s="15"/>
      <c r="K1079" s="15"/>
      <c r="L1079" s="15"/>
      <c r="M1079" s="15"/>
      <c r="N1079" s="15"/>
      <c r="O1079" s="15"/>
      <c r="P1079" s="15"/>
      <c r="Q1079" s="15"/>
      <c r="R1079" s="15"/>
      <c r="S1079" s="15"/>
    </row>
    <row r="1080">
      <c r="A1080" s="15"/>
      <c r="B1080" s="15"/>
      <c r="C1080" s="15"/>
      <c r="D1080" s="15"/>
      <c r="E1080" s="15"/>
      <c r="F1080" s="15"/>
      <c r="G1080" s="15"/>
      <c r="H1080" s="15"/>
      <c r="I1080" s="15"/>
      <c r="J1080" s="15"/>
      <c r="K1080" s="15"/>
      <c r="L1080" s="15"/>
      <c r="M1080" s="15"/>
      <c r="N1080" s="15"/>
      <c r="O1080" s="15"/>
      <c r="P1080" s="15"/>
      <c r="Q1080" s="15"/>
      <c r="R1080" s="15"/>
      <c r="S1080" s="15"/>
    </row>
    <row r="1081">
      <c r="A1081" s="15"/>
      <c r="B1081" s="15"/>
      <c r="C1081" s="15"/>
      <c r="D1081" s="15"/>
      <c r="E1081" s="15"/>
      <c r="F1081" s="15"/>
      <c r="G1081" s="15"/>
      <c r="H1081" s="15"/>
      <c r="I1081" s="15"/>
      <c r="J1081" s="15"/>
      <c r="K1081" s="15"/>
      <c r="L1081" s="15"/>
      <c r="M1081" s="15"/>
      <c r="N1081" s="15"/>
      <c r="O1081" s="15"/>
      <c r="P1081" s="15"/>
      <c r="Q1081" s="15"/>
      <c r="R1081" s="15"/>
      <c r="S1081" s="15"/>
    </row>
    <row r="1082">
      <c r="A1082" s="15"/>
      <c r="B1082" s="15"/>
      <c r="C1082" s="15"/>
      <c r="D1082" s="15"/>
      <c r="E1082" s="15"/>
      <c r="F1082" s="15"/>
      <c r="G1082" s="15"/>
      <c r="H1082" s="15"/>
      <c r="I1082" s="15"/>
      <c r="J1082" s="15"/>
      <c r="K1082" s="15"/>
      <c r="L1082" s="15"/>
      <c r="M1082" s="15"/>
      <c r="N1082" s="15"/>
      <c r="O1082" s="15"/>
      <c r="P1082" s="15"/>
      <c r="Q1082" s="15"/>
      <c r="R1082" s="15"/>
      <c r="S1082" s="15"/>
    </row>
    <row r="1083">
      <c r="A1083" s="15"/>
      <c r="B1083" s="15"/>
      <c r="C1083" s="15"/>
      <c r="D1083" s="15"/>
      <c r="E1083" s="15"/>
      <c r="F1083" s="15"/>
      <c r="G1083" s="15"/>
      <c r="H1083" s="15"/>
      <c r="I1083" s="15"/>
      <c r="J1083" s="15"/>
      <c r="K1083" s="15"/>
      <c r="L1083" s="15"/>
      <c r="M1083" s="15"/>
      <c r="N1083" s="15"/>
      <c r="O1083" s="15"/>
      <c r="P1083" s="15"/>
      <c r="Q1083" s="15"/>
      <c r="R1083" s="15"/>
      <c r="S1083" s="15"/>
    </row>
    <row r="1084">
      <c r="A1084" s="15"/>
      <c r="B1084" s="15"/>
      <c r="C1084" s="15"/>
      <c r="D1084" s="15"/>
      <c r="E1084" s="15"/>
      <c r="F1084" s="15"/>
      <c r="G1084" s="15"/>
      <c r="H1084" s="15"/>
      <c r="I1084" s="15"/>
      <c r="J1084" s="15"/>
      <c r="K1084" s="15"/>
      <c r="L1084" s="15"/>
      <c r="M1084" s="15"/>
      <c r="N1084" s="15"/>
      <c r="O1084" s="15"/>
      <c r="P1084" s="15"/>
      <c r="Q1084" s="15"/>
      <c r="R1084" s="15"/>
      <c r="S1084" s="15"/>
    </row>
    <row r="1085">
      <c r="A1085" s="15"/>
      <c r="B1085" s="15"/>
      <c r="C1085" s="15"/>
      <c r="D1085" s="15"/>
      <c r="E1085" s="15"/>
      <c r="F1085" s="15"/>
      <c r="G1085" s="15"/>
      <c r="H1085" s="15"/>
      <c r="I1085" s="15"/>
      <c r="J1085" s="15"/>
      <c r="K1085" s="15"/>
      <c r="L1085" s="15"/>
      <c r="M1085" s="15"/>
      <c r="N1085" s="15"/>
      <c r="O1085" s="15"/>
      <c r="P1085" s="15"/>
      <c r="Q1085" s="15"/>
      <c r="R1085" s="15"/>
      <c r="S1085" s="15"/>
    </row>
    <row r="1086">
      <c r="A1086" s="15"/>
      <c r="B1086" s="15"/>
      <c r="C1086" s="15"/>
      <c r="D1086" s="15"/>
      <c r="E1086" s="15"/>
      <c r="F1086" s="15"/>
      <c r="G1086" s="15"/>
      <c r="H1086" s="15"/>
      <c r="I1086" s="15"/>
      <c r="J1086" s="15"/>
      <c r="K1086" s="15"/>
      <c r="L1086" s="15"/>
      <c r="M1086" s="15"/>
      <c r="N1086" s="15"/>
      <c r="O1086" s="15"/>
      <c r="P1086" s="15"/>
      <c r="Q1086" s="15"/>
      <c r="R1086" s="15"/>
      <c r="S1086" s="15"/>
    </row>
    <row r="1087">
      <c r="A1087" s="15"/>
      <c r="B1087" s="15"/>
      <c r="C1087" s="15"/>
      <c r="D1087" s="15"/>
      <c r="E1087" s="15"/>
      <c r="F1087" s="15"/>
      <c r="G1087" s="15"/>
      <c r="H1087" s="15"/>
      <c r="I1087" s="15"/>
      <c r="J1087" s="15"/>
      <c r="K1087" s="15"/>
      <c r="L1087" s="15"/>
      <c r="M1087" s="15"/>
      <c r="N1087" s="15"/>
      <c r="O1087" s="15"/>
      <c r="P1087" s="15"/>
      <c r="Q1087" s="15"/>
      <c r="R1087" s="15"/>
      <c r="S1087" s="15"/>
    </row>
    <row r="1088">
      <c r="A1088" s="15"/>
      <c r="B1088" s="15"/>
      <c r="C1088" s="15"/>
      <c r="D1088" s="15"/>
      <c r="E1088" s="15"/>
      <c r="F1088" s="15"/>
      <c r="G1088" s="15"/>
      <c r="H1088" s="15"/>
      <c r="I1088" s="15"/>
      <c r="J1088" s="15"/>
      <c r="K1088" s="15"/>
      <c r="L1088" s="15"/>
      <c r="M1088" s="15"/>
      <c r="N1088" s="15"/>
      <c r="O1088" s="15"/>
      <c r="P1088" s="15"/>
      <c r="Q1088" s="15"/>
      <c r="R1088" s="15"/>
      <c r="S1088" s="15"/>
    </row>
    <row r="1089">
      <c r="A1089" s="15"/>
      <c r="B1089" s="15"/>
      <c r="C1089" s="15"/>
      <c r="D1089" s="15"/>
      <c r="E1089" s="15"/>
      <c r="F1089" s="15"/>
      <c r="G1089" s="15"/>
      <c r="H1089" s="15"/>
      <c r="I1089" s="15"/>
      <c r="J1089" s="15"/>
      <c r="K1089" s="15"/>
      <c r="L1089" s="15"/>
      <c r="M1089" s="15"/>
      <c r="N1089" s="15"/>
      <c r="O1089" s="15"/>
      <c r="P1089" s="15"/>
      <c r="Q1089" s="15"/>
      <c r="R1089" s="15"/>
      <c r="S1089" s="15"/>
    </row>
    <row r="1090">
      <c r="A1090" s="15"/>
      <c r="B1090" s="15"/>
      <c r="C1090" s="15"/>
      <c r="D1090" s="15"/>
      <c r="E1090" s="15"/>
      <c r="F1090" s="15"/>
      <c r="G1090" s="15"/>
      <c r="H1090" s="15"/>
      <c r="I1090" s="15"/>
      <c r="J1090" s="15"/>
      <c r="K1090" s="15"/>
      <c r="L1090" s="15"/>
      <c r="M1090" s="15"/>
      <c r="N1090" s="15"/>
      <c r="O1090" s="15"/>
      <c r="P1090" s="15"/>
      <c r="Q1090" s="15"/>
      <c r="R1090" s="15"/>
      <c r="S1090" s="15"/>
    </row>
    <row r="1091">
      <c r="A1091" s="15"/>
      <c r="B1091" s="15"/>
      <c r="C1091" s="15"/>
      <c r="D1091" s="15"/>
      <c r="E1091" s="15"/>
      <c r="F1091" s="15"/>
      <c r="G1091" s="15"/>
      <c r="H1091" s="15"/>
      <c r="I1091" s="15"/>
      <c r="J1091" s="15"/>
      <c r="K1091" s="15"/>
      <c r="L1091" s="15"/>
      <c r="M1091" s="15"/>
      <c r="N1091" s="15"/>
      <c r="O1091" s="15"/>
      <c r="P1091" s="15"/>
      <c r="Q1091" s="15"/>
      <c r="R1091" s="15"/>
      <c r="S1091" s="15"/>
    </row>
    <row r="1092">
      <c r="A1092" s="15"/>
      <c r="B1092" s="15"/>
      <c r="C1092" s="15"/>
      <c r="D1092" s="15"/>
      <c r="E1092" s="15"/>
      <c r="F1092" s="15"/>
      <c r="G1092" s="15"/>
      <c r="H1092" s="15"/>
      <c r="I1092" s="15"/>
      <c r="J1092" s="15"/>
      <c r="K1092" s="15"/>
      <c r="L1092" s="15"/>
      <c r="M1092" s="15"/>
      <c r="N1092" s="15"/>
      <c r="O1092" s="15"/>
      <c r="P1092" s="15"/>
      <c r="Q1092" s="15"/>
      <c r="R1092" s="15"/>
      <c r="S1092" s="15"/>
    </row>
    <row r="1093">
      <c r="A1093" s="15"/>
      <c r="B1093" s="15"/>
      <c r="C1093" s="15"/>
      <c r="D1093" s="15"/>
      <c r="E1093" s="15"/>
      <c r="F1093" s="15"/>
      <c r="G1093" s="15"/>
      <c r="H1093" s="15"/>
      <c r="I1093" s="15"/>
      <c r="J1093" s="15"/>
      <c r="K1093" s="15"/>
      <c r="L1093" s="15"/>
      <c r="M1093" s="15"/>
      <c r="N1093" s="15"/>
      <c r="O1093" s="15"/>
      <c r="P1093" s="15"/>
      <c r="Q1093" s="15"/>
      <c r="R1093" s="15"/>
      <c r="S1093" s="15"/>
    </row>
    <row r="1094">
      <c r="A1094" s="15"/>
      <c r="B1094" s="15"/>
      <c r="C1094" s="15"/>
      <c r="D1094" s="15"/>
      <c r="E1094" s="15"/>
      <c r="F1094" s="15"/>
      <c r="G1094" s="15"/>
      <c r="H1094" s="15"/>
      <c r="I1094" s="15"/>
      <c r="J1094" s="15"/>
      <c r="K1094" s="15"/>
      <c r="L1094" s="15"/>
      <c r="M1094" s="15"/>
      <c r="N1094" s="15"/>
      <c r="O1094" s="15"/>
      <c r="P1094" s="15"/>
      <c r="Q1094" s="15"/>
      <c r="R1094" s="15"/>
      <c r="S1094" s="15"/>
    </row>
    <row r="1095">
      <c r="A1095" s="15"/>
      <c r="B1095" s="15"/>
      <c r="C1095" s="15"/>
      <c r="D1095" s="15"/>
      <c r="E1095" s="15"/>
      <c r="F1095" s="15"/>
      <c r="G1095" s="15"/>
      <c r="H1095" s="15"/>
      <c r="I1095" s="15"/>
      <c r="J1095" s="15"/>
      <c r="K1095" s="15"/>
      <c r="L1095" s="15"/>
      <c r="M1095" s="15"/>
      <c r="N1095" s="15"/>
      <c r="O1095" s="15"/>
      <c r="P1095" s="15"/>
      <c r="Q1095" s="15"/>
      <c r="R1095" s="15"/>
      <c r="S1095" s="15"/>
    </row>
    <row r="1096">
      <c r="A1096" s="15"/>
      <c r="B1096" s="15"/>
      <c r="C1096" s="15"/>
      <c r="D1096" s="15"/>
      <c r="E1096" s="15"/>
      <c r="F1096" s="15"/>
      <c r="G1096" s="15"/>
      <c r="H1096" s="15"/>
      <c r="I1096" s="15"/>
      <c r="J1096" s="15"/>
      <c r="K1096" s="15"/>
      <c r="L1096" s="15"/>
      <c r="M1096" s="15"/>
      <c r="N1096" s="15"/>
      <c r="O1096" s="15"/>
      <c r="P1096" s="15"/>
      <c r="Q1096" s="15"/>
      <c r="R1096" s="15"/>
      <c r="S1096" s="15"/>
    </row>
    <row r="1097">
      <c r="A1097" s="15"/>
      <c r="B1097" s="15"/>
      <c r="C1097" s="15"/>
      <c r="D1097" s="15"/>
      <c r="E1097" s="15"/>
      <c r="F1097" s="15"/>
      <c r="G1097" s="15"/>
      <c r="H1097" s="15"/>
      <c r="I1097" s="15"/>
      <c r="J1097" s="15"/>
      <c r="K1097" s="15"/>
      <c r="L1097" s="15"/>
      <c r="M1097" s="15"/>
      <c r="N1097" s="15"/>
      <c r="O1097" s="15"/>
      <c r="P1097" s="15"/>
      <c r="Q1097" s="15"/>
      <c r="R1097" s="15"/>
      <c r="S1097" s="15"/>
    </row>
    <row r="1098">
      <c r="A1098" s="15"/>
      <c r="B1098" s="15"/>
      <c r="C1098" s="15"/>
      <c r="D1098" s="15"/>
      <c r="E1098" s="15"/>
      <c r="F1098" s="15"/>
      <c r="G1098" s="15"/>
      <c r="H1098" s="15"/>
      <c r="I1098" s="15"/>
      <c r="J1098" s="15"/>
      <c r="K1098" s="15"/>
      <c r="L1098" s="15"/>
      <c r="M1098" s="15"/>
      <c r="N1098" s="15"/>
      <c r="O1098" s="15"/>
      <c r="P1098" s="15"/>
      <c r="Q1098" s="15"/>
      <c r="R1098" s="15"/>
      <c r="S1098" s="15"/>
    </row>
    <row r="1099">
      <c r="A1099" s="15"/>
      <c r="B1099" s="15"/>
      <c r="C1099" s="15"/>
      <c r="D1099" s="15"/>
      <c r="E1099" s="15"/>
      <c r="F1099" s="15"/>
      <c r="G1099" s="15"/>
      <c r="H1099" s="15"/>
      <c r="I1099" s="15"/>
      <c r="J1099" s="15"/>
      <c r="K1099" s="15"/>
      <c r="L1099" s="15"/>
      <c r="M1099" s="15"/>
      <c r="N1099" s="15"/>
      <c r="O1099" s="15"/>
      <c r="P1099" s="15"/>
      <c r="Q1099" s="15"/>
      <c r="R1099" s="15"/>
      <c r="S1099" s="15"/>
    </row>
    <row r="1100">
      <c r="A1100" s="15"/>
      <c r="B1100" s="15"/>
      <c r="C1100" s="15"/>
      <c r="D1100" s="15"/>
      <c r="E1100" s="15"/>
      <c r="F1100" s="15"/>
      <c r="G1100" s="15"/>
      <c r="H1100" s="15"/>
      <c r="I1100" s="15"/>
      <c r="J1100" s="15"/>
      <c r="K1100" s="15"/>
      <c r="L1100" s="15"/>
      <c r="M1100" s="15"/>
      <c r="N1100" s="15"/>
      <c r="O1100" s="15"/>
      <c r="P1100" s="15"/>
      <c r="Q1100" s="15"/>
      <c r="R1100" s="15"/>
      <c r="S1100" s="15"/>
    </row>
    <row r="1101">
      <c r="A1101" s="15"/>
      <c r="B1101" s="15"/>
      <c r="C1101" s="15"/>
      <c r="D1101" s="15"/>
      <c r="E1101" s="15"/>
      <c r="F1101" s="15"/>
      <c r="G1101" s="15"/>
      <c r="H1101" s="15"/>
      <c r="I1101" s="15"/>
      <c r="J1101" s="15"/>
      <c r="K1101" s="15"/>
      <c r="L1101" s="15"/>
      <c r="M1101" s="15"/>
      <c r="N1101" s="15"/>
      <c r="O1101" s="15"/>
      <c r="P1101" s="15"/>
      <c r="Q1101" s="15"/>
      <c r="R1101" s="15"/>
      <c r="S1101" s="15"/>
    </row>
    <row r="1102">
      <c r="A1102" s="15"/>
      <c r="B1102" s="15"/>
      <c r="C1102" s="15"/>
      <c r="D1102" s="15"/>
      <c r="E1102" s="15"/>
      <c r="F1102" s="15"/>
      <c r="G1102" s="15"/>
      <c r="H1102" s="15"/>
      <c r="I1102" s="15"/>
      <c r="J1102" s="15"/>
      <c r="K1102" s="15"/>
      <c r="L1102" s="15"/>
      <c r="M1102" s="15"/>
      <c r="N1102" s="15"/>
      <c r="O1102" s="15"/>
      <c r="P1102" s="15"/>
      <c r="Q1102" s="15"/>
      <c r="R1102" s="15"/>
      <c r="S1102" s="15"/>
    </row>
    <row r="1103">
      <c r="A1103" s="15"/>
      <c r="B1103" s="15"/>
      <c r="C1103" s="15"/>
      <c r="D1103" s="15"/>
      <c r="E1103" s="15"/>
      <c r="F1103" s="15"/>
      <c r="G1103" s="15"/>
      <c r="H1103" s="15"/>
      <c r="I1103" s="15"/>
      <c r="J1103" s="15"/>
      <c r="K1103" s="15"/>
      <c r="L1103" s="15"/>
      <c r="M1103" s="15"/>
      <c r="N1103" s="15"/>
      <c r="O1103" s="15"/>
      <c r="P1103" s="15"/>
      <c r="Q1103" s="15"/>
      <c r="R1103" s="15"/>
      <c r="S1103" s="15"/>
    </row>
    <row r="1104">
      <c r="A1104" s="15"/>
      <c r="B1104" s="15"/>
      <c r="C1104" s="15"/>
      <c r="D1104" s="15"/>
      <c r="E1104" s="15"/>
      <c r="F1104" s="15"/>
      <c r="G1104" s="15"/>
      <c r="H1104" s="15"/>
      <c r="I1104" s="15"/>
      <c r="J1104" s="15"/>
      <c r="K1104" s="15"/>
      <c r="L1104" s="15"/>
      <c r="M1104" s="15"/>
      <c r="N1104" s="15"/>
      <c r="O1104" s="15"/>
      <c r="P1104" s="15"/>
      <c r="Q1104" s="15"/>
      <c r="R1104" s="15"/>
      <c r="S1104" s="15"/>
    </row>
    <row r="1105">
      <c r="A1105" s="15"/>
      <c r="B1105" s="15"/>
      <c r="C1105" s="15"/>
      <c r="D1105" s="15"/>
      <c r="E1105" s="15"/>
      <c r="F1105" s="15"/>
      <c r="G1105" s="15"/>
      <c r="H1105" s="15"/>
      <c r="I1105" s="15"/>
      <c r="J1105" s="15"/>
      <c r="K1105" s="15"/>
      <c r="L1105" s="15"/>
      <c r="M1105" s="15"/>
      <c r="N1105" s="15"/>
      <c r="O1105" s="15"/>
      <c r="P1105" s="15"/>
      <c r="Q1105" s="15"/>
      <c r="R1105" s="15"/>
      <c r="S1105" s="15"/>
    </row>
    <row r="1106">
      <c r="A1106" s="15"/>
      <c r="B1106" s="15"/>
      <c r="C1106" s="15"/>
      <c r="D1106" s="15"/>
      <c r="E1106" s="15"/>
      <c r="F1106" s="15"/>
      <c r="G1106" s="15"/>
      <c r="H1106" s="15"/>
      <c r="I1106" s="15"/>
      <c r="J1106" s="15"/>
      <c r="K1106" s="15"/>
      <c r="L1106" s="15"/>
      <c r="M1106" s="15"/>
      <c r="N1106" s="15"/>
      <c r="O1106" s="15"/>
      <c r="P1106" s="15"/>
      <c r="Q1106" s="15"/>
      <c r="R1106" s="15"/>
      <c r="S1106" s="15"/>
    </row>
    <row r="1107">
      <c r="A1107" s="15"/>
      <c r="B1107" s="15"/>
      <c r="C1107" s="15"/>
      <c r="D1107" s="15"/>
      <c r="E1107" s="15"/>
      <c r="F1107" s="15"/>
      <c r="G1107" s="15"/>
      <c r="H1107" s="15"/>
      <c r="I1107" s="15"/>
      <c r="J1107" s="15"/>
      <c r="K1107" s="15"/>
      <c r="L1107" s="15"/>
      <c r="M1107" s="15"/>
      <c r="N1107" s="15"/>
      <c r="O1107" s="15"/>
      <c r="P1107" s="15"/>
      <c r="Q1107" s="15"/>
      <c r="R1107" s="15"/>
      <c r="S1107" s="15"/>
    </row>
    <row r="1108">
      <c r="A1108" s="15"/>
      <c r="B1108" s="15"/>
      <c r="C1108" s="15"/>
      <c r="D1108" s="15"/>
      <c r="E1108" s="15"/>
      <c r="F1108" s="15"/>
      <c r="G1108" s="15"/>
      <c r="H1108" s="15"/>
      <c r="I1108" s="15"/>
      <c r="J1108" s="15"/>
      <c r="K1108" s="15"/>
      <c r="L1108" s="15"/>
      <c r="M1108" s="15"/>
      <c r="N1108" s="15"/>
      <c r="O1108" s="15"/>
      <c r="P1108" s="15"/>
      <c r="Q1108" s="15"/>
      <c r="R1108" s="15"/>
      <c r="S1108" s="15"/>
    </row>
    <row r="1109">
      <c r="A1109" s="15"/>
      <c r="B1109" s="15"/>
      <c r="C1109" s="15"/>
      <c r="D1109" s="15"/>
      <c r="E1109" s="15"/>
      <c r="F1109" s="15"/>
      <c r="G1109" s="15"/>
      <c r="H1109" s="15"/>
      <c r="I1109" s="15"/>
      <c r="J1109" s="15"/>
      <c r="K1109" s="15"/>
      <c r="L1109" s="15"/>
      <c r="M1109" s="15"/>
      <c r="N1109" s="15"/>
      <c r="O1109" s="15"/>
      <c r="P1109" s="15"/>
      <c r="Q1109" s="15"/>
      <c r="R1109" s="15"/>
      <c r="S1109" s="15"/>
    </row>
    <row r="1110">
      <c r="A1110" s="15"/>
      <c r="B1110" s="15"/>
      <c r="C1110" s="15"/>
      <c r="D1110" s="15"/>
      <c r="E1110" s="15"/>
      <c r="F1110" s="15"/>
      <c r="G1110" s="15"/>
      <c r="H1110" s="15"/>
      <c r="I1110" s="15"/>
      <c r="J1110" s="15"/>
      <c r="K1110" s="15"/>
      <c r="L1110" s="15"/>
      <c r="M1110" s="15"/>
      <c r="N1110" s="15"/>
      <c r="O1110" s="15"/>
      <c r="P1110" s="15"/>
      <c r="Q1110" s="15"/>
      <c r="R1110" s="15"/>
      <c r="S1110" s="15"/>
    </row>
    <row r="1111">
      <c r="A1111" s="15"/>
      <c r="B1111" s="15"/>
      <c r="C1111" s="15"/>
      <c r="D1111" s="15"/>
      <c r="E1111" s="15"/>
      <c r="F1111" s="15"/>
      <c r="G1111" s="15"/>
      <c r="H1111" s="15"/>
      <c r="I1111" s="15"/>
      <c r="J1111" s="15"/>
      <c r="K1111" s="15"/>
      <c r="L1111" s="15"/>
      <c r="M1111" s="15"/>
      <c r="N1111" s="15"/>
      <c r="O1111" s="15"/>
      <c r="P1111" s="15"/>
      <c r="Q1111" s="15"/>
      <c r="R1111" s="15"/>
      <c r="S1111" s="15"/>
    </row>
    <row r="1112">
      <c r="A1112" s="15"/>
      <c r="B1112" s="15"/>
      <c r="C1112" s="15"/>
      <c r="D1112" s="15"/>
      <c r="E1112" s="15"/>
      <c r="F1112" s="15"/>
      <c r="G1112" s="15"/>
      <c r="H1112" s="15"/>
      <c r="I1112" s="15"/>
      <c r="J1112" s="15"/>
      <c r="K1112" s="15"/>
      <c r="L1112" s="15"/>
      <c r="M1112" s="15"/>
      <c r="N1112" s="15"/>
      <c r="O1112" s="15"/>
      <c r="P1112" s="15"/>
      <c r="Q1112" s="15"/>
      <c r="R1112" s="15"/>
      <c r="S1112" s="15"/>
    </row>
    <row r="1113">
      <c r="A1113" s="15"/>
      <c r="B1113" s="15"/>
      <c r="C1113" s="15"/>
      <c r="D1113" s="15"/>
      <c r="E1113" s="15"/>
      <c r="F1113" s="15"/>
      <c r="G1113" s="15"/>
      <c r="H1113" s="15"/>
      <c r="I1113" s="15"/>
      <c r="J1113" s="15"/>
      <c r="K1113" s="15"/>
      <c r="L1113" s="15"/>
      <c r="M1113" s="15"/>
      <c r="N1113" s="15"/>
      <c r="O1113" s="15"/>
      <c r="P1113" s="15"/>
      <c r="Q1113" s="15"/>
      <c r="R1113" s="15"/>
      <c r="S1113" s="15"/>
    </row>
  </sheetData>
  <autoFilter ref="$A$2:$AF$130"/>
  <mergeCells count="5">
    <mergeCell ref="N1:Q1"/>
    <mergeCell ref="H125:M125"/>
    <mergeCell ref="M126:N126"/>
    <mergeCell ref="D152:F152"/>
    <mergeCell ref="D169:E169"/>
  </mergeCells>
  <conditionalFormatting sqref="T1:T124 T126:T1113">
    <cfRule type="cellIs" dxfId="0" priority="1" operator="greaterThan">
      <formula>0</formula>
    </cfRule>
  </conditionalFormatting>
  <dataValidations>
    <dataValidation type="list" allowBlank="1" showErrorMessage="1" sqref="L3:L124">
      <formula1>LISTA!$B$2:$B$41</formula1>
    </dataValidation>
    <dataValidation type="list" allowBlank="1" showErrorMessage="1" sqref="R3:R124">
      <formula1>"MARI - NICOLE,DANA - NICOLE,NICOLE,SANTY - NICOLE,M-S-Nic,M-D-N,D-S-Nic,Todos"</formula1>
    </dataValidation>
    <dataValidation type="list" allowBlank="1" showErrorMessage="1" sqref="M3:M124">
      <formula1>LISTA!$A$2:$A$10</formula1>
    </dataValidation>
    <dataValidation type="list" allowBlank="1" showErrorMessage="1" sqref="Q3:Q124">
      <formula1>LISTA!$C$8:$C$14</formula1>
    </dataValidation>
    <dataValidation type="custom" allowBlank="1" showDropDown="1" sqref="C133:E133 C134">
      <formula1>OR(NOT(ISERROR(DATEVALUE(C133))), AND(ISNUMBER(C133), LEFT(CELL("format", C133))="D"))</formula1>
    </dataValidation>
    <dataValidation type="custom" allowBlank="1" showDropDown="1" showErrorMessage="1" sqref="B3:C124 K3:K124">
      <formula1>OR(NOT(ISERROR(DATEVALUE(B3))), AND(ISNUMBER(B3), LEFT(CELL("format", B3))="D"))</formula1>
    </dataValidation>
  </dataValidation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2" width="19.38"/>
    <col customWidth="1" min="3" max="3" width="18.63"/>
    <col customWidth="1" min="4" max="4" width="19.5"/>
    <col customWidth="1" min="5" max="5" width="12.13"/>
    <col customWidth="1" min="6" max="6" width="14.75"/>
    <col customWidth="1" min="7" max="7" width="28.13"/>
    <col customWidth="1" min="8" max="8" width="26.75"/>
    <col customWidth="1" min="9" max="9" width="19.75"/>
    <col customWidth="1" min="10" max="11" width="21.25"/>
    <col customWidth="1" min="12" max="13" width="15.63"/>
    <col customWidth="1" min="16" max="16" width="21.63"/>
    <col customWidth="1" min="17" max="17" width="27.25"/>
    <col customWidth="1" min="18" max="18" width="15.63"/>
    <col customWidth="1" min="19" max="19" width="54.25"/>
    <col customWidth="1" min="20" max="20" width="14.13"/>
    <col hidden="1" min="21" max="22" width="12.63"/>
  </cols>
  <sheetData>
    <row r="1">
      <c r="A1" s="1"/>
      <c r="B1" s="3"/>
      <c r="C1" s="3"/>
      <c r="D1" s="3"/>
      <c r="E1" s="3"/>
      <c r="F1" s="4"/>
      <c r="G1" s="4"/>
      <c r="H1" s="4"/>
      <c r="I1" s="4"/>
      <c r="J1" s="4"/>
      <c r="K1" s="4"/>
      <c r="L1" s="4"/>
      <c r="M1" s="4"/>
      <c r="N1" s="5" t="s">
        <v>0</v>
      </c>
      <c r="O1" s="6"/>
      <c r="P1" s="6"/>
      <c r="Q1" s="7"/>
      <c r="R1" s="8"/>
      <c r="S1" s="8"/>
    </row>
    <row r="2">
      <c r="A2" s="590" t="s">
        <v>1</v>
      </c>
      <c r="B2" s="590" t="s">
        <v>2</v>
      </c>
      <c r="C2" s="590" t="s">
        <v>3</v>
      </c>
      <c r="D2" s="590" t="s">
        <v>4</v>
      </c>
      <c r="E2" s="590" t="s">
        <v>5</v>
      </c>
      <c r="F2" s="9" t="s">
        <v>6</v>
      </c>
      <c r="G2" s="9" t="s">
        <v>7</v>
      </c>
      <c r="H2" s="9" t="s">
        <v>8</v>
      </c>
      <c r="I2" s="9" t="s">
        <v>9</v>
      </c>
      <c r="J2" s="9" t="s">
        <v>10</v>
      </c>
      <c r="K2" s="9" t="s">
        <v>2456</v>
      </c>
      <c r="L2" s="9" t="s">
        <v>11</v>
      </c>
      <c r="M2" s="9" t="s">
        <v>12</v>
      </c>
      <c r="N2" s="10" t="s">
        <v>13</v>
      </c>
      <c r="O2" s="10" t="s">
        <v>14</v>
      </c>
      <c r="P2" s="10" t="s">
        <v>15</v>
      </c>
      <c r="Q2" s="10" t="s">
        <v>16</v>
      </c>
      <c r="R2" s="11" t="s">
        <v>17</v>
      </c>
      <c r="S2" s="11" t="s">
        <v>18</v>
      </c>
      <c r="T2" s="274" t="s">
        <v>1650</v>
      </c>
      <c r="U2" s="275" t="s">
        <v>1651</v>
      </c>
      <c r="V2" s="276" t="s">
        <v>1652</v>
      </c>
      <c r="W2" s="649" t="s">
        <v>2565</v>
      </c>
    </row>
    <row r="3">
      <c r="A3" s="592">
        <v>1.0</v>
      </c>
      <c r="B3" s="593">
        <v>45507.0</v>
      </c>
      <c r="C3" s="593">
        <v>45510.0</v>
      </c>
      <c r="D3" s="592">
        <v>3.81401100124583E14</v>
      </c>
      <c r="E3" s="592">
        <v>7633.0</v>
      </c>
      <c r="F3" s="594">
        <v>3934913.0</v>
      </c>
      <c r="G3" s="594" t="s">
        <v>3429</v>
      </c>
      <c r="H3" s="594" t="s">
        <v>3430</v>
      </c>
      <c r="I3" s="592">
        <v>7.1027225E7</v>
      </c>
      <c r="J3" s="595" t="s">
        <v>3431</v>
      </c>
      <c r="K3" s="593">
        <v>29112.0</v>
      </c>
      <c r="L3" s="592" t="s">
        <v>418</v>
      </c>
      <c r="M3" s="592"/>
      <c r="N3" s="592">
        <v>1440.0</v>
      </c>
      <c r="O3" s="592">
        <f>N3</f>
        <v>1440</v>
      </c>
      <c r="P3" s="596"/>
      <c r="Q3" s="592" t="s">
        <v>854</v>
      </c>
      <c r="R3" s="597" t="s">
        <v>1885</v>
      </c>
      <c r="S3" s="592" t="s">
        <v>3432</v>
      </c>
      <c r="T3" s="598">
        <f t="shared" ref="T3:T4" si="1">(N3*5%)/2</f>
        <v>36</v>
      </c>
      <c r="U3" s="599"/>
      <c r="V3" s="599"/>
      <c r="W3" s="743">
        <f t="shared" ref="W3:W4" si="2">T3</f>
        <v>36</v>
      </c>
      <c r="X3" s="599"/>
      <c r="Y3" s="599"/>
      <c r="Z3" s="599"/>
      <c r="AA3" s="599"/>
      <c r="AB3" s="599"/>
      <c r="AC3" s="599"/>
      <c r="AD3" s="599"/>
      <c r="AE3" s="599"/>
      <c r="AF3" s="599"/>
    </row>
    <row r="4">
      <c r="A4" s="592">
        <v>3.0</v>
      </c>
      <c r="B4" s="593">
        <v>45507.0</v>
      </c>
      <c r="C4" s="593">
        <v>45508.0</v>
      </c>
      <c r="D4" s="592">
        <v>3.81401100124583E14</v>
      </c>
      <c r="E4" s="592">
        <v>7653.0</v>
      </c>
      <c r="F4" s="594">
        <v>1.020603028E9</v>
      </c>
      <c r="G4" s="594" t="s">
        <v>3433</v>
      </c>
      <c r="H4" s="594" t="s">
        <v>3434</v>
      </c>
      <c r="I4" s="594">
        <v>7.6353231E7</v>
      </c>
      <c r="J4" s="594"/>
      <c r="K4" s="593"/>
      <c r="L4" s="592" t="s">
        <v>119</v>
      </c>
      <c r="M4" s="592" t="s">
        <v>27</v>
      </c>
      <c r="N4" s="592">
        <v>1649.0</v>
      </c>
      <c r="O4" s="592">
        <v>1649.0</v>
      </c>
      <c r="P4" s="632" t="s">
        <v>3435</v>
      </c>
      <c r="Q4" s="592" t="s">
        <v>1203</v>
      </c>
      <c r="R4" s="597" t="s">
        <v>1885</v>
      </c>
      <c r="S4" s="592" t="s">
        <v>3436</v>
      </c>
      <c r="T4" s="598">
        <f t="shared" si="1"/>
        <v>41.225</v>
      </c>
      <c r="U4" s="599"/>
      <c r="V4" s="599"/>
      <c r="W4" s="743">
        <f t="shared" si="2"/>
        <v>41.225</v>
      </c>
      <c r="X4" s="599"/>
      <c r="Y4" s="599"/>
      <c r="Z4" s="599"/>
      <c r="AA4" s="599"/>
      <c r="AB4" s="599"/>
      <c r="AC4" s="599"/>
      <c r="AD4" s="599"/>
      <c r="AE4" s="599"/>
      <c r="AF4" s="599"/>
    </row>
    <row r="5">
      <c r="A5" s="29">
        <v>4.0</v>
      </c>
      <c r="B5" s="174">
        <v>45508.0</v>
      </c>
      <c r="C5" s="174">
        <v>45508.0</v>
      </c>
      <c r="D5" s="29">
        <v>3.81401100124583E14</v>
      </c>
      <c r="E5" s="29">
        <v>7654.0</v>
      </c>
      <c r="F5" s="184">
        <v>0.0</v>
      </c>
      <c r="G5" s="184" t="s">
        <v>3437</v>
      </c>
      <c r="H5" s="184" t="s">
        <v>3438</v>
      </c>
      <c r="I5" s="184">
        <v>7.8498422E7</v>
      </c>
      <c r="J5" s="462"/>
      <c r="K5" s="174"/>
      <c r="L5" s="29" t="s">
        <v>418</v>
      </c>
      <c r="M5" s="29"/>
      <c r="N5" s="29">
        <v>285.0</v>
      </c>
      <c r="O5" s="29">
        <f t="shared" ref="O5:O9" si="3">N5</f>
        <v>285</v>
      </c>
      <c r="P5" s="29"/>
      <c r="Q5" s="29" t="s">
        <v>854</v>
      </c>
      <c r="R5" s="177" t="s">
        <v>988</v>
      </c>
      <c r="S5" s="29" t="s">
        <v>3439</v>
      </c>
      <c r="T5" s="433">
        <f t="shared" ref="T5:T6" si="4">(N5*5%)</f>
        <v>14.25</v>
      </c>
      <c r="U5" s="178"/>
      <c r="V5" s="178"/>
      <c r="W5" s="178"/>
      <c r="X5" s="178"/>
      <c r="Y5" s="178"/>
      <c r="Z5" s="178"/>
      <c r="AA5" s="178"/>
      <c r="AB5" s="178"/>
      <c r="AC5" s="178"/>
      <c r="AD5" s="178"/>
      <c r="AE5" s="178"/>
      <c r="AF5" s="178"/>
    </row>
    <row r="6">
      <c r="A6" s="29">
        <v>5.0</v>
      </c>
      <c r="B6" s="174">
        <v>45509.0</v>
      </c>
      <c r="C6" s="174">
        <v>45510.0</v>
      </c>
      <c r="D6" s="29">
        <v>3.81401100124583E14</v>
      </c>
      <c r="E6" s="29">
        <v>7665.0</v>
      </c>
      <c r="F6" s="184">
        <v>6314598.0</v>
      </c>
      <c r="G6" s="184" t="s">
        <v>3440</v>
      </c>
      <c r="H6" s="184" t="s">
        <v>3440</v>
      </c>
      <c r="I6" s="184">
        <v>6.7710865E7</v>
      </c>
      <c r="J6" s="462" t="s">
        <v>3441</v>
      </c>
      <c r="K6" s="174"/>
      <c r="L6" s="29" t="s">
        <v>418</v>
      </c>
      <c r="M6" s="29"/>
      <c r="N6" s="29">
        <v>285.0</v>
      </c>
      <c r="O6" s="29">
        <f t="shared" si="3"/>
        <v>285</v>
      </c>
      <c r="P6" s="29"/>
      <c r="Q6" s="29" t="s">
        <v>854</v>
      </c>
      <c r="R6" s="177" t="s">
        <v>988</v>
      </c>
      <c r="S6" s="29" t="s">
        <v>3442</v>
      </c>
      <c r="T6" s="433">
        <f t="shared" si="4"/>
        <v>14.25</v>
      </c>
      <c r="U6" s="178"/>
      <c r="V6" s="223"/>
      <c r="W6" s="178"/>
      <c r="X6" s="178"/>
      <c r="Y6" s="178"/>
      <c r="Z6" s="178"/>
      <c r="AA6" s="178"/>
      <c r="AB6" s="178"/>
      <c r="AC6" s="178"/>
      <c r="AD6" s="178"/>
      <c r="AE6" s="178"/>
      <c r="AF6" s="178"/>
    </row>
    <row r="7" ht="15.75" customHeight="1">
      <c r="A7" s="592">
        <v>6.0</v>
      </c>
      <c r="B7" s="593">
        <v>45509.0</v>
      </c>
      <c r="C7" s="593">
        <v>45510.0</v>
      </c>
      <c r="D7" s="592">
        <v>3.81401100124583E14</v>
      </c>
      <c r="E7" s="592">
        <v>7666.0</v>
      </c>
      <c r="F7" s="592">
        <v>6813108.0</v>
      </c>
      <c r="G7" s="592" t="s">
        <v>3443</v>
      </c>
      <c r="H7" s="592" t="s">
        <v>3444</v>
      </c>
      <c r="I7" s="592">
        <v>7.10245E7</v>
      </c>
      <c r="J7" s="592" t="s">
        <v>3445</v>
      </c>
      <c r="K7" s="593"/>
      <c r="L7" s="592" t="s">
        <v>418</v>
      </c>
      <c r="M7" s="615"/>
      <c r="N7" s="620">
        <v>420.0</v>
      </c>
      <c r="O7" s="592">
        <f t="shared" si="3"/>
        <v>420</v>
      </c>
      <c r="P7" s="621"/>
      <c r="Q7" s="615" t="s">
        <v>854</v>
      </c>
      <c r="R7" s="597" t="s">
        <v>1885</v>
      </c>
      <c r="S7" s="592" t="s">
        <v>3446</v>
      </c>
      <c r="T7" s="598">
        <f t="shared" ref="T7:T20" si="5">(N7*5%)/2</f>
        <v>10.5</v>
      </c>
      <c r="U7" s="599"/>
      <c r="V7" s="600"/>
      <c r="W7" s="743">
        <f t="shared" ref="W7:W20" si="6">T7</f>
        <v>10.5</v>
      </c>
      <c r="X7" s="599"/>
      <c r="Y7" s="599"/>
      <c r="Z7" s="599"/>
      <c r="AA7" s="599"/>
      <c r="AB7" s="599"/>
      <c r="AC7" s="599"/>
      <c r="AD7" s="599"/>
      <c r="AE7" s="599"/>
      <c r="AF7" s="599"/>
    </row>
    <row r="8">
      <c r="A8" s="592">
        <v>7.0</v>
      </c>
      <c r="B8" s="593">
        <v>45509.0</v>
      </c>
      <c r="C8" s="593">
        <v>45509.0</v>
      </c>
      <c r="D8" s="592">
        <v>3.81401100124583E14</v>
      </c>
      <c r="E8" s="592">
        <v>7667.0</v>
      </c>
      <c r="F8" s="594">
        <v>4148946.0</v>
      </c>
      <c r="G8" s="594" t="s">
        <v>3447</v>
      </c>
      <c r="H8" s="592" t="s">
        <v>3447</v>
      </c>
      <c r="I8" s="592"/>
      <c r="J8" s="592"/>
      <c r="K8" s="593"/>
      <c r="L8" s="592" t="s">
        <v>2260</v>
      </c>
      <c r="M8" s="592"/>
      <c r="N8" s="592">
        <v>260.0</v>
      </c>
      <c r="O8" s="592">
        <f t="shared" si="3"/>
        <v>260</v>
      </c>
      <c r="P8" s="592"/>
      <c r="Q8" s="592" t="s">
        <v>854</v>
      </c>
      <c r="R8" s="597" t="s">
        <v>1885</v>
      </c>
      <c r="S8" s="592" t="s">
        <v>3448</v>
      </c>
      <c r="T8" s="598">
        <f t="shared" si="5"/>
        <v>6.5</v>
      </c>
      <c r="U8" s="599"/>
      <c r="V8" s="599"/>
      <c r="W8" s="743">
        <f t="shared" si="6"/>
        <v>6.5</v>
      </c>
      <c r="X8" s="599"/>
      <c r="Y8" s="599"/>
      <c r="Z8" s="599"/>
      <c r="AA8" s="599"/>
      <c r="AB8" s="599"/>
      <c r="AC8" s="599"/>
      <c r="AD8" s="599"/>
      <c r="AE8" s="599"/>
      <c r="AF8" s="599"/>
    </row>
    <row r="9">
      <c r="A9" s="592">
        <v>8.0</v>
      </c>
      <c r="B9" s="593">
        <v>45509.0</v>
      </c>
      <c r="C9" s="593">
        <v>45510.0</v>
      </c>
      <c r="D9" s="592">
        <v>3.81401100124583E14</v>
      </c>
      <c r="E9" s="592">
        <v>7668.0</v>
      </c>
      <c r="F9" s="600">
        <v>7677195.0</v>
      </c>
      <c r="G9" s="592" t="s">
        <v>3449</v>
      </c>
      <c r="H9" s="592" t="s">
        <v>3450</v>
      </c>
      <c r="I9" s="592">
        <v>6.003614E7</v>
      </c>
      <c r="J9" s="592" t="s">
        <v>3451</v>
      </c>
      <c r="K9" s="593">
        <v>36669.0</v>
      </c>
      <c r="L9" s="592" t="s">
        <v>418</v>
      </c>
      <c r="M9" s="592"/>
      <c r="N9" s="592">
        <v>735.0</v>
      </c>
      <c r="O9" s="592">
        <f t="shared" si="3"/>
        <v>735</v>
      </c>
      <c r="P9" s="592"/>
      <c r="Q9" s="592" t="s">
        <v>854</v>
      </c>
      <c r="R9" s="597" t="s">
        <v>1885</v>
      </c>
      <c r="S9" s="592" t="s">
        <v>3452</v>
      </c>
      <c r="T9" s="598">
        <f t="shared" si="5"/>
        <v>18.375</v>
      </c>
      <c r="U9" s="599"/>
      <c r="V9" s="599"/>
      <c r="W9" s="743">
        <f t="shared" si="6"/>
        <v>18.375</v>
      </c>
      <c r="X9" s="599"/>
      <c r="Y9" s="599"/>
      <c r="Z9" s="599"/>
      <c r="AA9" s="599"/>
      <c r="AB9" s="599"/>
      <c r="AC9" s="599"/>
      <c r="AD9" s="599"/>
      <c r="AE9" s="599"/>
      <c r="AF9" s="599"/>
    </row>
    <row r="10">
      <c r="A10" s="592">
        <v>9.0</v>
      </c>
      <c r="B10" s="593">
        <v>45509.0</v>
      </c>
      <c r="C10" s="593">
        <v>45510.0</v>
      </c>
      <c r="D10" s="592">
        <v>3.81401100124583E14</v>
      </c>
      <c r="E10" s="592">
        <v>7694.0</v>
      </c>
      <c r="F10" s="592">
        <v>1.006897022E9</v>
      </c>
      <c r="G10" s="592" t="s">
        <v>3453</v>
      </c>
      <c r="H10" s="592" t="s">
        <v>3454</v>
      </c>
      <c r="I10" s="592" t="s">
        <v>2797</v>
      </c>
      <c r="J10" s="592" t="s">
        <v>2797</v>
      </c>
      <c r="K10" s="593"/>
      <c r="L10" s="592" t="s">
        <v>749</v>
      </c>
      <c r="M10" s="592"/>
      <c r="N10" s="592">
        <v>800.0</v>
      </c>
      <c r="O10" s="592">
        <v>800.0</v>
      </c>
      <c r="P10" s="632" t="s">
        <v>3455</v>
      </c>
      <c r="Q10" s="592" t="s">
        <v>854</v>
      </c>
      <c r="R10" s="597" t="s">
        <v>1885</v>
      </c>
      <c r="S10" s="592" t="s">
        <v>3456</v>
      </c>
      <c r="T10" s="598">
        <f t="shared" si="5"/>
        <v>20</v>
      </c>
      <c r="U10" s="599"/>
      <c r="V10" s="600"/>
      <c r="W10" s="743">
        <f t="shared" si="6"/>
        <v>20</v>
      </c>
      <c r="X10" s="599"/>
      <c r="Y10" s="599"/>
      <c r="Z10" s="599"/>
      <c r="AA10" s="599"/>
      <c r="AB10" s="599"/>
      <c r="AC10" s="599"/>
      <c r="AD10" s="599"/>
      <c r="AE10" s="599"/>
      <c r="AF10" s="599"/>
    </row>
    <row r="11" ht="17.25" customHeight="1">
      <c r="A11" s="615">
        <v>10.0</v>
      </c>
      <c r="B11" s="616">
        <v>45510.0</v>
      </c>
      <c r="C11" s="616">
        <v>45510.0</v>
      </c>
      <c r="D11" s="615">
        <v>3.81401100124583E14</v>
      </c>
      <c r="E11" s="615">
        <v>7695.0</v>
      </c>
      <c r="F11" s="624">
        <v>0.0</v>
      </c>
      <c r="G11" s="624" t="s">
        <v>3457</v>
      </c>
      <c r="H11" s="592" t="s">
        <v>3454</v>
      </c>
      <c r="I11" s="615"/>
      <c r="J11" s="615"/>
      <c r="K11" s="616"/>
      <c r="L11" s="615" t="s">
        <v>418</v>
      </c>
      <c r="M11" s="615"/>
      <c r="N11" s="615">
        <v>765.0</v>
      </c>
      <c r="O11" s="615">
        <f t="shared" ref="O11:O21" si="7">N11</f>
        <v>765</v>
      </c>
      <c r="P11" s="657"/>
      <c r="Q11" s="615" t="s">
        <v>854</v>
      </c>
      <c r="R11" s="597" t="s">
        <v>1885</v>
      </c>
      <c r="S11" s="615" t="s">
        <v>3458</v>
      </c>
      <c r="T11" s="622">
        <f t="shared" si="5"/>
        <v>19.125</v>
      </c>
      <c r="U11" s="623"/>
      <c r="V11" s="619"/>
      <c r="W11" s="743">
        <f t="shared" si="6"/>
        <v>19.125</v>
      </c>
      <c r="X11" s="623"/>
      <c r="Y11" s="623"/>
      <c r="Z11" s="623"/>
      <c r="AA11" s="623"/>
      <c r="AB11" s="623"/>
      <c r="AC11" s="623"/>
      <c r="AD11" s="623"/>
      <c r="AE11" s="623"/>
      <c r="AF11" s="623"/>
    </row>
    <row r="12">
      <c r="A12" s="592">
        <v>11.0</v>
      </c>
      <c r="B12" s="616">
        <v>45510.0</v>
      </c>
      <c r="C12" s="616">
        <v>45510.0</v>
      </c>
      <c r="D12" s="592">
        <v>3.81401100124583E14</v>
      </c>
      <c r="E12" s="615">
        <v>7686.0</v>
      </c>
      <c r="F12" s="744">
        <v>8162367.0</v>
      </c>
      <c r="G12" s="745" t="s">
        <v>3459</v>
      </c>
      <c r="H12" s="746" t="s">
        <v>3459</v>
      </c>
      <c r="I12" s="747">
        <v>7.9014981E7</v>
      </c>
      <c r="J12" s="615"/>
      <c r="K12" s="593"/>
      <c r="L12" s="615" t="s">
        <v>418</v>
      </c>
      <c r="M12" s="615"/>
      <c r="N12" s="620">
        <f>435+105</f>
        <v>540</v>
      </c>
      <c r="O12" s="592">
        <f t="shared" si="7"/>
        <v>540</v>
      </c>
      <c r="P12" s="621"/>
      <c r="Q12" s="615" t="s">
        <v>854</v>
      </c>
      <c r="R12" s="597" t="s">
        <v>1885</v>
      </c>
      <c r="S12" s="615" t="s">
        <v>3460</v>
      </c>
      <c r="T12" s="598">
        <f t="shared" si="5"/>
        <v>13.5</v>
      </c>
      <c r="U12" s="599"/>
      <c r="V12" s="600"/>
      <c r="W12" s="743">
        <f t="shared" si="6"/>
        <v>13.5</v>
      </c>
      <c r="X12" s="599"/>
      <c r="Y12" s="599"/>
      <c r="Z12" s="599"/>
      <c r="AA12" s="599"/>
      <c r="AB12" s="599"/>
      <c r="AC12" s="599"/>
      <c r="AD12" s="599"/>
      <c r="AE12" s="599"/>
      <c r="AF12" s="599"/>
    </row>
    <row r="13">
      <c r="A13" s="592">
        <v>12.0</v>
      </c>
      <c r="B13" s="616">
        <v>45510.0</v>
      </c>
      <c r="C13" s="616">
        <v>45510.0</v>
      </c>
      <c r="D13" s="592">
        <v>3.81401100124583E14</v>
      </c>
      <c r="E13" s="592">
        <v>7687.0</v>
      </c>
      <c r="F13" s="594">
        <v>6555123.0</v>
      </c>
      <c r="G13" s="594" t="s">
        <v>3461</v>
      </c>
      <c r="H13" s="594" t="s">
        <v>3461</v>
      </c>
      <c r="I13" s="594">
        <v>7.4607354E7</v>
      </c>
      <c r="J13" s="595" t="s">
        <v>3462</v>
      </c>
      <c r="K13" s="593">
        <v>37014.0</v>
      </c>
      <c r="L13" s="592" t="s">
        <v>418</v>
      </c>
      <c r="M13" s="592"/>
      <c r="N13" s="669">
        <v>105.0</v>
      </c>
      <c r="O13" s="592">
        <f t="shared" si="7"/>
        <v>105</v>
      </c>
      <c r="P13" s="592"/>
      <c r="Q13" s="615" t="s">
        <v>854</v>
      </c>
      <c r="R13" s="597" t="s">
        <v>1885</v>
      </c>
      <c r="S13" s="592" t="s">
        <v>3463</v>
      </c>
      <c r="T13" s="598">
        <f t="shared" si="5"/>
        <v>2.625</v>
      </c>
      <c r="U13" s="599"/>
      <c r="V13" s="600"/>
      <c r="W13" s="743">
        <f t="shared" si="6"/>
        <v>2.625</v>
      </c>
      <c r="X13" s="599"/>
      <c r="Y13" s="599"/>
      <c r="Z13" s="599"/>
      <c r="AA13" s="599"/>
      <c r="AB13" s="599"/>
      <c r="AC13" s="599"/>
      <c r="AD13" s="599"/>
      <c r="AE13" s="599"/>
      <c r="AF13" s="599"/>
    </row>
    <row r="14">
      <c r="A14" s="592">
        <v>13.0</v>
      </c>
      <c r="B14" s="616">
        <v>45510.0</v>
      </c>
      <c r="C14" s="616">
        <v>45510.0</v>
      </c>
      <c r="D14" s="592">
        <v>3.81401100124583E14</v>
      </c>
      <c r="E14" s="592">
        <v>7688.0</v>
      </c>
      <c r="F14" s="594">
        <v>0.0</v>
      </c>
      <c r="G14" s="594" t="s">
        <v>3464</v>
      </c>
      <c r="H14" s="594" t="s">
        <v>3464</v>
      </c>
      <c r="I14" s="594">
        <v>7.5648421E7</v>
      </c>
      <c r="J14" s="595" t="s">
        <v>3465</v>
      </c>
      <c r="K14" s="593">
        <v>35889.0</v>
      </c>
      <c r="L14" s="592" t="s">
        <v>141</v>
      </c>
      <c r="M14" s="592"/>
      <c r="N14" s="592">
        <v>659.0</v>
      </c>
      <c r="O14" s="592">
        <f t="shared" si="7"/>
        <v>659</v>
      </c>
      <c r="P14" s="592"/>
      <c r="Q14" s="592" t="s">
        <v>854</v>
      </c>
      <c r="R14" s="597" t="s">
        <v>1885</v>
      </c>
      <c r="S14" s="592" t="s">
        <v>3466</v>
      </c>
      <c r="T14" s="598">
        <f t="shared" si="5"/>
        <v>16.475</v>
      </c>
      <c r="U14" s="599"/>
      <c r="V14" s="599"/>
      <c r="W14" s="743">
        <f t="shared" si="6"/>
        <v>16.475</v>
      </c>
      <c r="X14" s="599"/>
      <c r="Y14" s="599"/>
      <c r="Z14" s="599"/>
      <c r="AA14" s="599"/>
      <c r="AB14" s="599"/>
      <c r="AC14" s="599"/>
      <c r="AD14" s="599"/>
      <c r="AE14" s="599"/>
      <c r="AF14" s="599"/>
    </row>
    <row r="15">
      <c r="A15" s="592">
        <v>14.0</v>
      </c>
      <c r="B15" s="616">
        <v>45510.0</v>
      </c>
      <c r="C15" s="616">
        <v>45510.0</v>
      </c>
      <c r="D15" s="592">
        <v>3.81401100124583E14</v>
      </c>
      <c r="E15" s="592">
        <v>7689.0</v>
      </c>
      <c r="F15" s="594">
        <v>7791004.0</v>
      </c>
      <c r="G15" s="594" t="s">
        <v>3467</v>
      </c>
      <c r="H15" s="594" t="s">
        <v>3467</v>
      </c>
      <c r="I15" s="594">
        <v>7.6599166E7</v>
      </c>
      <c r="J15" s="595"/>
      <c r="K15" s="593">
        <v>31216.0</v>
      </c>
      <c r="L15" s="592" t="s">
        <v>418</v>
      </c>
      <c r="M15" s="592"/>
      <c r="N15" s="592">
        <v>210.0</v>
      </c>
      <c r="O15" s="592">
        <f t="shared" si="7"/>
        <v>210</v>
      </c>
      <c r="P15" s="592"/>
      <c r="Q15" s="592" t="s">
        <v>854</v>
      </c>
      <c r="R15" s="597" t="s">
        <v>1885</v>
      </c>
      <c r="S15" s="592" t="s">
        <v>3468</v>
      </c>
      <c r="T15" s="598">
        <f t="shared" si="5"/>
        <v>5.25</v>
      </c>
      <c r="U15" s="599"/>
      <c r="V15" s="599"/>
      <c r="W15" s="743">
        <f t="shared" si="6"/>
        <v>5.25</v>
      </c>
      <c r="X15" s="599"/>
      <c r="Y15" s="599"/>
      <c r="Z15" s="599"/>
      <c r="AA15" s="599"/>
      <c r="AB15" s="599"/>
      <c r="AC15" s="599"/>
      <c r="AD15" s="599"/>
      <c r="AE15" s="599"/>
      <c r="AF15" s="599"/>
    </row>
    <row r="16">
      <c r="A16" s="592">
        <v>15.0</v>
      </c>
      <c r="B16" s="616">
        <v>45510.0</v>
      </c>
      <c r="C16" s="616">
        <v>45510.0</v>
      </c>
      <c r="D16" s="592">
        <v>3.81401100124583E14</v>
      </c>
      <c r="E16" s="592">
        <v>7690.0</v>
      </c>
      <c r="F16" s="592">
        <v>3.937006014E9</v>
      </c>
      <c r="G16" s="592" t="s">
        <v>3469</v>
      </c>
      <c r="H16" s="592" t="s">
        <v>3470</v>
      </c>
      <c r="I16" s="592">
        <v>6.9067975E7</v>
      </c>
      <c r="J16" s="592"/>
      <c r="K16" s="593"/>
      <c r="L16" s="592" t="s">
        <v>418</v>
      </c>
      <c r="M16" s="592"/>
      <c r="N16" s="592">
        <v>210.0</v>
      </c>
      <c r="O16" s="592">
        <f t="shared" si="7"/>
        <v>210</v>
      </c>
      <c r="P16" s="592"/>
      <c r="Q16" s="592" t="s">
        <v>854</v>
      </c>
      <c r="R16" s="597" t="s">
        <v>1885</v>
      </c>
      <c r="S16" s="592" t="s">
        <v>3468</v>
      </c>
      <c r="T16" s="598">
        <f t="shared" si="5"/>
        <v>5.25</v>
      </c>
      <c r="U16" s="599"/>
      <c r="V16" s="600"/>
      <c r="W16" s="743">
        <f t="shared" si="6"/>
        <v>5.25</v>
      </c>
      <c r="X16" s="599"/>
      <c r="Y16" s="599"/>
      <c r="Z16" s="599"/>
      <c r="AA16" s="599"/>
      <c r="AB16" s="599"/>
      <c r="AC16" s="599"/>
      <c r="AD16" s="599"/>
      <c r="AE16" s="599"/>
      <c r="AF16" s="599"/>
    </row>
    <row r="17">
      <c r="A17" s="592">
        <v>16.0</v>
      </c>
      <c r="B17" s="616">
        <v>45510.0</v>
      </c>
      <c r="C17" s="616">
        <v>45510.0</v>
      </c>
      <c r="D17" s="592">
        <v>3.81401100124583E14</v>
      </c>
      <c r="E17" s="592">
        <v>7691.0</v>
      </c>
      <c r="F17" s="592">
        <v>6813108.0</v>
      </c>
      <c r="G17" s="592" t="s">
        <v>3443</v>
      </c>
      <c r="H17" s="592" t="s">
        <v>3444</v>
      </c>
      <c r="I17" s="592">
        <v>7.10245E7</v>
      </c>
      <c r="J17" s="592" t="s">
        <v>3445</v>
      </c>
      <c r="K17" s="593"/>
      <c r="L17" s="592" t="s">
        <v>418</v>
      </c>
      <c r="M17" s="592"/>
      <c r="N17" s="592">
        <v>220.0</v>
      </c>
      <c r="O17" s="592">
        <f t="shared" si="7"/>
        <v>220</v>
      </c>
      <c r="P17" s="592"/>
      <c r="Q17" s="592" t="s">
        <v>854</v>
      </c>
      <c r="R17" s="597" t="s">
        <v>1885</v>
      </c>
      <c r="S17" s="592" t="s">
        <v>3471</v>
      </c>
      <c r="T17" s="598">
        <f t="shared" si="5"/>
        <v>5.5</v>
      </c>
      <c r="U17" s="599"/>
      <c r="V17" s="599"/>
      <c r="W17" s="743">
        <f t="shared" si="6"/>
        <v>5.5</v>
      </c>
      <c r="X17" s="599"/>
      <c r="Y17" s="599"/>
      <c r="Z17" s="599"/>
      <c r="AA17" s="599"/>
      <c r="AB17" s="599"/>
      <c r="AC17" s="599"/>
      <c r="AD17" s="599"/>
      <c r="AE17" s="599"/>
      <c r="AF17" s="599"/>
    </row>
    <row r="18">
      <c r="A18" s="592">
        <v>17.0</v>
      </c>
      <c r="B18" s="616">
        <v>45510.0</v>
      </c>
      <c r="C18" s="616">
        <v>45510.0</v>
      </c>
      <c r="D18" s="592">
        <v>3.81401100124583E14</v>
      </c>
      <c r="E18" s="592">
        <v>7692.0</v>
      </c>
      <c r="F18" s="594">
        <v>8229777.0</v>
      </c>
      <c r="G18" s="594" t="s">
        <v>3472</v>
      </c>
      <c r="H18" s="594" t="s">
        <v>3472</v>
      </c>
      <c r="I18" s="594">
        <v>6.8769417E7</v>
      </c>
      <c r="J18" s="595" t="s">
        <v>3473</v>
      </c>
      <c r="K18" s="593"/>
      <c r="L18" s="592" t="s">
        <v>418</v>
      </c>
      <c r="M18" s="592"/>
      <c r="N18" s="592">
        <v>420.0</v>
      </c>
      <c r="O18" s="592">
        <f t="shared" si="7"/>
        <v>420</v>
      </c>
      <c r="P18" s="592"/>
      <c r="Q18" s="592" t="s">
        <v>854</v>
      </c>
      <c r="R18" s="597" t="s">
        <v>1885</v>
      </c>
      <c r="S18" s="592" t="s">
        <v>3468</v>
      </c>
      <c r="T18" s="598">
        <f t="shared" si="5"/>
        <v>10.5</v>
      </c>
      <c r="U18" s="599"/>
      <c r="V18" s="599"/>
      <c r="W18" s="743">
        <f t="shared" si="6"/>
        <v>10.5</v>
      </c>
      <c r="X18" s="599"/>
      <c r="Y18" s="599"/>
      <c r="Z18" s="599"/>
      <c r="AA18" s="599"/>
      <c r="AB18" s="599"/>
      <c r="AC18" s="599"/>
      <c r="AD18" s="599"/>
      <c r="AE18" s="599"/>
      <c r="AF18" s="599"/>
    </row>
    <row r="19">
      <c r="A19" s="592">
        <v>20.0</v>
      </c>
      <c r="B19" s="593">
        <v>45510.0</v>
      </c>
      <c r="C19" s="593">
        <v>45510.0</v>
      </c>
      <c r="D19" s="592">
        <v>3.81401100124583E14</v>
      </c>
      <c r="E19" s="592">
        <v>7693.0</v>
      </c>
      <c r="F19" s="592">
        <v>8877157.0</v>
      </c>
      <c r="G19" s="592" t="s">
        <v>3474</v>
      </c>
      <c r="H19" s="592" t="s">
        <v>3474</v>
      </c>
      <c r="I19" s="592">
        <v>7.5547827E7</v>
      </c>
      <c r="J19" s="592" t="s">
        <v>3475</v>
      </c>
      <c r="K19" s="593"/>
      <c r="L19" s="592" t="s">
        <v>418</v>
      </c>
      <c r="M19" s="592"/>
      <c r="N19" s="592">
        <v>495.0</v>
      </c>
      <c r="O19" s="592">
        <f t="shared" si="7"/>
        <v>495</v>
      </c>
      <c r="P19" s="592"/>
      <c r="Q19" s="592" t="s">
        <v>854</v>
      </c>
      <c r="R19" s="597" t="s">
        <v>1885</v>
      </c>
      <c r="S19" s="592" t="s">
        <v>2222</v>
      </c>
      <c r="T19" s="598">
        <f t="shared" si="5"/>
        <v>12.375</v>
      </c>
      <c r="U19" s="599"/>
      <c r="V19" s="599"/>
      <c r="W19" s="743">
        <f t="shared" si="6"/>
        <v>12.375</v>
      </c>
      <c r="X19" s="599"/>
      <c r="Y19" s="599"/>
      <c r="Z19" s="599"/>
      <c r="AA19" s="599"/>
      <c r="AB19" s="599"/>
      <c r="AC19" s="599"/>
      <c r="AD19" s="599"/>
      <c r="AE19" s="599"/>
      <c r="AF19" s="599"/>
    </row>
    <row r="20">
      <c r="A20" s="592">
        <v>2.0</v>
      </c>
      <c r="B20" s="593">
        <v>45507.0</v>
      </c>
      <c r="C20" s="593">
        <v>45510.0</v>
      </c>
      <c r="D20" s="592">
        <v>3.81401100124583E14</v>
      </c>
      <c r="E20" s="592">
        <v>7696.0</v>
      </c>
      <c r="F20" s="651">
        <v>0.0</v>
      </c>
      <c r="G20" s="617" t="s">
        <v>3476</v>
      </c>
      <c r="H20" s="592" t="s">
        <v>3476</v>
      </c>
      <c r="I20" s="592">
        <v>6.4335982E7</v>
      </c>
      <c r="J20" s="592"/>
      <c r="K20" s="593">
        <v>33537.0</v>
      </c>
      <c r="L20" s="592" t="s">
        <v>418</v>
      </c>
      <c r="M20" s="592"/>
      <c r="N20" s="592">
        <v>255.0</v>
      </c>
      <c r="O20" s="592">
        <f t="shared" si="7"/>
        <v>255</v>
      </c>
      <c r="P20" s="652"/>
      <c r="Q20" s="592" t="s">
        <v>854</v>
      </c>
      <c r="R20" s="597" t="s">
        <v>1885</v>
      </c>
      <c r="S20" s="592" t="s">
        <v>3477</v>
      </c>
      <c r="T20" s="598">
        <f t="shared" si="5"/>
        <v>6.375</v>
      </c>
      <c r="U20" s="599"/>
      <c r="V20" s="599"/>
      <c r="W20" s="743">
        <f t="shared" si="6"/>
        <v>6.375</v>
      </c>
      <c r="X20" s="599"/>
      <c r="Y20" s="599"/>
      <c r="Z20" s="599"/>
      <c r="AA20" s="599"/>
      <c r="AB20" s="599"/>
      <c r="AC20" s="599"/>
      <c r="AD20" s="599"/>
      <c r="AE20" s="599"/>
      <c r="AF20" s="599"/>
    </row>
    <row r="21">
      <c r="A21" s="29">
        <v>22.0</v>
      </c>
      <c r="B21" s="174">
        <v>45512.0</v>
      </c>
      <c r="C21" s="174">
        <v>45529.0</v>
      </c>
      <c r="D21" s="29">
        <v>3.81401100124583E14</v>
      </c>
      <c r="E21" s="29">
        <v>7727.0</v>
      </c>
      <c r="F21" s="184">
        <v>8196569.0</v>
      </c>
      <c r="G21" s="184" t="s">
        <v>3478</v>
      </c>
      <c r="H21" s="184" t="s">
        <v>3478</v>
      </c>
      <c r="I21" s="184">
        <v>7.5331211E7</v>
      </c>
      <c r="J21" s="462" t="s">
        <v>3479</v>
      </c>
      <c r="K21" s="174">
        <v>33865.0</v>
      </c>
      <c r="L21" s="29" t="s">
        <v>1449</v>
      </c>
      <c r="M21" s="29" t="s">
        <v>27</v>
      </c>
      <c r="N21" s="29">
        <v>930.0</v>
      </c>
      <c r="O21" s="29">
        <f t="shared" si="7"/>
        <v>930</v>
      </c>
      <c r="P21" s="29"/>
      <c r="Q21" s="29" t="s">
        <v>854</v>
      </c>
      <c r="R21" s="177" t="s">
        <v>988</v>
      </c>
      <c r="S21" s="29" t="s">
        <v>3480</v>
      </c>
      <c r="T21" s="433">
        <f>(N21*5%)</f>
        <v>46.5</v>
      </c>
      <c r="U21" s="178"/>
      <c r="V21" s="223"/>
      <c r="W21" s="178"/>
      <c r="X21" s="178"/>
      <c r="Y21" s="178"/>
      <c r="Z21" s="178"/>
      <c r="AA21" s="178"/>
      <c r="AB21" s="178"/>
      <c r="AC21" s="178"/>
      <c r="AD21" s="178"/>
      <c r="AE21" s="178"/>
      <c r="AF21" s="178"/>
    </row>
    <row r="22">
      <c r="A22" s="592">
        <v>21.0</v>
      </c>
      <c r="B22" s="593">
        <v>45511.0</v>
      </c>
      <c r="C22" s="593">
        <v>45512.0</v>
      </c>
      <c r="D22" s="592">
        <v>3.81401100124583E14</v>
      </c>
      <c r="E22" s="592">
        <v>7728.0</v>
      </c>
      <c r="F22" s="592">
        <v>6457345.0</v>
      </c>
      <c r="G22" s="592" t="s">
        <v>3481</v>
      </c>
      <c r="H22" s="592" t="s">
        <v>3481</v>
      </c>
      <c r="I22" s="592">
        <v>7.6953222E7</v>
      </c>
      <c r="J22" s="592" t="s">
        <v>3482</v>
      </c>
      <c r="K22" s="593"/>
      <c r="L22" s="592" t="s">
        <v>98</v>
      </c>
      <c r="M22" s="592"/>
      <c r="N22" s="592">
        <v>1569.0</v>
      </c>
      <c r="O22" s="592">
        <v>1569.0</v>
      </c>
      <c r="P22" s="632" t="s">
        <v>3483</v>
      </c>
      <c r="Q22" s="592" t="s">
        <v>854</v>
      </c>
      <c r="R22" s="597" t="s">
        <v>1885</v>
      </c>
      <c r="S22" s="592" t="s">
        <v>3484</v>
      </c>
      <c r="T22" s="598">
        <f t="shared" ref="T22:T48" si="8">(N22*5%)/2</f>
        <v>39.225</v>
      </c>
      <c r="U22" s="599"/>
      <c r="V22" s="599"/>
      <c r="W22" s="743">
        <f t="shared" ref="W22:W48" si="9">T22</f>
        <v>39.225</v>
      </c>
      <c r="X22" s="599"/>
      <c r="Y22" s="599"/>
      <c r="Z22" s="599"/>
      <c r="AA22" s="599"/>
      <c r="AB22" s="599"/>
      <c r="AC22" s="599"/>
      <c r="AD22" s="599"/>
      <c r="AE22" s="599"/>
      <c r="AF22" s="599"/>
    </row>
    <row r="23">
      <c r="A23" s="592">
        <v>23.0</v>
      </c>
      <c r="B23" s="593">
        <v>45512.0</v>
      </c>
      <c r="C23" s="593">
        <v>45521.0</v>
      </c>
      <c r="D23" s="592">
        <v>3.81401100124583E14</v>
      </c>
      <c r="E23" s="592">
        <v>7729.0</v>
      </c>
      <c r="F23" s="594">
        <v>5685382.0</v>
      </c>
      <c r="G23" s="594" t="s">
        <v>3485</v>
      </c>
      <c r="H23" s="592" t="s">
        <v>3485</v>
      </c>
      <c r="I23" s="594">
        <v>7.9322073E7</v>
      </c>
      <c r="J23" s="594" t="s">
        <v>3486</v>
      </c>
      <c r="K23" s="593">
        <v>33429.0</v>
      </c>
      <c r="L23" s="592" t="s">
        <v>98</v>
      </c>
      <c r="M23" s="592"/>
      <c r="N23" s="592">
        <v>274.5</v>
      </c>
      <c r="O23" s="592">
        <f>N23</f>
        <v>274.5</v>
      </c>
      <c r="P23" s="737" t="s">
        <v>3487</v>
      </c>
      <c r="Q23" s="592" t="s">
        <v>854</v>
      </c>
      <c r="R23" s="597" t="s">
        <v>1885</v>
      </c>
      <c r="S23" s="592" t="s">
        <v>3488</v>
      </c>
      <c r="T23" s="598">
        <f t="shared" si="8"/>
        <v>6.8625</v>
      </c>
      <c r="U23" s="600"/>
      <c r="V23" s="599"/>
      <c r="W23" s="743">
        <f t="shared" si="9"/>
        <v>6.8625</v>
      </c>
      <c r="X23" s="599"/>
      <c r="Y23" s="599"/>
      <c r="Z23" s="599"/>
      <c r="AA23" s="599"/>
      <c r="AB23" s="599"/>
      <c r="AC23" s="599"/>
      <c r="AD23" s="599"/>
      <c r="AE23" s="599"/>
      <c r="AF23" s="599"/>
    </row>
    <row r="24">
      <c r="A24" s="592">
        <v>18.0</v>
      </c>
      <c r="B24" s="616">
        <v>45510.0</v>
      </c>
      <c r="C24" s="616">
        <v>45513.0</v>
      </c>
      <c r="D24" s="592">
        <v>3.81401100124583E14</v>
      </c>
      <c r="E24" s="592">
        <v>7740.0</v>
      </c>
      <c r="F24" s="594">
        <v>9786836.0</v>
      </c>
      <c r="G24" s="594" t="s">
        <v>3489</v>
      </c>
      <c r="H24" s="594" t="s">
        <v>3490</v>
      </c>
      <c r="I24" s="594">
        <v>7.8555702E7</v>
      </c>
      <c r="J24" s="595" t="s">
        <v>3491</v>
      </c>
      <c r="K24" s="593"/>
      <c r="L24" s="592" t="s">
        <v>1449</v>
      </c>
      <c r="M24" s="592"/>
      <c r="N24" s="592">
        <v>930.0</v>
      </c>
      <c r="O24" s="592">
        <v>930.0</v>
      </c>
      <c r="P24" s="632" t="s">
        <v>3492</v>
      </c>
      <c r="Q24" s="592" t="s">
        <v>854</v>
      </c>
      <c r="R24" s="597" t="s">
        <v>1885</v>
      </c>
      <c r="S24" s="592" t="s">
        <v>3493</v>
      </c>
      <c r="T24" s="598">
        <f t="shared" si="8"/>
        <v>23.25</v>
      </c>
      <c r="U24" s="600"/>
      <c r="V24" s="599"/>
      <c r="W24" s="743">
        <f t="shared" si="9"/>
        <v>23.25</v>
      </c>
      <c r="X24" s="599"/>
      <c r="Y24" s="599"/>
      <c r="Z24" s="599"/>
      <c r="AA24" s="599"/>
      <c r="AB24" s="599"/>
      <c r="AC24" s="599"/>
      <c r="AD24" s="599"/>
      <c r="AE24" s="599"/>
      <c r="AF24" s="599"/>
    </row>
    <row r="25">
      <c r="A25" s="592">
        <v>24.0</v>
      </c>
      <c r="B25" s="593">
        <v>45514.0</v>
      </c>
      <c r="C25" s="593">
        <v>45514.0</v>
      </c>
      <c r="D25" s="592">
        <v>3.81401100124583E14</v>
      </c>
      <c r="E25" s="592">
        <v>7741.0</v>
      </c>
      <c r="F25" s="594">
        <v>0.0</v>
      </c>
      <c r="G25" s="594" t="s">
        <v>3494</v>
      </c>
      <c r="H25" s="594" t="s">
        <v>3494</v>
      </c>
      <c r="I25" s="594"/>
      <c r="J25" s="592"/>
      <c r="K25" s="593"/>
      <c r="L25" s="592" t="s">
        <v>646</v>
      </c>
      <c r="M25" s="592"/>
      <c r="N25" s="592">
        <v>502.0</v>
      </c>
      <c r="O25" s="592">
        <f t="shared" ref="O25:O35" si="10">N25</f>
        <v>502</v>
      </c>
      <c r="P25" s="734" t="s">
        <v>3495</v>
      </c>
      <c r="Q25" s="592" t="s">
        <v>827</v>
      </c>
      <c r="R25" s="597" t="s">
        <v>1885</v>
      </c>
      <c r="S25" s="592" t="s">
        <v>3496</v>
      </c>
      <c r="T25" s="598">
        <f t="shared" si="8"/>
        <v>12.55</v>
      </c>
      <c r="U25" s="600"/>
      <c r="V25" s="599"/>
      <c r="W25" s="743">
        <f t="shared" si="9"/>
        <v>12.55</v>
      </c>
      <c r="X25" s="599"/>
      <c r="Y25" s="599"/>
      <c r="Z25" s="599"/>
      <c r="AA25" s="599"/>
      <c r="AB25" s="599"/>
      <c r="AC25" s="599"/>
      <c r="AD25" s="599"/>
      <c r="AE25" s="599"/>
      <c r="AF25" s="599"/>
    </row>
    <row r="26">
      <c r="A26" s="592">
        <v>26.0</v>
      </c>
      <c r="B26" s="593">
        <v>45518.0</v>
      </c>
      <c r="C26" s="593">
        <v>45522.0</v>
      </c>
      <c r="D26" s="592">
        <v>3.81401100124583E14</v>
      </c>
      <c r="E26" s="592">
        <v>7759.0</v>
      </c>
      <c r="F26" s="592">
        <v>1.5535947E7</v>
      </c>
      <c r="G26" s="592" t="s">
        <v>3497</v>
      </c>
      <c r="H26" s="592" t="s">
        <v>3497</v>
      </c>
      <c r="I26" s="592">
        <v>7.2155562E7</v>
      </c>
      <c r="J26" s="592" t="s">
        <v>3498</v>
      </c>
      <c r="K26" s="593">
        <v>37823.0</v>
      </c>
      <c r="L26" s="592" t="s">
        <v>646</v>
      </c>
      <c r="M26" s="592"/>
      <c r="N26" s="592">
        <v>565.0</v>
      </c>
      <c r="O26" s="592">
        <f t="shared" si="10"/>
        <v>565</v>
      </c>
      <c r="P26" s="640"/>
      <c r="Q26" s="592" t="s">
        <v>854</v>
      </c>
      <c r="R26" s="597" t="s">
        <v>1885</v>
      </c>
      <c r="S26" s="592" t="s">
        <v>3499</v>
      </c>
      <c r="T26" s="598">
        <f t="shared" si="8"/>
        <v>14.125</v>
      </c>
      <c r="U26" s="599"/>
      <c r="V26" s="600"/>
      <c r="W26" s="743">
        <f t="shared" si="9"/>
        <v>14.125</v>
      </c>
      <c r="X26" s="599"/>
      <c r="Y26" s="599"/>
      <c r="Z26" s="599"/>
      <c r="AA26" s="599"/>
      <c r="AB26" s="599"/>
      <c r="AC26" s="599"/>
      <c r="AD26" s="599"/>
      <c r="AE26" s="599"/>
      <c r="AF26" s="599"/>
    </row>
    <row r="27">
      <c r="A27" s="592">
        <v>25.0</v>
      </c>
      <c r="B27" s="593">
        <v>45521.0</v>
      </c>
      <c r="C27" s="593">
        <v>45517.0</v>
      </c>
      <c r="D27" s="592">
        <v>3.81401100124583E14</v>
      </c>
      <c r="E27" s="592">
        <v>7760.0</v>
      </c>
      <c r="F27" s="592">
        <v>9717777.0</v>
      </c>
      <c r="G27" s="592" t="s">
        <v>3500</v>
      </c>
      <c r="H27" s="592" t="s">
        <v>3500</v>
      </c>
      <c r="I27" s="592">
        <v>6.9262415E7</v>
      </c>
      <c r="J27" s="592" t="s">
        <v>3501</v>
      </c>
      <c r="K27" s="593">
        <v>34559.0</v>
      </c>
      <c r="L27" s="592" t="s">
        <v>2260</v>
      </c>
      <c r="M27" s="592"/>
      <c r="N27" s="592">
        <v>130.0</v>
      </c>
      <c r="O27" s="592">
        <f t="shared" si="10"/>
        <v>130</v>
      </c>
      <c r="P27" s="592"/>
      <c r="Q27" s="592" t="s">
        <v>854</v>
      </c>
      <c r="R27" s="597" t="s">
        <v>1885</v>
      </c>
      <c r="S27" s="592" t="s">
        <v>3502</v>
      </c>
      <c r="T27" s="598">
        <f t="shared" si="8"/>
        <v>3.25</v>
      </c>
      <c r="U27" s="599"/>
      <c r="V27" s="600"/>
      <c r="W27" s="743">
        <f t="shared" si="9"/>
        <v>3.25</v>
      </c>
      <c r="X27" s="599"/>
      <c r="Y27" s="599"/>
      <c r="Z27" s="599"/>
      <c r="AA27" s="599"/>
      <c r="AB27" s="599"/>
      <c r="AC27" s="599"/>
      <c r="AD27" s="599"/>
      <c r="AE27" s="599"/>
      <c r="AF27" s="599"/>
    </row>
    <row r="28">
      <c r="A28" s="592">
        <v>27.0</v>
      </c>
      <c r="B28" s="593">
        <v>45521.0</v>
      </c>
      <c r="C28" s="593">
        <v>45531.0</v>
      </c>
      <c r="D28" s="592">
        <v>3.81401100124583E14</v>
      </c>
      <c r="E28" s="592">
        <v>7774.0</v>
      </c>
      <c r="F28" s="594">
        <v>9780983.0</v>
      </c>
      <c r="G28" s="594" t="s">
        <v>3503</v>
      </c>
      <c r="H28" s="594" t="s">
        <v>3503</v>
      </c>
      <c r="I28" s="594">
        <v>7.2615095E7</v>
      </c>
      <c r="J28" s="594" t="s">
        <v>3504</v>
      </c>
      <c r="K28" s="593">
        <v>33677.0</v>
      </c>
      <c r="L28" s="592" t="s">
        <v>2260</v>
      </c>
      <c r="M28" s="592"/>
      <c r="N28" s="592">
        <v>185.0</v>
      </c>
      <c r="O28" s="592">
        <f t="shared" si="10"/>
        <v>185</v>
      </c>
      <c r="P28" s="592"/>
      <c r="Q28" s="592" t="s">
        <v>854</v>
      </c>
      <c r="R28" s="597" t="s">
        <v>1885</v>
      </c>
      <c r="S28" s="592" t="s">
        <v>3505</v>
      </c>
      <c r="T28" s="598">
        <f t="shared" si="8"/>
        <v>4.625</v>
      </c>
      <c r="U28" s="600"/>
      <c r="V28" s="599"/>
      <c r="W28" s="743">
        <f t="shared" si="9"/>
        <v>4.625</v>
      </c>
      <c r="X28" s="599"/>
      <c r="Y28" s="599"/>
      <c r="Z28" s="599"/>
      <c r="AA28" s="599"/>
      <c r="AB28" s="599"/>
      <c r="AC28" s="599"/>
      <c r="AD28" s="599"/>
      <c r="AE28" s="599"/>
      <c r="AF28" s="599"/>
    </row>
    <row r="29">
      <c r="A29" s="592">
        <v>28.0</v>
      </c>
      <c r="B29" s="593">
        <v>45521.0</v>
      </c>
      <c r="C29" s="592" t="s">
        <v>3506</v>
      </c>
      <c r="D29" s="592">
        <v>3.81401100124583E14</v>
      </c>
      <c r="E29" s="592">
        <v>7775.0</v>
      </c>
      <c r="F29" s="594">
        <v>8965934.0</v>
      </c>
      <c r="G29" s="594" t="s">
        <v>3507</v>
      </c>
      <c r="H29" s="748" t="s">
        <v>3508</v>
      </c>
      <c r="I29" s="594">
        <v>7.806401E7</v>
      </c>
      <c r="J29" s="594"/>
      <c r="K29" s="593">
        <v>34791.0</v>
      </c>
      <c r="L29" s="592" t="s">
        <v>2260</v>
      </c>
      <c r="M29" s="592"/>
      <c r="N29" s="592">
        <v>130.0</v>
      </c>
      <c r="O29" s="592">
        <f t="shared" si="10"/>
        <v>130</v>
      </c>
      <c r="P29" s="632" t="s">
        <v>3509</v>
      </c>
      <c r="Q29" s="592" t="s">
        <v>854</v>
      </c>
      <c r="R29" s="597" t="s">
        <v>1885</v>
      </c>
      <c r="S29" s="592" t="s">
        <v>3510</v>
      </c>
      <c r="T29" s="598">
        <f t="shared" si="8"/>
        <v>3.25</v>
      </c>
      <c r="U29" s="600"/>
      <c r="V29" s="599"/>
      <c r="W29" s="743">
        <f t="shared" si="9"/>
        <v>3.25</v>
      </c>
      <c r="X29" s="599"/>
      <c r="Y29" s="599"/>
      <c r="Z29" s="599"/>
      <c r="AA29" s="599"/>
      <c r="AB29" s="599"/>
      <c r="AC29" s="599"/>
      <c r="AD29" s="599"/>
      <c r="AE29" s="599"/>
      <c r="AF29" s="599"/>
    </row>
    <row r="30">
      <c r="A30" s="592">
        <v>29.0</v>
      </c>
      <c r="B30" s="593">
        <v>45521.0</v>
      </c>
      <c r="C30" s="593">
        <v>45521.0</v>
      </c>
      <c r="D30" s="592">
        <v>3.81401100124583E14</v>
      </c>
      <c r="E30" s="592">
        <v>7776.0</v>
      </c>
      <c r="F30" s="592">
        <v>9676491.0</v>
      </c>
      <c r="G30" s="594" t="s">
        <v>3511</v>
      </c>
      <c r="H30" s="592" t="s">
        <v>3511</v>
      </c>
      <c r="I30" s="592">
        <v>7.0982905E7</v>
      </c>
      <c r="J30" s="592" t="s">
        <v>3512</v>
      </c>
      <c r="K30" s="593">
        <v>35514.0</v>
      </c>
      <c r="L30" s="592" t="s">
        <v>701</v>
      </c>
      <c r="M30" s="592"/>
      <c r="N30" s="592">
        <v>360.0</v>
      </c>
      <c r="O30" s="592">
        <f t="shared" si="10"/>
        <v>360</v>
      </c>
      <c r="P30" s="592"/>
      <c r="Q30" s="592" t="s">
        <v>854</v>
      </c>
      <c r="R30" s="597" t="s">
        <v>1885</v>
      </c>
      <c r="S30" s="592" t="s">
        <v>3513</v>
      </c>
      <c r="T30" s="598">
        <f t="shared" si="8"/>
        <v>9</v>
      </c>
      <c r="U30" s="600"/>
      <c r="V30" s="599"/>
      <c r="W30" s="743">
        <f t="shared" si="9"/>
        <v>9</v>
      </c>
      <c r="X30" s="599"/>
      <c r="Y30" s="599"/>
      <c r="Z30" s="599"/>
      <c r="AA30" s="599"/>
      <c r="AB30" s="599"/>
      <c r="AC30" s="599"/>
      <c r="AD30" s="599"/>
      <c r="AE30" s="599"/>
      <c r="AF30" s="599"/>
    </row>
    <row r="31">
      <c r="A31" s="592">
        <v>30.0</v>
      </c>
      <c r="B31" s="593">
        <v>45521.0</v>
      </c>
      <c r="C31" s="593">
        <v>45521.0</v>
      </c>
      <c r="D31" s="592">
        <v>3.81401100124583E14</v>
      </c>
      <c r="E31" s="592">
        <v>7777.0</v>
      </c>
      <c r="F31" s="592">
        <v>6.356442012E9</v>
      </c>
      <c r="G31" s="592" t="s">
        <v>3514</v>
      </c>
      <c r="H31" s="592" t="s">
        <v>3514</v>
      </c>
      <c r="I31" s="592">
        <v>7.0890951E7</v>
      </c>
      <c r="J31" s="592" t="s">
        <v>3515</v>
      </c>
      <c r="K31" s="593">
        <v>30347.0</v>
      </c>
      <c r="L31" s="592" t="s">
        <v>418</v>
      </c>
      <c r="M31" s="592"/>
      <c r="N31" s="592">
        <v>675.0</v>
      </c>
      <c r="O31" s="592">
        <f t="shared" si="10"/>
        <v>675</v>
      </c>
      <c r="P31" s="592"/>
      <c r="Q31" s="592" t="s">
        <v>854</v>
      </c>
      <c r="R31" s="597" t="s">
        <v>1885</v>
      </c>
      <c r="S31" s="592" t="s">
        <v>3516</v>
      </c>
      <c r="T31" s="598">
        <f t="shared" si="8"/>
        <v>16.875</v>
      </c>
      <c r="U31" s="599"/>
      <c r="V31" s="599"/>
      <c r="W31" s="743">
        <f t="shared" si="9"/>
        <v>16.875</v>
      </c>
      <c r="X31" s="599"/>
      <c r="Y31" s="599"/>
      <c r="Z31" s="599"/>
      <c r="AA31" s="599"/>
      <c r="AB31" s="599"/>
      <c r="AC31" s="599"/>
      <c r="AD31" s="599"/>
      <c r="AE31" s="599"/>
      <c r="AF31" s="599"/>
    </row>
    <row r="32">
      <c r="A32" s="592">
        <v>32.0</v>
      </c>
      <c r="B32" s="593">
        <v>45521.0</v>
      </c>
      <c r="C32" s="593">
        <v>45521.0</v>
      </c>
      <c r="D32" s="592">
        <v>3.81401100124583E14</v>
      </c>
      <c r="E32" s="592">
        <v>7778.0</v>
      </c>
      <c r="F32" s="594">
        <v>0.0</v>
      </c>
      <c r="G32" s="594" t="s">
        <v>3517</v>
      </c>
      <c r="H32" s="594" t="s">
        <v>3517</v>
      </c>
      <c r="I32" s="594">
        <v>7.5066728E7</v>
      </c>
      <c r="J32" s="595"/>
      <c r="K32" s="593"/>
      <c r="L32" s="592" t="s">
        <v>418</v>
      </c>
      <c r="M32" s="592"/>
      <c r="N32" s="592">
        <v>360.0</v>
      </c>
      <c r="O32" s="592">
        <f t="shared" si="10"/>
        <v>360</v>
      </c>
      <c r="P32" s="640"/>
      <c r="Q32" s="592" t="s">
        <v>854</v>
      </c>
      <c r="R32" s="597" t="s">
        <v>1885</v>
      </c>
      <c r="S32" s="592" t="s">
        <v>3518</v>
      </c>
      <c r="T32" s="598">
        <f t="shared" si="8"/>
        <v>9</v>
      </c>
      <c r="U32" s="600"/>
      <c r="V32" s="599"/>
      <c r="W32" s="743">
        <f t="shared" si="9"/>
        <v>9</v>
      </c>
      <c r="X32" s="599"/>
      <c r="Y32" s="599"/>
      <c r="Z32" s="599"/>
      <c r="AA32" s="599"/>
      <c r="AB32" s="599"/>
      <c r="AC32" s="599"/>
      <c r="AD32" s="599"/>
      <c r="AE32" s="599"/>
      <c r="AF32" s="599"/>
    </row>
    <row r="33">
      <c r="A33" s="592">
        <v>33.0</v>
      </c>
      <c r="B33" s="593">
        <v>45521.0</v>
      </c>
      <c r="C33" s="593">
        <v>45521.0</v>
      </c>
      <c r="D33" s="592">
        <v>3.81401100124583E14</v>
      </c>
      <c r="E33" s="592">
        <v>7779.0</v>
      </c>
      <c r="F33" s="592">
        <v>8822256.0</v>
      </c>
      <c r="G33" s="592" t="s">
        <v>3519</v>
      </c>
      <c r="H33" s="592" t="s">
        <v>3519</v>
      </c>
      <c r="I33" s="592">
        <v>7.9781228E7</v>
      </c>
      <c r="J33" s="592" t="s">
        <v>3520</v>
      </c>
      <c r="K33" s="593">
        <v>35622.0</v>
      </c>
      <c r="L33" s="592" t="s">
        <v>701</v>
      </c>
      <c r="M33" s="592"/>
      <c r="N33" s="592">
        <v>90.0</v>
      </c>
      <c r="O33" s="592">
        <f t="shared" si="10"/>
        <v>90</v>
      </c>
      <c r="P33" s="592"/>
      <c r="Q33" s="592" t="s">
        <v>854</v>
      </c>
      <c r="R33" s="597" t="s">
        <v>1885</v>
      </c>
      <c r="S33" s="592" t="s">
        <v>3521</v>
      </c>
      <c r="T33" s="598">
        <f t="shared" si="8"/>
        <v>2.25</v>
      </c>
      <c r="U33" s="600"/>
      <c r="V33" s="599"/>
      <c r="W33" s="743">
        <f t="shared" si="9"/>
        <v>2.25</v>
      </c>
      <c r="X33" s="599"/>
      <c r="Y33" s="599"/>
      <c r="Z33" s="599"/>
      <c r="AA33" s="599"/>
      <c r="AB33" s="599"/>
      <c r="AC33" s="599"/>
      <c r="AD33" s="599"/>
      <c r="AE33" s="599"/>
      <c r="AF33" s="599"/>
    </row>
    <row r="34">
      <c r="A34" s="592">
        <v>34.0</v>
      </c>
      <c r="B34" s="593">
        <v>45521.0</v>
      </c>
      <c r="C34" s="593">
        <v>45521.0</v>
      </c>
      <c r="D34" s="592">
        <v>3.81401100124583E14</v>
      </c>
      <c r="E34" s="592">
        <v>7780.0</v>
      </c>
      <c r="F34" s="594">
        <v>1.1263609E7</v>
      </c>
      <c r="G34" s="592" t="s">
        <v>3522</v>
      </c>
      <c r="H34" s="592" t="s">
        <v>3522</v>
      </c>
      <c r="I34" s="592">
        <v>7.269011E7</v>
      </c>
      <c r="J34" s="592" t="s">
        <v>3523</v>
      </c>
      <c r="K34" s="593"/>
      <c r="L34" s="592" t="s">
        <v>418</v>
      </c>
      <c r="M34" s="592"/>
      <c r="N34" s="592">
        <v>210.0</v>
      </c>
      <c r="O34" s="592">
        <f t="shared" si="10"/>
        <v>210</v>
      </c>
      <c r="P34" s="592"/>
      <c r="Q34" s="592" t="s">
        <v>854</v>
      </c>
      <c r="R34" s="597" t="s">
        <v>1885</v>
      </c>
      <c r="S34" s="592" t="s">
        <v>1559</v>
      </c>
      <c r="T34" s="598">
        <f t="shared" si="8"/>
        <v>5.25</v>
      </c>
      <c r="U34" s="599"/>
      <c r="V34" s="600"/>
      <c r="W34" s="743">
        <f t="shared" si="9"/>
        <v>5.25</v>
      </c>
      <c r="X34" s="599"/>
      <c r="Y34" s="599"/>
      <c r="Z34" s="599"/>
      <c r="AA34" s="599"/>
      <c r="AB34" s="599"/>
      <c r="AC34" s="599"/>
      <c r="AD34" s="599"/>
      <c r="AE34" s="599"/>
      <c r="AF34" s="599"/>
    </row>
    <row r="35">
      <c r="A35" s="592">
        <v>35.0</v>
      </c>
      <c r="B35" s="593">
        <v>45521.0</v>
      </c>
      <c r="C35" s="593">
        <v>45522.0</v>
      </c>
      <c r="D35" s="592">
        <v>3.81401100124583E14</v>
      </c>
      <c r="E35" s="592">
        <v>7781.0</v>
      </c>
      <c r="F35" s="594">
        <v>6431287.0</v>
      </c>
      <c r="G35" s="594" t="s">
        <v>3524</v>
      </c>
      <c r="H35" s="594" t="s">
        <v>3524</v>
      </c>
      <c r="I35" s="594">
        <v>7.936281E7</v>
      </c>
      <c r="J35" s="594" t="s">
        <v>3525</v>
      </c>
      <c r="K35" s="593">
        <v>33639.0</v>
      </c>
      <c r="L35" s="592" t="s">
        <v>418</v>
      </c>
      <c r="M35" s="592"/>
      <c r="N35" s="592">
        <v>285.0</v>
      </c>
      <c r="O35" s="592">
        <f t="shared" si="10"/>
        <v>285</v>
      </c>
      <c r="P35" s="592"/>
      <c r="Q35" s="592" t="s">
        <v>854</v>
      </c>
      <c r="R35" s="597" t="s">
        <v>1885</v>
      </c>
      <c r="S35" s="592" t="s">
        <v>2415</v>
      </c>
      <c r="T35" s="598">
        <f t="shared" si="8"/>
        <v>7.125</v>
      </c>
      <c r="U35" s="599"/>
      <c r="V35" s="599"/>
      <c r="W35" s="743">
        <f t="shared" si="9"/>
        <v>7.125</v>
      </c>
      <c r="X35" s="599"/>
      <c r="Y35" s="599"/>
      <c r="Z35" s="599"/>
      <c r="AA35" s="599"/>
      <c r="AB35" s="599"/>
      <c r="AC35" s="599"/>
      <c r="AD35" s="599"/>
      <c r="AE35" s="599"/>
      <c r="AF35" s="599"/>
    </row>
    <row r="36">
      <c r="A36" s="592">
        <v>31.0</v>
      </c>
      <c r="B36" s="593">
        <v>45523.0</v>
      </c>
      <c r="C36" s="593">
        <v>45521.0</v>
      </c>
      <c r="D36" s="592">
        <v>3.81401100124583E14</v>
      </c>
      <c r="E36" s="592">
        <v>7861.0</v>
      </c>
      <c r="F36" s="594">
        <v>1.1337138E7</v>
      </c>
      <c r="G36" s="594" t="s">
        <v>3526</v>
      </c>
      <c r="H36" s="594" t="s">
        <v>3526</v>
      </c>
      <c r="I36" s="594">
        <v>7.260203E7</v>
      </c>
      <c r="J36" s="594" t="s">
        <v>3527</v>
      </c>
      <c r="K36" s="593">
        <v>34630.0</v>
      </c>
      <c r="L36" s="592" t="s">
        <v>1127</v>
      </c>
      <c r="M36" s="592" t="s">
        <v>27</v>
      </c>
      <c r="N36" s="592">
        <v>1119.0</v>
      </c>
      <c r="O36" s="592">
        <v>1119.0</v>
      </c>
      <c r="P36" s="632" t="s">
        <v>3528</v>
      </c>
      <c r="Q36" s="592" t="s">
        <v>854</v>
      </c>
      <c r="R36" s="597" t="s">
        <v>1885</v>
      </c>
      <c r="S36" s="592" t="s">
        <v>3529</v>
      </c>
      <c r="T36" s="598">
        <f t="shared" si="8"/>
        <v>27.975</v>
      </c>
      <c r="U36" s="599"/>
      <c r="V36" s="600"/>
      <c r="W36" s="743">
        <f t="shared" si="9"/>
        <v>27.975</v>
      </c>
      <c r="X36" s="599"/>
      <c r="Y36" s="599"/>
      <c r="Z36" s="599"/>
      <c r="AA36" s="599"/>
      <c r="AB36" s="599"/>
      <c r="AC36" s="599"/>
      <c r="AD36" s="599"/>
      <c r="AE36" s="599"/>
      <c r="AF36" s="599"/>
    </row>
    <row r="37">
      <c r="A37" s="592">
        <v>36.0</v>
      </c>
      <c r="B37" s="593">
        <v>45523.0</v>
      </c>
      <c r="C37" s="593">
        <v>45521.0</v>
      </c>
      <c r="D37" s="592">
        <v>3.81401100124583E14</v>
      </c>
      <c r="E37" s="592">
        <v>7862.0</v>
      </c>
      <c r="F37" s="594">
        <v>5685382.0</v>
      </c>
      <c r="G37" s="594" t="s">
        <v>3485</v>
      </c>
      <c r="H37" s="594" t="s">
        <v>3485</v>
      </c>
      <c r="I37" s="594">
        <v>7.9322073E7</v>
      </c>
      <c r="J37" s="661" t="s">
        <v>3486</v>
      </c>
      <c r="K37" s="593">
        <v>33429.0</v>
      </c>
      <c r="L37" s="592" t="s">
        <v>98</v>
      </c>
      <c r="M37" s="592" t="s">
        <v>27</v>
      </c>
      <c r="N37" s="592">
        <v>274.5</v>
      </c>
      <c r="O37" s="592">
        <f t="shared" ref="O37:O47" si="11">N37</f>
        <v>274.5</v>
      </c>
      <c r="P37" s="749" t="s">
        <v>1628</v>
      </c>
      <c r="Q37" s="592" t="s">
        <v>854</v>
      </c>
      <c r="R37" s="597" t="s">
        <v>1885</v>
      </c>
      <c r="S37" s="592" t="s">
        <v>3530</v>
      </c>
      <c r="T37" s="598">
        <f t="shared" si="8"/>
        <v>6.8625</v>
      </c>
      <c r="U37" s="600"/>
      <c r="V37" s="599"/>
      <c r="W37" s="743">
        <f t="shared" si="9"/>
        <v>6.8625</v>
      </c>
      <c r="X37" s="599"/>
      <c r="Y37" s="599"/>
      <c r="Z37" s="599"/>
      <c r="AA37" s="599"/>
      <c r="AB37" s="599"/>
      <c r="AC37" s="599"/>
      <c r="AD37" s="599"/>
      <c r="AE37" s="599"/>
      <c r="AF37" s="599"/>
    </row>
    <row r="38">
      <c r="A38" s="592">
        <v>37.0</v>
      </c>
      <c r="B38" s="593">
        <v>45523.0</v>
      </c>
      <c r="C38" s="593">
        <v>45522.0</v>
      </c>
      <c r="D38" s="592">
        <v>3.81401100124583E14</v>
      </c>
      <c r="E38" s="592">
        <v>7863.0</v>
      </c>
      <c r="F38" s="592">
        <v>8.324594015E9</v>
      </c>
      <c r="G38" s="592" t="s">
        <v>3531</v>
      </c>
      <c r="H38" s="592" t="s">
        <v>3532</v>
      </c>
      <c r="I38" s="592">
        <v>6.5108575E7</v>
      </c>
      <c r="J38" s="592" t="s">
        <v>3533</v>
      </c>
      <c r="K38" s="593">
        <v>32914.0</v>
      </c>
      <c r="L38" s="592" t="s">
        <v>418</v>
      </c>
      <c r="M38" s="596"/>
      <c r="N38" s="592">
        <v>315.0</v>
      </c>
      <c r="O38" s="592">
        <f t="shared" si="11"/>
        <v>315</v>
      </c>
      <c r="P38" s="596"/>
      <c r="Q38" s="592" t="s">
        <v>854</v>
      </c>
      <c r="R38" s="597" t="s">
        <v>1885</v>
      </c>
      <c r="S38" s="669" t="s">
        <v>3534</v>
      </c>
      <c r="T38" s="598">
        <f t="shared" si="8"/>
        <v>7.875</v>
      </c>
      <c r="U38" s="666"/>
      <c r="V38" s="663"/>
      <c r="W38" s="743">
        <f t="shared" si="9"/>
        <v>7.875</v>
      </c>
      <c r="X38" s="599"/>
      <c r="Y38" s="599"/>
      <c r="Z38" s="599"/>
      <c r="AA38" s="599"/>
      <c r="AB38" s="599"/>
      <c r="AC38" s="599"/>
      <c r="AD38" s="599"/>
      <c r="AE38" s="599"/>
      <c r="AF38" s="599"/>
    </row>
    <row r="39">
      <c r="A39" s="592">
        <v>38.0</v>
      </c>
      <c r="B39" s="593">
        <v>45523.0</v>
      </c>
      <c r="C39" s="593">
        <v>45522.0</v>
      </c>
      <c r="D39" s="592">
        <v>3.81401100124583E14</v>
      </c>
      <c r="E39" s="592">
        <v>7864.0</v>
      </c>
      <c r="F39" s="592">
        <v>5256986.0</v>
      </c>
      <c r="G39" s="592" t="s">
        <v>3535</v>
      </c>
      <c r="H39" s="592" t="s">
        <v>3536</v>
      </c>
      <c r="I39" s="592">
        <v>7.6432663E7</v>
      </c>
      <c r="J39" s="592" t="s">
        <v>3537</v>
      </c>
      <c r="K39" s="593">
        <v>35025.0</v>
      </c>
      <c r="L39" s="592" t="s">
        <v>418</v>
      </c>
      <c r="M39" s="592"/>
      <c r="N39" s="592">
        <v>210.0</v>
      </c>
      <c r="O39" s="592">
        <f t="shared" si="11"/>
        <v>210</v>
      </c>
      <c r="P39" s="596"/>
      <c r="Q39" s="592" t="s">
        <v>854</v>
      </c>
      <c r="R39" s="597" t="s">
        <v>1885</v>
      </c>
      <c r="S39" s="592" t="s">
        <v>3538</v>
      </c>
      <c r="T39" s="598">
        <f t="shared" si="8"/>
        <v>5.25</v>
      </c>
      <c r="U39" s="666"/>
      <c r="V39" s="663"/>
      <c r="W39" s="743">
        <f t="shared" si="9"/>
        <v>5.25</v>
      </c>
      <c r="X39" s="599"/>
      <c r="Y39" s="599"/>
      <c r="Z39" s="599"/>
      <c r="AA39" s="599"/>
      <c r="AB39" s="599"/>
      <c r="AC39" s="599"/>
      <c r="AD39" s="599"/>
      <c r="AE39" s="599"/>
      <c r="AF39" s="599"/>
    </row>
    <row r="40">
      <c r="A40" s="592">
        <v>39.0</v>
      </c>
      <c r="B40" s="593">
        <v>45523.0</v>
      </c>
      <c r="C40" s="593">
        <v>45522.0</v>
      </c>
      <c r="D40" s="592">
        <v>3.81401100124583E14</v>
      </c>
      <c r="E40" s="592">
        <v>7865.0</v>
      </c>
      <c r="F40" s="592">
        <v>7.76589701E9</v>
      </c>
      <c r="G40" s="592" t="s">
        <v>3539</v>
      </c>
      <c r="H40" s="592" t="s">
        <v>3540</v>
      </c>
      <c r="I40" s="592">
        <v>7.1095335E7</v>
      </c>
      <c r="J40" s="592" t="s">
        <v>3541</v>
      </c>
      <c r="K40" s="593"/>
      <c r="L40" s="592" t="s">
        <v>418</v>
      </c>
      <c r="M40" s="592"/>
      <c r="N40" s="592">
        <v>315.0</v>
      </c>
      <c r="O40" s="592">
        <f t="shared" si="11"/>
        <v>315</v>
      </c>
      <c r="P40" s="596"/>
      <c r="Q40" s="592" t="s">
        <v>854</v>
      </c>
      <c r="R40" s="597" t="s">
        <v>1885</v>
      </c>
      <c r="S40" s="592" t="s">
        <v>3542</v>
      </c>
      <c r="T40" s="598">
        <f t="shared" si="8"/>
        <v>7.875</v>
      </c>
      <c r="U40" s="666"/>
      <c r="V40" s="663"/>
      <c r="W40" s="743">
        <f t="shared" si="9"/>
        <v>7.875</v>
      </c>
      <c r="X40" s="599"/>
      <c r="Y40" s="599"/>
      <c r="Z40" s="599"/>
      <c r="AA40" s="599"/>
      <c r="AB40" s="599"/>
      <c r="AC40" s="599"/>
      <c r="AD40" s="599"/>
      <c r="AE40" s="599"/>
      <c r="AF40" s="599"/>
    </row>
    <row r="41">
      <c r="A41" s="592">
        <v>40.0</v>
      </c>
      <c r="B41" s="593">
        <v>45523.0</v>
      </c>
      <c r="C41" s="593">
        <v>45522.0</v>
      </c>
      <c r="D41" s="592">
        <v>3.81401100124583E14</v>
      </c>
      <c r="E41" s="592">
        <v>7866.0</v>
      </c>
      <c r="F41" s="594">
        <v>0.0</v>
      </c>
      <c r="G41" s="594" t="s">
        <v>3543</v>
      </c>
      <c r="H41" s="594" t="s">
        <v>3543</v>
      </c>
      <c r="I41" s="594">
        <v>7.2138996E7</v>
      </c>
      <c r="J41" s="592"/>
      <c r="K41" s="593"/>
      <c r="L41" s="592" t="s">
        <v>418</v>
      </c>
      <c r="M41" s="592"/>
      <c r="N41" s="592">
        <v>1125.0</v>
      </c>
      <c r="O41" s="592">
        <f t="shared" si="11"/>
        <v>1125</v>
      </c>
      <c r="P41" s="592"/>
      <c r="Q41" s="592" t="s">
        <v>854</v>
      </c>
      <c r="R41" s="597" t="s">
        <v>1885</v>
      </c>
      <c r="S41" s="592" t="s">
        <v>3544</v>
      </c>
      <c r="T41" s="598">
        <f t="shared" si="8"/>
        <v>28.125</v>
      </c>
      <c r="U41" s="600"/>
      <c r="V41" s="599"/>
      <c r="W41" s="743">
        <f t="shared" si="9"/>
        <v>28.125</v>
      </c>
      <c r="X41" s="599"/>
      <c r="Y41" s="599"/>
      <c r="Z41" s="599"/>
      <c r="AA41" s="599"/>
      <c r="AB41" s="599"/>
      <c r="AC41" s="599"/>
      <c r="AD41" s="599"/>
      <c r="AE41" s="599"/>
      <c r="AF41" s="599"/>
    </row>
    <row r="42">
      <c r="A42" s="592">
        <v>41.0</v>
      </c>
      <c r="B42" s="593">
        <v>45523.0</v>
      </c>
      <c r="C42" s="593">
        <v>45523.0</v>
      </c>
      <c r="D42" s="592">
        <v>3.81401100124583E14</v>
      </c>
      <c r="E42" s="592">
        <v>7867.0</v>
      </c>
      <c r="F42" s="729">
        <v>3866032.0</v>
      </c>
      <c r="G42" s="592" t="s">
        <v>3545</v>
      </c>
      <c r="H42" s="592" t="s">
        <v>3545</v>
      </c>
      <c r="I42" s="592">
        <v>6.7772151E7</v>
      </c>
      <c r="J42" s="592"/>
      <c r="K42" s="593"/>
      <c r="L42" s="592" t="s">
        <v>2260</v>
      </c>
      <c r="M42" s="592"/>
      <c r="N42" s="592">
        <v>130.0</v>
      </c>
      <c r="O42" s="592">
        <f t="shared" si="11"/>
        <v>130</v>
      </c>
      <c r="P42" s="592"/>
      <c r="Q42" s="592" t="s">
        <v>854</v>
      </c>
      <c r="R42" s="597" t="s">
        <v>1885</v>
      </c>
      <c r="S42" s="592" t="s">
        <v>3546</v>
      </c>
      <c r="T42" s="598">
        <f t="shared" si="8"/>
        <v>3.25</v>
      </c>
      <c r="U42" s="600"/>
      <c r="V42" s="599"/>
      <c r="W42" s="743">
        <f t="shared" si="9"/>
        <v>3.25</v>
      </c>
      <c r="X42" s="599"/>
      <c r="Y42" s="599"/>
      <c r="Z42" s="599"/>
      <c r="AA42" s="599"/>
      <c r="AB42" s="599"/>
      <c r="AC42" s="599"/>
      <c r="AD42" s="599"/>
      <c r="AE42" s="599"/>
      <c r="AF42" s="599"/>
    </row>
    <row r="43">
      <c r="A43" s="592">
        <v>42.0</v>
      </c>
      <c r="B43" s="593">
        <v>45523.0</v>
      </c>
      <c r="C43" s="593">
        <v>45522.0</v>
      </c>
      <c r="D43" s="592">
        <v>3.81401100124583E14</v>
      </c>
      <c r="E43" s="592">
        <v>7868.0</v>
      </c>
      <c r="F43" s="592">
        <v>8255591.0</v>
      </c>
      <c r="G43" s="592" t="s">
        <v>3547</v>
      </c>
      <c r="H43" s="592" t="s">
        <v>3548</v>
      </c>
      <c r="I43" s="592">
        <v>6.8882982E7</v>
      </c>
      <c r="J43" s="592"/>
      <c r="K43" s="593"/>
      <c r="L43" s="592" t="s">
        <v>418</v>
      </c>
      <c r="M43" s="592"/>
      <c r="N43" s="592">
        <v>285.0</v>
      </c>
      <c r="O43" s="592">
        <f t="shared" si="11"/>
        <v>285</v>
      </c>
      <c r="P43" s="596"/>
      <c r="Q43" s="592" t="s">
        <v>854</v>
      </c>
      <c r="R43" s="597" t="s">
        <v>1885</v>
      </c>
      <c r="S43" s="592" t="s">
        <v>2415</v>
      </c>
      <c r="T43" s="598">
        <f t="shared" si="8"/>
        <v>7.125</v>
      </c>
      <c r="U43" s="598"/>
      <c r="V43" s="663"/>
      <c r="W43" s="743">
        <f t="shared" si="9"/>
        <v>7.125</v>
      </c>
      <c r="X43" s="599"/>
      <c r="Y43" s="599"/>
      <c r="Z43" s="599"/>
      <c r="AA43" s="599"/>
      <c r="AB43" s="599"/>
      <c r="AC43" s="599"/>
      <c r="AD43" s="599"/>
      <c r="AE43" s="599"/>
      <c r="AF43" s="599"/>
    </row>
    <row r="44">
      <c r="A44" s="592">
        <v>43.0</v>
      </c>
      <c r="B44" s="593">
        <v>45523.0</v>
      </c>
      <c r="C44" s="593">
        <v>45522.0</v>
      </c>
      <c r="D44" s="592">
        <v>3.81401100124583E14</v>
      </c>
      <c r="E44" s="592">
        <v>7871.0</v>
      </c>
      <c r="F44" s="594">
        <v>5694031.0</v>
      </c>
      <c r="G44" s="594" t="s">
        <v>3549</v>
      </c>
      <c r="H44" s="594" t="s">
        <v>3550</v>
      </c>
      <c r="I44" s="594">
        <v>6.5277739E7</v>
      </c>
      <c r="J44" s="594"/>
      <c r="K44" s="593"/>
      <c r="L44" s="592" t="s">
        <v>418</v>
      </c>
      <c r="M44" s="592"/>
      <c r="N44" s="592">
        <v>210.0</v>
      </c>
      <c r="O44" s="592">
        <f t="shared" si="11"/>
        <v>210</v>
      </c>
      <c r="P44" s="596"/>
      <c r="Q44" s="592" t="s">
        <v>854</v>
      </c>
      <c r="R44" s="597" t="s">
        <v>1885</v>
      </c>
      <c r="S44" s="592" t="s">
        <v>3538</v>
      </c>
      <c r="T44" s="598">
        <f t="shared" si="8"/>
        <v>5.25</v>
      </c>
      <c r="U44" s="598"/>
      <c r="V44" s="663"/>
      <c r="W44" s="743">
        <f t="shared" si="9"/>
        <v>5.25</v>
      </c>
      <c r="X44" s="599"/>
      <c r="Y44" s="599"/>
      <c r="Z44" s="599"/>
      <c r="AA44" s="599"/>
      <c r="AB44" s="599"/>
      <c r="AC44" s="599"/>
      <c r="AD44" s="599"/>
      <c r="AE44" s="599"/>
      <c r="AF44" s="599"/>
    </row>
    <row r="45">
      <c r="A45" s="592">
        <v>44.0</v>
      </c>
      <c r="B45" s="593">
        <v>45523.0</v>
      </c>
      <c r="C45" s="593">
        <v>45522.0</v>
      </c>
      <c r="D45" s="592">
        <v>3.81401100124583E14</v>
      </c>
      <c r="E45" s="592">
        <v>7869.0</v>
      </c>
      <c r="F45" s="592">
        <v>3248400.0</v>
      </c>
      <c r="G45" s="592" t="s">
        <v>3551</v>
      </c>
      <c r="H45" s="592" t="s">
        <v>3551</v>
      </c>
      <c r="I45" s="592">
        <v>7.0877183E7</v>
      </c>
      <c r="J45" s="592"/>
      <c r="K45" s="593"/>
      <c r="L45" s="592" t="s">
        <v>418</v>
      </c>
      <c r="M45" s="592"/>
      <c r="N45" s="664">
        <f>105*18</f>
        <v>1890</v>
      </c>
      <c r="O45" s="592">
        <f t="shared" si="11"/>
        <v>1890</v>
      </c>
      <c r="P45" s="640"/>
      <c r="Q45" s="592" t="s">
        <v>854</v>
      </c>
      <c r="R45" s="597" t="s">
        <v>1885</v>
      </c>
      <c r="S45" s="592" t="s">
        <v>3552</v>
      </c>
      <c r="T45" s="598">
        <f t="shared" si="8"/>
        <v>47.25</v>
      </c>
      <c r="U45" s="665"/>
      <c r="V45" s="663"/>
      <c r="W45" s="743">
        <f t="shared" si="9"/>
        <v>47.25</v>
      </c>
      <c r="X45" s="599"/>
      <c r="Y45" s="599"/>
      <c r="Z45" s="599"/>
      <c r="AA45" s="599"/>
      <c r="AB45" s="599"/>
      <c r="AC45" s="599"/>
      <c r="AD45" s="599"/>
      <c r="AE45" s="599"/>
      <c r="AF45" s="599"/>
    </row>
    <row r="46">
      <c r="A46" s="615">
        <v>45.0</v>
      </c>
      <c r="B46" s="616">
        <v>45523.0</v>
      </c>
      <c r="C46" s="616">
        <v>45522.0</v>
      </c>
      <c r="D46" s="615">
        <v>3.81401100124583E14</v>
      </c>
      <c r="E46" s="615">
        <v>7870.0</v>
      </c>
      <c r="F46" s="615">
        <v>1.1495161E7</v>
      </c>
      <c r="G46" s="592" t="s">
        <v>3553</v>
      </c>
      <c r="H46" s="615" t="s">
        <v>3553</v>
      </c>
      <c r="I46" s="615">
        <v>6.2074533E7</v>
      </c>
      <c r="J46" s="615"/>
      <c r="K46" s="616"/>
      <c r="L46" s="615" t="s">
        <v>418</v>
      </c>
      <c r="M46" s="621"/>
      <c r="N46" s="615">
        <v>840.0</v>
      </c>
      <c r="O46" s="615">
        <f t="shared" si="11"/>
        <v>840</v>
      </c>
      <c r="P46" s="621"/>
      <c r="Q46" s="615" t="s">
        <v>854</v>
      </c>
      <c r="R46" s="597" t="s">
        <v>1885</v>
      </c>
      <c r="S46" s="615" t="s">
        <v>3554</v>
      </c>
      <c r="T46" s="622">
        <f t="shared" si="8"/>
        <v>21</v>
      </c>
      <c r="U46" s="750"/>
      <c r="V46" s="751"/>
      <c r="W46" s="743">
        <f t="shared" si="9"/>
        <v>21</v>
      </c>
      <c r="X46" s="623"/>
      <c r="Y46" s="623"/>
      <c r="Z46" s="623"/>
      <c r="AA46" s="623"/>
      <c r="AB46" s="623"/>
      <c r="AC46" s="623"/>
      <c r="AD46" s="623"/>
      <c r="AE46" s="623"/>
      <c r="AF46" s="623"/>
    </row>
    <row r="47">
      <c r="A47" s="592">
        <v>46.0</v>
      </c>
      <c r="B47" s="593">
        <v>45523.0</v>
      </c>
      <c r="C47" s="593">
        <v>45524.0</v>
      </c>
      <c r="D47" s="592">
        <v>3.81401100124583E14</v>
      </c>
      <c r="E47" s="592">
        <v>7872.0</v>
      </c>
      <c r="F47" s="592">
        <v>5.876383014E9</v>
      </c>
      <c r="G47" s="592" t="s">
        <v>3555</v>
      </c>
      <c r="H47" s="592" t="s">
        <v>3556</v>
      </c>
      <c r="I47" s="592">
        <v>7.5950353E7</v>
      </c>
      <c r="J47" s="592" t="s">
        <v>3557</v>
      </c>
      <c r="K47" s="593"/>
      <c r="L47" s="592" t="s">
        <v>305</v>
      </c>
      <c r="M47" s="596"/>
      <c r="N47" s="592">
        <v>579.0</v>
      </c>
      <c r="O47" s="592">
        <f t="shared" si="11"/>
        <v>579</v>
      </c>
      <c r="P47" s="596"/>
      <c r="Q47" s="592" t="s">
        <v>854</v>
      </c>
      <c r="R47" s="597" t="s">
        <v>1885</v>
      </c>
      <c r="S47" s="592" t="s">
        <v>3558</v>
      </c>
      <c r="T47" s="598">
        <f t="shared" si="8"/>
        <v>14.475</v>
      </c>
      <c r="U47" s="665"/>
      <c r="V47" s="663"/>
      <c r="W47" s="743">
        <f t="shared" si="9"/>
        <v>14.475</v>
      </c>
      <c r="X47" s="599"/>
      <c r="Y47" s="599"/>
      <c r="Z47" s="599"/>
      <c r="AA47" s="599"/>
      <c r="AB47" s="599"/>
      <c r="AC47" s="599"/>
      <c r="AD47" s="599"/>
      <c r="AE47" s="599"/>
      <c r="AF47" s="599"/>
    </row>
    <row r="48">
      <c r="A48" s="592">
        <v>47.0</v>
      </c>
      <c r="B48" s="593">
        <v>45523.0</v>
      </c>
      <c r="C48" s="593">
        <v>45524.0</v>
      </c>
      <c r="D48" s="592">
        <v>3.81401100124583E14</v>
      </c>
      <c r="E48" s="592">
        <v>7881.0</v>
      </c>
      <c r="F48" s="592">
        <v>1.017671025E9</v>
      </c>
      <c r="G48" s="592" t="s">
        <v>3559</v>
      </c>
      <c r="H48" s="592" t="s">
        <v>3560</v>
      </c>
      <c r="I48" s="592">
        <v>7.7034372E7</v>
      </c>
      <c r="J48" s="592" t="s">
        <v>3561</v>
      </c>
      <c r="K48" s="593"/>
      <c r="L48" s="592" t="s">
        <v>701</v>
      </c>
      <c r="M48" s="596"/>
      <c r="N48" s="592">
        <v>900.0</v>
      </c>
      <c r="O48" s="592">
        <v>900.0</v>
      </c>
      <c r="P48" s="632" t="s">
        <v>3562</v>
      </c>
      <c r="Q48" s="592" t="s">
        <v>854</v>
      </c>
      <c r="R48" s="597" t="s">
        <v>1885</v>
      </c>
      <c r="S48" s="592" t="s">
        <v>3563</v>
      </c>
      <c r="T48" s="598">
        <f t="shared" si="8"/>
        <v>22.5</v>
      </c>
      <c r="U48" s="665"/>
      <c r="V48" s="663"/>
      <c r="W48" s="743">
        <f t="shared" si="9"/>
        <v>22.5</v>
      </c>
      <c r="X48" s="599"/>
      <c r="Y48" s="599"/>
      <c r="Z48" s="599"/>
      <c r="AA48" s="599"/>
      <c r="AB48" s="599"/>
      <c r="AC48" s="599"/>
      <c r="AD48" s="599"/>
      <c r="AE48" s="599"/>
      <c r="AF48" s="599"/>
    </row>
    <row r="49">
      <c r="A49" s="29">
        <v>49.0</v>
      </c>
      <c r="B49" s="174">
        <v>45526.0</v>
      </c>
      <c r="C49" s="174">
        <v>45534.0</v>
      </c>
      <c r="D49" s="29">
        <v>3.81401100124583E14</v>
      </c>
      <c r="E49" s="29">
        <v>7889.0</v>
      </c>
      <c r="F49" s="29">
        <v>4.21647021E8</v>
      </c>
      <c r="G49" s="29" t="s">
        <v>3564</v>
      </c>
      <c r="H49" s="29" t="s">
        <v>3565</v>
      </c>
      <c r="I49" s="29" t="s">
        <v>3566</v>
      </c>
      <c r="J49" s="29" t="s">
        <v>3567</v>
      </c>
      <c r="K49" s="174"/>
      <c r="L49" s="29" t="s">
        <v>98</v>
      </c>
      <c r="M49" s="29" t="s">
        <v>44</v>
      </c>
      <c r="N49" s="29">
        <v>1069.0</v>
      </c>
      <c r="O49" s="29">
        <f t="shared" ref="O49:O54" si="12">N49</f>
        <v>1069</v>
      </c>
      <c r="P49" s="216"/>
      <c r="Q49" s="29" t="s">
        <v>854</v>
      </c>
      <c r="R49" s="177" t="s">
        <v>988</v>
      </c>
      <c r="S49" s="29" t="s">
        <v>3568</v>
      </c>
      <c r="T49" s="433">
        <f>(N49*5%)</f>
        <v>53.45</v>
      </c>
      <c r="U49" s="549"/>
      <c r="V49" s="662"/>
      <c r="W49" s="178"/>
      <c r="X49" s="178"/>
      <c r="Y49" s="178"/>
      <c r="Z49" s="178"/>
      <c r="AA49" s="178"/>
      <c r="AB49" s="178"/>
      <c r="AC49" s="178"/>
      <c r="AD49" s="178"/>
      <c r="AE49" s="178"/>
      <c r="AF49" s="178"/>
    </row>
    <row r="50">
      <c r="A50" s="592">
        <v>50.0</v>
      </c>
      <c r="B50" s="593">
        <v>45526.0</v>
      </c>
      <c r="C50" s="593">
        <v>45529.0</v>
      </c>
      <c r="D50" s="592">
        <v>3.81401100124583E14</v>
      </c>
      <c r="E50" s="592">
        <v>7890.0</v>
      </c>
      <c r="F50" s="592">
        <v>9662448.0</v>
      </c>
      <c r="G50" s="592" t="s">
        <v>3569</v>
      </c>
      <c r="H50" s="592" t="s">
        <v>3569</v>
      </c>
      <c r="I50" s="592">
        <v>6.3464493E7</v>
      </c>
      <c r="J50" s="592" t="s">
        <v>3570</v>
      </c>
      <c r="K50" s="593">
        <v>35935.0</v>
      </c>
      <c r="L50" s="592" t="s">
        <v>418</v>
      </c>
      <c r="M50" s="596"/>
      <c r="N50" s="592">
        <v>210.0</v>
      </c>
      <c r="O50" s="592">
        <f t="shared" si="12"/>
        <v>210</v>
      </c>
      <c r="P50" s="596"/>
      <c r="Q50" s="592" t="s">
        <v>854</v>
      </c>
      <c r="R50" s="597" t="s">
        <v>1885</v>
      </c>
      <c r="S50" s="592" t="s">
        <v>3538</v>
      </c>
      <c r="T50" s="598">
        <f t="shared" ref="T50:T56" si="13">(N50*5%)/2</f>
        <v>5.25</v>
      </c>
      <c r="U50" s="665"/>
      <c r="V50" s="599"/>
      <c r="W50" s="743">
        <f t="shared" ref="W50:W56" si="14">T50</f>
        <v>5.25</v>
      </c>
      <c r="X50" s="599"/>
      <c r="Y50" s="599"/>
      <c r="Z50" s="599"/>
      <c r="AA50" s="599"/>
      <c r="AB50" s="599"/>
      <c r="AC50" s="599"/>
      <c r="AD50" s="599"/>
      <c r="AE50" s="599"/>
      <c r="AF50" s="599"/>
    </row>
    <row r="51">
      <c r="A51" s="592">
        <v>51.0</v>
      </c>
      <c r="B51" s="593">
        <v>45526.0</v>
      </c>
      <c r="C51" s="593">
        <v>45529.0</v>
      </c>
      <c r="D51" s="592">
        <v>3.81401100124583E14</v>
      </c>
      <c r="E51" s="592">
        <v>7891.0</v>
      </c>
      <c r="F51" s="592">
        <v>6419532.0</v>
      </c>
      <c r="G51" s="592" t="s">
        <v>3571</v>
      </c>
      <c r="H51" s="592" t="s">
        <v>3571</v>
      </c>
      <c r="I51" s="592">
        <v>7.7461919E7</v>
      </c>
      <c r="J51" s="592" t="s">
        <v>3572</v>
      </c>
      <c r="K51" s="593">
        <v>30909.0</v>
      </c>
      <c r="L51" s="592" t="s">
        <v>418</v>
      </c>
      <c r="M51" s="596"/>
      <c r="N51" s="592">
        <v>210.0</v>
      </c>
      <c r="O51" s="592">
        <f t="shared" si="12"/>
        <v>210</v>
      </c>
      <c r="P51" s="592"/>
      <c r="Q51" s="592" t="s">
        <v>854</v>
      </c>
      <c r="R51" s="597" t="s">
        <v>1885</v>
      </c>
      <c r="S51" s="592" t="s">
        <v>3538</v>
      </c>
      <c r="T51" s="598">
        <f t="shared" si="13"/>
        <v>5.25</v>
      </c>
      <c r="U51" s="665"/>
      <c r="V51" s="599"/>
      <c r="W51" s="743">
        <f t="shared" si="14"/>
        <v>5.25</v>
      </c>
      <c r="X51" s="599"/>
      <c r="Y51" s="599"/>
      <c r="Z51" s="599"/>
      <c r="AA51" s="599"/>
      <c r="AB51" s="599"/>
      <c r="AC51" s="599"/>
      <c r="AD51" s="599"/>
      <c r="AE51" s="599"/>
      <c r="AF51" s="599"/>
    </row>
    <row r="52">
      <c r="A52" s="592">
        <v>52.0</v>
      </c>
      <c r="B52" s="593">
        <v>45526.0</v>
      </c>
      <c r="C52" s="593">
        <v>45529.0</v>
      </c>
      <c r="D52" s="592">
        <v>3.81401100124583E14</v>
      </c>
      <c r="E52" s="592">
        <v>7892.0</v>
      </c>
      <c r="F52" s="592">
        <v>0.0</v>
      </c>
      <c r="G52" s="592" t="s">
        <v>3573</v>
      </c>
      <c r="H52" s="592" t="s">
        <v>3573</v>
      </c>
      <c r="I52" s="592">
        <v>7.0907757E7</v>
      </c>
      <c r="J52" s="592" t="s">
        <v>3574</v>
      </c>
      <c r="K52" s="593">
        <v>35782.0</v>
      </c>
      <c r="L52" s="592" t="s">
        <v>418</v>
      </c>
      <c r="M52" s="596"/>
      <c r="N52" s="592">
        <v>210.0</v>
      </c>
      <c r="O52" s="592">
        <f t="shared" si="12"/>
        <v>210</v>
      </c>
      <c r="P52" s="596"/>
      <c r="Q52" s="592" t="s">
        <v>854</v>
      </c>
      <c r="R52" s="597" t="s">
        <v>1885</v>
      </c>
      <c r="S52" s="592" t="s">
        <v>3538</v>
      </c>
      <c r="T52" s="598">
        <f t="shared" si="13"/>
        <v>5.25</v>
      </c>
      <c r="U52" s="665"/>
      <c r="V52" s="599"/>
      <c r="W52" s="743">
        <f t="shared" si="14"/>
        <v>5.25</v>
      </c>
      <c r="X52" s="599"/>
      <c r="Y52" s="599"/>
      <c r="Z52" s="599"/>
      <c r="AA52" s="599"/>
      <c r="AB52" s="599"/>
      <c r="AC52" s="599"/>
      <c r="AD52" s="599"/>
      <c r="AE52" s="599"/>
      <c r="AF52" s="599"/>
    </row>
    <row r="53">
      <c r="A53" s="592">
        <v>53.0</v>
      </c>
      <c r="B53" s="593">
        <v>45526.0</v>
      </c>
      <c r="C53" s="593">
        <v>45529.0</v>
      </c>
      <c r="D53" s="592">
        <v>3.81401100124583E14</v>
      </c>
      <c r="E53" s="592">
        <v>7893.0</v>
      </c>
      <c r="F53" s="592">
        <v>9654453.0</v>
      </c>
      <c r="G53" s="592" t="s">
        <v>3575</v>
      </c>
      <c r="H53" s="592" t="s">
        <v>3575</v>
      </c>
      <c r="I53" s="592">
        <v>6.4490061E7</v>
      </c>
      <c r="J53" s="592" t="s">
        <v>3576</v>
      </c>
      <c r="K53" s="593"/>
      <c r="L53" s="592" t="s">
        <v>701</v>
      </c>
      <c r="M53" s="596"/>
      <c r="N53" s="592">
        <v>90.0</v>
      </c>
      <c r="O53" s="592">
        <f t="shared" si="12"/>
        <v>90</v>
      </c>
      <c r="P53" s="596"/>
      <c r="Q53" s="592" t="s">
        <v>854</v>
      </c>
      <c r="R53" s="597" t="s">
        <v>1885</v>
      </c>
      <c r="S53" s="592" t="s">
        <v>3521</v>
      </c>
      <c r="T53" s="598">
        <f t="shared" si="13"/>
        <v>2.25</v>
      </c>
      <c r="U53" s="665"/>
      <c r="V53" s="599"/>
      <c r="W53" s="743">
        <f t="shared" si="14"/>
        <v>2.25</v>
      </c>
      <c r="X53" s="599"/>
      <c r="Y53" s="599"/>
      <c r="Z53" s="599"/>
      <c r="AA53" s="599"/>
      <c r="AB53" s="599"/>
      <c r="AC53" s="599"/>
      <c r="AD53" s="599"/>
      <c r="AE53" s="599"/>
      <c r="AF53" s="599"/>
    </row>
    <row r="54">
      <c r="A54" s="592">
        <v>54.0</v>
      </c>
      <c r="B54" s="593">
        <v>45527.0</v>
      </c>
      <c r="C54" s="593">
        <v>45529.0</v>
      </c>
      <c r="D54" s="592">
        <v>3.81401100124583E14</v>
      </c>
      <c r="E54" s="592">
        <v>7902.0</v>
      </c>
      <c r="F54" s="592">
        <v>5411814.0</v>
      </c>
      <c r="G54" s="592" t="s">
        <v>3577</v>
      </c>
      <c r="H54" s="592" t="s">
        <v>3578</v>
      </c>
      <c r="I54" s="592">
        <v>7.9949979E7</v>
      </c>
      <c r="J54" s="592" t="s">
        <v>3579</v>
      </c>
      <c r="K54" s="593"/>
      <c r="L54" s="592" t="s">
        <v>418</v>
      </c>
      <c r="M54" s="596"/>
      <c r="N54" s="592">
        <v>1935.0</v>
      </c>
      <c r="O54" s="592">
        <f t="shared" si="12"/>
        <v>1935</v>
      </c>
      <c r="P54" s="596"/>
      <c r="Q54" s="592" t="s">
        <v>854</v>
      </c>
      <c r="R54" s="597" t="s">
        <v>1885</v>
      </c>
      <c r="S54" s="592" t="s">
        <v>3580</v>
      </c>
      <c r="T54" s="598">
        <f t="shared" si="13"/>
        <v>48.375</v>
      </c>
      <c r="U54" s="666"/>
      <c r="V54" s="599"/>
      <c r="W54" s="743">
        <f t="shared" si="14"/>
        <v>48.375</v>
      </c>
      <c r="X54" s="599"/>
      <c r="Y54" s="599"/>
      <c r="Z54" s="599"/>
      <c r="AA54" s="599"/>
      <c r="AB54" s="599"/>
      <c r="AC54" s="599"/>
      <c r="AD54" s="599"/>
      <c r="AE54" s="599"/>
      <c r="AF54" s="599"/>
    </row>
    <row r="55">
      <c r="A55" s="592">
        <v>48.0</v>
      </c>
      <c r="B55" s="593">
        <v>45531.0</v>
      </c>
      <c r="C55" s="593">
        <v>45528.0</v>
      </c>
      <c r="D55" s="592">
        <v>3.81401100124583E14</v>
      </c>
      <c r="E55" s="592">
        <v>7930.0</v>
      </c>
      <c r="F55" s="592">
        <v>7.188889015E9</v>
      </c>
      <c r="G55" s="592" t="s">
        <v>3581</v>
      </c>
      <c r="H55" s="592" t="s">
        <v>3582</v>
      </c>
      <c r="I55" s="592">
        <v>6.5252893E7</v>
      </c>
      <c r="J55" s="592"/>
      <c r="K55" s="593"/>
      <c r="L55" s="592" t="s">
        <v>98</v>
      </c>
      <c r="M55" s="592" t="s">
        <v>27</v>
      </c>
      <c r="N55" s="592">
        <v>879.0</v>
      </c>
      <c r="O55" s="592">
        <v>879.0</v>
      </c>
      <c r="P55" s="632" t="s">
        <v>3583</v>
      </c>
      <c r="Q55" s="592" t="s">
        <v>854</v>
      </c>
      <c r="R55" s="597" t="s">
        <v>1885</v>
      </c>
      <c r="S55" s="599"/>
      <c r="T55" s="598">
        <f t="shared" si="13"/>
        <v>21.975</v>
      </c>
      <c r="U55" s="665"/>
      <c r="V55" s="663"/>
      <c r="W55" s="743">
        <f t="shared" si="14"/>
        <v>21.975</v>
      </c>
      <c r="X55" s="599"/>
      <c r="Y55" s="599"/>
      <c r="Z55" s="599"/>
      <c r="AA55" s="599"/>
      <c r="AB55" s="599"/>
      <c r="AC55" s="599"/>
      <c r="AD55" s="599"/>
      <c r="AE55" s="599"/>
      <c r="AF55" s="599"/>
    </row>
    <row r="56">
      <c r="A56" s="592">
        <v>55.0</v>
      </c>
      <c r="B56" s="593">
        <v>45531.0</v>
      </c>
      <c r="C56" s="593">
        <v>45534.0</v>
      </c>
      <c r="D56" s="592">
        <v>3.81401100124583E14</v>
      </c>
      <c r="E56" s="592">
        <v>7932.0</v>
      </c>
      <c r="F56" s="592">
        <v>9594684.0</v>
      </c>
      <c r="G56" s="592" t="s">
        <v>3584</v>
      </c>
      <c r="H56" s="592" t="s">
        <v>3584</v>
      </c>
      <c r="I56" s="592">
        <v>6.9152345E7</v>
      </c>
      <c r="J56" s="592" t="s">
        <v>3585</v>
      </c>
      <c r="K56" s="593">
        <v>33843.0</v>
      </c>
      <c r="L56" s="592" t="s">
        <v>98</v>
      </c>
      <c r="M56" s="592" t="s">
        <v>27</v>
      </c>
      <c r="N56" s="592">
        <v>930.0</v>
      </c>
      <c r="O56" s="592">
        <f t="shared" ref="O56:O62" si="15">N56</f>
        <v>930</v>
      </c>
      <c r="P56" s="596"/>
      <c r="Q56" s="592" t="s">
        <v>854</v>
      </c>
      <c r="R56" s="597" t="s">
        <v>1885</v>
      </c>
      <c r="S56" s="592" t="s">
        <v>3586</v>
      </c>
      <c r="T56" s="598">
        <f t="shared" si="13"/>
        <v>23.25</v>
      </c>
      <c r="U56" s="666"/>
      <c r="V56" s="599"/>
      <c r="W56" s="743">
        <f t="shared" si="14"/>
        <v>23.25</v>
      </c>
      <c r="X56" s="599"/>
      <c r="Y56" s="599"/>
      <c r="Z56" s="599"/>
      <c r="AA56" s="599"/>
      <c r="AB56" s="599"/>
      <c r="AC56" s="599"/>
      <c r="AD56" s="599"/>
      <c r="AE56" s="599"/>
      <c r="AF56" s="599"/>
    </row>
    <row r="57">
      <c r="A57" s="29">
        <v>56.0</v>
      </c>
      <c r="B57" s="174">
        <v>45531.0</v>
      </c>
      <c r="C57" s="174">
        <v>45536.0</v>
      </c>
      <c r="D57" s="29">
        <v>3.81401100124583E14</v>
      </c>
      <c r="E57" s="29">
        <v>7935.0</v>
      </c>
      <c r="F57" s="29">
        <v>5014110.0</v>
      </c>
      <c r="G57" s="29" t="s">
        <v>3587</v>
      </c>
      <c r="H57" s="29" t="s">
        <v>3587</v>
      </c>
      <c r="I57" s="29"/>
      <c r="J57" s="216"/>
      <c r="K57" s="174"/>
      <c r="L57" s="29" t="s">
        <v>98</v>
      </c>
      <c r="M57" s="29" t="s">
        <v>27</v>
      </c>
      <c r="N57" s="29">
        <v>879.0</v>
      </c>
      <c r="O57" s="29">
        <f t="shared" si="15"/>
        <v>879</v>
      </c>
      <c r="P57" s="216"/>
      <c r="Q57" s="29" t="s">
        <v>854</v>
      </c>
      <c r="R57" s="177" t="s">
        <v>988</v>
      </c>
      <c r="S57" s="29" t="s">
        <v>3588</v>
      </c>
      <c r="T57" s="433">
        <f>(N57*5%)</f>
        <v>43.95</v>
      </c>
      <c r="U57" s="581"/>
      <c r="V57" s="178"/>
      <c r="W57" s="178"/>
      <c r="X57" s="178"/>
      <c r="Y57" s="178"/>
      <c r="Z57" s="178"/>
      <c r="AA57" s="178"/>
      <c r="AB57" s="178"/>
      <c r="AC57" s="178"/>
      <c r="AD57" s="178"/>
      <c r="AE57" s="178"/>
      <c r="AF57" s="178"/>
    </row>
    <row r="58">
      <c r="A58" s="592">
        <v>57.0</v>
      </c>
      <c r="B58" s="593">
        <v>45531.0</v>
      </c>
      <c r="C58" s="593">
        <v>45529.0</v>
      </c>
      <c r="D58" s="592">
        <v>3.81401100124583E14</v>
      </c>
      <c r="E58" s="592">
        <v>7936.0</v>
      </c>
      <c r="F58" s="592">
        <v>4339340.0</v>
      </c>
      <c r="G58" s="592" t="s">
        <v>3589</v>
      </c>
      <c r="H58" s="592" t="s">
        <v>3590</v>
      </c>
      <c r="I58" s="592">
        <v>7.4338731E7</v>
      </c>
      <c r="J58" s="592"/>
      <c r="K58" s="593">
        <v>33347.0</v>
      </c>
      <c r="L58" s="592" t="s">
        <v>418</v>
      </c>
      <c r="M58" s="596"/>
      <c r="N58" s="592">
        <v>210.0</v>
      </c>
      <c r="O58" s="592">
        <f t="shared" si="15"/>
        <v>210</v>
      </c>
      <c r="P58" s="596"/>
      <c r="Q58" s="592" t="s">
        <v>854</v>
      </c>
      <c r="R58" s="597" t="s">
        <v>1885</v>
      </c>
      <c r="S58" s="592" t="s">
        <v>3591</v>
      </c>
      <c r="T58" s="598">
        <f t="shared" ref="T58:T65" si="16">(N58*5%)/2</f>
        <v>5.25</v>
      </c>
      <c r="U58" s="665"/>
      <c r="V58" s="599"/>
      <c r="W58" s="743">
        <f t="shared" ref="W58:W65" si="17">T58</f>
        <v>5.25</v>
      </c>
      <c r="X58" s="599"/>
      <c r="Y58" s="599"/>
      <c r="Z58" s="599"/>
      <c r="AA58" s="599"/>
      <c r="AB58" s="599"/>
      <c r="AC58" s="599"/>
      <c r="AD58" s="599"/>
      <c r="AE58" s="599"/>
      <c r="AF58" s="599"/>
    </row>
    <row r="59">
      <c r="A59" s="592">
        <v>60.0</v>
      </c>
      <c r="B59" s="593">
        <v>45534.0</v>
      </c>
      <c r="C59" s="593">
        <v>45535.0</v>
      </c>
      <c r="D59" s="592">
        <v>3.81401100124583E14</v>
      </c>
      <c r="E59" s="592">
        <v>7953.0</v>
      </c>
      <c r="F59" s="592">
        <v>1.2982067E7</v>
      </c>
      <c r="G59" s="592" t="s">
        <v>3592</v>
      </c>
      <c r="H59" s="592" t="s">
        <v>3592</v>
      </c>
      <c r="I59" s="592">
        <v>7.8169396E7</v>
      </c>
      <c r="J59" s="592" t="s">
        <v>3593</v>
      </c>
      <c r="K59" s="593"/>
      <c r="L59" s="592" t="s">
        <v>418</v>
      </c>
      <c r="M59" s="596"/>
      <c r="N59" s="592">
        <v>315.0</v>
      </c>
      <c r="O59" s="592">
        <f t="shared" si="15"/>
        <v>315</v>
      </c>
      <c r="P59" s="596"/>
      <c r="Q59" s="592" t="s">
        <v>854</v>
      </c>
      <c r="R59" s="597" t="s">
        <v>1885</v>
      </c>
      <c r="S59" s="592" t="s">
        <v>3594</v>
      </c>
      <c r="T59" s="598">
        <f t="shared" si="16"/>
        <v>7.875</v>
      </c>
      <c r="U59" s="665"/>
      <c r="V59" s="599"/>
      <c r="W59" s="743">
        <f t="shared" si="17"/>
        <v>7.875</v>
      </c>
      <c r="X59" s="599"/>
      <c r="Y59" s="599"/>
      <c r="Z59" s="599"/>
      <c r="AA59" s="599"/>
      <c r="AB59" s="599"/>
      <c r="AC59" s="599"/>
      <c r="AD59" s="599"/>
      <c r="AE59" s="599"/>
      <c r="AF59" s="599"/>
    </row>
    <row r="60">
      <c r="A60" s="592">
        <v>61.0</v>
      </c>
      <c r="B60" s="593">
        <v>45534.0</v>
      </c>
      <c r="C60" s="593">
        <v>45534.0</v>
      </c>
      <c r="D60" s="592">
        <v>3.81401100124583E14</v>
      </c>
      <c r="E60" s="592">
        <v>7954.0</v>
      </c>
      <c r="F60" s="592">
        <v>6209920.0</v>
      </c>
      <c r="G60" s="592" t="s">
        <v>3595</v>
      </c>
      <c r="H60" s="592" t="s">
        <v>3595</v>
      </c>
      <c r="I60" s="592">
        <v>7.53669E7</v>
      </c>
      <c r="J60" s="592" t="s">
        <v>3596</v>
      </c>
      <c r="K60" s="593"/>
      <c r="L60" s="592" t="s">
        <v>418</v>
      </c>
      <c r="M60" s="596"/>
      <c r="N60" s="592">
        <v>130.0</v>
      </c>
      <c r="O60" s="592">
        <f t="shared" si="15"/>
        <v>130</v>
      </c>
      <c r="P60" s="596"/>
      <c r="Q60" s="592" t="s">
        <v>854</v>
      </c>
      <c r="R60" s="597" t="s">
        <v>1885</v>
      </c>
      <c r="S60" s="592" t="s">
        <v>3597</v>
      </c>
      <c r="T60" s="598">
        <f t="shared" si="16"/>
        <v>3.25</v>
      </c>
      <c r="U60" s="665"/>
      <c r="V60" s="599"/>
      <c r="W60" s="743">
        <f t="shared" si="17"/>
        <v>3.25</v>
      </c>
      <c r="X60" s="599"/>
      <c r="Y60" s="599"/>
      <c r="Z60" s="599"/>
      <c r="AA60" s="599"/>
      <c r="AB60" s="599"/>
      <c r="AC60" s="599"/>
      <c r="AD60" s="599"/>
      <c r="AE60" s="599"/>
      <c r="AF60" s="599"/>
    </row>
    <row r="61">
      <c r="A61" s="592">
        <v>58.0</v>
      </c>
      <c r="B61" s="593">
        <v>45534.0</v>
      </c>
      <c r="C61" s="593">
        <v>45543.0</v>
      </c>
      <c r="D61" s="592">
        <v>3.81401100124583E14</v>
      </c>
      <c r="E61" s="592">
        <v>7955.0</v>
      </c>
      <c r="F61" s="592">
        <v>9026650.0</v>
      </c>
      <c r="G61" s="592" t="s">
        <v>3598</v>
      </c>
      <c r="H61" s="592" t="s">
        <v>3598</v>
      </c>
      <c r="I61" s="592">
        <v>7.1332532E7</v>
      </c>
      <c r="J61" s="592"/>
      <c r="K61" s="752">
        <v>33666.0</v>
      </c>
      <c r="L61" s="592" t="s">
        <v>646</v>
      </c>
      <c r="M61" s="596"/>
      <c r="N61" s="592">
        <v>502.0</v>
      </c>
      <c r="O61" s="592">
        <f t="shared" si="15"/>
        <v>502</v>
      </c>
      <c r="P61" s="596"/>
      <c r="Q61" s="592" t="s">
        <v>854</v>
      </c>
      <c r="R61" s="597" t="s">
        <v>1885</v>
      </c>
      <c r="S61" s="592" t="s">
        <v>3599</v>
      </c>
      <c r="T61" s="598">
        <f t="shared" si="16"/>
        <v>12.55</v>
      </c>
      <c r="U61" s="665"/>
      <c r="V61" s="599"/>
      <c r="W61" s="743">
        <f t="shared" si="17"/>
        <v>12.55</v>
      </c>
      <c r="X61" s="599"/>
      <c r="Y61" s="599"/>
      <c r="Z61" s="599"/>
      <c r="AA61" s="599"/>
      <c r="AB61" s="599"/>
      <c r="AC61" s="599"/>
      <c r="AD61" s="599"/>
      <c r="AE61" s="599"/>
      <c r="AF61" s="599"/>
    </row>
    <row r="62">
      <c r="A62" s="592">
        <v>63.0</v>
      </c>
      <c r="B62" s="593">
        <v>45534.0</v>
      </c>
      <c r="C62" s="593">
        <v>45535.0</v>
      </c>
      <c r="D62" s="592">
        <v>3.81401100124583E14</v>
      </c>
      <c r="E62" s="592">
        <v>7956.0</v>
      </c>
      <c r="F62" s="592">
        <v>6140460.0</v>
      </c>
      <c r="G62" s="592" t="s">
        <v>3600</v>
      </c>
      <c r="H62" s="592" t="s">
        <v>3601</v>
      </c>
      <c r="I62" s="592"/>
      <c r="J62" s="592" t="s">
        <v>3602</v>
      </c>
      <c r="K62" s="593"/>
      <c r="L62" s="592" t="s">
        <v>418</v>
      </c>
      <c r="M62" s="596"/>
      <c r="N62" s="592">
        <v>630.0</v>
      </c>
      <c r="O62" s="592">
        <f t="shared" si="15"/>
        <v>630</v>
      </c>
      <c r="P62" s="596"/>
      <c r="Q62" s="592" t="s">
        <v>854</v>
      </c>
      <c r="R62" s="597" t="s">
        <v>1885</v>
      </c>
      <c r="S62" s="592" t="s">
        <v>3603</v>
      </c>
      <c r="T62" s="598">
        <f t="shared" si="16"/>
        <v>15.75</v>
      </c>
      <c r="U62" s="665"/>
      <c r="V62" s="599"/>
      <c r="W62" s="743">
        <f t="shared" si="17"/>
        <v>15.75</v>
      </c>
      <c r="X62" s="599"/>
      <c r="Y62" s="599"/>
      <c r="Z62" s="599"/>
      <c r="AA62" s="599"/>
      <c r="AB62" s="599"/>
      <c r="AC62" s="599"/>
      <c r="AD62" s="599"/>
      <c r="AE62" s="599"/>
      <c r="AF62" s="599"/>
    </row>
    <row r="63">
      <c r="A63" s="592">
        <v>59.0</v>
      </c>
      <c r="B63" s="593">
        <v>45534.0</v>
      </c>
      <c r="C63" s="593">
        <v>45536.0</v>
      </c>
      <c r="D63" s="592">
        <v>3.81401100124583E14</v>
      </c>
      <c r="E63" s="592">
        <v>7967.0</v>
      </c>
      <c r="F63" s="592">
        <v>3879328.0</v>
      </c>
      <c r="G63" s="594" t="s">
        <v>3604</v>
      </c>
      <c r="H63" s="592" t="s">
        <v>3605</v>
      </c>
      <c r="I63" s="592">
        <v>7.3984376E7</v>
      </c>
      <c r="J63" s="596"/>
      <c r="K63" s="593"/>
      <c r="L63" s="592" t="s">
        <v>418</v>
      </c>
      <c r="M63" s="596"/>
      <c r="N63" s="592">
        <v>600.0</v>
      </c>
      <c r="O63" s="592">
        <v>600.0</v>
      </c>
      <c r="P63" s="632"/>
      <c r="Q63" s="592" t="s">
        <v>854</v>
      </c>
      <c r="R63" s="597" t="s">
        <v>1885</v>
      </c>
      <c r="S63" s="592" t="s">
        <v>3606</v>
      </c>
      <c r="T63" s="598">
        <f t="shared" si="16"/>
        <v>15</v>
      </c>
      <c r="U63" s="665"/>
      <c r="V63" s="599"/>
      <c r="W63" s="743">
        <f t="shared" si="17"/>
        <v>15</v>
      </c>
      <c r="X63" s="599"/>
      <c r="Y63" s="599"/>
      <c r="Z63" s="599"/>
      <c r="AA63" s="599"/>
      <c r="AB63" s="599"/>
      <c r="AC63" s="599"/>
      <c r="AD63" s="599"/>
      <c r="AE63" s="599"/>
      <c r="AF63" s="599"/>
    </row>
    <row r="64">
      <c r="A64" s="592">
        <v>66.0</v>
      </c>
      <c r="B64" s="593">
        <v>45534.0</v>
      </c>
      <c r="C64" s="593">
        <v>45536.0</v>
      </c>
      <c r="D64" s="592">
        <v>3.81401100124583E14</v>
      </c>
      <c r="E64" s="592">
        <v>7968.0</v>
      </c>
      <c r="F64" s="592">
        <v>1.36024E7</v>
      </c>
      <c r="G64" s="592" t="s">
        <v>3607</v>
      </c>
      <c r="H64" s="592" t="s">
        <v>3607</v>
      </c>
      <c r="I64" s="592">
        <v>7.8094367E7</v>
      </c>
      <c r="J64" s="592" t="s">
        <v>3608</v>
      </c>
      <c r="K64" s="593">
        <v>36109.0</v>
      </c>
      <c r="L64" s="592" t="s">
        <v>418</v>
      </c>
      <c r="M64" s="596"/>
      <c r="N64" s="592">
        <v>210.0</v>
      </c>
      <c r="O64" s="592">
        <f>N64</f>
        <v>210</v>
      </c>
      <c r="P64" s="596"/>
      <c r="Q64" s="592" t="s">
        <v>854</v>
      </c>
      <c r="R64" s="597" t="s">
        <v>1885</v>
      </c>
      <c r="S64" s="592" t="s">
        <v>3609</v>
      </c>
      <c r="T64" s="598">
        <f t="shared" si="16"/>
        <v>5.25</v>
      </c>
      <c r="U64" s="665"/>
      <c r="V64" s="599"/>
      <c r="W64" s="743">
        <f t="shared" si="17"/>
        <v>5.25</v>
      </c>
      <c r="X64" s="599"/>
      <c r="Y64" s="599"/>
      <c r="Z64" s="599"/>
      <c r="AA64" s="599"/>
      <c r="AB64" s="599"/>
      <c r="AC64" s="599"/>
      <c r="AD64" s="599"/>
      <c r="AE64" s="599"/>
      <c r="AF64" s="599"/>
    </row>
    <row r="65">
      <c r="A65" s="592">
        <v>67.0</v>
      </c>
      <c r="B65" s="593">
        <v>45534.0</v>
      </c>
      <c r="C65" s="753">
        <v>45542.0</v>
      </c>
      <c r="D65" s="592">
        <v>3.81401100124583E14</v>
      </c>
      <c r="E65" s="669">
        <v>7969.0</v>
      </c>
      <c r="F65" s="600">
        <v>9.604203013E9</v>
      </c>
      <c r="G65" s="669" t="s">
        <v>3610</v>
      </c>
      <c r="H65" s="669" t="s">
        <v>3610</v>
      </c>
      <c r="I65" s="669">
        <v>7.6621212E7</v>
      </c>
      <c r="J65" s="592"/>
      <c r="K65" s="593"/>
      <c r="L65" s="592" t="s">
        <v>1740</v>
      </c>
      <c r="M65" s="596"/>
      <c r="N65" s="592">
        <v>2000.0</v>
      </c>
      <c r="O65" s="592">
        <v>2000.0</v>
      </c>
      <c r="P65" s="632" t="s">
        <v>3611</v>
      </c>
      <c r="Q65" s="592" t="s">
        <v>854</v>
      </c>
      <c r="R65" s="597" t="s">
        <v>1885</v>
      </c>
      <c r="S65" s="592" t="s">
        <v>3612</v>
      </c>
      <c r="T65" s="598">
        <f t="shared" si="16"/>
        <v>50</v>
      </c>
      <c r="U65" s="665"/>
      <c r="V65" s="599"/>
      <c r="W65" s="743">
        <f t="shared" si="17"/>
        <v>50</v>
      </c>
      <c r="X65" s="599"/>
      <c r="Y65" s="599"/>
      <c r="Z65" s="599"/>
      <c r="AA65" s="599"/>
      <c r="AB65" s="599"/>
      <c r="AC65" s="599"/>
      <c r="AD65" s="599"/>
      <c r="AE65" s="599"/>
      <c r="AF65" s="599"/>
    </row>
    <row r="66">
      <c r="A66" s="754">
        <v>69.0</v>
      </c>
      <c r="B66" s="755">
        <v>45534.0</v>
      </c>
      <c r="C66" s="755">
        <v>45534.0</v>
      </c>
      <c r="D66" s="754">
        <v>3.81401100124583E14</v>
      </c>
      <c r="E66" s="754">
        <v>7970.0</v>
      </c>
      <c r="F66" s="754">
        <v>9780983.0</v>
      </c>
      <c r="G66" s="754" t="s">
        <v>3503</v>
      </c>
      <c r="H66" s="754" t="s">
        <v>3503</v>
      </c>
      <c r="I66" s="754">
        <v>7.2615095E7</v>
      </c>
      <c r="J66" s="754" t="s">
        <v>3504</v>
      </c>
      <c r="K66" s="755">
        <v>33677.0</v>
      </c>
      <c r="L66" s="754" t="s">
        <v>3613</v>
      </c>
      <c r="M66" s="756"/>
      <c r="N66" s="754">
        <v>60.0</v>
      </c>
      <c r="O66" s="754">
        <f t="shared" ref="O66:O67" si="18">N66</f>
        <v>60</v>
      </c>
      <c r="P66" s="754" t="s">
        <v>3614</v>
      </c>
      <c r="Q66" s="754" t="s">
        <v>1203</v>
      </c>
      <c r="R66" s="757" t="s">
        <v>1885</v>
      </c>
      <c r="S66" s="754" t="s">
        <v>3615</v>
      </c>
      <c r="T66" s="758">
        <v>0.0</v>
      </c>
      <c r="U66" s="759"/>
      <c r="V66" s="760"/>
      <c r="W66" s="761">
        <v>0.0</v>
      </c>
      <c r="X66" s="760"/>
      <c r="Y66" s="760"/>
      <c r="Z66" s="760"/>
      <c r="AA66" s="760"/>
      <c r="AB66" s="760"/>
      <c r="AC66" s="760"/>
      <c r="AD66" s="760"/>
      <c r="AE66" s="760"/>
      <c r="AF66" s="760"/>
    </row>
    <row r="67">
      <c r="A67" s="754">
        <v>70.0</v>
      </c>
      <c r="B67" s="755">
        <v>45534.0</v>
      </c>
      <c r="C67" s="755">
        <v>45534.0</v>
      </c>
      <c r="D67" s="754">
        <v>3.81401100124583E14</v>
      </c>
      <c r="E67" s="754">
        <v>7971.0</v>
      </c>
      <c r="F67" s="754">
        <v>9654453.0</v>
      </c>
      <c r="G67" s="754" t="s">
        <v>3575</v>
      </c>
      <c r="H67" s="754" t="s">
        <v>3575</v>
      </c>
      <c r="I67" s="754">
        <v>6.4490061E7</v>
      </c>
      <c r="J67" s="754" t="s">
        <v>3576</v>
      </c>
      <c r="K67" s="755"/>
      <c r="L67" s="754" t="s">
        <v>3613</v>
      </c>
      <c r="M67" s="756"/>
      <c r="N67" s="754">
        <v>40.0</v>
      </c>
      <c r="O67" s="754">
        <f t="shared" si="18"/>
        <v>40</v>
      </c>
      <c r="P67" s="756"/>
      <c r="Q67" s="754" t="s">
        <v>854</v>
      </c>
      <c r="R67" s="757" t="s">
        <v>1885</v>
      </c>
      <c r="S67" s="754" t="s">
        <v>3615</v>
      </c>
      <c r="T67" s="758">
        <v>0.0</v>
      </c>
      <c r="U67" s="759"/>
      <c r="V67" s="760"/>
      <c r="W67" s="761">
        <v>0.0</v>
      </c>
      <c r="X67" s="760"/>
      <c r="Y67" s="760"/>
      <c r="Z67" s="760"/>
      <c r="AA67" s="760"/>
      <c r="AB67" s="760"/>
      <c r="AC67" s="760"/>
      <c r="AD67" s="760"/>
      <c r="AE67" s="760"/>
      <c r="AF67" s="760"/>
    </row>
    <row r="68">
      <c r="A68" s="592">
        <v>62.0</v>
      </c>
      <c r="B68" s="593">
        <v>45534.0</v>
      </c>
      <c r="C68" s="593">
        <v>45534.0</v>
      </c>
      <c r="D68" s="592">
        <v>3.81401100124583E14</v>
      </c>
      <c r="E68" s="592">
        <v>8041.0</v>
      </c>
      <c r="F68" s="592">
        <v>6.207386015E9</v>
      </c>
      <c r="G68" s="592" t="s">
        <v>3616</v>
      </c>
      <c r="H68" s="592" t="s">
        <v>3617</v>
      </c>
      <c r="I68" s="592">
        <v>7.6371813E7</v>
      </c>
      <c r="J68" s="592"/>
      <c r="K68" s="593"/>
      <c r="L68" s="592" t="s">
        <v>98</v>
      </c>
      <c r="M68" s="592" t="s">
        <v>27</v>
      </c>
      <c r="N68" s="592">
        <v>280.0</v>
      </c>
      <c r="O68" s="592">
        <v>280.0</v>
      </c>
      <c r="P68" s="632" t="s">
        <v>3618</v>
      </c>
      <c r="Q68" s="592" t="s">
        <v>854</v>
      </c>
      <c r="R68" s="597" t="s">
        <v>1885</v>
      </c>
      <c r="S68" s="592" t="s">
        <v>3619</v>
      </c>
      <c r="T68" s="598">
        <f t="shared" ref="T68:T123" si="19">(N68*5%)/2</f>
        <v>7</v>
      </c>
      <c r="U68" s="665"/>
      <c r="V68" s="599"/>
      <c r="W68" s="743">
        <f t="shared" ref="W68:W123" si="20">T68</f>
        <v>7</v>
      </c>
      <c r="X68" s="599"/>
      <c r="Y68" s="599"/>
      <c r="Z68" s="599"/>
      <c r="AA68" s="599"/>
      <c r="AB68" s="599"/>
      <c r="AC68" s="599"/>
      <c r="AD68" s="599"/>
      <c r="AE68" s="599"/>
      <c r="AF68" s="599"/>
    </row>
    <row r="69">
      <c r="A69" s="592">
        <v>64.0</v>
      </c>
      <c r="B69" s="593">
        <v>45534.0</v>
      </c>
      <c r="C69" s="593">
        <v>45535.0</v>
      </c>
      <c r="D69" s="592">
        <v>3.81401100124583E14</v>
      </c>
      <c r="E69" s="592">
        <v>8042.0</v>
      </c>
      <c r="F69" s="592">
        <v>9617563.0</v>
      </c>
      <c r="G69" s="592" t="s">
        <v>3620</v>
      </c>
      <c r="H69" s="592" t="s">
        <v>3621</v>
      </c>
      <c r="I69" s="592">
        <v>6.5015388E7</v>
      </c>
      <c r="J69" s="592"/>
      <c r="K69" s="593"/>
      <c r="L69" s="592" t="s">
        <v>98</v>
      </c>
      <c r="M69" s="592" t="s">
        <v>27</v>
      </c>
      <c r="N69" s="592">
        <v>379.0</v>
      </c>
      <c r="O69" s="592">
        <v>379.0</v>
      </c>
      <c r="P69" s="632" t="s">
        <v>3622</v>
      </c>
      <c r="Q69" s="592" t="s">
        <v>854</v>
      </c>
      <c r="R69" s="597" t="s">
        <v>1885</v>
      </c>
      <c r="S69" s="592" t="s">
        <v>3623</v>
      </c>
      <c r="T69" s="598">
        <f t="shared" si="19"/>
        <v>9.475</v>
      </c>
      <c r="U69" s="665"/>
      <c r="V69" s="599"/>
      <c r="W69" s="743">
        <f t="shared" si="20"/>
        <v>9.475</v>
      </c>
      <c r="X69" s="599"/>
      <c r="Y69" s="599"/>
      <c r="Z69" s="599"/>
      <c r="AA69" s="599"/>
      <c r="AB69" s="599"/>
      <c r="AC69" s="599"/>
      <c r="AD69" s="599"/>
      <c r="AE69" s="599"/>
      <c r="AF69" s="599"/>
    </row>
    <row r="70">
      <c r="A70" s="592">
        <v>65.0</v>
      </c>
      <c r="B70" s="593">
        <v>45534.0</v>
      </c>
      <c r="C70" s="593">
        <v>45535.0</v>
      </c>
      <c r="D70" s="592">
        <v>3.81401100124583E14</v>
      </c>
      <c r="E70" s="592">
        <v>8043.0</v>
      </c>
      <c r="F70" s="592">
        <v>4.27924401E9</v>
      </c>
      <c r="G70" s="592" t="s">
        <v>3624</v>
      </c>
      <c r="H70" s="592" t="s">
        <v>3625</v>
      </c>
      <c r="I70" s="592">
        <v>7.3063135E7</v>
      </c>
      <c r="J70" s="592"/>
      <c r="K70" s="593"/>
      <c r="L70" s="592" t="s">
        <v>98</v>
      </c>
      <c r="M70" s="592" t="s">
        <v>44</v>
      </c>
      <c r="N70" s="592">
        <v>850.0</v>
      </c>
      <c r="O70" s="592">
        <v>850.0</v>
      </c>
      <c r="P70" s="632" t="s">
        <v>3626</v>
      </c>
      <c r="Q70" s="592" t="s">
        <v>854</v>
      </c>
      <c r="R70" s="597" t="s">
        <v>1885</v>
      </c>
      <c r="S70" s="592" t="s">
        <v>3627</v>
      </c>
      <c r="T70" s="598">
        <f t="shared" si="19"/>
        <v>21.25</v>
      </c>
      <c r="U70" s="665"/>
      <c r="V70" s="599"/>
      <c r="W70" s="743">
        <f t="shared" si="20"/>
        <v>21.25</v>
      </c>
      <c r="X70" s="599"/>
      <c r="Y70" s="599"/>
      <c r="Z70" s="599"/>
      <c r="AA70" s="599"/>
      <c r="AB70" s="599"/>
      <c r="AC70" s="599"/>
      <c r="AD70" s="599"/>
      <c r="AE70" s="599"/>
      <c r="AF70" s="599"/>
    </row>
    <row r="71">
      <c r="A71" s="592">
        <v>68.0</v>
      </c>
      <c r="B71" s="593">
        <v>45534.0</v>
      </c>
      <c r="C71" s="593">
        <v>45535.0</v>
      </c>
      <c r="D71" s="592">
        <v>3.81401100124583E14</v>
      </c>
      <c r="E71" s="592">
        <v>8040.0</v>
      </c>
      <c r="F71" s="592">
        <v>9812302.0</v>
      </c>
      <c r="G71" s="592" t="s">
        <v>3628</v>
      </c>
      <c r="H71" s="592" t="s">
        <v>3628</v>
      </c>
      <c r="I71" s="592">
        <v>7.9847584E7</v>
      </c>
      <c r="J71" s="592" t="s">
        <v>3629</v>
      </c>
      <c r="K71" s="593">
        <v>36756.0</v>
      </c>
      <c r="L71" s="592" t="s">
        <v>98</v>
      </c>
      <c r="M71" s="592" t="s">
        <v>27</v>
      </c>
      <c r="N71" s="592">
        <v>549.0</v>
      </c>
      <c r="O71" s="592">
        <v>549.0</v>
      </c>
      <c r="P71" s="632" t="s">
        <v>3630</v>
      </c>
      <c r="Q71" s="592" t="s">
        <v>854</v>
      </c>
      <c r="R71" s="597" t="s">
        <v>1885</v>
      </c>
      <c r="S71" s="592" t="s">
        <v>3631</v>
      </c>
      <c r="T71" s="598">
        <f t="shared" si="19"/>
        <v>13.725</v>
      </c>
      <c r="U71" s="665"/>
      <c r="V71" s="599"/>
      <c r="W71" s="743">
        <f t="shared" si="20"/>
        <v>13.725</v>
      </c>
      <c r="X71" s="599"/>
      <c r="Y71" s="599"/>
      <c r="Z71" s="599"/>
      <c r="AA71" s="599"/>
      <c r="AB71" s="599"/>
      <c r="AC71" s="599"/>
      <c r="AD71" s="599"/>
      <c r="AE71" s="599"/>
      <c r="AF71" s="599"/>
    </row>
    <row r="72">
      <c r="A72" s="592">
        <v>71.0</v>
      </c>
      <c r="B72" s="753">
        <v>45535.0</v>
      </c>
      <c r="C72" s="753">
        <v>45535.0</v>
      </c>
      <c r="D72" s="592">
        <v>3.81401100124583E14</v>
      </c>
      <c r="E72" s="592">
        <v>8044.0</v>
      </c>
      <c r="F72" s="592" t="s">
        <v>3632</v>
      </c>
      <c r="G72" s="592" t="s">
        <v>3633</v>
      </c>
      <c r="H72" s="592" t="s">
        <v>3633</v>
      </c>
      <c r="I72" s="592">
        <v>7.6374447E7</v>
      </c>
      <c r="J72" s="592"/>
      <c r="K72" s="593"/>
      <c r="L72" s="592" t="s">
        <v>141</v>
      </c>
      <c r="M72" s="596"/>
      <c r="N72" s="592">
        <v>410.0</v>
      </c>
      <c r="O72" s="592">
        <f t="shared" ref="O72:O123" si="21">N72</f>
        <v>410</v>
      </c>
      <c r="P72" s="632" t="s">
        <v>3634</v>
      </c>
      <c r="Q72" s="592" t="s">
        <v>854</v>
      </c>
      <c r="R72" s="597" t="s">
        <v>1885</v>
      </c>
      <c r="S72" s="592" t="s">
        <v>3635</v>
      </c>
      <c r="T72" s="598">
        <f t="shared" si="19"/>
        <v>10.25</v>
      </c>
      <c r="U72" s="665"/>
      <c r="V72" s="599"/>
      <c r="W72" s="743">
        <f t="shared" si="20"/>
        <v>10.25</v>
      </c>
      <c r="X72" s="599"/>
      <c r="Y72" s="599"/>
      <c r="Z72" s="599"/>
      <c r="AA72" s="599"/>
      <c r="AB72" s="599"/>
      <c r="AC72" s="599"/>
      <c r="AD72" s="599"/>
      <c r="AE72" s="599"/>
      <c r="AF72" s="599"/>
    </row>
    <row r="73">
      <c r="A73" s="592">
        <v>72.0</v>
      </c>
      <c r="B73" s="593">
        <v>45535.0</v>
      </c>
      <c r="C73" s="593">
        <v>45529.0</v>
      </c>
      <c r="D73" s="592">
        <v>3.81401100124583E14</v>
      </c>
      <c r="E73" s="592">
        <v>8045.0</v>
      </c>
      <c r="F73" s="592">
        <v>5411814.0</v>
      </c>
      <c r="G73" s="592" t="s">
        <v>3577</v>
      </c>
      <c r="H73" s="592" t="s">
        <v>3578</v>
      </c>
      <c r="I73" s="592">
        <v>7.9949979E7</v>
      </c>
      <c r="J73" s="592" t="s">
        <v>3579</v>
      </c>
      <c r="K73" s="593"/>
      <c r="L73" s="592" t="s">
        <v>418</v>
      </c>
      <c r="M73" s="596"/>
      <c r="N73" s="592">
        <v>105.0</v>
      </c>
      <c r="O73" s="592">
        <f t="shared" si="21"/>
        <v>105</v>
      </c>
      <c r="P73" s="596"/>
      <c r="Q73" s="592" t="s">
        <v>854</v>
      </c>
      <c r="R73" s="597" t="s">
        <v>1885</v>
      </c>
      <c r="S73" s="592" t="s">
        <v>3636</v>
      </c>
      <c r="T73" s="598">
        <f t="shared" si="19"/>
        <v>2.625</v>
      </c>
      <c r="U73" s="665"/>
      <c r="V73" s="599"/>
      <c r="W73" s="743">
        <f t="shared" si="20"/>
        <v>2.625</v>
      </c>
      <c r="X73" s="599"/>
      <c r="Y73" s="599"/>
      <c r="Z73" s="599"/>
      <c r="AA73" s="599"/>
      <c r="AB73" s="599"/>
      <c r="AC73" s="599"/>
      <c r="AD73" s="599"/>
      <c r="AE73" s="599"/>
      <c r="AF73" s="599"/>
    </row>
    <row r="74">
      <c r="A74" s="13">
        <v>73.0</v>
      </c>
      <c r="B74" s="14"/>
      <c r="C74" s="14"/>
      <c r="D74" s="13">
        <v>3.81401100124583E14</v>
      </c>
      <c r="E74" s="13"/>
      <c r="F74" s="13"/>
      <c r="G74" s="13"/>
      <c r="H74" s="13"/>
      <c r="I74" s="13"/>
      <c r="J74" s="13"/>
      <c r="K74" s="14"/>
      <c r="L74" s="13"/>
      <c r="M74" s="15"/>
      <c r="N74" s="13"/>
      <c r="O74" s="13" t="str">
        <f t="shared" si="21"/>
        <v/>
      </c>
      <c r="P74" s="15"/>
      <c r="Q74" s="13"/>
      <c r="R74" s="97"/>
      <c r="S74" s="13"/>
      <c r="T74" s="92">
        <f t="shared" si="19"/>
        <v>0</v>
      </c>
      <c r="U74" s="108"/>
      <c r="W74" s="743">
        <f t="shared" si="20"/>
        <v>0</v>
      </c>
    </row>
    <row r="75">
      <c r="A75" s="13">
        <v>74.0</v>
      </c>
      <c r="B75" s="14"/>
      <c r="C75" s="14"/>
      <c r="D75" s="13">
        <v>3.81401100124583E14</v>
      </c>
      <c r="E75" s="13"/>
      <c r="F75" s="13"/>
      <c r="G75" s="13"/>
      <c r="H75" s="13"/>
      <c r="I75" s="13"/>
      <c r="J75" s="13"/>
      <c r="K75" s="14"/>
      <c r="L75" s="13"/>
      <c r="M75" s="15"/>
      <c r="N75" s="13"/>
      <c r="O75" s="13" t="str">
        <f t="shared" si="21"/>
        <v/>
      </c>
      <c r="P75" s="15"/>
      <c r="Q75" s="13"/>
      <c r="R75" s="97"/>
      <c r="S75" s="13"/>
      <c r="T75" s="92">
        <f t="shared" si="19"/>
        <v>0</v>
      </c>
      <c r="U75" s="108"/>
      <c r="W75" s="743">
        <f t="shared" si="20"/>
        <v>0</v>
      </c>
    </row>
    <row r="76">
      <c r="A76" s="13">
        <v>75.0</v>
      </c>
      <c r="B76" s="14"/>
      <c r="C76" s="14"/>
      <c r="D76" s="13">
        <v>3.81401100124583E14</v>
      </c>
      <c r="E76" s="13"/>
      <c r="F76" s="13"/>
      <c r="G76" s="13"/>
      <c r="H76" s="13"/>
      <c r="I76" s="13"/>
      <c r="J76" s="13"/>
      <c r="K76" s="14"/>
      <c r="L76" s="13"/>
      <c r="M76" s="15"/>
      <c r="N76" s="13"/>
      <c r="O76" s="13" t="str">
        <f t="shared" si="21"/>
        <v/>
      </c>
      <c r="P76" s="15"/>
      <c r="Q76" s="13"/>
      <c r="R76" s="97"/>
      <c r="S76" s="13"/>
      <c r="T76" s="92">
        <f t="shared" si="19"/>
        <v>0</v>
      </c>
      <c r="U76" s="108"/>
      <c r="W76" s="743">
        <f t="shared" si="20"/>
        <v>0</v>
      </c>
    </row>
    <row r="77">
      <c r="A77" s="13">
        <v>76.0</v>
      </c>
      <c r="B77" s="14"/>
      <c r="C77" s="14"/>
      <c r="D77" s="13">
        <v>3.81401100124583E14</v>
      </c>
      <c r="E77" s="13"/>
      <c r="F77" s="13"/>
      <c r="G77" s="13"/>
      <c r="H77" s="13"/>
      <c r="I77" s="13"/>
      <c r="J77" s="13"/>
      <c r="K77" s="14"/>
      <c r="L77" s="13"/>
      <c r="M77" s="15"/>
      <c r="N77" s="13"/>
      <c r="O77" s="13" t="str">
        <f t="shared" si="21"/>
        <v/>
      </c>
      <c r="P77" s="15"/>
      <c r="Q77" s="13"/>
      <c r="R77" s="97"/>
      <c r="S77" s="13"/>
      <c r="T77" s="92">
        <f t="shared" si="19"/>
        <v>0</v>
      </c>
      <c r="U77" s="108"/>
      <c r="W77" s="743">
        <f t="shared" si="20"/>
        <v>0</v>
      </c>
    </row>
    <row r="78">
      <c r="A78" s="13">
        <v>77.0</v>
      </c>
      <c r="B78" s="14"/>
      <c r="C78" s="14"/>
      <c r="D78" s="13">
        <v>3.81401100124583E14</v>
      </c>
      <c r="E78" s="13"/>
      <c r="F78" s="13"/>
      <c r="G78" s="13"/>
      <c r="H78" s="13"/>
      <c r="I78" s="13"/>
      <c r="J78" s="13"/>
      <c r="K78" s="14"/>
      <c r="L78" s="13"/>
      <c r="M78" s="15"/>
      <c r="N78" s="13"/>
      <c r="O78" s="13" t="str">
        <f t="shared" si="21"/>
        <v/>
      </c>
      <c r="P78" s="15"/>
      <c r="Q78" s="13"/>
      <c r="R78" s="97"/>
      <c r="S78" s="13"/>
      <c r="T78" s="92">
        <f t="shared" si="19"/>
        <v>0</v>
      </c>
      <c r="U78" s="108"/>
      <c r="W78" s="743">
        <f t="shared" si="20"/>
        <v>0</v>
      </c>
    </row>
    <row r="79">
      <c r="A79" s="13">
        <v>78.0</v>
      </c>
      <c r="B79" s="14"/>
      <c r="C79" s="14"/>
      <c r="D79" s="13">
        <v>3.81401100124583E14</v>
      </c>
      <c r="E79" s="13"/>
      <c r="F79" s="13"/>
      <c r="G79" s="13"/>
      <c r="H79" s="13"/>
      <c r="I79" s="13"/>
      <c r="J79" s="13"/>
      <c r="K79" s="14"/>
      <c r="L79" s="13"/>
      <c r="M79" s="15"/>
      <c r="N79" s="13"/>
      <c r="O79" s="13" t="str">
        <f t="shared" si="21"/>
        <v/>
      </c>
      <c r="P79" s="15"/>
      <c r="Q79" s="13"/>
      <c r="R79" s="97"/>
      <c r="S79" s="13"/>
      <c r="T79" s="92">
        <f t="shared" si="19"/>
        <v>0</v>
      </c>
      <c r="U79" s="108"/>
      <c r="W79" s="743">
        <f t="shared" si="20"/>
        <v>0</v>
      </c>
    </row>
    <row r="80">
      <c r="A80" s="13">
        <v>79.0</v>
      </c>
      <c r="B80" s="14"/>
      <c r="C80" s="14"/>
      <c r="D80" s="13">
        <v>3.81401100124583E14</v>
      </c>
      <c r="E80" s="13"/>
      <c r="F80" s="13"/>
      <c r="G80" s="13"/>
      <c r="H80" s="13"/>
      <c r="I80" s="13"/>
      <c r="J80" s="13"/>
      <c r="K80" s="14"/>
      <c r="L80" s="13"/>
      <c r="M80" s="15"/>
      <c r="N80" s="13"/>
      <c r="O80" s="13" t="str">
        <f t="shared" si="21"/>
        <v/>
      </c>
      <c r="P80" s="15"/>
      <c r="Q80" s="13"/>
      <c r="R80" s="97"/>
      <c r="S80" s="13"/>
      <c r="T80" s="92">
        <f t="shared" si="19"/>
        <v>0</v>
      </c>
      <c r="U80" s="108"/>
      <c r="W80" s="743">
        <f t="shared" si="20"/>
        <v>0</v>
      </c>
    </row>
    <row r="81">
      <c r="A81" s="13">
        <v>80.0</v>
      </c>
      <c r="B81" s="14"/>
      <c r="C81" s="14"/>
      <c r="D81" s="13">
        <v>3.81401100124583E14</v>
      </c>
      <c r="E81" s="13"/>
      <c r="F81" s="13"/>
      <c r="G81" s="13"/>
      <c r="H81" s="13"/>
      <c r="I81" s="13"/>
      <c r="J81" s="13"/>
      <c r="K81" s="14"/>
      <c r="L81" s="13"/>
      <c r="M81" s="15"/>
      <c r="N81" s="13"/>
      <c r="O81" s="13" t="str">
        <f t="shared" si="21"/>
        <v/>
      </c>
      <c r="P81" s="15"/>
      <c r="Q81" s="13"/>
      <c r="R81" s="97"/>
      <c r="S81" s="13"/>
      <c r="T81" s="92">
        <f t="shared" si="19"/>
        <v>0</v>
      </c>
      <c r="U81" s="108"/>
      <c r="W81" s="743">
        <f t="shared" si="20"/>
        <v>0</v>
      </c>
    </row>
    <row r="82" hidden="1">
      <c r="A82" s="13">
        <v>81.0</v>
      </c>
      <c r="B82" s="14"/>
      <c r="C82" s="14"/>
      <c r="D82" s="13">
        <v>3.81401100124583E14</v>
      </c>
      <c r="E82" s="13"/>
      <c r="F82" s="13"/>
      <c r="G82" s="13"/>
      <c r="H82" s="13"/>
      <c r="I82" s="13"/>
      <c r="J82" s="13"/>
      <c r="K82" s="14"/>
      <c r="L82" s="13"/>
      <c r="M82" s="15"/>
      <c r="N82" s="13"/>
      <c r="O82" s="13" t="str">
        <f t="shared" si="21"/>
        <v/>
      </c>
      <c r="P82" s="15"/>
      <c r="Q82" s="13"/>
      <c r="R82" s="97"/>
      <c r="S82" s="13"/>
      <c r="T82" s="92">
        <f t="shared" si="19"/>
        <v>0</v>
      </c>
      <c r="U82" s="108"/>
      <c r="W82" s="240">
        <f t="shared" si="20"/>
        <v>0</v>
      </c>
    </row>
    <row r="83" hidden="1">
      <c r="A83" s="13">
        <v>82.0</v>
      </c>
      <c r="B83" s="14"/>
      <c r="C83" s="14"/>
      <c r="D83" s="13">
        <v>3.81401100124583E14</v>
      </c>
      <c r="E83" s="13"/>
      <c r="F83" s="13"/>
      <c r="G83" s="13"/>
      <c r="H83" s="13"/>
      <c r="I83" s="13"/>
      <c r="J83" s="13"/>
      <c r="K83" s="14"/>
      <c r="L83" s="13"/>
      <c r="M83" s="15"/>
      <c r="N83" s="13"/>
      <c r="O83" s="13" t="str">
        <f t="shared" si="21"/>
        <v/>
      </c>
      <c r="P83" s="15"/>
      <c r="Q83" s="13"/>
      <c r="R83" s="97"/>
      <c r="S83" s="13"/>
      <c r="T83" s="92">
        <f t="shared" si="19"/>
        <v>0</v>
      </c>
      <c r="U83" s="108"/>
      <c r="W83" s="240">
        <f t="shared" si="20"/>
        <v>0</v>
      </c>
    </row>
    <row r="84" hidden="1">
      <c r="A84" s="13">
        <v>83.0</v>
      </c>
      <c r="B84" s="14"/>
      <c r="C84" s="14"/>
      <c r="D84" s="13">
        <v>3.81401100124583E14</v>
      </c>
      <c r="E84" s="13"/>
      <c r="F84" s="13"/>
      <c r="G84" s="13"/>
      <c r="H84" s="13"/>
      <c r="I84" s="13"/>
      <c r="J84" s="13"/>
      <c r="K84" s="14"/>
      <c r="L84" s="13"/>
      <c r="M84" s="15"/>
      <c r="N84" s="13"/>
      <c r="O84" s="13" t="str">
        <f t="shared" si="21"/>
        <v/>
      </c>
      <c r="P84" s="15"/>
      <c r="Q84" s="13"/>
      <c r="R84" s="97"/>
      <c r="S84" s="13"/>
      <c r="T84" s="92">
        <f t="shared" si="19"/>
        <v>0</v>
      </c>
      <c r="U84" s="108"/>
      <c r="W84" s="240">
        <f t="shared" si="20"/>
        <v>0</v>
      </c>
    </row>
    <row r="85" hidden="1">
      <c r="A85" s="13">
        <v>84.0</v>
      </c>
      <c r="B85" s="14"/>
      <c r="C85" s="14"/>
      <c r="D85" s="13">
        <v>3.81401100124583E14</v>
      </c>
      <c r="E85" s="13"/>
      <c r="F85" s="13"/>
      <c r="G85" s="13"/>
      <c r="H85" s="13"/>
      <c r="I85" s="13"/>
      <c r="J85" s="13"/>
      <c r="K85" s="14"/>
      <c r="L85" s="13"/>
      <c r="M85" s="15"/>
      <c r="N85" s="13"/>
      <c r="O85" s="13" t="str">
        <f t="shared" si="21"/>
        <v/>
      </c>
      <c r="P85" s="15"/>
      <c r="Q85" s="13"/>
      <c r="R85" s="97"/>
      <c r="S85" s="13"/>
      <c r="T85" s="92">
        <f t="shared" si="19"/>
        <v>0</v>
      </c>
      <c r="U85" s="108"/>
      <c r="W85" s="240">
        <f t="shared" si="20"/>
        <v>0</v>
      </c>
    </row>
    <row r="86" hidden="1">
      <c r="A86" s="13">
        <v>85.0</v>
      </c>
      <c r="B86" s="14"/>
      <c r="C86" s="14"/>
      <c r="D86" s="13">
        <v>3.81401100124583E14</v>
      </c>
      <c r="E86" s="13"/>
      <c r="F86" s="13"/>
      <c r="G86" s="13"/>
      <c r="H86" s="13"/>
      <c r="I86" s="13"/>
      <c r="J86" s="13"/>
      <c r="K86" s="14"/>
      <c r="L86" s="13"/>
      <c r="M86" s="15"/>
      <c r="N86" s="13"/>
      <c r="O86" s="13" t="str">
        <f t="shared" si="21"/>
        <v/>
      </c>
      <c r="P86" s="15"/>
      <c r="Q86" s="13"/>
      <c r="R86" s="97"/>
      <c r="S86" s="13"/>
      <c r="T86" s="92">
        <f t="shared" si="19"/>
        <v>0</v>
      </c>
      <c r="U86" s="108"/>
      <c r="W86" s="240">
        <f t="shared" si="20"/>
        <v>0</v>
      </c>
    </row>
    <row r="87" hidden="1">
      <c r="A87" s="13">
        <v>86.0</v>
      </c>
      <c r="B87" s="14"/>
      <c r="C87" s="14"/>
      <c r="D87" s="13">
        <v>3.81401100124583E14</v>
      </c>
      <c r="E87" s="13"/>
      <c r="F87" s="13"/>
      <c r="G87" s="13"/>
      <c r="H87" s="13"/>
      <c r="I87" s="13"/>
      <c r="J87" s="13"/>
      <c r="K87" s="14"/>
      <c r="L87" s="13"/>
      <c r="M87" s="15"/>
      <c r="N87" s="13"/>
      <c r="O87" s="13" t="str">
        <f t="shared" si="21"/>
        <v/>
      </c>
      <c r="P87" s="15"/>
      <c r="Q87" s="13"/>
      <c r="R87" s="97"/>
      <c r="S87" s="13"/>
      <c r="T87" s="92">
        <f t="shared" si="19"/>
        <v>0</v>
      </c>
      <c r="U87" s="108"/>
      <c r="W87" s="240">
        <f t="shared" si="20"/>
        <v>0</v>
      </c>
    </row>
    <row r="88" hidden="1">
      <c r="A88" s="13">
        <v>87.0</v>
      </c>
      <c r="B88" s="14"/>
      <c r="C88" s="14"/>
      <c r="D88" s="13">
        <v>3.81401100124583E14</v>
      </c>
      <c r="E88" s="13"/>
      <c r="F88" s="13"/>
      <c r="G88" s="13"/>
      <c r="H88" s="13"/>
      <c r="I88" s="13"/>
      <c r="J88" s="13"/>
      <c r="K88" s="14"/>
      <c r="L88" s="13"/>
      <c r="M88" s="15"/>
      <c r="N88" s="13"/>
      <c r="O88" s="13" t="str">
        <f t="shared" si="21"/>
        <v/>
      </c>
      <c r="P88" s="15"/>
      <c r="Q88" s="13"/>
      <c r="R88" s="97"/>
      <c r="S88" s="13"/>
      <c r="T88" s="92">
        <f t="shared" si="19"/>
        <v>0</v>
      </c>
      <c r="U88" s="108"/>
      <c r="W88" s="240">
        <f t="shared" si="20"/>
        <v>0</v>
      </c>
    </row>
    <row r="89" hidden="1">
      <c r="A89" s="13">
        <v>88.0</v>
      </c>
      <c r="B89" s="14"/>
      <c r="C89" s="14"/>
      <c r="D89" s="13">
        <v>3.81401100124583E14</v>
      </c>
      <c r="E89" s="13"/>
      <c r="F89" s="13"/>
      <c r="G89" s="13"/>
      <c r="H89" s="13"/>
      <c r="I89" s="13"/>
      <c r="J89" s="13"/>
      <c r="K89" s="14"/>
      <c r="L89" s="13"/>
      <c r="M89" s="15"/>
      <c r="N89" s="13"/>
      <c r="O89" s="13" t="str">
        <f t="shared" si="21"/>
        <v/>
      </c>
      <c r="P89" s="15"/>
      <c r="Q89" s="13"/>
      <c r="R89" s="97"/>
      <c r="S89" s="13"/>
      <c r="T89" s="92">
        <f t="shared" si="19"/>
        <v>0</v>
      </c>
      <c r="U89" s="108"/>
      <c r="W89" s="240">
        <f t="shared" si="20"/>
        <v>0</v>
      </c>
    </row>
    <row r="90" hidden="1">
      <c r="A90" s="13">
        <v>89.0</v>
      </c>
      <c r="B90" s="14"/>
      <c r="C90" s="14"/>
      <c r="D90" s="13">
        <v>3.81401100124583E14</v>
      </c>
      <c r="E90" s="13"/>
      <c r="F90" s="13"/>
      <c r="G90" s="13"/>
      <c r="H90" s="13"/>
      <c r="I90" s="13"/>
      <c r="J90" s="13"/>
      <c r="K90" s="14"/>
      <c r="L90" s="13"/>
      <c r="M90" s="15"/>
      <c r="N90" s="13"/>
      <c r="O90" s="13" t="str">
        <f t="shared" si="21"/>
        <v/>
      </c>
      <c r="P90" s="15"/>
      <c r="Q90" s="13"/>
      <c r="R90" s="97"/>
      <c r="S90" s="13"/>
      <c r="T90" s="92">
        <f t="shared" si="19"/>
        <v>0</v>
      </c>
      <c r="U90" s="108"/>
      <c r="W90" s="240">
        <f t="shared" si="20"/>
        <v>0</v>
      </c>
    </row>
    <row r="91" hidden="1">
      <c r="A91" s="13">
        <v>90.0</v>
      </c>
      <c r="B91" s="14"/>
      <c r="C91" s="14"/>
      <c r="D91" s="13">
        <v>3.81401100124583E14</v>
      </c>
      <c r="E91" s="13"/>
      <c r="F91" s="13"/>
      <c r="G91" s="13"/>
      <c r="H91" s="13"/>
      <c r="I91" s="13"/>
      <c r="J91" s="13"/>
      <c r="K91" s="14"/>
      <c r="L91" s="13"/>
      <c r="M91" s="15"/>
      <c r="N91" s="13"/>
      <c r="O91" s="13" t="str">
        <f t="shared" si="21"/>
        <v/>
      </c>
      <c r="P91" s="15"/>
      <c r="Q91" s="13"/>
      <c r="R91" s="97"/>
      <c r="S91" s="13"/>
      <c r="T91" s="92">
        <f t="shared" si="19"/>
        <v>0</v>
      </c>
      <c r="U91" s="108"/>
      <c r="W91" s="240">
        <f t="shared" si="20"/>
        <v>0</v>
      </c>
    </row>
    <row r="92" hidden="1">
      <c r="A92" s="13">
        <v>91.0</v>
      </c>
      <c r="B92" s="14"/>
      <c r="C92" s="14"/>
      <c r="D92" s="13">
        <v>3.81401100124583E14</v>
      </c>
      <c r="E92" s="13"/>
      <c r="F92" s="13"/>
      <c r="G92" s="13"/>
      <c r="H92" s="13"/>
      <c r="I92" s="13"/>
      <c r="J92" s="13"/>
      <c r="K92" s="14"/>
      <c r="L92" s="13"/>
      <c r="M92" s="15"/>
      <c r="N92" s="13"/>
      <c r="O92" s="13" t="str">
        <f t="shared" si="21"/>
        <v/>
      </c>
      <c r="P92" s="15"/>
      <c r="Q92" s="13"/>
      <c r="R92" s="97"/>
      <c r="S92" s="13"/>
      <c r="T92" s="92">
        <f t="shared" si="19"/>
        <v>0</v>
      </c>
      <c r="U92" s="108"/>
      <c r="W92" s="240">
        <f t="shared" si="20"/>
        <v>0</v>
      </c>
    </row>
    <row r="93" hidden="1">
      <c r="A93" s="13">
        <v>92.0</v>
      </c>
      <c r="B93" s="14"/>
      <c r="C93" s="14"/>
      <c r="D93" s="13">
        <v>3.81401100124583E14</v>
      </c>
      <c r="E93" s="13"/>
      <c r="F93" s="13"/>
      <c r="G93" s="13"/>
      <c r="H93" s="13"/>
      <c r="I93" s="13"/>
      <c r="J93" s="13"/>
      <c r="K93" s="14"/>
      <c r="L93" s="13"/>
      <c r="M93" s="15"/>
      <c r="N93" s="13"/>
      <c r="O93" s="13" t="str">
        <f t="shared" si="21"/>
        <v/>
      </c>
      <c r="P93" s="15"/>
      <c r="Q93" s="13"/>
      <c r="R93" s="97"/>
      <c r="S93" s="13"/>
      <c r="T93" s="92">
        <f t="shared" si="19"/>
        <v>0</v>
      </c>
      <c r="U93" s="108"/>
      <c r="W93" s="240">
        <f t="shared" si="20"/>
        <v>0</v>
      </c>
    </row>
    <row r="94" hidden="1">
      <c r="A94" s="13">
        <v>93.0</v>
      </c>
      <c r="B94" s="14"/>
      <c r="C94" s="14"/>
      <c r="D94" s="13">
        <v>3.81401100124583E14</v>
      </c>
      <c r="E94" s="13"/>
      <c r="F94" s="13"/>
      <c r="G94" s="13"/>
      <c r="H94" s="13"/>
      <c r="I94" s="13"/>
      <c r="J94" s="13"/>
      <c r="K94" s="14"/>
      <c r="L94" s="13"/>
      <c r="M94" s="15"/>
      <c r="N94" s="13"/>
      <c r="O94" s="13" t="str">
        <f t="shared" si="21"/>
        <v/>
      </c>
      <c r="P94" s="15"/>
      <c r="Q94" s="13"/>
      <c r="R94" s="97"/>
      <c r="S94" s="13"/>
      <c r="T94" s="92">
        <f t="shared" si="19"/>
        <v>0</v>
      </c>
      <c r="U94" s="108"/>
      <c r="W94" s="240">
        <f t="shared" si="20"/>
        <v>0</v>
      </c>
    </row>
    <row r="95" hidden="1">
      <c r="A95" s="13">
        <v>94.0</v>
      </c>
      <c r="B95" s="14"/>
      <c r="C95" s="14"/>
      <c r="D95" s="13">
        <v>3.81401100124583E14</v>
      </c>
      <c r="E95" s="13"/>
      <c r="F95" s="13"/>
      <c r="G95" s="13"/>
      <c r="H95" s="13"/>
      <c r="I95" s="13"/>
      <c r="J95" s="13"/>
      <c r="K95" s="14"/>
      <c r="L95" s="13"/>
      <c r="M95" s="15"/>
      <c r="N95" s="13"/>
      <c r="O95" s="13" t="str">
        <f t="shared" si="21"/>
        <v/>
      </c>
      <c r="P95" s="15"/>
      <c r="Q95" s="13"/>
      <c r="R95" s="97"/>
      <c r="S95" s="13"/>
      <c r="T95" s="92">
        <f t="shared" si="19"/>
        <v>0</v>
      </c>
      <c r="U95" s="108"/>
      <c r="W95" s="240">
        <f t="shared" si="20"/>
        <v>0</v>
      </c>
    </row>
    <row r="96" hidden="1">
      <c r="A96" s="13">
        <v>95.0</v>
      </c>
      <c r="B96" s="14"/>
      <c r="C96" s="14"/>
      <c r="D96" s="13">
        <v>3.81401100124583E14</v>
      </c>
      <c r="E96" s="13"/>
      <c r="F96" s="13"/>
      <c r="G96" s="13"/>
      <c r="H96" s="13"/>
      <c r="I96" s="13"/>
      <c r="J96" s="13"/>
      <c r="K96" s="14"/>
      <c r="L96" s="13"/>
      <c r="M96" s="15"/>
      <c r="N96" s="13"/>
      <c r="O96" s="13" t="str">
        <f t="shared" si="21"/>
        <v/>
      </c>
      <c r="P96" s="15"/>
      <c r="Q96" s="13"/>
      <c r="R96" s="97"/>
      <c r="S96" s="13"/>
      <c r="T96" s="92">
        <f t="shared" si="19"/>
        <v>0</v>
      </c>
      <c r="U96" s="108"/>
      <c r="W96" s="240">
        <f t="shared" si="20"/>
        <v>0</v>
      </c>
    </row>
    <row r="97" hidden="1">
      <c r="A97" s="13">
        <v>96.0</v>
      </c>
      <c r="B97" s="14"/>
      <c r="C97" s="14"/>
      <c r="D97" s="13">
        <v>3.81401100124583E14</v>
      </c>
      <c r="E97" s="13"/>
      <c r="F97" s="13"/>
      <c r="G97" s="13"/>
      <c r="H97" s="13"/>
      <c r="I97" s="13"/>
      <c r="J97" s="13"/>
      <c r="K97" s="14"/>
      <c r="L97" s="13"/>
      <c r="M97" s="15"/>
      <c r="N97" s="13"/>
      <c r="O97" s="13" t="str">
        <f t="shared" si="21"/>
        <v/>
      </c>
      <c r="P97" s="15"/>
      <c r="Q97" s="13"/>
      <c r="R97" s="97"/>
      <c r="S97" s="13"/>
      <c r="T97" s="92">
        <f t="shared" si="19"/>
        <v>0</v>
      </c>
      <c r="U97" s="108"/>
      <c r="W97" s="240">
        <f t="shared" si="20"/>
        <v>0</v>
      </c>
    </row>
    <row r="98" hidden="1">
      <c r="A98" s="13">
        <v>97.0</v>
      </c>
      <c r="B98" s="14"/>
      <c r="C98" s="14"/>
      <c r="D98" s="13">
        <v>3.81401100124583E14</v>
      </c>
      <c r="E98" s="13"/>
      <c r="F98" s="13"/>
      <c r="G98" s="13"/>
      <c r="H98" s="13"/>
      <c r="I98" s="13"/>
      <c r="J98" s="13"/>
      <c r="K98" s="14"/>
      <c r="L98" s="13"/>
      <c r="M98" s="15"/>
      <c r="N98" s="13"/>
      <c r="O98" s="13" t="str">
        <f t="shared" si="21"/>
        <v/>
      </c>
      <c r="P98" s="15"/>
      <c r="Q98" s="13"/>
      <c r="R98" s="97"/>
      <c r="S98" s="13"/>
      <c r="T98" s="92">
        <f t="shared" si="19"/>
        <v>0</v>
      </c>
      <c r="U98" s="108"/>
      <c r="W98" s="240">
        <f t="shared" si="20"/>
        <v>0</v>
      </c>
    </row>
    <row r="99" hidden="1">
      <c r="A99" s="13">
        <v>98.0</v>
      </c>
      <c r="B99" s="14"/>
      <c r="C99" s="14"/>
      <c r="D99" s="13">
        <v>3.81401100124583E14</v>
      </c>
      <c r="E99" s="13"/>
      <c r="F99" s="13"/>
      <c r="G99" s="13"/>
      <c r="H99" s="13"/>
      <c r="I99" s="13"/>
      <c r="J99" s="13"/>
      <c r="K99" s="14"/>
      <c r="L99" s="13"/>
      <c r="M99" s="15"/>
      <c r="N99" s="13"/>
      <c r="O99" s="13" t="str">
        <f t="shared" si="21"/>
        <v/>
      </c>
      <c r="P99" s="15"/>
      <c r="Q99" s="13"/>
      <c r="R99" s="97"/>
      <c r="S99" s="13"/>
      <c r="T99" s="92">
        <f t="shared" si="19"/>
        <v>0</v>
      </c>
      <c r="U99" s="108"/>
      <c r="W99" s="240">
        <f t="shared" si="20"/>
        <v>0</v>
      </c>
    </row>
    <row r="100" hidden="1">
      <c r="A100" s="13">
        <v>99.0</v>
      </c>
      <c r="B100" s="14"/>
      <c r="C100" s="14"/>
      <c r="D100" s="13">
        <v>3.81401100124583E14</v>
      </c>
      <c r="E100" s="13"/>
      <c r="F100" s="13"/>
      <c r="G100" s="13"/>
      <c r="H100" s="13"/>
      <c r="I100" s="13"/>
      <c r="J100" s="13"/>
      <c r="K100" s="14"/>
      <c r="L100" s="13"/>
      <c r="M100" s="15"/>
      <c r="N100" s="13"/>
      <c r="O100" s="13" t="str">
        <f t="shared" si="21"/>
        <v/>
      </c>
      <c r="P100" s="15"/>
      <c r="Q100" s="13"/>
      <c r="R100" s="97"/>
      <c r="S100" s="13"/>
      <c r="T100" s="92">
        <f t="shared" si="19"/>
        <v>0</v>
      </c>
      <c r="U100" s="108"/>
      <c r="W100" s="240">
        <f t="shared" si="20"/>
        <v>0</v>
      </c>
    </row>
    <row r="101" hidden="1">
      <c r="A101" s="13">
        <v>100.0</v>
      </c>
      <c r="B101" s="14"/>
      <c r="C101" s="14"/>
      <c r="D101" s="13">
        <v>3.81401100124583E14</v>
      </c>
      <c r="E101" s="13"/>
      <c r="F101" s="13"/>
      <c r="G101" s="13"/>
      <c r="H101" s="13"/>
      <c r="I101" s="13"/>
      <c r="J101" s="13"/>
      <c r="K101" s="14"/>
      <c r="L101" s="13"/>
      <c r="M101" s="15"/>
      <c r="N101" s="13"/>
      <c r="O101" s="13" t="str">
        <f t="shared" si="21"/>
        <v/>
      </c>
      <c r="P101" s="15"/>
      <c r="Q101" s="13"/>
      <c r="R101" s="97"/>
      <c r="S101" s="13"/>
      <c r="T101" s="92">
        <f t="shared" si="19"/>
        <v>0</v>
      </c>
      <c r="U101" s="108"/>
      <c r="W101" s="240">
        <f t="shared" si="20"/>
        <v>0</v>
      </c>
    </row>
    <row r="102" hidden="1">
      <c r="A102" s="13">
        <v>101.0</v>
      </c>
      <c r="B102" s="14"/>
      <c r="C102" s="14"/>
      <c r="D102" s="13">
        <v>3.81401100124583E14</v>
      </c>
      <c r="E102" s="13"/>
      <c r="F102" s="13"/>
      <c r="G102" s="13"/>
      <c r="H102" s="13"/>
      <c r="I102" s="13"/>
      <c r="J102" s="13"/>
      <c r="K102" s="14"/>
      <c r="L102" s="13"/>
      <c r="M102" s="15"/>
      <c r="N102" s="13"/>
      <c r="O102" s="13" t="str">
        <f t="shared" si="21"/>
        <v/>
      </c>
      <c r="P102" s="15"/>
      <c r="Q102" s="13"/>
      <c r="R102" s="97"/>
      <c r="S102" s="13"/>
      <c r="T102" s="92">
        <f t="shared" si="19"/>
        <v>0</v>
      </c>
      <c r="U102" s="108"/>
      <c r="W102" s="240">
        <f t="shared" si="20"/>
        <v>0</v>
      </c>
    </row>
    <row r="103" hidden="1">
      <c r="A103" s="13">
        <v>102.0</v>
      </c>
      <c r="B103" s="14"/>
      <c r="C103" s="14"/>
      <c r="D103" s="13">
        <v>3.81401100124583E14</v>
      </c>
      <c r="E103" s="13"/>
      <c r="F103" s="13"/>
      <c r="G103" s="13"/>
      <c r="H103" s="13"/>
      <c r="I103" s="13"/>
      <c r="J103" s="13"/>
      <c r="K103" s="14"/>
      <c r="L103" s="13"/>
      <c r="M103" s="15"/>
      <c r="N103" s="13"/>
      <c r="O103" s="13" t="str">
        <f t="shared" si="21"/>
        <v/>
      </c>
      <c r="P103" s="15"/>
      <c r="Q103" s="13"/>
      <c r="R103" s="97"/>
      <c r="S103" s="13"/>
      <c r="T103" s="92">
        <f t="shared" si="19"/>
        <v>0</v>
      </c>
      <c r="U103" s="108"/>
      <c r="W103" s="240">
        <f t="shared" si="20"/>
        <v>0</v>
      </c>
    </row>
    <row r="104" hidden="1">
      <c r="A104" s="13">
        <v>103.0</v>
      </c>
      <c r="B104" s="14"/>
      <c r="C104" s="14"/>
      <c r="D104" s="13">
        <v>3.81401100124583E14</v>
      </c>
      <c r="E104" s="13"/>
      <c r="F104" s="13"/>
      <c r="G104" s="13"/>
      <c r="H104" s="13"/>
      <c r="I104" s="13"/>
      <c r="J104" s="13"/>
      <c r="K104" s="14"/>
      <c r="L104" s="13"/>
      <c r="M104" s="15"/>
      <c r="N104" s="13"/>
      <c r="O104" s="13" t="str">
        <f t="shared" si="21"/>
        <v/>
      </c>
      <c r="P104" s="15"/>
      <c r="Q104" s="13"/>
      <c r="R104" s="97"/>
      <c r="S104" s="13"/>
      <c r="T104" s="92">
        <f t="shared" si="19"/>
        <v>0</v>
      </c>
      <c r="U104" s="108"/>
      <c r="W104" s="240">
        <f t="shared" si="20"/>
        <v>0</v>
      </c>
    </row>
    <row r="105" hidden="1">
      <c r="A105" s="13">
        <v>104.0</v>
      </c>
      <c r="B105" s="14"/>
      <c r="C105" s="14"/>
      <c r="D105" s="13">
        <v>3.81401100124583E14</v>
      </c>
      <c r="E105" s="13"/>
      <c r="F105" s="13"/>
      <c r="G105" s="13"/>
      <c r="H105" s="13"/>
      <c r="I105" s="13"/>
      <c r="J105" s="15"/>
      <c r="K105" s="14"/>
      <c r="L105" s="13"/>
      <c r="M105" s="15"/>
      <c r="N105" s="13"/>
      <c r="O105" s="13" t="str">
        <f t="shared" si="21"/>
        <v/>
      </c>
      <c r="P105" s="15"/>
      <c r="Q105" s="13"/>
      <c r="R105" s="97"/>
      <c r="S105" s="13"/>
      <c r="T105" s="92">
        <f t="shared" si="19"/>
        <v>0</v>
      </c>
      <c r="U105" s="108"/>
      <c r="W105" s="240">
        <f t="shared" si="20"/>
        <v>0</v>
      </c>
    </row>
    <row r="106" hidden="1">
      <c r="A106" s="13">
        <v>105.0</v>
      </c>
      <c r="B106" s="14"/>
      <c r="C106" s="14"/>
      <c r="D106" s="13">
        <v>3.81401100124583E14</v>
      </c>
      <c r="E106" s="13"/>
      <c r="F106" s="13"/>
      <c r="G106" s="13"/>
      <c r="H106" s="13"/>
      <c r="I106" s="13"/>
      <c r="J106" s="13"/>
      <c r="K106" s="14"/>
      <c r="L106" s="13"/>
      <c r="M106" s="15"/>
      <c r="N106" s="13"/>
      <c r="O106" s="13" t="str">
        <f t="shared" si="21"/>
        <v/>
      </c>
      <c r="P106" s="15"/>
      <c r="Q106" s="13"/>
      <c r="R106" s="97"/>
      <c r="S106" s="13"/>
      <c r="T106" s="92">
        <f t="shared" si="19"/>
        <v>0</v>
      </c>
      <c r="U106" s="108"/>
      <c r="W106" s="240">
        <f t="shared" si="20"/>
        <v>0</v>
      </c>
    </row>
    <row r="107" hidden="1">
      <c r="A107" s="13">
        <v>106.0</v>
      </c>
      <c r="B107" s="14"/>
      <c r="C107" s="14"/>
      <c r="D107" s="13">
        <v>3.81401100124583E14</v>
      </c>
      <c r="E107" s="13"/>
      <c r="F107" s="13"/>
      <c r="G107" s="13"/>
      <c r="H107" s="13"/>
      <c r="I107" s="13"/>
      <c r="J107" s="13"/>
      <c r="K107" s="14"/>
      <c r="L107" s="13"/>
      <c r="M107" s="15"/>
      <c r="N107" s="13"/>
      <c r="O107" s="13" t="str">
        <f t="shared" si="21"/>
        <v/>
      </c>
      <c r="P107" s="15"/>
      <c r="Q107" s="13"/>
      <c r="R107" s="97"/>
      <c r="S107" s="13"/>
      <c r="T107" s="92">
        <f t="shared" si="19"/>
        <v>0</v>
      </c>
      <c r="U107" s="108"/>
      <c r="W107" s="240">
        <f t="shared" si="20"/>
        <v>0</v>
      </c>
    </row>
    <row r="108" hidden="1">
      <c r="A108" s="13">
        <v>107.0</v>
      </c>
      <c r="B108" s="14"/>
      <c r="C108" s="14"/>
      <c r="D108" s="13">
        <v>3.81401100124583E14</v>
      </c>
      <c r="E108" s="13"/>
      <c r="F108" s="13"/>
      <c r="G108" s="13"/>
      <c r="H108" s="13"/>
      <c r="I108" s="13"/>
      <c r="J108" s="13"/>
      <c r="K108" s="14"/>
      <c r="L108" s="13"/>
      <c r="M108" s="15"/>
      <c r="N108" s="13"/>
      <c r="O108" s="13" t="str">
        <f t="shared" si="21"/>
        <v/>
      </c>
      <c r="P108" s="15"/>
      <c r="Q108" s="13"/>
      <c r="R108" s="97"/>
      <c r="S108" s="13"/>
      <c r="T108" s="92">
        <f t="shared" si="19"/>
        <v>0</v>
      </c>
      <c r="U108" s="108"/>
      <c r="W108" s="240">
        <f t="shared" si="20"/>
        <v>0</v>
      </c>
    </row>
    <row r="109" hidden="1">
      <c r="A109" s="13">
        <v>108.0</v>
      </c>
      <c r="B109" s="14"/>
      <c r="C109" s="14"/>
      <c r="D109" s="13">
        <v>3.81401100124583E14</v>
      </c>
      <c r="E109" s="13"/>
      <c r="F109" s="301"/>
      <c r="G109" s="302"/>
      <c r="H109" s="302"/>
      <c r="I109" s="301"/>
      <c r="J109" s="302"/>
      <c r="K109" s="14"/>
      <c r="L109" s="302"/>
      <c r="M109" s="302"/>
      <c r="N109" s="95"/>
      <c r="O109" s="13" t="str">
        <f t="shared" si="21"/>
        <v/>
      </c>
      <c r="P109" s="303"/>
      <c r="Q109" s="304"/>
      <c r="R109" s="97"/>
      <c r="S109" s="13"/>
      <c r="T109" s="92">
        <f t="shared" si="19"/>
        <v>0</v>
      </c>
      <c r="U109" s="108"/>
      <c r="W109" s="240">
        <f t="shared" si="20"/>
        <v>0</v>
      </c>
    </row>
    <row r="110" hidden="1">
      <c r="A110" s="13">
        <v>109.0</v>
      </c>
      <c r="B110" s="14"/>
      <c r="C110" s="14"/>
      <c r="D110" s="13">
        <v>3.81401100124583E14</v>
      </c>
      <c r="E110" s="13"/>
      <c r="F110" s="78"/>
      <c r="G110" s="13"/>
      <c r="H110" s="13"/>
      <c r="I110" s="13"/>
      <c r="J110" s="13"/>
      <c r="K110" s="14"/>
      <c r="L110" s="13"/>
      <c r="M110" s="13"/>
      <c r="N110" s="13"/>
      <c r="O110" s="13" t="str">
        <f t="shared" si="21"/>
        <v/>
      </c>
      <c r="P110" s="13"/>
      <c r="Q110" s="13"/>
      <c r="R110" s="97"/>
      <c r="S110" s="13"/>
      <c r="T110" s="92">
        <f t="shared" si="19"/>
        <v>0</v>
      </c>
      <c r="U110" s="108"/>
      <c r="W110" s="240">
        <f t="shared" si="20"/>
        <v>0</v>
      </c>
    </row>
    <row r="111" hidden="1">
      <c r="A111" s="13">
        <v>110.0</v>
      </c>
      <c r="B111" s="14"/>
      <c r="C111" s="14"/>
      <c r="D111" s="13">
        <v>3.81401100124583E14</v>
      </c>
      <c r="E111" s="13"/>
      <c r="F111" s="78"/>
      <c r="G111" s="13"/>
      <c r="H111" s="13"/>
      <c r="I111" s="13"/>
      <c r="J111" s="13"/>
      <c r="K111" s="14"/>
      <c r="L111" s="13"/>
      <c r="M111" s="13"/>
      <c r="N111" s="13"/>
      <c r="O111" s="13" t="str">
        <f t="shared" si="21"/>
        <v/>
      </c>
      <c r="P111" s="13"/>
      <c r="Q111" s="13"/>
      <c r="R111" s="97"/>
      <c r="S111" s="13"/>
      <c r="T111" s="92">
        <f t="shared" si="19"/>
        <v>0</v>
      </c>
      <c r="U111" s="108"/>
      <c r="W111" s="240">
        <f t="shared" si="20"/>
        <v>0</v>
      </c>
    </row>
    <row r="112" hidden="1">
      <c r="A112" s="13">
        <v>111.0</v>
      </c>
      <c r="B112" s="14"/>
      <c r="C112" s="14"/>
      <c r="D112" s="13">
        <v>3.81401100124583E14</v>
      </c>
      <c r="E112" s="13"/>
      <c r="F112" s="78"/>
      <c r="G112" s="13"/>
      <c r="H112" s="13"/>
      <c r="I112" s="13"/>
      <c r="J112" s="13"/>
      <c r="K112" s="14"/>
      <c r="L112" s="13"/>
      <c r="M112" s="13"/>
      <c r="N112" s="13"/>
      <c r="O112" s="13" t="str">
        <f t="shared" si="21"/>
        <v/>
      </c>
      <c r="P112" s="13"/>
      <c r="Q112" s="13"/>
      <c r="R112" s="97"/>
      <c r="S112" s="13"/>
      <c r="T112" s="92">
        <f t="shared" si="19"/>
        <v>0</v>
      </c>
      <c r="U112" s="108"/>
      <c r="V112" s="12"/>
      <c r="W112" s="240">
        <f t="shared" si="20"/>
        <v>0</v>
      </c>
    </row>
    <row r="113" hidden="1">
      <c r="A113" s="13">
        <v>112.0</v>
      </c>
      <c r="B113" s="14"/>
      <c r="C113" s="14"/>
      <c r="D113" s="13">
        <v>3.81401100124583E14</v>
      </c>
      <c r="E113" s="15"/>
      <c r="F113" s="13"/>
      <c r="G113" s="13"/>
      <c r="H113" s="13"/>
      <c r="I113" s="13"/>
      <c r="J113" s="15"/>
      <c r="K113" s="14"/>
      <c r="L113" s="13"/>
      <c r="M113" s="13"/>
      <c r="N113" s="13"/>
      <c r="O113" s="13" t="str">
        <f t="shared" si="21"/>
        <v/>
      </c>
      <c r="P113" s="15"/>
      <c r="Q113" s="13"/>
      <c r="R113" s="97"/>
      <c r="S113" s="13"/>
      <c r="T113" s="92">
        <f t="shared" si="19"/>
        <v>0</v>
      </c>
      <c r="U113" s="154"/>
      <c r="W113" s="240">
        <f t="shared" si="20"/>
        <v>0</v>
      </c>
    </row>
    <row r="114" hidden="1">
      <c r="A114" s="13">
        <v>113.0</v>
      </c>
      <c r="B114" s="14"/>
      <c r="C114" s="14"/>
      <c r="D114" s="13">
        <v>3.81401100124583E14</v>
      </c>
      <c r="E114" s="15"/>
      <c r="F114" s="13"/>
      <c r="G114" s="13"/>
      <c r="H114" s="13"/>
      <c r="I114" s="13"/>
      <c r="J114" s="13"/>
      <c r="K114" s="14"/>
      <c r="L114" s="13"/>
      <c r="M114" s="15"/>
      <c r="N114" s="13"/>
      <c r="O114" s="13" t="str">
        <f t="shared" si="21"/>
        <v/>
      </c>
      <c r="P114" s="15"/>
      <c r="Q114" s="13"/>
      <c r="R114" s="97"/>
      <c r="S114" s="13"/>
      <c r="T114" s="92">
        <f t="shared" si="19"/>
        <v>0</v>
      </c>
      <c r="U114" s="108"/>
      <c r="V114" s="12"/>
      <c r="W114" s="240">
        <f t="shared" si="20"/>
        <v>0</v>
      </c>
    </row>
    <row r="115" hidden="1">
      <c r="A115" s="13">
        <v>114.0</v>
      </c>
      <c r="B115" s="14"/>
      <c r="C115" s="14"/>
      <c r="D115" s="13">
        <v>3.81401100124583E14</v>
      </c>
      <c r="E115" s="13"/>
      <c r="F115" s="13"/>
      <c r="G115" s="13"/>
      <c r="H115" s="13"/>
      <c r="I115" s="13"/>
      <c r="J115" s="13"/>
      <c r="K115" s="14"/>
      <c r="L115" s="13"/>
      <c r="M115" s="15"/>
      <c r="N115" s="13"/>
      <c r="O115" s="13" t="str">
        <f t="shared" si="21"/>
        <v/>
      </c>
      <c r="P115" s="15"/>
      <c r="Q115" s="13"/>
      <c r="R115" s="97"/>
      <c r="S115" s="13"/>
      <c r="T115" s="92">
        <f t="shared" si="19"/>
        <v>0</v>
      </c>
      <c r="U115" s="108"/>
      <c r="W115" s="240">
        <f t="shared" si="20"/>
        <v>0</v>
      </c>
    </row>
    <row r="116" hidden="1">
      <c r="A116" s="13">
        <v>115.0</v>
      </c>
      <c r="B116" s="14"/>
      <c r="C116" s="14"/>
      <c r="D116" s="13">
        <v>3.81401100124583E14</v>
      </c>
      <c r="E116" s="13"/>
      <c r="F116" s="122"/>
      <c r="G116" s="122"/>
      <c r="H116" s="122"/>
      <c r="I116" s="122"/>
      <c r="J116" s="296"/>
      <c r="K116" s="14"/>
      <c r="L116" s="13"/>
      <c r="M116" s="15"/>
      <c r="N116" s="13"/>
      <c r="O116" s="13" t="str">
        <f t="shared" si="21"/>
        <v/>
      </c>
      <c r="P116" s="15"/>
      <c r="Q116" s="13"/>
      <c r="R116" s="97"/>
      <c r="S116" s="13"/>
      <c r="T116" s="92">
        <f t="shared" si="19"/>
        <v>0</v>
      </c>
      <c r="U116" s="108"/>
      <c r="W116" s="240">
        <f t="shared" si="20"/>
        <v>0</v>
      </c>
    </row>
    <row r="117" hidden="1">
      <c r="A117" s="13">
        <v>116.0</v>
      </c>
      <c r="B117" s="14"/>
      <c r="C117" s="14"/>
      <c r="D117" s="13">
        <v>3.81401100124583E14</v>
      </c>
      <c r="E117" s="15"/>
      <c r="F117" s="15"/>
      <c r="G117" s="15"/>
      <c r="H117" s="15"/>
      <c r="I117" s="15"/>
      <c r="J117" s="15"/>
      <c r="K117" s="14"/>
      <c r="L117" s="13"/>
      <c r="M117" s="15"/>
      <c r="N117" s="13"/>
      <c r="O117" s="13" t="str">
        <f t="shared" si="21"/>
        <v/>
      </c>
      <c r="P117" s="15"/>
      <c r="Q117" s="13"/>
      <c r="R117" s="97"/>
      <c r="S117" s="15"/>
      <c r="T117" s="92">
        <f t="shared" si="19"/>
        <v>0</v>
      </c>
      <c r="U117" s="108"/>
      <c r="W117" s="240">
        <f t="shared" si="20"/>
        <v>0</v>
      </c>
    </row>
    <row r="118" hidden="1">
      <c r="A118" s="13">
        <v>117.0</v>
      </c>
      <c r="B118" s="14"/>
      <c r="C118" s="14"/>
      <c r="D118" s="13">
        <v>3.81401100124583E14</v>
      </c>
      <c r="E118" s="15"/>
      <c r="F118" s="15"/>
      <c r="G118" s="15"/>
      <c r="H118" s="15"/>
      <c r="I118" s="15"/>
      <c r="J118" s="15"/>
      <c r="K118" s="14"/>
      <c r="L118" s="13"/>
      <c r="M118" s="15"/>
      <c r="N118" s="13"/>
      <c r="O118" s="13" t="str">
        <f t="shared" si="21"/>
        <v/>
      </c>
      <c r="P118" s="15"/>
      <c r="Q118" s="13"/>
      <c r="R118" s="97"/>
      <c r="S118" s="15"/>
      <c r="T118" s="92">
        <f t="shared" si="19"/>
        <v>0</v>
      </c>
      <c r="U118" s="108"/>
      <c r="W118" s="240">
        <f t="shared" si="20"/>
        <v>0</v>
      </c>
    </row>
    <row r="119" hidden="1">
      <c r="A119" s="13">
        <v>118.0</v>
      </c>
      <c r="B119" s="14"/>
      <c r="C119" s="14"/>
      <c r="D119" s="13">
        <v>3.81401100124583E14</v>
      </c>
      <c r="E119" s="15"/>
      <c r="F119" s="15"/>
      <c r="G119" s="15"/>
      <c r="H119" s="15"/>
      <c r="I119" s="15"/>
      <c r="J119" s="15"/>
      <c r="K119" s="14"/>
      <c r="L119" s="13"/>
      <c r="M119" s="15"/>
      <c r="N119" s="13"/>
      <c r="O119" s="13" t="str">
        <f t="shared" si="21"/>
        <v/>
      </c>
      <c r="P119" s="15"/>
      <c r="Q119" s="13"/>
      <c r="R119" s="97"/>
      <c r="S119" s="15"/>
      <c r="T119" s="92">
        <f t="shared" si="19"/>
        <v>0</v>
      </c>
      <c r="U119" s="108"/>
      <c r="W119" s="240">
        <f t="shared" si="20"/>
        <v>0</v>
      </c>
    </row>
    <row r="120" hidden="1">
      <c r="A120" s="13">
        <v>119.0</v>
      </c>
      <c r="B120" s="14"/>
      <c r="C120" s="14"/>
      <c r="D120" s="13">
        <v>3.81401100124583E14</v>
      </c>
      <c r="E120" s="15"/>
      <c r="F120" s="15"/>
      <c r="G120" s="15"/>
      <c r="H120" s="15"/>
      <c r="I120" s="15"/>
      <c r="J120" s="15"/>
      <c r="K120" s="14"/>
      <c r="L120" s="13"/>
      <c r="M120" s="15"/>
      <c r="N120" s="13"/>
      <c r="O120" s="13" t="str">
        <f t="shared" si="21"/>
        <v/>
      </c>
      <c r="P120" s="15"/>
      <c r="Q120" s="13"/>
      <c r="R120" s="97"/>
      <c r="S120" s="15"/>
      <c r="T120" s="92">
        <f t="shared" si="19"/>
        <v>0</v>
      </c>
      <c r="U120" s="108"/>
      <c r="W120" s="240">
        <f t="shared" si="20"/>
        <v>0</v>
      </c>
    </row>
    <row r="121" hidden="1">
      <c r="A121" s="13">
        <v>120.0</v>
      </c>
      <c r="B121" s="14"/>
      <c r="C121" s="14"/>
      <c r="D121" s="13">
        <v>3.81401100124583E14</v>
      </c>
      <c r="E121" s="15"/>
      <c r="F121" s="15"/>
      <c r="G121" s="15"/>
      <c r="H121" s="15"/>
      <c r="I121" s="15"/>
      <c r="J121" s="15"/>
      <c r="K121" s="14"/>
      <c r="L121" s="13"/>
      <c r="M121" s="15"/>
      <c r="N121" s="13"/>
      <c r="O121" s="13" t="str">
        <f t="shared" si="21"/>
        <v/>
      </c>
      <c r="P121" s="15"/>
      <c r="Q121" s="13"/>
      <c r="R121" s="97"/>
      <c r="S121" s="15"/>
      <c r="T121" s="92">
        <f t="shared" si="19"/>
        <v>0</v>
      </c>
      <c r="U121" s="108"/>
      <c r="W121" s="240">
        <f t="shared" si="20"/>
        <v>0</v>
      </c>
    </row>
    <row r="122" hidden="1">
      <c r="A122" s="13">
        <v>121.0</v>
      </c>
      <c r="B122" s="14"/>
      <c r="C122" s="14"/>
      <c r="D122" s="13">
        <v>3.81401100124583E14</v>
      </c>
      <c r="E122" s="15"/>
      <c r="F122" s="15"/>
      <c r="G122" s="15"/>
      <c r="H122" s="15"/>
      <c r="I122" s="15"/>
      <c r="J122" s="15"/>
      <c r="K122" s="14"/>
      <c r="L122" s="13"/>
      <c r="M122" s="15"/>
      <c r="N122" s="13"/>
      <c r="O122" s="13" t="str">
        <f t="shared" si="21"/>
        <v/>
      </c>
      <c r="P122" s="15"/>
      <c r="Q122" s="13"/>
      <c r="R122" s="97"/>
      <c r="S122" s="15"/>
      <c r="T122" s="92">
        <f t="shared" si="19"/>
        <v>0</v>
      </c>
      <c r="U122" s="108"/>
      <c r="W122" s="240">
        <f t="shared" si="20"/>
        <v>0</v>
      </c>
    </row>
    <row r="123" hidden="1">
      <c r="A123" s="13">
        <v>122.0</v>
      </c>
      <c r="B123" s="14"/>
      <c r="C123" s="14"/>
      <c r="D123" s="13">
        <v>3.81401100124583E14</v>
      </c>
      <c r="E123" s="15"/>
      <c r="F123" s="15"/>
      <c r="G123" s="15"/>
      <c r="H123" s="15"/>
      <c r="I123" s="15"/>
      <c r="J123" s="15"/>
      <c r="K123" s="14"/>
      <c r="L123" s="13"/>
      <c r="M123" s="15"/>
      <c r="N123" s="13"/>
      <c r="O123" s="13" t="str">
        <f t="shared" si="21"/>
        <v/>
      </c>
      <c r="P123" s="15"/>
      <c r="Q123" s="13"/>
      <c r="R123" s="97"/>
      <c r="S123" s="15"/>
      <c r="T123" s="92">
        <f t="shared" si="19"/>
        <v>0</v>
      </c>
      <c r="U123" s="108"/>
      <c r="W123" s="240">
        <f t="shared" si="20"/>
        <v>0</v>
      </c>
    </row>
    <row r="124">
      <c r="A124" s="15"/>
      <c r="B124" s="15"/>
      <c r="C124" s="15"/>
      <c r="D124" s="15"/>
      <c r="E124" s="15"/>
      <c r="F124" s="15"/>
      <c r="G124" s="15"/>
      <c r="H124" s="15"/>
      <c r="I124" s="15"/>
      <c r="J124" s="63"/>
      <c r="K124" s="63"/>
      <c r="L124" s="63"/>
      <c r="M124" s="63"/>
      <c r="N124" s="45">
        <f t="shared" ref="N124:O124" si="22">SUM(N3:N123)</f>
        <v>38823</v>
      </c>
      <c r="O124" s="45">
        <f t="shared" si="22"/>
        <v>38823</v>
      </c>
      <c r="P124" s="110">
        <f>(N124*1)/N126</f>
        <v>2.5882</v>
      </c>
      <c r="Q124" s="42"/>
      <c r="R124" s="42"/>
      <c r="S124" s="42"/>
      <c r="T124" s="309">
        <f t="shared" ref="T124:W124" si="23">SUM(T3:T116)</f>
        <v>1054.275</v>
      </c>
      <c r="U124" s="167">
        <f t="shared" si="23"/>
        <v>0</v>
      </c>
      <c r="V124" s="24">
        <f t="shared" si="23"/>
        <v>0</v>
      </c>
      <c r="W124" s="427">
        <f t="shared" si="23"/>
        <v>881.875</v>
      </c>
    </row>
    <row r="125">
      <c r="A125" s="15"/>
      <c r="B125" s="15"/>
      <c r="C125" s="15"/>
      <c r="D125" s="15"/>
      <c r="E125" s="15"/>
      <c r="F125" s="15"/>
      <c r="G125" s="15"/>
      <c r="H125" s="15"/>
      <c r="I125" s="15"/>
      <c r="J125" s="15"/>
      <c r="K125" s="15"/>
      <c r="L125" s="15"/>
      <c r="M125" s="64" t="s">
        <v>563</v>
      </c>
      <c r="O125" s="65" t="str">
        <f>O124/D126</f>
        <v>#DIV/0!</v>
      </c>
      <c r="P125" s="15"/>
      <c r="Q125" s="15"/>
      <c r="R125" s="15"/>
      <c r="S125" s="15"/>
    </row>
    <row r="126">
      <c r="A126" s="15"/>
      <c r="B126" s="55"/>
      <c r="C126" s="54"/>
      <c r="D126" s="55"/>
      <c r="E126" s="53"/>
      <c r="F126" s="55"/>
      <c r="G126" s="55"/>
      <c r="H126" s="55"/>
      <c r="I126" s="55"/>
      <c r="J126" s="15"/>
      <c r="K126" s="15"/>
      <c r="L126" s="15"/>
      <c r="M126" s="13" t="s">
        <v>1047</v>
      </c>
      <c r="N126" s="72">
        <v>15000.0</v>
      </c>
      <c r="O126" s="73">
        <f>N126/6.96</f>
        <v>2155.172414</v>
      </c>
      <c r="P126" s="15"/>
      <c r="Q126" s="15"/>
      <c r="R126" s="15"/>
      <c r="S126" s="15"/>
    </row>
    <row r="127">
      <c r="A127" s="15"/>
      <c r="B127" s="66"/>
      <c r="C127" s="13"/>
      <c r="D127" s="49"/>
      <c r="E127" s="13"/>
      <c r="F127" s="15"/>
      <c r="G127" s="15"/>
      <c r="H127" s="15"/>
      <c r="I127" s="15"/>
      <c r="J127" s="15"/>
      <c r="K127" s="15"/>
      <c r="L127" s="15"/>
      <c r="M127" s="13"/>
      <c r="N127" s="72"/>
      <c r="O127" s="82"/>
      <c r="P127" s="15"/>
      <c r="Q127" s="15"/>
      <c r="R127" s="15"/>
      <c r="S127" s="15"/>
    </row>
    <row r="128">
      <c r="A128" s="15"/>
      <c r="B128" s="66"/>
      <c r="C128" s="13"/>
      <c r="D128" s="49"/>
      <c r="E128" s="13"/>
      <c r="F128" s="15"/>
      <c r="G128" s="15"/>
      <c r="H128" s="15"/>
      <c r="I128" s="15"/>
      <c r="J128" s="15"/>
      <c r="K128" s="15"/>
      <c r="L128" s="15"/>
      <c r="M128" s="83"/>
      <c r="N128" s="84"/>
      <c r="O128" s="15"/>
      <c r="P128" s="15"/>
      <c r="Q128" s="15"/>
      <c r="R128" s="15"/>
      <c r="S128" s="15"/>
    </row>
    <row r="129">
      <c r="A129" s="15"/>
      <c r="B129" s="15"/>
      <c r="C129" s="15"/>
      <c r="D129" s="15"/>
      <c r="E129" s="15"/>
      <c r="F129" s="15"/>
      <c r="G129" s="15"/>
      <c r="H129" s="13"/>
      <c r="I129" s="13"/>
      <c r="J129" s="15"/>
      <c r="K129" s="15"/>
      <c r="L129" s="15"/>
      <c r="M129" s="85"/>
      <c r="N129" s="86"/>
      <c r="O129" s="15"/>
      <c r="P129" s="15"/>
      <c r="Q129" s="15"/>
      <c r="R129" s="15"/>
      <c r="S129" s="15"/>
    </row>
    <row r="130">
      <c r="A130" s="15"/>
      <c r="B130" s="15"/>
      <c r="C130" s="15"/>
      <c r="D130" s="15"/>
      <c r="E130" s="15"/>
      <c r="F130" s="15"/>
      <c r="G130" s="13"/>
      <c r="H130" s="13"/>
      <c r="I130" s="13"/>
      <c r="J130" s="15"/>
      <c r="K130" s="15"/>
      <c r="L130" s="15"/>
      <c r="M130" s="15"/>
      <c r="N130" s="15"/>
      <c r="O130" s="15"/>
      <c r="P130" s="15"/>
      <c r="Q130" s="15"/>
      <c r="R130" s="15"/>
      <c r="S130" s="15"/>
    </row>
    <row r="131">
      <c r="A131" s="15"/>
      <c r="B131" s="15"/>
      <c r="C131" s="15"/>
      <c r="D131" s="15"/>
      <c r="E131" s="15"/>
      <c r="F131" s="15"/>
      <c r="I131" s="15"/>
      <c r="J131" s="15"/>
      <c r="K131" s="15"/>
      <c r="L131" s="15"/>
      <c r="M131" s="15"/>
      <c r="N131" s="15"/>
      <c r="O131" s="15"/>
      <c r="P131" s="15"/>
      <c r="Q131" s="15"/>
      <c r="R131" s="15"/>
      <c r="S131" s="15"/>
    </row>
    <row r="132">
      <c r="A132" s="15"/>
      <c r="B132" s="15"/>
      <c r="C132" s="15"/>
      <c r="D132" s="15"/>
      <c r="E132" s="15"/>
      <c r="F132" s="15"/>
      <c r="I132" s="15"/>
      <c r="J132" s="15"/>
      <c r="K132" s="15"/>
      <c r="L132" s="15"/>
      <c r="M132" s="15"/>
      <c r="N132" s="15"/>
      <c r="O132" s="15"/>
      <c r="P132" s="15"/>
      <c r="Q132" s="15"/>
      <c r="R132" s="15"/>
      <c r="S132" s="15"/>
    </row>
    <row r="133">
      <c r="A133" s="15"/>
      <c r="B133" s="15"/>
      <c r="C133" s="15"/>
      <c r="D133" s="15"/>
      <c r="E133" s="15"/>
      <c r="F133" s="15"/>
      <c r="G133" s="15"/>
      <c r="H133" s="15"/>
      <c r="I133" s="15"/>
      <c r="J133" s="15"/>
      <c r="K133" s="15"/>
      <c r="L133" s="15"/>
      <c r="M133" s="15"/>
      <c r="N133" s="15"/>
      <c r="O133" s="15"/>
      <c r="P133" s="15"/>
      <c r="Q133" s="15"/>
      <c r="R133" s="15"/>
      <c r="S133" s="15"/>
    </row>
    <row r="134">
      <c r="A134" s="15"/>
      <c r="B134" s="15"/>
      <c r="C134" s="15"/>
      <c r="D134" s="15"/>
      <c r="E134" s="15"/>
      <c r="F134" s="15"/>
      <c r="G134" s="15"/>
      <c r="H134" s="15"/>
      <c r="I134" s="15"/>
      <c r="J134" s="15"/>
      <c r="K134" s="15"/>
      <c r="L134" s="15"/>
      <c r="M134" s="15"/>
      <c r="N134" s="15"/>
      <c r="O134" s="15"/>
      <c r="P134" s="15"/>
      <c r="Q134" s="15"/>
      <c r="R134" s="15"/>
      <c r="S134" s="15"/>
    </row>
    <row r="135">
      <c r="A135" s="15"/>
      <c r="B135" s="15"/>
      <c r="C135" s="15"/>
      <c r="D135" s="15"/>
      <c r="E135" s="15"/>
      <c r="F135" s="15"/>
      <c r="G135" s="15"/>
      <c r="H135" s="15"/>
      <c r="I135" s="15"/>
      <c r="J135" s="13"/>
      <c r="K135" s="13"/>
      <c r="L135" s="15"/>
      <c r="M135" s="15"/>
      <c r="N135" s="15"/>
      <c r="O135" s="15"/>
      <c r="P135" s="15"/>
      <c r="Q135" s="15"/>
      <c r="R135" s="15"/>
      <c r="S135" s="15"/>
    </row>
    <row r="136" hidden="1">
      <c r="A136" s="15"/>
      <c r="B136" s="15"/>
      <c r="C136" s="15"/>
      <c r="D136" s="15"/>
      <c r="E136" s="15"/>
      <c r="F136" s="15"/>
      <c r="G136" s="15"/>
      <c r="H136" s="15"/>
      <c r="I136" s="15"/>
      <c r="J136" s="13"/>
      <c r="K136" s="13"/>
      <c r="L136" s="15"/>
      <c r="M136" s="15"/>
      <c r="N136" s="15"/>
      <c r="O136" s="15"/>
      <c r="P136" s="15"/>
      <c r="Q136" s="15"/>
      <c r="R136" s="15"/>
      <c r="S136" s="15"/>
    </row>
    <row r="137" hidden="1">
      <c r="A137" s="15"/>
      <c r="B137" s="15"/>
      <c r="C137" s="15"/>
      <c r="D137" s="15"/>
      <c r="E137" s="15"/>
      <c r="F137" s="15"/>
      <c r="G137" s="15"/>
      <c r="H137" s="15"/>
      <c r="I137" s="15"/>
      <c r="J137" s="15"/>
      <c r="K137" s="15"/>
      <c r="L137" s="15"/>
      <c r="M137" s="15"/>
      <c r="N137" s="15"/>
      <c r="O137" s="15"/>
      <c r="P137" s="15"/>
      <c r="Q137" s="15"/>
      <c r="R137" s="15"/>
      <c r="S137" s="15"/>
    </row>
    <row r="138" hidden="1">
      <c r="A138" s="15"/>
      <c r="B138" s="15"/>
      <c r="C138" s="15"/>
      <c r="D138" s="15"/>
      <c r="E138" s="15"/>
      <c r="F138" s="15"/>
      <c r="G138" s="15"/>
      <c r="H138" s="15"/>
      <c r="I138" s="15"/>
      <c r="J138" s="15"/>
      <c r="K138" s="15"/>
      <c r="L138" s="15"/>
      <c r="M138" s="15"/>
      <c r="N138" s="15"/>
      <c r="O138" s="15"/>
      <c r="P138" s="15"/>
      <c r="Q138" s="15"/>
      <c r="R138" s="15"/>
      <c r="S138" s="15"/>
    </row>
    <row r="139" hidden="1">
      <c r="A139" s="15"/>
      <c r="B139" s="15"/>
      <c r="C139" s="15"/>
      <c r="D139" s="15"/>
      <c r="E139" s="15"/>
      <c r="F139" s="15"/>
      <c r="G139" s="15"/>
      <c r="H139" s="15"/>
      <c r="I139" s="15"/>
      <c r="J139" s="15"/>
      <c r="K139" s="15"/>
      <c r="L139" s="15"/>
      <c r="M139" s="15"/>
      <c r="N139" s="15"/>
      <c r="O139" s="15"/>
      <c r="P139" s="15"/>
      <c r="Q139" s="15"/>
      <c r="R139" s="15"/>
      <c r="S139" s="15"/>
    </row>
    <row r="140" hidden="1">
      <c r="A140" s="15"/>
      <c r="B140" s="15"/>
      <c r="C140" s="15"/>
      <c r="D140" s="15"/>
      <c r="E140" s="15"/>
      <c r="F140" s="15"/>
      <c r="G140" s="15"/>
      <c r="H140" s="15"/>
      <c r="I140" s="15"/>
      <c r="J140" s="15"/>
      <c r="K140" s="15"/>
      <c r="L140" s="15"/>
      <c r="M140" s="15"/>
      <c r="N140" s="15"/>
      <c r="O140" s="15"/>
      <c r="P140" s="15"/>
      <c r="Q140" s="15"/>
      <c r="R140" s="15"/>
      <c r="S140" s="15"/>
    </row>
    <row r="141" hidden="1">
      <c r="A141" s="15"/>
      <c r="B141" s="15"/>
      <c r="C141" s="15"/>
      <c r="D141" s="15"/>
      <c r="E141" s="15"/>
      <c r="F141" s="15"/>
      <c r="G141" s="15"/>
      <c r="H141" s="15"/>
      <c r="I141" s="15"/>
      <c r="J141" s="15"/>
      <c r="K141" s="15"/>
      <c r="L141" s="15"/>
      <c r="M141" s="15"/>
      <c r="N141" s="15"/>
      <c r="O141" s="15"/>
      <c r="P141" s="15"/>
      <c r="Q141" s="15"/>
      <c r="R141" s="15"/>
      <c r="S141" s="15"/>
    </row>
    <row r="142" hidden="1">
      <c r="A142" s="15"/>
      <c r="B142" s="15"/>
      <c r="C142" s="15"/>
      <c r="D142" s="15"/>
      <c r="E142" s="15"/>
      <c r="F142" s="15"/>
      <c r="G142" s="15"/>
      <c r="H142" s="15"/>
      <c r="I142" s="15"/>
      <c r="J142" s="15"/>
      <c r="K142" s="15"/>
      <c r="L142" s="15"/>
      <c r="M142" s="15"/>
      <c r="N142" s="15"/>
      <c r="O142" s="15"/>
      <c r="P142" s="15"/>
      <c r="Q142" s="15"/>
      <c r="R142" s="15"/>
      <c r="S142" s="15"/>
    </row>
    <row r="143" hidden="1">
      <c r="A143" s="15"/>
      <c r="B143" s="15"/>
      <c r="C143" s="15"/>
      <c r="D143" s="15"/>
      <c r="E143" s="15"/>
      <c r="F143" s="15"/>
      <c r="G143" s="15"/>
      <c r="H143" s="15"/>
      <c r="I143" s="15"/>
      <c r="J143" s="15"/>
      <c r="K143" s="15"/>
      <c r="L143" s="15"/>
      <c r="M143" s="15"/>
      <c r="N143" s="15"/>
      <c r="O143" s="15"/>
      <c r="P143" s="15"/>
      <c r="Q143" s="15"/>
      <c r="R143" s="15"/>
      <c r="S143" s="15"/>
    </row>
    <row r="144" hidden="1">
      <c r="A144" s="15"/>
      <c r="B144" s="15"/>
      <c r="C144" s="15"/>
      <c r="D144" s="15"/>
      <c r="E144" s="15"/>
      <c r="F144" s="15"/>
      <c r="G144" s="15"/>
      <c r="H144" s="15"/>
      <c r="I144" s="15"/>
      <c r="J144" s="15"/>
      <c r="K144" s="15"/>
      <c r="L144" s="15"/>
      <c r="M144" s="15"/>
      <c r="N144" s="15"/>
      <c r="O144" s="15"/>
      <c r="P144" s="15"/>
      <c r="Q144" s="15"/>
      <c r="R144" s="15"/>
      <c r="S144" s="15"/>
    </row>
    <row r="145" hidden="1">
      <c r="A145" s="15"/>
      <c r="B145" s="15"/>
      <c r="C145" s="15"/>
      <c r="D145" s="258"/>
      <c r="G145" s="15"/>
      <c r="H145" s="15"/>
      <c r="I145" s="15"/>
      <c r="J145" s="15"/>
      <c r="K145" s="15"/>
      <c r="L145" s="15"/>
      <c r="M145" s="15"/>
      <c r="N145" s="15"/>
      <c r="O145" s="15"/>
      <c r="P145" s="15"/>
      <c r="Q145" s="15"/>
      <c r="R145" s="15"/>
      <c r="S145" s="15"/>
    </row>
    <row r="146" hidden="1">
      <c r="A146" s="15"/>
      <c r="B146" s="15"/>
      <c r="C146" s="15"/>
      <c r="D146" s="258"/>
      <c r="E146" s="258"/>
      <c r="F146" s="259"/>
      <c r="G146" s="15"/>
      <c r="H146" s="15"/>
      <c r="I146" s="15"/>
      <c r="J146" s="15"/>
      <c r="K146" s="15"/>
      <c r="L146" s="15"/>
      <c r="M146" s="15"/>
      <c r="N146" s="15"/>
      <c r="O146" s="15"/>
      <c r="P146" s="15"/>
      <c r="Q146" s="15"/>
      <c r="R146" s="15"/>
      <c r="S146" s="15"/>
    </row>
    <row r="147" hidden="1">
      <c r="A147" s="15"/>
      <c r="B147" s="15"/>
      <c r="C147" s="15"/>
      <c r="D147" s="260"/>
      <c r="E147" s="15"/>
      <c r="F147" s="13"/>
      <c r="G147" s="15"/>
      <c r="H147" s="15"/>
      <c r="I147" s="15"/>
      <c r="J147" s="15"/>
      <c r="K147" s="15"/>
      <c r="L147" s="15"/>
      <c r="M147" s="15"/>
      <c r="N147" s="15"/>
      <c r="O147" s="15"/>
      <c r="P147" s="15"/>
      <c r="Q147" s="15"/>
      <c r="R147" s="15"/>
      <c r="S147" s="15"/>
    </row>
    <row r="148" hidden="1">
      <c r="A148" s="15"/>
      <c r="B148" s="15"/>
      <c r="C148" s="15"/>
      <c r="D148" s="260"/>
      <c r="E148" s="15"/>
      <c r="F148" s="13"/>
      <c r="G148" s="15"/>
      <c r="H148" s="15"/>
      <c r="I148" s="15"/>
      <c r="J148" s="15"/>
      <c r="K148" s="15"/>
      <c r="L148" s="15"/>
      <c r="M148" s="15"/>
      <c r="N148" s="15"/>
      <c r="O148" s="15"/>
      <c r="P148" s="15"/>
      <c r="Q148" s="15"/>
      <c r="R148" s="15"/>
      <c r="S148" s="15"/>
    </row>
    <row r="149" hidden="1">
      <c r="A149" s="15"/>
      <c r="B149" s="15"/>
      <c r="C149" s="15"/>
      <c r="D149" s="260"/>
      <c r="E149" s="15"/>
      <c r="F149" s="13"/>
      <c r="G149" s="15"/>
      <c r="H149" s="15"/>
      <c r="I149" s="15"/>
      <c r="J149" s="15"/>
      <c r="K149" s="15"/>
      <c r="L149" s="15"/>
      <c r="M149" s="15"/>
      <c r="N149" s="15"/>
      <c r="O149" s="15"/>
      <c r="P149" s="15"/>
      <c r="Q149" s="15"/>
      <c r="R149" s="15"/>
      <c r="S149" s="15"/>
    </row>
    <row r="150">
      <c r="A150" s="15"/>
      <c r="B150" s="15"/>
      <c r="C150" s="15"/>
      <c r="D150" s="260"/>
      <c r="E150" s="15"/>
      <c r="F150" s="13"/>
      <c r="G150" s="15"/>
      <c r="H150" s="15"/>
      <c r="I150" s="15"/>
      <c r="J150" s="15"/>
      <c r="K150" s="15"/>
      <c r="L150" s="15"/>
      <c r="M150" s="15"/>
      <c r="N150" s="15"/>
      <c r="O150" s="15"/>
      <c r="P150" s="15"/>
      <c r="Q150" s="15"/>
      <c r="R150" s="15"/>
      <c r="S150" s="15"/>
    </row>
    <row r="151">
      <c r="A151" s="15"/>
      <c r="B151" s="15"/>
      <c r="C151" s="15"/>
      <c r="D151" s="260"/>
      <c r="E151" s="15"/>
      <c r="F151" s="13"/>
      <c r="G151" s="15"/>
      <c r="H151" s="15"/>
      <c r="I151" s="15"/>
      <c r="J151" s="15"/>
      <c r="K151" s="15"/>
      <c r="L151" s="15"/>
      <c r="M151" s="15"/>
      <c r="N151" s="15"/>
      <c r="O151" s="15"/>
      <c r="P151" s="15"/>
      <c r="Q151" s="15"/>
      <c r="R151" s="15"/>
      <c r="S151" s="15"/>
    </row>
    <row r="152">
      <c r="A152" s="15"/>
      <c r="B152" s="15"/>
      <c r="C152" s="15"/>
      <c r="D152" s="260"/>
      <c r="E152" s="15"/>
      <c r="F152" s="13"/>
      <c r="G152" s="15"/>
      <c r="H152" s="15"/>
      <c r="I152" s="15"/>
      <c r="J152" s="15"/>
      <c r="K152" s="15"/>
      <c r="L152" s="15"/>
      <c r="M152" s="15"/>
      <c r="N152" s="15"/>
      <c r="O152" s="15"/>
      <c r="P152" s="15"/>
      <c r="Q152" s="15"/>
      <c r="R152" s="15"/>
      <c r="S152" s="15"/>
    </row>
    <row r="153">
      <c r="A153" s="15"/>
      <c r="B153" s="15"/>
      <c r="C153" s="15"/>
      <c r="D153" s="260"/>
      <c r="E153" s="15"/>
      <c r="F153" s="13"/>
      <c r="G153" s="15"/>
      <c r="H153" s="13"/>
      <c r="I153" s="15"/>
      <c r="J153" s="15"/>
      <c r="K153" s="15"/>
      <c r="L153" s="15"/>
      <c r="M153" s="15"/>
      <c r="N153" s="15"/>
      <c r="O153" s="15"/>
      <c r="P153" s="15"/>
      <c r="Q153" s="15"/>
      <c r="R153" s="15"/>
      <c r="S153" s="15"/>
    </row>
    <row r="154">
      <c r="A154" s="15"/>
      <c r="B154" s="15"/>
      <c r="C154" s="15"/>
      <c r="D154" s="15"/>
      <c r="E154" s="15"/>
      <c r="F154" s="15"/>
      <c r="G154" s="15"/>
      <c r="H154" s="15"/>
      <c r="I154" s="15"/>
      <c r="J154" s="15"/>
      <c r="K154" s="15"/>
      <c r="L154" s="15"/>
      <c r="M154" s="15"/>
      <c r="N154" s="15"/>
      <c r="O154" s="15"/>
      <c r="P154" s="15"/>
      <c r="Q154" s="15"/>
      <c r="R154" s="15"/>
      <c r="S154" s="15"/>
    </row>
    <row r="155">
      <c r="A155" s="15"/>
      <c r="B155" s="15"/>
      <c r="C155" s="15"/>
      <c r="D155" s="261"/>
      <c r="E155" s="262"/>
      <c r="F155" s="15"/>
      <c r="G155" s="15"/>
      <c r="H155" s="15"/>
      <c r="I155" s="15"/>
      <c r="J155" s="15"/>
      <c r="K155" s="15"/>
      <c r="L155" s="15"/>
      <c r="M155" s="15"/>
      <c r="N155" s="15"/>
      <c r="O155" s="15"/>
      <c r="P155" s="15"/>
      <c r="Q155" s="15"/>
      <c r="R155" s="15"/>
      <c r="S155" s="15"/>
    </row>
    <row r="156">
      <c r="A156" s="15"/>
      <c r="B156" s="15"/>
      <c r="C156" s="15"/>
      <c r="D156" s="261"/>
      <c r="E156" s="262"/>
      <c r="F156" s="15"/>
      <c r="G156" s="15"/>
      <c r="H156" s="15"/>
      <c r="I156" s="15"/>
      <c r="J156" s="15"/>
      <c r="K156" s="15"/>
      <c r="L156" s="15"/>
      <c r="M156" s="15"/>
      <c r="N156" s="15"/>
      <c r="O156" s="15"/>
      <c r="P156" s="15"/>
      <c r="Q156" s="15"/>
      <c r="R156" s="15"/>
      <c r="S156" s="15"/>
    </row>
    <row r="157">
      <c r="A157" s="15"/>
      <c r="B157" s="15"/>
      <c r="C157" s="15"/>
      <c r="D157" s="15"/>
      <c r="E157" s="15"/>
      <c r="F157" s="15"/>
      <c r="G157" s="15"/>
      <c r="H157" s="15"/>
      <c r="I157" s="15"/>
      <c r="J157" s="15"/>
      <c r="K157" s="15"/>
      <c r="L157" s="15"/>
      <c r="M157" s="15"/>
      <c r="N157" s="15"/>
      <c r="O157" s="15"/>
      <c r="P157" s="15"/>
      <c r="Q157" s="15"/>
      <c r="R157" s="15"/>
      <c r="S157" s="15"/>
    </row>
    <row r="158">
      <c r="A158" s="15"/>
      <c r="B158" s="15"/>
      <c r="C158" s="15"/>
      <c r="D158" s="258"/>
      <c r="E158" s="258"/>
      <c r="F158" s="263"/>
      <c r="G158" s="15"/>
      <c r="H158" s="15"/>
      <c r="I158" s="15"/>
      <c r="J158" s="15"/>
      <c r="K158" s="15"/>
      <c r="L158" s="15"/>
      <c r="M158" s="15"/>
      <c r="N158" s="15"/>
      <c r="O158" s="15"/>
      <c r="P158" s="15"/>
      <c r="Q158" s="15"/>
      <c r="R158" s="15"/>
      <c r="S158" s="15"/>
    </row>
    <row r="159">
      <c r="A159" s="15"/>
      <c r="B159" s="264"/>
      <c r="C159" s="265"/>
      <c r="D159" s="266"/>
      <c r="E159" s="13"/>
      <c r="F159" s="15"/>
      <c r="G159" s="15"/>
      <c r="H159" s="15"/>
      <c r="I159" s="15"/>
      <c r="J159" s="15"/>
      <c r="K159" s="15"/>
      <c r="L159" s="15"/>
      <c r="M159" s="15"/>
      <c r="N159" s="15"/>
      <c r="O159" s="15"/>
      <c r="P159" s="15"/>
      <c r="Q159" s="15"/>
      <c r="R159" s="15"/>
      <c r="S159" s="15"/>
    </row>
    <row r="160">
      <c r="A160" s="15"/>
      <c r="B160" s="264"/>
      <c r="C160" s="265"/>
      <c r="D160" s="267"/>
      <c r="E160" s="13"/>
      <c r="F160" s="15"/>
      <c r="G160" s="15"/>
      <c r="H160" s="15"/>
      <c r="I160" s="15"/>
      <c r="J160" s="15"/>
      <c r="K160" s="15"/>
      <c r="L160" s="15"/>
      <c r="M160" s="15"/>
      <c r="N160" s="15"/>
      <c r="O160" s="15"/>
      <c r="P160" s="15"/>
      <c r="Q160" s="15"/>
      <c r="R160" s="15"/>
      <c r="S160" s="15"/>
    </row>
    <row r="161">
      <c r="A161" s="15"/>
      <c r="B161" s="13"/>
      <c r="C161" s="419"/>
      <c r="D161" s="267"/>
      <c r="E161" s="13"/>
      <c r="F161" s="15"/>
      <c r="G161" s="15"/>
      <c r="H161" s="15"/>
      <c r="I161" s="15"/>
      <c r="J161" s="15"/>
      <c r="K161" s="15"/>
      <c r="L161" s="15"/>
      <c r="M161" s="15"/>
      <c r="N161" s="15"/>
      <c r="O161" s="15"/>
      <c r="P161" s="15"/>
      <c r="Q161" s="15"/>
      <c r="R161" s="15"/>
      <c r="S161" s="15"/>
    </row>
    <row r="162">
      <c r="A162" s="15"/>
      <c r="B162" s="15"/>
      <c r="C162" s="15"/>
      <c r="D162" s="260"/>
      <c r="F162" s="268"/>
      <c r="G162" s="15"/>
      <c r="H162" s="15"/>
      <c r="I162" s="15"/>
      <c r="J162" s="15"/>
      <c r="K162" s="15"/>
      <c r="L162" s="15"/>
      <c r="M162" s="15"/>
      <c r="N162" s="15"/>
      <c r="O162" s="15"/>
      <c r="P162" s="15"/>
      <c r="Q162" s="15"/>
      <c r="R162" s="15"/>
      <c r="S162" s="15"/>
    </row>
    <row r="163">
      <c r="A163" s="15"/>
      <c r="B163" s="15"/>
      <c r="C163" s="15"/>
      <c r="D163" s="15"/>
      <c r="E163" s="15"/>
      <c r="F163" s="15"/>
      <c r="G163" s="15"/>
      <c r="H163" s="15"/>
      <c r="I163" s="15"/>
      <c r="J163" s="15"/>
      <c r="K163" s="15"/>
      <c r="L163" s="15"/>
      <c r="M163" s="15"/>
      <c r="N163" s="15"/>
      <c r="O163" s="15"/>
      <c r="P163" s="15"/>
      <c r="Q163" s="15"/>
      <c r="R163" s="15"/>
      <c r="S163" s="15"/>
    </row>
    <row r="164">
      <c r="A164" s="15"/>
      <c r="B164" s="15"/>
      <c r="C164" s="15"/>
      <c r="D164" s="15"/>
      <c r="E164" s="15"/>
      <c r="F164" s="15"/>
      <c r="G164" s="15"/>
      <c r="H164" s="15"/>
      <c r="I164" s="15"/>
      <c r="J164" s="15"/>
      <c r="K164" s="15"/>
      <c r="L164" s="15"/>
      <c r="M164" s="15"/>
      <c r="N164" s="15"/>
      <c r="O164" s="15"/>
      <c r="P164" s="15"/>
      <c r="Q164" s="15"/>
      <c r="R164" s="15"/>
      <c r="S164" s="15"/>
    </row>
    <row r="165">
      <c r="A165" s="15"/>
      <c r="B165" s="55"/>
      <c r="C165" s="54"/>
      <c r="D165" s="55"/>
      <c r="E165" s="53"/>
      <c r="F165" s="55"/>
      <c r="G165" s="55"/>
      <c r="H165" s="55"/>
      <c r="I165" s="55"/>
      <c r="J165" s="15"/>
      <c r="K165" s="15"/>
      <c r="L165" s="15"/>
      <c r="M165" s="15"/>
      <c r="N165" s="15"/>
      <c r="O165" s="15"/>
      <c r="P165" s="15"/>
      <c r="Q165" s="15"/>
      <c r="R165" s="15"/>
      <c r="S165" s="15"/>
    </row>
    <row r="166">
      <c r="A166" s="15"/>
      <c r="B166" s="66"/>
      <c r="C166" s="13"/>
      <c r="D166" s="49"/>
      <c r="E166" s="13"/>
      <c r="F166" s="15"/>
      <c r="G166" s="15"/>
      <c r="H166" s="15"/>
      <c r="I166" s="15"/>
      <c r="J166" s="15"/>
      <c r="K166" s="15"/>
      <c r="L166" s="15"/>
      <c r="M166" s="15"/>
      <c r="N166" s="15"/>
      <c r="O166" s="15"/>
      <c r="P166" s="15"/>
      <c r="Q166" s="15"/>
      <c r="R166" s="15"/>
      <c r="S166" s="15"/>
    </row>
    <row r="167">
      <c r="A167" s="15"/>
      <c r="B167" s="66"/>
      <c r="C167" s="13"/>
      <c r="D167" s="49"/>
      <c r="E167" s="13"/>
      <c r="F167" s="15"/>
      <c r="G167" s="15"/>
      <c r="H167" s="15"/>
      <c r="I167" s="15"/>
      <c r="J167" s="15"/>
      <c r="K167" s="15"/>
      <c r="L167" s="15"/>
      <c r="M167" s="15"/>
      <c r="N167" s="15"/>
      <c r="O167" s="15"/>
      <c r="P167" s="15"/>
      <c r="Q167" s="15"/>
      <c r="R167" s="15"/>
      <c r="S167" s="15"/>
    </row>
    <row r="168">
      <c r="A168" s="15"/>
      <c r="B168" s="15"/>
      <c r="C168" s="15"/>
      <c r="D168" s="15"/>
      <c r="E168" s="15"/>
      <c r="F168" s="15"/>
      <c r="G168" s="15"/>
      <c r="H168" s="13"/>
      <c r="I168" s="13"/>
      <c r="J168" s="15"/>
      <c r="K168" s="15"/>
      <c r="L168" s="15"/>
      <c r="M168" s="15"/>
      <c r="N168" s="15"/>
      <c r="O168" s="15"/>
      <c r="P168" s="15"/>
      <c r="Q168" s="15"/>
      <c r="R168" s="15"/>
      <c r="S168" s="15"/>
    </row>
    <row r="169">
      <c r="A169" s="15"/>
      <c r="B169" s="15"/>
      <c r="C169" s="15"/>
      <c r="D169" s="15"/>
      <c r="E169" s="15"/>
      <c r="F169" s="15"/>
      <c r="G169" s="13"/>
      <c r="H169" s="13"/>
      <c r="I169" s="13"/>
      <c r="J169" s="15"/>
      <c r="K169" s="15"/>
      <c r="L169" s="15"/>
      <c r="M169" s="15"/>
      <c r="N169" s="15"/>
      <c r="O169" s="15"/>
      <c r="P169" s="15"/>
      <c r="Q169" s="15"/>
      <c r="R169" s="15"/>
      <c r="S169" s="15"/>
    </row>
    <row r="170">
      <c r="A170" s="15"/>
      <c r="B170" s="15"/>
      <c r="C170" s="15"/>
      <c r="D170" s="15"/>
      <c r="E170" s="15"/>
      <c r="F170" s="15"/>
      <c r="I170" s="15"/>
      <c r="J170" s="15"/>
      <c r="K170" s="15"/>
      <c r="L170" s="15"/>
      <c r="M170" s="15"/>
      <c r="N170" s="15"/>
      <c r="O170" s="15"/>
      <c r="P170" s="15"/>
      <c r="Q170" s="15"/>
      <c r="R170" s="15"/>
      <c r="S170" s="15"/>
    </row>
    <row r="171">
      <c r="A171" s="15"/>
      <c r="B171" s="15"/>
      <c r="C171" s="15"/>
      <c r="D171" s="15"/>
      <c r="E171" s="15"/>
      <c r="F171" s="15"/>
      <c r="I171" s="15"/>
      <c r="J171" s="15"/>
      <c r="K171" s="15"/>
      <c r="L171" s="15"/>
      <c r="M171" s="15"/>
      <c r="N171" s="15"/>
      <c r="O171" s="15"/>
      <c r="P171" s="15"/>
      <c r="Q171" s="15"/>
      <c r="R171" s="15"/>
      <c r="S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c r="A174" s="15"/>
      <c r="B174" s="15"/>
      <c r="C174" s="15"/>
      <c r="D174" s="15"/>
      <c r="E174" s="15"/>
      <c r="F174" s="15"/>
      <c r="G174" s="15"/>
      <c r="H174" s="15"/>
      <c r="I174" s="55"/>
      <c r="J174" s="54"/>
      <c r="K174" s="55"/>
      <c r="L174" s="53"/>
      <c r="M174" s="55"/>
      <c r="N174" s="55"/>
      <c r="O174" s="55"/>
      <c r="P174" s="55"/>
      <c r="Q174" s="15"/>
      <c r="R174" s="55"/>
      <c r="S174" s="54"/>
      <c r="T174" s="55"/>
      <c r="U174" s="53"/>
      <c r="V174" s="55"/>
      <c r="W174" s="55"/>
      <c r="X174" s="55"/>
      <c r="Y174" s="55"/>
    </row>
    <row r="175">
      <c r="A175" s="15"/>
      <c r="B175" s="15"/>
      <c r="C175" s="15"/>
      <c r="D175" s="15"/>
      <c r="E175" s="15"/>
      <c r="F175" s="15"/>
      <c r="G175" s="15"/>
      <c r="H175" s="15"/>
      <c r="I175" s="66"/>
      <c r="J175" s="13"/>
      <c r="K175" s="49"/>
      <c r="L175" s="13"/>
      <c r="M175" s="15"/>
      <c r="N175" s="15"/>
      <c r="O175" s="15"/>
      <c r="P175" s="15"/>
      <c r="Q175" s="15"/>
      <c r="R175" s="66"/>
      <c r="S175" s="13"/>
      <c r="T175" s="49"/>
      <c r="U175" s="13"/>
      <c r="V175" s="15"/>
      <c r="W175" s="15"/>
      <c r="X175" s="15"/>
      <c r="Y175" s="15"/>
    </row>
    <row r="176">
      <c r="A176" s="15"/>
      <c r="B176" s="15"/>
      <c r="C176" s="15"/>
      <c r="D176" s="15"/>
      <c r="E176" s="15"/>
      <c r="F176" s="15"/>
      <c r="G176" s="15"/>
      <c r="H176" s="15"/>
      <c r="I176" s="66"/>
      <c r="J176" s="13"/>
      <c r="K176" s="49"/>
      <c r="L176" s="13"/>
      <c r="M176" s="15"/>
      <c r="N176" s="15"/>
      <c r="O176" s="15"/>
      <c r="P176" s="15"/>
      <c r="Q176" s="15"/>
      <c r="R176" s="66"/>
      <c r="S176" s="13"/>
      <c r="T176" s="49"/>
      <c r="U176" s="13"/>
      <c r="V176" s="15"/>
      <c r="W176" s="15"/>
      <c r="X176" s="15"/>
      <c r="Y176" s="15"/>
      <c r="Z176" s="24"/>
      <c r="AA176" s="24"/>
      <c r="AB176" s="24"/>
      <c r="AC176" s="24"/>
      <c r="AD176" s="24"/>
      <c r="AE176" s="24"/>
      <c r="AF176" s="24"/>
    </row>
    <row r="177">
      <c r="A177" s="15"/>
      <c r="B177" s="15"/>
      <c r="C177" s="15"/>
      <c r="D177" s="15"/>
      <c r="E177" s="15"/>
      <c r="F177" s="15"/>
      <c r="G177" s="15"/>
      <c r="H177" s="15"/>
      <c r="I177" s="15"/>
      <c r="J177" s="15"/>
      <c r="K177" s="15"/>
      <c r="L177" s="15"/>
      <c r="M177" s="15"/>
      <c r="N177" s="15"/>
      <c r="O177" s="13"/>
      <c r="P177" s="13"/>
      <c r="Q177" s="15"/>
      <c r="R177" s="15"/>
      <c r="S177" s="15"/>
      <c r="T177" s="15"/>
      <c r="U177" s="15"/>
      <c r="V177" s="15"/>
      <c r="W177" s="15"/>
      <c r="X177" s="13"/>
      <c r="Y177" s="13"/>
    </row>
    <row r="178">
      <c r="A178" s="15"/>
      <c r="B178" s="15"/>
      <c r="C178" s="15"/>
      <c r="D178" s="15"/>
      <c r="E178" s="15"/>
      <c r="F178" s="15"/>
      <c r="G178" s="15"/>
      <c r="H178" s="15"/>
      <c r="I178" s="15"/>
      <c r="J178" s="15"/>
      <c r="K178" s="15"/>
      <c r="L178" s="15"/>
      <c r="M178" s="15"/>
      <c r="N178" s="13"/>
      <c r="O178" s="13"/>
      <c r="P178" s="13"/>
      <c r="Q178" s="15"/>
      <c r="R178" s="15"/>
      <c r="S178" s="15"/>
      <c r="T178" s="15"/>
      <c r="U178" s="15"/>
      <c r="V178" s="15"/>
      <c r="W178" s="13"/>
      <c r="X178" s="13"/>
      <c r="Y178" s="13"/>
    </row>
    <row r="179">
      <c r="A179" s="15"/>
      <c r="B179" s="15"/>
      <c r="C179" s="15"/>
      <c r="D179" s="15"/>
      <c r="E179" s="15"/>
      <c r="F179" s="15"/>
      <c r="G179" s="15"/>
      <c r="H179" s="15"/>
      <c r="I179" s="15"/>
      <c r="J179" s="15"/>
      <c r="K179" s="15"/>
      <c r="L179" s="15"/>
      <c r="M179" s="15"/>
      <c r="P179" s="15"/>
      <c r="Q179" s="15"/>
      <c r="R179" s="15"/>
      <c r="S179" s="15"/>
      <c r="T179" s="15"/>
      <c r="U179" s="15"/>
      <c r="V179" s="15"/>
      <c r="Y179" s="15"/>
    </row>
    <row r="180">
      <c r="A180" s="15"/>
      <c r="B180" s="15"/>
      <c r="C180" s="15"/>
      <c r="D180" s="15"/>
      <c r="E180" s="15"/>
      <c r="F180" s="15"/>
      <c r="G180" s="15"/>
      <c r="H180" s="15"/>
      <c r="I180" s="15"/>
      <c r="J180" s="15"/>
      <c r="K180" s="15"/>
      <c r="L180" s="15"/>
      <c r="M180" s="15"/>
      <c r="P180" s="15"/>
      <c r="Q180" s="15"/>
      <c r="R180" s="15"/>
      <c r="S180" s="15"/>
      <c r="T180" s="15"/>
      <c r="U180" s="15"/>
      <c r="V180" s="15"/>
      <c r="Y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c r="A184" s="15"/>
      <c r="B184" s="15"/>
      <c r="C184" s="15"/>
      <c r="D184" s="258"/>
      <c r="G184" s="15"/>
      <c r="H184" s="15"/>
      <c r="I184" s="15"/>
      <c r="J184" s="15"/>
      <c r="K184" s="15"/>
      <c r="L184" s="15"/>
      <c r="M184" s="15"/>
      <c r="N184" s="15"/>
      <c r="O184" s="15"/>
      <c r="P184" s="15"/>
      <c r="Q184" s="15"/>
      <c r="R184" s="15"/>
      <c r="S184" s="15"/>
      <c r="T184" s="15"/>
      <c r="U184" s="15"/>
      <c r="V184" s="15"/>
      <c r="W184" s="15"/>
      <c r="X184" s="15"/>
      <c r="Y184" s="15"/>
    </row>
    <row r="185">
      <c r="A185" s="15"/>
      <c r="B185" s="15"/>
      <c r="C185" s="15"/>
      <c r="D185" s="258"/>
      <c r="E185" s="258"/>
      <c r="F185" s="259"/>
      <c r="G185" s="15"/>
      <c r="H185" s="15"/>
      <c r="I185" s="15"/>
      <c r="J185" s="15"/>
      <c r="K185" s="15"/>
      <c r="L185" s="15"/>
      <c r="M185" s="15"/>
      <c r="N185" s="15"/>
      <c r="O185" s="15"/>
      <c r="P185" s="15"/>
      <c r="Q185" s="15"/>
      <c r="R185" s="15"/>
      <c r="S185" s="15"/>
      <c r="T185" s="15"/>
      <c r="U185" s="15"/>
      <c r="V185" s="15"/>
      <c r="W185" s="15"/>
      <c r="X185" s="15"/>
      <c r="Y185" s="15"/>
    </row>
    <row r="186">
      <c r="A186" s="15"/>
      <c r="B186" s="15"/>
      <c r="C186" s="15"/>
      <c r="D186" s="260"/>
      <c r="E186" s="15"/>
      <c r="F186" s="13"/>
      <c r="G186" s="15"/>
      <c r="H186" s="15"/>
      <c r="I186" s="15"/>
      <c r="J186" s="15"/>
      <c r="K186" s="15"/>
      <c r="L186" s="15"/>
      <c r="M186" s="15"/>
      <c r="N186" s="15"/>
      <c r="O186" s="15"/>
      <c r="P186" s="15"/>
      <c r="Q186" s="15"/>
      <c r="R186" s="15"/>
      <c r="S186" s="15"/>
      <c r="T186" s="15"/>
      <c r="U186" s="15"/>
      <c r="V186" s="15"/>
      <c r="W186" s="15"/>
      <c r="X186" s="15"/>
      <c r="Y186" s="15"/>
    </row>
    <row r="187">
      <c r="A187" s="15"/>
      <c r="B187" s="15"/>
      <c r="C187" s="15"/>
      <c r="D187" s="260"/>
      <c r="E187" s="15"/>
      <c r="F187" s="13"/>
      <c r="G187" s="15"/>
      <c r="H187" s="15"/>
      <c r="I187" s="15"/>
      <c r="J187" s="15"/>
      <c r="K187" s="15"/>
      <c r="L187" s="15"/>
      <c r="M187" s="15"/>
      <c r="N187" s="15"/>
      <c r="O187" s="15"/>
      <c r="P187" s="15"/>
      <c r="Q187" s="15"/>
      <c r="R187" s="15"/>
      <c r="S187" s="15"/>
      <c r="T187" s="15"/>
      <c r="U187" s="15"/>
      <c r="V187" s="15"/>
      <c r="W187" s="15"/>
      <c r="X187" s="15"/>
      <c r="Y187" s="15"/>
    </row>
    <row r="188">
      <c r="A188" s="15"/>
      <c r="B188" s="15"/>
      <c r="C188" s="15"/>
      <c r="D188" s="260"/>
      <c r="E188" s="15"/>
      <c r="F188" s="13"/>
      <c r="G188" s="15"/>
      <c r="H188" s="15"/>
      <c r="I188" s="15"/>
      <c r="J188" s="15"/>
      <c r="K188" s="15"/>
      <c r="L188" s="15"/>
      <c r="M188" s="15"/>
      <c r="N188" s="15"/>
      <c r="O188" s="15"/>
      <c r="P188" s="15"/>
      <c r="Q188" s="15"/>
      <c r="R188" s="15"/>
      <c r="S188" s="15"/>
      <c r="T188" s="15"/>
      <c r="U188" s="15"/>
      <c r="V188" s="15"/>
      <c r="W188" s="15"/>
      <c r="X188" s="15"/>
      <c r="Y188" s="15"/>
    </row>
    <row r="189">
      <c r="A189" s="15"/>
      <c r="B189" s="15"/>
      <c r="C189" s="15"/>
      <c r="D189" s="260"/>
      <c r="E189" s="15"/>
      <c r="F189" s="13"/>
      <c r="G189" s="15"/>
      <c r="H189" s="15"/>
      <c r="I189" s="15"/>
      <c r="J189" s="15"/>
      <c r="K189" s="15"/>
      <c r="L189" s="15"/>
      <c r="M189" s="15"/>
      <c r="N189" s="15"/>
      <c r="O189" s="15"/>
      <c r="P189" s="15"/>
      <c r="Q189" s="15"/>
      <c r="R189" s="15"/>
      <c r="S189" s="15"/>
      <c r="T189" s="15"/>
      <c r="U189" s="15"/>
      <c r="V189" s="15"/>
      <c r="W189" s="15"/>
      <c r="X189" s="15"/>
      <c r="Y189" s="15"/>
    </row>
    <row r="190">
      <c r="A190" s="15"/>
      <c r="B190" s="15"/>
      <c r="C190" s="15"/>
      <c r="D190" s="260"/>
      <c r="E190" s="15"/>
      <c r="F190" s="13"/>
      <c r="G190" s="15"/>
      <c r="H190" s="15"/>
      <c r="I190" s="15"/>
      <c r="J190" s="15"/>
      <c r="K190" s="15"/>
      <c r="L190" s="15"/>
      <c r="M190" s="15"/>
      <c r="N190" s="15"/>
      <c r="O190" s="15"/>
      <c r="P190" s="15"/>
      <c r="Q190" s="15"/>
      <c r="R190" s="15"/>
      <c r="S190" s="15"/>
      <c r="T190" s="15"/>
      <c r="U190" s="15"/>
      <c r="V190" s="15"/>
      <c r="W190" s="15"/>
      <c r="X190" s="15"/>
      <c r="Y190" s="15"/>
    </row>
    <row r="191">
      <c r="A191" s="15"/>
      <c r="B191" s="15"/>
      <c r="C191" s="15"/>
      <c r="D191" s="260"/>
      <c r="E191" s="15"/>
      <c r="F191" s="13"/>
      <c r="G191" s="15"/>
      <c r="H191" s="15"/>
      <c r="I191" s="15"/>
      <c r="J191" s="15"/>
      <c r="K191" s="15"/>
      <c r="L191" s="15"/>
      <c r="M191" s="15"/>
      <c r="N191" s="15"/>
      <c r="O191" s="15"/>
      <c r="P191" s="15"/>
      <c r="Q191" s="15"/>
      <c r="R191" s="15"/>
      <c r="S191" s="15"/>
      <c r="T191" s="15"/>
      <c r="U191" s="15"/>
      <c r="V191" s="15"/>
      <c r="W191" s="15"/>
      <c r="X191" s="15"/>
      <c r="Y191" s="15"/>
    </row>
    <row r="192">
      <c r="A192" s="15"/>
      <c r="B192" s="15"/>
      <c r="C192" s="15"/>
      <c r="D192" s="260"/>
      <c r="E192" s="15"/>
      <c r="F192" s="13"/>
      <c r="G192" s="15"/>
      <c r="H192" s="15"/>
      <c r="I192" s="15"/>
      <c r="J192" s="15"/>
      <c r="K192" s="15"/>
      <c r="L192" s="15"/>
      <c r="M192" s="15"/>
      <c r="N192" s="15"/>
      <c r="O192" s="15"/>
      <c r="P192" s="15"/>
      <c r="Q192" s="15"/>
      <c r="R192" s="15"/>
      <c r="S192" s="15"/>
      <c r="T192" s="15"/>
      <c r="U192" s="15"/>
      <c r="V192" s="15"/>
      <c r="W192" s="15"/>
      <c r="X192" s="15"/>
      <c r="Y192" s="15"/>
    </row>
    <row r="193">
      <c r="A193" s="15"/>
      <c r="B193" s="15"/>
      <c r="C193" s="15"/>
      <c r="D193" s="15"/>
      <c r="E193" s="15"/>
      <c r="F193" s="15"/>
      <c r="G193" s="15"/>
      <c r="H193" s="15"/>
      <c r="I193" s="15"/>
      <c r="J193" s="15"/>
      <c r="K193" s="258"/>
      <c r="N193" s="15"/>
      <c r="O193" s="15"/>
      <c r="P193" s="15"/>
      <c r="Q193" s="15"/>
      <c r="R193" s="15"/>
      <c r="S193" s="15"/>
      <c r="T193" s="258"/>
      <c r="W193" s="15"/>
      <c r="X193" s="15"/>
      <c r="Y193" s="15"/>
    </row>
    <row r="194">
      <c r="A194" s="15"/>
      <c r="B194" s="15"/>
      <c r="C194" s="15"/>
      <c r="D194" s="261"/>
      <c r="E194" s="262"/>
      <c r="F194" s="15"/>
      <c r="G194" s="15"/>
      <c r="H194" s="15"/>
      <c r="I194" s="15"/>
      <c r="J194" s="15"/>
      <c r="K194" s="258"/>
      <c r="L194" s="258"/>
      <c r="M194" s="259"/>
      <c r="N194" s="15"/>
      <c r="O194" s="15"/>
      <c r="P194" s="15"/>
      <c r="Q194" s="15"/>
      <c r="R194" s="15"/>
      <c r="S194" s="15"/>
      <c r="T194" s="258"/>
      <c r="U194" s="258"/>
      <c r="V194" s="259"/>
      <c r="W194" s="15"/>
      <c r="X194" s="15"/>
      <c r="Y194" s="15"/>
    </row>
    <row r="195">
      <c r="A195" s="15"/>
      <c r="B195" s="15"/>
      <c r="C195" s="15"/>
      <c r="D195" s="261"/>
      <c r="E195" s="262"/>
      <c r="F195" s="15"/>
      <c r="G195" s="15"/>
      <c r="H195" s="15"/>
      <c r="I195" s="15"/>
      <c r="J195" s="15"/>
      <c r="K195" s="260"/>
      <c r="L195" s="15"/>
      <c r="M195" s="13"/>
      <c r="N195" s="15"/>
      <c r="O195" s="15"/>
      <c r="P195" s="15"/>
      <c r="Q195" s="15"/>
      <c r="R195" s="15"/>
      <c r="S195" s="15"/>
      <c r="T195" s="260"/>
      <c r="U195" s="15"/>
      <c r="V195" s="13"/>
      <c r="W195" s="15"/>
      <c r="X195" s="15"/>
      <c r="Y195" s="15"/>
    </row>
    <row r="196">
      <c r="A196" s="15"/>
      <c r="B196" s="15"/>
      <c r="C196" s="15"/>
      <c r="D196" s="15"/>
      <c r="E196" s="15"/>
      <c r="F196" s="15"/>
      <c r="G196" s="15"/>
      <c r="H196" s="15"/>
      <c r="I196" s="15"/>
      <c r="J196" s="15"/>
      <c r="K196" s="260"/>
      <c r="L196" s="15"/>
      <c r="M196" s="13"/>
      <c r="N196" s="15"/>
      <c r="O196" s="15"/>
      <c r="P196" s="15"/>
      <c r="Q196" s="15"/>
      <c r="R196" s="15"/>
      <c r="S196" s="15"/>
      <c r="T196" s="260"/>
      <c r="U196" s="15"/>
      <c r="V196" s="13"/>
      <c r="W196" s="15"/>
      <c r="X196" s="15"/>
      <c r="Y196" s="15"/>
    </row>
    <row r="197">
      <c r="A197" s="15"/>
      <c r="B197" s="15"/>
      <c r="C197" s="15"/>
      <c r="D197" s="15"/>
      <c r="E197" s="15"/>
      <c r="F197" s="15"/>
      <c r="G197" s="15"/>
      <c r="H197" s="15"/>
      <c r="I197" s="15"/>
      <c r="J197" s="15"/>
      <c r="K197" s="260"/>
      <c r="L197" s="15"/>
      <c r="M197" s="13"/>
      <c r="N197" s="15"/>
      <c r="O197" s="15"/>
      <c r="P197" s="15"/>
      <c r="Q197" s="15"/>
      <c r="R197" s="15"/>
      <c r="S197" s="15"/>
      <c r="T197" s="260"/>
      <c r="U197" s="15"/>
      <c r="V197" s="13"/>
      <c r="W197" s="15"/>
      <c r="X197" s="15"/>
      <c r="Y197" s="15"/>
    </row>
    <row r="198">
      <c r="A198" s="15"/>
      <c r="B198" s="55"/>
      <c r="C198" s="54"/>
      <c r="D198" s="55"/>
      <c r="E198" s="53"/>
      <c r="F198" s="55"/>
      <c r="G198" s="55"/>
      <c r="H198" s="15"/>
      <c r="I198" s="15"/>
      <c r="J198" s="15"/>
      <c r="K198" s="260"/>
      <c r="L198" s="15"/>
      <c r="M198" s="13"/>
      <c r="N198" s="15"/>
      <c r="O198" s="15"/>
      <c r="P198" s="15"/>
      <c r="Q198" s="15"/>
      <c r="R198" s="15"/>
      <c r="S198" s="15"/>
      <c r="T198" s="260"/>
      <c r="U198" s="15"/>
      <c r="V198" s="13"/>
      <c r="W198" s="15"/>
      <c r="X198" s="15"/>
      <c r="Y198" s="15"/>
    </row>
    <row r="199">
      <c r="A199" s="15"/>
      <c r="B199" s="66"/>
      <c r="C199" s="13"/>
      <c r="D199" s="49"/>
      <c r="E199" s="13"/>
      <c r="F199" s="15"/>
      <c r="G199" s="15"/>
      <c r="H199" s="15"/>
      <c r="I199" s="15"/>
      <c r="J199" s="15"/>
      <c r="K199" s="260"/>
      <c r="L199" s="15"/>
      <c r="M199" s="13"/>
      <c r="N199" s="15"/>
      <c r="O199" s="15"/>
      <c r="P199" s="15"/>
      <c r="Q199" s="15"/>
      <c r="R199" s="15"/>
      <c r="S199" s="15"/>
      <c r="T199" s="260"/>
      <c r="U199" s="15"/>
      <c r="V199" s="13"/>
      <c r="W199" s="15"/>
      <c r="X199" s="15"/>
      <c r="Y199" s="15"/>
    </row>
    <row r="200">
      <c r="A200" s="15"/>
      <c r="B200" s="66"/>
      <c r="C200" s="13"/>
      <c r="D200" s="49"/>
      <c r="E200" s="13"/>
      <c r="F200" s="15"/>
      <c r="G200" s="15"/>
      <c r="H200" s="15"/>
      <c r="I200" s="15"/>
      <c r="J200" s="15"/>
      <c r="K200" s="260"/>
      <c r="L200" s="15"/>
      <c r="M200" s="13"/>
      <c r="N200" s="15"/>
      <c r="O200" s="15"/>
      <c r="P200" s="15"/>
      <c r="Q200" s="15"/>
      <c r="R200" s="15"/>
      <c r="S200" s="15"/>
      <c r="T200" s="260"/>
      <c r="U200" s="15"/>
      <c r="V200" s="13"/>
      <c r="W200" s="15"/>
      <c r="X200" s="15"/>
      <c r="Y200" s="15"/>
    </row>
    <row r="201">
      <c r="A201" s="15"/>
      <c r="B201" s="15"/>
      <c r="C201" s="15"/>
      <c r="D201" s="15"/>
      <c r="E201" s="15"/>
      <c r="F201" s="15"/>
      <c r="G201" s="15"/>
      <c r="H201" s="15"/>
      <c r="I201" s="15"/>
      <c r="J201" s="15"/>
      <c r="K201" s="260"/>
      <c r="L201" s="15"/>
      <c r="M201" s="13"/>
      <c r="N201" s="15"/>
      <c r="O201" s="13"/>
      <c r="P201" s="15"/>
      <c r="Q201" s="15"/>
      <c r="R201" s="15"/>
      <c r="S201" s="15"/>
      <c r="T201" s="260"/>
      <c r="U201" s="15"/>
      <c r="V201" s="13"/>
      <c r="W201" s="15"/>
      <c r="X201" s="13"/>
      <c r="Y201" s="15"/>
    </row>
    <row r="202">
      <c r="A202" s="15"/>
      <c r="B202" s="15"/>
      <c r="C202" s="15"/>
      <c r="D202" s="15"/>
      <c r="E202" s="15"/>
      <c r="F202" s="15"/>
      <c r="G202" s="13"/>
      <c r="H202" s="15"/>
      <c r="I202" s="15"/>
      <c r="J202" s="15"/>
      <c r="K202" s="15"/>
      <c r="L202" s="15"/>
      <c r="M202" s="15"/>
      <c r="N202" s="15"/>
      <c r="O202" s="15"/>
      <c r="P202" s="15"/>
      <c r="Q202" s="15"/>
      <c r="R202" s="15"/>
      <c r="S202" s="15"/>
      <c r="T202" s="15"/>
      <c r="U202" s="15"/>
      <c r="V202" s="15"/>
      <c r="W202" s="15"/>
      <c r="X202" s="15"/>
      <c r="Y202" s="15"/>
    </row>
    <row r="203">
      <c r="A203" s="15"/>
      <c r="B203" s="15"/>
      <c r="C203" s="15"/>
      <c r="D203" s="15"/>
      <c r="E203" s="15"/>
      <c r="F203" s="15"/>
      <c r="H203" s="15"/>
      <c r="I203" s="15"/>
      <c r="J203" s="15"/>
      <c r="K203" s="261"/>
      <c r="L203" s="262"/>
      <c r="M203" s="15"/>
      <c r="N203" s="15"/>
      <c r="O203" s="15"/>
      <c r="P203" s="15"/>
      <c r="Q203" s="15"/>
      <c r="R203" s="15"/>
      <c r="S203" s="15"/>
      <c r="T203" s="261"/>
      <c r="U203" s="262"/>
      <c r="V203" s="15"/>
      <c r="W203" s="15"/>
      <c r="X203" s="15"/>
      <c r="Y203" s="15"/>
    </row>
    <row r="204">
      <c r="A204" s="15"/>
      <c r="B204" s="15"/>
      <c r="C204" s="15"/>
      <c r="D204" s="15"/>
      <c r="E204" s="15"/>
      <c r="F204" s="15"/>
      <c r="H204" s="15"/>
      <c r="I204" s="15"/>
      <c r="J204" s="15"/>
      <c r="K204" s="261"/>
      <c r="L204" s="262"/>
      <c r="M204" s="15"/>
      <c r="N204" s="15"/>
      <c r="O204" s="15"/>
      <c r="P204" s="15"/>
      <c r="Q204" s="15"/>
      <c r="R204" s="15"/>
      <c r="S204" s="15"/>
      <c r="T204" s="261"/>
      <c r="U204" s="262"/>
      <c r="V204" s="15"/>
      <c r="W204" s="15"/>
      <c r="X204" s="15"/>
      <c r="Y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c r="A206" s="15"/>
      <c r="B206" s="15"/>
      <c r="C206" s="15"/>
      <c r="D206" s="15"/>
      <c r="E206" s="15"/>
      <c r="F206" s="15"/>
      <c r="G206" s="15"/>
      <c r="H206" s="15"/>
      <c r="I206" s="15"/>
      <c r="J206" s="15"/>
      <c r="K206" s="258"/>
      <c r="L206" s="258"/>
      <c r="M206" s="263"/>
      <c r="N206" s="15"/>
      <c r="O206" s="15"/>
      <c r="P206" s="15"/>
      <c r="Q206" s="15"/>
      <c r="R206" s="15"/>
      <c r="S206" s="15"/>
      <c r="T206" s="258"/>
      <c r="U206" s="258"/>
      <c r="V206" s="263"/>
      <c r="W206" s="15"/>
      <c r="X206" s="15"/>
      <c r="Y206" s="15"/>
    </row>
    <row r="207">
      <c r="A207" s="15"/>
      <c r="B207" s="15"/>
      <c r="C207" s="15"/>
      <c r="D207" s="15"/>
      <c r="E207" s="15"/>
      <c r="F207" s="15"/>
      <c r="G207" s="15"/>
      <c r="H207" s="15"/>
      <c r="I207" s="264"/>
      <c r="J207" s="265"/>
      <c r="K207" s="266"/>
      <c r="L207" s="13"/>
      <c r="M207" s="15"/>
      <c r="N207" s="15"/>
      <c r="O207" s="15"/>
      <c r="P207" s="15"/>
      <c r="Q207" s="15"/>
      <c r="R207" s="264"/>
      <c r="S207" s="265"/>
      <c r="T207" s="266"/>
      <c r="U207" s="13"/>
      <c r="V207" s="15"/>
      <c r="W207" s="15"/>
      <c r="X207" s="15"/>
      <c r="Y207" s="15"/>
    </row>
    <row r="208">
      <c r="A208" s="15"/>
      <c r="B208" s="15"/>
      <c r="C208" s="15"/>
      <c r="D208" s="15"/>
      <c r="E208" s="15"/>
      <c r="F208" s="15"/>
      <c r="G208" s="15"/>
      <c r="H208" s="15"/>
      <c r="I208" s="264"/>
      <c r="J208" s="265"/>
      <c r="K208" s="267"/>
      <c r="L208" s="13"/>
      <c r="M208" s="15"/>
      <c r="N208" s="15"/>
      <c r="O208" s="15"/>
      <c r="P208" s="15"/>
      <c r="Q208" s="15"/>
      <c r="R208" s="264"/>
      <c r="S208" s="265"/>
      <c r="T208" s="267"/>
      <c r="U208" s="13"/>
      <c r="V208" s="15"/>
      <c r="W208" s="15"/>
      <c r="X208" s="15"/>
      <c r="Y208" s="15"/>
    </row>
    <row r="209">
      <c r="A209" s="15"/>
      <c r="B209" s="15"/>
      <c r="C209" s="15"/>
      <c r="D209" s="15"/>
      <c r="E209" s="15"/>
      <c r="F209" s="15"/>
      <c r="G209" s="15"/>
      <c r="H209" s="15"/>
      <c r="I209" s="13"/>
      <c r="J209" s="419"/>
      <c r="K209" s="267"/>
      <c r="L209" s="13"/>
      <c r="M209" s="15"/>
      <c r="N209" s="15"/>
      <c r="O209" s="15"/>
      <c r="P209" s="15"/>
      <c r="Q209" s="15"/>
      <c r="R209" s="13"/>
      <c r="S209" s="419"/>
      <c r="T209" s="267"/>
      <c r="U209" s="13"/>
      <c r="V209" s="15"/>
      <c r="W209" s="15"/>
      <c r="X209" s="15"/>
      <c r="Y209" s="15"/>
    </row>
    <row r="210">
      <c r="A210" s="15"/>
      <c r="B210" s="15"/>
      <c r="C210" s="15"/>
      <c r="D210" s="15"/>
      <c r="E210" s="15"/>
      <c r="F210" s="15"/>
      <c r="G210" s="15"/>
      <c r="H210" s="15"/>
      <c r="I210" s="15"/>
      <c r="J210" s="15"/>
      <c r="K210" s="260"/>
      <c r="M210" s="268"/>
      <c r="N210" s="15"/>
      <c r="O210" s="15"/>
      <c r="P210" s="15"/>
      <c r="Q210" s="15"/>
      <c r="R210" s="15"/>
      <c r="S210" s="15"/>
      <c r="T210" s="260"/>
      <c r="V210" s="268"/>
      <c r="W210" s="15"/>
      <c r="X210" s="15"/>
      <c r="Y210" s="15"/>
    </row>
    <row r="211">
      <c r="A211" s="15"/>
      <c r="B211" s="15"/>
      <c r="C211" s="15"/>
      <c r="D211" s="15"/>
      <c r="E211" s="15"/>
      <c r="F211" s="15"/>
      <c r="G211" s="15"/>
      <c r="H211" s="15"/>
      <c r="I211" s="15"/>
      <c r="J211" s="15"/>
      <c r="K211" s="15"/>
      <c r="L211" s="15"/>
      <c r="M211" s="15"/>
      <c r="N211" s="15"/>
      <c r="O211" s="15"/>
      <c r="P211" s="15"/>
      <c r="Q211" s="15"/>
      <c r="R211" s="15"/>
      <c r="S211" s="15"/>
    </row>
    <row r="212">
      <c r="A212" s="15"/>
      <c r="B212" s="15"/>
      <c r="C212" s="15"/>
      <c r="D212" s="15"/>
      <c r="E212" s="15"/>
      <c r="F212" s="15"/>
      <c r="G212" s="15"/>
      <c r="H212" s="15"/>
      <c r="I212" s="15"/>
      <c r="J212" s="15"/>
      <c r="K212" s="15"/>
      <c r="L212" s="15"/>
      <c r="M212" s="15"/>
      <c r="N212" s="15"/>
      <c r="O212" s="15"/>
      <c r="P212" s="15"/>
      <c r="Q212" s="15"/>
      <c r="R212" s="15"/>
      <c r="S212" s="15"/>
    </row>
    <row r="213">
      <c r="A213" s="15"/>
      <c r="B213" s="15"/>
      <c r="C213" s="15"/>
      <c r="D213" s="15"/>
      <c r="E213" s="15"/>
      <c r="F213" s="15"/>
      <c r="G213" s="15"/>
      <c r="H213" s="15"/>
      <c r="I213" s="15"/>
      <c r="J213" s="15"/>
      <c r="K213" s="15"/>
      <c r="L213" s="15"/>
      <c r="M213" s="15"/>
      <c r="N213" s="15"/>
      <c r="O213" s="15"/>
      <c r="P213" s="15"/>
      <c r="Q213" s="15"/>
      <c r="R213" s="15"/>
      <c r="S213" s="15"/>
    </row>
    <row r="214">
      <c r="A214" s="15"/>
      <c r="B214" s="15"/>
      <c r="C214" s="15"/>
      <c r="D214" s="15"/>
      <c r="E214" s="15"/>
      <c r="F214" s="15"/>
      <c r="G214" s="15"/>
      <c r="H214" s="15"/>
      <c r="I214" s="15"/>
      <c r="J214" s="15"/>
      <c r="K214" s="15"/>
      <c r="L214" s="15"/>
      <c r="M214" s="15"/>
      <c r="N214" s="15"/>
      <c r="O214" s="15"/>
      <c r="P214" s="15"/>
      <c r="Q214" s="15"/>
      <c r="R214" s="15"/>
      <c r="S214" s="15"/>
    </row>
    <row r="215">
      <c r="A215" s="15"/>
      <c r="B215" s="15"/>
      <c r="C215" s="15"/>
      <c r="D215" s="15"/>
      <c r="E215" s="15"/>
      <c r="F215" s="15"/>
      <c r="G215" s="15"/>
      <c r="H215" s="15"/>
      <c r="I215" s="15"/>
      <c r="J215" s="15"/>
      <c r="K215" s="15"/>
      <c r="L215" s="15"/>
      <c r="M215" s="15"/>
      <c r="N215" s="15"/>
      <c r="O215" s="15"/>
      <c r="P215" s="15"/>
      <c r="Q215" s="15"/>
      <c r="R215" s="15"/>
      <c r="S215" s="15"/>
    </row>
    <row r="216">
      <c r="A216" s="15"/>
      <c r="B216" s="15"/>
      <c r="C216" s="15"/>
      <c r="D216" s="15"/>
      <c r="E216" s="15"/>
      <c r="F216" s="15"/>
      <c r="G216" s="15"/>
      <c r="H216" s="15"/>
      <c r="I216" s="15"/>
      <c r="J216" s="15"/>
      <c r="K216" s="15"/>
      <c r="L216" s="15"/>
      <c r="M216" s="15"/>
      <c r="N216" s="15"/>
      <c r="O216" s="15"/>
      <c r="P216" s="15"/>
      <c r="Q216" s="15"/>
      <c r="R216" s="15"/>
      <c r="S216" s="15"/>
    </row>
    <row r="217">
      <c r="A217" s="15"/>
      <c r="B217" s="15"/>
      <c r="C217" s="15"/>
      <c r="D217" s="258"/>
      <c r="G217" s="15"/>
      <c r="H217" s="15"/>
      <c r="I217" s="15"/>
      <c r="J217" s="15"/>
      <c r="K217" s="15"/>
      <c r="L217" s="15"/>
      <c r="M217" s="15"/>
      <c r="N217" s="15"/>
      <c r="O217" s="15"/>
      <c r="P217" s="15"/>
      <c r="Q217" s="15"/>
      <c r="R217" s="15"/>
      <c r="S217" s="15"/>
    </row>
    <row r="218">
      <c r="A218" s="15"/>
      <c r="B218" s="15"/>
      <c r="C218" s="15"/>
      <c r="D218" s="258"/>
      <c r="E218" s="258"/>
      <c r="F218" s="259"/>
      <c r="G218" s="15"/>
      <c r="H218" s="15"/>
      <c r="I218" s="15"/>
      <c r="J218" s="15"/>
      <c r="K218" s="15"/>
      <c r="L218" s="15"/>
      <c r="M218" s="15"/>
      <c r="N218" s="15"/>
      <c r="O218" s="15"/>
      <c r="P218" s="15"/>
      <c r="Q218" s="15"/>
      <c r="R218" s="15"/>
      <c r="S218" s="15"/>
    </row>
    <row r="219">
      <c r="A219" s="15"/>
      <c r="B219" s="15"/>
      <c r="C219" s="15"/>
      <c r="D219" s="260"/>
      <c r="E219" s="15"/>
      <c r="F219" s="13"/>
      <c r="G219" s="15"/>
      <c r="H219" s="15"/>
      <c r="I219" s="15"/>
      <c r="J219" s="15"/>
      <c r="K219" s="15"/>
      <c r="L219" s="15"/>
      <c r="M219" s="15"/>
      <c r="N219" s="15"/>
      <c r="O219" s="15"/>
      <c r="P219" s="15"/>
      <c r="Q219" s="15"/>
      <c r="R219" s="15"/>
      <c r="S219" s="15"/>
    </row>
    <row r="220">
      <c r="A220" s="15"/>
      <c r="B220" s="15"/>
      <c r="C220" s="15"/>
      <c r="D220" s="260"/>
      <c r="E220" s="15"/>
      <c r="F220" s="13"/>
      <c r="G220" s="15"/>
      <c r="H220" s="15"/>
      <c r="I220" s="15"/>
      <c r="J220" s="15"/>
      <c r="K220" s="15"/>
      <c r="L220" s="15"/>
      <c r="M220" s="15"/>
      <c r="N220" s="15"/>
      <c r="O220" s="15"/>
      <c r="P220" s="15"/>
      <c r="Q220" s="15"/>
      <c r="R220" s="15"/>
      <c r="S220" s="15"/>
    </row>
    <row r="221">
      <c r="A221" s="15"/>
      <c r="B221" s="15"/>
      <c r="C221" s="15"/>
      <c r="D221" s="260"/>
      <c r="E221" s="15"/>
      <c r="F221" s="13"/>
      <c r="G221" s="15"/>
      <c r="H221" s="15"/>
      <c r="I221" s="15"/>
      <c r="J221" s="15"/>
      <c r="K221" s="15"/>
      <c r="L221" s="15"/>
      <c r="M221" s="15"/>
      <c r="N221" s="15"/>
      <c r="O221" s="15"/>
      <c r="P221" s="15"/>
      <c r="Q221" s="15"/>
      <c r="R221" s="15"/>
      <c r="S221" s="15"/>
    </row>
    <row r="222">
      <c r="A222" s="15"/>
      <c r="B222" s="15"/>
      <c r="C222" s="15"/>
      <c r="D222" s="260"/>
      <c r="E222" s="15"/>
      <c r="F222" s="13"/>
      <c r="G222" s="15"/>
      <c r="H222" s="15"/>
      <c r="I222" s="15"/>
      <c r="J222" s="15"/>
      <c r="K222" s="15"/>
      <c r="L222" s="15"/>
      <c r="M222" s="15"/>
      <c r="N222" s="15"/>
      <c r="O222" s="15"/>
      <c r="P222" s="15"/>
      <c r="Q222" s="15"/>
      <c r="R222" s="15"/>
      <c r="S222" s="15"/>
    </row>
    <row r="223">
      <c r="A223" s="15"/>
      <c r="B223" s="15"/>
      <c r="C223" s="15"/>
      <c r="D223" s="260"/>
      <c r="E223" s="15"/>
      <c r="F223" s="13"/>
      <c r="G223" s="15"/>
      <c r="H223" s="15"/>
      <c r="I223" s="15"/>
      <c r="J223" s="15"/>
      <c r="K223" s="15"/>
      <c r="L223" s="15"/>
      <c r="M223" s="15"/>
      <c r="N223" s="15"/>
      <c r="O223" s="15"/>
      <c r="P223" s="15"/>
      <c r="Q223" s="15"/>
      <c r="R223" s="15"/>
      <c r="S223" s="15"/>
    </row>
    <row r="224">
      <c r="A224" s="15"/>
      <c r="B224" s="15"/>
      <c r="C224" s="15"/>
      <c r="D224" s="260"/>
      <c r="E224" s="15"/>
      <c r="F224" s="13"/>
      <c r="G224" s="15"/>
      <c r="H224" s="15"/>
      <c r="I224" s="15"/>
      <c r="J224" s="15"/>
      <c r="K224" s="15"/>
      <c r="L224" s="15"/>
      <c r="M224" s="15"/>
      <c r="N224" s="15"/>
      <c r="O224" s="15"/>
      <c r="P224" s="15"/>
      <c r="Q224" s="15"/>
      <c r="R224" s="15"/>
      <c r="S224" s="15"/>
    </row>
    <row r="225">
      <c r="A225" s="15"/>
      <c r="B225" s="15"/>
      <c r="C225" s="15"/>
      <c r="D225" s="260"/>
      <c r="E225" s="15"/>
      <c r="F225" s="13"/>
      <c r="G225" s="15"/>
      <c r="H225" s="13"/>
      <c r="I225" s="15"/>
      <c r="J225" s="15"/>
      <c r="K225" s="15"/>
      <c r="L225" s="15"/>
      <c r="M225" s="15"/>
      <c r="N225" s="15"/>
      <c r="O225" s="15"/>
      <c r="P225" s="15"/>
      <c r="Q225" s="15"/>
      <c r="R225" s="15"/>
      <c r="S225" s="15"/>
    </row>
    <row r="226">
      <c r="A226" s="15"/>
      <c r="B226" s="15"/>
      <c r="C226" s="15"/>
      <c r="D226" s="15"/>
      <c r="E226" s="15"/>
      <c r="F226" s="15"/>
      <c r="G226" s="15"/>
      <c r="H226" s="15"/>
      <c r="I226" s="15"/>
      <c r="J226" s="15"/>
      <c r="K226" s="15"/>
      <c r="L226" s="15"/>
      <c r="M226" s="15"/>
      <c r="N226" s="15"/>
      <c r="O226" s="15"/>
      <c r="P226" s="15"/>
      <c r="Q226" s="15"/>
      <c r="R226" s="15"/>
      <c r="S226" s="15"/>
    </row>
    <row r="227">
      <c r="A227" s="15"/>
      <c r="B227" s="15"/>
      <c r="C227" s="15"/>
      <c r="D227" s="261"/>
      <c r="E227" s="262"/>
      <c r="F227" s="15"/>
      <c r="G227" s="15"/>
      <c r="H227" s="15"/>
      <c r="I227" s="15"/>
      <c r="J227" s="15"/>
      <c r="K227" s="15"/>
      <c r="L227" s="15"/>
      <c r="M227" s="15"/>
      <c r="N227" s="15"/>
      <c r="O227" s="15"/>
      <c r="P227" s="15"/>
      <c r="Q227" s="15"/>
      <c r="R227" s="15"/>
      <c r="S227" s="15"/>
    </row>
    <row r="228">
      <c r="A228" s="15"/>
      <c r="B228" s="15"/>
      <c r="C228" s="15"/>
      <c r="D228" s="261"/>
      <c r="E228" s="262"/>
      <c r="F228" s="15"/>
      <c r="G228" s="15"/>
      <c r="H228" s="15"/>
      <c r="I228" s="15"/>
      <c r="J228" s="15"/>
      <c r="K228" s="15"/>
      <c r="L228" s="15"/>
      <c r="M228" s="15"/>
      <c r="N228" s="15"/>
      <c r="O228" s="15"/>
      <c r="P228" s="15"/>
      <c r="Q228" s="15"/>
      <c r="R228" s="15"/>
      <c r="S228" s="15"/>
    </row>
    <row r="229">
      <c r="A229" s="15"/>
      <c r="B229" s="15"/>
      <c r="C229" s="15"/>
      <c r="D229" s="15"/>
      <c r="E229" s="15"/>
      <c r="F229" s="15"/>
      <c r="G229" s="15"/>
      <c r="H229" s="15"/>
      <c r="I229" s="15"/>
      <c r="J229" s="15"/>
      <c r="K229" s="15"/>
      <c r="L229" s="15"/>
      <c r="M229" s="15"/>
      <c r="N229" s="15"/>
      <c r="O229" s="15"/>
      <c r="P229" s="15"/>
      <c r="Q229" s="15"/>
      <c r="R229" s="15"/>
      <c r="S229" s="15"/>
    </row>
    <row r="230">
      <c r="A230" s="15"/>
      <c r="B230" s="15"/>
      <c r="C230" s="15"/>
      <c r="D230" s="258"/>
      <c r="E230" s="258"/>
      <c r="F230" s="263"/>
      <c r="G230" s="15"/>
      <c r="H230" s="15"/>
      <c r="I230" s="15"/>
      <c r="J230" s="15"/>
      <c r="K230" s="15"/>
      <c r="L230" s="15"/>
      <c r="M230" s="15"/>
      <c r="N230" s="15"/>
      <c r="O230" s="15"/>
      <c r="P230" s="15"/>
      <c r="Q230" s="15"/>
      <c r="R230" s="15"/>
      <c r="S230" s="15"/>
    </row>
    <row r="231">
      <c r="A231" s="15"/>
      <c r="B231" s="264"/>
      <c r="C231" s="265"/>
      <c r="D231" s="266"/>
      <c r="E231" s="13"/>
      <c r="F231" s="15"/>
      <c r="G231" s="15"/>
      <c r="H231" s="15"/>
      <c r="I231" s="15"/>
      <c r="J231" s="15"/>
      <c r="K231" s="15"/>
      <c r="L231" s="15"/>
      <c r="M231" s="15"/>
      <c r="N231" s="15"/>
      <c r="O231" s="15"/>
      <c r="P231" s="15"/>
      <c r="Q231" s="15"/>
      <c r="R231" s="15"/>
      <c r="S231" s="15"/>
    </row>
    <row r="232">
      <c r="A232" s="15"/>
      <c r="B232" s="264"/>
      <c r="C232" s="265"/>
      <c r="D232" s="267"/>
      <c r="E232" s="13"/>
      <c r="F232" s="15"/>
      <c r="G232" s="15"/>
      <c r="H232" s="15"/>
      <c r="I232" s="15"/>
      <c r="J232" s="15"/>
      <c r="K232" s="15"/>
      <c r="L232" s="15"/>
      <c r="M232" s="15"/>
      <c r="N232" s="15"/>
      <c r="O232" s="15"/>
      <c r="P232" s="15"/>
      <c r="Q232" s="15"/>
      <c r="R232" s="15"/>
      <c r="S232" s="15"/>
    </row>
    <row r="233">
      <c r="A233" s="15"/>
      <c r="B233" s="13"/>
      <c r="C233" s="419"/>
      <c r="D233" s="267"/>
      <c r="E233" s="13"/>
      <c r="F233" s="15"/>
      <c r="G233" s="15"/>
      <c r="H233" s="15"/>
      <c r="I233" s="15"/>
      <c r="J233" s="15"/>
      <c r="K233" s="15"/>
      <c r="L233" s="15"/>
      <c r="M233" s="15"/>
      <c r="N233" s="15"/>
      <c r="O233" s="15"/>
      <c r="P233" s="15"/>
      <c r="Q233" s="15"/>
      <c r="R233" s="15"/>
      <c r="S233" s="15"/>
    </row>
    <row r="234">
      <c r="A234" s="15"/>
      <c r="B234" s="15"/>
      <c r="C234" s="15"/>
      <c r="D234" s="260"/>
      <c r="F234" s="268"/>
      <c r="G234" s="15"/>
      <c r="H234" s="15"/>
      <c r="I234" s="15"/>
      <c r="J234" s="15"/>
      <c r="K234" s="15"/>
      <c r="L234" s="15"/>
      <c r="M234" s="15"/>
      <c r="N234" s="15"/>
      <c r="O234" s="15"/>
      <c r="P234" s="15"/>
      <c r="Q234" s="15"/>
      <c r="R234" s="15"/>
      <c r="S234" s="15"/>
    </row>
    <row r="235">
      <c r="A235" s="15"/>
      <c r="B235" s="15"/>
      <c r="C235" s="15"/>
      <c r="D235" s="15"/>
      <c r="E235" s="15"/>
      <c r="F235" s="15"/>
      <c r="G235" s="15"/>
      <c r="H235" s="15"/>
      <c r="I235" s="15"/>
      <c r="J235" s="15"/>
      <c r="K235" s="15"/>
      <c r="L235" s="15"/>
      <c r="M235" s="15"/>
      <c r="N235" s="15"/>
      <c r="O235" s="15"/>
      <c r="P235" s="15"/>
      <c r="Q235" s="15"/>
      <c r="R235" s="15"/>
      <c r="S235" s="15"/>
    </row>
    <row r="236">
      <c r="A236" s="15"/>
      <c r="B236" s="15"/>
      <c r="C236" s="15"/>
      <c r="D236" s="15"/>
      <c r="E236" s="15"/>
      <c r="F236" s="15"/>
      <c r="G236" s="15"/>
      <c r="H236" s="15"/>
      <c r="I236" s="15"/>
      <c r="J236" s="15"/>
      <c r="K236" s="15"/>
      <c r="L236" s="15"/>
      <c r="M236" s="15"/>
      <c r="N236" s="15"/>
      <c r="O236" s="15"/>
      <c r="P236" s="15"/>
      <c r="Q236" s="15"/>
      <c r="R236" s="15"/>
      <c r="S236" s="15"/>
    </row>
    <row r="237">
      <c r="A237" s="15"/>
      <c r="B237" s="15"/>
      <c r="C237" s="15"/>
      <c r="D237" s="15"/>
      <c r="E237" s="15"/>
      <c r="F237" s="15"/>
      <c r="G237" s="15"/>
      <c r="H237" s="15"/>
      <c r="I237" s="15"/>
      <c r="J237" s="15"/>
      <c r="K237" s="15"/>
      <c r="L237" s="15"/>
      <c r="M237" s="15"/>
      <c r="N237" s="15"/>
      <c r="O237" s="15"/>
      <c r="P237" s="15"/>
      <c r="Q237" s="15"/>
      <c r="R237" s="15"/>
      <c r="S237" s="15"/>
    </row>
    <row r="238">
      <c r="A238" s="15"/>
      <c r="B238" s="15"/>
      <c r="C238" s="15"/>
      <c r="D238" s="762"/>
      <c r="E238" s="15"/>
      <c r="F238" s="15"/>
      <c r="G238" s="15"/>
      <c r="H238" s="15"/>
      <c r="I238" s="15"/>
      <c r="J238" s="15"/>
      <c r="K238" s="15"/>
      <c r="L238" s="15"/>
      <c r="M238" s="15"/>
      <c r="N238" s="15"/>
      <c r="O238" s="15"/>
      <c r="P238" s="15"/>
      <c r="Q238" s="15"/>
      <c r="R238" s="15"/>
      <c r="S238" s="15"/>
    </row>
    <row r="239">
      <c r="A239" s="15"/>
      <c r="B239" s="15"/>
      <c r="C239" s="15"/>
      <c r="D239" s="13"/>
      <c r="E239" s="15"/>
      <c r="F239" s="15"/>
      <c r="G239" s="15"/>
      <c r="H239" s="15"/>
      <c r="I239" s="15"/>
      <c r="J239" s="15"/>
      <c r="K239" s="15"/>
      <c r="L239" s="15"/>
      <c r="M239" s="15"/>
      <c r="N239" s="15"/>
      <c r="O239" s="15"/>
      <c r="P239" s="15"/>
      <c r="Q239" s="15"/>
      <c r="R239" s="15"/>
      <c r="S239" s="15"/>
    </row>
    <row r="240">
      <c r="A240" s="15"/>
      <c r="B240" s="15"/>
      <c r="C240" s="15"/>
      <c r="D240" s="15"/>
      <c r="E240" s="15"/>
      <c r="F240" s="15"/>
      <c r="G240" s="15"/>
      <c r="H240" s="15"/>
      <c r="I240" s="15"/>
      <c r="J240" s="15"/>
      <c r="K240" s="15"/>
      <c r="L240" s="15"/>
      <c r="M240" s="15"/>
      <c r="N240" s="15"/>
      <c r="O240" s="15"/>
      <c r="P240" s="15"/>
      <c r="Q240" s="15"/>
      <c r="R240" s="15"/>
      <c r="S240" s="15"/>
    </row>
    <row r="241">
      <c r="A241" s="15"/>
      <c r="B241" s="15"/>
      <c r="C241" s="15"/>
      <c r="D241" s="15"/>
      <c r="E241" s="15"/>
      <c r="F241" s="15"/>
      <c r="G241" s="15"/>
      <c r="H241" s="15"/>
      <c r="I241" s="15"/>
      <c r="J241" s="15"/>
      <c r="K241" s="15"/>
      <c r="L241" s="15"/>
      <c r="M241" s="15"/>
      <c r="N241" s="15"/>
      <c r="O241" s="15"/>
      <c r="P241" s="15"/>
      <c r="Q241" s="15"/>
      <c r="R241" s="15"/>
      <c r="S241" s="15"/>
    </row>
    <row r="242">
      <c r="A242" s="15"/>
      <c r="B242" s="15"/>
      <c r="C242" s="15"/>
      <c r="D242" s="15"/>
      <c r="E242" s="15"/>
      <c r="F242" s="15"/>
      <c r="G242" s="15"/>
      <c r="H242" s="15"/>
      <c r="I242" s="15"/>
      <c r="J242" s="15"/>
      <c r="K242" s="15"/>
      <c r="L242" s="15"/>
      <c r="M242" s="15"/>
      <c r="N242" s="15"/>
      <c r="O242" s="15"/>
      <c r="P242" s="15"/>
      <c r="Q242" s="15"/>
      <c r="R242" s="15"/>
      <c r="S242" s="15"/>
    </row>
    <row r="243">
      <c r="A243" s="15"/>
      <c r="B243" s="15"/>
      <c r="C243" s="15"/>
      <c r="D243" s="15"/>
      <c r="E243" s="15"/>
      <c r="F243" s="15"/>
      <c r="G243" s="15"/>
      <c r="H243" s="15"/>
      <c r="I243" s="15"/>
      <c r="J243" s="15"/>
      <c r="K243" s="15"/>
      <c r="L243" s="15"/>
      <c r="M243" s="15"/>
      <c r="N243" s="15"/>
      <c r="O243" s="15"/>
      <c r="P243" s="15"/>
      <c r="Q243" s="15"/>
      <c r="R243" s="15"/>
      <c r="S243" s="15"/>
    </row>
    <row r="244">
      <c r="A244" s="15"/>
      <c r="B244" s="15"/>
      <c r="C244" s="15"/>
      <c r="D244" s="15"/>
      <c r="E244" s="15"/>
      <c r="F244" s="15"/>
      <c r="G244" s="15"/>
      <c r="H244" s="15"/>
      <c r="I244" s="15"/>
      <c r="J244" s="15"/>
      <c r="K244" s="15"/>
      <c r="L244" s="15"/>
      <c r="M244" s="15"/>
      <c r="N244" s="15"/>
      <c r="O244" s="15"/>
      <c r="P244" s="15"/>
      <c r="Q244" s="15"/>
      <c r="R244" s="15"/>
      <c r="S244" s="15"/>
    </row>
    <row r="245">
      <c r="A245" s="15"/>
      <c r="B245" s="15"/>
      <c r="C245" s="15"/>
      <c r="D245" s="15"/>
      <c r="E245" s="15"/>
      <c r="F245" s="15"/>
      <c r="G245" s="15"/>
      <c r="H245" s="15"/>
      <c r="I245" s="15"/>
      <c r="J245" s="15"/>
      <c r="K245" s="15"/>
      <c r="L245" s="15"/>
      <c r="M245" s="15"/>
      <c r="N245" s="15"/>
      <c r="O245" s="15"/>
      <c r="P245" s="15"/>
      <c r="Q245" s="15"/>
      <c r="R245" s="15"/>
      <c r="S245" s="15"/>
    </row>
    <row r="246">
      <c r="A246" s="15"/>
      <c r="B246" s="15"/>
      <c r="C246" s="15"/>
      <c r="D246" s="15"/>
      <c r="E246" s="15"/>
      <c r="F246" s="15"/>
      <c r="G246" s="15"/>
      <c r="H246" s="15"/>
      <c r="I246" s="15"/>
      <c r="J246" s="15"/>
      <c r="K246" s="15"/>
      <c r="L246" s="15"/>
      <c r="M246" s="15"/>
      <c r="N246" s="15"/>
      <c r="O246" s="15"/>
      <c r="P246" s="15"/>
      <c r="Q246" s="15"/>
      <c r="R246" s="15"/>
      <c r="S246" s="15"/>
    </row>
    <row r="247">
      <c r="A247" s="15"/>
      <c r="B247" s="15"/>
      <c r="C247" s="15"/>
      <c r="D247" s="15"/>
      <c r="E247" s="15"/>
      <c r="F247" s="15"/>
      <c r="G247" s="15"/>
      <c r="H247" s="15"/>
      <c r="I247" s="15"/>
      <c r="J247" s="15"/>
      <c r="K247" s="15"/>
      <c r="L247" s="15"/>
      <c r="M247" s="15"/>
      <c r="N247" s="15"/>
      <c r="O247" s="15"/>
      <c r="P247" s="15"/>
      <c r="Q247" s="15"/>
      <c r="R247" s="15"/>
      <c r="S247" s="15"/>
    </row>
    <row r="248">
      <c r="A248" s="15"/>
      <c r="B248" s="15"/>
      <c r="C248" s="15"/>
      <c r="D248" s="15"/>
      <c r="E248" s="15"/>
      <c r="F248" s="15"/>
      <c r="G248" s="15"/>
      <c r="H248" s="15"/>
      <c r="I248" s="15"/>
      <c r="J248" s="15"/>
      <c r="K248" s="15"/>
      <c r="L248" s="15"/>
      <c r="M248" s="15"/>
      <c r="N248" s="15"/>
      <c r="O248" s="15"/>
      <c r="P248" s="15"/>
      <c r="Q248" s="15"/>
      <c r="R248" s="15"/>
      <c r="S248" s="15"/>
    </row>
    <row r="249">
      <c r="A249" s="15"/>
      <c r="B249" s="15"/>
      <c r="C249" s="15"/>
      <c r="D249" s="15"/>
      <c r="E249" s="15"/>
      <c r="F249" s="15"/>
      <c r="G249" s="15"/>
      <c r="H249" s="15"/>
      <c r="I249" s="15"/>
      <c r="J249" s="15"/>
      <c r="K249" s="15"/>
      <c r="L249" s="15"/>
      <c r="M249" s="15"/>
      <c r="N249" s="15"/>
      <c r="O249" s="15"/>
      <c r="P249" s="15"/>
      <c r="Q249" s="15"/>
      <c r="R249" s="15"/>
      <c r="S249" s="15"/>
    </row>
    <row r="250">
      <c r="A250" s="15"/>
      <c r="B250" s="15"/>
      <c r="C250" s="15"/>
      <c r="D250" s="15"/>
      <c r="E250" s="15"/>
      <c r="F250" s="15"/>
      <c r="G250" s="15"/>
      <c r="H250" s="15"/>
      <c r="I250" s="15"/>
      <c r="J250" s="15"/>
      <c r="K250" s="15"/>
      <c r="L250" s="15"/>
      <c r="M250" s="15"/>
      <c r="N250" s="15"/>
      <c r="O250" s="15"/>
      <c r="P250" s="15"/>
      <c r="Q250" s="15"/>
      <c r="R250" s="15"/>
      <c r="S250" s="15"/>
    </row>
    <row r="251">
      <c r="A251" s="15"/>
      <c r="B251" s="15"/>
      <c r="C251" s="15"/>
      <c r="D251" s="15"/>
      <c r="E251" s="15"/>
      <c r="F251" s="15"/>
      <c r="G251" s="15"/>
      <c r="H251" s="15"/>
      <c r="I251" s="15"/>
      <c r="J251" s="15"/>
      <c r="K251" s="15"/>
      <c r="L251" s="15"/>
      <c r="M251" s="15"/>
      <c r="N251" s="15"/>
      <c r="O251" s="15"/>
      <c r="P251" s="15"/>
      <c r="Q251" s="15"/>
      <c r="R251" s="15"/>
      <c r="S251" s="15"/>
    </row>
    <row r="252">
      <c r="A252" s="15"/>
      <c r="B252" s="15"/>
      <c r="C252" s="15"/>
      <c r="D252" s="15"/>
      <c r="E252" s="15"/>
      <c r="F252" s="15"/>
      <c r="G252" s="15"/>
      <c r="H252" s="15"/>
      <c r="I252" s="15"/>
      <c r="J252" s="15"/>
      <c r="K252" s="15"/>
      <c r="L252" s="15"/>
      <c r="M252" s="15"/>
      <c r="N252" s="15"/>
      <c r="O252" s="15"/>
      <c r="P252" s="15"/>
      <c r="Q252" s="15"/>
      <c r="R252" s="15"/>
      <c r="S252" s="15"/>
    </row>
    <row r="253">
      <c r="A253" s="15"/>
      <c r="B253" s="15"/>
      <c r="C253" s="15"/>
      <c r="D253" s="15"/>
      <c r="E253" s="15"/>
      <c r="F253" s="15"/>
      <c r="G253" s="15"/>
      <c r="H253" s="15"/>
      <c r="I253" s="15"/>
      <c r="J253" s="15"/>
      <c r="K253" s="15"/>
      <c r="L253" s="15"/>
      <c r="M253" s="15"/>
      <c r="N253" s="15"/>
      <c r="O253" s="15"/>
      <c r="P253" s="15"/>
      <c r="Q253" s="15"/>
      <c r="R253" s="15"/>
      <c r="S253" s="15"/>
    </row>
    <row r="254">
      <c r="A254" s="15"/>
      <c r="B254" s="15"/>
      <c r="C254" s="15"/>
      <c r="D254" s="15"/>
      <c r="E254" s="15"/>
      <c r="F254" s="15"/>
      <c r="G254" s="15"/>
      <c r="H254" s="15"/>
      <c r="I254" s="15"/>
      <c r="J254" s="15"/>
      <c r="K254" s="15"/>
      <c r="L254" s="15"/>
      <c r="M254" s="15"/>
      <c r="N254" s="15"/>
      <c r="O254" s="15"/>
      <c r="P254" s="15"/>
      <c r="Q254" s="15"/>
      <c r="R254" s="15"/>
      <c r="S254" s="15"/>
    </row>
    <row r="255">
      <c r="A255" s="15"/>
      <c r="B255" s="15"/>
      <c r="C255" s="15"/>
      <c r="D255" s="15"/>
      <c r="E255" s="15"/>
      <c r="F255" s="15"/>
      <c r="G255" s="15"/>
      <c r="H255" s="15"/>
      <c r="I255" s="15"/>
      <c r="J255" s="15"/>
      <c r="K255" s="15"/>
      <c r="L255" s="15"/>
      <c r="M255" s="15"/>
      <c r="N255" s="15"/>
      <c r="O255" s="15"/>
      <c r="P255" s="15"/>
      <c r="Q255" s="15"/>
      <c r="R255" s="15"/>
      <c r="S255" s="15"/>
    </row>
    <row r="256">
      <c r="A256" s="15"/>
      <c r="B256" s="15"/>
      <c r="C256" s="15"/>
      <c r="D256" s="15"/>
      <c r="E256" s="15"/>
      <c r="F256" s="15"/>
      <c r="G256" s="15"/>
      <c r="H256" s="15"/>
      <c r="I256" s="15"/>
      <c r="J256" s="15"/>
      <c r="K256" s="15"/>
      <c r="L256" s="15"/>
      <c r="M256" s="15"/>
      <c r="N256" s="15"/>
      <c r="O256" s="15"/>
      <c r="P256" s="15"/>
      <c r="Q256" s="15"/>
      <c r="R256" s="15"/>
      <c r="S256" s="15"/>
    </row>
    <row r="257">
      <c r="A257" s="15"/>
      <c r="B257" s="15"/>
      <c r="C257" s="15"/>
      <c r="D257" s="15"/>
      <c r="E257" s="15"/>
      <c r="F257" s="15"/>
      <c r="G257" s="15"/>
      <c r="H257" s="15"/>
      <c r="I257" s="15"/>
      <c r="J257" s="15"/>
      <c r="K257" s="15"/>
      <c r="L257" s="15"/>
      <c r="M257" s="15"/>
      <c r="N257" s="15"/>
      <c r="O257" s="15"/>
      <c r="P257" s="15"/>
      <c r="Q257" s="15"/>
      <c r="R257" s="15"/>
      <c r="S257" s="15"/>
    </row>
    <row r="258">
      <c r="A258" s="15"/>
      <c r="B258" s="15"/>
      <c r="C258" s="15"/>
      <c r="D258" s="15"/>
      <c r="E258" s="15"/>
      <c r="F258" s="15"/>
      <c r="G258" s="15"/>
      <c r="H258" s="15"/>
      <c r="I258" s="15"/>
      <c r="J258" s="15"/>
      <c r="K258" s="15"/>
      <c r="L258" s="15"/>
      <c r="M258" s="15"/>
      <c r="N258" s="15"/>
      <c r="O258" s="15"/>
      <c r="P258" s="15"/>
      <c r="Q258" s="15"/>
      <c r="R258" s="15"/>
      <c r="S258" s="15"/>
    </row>
    <row r="259">
      <c r="A259" s="15"/>
      <c r="B259" s="15"/>
      <c r="C259" s="15"/>
      <c r="D259" s="15"/>
      <c r="E259" s="15"/>
      <c r="F259" s="15"/>
      <c r="G259" s="15"/>
      <c r="H259" s="15"/>
      <c r="I259" s="15"/>
      <c r="J259" s="15"/>
      <c r="K259" s="15"/>
      <c r="L259" s="15"/>
      <c r="M259" s="15"/>
      <c r="N259" s="15"/>
      <c r="O259" s="15"/>
      <c r="P259" s="15"/>
      <c r="Q259" s="15"/>
      <c r="R259" s="15"/>
      <c r="S259" s="15"/>
    </row>
    <row r="260">
      <c r="A260" s="15"/>
      <c r="B260" s="15"/>
      <c r="C260" s="15"/>
      <c r="D260" s="15"/>
      <c r="E260" s="15"/>
      <c r="F260" s="15"/>
      <c r="G260" s="15"/>
      <c r="H260" s="15"/>
      <c r="I260" s="15"/>
      <c r="J260" s="15"/>
      <c r="K260" s="15"/>
      <c r="L260" s="15"/>
      <c r="M260" s="15"/>
      <c r="N260" s="15"/>
      <c r="O260" s="15"/>
      <c r="P260" s="15"/>
      <c r="Q260" s="15"/>
      <c r="R260" s="15"/>
      <c r="S260" s="15"/>
    </row>
    <row r="261">
      <c r="A261" s="15"/>
      <c r="B261" s="15"/>
      <c r="C261" s="15"/>
      <c r="D261" s="15"/>
      <c r="E261" s="15"/>
      <c r="F261" s="15"/>
      <c r="G261" s="15"/>
      <c r="H261" s="15"/>
      <c r="I261" s="15"/>
      <c r="J261" s="15"/>
      <c r="K261" s="15"/>
      <c r="L261" s="15"/>
      <c r="M261" s="15"/>
      <c r="N261" s="15"/>
      <c r="O261" s="15"/>
      <c r="P261" s="15"/>
      <c r="Q261" s="15"/>
      <c r="R261" s="15"/>
      <c r="S261" s="15"/>
    </row>
    <row r="262">
      <c r="A262" s="15"/>
      <c r="B262" s="15"/>
      <c r="C262" s="15"/>
      <c r="D262" s="15"/>
      <c r="E262" s="15"/>
      <c r="F262" s="15"/>
      <c r="G262" s="15"/>
      <c r="H262" s="15"/>
      <c r="I262" s="15"/>
      <c r="J262" s="15"/>
      <c r="K262" s="15"/>
      <c r="L262" s="15"/>
      <c r="M262" s="15"/>
      <c r="N262" s="15"/>
      <c r="O262" s="15"/>
      <c r="P262" s="15"/>
      <c r="Q262" s="15"/>
      <c r="R262" s="15"/>
      <c r="S262" s="15"/>
    </row>
    <row r="263">
      <c r="A263" s="15"/>
      <c r="B263" s="15"/>
      <c r="C263" s="15"/>
      <c r="D263" s="15"/>
      <c r="E263" s="15"/>
      <c r="F263" s="15"/>
      <c r="G263" s="15"/>
      <c r="H263" s="15"/>
      <c r="I263" s="15"/>
      <c r="J263" s="15"/>
      <c r="K263" s="15"/>
      <c r="L263" s="15"/>
      <c r="M263" s="15"/>
      <c r="N263" s="15"/>
      <c r="O263" s="15"/>
      <c r="P263" s="15"/>
      <c r="Q263" s="15"/>
      <c r="R263" s="15"/>
      <c r="S263" s="15"/>
    </row>
    <row r="264">
      <c r="A264" s="15"/>
      <c r="B264" s="15"/>
      <c r="C264" s="15"/>
      <c r="D264" s="15"/>
      <c r="E264" s="15"/>
      <c r="F264" s="15"/>
      <c r="G264" s="15"/>
      <c r="H264" s="15"/>
      <c r="I264" s="15"/>
      <c r="J264" s="15"/>
      <c r="K264" s="15"/>
      <c r="L264" s="15"/>
      <c r="M264" s="15"/>
      <c r="N264" s="15"/>
      <c r="O264" s="15"/>
      <c r="P264" s="15"/>
      <c r="Q264" s="15"/>
      <c r="R264" s="15"/>
      <c r="S264" s="15"/>
    </row>
    <row r="265">
      <c r="A265" s="15"/>
      <c r="B265" s="15"/>
      <c r="C265" s="15"/>
      <c r="D265" s="15"/>
      <c r="E265" s="15"/>
      <c r="F265" s="15"/>
      <c r="G265" s="15"/>
      <c r="H265" s="15"/>
      <c r="I265" s="15"/>
      <c r="J265" s="15"/>
      <c r="K265" s="15"/>
      <c r="L265" s="15"/>
      <c r="M265" s="15"/>
      <c r="N265" s="15"/>
      <c r="O265" s="15"/>
      <c r="P265" s="15"/>
      <c r="Q265" s="15"/>
      <c r="R265" s="15"/>
      <c r="S265" s="15"/>
    </row>
    <row r="266">
      <c r="A266" s="15"/>
      <c r="B266" s="15"/>
      <c r="C266" s="15"/>
      <c r="D266" s="15"/>
      <c r="E266" s="15"/>
      <c r="F266" s="15"/>
      <c r="G266" s="15"/>
      <c r="H266" s="15"/>
      <c r="I266" s="15"/>
      <c r="J266" s="15"/>
      <c r="K266" s="15"/>
      <c r="L266" s="15"/>
      <c r="M266" s="15"/>
      <c r="N266" s="15"/>
      <c r="O266" s="15"/>
      <c r="P266" s="15"/>
      <c r="Q266" s="15"/>
      <c r="R266" s="15"/>
      <c r="S266" s="15"/>
    </row>
    <row r="267">
      <c r="A267" s="15"/>
      <c r="B267" s="15"/>
      <c r="C267" s="15"/>
      <c r="D267" s="15"/>
      <c r="E267" s="15"/>
      <c r="F267" s="15"/>
      <c r="G267" s="15"/>
      <c r="H267" s="15"/>
      <c r="I267" s="15"/>
      <c r="J267" s="15"/>
      <c r="K267" s="15"/>
      <c r="L267" s="15"/>
      <c r="M267" s="15"/>
      <c r="N267" s="15"/>
      <c r="O267" s="15"/>
      <c r="P267" s="15"/>
      <c r="Q267" s="15"/>
      <c r="R267" s="15"/>
      <c r="S267" s="15"/>
    </row>
    <row r="268">
      <c r="A268" s="15"/>
      <c r="B268" s="15"/>
      <c r="C268" s="15"/>
      <c r="D268" s="15"/>
      <c r="E268" s="15"/>
      <c r="F268" s="15"/>
      <c r="G268" s="15"/>
      <c r="H268" s="15"/>
      <c r="I268" s="15"/>
      <c r="J268" s="15"/>
      <c r="K268" s="15"/>
      <c r="L268" s="15"/>
      <c r="M268" s="15"/>
      <c r="N268" s="15"/>
      <c r="O268" s="15"/>
      <c r="P268" s="15"/>
      <c r="Q268" s="15"/>
      <c r="R268" s="15"/>
      <c r="S268" s="15"/>
    </row>
    <row r="269">
      <c r="A269" s="15"/>
      <c r="B269" s="15"/>
      <c r="C269" s="15"/>
      <c r="D269" s="15"/>
      <c r="E269" s="15"/>
      <c r="F269" s="15"/>
      <c r="G269" s="15"/>
      <c r="H269" s="15"/>
      <c r="I269" s="15"/>
      <c r="J269" s="15"/>
      <c r="K269" s="15"/>
      <c r="L269" s="15"/>
      <c r="M269" s="15"/>
      <c r="N269" s="15"/>
      <c r="O269" s="15"/>
      <c r="P269" s="15"/>
      <c r="Q269" s="15"/>
      <c r="R269" s="15"/>
      <c r="S269" s="15"/>
    </row>
    <row r="270">
      <c r="A270" s="15"/>
      <c r="B270" s="15"/>
      <c r="C270" s="15"/>
      <c r="D270" s="15"/>
      <c r="E270" s="15"/>
      <c r="F270" s="15"/>
      <c r="G270" s="15"/>
      <c r="H270" s="15"/>
      <c r="I270" s="15"/>
      <c r="J270" s="15"/>
      <c r="K270" s="15"/>
      <c r="L270" s="15"/>
      <c r="M270" s="15"/>
      <c r="N270" s="15"/>
      <c r="O270" s="15"/>
      <c r="P270" s="15"/>
      <c r="Q270" s="15"/>
      <c r="R270" s="15"/>
      <c r="S270" s="15"/>
    </row>
    <row r="271">
      <c r="A271" s="15"/>
      <c r="B271" s="15"/>
      <c r="C271" s="15"/>
      <c r="D271" s="15"/>
      <c r="E271" s="15"/>
      <c r="F271" s="15"/>
      <c r="G271" s="15"/>
      <c r="H271" s="15"/>
      <c r="I271" s="15"/>
      <c r="J271" s="15"/>
      <c r="K271" s="15"/>
      <c r="L271" s="15"/>
      <c r="M271" s="15"/>
      <c r="N271" s="15"/>
      <c r="O271" s="15"/>
      <c r="P271" s="15"/>
      <c r="Q271" s="15"/>
      <c r="R271" s="15"/>
      <c r="S271" s="15"/>
    </row>
    <row r="272">
      <c r="A272" s="15"/>
      <c r="B272" s="15"/>
      <c r="C272" s="15"/>
      <c r="D272" s="15"/>
      <c r="E272" s="15"/>
      <c r="F272" s="15"/>
      <c r="G272" s="15"/>
      <c r="H272" s="15"/>
      <c r="I272" s="15"/>
      <c r="J272" s="15"/>
      <c r="K272" s="15"/>
      <c r="L272" s="15"/>
      <c r="M272" s="15"/>
      <c r="N272" s="15"/>
      <c r="O272" s="15"/>
      <c r="P272" s="15"/>
      <c r="Q272" s="15"/>
      <c r="R272" s="15"/>
      <c r="S272" s="15"/>
    </row>
    <row r="273">
      <c r="A273" s="15"/>
      <c r="B273" s="15"/>
      <c r="C273" s="15"/>
      <c r="D273" s="15"/>
      <c r="E273" s="15"/>
      <c r="F273" s="15"/>
      <c r="G273" s="15"/>
      <c r="H273" s="15"/>
      <c r="I273" s="15"/>
      <c r="J273" s="15"/>
      <c r="K273" s="15"/>
      <c r="L273" s="15"/>
      <c r="M273" s="15"/>
      <c r="N273" s="15"/>
      <c r="O273" s="15"/>
      <c r="P273" s="15"/>
      <c r="Q273" s="15"/>
      <c r="R273" s="15"/>
      <c r="S273" s="15"/>
    </row>
    <row r="274">
      <c r="A274" s="15"/>
      <c r="B274" s="15"/>
      <c r="C274" s="15"/>
      <c r="D274" s="15"/>
      <c r="E274" s="15"/>
      <c r="F274" s="15"/>
      <c r="G274" s="15"/>
      <c r="H274" s="15"/>
      <c r="I274" s="15"/>
      <c r="J274" s="15"/>
      <c r="K274" s="15"/>
      <c r="L274" s="15"/>
      <c r="M274" s="15"/>
      <c r="N274" s="15"/>
      <c r="O274" s="15"/>
      <c r="P274" s="15"/>
      <c r="Q274" s="15"/>
      <c r="R274" s="15"/>
      <c r="S274" s="15"/>
    </row>
    <row r="275">
      <c r="A275" s="15"/>
      <c r="B275" s="15"/>
      <c r="C275" s="15"/>
      <c r="D275" s="15"/>
      <c r="E275" s="15"/>
      <c r="F275" s="15"/>
      <c r="G275" s="15"/>
      <c r="H275" s="15"/>
      <c r="I275" s="15"/>
      <c r="J275" s="15"/>
      <c r="K275" s="15"/>
      <c r="L275" s="15"/>
      <c r="M275" s="15"/>
      <c r="N275" s="15"/>
      <c r="O275" s="15"/>
      <c r="P275" s="15"/>
      <c r="Q275" s="15"/>
      <c r="R275" s="15"/>
      <c r="S275" s="15"/>
    </row>
    <row r="276">
      <c r="A276" s="15"/>
      <c r="B276" s="15"/>
      <c r="C276" s="15"/>
      <c r="D276" s="15"/>
      <c r="E276" s="15"/>
      <c r="F276" s="15"/>
      <c r="G276" s="15"/>
      <c r="H276" s="15"/>
      <c r="I276" s="15"/>
      <c r="J276" s="15"/>
      <c r="K276" s="15"/>
      <c r="L276" s="15"/>
      <c r="M276" s="15"/>
      <c r="N276" s="15"/>
      <c r="O276" s="15"/>
      <c r="P276" s="15"/>
      <c r="Q276" s="15"/>
      <c r="R276" s="15"/>
      <c r="S276" s="15"/>
    </row>
    <row r="277">
      <c r="A277" s="15"/>
      <c r="B277" s="15"/>
      <c r="C277" s="15"/>
      <c r="D277" s="15"/>
      <c r="E277" s="15"/>
      <c r="F277" s="15"/>
      <c r="G277" s="15"/>
      <c r="H277" s="15"/>
      <c r="I277" s="15"/>
      <c r="J277" s="15"/>
      <c r="K277" s="15"/>
      <c r="L277" s="15"/>
      <c r="M277" s="15"/>
      <c r="N277" s="15"/>
      <c r="O277" s="15"/>
      <c r="P277" s="15"/>
      <c r="Q277" s="15"/>
      <c r="R277" s="15"/>
      <c r="S277" s="15"/>
    </row>
    <row r="278">
      <c r="A278" s="15"/>
      <c r="B278" s="15"/>
      <c r="C278" s="15"/>
      <c r="D278" s="15"/>
      <c r="E278" s="15"/>
      <c r="F278" s="15"/>
      <c r="G278" s="15"/>
      <c r="H278" s="15"/>
      <c r="I278" s="15"/>
      <c r="J278" s="15"/>
      <c r="K278" s="15"/>
      <c r="L278" s="15"/>
      <c r="M278" s="15"/>
      <c r="N278" s="15"/>
      <c r="O278" s="15"/>
      <c r="P278" s="15"/>
      <c r="Q278" s="15"/>
      <c r="R278" s="15"/>
      <c r="S278" s="15"/>
    </row>
    <row r="279">
      <c r="A279" s="15"/>
      <c r="B279" s="15"/>
      <c r="C279" s="15"/>
      <c r="D279" s="15"/>
      <c r="E279" s="15"/>
      <c r="F279" s="15"/>
      <c r="G279" s="15"/>
      <c r="H279" s="15"/>
      <c r="I279" s="15"/>
      <c r="J279" s="15"/>
      <c r="K279" s="15"/>
      <c r="L279" s="15"/>
      <c r="M279" s="15"/>
      <c r="N279" s="15"/>
      <c r="O279" s="15"/>
      <c r="P279" s="15"/>
      <c r="Q279" s="15"/>
      <c r="R279" s="15"/>
      <c r="S279" s="15"/>
    </row>
    <row r="280">
      <c r="A280" s="15"/>
      <c r="B280" s="15"/>
      <c r="C280" s="15"/>
      <c r="D280" s="15"/>
      <c r="E280" s="15"/>
      <c r="F280" s="15"/>
      <c r="G280" s="15"/>
      <c r="H280" s="15"/>
      <c r="I280" s="15"/>
      <c r="J280" s="15"/>
      <c r="K280" s="15"/>
      <c r="L280" s="15"/>
      <c r="M280" s="15"/>
      <c r="N280" s="15"/>
      <c r="O280" s="15"/>
      <c r="P280" s="15"/>
      <c r="Q280" s="15"/>
      <c r="R280" s="15"/>
      <c r="S280" s="15"/>
    </row>
    <row r="281">
      <c r="A281" s="15"/>
      <c r="B281" s="15"/>
      <c r="C281" s="15"/>
      <c r="D281" s="15"/>
      <c r="E281" s="15"/>
      <c r="F281" s="15"/>
      <c r="G281" s="15"/>
      <c r="H281" s="15"/>
      <c r="I281" s="15"/>
      <c r="J281" s="15"/>
      <c r="K281" s="15"/>
      <c r="L281" s="15"/>
      <c r="M281" s="15"/>
      <c r="N281" s="15"/>
      <c r="O281" s="15"/>
      <c r="P281" s="15"/>
      <c r="Q281" s="15"/>
      <c r="R281" s="15"/>
      <c r="S281" s="15"/>
    </row>
    <row r="282">
      <c r="A282" s="15"/>
      <c r="B282" s="15"/>
      <c r="C282" s="15"/>
      <c r="D282" s="15"/>
      <c r="E282" s="15"/>
      <c r="F282" s="15"/>
      <c r="G282" s="15"/>
      <c r="H282" s="15"/>
      <c r="I282" s="15"/>
      <c r="J282" s="15"/>
      <c r="K282" s="15"/>
      <c r="L282" s="15"/>
      <c r="M282" s="15"/>
      <c r="N282" s="15"/>
      <c r="O282" s="15"/>
      <c r="P282" s="15"/>
      <c r="Q282" s="15"/>
      <c r="R282" s="15"/>
      <c r="S282" s="15"/>
    </row>
    <row r="283">
      <c r="A283" s="15"/>
      <c r="B283" s="15"/>
      <c r="C283" s="15"/>
      <c r="D283" s="15"/>
      <c r="E283" s="15"/>
      <c r="F283" s="15"/>
      <c r="G283" s="15"/>
      <c r="H283" s="15"/>
      <c r="I283" s="15"/>
      <c r="J283" s="15"/>
      <c r="K283" s="15"/>
      <c r="L283" s="15"/>
      <c r="M283" s="15"/>
      <c r="N283" s="15"/>
      <c r="O283" s="15"/>
      <c r="P283" s="15"/>
      <c r="Q283" s="15"/>
      <c r="R283" s="15"/>
      <c r="S283" s="15"/>
    </row>
    <row r="284">
      <c r="A284" s="15"/>
      <c r="B284" s="15"/>
      <c r="C284" s="15"/>
      <c r="D284" s="15"/>
      <c r="E284" s="15"/>
      <c r="F284" s="15"/>
      <c r="G284" s="15"/>
      <c r="H284" s="15"/>
      <c r="I284" s="15"/>
      <c r="J284" s="15"/>
      <c r="K284" s="15"/>
      <c r="L284" s="15"/>
      <c r="M284" s="15"/>
      <c r="N284" s="15"/>
      <c r="O284" s="15"/>
      <c r="P284" s="15"/>
      <c r="Q284" s="15"/>
      <c r="R284" s="15"/>
      <c r="S284" s="15"/>
    </row>
    <row r="285">
      <c r="A285" s="15"/>
      <c r="B285" s="15"/>
      <c r="C285" s="15"/>
      <c r="D285" s="15"/>
      <c r="E285" s="15"/>
      <c r="F285" s="15"/>
      <c r="G285" s="15"/>
      <c r="H285" s="15"/>
      <c r="I285" s="15"/>
      <c r="J285" s="15"/>
      <c r="K285" s="15"/>
      <c r="L285" s="15"/>
      <c r="M285" s="15"/>
      <c r="N285" s="15"/>
      <c r="O285" s="15"/>
      <c r="P285" s="15"/>
      <c r="Q285" s="15"/>
      <c r="R285" s="15"/>
      <c r="S285" s="15"/>
    </row>
    <row r="286">
      <c r="A286" s="15"/>
      <c r="B286" s="15"/>
      <c r="C286" s="15"/>
      <c r="D286" s="15"/>
      <c r="E286" s="15"/>
      <c r="F286" s="15"/>
      <c r="G286" s="15"/>
      <c r="H286" s="15"/>
      <c r="I286" s="15"/>
      <c r="J286" s="15"/>
      <c r="K286" s="15"/>
      <c r="L286" s="15"/>
      <c r="M286" s="15"/>
      <c r="N286" s="15"/>
      <c r="O286" s="15"/>
      <c r="P286" s="15"/>
      <c r="Q286" s="15"/>
      <c r="R286" s="15"/>
      <c r="S286" s="15"/>
    </row>
    <row r="287">
      <c r="A287" s="15"/>
      <c r="B287" s="15"/>
      <c r="C287" s="15"/>
      <c r="D287" s="15"/>
      <c r="E287" s="15"/>
      <c r="F287" s="15"/>
      <c r="G287" s="15"/>
      <c r="H287" s="15"/>
      <c r="I287" s="15"/>
      <c r="J287" s="15"/>
      <c r="K287" s="15"/>
      <c r="L287" s="15"/>
      <c r="M287" s="15"/>
      <c r="N287" s="15"/>
      <c r="O287" s="15"/>
      <c r="P287" s="15"/>
      <c r="Q287" s="15"/>
      <c r="R287" s="15"/>
      <c r="S287" s="15"/>
    </row>
    <row r="288">
      <c r="A288" s="15"/>
      <c r="B288" s="15"/>
      <c r="C288" s="15"/>
      <c r="D288" s="15"/>
      <c r="E288" s="15"/>
      <c r="F288" s="15"/>
      <c r="G288" s="15"/>
      <c r="H288" s="15"/>
      <c r="I288" s="15"/>
      <c r="J288" s="15"/>
      <c r="K288" s="15"/>
      <c r="L288" s="15"/>
      <c r="M288" s="15"/>
      <c r="N288" s="15"/>
      <c r="O288" s="15"/>
      <c r="P288" s="15"/>
      <c r="Q288" s="15"/>
      <c r="R288" s="15"/>
      <c r="S288" s="15"/>
    </row>
    <row r="289">
      <c r="A289" s="15"/>
      <c r="B289" s="15"/>
      <c r="C289" s="15"/>
      <c r="D289" s="15"/>
      <c r="E289" s="15"/>
      <c r="F289" s="15"/>
      <c r="G289" s="15"/>
      <c r="H289" s="15"/>
      <c r="I289" s="15"/>
      <c r="J289" s="15"/>
      <c r="K289" s="15"/>
      <c r="L289" s="15"/>
      <c r="M289" s="15"/>
      <c r="N289" s="15"/>
      <c r="O289" s="15"/>
      <c r="P289" s="15"/>
      <c r="Q289" s="15"/>
      <c r="R289" s="15"/>
      <c r="S289" s="15"/>
    </row>
    <row r="290">
      <c r="A290" s="15"/>
      <c r="B290" s="15"/>
      <c r="C290" s="15"/>
      <c r="D290" s="15"/>
      <c r="E290" s="15"/>
      <c r="F290" s="15"/>
      <c r="G290" s="15"/>
      <c r="H290" s="15"/>
      <c r="I290" s="15"/>
      <c r="J290" s="15"/>
      <c r="K290" s="15"/>
      <c r="L290" s="15"/>
      <c r="M290" s="15"/>
      <c r="N290" s="15"/>
      <c r="O290" s="15"/>
      <c r="P290" s="15"/>
      <c r="Q290" s="15"/>
      <c r="R290" s="15"/>
      <c r="S290" s="15"/>
    </row>
    <row r="291">
      <c r="A291" s="15"/>
      <c r="B291" s="15"/>
      <c r="C291" s="15"/>
      <c r="D291" s="15"/>
      <c r="E291" s="15"/>
      <c r="F291" s="15"/>
      <c r="G291" s="15"/>
      <c r="H291" s="15"/>
      <c r="I291" s="15"/>
      <c r="J291" s="15"/>
      <c r="K291" s="15"/>
      <c r="L291" s="15"/>
      <c r="M291" s="15"/>
      <c r="N291" s="15"/>
      <c r="O291" s="15"/>
      <c r="P291" s="15"/>
      <c r="Q291" s="15"/>
      <c r="R291" s="15"/>
      <c r="S291" s="15"/>
    </row>
    <row r="292">
      <c r="A292" s="15"/>
      <c r="B292" s="15"/>
      <c r="C292" s="15"/>
      <c r="D292" s="15"/>
      <c r="E292" s="15"/>
      <c r="F292" s="15"/>
      <c r="G292" s="15"/>
      <c r="H292" s="15"/>
      <c r="I292" s="15"/>
      <c r="J292" s="15"/>
      <c r="K292" s="15"/>
      <c r="L292" s="15"/>
      <c r="M292" s="15"/>
      <c r="N292" s="15"/>
      <c r="O292" s="15"/>
      <c r="P292" s="15"/>
      <c r="Q292" s="15"/>
      <c r="R292" s="15"/>
      <c r="S292" s="15"/>
    </row>
    <row r="293">
      <c r="A293" s="15"/>
      <c r="B293" s="15"/>
      <c r="C293" s="15"/>
      <c r="D293" s="15"/>
      <c r="E293" s="15"/>
      <c r="F293" s="15"/>
      <c r="G293" s="15"/>
      <c r="H293" s="15"/>
      <c r="I293" s="15"/>
      <c r="J293" s="15"/>
      <c r="K293" s="15"/>
      <c r="L293" s="15"/>
      <c r="M293" s="15"/>
      <c r="N293" s="15"/>
      <c r="O293" s="15"/>
      <c r="P293" s="15"/>
      <c r="Q293" s="15"/>
      <c r="R293" s="15"/>
      <c r="S293" s="15"/>
    </row>
    <row r="294">
      <c r="A294" s="15"/>
      <c r="B294" s="15"/>
      <c r="C294" s="15"/>
      <c r="D294" s="15"/>
      <c r="E294" s="15"/>
      <c r="F294" s="15"/>
      <c r="G294" s="15"/>
      <c r="H294" s="15"/>
      <c r="I294" s="15"/>
      <c r="J294" s="15"/>
      <c r="K294" s="15"/>
      <c r="L294" s="15"/>
      <c r="M294" s="15"/>
      <c r="N294" s="15"/>
      <c r="O294" s="15"/>
      <c r="P294" s="15"/>
      <c r="Q294" s="15"/>
      <c r="R294" s="15"/>
      <c r="S294" s="15"/>
    </row>
    <row r="295">
      <c r="A295" s="15"/>
      <c r="B295" s="15"/>
      <c r="C295" s="15"/>
      <c r="D295" s="15"/>
      <c r="E295" s="15"/>
      <c r="F295" s="15"/>
      <c r="G295" s="15"/>
      <c r="H295" s="15"/>
      <c r="I295" s="15"/>
      <c r="J295" s="15"/>
      <c r="K295" s="15"/>
      <c r="L295" s="15"/>
      <c r="M295" s="15"/>
      <c r="N295" s="15"/>
      <c r="O295" s="15"/>
      <c r="P295" s="15"/>
      <c r="Q295" s="15"/>
      <c r="R295" s="15"/>
      <c r="S295" s="15"/>
    </row>
    <row r="296">
      <c r="A296" s="15"/>
      <c r="B296" s="15"/>
      <c r="C296" s="15"/>
      <c r="D296" s="15"/>
      <c r="E296" s="15"/>
      <c r="F296" s="15"/>
      <c r="G296" s="15"/>
      <c r="H296" s="15"/>
      <c r="I296" s="15"/>
      <c r="J296" s="15"/>
      <c r="K296" s="15"/>
      <c r="L296" s="15"/>
      <c r="M296" s="15"/>
      <c r="N296" s="15"/>
      <c r="O296" s="15"/>
      <c r="P296" s="15"/>
      <c r="Q296" s="15"/>
      <c r="R296" s="15"/>
      <c r="S296" s="15"/>
    </row>
    <row r="297">
      <c r="A297" s="15"/>
      <c r="B297" s="15"/>
      <c r="C297" s="15"/>
      <c r="D297" s="15"/>
      <c r="E297" s="15"/>
      <c r="F297" s="15"/>
      <c r="G297" s="15"/>
      <c r="H297" s="15"/>
      <c r="I297" s="15"/>
      <c r="J297" s="15"/>
      <c r="K297" s="15"/>
      <c r="L297" s="15"/>
      <c r="M297" s="15"/>
      <c r="N297" s="15"/>
      <c r="O297" s="15"/>
      <c r="P297" s="15"/>
      <c r="Q297" s="15"/>
      <c r="R297" s="15"/>
      <c r="S297" s="15"/>
    </row>
    <row r="298">
      <c r="A298" s="15"/>
      <c r="B298" s="15"/>
      <c r="C298" s="15"/>
      <c r="D298" s="15"/>
      <c r="E298" s="15"/>
      <c r="F298" s="15"/>
      <c r="G298" s="15"/>
      <c r="H298" s="15"/>
      <c r="I298" s="15"/>
      <c r="J298" s="15"/>
      <c r="K298" s="15"/>
      <c r="L298" s="15"/>
      <c r="M298" s="15"/>
      <c r="N298" s="15"/>
      <c r="O298" s="15"/>
      <c r="P298" s="15"/>
      <c r="Q298" s="15"/>
      <c r="R298" s="15"/>
      <c r="S298" s="15"/>
    </row>
    <row r="299">
      <c r="A299" s="15"/>
      <c r="B299" s="15"/>
      <c r="C299" s="15"/>
      <c r="D299" s="15"/>
      <c r="E299" s="15"/>
      <c r="F299" s="15"/>
      <c r="G299" s="15"/>
      <c r="H299" s="15"/>
      <c r="I299" s="15"/>
      <c r="J299" s="15"/>
      <c r="K299" s="15"/>
      <c r="L299" s="15"/>
      <c r="M299" s="15"/>
      <c r="N299" s="15"/>
      <c r="O299" s="15"/>
      <c r="P299" s="15"/>
      <c r="Q299" s="15"/>
      <c r="R299" s="15"/>
      <c r="S299" s="15"/>
    </row>
    <row r="300">
      <c r="A300" s="15"/>
      <c r="B300" s="15"/>
      <c r="C300" s="15"/>
      <c r="D300" s="15"/>
      <c r="E300" s="15"/>
      <c r="F300" s="15"/>
      <c r="G300" s="15"/>
      <c r="H300" s="15"/>
      <c r="I300" s="15"/>
      <c r="J300" s="15"/>
      <c r="K300" s="15"/>
      <c r="L300" s="15"/>
      <c r="M300" s="15"/>
      <c r="N300" s="15"/>
      <c r="O300" s="15"/>
      <c r="P300" s="15"/>
      <c r="Q300" s="15"/>
      <c r="R300" s="15"/>
      <c r="S300" s="15"/>
    </row>
    <row r="301">
      <c r="A301" s="15"/>
      <c r="B301" s="15"/>
      <c r="C301" s="15"/>
      <c r="D301" s="15"/>
      <c r="E301" s="15"/>
      <c r="F301" s="15"/>
      <c r="G301" s="15"/>
      <c r="H301" s="15"/>
      <c r="I301" s="15"/>
      <c r="J301" s="15"/>
      <c r="K301" s="15"/>
      <c r="L301" s="15"/>
      <c r="M301" s="15"/>
      <c r="N301" s="15"/>
      <c r="O301" s="15"/>
      <c r="P301" s="15"/>
      <c r="Q301" s="15"/>
      <c r="R301" s="15"/>
      <c r="S301" s="15"/>
    </row>
    <row r="302">
      <c r="A302" s="15"/>
      <c r="B302" s="15"/>
      <c r="C302" s="15"/>
      <c r="D302" s="15"/>
      <c r="E302" s="15"/>
      <c r="F302" s="15"/>
      <c r="G302" s="15"/>
      <c r="H302" s="15"/>
      <c r="I302" s="15"/>
      <c r="J302" s="15"/>
      <c r="K302" s="15"/>
      <c r="L302" s="15"/>
      <c r="M302" s="15"/>
      <c r="N302" s="15"/>
      <c r="O302" s="15"/>
      <c r="P302" s="15"/>
      <c r="Q302" s="15"/>
      <c r="R302" s="15"/>
      <c r="S302" s="15"/>
    </row>
    <row r="303">
      <c r="A303" s="15"/>
      <c r="B303" s="15"/>
      <c r="C303" s="15"/>
      <c r="D303" s="15"/>
      <c r="E303" s="15"/>
      <c r="F303" s="15"/>
      <c r="G303" s="15"/>
      <c r="H303" s="15"/>
      <c r="I303" s="15"/>
      <c r="J303" s="15"/>
      <c r="K303" s="15"/>
      <c r="L303" s="15"/>
      <c r="M303" s="15"/>
      <c r="N303" s="15"/>
      <c r="O303" s="15"/>
      <c r="P303" s="15"/>
      <c r="Q303" s="15"/>
      <c r="R303" s="15"/>
      <c r="S303" s="15"/>
    </row>
    <row r="304">
      <c r="A304" s="15"/>
      <c r="B304" s="15"/>
      <c r="C304" s="15"/>
      <c r="D304" s="15"/>
      <c r="E304" s="15"/>
      <c r="F304" s="15"/>
      <c r="G304" s="15"/>
      <c r="H304" s="15"/>
      <c r="I304" s="15"/>
      <c r="J304" s="15"/>
      <c r="K304" s="15"/>
      <c r="L304" s="15"/>
      <c r="M304" s="15"/>
      <c r="N304" s="15"/>
      <c r="O304" s="15"/>
      <c r="P304" s="15"/>
      <c r="Q304" s="15"/>
      <c r="R304" s="15"/>
      <c r="S304" s="15"/>
    </row>
    <row r="305">
      <c r="A305" s="15"/>
      <c r="B305" s="15"/>
      <c r="C305" s="15"/>
      <c r="D305" s="15"/>
      <c r="E305" s="15"/>
      <c r="F305" s="15"/>
      <c r="G305" s="15"/>
      <c r="H305" s="15"/>
      <c r="I305" s="15"/>
      <c r="J305" s="15"/>
      <c r="K305" s="15"/>
      <c r="L305" s="15"/>
      <c r="M305" s="15"/>
      <c r="N305" s="15"/>
      <c r="O305" s="15"/>
      <c r="P305" s="15"/>
      <c r="Q305" s="15"/>
      <c r="R305" s="15"/>
      <c r="S305" s="15"/>
    </row>
    <row r="306">
      <c r="A306" s="15"/>
      <c r="B306" s="15"/>
      <c r="C306" s="15"/>
      <c r="D306" s="15"/>
      <c r="E306" s="15"/>
      <c r="F306" s="15"/>
      <c r="G306" s="15"/>
      <c r="H306" s="15"/>
      <c r="I306" s="15"/>
      <c r="J306" s="15"/>
      <c r="K306" s="15"/>
      <c r="L306" s="15"/>
      <c r="M306" s="15"/>
      <c r="N306" s="15"/>
      <c r="O306" s="15"/>
      <c r="P306" s="15"/>
      <c r="Q306" s="15"/>
      <c r="R306" s="15"/>
      <c r="S306" s="15"/>
    </row>
    <row r="307">
      <c r="A307" s="15"/>
      <c r="B307" s="15"/>
      <c r="C307" s="15"/>
      <c r="D307" s="15"/>
      <c r="E307" s="15"/>
      <c r="F307" s="15"/>
      <c r="G307" s="15"/>
      <c r="H307" s="15"/>
      <c r="I307" s="15"/>
      <c r="J307" s="15"/>
      <c r="K307" s="15"/>
      <c r="L307" s="15"/>
      <c r="M307" s="15"/>
      <c r="N307" s="15"/>
      <c r="O307" s="15"/>
      <c r="P307" s="15"/>
      <c r="Q307" s="15"/>
      <c r="R307" s="15"/>
      <c r="S307" s="15"/>
    </row>
    <row r="308">
      <c r="A308" s="15"/>
      <c r="B308" s="15"/>
      <c r="C308" s="15"/>
      <c r="D308" s="15"/>
      <c r="E308" s="15"/>
      <c r="F308" s="15"/>
      <c r="G308" s="15"/>
      <c r="H308" s="15"/>
      <c r="I308" s="15"/>
      <c r="J308" s="15"/>
      <c r="K308" s="15"/>
      <c r="L308" s="15"/>
      <c r="M308" s="15"/>
      <c r="N308" s="15"/>
      <c r="O308" s="15"/>
      <c r="P308" s="15"/>
      <c r="Q308" s="15"/>
      <c r="R308" s="15"/>
      <c r="S308" s="15"/>
    </row>
    <row r="309">
      <c r="A309" s="15"/>
      <c r="B309" s="15"/>
      <c r="C309" s="15"/>
      <c r="D309" s="15"/>
      <c r="E309" s="15"/>
      <c r="F309" s="15"/>
      <c r="G309" s="15"/>
      <c r="H309" s="15"/>
      <c r="I309" s="15"/>
      <c r="J309" s="15"/>
      <c r="K309" s="15"/>
      <c r="L309" s="15"/>
      <c r="M309" s="15"/>
      <c r="N309" s="15"/>
      <c r="O309" s="15"/>
      <c r="P309" s="15"/>
      <c r="Q309" s="15"/>
      <c r="R309" s="15"/>
      <c r="S309" s="15"/>
    </row>
    <row r="310">
      <c r="A310" s="15"/>
      <c r="B310" s="15"/>
      <c r="C310" s="15"/>
      <c r="D310" s="15"/>
      <c r="E310" s="15"/>
      <c r="F310" s="15"/>
      <c r="G310" s="15"/>
      <c r="H310" s="15"/>
      <c r="I310" s="15"/>
      <c r="J310" s="15"/>
      <c r="K310" s="15"/>
      <c r="L310" s="15"/>
      <c r="M310" s="15"/>
      <c r="N310" s="15"/>
      <c r="O310" s="15"/>
      <c r="P310" s="15"/>
      <c r="Q310" s="15"/>
      <c r="R310" s="15"/>
      <c r="S310" s="15"/>
    </row>
    <row r="311">
      <c r="A311" s="15"/>
      <c r="B311" s="15"/>
      <c r="C311" s="15"/>
      <c r="D311" s="15"/>
      <c r="E311" s="15"/>
      <c r="F311" s="15"/>
      <c r="G311" s="15"/>
      <c r="H311" s="15"/>
      <c r="I311" s="15"/>
      <c r="J311" s="15"/>
      <c r="K311" s="15"/>
      <c r="L311" s="15"/>
      <c r="M311" s="15"/>
      <c r="N311" s="15"/>
      <c r="O311" s="15"/>
      <c r="P311" s="15"/>
      <c r="Q311" s="15"/>
      <c r="R311" s="15"/>
      <c r="S311" s="15"/>
    </row>
    <row r="312">
      <c r="A312" s="15"/>
      <c r="B312" s="15"/>
      <c r="C312" s="15"/>
      <c r="D312" s="15"/>
      <c r="E312" s="15"/>
      <c r="F312" s="15"/>
      <c r="G312" s="15"/>
      <c r="H312" s="15"/>
      <c r="I312" s="15"/>
      <c r="J312" s="15"/>
      <c r="K312" s="15"/>
      <c r="L312" s="15"/>
      <c r="M312" s="15"/>
      <c r="N312" s="15"/>
      <c r="O312" s="15"/>
      <c r="P312" s="15"/>
      <c r="Q312" s="15"/>
      <c r="R312" s="15"/>
      <c r="S312" s="15"/>
    </row>
    <row r="313">
      <c r="A313" s="15"/>
      <c r="B313" s="15"/>
      <c r="C313" s="15"/>
      <c r="D313" s="15"/>
      <c r="E313" s="15"/>
      <c r="F313" s="15"/>
      <c r="G313" s="15"/>
      <c r="H313" s="15"/>
      <c r="I313" s="15"/>
      <c r="J313" s="15"/>
      <c r="K313" s="15"/>
      <c r="L313" s="15"/>
      <c r="M313" s="15"/>
      <c r="N313" s="15"/>
      <c r="O313" s="15"/>
      <c r="P313" s="15"/>
      <c r="Q313" s="15"/>
      <c r="R313" s="15"/>
      <c r="S313" s="15"/>
    </row>
    <row r="314">
      <c r="A314" s="15"/>
      <c r="B314" s="15"/>
      <c r="C314" s="15"/>
      <c r="D314" s="15"/>
      <c r="E314" s="15"/>
      <c r="F314" s="15"/>
      <c r="G314" s="15"/>
      <c r="H314" s="15"/>
      <c r="I314" s="15"/>
      <c r="J314" s="15"/>
      <c r="K314" s="15"/>
      <c r="L314" s="15"/>
      <c r="M314" s="15"/>
      <c r="N314" s="15"/>
      <c r="O314" s="15"/>
      <c r="P314" s="15"/>
      <c r="Q314" s="15"/>
      <c r="R314" s="15"/>
      <c r="S314" s="15"/>
    </row>
    <row r="315">
      <c r="A315" s="15"/>
      <c r="B315" s="15"/>
      <c r="C315" s="15"/>
      <c r="D315" s="15"/>
      <c r="E315" s="15"/>
      <c r="F315" s="15"/>
      <c r="G315" s="15"/>
      <c r="H315" s="15"/>
      <c r="I315" s="15"/>
      <c r="J315" s="15"/>
      <c r="K315" s="15"/>
      <c r="L315" s="15"/>
      <c r="M315" s="15"/>
      <c r="N315" s="15"/>
      <c r="O315" s="15"/>
      <c r="P315" s="15"/>
      <c r="Q315" s="15"/>
      <c r="R315" s="15"/>
      <c r="S315" s="15"/>
    </row>
    <row r="316">
      <c r="A316" s="15"/>
      <c r="B316" s="15"/>
      <c r="C316" s="15"/>
      <c r="D316" s="15"/>
      <c r="E316" s="15"/>
      <c r="F316" s="15"/>
      <c r="G316" s="15"/>
      <c r="H316" s="15"/>
      <c r="I316" s="15"/>
      <c r="J316" s="15"/>
      <c r="K316" s="15"/>
      <c r="L316" s="15"/>
      <c r="M316" s="15"/>
      <c r="N316" s="15"/>
      <c r="O316" s="15"/>
      <c r="P316" s="15"/>
      <c r="Q316" s="15"/>
      <c r="R316" s="15"/>
      <c r="S316" s="15"/>
    </row>
    <row r="317">
      <c r="A317" s="15"/>
      <c r="B317" s="15"/>
      <c r="C317" s="15"/>
      <c r="D317" s="15"/>
      <c r="E317" s="15"/>
      <c r="F317" s="15"/>
      <c r="G317" s="15"/>
      <c r="H317" s="15"/>
      <c r="I317" s="15"/>
      <c r="J317" s="15"/>
      <c r="K317" s="15"/>
      <c r="L317" s="15"/>
      <c r="M317" s="15"/>
      <c r="N317" s="15"/>
      <c r="O317" s="15"/>
      <c r="P317" s="15"/>
      <c r="Q317" s="15"/>
      <c r="R317" s="15"/>
      <c r="S317" s="15"/>
    </row>
    <row r="318">
      <c r="A318" s="15"/>
      <c r="B318" s="15"/>
      <c r="C318" s="15"/>
      <c r="D318" s="15"/>
      <c r="E318" s="15"/>
      <c r="F318" s="15"/>
      <c r="G318" s="15"/>
      <c r="H318" s="15"/>
      <c r="I318" s="15"/>
      <c r="J318" s="15"/>
      <c r="K318" s="15"/>
      <c r="L318" s="15"/>
      <c r="M318" s="15"/>
      <c r="N318" s="15"/>
      <c r="O318" s="15"/>
      <c r="P318" s="15"/>
      <c r="Q318" s="15"/>
      <c r="R318" s="15"/>
      <c r="S318" s="15"/>
    </row>
    <row r="319">
      <c r="A319" s="15"/>
      <c r="B319" s="15"/>
      <c r="C319" s="15"/>
      <c r="D319" s="15"/>
      <c r="E319" s="15"/>
      <c r="F319" s="15"/>
      <c r="G319" s="15"/>
      <c r="H319" s="15"/>
      <c r="I319" s="15"/>
      <c r="J319" s="15"/>
      <c r="K319" s="15"/>
      <c r="L319" s="15"/>
      <c r="M319" s="15"/>
      <c r="N319" s="15"/>
      <c r="O319" s="15"/>
      <c r="P319" s="15"/>
      <c r="Q319" s="15"/>
      <c r="R319" s="15"/>
      <c r="S319" s="15"/>
    </row>
    <row r="320">
      <c r="A320" s="15"/>
      <c r="B320" s="15"/>
      <c r="C320" s="15"/>
      <c r="D320" s="15"/>
      <c r="E320" s="15"/>
      <c r="F320" s="15"/>
      <c r="G320" s="15"/>
      <c r="H320" s="15"/>
      <c r="I320" s="15"/>
      <c r="J320" s="15"/>
      <c r="K320" s="15"/>
      <c r="L320" s="15"/>
      <c r="M320" s="15"/>
      <c r="N320" s="15"/>
      <c r="O320" s="15"/>
      <c r="P320" s="15"/>
      <c r="Q320" s="15"/>
      <c r="R320" s="15"/>
      <c r="S320" s="15"/>
    </row>
    <row r="321">
      <c r="A321" s="15"/>
      <c r="B321" s="15"/>
      <c r="C321" s="15"/>
      <c r="D321" s="15"/>
      <c r="E321" s="15"/>
      <c r="F321" s="15"/>
      <c r="G321" s="15"/>
      <c r="H321" s="15"/>
      <c r="I321" s="15"/>
      <c r="J321" s="15"/>
      <c r="K321" s="15"/>
      <c r="L321" s="15"/>
      <c r="M321" s="15"/>
      <c r="N321" s="15"/>
      <c r="O321" s="15"/>
      <c r="P321" s="15"/>
      <c r="Q321" s="15"/>
      <c r="R321" s="15"/>
      <c r="S321" s="15"/>
    </row>
    <row r="322">
      <c r="A322" s="15"/>
      <c r="B322" s="15"/>
      <c r="C322" s="15"/>
      <c r="D322" s="15"/>
      <c r="E322" s="15"/>
      <c r="F322" s="15"/>
      <c r="G322" s="15"/>
      <c r="H322" s="15"/>
      <c r="I322" s="15"/>
      <c r="J322" s="15"/>
      <c r="K322" s="15"/>
      <c r="L322" s="15"/>
      <c r="M322" s="15"/>
      <c r="N322" s="15"/>
      <c r="O322" s="15"/>
      <c r="P322" s="15"/>
      <c r="Q322" s="15"/>
      <c r="R322" s="15"/>
      <c r="S322" s="15"/>
    </row>
    <row r="323">
      <c r="A323" s="15"/>
      <c r="B323" s="15"/>
      <c r="C323" s="15"/>
      <c r="D323" s="15"/>
      <c r="E323" s="15"/>
      <c r="F323" s="15"/>
      <c r="G323" s="15"/>
      <c r="H323" s="15"/>
      <c r="I323" s="15"/>
      <c r="J323" s="15"/>
      <c r="K323" s="15"/>
      <c r="L323" s="15"/>
      <c r="M323" s="15"/>
      <c r="N323" s="15"/>
      <c r="O323" s="15"/>
      <c r="P323" s="15"/>
      <c r="Q323" s="15"/>
      <c r="R323" s="15"/>
      <c r="S323" s="15"/>
    </row>
    <row r="324">
      <c r="A324" s="15"/>
      <c r="B324" s="15"/>
      <c r="C324" s="15"/>
      <c r="D324" s="15"/>
      <c r="E324" s="15"/>
      <c r="F324" s="15"/>
      <c r="G324" s="15"/>
      <c r="H324" s="15"/>
      <c r="I324" s="15"/>
      <c r="J324" s="15"/>
      <c r="K324" s="15"/>
      <c r="L324" s="15"/>
      <c r="M324" s="15"/>
      <c r="N324" s="15"/>
      <c r="O324" s="15"/>
      <c r="P324" s="15"/>
      <c r="Q324" s="15"/>
      <c r="R324" s="15"/>
      <c r="S324" s="15"/>
    </row>
    <row r="325">
      <c r="A325" s="15"/>
      <c r="B325" s="15"/>
      <c r="C325" s="15"/>
      <c r="D325" s="15"/>
      <c r="E325" s="15"/>
      <c r="F325" s="15"/>
      <c r="G325" s="15"/>
      <c r="H325" s="15"/>
      <c r="I325" s="15"/>
      <c r="J325" s="15"/>
      <c r="K325" s="15"/>
      <c r="L325" s="15"/>
      <c r="M325" s="15"/>
      <c r="N325" s="15"/>
      <c r="O325" s="15"/>
      <c r="P325" s="15"/>
      <c r="Q325" s="15"/>
      <c r="R325" s="15"/>
      <c r="S325" s="15"/>
    </row>
    <row r="326">
      <c r="A326" s="15"/>
      <c r="B326" s="15"/>
      <c r="C326" s="15"/>
      <c r="D326" s="15"/>
      <c r="E326" s="15"/>
      <c r="F326" s="15"/>
      <c r="G326" s="15"/>
      <c r="H326" s="15"/>
      <c r="I326" s="15"/>
      <c r="J326" s="15"/>
      <c r="K326" s="15"/>
      <c r="L326" s="15"/>
      <c r="M326" s="15"/>
      <c r="N326" s="15"/>
      <c r="O326" s="15"/>
      <c r="P326" s="15"/>
      <c r="Q326" s="15"/>
      <c r="R326" s="15"/>
      <c r="S326" s="15"/>
    </row>
    <row r="327">
      <c r="A327" s="15"/>
      <c r="B327" s="15"/>
      <c r="C327" s="15"/>
      <c r="D327" s="15"/>
      <c r="E327" s="15"/>
      <c r="F327" s="15"/>
      <c r="G327" s="15"/>
      <c r="H327" s="15"/>
      <c r="I327" s="15"/>
      <c r="J327" s="15"/>
      <c r="K327" s="15"/>
      <c r="L327" s="15"/>
      <c r="M327" s="15"/>
      <c r="N327" s="15"/>
      <c r="O327" s="15"/>
      <c r="P327" s="15"/>
      <c r="Q327" s="15"/>
      <c r="R327" s="15"/>
      <c r="S327" s="15"/>
    </row>
    <row r="328">
      <c r="A328" s="15"/>
      <c r="B328" s="15"/>
      <c r="C328" s="15"/>
      <c r="D328" s="15"/>
      <c r="E328" s="15"/>
      <c r="F328" s="15"/>
      <c r="G328" s="15"/>
      <c r="H328" s="15"/>
      <c r="I328" s="15"/>
      <c r="J328" s="15"/>
      <c r="K328" s="15"/>
      <c r="L328" s="15"/>
      <c r="M328" s="15"/>
      <c r="N328" s="15"/>
      <c r="O328" s="15"/>
      <c r="P328" s="15"/>
      <c r="Q328" s="15"/>
      <c r="R328" s="15"/>
      <c r="S328" s="15"/>
    </row>
    <row r="329">
      <c r="A329" s="15"/>
      <c r="B329" s="15"/>
      <c r="C329" s="15"/>
      <c r="D329" s="15"/>
      <c r="E329" s="15"/>
      <c r="F329" s="15"/>
      <c r="G329" s="15"/>
      <c r="H329" s="15"/>
      <c r="I329" s="15"/>
      <c r="J329" s="15"/>
      <c r="K329" s="15"/>
      <c r="L329" s="15"/>
      <c r="M329" s="15"/>
      <c r="N329" s="15"/>
      <c r="O329" s="15"/>
      <c r="P329" s="15"/>
      <c r="Q329" s="15"/>
      <c r="R329" s="15"/>
      <c r="S329" s="15"/>
    </row>
    <row r="330">
      <c r="A330" s="15"/>
      <c r="B330" s="15"/>
      <c r="C330" s="15"/>
      <c r="D330" s="15"/>
      <c r="E330" s="15"/>
      <c r="F330" s="15"/>
      <c r="G330" s="15"/>
      <c r="H330" s="15"/>
      <c r="I330" s="15"/>
      <c r="J330" s="15"/>
      <c r="K330" s="15"/>
      <c r="L330" s="15"/>
      <c r="M330" s="15"/>
      <c r="N330" s="15"/>
      <c r="O330" s="15"/>
      <c r="P330" s="15"/>
      <c r="Q330" s="15"/>
      <c r="R330" s="15"/>
      <c r="S330" s="15"/>
    </row>
    <row r="331">
      <c r="A331" s="15"/>
      <c r="B331" s="15"/>
      <c r="C331" s="15"/>
      <c r="D331" s="15"/>
      <c r="E331" s="15"/>
      <c r="F331" s="15"/>
      <c r="G331" s="15"/>
      <c r="H331" s="15"/>
      <c r="I331" s="15"/>
      <c r="J331" s="15"/>
      <c r="K331" s="15"/>
      <c r="L331" s="15"/>
      <c r="M331" s="15"/>
      <c r="N331" s="15"/>
      <c r="O331" s="15"/>
      <c r="P331" s="15"/>
      <c r="Q331" s="15"/>
      <c r="R331" s="15"/>
      <c r="S331" s="15"/>
    </row>
    <row r="332">
      <c r="A332" s="15"/>
      <c r="B332" s="15"/>
      <c r="C332" s="15"/>
      <c r="D332" s="15"/>
      <c r="E332" s="15"/>
      <c r="F332" s="15"/>
      <c r="G332" s="15"/>
      <c r="H332" s="15"/>
      <c r="I332" s="15"/>
      <c r="J332" s="15"/>
      <c r="K332" s="15"/>
      <c r="L332" s="15"/>
      <c r="M332" s="15"/>
      <c r="N332" s="15"/>
      <c r="O332" s="15"/>
      <c r="P332" s="15"/>
      <c r="Q332" s="15"/>
      <c r="R332" s="15"/>
      <c r="S332" s="15"/>
    </row>
    <row r="333">
      <c r="A333" s="15"/>
      <c r="B333" s="15"/>
      <c r="C333" s="15"/>
      <c r="D333" s="15"/>
      <c r="E333" s="15"/>
      <c r="F333" s="15"/>
      <c r="G333" s="15"/>
      <c r="H333" s="15"/>
      <c r="I333" s="15"/>
      <c r="J333" s="15"/>
      <c r="K333" s="15"/>
      <c r="L333" s="15"/>
      <c r="M333" s="15"/>
      <c r="N333" s="15"/>
      <c r="O333" s="15"/>
      <c r="P333" s="15"/>
      <c r="Q333" s="15"/>
      <c r="R333" s="15"/>
      <c r="S333" s="15"/>
    </row>
    <row r="334">
      <c r="A334" s="15"/>
      <c r="B334" s="15"/>
      <c r="C334" s="15"/>
      <c r="D334" s="15"/>
      <c r="E334" s="15"/>
      <c r="F334" s="15"/>
      <c r="G334" s="15"/>
      <c r="H334" s="15"/>
      <c r="I334" s="15"/>
      <c r="J334" s="15"/>
      <c r="K334" s="15"/>
      <c r="L334" s="15"/>
      <c r="M334" s="15"/>
      <c r="N334" s="15"/>
      <c r="O334" s="15"/>
      <c r="P334" s="15"/>
      <c r="Q334" s="15"/>
      <c r="R334" s="15"/>
      <c r="S334" s="15"/>
    </row>
    <row r="335">
      <c r="A335" s="15"/>
      <c r="B335" s="15"/>
      <c r="C335" s="15"/>
      <c r="D335" s="15"/>
      <c r="E335" s="15"/>
      <c r="F335" s="15"/>
      <c r="G335" s="15"/>
      <c r="H335" s="15"/>
      <c r="I335" s="15"/>
      <c r="J335" s="15"/>
      <c r="K335" s="15"/>
      <c r="L335" s="15"/>
      <c r="M335" s="15"/>
      <c r="N335" s="15"/>
      <c r="O335" s="15"/>
      <c r="P335" s="15"/>
      <c r="Q335" s="15"/>
      <c r="R335" s="15"/>
      <c r="S335" s="15"/>
    </row>
    <row r="336">
      <c r="A336" s="15"/>
      <c r="B336" s="15"/>
      <c r="C336" s="15"/>
      <c r="D336" s="15"/>
      <c r="E336" s="15"/>
      <c r="F336" s="15"/>
      <c r="G336" s="15"/>
      <c r="H336" s="15"/>
      <c r="I336" s="15"/>
      <c r="J336" s="15"/>
      <c r="K336" s="15"/>
      <c r="L336" s="15"/>
      <c r="M336" s="15"/>
      <c r="N336" s="15"/>
      <c r="O336" s="15"/>
      <c r="P336" s="15"/>
      <c r="Q336" s="15"/>
      <c r="R336" s="15"/>
      <c r="S336" s="15"/>
    </row>
    <row r="337">
      <c r="A337" s="15"/>
      <c r="B337" s="15"/>
      <c r="C337" s="15"/>
      <c r="D337" s="15"/>
      <c r="E337" s="15"/>
      <c r="F337" s="15"/>
      <c r="G337" s="15"/>
      <c r="H337" s="15"/>
      <c r="I337" s="15"/>
      <c r="J337" s="15"/>
      <c r="K337" s="15"/>
      <c r="L337" s="15"/>
      <c r="M337" s="15"/>
      <c r="N337" s="15"/>
      <c r="O337" s="15"/>
      <c r="P337" s="15"/>
      <c r="Q337" s="15"/>
      <c r="R337" s="15"/>
      <c r="S337" s="15"/>
    </row>
    <row r="338">
      <c r="A338" s="15"/>
      <c r="B338" s="15"/>
      <c r="C338" s="15"/>
      <c r="D338" s="15"/>
      <c r="E338" s="15"/>
      <c r="F338" s="15"/>
      <c r="G338" s="15"/>
      <c r="H338" s="15"/>
      <c r="I338" s="15"/>
      <c r="J338" s="15"/>
      <c r="K338" s="15"/>
      <c r="L338" s="15"/>
      <c r="M338" s="15"/>
      <c r="N338" s="15"/>
      <c r="O338" s="15"/>
      <c r="P338" s="15"/>
      <c r="Q338" s="15"/>
      <c r="R338" s="15"/>
      <c r="S338" s="15"/>
    </row>
    <row r="339">
      <c r="A339" s="15"/>
      <c r="B339" s="15"/>
      <c r="C339" s="15"/>
      <c r="D339" s="15"/>
      <c r="E339" s="15"/>
      <c r="F339" s="15"/>
      <c r="G339" s="15"/>
      <c r="H339" s="15"/>
      <c r="I339" s="15"/>
      <c r="J339" s="15"/>
      <c r="K339" s="15"/>
      <c r="L339" s="15"/>
      <c r="M339" s="15"/>
      <c r="N339" s="15"/>
      <c r="O339" s="15"/>
      <c r="P339" s="15"/>
      <c r="Q339" s="15"/>
      <c r="R339" s="15"/>
      <c r="S339" s="15"/>
    </row>
    <row r="340">
      <c r="A340" s="15"/>
      <c r="B340" s="15"/>
      <c r="C340" s="15"/>
      <c r="D340" s="15"/>
      <c r="E340" s="15"/>
      <c r="F340" s="15"/>
      <c r="G340" s="15"/>
      <c r="H340" s="15"/>
      <c r="I340" s="15"/>
      <c r="J340" s="15"/>
      <c r="K340" s="15"/>
      <c r="L340" s="15"/>
      <c r="M340" s="15"/>
      <c r="N340" s="15"/>
      <c r="O340" s="15"/>
      <c r="P340" s="15"/>
      <c r="Q340" s="15"/>
      <c r="R340" s="15"/>
      <c r="S340" s="15"/>
    </row>
    <row r="341">
      <c r="A341" s="15"/>
      <c r="B341" s="15"/>
      <c r="C341" s="15"/>
      <c r="D341" s="15"/>
      <c r="E341" s="15"/>
      <c r="F341" s="15"/>
      <c r="G341" s="15"/>
      <c r="H341" s="15"/>
      <c r="I341" s="15"/>
      <c r="J341" s="15"/>
      <c r="K341" s="15"/>
      <c r="L341" s="15"/>
      <c r="M341" s="15"/>
      <c r="N341" s="15"/>
      <c r="O341" s="15"/>
      <c r="P341" s="15"/>
      <c r="Q341" s="15"/>
      <c r="R341" s="15"/>
      <c r="S341" s="15"/>
    </row>
    <row r="342">
      <c r="A342" s="15"/>
      <c r="B342" s="15"/>
      <c r="C342" s="15"/>
      <c r="D342" s="15"/>
      <c r="E342" s="15"/>
      <c r="F342" s="15"/>
      <c r="G342" s="15"/>
      <c r="H342" s="15"/>
      <c r="I342" s="15"/>
      <c r="J342" s="15"/>
      <c r="K342" s="15"/>
      <c r="L342" s="15"/>
      <c r="M342" s="15"/>
      <c r="N342" s="15"/>
      <c r="O342" s="15"/>
      <c r="P342" s="15"/>
      <c r="Q342" s="15"/>
      <c r="R342" s="15"/>
      <c r="S342" s="15"/>
    </row>
    <row r="343">
      <c r="A343" s="15"/>
      <c r="B343" s="15"/>
      <c r="C343" s="15"/>
      <c r="D343" s="15"/>
      <c r="E343" s="15"/>
      <c r="F343" s="15"/>
      <c r="G343" s="15"/>
      <c r="H343" s="15"/>
      <c r="I343" s="15"/>
      <c r="J343" s="15"/>
      <c r="K343" s="15"/>
      <c r="L343" s="15"/>
      <c r="M343" s="15"/>
      <c r="N343" s="15"/>
      <c r="O343" s="15"/>
      <c r="P343" s="15"/>
      <c r="Q343" s="15"/>
      <c r="R343" s="15"/>
      <c r="S343" s="15"/>
    </row>
    <row r="344">
      <c r="A344" s="15"/>
      <c r="B344" s="15"/>
      <c r="C344" s="15"/>
      <c r="D344" s="15"/>
      <c r="E344" s="15"/>
      <c r="F344" s="15"/>
      <c r="G344" s="15"/>
      <c r="H344" s="15"/>
      <c r="I344" s="15"/>
      <c r="J344" s="15"/>
      <c r="K344" s="15"/>
      <c r="L344" s="15"/>
      <c r="M344" s="15"/>
      <c r="N344" s="15"/>
      <c r="O344" s="15"/>
      <c r="P344" s="15"/>
      <c r="Q344" s="15"/>
      <c r="R344" s="15"/>
      <c r="S344" s="15"/>
    </row>
    <row r="345">
      <c r="A345" s="15"/>
      <c r="B345" s="15"/>
      <c r="C345" s="15"/>
      <c r="D345" s="15"/>
      <c r="E345" s="15"/>
      <c r="F345" s="15"/>
      <c r="G345" s="15"/>
      <c r="H345" s="15"/>
      <c r="I345" s="15"/>
      <c r="J345" s="15"/>
      <c r="K345" s="15"/>
      <c r="L345" s="15"/>
      <c r="M345" s="15"/>
      <c r="N345" s="15"/>
      <c r="O345" s="15"/>
      <c r="P345" s="15"/>
      <c r="Q345" s="15"/>
      <c r="R345" s="15"/>
      <c r="S345" s="15"/>
    </row>
    <row r="346">
      <c r="A346" s="15"/>
      <c r="B346" s="15"/>
      <c r="C346" s="15"/>
      <c r="D346" s="15"/>
      <c r="E346" s="15"/>
      <c r="F346" s="15"/>
      <c r="G346" s="15"/>
      <c r="H346" s="15"/>
      <c r="I346" s="15"/>
      <c r="J346" s="15"/>
      <c r="K346" s="15"/>
      <c r="L346" s="15"/>
      <c r="M346" s="15"/>
      <c r="N346" s="15"/>
      <c r="O346" s="15"/>
      <c r="P346" s="15"/>
      <c r="Q346" s="15"/>
      <c r="R346" s="15"/>
      <c r="S346" s="15"/>
    </row>
    <row r="347">
      <c r="A347" s="15"/>
      <c r="B347" s="15"/>
      <c r="C347" s="15"/>
      <c r="D347" s="15"/>
      <c r="E347" s="15"/>
      <c r="F347" s="15"/>
      <c r="G347" s="15"/>
      <c r="H347" s="15"/>
      <c r="I347" s="15"/>
      <c r="J347" s="15"/>
      <c r="K347" s="15"/>
      <c r="L347" s="15"/>
      <c r="M347" s="15"/>
      <c r="N347" s="15"/>
      <c r="O347" s="15"/>
      <c r="P347" s="15"/>
      <c r="Q347" s="15"/>
      <c r="R347" s="15"/>
      <c r="S347" s="15"/>
    </row>
    <row r="348">
      <c r="A348" s="15"/>
      <c r="B348" s="15"/>
      <c r="C348" s="15"/>
      <c r="D348" s="15"/>
      <c r="E348" s="15"/>
      <c r="F348" s="15"/>
      <c r="G348" s="15"/>
      <c r="H348" s="15"/>
      <c r="I348" s="15"/>
      <c r="J348" s="15"/>
      <c r="K348" s="15"/>
      <c r="L348" s="15"/>
      <c r="M348" s="15"/>
      <c r="N348" s="15"/>
      <c r="O348" s="15"/>
      <c r="P348" s="15"/>
      <c r="Q348" s="15"/>
      <c r="R348" s="15"/>
      <c r="S348" s="15"/>
    </row>
    <row r="349">
      <c r="A349" s="15"/>
      <c r="B349" s="15"/>
      <c r="C349" s="15"/>
      <c r="D349" s="15"/>
      <c r="E349" s="15"/>
      <c r="F349" s="15"/>
      <c r="G349" s="15"/>
      <c r="H349" s="15"/>
      <c r="I349" s="15"/>
      <c r="J349" s="15"/>
      <c r="K349" s="15"/>
      <c r="L349" s="15"/>
      <c r="M349" s="15"/>
      <c r="N349" s="15"/>
      <c r="O349" s="15"/>
      <c r="P349" s="15"/>
      <c r="Q349" s="15"/>
      <c r="R349" s="15"/>
      <c r="S349" s="15"/>
    </row>
    <row r="350">
      <c r="A350" s="15"/>
      <c r="B350" s="15"/>
      <c r="C350" s="15"/>
      <c r="D350" s="15"/>
      <c r="E350" s="15"/>
      <c r="F350" s="15"/>
      <c r="G350" s="15"/>
      <c r="H350" s="15"/>
      <c r="I350" s="15"/>
      <c r="J350" s="15"/>
      <c r="K350" s="15"/>
      <c r="L350" s="15"/>
      <c r="M350" s="15"/>
      <c r="N350" s="15"/>
      <c r="O350" s="15"/>
      <c r="P350" s="15"/>
      <c r="Q350" s="15"/>
      <c r="R350" s="15"/>
      <c r="S350" s="15"/>
    </row>
    <row r="351">
      <c r="A351" s="15"/>
      <c r="B351" s="15"/>
      <c r="C351" s="15"/>
      <c r="D351" s="15"/>
      <c r="E351" s="15"/>
      <c r="F351" s="15"/>
      <c r="G351" s="15"/>
      <c r="H351" s="15"/>
      <c r="I351" s="15"/>
      <c r="J351" s="15"/>
      <c r="K351" s="15"/>
      <c r="L351" s="15"/>
      <c r="M351" s="15"/>
      <c r="N351" s="15"/>
      <c r="O351" s="15"/>
      <c r="P351" s="15"/>
      <c r="Q351" s="15"/>
      <c r="R351" s="15"/>
      <c r="S351" s="15"/>
    </row>
    <row r="352">
      <c r="A352" s="15"/>
      <c r="B352" s="15"/>
      <c r="C352" s="15"/>
      <c r="D352" s="15"/>
      <c r="E352" s="15"/>
      <c r="F352" s="15"/>
      <c r="G352" s="15"/>
      <c r="H352" s="15"/>
      <c r="I352" s="15"/>
      <c r="J352" s="15"/>
      <c r="K352" s="15"/>
      <c r="L352" s="15"/>
      <c r="M352" s="15"/>
      <c r="N352" s="15"/>
      <c r="O352" s="15"/>
      <c r="P352" s="15"/>
      <c r="Q352" s="15"/>
      <c r="R352" s="15"/>
      <c r="S352" s="15"/>
    </row>
    <row r="353">
      <c r="A353" s="15"/>
      <c r="B353" s="15"/>
      <c r="C353" s="15"/>
      <c r="D353" s="15"/>
      <c r="E353" s="15"/>
      <c r="F353" s="15"/>
      <c r="G353" s="15"/>
      <c r="H353" s="15"/>
      <c r="I353" s="15"/>
      <c r="J353" s="15"/>
      <c r="K353" s="15"/>
      <c r="L353" s="15"/>
      <c r="M353" s="15"/>
      <c r="N353" s="15"/>
      <c r="O353" s="15"/>
      <c r="P353" s="15"/>
      <c r="Q353" s="15"/>
      <c r="R353" s="15"/>
      <c r="S353" s="15"/>
    </row>
    <row r="354">
      <c r="A354" s="15"/>
      <c r="B354" s="15"/>
      <c r="C354" s="15"/>
      <c r="D354" s="15"/>
      <c r="E354" s="15"/>
      <c r="F354" s="15"/>
      <c r="G354" s="15"/>
      <c r="H354" s="15"/>
      <c r="I354" s="15"/>
      <c r="J354" s="15"/>
      <c r="K354" s="15"/>
      <c r="L354" s="15"/>
      <c r="M354" s="15"/>
      <c r="N354" s="15"/>
      <c r="O354" s="15"/>
      <c r="P354" s="15"/>
      <c r="Q354" s="15"/>
      <c r="R354" s="15"/>
      <c r="S354" s="15"/>
    </row>
    <row r="355">
      <c r="A355" s="15"/>
      <c r="B355" s="15"/>
      <c r="C355" s="15"/>
      <c r="D355" s="15"/>
      <c r="E355" s="15"/>
      <c r="F355" s="15"/>
      <c r="G355" s="15"/>
      <c r="H355" s="15"/>
      <c r="I355" s="15"/>
      <c r="J355" s="15"/>
      <c r="K355" s="15"/>
      <c r="L355" s="15"/>
      <c r="M355" s="15"/>
      <c r="N355" s="15"/>
      <c r="O355" s="15"/>
      <c r="P355" s="15"/>
      <c r="Q355" s="15"/>
      <c r="R355" s="15"/>
      <c r="S355" s="15"/>
    </row>
    <row r="356">
      <c r="A356" s="15"/>
      <c r="B356" s="15"/>
      <c r="C356" s="15"/>
      <c r="D356" s="15"/>
      <c r="E356" s="15"/>
      <c r="F356" s="15"/>
      <c r="G356" s="15"/>
      <c r="H356" s="15"/>
      <c r="I356" s="15"/>
      <c r="J356" s="15"/>
      <c r="K356" s="15"/>
      <c r="L356" s="15"/>
      <c r="M356" s="15"/>
      <c r="N356" s="15"/>
      <c r="O356" s="15"/>
      <c r="P356" s="15"/>
      <c r="Q356" s="15"/>
      <c r="R356" s="15"/>
      <c r="S356" s="15"/>
    </row>
    <row r="357">
      <c r="A357" s="15"/>
      <c r="B357" s="15"/>
      <c r="C357" s="15"/>
      <c r="D357" s="15"/>
      <c r="E357" s="15"/>
      <c r="F357" s="15"/>
      <c r="G357" s="15"/>
      <c r="H357" s="15"/>
      <c r="I357" s="15"/>
      <c r="J357" s="15"/>
      <c r="K357" s="15"/>
      <c r="L357" s="15"/>
      <c r="M357" s="15"/>
      <c r="N357" s="15"/>
      <c r="O357" s="15"/>
      <c r="P357" s="15"/>
      <c r="Q357" s="15"/>
      <c r="R357" s="15"/>
      <c r="S357" s="15"/>
    </row>
    <row r="358">
      <c r="A358" s="15"/>
      <c r="B358" s="15"/>
      <c r="C358" s="15"/>
      <c r="D358" s="15"/>
      <c r="E358" s="15"/>
      <c r="F358" s="15"/>
      <c r="G358" s="15"/>
      <c r="H358" s="15"/>
      <c r="I358" s="15"/>
      <c r="J358" s="15"/>
      <c r="K358" s="15"/>
      <c r="L358" s="15"/>
      <c r="M358" s="15"/>
      <c r="N358" s="15"/>
      <c r="O358" s="15"/>
      <c r="P358" s="15"/>
      <c r="Q358" s="15"/>
      <c r="R358" s="15"/>
      <c r="S358" s="15"/>
    </row>
    <row r="359">
      <c r="A359" s="15"/>
      <c r="B359" s="15"/>
      <c r="C359" s="15"/>
      <c r="D359" s="15"/>
      <c r="E359" s="15"/>
      <c r="F359" s="15"/>
      <c r="G359" s="15"/>
      <c r="H359" s="15"/>
      <c r="I359" s="15"/>
      <c r="J359" s="15"/>
      <c r="K359" s="15"/>
      <c r="L359" s="15"/>
      <c r="M359" s="15"/>
      <c r="N359" s="15"/>
      <c r="O359" s="15"/>
      <c r="P359" s="15"/>
      <c r="Q359" s="15"/>
      <c r="R359" s="15"/>
      <c r="S359" s="15"/>
    </row>
    <row r="360">
      <c r="A360" s="15"/>
      <c r="B360" s="15"/>
      <c r="C360" s="15"/>
      <c r="D360" s="15"/>
      <c r="E360" s="15"/>
      <c r="F360" s="15"/>
      <c r="G360" s="15"/>
      <c r="H360" s="15"/>
      <c r="I360" s="15"/>
      <c r="J360" s="15"/>
      <c r="K360" s="15"/>
      <c r="L360" s="15"/>
      <c r="M360" s="15"/>
      <c r="N360" s="15"/>
      <c r="O360" s="15"/>
      <c r="P360" s="15"/>
      <c r="Q360" s="15"/>
      <c r="R360" s="15"/>
      <c r="S360" s="15"/>
    </row>
    <row r="361">
      <c r="A361" s="15"/>
      <c r="B361" s="15"/>
      <c r="C361" s="15"/>
      <c r="D361" s="15"/>
      <c r="E361" s="15"/>
      <c r="F361" s="15"/>
      <c r="G361" s="15"/>
      <c r="H361" s="15"/>
      <c r="I361" s="15"/>
      <c r="J361" s="15"/>
      <c r="K361" s="15"/>
      <c r="L361" s="15"/>
      <c r="M361" s="15"/>
      <c r="N361" s="15"/>
      <c r="O361" s="15"/>
      <c r="P361" s="15"/>
      <c r="Q361" s="15"/>
      <c r="R361" s="15"/>
      <c r="S361" s="15"/>
    </row>
    <row r="362">
      <c r="A362" s="15"/>
      <c r="B362" s="15"/>
      <c r="C362" s="15"/>
      <c r="D362" s="15"/>
      <c r="E362" s="15"/>
      <c r="F362" s="15"/>
      <c r="G362" s="15"/>
      <c r="H362" s="15"/>
      <c r="I362" s="15"/>
      <c r="J362" s="15"/>
      <c r="K362" s="15"/>
      <c r="L362" s="15"/>
      <c r="M362" s="15"/>
      <c r="N362" s="15"/>
      <c r="O362" s="15"/>
      <c r="P362" s="15"/>
      <c r="Q362" s="15"/>
      <c r="R362" s="15"/>
      <c r="S362" s="15"/>
    </row>
    <row r="363">
      <c r="A363" s="15"/>
      <c r="B363" s="15"/>
      <c r="C363" s="15"/>
      <c r="D363" s="15"/>
      <c r="E363" s="15"/>
      <c r="F363" s="15"/>
      <c r="G363" s="15"/>
      <c r="H363" s="15"/>
      <c r="I363" s="15"/>
      <c r="J363" s="15"/>
      <c r="K363" s="15"/>
      <c r="L363" s="15"/>
      <c r="M363" s="15"/>
      <c r="N363" s="15"/>
      <c r="O363" s="15"/>
      <c r="P363" s="15"/>
      <c r="Q363" s="15"/>
      <c r="R363" s="15"/>
      <c r="S363" s="15"/>
    </row>
    <row r="364">
      <c r="A364" s="15"/>
      <c r="B364" s="15"/>
      <c r="C364" s="15"/>
      <c r="D364" s="15"/>
      <c r="E364" s="15"/>
      <c r="F364" s="15"/>
      <c r="G364" s="15"/>
      <c r="H364" s="15"/>
      <c r="I364" s="15"/>
      <c r="J364" s="15"/>
      <c r="K364" s="15"/>
      <c r="L364" s="15"/>
      <c r="M364" s="15"/>
      <c r="N364" s="15"/>
      <c r="O364" s="15"/>
      <c r="P364" s="15"/>
      <c r="Q364" s="15"/>
      <c r="R364" s="15"/>
      <c r="S364" s="15"/>
    </row>
    <row r="365">
      <c r="A365" s="15"/>
      <c r="B365" s="15"/>
      <c r="C365" s="15"/>
      <c r="D365" s="15"/>
      <c r="E365" s="15"/>
      <c r="F365" s="15"/>
      <c r="G365" s="15"/>
      <c r="H365" s="15"/>
      <c r="I365" s="15"/>
      <c r="J365" s="15"/>
      <c r="K365" s="15"/>
      <c r="L365" s="15"/>
      <c r="M365" s="15"/>
      <c r="N365" s="15"/>
      <c r="O365" s="15"/>
      <c r="P365" s="15"/>
      <c r="Q365" s="15"/>
      <c r="R365" s="15"/>
      <c r="S365" s="15"/>
    </row>
    <row r="366">
      <c r="A366" s="15"/>
      <c r="B366" s="15"/>
      <c r="C366" s="15"/>
      <c r="D366" s="15"/>
      <c r="E366" s="15"/>
      <c r="F366" s="15"/>
      <c r="G366" s="15"/>
      <c r="H366" s="15"/>
      <c r="I366" s="15"/>
      <c r="J366" s="15"/>
      <c r="K366" s="15"/>
      <c r="L366" s="15"/>
      <c r="M366" s="15"/>
      <c r="N366" s="15"/>
      <c r="O366" s="15"/>
      <c r="P366" s="15"/>
      <c r="Q366" s="15"/>
      <c r="R366" s="15"/>
      <c r="S366" s="15"/>
    </row>
    <row r="367">
      <c r="A367" s="15"/>
      <c r="B367" s="15"/>
      <c r="C367" s="15"/>
      <c r="D367" s="15"/>
      <c r="E367" s="15"/>
      <c r="F367" s="15"/>
      <c r="G367" s="15"/>
      <c r="H367" s="15"/>
      <c r="I367" s="15"/>
      <c r="J367" s="15"/>
      <c r="K367" s="15"/>
      <c r="L367" s="15"/>
      <c r="M367" s="15"/>
      <c r="N367" s="15"/>
      <c r="O367" s="15"/>
      <c r="P367" s="15"/>
      <c r="Q367" s="15"/>
      <c r="R367" s="15"/>
      <c r="S367" s="15"/>
    </row>
    <row r="368">
      <c r="A368" s="15"/>
      <c r="B368" s="15"/>
      <c r="C368" s="15"/>
      <c r="D368" s="15"/>
      <c r="E368" s="15"/>
      <c r="F368" s="15"/>
      <c r="G368" s="15"/>
      <c r="H368" s="15"/>
      <c r="I368" s="15"/>
      <c r="J368" s="15"/>
      <c r="K368" s="15"/>
      <c r="L368" s="15"/>
      <c r="M368" s="15"/>
      <c r="N368" s="15"/>
      <c r="O368" s="15"/>
      <c r="P368" s="15"/>
      <c r="Q368" s="15"/>
      <c r="R368" s="15"/>
      <c r="S368" s="15"/>
    </row>
    <row r="369">
      <c r="A369" s="15"/>
      <c r="B369" s="15"/>
      <c r="C369" s="15"/>
      <c r="D369" s="15"/>
      <c r="E369" s="15"/>
      <c r="F369" s="15"/>
      <c r="G369" s="15"/>
      <c r="H369" s="15"/>
      <c r="I369" s="15"/>
      <c r="J369" s="15"/>
      <c r="K369" s="15"/>
      <c r="L369" s="15"/>
      <c r="M369" s="15"/>
      <c r="N369" s="15"/>
      <c r="O369" s="15"/>
      <c r="P369" s="15"/>
      <c r="Q369" s="15"/>
      <c r="R369" s="15"/>
      <c r="S369" s="15"/>
    </row>
    <row r="370">
      <c r="A370" s="15"/>
      <c r="B370" s="15"/>
      <c r="C370" s="15"/>
      <c r="D370" s="15"/>
      <c r="E370" s="15"/>
      <c r="F370" s="15"/>
      <c r="G370" s="15"/>
      <c r="H370" s="15"/>
      <c r="I370" s="15"/>
      <c r="J370" s="15"/>
      <c r="K370" s="15"/>
      <c r="L370" s="15"/>
      <c r="M370" s="15"/>
      <c r="N370" s="15"/>
      <c r="O370" s="15"/>
      <c r="P370" s="15"/>
      <c r="Q370" s="15"/>
      <c r="R370" s="15"/>
      <c r="S370" s="15"/>
    </row>
    <row r="371">
      <c r="A371" s="15"/>
      <c r="B371" s="15"/>
      <c r="C371" s="15"/>
      <c r="D371" s="15"/>
      <c r="E371" s="15"/>
      <c r="F371" s="15"/>
      <c r="G371" s="15"/>
      <c r="H371" s="15"/>
      <c r="I371" s="15"/>
      <c r="J371" s="15"/>
      <c r="K371" s="15"/>
      <c r="L371" s="15"/>
      <c r="M371" s="15"/>
      <c r="N371" s="15"/>
      <c r="O371" s="15"/>
      <c r="P371" s="15"/>
      <c r="Q371" s="15"/>
      <c r="R371" s="15"/>
      <c r="S371" s="15"/>
    </row>
    <row r="372">
      <c r="A372" s="15"/>
      <c r="B372" s="15"/>
      <c r="C372" s="15"/>
      <c r="D372" s="15"/>
      <c r="E372" s="15"/>
      <c r="F372" s="15"/>
      <c r="G372" s="15"/>
      <c r="H372" s="15"/>
      <c r="I372" s="15"/>
      <c r="J372" s="15"/>
      <c r="K372" s="15"/>
      <c r="L372" s="15"/>
      <c r="M372" s="15"/>
      <c r="N372" s="15"/>
      <c r="O372" s="15"/>
      <c r="P372" s="15"/>
      <c r="Q372" s="15"/>
      <c r="R372" s="15"/>
      <c r="S372" s="15"/>
    </row>
    <row r="373">
      <c r="A373" s="15"/>
      <c r="B373" s="15"/>
      <c r="C373" s="15"/>
      <c r="D373" s="15"/>
      <c r="E373" s="15"/>
      <c r="F373" s="15"/>
      <c r="G373" s="15"/>
      <c r="H373" s="15"/>
      <c r="I373" s="15"/>
      <c r="J373" s="15"/>
      <c r="K373" s="15"/>
      <c r="L373" s="15"/>
      <c r="M373" s="15"/>
      <c r="N373" s="15"/>
      <c r="O373" s="15"/>
      <c r="P373" s="15"/>
      <c r="Q373" s="15"/>
      <c r="R373" s="15"/>
      <c r="S373" s="15"/>
    </row>
    <row r="374">
      <c r="A374" s="15"/>
      <c r="B374" s="15"/>
      <c r="C374" s="15"/>
      <c r="D374" s="15"/>
      <c r="E374" s="15"/>
      <c r="F374" s="15"/>
      <c r="G374" s="15"/>
      <c r="H374" s="15"/>
      <c r="I374" s="15"/>
      <c r="J374" s="15"/>
      <c r="K374" s="15"/>
      <c r="L374" s="15"/>
      <c r="M374" s="15"/>
      <c r="N374" s="15"/>
      <c r="O374" s="15"/>
      <c r="P374" s="15"/>
      <c r="Q374" s="15"/>
      <c r="R374" s="15"/>
      <c r="S374" s="15"/>
    </row>
    <row r="375">
      <c r="A375" s="15"/>
      <c r="B375" s="15"/>
      <c r="C375" s="15"/>
      <c r="D375" s="15"/>
      <c r="E375" s="15"/>
      <c r="F375" s="15"/>
      <c r="G375" s="15"/>
      <c r="H375" s="15"/>
      <c r="I375" s="15"/>
      <c r="J375" s="15"/>
      <c r="K375" s="15"/>
      <c r="L375" s="15"/>
      <c r="M375" s="15"/>
      <c r="N375" s="15"/>
      <c r="O375" s="15"/>
      <c r="P375" s="15"/>
      <c r="Q375" s="15"/>
      <c r="R375" s="15"/>
      <c r="S375" s="15"/>
    </row>
    <row r="376">
      <c r="A376" s="15"/>
      <c r="B376" s="15"/>
      <c r="C376" s="15"/>
      <c r="D376" s="15"/>
      <c r="E376" s="15"/>
      <c r="F376" s="15"/>
      <c r="G376" s="15"/>
      <c r="H376" s="15"/>
      <c r="I376" s="15"/>
      <c r="J376" s="15"/>
      <c r="K376" s="15"/>
      <c r="L376" s="15"/>
      <c r="M376" s="15"/>
      <c r="N376" s="15"/>
      <c r="O376" s="15"/>
      <c r="P376" s="15"/>
      <c r="Q376" s="15"/>
      <c r="R376" s="15"/>
      <c r="S376" s="15"/>
    </row>
    <row r="377">
      <c r="A377" s="15"/>
      <c r="B377" s="15"/>
      <c r="C377" s="15"/>
      <c r="D377" s="15"/>
      <c r="E377" s="15"/>
      <c r="F377" s="15"/>
      <c r="G377" s="15"/>
      <c r="H377" s="15"/>
      <c r="I377" s="15"/>
      <c r="J377" s="15"/>
      <c r="K377" s="15"/>
      <c r="L377" s="15"/>
      <c r="M377" s="15"/>
      <c r="N377" s="15"/>
      <c r="O377" s="15"/>
      <c r="P377" s="15"/>
      <c r="Q377" s="15"/>
      <c r="R377" s="15"/>
      <c r="S377" s="15"/>
    </row>
    <row r="378">
      <c r="A378" s="15"/>
      <c r="B378" s="15"/>
      <c r="C378" s="15"/>
      <c r="D378" s="15"/>
      <c r="E378" s="15"/>
      <c r="F378" s="15"/>
      <c r="G378" s="15"/>
      <c r="H378" s="15"/>
      <c r="I378" s="15"/>
      <c r="J378" s="15"/>
      <c r="K378" s="15"/>
      <c r="L378" s="15"/>
      <c r="M378" s="15"/>
      <c r="N378" s="15"/>
      <c r="O378" s="15"/>
      <c r="P378" s="15"/>
      <c r="Q378" s="15"/>
      <c r="R378" s="15"/>
      <c r="S378" s="15"/>
    </row>
    <row r="379">
      <c r="A379" s="15"/>
      <c r="B379" s="15"/>
      <c r="C379" s="15"/>
      <c r="D379" s="15"/>
      <c r="E379" s="15"/>
      <c r="F379" s="15"/>
      <c r="G379" s="15"/>
      <c r="H379" s="15"/>
      <c r="I379" s="15"/>
      <c r="J379" s="15"/>
      <c r="K379" s="15"/>
      <c r="L379" s="15"/>
      <c r="M379" s="15"/>
      <c r="N379" s="15"/>
      <c r="O379" s="15"/>
      <c r="P379" s="15"/>
      <c r="Q379" s="15"/>
      <c r="R379" s="15"/>
      <c r="S379" s="15"/>
    </row>
    <row r="380">
      <c r="A380" s="15"/>
      <c r="B380" s="15"/>
      <c r="C380" s="15"/>
      <c r="D380" s="15"/>
      <c r="E380" s="15"/>
      <c r="F380" s="15"/>
      <c r="G380" s="15"/>
      <c r="H380" s="15"/>
      <c r="I380" s="15"/>
      <c r="J380" s="15"/>
      <c r="K380" s="15"/>
      <c r="L380" s="15"/>
      <c r="M380" s="15"/>
      <c r="N380" s="15"/>
      <c r="O380" s="15"/>
      <c r="P380" s="15"/>
      <c r="Q380" s="15"/>
      <c r="R380" s="15"/>
      <c r="S380" s="15"/>
    </row>
    <row r="381">
      <c r="A381" s="15"/>
      <c r="B381" s="15"/>
      <c r="C381" s="15"/>
      <c r="D381" s="15"/>
      <c r="E381" s="15"/>
      <c r="F381" s="15"/>
      <c r="G381" s="15"/>
      <c r="H381" s="15"/>
      <c r="I381" s="15"/>
      <c r="J381" s="15"/>
      <c r="K381" s="15"/>
      <c r="L381" s="15"/>
      <c r="M381" s="15"/>
      <c r="N381" s="15"/>
      <c r="O381" s="15"/>
      <c r="P381" s="15"/>
      <c r="Q381" s="15"/>
      <c r="R381" s="15"/>
      <c r="S381" s="15"/>
    </row>
    <row r="382">
      <c r="A382" s="15"/>
      <c r="B382" s="15"/>
      <c r="C382" s="15"/>
      <c r="D382" s="15"/>
      <c r="E382" s="15"/>
      <c r="F382" s="15"/>
      <c r="G382" s="15"/>
      <c r="H382" s="15"/>
      <c r="I382" s="15"/>
      <c r="J382" s="15"/>
      <c r="K382" s="15"/>
      <c r="L382" s="15"/>
      <c r="M382" s="15"/>
      <c r="N382" s="15"/>
      <c r="O382" s="15"/>
      <c r="P382" s="15"/>
      <c r="Q382" s="15"/>
      <c r="R382" s="15"/>
      <c r="S382" s="15"/>
    </row>
    <row r="383">
      <c r="A383" s="15"/>
      <c r="B383" s="15"/>
      <c r="C383" s="15"/>
      <c r="D383" s="15"/>
      <c r="E383" s="15"/>
      <c r="F383" s="15"/>
      <c r="G383" s="15"/>
      <c r="H383" s="15"/>
      <c r="I383" s="15"/>
      <c r="J383" s="15"/>
      <c r="K383" s="15"/>
      <c r="L383" s="15"/>
      <c r="M383" s="15"/>
      <c r="N383" s="15"/>
      <c r="O383" s="15"/>
      <c r="P383" s="15"/>
      <c r="Q383" s="15"/>
      <c r="R383" s="15"/>
      <c r="S383" s="15"/>
    </row>
    <row r="384">
      <c r="A384" s="15"/>
      <c r="B384" s="15"/>
      <c r="C384" s="15"/>
      <c r="D384" s="15"/>
      <c r="E384" s="15"/>
      <c r="F384" s="15"/>
      <c r="G384" s="15"/>
      <c r="H384" s="15"/>
      <c r="I384" s="15"/>
      <c r="J384" s="15"/>
      <c r="K384" s="15"/>
      <c r="L384" s="15"/>
      <c r="M384" s="15"/>
      <c r="N384" s="15"/>
      <c r="O384" s="15"/>
      <c r="P384" s="15"/>
      <c r="Q384" s="15"/>
      <c r="R384" s="15"/>
      <c r="S384" s="15"/>
    </row>
    <row r="385">
      <c r="A385" s="15"/>
      <c r="B385" s="15"/>
      <c r="C385" s="15"/>
      <c r="D385" s="15"/>
      <c r="E385" s="15"/>
      <c r="F385" s="15"/>
      <c r="G385" s="15"/>
      <c r="H385" s="15"/>
      <c r="I385" s="15"/>
      <c r="J385" s="15"/>
      <c r="K385" s="15"/>
      <c r="L385" s="15"/>
      <c r="M385" s="15"/>
      <c r="N385" s="15"/>
      <c r="O385" s="15"/>
      <c r="P385" s="15"/>
      <c r="Q385" s="15"/>
      <c r="R385" s="15"/>
      <c r="S385" s="15"/>
    </row>
    <row r="386">
      <c r="A386" s="15"/>
      <c r="B386" s="15"/>
      <c r="C386" s="15"/>
      <c r="D386" s="15"/>
      <c r="E386" s="15"/>
      <c r="F386" s="15"/>
      <c r="G386" s="15"/>
      <c r="H386" s="15"/>
      <c r="I386" s="15"/>
      <c r="J386" s="15"/>
      <c r="K386" s="15"/>
      <c r="L386" s="15"/>
      <c r="M386" s="15"/>
      <c r="N386" s="15"/>
      <c r="O386" s="15"/>
      <c r="P386" s="15"/>
      <c r="Q386" s="15"/>
      <c r="R386" s="15"/>
      <c r="S386" s="15"/>
    </row>
    <row r="387">
      <c r="A387" s="15"/>
      <c r="B387" s="15"/>
      <c r="C387" s="15"/>
      <c r="D387" s="15"/>
      <c r="E387" s="15"/>
      <c r="F387" s="15"/>
      <c r="G387" s="15"/>
      <c r="H387" s="15"/>
      <c r="I387" s="15"/>
      <c r="J387" s="15"/>
      <c r="K387" s="15"/>
      <c r="L387" s="15"/>
      <c r="M387" s="15"/>
      <c r="N387" s="15"/>
      <c r="O387" s="15"/>
      <c r="P387" s="15"/>
      <c r="Q387" s="15"/>
      <c r="R387" s="15"/>
      <c r="S387" s="15"/>
    </row>
    <row r="388">
      <c r="A388" s="15"/>
      <c r="B388" s="15"/>
      <c r="C388" s="15"/>
      <c r="D388" s="15"/>
      <c r="E388" s="15"/>
      <c r="F388" s="15"/>
      <c r="G388" s="15"/>
      <c r="H388" s="15"/>
      <c r="I388" s="15"/>
      <c r="J388" s="15"/>
      <c r="K388" s="15"/>
      <c r="L388" s="15"/>
      <c r="M388" s="15"/>
      <c r="N388" s="15"/>
      <c r="O388" s="15"/>
      <c r="P388" s="15"/>
      <c r="Q388" s="15"/>
      <c r="R388" s="15"/>
      <c r="S388" s="15"/>
    </row>
    <row r="389">
      <c r="A389" s="15"/>
      <c r="B389" s="15"/>
      <c r="C389" s="15"/>
      <c r="D389" s="15"/>
      <c r="E389" s="15"/>
      <c r="F389" s="15"/>
      <c r="G389" s="15"/>
      <c r="H389" s="15"/>
      <c r="I389" s="15"/>
      <c r="J389" s="15"/>
      <c r="K389" s="15"/>
      <c r="L389" s="15"/>
      <c r="M389" s="15"/>
      <c r="N389" s="15"/>
      <c r="O389" s="15"/>
      <c r="P389" s="15"/>
      <c r="Q389" s="15"/>
      <c r="R389" s="15"/>
      <c r="S389" s="15"/>
    </row>
    <row r="390">
      <c r="A390" s="15"/>
      <c r="B390" s="15"/>
      <c r="C390" s="15"/>
      <c r="D390" s="15"/>
      <c r="E390" s="15"/>
      <c r="F390" s="15"/>
      <c r="G390" s="15"/>
      <c r="H390" s="15"/>
      <c r="I390" s="15"/>
      <c r="J390" s="15"/>
      <c r="K390" s="15"/>
      <c r="L390" s="15"/>
      <c r="M390" s="15"/>
      <c r="N390" s="15"/>
      <c r="O390" s="15"/>
      <c r="P390" s="15"/>
      <c r="Q390" s="15"/>
      <c r="R390" s="15"/>
      <c r="S390" s="15"/>
    </row>
    <row r="391">
      <c r="A391" s="15"/>
      <c r="B391" s="15"/>
      <c r="C391" s="15"/>
      <c r="D391" s="15"/>
      <c r="E391" s="15"/>
      <c r="F391" s="15"/>
      <c r="G391" s="15"/>
      <c r="H391" s="15"/>
      <c r="I391" s="15"/>
      <c r="J391" s="15"/>
      <c r="K391" s="15"/>
      <c r="L391" s="15"/>
      <c r="M391" s="15"/>
      <c r="N391" s="15"/>
      <c r="O391" s="15"/>
      <c r="P391" s="15"/>
      <c r="Q391" s="15"/>
      <c r="R391" s="15"/>
      <c r="S391" s="15"/>
    </row>
    <row r="392">
      <c r="A392" s="15"/>
      <c r="B392" s="15"/>
      <c r="C392" s="15"/>
      <c r="D392" s="15"/>
      <c r="E392" s="15"/>
      <c r="F392" s="15"/>
      <c r="G392" s="15"/>
      <c r="H392" s="15"/>
      <c r="I392" s="15"/>
      <c r="J392" s="15"/>
      <c r="K392" s="15"/>
      <c r="L392" s="15"/>
      <c r="M392" s="15"/>
      <c r="N392" s="15"/>
      <c r="O392" s="15"/>
      <c r="P392" s="15"/>
      <c r="Q392" s="15"/>
      <c r="R392" s="15"/>
      <c r="S392" s="15"/>
    </row>
    <row r="393">
      <c r="A393" s="15"/>
      <c r="B393" s="15"/>
      <c r="C393" s="15"/>
      <c r="D393" s="15"/>
      <c r="E393" s="15"/>
      <c r="F393" s="15"/>
      <c r="G393" s="15"/>
      <c r="H393" s="15"/>
      <c r="I393" s="15"/>
      <c r="J393" s="15"/>
      <c r="K393" s="15"/>
      <c r="L393" s="15"/>
      <c r="M393" s="15"/>
      <c r="N393" s="15"/>
      <c r="O393" s="15"/>
      <c r="P393" s="15"/>
      <c r="Q393" s="15"/>
      <c r="R393" s="15"/>
      <c r="S393" s="15"/>
    </row>
    <row r="394">
      <c r="A394" s="15"/>
      <c r="B394" s="15"/>
      <c r="C394" s="15"/>
      <c r="D394" s="15"/>
      <c r="E394" s="15"/>
      <c r="F394" s="15"/>
      <c r="G394" s="15"/>
      <c r="H394" s="15"/>
      <c r="I394" s="15"/>
      <c r="J394" s="15"/>
      <c r="K394" s="15"/>
      <c r="L394" s="15"/>
      <c r="M394" s="15"/>
      <c r="N394" s="15"/>
      <c r="O394" s="15"/>
      <c r="P394" s="15"/>
      <c r="Q394" s="15"/>
      <c r="R394" s="15"/>
      <c r="S394" s="15"/>
    </row>
    <row r="395">
      <c r="A395" s="15"/>
      <c r="B395" s="15"/>
      <c r="C395" s="15"/>
      <c r="D395" s="15"/>
      <c r="E395" s="15"/>
      <c r="F395" s="15"/>
      <c r="G395" s="15"/>
      <c r="H395" s="15"/>
      <c r="I395" s="15"/>
      <c r="J395" s="15"/>
      <c r="K395" s="15"/>
      <c r="L395" s="15"/>
      <c r="M395" s="15"/>
      <c r="N395" s="15"/>
      <c r="O395" s="15"/>
      <c r="P395" s="15"/>
      <c r="Q395" s="15"/>
      <c r="R395" s="15"/>
      <c r="S395" s="15"/>
    </row>
    <row r="396">
      <c r="A396" s="15"/>
      <c r="B396" s="15"/>
      <c r="C396" s="15"/>
      <c r="D396" s="15"/>
      <c r="E396" s="15"/>
      <c r="F396" s="15"/>
      <c r="G396" s="15"/>
      <c r="H396" s="15"/>
      <c r="I396" s="15"/>
      <c r="J396" s="15"/>
      <c r="K396" s="15"/>
      <c r="L396" s="15"/>
      <c r="M396" s="15"/>
      <c r="N396" s="15"/>
      <c r="O396" s="15"/>
      <c r="P396" s="15"/>
      <c r="Q396" s="15"/>
      <c r="R396" s="15"/>
      <c r="S396" s="15"/>
    </row>
    <row r="397">
      <c r="A397" s="15"/>
      <c r="B397" s="15"/>
      <c r="C397" s="15"/>
      <c r="D397" s="15"/>
      <c r="E397" s="15"/>
      <c r="F397" s="15"/>
      <c r="G397" s="15"/>
      <c r="H397" s="15"/>
      <c r="I397" s="15"/>
      <c r="J397" s="15"/>
      <c r="K397" s="15"/>
      <c r="L397" s="15"/>
      <c r="M397" s="15"/>
      <c r="N397" s="15"/>
      <c r="O397" s="15"/>
      <c r="P397" s="15"/>
      <c r="Q397" s="15"/>
      <c r="R397" s="15"/>
      <c r="S397" s="15"/>
    </row>
    <row r="398">
      <c r="A398" s="15"/>
      <c r="B398" s="15"/>
      <c r="C398" s="15"/>
      <c r="D398" s="15"/>
      <c r="E398" s="15"/>
      <c r="F398" s="15"/>
      <c r="G398" s="15"/>
      <c r="H398" s="15"/>
      <c r="I398" s="15"/>
      <c r="J398" s="15"/>
      <c r="K398" s="15"/>
      <c r="L398" s="15"/>
      <c r="M398" s="15"/>
      <c r="N398" s="15"/>
      <c r="O398" s="15"/>
      <c r="P398" s="15"/>
      <c r="Q398" s="15"/>
      <c r="R398" s="15"/>
      <c r="S398" s="15"/>
    </row>
    <row r="399">
      <c r="A399" s="15"/>
      <c r="B399" s="15"/>
      <c r="C399" s="15"/>
      <c r="D399" s="15"/>
      <c r="E399" s="15"/>
      <c r="F399" s="15"/>
      <c r="G399" s="15"/>
      <c r="H399" s="15"/>
      <c r="I399" s="15"/>
      <c r="J399" s="15"/>
      <c r="K399" s="15"/>
      <c r="L399" s="15"/>
      <c r="M399" s="15"/>
      <c r="N399" s="15"/>
      <c r="O399" s="15"/>
      <c r="P399" s="15"/>
      <c r="Q399" s="15"/>
      <c r="R399" s="15"/>
      <c r="S399" s="15"/>
    </row>
    <row r="400">
      <c r="A400" s="15"/>
      <c r="B400" s="15"/>
      <c r="C400" s="15"/>
      <c r="D400" s="15"/>
      <c r="E400" s="15"/>
      <c r="F400" s="15"/>
      <c r="G400" s="15"/>
      <c r="H400" s="15"/>
      <c r="I400" s="15"/>
      <c r="J400" s="15"/>
      <c r="K400" s="15"/>
      <c r="L400" s="15"/>
      <c r="M400" s="15"/>
      <c r="N400" s="15"/>
      <c r="O400" s="15"/>
      <c r="P400" s="15"/>
      <c r="Q400" s="15"/>
      <c r="R400" s="15"/>
      <c r="S400" s="15"/>
    </row>
    <row r="401">
      <c r="A401" s="15"/>
      <c r="B401" s="15"/>
      <c r="C401" s="15"/>
      <c r="D401" s="15"/>
      <c r="E401" s="15"/>
      <c r="F401" s="15"/>
      <c r="G401" s="15"/>
      <c r="H401" s="15"/>
      <c r="I401" s="15"/>
      <c r="J401" s="15"/>
      <c r="K401" s="15"/>
      <c r="L401" s="15"/>
      <c r="M401" s="15"/>
      <c r="N401" s="15"/>
      <c r="O401" s="15"/>
      <c r="P401" s="15"/>
      <c r="Q401" s="15"/>
      <c r="R401" s="15"/>
      <c r="S401" s="15"/>
    </row>
    <row r="402">
      <c r="A402" s="15"/>
      <c r="B402" s="15"/>
      <c r="C402" s="15"/>
      <c r="D402" s="15"/>
      <c r="E402" s="15"/>
      <c r="F402" s="15"/>
      <c r="G402" s="15"/>
      <c r="H402" s="15"/>
      <c r="I402" s="15"/>
      <c r="J402" s="15"/>
      <c r="K402" s="15"/>
      <c r="L402" s="15"/>
      <c r="M402" s="15"/>
      <c r="N402" s="15"/>
      <c r="O402" s="15"/>
      <c r="P402" s="15"/>
      <c r="Q402" s="15"/>
      <c r="R402" s="15"/>
      <c r="S402" s="15"/>
    </row>
    <row r="403">
      <c r="A403" s="15"/>
      <c r="B403" s="15"/>
      <c r="C403" s="15"/>
      <c r="D403" s="15"/>
      <c r="E403" s="15"/>
      <c r="F403" s="15"/>
      <c r="G403" s="15"/>
      <c r="H403" s="15"/>
      <c r="I403" s="15"/>
      <c r="J403" s="15"/>
      <c r="K403" s="15"/>
      <c r="L403" s="15"/>
      <c r="M403" s="15"/>
      <c r="N403" s="15"/>
      <c r="O403" s="15"/>
      <c r="P403" s="15"/>
      <c r="Q403" s="15"/>
      <c r="R403" s="15"/>
      <c r="S403" s="15"/>
    </row>
    <row r="404">
      <c r="A404" s="15"/>
      <c r="B404" s="15"/>
      <c r="C404" s="15"/>
      <c r="D404" s="15"/>
      <c r="E404" s="15"/>
      <c r="F404" s="15"/>
      <c r="G404" s="15"/>
      <c r="H404" s="15"/>
      <c r="I404" s="15"/>
      <c r="J404" s="15"/>
      <c r="K404" s="15"/>
      <c r="L404" s="15"/>
      <c r="M404" s="15"/>
      <c r="N404" s="15"/>
      <c r="O404" s="15"/>
      <c r="P404" s="15"/>
      <c r="Q404" s="15"/>
      <c r="R404" s="15"/>
      <c r="S404" s="15"/>
    </row>
    <row r="405">
      <c r="A405" s="15"/>
      <c r="B405" s="15"/>
      <c r="C405" s="15"/>
      <c r="D405" s="15"/>
      <c r="E405" s="15"/>
      <c r="F405" s="15"/>
      <c r="G405" s="15"/>
      <c r="H405" s="15"/>
      <c r="I405" s="15"/>
      <c r="J405" s="15"/>
      <c r="K405" s="15"/>
      <c r="L405" s="15"/>
      <c r="M405" s="15"/>
      <c r="N405" s="15"/>
      <c r="O405" s="15"/>
      <c r="P405" s="15"/>
      <c r="Q405" s="15"/>
      <c r="R405" s="15"/>
      <c r="S405" s="15"/>
    </row>
    <row r="406">
      <c r="A406" s="15"/>
      <c r="B406" s="15"/>
      <c r="C406" s="15"/>
      <c r="D406" s="15"/>
      <c r="E406" s="15"/>
      <c r="F406" s="15"/>
      <c r="G406" s="15"/>
      <c r="H406" s="15"/>
      <c r="I406" s="15"/>
      <c r="J406" s="15"/>
      <c r="K406" s="15"/>
      <c r="L406" s="15"/>
      <c r="M406" s="15"/>
      <c r="N406" s="15"/>
      <c r="O406" s="15"/>
      <c r="P406" s="15"/>
      <c r="Q406" s="15"/>
      <c r="R406" s="15"/>
      <c r="S406" s="15"/>
    </row>
    <row r="407">
      <c r="A407" s="15"/>
      <c r="B407" s="15"/>
      <c r="C407" s="15"/>
      <c r="D407" s="15"/>
      <c r="E407" s="15"/>
      <c r="F407" s="15"/>
      <c r="G407" s="15"/>
      <c r="H407" s="15"/>
      <c r="I407" s="15"/>
      <c r="J407" s="15"/>
      <c r="K407" s="15"/>
      <c r="L407" s="15"/>
      <c r="M407" s="15"/>
      <c r="N407" s="15"/>
      <c r="O407" s="15"/>
      <c r="P407" s="15"/>
      <c r="Q407" s="15"/>
      <c r="R407" s="15"/>
      <c r="S407" s="15"/>
    </row>
    <row r="408">
      <c r="A408" s="15"/>
      <c r="B408" s="15"/>
      <c r="C408" s="15"/>
      <c r="D408" s="15"/>
      <c r="E408" s="15"/>
      <c r="F408" s="15"/>
      <c r="G408" s="15"/>
      <c r="H408" s="15"/>
      <c r="I408" s="15"/>
      <c r="J408" s="15"/>
      <c r="K408" s="15"/>
      <c r="L408" s="15"/>
      <c r="M408" s="15"/>
      <c r="N408" s="15"/>
      <c r="O408" s="15"/>
      <c r="P408" s="15"/>
      <c r="Q408" s="15"/>
      <c r="R408" s="15"/>
      <c r="S408" s="15"/>
    </row>
    <row r="409">
      <c r="A409" s="15"/>
      <c r="B409" s="15"/>
      <c r="C409" s="15"/>
      <c r="D409" s="15"/>
      <c r="E409" s="15"/>
      <c r="F409" s="15"/>
      <c r="G409" s="15"/>
      <c r="H409" s="15"/>
      <c r="I409" s="15"/>
      <c r="J409" s="15"/>
      <c r="K409" s="15"/>
      <c r="L409" s="15"/>
      <c r="M409" s="15"/>
      <c r="N409" s="15"/>
      <c r="O409" s="15"/>
      <c r="P409" s="15"/>
      <c r="Q409" s="15"/>
      <c r="R409" s="15"/>
      <c r="S409" s="15"/>
    </row>
    <row r="410">
      <c r="A410" s="15"/>
      <c r="B410" s="15"/>
      <c r="C410" s="15"/>
      <c r="D410" s="15"/>
      <c r="E410" s="15"/>
      <c r="F410" s="15"/>
      <c r="G410" s="15"/>
      <c r="H410" s="15"/>
      <c r="I410" s="15"/>
      <c r="J410" s="15"/>
      <c r="K410" s="15"/>
      <c r="L410" s="15"/>
      <c r="M410" s="15"/>
      <c r="N410" s="15"/>
      <c r="O410" s="15"/>
      <c r="P410" s="15"/>
      <c r="Q410" s="15"/>
      <c r="R410" s="15"/>
      <c r="S410" s="15"/>
    </row>
    <row r="411">
      <c r="A411" s="15"/>
      <c r="B411" s="15"/>
      <c r="C411" s="15"/>
      <c r="D411" s="15"/>
      <c r="E411" s="15"/>
      <c r="F411" s="15"/>
      <c r="G411" s="15"/>
      <c r="H411" s="15"/>
      <c r="I411" s="15"/>
      <c r="J411" s="15"/>
      <c r="K411" s="15"/>
      <c r="L411" s="15"/>
      <c r="M411" s="15"/>
      <c r="N411" s="15"/>
      <c r="O411" s="15"/>
      <c r="P411" s="15"/>
      <c r="Q411" s="15"/>
      <c r="R411" s="15"/>
      <c r="S411" s="15"/>
    </row>
    <row r="412">
      <c r="A412" s="15"/>
      <c r="B412" s="15"/>
      <c r="C412" s="15"/>
      <c r="D412" s="15"/>
      <c r="E412" s="15"/>
      <c r="F412" s="15"/>
      <c r="G412" s="15"/>
      <c r="H412" s="15"/>
      <c r="I412" s="15"/>
      <c r="J412" s="15"/>
      <c r="K412" s="15"/>
      <c r="L412" s="15"/>
      <c r="M412" s="15"/>
      <c r="N412" s="15"/>
      <c r="O412" s="15"/>
      <c r="P412" s="15"/>
      <c r="Q412" s="15"/>
      <c r="R412" s="15"/>
      <c r="S412" s="15"/>
    </row>
    <row r="413">
      <c r="A413" s="15"/>
      <c r="B413" s="15"/>
      <c r="C413" s="15"/>
      <c r="D413" s="15"/>
      <c r="E413" s="15"/>
      <c r="F413" s="15"/>
      <c r="G413" s="15"/>
      <c r="H413" s="15"/>
      <c r="I413" s="15"/>
      <c r="J413" s="15"/>
      <c r="K413" s="15"/>
      <c r="L413" s="15"/>
      <c r="M413" s="15"/>
      <c r="N413" s="15"/>
      <c r="O413" s="15"/>
      <c r="P413" s="15"/>
      <c r="Q413" s="15"/>
      <c r="R413" s="15"/>
      <c r="S413" s="15"/>
    </row>
    <row r="414">
      <c r="A414" s="15"/>
      <c r="B414" s="15"/>
      <c r="C414" s="15"/>
      <c r="D414" s="15"/>
      <c r="E414" s="15"/>
      <c r="F414" s="15"/>
      <c r="G414" s="15"/>
      <c r="H414" s="15"/>
      <c r="I414" s="15"/>
      <c r="J414" s="15"/>
      <c r="K414" s="15"/>
      <c r="L414" s="15"/>
      <c r="M414" s="15"/>
      <c r="N414" s="15"/>
      <c r="O414" s="15"/>
      <c r="P414" s="15"/>
      <c r="Q414" s="15"/>
      <c r="R414" s="15"/>
      <c r="S414" s="15"/>
    </row>
    <row r="415">
      <c r="A415" s="15"/>
      <c r="B415" s="15"/>
      <c r="C415" s="15"/>
      <c r="D415" s="15"/>
      <c r="E415" s="15"/>
      <c r="F415" s="15"/>
      <c r="G415" s="15"/>
      <c r="H415" s="15"/>
      <c r="I415" s="15"/>
      <c r="J415" s="15"/>
      <c r="K415" s="15"/>
      <c r="L415" s="15"/>
      <c r="M415" s="15"/>
      <c r="N415" s="15"/>
      <c r="O415" s="15"/>
      <c r="P415" s="15"/>
      <c r="Q415" s="15"/>
      <c r="R415" s="15"/>
      <c r="S415" s="15"/>
    </row>
    <row r="416">
      <c r="A416" s="15"/>
      <c r="B416" s="15"/>
      <c r="C416" s="15"/>
      <c r="D416" s="15"/>
      <c r="E416" s="15"/>
      <c r="F416" s="15"/>
      <c r="G416" s="15"/>
      <c r="H416" s="15"/>
      <c r="I416" s="15"/>
      <c r="J416" s="15"/>
      <c r="K416" s="15"/>
      <c r="L416" s="15"/>
      <c r="M416" s="15"/>
      <c r="N416" s="15"/>
      <c r="O416" s="15"/>
      <c r="P416" s="15"/>
      <c r="Q416" s="15"/>
      <c r="R416" s="15"/>
      <c r="S416" s="15"/>
    </row>
    <row r="417">
      <c r="A417" s="15"/>
      <c r="B417" s="15"/>
      <c r="C417" s="15"/>
      <c r="D417" s="15"/>
      <c r="E417" s="15"/>
      <c r="F417" s="15"/>
      <c r="G417" s="15"/>
      <c r="H417" s="15"/>
      <c r="I417" s="15"/>
      <c r="J417" s="15"/>
      <c r="K417" s="15"/>
      <c r="L417" s="15"/>
      <c r="M417" s="15"/>
      <c r="N417" s="15"/>
      <c r="O417" s="15"/>
      <c r="P417" s="15"/>
      <c r="Q417" s="15"/>
      <c r="R417" s="15"/>
      <c r="S417" s="15"/>
    </row>
    <row r="418">
      <c r="A418" s="15"/>
      <c r="B418" s="15"/>
      <c r="C418" s="15"/>
      <c r="D418" s="15"/>
      <c r="E418" s="15"/>
      <c r="F418" s="15"/>
      <c r="G418" s="15"/>
      <c r="H418" s="15"/>
      <c r="I418" s="15"/>
      <c r="J418" s="15"/>
      <c r="K418" s="15"/>
      <c r="L418" s="15"/>
      <c r="M418" s="15"/>
      <c r="N418" s="15"/>
      <c r="O418" s="15"/>
      <c r="P418" s="15"/>
      <c r="Q418" s="15"/>
      <c r="R418" s="15"/>
      <c r="S418" s="15"/>
    </row>
    <row r="419">
      <c r="A419" s="15"/>
      <c r="B419" s="15"/>
      <c r="C419" s="15"/>
      <c r="D419" s="15"/>
      <c r="E419" s="15"/>
      <c r="F419" s="15"/>
      <c r="G419" s="15"/>
      <c r="H419" s="15"/>
      <c r="I419" s="15"/>
      <c r="J419" s="15"/>
      <c r="K419" s="15"/>
      <c r="L419" s="15"/>
      <c r="M419" s="15"/>
      <c r="N419" s="15"/>
      <c r="O419" s="15"/>
      <c r="P419" s="15"/>
      <c r="Q419" s="15"/>
      <c r="R419" s="15"/>
      <c r="S419" s="15"/>
    </row>
    <row r="420">
      <c r="A420" s="15"/>
      <c r="B420" s="15"/>
      <c r="C420" s="15"/>
      <c r="D420" s="15"/>
      <c r="E420" s="15"/>
      <c r="F420" s="15"/>
      <c r="G420" s="15"/>
      <c r="H420" s="15"/>
      <c r="I420" s="15"/>
      <c r="J420" s="15"/>
      <c r="K420" s="15"/>
      <c r="L420" s="15"/>
      <c r="M420" s="15"/>
      <c r="N420" s="15"/>
      <c r="O420" s="15"/>
      <c r="P420" s="15"/>
      <c r="Q420" s="15"/>
      <c r="R420" s="15"/>
      <c r="S420" s="15"/>
    </row>
    <row r="421">
      <c r="A421" s="15"/>
      <c r="B421" s="15"/>
      <c r="C421" s="15"/>
      <c r="D421" s="15"/>
      <c r="E421" s="15"/>
      <c r="F421" s="15"/>
      <c r="G421" s="15"/>
      <c r="H421" s="15"/>
      <c r="I421" s="15"/>
      <c r="J421" s="15"/>
      <c r="K421" s="15"/>
      <c r="L421" s="15"/>
      <c r="M421" s="15"/>
      <c r="N421" s="15"/>
      <c r="O421" s="15"/>
      <c r="P421" s="15"/>
      <c r="Q421" s="15"/>
      <c r="R421" s="15"/>
      <c r="S421" s="15"/>
    </row>
    <row r="422">
      <c r="A422" s="15"/>
      <c r="B422" s="15"/>
      <c r="C422" s="15"/>
      <c r="D422" s="15"/>
      <c r="E422" s="15"/>
      <c r="F422" s="15"/>
      <c r="G422" s="15"/>
      <c r="H422" s="15"/>
      <c r="I422" s="15"/>
      <c r="J422" s="15"/>
      <c r="K422" s="15"/>
      <c r="L422" s="15"/>
      <c r="M422" s="15"/>
      <c r="N422" s="15"/>
      <c r="O422" s="15"/>
      <c r="P422" s="15"/>
      <c r="Q422" s="15"/>
      <c r="R422" s="15"/>
      <c r="S422" s="15"/>
    </row>
    <row r="423">
      <c r="A423" s="15"/>
      <c r="B423" s="15"/>
      <c r="C423" s="15"/>
      <c r="D423" s="15"/>
      <c r="E423" s="15"/>
      <c r="F423" s="15"/>
      <c r="G423" s="15"/>
      <c r="H423" s="15"/>
      <c r="I423" s="15"/>
      <c r="J423" s="15"/>
      <c r="K423" s="15"/>
      <c r="L423" s="15"/>
      <c r="M423" s="15"/>
      <c r="N423" s="15"/>
      <c r="O423" s="15"/>
      <c r="P423" s="15"/>
      <c r="Q423" s="15"/>
      <c r="R423" s="15"/>
      <c r="S423" s="15"/>
    </row>
    <row r="424">
      <c r="A424" s="15"/>
      <c r="B424" s="15"/>
      <c r="C424" s="15"/>
      <c r="D424" s="15"/>
      <c r="E424" s="15"/>
      <c r="F424" s="15"/>
      <c r="G424" s="15"/>
      <c r="H424" s="15"/>
      <c r="I424" s="15"/>
      <c r="J424" s="15"/>
      <c r="K424" s="15"/>
      <c r="L424" s="15"/>
      <c r="M424" s="15"/>
      <c r="N424" s="15"/>
      <c r="O424" s="15"/>
      <c r="P424" s="15"/>
      <c r="Q424" s="15"/>
      <c r="R424" s="15"/>
      <c r="S424" s="15"/>
    </row>
    <row r="425">
      <c r="A425" s="15"/>
      <c r="B425" s="15"/>
      <c r="C425" s="15"/>
      <c r="D425" s="15"/>
      <c r="E425" s="15"/>
      <c r="F425" s="15"/>
      <c r="G425" s="15"/>
      <c r="H425" s="15"/>
      <c r="I425" s="15"/>
      <c r="J425" s="15"/>
      <c r="K425" s="15"/>
      <c r="L425" s="15"/>
      <c r="M425" s="15"/>
      <c r="N425" s="15"/>
      <c r="O425" s="15"/>
      <c r="P425" s="15"/>
      <c r="Q425" s="15"/>
      <c r="R425" s="15"/>
      <c r="S425" s="15"/>
    </row>
    <row r="426">
      <c r="A426" s="15"/>
      <c r="B426" s="15"/>
      <c r="C426" s="15"/>
      <c r="D426" s="15"/>
      <c r="E426" s="15"/>
      <c r="F426" s="15"/>
      <c r="G426" s="15"/>
      <c r="H426" s="15"/>
      <c r="I426" s="15"/>
      <c r="J426" s="15"/>
      <c r="K426" s="15"/>
      <c r="L426" s="15"/>
      <c r="M426" s="15"/>
      <c r="N426" s="15"/>
      <c r="O426" s="15"/>
      <c r="P426" s="15"/>
      <c r="Q426" s="15"/>
      <c r="R426" s="15"/>
      <c r="S426" s="15"/>
    </row>
    <row r="427">
      <c r="A427" s="15"/>
      <c r="B427" s="15"/>
      <c r="C427" s="15"/>
      <c r="D427" s="15"/>
      <c r="E427" s="15"/>
      <c r="F427" s="15"/>
      <c r="G427" s="15"/>
      <c r="H427" s="15"/>
      <c r="I427" s="15"/>
      <c r="J427" s="15"/>
      <c r="K427" s="15"/>
      <c r="L427" s="15"/>
      <c r="M427" s="15"/>
      <c r="N427" s="15"/>
      <c r="O427" s="15"/>
      <c r="P427" s="15"/>
      <c r="Q427" s="15"/>
      <c r="R427" s="15"/>
      <c r="S427" s="15"/>
    </row>
    <row r="428">
      <c r="A428" s="15"/>
      <c r="B428" s="15"/>
      <c r="C428" s="15"/>
      <c r="D428" s="15"/>
      <c r="E428" s="15"/>
      <c r="F428" s="15"/>
      <c r="G428" s="15"/>
      <c r="H428" s="15"/>
      <c r="I428" s="15"/>
      <c r="J428" s="15"/>
      <c r="K428" s="15"/>
      <c r="L428" s="15"/>
      <c r="M428" s="15"/>
      <c r="N428" s="15"/>
      <c r="O428" s="15"/>
      <c r="P428" s="15"/>
      <c r="Q428" s="15"/>
      <c r="R428" s="15"/>
      <c r="S428" s="15"/>
    </row>
    <row r="429">
      <c r="A429" s="15"/>
      <c r="B429" s="15"/>
      <c r="C429" s="15"/>
      <c r="D429" s="15"/>
      <c r="E429" s="15"/>
      <c r="F429" s="15"/>
      <c r="G429" s="15"/>
      <c r="H429" s="15"/>
      <c r="I429" s="15"/>
      <c r="J429" s="15"/>
      <c r="K429" s="15"/>
      <c r="L429" s="15"/>
      <c r="M429" s="15"/>
      <c r="N429" s="15"/>
      <c r="O429" s="15"/>
      <c r="P429" s="15"/>
      <c r="Q429" s="15"/>
      <c r="R429" s="15"/>
      <c r="S429" s="15"/>
    </row>
    <row r="430">
      <c r="A430" s="15"/>
      <c r="B430" s="15"/>
      <c r="C430" s="15"/>
      <c r="D430" s="15"/>
      <c r="E430" s="15"/>
      <c r="F430" s="15"/>
      <c r="G430" s="15"/>
      <c r="H430" s="15"/>
      <c r="I430" s="15"/>
      <c r="J430" s="15"/>
      <c r="K430" s="15"/>
      <c r="L430" s="15"/>
      <c r="M430" s="15"/>
      <c r="N430" s="15"/>
      <c r="O430" s="15"/>
      <c r="P430" s="15"/>
      <c r="Q430" s="15"/>
      <c r="R430" s="15"/>
      <c r="S430" s="15"/>
    </row>
    <row r="431">
      <c r="A431" s="15"/>
      <c r="B431" s="15"/>
      <c r="C431" s="15"/>
      <c r="D431" s="15"/>
      <c r="E431" s="15"/>
      <c r="F431" s="15"/>
      <c r="G431" s="15"/>
      <c r="H431" s="15"/>
      <c r="I431" s="15"/>
      <c r="J431" s="15"/>
      <c r="K431" s="15"/>
      <c r="L431" s="15"/>
      <c r="M431" s="15"/>
      <c r="N431" s="15"/>
      <c r="O431" s="15"/>
      <c r="P431" s="15"/>
      <c r="Q431" s="15"/>
      <c r="R431" s="15"/>
      <c r="S431" s="15"/>
    </row>
    <row r="432">
      <c r="A432" s="15"/>
      <c r="B432" s="15"/>
      <c r="C432" s="15"/>
      <c r="D432" s="15"/>
      <c r="E432" s="15"/>
      <c r="F432" s="15"/>
      <c r="G432" s="15"/>
      <c r="H432" s="15"/>
      <c r="I432" s="15"/>
      <c r="J432" s="15"/>
      <c r="K432" s="15"/>
      <c r="L432" s="15"/>
      <c r="M432" s="15"/>
      <c r="N432" s="15"/>
      <c r="O432" s="15"/>
      <c r="P432" s="15"/>
      <c r="Q432" s="15"/>
      <c r="R432" s="15"/>
      <c r="S432" s="15"/>
    </row>
    <row r="433">
      <c r="A433" s="15"/>
      <c r="B433" s="15"/>
      <c r="C433" s="15"/>
      <c r="D433" s="15"/>
      <c r="E433" s="15"/>
      <c r="F433" s="15"/>
      <c r="G433" s="15"/>
      <c r="H433" s="15"/>
      <c r="I433" s="15"/>
      <c r="J433" s="15"/>
      <c r="K433" s="15"/>
      <c r="L433" s="15"/>
      <c r="M433" s="15"/>
      <c r="N433" s="15"/>
      <c r="O433" s="15"/>
      <c r="P433" s="15"/>
      <c r="Q433" s="15"/>
      <c r="R433" s="15"/>
      <c r="S433" s="15"/>
    </row>
    <row r="434">
      <c r="A434" s="15"/>
      <c r="B434" s="15"/>
      <c r="C434" s="15"/>
      <c r="D434" s="15"/>
      <c r="E434" s="15"/>
      <c r="F434" s="15"/>
      <c r="G434" s="15"/>
      <c r="H434" s="15"/>
      <c r="I434" s="15"/>
      <c r="J434" s="15"/>
      <c r="K434" s="15"/>
      <c r="L434" s="15"/>
      <c r="M434" s="15"/>
      <c r="N434" s="15"/>
      <c r="O434" s="15"/>
      <c r="P434" s="15"/>
      <c r="Q434" s="15"/>
      <c r="R434" s="15"/>
      <c r="S434" s="15"/>
    </row>
    <row r="435">
      <c r="A435" s="15"/>
      <c r="B435" s="15"/>
      <c r="C435" s="15"/>
      <c r="D435" s="15"/>
      <c r="E435" s="15"/>
      <c r="F435" s="15"/>
      <c r="G435" s="15"/>
      <c r="H435" s="15"/>
      <c r="I435" s="15"/>
      <c r="J435" s="15"/>
      <c r="K435" s="15"/>
      <c r="L435" s="15"/>
      <c r="M435" s="15"/>
      <c r="N435" s="15"/>
      <c r="O435" s="15"/>
      <c r="P435" s="15"/>
      <c r="Q435" s="15"/>
      <c r="R435" s="15"/>
      <c r="S435" s="15"/>
    </row>
    <row r="436">
      <c r="A436" s="15"/>
      <c r="B436" s="15"/>
      <c r="C436" s="15"/>
      <c r="D436" s="15"/>
      <c r="E436" s="15"/>
      <c r="F436" s="15"/>
      <c r="G436" s="15"/>
      <c r="H436" s="15"/>
      <c r="I436" s="15"/>
      <c r="J436" s="15"/>
      <c r="K436" s="15"/>
      <c r="L436" s="15"/>
      <c r="M436" s="15"/>
      <c r="N436" s="15"/>
      <c r="O436" s="15"/>
      <c r="P436" s="15"/>
      <c r="Q436" s="15"/>
      <c r="R436" s="15"/>
      <c r="S436" s="15"/>
    </row>
    <row r="437">
      <c r="A437" s="15"/>
      <c r="B437" s="15"/>
      <c r="C437" s="15"/>
      <c r="D437" s="15"/>
      <c r="E437" s="15"/>
      <c r="F437" s="15"/>
      <c r="G437" s="15"/>
      <c r="H437" s="15"/>
      <c r="I437" s="15"/>
      <c r="J437" s="15"/>
      <c r="K437" s="15"/>
      <c r="L437" s="15"/>
      <c r="M437" s="15"/>
      <c r="N437" s="15"/>
      <c r="O437" s="15"/>
      <c r="P437" s="15"/>
      <c r="Q437" s="15"/>
      <c r="R437" s="15"/>
      <c r="S437" s="15"/>
    </row>
    <row r="438">
      <c r="A438" s="15"/>
      <c r="B438" s="15"/>
      <c r="C438" s="15"/>
      <c r="D438" s="15"/>
      <c r="E438" s="15"/>
      <c r="F438" s="15"/>
      <c r="G438" s="15"/>
      <c r="H438" s="15"/>
      <c r="I438" s="15"/>
      <c r="J438" s="15"/>
      <c r="K438" s="15"/>
      <c r="L438" s="15"/>
      <c r="M438" s="15"/>
      <c r="N438" s="15"/>
      <c r="O438" s="15"/>
      <c r="P438" s="15"/>
      <c r="Q438" s="15"/>
      <c r="R438" s="15"/>
      <c r="S438" s="15"/>
    </row>
    <row r="439">
      <c r="A439" s="15"/>
      <c r="B439" s="15"/>
      <c r="C439" s="15"/>
      <c r="D439" s="15"/>
      <c r="E439" s="15"/>
      <c r="F439" s="15"/>
      <c r="G439" s="15"/>
      <c r="H439" s="15"/>
      <c r="I439" s="15"/>
      <c r="J439" s="15"/>
      <c r="K439" s="15"/>
      <c r="L439" s="15"/>
      <c r="M439" s="15"/>
      <c r="N439" s="15"/>
      <c r="O439" s="15"/>
      <c r="P439" s="15"/>
      <c r="Q439" s="15"/>
      <c r="R439" s="15"/>
      <c r="S439" s="15"/>
    </row>
    <row r="440">
      <c r="A440" s="15"/>
      <c r="B440" s="15"/>
      <c r="C440" s="15"/>
      <c r="D440" s="15"/>
      <c r="E440" s="15"/>
      <c r="F440" s="15"/>
      <c r="G440" s="15"/>
      <c r="H440" s="15"/>
      <c r="I440" s="15"/>
      <c r="J440" s="15"/>
      <c r="K440" s="15"/>
      <c r="L440" s="15"/>
      <c r="M440" s="15"/>
      <c r="N440" s="15"/>
      <c r="O440" s="15"/>
      <c r="P440" s="15"/>
      <c r="Q440" s="15"/>
      <c r="R440" s="15"/>
      <c r="S440" s="15"/>
    </row>
    <row r="441">
      <c r="A441" s="15"/>
      <c r="B441" s="15"/>
      <c r="C441" s="15"/>
      <c r="D441" s="15"/>
      <c r="E441" s="15"/>
      <c r="F441" s="15"/>
      <c r="G441" s="15"/>
      <c r="H441" s="15"/>
      <c r="I441" s="15"/>
      <c r="J441" s="15"/>
      <c r="K441" s="15"/>
      <c r="L441" s="15"/>
      <c r="M441" s="15"/>
      <c r="N441" s="15"/>
      <c r="O441" s="15"/>
      <c r="P441" s="15"/>
      <c r="Q441" s="15"/>
      <c r="R441" s="15"/>
      <c r="S441" s="15"/>
    </row>
    <row r="442">
      <c r="A442" s="15"/>
      <c r="B442" s="15"/>
      <c r="C442" s="15"/>
      <c r="D442" s="15"/>
      <c r="E442" s="15"/>
      <c r="F442" s="15"/>
      <c r="G442" s="15"/>
      <c r="H442" s="15"/>
      <c r="I442" s="15"/>
      <c r="J442" s="15"/>
      <c r="K442" s="15"/>
      <c r="L442" s="15"/>
      <c r="M442" s="15"/>
      <c r="N442" s="15"/>
      <c r="O442" s="15"/>
      <c r="P442" s="15"/>
      <c r="Q442" s="15"/>
      <c r="R442" s="15"/>
      <c r="S442" s="15"/>
    </row>
    <row r="443">
      <c r="A443" s="15"/>
      <c r="B443" s="15"/>
      <c r="C443" s="15"/>
      <c r="D443" s="15"/>
      <c r="E443" s="15"/>
      <c r="F443" s="15"/>
      <c r="G443" s="15"/>
      <c r="H443" s="15"/>
      <c r="I443" s="15"/>
      <c r="J443" s="15"/>
      <c r="K443" s="15"/>
      <c r="L443" s="15"/>
      <c r="M443" s="15"/>
      <c r="N443" s="15"/>
      <c r="O443" s="15"/>
      <c r="P443" s="15"/>
      <c r="Q443" s="15"/>
      <c r="R443" s="15"/>
      <c r="S443" s="15"/>
    </row>
    <row r="444">
      <c r="A444" s="15"/>
      <c r="B444" s="15"/>
      <c r="C444" s="15"/>
      <c r="D444" s="15"/>
      <c r="E444" s="15"/>
      <c r="F444" s="15"/>
      <c r="G444" s="15"/>
      <c r="H444" s="15"/>
      <c r="I444" s="15"/>
      <c r="J444" s="15"/>
      <c r="K444" s="15"/>
      <c r="L444" s="15"/>
      <c r="M444" s="15"/>
      <c r="N444" s="15"/>
      <c r="O444" s="15"/>
      <c r="P444" s="15"/>
      <c r="Q444" s="15"/>
      <c r="R444" s="15"/>
      <c r="S444" s="15"/>
    </row>
    <row r="445">
      <c r="A445" s="15"/>
      <c r="B445" s="15"/>
      <c r="C445" s="15"/>
      <c r="D445" s="15"/>
      <c r="E445" s="15"/>
      <c r="F445" s="15"/>
      <c r="G445" s="15"/>
      <c r="H445" s="15"/>
      <c r="I445" s="15"/>
      <c r="J445" s="15"/>
      <c r="K445" s="15"/>
      <c r="L445" s="15"/>
      <c r="M445" s="15"/>
      <c r="N445" s="15"/>
      <c r="O445" s="15"/>
      <c r="P445" s="15"/>
      <c r="Q445" s="15"/>
      <c r="R445" s="15"/>
      <c r="S445" s="15"/>
    </row>
    <row r="446">
      <c r="A446" s="15"/>
      <c r="B446" s="15"/>
      <c r="C446" s="15"/>
      <c r="D446" s="15"/>
      <c r="E446" s="15"/>
      <c r="F446" s="15"/>
      <c r="G446" s="15"/>
      <c r="H446" s="15"/>
      <c r="I446" s="15"/>
      <c r="J446" s="15"/>
      <c r="K446" s="15"/>
      <c r="L446" s="15"/>
      <c r="M446" s="15"/>
      <c r="N446" s="15"/>
      <c r="O446" s="15"/>
      <c r="P446" s="15"/>
      <c r="Q446" s="15"/>
      <c r="R446" s="15"/>
      <c r="S446" s="15"/>
    </row>
    <row r="447">
      <c r="A447" s="15"/>
      <c r="B447" s="15"/>
      <c r="C447" s="15"/>
      <c r="D447" s="15"/>
      <c r="E447" s="15"/>
      <c r="F447" s="15"/>
      <c r="G447" s="15"/>
      <c r="H447" s="15"/>
      <c r="I447" s="15"/>
      <c r="J447" s="15"/>
      <c r="K447" s="15"/>
      <c r="L447" s="15"/>
      <c r="M447" s="15"/>
      <c r="N447" s="15"/>
      <c r="O447" s="15"/>
      <c r="P447" s="15"/>
      <c r="Q447" s="15"/>
      <c r="R447" s="15"/>
      <c r="S447" s="15"/>
    </row>
    <row r="448">
      <c r="A448" s="15"/>
      <c r="B448" s="15"/>
      <c r="C448" s="15"/>
      <c r="D448" s="15"/>
      <c r="E448" s="15"/>
      <c r="F448" s="15"/>
      <c r="G448" s="15"/>
      <c r="H448" s="15"/>
      <c r="I448" s="15"/>
      <c r="J448" s="15"/>
      <c r="K448" s="15"/>
      <c r="L448" s="15"/>
      <c r="M448" s="15"/>
      <c r="N448" s="15"/>
      <c r="O448" s="15"/>
      <c r="P448" s="15"/>
      <c r="Q448" s="15"/>
      <c r="R448" s="15"/>
      <c r="S448" s="15"/>
    </row>
    <row r="449">
      <c r="A449" s="15"/>
      <c r="B449" s="15"/>
      <c r="C449" s="15"/>
      <c r="D449" s="15"/>
      <c r="E449" s="15"/>
      <c r="F449" s="15"/>
      <c r="G449" s="15"/>
      <c r="H449" s="15"/>
      <c r="I449" s="15"/>
      <c r="J449" s="15"/>
      <c r="K449" s="15"/>
      <c r="L449" s="15"/>
      <c r="M449" s="15"/>
      <c r="N449" s="15"/>
      <c r="O449" s="15"/>
      <c r="P449" s="15"/>
      <c r="Q449" s="15"/>
      <c r="R449" s="15"/>
      <c r="S449" s="15"/>
    </row>
    <row r="450">
      <c r="A450" s="15"/>
      <c r="B450" s="15"/>
      <c r="C450" s="15"/>
      <c r="D450" s="15"/>
      <c r="E450" s="15"/>
      <c r="F450" s="15"/>
      <c r="G450" s="15"/>
      <c r="H450" s="15"/>
      <c r="I450" s="15"/>
      <c r="J450" s="15"/>
      <c r="K450" s="15"/>
      <c r="L450" s="15"/>
      <c r="M450" s="15"/>
      <c r="N450" s="15"/>
      <c r="O450" s="15"/>
      <c r="P450" s="15"/>
      <c r="Q450" s="15"/>
      <c r="R450" s="15"/>
      <c r="S450" s="15"/>
    </row>
    <row r="451">
      <c r="A451" s="15"/>
      <c r="B451" s="15"/>
      <c r="C451" s="15"/>
      <c r="D451" s="15"/>
      <c r="E451" s="15"/>
      <c r="F451" s="15"/>
      <c r="G451" s="15"/>
      <c r="H451" s="15"/>
      <c r="I451" s="15"/>
      <c r="J451" s="15"/>
      <c r="K451" s="15"/>
      <c r="L451" s="15"/>
      <c r="M451" s="15"/>
      <c r="N451" s="15"/>
      <c r="O451" s="15"/>
      <c r="P451" s="15"/>
      <c r="Q451" s="15"/>
      <c r="R451" s="15"/>
      <c r="S451" s="15"/>
    </row>
    <row r="452">
      <c r="A452" s="15"/>
      <c r="B452" s="15"/>
      <c r="C452" s="15"/>
      <c r="D452" s="15"/>
      <c r="E452" s="15"/>
      <c r="F452" s="15"/>
      <c r="G452" s="15"/>
      <c r="H452" s="15"/>
      <c r="I452" s="15"/>
      <c r="J452" s="15"/>
      <c r="K452" s="15"/>
      <c r="L452" s="15"/>
      <c r="M452" s="15"/>
      <c r="N452" s="15"/>
      <c r="O452" s="15"/>
      <c r="P452" s="15"/>
      <c r="Q452" s="15"/>
      <c r="R452" s="15"/>
      <c r="S452" s="15"/>
    </row>
    <row r="453">
      <c r="A453" s="15"/>
      <c r="B453" s="15"/>
      <c r="C453" s="15"/>
      <c r="D453" s="15"/>
      <c r="E453" s="15"/>
      <c r="F453" s="15"/>
      <c r="G453" s="15"/>
      <c r="H453" s="15"/>
      <c r="I453" s="15"/>
      <c r="J453" s="15"/>
      <c r="K453" s="15"/>
      <c r="L453" s="15"/>
      <c r="M453" s="15"/>
      <c r="N453" s="15"/>
      <c r="O453" s="15"/>
      <c r="P453" s="15"/>
      <c r="Q453" s="15"/>
      <c r="R453" s="15"/>
      <c r="S453" s="15"/>
    </row>
    <row r="454">
      <c r="A454" s="15"/>
      <c r="B454" s="15"/>
      <c r="C454" s="15"/>
      <c r="D454" s="15"/>
      <c r="E454" s="15"/>
      <c r="F454" s="15"/>
      <c r="G454" s="15"/>
      <c r="H454" s="15"/>
      <c r="I454" s="15"/>
      <c r="J454" s="15"/>
      <c r="K454" s="15"/>
      <c r="L454" s="15"/>
      <c r="M454" s="15"/>
      <c r="N454" s="15"/>
      <c r="O454" s="15"/>
      <c r="P454" s="15"/>
      <c r="Q454" s="15"/>
      <c r="R454" s="15"/>
      <c r="S454" s="15"/>
    </row>
    <row r="455">
      <c r="A455" s="15"/>
      <c r="B455" s="15"/>
      <c r="C455" s="15"/>
      <c r="D455" s="15"/>
      <c r="E455" s="15"/>
      <c r="F455" s="15"/>
      <c r="G455" s="15"/>
      <c r="H455" s="15"/>
      <c r="I455" s="15"/>
      <c r="J455" s="15"/>
      <c r="K455" s="15"/>
      <c r="L455" s="15"/>
      <c r="M455" s="15"/>
      <c r="N455" s="15"/>
      <c r="O455" s="15"/>
      <c r="P455" s="15"/>
      <c r="Q455" s="15"/>
      <c r="R455" s="15"/>
      <c r="S455" s="15"/>
    </row>
    <row r="456">
      <c r="A456" s="15"/>
      <c r="B456" s="15"/>
      <c r="C456" s="15"/>
      <c r="D456" s="15"/>
      <c r="E456" s="15"/>
      <c r="F456" s="15"/>
      <c r="G456" s="15"/>
      <c r="H456" s="15"/>
      <c r="I456" s="15"/>
      <c r="J456" s="15"/>
      <c r="K456" s="15"/>
      <c r="L456" s="15"/>
      <c r="M456" s="15"/>
      <c r="N456" s="15"/>
      <c r="O456" s="15"/>
      <c r="P456" s="15"/>
      <c r="Q456" s="15"/>
      <c r="R456" s="15"/>
      <c r="S456" s="15"/>
    </row>
    <row r="457">
      <c r="A457" s="15"/>
      <c r="B457" s="15"/>
      <c r="C457" s="15"/>
      <c r="D457" s="15"/>
      <c r="E457" s="15"/>
      <c r="F457" s="15"/>
      <c r="G457" s="15"/>
      <c r="H457" s="15"/>
      <c r="I457" s="15"/>
      <c r="J457" s="15"/>
      <c r="K457" s="15"/>
      <c r="L457" s="15"/>
      <c r="M457" s="15"/>
      <c r="N457" s="15"/>
      <c r="O457" s="15"/>
      <c r="P457" s="15"/>
      <c r="Q457" s="15"/>
      <c r="R457" s="15"/>
      <c r="S457" s="15"/>
    </row>
    <row r="458">
      <c r="A458" s="15"/>
      <c r="B458" s="15"/>
      <c r="C458" s="15"/>
      <c r="D458" s="15"/>
      <c r="E458" s="15"/>
      <c r="F458" s="15"/>
      <c r="G458" s="15"/>
      <c r="H458" s="15"/>
      <c r="I458" s="15"/>
      <c r="J458" s="15"/>
      <c r="K458" s="15"/>
      <c r="L458" s="15"/>
      <c r="M458" s="15"/>
      <c r="N458" s="15"/>
      <c r="O458" s="15"/>
      <c r="P458" s="15"/>
      <c r="Q458" s="15"/>
      <c r="R458" s="15"/>
      <c r="S458" s="15"/>
    </row>
    <row r="459">
      <c r="A459" s="15"/>
      <c r="B459" s="15"/>
      <c r="C459" s="15"/>
      <c r="D459" s="15"/>
      <c r="E459" s="15"/>
      <c r="F459" s="15"/>
      <c r="G459" s="15"/>
      <c r="H459" s="15"/>
      <c r="I459" s="15"/>
      <c r="J459" s="15"/>
      <c r="K459" s="15"/>
      <c r="L459" s="15"/>
      <c r="M459" s="15"/>
      <c r="N459" s="15"/>
      <c r="O459" s="15"/>
      <c r="P459" s="15"/>
      <c r="Q459" s="15"/>
      <c r="R459" s="15"/>
      <c r="S459" s="15"/>
    </row>
    <row r="460">
      <c r="A460" s="15"/>
      <c r="B460" s="15"/>
      <c r="C460" s="15"/>
      <c r="D460" s="15"/>
      <c r="E460" s="15"/>
      <c r="F460" s="15"/>
      <c r="G460" s="15"/>
      <c r="H460" s="15"/>
      <c r="I460" s="15"/>
      <c r="J460" s="15"/>
      <c r="K460" s="15"/>
      <c r="L460" s="15"/>
      <c r="M460" s="15"/>
      <c r="N460" s="15"/>
      <c r="O460" s="15"/>
      <c r="P460" s="15"/>
      <c r="Q460" s="15"/>
      <c r="R460" s="15"/>
      <c r="S460" s="15"/>
    </row>
    <row r="461">
      <c r="A461" s="15"/>
      <c r="B461" s="15"/>
      <c r="C461" s="15"/>
      <c r="D461" s="15"/>
      <c r="E461" s="15"/>
      <c r="F461" s="15"/>
      <c r="G461" s="15"/>
      <c r="H461" s="15"/>
      <c r="I461" s="15"/>
      <c r="J461" s="15"/>
      <c r="K461" s="15"/>
      <c r="L461" s="15"/>
      <c r="M461" s="15"/>
      <c r="N461" s="15"/>
      <c r="O461" s="15"/>
      <c r="P461" s="15"/>
      <c r="Q461" s="15"/>
      <c r="R461" s="15"/>
      <c r="S461" s="15"/>
    </row>
    <row r="462">
      <c r="A462" s="15"/>
      <c r="B462" s="15"/>
      <c r="C462" s="15"/>
      <c r="D462" s="15"/>
      <c r="E462" s="15"/>
      <c r="F462" s="15"/>
      <c r="G462" s="15"/>
      <c r="H462" s="15"/>
      <c r="I462" s="15"/>
      <c r="J462" s="15"/>
      <c r="K462" s="15"/>
      <c r="L462" s="15"/>
      <c r="M462" s="15"/>
      <c r="N462" s="15"/>
      <c r="O462" s="15"/>
      <c r="P462" s="15"/>
      <c r="Q462" s="15"/>
      <c r="R462" s="15"/>
      <c r="S462" s="15"/>
    </row>
    <row r="463">
      <c r="A463" s="15"/>
      <c r="B463" s="15"/>
      <c r="C463" s="15"/>
      <c r="D463" s="15"/>
      <c r="E463" s="15"/>
      <c r="F463" s="15"/>
      <c r="G463" s="15"/>
      <c r="H463" s="15"/>
      <c r="I463" s="15"/>
      <c r="J463" s="15"/>
      <c r="K463" s="15"/>
      <c r="L463" s="15"/>
      <c r="M463" s="15"/>
      <c r="N463" s="15"/>
      <c r="O463" s="15"/>
      <c r="P463" s="15"/>
      <c r="Q463" s="15"/>
      <c r="R463" s="15"/>
      <c r="S463" s="15"/>
    </row>
    <row r="464">
      <c r="A464" s="15"/>
      <c r="B464" s="15"/>
      <c r="C464" s="15"/>
      <c r="D464" s="15"/>
      <c r="E464" s="15"/>
      <c r="F464" s="15"/>
      <c r="G464" s="15"/>
      <c r="H464" s="15"/>
      <c r="I464" s="15"/>
      <c r="J464" s="15"/>
      <c r="K464" s="15"/>
      <c r="L464" s="15"/>
      <c r="M464" s="15"/>
      <c r="N464" s="15"/>
      <c r="O464" s="15"/>
      <c r="P464" s="15"/>
      <c r="Q464" s="15"/>
      <c r="R464" s="15"/>
      <c r="S464" s="15"/>
    </row>
    <row r="465">
      <c r="A465" s="15"/>
      <c r="B465" s="15"/>
      <c r="C465" s="15"/>
      <c r="D465" s="15"/>
      <c r="E465" s="15"/>
      <c r="F465" s="15"/>
      <c r="G465" s="15"/>
      <c r="H465" s="15"/>
      <c r="I465" s="15"/>
      <c r="J465" s="15"/>
      <c r="K465" s="15"/>
      <c r="L465" s="15"/>
      <c r="M465" s="15"/>
      <c r="N465" s="15"/>
      <c r="O465" s="15"/>
      <c r="P465" s="15"/>
      <c r="Q465" s="15"/>
      <c r="R465" s="15"/>
      <c r="S465" s="15"/>
    </row>
    <row r="466">
      <c r="A466" s="15"/>
      <c r="B466" s="15"/>
      <c r="C466" s="15"/>
      <c r="D466" s="15"/>
      <c r="E466" s="15"/>
      <c r="F466" s="15"/>
      <c r="G466" s="15"/>
      <c r="H466" s="15"/>
      <c r="I466" s="15"/>
      <c r="J466" s="15"/>
      <c r="K466" s="15"/>
      <c r="L466" s="15"/>
      <c r="M466" s="15"/>
      <c r="N466" s="15"/>
      <c r="O466" s="15"/>
      <c r="P466" s="15"/>
      <c r="Q466" s="15"/>
      <c r="R466" s="15"/>
      <c r="S466" s="15"/>
    </row>
    <row r="467">
      <c r="A467" s="15"/>
      <c r="B467" s="15"/>
      <c r="C467" s="15"/>
      <c r="D467" s="15"/>
      <c r="E467" s="15"/>
      <c r="F467" s="15"/>
      <c r="G467" s="15"/>
      <c r="H467" s="15"/>
      <c r="I467" s="15"/>
      <c r="J467" s="15"/>
      <c r="K467" s="15"/>
      <c r="L467" s="15"/>
      <c r="M467" s="15"/>
      <c r="N467" s="15"/>
      <c r="O467" s="15"/>
      <c r="P467" s="15"/>
      <c r="Q467" s="15"/>
      <c r="R467" s="15"/>
      <c r="S467" s="15"/>
    </row>
    <row r="468">
      <c r="A468" s="15"/>
      <c r="B468" s="15"/>
      <c r="C468" s="15"/>
      <c r="D468" s="15"/>
      <c r="E468" s="15"/>
      <c r="F468" s="15"/>
      <c r="G468" s="15"/>
      <c r="H468" s="15"/>
      <c r="I468" s="15"/>
      <c r="J468" s="15"/>
      <c r="K468" s="15"/>
      <c r="L468" s="15"/>
      <c r="M468" s="15"/>
      <c r="N468" s="15"/>
      <c r="O468" s="15"/>
      <c r="P468" s="15"/>
      <c r="Q468" s="15"/>
      <c r="R468" s="15"/>
      <c r="S468" s="15"/>
    </row>
    <row r="469">
      <c r="A469" s="15"/>
      <c r="B469" s="15"/>
      <c r="C469" s="15"/>
      <c r="D469" s="15"/>
      <c r="E469" s="15"/>
      <c r="F469" s="15"/>
      <c r="G469" s="15"/>
      <c r="H469" s="15"/>
      <c r="I469" s="15"/>
      <c r="J469" s="15"/>
      <c r="K469" s="15"/>
      <c r="L469" s="15"/>
      <c r="M469" s="15"/>
      <c r="N469" s="15"/>
      <c r="O469" s="15"/>
      <c r="P469" s="15"/>
      <c r="Q469" s="15"/>
      <c r="R469" s="15"/>
      <c r="S469" s="15"/>
    </row>
    <row r="470">
      <c r="A470" s="15"/>
      <c r="B470" s="15"/>
      <c r="C470" s="15"/>
      <c r="D470" s="15"/>
      <c r="E470" s="15"/>
      <c r="F470" s="15"/>
      <c r="G470" s="15"/>
      <c r="H470" s="15"/>
      <c r="I470" s="15"/>
      <c r="J470" s="15"/>
      <c r="K470" s="15"/>
      <c r="L470" s="15"/>
      <c r="M470" s="15"/>
      <c r="N470" s="15"/>
      <c r="O470" s="15"/>
      <c r="P470" s="15"/>
      <c r="Q470" s="15"/>
      <c r="R470" s="15"/>
      <c r="S470" s="15"/>
    </row>
    <row r="471">
      <c r="A471" s="15"/>
      <c r="B471" s="15"/>
      <c r="C471" s="15"/>
      <c r="D471" s="15"/>
      <c r="E471" s="15"/>
      <c r="F471" s="15"/>
      <c r="G471" s="15"/>
      <c r="H471" s="15"/>
      <c r="I471" s="15"/>
      <c r="J471" s="15"/>
      <c r="K471" s="15"/>
      <c r="L471" s="15"/>
      <c r="M471" s="15"/>
      <c r="N471" s="15"/>
      <c r="O471" s="15"/>
      <c r="P471" s="15"/>
      <c r="Q471" s="15"/>
      <c r="R471" s="15"/>
      <c r="S471" s="15"/>
    </row>
    <row r="472">
      <c r="A472" s="15"/>
      <c r="B472" s="15"/>
      <c r="C472" s="15"/>
      <c r="D472" s="15"/>
      <c r="E472" s="15"/>
      <c r="F472" s="15"/>
      <c r="G472" s="15"/>
      <c r="H472" s="15"/>
      <c r="I472" s="15"/>
      <c r="J472" s="15"/>
      <c r="K472" s="15"/>
      <c r="L472" s="15"/>
      <c r="M472" s="15"/>
      <c r="N472" s="15"/>
      <c r="O472" s="15"/>
      <c r="P472" s="15"/>
      <c r="Q472" s="15"/>
      <c r="R472" s="15"/>
      <c r="S472" s="15"/>
    </row>
    <row r="473">
      <c r="A473" s="15"/>
      <c r="B473" s="15"/>
      <c r="C473" s="15"/>
      <c r="D473" s="15"/>
      <c r="E473" s="15"/>
      <c r="F473" s="15"/>
      <c r="G473" s="15"/>
      <c r="H473" s="15"/>
      <c r="I473" s="15"/>
      <c r="J473" s="15"/>
      <c r="K473" s="15"/>
      <c r="L473" s="15"/>
      <c r="M473" s="15"/>
      <c r="N473" s="15"/>
      <c r="O473" s="15"/>
      <c r="P473" s="15"/>
      <c r="Q473" s="15"/>
      <c r="R473" s="15"/>
      <c r="S473" s="15"/>
    </row>
    <row r="474">
      <c r="A474" s="15"/>
      <c r="B474" s="15"/>
      <c r="C474" s="15"/>
      <c r="D474" s="15"/>
      <c r="E474" s="15"/>
      <c r="F474" s="15"/>
      <c r="G474" s="15"/>
      <c r="H474" s="15"/>
      <c r="I474" s="15"/>
      <c r="J474" s="15"/>
      <c r="K474" s="15"/>
      <c r="L474" s="15"/>
      <c r="M474" s="15"/>
      <c r="N474" s="15"/>
      <c r="O474" s="15"/>
      <c r="P474" s="15"/>
      <c r="Q474" s="15"/>
      <c r="R474" s="15"/>
      <c r="S474" s="15"/>
    </row>
    <row r="475">
      <c r="A475" s="15"/>
      <c r="B475" s="15"/>
      <c r="C475" s="15"/>
      <c r="D475" s="15"/>
      <c r="E475" s="15"/>
      <c r="F475" s="15"/>
      <c r="G475" s="15"/>
      <c r="H475" s="15"/>
      <c r="I475" s="15"/>
      <c r="J475" s="15"/>
      <c r="K475" s="15"/>
      <c r="L475" s="15"/>
      <c r="M475" s="15"/>
      <c r="N475" s="15"/>
      <c r="O475" s="15"/>
      <c r="P475" s="15"/>
      <c r="Q475" s="15"/>
      <c r="R475" s="15"/>
      <c r="S475" s="15"/>
    </row>
    <row r="476">
      <c r="A476" s="15"/>
      <c r="B476" s="15"/>
      <c r="C476" s="15"/>
      <c r="D476" s="15"/>
      <c r="E476" s="15"/>
      <c r="F476" s="15"/>
      <c r="G476" s="15"/>
      <c r="H476" s="15"/>
      <c r="I476" s="15"/>
      <c r="J476" s="15"/>
      <c r="K476" s="15"/>
      <c r="L476" s="15"/>
      <c r="M476" s="15"/>
      <c r="N476" s="15"/>
      <c r="O476" s="15"/>
      <c r="P476" s="15"/>
      <c r="Q476" s="15"/>
      <c r="R476" s="15"/>
      <c r="S476" s="15"/>
    </row>
    <row r="477">
      <c r="A477" s="15"/>
      <c r="B477" s="15"/>
      <c r="C477" s="15"/>
      <c r="D477" s="15"/>
      <c r="E477" s="15"/>
      <c r="F477" s="15"/>
      <c r="G477" s="15"/>
      <c r="H477" s="15"/>
      <c r="I477" s="15"/>
      <c r="J477" s="15"/>
      <c r="K477" s="15"/>
      <c r="L477" s="15"/>
      <c r="M477" s="15"/>
      <c r="N477" s="15"/>
      <c r="O477" s="15"/>
      <c r="P477" s="15"/>
      <c r="Q477" s="15"/>
      <c r="R477" s="15"/>
      <c r="S477" s="15"/>
    </row>
    <row r="478">
      <c r="A478" s="15"/>
      <c r="B478" s="15"/>
      <c r="C478" s="15"/>
      <c r="D478" s="15"/>
      <c r="E478" s="15"/>
      <c r="F478" s="15"/>
      <c r="G478" s="15"/>
      <c r="H478" s="15"/>
      <c r="I478" s="15"/>
      <c r="J478" s="15"/>
      <c r="K478" s="15"/>
      <c r="L478" s="15"/>
      <c r="M478" s="15"/>
      <c r="N478" s="15"/>
      <c r="O478" s="15"/>
      <c r="P478" s="15"/>
      <c r="Q478" s="15"/>
      <c r="R478" s="15"/>
      <c r="S478" s="15"/>
    </row>
    <row r="479">
      <c r="A479" s="15"/>
      <c r="B479" s="15"/>
      <c r="C479" s="15"/>
      <c r="D479" s="15"/>
      <c r="E479" s="15"/>
      <c r="F479" s="15"/>
      <c r="G479" s="15"/>
      <c r="H479" s="15"/>
      <c r="I479" s="15"/>
      <c r="J479" s="15"/>
      <c r="K479" s="15"/>
      <c r="L479" s="15"/>
      <c r="M479" s="15"/>
      <c r="N479" s="15"/>
      <c r="O479" s="15"/>
      <c r="P479" s="15"/>
      <c r="Q479" s="15"/>
      <c r="R479" s="15"/>
      <c r="S479" s="15"/>
    </row>
    <row r="480">
      <c r="A480" s="15"/>
      <c r="B480" s="15"/>
      <c r="C480" s="15"/>
      <c r="D480" s="15"/>
      <c r="E480" s="15"/>
      <c r="F480" s="15"/>
      <c r="G480" s="15"/>
      <c r="H480" s="15"/>
      <c r="I480" s="15"/>
      <c r="J480" s="15"/>
      <c r="K480" s="15"/>
      <c r="L480" s="15"/>
      <c r="M480" s="15"/>
      <c r="N480" s="15"/>
      <c r="O480" s="15"/>
      <c r="P480" s="15"/>
      <c r="Q480" s="15"/>
      <c r="R480" s="15"/>
      <c r="S480" s="15"/>
    </row>
    <row r="481">
      <c r="A481" s="15"/>
      <c r="B481" s="15"/>
      <c r="C481" s="15"/>
      <c r="D481" s="15"/>
      <c r="E481" s="15"/>
      <c r="F481" s="15"/>
      <c r="G481" s="15"/>
      <c r="H481" s="15"/>
      <c r="I481" s="15"/>
      <c r="J481" s="15"/>
      <c r="K481" s="15"/>
      <c r="L481" s="15"/>
      <c r="M481" s="15"/>
      <c r="N481" s="15"/>
      <c r="O481" s="15"/>
      <c r="P481" s="15"/>
      <c r="Q481" s="15"/>
      <c r="R481" s="15"/>
      <c r="S481" s="15"/>
    </row>
    <row r="482">
      <c r="A482" s="15"/>
      <c r="B482" s="15"/>
      <c r="C482" s="15"/>
      <c r="D482" s="15"/>
      <c r="E482" s="15"/>
      <c r="F482" s="15"/>
      <c r="G482" s="15"/>
      <c r="H482" s="15"/>
      <c r="I482" s="15"/>
      <c r="J482" s="15"/>
      <c r="K482" s="15"/>
      <c r="L482" s="15"/>
      <c r="M482" s="15"/>
      <c r="N482" s="15"/>
      <c r="O482" s="15"/>
      <c r="P482" s="15"/>
      <c r="Q482" s="15"/>
      <c r="R482" s="15"/>
      <c r="S482" s="15"/>
    </row>
    <row r="483">
      <c r="A483" s="15"/>
      <c r="B483" s="15"/>
      <c r="C483" s="15"/>
      <c r="D483" s="15"/>
      <c r="E483" s="15"/>
      <c r="F483" s="15"/>
      <c r="G483" s="15"/>
      <c r="H483" s="15"/>
      <c r="I483" s="15"/>
      <c r="J483" s="15"/>
      <c r="K483" s="15"/>
      <c r="L483" s="15"/>
      <c r="M483" s="15"/>
      <c r="N483" s="15"/>
      <c r="O483" s="15"/>
      <c r="P483" s="15"/>
      <c r="Q483" s="15"/>
      <c r="R483" s="15"/>
      <c r="S483" s="15"/>
    </row>
    <row r="484">
      <c r="A484" s="15"/>
      <c r="B484" s="15"/>
      <c r="C484" s="15"/>
      <c r="D484" s="15"/>
      <c r="E484" s="15"/>
      <c r="F484" s="15"/>
      <c r="G484" s="15"/>
      <c r="H484" s="15"/>
      <c r="I484" s="15"/>
      <c r="J484" s="15"/>
      <c r="K484" s="15"/>
      <c r="L484" s="15"/>
      <c r="M484" s="15"/>
      <c r="N484" s="15"/>
      <c r="O484" s="15"/>
      <c r="P484" s="15"/>
      <c r="Q484" s="15"/>
      <c r="R484" s="15"/>
      <c r="S484" s="15"/>
    </row>
    <row r="485">
      <c r="A485" s="15"/>
      <c r="B485" s="15"/>
      <c r="C485" s="15"/>
      <c r="D485" s="15"/>
      <c r="E485" s="15"/>
      <c r="F485" s="15"/>
      <c r="G485" s="15"/>
      <c r="H485" s="15"/>
      <c r="I485" s="15"/>
      <c r="J485" s="15"/>
      <c r="K485" s="15"/>
      <c r="L485" s="15"/>
      <c r="M485" s="15"/>
      <c r="N485" s="15"/>
      <c r="O485" s="15"/>
      <c r="P485" s="15"/>
      <c r="Q485" s="15"/>
      <c r="R485" s="15"/>
      <c r="S485" s="15"/>
    </row>
    <row r="486">
      <c r="A486" s="15"/>
      <c r="B486" s="15"/>
      <c r="C486" s="15"/>
      <c r="D486" s="15"/>
      <c r="E486" s="15"/>
      <c r="F486" s="15"/>
      <c r="G486" s="15"/>
      <c r="H486" s="15"/>
      <c r="I486" s="15"/>
      <c r="J486" s="15"/>
      <c r="K486" s="15"/>
      <c r="L486" s="15"/>
      <c r="M486" s="15"/>
      <c r="N486" s="15"/>
      <c r="O486" s="15"/>
      <c r="P486" s="15"/>
      <c r="Q486" s="15"/>
      <c r="R486" s="15"/>
      <c r="S486" s="15"/>
    </row>
    <row r="487">
      <c r="A487" s="15"/>
      <c r="B487" s="15"/>
      <c r="C487" s="15"/>
      <c r="D487" s="15"/>
      <c r="E487" s="15"/>
      <c r="F487" s="15"/>
      <c r="G487" s="15"/>
      <c r="H487" s="15"/>
      <c r="I487" s="15"/>
      <c r="J487" s="15"/>
      <c r="K487" s="15"/>
      <c r="L487" s="15"/>
      <c r="M487" s="15"/>
      <c r="N487" s="15"/>
      <c r="O487" s="15"/>
      <c r="P487" s="15"/>
      <c r="Q487" s="15"/>
      <c r="R487" s="15"/>
      <c r="S487" s="15"/>
    </row>
    <row r="488">
      <c r="A488" s="15"/>
      <c r="B488" s="15"/>
      <c r="C488" s="15"/>
      <c r="D488" s="15"/>
      <c r="E488" s="15"/>
      <c r="F488" s="15"/>
      <c r="G488" s="15"/>
      <c r="H488" s="15"/>
      <c r="I488" s="15"/>
      <c r="J488" s="15"/>
      <c r="K488" s="15"/>
      <c r="L488" s="15"/>
      <c r="M488" s="15"/>
      <c r="N488" s="15"/>
      <c r="O488" s="15"/>
      <c r="P488" s="15"/>
      <c r="Q488" s="15"/>
      <c r="R488" s="15"/>
      <c r="S488" s="15"/>
    </row>
    <row r="489">
      <c r="A489" s="15"/>
      <c r="B489" s="15"/>
      <c r="C489" s="15"/>
      <c r="D489" s="15"/>
      <c r="E489" s="15"/>
      <c r="F489" s="15"/>
      <c r="G489" s="15"/>
      <c r="H489" s="15"/>
      <c r="I489" s="15"/>
      <c r="J489" s="15"/>
      <c r="K489" s="15"/>
      <c r="L489" s="15"/>
      <c r="M489" s="15"/>
      <c r="N489" s="15"/>
      <c r="O489" s="15"/>
      <c r="P489" s="15"/>
      <c r="Q489" s="15"/>
      <c r="R489" s="15"/>
      <c r="S489" s="15"/>
    </row>
    <row r="490">
      <c r="A490" s="15"/>
      <c r="B490" s="15"/>
      <c r="C490" s="15"/>
      <c r="D490" s="15"/>
      <c r="E490" s="15"/>
      <c r="F490" s="15"/>
      <c r="G490" s="15"/>
      <c r="H490" s="15"/>
      <c r="I490" s="15"/>
      <c r="J490" s="15"/>
      <c r="K490" s="15"/>
      <c r="L490" s="15"/>
      <c r="M490" s="15"/>
      <c r="N490" s="15"/>
      <c r="O490" s="15"/>
      <c r="P490" s="15"/>
      <c r="Q490" s="15"/>
      <c r="R490" s="15"/>
      <c r="S490" s="15"/>
    </row>
    <row r="491">
      <c r="A491" s="15"/>
      <c r="B491" s="15"/>
      <c r="C491" s="15"/>
      <c r="D491" s="15"/>
      <c r="E491" s="15"/>
      <c r="F491" s="15"/>
      <c r="G491" s="15"/>
      <c r="H491" s="15"/>
      <c r="I491" s="15"/>
      <c r="J491" s="15"/>
      <c r="K491" s="15"/>
      <c r="L491" s="15"/>
      <c r="M491" s="15"/>
      <c r="N491" s="15"/>
      <c r="O491" s="15"/>
      <c r="P491" s="15"/>
      <c r="Q491" s="15"/>
      <c r="R491" s="15"/>
      <c r="S491" s="15"/>
    </row>
    <row r="492">
      <c r="A492" s="15"/>
      <c r="B492" s="15"/>
      <c r="C492" s="15"/>
      <c r="D492" s="15"/>
      <c r="E492" s="15"/>
      <c r="F492" s="15"/>
      <c r="G492" s="15"/>
      <c r="H492" s="15"/>
      <c r="I492" s="15"/>
      <c r="J492" s="15"/>
      <c r="K492" s="15"/>
      <c r="L492" s="15"/>
      <c r="M492" s="15"/>
      <c r="N492" s="15"/>
      <c r="O492" s="15"/>
      <c r="P492" s="15"/>
      <c r="Q492" s="15"/>
      <c r="R492" s="15"/>
      <c r="S492" s="15"/>
    </row>
    <row r="493">
      <c r="A493" s="15"/>
      <c r="B493" s="15"/>
      <c r="C493" s="15"/>
      <c r="D493" s="15"/>
      <c r="E493" s="15"/>
      <c r="F493" s="15"/>
      <c r="G493" s="15"/>
      <c r="H493" s="15"/>
      <c r="I493" s="15"/>
      <c r="J493" s="15"/>
      <c r="K493" s="15"/>
      <c r="L493" s="15"/>
      <c r="M493" s="15"/>
      <c r="N493" s="15"/>
      <c r="O493" s="15"/>
      <c r="P493" s="15"/>
      <c r="Q493" s="15"/>
      <c r="R493" s="15"/>
      <c r="S493" s="15"/>
    </row>
    <row r="494">
      <c r="A494" s="15"/>
      <c r="B494" s="15"/>
      <c r="C494" s="15"/>
      <c r="D494" s="15"/>
      <c r="E494" s="15"/>
      <c r="F494" s="15"/>
      <c r="G494" s="15"/>
      <c r="H494" s="15"/>
      <c r="I494" s="15"/>
      <c r="J494" s="15"/>
      <c r="K494" s="15"/>
      <c r="L494" s="15"/>
      <c r="M494" s="15"/>
      <c r="N494" s="15"/>
      <c r="O494" s="15"/>
      <c r="P494" s="15"/>
      <c r="Q494" s="15"/>
      <c r="R494" s="15"/>
      <c r="S494" s="15"/>
    </row>
    <row r="495">
      <c r="A495" s="15"/>
      <c r="B495" s="15"/>
      <c r="C495" s="15"/>
      <c r="D495" s="15"/>
      <c r="E495" s="15"/>
      <c r="F495" s="15"/>
      <c r="G495" s="15"/>
      <c r="H495" s="15"/>
      <c r="I495" s="15"/>
      <c r="J495" s="15"/>
      <c r="K495" s="15"/>
      <c r="L495" s="15"/>
      <c r="M495" s="15"/>
      <c r="N495" s="15"/>
      <c r="O495" s="15"/>
      <c r="P495" s="15"/>
      <c r="Q495" s="15"/>
      <c r="R495" s="15"/>
      <c r="S495" s="15"/>
    </row>
    <row r="496">
      <c r="A496" s="15"/>
      <c r="B496" s="15"/>
      <c r="C496" s="15"/>
      <c r="D496" s="15"/>
      <c r="E496" s="15"/>
      <c r="F496" s="15"/>
      <c r="G496" s="15"/>
      <c r="H496" s="15"/>
      <c r="I496" s="15"/>
      <c r="J496" s="15"/>
      <c r="K496" s="15"/>
      <c r="L496" s="15"/>
      <c r="M496" s="15"/>
      <c r="N496" s="15"/>
      <c r="O496" s="15"/>
      <c r="P496" s="15"/>
      <c r="Q496" s="15"/>
      <c r="R496" s="15"/>
      <c r="S496" s="15"/>
    </row>
    <row r="497">
      <c r="A497" s="15"/>
      <c r="B497" s="15"/>
      <c r="C497" s="15"/>
      <c r="D497" s="15"/>
      <c r="E497" s="15"/>
      <c r="F497" s="15"/>
      <c r="G497" s="15"/>
      <c r="H497" s="15"/>
      <c r="I497" s="15"/>
      <c r="J497" s="15"/>
      <c r="K497" s="15"/>
      <c r="L497" s="15"/>
      <c r="M497" s="15"/>
      <c r="N497" s="15"/>
      <c r="O497" s="15"/>
      <c r="P497" s="15"/>
      <c r="Q497" s="15"/>
      <c r="R497" s="15"/>
      <c r="S497" s="15"/>
    </row>
    <row r="498">
      <c r="A498" s="15"/>
      <c r="B498" s="15"/>
      <c r="C498" s="15"/>
      <c r="D498" s="15"/>
      <c r="E498" s="15"/>
      <c r="F498" s="15"/>
      <c r="G498" s="15"/>
      <c r="H498" s="15"/>
      <c r="I498" s="15"/>
      <c r="J498" s="15"/>
      <c r="K498" s="15"/>
      <c r="L498" s="15"/>
      <c r="M498" s="15"/>
      <c r="N498" s="15"/>
      <c r="O498" s="15"/>
      <c r="P498" s="15"/>
      <c r="Q498" s="15"/>
      <c r="R498" s="15"/>
      <c r="S498" s="15"/>
    </row>
    <row r="499">
      <c r="A499" s="15"/>
      <c r="B499" s="15"/>
      <c r="C499" s="15"/>
      <c r="D499" s="15"/>
      <c r="E499" s="15"/>
      <c r="F499" s="15"/>
      <c r="G499" s="15"/>
      <c r="H499" s="15"/>
      <c r="I499" s="15"/>
      <c r="J499" s="15"/>
      <c r="K499" s="15"/>
      <c r="L499" s="15"/>
      <c r="M499" s="15"/>
      <c r="N499" s="15"/>
      <c r="O499" s="15"/>
      <c r="P499" s="15"/>
      <c r="Q499" s="15"/>
      <c r="R499" s="15"/>
      <c r="S499" s="15"/>
    </row>
    <row r="500">
      <c r="A500" s="15"/>
      <c r="B500" s="15"/>
      <c r="C500" s="15"/>
      <c r="D500" s="15"/>
      <c r="E500" s="15"/>
      <c r="F500" s="15"/>
      <c r="G500" s="15"/>
      <c r="H500" s="15"/>
      <c r="I500" s="15"/>
      <c r="J500" s="15"/>
      <c r="K500" s="15"/>
      <c r="L500" s="15"/>
      <c r="M500" s="15"/>
      <c r="N500" s="15"/>
      <c r="O500" s="15"/>
      <c r="P500" s="15"/>
      <c r="Q500" s="15"/>
      <c r="R500" s="15"/>
      <c r="S500" s="15"/>
    </row>
    <row r="501">
      <c r="A501" s="15"/>
      <c r="B501" s="15"/>
      <c r="C501" s="15"/>
      <c r="D501" s="15"/>
      <c r="E501" s="15"/>
      <c r="F501" s="15"/>
      <c r="G501" s="15"/>
      <c r="H501" s="15"/>
      <c r="I501" s="15"/>
      <c r="J501" s="15"/>
      <c r="K501" s="15"/>
      <c r="L501" s="15"/>
      <c r="M501" s="15"/>
      <c r="N501" s="15"/>
      <c r="O501" s="15"/>
      <c r="P501" s="15"/>
      <c r="Q501" s="15"/>
      <c r="R501" s="15"/>
      <c r="S501" s="15"/>
    </row>
    <row r="502">
      <c r="A502" s="15"/>
      <c r="B502" s="15"/>
      <c r="C502" s="15"/>
      <c r="D502" s="15"/>
      <c r="E502" s="15"/>
      <c r="F502" s="15"/>
      <c r="G502" s="15"/>
      <c r="H502" s="15"/>
      <c r="I502" s="15"/>
      <c r="J502" s="15"/>
      <c r="K502" s="15"/>
      <c r="L502" s="15"/>
      <c r="M502" s="15"/>
      <c r="N502" s="15"/>
      <c r="O502" s="15"/>
      <c r="P502" s="15"/>
      <c r="Q502" s="15"/>
      <c r="R502" s="15"/>
      <c r="S502" s="15"/>
    </row>
    <row r="503">
      <c r="A503" s="15"/>
      <c r="B503" s="15"/>
      <c r="C503" s="15"/>
      <c r="D503" s="15"/>
      <c r="E503" s="15"/>
      <c r="F503" s="15"/>
      <c r="G503" s="15"/>
      <c r="H503" s="15"/>
      <c r="I503" s="15"/>
      <c r="J503" s="15"/>
      <c r="K503" s="15"/>
      <c r="L503" s="15"/>
      <c r="M503" s="15"/>
      <c r="N503" s="15"/>
      <c r="O503" s="15"/>
      <c r="P503" s="15"/>
      <c r="Q503" s="15"/>
      <c r="R503" s="15"/>
      <c r="S503" s="15"/>
    </row>
    <row r="504">
      <c r="A504" s="15"/>
      <c r="B504" s="15"/>
      <c r="C504" s="15"/>
      <c r="D504" s="15"/>
      <c r="E504" s="15"/>
      <c r="F504" s="15"/>
      <c r="G504" s="15"/>
      <c r="H504" s="15"/>
      <c r="I504" s="15"/>
      <c r="J504" s="15"/>
      <c r="K504" s="15"/>
      <c r="L504" s="15"/>
      <c r="M504" s="15"/>
      <c r="N504" s="15"/>
      <c r="O504" s="15"/>
      <c r="P504" s="15"/>
      <c r="Q504" s="15"/>
      <c r="R504" s="15"/>
      <c r="S504" s="15"/>
    </row>
    <row r="505">
      <c r="A505" s="15"/>
      <c r="B505" s="15"/>
      <c r="C505" s="15"/>
      <c r="D505" s="15"/>
      <c r="E505" s="15"/>
      <c r="F505" s="15"/>
      <c r="G505" s="15"/>
      <c r="H505" s="15"/>
      <c r="I505" s="15"/>
      <c r="J505" s="15"/>
      <c r="K505" s="15"/>
      <c r="L505" s="15"/>
      <c r="M505" s="15"/>
      <c r="N505" s="15"/>
      <c r="O505" s="15"/>
      <c r="P505" s="15"/>
      <c r="Q505" s="15"/>
      <c r="R505" s="15"/>
      <c r="S505" s="15"/>
    </row>
    <row r="506">
      <c r="A506" s="15"/>
      <c r="B506" s="15"/>
      <c r="C506" s="15"/>
      <c r="D506" s="15"/>
      <c r="E506" s="15"/>
      <c r="F506" s="15"/>
      <c r="G506" s="15"/>
      <c r="H506" s="15"/>
      <c r="I506" s="15"/>
      <c r="J506" s="15"/>
      <c r="K506" s="15"/>
      <c r="L506" s="15"/>
      <c r="M506" s="15"/>
      <c r="N506" s="15"/>
      <c r="O506" s="15"/>
      <c r="P506" s="15"/>
      <c r="Q506" s="15"/>
      <c r="R506" s="15"/>
      <c r="S506" s="15"/>
    </row>
    <row r="507">
      <c r="A507" s="15"/>
      <c r="B507" s="15"/>
      <c r="C507" s="15"/>
      <c r="D507" s="15"/>
      <c r="E507" s="15"/>
      <c r="F507" s="15"/>
      <c r="G507" s="15"/>
      <c r="H507" s="15"/>
      <c r="I507" s="15"/>
      <c r="J507" s="15"/>
      <c r="K507" s="15"/>
      <c r="L507" s="15"/>
      <c r="M507" s="15"/>
      <c r="N507" s="15"/>
      <c r="O507" s="15"/>
      <c r="P507" s="15"/>
      <c r="Q507" s="15"/>
      <c r="R507" s="15"/>
      <c r="S507" s="15"/>
    </row>
    <row r="508">
      <c r="A508" s="15"/>
      <c r="B508" s="15"/>
      <c r="C508" s="15"/>
      <c r="D508" s="15"/>
      <c r="E508" s="15"/>
      <c r="F508" s="15"/>
      <c r="G508" s="15"/>
      <c r="H508" s="15"/>
      <c r="I508" s="15"/>
      <c r="J508" s="15"/>
      <c r="K508" s="15"/>
      <c r="L508" s="15"/>
      <c r="M508" s="15"/>
      <c r="N508" s="15"/>
      <c r="O508" s="15"/>
      <c r="P508" s="15"/>
      <c r="Q508" s="15"/>
      <c r="R508" s="15"/>
      <c r="S508" s="15"/>
    </row>
    <row r="509">
      <c r="A509" s="15"/>
      <c r="B509" s="15"/>
      <c r="C509" s="15"/>
      <c r="D509" s="15"/>
      <c r="E509" s="15"/>
      <c r="F509" s="15"/>
      <c r="G509" s="15"/>
      <c r="H509" s="15"/>
      <c r="I509" s="15"/>
      <c r="J509" s="15"/>
      <c r="K509" s="15"/>
      <c r="L509" s="15"/>
      <c r="M509" s="15"/>
      <c r="N509" s="15"/>
      <c r="O509" s="15"/>
      <c r="P509" s="15"/>
      <c r="Q509" s="15"/>
      <c r="R509" s="15"/>
      <c r="S509" s="15"/>
    </row>
    <row r="510">
      <c r="A510" s="15"/>
      <c r="B510" s="15"/>
      <c r="C510" s="15"/>
      <c r="D510" s="15"/>
      <c r="E510" s="15"/>
      <c r="F510" s="15"/>
      <c r="G510" s="15"/>
      <c r="H510" s="15"/>
      <c r="I510" s="15"/>
      <c r="J510" s="15"/>
      <c r="K510" s="15"/>
      <c r="L510" s="15"/>
      <c r="M510" s="15"/>
      <c r="N510" s="15"/>
      <c r="O510" s="15"/>
      <c r="P510" s="15"/>
      <c r="Q510" s="15"/>
      <c r="R510" s="15"/>
      <c r="S510" s="15"/>
    </row>
    <row r="511">
      <c r="A511" s="15"/>
      <c r="B511" s="15"/>
      <c r="C511" s="15"/>
      <c r="D511" s="15"/>
      <c r="E511" s="15"/>
      <c r="F511" s="15"/>
      <c r="G511" s="15"/>
      <c r="H511" s="15"/>
      <c r="I511" s="15"/>
      <c r="J511" s="15"/>
      <c r="K511" s="15"/>
      <c r="L511" s="15"/>
      <c r="M511" s="15"/>
      <c r="N511" s="15"/>
      <c r="O511" s="15"/>
      <c r="P511" s="15"/>
      <c r="Q511" s="15"/>
      <c r="R511" s="15"/>
      <c r="S511" s="15"/>
    </row>
    <row r="512">
      <c r="A512" s="15"/>
      <c r="B512" s="15"/>
      <c r="C512" s="15"/>
      <c r="D512" s="15"/>
      <c r="E512" s="15"/>
      <c r="F512" s="15"/>
      <c r="G512" s="15"/>
      <c r="H512" s="15"/>
      <c r="I512" s="15"/>
      <c r="J512" s="15"/>
      <c r="K512" s="15"/>
      <c r="L512" s="15"/>
      <c r="M512" s="15"/>
      <c r="N512" s="15"/>
      <c r="O512" s="15"/>
      <c r="P512" s="15"/>
      <c r="Q512" s="15"/>
      <c r="R512" s="15"/>
      <c r="S512" s="15"/>
    </row>
    <row r="513">
      <c r="A513" s="15"/>
      <c r="B513" s="15"/>
      <c r="C513" s="15"/>
      <c r="D513" s="15"/>
      <c r="E513" s="15"/>
      <c r="F513" s="15"/>
      <c r="G513" s="15"/>
      <c r="H513" s="15"/>
      <c r="I513" s="15"/>
      <c r="J513" s="15"/>
      <c r="K513" s="15"/>
      <c r="L513" s="15"/>
      <c r="M513" s="15"/>
      <c r="N513" s="15"/>
      <c r="O513" s="15"/>
      <c r="P513" s="15"/>
      <c r="Q513" s="15"/>
      <c r="R513" s="15"/>
      <c r="S513" s="15"/>
    </row>
    <row r="514">
      <c r="A514" s="15"/>
      <c r="B514" s="15"/>
      <c r="C514" s="15"/>
      <c r="D514" s="15"/>
      <c r="E514" s="15"/>
      <c r="F514" s="15"/>
      <c r="G514" s="15"/>
      <c r="H514" s="15"/>
      <c r="I514" s="15"/>
      <c r="J514" s="15"/>
      <c r="K514" s="15"/>
      <c r="L514" s="15"/>
      <c r="M514" s="15"/>
      <c r="N514" s="15"/>
      <c r="O514" s="15"/>
      <c r="P514" s="15"/>
      <c r="Q514" s="15"/>
      <c r="R514" s="15"/>
      <c r="S514" s="15"/>
    </row>
    <row r="515">
      <c r="A515" s="15"/>
      <c r="B515" s="15"/>
      <c r="C515" s="15"/>
      <c r="D515" s="15"/>
      <c r="E515" s="15"/>
      <c r="F515" s="15"/>
      <c r="G515" s="15"/>
      <c r="H515" s="15"/>
      <c r="I515" s="15"/>
      <c r="J515" s="15"/>
      <c r="K515" s="15"/>
      <c r="L515" s="15"/>
      <c r="M515" s="15"/>
      <c r="N515" s="15"/>
      <c r="O515" s="15"/>
      <c r="P515" s="15"/>
      <c r="Q515" s="15"/>
      <c r="R515" s="15"/>
      <c r="S515" s="15"/>
    </row>
    <row r="516">
      <c r="A516" s="15"/>
      <c r="B516" s="15"/>
      <c r="C516" s="15"/>
      <c r="D516" s="15"/>
      <c r="E516" s="15"/>
      <c r="F516" s="15"/>
      <c r="G516" s="15"/>
      <c r="H516" s="15"/>
      <c r="I516" s="15"/>
      <c r="J516" s="15"/>
      <c r="K516" s="15"/>
      <c r="L516" s="15"/>
      <c r="M516" s="15"/>
      <c r="N516" s="15"/>
      <c r="O516" s="15"/>
      <c r="P516" s="15"/>
      <c r="Q516" s="15"/>
      <c r="R516" s="15"/>
      <c r="S516" s="15"/>
    </row>
    <row r="517">
      <c r="A517" s="15"/>
      <c r="B517" s="15"/>
      <c r="C517" s="15"/>
      <c r="D517" s="15"/>
      <c r="E517" s="15"/>
      <c r="F517" s="15"/>
      <c r="G517" s="15"/>
      <c r="H517" s="15"/>
      <c r="I517" s="15"/>
      <c r="J517" s="15"/>
      <c r="K517" s="15"/>
      <c r="L517" s="15"/>
      <c r="M517" s="15"/>
      <c r="N517" s="15"/>
      <c r="O517" s="15"/>
      <c r="P517" s="15"/>
      <c r="Q517" s="15"/>
      <c r="R517" s="15"/>
      <c r="S517" s="15"/>
    </row>
    <row r="518">
      <c r="A518" s="15"/>
      <c r="B518" s="15"/>
      <c r="C518" s="15"/>
      <c r="D518" s="15"/>
      <c r="E518" s="15"/>
      <c r="F518" s="15"/>
      <c r="G518" s="15"/>
      <c r="H518" s="15"/>
      <c r="I518" s="15"/>
      <c r="J518" s="15"/>
      <c r="K518" s="15"/>
      <c r="L518" s="15"/>
      <c r="M518" s="15"/>
      <c r="N518" s="15"/>
      <c r="O518" s="15"/>
      <c r="P518" s="15"/>
      <c r="Q518" s="15"/>
      <c r="R518" s="15"/>
      <c r="S518" s="15"/>
    </row>
    <row r="519">
      <c r="A519" s="15"/>
      <c r="B519" s="15"/>
      <c r="C519" s="15"/>
      <c r="D519" s="15"/>
      <c r="E519" s="15"/>
      <c r="F519" s="15"/>
      <c r="G519" s="15"/>
      <c r="H519" s="15"/>
      <c r="I519" s="15"/>
      <c r="J519" s="15"/>
      <c r="K519" s="15"/>
      <c r="L519" s="15"/>
      <c r="M519" s="15"/>
      <c r="N519" s="15"/>
      <c r="O519" s="15"/>
      <c r="P519" s="15"/>
      <c r="Q519" s="15"/>
      <c r="R519" s="15"/>
      <c r="S519" s="15"/>
    </row>
    <row r="520">
      <c r="A520" s="15"/>
      <c r="B520" s="15"/>
      <c r="C520" s="15"/>
      <c r="D520" s="15"/>
      <c r="E520" s="15"/>
      <c r="F520" s="15"/>
      <c r="G520" s="15"/>
      <c r="H520" s="15"/>
      <c r="I520" s="15"/>
      <c r="J520" s="15"/>
      <c r="K520" s="15"/>
      <c r="L520" s="15"/>
      <c r="M520" s="15"/>
      <c r="N520" s="15"/>
      <c r="O520" s="15"/>
      <c r="P520" s="15"/>
      <c r="Q520" s="15"/>
      <c r="R520" s="15"/>
      <c r="S520" s="15"/>
    </row>
    <row r="521">
      <c r="A521" s="15"/>
      <c r="B521" s="15"/>
      <c r="C521" s="15"/>
      <c r="D521" s="15"/>
      <c r="E521" s="15"/>
      <c r="F521" s="15"/>
      <c r="G521" s="15"/>
      <c r="H521" s="15"/>
      <c r="I521" s="15"/>
      <c r="J521" s="15"/>
      <c r="K521" s="15"/>
      <c r="L521" s="15"/>
      <c r="M521" s="15"/>
      <c r="N521" s="15"/>
      <c r="O521" s="15"/>
      <c r="P521" s="15"/>
      <c r="Q521" s="15"/>
      <c r="R521" s="15"/>
      <c r="S521" s="15"/>
    </row>
    <row r="522">
      <c r="A522" s="15"/>
      <c r="B522" s="15"/>
      <c r="C522" s="15"/>
      <c r="D522" s="15"/>
      <c r="E522" s="15"/>
      <c r="F522" s="15"/>
      <c r="G522" s="15"/>
      <c r="H522" s="15"/>
      <c r="I522" s="15"/>
      <c r="J522" s="15"/>
      <c r="K522" s="15"/>
      <c r="L522" s="15"/>
      <c r="M522" s="15"/>
      <c r="N522" s="15"/>
      <c r="O522" s="15"/>
      <c r="P522" s="15"/>
      <c r="Q522" s="15"/>
      <c r="R522" s="15"/>
      <c r="S522" s="15"/>
    </row>
    <row r="523">
      <c r="A523" s="15"/>
      <c r="B523" s="15"/>
      <c r="C523" s="15"/>
      <c r="D523" s="15"/>
      <c r="E523" s="15"/>
      <c r="F523" s="15"/>
      <c r="G523" s="15"/>
      <c r="H523" s="15"/>
      <c r="I523" s="15"/>
      <c r="J523" s="15"/>
      <c r="K523" s="15"/>
      <c r="L523" s="15"/>
      <c r="M523" s="15"/>
      <c r="N523" s="15"/>
      <c r="O523" s="15"/>
      <c r="P523" s="15"/>
      <c r="Q523" s="15"/>
      <c r="R523" s="15"/>
      <c r="S523" s="15"/>
    </row>
    <row r="524">
      <c r="A524" s="15"/>
      <c r="B524" s="15"/>
      <c r="C524" s="15"/>
      <c r="D524" s="15"/>
      <c r="E524" s="15"/>
      <c r="F524" s="15"/>
      <c r="G524" s="15"/>
      <c r="H524" s="15"/>
      <c r="I524" s="15"/>
      <c r="J524" s="15"/>
      <c r="K524" s="15"/>
      <c r="L524" s="15"/>
      <c r="M524" s="15"/>
      <c r="N524" s="15"/>
      <c r="O524" s="15"/>
      <c r="P524" s="15"/>
      <c r="Q524" s="15"/>
      <c r="R524" s="15"/>
      <c r="S524" s="15"/>
    </row>
    <row r="525">
      <c r="A525" s="15"/>
      <c r="B525" s="15"/>
      <c r="C525" s="15"/>
      <c r="D525" s="15"/>
      <c r="E525" s="15"/>
      <c r="F525" s="15"/>
      <c r="G525" s="15"/>
      <c r="H525" s="15"/>
      <c r="I525" s="15"/>
      <c r="J525" s="15"/>
      <c r="K525" s="15"/>
      <c r="L525" s="15"/>
      <c r="M525" s="15"/>
      <c r="N525" s="15"/>
      <c r="O525" s="15"/>
      <c r="P525" s="15"/>
      <c r="Q525" s="15"/>
      <c r="R525" s="15"/>
      <c r="S525" s="15"/>
    </row>
    <row r="526">
      <c r="A526" s="15"/>
      <c r="B526" s="15"/>
      <c r="C526" s="15"/>
      <c r="D526" s="15"/>
      <c r="E526" s="15"/>
      <c r="F526" s="15"/>
      <c r="G526" s="15"/>
      <c r="H526" s="15"/>
      <c r="I526" s="15"/>
      <c r="J526" s="15"/>
      <c r="K526" s="15"/>
      <c r="L526" s="15"/>
      <c r="M526" s="15"/>
      <c r="N526" s="15"/>
      <c r="O526" s="15"/>
      <c r="P526" s="15"/>
      <c r="Q526" s="15"/>
      <c r="R526" s="15"/>
      <c r="S526" s="15"/>
    </row>
    <row r="527">
      <c r="A527" s="15"/>
      <c r="B527" s="15"/>
      <c r="C527" s="15"/>
      <c r="D527" s="15"/>
      <c r="E527" s="15"/>
      <c r="F527" s="15"/>
      <c r="G527" s="15"/>
      <c r="H527" s="15"/>
      <c r="I527" s="15"/>
      <c r="J527" s="15"/>
      <c r="K527" s="15"/>
      <c r="L527" s="15"/>
      <c r="M527" s="15"/>
      <c r="N527" s="15"/>
      <c r="O527" s="15"/>
      <c r="P527" s="15"/>
      <c r="Q527" s="15"/>
      <c r="R527" s="15"/>
      <c r="S527" s="15"/>
    </row>
    <row r="528">
      <c r="A528" s="15"/>
      <c r="B528" s="15"/>
      <c r="C528" s="15"/>
      <c r="D528" s="15"/>
      <c r="E528" s="15"/>
      <c r="F528" s="15"/>
      <c r="G528" s="15"/>
      <c r="H528" s="15"/>
      <c r="I528" s="15"/>
      <c r="J528" s="15"/>
      <c r="K528" s="15"/>
      <c r="L528" s="15"/>
      <c r="M528" s="15"/>
      <c r="N528" s="15"/>
      <c r="O528" s="15"/>
      <c r="P528" s="15"/>
      <c r="Q528" s="15"/>
      <c r="R528" s="15"/>
      <c r="S528" s="15"/>
    </row>
    <row r="529">
      <c r="A529" s="15"/>
      <c r="B529" s="15"/>
      <c r="C529" s="15"/>
      <c r="D529" s="15"/>
      <c r="E529" s="15"/>
      <c r="F529" s="15"/>
      <c r="G529" s="15"/>
      <c r="H529" s="15"/>
      <c r="I529" s="15"/>
      <c r="J529" s="15"/>
      <c r="K529" s="15"/>
      <c r="L529" s="15"/>
      <c r="M529" s="15"/>
      <c r="N529" s="15"/>
      <c r="O529" s="15"/>
      <c r="P529" s="15"/>
      <c r="Q529" s="15"/>
      <c r="R529" s="15"/>
      <c r="S529" s="15"/>
    </row>
    <row r="530">
      <c r="A530" s="15"/>
      <c r="B530" s="15"/>
      <c r="C530" s="15"/>
      <c r="D530" s="15"/>
      <c r="E530" s="15"/>
      <c r="F530" s="15"/>
      <c r="G530" s="15"/>
      <c r="H530" s="15"/>
      <c r="I530" s="15"/>
      <c r="J530" s="15"/>
      <c r="K530" s="15"/>
      <c r="L530" s="15"/>
      <c r="M530" s="15"/>
      <c r="N530" s="15"/>
      <c r="O530" s="15"/>
      <c r="P530" s="15"/>
      <c r="Q530" s="15"/>
      <c r="R530" s="15"/>
      <c r="S530" s="15"/>
    </row>
    <row r="531">
      <c r="A531" s="15"/>
      <c r="B531" s="15"/>
      <c r="C531" s="15"/>
      <c r="D531" s="15"/>
      <c r="E531" s="15"/>
      <c r="F531" s="15"/>
      <c r="G531" s="15"/>
      <c r="H531" s="15"/>
      <c r="I531" s="15"/>
      <c r="J531" s="15"/>
      <c r="K531" s="15"/>
      <c r="L531" s="15"/>
      <c r="M531" s="15"/>
      <c r="N531" s="15"/>
      <c r="O531" s="15"/>
      <c r="P531" s="15"/>
      <c r="Q531" s="15"/>
      <c r="R531" s="15"/>
      <c r="S531" s="15"/>
    </row>
    <row r="532">
      <c r="A532" s="15"/>
      <c r="B532" s="15"/>
      <c r="C532" s="15"/>
      <c r="D532" s="15"/>
      <c r="E532" s="15"/>
      <c r="F532" s="15"/>
      <c r="G532" s="15"/>
      <c r="H532" s="15"/>
      <c r="I532" s="15"/>
      <c r="J532" s="15"/>
      <c r="K532" s="15"/>
      <c r="L532" s="15"/>
      <c r="M532" s="15"/>
      <c r="N532" s="15"/>
      <c r="O532" s="15"/>
      <c r="P532" s="15"/>
      <c r="Q532" s="15"/>
      <c r="R532" s="15"/>
      <c r="S532" s="15"/>
    </row>
    <row r="533">
      <c r="A533" s="15"/>
      <c r="B533" s="15"/>
      <c r="C533" s="15"/>
      <c r="D533" s="15"/>
      <c r="E533" s="15"/>
      <c r="F533" s="15"/>
      <c r="G533" s="15"/>
      <c r="H533" s="15"/>
      <c r="I533" s="15"/>
      <c r="J533" s="15"/>
      <c r="K533" s="15"/>
      <c r="L533" s="15"/>
      <c r="M533" s="15"/>
      <c r="N533" s="15"/>
      <c r="O533" s="15"/>
      <c r="P533" s="15"/>
      <c r="Q533" s="15"/>
      <c r="R533" s="15"/>
      <c r="S533" s="15"/>
    </row>
    <row r="534">
      <c r="A534" s="15"/>
      <c r="B534" s="15"/>
      <c r="C534" s="15"/>
      <c r="D534" s="15"/>
      <c r="E534" s="15"/>
      <c r="F534" s="15"/>
      <c r="G534" s="15"/>
      <c r="H534" s="15"/>
      <c r="I534" s="15"/>
      <c r="J534" s="15"/>
      <c r="K534" s="15"/>
      <c r="L534" s="15"/>
      <c r="M534" s="15"/>
      <c r="N534" s="15"/>
      <c r="O534" s="15"/>
      <c r="P534" s="15"/>
      <c r="Q534" s="15"/>
      <c r="R534" s="15"/>
      <c r="S534" s="15"/>
    </row>
    <row r="535">
      <c r="A535" s="15"/>
      <c r="B535" s="15"/>
      <c r="C535" s="15"/>
      <c r="D535" s="15"/>
      <c r="E535" s="15"/>
      <c r="F535" s="15"/>
      <c r="G535" s="15"/>
      <c r="H535" s="15"/>
      <c r="I535" s="15"/>
      <c r="J535" s="15"/>
      <c r="K535" s="15"/>
      <c r="L535" s="15"/>
      <c r="M535" s="15"/>
      <c r="N535" s="15"/>
      <c r="O535" s="15"/>
      <c r="P535" s="15"/>
      <c r="Q535" s="15"/>
      <c r="R535" s="15"/>
      <c r="S535" s="15"/>
    </row>
    <row r="536">
      <c r="A536" s="15"/>
      <c r="B536" s="15"/>
      <c r="C536" s="15"/>
      <c r="D536" s="15"/>
      <c r="E536" s="15"/>
      <c r="F536" s="15"/>
      <c r="G536" s="15"/>
      <c r="H536" s="15"/>
      <c r="I536" s="15"/>
      <c r="J536" s="15"/>
      <c r="K536" s="15"/>
      <c r="L536" s="15"/>
      <c r="M536" s="15"/>
      <c r="N536" s="15"/>
      <c r="O536" s="15"/>
      <c r="P536" s="15"/>
      <c r="Q536" s="15"/>
      <c r="R536" s="15"/>
      <c r="S536" s="15"/>
    </row>
    <row r="537">
      <c r="A537" s="15"/>
      <c r="B537" s="15"/>
      <c r="C537" s="15"/>
      <c r="D537" s="15"/>
      <c r="E537" s="15"/>
      <c r="F537" s="15"/>
      <c r="G537" s="15"/>
      <c r="H537" s="15"/>
      <c r="I537" s="15"/>
      <c r="J537" s="15"/>
      <c r="K537" s="15"/>
      <c r="L537" s="15"/>
      <c r="M537" s="15"/>
      <c r="N537" s="15"/>
      <c r="O537" s="15"/>
      <c r="P537" s="15"/>
      <c r="Q537" s="15"/>
      <c r="R537" s="15"/>
      <c r="S537" s="15"/>
    </row>
    <row r="538">
      <c r="A538" s="15"/>
      <c r="B538" s="15"/>
      <c r="C538" s="15"/>
      <c r="D538" s="15"/>
      <c r="E538" s="15"/>
      <c r="F538" s="15"/>
      <c r="G538" s="15"/>
      <c r="H538" s="15"/>
      <c r="I538" s="15"/>
      <c r="J538" s="15"/>
      <c r="K538" s="15"/>
      <c r="L538" s="15"/>
      <c r="M538" s="15"/>
      <c r="N538" s="15"/>
      <c r="O538" s="15"/>
      <c r="P538" s="15"/>
      <c r="Q538" s="15"/>
      <c r="R538" s="15"/>
      <c r="S538" s="15"/>
    </row>
    <row r="539">
      <c r="A539" s="15"/>
      <c r="B539" s="15"/>
      <c r="C539" s="15"/>
      <c r="D539" s="15"/>
      <c r="E539" s="15"/>
      <c r="F539" s="15"/>
      <c r="G539" s="15"/>
      <c r="H539" s="15"/>
      <c r="I539" s="15"/>
      <c r="J539" s="15"/>
      <c r="K539" s="15"/>
      <c r="L539" s="15"/>
      <c r="M539" s="15"/>
      <c r="N539" s="15"/>
      <c r="O539" s="15"/>
      <c r="P539" s="15"/>
      <c r="Q539" s="15"/>
      <c r="R539" s="15"/>
      <c r="S539" s="15"/>
    </row>
    <row r="540">
      <c r="A540" s="15"/>
      <c r="B540" s="15"/>
      <c r="C540" s="15"/>
      <c r="D540" s="15"/>
      <c r="E540" s="15"/>
      <c r="F540" s="15"/>
      <c r="G540" s="15"/>
      <c r="H540" s="15"/>
      <c r="I540" s="15"/>
      <c r="J540" s="15"/>
      <c r="K540" s="15"/>
      <c r="L540" s="15"/>
      <c r="M540" s="15"/>
      <c r="N540" s="15"/>
      <c r="O540" s="15"/>
      <c r="P540" s="15"/>
      <c r="Q540" s="15"/>
      <c r="R540" s="15"/>
      <c r="S540" s="15"/>
    </row>
    <row r="541">
      <c r="A541" s="15"/>
      <c r="B541" s="15"/>
      <c r="C541" s="15"/>
      <c r="D541" s="15"/>
      <c r="E541" s="15"/>
      <c r="F541" s="15"/>
      <c r="G541" s="15"/>
      <c r="H541" s="15"/>
      <c r="I541" s="15"/>
      <c r="J541" s="15"/>
      <c r="K541" s="15"/>
      <c r="L541" s="15"/>
      <c r="M541" s="15"/>
      <c r="N541" s="15"/>
      <c r="O541" s="15"/>
      <c r="P541" s="15"/>
      <c r="Q541" s="15"/>
      <c r="R541" s="15"/>
      <c r="S541" s="15"/>
    </row>
    <row r="542">
      <c r="A542" s="15"/>
      <c r="B542" s="15"/>
      <c r="C542" s="15"/>
      <c r="D542" s="15"/>
      <c r="E542" s="15"/>
      <c r="F542" s="15"/>
      <c r="G542" s="15"/>
      <c r="H542" s="15"/>
      <c r="I542" s="15"/>
      <c r="J542" s="15"/>
      <c r="K542" s="15"/>
      <c r="L542" s="15"/>
      <c r="M542" s="15"/>
      <c r="N542" s="15"/>
      <c r="O542" s="15"/>
      <c r="P542" s="15"/>
      <c r="Q542" s="15"/>
      <c r="R542" s="15"/>
      <c r="S542" s="15"/>
    </row>
    <row r="543">
      <c r="A543" s="15"/>
      <c r="B543" s="15"/>
      <c r="C543" s="15"/>
      <c r="D543" s="15"/>
      <c r="E543" s="15"/>
      <c r="F543" s="15"/>
      <c r="G543" s="15"/>
      <c r="H543" s="15"/>
      <c r="I543" s="15"/>
      <c r="J543" s="15"/>
      <c r="K543" s="15"/>
      <c r="L543" s="15"/>
      <c r="M543" s="15"/>
      <c r="N543" s="15"/>
      <c r="O543" s="15"/>
      <c r="P543" s="15"/>
      <c r="Q543" s="15"/>
      <c r="R543" s="15"/>
      <c r="S543" s="15"/>
    </row>
    <row r="544">
      <c r="A544" s="15"/>
      <c r="B544" s="15"/>
      <c r="C544" s="15"/>
      <c r="D544" s="15"/>
      <c r="E544" s="15"/>
      <c r="F544" s="15"/>
      <c r="G544" s="15"/>
      <c r="H544" s="15"/>
      <c r="I544" s="15"/>
      <c r="J544" s="15"/>
      <c r="K544" s="15"/>
      <c r="L544" s="15"/>
      <c r="M544" s="15"/>
      <c r="N544" s="15"/>
      <c r="O544" s="15"/>
      <c r="P544" s="15"/>
      <c r="Q544" s="15"/>
      <c r="R544" s="15"/>
      <c r="S544" s="15"/>
    </row>
    <row r="545">
      <c r="A545" s="15"/>
      <c r="B545" s="15"/>
      <c r="C545" s="15"/>
      <c r="D545" s="15"/>
      <c r="E545" s="15"/>
      <c r="F545" s="15"/>
      <c r="G545" s="15"/>
      <c r="H545" s="15"/>
      <c r="I545" s="15"/>
      <c r="J545" s="15"/>
      <c r="K545" s="15"/>
      <c r="L545" s="15"/>
      <c r="M545" s="15"/>
      <c r="N545" s="15"/>
      <c r="O545" s="15"/>
      <c r="P545" s="15"/>
      <c r="Q545" s="15"/>
      <c r="R545" s="15"/>
      <c r="S545" s="15"/>
    </row>
    <row r="546">
      <c r="A546" s="15"/>
      <c r="B546" s="15"/>
      <c r="C546" s="15"/>
      <c r="D546" s="15"/>
      <c r="E546" s="15"/>
      <c r="F546" s="15"/>
      <c r="G546" s="15"/>
      <c r="H546" s="15"/>
      <c r="I546" s="15"/>
      <c r="J546" s="15"/>
      <c r="K546" s="15"/>
      <c r="L546" s="15"/>
      <c r="M546" s="15"/>
      <c r="N546" s="15"/>
      <c r="O546" s="15"/>
      <c r="P546" s="15"/>
      <c r="Q546" s="15"/>
      <c r="R546" s="15"/>
      <c r="S546" s="15"/>
    </row>
    <row r="547">
      <c r="A547" s="15"/>
      <c r="B547" s="15"/>
      <c r="C547" s="15"/>
      <c r="D547" s="15"/>
      <c r="E547" s="15"/>
      <c r="F547" s="15"/>
      <c r="G547" s="15"/>
      <c r="H547" s="15"/>
      <c r="I547" s="15"/>
      <c r="J547" s="15"/>
      <c r="K547" s="15"/>
      <c r="L547" s="15"/>
      <c r="M547" s="15"/>
      <c r="N547" s="15"/>
      <c r="O547" s="15"/>
      <c r="P547" s="15"/>
      <c r="Q547" s="15"/>
      <c r="R547" s="15"/>
      <c r="S547" s="15"/>
    </row>
    <row r="548">
      <c r="A548" s="15"/>
      <c r="B548" s="15"/>
      <c r="C548" s="15"/>
      <c r="D548" s="15"/>
      <c r="E548" s="15"/>
      <c r="F548" s="15"/>
      <c r="G548" s="15"/>
      <c r="H548" s="15"/>
      <c r="I548" s="15"/>
      <c r="J548" s="15"/>
      <c r="K548" s="15"/>
      <c r="L548" s="15"/>
      <c r="M548" s="15"/>
      <c r="N548" s="15"/>
      <c r="O548" s="15"/>
      <c r="P548" s="15"/>
      <c r="Q548" s="15"/>
      <c r="R548" s="15"/>
      <c r="S548" s="15"/>
    </row>
    <row r="549">
      <c r="A549" s="15"/>
      <c r="B549" s="15"/>
      <c r="C549" s="15"/>
      <c r="D549" s="15"/>
      <c r="E549" s="15"/>
      <c r="F549" s="15"/>
      <c r="G549" s="15"/>
      <c r="H549" s="15"/>
      <c r="I549" s="15"/>
      <c r="J549" s="15"/>
      <c r="K549" s="15"/>
      <c r="L549" s="15"/>
      <c r="M549" s="15"/>
      <c r="N549" s="15"/>
      <c r="O549" s="15"/>
      <c r="P549" s="15"/>
      <c r="Q549" s="15"/>
      <c r="R549" s="15"/>
      <c r="S549" s="15"/>
    </row>
    <row r="550">
      <c r="A550" s="15"/>
      <c r="B550" s="15"/>
      <c r="C550" s="15"/>
      <c r="D550" s="15"/>
      <c r="E550" s="15"/>
      <c r="F550" s="15"/>
      <c r="G550" s="15"/>
      <c r="H550" s="15"/>
      <c r="I550" s="15"/>
      <c r="J550" s="15"/>
      <c r="K550" s="15"/>
      <c r="L550" s="15"/>
      <c r="M550" s="15"/>
      <c r="N550" s="15"/>
      <c r="O550" s="15"/>
      <c r="P550" s="15"/>
      <c r="Q550" s="15"/>
      <c r="R550" s="15"/>
      <c r="S550" s="15"/>
    </row>
    <row r="551">
      <c r="A551" s="15"/>
      <c r="B551" s="15"/>
      <c r="C551" s="15"/>
      <c r="D551" s="15"/>
      <c r="E551" s="15"/>
      <c r="F551" s="15"/>
      <c r="G551" s="15"/>
      <c r="H551" s="15"/>
      <c r="I551" s="15"/>
      <c r="J551" s="15"/>
      <c r="K551" s="15"/>
      <c r="L551" s="15"/>
      <c r="M551" s="15"/>
      <c r="N551" s="15"/>
      <c r="O551" s="15"/>
      <c r="P551" s="15"/>
      <c r="Q551" s="15"/>
      <c r="R551" s="15"/>
      <c r="S551" s="15"/>
    </row>
    <row r="552">
      <c r="A552" s="15"/>
      <c r="B552" s="15"/>
      <c r="C552" s="15"/>
      <c r="D552" s="15"/>
      <c r="E552" s="15"/>
      <c r="F552" s="15"/>
      <c r="G552" s="15"/>
      <c r="H552" s="15"/>
      <c r="I552" s="15"/>
      <c r="J552" s="15"/>
      <c r="K552" s="15"/>
      <c r="L552" s="15"/>
      <c r="M552" s="15"/>
      <c r="N552" s="15"/>
      <c r="O552" s="15"/>
      <c r="P552" s="15"/>
      <c r="Q552" s="15"/>
      <c r="R552" s="15"/>
      <c r="S552" s="15"/>
    </row>
    <row r="553">
      <c r="A553" s="15"/>
      <c r="B553" s="15"/>
      <c r="C553" s="15"/>
      <c r="D553" s="15"/>
      <c r="E553" s="15"/>
      <c r="F553" s="15"/>
      <c r="G553" s="15"/>
      <c r="H553" s="15"/>
      <c r="I553" s="15"/>
      <c r="J553" s="15"/>
      <c r="K553" s="15"/>
      <c r="L553" s="15"/>
      <c r="M553" s="15"/>
      <c r="N553" s="15"/>
      <c r="O553" s="15"/>
      <c r="P553" s="15"/>
      <c r="Q553" s="15"/>
      <c r="R553" s="15"/>
      <c r="S553" s="15"/>
    </row>
    <row r="554">
      <c r="A554" s="15"/>
      <c r="B554" s="15"/>
      <c r="C554" s="15"/>
      <c r="D554" s="15"/>
      <c r="E554" s="15"/>
      <c r="F554" s="15"/>
      <c r="G554" s="15"/>
      <c r="H554" s="15"/>
      <c r="I554" s="15"/>
      <c r="J554" s="15"/>
      <c r="K554" s="15"/>
      <c r="L554" s="15"/>
      <c r="M554" s="15"/>
      <c r="N554" s="15"/>
      <c r="O554" s="15"/>
      <c r="P554" s="15"/>
      <c r="Q554" s="15"/>
      <c r="R554" s="15"/>
      <c r="S554" s="15"/>
    </row>
    <row r="555">
      <c r="A555" s="15"/>
      <c r="B555" s="15"/>
      <c r="C555" s="15"/>
      <c r="D555" s="15"/>
      <c r="E555" s="15"/>
      <c r="F555" s="15"/>
      <c r="G555" s="15"/>
      <c r="H555" s="15"/>
      <c r="I555" s="15"/>
      <c r="J555" s="15"/>
      <c r="K555" s="15"/>
      <c r="L555" s="15"/>
      <c r="M555" s="15"/>
      <c r="N555" s="15"/>
      <c r="O555" s="15"/>
      <c r="P555" s="15"/>
      <c r="Q555" s="15"/>
      <c r="R555" s="15"/>
      <c r="S555" s="15"/>
    </row>
    <row r="556">
      <c r="A556" s="15"/>
      <c r="B556" s="15"/>
      <c r="C556" s="15"/>
      <c r="D556" s="15"/>
      <c r="E556" s="15"/>
      <c r="F556" s="15"/>
      <c r="G556" s="15"/>
      <c r="H556" s="15"/>
      <c r="I556" s="15"/>
      <c r="J556" s="15"/>
      <c r="K556" s="15"/>
      <c r="L556" s="15"/>
      <c r="M556" s="15"/>
      <c r="N556" s="15"/>
      <c r="O556" s="15"/>
      <c r="P556" s="15"/>
      <c r="Q556" s="15"/>
      <c r="R556" s="15"/>
      <c r="S556" s="15"/>
    </row>
    <row r="557">
      <c r="A557" s="15"/>
      <c r="B557" s="15"/>
      <c r="C557" s="15"/>
      <c r="D557" s="15"/>
      <c r="E557" s="15"/>
      <c r="F557" s="15"/>
      <c r="G557" s="15"/>
      <c r="H557" s="15"/>
      <c r="I557" s="15"/>
      <c r="J557" s="15"/>
      <c r="K557" s="15"/>
      <c r="L557" s="15"/>
      <c r="M557" s="15"/>
      <c r="N557" s="15"/>
      <c r="O557" s="15"/>
      <c r="P557" s="15"/>
      <c r="Q557" s="15"/>
      <c r="R557" s="15"/>
      <c r="S557" s="15"/>
    </row>
    <row r="558">
      <c r="A558" s="15"/>
      <c r="B558" s="15"/>
      <c r="C558" s="15"/>
      <c r="D558" s="15"/>
      <c r="E558" s="15"/>
      <c r="F558" s="15"/>
      <c r="G558" s="15"/>
      <c r="H558" s="15"/>
      <c r="I558" s="15"/>
      <c r="J558" s="15"/>
      <c r="K558" s="15"/>
      <c r="L558" s="15"/>
      <c r="M558" s="15"/>
      <c r="N558" s="15"/>
      <c r="O558" s="15"/>
      <c r="P558" s="15"/>
      <c r="Q558" s="15"/>
      <c r="R558" s="15"/>
      <c r="S558" s="15"/>
    </row>
    <row r="559">
      <c r="A559" s="15"/>
      <c r="B559" s="15"/>
      <c r="C559" s="15"/>
      <c r="D559" s="15"/>
      <c r="E559" s="15"/>
      <c r="F559" s="15"/>
      <c r="G559" s="15"/>
      <c r="H559" s="15"/>
      <c r="I559" s="15"/>
      <c r="J559" s="15"/>
      <c r="K559" s="15"/>
      <c r="L559" s="15"/>
      <c r="M559" s="15"/>
      <c r="N559" s="15"/>
      <c r="O559" s="15"/>
      <c r="P559" s="15"/>
      <c r="Q559" s="15"/>
      <c r="R559" s="15"/>
      <c r="S559" s="15"/>
    </row>
    <row r="560">
      <c r="A560" s="15"/>
      <c r="B560" s="15"/>
      <c r="C560" s="15"/>
      <c r="D560" s="15"/>
      <c r="E560" s="15"/>
      <c r="F560" s="15"/>
      <c r="G560" s="15"/>
      <c r="H560" s="15"/>
      <c r="I560" s="15"/>
      <c r="J560" s="15"/>
      <c r="K560" s="15"/>
      <c r="L560" s="15"/>
      <c r="M560" s="15"/>
      <c r="N560" s="15"/>
      <c r="O560" s="15"/>
      <c r="P560" s="15"/>
      <c r="Q560" s="15"/>
      <c r="R560" s="15"/>
      <c r="S560" s="15"/>
    </row>
    <row r="561">
      <c r="A561" s="15"/>
      <c r="B561" s="15"/>
      <c r="C561" s="15"/>
      <c r="D561" s="15"/>
      <c r="E561" s="15"/>
      <c r="F561" s="15"/>
      <c r="G561" s="15"/>
      <c r="H561" s="15"/>
      <c r="I561" s="15"/>
      <c r="J561" s="15"/>
      <c r="K561" s="15"/>
      <c r="L561" s="15"/>
      <c r="M561" s="15"/>
      <c r="N561" s="15"/>
      <c r="O561" s="15"/>
      <c r="P561" s="15"/>
      <c r="Q561" s="15"/>
      <c r="R561" s="15"/>
      <c r="S561" s="15"/>
    </row>
    <row r="562">
      <c r="A562" s="15"/>
      <c r="B562" s="15"/>
      <c r="C562" s="15"/>
      <c r="D562" s="15"/>
      <c r="E562" s="15"/>
      <c r="F562" s="15"/>
      <c r="G562" s="15"/>
      <c r="H562" s="15"/>
      <c r="I562" s="15"/>
      <c r="J562" s="15"/>
      <c r="K562" s="15"/>
      <c r="L562" s="15"/>
      <c r="M562" s="15"/>
      <c r="N562" s="15"/>
      <c r="O562" s="15"/>
      <c r="P562" s="15"/>
      <c r="Q562" s="15"/>
      <c r="R562" s="15"/>
      <c r="S562" s="15"/>
    </row>
    <row r="563">
      <c r="A563" s="15"/>
      <c r="B563" s="15"/>
      <c r="C563" s="15"/>
      <c r="D563" s="15"/>
      <c r="E563" s="15"/>
      <c r="F563" s="15"/>
      <c r="G563" s="15"/>
      <c r="H563" s="15"/>
      <c r="I563" s="15"/>
      <c r="J563" s="15"/>
      <c r="K563" s="15"/>
      <c r="L563" s="15"/>
      <c r="M563" s="15"/>
      <c r="N563" s="15"/>
      <c r="O563" s="15"/>
      <c r="P563" s="15"/>
      <c r="Q563" s="15"/>
      <c r="R563" s="15"/>
      <c r="S563" s="15"/>
    </row>
    <row r="564">
      <c r="A564" s="15"/>
      <c r="B564" s="15"/>
      <c r="C564" s="15"/>
      <c r="D564" s="15"/>
      <c r="E564" s="15"/>
      <c r="F564" s="15"/>
      <c r="G564" s="15"/>
      <c r="H564" s="15"/>
      <c r="I564" s="15"/>
      <c r="J564" s="15"/>
      <c r="K564" s="15"/>
      <c r="L564" s="15"/>
      <c r="M564" s="15"/>
      <c r="N564" s="15"/>
      <c r="O564" s="15"/>
      <c r="P564" s="15"/>
      <c r="Q564" s="15"/>
      <c r="R564" s="15"/>
      <c r="S564" s="15"/>
    </row>
    <row r="565">
      <c r="A565" s="15"/>
      <c r="B565" s="15"/>
      <c r="C565" s="15"/>
      <c r="D565" s="15"/>
      <c r="E565" s="15"/>
      <c r="F565" s="15"/>
      <c r="G565" s="15"/>
      <c r="H565" s="15"/>
      <c r="I565" s="15"/>
      <c r="J565" s="15"/>
      <c r="K565" s="15"/>
      <c r="L565" s="15"/>
      <c r="M565" s="15"/>
      <c r="N565" s="15"/>
      <c r="O565" s="15"/>
      <c r="P565" s="15"/>
      <c r="Q565" s="15"/>
      <c r="R565" s="15"/>
      <c r="S565" s="15"/>
    </row>
    <row r="566">
      <c r="A566" s="15"/>
      <c r="B566" s="15"/>
      <c r="C566" s="15"/>
      <c r="D566" s="15"/>
      <c r="E566" s="15"/>
      <c r="F566" s="15"/>
      <c r="G566" s="15"/>
      <c r="H566" s="15"/>
      <c r="I566" s="15"/>
      <c r="J566" s="15"/>
      <c r="K566" s="15"/>
      <c r="L566" s="15"/>
      <c r="M566" s="15"/>
      <c r="N566" s="15"/>
      <c r="O566" s="15"/>
      <c r="P566" s="15"/>
      <c r="Q566" s="15"/>
      <c r="R566" s="15"/>
      <c r="S566" s="15"/>
    </row>
    <row r="567">
      <c r="A567" s="15"/>
      <c r="B567" s="15"/>
      <c r="C567" s="15"/>
      <c r="D567" s="15"/>
      <c r="E567" s="15"/>
      <c r="F567" s="15"/>
      <c r="G567" s="15"/>
      <c r="H567" s="15"/>
      <c r="I567" s="15"/>
      <c r="J567" s="15"/>
      <c r="K567" s="15"/>
      <c r="L567" s="15"/>
      <c r="M567" s="15"/>
      <c r="N567" s="15"/>
      <c r="O567" s="15"/>
      <c r="P567" s="15"/>
      <c r="Q567" s="15"/>
      <c r="R567" s="15"/>
      <c r="S567" s="15"/>
    </row>
    <row r="568">
      <c r="A568" s="15"/>
      <c r="B568" s="15"/>
      <c r="C568" s="15"/>
      <c r="D568" s="15"/>
      <c r="E568" s="15"/>
      <c r="F568" s="15"/>
      <c r="G568" s="15"/>
      <c r="H568" s="15"/>
      <c r="I568" s="15"/>
      <c r="J568" s="15"/>
      <c r="K568" s="15"/>
      <c r="L568" s="15"/>
      <c r="M568" s="15"/>
      <c r="N568" s="15"/>
      <c r="O568" s="15"/>
      <c r="P568" s="15"/>
      <c r="Q568" s="15"/>
      <c r="R568" s="15"/>
      <c r="S568" s="15"/>
    </row>
    <row r="569">
      <c r="A569" s="15"/>
      <c r="B569" s="15"/>
      <c r="C569" s="15"/>
      <c r="D569" s="15"/>
      <c r="E569" s="15"/>
      <c r="F569" s="15"/>
      <c r="G569" s="15"/>
      <c r="H569" s="15"/>
      <c r="I569" s="15"/>
      <c r="J569" s="15"/>
      <c r="K569" s="15"/>
      <c r="L569" s="15"/>
      <c r="M569" s="15"/>
      <c r="N569" s="15"/>
      <c r="O569" s="15"/>
      <c r="P569" s="15"/>
      <c r="Q569" s="15"/>
      <c r="R569" s="15"/>
      <c r="S569" s="15"/>
    </row>
    <row r="570">
      <c r="A570" s="15"/>
      <c r="B570" s="15"/>
      <c r="C570" s="15"/>
      <c r="D570" s="15"/>
      <c r="E570" s="15"/>
      <c r="F570" s="15"/>
      <c r="G570" s="15"/>
      <c r="H570" s="15"/>
      <c r="I570" s="15"/>
      <c r="J570" s="15"/>
      <c r="K570" s="15"/>
      <c r="L570" s="15"/>
      <c r="M570" s="15"/>
      <c r="N570" s="15"/>
      <c r="O570" s="15"/>
      <c r="P570" s="15"/>
      <c r="Q570" s="15"/>
      <c r="R570" s="15"/>
      <c r="S570" s="15"/>
    </row>
    <row r="571">
      <c r="A571" s="15"/>
      <c r="B571" s="15"/>
      <c r="C571" s="15"/>
      <c r="D571" s="15"/>
      <c r="E571" s="15"/>
      <c r="F571" s="15"/>
      <c r="G571" s="15"/>
      <c r="H571" s="15"/>
      <c r="I571" s="15"/>
      <c r="J571" s="15"/>
      <c r="K571" s="15"/>
      <c r="L571" s="15"/>
      <c r="M571" s="15"/>
      <c r="N571" s="15"/>
      <c r="O571" s="15"/>
      <c r="P571" s="15"/>
      <c r="Q571" s="15"/>
      <c r="R571" s="15"/>
      <c r="S571" s="15"/>
    </row>
    <row r="572">
      <c r="A572" s="15"/>
      <c r="B572" s="15"/>
      <c r="C572" s="15"/>
      <c r="D572" s="15"/>
      <c r="E572" s="15"/>
      <c r="F572" s="15"/>
      <c r="G572" s="15"/>
      <c r="H572" s="15"/>
      <c r="I572" s="15"/>
      <c r="J572" s="15"/>
      <c r="K572" s="15"/>
      <c r="L572" s="15"/>
      <c r="M572" s="15"/>
      <c r="N572" s="15"/>
      <c r="O572" s="15"/>
      <c r="P572" s="15"/>
      <c r="Q572" s="15"/>
      <c r="R572" s="15"/>
      <c r="S572" s="15"/>
    </row>
    <row r="573">
      <c r="A573" s="15"/>
      <c r="B573" s="15"/>
      <c r="C573" s="15"/>
      <c r="D573" s="15"/>
      <c r="E573" s="15"/>
      <c r="F573" s="15"/>
      <c r="G573" s="15"/>
      <c r="H573" s="15"/>
      <c r="I573" s="15"/>
      <c r="J573" s="15"/>
      <c r="K573" s="15"/>
      <c r="L573" s="15"/>
      <c r="M573" s="15"/>
      <c r="N573" s="15"/>
      <c r="O573" s="15"/>
      <c r="P573" s="15"/>
      <c r="Q573" s="15"/>
      <c r="R573" s="15"/>
      <c r="S573" s="15"/>
    </row>
    <row r="574">
      <c r="A574" s="15"/>
      <c r="B574" s="15"/>
      <c r="C574" s="15"/>
      <c r="D574" s="15"/>
      <c r="E574" s="15"/>
      <c r="F574" s="15"/>
      <c r="G574" s="15"/>
      <c r="H574" s="15"/>
      <c r="I574" s="15"/>
      <c r="J574" s="15"/>
      <c r="K574" s="15"/>
      <c r="L574" s="15"/>
      <c r="M574" s="15"/>
      <c r="N574" s="15"/>
      <c r="O574" s="15"/>
      <c r="P574" s="15"/>
      <c r="Q574" s="15"/>
      <c r="R574" s="15"/>
      <c r="S574" s="15"/>
    </row>
    <row r="575">
      <c r="A575" s="15"/>
      <c r="B575" s="15"/>
      <c r="C575" s="15"/>
      <c r="D575" s="15"/>
      <c r="E575" s="15"/>
      <c r="F575" s="15"/>
      <c r="G575" s="15"/>
      <c r="H575" s="15"/>
      <c r="I575" s="15"/>
      <c r="J575" s="15"/>
      <c r="K575" s="15"/>
      <c r="L575" s="15"/>
      <c r="M575" s="15"/>
      <c r="N575" s="15"/>
      <c r="O575" s="15"/>
      <c r="P575" s="15"/>
      <c r="Q575" s="15"/>
      <c r="R575" s="15"/>
      <c r="S575" s="15"/>
    </row>
    <row r="576">
      <c r="A576" s="15"/>
      <c r="B576" s="15"/>
      <c r="C576" s="15"/>
      <c r="D576" s="15"/>
      <c r="E576" s="15"/>
      <c r="F576" s="15"/>
      <c r="G576" s="15"/>
      <c r="H576" s="15"/>
      <c r="I576" s="15"/>
      <c r="J576" s="15"/>
      <c r="K576" s="15"/>
      <c r="L576" s="15"/>
      <c r="M576" s="15"/>
      <c r="N576" s="15"/>
      <c r="O576" s="15"/>
      <c r="P576" s="15"/>
      <c r="Q576" s="15"/>
      <c r="R576" s="15"/>
      <c r="S576" s="15"/>
    </row>
    <row r="577">
      <c r="A577" s="15"/>
      <c r="B577" s="15"/>
      <c r="C577" s="15"/>
      <c r="D577" s="15"/>
      <c r="E577" s="15"/>
      <c r="F577" s="15"/>
      <c r="G577" s="15"/>
      <c r="H577" s="15"/>
      <c r="I577" s="15"/>
      <c r="J577" s="15"/>
      <c r="K577" s="15"/>
      <c r="L577" s="15"/>
      <c r="M577" s="15"/>
      <c r="N577" s="15"/>
      <c r="O577" s="15"/>
      <c r="P577" s="15"/>
      <c r="Q577" s="15"/>
      <c r="R577" s="15"/>
      <c r="S577" s="15"/>
    </row>
    <row r="578">
      <c r="A578" s="15"/>
      <c r="B578" s="15"/>
      <c r="C578" s="15"/>
      <c r="D578" s="15"/>
      <c r="E578" s="15"/>
      <c r="F578" s="15"/>
      <c r="G578" s="15"/>
      <c r="H578" s="15"/>
      <c r="I578" s="15"/>
      <c r="J578" s="15"/>
      <c r="K578" s="15"/>
      <c r="L578" s="15"/>
      <c r="M578" s="15"/>
      <c r="N578" s="15"/>
      <c r="O578" s="15"/>
      <c r="P578" s="15"/>
      <c r="Q578" s="15"/>
      <c r="R578" s="15"/>
      <c r="S578" s="15"/>
    </row>
    <row r="579">
      <c r="A579" s="15"/>
      <c r="B579" s="15"/>
      <c r="C579" s="15"/>
      <c r="D579" s="15"/>
      <c r="E579" s="15"/>
      <c r="F579" s="15"/>
      <c r="G579" s="15"/>
      <c r="H579" s="15"/>
      <c r="I579" s="15"/>
      <c r="J579" s="15"/>
      <c r="K579" s="15"/>
      <c r="L579" s="15"/>
      <c r="M579" s="15"/>
      <c r="N579" s="15"/>
      <c r="O579" s="15"/>
      <c r="P579" s="15"/>
      <c r="Q579" s="15"/>
      <c r="R579" s="15"/>
      <c r="S579" s="15"/>
    </row>
    <row r="580">
      <c r="A580" s="15"/>
      <c r="B580" s="15"/>
      <c r="C580" s="15"/>
      <c r="D580" s="15"/>
      <c r="E580" s="15"/>
      <c r="F580" s="15"/>
      <c r="G580" s="15"/>
      <c r="H580" s="15"/>
      <c r="I580" s="15"/>
      <c r="J580" s="15"/>
      <c r="K580" s="15"/>
      <c r="L580" s="15"/>
      <c r="M580" s="15"/>
      <c r="N580" s="15"/>
      <c r="O580" s="15"/>
      <c r="P580" s="15"/>
      <c r="Q580" s="15"/>
      <c r="R580" s="15"/>
      <c r="S580" s="15"/>
    </row>
    <row r="581">
      <c r="A581" s="15"/>
      <c r="B581" s="15"/>
      <c r="C581" s="15"/>
      <c r="D581" s="15"/>
      <c r="E581" s="15"/>
      <c r="F581" s="15"/>
      <c r="G581" s="15"/>
      <c r="H581" s="15"/>
      <c r="I581" s="15"/>
      <c r="J581" s="15"/>
      <c r="K581" s="15"/>
      <c r="L581" s="15"/>
      <c r="M581" s="15"/>
      <c r="N581" s="15"/>
      <c r="O581" s="15"/>
      <c r="P581" s="15"/>
      <c r="Q581" s="15"/>
      <c r="R581" s="15"/>
      <c r="S581" s="15"/>
    </row>
    <row r="582">
      <c r="A582" s="15"/>
      <c r="B582" s="15"/>
      <c r="C582" s="15"/>
      <c r="D582" s="15"/>
      <c r="E582" s="15"/>
      <c r="F582" s="15"/>
      <c r="G582" s="15"/>
      <c r="H582" s="15"/>
      <c r="I582" s="15"/>
      <c r="J582" s="15"/>
      <c r="K582" s="15"/>
      <c r="L582" s="15"/>
      <c r="M582" s="15"/>
      <c r="N582" s="15"/>
      <c r="O582" s="15"/>
      <c r="P582" s="15"/>
      <c r="Q582" s="15"/>
      <c r="R582" s="15"/>
      <c r="S582" s="15"/>
    </row>
    <row r="583">
      <c r="A583" s="15"/>
      <c r="B583" s="15"/>
      <c r="C583" s="15"/>
      <c r="D583" s="15"/>
      <c r="E583" s="15"/>
      <c r="F583" s="15"/>
      <c r="G583" s="15"/>
      <c r="H583" s="15"/>
      <c r="I583" s="15"/>
      <c r="J583" s="15"/>
      <c r="K583" s="15"/>
      <c r="L583" s="15"/>
      <c r="M583" s="15"/>
      <c r="N583" s="15"/>
      <c r="O583" s="15"/>
      <c r="P583" s="15"/>
      <c r="Q583" s="15"/>
      <c r="R583" s="15"/>
      <c r="S583" s="15"/>
    </row>
    <row r="584">
      <c r="A584" s="15"/>
      <c r="B584" s="15"/>
      <c r="C584" s="15"/>
      <c r="D584" s="15"/>
      <c r="E584" s="15"/>
      <c r="F584" s="15"/>
      <c r="G584" s="15"/>
      <c r="H584" s="15"/>
      <c r="I584" s="15"/>
      <c r="J584" s="15"/>
      <c r="K584" s="15"/>
      <c r="L584" s="15"/>
      <c r="M584" s="15"/>
      <c r="N584" s="15"/>
      <c r="O584" s="15"/>
      <c r="P584" s="15"/>
      <c r="Q584" s="15"/>
      <c r="R584" s="15"/>
      <c r="S584" s="15"/>
    </row>
    <row r="585">
      <c r="A585" s="15"/>
      <c r="B585" s="15"/>
      <c r="C585" s="15"/>
      <c r="D585" s="15"/>
      <c r="E585" s="15"/>
      <c r="F585" s="15"/>
      <c r="G585" s="15"/>
      <c r="H585" s="15"/>
      <c r="I585" s="15"/>
      <c r="J585" s="15"/>
      <c r="K585" s="15"/>
      <c r="L585" s="15"/>
      <c r="M585" s="15"/>
      <c r="N585" s="15"/>
      <c r="O585" s="15"/>
      <c r="P585" s="15"/>
      <c r="Q585" s="15"/>
      <c r="R585" s="15"/>
      <c r="S585" s="15"/>
    </row>
    <row r="586">
      <c r="A586" s="15"/>
      <c r="B586" s="15"/>
      <c r="C586" s="15"/>
      <c r="D586" s="15"/>
      <c r="E586" s="15"/>
      <c r="F586" s="15"/>
      <c r="G586" s="15"/>
      <c r="H586" s="15"/>
      <c r="I586" s="15"/>
      <c r="J586" s="15"/>
      <c r="K586" s="15"/>
      <c r="L586" s="15"/>
      <c r="M586" s="15"/>
      <c r="N586" s="15"/>
      <c r="O586" s="15"/>
      <c r="P586" s="15"/>
      <c r="Q586" s="15"/>
      <c r="R586" s="15"/>
      <c r="S586" s="15"/>
    </row>
    <row r="587">
      <c r="A587" s="15"/>
      <c r="B587" s="15"/>
      <c r="C587" s="15"/>
      <c r="D587" s="15"/>
      <c r="E587" s="15"/>
      <c r="F587" s="15"/>
      <c r="G587" s="15"/>
      <c r="H587" s="15"/>
      <c r="I587" s="15"/>
      <c r="J587" s="15"/>
      <c r="K587" s="15"/>
      <c r="L587" s="15"/>
      <c r="M587" s="15"/>
      <c r="N587" s="15"/>
      <c r="O587" s="15"/>
      <c r="P587" s="15"/>
      <c r="Q587" s="15"/>
      <c r="R587" s="15"/>
      <c r="S587" s="15"/>
    </row>
    <row r="588">
      <c r="A588" s="15"/>
      <c r="B588" s="15"/>
      <c r="C588" s="15"/>
      <c r="D588" s="15"/>
      <c r="E588" s="15"/>
      <c r="F588" s="15"/>
      <c r="G588" s="15"/>
      <c r="H588" s="15"/>
      <c r="I588" s="15"/>
      <c r="J588" s="15"/>
      <c r="K588" s="15"/>
      <c r="L588" s="15"/>
      <c r="M588" s="15"/>
      <c r="N588" s="15"/>
      <c r="O588" s="15"/>
      <c r="P588" s="15"/>
      <c r="Q588" s="15"/>
      <c r="R588" s="15"/>
      <c r="S588" s="15"/>
    </row>
    <row r="589">
      <c r="A589" s="15"/>
      <c r="B589" s="15"/>
      <c r="C589" s="15"/>
      <c r="D589" s="15"/>
      <c r="E589" s="15"/>
      <c r="F589" s="15"/>
      <c r="G589" s="15"/>
      <c r="H589" s="15"/>
      <c r="I589" s="15"/>
      <c r="J589" s="15"/>
      <c r="K589" s="15"/>
      <c r="L589" s="15"/>
      <c r="M589" s="15"/>
      <c r="N589" s="15"/>
      <c r="O589" s="15"/>
      <c r="P589" s="15"/>
      <c r="Q589" s="15"/>
      <c r="R589" s="15"/>
      <c r="S589" s="15"/>
    </row>
    <row r="590">
      <c r="A590" s="15"/>
      <c r="B590" s="15"/>
      <c r="C590" s="15"/>
      <c r="D590" s="15"/>
      <c r="E590" s="15"/>
      <c r="F590" s="15"/>
      <c r="G590" s="15"/>
      <c r="H590" s="15"/>
      <c r="I590" s="15"/>
      <c r="J590" s="15"/>
      <c r="K590" s="15"/>
      <c r="L590" s="15"/>
      <c r="M590" s="15"/>
      <c r="N590" s="15"/>
      <c r="O590" s="15"/>
      <c r="P590" s="15"/>
      <c r="Q590" s="15"/>
      <c r="R590" s="15"/>
      <c r="S590" s="15"/>
    </row>
    <row r="591">
      <c r="A591" s="15"/>
      <c r="B591" s="15"/>
      <c r="C591" s="15"/>
      <c r="D591" s="15"/>
      <c r="E591" s="15"/>
      <c r="F591" s="15"/>
      <c r="G591" s="15"/>
      <c r="H591" s="15"/>
      <c r="I591" s="15"/>
      <c r="J591" s="15"/>
      <c r="K591" s="15"/>
      <c r="L591" s="15"/>
      <c r="M591" s="15"/>
      <c r="N591" s="15"/>
      <c r="O591" s="15"/>
      <c r="P591" s="15"/>
      <c r="Q591" s="15"/>
      <c r="R591" s="15"/>
      <c r="S591" s="15"/>
    </row>
    <row r="592">
      <c r="A592" s="15"/>
      <c r="B592" s="15"/>
      <c r="C592" s="15"/>
      <c r="D592" s="15"/>
      <c r="E592" s="15"/>
      <c r="F592" s="15"/>
      <c r="G592" s="15"/>
      <c r="H592" s="15"/>
      <c r="I592" s="15"/>
      <c r="J592" s="15"/>
      <c r="K592" s="15"/>
      <c r="L592" s="15"/>
      <c r="M592" s="15"/>
      <c r="N592" s="15"/>
      <c r="O592" s="15"/>
      <c r="P592" s="15"/>
      <c r="Q592" s="15"/>
      <c r="R592" s="15"/>
      <c r="S592" s="15"/>
    </row>
    <row r="593">
      <c r="A593" s="15"/>
      <c r="B593" s="15"/>
      <c r="C593" s="15"/>
      <c r="D593" s="15"/>
      <c r="E593" s="15"/>
      <c r="F593" s="15"/>
      <c r="G593" s="15"/>
      <c r="H593" s="15"/>
      <c r="I593" s="15"/>
      <c r="J593" s="15"/>
      <c r="K593" s="15"/>
      <c r="L593" s="15"/>
      <c r="M593" s="15"/>
      <c r="N593" s="15"/>
      <c r="O593" s="15"/>
      <c r="P593" s="15"/>
      <c r="Q593" s="15"/>
      <c r="R593" s="15"/>
      <c r="S593" s="15"/>
    </row>
    <row r="594">
      <c r="A594" s="15"/>
      <c r="B594" s="15"/>
      <c r="C594" s="15"/>
      <c r="D594" s="15"/>
      <c r="E594" s="15"/>
      <c r="F594" s="15"/>
      <c r="G594" s="15"/>
      <c r="H594" s="15"/>
      <c r="I594" s="15"/>
      <c r="J594" s="15"/>
      <c r="K594" s="15"/>
      <c r="L594" s="15"/>
      <c r="M594" s="15"/>
      <c r="N594" s="15"/>
      <c r="O594" s="15"/>
      <c r="P594" s="15"/>
      <c r="Q594" s="15"/>
      <c r="R594" s="15"/>
      <c r="S594" s="15"/>
    </row>
    <row r="595">
      <c r="A595" s="15"/>
      <c r="B595" s="15"/>
      <c r="C595" s="15"/>
      <c r="D595" s="15"/>
      <c r="E595" s="15"/>
      <c r="F595" s="15"/>
      <c r="G595" s="15"/>
      <c r="H595" s="15"/>
      <c r="I595" s="15"/>
      <c r="J595" s="15"/>
      <c r="K595" s="15"/>
      <c r="L595" s="15"/>
      <c r="M595" s="15"/>
      <c r="N595" s="15"/>
      <c r="O595" s="15"/>
      <c r="P595" s="15"/>
      <c r="Q595" s="15"/>
      <c r="R595" s="15"/>
      <c r="S595" s="15"/>
    </row>
    <row r="596">
      <c r="A596" s="15"/>
      <c r="B596" s="15"/>
      <c r="C596" s="15"/>
      <c r="D596" s="15"/>
      <c r="E596" s="15"/>
      <c r="F596" s="15"/>
      <c r="G596" s="15"/>
      <c r="H596" s="15"/>
      <c r="I596" s="15"/>
      <c r="J596" s="15"/>
      <c r="K596" s="15"/>
      <c r="L596" s="15"/>
      <c r="M596" s="15"/>
      <c r="N596" s="15"/>
      <c r="O596" s="15"/>
      <c r="P596" s="15"/>
      <c r="Q596" s="15"/>
      <c r="R596" s="15"/>
      <c r="S596" s="15"/>
    </row>
    <row r="597">
      <c r="A597" s="15"/>
      <c r="B597" s="15"/>
      <c r="C597" s="15"/>
      <c r="D597" s="15"/>
      <c r="E597" s="15"/>
      <c r="F597" s="15"/>
      <c r="G597" s="15"/>
      <c r="H597" s="15"/>
      <c r="I597" s="15"/>
      <c r="J597" s="15"/>
      <c r="K597" s="15"/>
      <c r="L597" s="15"/>
      <c r="M597" s="15"/>
      <c r="N597" s="15"/>
      <c r="O597" s="15"/>
      <c r="P597" s="15"/>
      <c r="Q597" s="15"/>
      <c r="R597" s="15"/>
      <c r="S597" s="15"/>
    </row>
    <row r="598">
      <c r="A598" s="15"/>
      <c r="B598" s="15"/>
      <c r="C598" s="15"/>
      <c r="D598" s="15"/>
      <c r="E598" s="15"/>
      <c r="F598" s="15"/>
      <c r="G598" s="15"/>
      <c r="H598" s="15"/>
      <c r="I598" s="15"/>
      <c r="J598" s="15"/>
      <c r="K598" s="15"/>
      <c r="L598" s="15"/>
      <c r="M598" s="15"/>
      <c r="N598" s="15"/>
      <c r="O598" s="15"/>
      <c r="P598" s="15"/>
      <c r="Q598" s="15"/>
      <c r="R598" s="15"/>
      <c r="S598" s="15"/>
    </row>
    <row r="599">
      <c r="A599" s="15"/>
      <c r="B599" s="15"/>
      <c r="C599" s="15"/>
      <c r="D599" s="15"/>
      <c r="E599" s="15"/>
      <c r="F599" s="15"/>
      <c r="G599" s="15"/>
      <c r="H599" s="15"/>
      <c r="I599" s="15"/>
      <c r="J599" s="15"/>
      <c r="K599" s="15"/>
      <c r="L599" s="15"/>
      <c r="M599" s="15"/>
      <c r="N599" s="15"/>
      <c r="O599" s="15"/>
      <c r="P599" s="15"/>
      <c r="Q599" s="15"/>
      <c r="R599" s="15"/>
      <c r="S599" s="15"/>
    </row>
    <row r="600">
      <c r="A600" s="15"/>
      <c r="B600" s="15"/>
      <c r="C600" s="15"/>
      <c r="D600" s="15"/>
      <c r="E600" s="15"/>
      <c r="F600" s="15"/>
      <c r="G600" s="15"/>
      <c r="H600" s="15"/>
      <c r="I600" s="15"/>
      <c r="J600" s="15"/>
      <c r="K600" s="15"/>
      <c r="L600" s="15"/>
      <c r="M600" s="15"/>
      <c r="N600" s="15"/>
      <c r="O600" s="15"/>
      <c r="P600" s="15"/>
      <c r="Q600" s="15"/>
      <c r="R600" s="15"/>
      <c r="S600" s="15"/>
    </row>
    <row r="601">
      <c r="A601" s="15"/>
      <c r="B601" s="15"/>
      <c r="C601" s="15"/>
      <c r="D601" s="15"/>
      <c r="E601" s="15"/>
      <c r="F601" s="15"/>
      <c r="G601" s="15"/>
      <c r="H601" s="15"/>
      <c r="I601" s="15"/>
      <c r="J601" s="15"/>
      <c r="K601" s="15"/>
      <c r="L601" s="15"/>
      <c r="M601" s="15"/>
      <c r="N601" s="15"/>
      <c r="O601" s="15"/>
      <c r="P601" s="15"/>
      <c r="Q601" s="15"/>
      <c r="R601" s="15"/>
      <c r="S601" s="15"/>
    </row>
    <row r="602">
      <c r="A602" s="15"/>
      <c r="B602" s="15"/>
      <c r="C602" s="15"/>
      <c r="D602" s="15"/>
      <c r="E602" s="15"/>
      <c r="F602" s="15"/>
      <c r="G602" s="15"/>
      <c r="H602" s="15"/>
      <c r="I602" s="15"/>
      <c r="J602" s="15"/>
      <c r="K602" s="15"/>
      <c r="L602" s="15"/>
      <c r="M602" s="15"/>
      <c r="N602" s="15"/>
      <c r="O602" s="15"/>
      <c r="P602" s="15"/>
      <c r="Q602" s="15"/>
      <c r="R602" s="15"/>
      <c r="S602" s="15"/>
    </row>
    <row r="603">
      <c r="A603" s="15"/>
      <c r="B603" s="15"/>
      <c r="C603" s="15"/>
      <c r="D603" s="15"/>
      <c r="E603" s="15"/>
      <c r="F603" s="15"/>
      <c r="G603" s="15"/>
      <c r="H603" s="15"/>
      <c r="I603" s="15"/>
      <c r="J603" s="15"/>
      <c r="K603" s="15"/>
      <c r="L603" s="15"/>
      <c r="M603" s="15"/>
      <c r="N603" s="15"/>
      <c r="O603" s="15"/>
      <c r="P603" s="15"/>
      <c r="Q603" s="15"/>
      <c r="R603" s="15"/>
      <c r="S603" s="15"/>
    </row>
    <row r="604">
      <c r="A604" s="15"/>
      <c r="B604" s="15"/>
      <c r="C604" s="15"/>
      <c r="D604" s="15"/>
      <c r="E604" s="15"/>
      <c r="F604" s="15"/>
      <c r="G604" s="15"/>
      <c r="H604" s="15"/>
      <c r="I604" s="15"/>
      <c r="J604" s="15"/>
      <c r="K604" s="15"/>
      <c r="L604" s="15"/>
      <c r="M604" s="15"/>
      <c r="N604" s="15"/>
      <c r="O604" s="15"/>
      <c r="P604" s="15"/>
      <c r="Q604" s="15"/>
      <c r="R604" s="15"/>
      <c r="S604" s="15"/>
    </row>
    <row r="605">
      <c r="A605" s="15"/>
      <c r="B605" s="15"/>
      <c r="C605" s="15"/>
      <c r="D605" s="15"/>
      <c r="E605" s="15"/>
      <c r="F605" s="15"/>
      <c r="G605" s="15"/>
      <c r="H605" s="15"/>
      <c r="I605" s="15"/>
      <c r="J605" s="15"/>
      <c r="K605" s="15"/>
      <c r="L605" s="15"/>
      <c r="M605" s="15"/>
      <c r="N605" s="15"/>
      <c r="O605" s="15"/>
      <c r="P605" s="15"/>
      <c r="Q605" s="15"/>
      <c r="R605" s="15"/>
      <c r="S605" s="15"/>
    </row>
    <row r="606">
      <c r="A606" s="15"/>
      <c r="B606" s="15"/>
      <c r="C606" s="15"/>
      <c r="D606" s="15"/>
      <c r="E606" s="15"/>
      <c r="F606" s="15"/>
      <c r="G606" s="15"/>
      <c r="H606" s="15"/>
      <c r="I606" s="15"/>
      <c r="J606" s="15"/>
      <c r="K606" s="15"/>
      <c r="L606" s="15"/>
      <c r="M606" s="15"/>
      <c r="N606" s="15"/>
      <c r="O606" s="15"/>
      <c r="P606" s="15"/>
      <c r="Q606" s="15"/>
      <c r="R606" s="15"/>
      <c r="S606" s="15"/>
    </row>
    <row r="607">
      <c r="A607" s="15"/>
      <c r="B607" s="15"/>
      <c r="C607" s="15"/>
      <c r="D607" s="15"/>
      <c r="E607" s="15"/>
      <c r="F607" s="15"/>
      <c r="G607" s="15"/>
      <c r="H607" s="15"/>
      <c r="I607" s="15"/>
      <c r="J607" s="15"/>
      <c r="K607" s="15"/>
      <c r="L607" s="15"/>
      <c r="M607" s="15"/>
      <c r="N607" s="15"/>
      <c r="O607" s="15"/>
      <c r="P607" s="15"/>
      <c r="Q607" s="15"/>
      <c r="R607" s="15"/>
      <c r="S607" s="15"/>
    </row>
    <row r="608">
      <c r="A608" s="15"/>
      <c r="B608" s="15"/>
      <c r="C608" s="15"/>
      <c r="D608" s="15"/>
      <c r="E608" s="15"/>
      <c r="F608" s="15"/>
      <c r="G608" s="15"/>
      <c r="H608" s="15"/>
      <c r="I608" s="15"/>
      <c r="J608" s="15"/>
      <c r="K608" s="15"/>
      <c r="L608" s="15"/>
      <c r="M608" s="15"/>
      <c r="N608" s="15"/>
      <c r="O608" s="15"/>
      <c r="P608" s="15"/>
      <c r="Q608" s="15"/>
      <c r="R608" s="15"/>
      <c r="S608" s="15"/>
    </row>
    <row r="609">
      <c r="A609" s="15"/>
      <c r="B609" s="15"/>
      <c r="C609" s="15"/>
      <c r="D609" s="15"/>
      <c r="E609" s="15"/>
      <c r="F609" s="15"/>
      <c r="G609" s="15"/>
      <c r="H609" s="15"/>
      <c r="I609" s="15"/>
      <c r="J609" s="15"/>
      <c r="K609" s="15"/>
      <c r="L609" s="15"/>
      <c r="M609" s="15"/>
      <c r="N609" s="15"/>
      <c r="O609" s="15"/>
      <c r="P609" s="15"/>
      <c r="Q609" s="15"/>
      <c r="R609" s="15"/>
      <c r="S609" s="15"/>
    </row>
    <row r="610">
      <c r="A610" s="15"/>
      <c r="B610" s="15"/>
      <c r="C610" s="15"/>
      <c r="D610" s="15"/>
      <c r="E610" s="15"/>
      <c r="F610" s="15"/>
      <c r="G610" s="15"/>
      <c r="H610" s="15"/>
      <c r="I610" s="15"/>
      <c r="J610" s="15"/>
      <c r="K610" s="15"/>
      <c r="L610" s="15"/>
      <c r="M610" s="15"/>
      <c r="N610" s="15"/>
      <c r="O610" s="15"/>
      <c r="P610" s="15"/>
      <c r="Q610" s="15"/>
      <c r="R610" s="15"/>
      <c r="S610" s="15"/>
    </row>
    <row r="611">
      <c r="A611" s="15"/>
      <c r="B611" s="15"/>
      <c r="C611" s="15"/>
      <c r="D611" s="15"/>
      <c r="E611" s="15"/>
      <c r="F611" s="15"/>
      <c r="G611" s="15"/>
      <c r="H611" s="15"/>
      <c r="I611" s="15"/>
      <c r="J611" s="15"/>
      <c r="K611" s="15"/>
      <c r="L611" s="15"/>
      <c r="M611" s="15"/>
      <c r="N611" s="15"/>
      <c r="O611" s="15"/>
      <c r="P611" s="15"/>
      <c r="Q611" s="15"/>
      <c r="R611" s="15"/>
      <c r="S611" s="15"/>
    </row>
    <row r="612">
      <c r="A612" s="15"/>
      <c r="B612" s="15"/>
      <c r="C612" s="15"/>
      <c r="D612" s="15"/>
      <c r="E612" s="15"/>
      <c r="F612" s="15"/>
      <c r="G612" s="15"/>
      <c r="H612" s="15"/>
      <c r="I612" s="15"/>
      <c r="J612" s="15"/>
      <c r="K612" s="15"/>
      <c r="L612" s="15"/>
      <c r="M612" s="15"/>
      <c r="N612" s="15"/>
      <c r="O612" s="15"/>
      <c r="P612" s="15"/>
      <c r="Q612" s="15"/>
      <c r="R612" s="15"/>
      <c r="S612" s="15"/>
    </row>
    <row r="613">
      <c r="A613" s="15"/>
      <c r="B613" s="15"/>
      <c r="C613" s="15"/>
      <c r="D613" s="15"/>
      <c r="E613" s="15"/>
      <c r="F613" s="15"/>
      <c r="G613" s="15"/>
      <c r="H613" s="15"/>
      <c r="I613" s="15"/>
      <c r="J613" s="15"/>
      <c r="K613" s="15"/>
      <c r="L613" s="15"/>
      <c r="M613" s="15"/>
      <c r="N613" s="15"/>
      <c r="O613" s="15"/>
      <c r="P613" s="15"/>
      <c r="Q613" s="15"/>
      <c r="R613" s="15"/>
      <c r="S613" s="15"/>
    </row>
    <row r="614">
      <c r="A614" s="15"/>
      <c r="B614" s="15"/>
      <c r="C614" s="15"/>
      <c r="D614" s="15"/>
      <c r="E614" s="15"/>
      <c r="F614" s="15"/>
      <c r="G614" s="15"/>
      <c r="H614" s="15"/>
      <c r="I614" s="15"/>
      <c r="J614" s="15"/>
      <c r="K614" s="15"/>
      <c r="L614" s="15"/>
      <c r="M614" s="15"/>
      <c r="N614" s="15"/>
      <c r="O614" s="15"/>
      <c r="P614" s="15"/>
      <c r="Q614" s="15"/>
      <c r="R614" s="15"/>
      <c r="S614" s="15"/>
    </row>
    <row r="615">
      <c r="A615" s="15"/>
      <c r="B615" s="15"/>
      <c r="C615" s="15"/>
      <c r="D615" s="15"/>
      <c r="E615" s="15"/>
      <c r="F615" s="15"/>
      <c r="G615" s="15"/>
      <c r="H615" s="15"/>
      <c r="I615" s="15"/>
      <c r="J615" s="15"/>
      <c r="K615" s="15"/>
      <c r="L615" s="15"/>
      <c r="M615" s="15"/>
      <c r="N615" s="15"/>
      <c r="O615" s="15"/>
      <c r="P615" s="15"/>
      <c r="Q615" s="15"/>
      <c r="R615" s="15"/>
      <c r="S615" s="15"/>
    </row>
    <row r="616">
      <c r="A616" s="15"/>
      <c r="B616" s="15"/>
      <c r="C616" s="15"/>
      <c r="D616" s="15"/>
      <c r="E616" s="15"/>
      <c r="F616" s="15"/>
      <c r="G616" s="15"/>
      <c r="H616" s="15"/>
      <c r="I616" s="15"/>
      <c r="J616" s="15"/>
      <c r="K616" s="15"/>
      <c r="L616" s="15"/>
      <c r="M616" s="15"/>
      <c r="N616" s="15"/>
      <c r="O616" s="15"/>
      <c r="P616" s="15"/>
      <c r="Q616" s="15"/>
      <c r="R616" s="15"/>
      <c r="S616" s="15"/>
    </row>
    <row r="617">
      <c r="A617" s="15"/>
      <c r="B617" s="15"/>
      <c r="C617" s="15"/>
      <c r="D617" s="15"/>
      <c r="E617" s="15"/>
      <c r="F617" s="15"/>
      <c r="G617" s="15"/>
      <c r="H617" s="15"/>
      <c r="I617" s="15"/>
      <c r="J617" s="15"/>
      <c r="K617" s="15"/>
      <c r="L617" s="15"/>
      <c r="M617" s="15"/>
      <c r="N617" s="15"/>
      <c r="O617" s="15"/>
      <c r="P617" s="15"/>
      <c r="Q617" s="15"/>
      <c r="R617" s="15"/>
      <c r="S617" s="15"/>
    </row>
    <row r="618">
      <c r="A618" s="15"/>
      <c r="B618" s="15"/>
      <c r="C618" s="15"/>
      <c r="D618" s="15"/>
      <c r="E618" s="15"/>
      <c r="F618" s="15"/>
      <c r="G618" s="15"/>
      <c r="H618" s="15"/>
      <c r="I618" s="15"/>
      <c r="J618" s="15"/>
      <c r="K618" s="15"/>
      <c r="L618" s="15"/>
      <c r="M618" s="15"/>
      <c r="N618" s="15"/>
      <c r="O618" s="15"/>
      <c r="P618" s="15"/>
      <c r="Q618" s="15"/>
      <c r="R618" s="15"/>
      <c r="S618" s="15"/>
    </row>
    <row r="619">
      <c r="A619" s="15"/>
      <c r="B619" s="15"/>
      <c r="C619" s="15"/>
      <c r="D619" s="15"/>
      <c r="E619" s="15"/>
      <c r="F619" s="15"/>
      <c r="G619" s="15"/>
      <c r="H619" s="15"/>
      <c r="I619" s="15"/>
      <c r="J619" s="15"/>
      <c r="K619" s="15"/>
      <c r="L619" s="15"/>
      <c r="M619" s="15"/>
      <c r="N619" s="15"/>
      <c r="O619" s="15"/>
      <c r="P619" s="15"/>
      <c r="Q619" s="15"/>
      <c r="R619" s="15"/>
      <c r="S619" s="15"/>
    </row>
    <row r="620">
      <c r="A620" s="15"/>
      <c r="B620" s="15"/>
      <c r="C620" s="15"/>
      <c r="D620" s="15"/>
      <c r="E620" s="15"/>
      <c r="F620" s="15"/>
      <c r="G620" s="15"/>
      <c r="H620" s="15"/>
      <c r="I620" s="15"/>
      <c r="J620" s="15"/>
      <c r="K620" s="15"/>
      <c r="L620" s="15"/>
      <c r="M620" s="15"/>
      <c r="N620" s="15"/>
      <c r="O620" s="15"/>
      <c r="P620" s="15"/>
      <c r="Q620" s="15"/>
      <c r="R620" s="15"/>
      <c r="S620" s="15"/>
    </row>
    <row r="621">
      <c r="A621" s="15"/>
      <c r="B621" s="15"/>
      <c r="C621" s="15"/>
      <c r="D621" s="15"/>
      <c r="E621" s="15"/>
      <c r="F621" s="15"/>
      <c r="G621" s="15"/>
      <c r="H621" s="15"/>
      <c r="I621" s="15"/>
      <c r="J621" s="15"/>
      <c r="K621" s="15"/>
      <c r="L621" s="15"/>
      <c r="M621" s="15"/>
      <c r="N621" s="15"/>
      <c r="O621" s="15"/>
      <c r="P621" s="15"/>
      <c r="Q621" s="15"/>
      <c r="R621" s="15"/>
      <c r="S621" s="15"/>
    </row>
    <row r="622">
      <c r="A622" s="15"/>
      <c r="B622" s="15"/>
      <c r="C622" s="15"/>
      <c r="D622" s="15"/>
      <c r="E622" s="15"/>
      <c r="F622" s="15"/>
      <c r="G622" s="15"/>
      <c r="H622" s="15"/>
      <c r="I622" s="15"/>
      <c r="J622" s="15"/>
      <c r="K622" s="15"/>
      <c r="L622" s="15"/>
      <c r="M622" s="15"/>
      <c r="N622" s="15"/>
      <c r="O622" s="15"/>
      <c r="P622" s="15"/>
      <c r="Q622" s="15"/>
      <c r="R622" s="15"/>
      <c r="S622" s="15"/>
    </row>
    <row r="623">
      <c r="A623" s="15"/>
      <c r="B623" s="15"/>
      <c r="C623" s="15"/>
      <c r="D623" s="15"/>
      <c r="E623" s="15"/>
      <c r="F623" s="15"/>
      <c r="G623" s="15"/>
      <c r="H623" s="15"/>
      <c r="I623" s="15"/>
      <c r="J623" s="15"/>
      <c r="K623" s="15"/>
      <c r="L623" s="15"/>
      <c r="M623" s="15"/>
      <c r="N623" s="15"/>
      <c r="O623" s="15"/>
      <c r="P623" s="15"/>
      <c r="Q623" s="15"/>
      <c r="R623" s="15"/>
      <c r="S623" s="15"/>
    </row>
    <row r="624">
      <c r="A624" s="15"/>
      <c r="B624" s="15"/>
      <c r="C624" s="15"/>
      <c r="D624" s="15"/>
      <c r="E624" s="15"/>
      <c r="F624" s="15"/>
      <c r="G624" s="15"/>
      <c r="H624" s="15"/>
      <c r="I624" s="15"/>
      <c r="J624" s="15"/>
      <c r="K624" s="15"/>
      <c r="L624" s="15"/>
      <c r="M624" s="15"/>
      <c r="N624" s="15"/>
      <c r="O624" s="15"/>
      <c r="P624" s="15"/>
      <c r="Q624" s="15"/>
      <c r="R624" s="15"/>
      <c r="S624" s="15"/>
    </row>
    <row r="625">
      <c r="A625" s="15"/>
      <c r="B625" s="15"/>
      <c r="C625" s="15"/>
      <c r="D625" s="15"/>
      <c r="E625" s="15"/>
      <c r="F625" s="15"/>
      <c r="G625" s="15"/>
      <c r="H625" s="15"/>
      <c r="I625" s="15"/>
      <c r="J625" s="15"/>
      <c r="K625" s="15"/>
      <c r="L625" s="15"/>
      <c r="M625" s="15"/>
      <c r="N625" s="15"/>
      <c r="O625" s="15"/>
      <c r="P625" s="15"/>
      <c r="Q625" s="15"/>
      <c r="R625" s="15"/>
      <c r="S625" s="15"/>
    </row>
    <row r="626">
      <c r="A626" s="15"/>
      <c r="B626" s="15"/>
      <c r="C626" s="15"/>
      <c r="D626" s="15"/>
      <c r="E626" s="15"/>
      <c r="F626" s="15"/>
      <c r="G626" s="15"/>
      <c r="H626" s="15"/>
      <c r="I626" s="15"/>
      <c r="J626" s="15"/>
      <c r="K626" s="15"/>
      <c r="L626" s="15"/>
      <c r="M626" s="15"/>
      <c r="N626" s="15"/>
      <c r="O626" s="15"/>
      <c r="P626" s="15"/>
      <c r="Q626" s="15"/>
      <c r="R626" s="15"/>
      <c r="S626" s="15"/>
    </row>
    <row r="627">
      <c r="A627" s="15"/>
      <c r="B627" s="15"/>
      <c r="C627" s="15"/>
      <c r="D627" s="15"/>
      <c r="E627" s="15"/>
      <c r="F627" s="15"/>
      <c r="G627" s="15"/>
      <c r="H627" s="15"/>
      <c r="I627" s="15"/>
      <c r="J627" s="15"/>
      <c r="K627" s="15"/>
      <c r="L627" s="15"/>
      <c r="M627" s="15"/>
      <c r="N627" s="15"/>
      <c r="O627" s="15"/>
      <c r="P627" s="15"/>
      <c r="Q627" s="15"/>
      <c r="R627" s="15"/>
      <c r="S627" s="15"/>
    </row>
    <row r="628">
      <c r="A628" s="15"/>
      <c r="B628" s="15"/>
      <c r="C628" s="15"/>
      <c r="D628" s="15"/>
      <c r="E628" s="15"/>
      <c r="F628" s="15"/>
      <c r="G628" s="15"/>
      <c r="H628" s="15"/>
      <c r="I628" s="15"/>
      <c r="J628" s="15"/>
      <c r="K628" s="15"/>
      <c r="L628" s="15"/>
      <c r="M628" s="15"/>
      <c r="N628" s="15"/>
      <c r="O628" s="15"/>
      <c r="P628" s="15"/>
      <c r="Q628" s="15"/>
      <c r="R628" s="15"/>
      <c r="S628" s="15"/>
    </row>
    <row r="629">
      <c r="A629" s="15"/>
      <c r="B629" s="15"/>
      <c r="C629" s="15"/>
      <c r="D629" s="15"/>
      <c r="E629" s="15"/>
      <c r="F629" s="15"/>
      <c r="G629" s="15"/>
      <c r="H629" s="15"/>
      <c r="I629" s="15"/>
      <c r="J629" s="15"/>
      <c r="K629" s="15"/>
      <c r="L629" s="15"/>
      <c r="M629" s="15"/>
      <c r="N629" s="15"/>
      <c r="O629" s="15"/>
      <c r="P629" s="15"/>
      <c r="Q629" s="15"/>
      <c r="R629" s="15"/>
      <c r="S629" s="15"/>
    </row>
    <row r="630">
      <c r="A630" s="15"/>
      <c r="B630" s="15"/>
      <c r="C630" s="15"/>
      <c r="D630" s="15"/>
      <c r="E630" s="15"/>
      <c r="F630" s="15"/>
      <c r="G630" s="15"/>
      <c r="H630" s="15"/>
      <c r="I630" s="15"/>
      <c r="J630" s="15"/>
      <c r="K630" s="15"/>
      <c r="L630" s="15"/>
      <c r="M630" s="15"/>
      <c r="N630" s="15"/>
      <c r="O630" s="15"/>
      <c r="P630" s="15"/>
      <c r="Q630" s="15"/>
      <c r="R630" s="15"/>
      <c r="S630" s="15"/>
    </row>
    <row r="631">
      <c r="A631" s="15"/>
      <c r="B631" s="15"/>
      <c r="C631" s="15"/>
      <c r="D631" s="15"/>
      <c r="E631" s="15"/>
      <c r="F631" s="15"/>
      <c r="G631" s="15"/>
      <c r="H631" s="15"/>
      <c r="I631" s="15"/>
      <c r="J631" s="15"/>
      <c r="K631" s="15"/>
      <c r="L631" s="15"/>
      <c r="M631" s="15"/>
      <c r="N631" s="15"/>
      <c r="O631" s="15"/>
      <c r="P631" s="15"/>
      <c r="Q631" s="15"/>
      <c r="R631" s="15"/>
      <c r="S631" s="15"/>
    </row>
    <row r="632">
      <c r="A632" s="15"/>
      <c r="B632" s="15"/>
      <c r="C632" s="15"/>
      <c r="D632" s="15"/>
      <c r="E632" s="15"/>
      <c r="F632" s="15"/>
      <c r="G632" s="15"/>
      <c r="H632" s="15"/>
      <c r="I632" s="15"/>
      <c r="J632" s="15"/>
      <c r="K632" s="15"/>
      <c r="L632" s="15"/>
      <c r="M632" s="15"/>
      <c r="N632" s="15"/>
      <c r="O632" s="15"/>
      <c r="P632" s="15"/>
      <c r="Q632" s="15"/>
      <c r="R632" s="15"/>
      <c r="S632" s="15"/>
    </row>
    <row r="633">
      <c r="A633" s="15"/>
      <c r="B633" s="15"/>
      <c r="C633" s="15"/>
      <c r="D633" s="15"/>
      <c r="E633" s="15"/>
      <c r="F633" s="15"/>
      <c r="G633" s="15"/>
      <c r="H633" s="15"/>
      <c r="I633" s="15"/>
      <c r="J633" s="15"/>
      <c r="K633" s="15"/>
      <c r="L633" s="15"/>
      <c r="M633" s="15"/>
      <c r="N633" s="15"/>
      <c r="O633" s="15"/>
      <c r="P633" s="15"/>
      <c r="Q633" s="15"/>
      <c r="R633" s="15"/>
      <c r="S633" s="15"/>
    </row>
    <row r="634">
      <c r="A634" s="15"/>
      <c r="B634" s="15"/>
      <c r="C634" s="15"/>
      <c r="D634" s="15"/>
      <c r="E634" s="15"/>
      <c r="F634" s="15"/>
      <c r="G634" s="15"/>
      <c r="H634" s="15"/>
      <c r="I634" s="15"/>
      <c r="J634" s="15"/>
      <c r="K634" s="15"/>
      <c r="L634" s="15"/>
      <c r="M634" s="15"/>
      <c r="N634" s="15"/>
      <c r="O634" s="15"/>
      <c r="P634" s="15"/>
      <c r="Q634" s="15"/>
      <c r="R634" s="15"/>
      <c r="S634" s="15"/>
    </row>
    <row r="635">
      <c r="A635" s="15"/>
      <c r="B635" s="15"/>
      <c r="C635" s="15"/>
      <c r="D635" s="15"/>
      <c r="E635" s="15"/>
      <c r="F635" s="15"/>
      <c r="G635" s="15"/>
      <c r="H635" s="15"/>
      <c r="I635" s="15"/>
      <c r="J635" s="15"/>
      <c r="K635" s="15"/>
      <c r="L635" s="15"/>
      <c r="M635" s="15"/>
      <c r="N635" s="15"/>
      <c r="O635" s="15"/>
      <c r="P635" s="15"/>
      <c r="Q635" s="15"/>
      <c r="R635" s="15"/>
      <c r="S635" s="15"/>
    </row>
    <row r="636">
      <c r="A636" s="15"/>
      <c r="B636" s="15"/>
      <c r="C636" s="15"/>
      <c r="D636" s="15"/>
      <c r="E636" s="15"/>
      <c r="F636" s="15"/>
      <c r="G636" s="15"/>
      <c r="H636" s="15"/>
      <c r="I636" s="15"/>
      <c r="J636" s="15"/>
      <c r="K636" s="15"/>
      <c r="L636" s="15"/>
      <c r="M636" s="15"/>
      <c r="N636" s="15"/>
      <c r="O636" s="15"/>
      <c r="P636" s="15"/>
      <c r="Q636" s="15"/>
      <c r="R636" s="15"/>
      <c r="S636" s="15"/>
    </row>
    <row r="637">
      <c r="A637" s="15"/>
      <c r="B637" s="15"/>
      <c r="C637" s="15"/>
      <c r="D637" s="15"/>
      <c r="E637" s="15"/>
      <c r="F637" s="15"/>
      <c r="G637" s="15"/>
      <c r="H637" s="15"/>
      <c r="I637" s="15"/>
      <c r="J637" s="15"/>
      <c r="K637" s="15"/>
      <c r="L637" s="15"/>
      <c r="M637" s="15"/>
      <c r="N637" s="15"/>
      <c r="O637" s="15"/>
      <c r="P637" s="15"/>
      <c r="Q637" s="15"/>
      <c r="R637" s="15"/>
      <c r="S637" s="15"/>
    </row>
    <row r="638">
      <c r="A638" s="15"/>
      <c r="B638" s="15"/>
      <c r="C638" s="15"/>
      <c r="D638" s="15"/>
      <c r="E638" s="15"/>
      <c r="F638" s="15"/>
      <c r="G638" s="15"/>
      <c r="H638" s="15"/>
      <c r="I638" s="15"/>
      <c r="J638" s="15"/>
      <c r="K638" s="15"/>
      <c r="L638" s="15"/>
      <c r="M638" s="15"/>
      <c r="N638" s="15"/>
      <c r="O638" s="15"/>
      <c r="P638" s="15"/>
      <c r="Q638" s="15"/>
      <c r="R638" s="15"/>
      <c r="S638" s="15"/>
    </row>
    <row r="639">
      <c r="A639" s="15"/>
      <c r="B639" s="15"/>
      <c r="C639" s="15"/>
      <c r="D639" s="15"/>
      <c r="E639" s="15"/>
      <c r="F639" s="15"/>
      <c r="G639" s="15"/>
      <c r="H639" s="15"/>
      <c r="I639" s="15"/>
      <c r="J639" s="15"/>
      <c r="K639" s="15"/>
      <c r="L639" s="15"/>
      <c r="M639" s="15"/>
      <c r="N639" s="15"/>
      <c r="O639" s="15"/>
      <c r="P639" s="15"/>
      <c r="Q639" s="15"/>
      <c r="R639" s="15"/>
      <c r="S639" s="15"/>
    </row>
    <row r="640">
      <c r="A640" s="15"/>
      <c r="B640" s="15"/>
      <c r="C640" s="15"/>
      <c r="D640" s="15"/>
      <c r="E640" s="15"/>
      <c r="F640" s="15"/>
      <c r="G640" s="15"/>
      <c r="H640" s="15"/>
      <c r="I640" s="15"/>
      <c r="J640" s="15"/>
      <c r="K640" s="15"/>
      <c r="L640" s="15"/>
      <c r="M640" s="15"/>
      <c r="N640" s="15"/>
      <c r="O640" s="15"/>
      <c r="P640" s="15"/>
      <c r="Q640" s="15"/>
      <c r="R640" s="15"/>
      <c r="S640" s="15"/>
    </row>
    <row r="641">
      <c r="A641" s="15"/>
      <c r="B641" s="15"/>
      <c r="C641" s="15"/>
      <c r="D641" s="15"/>
      <c r="E641" s="15"/>
      <c r="F641" s="15"/>
      <c r="G641" s="15"/>
      <c r="H641" s="15"/>
      <c r="I641" s="15"/>
      <c r="J641" s="15"/>
      <c r="K641" s="15"/>
      <c r="L641" s="15"/>
      <c r="M641" s="15"/>
      <c r="N641" s="15"/>
      <c r="O641" s="15"/>
      <c r="P641" s="15"/>
      <c r="Q641" s="15"/>
      <c r="R641" s="15"/>
      <c r="S641" s="15"/>
    </row>
    <row r="642">
      <c r="A642" s="15"/>
      <c r="B642" s="15"/>
      <c r="C642" s="15"/>
      <c r="D642" s="15"/>
      <c r="E642" s="15"/>
      <c r="F642" s="15"/>
      <c r="G642" s="15"/>
      <c r="H642" s="15"/>
      <c r="I642" s="15"/>
      <c r="J642" s="15"/>
      <c r="K642" s="15"/>
      <c r="L642" s="15"/>
      <c r="M642" s="15"/>
      <c r="N642" s="15"/>
      <c r="O642" s="15"/>
      <c r="P642" s="15"/>
      <c r="Q642" s="15"/>
      <c r="R642" s="15"/>
      <c r="S642" s="15"/>
    </row>
    <row r="643">
      <c r="A643" s="15"/>
      <c r="B643" s="15"/>
      <c r="C643" s="15"/>
      <c r="D643" s="15"/>
      <c r="E643" s="15"/>
      <c r="F643" s="15"/>
      <c r="G643" s="15"/>
      <c r="H643" s="15"/>
      <c r="I643" s="15"/>
      <c r="J643" s="15"/>
      <c r="K643" s="15"/>
      <c r="L643" s="15"/>
      <c r="M643" s="15"/>
      <c r="N643" s="15"/>
      <c r="O643" s="15"/>
      <c r="P643" s="15"/>
      <c r="Q643" s="15"/>
      <c r="R643" s="15"/>
      <c r="S643" s="15"/>
    </row>
    <row r="644">
      <c r="A644" s="15"/>
      <c r="B644" s="15"/>
      <c r="C644" s="15"/>
      <c r="D644" s="15"/>
      <c r="E644" s="15"/>
      <c r="F644" s="15"/>
      <c r="G644" s="15"/>
      <c r="H644" s="15"/>
      <c r="I644" s="15"/>
      <c r="J644" s="15"/>
      <c r="K644" s="15"/>
      <c r="L644" s="15"/>
      <c r="M644" s="15"/>
      <c r="N644" s="15"/>
      <c r="O644" s="15"/>
      <c r="P644" s="15"/>
      <c r="Q644" s="15"/>
      <c r="R644" s="15"/>
      <c r="S644" s="15"/>
    </row>
    <row r="645">
      <c r="A645" s="15"/>
      <c r="B645" s="15"/>
      <c r="C645" s="15"/>
      <c r="D645" s="15"/>
      <c r="E645" s="15"/>
      <c r="F645" s="15"/>
      <c r="G645" s="15"/>
      <c r="H645" s="15"/>
      <c r="I645" s="15"/>
      <c r="J645" s="15"/>
      <c r="K645" s="15"/>
      <c r="L645" s="15"/>
      <c r="M645" s="15"/>
      <c r="N645" s="15"/>
      <c r="O645" s="15"/>
      <c r="P645" s="15"/>
      <c r="Q645" s="15"/>
      <c r="R645" s="15"/>
      <c r="S645" s="15"/>
    </row>
    <row r="646">
      <c r="A646" s="15"/>
      <c r="B646" s="15"/>
      <c r="C646" s="15"/>
      <c r="D646" s="15"/>
      <c r="E646" s="15"/>
      <c r="F646" s="15"/>
      <c r="G646" s="15"/>
      <c r="H646" s="15"/>
      <c r="I646" s="15"/>
      <c r="J646" s="15"/>
      <c r="K646" s="15"/>
      <c r="L646" s="15"/>
      <c r="M646" s="15"/>
      <c r="N646" s="15"/>
      <c r="O646" s="15"/>
      <c r="P646" s="15"/>
      <c r="Q646" s="15"/>
      <c r="R646" s="15"/>
      <c r="S646" s="15"/>
    </row>
    <row r="647">
      <c r="A647" s="15"/>
      <c r="B647" s="15"/>
      <c r="C647" s="15"/>
      <c r="D647" s="15"/>
      <c r="E647" s="15"/>
      <c r="F647" s="15"/>
      <c r="G647" s="15"/>
      <c r="H647" s="15"/>
      <c r="I647" s="15"/>
      <c r="J647" s="15"/>
      <c r="K647" s="15"/>
      <c r="L647" s="15"/>
      <c r="M647" s="15"/>
      <c r="N647" s="15"/>
      <c r="O647" s="15"/>
      <c r="P647" s="15"/>
      <c r="Q647" s="15"/>
      <c r="R647" s="15"/>
      <c r="S647" s="15"/>
    </row>
    <row r="648">
      <c r="A648" s="15"/>
      <c r="B648" s="15"/>
      <c r="C648" s="15"/>
      <c r="D648" s="15"/>
      <c r="E648" s="15"/>
      <c r="F648" s="15"/>
      <c r="G648" s="15"/>
      <c r="H648" s="15"/>
      <c r="I648" s="15"/>
      <c r="J648" s="15"/>
      <c r="K648" s="15"/>
      <c r="L648" s="15"/>
      <c r="M648" s="15"/>
      <c r="N648" s="15"/>
      <c r="O648" s="15"/>
      <c r="P648" s="15"/>
      <c r="Q648" s="15"/>
      <c r="R648" s="15"/>
      <c r="S648" s="15"/>
    </row>
    <row r="649">
      <c r="A649" s="15"/>
      <c r="B649" s="15"/>
      <c r="C649" s="15"/>
      <c r="D649" s="15"/>
      <c r="E649" s="15"/>
      <c r="F649" s="15"/>
      <c r="G649" s="15"/>
      <c r="H649" s="15"/>
      <c r="I649" s="15"/>
      <c r="J649" s="15"/>
      <c r="K649" s="15"/>
      <c r="L649" s="15"/>
      <c r="M649" s="15"/>
      <c r="N649" s="15"/>
      <c r="O649" s="15"/>
      <c r="P649" s="15"/>
      <c r="Q649" s="15"/>
      <c r="R649" s="15"/>
      <c r="S649" s="15"/>
    </row>
    <row r="650">
      <c r="A650" s="15"/>
      <c r="B650" s="15"/>
      <c r="C650" s="15"/>
      <c r="D650" s="15"/>
      <c r="E650" s="15"/>
      <c r="F650" s="15"/>
      <c r="G650" s="15"/>
      <c r="H650" s="15"/>
      <c r="I650" s="15"/>
      <c r="J650" s="15"/>
      <c r="K650" s="15"/>
      <c r="L650" s="15"/>
      <c r="M650" s="15"/>
      <c r="N650" s="15"/>
      <c r="O650" s="15"/>
      <c r="P650" s="15"/>
      <c r="Q650" s="15"/>
      <c r="R650" s="15"/>
      <c r="S650" s="15"/>
    </row>
    <row r="651">
      <c r="A651" s="15"/>
      <c r="B651" s="15"/>
      <c r="C651" s="15"/>
      <c r="D651" s="15"/>
      <c r="E651" s="15"/>
      <c r="F651" s="15"/>
      <c r="G651" s="15"/>
      <c r="H651" s="15"/>
      <c r="I651" s="15"/>
      <c r="J651" s="15"/>
      <c r="K651" s="15"/>
      <c r="L651" s="15"/>
      <c r="M651" s="15"/>
      <c r="N651" s="15"/>
      <c r="O651" s="15"/>
      <c r="P651" s="15"/>
      <c r="Q651" s="15"/>
      <c r="R651" s="15"/>
      <c r="S651" s="15"/>
    </row>
    <row r="652">
      <c r="A652" s="15"/>
      <c r="B652" s="15"/>
      <c r="C652" s="15"/>
      <c r="D652" s="15"/>
      <c r="E652" s="15"/>
      <c r="F652" s="15"/>
      <c r="G652" s="15"/>
      <c r="H652" s="15"/>
      <c r="I652" s="15"/>
      <c r="J652" s="15"/>
      <c r="K652" s="15"/>
      <c r="L652" s="15"/>
      <c r="M652" s="15"/>
      <c r="N652" s="15"/>
      <c r="O652" s="15"/>
      <c r="P652" s="15"/>
      <c r="Q652" s="15"/>
      <c r="R652" s="15"/>
      <c r="S652" s="15"/>
    </row>
    <row r="653">
      <c r="A653" s="15"/>
      <c r="B653" s="15"/>
      <c r="C653" s="15"/>
      <c r="D653" s="15"/>
      <c r="E653" s="15"/>
      <c r="F653" s="15"/>
      <c r="G653" s="15"/>
      <c r="H653" s="15"/>
      <c r="I653" s="15"/>
      <c r="J653" s="15"/>
      <c r="K653" s="15"/>
      <c r="L653" s="15"/>
      <c r="M653" s="15"/>
      <c r="N653" s="15"/>
      <c r="O653" s="15"/>
      <c r="P653" s="15"/>
      <c r="Q653" s="15"/>
      <c r="R653" s="15"/>
      <c r="S653" s="15"/>
    </row>
    <row r="654">
      <c r="A654" s="15"/>
      <c r="B654" s="15"/>
      <c r="C654" s="15"/>
      <c r="D654" s="15"/>
      <c r="E654" s="15"/>
      <c r="F654" s="15"/>
      <c r="G654" s="15"/>
      <c r="H654" s="15"/>
      <c r="I654" s="15"/>
      <c r="J654" s="15"/>
      <c r="K654" s="15"/>
      <c r="L654" s="15"/>
      <c r="M654" s="15"/>
      <c r="N654" s="15"/>
      <c r="O654" s="15"/>
      <c r="P654" s="15"/>
      <c r="Q654" s="15"/>
      <c r="R654" s="15"/>
      <c r="S654" s="15"/>
    </row>
    <row r="655">
      <c r="A655" s="15"/>
      <c r="B655" s="15"/>
      <c r="C655" s="15"/>
      <c r="D655" s="15"/>
      <c r="E655" s="15"/>
      <c r="F655" s="15"/>
      <c r="G655" s="15"/>
      <c r="H655" s="15"/>
      <c r="I655" s="15"/>
      <c r="J655" s="15"/>
      <c r="K655" s="15"/>
      <c r="L655" s="15"/>
      <c r="M655" s="15"/>
      <c r="N655" s="15"/>
      <c r="O655" s="15"/>
      <c r="P655" s="15"/>
      <c r="Q655" s="15"/>
      <c r="R655" s="15"/>
      <c r="S655" s="15"/>
    </row>
    <row r="656">
      <c r="A656" s="15"/>
      <c r="B656" s="15"/>
      <c r="C656" s="15"/>
      <c r="D656" s="15"/>
      <c r="E656" s="15"/>
      <c r="F656" s="15"/>
      <c r="G656" s="15"/>
      <c r="H656" s="15"/>
      <c r="I656" s="15"/>
      <c r="J656" s="15"/>
      <c r="K656" s="15"/>
      <c r="L656" s="15"/>
      <c r="M656" s="15"/>
      <c r="N656" s="15"/>
      <c r="O656" s="15"/>
      <c r="P656" s="15"/>
      <c r="Q656" s="15"/>
      <c r="R656" s="15"/>
      <c r="S656" s="15"/>
    </row>
    <row r="657">
      <c r="A657" s="15"/>
      <c r="B657" s="15"/>
      <c r="C657" s="15"/>
      <c r="D657" s="15"/>
      <c r="E657" s="15"/>
      <c r="F657" s="15"/>
      <c r="G657" s="15"/>
      <c r="H657" s="15"/>
      <c r="I657" s="15"/>
      <c r="J657" s="15"/>
      <c r="K657" s="15"/>
      <c r="L657" s="15"/>
      <c r="M657" s="15"/>
      <c r="N657" s="15"/>
      <c r="O657" s="15"/>
      <c r="P657" s="15"/>
      <c r="Q657" s="15"/>
      <c r="R657" s="15"/>
      <c r="S657" s="15"/>
    </row>
    <row r="658">
      <c r="A658" s="15"/>
      <c r="B658" s="15"/>
      <c r="C658" s="15"/>
      <c r="D658" s="15"/>
      <c r="E658" s="15"/>
      <c r="F658" s="15"/>
      <c r="G658" s="15"/>
      <c r="H658" s="15"/>
      <c r="I658" s="15"/>
      <c r="J658" s="15"/>
      <c r="K658" s="15"/>
      <c r="L658" s="15"/>
      <c r="M658" s="15"/>
      <c r="N658" s="15"/>
      <c r="O658" s="15"/>
      <c r="P658" s="15"/>
      <c r="Q658" s="15"/>
      <c r="R658" s="15"/>
      <c r="S658" s="15"/>
    </row>
    <row r="659">
      <c r="A659" s="15"/>
      <c r="B659" s="15"/>
      <c r="C659" s="15"/>
      <c r="D659" s="15"/>
      <c r="E659" s="15"/>
      <c r="F659" s="15"/>
      <c r="G659" s="15"/>
      <c r="H659" s="15"/>
      <c r="I659" s="15"/>
      <c r="J659" s="15"/>
      <c r="K659" s="15"/>
      <c r="L659" s="15"/>
      <c r="M659" s="15"/>
      <c r="N659" s="15"/>
      <c r="O659" s="15"/>
      <c r="P659" s="15"/>
      <c r="Q659" s="15"/>
      <c r="R659" s="15"/>
      <c r="S659" s="15"/>
    </row>
    <row r="660">
      <c r="A660" s="15"/>
      <c r="B660" s="15"/>
      <c r="C660" s="15"/>
      <c r="D660" s="15"/>
      <c r="E660" s="15"/>
      <c r="F660" s="15"/>
      <c r="G660" s="15"/>
      <c r="H660" s="15"/>
      <c r="I660" s="15"/>
      <c r="J660" s="15"/>
      <c r="K660" s="15"/>
      <c r="L660" s="15"/>
      <c r="M660" s="15"/>
      <c r="N660" s="15"/>
      <c r="O660" s="15"/>
      <c r="P660" s="15"/>
      <c r="Q660" s="15"/>
      <c r="R660" s="15"/>
      <c r="S660" s="15"/>
    </row>
    <row r="661">
      <c r="A661" s="15"/>
      <c r="B661" s="15"/>
      <c r="C661" s="15"/>
      <c r="D661" s="15"/>
      <c r="E661" s="15"/>
      <c r="F661" s="15"/>
      <c r="G661" s="15"/>
      <c r="H661" s="15"/>
      <c r="I661" s="15"/>
      <c r="J661" s="15"/>
      <c r="K661" s="15"/>
      <c r="L661" s="15"/>
      <c r="M661" s="15"/>
      <c r="N661" s="15"/>
      <c r="O661" s="15"/>
      <c r="P661" s="15"/>
      <c r="Q661" s="15"/>
      <c r="R661" s="15"/>
      <c r="S661" s="15"/>
    </row>
    <row r="662">
      <c r="A662" s="15"/>
      <c r="B662" s="15"/>
      <c r="C662" s="15"/>
      <c r="D662" s="15"/>
      <c r="E662" s="15"/>
      <c r="F662" s="15"/>
      <c r="G662" s="15"/>
      <c r="H662" s="15"/>
      <c r="I662" s="15"/>
      <c r="J662" s="15"/>
      <c r="K662" s="15"/>
      <c r="L662" s="15"/>
      <c r="M662" s="15"/>
      <c r="N662" s="15"/>
      <c r="O662" s="15"/>
      <c r="P662" s="15"/>
      <c r="Q662" s="15"/>
      <c r="R662" s="15"/>
      <c r="S662" s="15"/>
    </row>
    <row r="663">
      <c r="A663" s="15"/>
      <c r="B663" s="15"/>
      <c r="C663" s="15"/>
      <c r="D663" s="15"/>
      <c r="E663" s="15"/>
      <c r="F663" s="15"/>
      <c r="G663" s="15"/>
      <c r="H663" s="15"/>
      <c r="I663" s="15"/>
      <c r="J663" s="15"/>
      <c r="K663" s="15"/>
      <c r="L663" s="15"/>
      <c r="M663" s="15"/>
      <c r="N663" s="15"/>
      <c r="O663" s="15"/>
      <c r="P663" s="15"/>
      <c r="Q663" s="15"/>
      <c r="R663" s="15"/>
      <c r="S663" s="15"/>
    </row>
    <row r="664">
      <c r="A664" s="15"/>
      <c r="B664" s="15"/>
      <c r="C664" s="15"/>
      <c r="D664" s="15"/>
      <c r="E664" s="15"/>
      <c r="F664" s="15"/>
      <c r="G664" s="15"/>
      <c r="H664" s="15"/>
      <c r="I664" s="15"/>
      <c r="J664" s="15"/>
      <c r="K664" s="15"/>
      <c r="L664" s="15"/>
      <c r="M664" s="15"/>
      <c r="N664" s="15"/>
      <c r="O664" s="15"/>
      <c r="P664" s="15"/>
      <c r="Q664" s="15"/>
      <c r="R664" s="15"/>
      <c r="S664" s="15"/>
    </row>
    <row r="665">
      <c r="A665" s="15"/>
      <c r="B665" s="15"/>
      <c r="C665" s="15"/>
      <c r="D665" s="15"/>
      <c r="E665" s="15"/>
      <c r="F665" s="15"/>
      <c r="G665" s="15"/>
      <c r="H665" s="15"/>
      <c r="I665" s="15"/>
      <c r="J665" s="15"/>
      <c r="K665" s="15"/>
      <c r="L665" s="15"/>
      <c r="M665" s="15"/>
      <c r="N665" s="15"/>
      <c r="O665" s="15"/>
      <c r="P665" s="15"/>
      <c r="Q665" s="15"/>
      <c r="R665" s="15"/>
      <c r="S665" s="15"/>
    </row>
    <row r="666">
      <c r="A666" s="15"/>
      <c r="B666" s="15"/>
      <c r="C666" s="15"/>
      <c r="D666" s="15"/>
      <c r="E666" s="15"/>
      <c r="F666" s="15"/>
      <c r="G666" s="15"/>
      <c r="H666" s="15"/>
      <c r="I666" s="15"/>
      <c r="J666" s="15"/>
      <c r="K666" s="15"/>
      <c r="L666" s="15"/>
      <c r="M666" s="15"/>
      <c r="N666" s="15"/>
      <c r="O666" s="15"/>
      <c r="P666" s="15"/>
      <c r="Q666" s="15"/>
      <c r="R666" s="15"/>
      <c r="S666" s="15"/>
    </row>
    <row r="667">
      <c r="A667" s="15"/>
      <c r="B667" s="15"/>
      <c r="C667" s="15"/>
      <c r="D667" s="15"/>
      <c r="E667" s="15"/>
      <c r="F667" s="15"/>
      <c r="G667" s="15"/>
      <c r="H667" s="15"/>
      <c r="I667" s="15"/>
      <c r="J667" s="15"/>
      <c r="K667" s="15"/>
      <c r="L667" s="15"/>
      <c r="M667" s="15"/>
      <c r="N667" s="15"/>
      <c r="O667" s="15"/>
      <c r="P667" s="15"/>
      <c r="Q667" s="15"/>
      <c r="R667" s="15"/>
      <c r="S667" s="15"/>
    </row>
    <row r="668">
      <c r="A668" s="15"/>
      <c r="B668" s="15"/>
      <c r="C668" s="15"/>
      <c r="D668" s="15"/>
      <c r="E668" s="15"/>
      <c r="F668" s="15"/>
      <c r="G668" s="15"/>
      <c r="H668" s="15"/>
      <c r="I668" s="15"/>
      <c r="J668" s="15"/>
      <c r="K668" s="15"/>
      <c r="L668" s="15"/>
      <c r="M668" s="15"/>
      <c r="N668" s="15"/>
      <c r="O668" s="15"/>
      <c r="P668" s="15"/>
      <c r="Q668" s="15"/>
      <c r="R668" s="15"/>
      <c r="S668" s="15"/>
    </row>
    <row r="669">
      <c r="A669" s="15"/>
      <c r="B669" s="15"/>
      <c r="C669" s="15"/>
      <c r="D669" s="15"/>
      <c r="E669" s="15"/>
      <c r="F669" s="15"/>
      <c r="G669" s="15"/>
      <c r="H669" s="15"/>
      <c r="I669" s="15"/>
      <c r="J669" s="15"/>
      <c r="K669" s="15"/>
      <c r="L669" s="15"/>
      <c r="M669" s="15"/>
      <c r="N669" s="15"/>
      <c r="O669" s="15"/>
      <c r="P669" s="15"/>
      <c r="Q669" s="15"/>
      <c r="R669" s="15"/>
      <c r="S669" s="15"/>
    </row>
    <row r="670">
      <c r="A670" s="15"/>
      <c r="B670" s="15"/>
      <c r="C670" s="15"/>
      <c r="D670" s="15"/>
      <c r="E670" s="15"/>
      <c r="F670" s="15"/>
      <c r="G670" s="15"/>
      <c r="H670" s="15"/>
      <c r="I670" s="15"/>
      <c r="J670" s="15"/>
      <c r="K670" s="15"/>
      <c r="L670" s="15"/>
      <c r="M670" s="15"/>
      <c r="N670" s="15"/>
      <c r="O670" s="15"/>
      <c r="P670" s="15"/>
      <c r="Q670" s="15"/>
      <c r="R670" s="15"/>
      <c r="S670" s="15"/>
    </row>
    <row r="671">
      <c r="A671" s="15"/>
      <c r="B671" s="15"/>
      <c r="C671" s="15"/>
      <c r="D671" s="15"/>
      <c r="E671" s="15"/>
      <c r="F671" s="15"/>
      <c r="G671" s="15"/>
      <c r="H671" s="15"/>
      <c r="I671" s="15"/>
      <c r="J671" s="15"/>
      <c r="K671" s="15"/>
      <c r="L671" s="15"/>
      <c r="M671" s="15"/>
      <c r="N671" s="15"/>
      <c r="O671" s="15"/>
      <c r="P671" s="15"/>
      <c r="Q671" s="15"/>
      <c r="R671" s="15"/>
      <c r="S671" s="15"/>
    </row>
    <row r="672">
      <c r="A672" s="15"/>
      <c r="B672" s="15"/>
      <c r="C672" s="15"/>
      <c r="D672" s="15"/>
      <c r="E672" s="15"/>
      <c r="F672" s="15"/>
      <c r="G672" s="15"/>
      <c r="H672" s="15"/>
      <c r="I672" s="15"/>
      <c r="J672" s="15"/>
      <c r="K672" s="15"/>
      <c r="L672" s="15"/>
      <c r="M672" s="15"/>
      <c r="N672" s="15"/>
      <c r="O672" s="15"/>
      <c r="P672" s="15"/>
      <c r="Q672" s="15"/>
      <c r="R672" s="15"/>
      <c r="S672" s="15"/>
    </row>
    <row r="673">
      <c r="A673" s="15"/>
      <c r="B673" s="15"/>
      <c r="C673" s="15"/>
      <c r="D673" s="15"/>
      <c r="E673" s="15"/>
      <c r="F673" s="15"/>
      <c r="G673" s="15"/>
      <c r="H673" s="15"/>
      <c r="I673" s="15"/>
      <c r="J673" s="15"/>
      <c r="K673" s="15"/>
      <c r="L673" s="15"/>
      <c r="M673" s="15"/>
      <c r="N673" s="15"/>
      <c r="O673" s="15"/>
      <c r="P673" s="15"/>
      <c r="Q673" s="15"/>
      <c r="R673" s="15"/>
      <c r="S673" s="15"/>
    </row>
    <row r="674">
      <c r="A674" s="15"/>
      <c r="B674" s="15"/>
      <c r="C674" s="15"/>
      <c r="D674" s="15"/>
      <c r="E674" s="15"/>
      <c r="F674" s="15"/>
      <c r="G674" s="15"/>
      <c r="H674" s="15"/>
      <c r="I674" s="15"/>
      <c r="J674" s="15"/>
      <c r="K674" s="15"/>
      <c r="L674" s="15"/>
      <c r="M674" s="15"/>
      <c r="N674" s="15"/>
      <c r="O674" s="15"/>
      <c r="P674" s="15"/>
      <c r="Q674" s="15"/>
      <c r="R674" s="15"/>
      <c r="S674" s="15"/>
    </row>
    <row r="675">
      <c r="A675" s="15"/>
      <c r="B675" s="15"/>
      <c r="C675" s="15"/>
      <c r="D675" s="15"/>
      <c r="E675" s="15"/>
      <c r="F675" s="15"/>
      <c r="G675" s="15"/>
      <c r="H675" s="15"/>
      <c r="I675" s="15"/>
      <c r="J675" s="15"/>
      <c r="K675" s="15"/>
      <c r="L675" s="15"/>
      <c r="M675" s="15"/>
      <c r="N675" s="15"/>
      <c r="O675" s="15"/>
      <c r="P675" s="15"/>
      <c r="Q675" s="15"/>
      <c r="R675" s="15"/>
      <c r="S675" s="15"/>
    </row>
    <row r="676">
      <c r="A676" s="15"/>
      <c r="B676" s="15"/>
      <c r="C676" s="15"/>
      <c r="D676" s="15"/>
      <c r="E676" s="15"/>
      <c r="F676" s="15"/>
      <c r="G676" s="15"/>
      <c r="H676" s="15"/>
      <c r="I676" s="15"/>
      <c r="J676" s="15"/>
      <c r="K676" s="15"/>
      <c r="L676" s="15"/>
      <c r="M676" s="15"/>
      <c r="N676" s="15"/>
      <c r="O676" s="15"/>
      <c r="P676" s="15"/>
      <c r="Q676" s="15"/>
      <c r="R676" s="15"/>
      <c r="S676" s="15"/>
    </row>
    <row r="677">
      <c r="A677" s="15"/>
      <c r="B677" s="15"/>
      <c r="C677" s="15"/>
      <c r="D677" s="15"/>
      <c r="E677" s="15"/>
      <c r="F677" s="15"/>
      <c r="G677" s="15"/>
      <c r="H677" s="15"/>
      <c r="I677" s="15"/>
      <c r="J677" s="15"/>
      <c r="K677" s="15"/>
      <c r="L677" s="15"/>
      <c r="M677" s="15"/>
      <c r="N677" s="15"/>
      <c r="O677" s="15"/>
      <c r="P677" s="15"/>
      <c r="Q677" s="15"/>
      <c r="R677" s="15"/>
      <c r="S677" s="15"/>
    </row>
    <row r="678">
      <c r="A678" s="15"/>
      <c r="B678" s="15"/>
      <c r="C678" s="15"/>
      <c r="D678" s="15"/>
      <c r="E678" s="15"/>
      <c r="F678" s="15"/>
      <c r="G678" s="15"/>
      <c r="H678" s="15"/>
      <c r="I678" s="15"/>
      <c r="J678" s="15"/>
      <c r="K678" s="15"/>
      <c r="L678" s="15"/>
      <c r="M678" s="15"/>
      <c r="N678" s="15"/>
      <c r="O678" s="15"/>
      <c r="P678" s="15"/>
      <c r="Q678" s="15"/>
      <c r="R678" s="15"/>
      <c r="S678" s="15"/>
    </row>
    <row r="679">
      <c r="A679" s="15"/>
      <c r="B679" s="15"/>
      <c r="C679" s="15"/>
      <c r="D679" s="15"/>
      <c r="E679" s="15"/>
      <c r="F679" s="15"/>
      <c r="G679" s="15"/>
      <c r="H679" s="15"/>
      <c r="I679" s="15"/>
      <c r="J679" s="15"/>
      <c r="K679" s="15"/>
      <c r="L679" s="15"/>
      <c r="M679" s="15"/>
      <c r="N679" s="15"/>
      <c r="O679" s="15"/>
      <c r="P679" s="15"/>
      <c r="Q679" s="15"/>
      <c r="R679" s="15"/>
      <c r="S679" s="15"/>
    </row>
    <row r="680">
      <c r="A680" s="15"/>
      <c r="B680" s="15"/>
      <c r="C680" s="15"/>
      <c r="D680" s="15"/>
      <c r="E680" s="15"/>
      <c r="F680" s="15"/>
      <c r="G680" s="15"/>
      <c r="H680" s="15"/>
      <c r="I680" s="15"/>
      <c r="J680" s="15"/>
      <c r="K680" s="15"/>
      <c r="L680" s="15"/>
      <c r="M680" s="15"/>
      <c r="N680" s="15"/>
      <c r="O680" s="15"/>
      <c r="P680" s="15"/>
      <c r="Q680" s="15"/>
      <c r="R680" s="15"/>
      <c r="S680" s="15"/>
    </row>
    <row r="681">
      <c r="A681" s="15"/>
      <c r="B681" s="15"/>
      <c r="C681" s="15"/>
      <c r="D681" s="15"/>
      <c r="E681" s="15"/>
      <c r="F681" s="15"/>
      <c r="G681" s="15"/>
      <c r="H681" s="15"/>
      <c r="I681" s="15"/>
      <c r="J681" s="15"/>
      <c r="K681" s="15"/>
      <c r="L681" s="15"/>
      <c r="M681" s="15"/>
      <c r="N681" s="15"/>
      <c r="O681" s="15"/>
      <c r="P681" s="15"/>
      <c r="Q681" s="15"/>
      <c r="R681" s="15"/>
      <c r="S681" s="15"/>
    </row>
    <row r="682">
      <c r="A682" s="15"/>
      <c r="B682" s="15"/>
      <c r="C682" s="15"/>
      <c r="D682" s="15"/>
      <c r="E682" s="15"/>
      <c r="F682" s="15"/>
      <c r="G682" s="15"/>
      <c r="H682" s="15"/>
      <c r="I682" s="15"/>
      <c r="J682" s="15"/>
      <c r="K682" s="15"/>
      <c r="L682" s="15"/>
      <c r="M682" s="15"/>
      <c r="N682" s="15"/>
      <c r="O682" s="15"/>
      <c r="P682" s="15"/>
      <c r="Q682" s="15"/>
      <c r="R682" s="15"/>
      <c r="S682" s="15"/>
    </row>
    <row r="683">
      <c r="A683" s="15"/>
      <c r="B683" s="15"/>
      <c r="C683" s="15"/>
      <c r="D683" s="15"/>
      <c r="E683" s="15"/>
      <c r="F683" s="15"/>
      <c r="G683" s="15"/>
      <c r="H683" s="15"/>
      <c r="I683" s="15"/>
      <c r="J683" s="15"/>
      <c r="K683" s="15"/>
      <c r="L683" s="15"/>
      <c r="M683" s="15"/>
      <c r="N683" s="15"/>
      <c r="O683" s="15"/>
      <c r="P683" s="15"/>
      <c r="Q683" s="15"/>
      <c r="R683" s="15"/>
      <c r="S683" s="15"/>
    </row>
    <row r="684">
      <c r="A684" s="15"/>
      <c r="B684" s="15"/>
      <c r="C684" s="15"/>
      <c r="D684" s="15"/>
      <c r="E684" s="15"/>
      <c r="F684" s="15"/>
      <c r="G684" s="15"/>
      <c r="H684" s="15"/>
      <c r="I684" s="15"/>
      <c r="J684" s="15"/>
      <c r="K684" s="15"/>
      <c r="L684" s="15"/>
      <c r="M684" s="15"/>
      <c r="N684" s="15"/>
      <c r="O684" s="15"/>
      <c r="P684" s="15"/>
      <c r="Q684" s="15"/>
      <c r="R684" s="15"/>
      <c r="S684" s="15"/>
    </row>
    <row r="685">
      <c r="A685" s="15"/>
      <c r="B685" s="15"/>
      <c r="C685" s="15"/>
      <c r="D685" s="15"/>
      <c r="E685" s="15"/>
      <c r="F685" s="15"/>
      <c r="G685" s="15"/>
      <c r="H685" s="15"/>
      <c r="I685" s="15"/>
      <c r="J685" s="15"/>
      <c r="K685" s="15"/>
      <c r="L685" s="15"/>
      <c r="M685" s="15"/>
      <c r="N685" s="15"/>
      <c r="O685" s="15"/>
      <c r="P685" s="15"/>
      <c r="Q685" s="15"/>
      <c r="R685" s="15"/>
      <c r="S685" s="15"/>
    </row>
    <row r="686">
      <c r="A686" s="15"/>
      <c r="B686" s="15"/>
      <c r="C686" s="15"/>
      <c r="D686" s="15"/>
      <c r="E686" s="15"/>
      <c r="F686" s="15"/>
      <c r="G686" s="15"/>
      <c r="H686" s="15"/>
      <c r="I686" s="15"/>
      <c r="J686" s="15"/>
      <c r="K686" s="15"/>
      <c r="L686" s="15"/>
      <c r="M686" s="15"/>
      <c r="N686" s="15"/>
      <c r="O686" s="15"/>
      <c r="P686" s="15"/>
      <c r="Q686" s="15"/>
      <c r="R686" s="15"/>
      <c r="S686" s="15"/>
    </row>
    <row r="687">
      <c r="A687" s="15"/>
      <c r="B687" s="15"/>
      <c r="C687" s="15"/>
      <c r="D687" s="15"/>
      <c r="E687" s="15"/>
      <c r="F687" s="15"/>
      <c r="G687" s="15"/>
      <c r="H687" s="15"/>
      <c r="I687" s="15"/>
      <c r="J687" s="15"/>
      <c r="K687" s="15"/>
      <c r="L687" s="15"/>
      <c r="M687" s="15"/>
      <c r="N687" s="15"/>
      <c r="O687" s="15"/>
      <c r="P687" s="15"/>
      <c r="Q687" s="15"/>
      <c r="R687" s="15"/>
      <c r="S687" s="15"/>
    </row>
    <row r="688">
      <c r="A688" s="15"/>
      <c r="B688" s="15"/>
      <c r="C688" s="15"/>
      <c r="D688" s="15"/>
      <c r="E688" s="15"/>
      <c r="F688" s="15"/>
      <c r="G688" s="15"/>
      <c r="H688" s="15"/>
      <c r="I688" s="15"/>
      <c r="J688" s="15"/>
      <c r="K688" s="15"/>
      <c r="L688" s="15"/>
      <c r="M688" s="15"/>
      <c r="N688" s="15"/>
      <c r="O688" s="15"/>
      <c r="P688" s="15"/>
      <c r="Q688" s="15"/>
      <c r="R688" s="15"/>
      <c r="S688" s="15"/>
    </row>
    <row r="689">
      <c r="A689" s="15"/>
      <c r="B689" s="15"/>
      <c r="C689" s="15"/>
      <c r="D689" s="15"/>
      <c r="E689" s="15"/>
      <c r="F689" s="15"/>
      <c r="G689" s="15"/>
      <c r="H689" s="15"/>
      <c r="I689" s="15"/>
      <c r="J689" s="15"/>
      <c r="K689" s="15"/>
      <c r="L689" s="15"/>
      <c r="M689" s="15"/>
      <c r="N689" s="15"/>
      <c r="O689" s="15"/>
      <c r="P689" s="15"/>
      <c r="Q689" s="15"/>
      <c r="R689" s="15"/>
      <c r="S689" s="15"/>
    </row>
    <row r="690">
      <c r="A690" s="15"/>
      <c r="B690" s="15"/>
      <c r="C690" s="15"/>
      <c r="D690" s="15"/>
      <c r="E690" s="15"/>
      <c r="F690" s="15"/>
      <c r="G690" s="15"/>
      <c r="H690" s="15"/>
      <c r="I690" s="15"/>
      <c r="J690" s="15"/>
      <c r="K690" s="15"/>
      <c r="L690" s="15"/>
      <c r="M690" s="15"/>
      <c r="N690" s="15"/>
      <c r="O690" s="15"/>
      <c r="P690" s="15"/>
      <c r="Q690" s="15"/>
      <c r="R690" s="15"/>
      <c r="S690" s="15"/>
    </row>
    <row r="691">
      <c r="A691" s="15"/>
      <c r="B691" s="15"/>
      <c r="C691" s="15"/>
      <c r="D691" s="15"/>
      <c r="E691" s="15"/>
      <c r="F691" s="15"/>
      <c r="G691" s="15"/>
      <c r="H691" s="15"/>
      <c r="I691" s="15"/>
      <c r="J691" s="15"/>
      <c r="K691" s="15"/>
      <c r="L691" s="15"/>
      <c r="M691" s="15"/>
      <c r="N691" s="15"/>
      <c r="O691" s="15"/>
      <c r="P691" s="15"/>
      <c r="Q691" s="15"/>
      <c r="R691" s="15"/>
      <c r="S691" s="15"/>
    </row>
    <row r="692">
      <c r="A692" s="15"/>
      <c r="B692" s="15"/>
      <c r="C692" s="15"/>
      <c r="D692" s="15"/>
      <c r="E692" s="15"/>
      <c r="F692" s="15"/>
      <c r="G692" s="15"/>
      <c r="H692" s="15"/>
      <c r="I692" s="15"/>
      <c r="J692" s="15"/>
      <c r="K692" s="15"/>
      <c r="L692" s="15"/>
      <c r="M692" s="15"/>
      <c r="N692" s="15"/>
      <c r="O692" s="15"/>
      <c r="P692" s="15"/>
      <c r="Q692" s="15"/>
      <c r="R692" s="15"/>
      <c r="S692" s="15"/>
    </row>
    <row r="693">
      <c r="A693" s="15"/>
      <c r="B693" s="15"/>
      <c r="C693" s="15"/>
      <c r="D693" s="15"/>
      <c r="E693" s="15"/>
      <c r="F693" s="15"/>
      <c r="G693" s="15"/>
      <c r="H693" s="15"/>
      <c r="I693" s="15"/>
      <c r="J693" s="15"/>
      <c r="K693" s="15"/>
      <c r="L693" s="15"/>
      <c r="M693" s="15"/>
      <c r="N693" s="15"/>
      <c r="O693" s="15"/>
      <c r="P693" s="15"/>
      <c r="Q693" s="15"/>
      <c r="R693" s="15"/>
      <c r="S693" s="15"/>
    </row>
    <row r="694">
      <c r="A694" s="15"/>
      <c r="B694" s="15"/>
      <c r="C694" s="15"/>
      <c r="D694" s="15"/>
      <c r="E694" s="15"/>
      <c r="F694" s="15"/>
      <c r="G694" s="15"/>
      <c r="H694" s="15"/>
      <c r="I694" s="15"/>
      <c r="J694" s="15"/>
      <c r="K694" s="15"/>
      <c r="L694" s="15"/>
      <c r="M694" s="15"/>
      <c r="N694" s="15"/>
      <c r="O694" s="15"/>
      <c r="P694" s="15"/>
      <c r="Q694" s="15"/>
      <c r="R694" s="15"/>
      <c r="S694" s="15"/>
    </row>
    <row r="695">
      <c r="A695" s="15"/>
      <c r="B695" s="15"/>
      <c r="C695" s="15"/>
      <c r="D695" s="15"/>
      <c r="E695" s="15"/>
      <c r="F695" s="15"/>
      <c r="G695" s="15"/>
      <c r="H695" s="15"/>
      <c r="I695" s="15"/>
      <c r="J695" s="15"/>
      <c r="K695" s="15"/>
      <c r="L695" s="15"/>
      <c r="M695" s="15"/>
      <c r="N695" s="15"/>
      <c r="O695" s="15"/>
      <c r="P695" s="15"/>
      <c r="Q695" s="15"/>
      <c r="R695" s="15"/>
      <c r="S695" s="15"/>
    </row>
    <row r="696">
      <c r="A696" s="15"/>
      <c r="B696" s="15"/>
      <c r="C696" s="15"/>
      <c r="D696" s="15"/>
      <c r="E696" s="15"/>
      <c r="F696" s="15"/>
      <c r="G696" s="15"/>
      <c r="H696" s="15"/>
      <c r="I696" s="15"/>
      <c r="J696" s="15"/>
      <c r="K696" s="15"/>
      <c r="L696" s="15"/>
      <c r="M696" s="15"/>
      <c r="N696" s="15"/>
      <c r="O696" s="15"/>
      <c r="P696" s="15"/>
      <c r="Q696" s="15"/>
      <c r="R696" s="15"/>
      <c r="S696" s="15"/>
    </row>
    <row r="697">
      <c r="A697" s="15"/>
      <c r="B697" s="15"/>
      <c r="C697" s="15"/>
      <c r="D697" s="15"/>
      <c r="E697" s="15"/>
      <c r="F697" s="15"/>
      <c r="G697" s="15"/>
      <c r="H697" s="15"/>
      <c r="I697" s="15"/>
      <c r="J697" s="15"/>
      <c r="K697" s="15"/>
      <c r="L697" s="15"/>
      <c r="M697" s="15"/>
      <c r="N697" s="15"/>
      <c r="O697" s="15"/>
      <c r="P697" s="15"/>
      <c r="Q697" s="15"/>
      <c r="R697" s="15"/>
      <c r="S697" s="15"/>
    </row>
    <row r="698">
      <c r="A698" s="15"/>
      <c r="B698" s="15"/>
      <c r="C698" s="15"/>
      <c r="D698" s="15"/>
      <c r="E698" s="15"/>
      <c r="F698" s="15"/>
      <c r="G698" s="15"/>
      <c r="H698" s="15"/>
      <c r="I698" s="15"/>
      <c r="J698" s="15"/>
      <c r="K698" s="15"/>
      <c r="L698" s="15"/>
      <c r="M698" s="15"/>
      <c r="N698" s="15"/>
      <c r="O698" s="15"/>
      <c r="P698" s="15"/>
      <c r="Q698" s="15"/>
      <c r="R698" s="15"/>
      <c r="S698" s="15"/>
    </row>
    <row r="699">
      <c r="A699" s="15"/>
      <c r="B699" s="15"/>
      <c r="C699" s="15"/>
      <c r="D699" s="15"/>
      <c r="E699" s="15"/>
      <c r="F699" s="15"/>
      <c r="G699" s="15"/>
      <c r="H699" s="15"/>
      <c r="I699" s="15"/>
      <c r="J699" s="15"/>
      <c r="K699" s="15"/>
      <c r="L699" s="15"/>
      <c r="M699" s="15"/>
      <c r="N699" s="15"/>
      <c r="O699" s="15"/>
      <c r="P699" s="15"/>
      <c r="Q699" s="15"/>
      <c r="R699" s="15"/>
      <c r="S699" s="15"/>
    </row>
    <row r="700">
      <c r="A700" s="15"/>
      <c r="B700" s="15"/>
      <c r="C700" s="15"/>
      <c r="D700" s="15"/>
      <c r="E700" s="15"/>
      <c r="F700" s="15"/>
      <c r="G700" s="15"/>
      <c r="H700" s="15"/>
      <c r="I700" s="15"/>
      <c r="J700" s="15"/>
      <c r="K700" s="15"/>
      <c r="L700" s="15"/>
      <c r="M700" s="15"/>
      <c r="N700" s="15"/>
      <c r="O700" s="15"/>
      <c r="P700" s="15"/>
      <c r="Q700" s="15"/>
      <c r="R700" s="15"/>
      <c r="S700" s="15"/>
    </row>
    <row r="701">
      <c r="A701" s="15"/>
      <c r="B701" s="15"/>
      <c r="C701" s="15"/>
      <c r="D701" s="15"/>
      <c r="E701" s="15"/>
      <c r="F701" s="15"/>
      <c r="G701" s="15"/>
      <c r="H701" s="15"/>
      <c r="I701" s="15"/>
      <c r="J701" s="15"/>
      <c r="K701" s="15"/>
      <c r="L701" s="15"/>
      <c r="M701" s="15"/>
      <c r="N701" s="15"/>
      <c r="O701" s="15"/>
      <c r="P701" s="15"/>
      <c r="Q701" s="15"/>
      <c r="R701" s="15"/>
      <c r="S701" s="15"/>
    </row>
    <row r="702">
      <c r="A702" s="15"/>
      <c r="B702" s="15"/>
      <c r="C702" s="15"/>
      <c r="D702" s="15"/>
      <c r="E702" s="15"/>
      <c r="F702" s="15"/>
      <c r="G702" s="15"/>
      <c r="H702" s="15"/>
      <c r="I702" s="15"/>
      <c r="J702" s="15"/>
      <c r="K702" s="15"/>
      <c r="L702" s="15"/>
      <c r="M702" s="15"/>
      <c r="N702" s="15"/>
      <c r="O702" s="15"/>
      <c r="P702" s="15"/>
      <c r="Q702" s="15"/>
      <c r="R702" s="15"/>
      <c r="S702" s="15"/>
    </row>
    <row r="703">
      <c r="A703" s="15"/>
      <c r="B703" s="15"/>
      <c r="C703" s="15"/>
      <c r="D703" s="15"/>
      <c r="E703" s="15"/>
      <c r="F703" s="15"/>
      <c r="G703" s="15"/>
      <c r="H703" s="15"/>
      <c r="I703" s="15"/>
      <c r="J703" s="15"/>
      <c r="K703" s="15"/>
      <c r="L703" s="15"/>
      <c r="M703" s="15"/>
      <c r="N703" s="15"/>
      <c r="O703" s="15"/>
      <c r="P703" s="15"/>
      <c r="Q703" s="15"/>
      <c r="R703" s="15"/>
      <c r="S703" s="15"/>
    </row>
    <row r="704">
      <c r="A704" s="15"/>
      <c r="B704" s="15"/>
      <c r="C704" s="15"/>
      <c r="D704" s="15"/>
      <c r="E704" s="15"/>
      <c r="F704" s="15"/>
      <c r="G704" s="15"/>
      <c r="H704" s="15"/>
      <c r="I704" s="15"/>
      <c r="J704" s="15"/>
      <c r="K704" s="15"/>
      <c r="L704" s="15"/>
      <c r="M704" s="15"/>
      <c r="N704" s="15"/>
      <c r="O704" s="15"/>
      <c r="P704" s="15"/>
      <c r="Q704" s="15"/>
      <c r="R704" s="15"/>
      <c r="S704" s="15"/>
    </row>
    <row r="705">
      <c r="A705" s="15"/>
      <c r="B705" s="15"/>
      <c r="C705" s="15"/>
      <c r="D705" s="15"/>
      <c r="E705" s="15"/>
      <c r="F705" s="15"/>
      <c r="G705" s="15"/>
      <c r="H705" s="15"/>
      <c r="I705" s="15"/>
      <c r="J705" s="15"/>
      <c r="K705" s="15"/>
      <c r="L705" s="15"/>
      <c r="M705" s="15"/>
      <c r="N705" s="15"/>
      <c r="O705" s="15"/>
      <c r="P705" s="15"/>
      <c r="Q705" s="15"/>
      <c r="R705" s="15"/>
      <c r="S705" s="15"/>
    </row>
    <row r="706">
      <c r="A706" s="15"/>
      <c r="B706" s="15"/>
      <c r="C706" s="15"/>
      <c r="D706" s="15"/>
      <c r="E706" s="15"/>
      <c r="F706" s="15"/>
      <c r="G706" s="15"/>
      <c r="H706" s="15"/>
      <c r="I706" s="15"/>
      <c r="J706" s="15"/>
      <c r="K706" s="15"/>
      <c r="L706" s="15"/>
      <c r="M706" s="15"/>
      <c r="N706" s="15"/>
      <c r="O706" s="15"/>
      <c r="P706" s="15"/>
      <c r="Q706" s="15"/>
      <c r="R706" s="15"/>
      <c r="S706" s="15"/>
    </row>
    <row r="707">
      <c r="A707" s="15"/>
      <c r="B707" s="15"/>
      <c r="C707" s="15"/>
      <c r="D707" s="15"/>
      <c r="E707" s="15"/>
      <c r="F707" s="15"/>
      <c r="G707" s="15"/>
      <c r="H707" s="15"/>
      <c r="I707" s="15"/>
      <c r="J707" s="15"/>
      <c r="K707" s="15"/>
      <c r="L707" s="15"/>
      <c r="M707" s="15"/>
      <c r="N707" s="15"/>
      <c r="O707" s="15"/>
      <c r="P707" s="15"/>
      <c r="Q707" s="15"/>
      <c r="R707" s="15"/>
      <c r="S707" s="15"/>
    </row>
    <row r="708">
      <c r="A708" s="15"/>
      <c r="B708" s="15"/>
      <c r="C708" s="15"/>
      <c r="D708" s="15"/>
      <c r="E708" s="15"/>
      <c r="F708" s="15"/>
      <c r="G708" s="15"/>
      <c r="H708" s="15"/>
      <c r="I708" s="15"/>
      <c r="J708" s="15"/>
      <c r="K708" s="15"/>
      <c r="L708" s="15"/>
      <c r="M708" s="15"/>
      <c r="N708" s="15"/>
      <c r="O708" s="15"/>
      <c r="P708" s="15"/>
      <c r="Q708" s="15"/>
      <c r="R708" s="15"/>
      <c r="S708" s="15"/>
    </row>
    <row r="709">
      <c r="A709" s="15"/>
      <c r="B709" s="15"/>
      <c r="C709" s="15"/>
      <c r="D709" s="15"/>
      <c r="E709" s="15"/>
      <c r="F709" s="15"/>
      <c r="G709" s="15"/>
      <c r="H709" s="15"/>
      <c r="I709" s="15"/>
      <c r="J709" s="15"/>
      <c r="K709" s="15"/>
      <c r="L709" s="15"/>
      <c r="M709" s="15"/>
      <c r="N709" s="15"/>
      <c r="O709" s="15"/>
      <c r="P709" s="15"/>
      <c r="Q709" s="15"/>
      <c r="R709" s="15"/>
      <c r="S709" s="15"/>
    </row>
    <row r="710">
      <c r="A710" s="15"/>
      <c r="B710" s="15"/>
      <c r="C710" s="15"/>
      <c r="D710" s="15"/>
      <c r="E710" s="15"/>
      <c r="F710" s="15"/>
      <c r="G710" s="15"/>
      <c r="H710" s="15"/>
      <c r="I710" s="15"/>
      <c r="J710" s="15"/>
      <c r="K710" s="15"/>
      <c r="L710" s="15"/>
      <c r="M710" s="15"/>
      <c r="N710" s="15"/>
      <c r="O710" s="15"/>
      <c r="P710" s="15"/>
      <c r="Q710" s="15"/>
      <c r="R710" s="15"/>
      <c r="S710" s="15"/>
    </row>
    <row r="711">
      <c r="A711" s="15"/>
      <c r="B711" s="15"/>
      <c r="C711" s="15"/>
      <c r="D711" s="15"/>
      <c r="E711" s="15"/>
      <c r="F711" s="15"/>
      <c r="G711" s="15"/>
      <c r="H711" s="15"/>
      <c r="I711" s="15"/>
      <c r="J711" s="15"/>
      <c r="K711" s="15"/>
      <c r="L711" s="15"/>
      <c r="M711" s="15"/>
      <c r="N711" s="15"/>
      <c r="O711" s="15"/>
      <c r="P711" s="15"/>
      <c r="Q711" s="15"/>
      <c r="R711" s="15"/>
      <c r="S711" s="15"/>
    </row>
    <row r="712">
      <c r="A712" s="15"/>
      <c r="B712" s="15"/>
      <c r="C712" s="15"/>
      <c r="D712" s="15"/>
      <c r="E712" s="15"/>
      <c r="F712" s="15"/>
      <c r="G712" s="15"/>
      <c r="H712" s="15"/>
      <c r="I712" s="15"/>
      <c r="J712" s="15"/>
      <c r="K712" s="15"/>
      <c r="L712" s="15"/>
      <c r="M712" s="15"/>
      <c r="N712" s="15"/>
      <c r="O712" s="15"/>
      <c r="P712" s="15"/>
      <c r="Q712" s="15"/>
      <c r="R712" s="15"/>
      <c r="S712" s="15"/>
    </row>
    <row r="713">
      <c r="A713" s="15"/>
      <c r="B713" s="15"/>
      <c r="C713" s="15"/>
      <c r="D713" s="15"/>
      <c r="E713" s="15"/>
      <c r="F713" s="15"/>
      <c r="G713" s="15"/>
      <c r="H713" s="15"/>
      <c r="I713" s="15"/>
      <c r="J713" s="15"/>
      <c r="K713" s="15"/>
      <c r="L713" s="15"/>
      <c r="M713" s="15"/>
      <c r="N713" s="15"/>
      <c r="O713" s="15"/>
      <c r="P713" s="15"/>
      <c r="Q713" s="15"/>
      <c r="R713" s="15"/>
      <c r="S713" s="15"/>
    </row>
    <row r="714">
      <c r="A714" s="15"/>
      <c r="B714" s="15"/>
      <c r="C714" s="15"/>
      <c r="D714" s="15"/>
      <c r="E714" s="15"/>
      <c r="F714" s="15"/>
      <c r="G714" s="15"/>
      <c r="H714" s="15"/>
      <c r="I714" s="15"/>
      <c r="J714" s="15"/>
      <c r="K714" s="15"/>
      <c r="L714" s="15"/>
      <c r="M714" s="15"/>
      <c r="N714" s="15"/>
      <c r="O714" s="15"/>
      <c r="P714" s="15"/>
      <c r="Q714" s="15"/>
      <c r="R714" s="15"/>
      <c r="S714" s="15"/>
    </row>
    <row r="715">
      <c r="A715" s="15"/>
      <c r="B715" s="15"/>
      <c r="C715" s="15"/>
      <c r="D715" s="15"/>
      <c r="E715" s="15"/>
      <c r="F715" s="15"/>
      <c r="G715" s="15"/>
      <c r="H715" s="15"/>
      <c r="I715" s="15"/>
      <c r="J715" s="15"/>
      <c r="K715" s="15"/>
      <c r="L715" s="15"/>
      <c r="M715" s="15"/>
      <c r="N715" s="15"/>
      <c r="O715" s="15"/>
      <c r="P715" s="15"/>
      <c r="Q715" s="15"/>
      <c r="R715" s="15"/>
      <c r="S715" s="15"/>
    </row>
    <row r="716">
      <c r="A716" s="15"/>
      <c r="B716" s="15"/>
      <c r="C716" s="15"/>
      <c r="D716" s="15"/>
      <c r="E716" s="15"/>
      <c r="F716" s="15"/>
      <c r="G716" s="15"/>
      <c r="H716" s="15"/>
      <c r="I716" s="15"/>
      <c r="J716" s="15"/>
      <c r="K716" s="15"/>
      <c r="L716" s="15"/>
      <c r="M716" s="15"/>
      <c r="N716" s="15"/>
      <c r="O716" s="15"/>
      <c r="P716" s="15"/>
      <c r="Q716" s="15"/>
      <c r="R716" s="15"/>
      <c r="S716" s="15"/>
    </row>
    <row r="717">
      <c r="A717" s="15"/>
      <c r="B717" s="15"/>
      <c r="C717" s="15"/>
      <c r="D717" s="15"/>
      <c r="E717" s="15"/>
      <c r="F717" s="15"/>
      <c r="G717" s="15"/>
      <c r="H717" s="15"/>
      <c r="I717" s="15"/>
      <c r="J717" s="15"/>
      <c r="K717" s="15"/>
      <c r="L717" s="15"/>
      <c r="M717" s="15"/>
      <c r="N717" s="15"/>
      <c r="O717" s="15"/>
      <c r="P717" s="15"/>
      <c r="Q717" s="15"/>
      <c r="R717" s="15"/>
      <c r="S717" s="15"/>
    </row>
    <row r="718">
      <c r="A718" s="15"/>
      <c r="B718" s="15"/>
      <c r="C718" s="15"/>
      <c r="D718" s="15"/>
      <c r="E718" s="15"/>
      <c r="F718" s="15"/>
      <c r="G718" s="15"/>
      <c r="H718" s="15"/>
      <c r="I718" s="15"/>
      <c r="J718" s="15"/>
      <c r="K718" s="15"/>
      <c r="L718" s="15"/>
      <c r="M718" s="15"/>
      <c r="N718" s="15"/>
      <c r="O718" s="15"/>
      <c r="P718" s="15"/>
      <c r="Q718" s="15"/>
      <c r="R718" s="15"/>
      <c r="S718" s="15"/>
    </row>
    <row r="719">
      <c r="A719" s="15"/>
      <c r="B719" s="15"/>
      <c r="C719" s="15"/>
      <c r="D719" s="15"/>
      <c r="E719" s="15"/>
      <c r="F719" s="15"/>
      <c r="G719" s="15"/>
      <c r="H719" s="15"/>
      <c r="I719" s="15"/>
      <c r="J719" s="15"/>
      <c r="K719" s="15"/>
      <c r="L719" s="15"/>
      <c r="M719" s="15"/>
      <c r="N719" s="15"/>
      <c r="O719" s="15"/>
      <c r="P719" s="15"/>
      <c r="Q719" s="15"/>
      <c r="R719" s="15"/>
      <c r="S719" s="15"/>
    </row>
    <row r="720">
      <c r="A720" s="15"/>
      <c r="B720" s="15"/>
      <c r="C720" s="15"/>
      <c r="D720" s="15"/>
      <c r="E720" s="15"/>
      <c r="F720" s="15"/>
      <c r="G720" s="15"/>
      <c r="H720" s="15"/>
      <c r="I720" s="15"/>
      <c r="J720" s="15"/>
      <c r="K720" s="15"/>
      <c r="L720" s="15"/>
      <c r="M720" s="15"/>
      <c r="N720" s="15"/>
      <c r="O720" s="15"/>
      <c r="P720" s="15"/>
      <c r="Q720" s="15"/>
      <c r="R720" s="15"/>
      <c r="S720" s="15"/>
    </row>
    <row r="721">
      <c r="A721" s="15"/>
      <c r="B721" s="15"/>
      <c r="C721" s="15"/>
      <c r="D721" s="15"/>
      <c r="E721" s="15"/>
      <c r="F721" s="15"/>
      <c r="G721" s="15"/>
      <c r="H721" s="15"/>
      <c r="I721" s="15"/>
      <c r="J721" s="15"/>
      <c r="K721" s="15"/>
      <c r="L721" s="15"/>
      <c r="M721" s="15"/>
      <c r="N721" s="15"/>
      <c r="O721" s="15"/>
      <c r="P721" s="15"/>
      <c r="Q721" s="15"/>
      <c r="R721" s="15"/>
      <c r="S721" s="15"/>
    </row>
    <row r="722">
      <c r="A722" s="15"/>
      <c r="B722" s="15"/>
      <c r="C722" s="15"/>
      <c r="D722" s="15"/>
      <c r="E722" s="15"/>
      <c r="F722" s="15"/>
      <c r="G722" s="15"/>
      <c r="H722" s="15"/>
      <c r="I722" s="15"/>
      <c r="J722" s="15"/>
      <c r="K722" s="15"/>
      <c r="L722" s="15"/>
      <c r="M722" s="15"/>
      <c r="N722" s="15"/>
      <c r="O722" s="15"/>
      <c r="P722" s="15"/>
      <c r="Q722" s="15"/>
      <c r="R722" s="15"/>
      <c r="S722" s="15"/>
    </row>
    <row r="723">
      <c r="A723" s="15"/>
      <c r="B723" s="15"/>
      <c r="C723" s="15"/>
      <c r="D723" s="15"/>
      <c r="E723" s="15"/>
      <c r="F723" s="15"/>
      <c r="G723" s="15"/>
      <c r="H723" s="15"/>
      <c r="I723" s="15"/>
      <c r="J723" s="15"/>
      <c r="K723" s="15"/>
      <c r="L723" s="15"/>
      <c r="M723" s="15"/>
      <c r="N723" s="15"/>
      <c r="O723" s="15"/>
      <c r="P723" s="15"/>
      <c r="Q723" s="15"/>
      <c r="R723" s="15"/>
      <c r="S723" s="15"/>
    </row>
    <row r="724">
      <c r="A724" s="15"/>
      <c r="B724" s="15"/>
      <c r="C724" s="15"/>
      <c r="D724" s="15"/>
      <c r="E724" s="15"/>
      <c r="F724" s="15"/>
      <c r="G724" s="15"/>
      <c r="H724" s="15"/>
      <c r="I724" s="15"/>
      <c r="J724" s="15"/>
      <c r="K724" s="15"/>
      <c r="L724" s="15"/>
      <c r="M724" s="15"/>
      <c r="N724" s="15"/>
      <c r="O724" s="15"/>
      <c r="P724" s="15"/>
      <c r="Q724" s="15"/>
      <c r="R724" s="15"/>
      <c r="S724" s="15"/>
    </row>
    <row r="725">
      <c r="A725" s="15"/>
      <c r="B725" s="15"/>
      <c r="C725" s="15"/>
      <c r="D725" s="15"/>
      <c r="E725" s="15"/>
      <c r="F725" s="15"/>
      <c r="G725" s="15"/>
      <c r="H725" s="15"/>
      <c r="I725" s="15"/>
      <c r="J725" s="15"/>
      <c r="K725" s="15"/>
      <c r="L725" s="15"/>
      <c r="M725" s="15"/>
      <c r="N725" s="15"/>
      <c r="O725" s="15"/>
      <c r="P725" s="15"/>
      <c r="Q725" s="15"/>
      <c r="R725" s="15"/>
      <c r="S725" s="15"/>
    </row>
    <row r="726">
      <c r="A726" s="15"/>
      <c r="B726" s="15"/>
      <c r="C726" s="15"/>
      <c r="D726" s="15"/>
      <c r="E726" s="15"/>
      <c r="F726" s="15"/>
      <c r="G726" s="15"/>
      <c r="H726" s="15"/>
      <c r="I726" s="15"/>
      <c r="J726" s="15"/>
      <c r="K726" s="15"/>
      <c r="L726" s="15"/>
      <c r="M726" s="15"/>
      <c r="N726" s="15"/>
      <c r="O726" s="15"/>
      <c r="P726" s="15"/>
      <c r="Q726" s="15"/>
      <c r="R726" s="15"/>
      <c r="S726" s="15"/>
    </row>
    <row r="727">
      <c r="A727" s="15"/>
      <c r="B727" s="15"/>
      <c r="C727" s="15"/>
      <c r="D727" s="15"/>
      <c r="E727" s="15"/>
      <c r="F727" s="15"/>
      <c r="G727" s="15"/>
      <c r="H727" s="15"/>
      <c r="I727" s="15"/>
      <c r="J727" s="15"/>
      <c r="K727" s="15"/>
      <c r="L727" s="15"/>
      <c r="M727" s="15"/>
      <c r="N727" s="15"/>
      <c r="O727" s="15"/>
      <c r="P727" s="15"/>
      <c r="Q727" s="15"/>
      <c r="R727" s="15"/>
      <c r="S727" s="15"/>
    </row>
    <row r="728">
      <c r="A728" s="15"/>
      <c r="B728" s="15"/>
      <c r="C728" s="15"/>
      <c r="D728" s="15"/>
      <c r="E728" s="15"/>
      <c r="F728" s="15"/>
      <c r="G728" s="15"/>
      <c r="H728" s="15"/>
      <c r="I728" s="15"/>
      <c r="J728" s="15"/>
      <c r="K728" s="15"/>
      <c r="L728" s="15"/>
      <c r="M728" s="15"/>
      <c r="N728" s="15"/>
      <c r="O728" s="15"/>
      <c r="P728" s="15"/>
      <c r="Q728" s="15"/>
      <c r="R728" s="15"/>
      <c r="S728" s="15"/>
    </row>
    <row r="729">
      <c r="A729" s="15"/>
      <c r="B729" s="15"/>
      <c r="C729" s="15"/>
      <c r="D729" s="15"/>
      <c r="E729" s="15"/>
      <c r="F729" s="15"/>
      <c r="G729" s="15"/>
      <c r="H729" s="15"/>
      <c r="I729" s="15"/>
      <c r="J729" s="15"/>
      <c r="K729" s="15"/>
      <c r="L729" s="15"/>
      <c r="M729" s="15"/>
      <c r="N729" s="15"/>
      <c r="O729" s="15"/>
      <c r="P729" s="15"/>
      <c r="Q729" s="15"/>
      <c r="R729" s="15"/>
      <c r="S729" s="15"/>
    </row>
    <row r="730">
      <c r="A730" s="15"/>
      <c r="B730" s="15"/>
      <c r="C730" s="15"/>
      <c r="D730" s="15"/>
      <c r="E730" s="15"/>
      <c r="F730" s="15"/>
      <c r="G730" s="15"/>
      <c r="H730" s="15"/>
      <c r="I730" s="15"/>
      <c r="J730" s="15"/>
      <c r="K730" s="15"/>
      <c r="L730" s="15"/>
      <c r="M730" s="15"/>
      <c r="N730" s="15"/>
      <c r="O730" s="15"/>
      <c r="P730" s="15"/>
      <c r="Q730" s="15"/>
      <c r="R730" s="15"/>
      <c r="S730" s="15"/>
    </row>
    <row r="731">
      <c r="A731" s="15"/>
      <c r="B731" s="15"/>
      <c r="C731" s="15"/>
      <c r="D731" s="15"/>
      <c r="E731" s="15"/>
      <c r="F731" s="15"/>
      <c r="G731" s="15"/>
      <c r="H731" s="15"/>
      <c r="I731" s="15"/>
      <c r="J731" s="15"/>
      <c r="K731" s="15"/>
      <c r="L731" s="15"/>
      <c r="M731" s="15"/>
      <c r="N731" s="15"/>
      <c r="O731" s="15"/>
      <c r="P731" s="15"/>
      <c r="Q731" s="15"/>
      <c r="R731" s="15"/>
      <c r="S731" s="15"/>
    </row>
    <row r="732">
      <c r="A732" s="15"/>
      <c r="B732" s="15"/>
      <c r="C732" s="15"/>
      <c r="D732" s="15"/>
      <c r="E732" s="15"/>
      <c r="F732" s="15"/>
      <c r="G732" s="15"/>
      <c r="H732" s="15"/>
      <c r="I732" s="15"/>
      <c r="J732" s="15"/>
      <c r="K732" s="15"/>
      <c r="L732" s="15"/>
      <c r="M732" s="15"/>
      <c r="N732" s="15"/>
      <c r="O732" s="15"/>
      <c r="P732" s="15"/>
      <c r="Q732" s="15"/>
      <c r="R732" s="15"/>
      <c r="S732" s="15"/>
    </row>
    <row r="733">
      <c r="A733" s="15"/>
      <c r="B733" s="15"/>
      <c r="C733" s="15"/>
      <c r="D733" s="15"/>
      <c r="E733" s="15"/>
      <c r="F733" s="15"/>
      <c r="G733" s="15"/>
      <c r="H733" s="15"/>
      <c r="I733" s="15"/>
      <c r="J733" s="15"/>
      <c r="K733" s="15"/>
      <c r="L733" s="15"/>
      <c r="M733" s="15"/>
      <c r="N733" s="15"/>
      <c r="O733" s="15"/>
      <c r="P733" s="15"/>
      <c r="Q733" s="15"/>
      <c r="R733" s="15"/>
      <c r="S733" s="15"/>
    </row>
    <row r="734">
      <c r="A734" s="15"/>
      <c r="B734" s="15"/>
      <c r="C734" s="15"/>
      <c r="D734" s="15"/>
      <c r="E734" s="15"/>
      <c r="F734" s="15"/>
      <c r="G734" s="15"/>
      <c r="H734" s="15"/>
      <c r="I734" s="15"/>
      <c r="J734" s="15"/>
      <c r="K734" s="15"/>
      <c r="L734" s="15"/>
      <c r="M734" s="15"/>
      <c r="N734" s="15"/>
      <c r="O734" s="15"/>
      <c r="P734" s="15"/>
      <c r="Q734" s="15"/>
      <c r="R734" s="15"/>
      <c r="S734" s="15"/>
    </row>
    <row r="735">
      <c r="A735" s="15"/>
      <c r="B735" s="15"/>
      <c r="C735" s="15"/>
      <c r="D735" s="15"/>
      <c r="E735" s="15"/>
      <c r="F735" s="15"/>
      <c r="G735" s="15"/>
      <c r="H735" s="15"/>
      <c r="I735" s="15"/>
      <c r="J735" s="15"/>
      <c r="K735" s="15"/>
      <c r="L735" s="15"/>
      <c r="M735" s="15"/>
      <c r="N735" s="15"/>
      <c r="O735" s="15"/>
      <c r="P735" s="15"/>
      <c r="Q735" s="15"/>
      <c r="R735" s="15"/>
      <c r="S735" s="15"/>
    </row>
    <row r="736">
      <c r="A736" s="15"/>
      <c r="B736" s="15"/>
      <c r="C736" s="15"/>
      <c r="D736" s="15"/>
      <c r="E736" s="15"/>
      <c r="F736" s="15"/>
      <c r="G736" s="15"/>
      <c r="H736" s="15"/>
      <c r="I736" s="15"/>
      <c r="J736" s="15"/>
      <c r="K736" s="15"/>
      <c r="L736" s="15"/>
      <c r="M736" s="15"/>
      <c r="N736" s="15"/>
      <c r="O736" s="15"/>
      <c r="P736" s="15"/>
      <c r="Q736" s="15"/>
      <c r="R736" s="15"/>
      <c r="S736" s="15"/>
    </row>
    <row r="737">
      <c r="A737" s="15"/>
      <c r="B737" s="15"/>
      <c r="C737" s="15"/>
      <c r="D737" s="15"/>
      <c r="E737" s="15"/>
      <c r="F737" s="15"/>
      <c r="G737" s="15"/>
      <c r="H737" s="15"/>
      <c r="I737" s="15"/>
      <c r="J737" s="15"/>
      <c r="K737" s="15"/>
      <c r="L737" s="15"/>
      <c r="M737" s="15"/>
      <c r="N737" s="15"/>
      <c r="O737" s="15"/>
      <c r="P737" s="15"/>
      <c r="Q737" s="15"/>
      <c r="R737" s="15"/>
      <c r="S737" s="15"/>
    </row>
    <row r="738">
      <c r="A738" s="15"/>
      <c r="B738" s="15"/>
      <c r="C738" s="15"/>
      <c r="D738" s="15"/>
      <c r="E738" s="15"/>
      <c r="F738" s="15"/>
      <c r="G738" s="15"/>
      <c r="H738" s="15"/>
      <c r="I738" s="15"/>
      <c r="J738" s="15"/>
      <c r="K738" s="15"/>
      <c r="L738" s="15"/>
      <c r="M738" s="15"/>
      <c r="N738" s="15"/>
      <c r="O738" s="15"/>
      <c r="P738" s="15"/>
      <c r="Q738" s="15"/>
      <c r="R738" s="15"/>
      <c r="S738" s="15"/>
    </row>
    <row r="739">
      <c r="A739" s="15"/>
      <c r="B739" s="15"/>
      <c r="C739" s="15"/>
      <c r="D739" s="15"/>
      <c r="E739" s="15"/>
      <c r="F739" s="15"/>
      <c r="G739" s="15"/>
      <c r="H739" s="15"/>
      <c r="I739" s="15"/>
      <c r="J739" s="15"/>
      <c r="K739" s="15"/>
      <c r="L739" s="15"/>
      <c r="M739" s="15"/>
      <c r="N739" s="15"/>
      <c r="O739" s="15"/>
      <c r="P739" s="15"/>
      <c r="Q739" s="15"/>
      <c r="R739" s="15"/>
      <c r="S739" s="15"/>
    </row>
    <row r="740">
      <c r="A740" s="15"/>
      <c r="B740" s="15"/>
      <c r="C740" s="15"/>
      <c r="D740" s="15"/>
      <c r="E740" s="15"/>
      <c r="F740" s="15"/>
      <c r="G740" s="15"/>
      <c r="H740" s="15"/>
      <c r="I740" s="15"/>
      <c r="J740" s="15"/>
      <c r="K740" s="15"/>
      <c r="L740" s="15"/>
      <c r="M740" s="15"/>
      <c r="N740" s="15"/>
      <c r="O740" s="15"/>
      <c r="P740" s="15"/>
      <c r="Q740" s="15"/>
      <c r="R740" s="15"/>
      <c r="S740" s="15"/>
    </row>
    <row r="741">
      <c r="A741" s="15"/>
      <c r="B741" s="15"/>
      <c r="C741" s="15"/>
      <c r="D741" s="15"/>
      <c r="E741" s="15"/>
      <c r="F741" s="15"/>
      <c r="G741" s="15"/>
      <c r="H741" s="15"/>
      <c r="I741" s="15"/>
      <c r="J741" s="15"/>
      <c r="K741" s="15"/>
      <c r="L741" s="15"/>
      <c r="M741" s="15"/>
      <c r="N741" s="15"/>
      <c r="O741" s="15"/>
      <c r="P741" s="15"/>
      <c r="Q741" s="15"/>
      <c r="R741" s="15"/>
      <c r="S741" s="15"/>
    </row>
    <row r="742">
      <c r="A742" s="15"/>
      <c r="B742" s="15"/>
      <c r="C742" s="15"/>
      <c r="D742" s="15"/>
      <c r="E742" s="15"/>
      <c r="F742" s="15"/>
      <c r="G742" s="15"/>
      <c r="H742" s="15"/>
      <c r="I742" s="15"/>
      <c r="J742" s="15"/>
      <c r="K742" s="15"/>
      <c r="L742" s="15"/>
      <c r="M742" s="15"/>
      <c r="N742" s="15"/>
      <c r="O742" s="15"/>
      <c r="P742" s="15"/>
      <c r="Q742" s="15"/>
      <c r="R742" s="15"/>
      <c r="S742" s="15"/>
    </row>
    <row r="743">
      <c r="A743" s="15"/>
      <c r="B743" s="15"/>
      <c r="C743" s="15"/>
      <c r="D743" s="15"/>
      <c r="E743" s="15"/>
      <c r="F743" s="15"/>
      <c r="G743" s="15"/>
      <c r="H743" s="15"/>
      <c r="I743" s="15"/>
      <c r="J743" s="15"/>
      <c r="K743" s="15"/>
      <c r="L743" s="15"/>
      <c r="M743" s="15"/>
      <c r="N743" s="15"/>
      <c r="O743" s="15"/>
      <c r="P743" s="15"/>
      <c r="Q743" s="15"/>
      <c r="R743" s="15"/>
      <c r="S743" s="15"/>
    </row>
    <row r="744">
      <c r="A744" s="15"/>
      <c r="B744" s="15"/>
      <c r="C744" s="15"/>
      <c r="D744" s="15"/>
      <c r="E744" s="15"/>
      <c r="F744" s="15"/>
      <c r="G744" s="15"/>
      <c r="H744" s="15"/>
      <c r="I744" s="15"/>
      <c r="J744" s="15"/>
      <c r="K744" s="15"/>
      <c r="L744" s="15"/>
      <c r="M744" s="15"/>
      <c r="N744" s="15"/>
      <c r="O744" s="15"/>
      <c r="P744" s="15"/>
      <c r="Q744" s="15"/>
      <c r="R744" s="15"/>
      <c r="S744" s="15"/>
    </row>
    <row r="745">
      <c r="A745" s="15"/>
      <c r="B745" s="15"/>
      <c r="C745" s="15"/>
      <c r="D745" s="15"/>
      <c r="E745" s="15"/>
      <c r="F745" s="15"/>
      <c r="G745" s="15"/>
      <c r="H745" s="15"/>
      <c r="I745" s="15"/>
      <c r="J745" s="15"/>
      <c r="K745" s="15"/>
      <c r="L745" s="15"/>
      <c r="M745" s="15"/>
      <c r="N745" s="15"/>
      <c r="O745" s="15"/>
      <c r="P745" s="15"/>
      <c r="Q745" s="15"/>
      <c r="R745" s="15"/>
      <c r="S745" s="15"/>
    </row>
    <row r="746">
      <c r="A746" s="15"/>
      <c r="B746" s="15"/>
      <c r="C746" s="15"/>
      <c r="D746" s="15"/>
      <c r="E746" s="15"/>
      <c r="F746" s="15"/>
      <c r="G746" s="15"/>
      <c r="H746" s="15"/>
      <c r="I746" s="15"/>
      <c r="J746" s="15"/>
      <c r="K746" s="15"/>
      <c r="L746" s="15"/>
      <c r="M746" s="15"/>
      <c r="N746" s="15"/>
      <c r="O746" s="15"/>
      <c r="P746" s="15"/>
      <c r="Q746" s="15"/>
      <c r="R746" s="15"/>
      <c r="S746" s="15"/>
    </row>
    <row r="747">
      <c r="A747" s="15"/>
      <c r="B747" s="15"/>
      <c r="C747" s="15"/>
      <c r="D747" s="15"/>
      <c r="E747" s="15"/>
      <c r="F747" s="15"/>
      <c r="G747" s="15"/>
      <c r="H747" s="15"/>
      <c r="I747" s="15"/>
      <c r="J747" s="15"/>
      <c r="K747" s="15"/>
      <c r="L747" s="15"/>
      <c r="M747" s="15"/>
      <c r="N747" s="15"/>
      <c r="O747" s="15"/>
      <c r="P747" s="15"/>
      <c r="Q747" s="15"/>
      <c r="R747" s="15"/>
      <c r="S747" s="15"/>
    </row>
    <row r="748">
      <c r="A748" s="15"/>
      <c r="B748" s="15"/>
      <c r="C748" s="15"/>
      <c r="D748" s="15"/>
      <c r="E748" s="15"/>
      <c r="F748" s="15"/>
      <c r="G748" s="15"/>
      <c r="H748" s="15"/>
      <c r="I748" s="15"/>
      <c r="J748" s="15"/>
      <c r="K748" s="15"/>
      <c r="L748" s="15"/>
      <c r="M748" s="15"/>
      <c r="N748" s="15"/>
      <c r="O748" s="15"/>
      <c r="P748" s="15"/>
      <c r="Q748" s="15"/>
      <c r="R748" s="15"/>
      <c r="S748" s="15"/>
    </row>
    <row r="749">
      <c r="A749" s="15"/>
      <c r="B749" s="15"/>
      <c r="C749" s="15"/>
      <c r="D749" s="15"/>
      <c r="E749" s="15"/>
      <c r="F749" s="15"/>
      <c r="G749" s="15"/>
      <c r="H749" s="15"/>
      <c r="I749" s="15"/>
      <c r="J749" s="15"/>
      <c r="K749" s="15"/>
      <c r="L749" s="15"/>
      <c r="M749" s="15"/>
      <c r="N749" s="15"/>
      <c r="O749" s="15"/>
      <c r="P749" s="15"/>
      <c r="Q749" s="15"/>
      <c r="R749" s="15"/>
      <c r="S749" s="15"/>
    </row>
    <row r="750">
      <c r="A750" s="15"/>
      <c r="B750" s="15"/>
      <c r="C750" s="15"/>
      <c r="D750" s="15"/>
      <c r="E750" s="15"/>
      <c r="F750" s="15"/>
      <c r="G750" s="15"/>
      <c r="H750" s="15"/>
      <c r="I750" s="15"/>
      <c r="J750" s="15"/>
      <c r="K750" s="15"/>
      <c r="L750" s="15"/>
      <c r="M750" s="15"/>
      <c r="N750" s="15"/>
      <c r="O750" s="15"/>
      <c r="P750" s="15"/>
      <c r="Q750" s="15"/>
      <c r="R750" s="15"/>
      <c r="S750" s="15"/>
    </row>
    <row r="751">
      <c r="A751" s="15"/>
      <c r="B751" s="15"/>
      <c r="C751" s="15"/>
      <c r="D751" s="15"/>
      <c r="E751" s="15"/>
      <c r="F751" s="15"/>
      <c r="G751" s="15"/>
      <c r="H751" s="15"/>
      <c r="I751" s="15"/>
      <c r="J751" s="15"/>
      <c r="K751" s="15"/>
      <c r="L751" s="15"/>
      <c r="M751" s="15"/>
      <c r="N751" s="15"/>
      <c r="O751" s="15"/>
      <c r="P751" s="15"/>
      <c r="Q751" s="15"/>
      <c r="R751" s="15"/>
      <c r="S751" s="15"/>
    </row>
    <row r="752">
      <c r="A752" s="15"/>
      <c r="B752" s="15"/>
      <c r="C752" s="15"/>
      <c r="D752" s="15"/>
      <c r="E752" s="15"/>
      <c r="F752" s="15"/>
      <c r="G752" s="15"/>
      <c r="H752" s="15"/>
      <c r="I752" s="15"/>
      <c r="J752" s="15"/>
      <c r="K752" s="15"/>
      <c r="L752" s="15"/>
      <c r="M752" s="15"/>
      <c r="N752" s="15"/>
      <c r="O752" s="15"/>
      <c r="P752" s="15"/>
      <c r="Q752" s="15"/>
      <c r="R752" s="15"/>
      <c r="S752" s="15"/>
    </row>
    <row r="753">
      <c r="A753" s="15"/>
      <c r="B753" s="15"/>
      <c r="C753" s="15"/>
      <c r="D753" s="15"/>
      <c r="E753" s="15"/>
      <c r="F753" s="15"/>
      <c r="G753" s="15"/>
      <c r="H753" s="15"/>
      <c r="I753" s="15"/>
      <c r="J753" s="15"/>
      <c r="K753" s="15"/>
      <c r="L753" s="15"/>
      <c r="M753" s="15"/>
      <c r="N753" s="15"/>
      <c r="O753" s="15"/>
      <c r="P753" s="15"/>
      <c r="Q753" s="15"/>
      <c r="R753" s="15"/>
      <c r="S753" s="15"/>
    </row>
    <row r="754">
      <c r="A754" s="15"/>
      <c r="B754" s="15"/>
      <c r="C754" s="15"/>
      <c r="D754" s="15"/>
      <c r="E754" s="15"/>
      <c r="F754" s="15"/>
      <c r="G754" s="15"/>
      <c r="H754" s="15"/>
      <c r="I754" s="15"/>
      <c r="J754" s="15"/>
      <c r="K754" s="15"/>
      <c r="L754" s="15"/>
      <c r="M754" s="15"/>
      <c r="N754" s="15"/>
      <c r="O754" s="15"/>
      <c r="P754" s="15"/>
      <c r="Q754" s="15"/>
      <c r="R754" s="15"/>
      <c r="S754" s="15"/>
    </row>
    <row r="755">
      <c r="A755" s="15"/>
      <c r="B755" s="15"/>
      <c r="C755" s="15"/>
      <c r="D755" s="15"/>
      <c r="E755" s="15"/>
      <c r="F755" s="15"/>
      <c r="G755" s="15"/>
      <c r="H755" s="15"/>
      <c r="I755" s="15"/>
      <c r="J755" s="15"/>
      <c r="K755" s="15"/>
      <c r="L755" s="15"/>
      <c r="M755" s="15"/>
      <c r="N755" s="15"/>
      <c r="O755" s="15"/>
      <c r="P755" s="15"/>
      <c r="Q755" s="15"/>
      <c r="R755" s="15"/>
      <c r="S755" s="15"/>
    </row>
    <row r="756">
      <c r="A756" s="15"/>
      <c r="B756" s="15"/>
      <c r="C756" s="15"/>
      <c r="D756" s="15"/>
      <c r="E756" s="15"/>
      <c r="F756" s="15"/>
      <c r="G756" s="15"/>
      <c r="H756" s="15"/>
      <c r="I756" s="15"/>
      <c r="J756" s="15"/>
      <c r="K756" s="15"/>
      <c r="L756" s="15"/>
      <c r="M756" s="15"/>
      <c r="N756" s="15"/>
      <c r="O756" s="15"/>
      <c r="P756" s="15"/>
      <c r="Q756" s="15"/>
      <c r="R756" s="15"/>
      <c r="S756" s="15"/>
    </row>
    <row r="757">
      <c r="A757" s="15"/>
      <c r="B757" s="15"/>
      <c r="C757" s="15"/>
      <c r="D757" s="15"/>
      <c r="E757" s="15"/>
      <c r="F757" s="15"/>
      <c r="G757" s="15"/>
      <c r="H757" s="15"/>
      <c r="I757" s="15"/>
      <c r="J757" s="15"/>
      <c r="K757" s="15"/>
      <c r="L757" s="15"/>
      <c r="M757" s="15"/>
      <c r="N757" s="15"/>
      <c r="O757" s="15"/>
      <c r="P757" s="15"/>
      <c r="Q757" s="15"/>
      <c r="R757" s="15"/>
      <c r="S757" s="15"/>
    </row>
    <row r="758">
      <c r="A758" s="15"/>
      <c r="B758" s="15"/>
      <c r="C758" s="15"/>
      <c r="D758" s="15"/>
      <c r="E758" s="15"/>
      <c r="F758" s="15"/>
      <c r="G758" s="15"/>
      <c r="H758" s="15"/>
      <c r="I758" s="15"/>
      <c r="J758" s="15"/>
      <c r="K758" s="15"/>
      <c r="L758" s="15"/>
      <c r="M758" s="15"/>
      <c r="N758" s="15"/>
      <c r="O758" s="15"/>
      <c r="P758" s="15"/>
      <c r="Q758" s="15"/>
      <c r="R758" s="15"/>
      <c r="S758" s="15"/>
    </row>
    <row r="759">
      <c r="A759" s="15"/>
      <c r="B759" s="15"/>
      <c r="C759" s="15"/>
      <c r="D759" s="15"/>
      <c r="E759" s="15"/>
      <c r="F759" s="15"/>
      <c r="G759" s="15"/>
      <c r="H759" s="15"/>
      <c r="I759" s="15"/>
      <c r="J759" s="15"/>
      <c r="K759" s="15"/>
      <c r="L759" s="15"/>
      <c r="M759" s="15"/>
      <c r="N759" s="15"/>
      <c r="O759" s="15"/>
      <c r="P759" s="15"/>
      <c r="Q759" s="15"/>
      <c r="R759" s="15"/>
      <c r="S759" s="15"/>
    </row>
    <row r="760">
      <c r="A760" s="15"/>
      <c r="B760" s="15"/>
      <c r="C760" s="15"/>
      <c r="D760" s="15"/>
      <c r="E760" s="15"/>
      <c r="F760" s="15"/>
      <c r="G760" s="15"/>
      <c r="H760" s="15"/>
      <c r="I760" s="15"/>
      <c r="J760" s="15"/>
      <c r="K760" s="15"/>
      <c r="L760" s="15"/>
      <c r="M760" s="15"/>
      <c r="N760" s="15"/>
      <c r="O760" s="15"/>
      <c r="P760" s="15"/>
      <c r="Q760" s="15"/>
      <c r="R760" s="15"/>
      <c r="S760" s="15"/>
    </row>
    <row r="761">
      <c r="A761" s="15"/>
      <c r="B761" s="15"/>
      <c r="C761" s="15"/>
      <c r="D761" s="15"/>
      <c r="E761" s="15"/>
      <c r="F761" s="15"/>
      <c r="G761" s="15"/>
      <c r="H761" s="15"/>
      <c r="I761" s="15"/>
      <c r="J761" s="15"/>
      <c r="K761" s="15"/>
      <c r="L761" s="15"/>
      <c r="M761" s="15"/>
      <c r="N761" s="15"/>
      <c r="O761" s="15"/>
      <c r="P761" s="15"/>
      <c r="Q761" s="15"/>
      <c r="R761" s="15"/>
      <c r="S761" s="15"/>
    </row>
    <row r="762">
      <c r="A762" s="15"/>
      <c r="B762" s="15"/>
      <c r="C762" s="15"/>
      <c r="D762" s="15"/>
      <c r="E762" s="15"/>
      <c r="F762" s="15"/>
      <c r="G762" s="15"/>
      <c r="H762" s="15"/>
      <c r="I762" s="15"/>
      <c r="J762" s="15"/>
      <c r="K762" s="15"/>
      <c r="L762" s="15"/>
      <c r="M762" s="15"/>
      <c r="N762" s="15"/>
      <c r="O762" s="15"/>
      <c r="P762" s="15"/>
      <c r="Q762" s="15"/>
      <c r="R762" s="15"/>
      <c r="S762" s="15"/>
    </row>
    <row r="763">
      <c r="A763" s="15"/>
      <c r="B763" s="15"/>
      <c r="C763" s="15"/>
      <c r="D763" s="15"/>
      <c r="E763" s="15"/>
      <c r="F763" s="15"/>
      <c r="G763" s="15"/>
      <c r="H763" s="15"/>
      <c r="I763" s="15"/>
      <c r="J763" s="15"/>
      <c r="K763" s="15"/>
      <c r="L763" s="15"/>
      <c r="M763" s="15"/>
      <c r="N763" s="15"/>
      <c r="O763" s="15"/>
      <c r="P763" s="15"/>
      <c r="Q763" s="15"/>
      <c r="R763" s="15"/>
      <c r="S763" s="15"/>
    </row>
    <row r="764">
      <c r="A764" s="15"/>
      <c r="B764" s="15"/>
      <c r="C764" s="15"/>
      <c r="D764" s="15"/>
      <c r="E764" s="15"/>
      <c r="F764" s="15"/>
      <c r="G764" s="15"/>
      <c r="H764" s="15"/>
      <c r="I764" s="15"/>
      <c r="J764" s="15"/>
      <c r="K764" s="15"/>
      <c r="L764" s="15"/>
      <c r="M764" s="15"/>
      <c r="N764" s="15"/>
      <c r="O764" s="15"/>
      <c r="P764" s="15"/>
      <c r="Q764" s="15"/>
      <c r="R764" s="15"/>
      <c r="S764" s="15"/>
    </row>
    <row r="765">
      <c r="A765" s="15"/>
      <c r="B765" s="15"/>
      <c r="C765" s="15"/>
      <c r="D765" s="15"/>
      <c r="E765" s="15"/>
      <c r="F765" s="15"/>
      <c r="G765" s="15"/>
      <c r="H765" s="15"/>
      <c r="I765" s="15"/>
      <c r="J765" s="15"/>
      <c r="K765" s="15"/>
      <c r="L765" s="15"/>
      <c r="M765" s="15"/>
      <c r="N765" s="15"/>
      <c r="O765" s="15"/>
      <c r="P765" s="15"/>
      <c r="Q765" s="15"/>
      <c r="R765" s="15"/>
      <c r="S765" s="15"/>
    </row>
    <row r="766">
      <c r="A766" s="15"/>
      <c r="B766" s="15"/>
      <c r="C766" s="15"/>
      <c r="D766" s="15"/>
      <c r="E766" s="15"/>
      <c r="F766" s="15"/>
      <c r="G766" s="15"/>
      <c r="H766" s="15"/>
      <c r="I766" s="15"/>
      <c r="J766" s="15"/>
      <c r="K766" s="15"/>
      <c r="L766" s="15"/>
      <c r="M766" s="15"/>
      <c r="N766" s="15"/>
      <c r="O766" s="15"/>
      <c r="P766" s="15"/>
      <c r="Q766" s="15"/>
      <c r="R766" s="15"/>
      <c r="S766" s="15"/>
    </row>
    <row r="767">
      <c r="A767" s="15"/>
      <c r="B767" s="15"/>
      <c r="C767" s="15"/>
      <c r="D767" s="15"/>
      <c r="E767" s="15"/>
      <c r="F767" s="15"/>
      <c r="G767" s="15"/>
      <c r="H767" s="15"/>
      <c r="I767" s="15"/>
      <c r="J767" s="15"/>
      <c r="K767" s="15"/>
      <c r="L767" s="15"/>
      <c r="M767" s="15"/>
      <c r="N767" s="15"/>
      <c r="O767" s="15"/>
      <c r="P767" s="15"/>
      <c r="Q767" s="15"/>
      <c r="R767" s="15"/>
      <c r="S767" s="15"/>
    </row>
    <row r="768">
      <c r="A768" s="15"/>
      <c r="B768" s="15"/>
      <c r="C768" s="15"/>
      <c r="D768" s="15"/>
      <c r="E768" s="15"/>
      <c r="F768" s="15"/>
      <c r="G768" s="15"/>
      <c r="H768" s="15"/>
      <c r="I768" s="15"/>
      <c r="J768" s="15"/>
      <c r="K768" s="15"/>
      <c r="L768" s="15"/>
      <c r="M768" s="15"/>
      <c r="N768" s="15"/>
      <c r="O768" s="15"/>
      <c r="P768" s="15"/>
      <c r="Q768" s="15"/>
      <c r="R768" s="15"/>
      <c r="S768" s="15"/>
    </row>
    <row r="769">
      <c r="A769" s="15"/>
      <c r="B769" s="15"/>
      <c r="C769" s="15"/>
      <c r="D769" s="15"/>
      <c r="E769" s="15"/>
      <c r="F769" s="15"/>
      <c r="G769" s="15"/>
      <c r="H769" s="15"/>
      <c r="I769" s="15"/>
      <c r="J769" s="15"/>
      <c r="K769" s="15"/>
      <c r="L769" s="15"/>
      <c r="M769" s="15"/>
      <c r="N769" s="15"/>
      <c r="O769" s="15"/>
      <c r="P769" s="15"/>
      <c r="Q769" s="15"/>
      <c r="R769" s="15"/>
      <c r="S769" s="15"/>
    </row>
    <row r="770">
      <c r="A770" s="15"/>
      <c r="B770" s="15"/>
      <c r="C770" s="15"/>
      <c r="D770" s="15"/>
      <c r="E770" s="15"/>
      <c r="F770" s="15"/>
      <c r="G770" s="15"/>
      <c r="H770" s="15"/>
      <c r="I770" s="15"/>
      <c r="J770" s="15"/>
      <c r="K770" s="15"/>
      <c r="L770" s="15"/>
      <c r="M770" s="15"/>
      <c r="N770" s="15"/>
      <c r="O770" s="15"/>
      <c r="P770" s="15"/>
      <c r="Q770" s="15"/>
      <c r="R770" s="15"/>
      <c r="S770" s="15"/>
    </row>
    <row r="771">
      <c r="A771" s="15"/>
      <c r="B771" s="15"/>
      <c r="C771" s="15"/>
      <c r="D771" s="15"/>
      <c r="E771" s="15"/>
      <c r="F771" s="15"/>
      <c r="G771" s="15"/>
      <c r="H771" s="15"/>
      <c r="I771" s="15"/>
      <c r="J771" s="15"/>
      <c r="K771" s="15"/>
      <c r="L771" s="15"/>
      <c r="M771" s="15"/>
      <c r="N771" s="15"/>
      <c r="O771" s="15"/>
      <c r="P771" s="15"/>
      <c r="Q771" s="15"/>
      <c r="R771" s="15"/>
      <c r="S771" s="15"/>
    </row>
    <row r="772">
      <c r="A772" s="15"/>
      <c r="B772" s="15"/>
      <c r="C772" s="15"/>
      <c r="D772" s="15"/>
      <c r="E772" s="15"/>
      <c r="F772" s="15"/>
      <c r="G772" s="15"/>
      <c r="H772" s="15"/>
      <c r="I772" s="15"/>
      <c r="J772" s="15"/>
      <c r="K772" s="15"/>
      <c r="L772" s="15"/>
      <c r="M772" s="15"/>
      <c r="N772" s="15"/>
      <c r="O772" s="15"/>
      <c r="P772" s="15"/>
      <c r="Q772" s="15"/>
      <c r="R772" s="15"/>
      <c r="S772" s="15"/>
    </row>
    <row r="773">
      <c r="A773" s="15"/>
      <c r="B773" s="15"/>
      <c r="C773" s="15"/>
      <c r="D773" s="15"/>
      <c r="E773" s="15"/>
      <c r="F773" s="15"/>
      <c r="G773" s="15"/>
      <c r="H773" s="15"/>
      <c r="I773" s="15"/>
      <c r="J773" s="15"/>
      <c r="K773" s="15"/>
      <c r="L773" s="15"/>
      <c r="M773" s="15"/>
      <c r="N773" s="15"/>
      <c r="O773" s="15"/>
      <c r="P773" s="15"/>
      <c r="Q773" s="15"/>
      <c r="R773" s="15"/>
      <c r="S773" s="15"/>
    </row>
    <row r="774">
      <c r="A774" s="15"/>
      <c r="B774" s="15"/>
      <c r="C774" s="15"/>
      <c r="D774" s="15"/>
      <c r="E774" s="15"/>
      <c r="F774" s="15"/>
      <c r="G774" s="15"/>
      <c r="H774" s="15"/>
      <c r="I774" s="15"/>
      <c r="J774" s="15"/>
      <c r="K774" s="15"/>
      <c r="L774" s="15"/>
      <c r="M774" s="15"/>
      <c r="N774" s="15"/>
      <c r="O774" s="15"/>
      <c r="P774" s="15"/>
      <c r="Q774" s="15"/>
      <c r="R774" s="15"/>
      <c r="S774" s="15"/>
    </row>
    <row r="775">
      <c r="A775" s="15"/>
      <c r="B775" s="15"/>
      <c r="C775" s="15"/>
      <c r="D775" s="15"/>
      <c r="E775" s="15"/>
      <c r="F775" s="15"/>
      <c r="G775" s="15"/>
      <c r="H775" s="15"/>
      <c r="I775" s="15"/>
      <c r="J775" s="15"/>
      <c r="K775" s="15"/>
      <c r="L775" s="15"/>
      <c r="M775" s="15"/>
      <c r="N775" s="15"/>
      <c r="O775" s="15"/>
      <c r="P775" s="15"/>
      <c r="Q775" s="15"/>
      <c r="R775" s="15"/>
      <c r="S775" s="15"/>
    </row>
    <row r="776">
      <c r="A776" s="15"/>
      <c r="B776" s="15"/>
      <c r="C776" s="15"/>
      <c r="D776" s="15"/>
      <c r="E776" s="15"/>
      <c r="F776" s="15"/>
      <c r="G776" s="15"/>
      <c r="H776" s="15"/>
      <c r="I776" s="15"/>
      <c r="J776" s="15"/>
      <c r="K776" s="15"/>
      <c r="L776" s="15"/>
      <c r="M776" s="15"/>
      <c r="N776" s="15"/>
      <c r="O776" s="15"/>
      <c r="P776" s="15"/>
      <c r="Q776" s="15"/>
      <c r="R776" s="15"/>
      <c r="S776" s="15"/>
    </row>
    <row r="777">
      <c r="A777" s="15"/>
      <c r="B777" s="15"/>
      <c r="C777" s="15"/>
      <c r="D777" s="15"/>
      <c r="E777" s="15"/>
      <c r="F777" s="15"/>
      <c r="G777" s="15"/>
      <c r="H777" s="15"/>
      <c r="I777" s="15"/>
      <c r="J777" s="15"/>
      <c r="K777" s="15"/>
      <c r="L777" s="15"/>
      <c r="M777" s="15"/>
      <c r="N777" s="15"/>
      <c r="O777" s="15"/>
      <c r="P777" s="15"/>
      <c r="Q777" s="15"/>
      <c r="R777" s="15"/>
      <c r="S777" s="15"/>
    </row>
    <row r="778">
      <c r="A778" s="15"/>
      <c r="B778" s="15"/>
      <c r="C778" s="15"/>
      <c r="D778" s="15"/>
      <c r="E778" s="15"/>
      <c r="F778" s="15"/>
      <c r="G778" s="15"/>
      <c r="H778" s="15"/>
      <c r="I778" s="15"/>
      <c r="J778" s="15"/>
      <c r="K778" s="15"/>
      <c r="L778" s="15"/>
      <c r="M778" s="15"/>
      <c r="N778" s="15"/>
      <c r="O778" s="15"/>
      <c r="P778" s="15"/>
      <c r="Q778" s="15"/>
      <c r="R778" s="15"/>
      <c r="S778" s="15"/>
    </row>
    <row r="779">
      <c r="A779" s="15"/>
      <c r="B779" s="15"/>
      <c r="C779" s="15"/>
      <c r="D779" s="15"/>
      <c r="E779" s="15"/>
      <c r="F779" s="15"/>
      <c r="G779" s="15"/>
      <c r="H779" s="15"/>
      <c r="I779" s="15"/>
      <c r="J779" s="15"/>
      <c r="K779" s="15"/>
      <c r="L779" s="15"/>
      <c r="M779" s="15"/>
      <c r="N779" s="15"/>
      <c r="O779" s="15"/>
      <c r="P779" s="15"/>
      <c r="Q779" s="15"/>
      <c r="R779" s="15"/>
      <c r="S779" s="15"/>
    </row>
    <row r="780">
      <c r="A780" s="15"/>
      <c r="B780" s="15"/>
      <c r="C780" s="15"/>
      <c r="D780" s="15"/>
      <c r="E780" s="15"/>
      <c r="F780" s="15"/>
      <c r="G780" s="15"/>
      <c r="H780" s="15"/>
      <c r="I780" s="15"/>
      <c r="J780" s="15"/>
      <c r="K780" s="15"/>
      <c r="L780" s="15"/>
      <c r="M780" s="15"/>
      <c r="N780" s="15"/>
      <c r="O780" s="15"/>
      <c r="P780" s="15"/>
      <c r="Q780" s="15"/>
      <c r="R780" s="15"/>
      <c r="S780" s="15"/>
    </row>
    <row r="781">
      <c r="A781" s="15"/>
      <c r="B781" s="15"/>
      <c r="C781" s="15"/>
      <c r="D781" s="15"/>
      <c r="E781" s="15"/>
      <c r="F781" s="15"/>
      <c r="G781" s="15"/>
      <c r="H781" s="15"/>
      <c r="I781" s="15"/>
      <c r="J781" s="15"/>
      <c r="K781" s="15"/>
      <c r="L781" s="15"/>
      <c r="M781" s="15"/>
      <c r="N781" s="15"/>
      <c r="O781" s="15"/>
      <c r="P781" s="15"/>
      <c r="Q781" s="15"/>
      <c r="R781" s="15"/>
      <c r="S781" s="15"/>
    </row>
    <row r="782">
      <c r="A782" s="15"/>
      <c r="B782" s="15"/>
      <c r="C782" s="15"/>
      <c r="D782" s="15"/>
      <c r="E782" s="15"/>
      <c r="F782" s="15"/>
      <c r="G782" s="15"/>
      <c r="H782" s="15"/>
      <c r="I782" s="15"/>
      <c r="J782" s="15"/>
      <c r="K782" s="15"/>
      <c r="L782" s="15"/>
      <c r="M782" s="15"/>
      <c r="N782" s="15"/>
      <c r="O782" s="15"/>
      <c r="P782" s="15"/>
      <c r="Q782" s="15"/>
      <c r="R782" s="15"/>
      <c r="S782" s="15"/>
    </row>
    <row r="783">
      <c r="A783" s="15"/>
      <c r="B783" s="15"/>
      <c r="C783" s="15"/>
      <c r="D783" s="15"/>
      <c r="E783" s="15"/>
      <c r="F783" s="15"/>
      <c r="G783" s="15"/>
      <c r="H783" s="15"/>
      <c r="I783" s="15"/>
      <c r="J783" s="15"/>
      <c r="K783" s="15"/>
      <c r="L783" s="15"/>
      <c r="M783" s="15"/>
      <c r="N783" s="15"/>
      <c r="O783" s="15"/>
      <c r="P783" s="15"/>
      <c r="Q783" s="15"/>
      <c r="R783" s="15"/>
      <c r="S783" s="15"/>
    </row>
    <row r="784">
      <c r="A784" s="15"/>
      <c r="B784" s="15"/>
      <c r="C784" s="15"/>
      <c r="D784" s="15"/>
      <c r="E784" s="15"/>
      <c r="F784" s="15"/>
      <c r="G784" s="15"/>
      <c r="H784" s="15"/>
      <c r="I784" s="15"/>
      <c r="J784" s="15"/>
      <c r="K784" s="15"/>
      <c r="L784" s="15"/>
      <c r="M784" s="15"/>
      <c r="N784" s="15"/>
      <c r="O784" s="15"/>
      <c r="P784" s="15"/>
      <c r="Q784" s="15"/>
      <c r="R784" s="15"/>
      <c r="S784" s="15"/>
    </row>
    <row r="785">
      <c r="A785" s="15"/>
      <c r="B785" s="15"/>
      <c r="C785" s="15"/>
      <c r="D785" s="15"/>
      <c r="E785" s="15"/>
      <c r="F785" s="15"/>
      <c r="G785" s="15"/>
      <c r="H785" s="15"/>
      <c r="I785" s="15"/>
      <c r="J785" s="15"/>
      <c r="K785" s="15"/>
      <c r="L785" s="15"/>
      <c r="M785" s="15"/>
      <c r="N785" s="15"/>
      <c r="O785" s="15"/>
      <c r="P785" s="15"/>
      <c r="Q785" s="15"/>
      <c r="R785" s="15"/>
      <c r="S785" s="15"/>
    </row>
    <row r="786">
      <c r="A786" s="15"/>
      <c r="B786" s="15"/>
      <c r="C786" s="15"/>
      <c r="D786" s="15"/>
      <c r="E786" s="15"/>
      <c r="F786" s="15"/>
      <c r="G786" s="15"/>
      <c r="H786" s="15"/>
      <c r="I786" s="15"/>
      <c r="J786" s="15"/>
      <c r="K786" s="15"/>
      <c r="L786" s="15"/>
      <c r="M786" s="15"/>
      <c r="N786" s="15"/>
      <c r="O786" s="15"/>
      <c r="P786" s="15"/>
      <c r="Q786" s="15"/>
      <c r="R786" s="15"/>
      <c r="S786" s="15"/>
    </row>
    <row r="787">
      <c r="A787" s="15"/>
      <c r="B787" s="15"/>
      <c r="C787" s="15"/>
      <c r="D787" s="15"/>
      <c r="E787" s="15"/>
      <c r="F787" s="15"/>
      <c r="G787" s="15"/>
      <c r="H787" s="15"/>
      <c r="I787" s="15"/>
      <c r="J787" s="15"/>
      <c r="K787" s="15"/>
      <c r="L787" s="15"/>
      <c r="M787" s="15"/>
      <c r="N787" s="15"/>
      <c r="O787" s="15"/>
      <c r="P787" s="15"/>
      <c r="Q787" s="15"/>
      <c r="R787" s="15"/>
      <c r="S787" s="15"/>
    </row>
    <row r="788">
      <c r="A788" s="15"/>
      <c r="B788" s="15"/>
      <c r="C788" s="15"/>
      <c r="D788" s="15"/>
      <c r="E788" s="15"/>
      <c r="F788" s="15"/>
      <c r="G788" s="15"/>
      <c r="H788" s="15"/>
      <c r="I788" s="15"/>
      <c r="J788" s="15"/>
      <c r="K788" s="15"/>
      <c r="L788" s="15"/>
      <c r="M788" s="15"/>
      <c r="N788" s="15"/>
      <c r="O788" s="15"/>
      <c r="P788" s="15"/>
      <c r="Q788" s="15"/>
      <c r="R788" s="15"/>
      <c r="S788" s="15"/>
    </row>
    <row r="789">
      <c r="A789" s="15"/>
      <c r="B789" s="15"/>
      <c r="C789" s="15"/>
      <c r="D789" s="15"/>
      <c r="E789" s="15"/>
      <c r="F789" s="15"/>
      <c r="G789" s="15"/>
      <c r="H789" s="15"/>
      <c r="I789" s="15"/>
      <c r="J789" s="15"/>
      <c r="K789" s="15"/>
      <c r="L789" s="15"/>
      <c r="M789" s="15"/>
      <c r="N789" s="15"/>
      <c r="O789" s="15"/>
      <c r="P789" s="15"/>
      <c r="Q789" s="15"/>
      <c r="R789" s="15"/>
      <c r="S789" s="15"/>
    </row>
    <row r="790">
      <c r="A790" s="15"/>
      <c r="B790" s="15"/>
      <c r="C790" s="15"/>
      <c r="D790" s="15"/>
      <c r="E790" s="15"/>
      <c r="F790" s="15"/>
      <c r="G790" s="15"/>
      <c r="H790" s="15"/>
      <c r="I790" s="15"/>
      <c r="J790" s="15"/>
      <c r="K790" s="15"/>
      <c r="L790" s="15"/>
      <c r="M790" s="15"/>
      <c r="N790" s="15"/>
      <c r="O790" s="15"/>
      <c r="P790" s="15"/>
      <c r="Q790" s="15"/>
      <c r="R790" s="15"/>
      <c r="S790" s="15"/>
    </row>
    <row r="791">
      <c r="A791" s="15"/>
      <c r="B791" s="15"/>
      <c r="C791" s="15"/>
      <c r="D791" s="15"/>
      <c r="E791" s="15"/>
      <c r="F791" s="15"/>
      <c r="G791" s="15"/>
      <c r="H791" s="15"/>
      <c r="I791" s="15"/>
      <c r="J791" s="15"/>
      <c r="K791" s="15"/>
      <c r="L791" s="15"/>
      <c r="M791" s="15"/>
      <c r="N791" s="15"/>
      <c r="O791" s="15"/>
      <c r="P791" s="15"/>
      <c r="Q791" s="15"/>
      <c r="R791" s="15"/>
      <c r="S791" s="15"/>
    </row>
    <row r="792">
      <c r="A792" s="15"/>
      <c r="B792" s="15"/>
      <c r="C792" s="15"/>
      <c r="D792" s="15"/>
      <c r="E792" s="15"/>
      <c r="F792" s="15"/>
      <c r="G792" s="15"/>
      <c r="H792" s="15"/>
      <c r="I792" s="15"/>
      <c r="J792" s="15"/>
      <c r="K792" s="15"/>
      <c r="L792" s="15"/>
      <c r="M792" s="15"/>
      <c r="N792" s="15"/>
      <c r="O792" s="15"/>
      <c r="P792" s="15"/>
      <c r="Q792" s="15"/>
      <c r="R792" s="15"/>
      <c r="S792" s="15"/>
    </row>
    <row r="793">
      <c r="A793" s="15"/>
      <c r="B793" s="15"/>
      <c r="C793" s="15"/>
      <c r="D793" s="15"/>
      <c r="E793" s="15"/>
      <c r="F793" s="15"/>
      <c r="G793" s="15"/>
      <c r="H793" s="15"/>
      <c r="I793" s="15"/>
      <c r="J793" s="15"/>
      <c r="K793" s="15"/>
      <c r="L793" s="15"/>
      <c r="M793" s="15"/>
      <c r="N793" s="15"/>
      <c r="O793" s="15"/>
      <c r="P793" s="15"/>
      <c r="Q793" s="15"/>
      <c r="R793" s="15"/>
      <c r="S793" s="15"/>
    </row>
    <row r="794">
      <c r="A794" s="15"/>
      <c r="B794" s="15"/>
      <c r="C794" s="15"/>
      <c r="D794" s="15"/>
      <c r="E794" s="15"/>
      <c r="F794" s="15"/>
      <c r="G794" s="15"/>
      <c r="H794" s="15"/>
      <c r="I794" s="15"/>
      <c r="J794" s="15"/>
      <c r="K794" s="15"/>
      <c r="L794" s="15"/>
      <c r="M794" s="15"/>
      <c r="N794" s="15"/>
      <c r="O794" s="15"/>
      <c r="P794" s="15"/>
      <c r="Q794" s="15"/>
      <c r="R794" s="15"/>
      <c r="S794" s="15"/>
    </row>
    <row r="795">
      <c r="A795" s="15"/>
      <c r="B795" s="15"/>
      <c r="C795" s="15"/>
      <c r="D795" s="15"/>
      <c r="E795" s="15"/>
      <c r="F795" s="15"/>
      <c r="G795" s="15"/>
      <c r="H795" s="15"/>
      <c r="I795" s="15"/>
      <c r="J795" s="15"/>
      <c r="K795" s="15"/>
      <c r="L795" s="15"/>
      <c r="M795" s="15"/>
      <c r="N795" s="15"/>
      <c r="O795" s="15"/>
      <c r="P795" s="15"/>
      <c r="Q795" s="15"/>
      <c r="R795" s="15"/>
      <c r="S795" s="15"/>
    </row>
    <row r="796">
      <c r="A796" s="15"/>
      <c r="B796" s="15"/>
      <c r="C796" s="15"/>
      <c r="D796" s="15"/>
      <c r="E796" s="15"/>
      <c r="F796" s="15"/>
      <c r="G796" s="15"/>
      <c r="H796" s="15"/>
      <c r="I796" s="15"/>
      <c r="J796" s="15"/>
      <c r="K796" s="15"/>
      <c r="L796" s="15"/>
      <c r="M796" s="15"/>
      <c r="N796" s="15"/>
      <c r="O796" s="15"/>
      <c r="P796" s="15"/>
      <c r="Q796" s="15"/>
      <c r="R796" s="15"/>
      <c r="S796" s="15"/>
    </row>
    <row r="797">
      <c r="A797" s="15"/>
      <c r="B797" s="15"/>
      <c r="C797" s="15"/>
      <c r="D797" s="15"/>
      <c r="E797" s="15"/>
      <c r="F797" s="15"/>
      <c r="G797" s="15"/>
      <c r="H797" s="15"/>
      <c r="I797" s="15"/>
      <c r="J797" s="15"/>
      <c r="K797" s="15"/>
      <c r="L797" s="15"/>
      <c r="M797" s="15"/>
      <c r="N797" s="15"/>
      <c r="O797" s="15"/>
      <c r="P797" s="15"/>
      <c r="Q797" s="15"/>
      <c r="R797" s="15"/>
      <c r="S797" s="15"/>
    </row>
    <row r="798">
      <c r="A798" s="15"/>
      <c r="B798" s="15"/>
      <c r="C798" s="15"/>
      <c r="D798" s="15"/>
      <c r="E798" s="15"/>
      <c r="F798" s="15"/>
      <c r="G798" s="15"/>
      <c r="H798" s="15"/>
      <c r="I798" s="15"/>
      <c r="J798" s="15"/>
      <c r="K798" s="15"/>
      <c r="L798" s="15"/>
      <c r="M798" s="15"/>
      <c r="N798" s="15"/>
      <c r="O798" s="15"/>
      <c r="P798" s="15"/>
      <c r="Q798" s="15"/>
      <c r="R798" s="15"/>
      <c r="S798" s="15"/>
    </row>
    <row r="799">
      <c r="A799" s="15"/>
      <c r="B799" s="15"/>
      <c r="C799" s="15"/>
      <c r="D799" s="15"/>
      <c r="E799" s="15"/>
      <c r="F799" s="15"/>
      <c r="G799" s="15"/>
      <c r="H799" s="15"/>
      <c r="I799" s="15"/>
      <c r="J799" s="15"/>
      <c r="K799" s="15"/>
      <c r="L799" s="15"/>
      <c r="M799" s="15"/>
      <c r="N799" s="15"/>
      <c r="O799" s="15"/>
      <c r="P799" s="15"/>
      <c r="Q799" s="15"/>
      <c r="R799" s="15"/>
      <c r="S799" s="15"/>
    </row>
    <row r="800">
      <c r="A800" s="15"/>
      <c r="B800" s="15"/>
      <c r="C800" s="15"/>
      <c r="D800" s="15"/>
      <c r="E800" s="15"/>
      <c r="F800" s="15"/>
      <c r="G800" s="15"/>
      <c r="H800" s="15"/>
      <c r="I800" s="15"/>
      <c r="J800" s="15"/>
      <c r="K800" s="15"/>
      <c r="L800" s="15"/>
      <c r="M800" s="15"/>
      <c r="N800" s="15"/>
      <c r="O800" s="15"/>
      <c r="P800" s="15"/>
      <c r="Q800" s="15"/>
      <c r="R800" s="15"/>
      <c r="S800" s="15"/>
    </row>
    <row r="801">
      <c r="A801" s="15"/>
      <c r="B801" s="15"/>
      <c r="C801" s="15"/>
      <c r="D801" s="15"/>
      <c r="E801" s="15"/>
      <c r="F801" s="15"/>
      <c r="G801" s="15"/>
      <c r="H801" s="15"/>
      <c r="I801" s="15"/>
      <c r="J801" s="15"/>
      <c r="K801" s="15"/>
      <c r="L801" s="15"/>
      <c r="M801" s="15"/>
      <c r="N801" s="15"/>
      <c r="O801" s="15"/>
      <c r="P801" s="15"/>
      <c r="Q801" s="15"/>
      <c r="R801" s="15"/>
      <c r="S801" s="15"/>
    </row>
    <row r="802">
      <c r="A802" s="15"/>
      <c r="B802" s="15"/>
      <c r="C802" s="15"/>
      <c r="D802" s="15"/>
      <c r="E802" s="15"/>
      <c r="F802" s="15"/>
      <c r="G802" s="15"/>
      <c r="H802" s="15"/>
      <c r="I802" s="15"/>
      <c r="J802" s="15"/>
      <c r="K802" s="15"/>
      <c r="L802" s="15"/>
      <c r="M802" s="15"/>
      <c r="N802" s="15"/>
      <c r="O802" s="15"/>
      <c r="P802" s="15"/>
      <c r="Q802" s="15"/>
      <c r="R802" s="15"/>
      <c r="S802" s="15"/>
    </row>
    <row r="803">
      <c r="A803" s="15"/>
      <c r="B803" s="15"/>
      <c r="C803" s="15"/>
      <c r="D803" s="15"/>
      <c r="E803" s="15"/>
      <c r="F803" s="15"/>
      <c r="G803" s="15"/>
      <c r="H803" s="15"/>
      <c r="I803" s="15"/>
      <c r="J803" s="15"/>
      <c r="K803" s="15"/>
      <c r="L803" s="15"/>
      <c r="M803" s="15"/>
      <c r="N803" s="15"/>
      <c r="O803" s="15"/>
      <c r="P803" s="15"/>
      <c r="Q803" s="15"/>
      <c r="R803" s="15"/>
      <c r="S803" s="15"/>
    </row>
    <row r="804">
      <c r="A804" s="15"/>
      <c r="B804" s="15"/>
      <c r="C804" s="15"/>
      <c r="D804" s="15"/>
      <c r="E804" s="15"/>
      <c r="F804" s="15"/>
      <c r="G804" s="15"/>
      <c r="H804" s="15"/>
      <c r="I804" s="15"/>
      <c r="J804" s="15"/>
      <c r="K804" s="15"/>
      <c r="L804" s="15"/>
      <c r="M804" s="15"/>
      <c r="N804" s="15"/>
      <c r="O804" s="15"/>
      <c r="P804" s="15"/>
      <c r="Q804" s="15"/>
      <c r="R804" s="15"/>
      <c r="S804" s="15"/>
    </row>
    <row r="805">
      <c r="A805" s="15"/>
      <c r="B805" s="15"/>
      <c r="C805" s="15"/>
      <c r="D805" s="15"/>
      <c r="E805" s="15"/>
      <c r="F805" s="15"/>
      <c r="G805" s="15"/>
      <c r="H805" s="15"/>
      <c r="I805" s="15"/>
      <c r="J805" s="15"/>
      <c r="K805" s="15"/>
      <c r="L805" s="15"/>
      <c r="M805" s="15"/>
      <c r="N805" s="15"/>
      <c r="O805" s="15"/>
      <c r="P805" s="15"/>
      <c r="Q805" s="15"/>
      <c r="R805" s="15"/>
      <c r="S805" s="15"/>
    </row>
    <row r="806">
      <c r="A806" s="15"/>
      <c r="B806" s="15"/>
      <c r="C806" s="15"/>
      <c r="D806" s="15"/>
      <c r="E806" s="15"/>
      <c r="F806" s="15"/>
      <c r="G806" s="15"/>
      <c r="H806" s="15"/>
      <c r="I806" s="15"/>
      <c r="J806" s="15"/>
      <c r="K806" s="15"/>
      <c r="L806" s="15"/>
      <c r="M806" s="15"/>
      <c r="N806" s="15"/>
      <c r="O806" s="15"/>
      <c r="P806" s="15"/>
      <c r="Q806" s="15"/>
      <c r="R806" s="15"/>
      <c r="S806" s="15"/>
    </row>
    <row r="807">
      <c r="A807" s="15"/>
      <c r="B807" s="15"/>
      <c r="C807" s="15"/>
      <c r="D807" s="15"/>
      <c r="E807" s="15"/>
      <c r="F807" s="15"/>
      <c r="G807" s="15"/>
      <c r="H807" s="15"/>
      <c r="I807" s="15"/>
      <c r="J807" s="15"/>
      <c r="K807" s="15"/>
      <c r="L807" s="15"/>
      <c r="M807" s="15"/>
      <c r="N807" s="15"/>
      <c r="O807" s="15"/>
      <c r="P807" s="15"/>
      <c r="Q807" s="15"/>
      <c r="R807" s="15"/>
      <c r="S807" s="15"/>
    </row>
    <row r="808">
      <c r="A808" s="15"/>
      <c r="B808" s="15"/>
      <c r="C808" s="15"/>
      <c r="D808" s="15"/>
      <c r="E808" s="15"/>
      <c r="F808" s="15"/>
      <c r="G808" s="15"/>
      <c r="H808" s="15"/>
      <c r="I808" s="15"/>
      <c r="J808" s="15"/>
      <c r="K808" s="15"/>
      <c r="L808" s="15"/>
      <c r="M808" s="15"/>
      <c r="N808" s="15"/>
      <c r="O808" s="15"/>
      <c r="P808" s="15"/>
      <c r="Q808" s="15"/>
      <c r="R808" s="15"/>
      <c r="S808" s="15"/>
    </row>
    <row r="809">
      <c r="A809" s="15"/>
      <c r="B809" s="15"/>
      <c r="C809" s="15"/>
      <c r="D809" s="15"/>
      <c r="E809" s="15"/>
      <c r="F809" s="15"/>
      <c r="G809" s="15"/>
      <c r="H809" s="15"/>
      <c r="I809" s="15"/>
      <c r="J809" s="15"/>
      <c r="K809" s="15"/>
      <c r="L809" s="15"/>
      <c r="M809" s="15"/>
      <c r="N809" s="15"/>
      <c r="O809" s="15"/>
      <c r="P809" s="15"/>
      <c r="Q809" s="15"/>
      <c r="R809" s="15"/>
      <c r="S809" s="15"/>
    </row>
    <row r="810">
      <c r="A810" s="15"/>
      <c r="B810" s="15"/>
      <c r="C810" s="15"/>
      <c r="D810" s="15"/>
      <c r="E810" s="15"/>
      <c r="F810" s="15"/>
      <c r="G810" s="15"/>
      <c r="H810" s="15"/>
      <c r="I810" s="15"/>
      <c r="J810" s="15"/>
      <c r="K810" s="15"/>
      <c r="L810" s="15"/>
      <c r="M810" s="15"/>
      <c r="N810" s="15"/>
      <c r="O810" s="15"/>
      <c r="P810" s="15"/>
      <c r="Q810" s="15"/>
      <c r="R810" s="15"/>
      <c r="S810" s="15"/>
    </row>
    <row r="811">
      <c r="A811" s="15"/>
      <c r="B811" s="15"/>
      <c r="C811" s="15"/>
      <c r="D811" s="15"/>
      <c r="E811" s="15"/>
      <c r="F811" s="15"/>
      <c r="G811" s="15"/>
      <c r="H811" s="15"/>
      <c r="I811" s="15"/>
      <c r="J811" s="15"/>
      <c r="K811" s="15"/>
      <c r="L811" s="15"/>
      <c r="M811" s="15"/>
      <c r="N811" s="15"/>
      <c r="O811" s="15"/>
      <c r="P811" s="15"/>
      <c r="Q811" s="15"/>
      <c r="R811" s="15"/>
      <c r="S811" s="15"/>
    </row>
    <row r="812">
      <c r="A812" s="15"/>
      <c r="B812" s="15"/>
      <c r="C812" s="15"/>
      <c r="D812" s="15"/>
      <c r="E812" s="15"/>
      <c r="F812" s="15"/>
      <c r="G812" s="15"/>
      <c r="H812" s="15"/>
      <c r="I812" s="15"/>
      <c r="J812" s="15"/>
      <c r="K812" s="15"/>
      <c r="L812" s="15"/>
      <c r="M812" s="15"/>
      <c r="N812" s="15"/>
      <c r="O812" s="15"/>
      <c r="P812" s="15"/>
      <c r="Q812" s="15"/>
      <c r="R812" s="15"/>
      <c r="S812" s="15"/>
    </row>
    <row r="813">
      <c r="A813" s="15"/>
      <c r="B813" s="15"/>
      <c r="C813" s="15"/>
      <c r="D813" s="15"/>
      <c r="E813" s="15"/>
      <c r="F813" s="15"/>
      <c r="G813" s="15"/>
      <c r="H813" s="15"/>
      <c r="I813" s="15"/>
      <c r="J813" s="15"/>
      <c r="K813" s="15"/>
      <c r="L813" s="15"/>
      <c r="M813" s="15"/>
      <c r="N813" s="15"/>
      <c r="O813" s="15"/>
      <c r="P813" s="15"/>
      <c r="Q813" s="15"/>
      <c r="R813" s="15"/>
      <c r="S813" s="15"/>
    </row>
    <row r="814">
      <c r="A814" s="15"/>
      <c r="B814" s="15"/>
      <c r="C814" s="15"/>
      <c r="D814" s="15"/>
      <c r="E814" s="15"/>
      <c r="F814" s="15"/>
      <c r="G814" s="15"/>
      <c r="H814" s="15"/>
      <c r="I814" s="15"/>
      <c r="J814" s="15"/>
      <c r="K814" s="15"/>
      <c r="L814" s="15"/>
      <c r="M814" s="15"/>
      <c r="N814" s="15"/>
      <c r="O814" s="15"/>
      <c r="P814" s="15"/>
      <c r="Q814" s="15"/>
      <c r="R814" s="15"/>
      <c r="S814" s="15"/>
    </row>
    <row r="815">
      <c r="A815" s="15"/>
      <c r="B815" s="15"/>
      <c r="C815" s="15"/>
      <c r="D815" s="15"/>
      <c r="E815" s="15"/>
      <c r="F815" s="15"/>
      <c r="G815" s="15"/>
      <c r="H815" s="15"/>
      <c r="I815" s="15"/>
      <c r="J815" s="15"/>
      <c r="K815" s="15"/>
      <c r="L815" s="15"/>
      <c r="M815" s="15"/>
      <c r="N815" s="15"/>
      <c r="O815" s="15"/>
      <c r="P815" s="15"/>
      <c r="Q815" s="15"/>
      <c r="R815" s="15"/>
      <c r="S815" s="15"/>
    </row>
    <row r="816">
      <c r="A816" s="15"/>
      <c r="B816" s="15"/>
      <c r="C816" s="15"/>
      <c r="D816" s="15"/>
      <c r="E816" s="15"/>
      <c r="F816" s="15"/>
      <c r="G816" s="15"/>
      <c r="H816" s="15"/>
      <c r="I816" s="15"/>
      <c r="J816" s="15"/>
      <c r="K816" s="15"/>
      <c r="L816" s="15"/>
      <c r="M816" s="15"/>
      <c r="N816" s="15"/>
      <c r="O816" s="15"/>
      <c r="P816" s="15"/>
      <c r="Q816" s="15"/>
      <c r="R816" s="15"/>
      <c r="S816" s="15"/>
    </row>
    <row r="817">
      <c r="A817" s="15"/>
      <c r="B817" s="15"/>
      <c r="C817" s="15"/>
      <c r="D817" s="15"/>
      <c r="E817" s="15"/>
      <c r="F817" s="15"/>
      <c r="G817" s="15"/>
      <c r="H817" s="15"/>
      <c r="I817" s="15"/>
      <c r="J817" s="15"/>
      <c r="K817" s="15"/>
      <c r="L817" s="15"/>
      <c r="M817" s="15"/>
      <c r="N817" s="15"/>
      <c r="O817" s="15"/>
      <c r="P817" s="15"/>
      <c r="Q817" s="15"/>
      <c r="R817" s="15"/>
      <c r="S817" s="15"/>
    </row>
    <row r="818">
      <c r="A818" s="15"/>
      <c r="B818" s="15"/>
      <c r="C818" s="15"/>
      <c r="D818" s="15"/>
      <c r="E818" s="15"/>
      <c r="F818" s="15"/>
      <c r="G818" s="15"/>
      <c r="H818" s="15"/>
      <c r="I818" s="15"/>
      <c r="J818" s="15"/>
      <c r="K818" s="15"/>
      <c r="L818" s="15"/>
      <c r="M818" s="15"/>
      <c r="N818" s="15"/>
      <c r="O818" s="15"/>
      <c r="P818" s="15"/>
      <c r="Q818" s="15"/>
      <c r="R818" s="15"/>
      <c r="S818" s="15"/>
    </row>
    <row r="819">
      <c r="A819" s="15"/>
      <c r="B819" s="15"/>
      <c r="C819" s="15"/>
      <c r="D819" s="15"/>
      <c r="E819" s="15"/>
      <c r="F819" s="15"/>
      <c r="G819" s="15"/>
      <c r="H819" s="15"/>
      <c r="I819" s="15"/>
      <c r="J819" s="15"/>
      <c r="K819" s="15"/>
      <c r="L819" s="15"/>
      <c r="M819" s="15"/>
      <c r="N819" s="15"/>
      <c r="O819" s="15"/>
      <c r="P819" s="15"/>
      <c r="Q819" s="15"/>
      <c r="R819" s="15"/>
      <c r="S819" s="15"/>
    </row>
    <row r="820">
      <c r="A820" s="15"/>
      <c r="B820" s="15"/>
      <c r="C820" s="15"/>
      <c r="D820" s="15"/>
      <c r="E820" s="15"/>
      <c r="F820" s="15"/>
      <c r="G820" s="15"/>
      <c r="H820" s="15"/>
      <c r="I820" s="15"/>
      <c r="J820" s="15"/>
      <c r="K820" s="15"/>
      <c r="L820" s="15"/>
      <c r="M820" s="15"/>
      <c r="N820" s="15"/>
      <c r="O820" s="15"/>
      <c r="P820" s="15"/>
      <c r="Q820" s="15"/>
      <c r="R820" s="15"/>
      <c r="S820" s="15"/>
    </row>
    <row r="821">
      <c r="A821" s="15"/>
      <c r="B821" s="15"/>
      <c r="C821" s="15"/>
      <c r="D821" s="15"/>
      <c r="E821" s="15"/>
      <c r="F821" s="15"/>
      <c r="G821" s="15"/>
      <c r="H821" s="15"/>
      <c r="I821" s="15"/>
      <c r="J821" s="15"/>
      <c r="K821" s="15"/>
      <c r="L821" s="15"/>
      <c r="M821" s="15"/>
      <c r="N821" s="15"/>
      <c r="O821" s="15"/>
      <c r="P821" s="15"/>
      <c r="Q821" s="15"/>
      <c r="R821" s="15"/>
      <c r="S821" s="15"/>
    </row>
    <row r="822">
      <c r="A822" s="15"/>
      <c r="B822" s="15"/>
      <c r="C822" s="15"/>
      <c r="D822" s="15"/>
      <c r="E822" s="15"/>
      <c r="F822" s="15"/>
      <c r="G822" s="15"/>
      <c r="H822" s="15"/>
      <c r="I822" s="15"/>
      <c r="J822" s="15"/>
      <c r="K822" s="15"/>
      <c r="L822" s="15"/>
      <c r="M822" s="15"/>
      <c r="N822" s="15"/>
      <c r="O822" s="15"/>
      <c r="P822" s="15"/>
      <c r="Q822" s="15"/>
      <c r="R822" s="15"/>
      <c r="S822" s="15"/>
    </row>
    <row r="823">
      <c r="A823" s="15"/>
      <c r="B823" s="15"/>
      <c r="C823" s="15"/>
      <c r="D823" s="15"/>
      <c r="E823" s="15"/>
      <c r="F823" s="15"/>
      <c r="G823" s="15"/>
      <c r="H823" s="15"/>
      <c r="I823" s="15"/>
      <c r="J823" s="15"/>
      <c r="K823" s="15"/>
      <c r="L823" s="15"/>
      <c r="M823" s="15"/>
      <c r="N823" s="15"/>
      <c r="O823" s="15"/>
      <c r="P823" s="15"/>
      <c r="Q823" s="15"/>
      <c r="R823" s="15"/>
      <c r="S823" s="15"/>
    </row>
    <row r="824">
      <c r="A824" s="15"/>
      <c r="B824" s="15"/>
      <c r="C824" s="15"/>
      <c r="D824" s="15"/>
      <c r="E824" s="15"/>
      <c r="F824" s="15"/>
      <c r="G824" s="15"/>
      <c r="H824" s="15"/>
      <c r="I824" s="15"/>
      <c r="J824" s="15"/>
      <c r="K824" s="15"/>
      <c r="L824" s="15"/>
      <c r="M824" s="15"/>
      <c r="N824" s="15"/>
      <c r="O824" s="15"/>
      <c r="P824" s="15"/>
      <c r="Q824" s="15"/>
      <c r="R824" s="15"/>
      <c r="S824" s="15"/>
    </row>
    <row r="825">
      <c r="A825" s="15"/>
      <c r="B825" s="15"/>
      <c r="C825" s="15"/>
      <c r="D825" s="15"/>
      <c r="E825" s="15"/>
      <c r="F825" s="15"/>
      <c r="G825" s="15"/>
      <c r="H825" s="15"/>
      <c r="I825" s="15"/>
      <c r="J825" s="15"/>
      <c r="K825" s="15"/>
      <c r="L825" s="15"/>
      <c r="M825" s="15"/>
      <c r="N825" s="15"/>
      <c r="O825" s="15"/>
      <c r="P825" s="15"/>
      <c r="Q825" s="15"/>
      <c r="R825" s="15"/>
      <c r="S825" s="15"/>
    </row>
    <row r="826">
      <c r="A826" s="15"/>
      <c r="B826" s="15"/>
      <c r="C826" s="15"/>
      <c r="D826" s="15"/>
      <c r="E826" s="15"/>
      <c r="F826" s="15"/>
      <c r="G826" s="15"/>
      <c r="H826" s="15"/>
      <c r="I826" s="15"/>
      <c r="J826" s="15"/>
      <c r="K826" s="15"/>
      <c r="L826" s="15"/>
      <c r="M826" s="15"/>
      <c r="N826" s="15"/>
      <c r="O826" s="15"/>
      <c r="P826" s="15"/>
      <c r="Q826" s="15"/>
      <c r="R826" s="15"/>
      <c r="S826" s="15"/>
    </row>
    <row r="827">
      <c r="A827" s="15"/>
      <c r="B827" s="15"/>
      <c r="C827" s="15"/>
      <c r="D827" s="15"/>
      <c r="E827" s="15"/>
      <c r="F827" s="15"/>
      <c r="G827" s="15"/>
      <c r="H827" s="15"/>
      <c r="I827" s="15"/>
      <c r="J827" s="15"/>
      <c r="K827" s="15"/>
      <c r="L827" s="15"/>
      <c r="M827" s="15"/>
      <c r="N827" s="15"/>
      <c r="O827" s="15"/>
      <c r="P827" s="15"/>
      <c r="Q827" s="15"/>
      <c r="R827" s="15"/>
      <c r="S827" s="15"/>
    </row>
    <row r="828">
      <c r="A828" s="15"/>
      <c r="B828" s="15"/>
      <c r="C828" s="15"/>
      <c r="D828" s="15"/>
      <c r="E828" s="15"/>
      <c r="F828" s="15"/>
      <c r="G828" s="15"/>
      <c r="H828" s="15"/>
      <c r="I828" s="15"/>
      <c r="J828" s="15"/>
      <c r="K828" s="15"/>
      <c r="L828" s="15"/>
      <c r="M828" s="15"/>
      <c r="N828" s="15"/>
      <c r="O828" s="15"/>
      <c r="P828" s="15"/>
      <c r="Q828" s="15"/>
      <c r="R828" s="15"/>
      <c r="S828" s="15"/>
    </row>
    <row r="829">
      <c r="A829" s="15"/>
      <c r="B829" s="15"/>
      <c r="C829" s="15"/>
      <c r="D829" s="15"/>
      <c r="E829" s="15"/>
      <c r="F829" s="15"/>
      <c r="G829" s="15"/>
      <c r="H829" s="15"/>
      <c r="I829" s="15"/>
      <c r="J829" s="15"/>
      <c r="K829" s="15"/>
      <c r="L829" s="15"/>
      <c r="M829" s="15"/>
      <c r="N829" s="15"/>
      <c r="O829" s="15"/>
      <c r="P829" s="15"/>
      <c r="Q829" s="15"/>
      <c r="R829" s="15"/>
      <c r="S829" s="15"/>
    </row>
    <row r="830">
      <c r="A830" s="15"/>
      <c r="B830" s="15"/>
      <c r="C830" s="15"/>
      <c r="D830" s="15"/>
      <c r="E830" s="15"/>
      <c r="F830" s="15"/>
      <c r="G830" s="15"/>
      <c r="H830" s="15"/>
      <c r="I830" s="15"/>
      <c r="J830" s="15"/>
      <c r="K830" s="15"/>
      <c r="L830" s="15"/>
      <c r="M830" s="15"/>
      <c r="N830" s="15"/>
      <c r="O830" s="15"/>
      <c r="P830" s="15"/>
      <c r="Q830" s="15"/>
      <c r="R830" s="15"/>
      <c r="S830" s="15"/>
    </row>
    <row r="831">
      <c r="A831" s="15"/>
      <c r="B831" s="15"/>
      <c r="C831" s="15"/>
      <c r="D831" s="15"/>
      <c r="E831" s="15"/>
      <c r="F831" s="15"/>
      <c r="G831" s="15"/>
      <c r="H831" s="15"/>
      <c r="I831" s="15"/>
      <c r="J831" s="15"/>
      <c r="K831" s="15"/>
      <c r="L831" s="15"/>
      <c r="M831" s="15"/>
      <c r="N831" s="15"/>
      <c r="O831" s="15"/>
      <c r="P831" s="15"/>
      <c r="Q831" s="15"/>
      <c r="R831" s="15"/>
      <c r="S831" s="15"/>
    </row>
    <row r="832">
      <c r="A832" s="15"/>
      <c r="B832" s="15"/>
      <c r="C832" s="15"/>
      <c r="D832" s="15"/>
      <c r="E832" s="15"/>
      <c r="F832" s="15"/>
      <c r="G832" s="15"/>
      <c r="H832" s="15"/>
      <c r="I832" s="15"/>
      <c r="J832" s="15"/>
      <c r="K832" s="15"/>
      <c r="L832" s="15"/>
      <c r="M832" s="15"/>
      <c r="N832" s="15"/>
      <c r="O832" s="15"/>
      <c r="P832" s="15"/>
      <c r="Q832" s="15"/>
      <c r="R832" s="15"/>
      <c r="S832" s="15"/>
    </row>
    <row r="833">
      <c r="A833" s="15"/>
      <c r="B833" s="15"/>
      <c r="C833" s="15"/>
      <c r="D833" s="15"/>
      <c r="E833" s="15"/>
      <c r="F833" s="15"/>
      <c r="G833" s="15"/>
      <c r="H833" s="15"/>
      <c r="I833" s="15"/>
      <c r="J833" s="15"/>
      <c r="K833" s="15"/>
      <c r="L833" s="15"/>
      <c r="M833" s="15"/>
      <c r="N833" s="15"/>
      <c r="O833" s="15"/>
      <c r="P833" s="15"/>
      <c r="Q833" s="15"/>
      <c r="R833" s="15"/>
      <c r="S833" s="15"/>
    </row>
    <row r="834">
      <c r="A834" s="15"/>
      <c r="B834" s="15"/>
      <c r="C834" s="15"/>
      <c r="D834" s="15"/>
      <c r="E834" s="15"/>
      <c r="F834" s="15"/>
      <c r="G834" s="15"/>
      <c r="H834" s="15"/>
      <c r="I834" s="15"/>
      <c r="J834" s="15"/>
      <c r="K834" s="15"/>
      <c r="L834" s="15"/>
      <c r="M834" s="15"/>
      <c r="N834" s="15"/>
      <c r="O834" s="15"/>
      <c r="P834" s="15"/>
      <c r="Q834" s="15"/>
      <c r="R834" s="15"/>
      <c r="S834" s="15"/>
    </row>
    <row r="835">
      <c r="A835" s="15"/>
      <c r="B835" s="15"/>
      <c r="C835" s="15"/>
      <c r="D835" s="15"/>
      <c r="E835" s="15"/>
      <c r="F835" s="15"/>
      <c r="G835" s="15"/>
      <c r="H835" s="15"/>
      <c r="I835" s="15"/>
      <c r="J835" s="15"/>
      <c r="K835" s="15"/>
      <c r="L835" s="15"/>
      <c r="M835" s="15"/>
      <c r="N835" s="15"/>
      <c r="O835" s="15"/>
      <c r="P835" s="15"/>
      <c r="Q835" s="15"/>
      <c r="R835" s="15"/>
      <c r="S835" s="15"/>
    </row>
    <row r="836">
      <c r="A836" s="15"/>
      <c r="B836" s="15"/>
      <c r="C836" s="15"/>
      <c r="D836" s="15"/>
      <c r="E836" s="15"/>
      <c r="F836" s="15"/>
      <c r="G836" s="15"/>
      <c r="H836" s="15"/>
      <c r="I836" s="15"/>
      <c r="J836" s="15"/>
      <c r="K836" s="15"/>
      <c r="L836" s="15"/>
      <c r="M836" s="15"/>
      <c r="N836" s="15"/>
      <c r="O836" s="15"/>
      <c r="P836" s="15"/>
      <c r="Q836" s="15"/>
      <c r="R836" s="15"/>
      <c r="S836" s="15"/>
    </row>
    <row r="837">
      <c r="A837" s="15"/>
      <c r="B837" s="15"/>
      <c r="C837" s="15"/>
      <c r="D837" s="15"/>
      <c r="E837" s="15"/>
      <c r="F837" s="15"/>
      <c r="G837" s="15"/>
      <c r="H837" s="15"/>
      <c r="I837" s="15"/>
      <c r="J837" s="15"/>
      <c r="K837" s="15"/>
      <c r="L837" s="15"/>
      <c r="M837" s="15"/>
      <c r="N837" s="15"/>
      <c r="O837" s="15"/>
      <c r="P837" s="15"/>
      <c r="Q837" s="15"/>
      <c r="R837" s="15"/>
      <c r="S837" s="15"/>
    </row>
    <row r="838">
      <c r="A838" s="15"/>
      <c r="B838" s="15"/>
      <c r="C838" s="15"/>
      <c r="D838" s="15"/>
      <c r="E838" s="15"/>
      <c r="F838" s="15"/>
      <c r="G838" s="15"/>
      <c r="H838" s="15"/>
      <c r="I838" s="15"/>
      <c r="J838" s="15"/>
      <c r="K838" s="15"/>
      <c r="L838" s="15"/>
      <c r="M838" s="15"/>
      <c r="N838" s="15"/>
      <c r="O838" s="15"/>
      <c r="P838" s="15"/>
      <c r="Q838" s="15"/>
      <c r="R838" s="15"/>
      <c r="S838" s="15"/>
    </row>
    <row r="839">
      <c r="A839" s="15"/>
      <c r="B839" s="15"/>
      <c r="C839" s="15"/>
      <c r="D839" s="15"/>
      <c r="E839" s="15"/>
      <c r="F839" s="15"/>
      <c r="G839" s="15"/>
      <c r="H839" s="15"/>
      <c r="I839" s="15"/>
      <c r="J839" s="15"/>
      <c r="K839" s="15"/>
      <c r="L839" s="15"/>
      <c r="M839" s="15"/>
      <c r="N839" s="15"/>
      <c r="O839" s="15"/>
      <c r="P839" s="15"/>
      <c r="Q839" s="15"/>
      <c r="R839" s="15"/>
      <c r="S839" s="15"/>
    </row>
    <row r="840">
      <c r="A840" s="15"/>
      <c r="B840" s="15"/>
      <c r="C840" s="15"/>
      <c r="D840" s="15"/>
      <c r="E840" s="15"/>
      <c r="F840" s="15"/>
      <c r="G840" s="15"/>
      <c r="H840" s="15"/>
      <c r="I840" s="15"/>
      <c r="J840" s="15"/>
      <c r="K840" s="15"/>
      <c r="L840" s="15"/>
      <c r="M840" s="15"/>
      <c r="N840" s="15"/>
      <c r="O840" s="15"/>
      <c r="P840" s="15"/>
      <c r="Q840" s="15"/>
      <c r="R840" s="15"/>
      <c r="S840" s="15"/>
    </row>
    <row r="841">
      <c r="A841" s="15"/>
      <c r="B841" s="15"/>
      <c r="C841" s="15"/>
      <c r="D841" s="15"/>
      <c r="E841" s="15"/>
      <c r="F841" s="15"/>
      <c r="G841" s="15"/>
      <c r="H841" s="15"/>
      <c r="I841" s="15"/>
      <c r="J841" s="15"/>
      <c r="K841" s="15"/>
      <c r="L841" s="15"/>
      <c r="M841" s="15"/>
      <c r="N841" s="15"/>
      <c r="O841" s="15"/>
      <c r="P841" s="15"/>
      <c r="Q841" s="15"/>
      <c r="R841" s="15"/>
      <c r="S841" s="15"/>
    </row>
    <row r="842">
      <c r="A842" s="15"/>
      <c r="B842" s="15"/>
      <c r="C842" s="15"/>
      <c r="D842" s="15"/>
      <c r="E842" s="15"/>
      <c r="F842" s="15"/>
      <c r="G842" s="15"/>
      <c r="H842" s="15"/>
      <c r="I842" s="15"/>
      <c r="J842" s="15"/>
      <c r="K842" s="15"/>
      <c r="L842" s="15"/>
      <c r="M842" s="15"/>
      <c r="N842" s="15"/>
      <c r="O842" s="15"/>
      <c r="P842" s="15"/>
      <c r="Q842" s="15"/>
      <c r="R842" s="15"/>
      <c r="S842" s="15"/>
    </row>
    <row r="843">
      <c r="A843" s="15"/>
      <c r="B843" s="15"/>
      <c r="C843" s="15"/>
      <c r="D843" s="15"/>
      <c r="E843" s="15"/>
      <c r="F843" s="15"/>
      <c r="G843" s="15"/>
      <c r="H843" s="15"/>
      <c r="I843" s="15"/>
      <c r="J843" s="15"/>
      <c r="K843" s="15"/>
      <c r="L843" s="15"/>
      <c r="M843" s="15"/>
      <c r="N843" s="15"/>
      <c r="O843" s="15"/>
      <c r="P843" s="15"/>
      <c r="Q843" s="15"/>
      <c r="R843" s="15"/>
      <c r="S843" s="15"/>
    </row>
    <row r="844">
      <c r="A844" s="15"/>
      <c r="B844" s="15"/>
      <c r="C844" s="15"/>
      <c r="D844" s="15"/>
      <c r="E844" s="15"/>
      <c r="F844" s="15"/>
      <c r="G844" s="15"/>
      <c r="H844" s="15"/>
      <c r="I844" s="15"/>
      <c r="J844" s="15"/>
      <c r="K844" s="15"/>
      <c r="L844" s="15"/>
      <c r="M844" s="15"/>
      <c r="N844" s="15"/>
      <c r="O844" s="15"/>
      <c r="P844" s="15"/>
      <c r="Q844" s="15"/>
      <c r="R844" s="15"/>
      <c r="S844" s="15"/>
    </row>
    <row r="845">
      <c r="A845" s="15"/>
      <c r="B845" s="15"/>
      <c r="C845" s="15"/>
      <c r="D845" s="15"/>
      <c r="E845" s="15"/>
      <c r="F845" s="15"/>
      <c r="G845" s="15"/>
      <c r="H845" s="15"/>
      <c r="I845" s="15"/>
      <c r="J845" s="15"/>
      <c r="K845" s="15"/>
      <c r="L845" s="15"/>
      <c r="M845" s="15"/>
      <c r="N845" s="15"/>
      <c r="O845" s="15"/>
      <c r="P845" s="15"/>
      <c r="Q845" s="15"/>
      <c r="R845" s="15"/>
      <c r="S845" s="15"/>
    </row>
    <row r="846">
      <c r="A846" s="15"/>
      <c r="B846" s="15"/>
      <c r="C846" s="15"/>
      <c r="D846" s="15"/>
      <c r="E846" s="15"/>
      <c r="F846" s="15"/>
      <c r="G846" s="15"/>
      <c r="H846" s="15"/>
      <c r="I846" s="15"/>
      <c r="J846" s="15"/>
      <c r="K846" s="15"/>
      <c r="L846" s="15"/>
      <c r="M846" s="15"/>
      <c r="N846" s="15"/>
      <c r="O846" s="15"/>
      <c r="P846" s="15"/>
      <c r="Q846" s="15"/>
      <c r="R846" s="15"/>
      <c r="S846" s="15"/>
    </row>
    <row r="847">
      <c r="A847" s="15"/>
      <c r="B847" s="15"/>
      <c r="C847" s="15"/>
      <c r="D847" s="15"/>
      <c r="E847" s="15"/>
      <c r="F847" s="15"/>
      <c r="G847" s="15"/>
      <c r="H847" s="15"/>
      <c r="I847" s="15"/>
      <c r="J847" s="15"/>
      <c r="K847" s="15"/>
      <c r="L847" s="15"/>
      <c r="M847" s="15"/>
      <c r="N847" s="15"/>
      <c r="O847" s="15"/>
      <c r="P847" s="15"/>
      <c r="Q847" s="15"/>
      <c r="R847" s="15"/>
      <c r="S847" s="15"/>
    </row>
    <row r="848">
      <c r="A848" s="15"/>
      <c r="B848" s="15"/>
      <c r="C848" s="15"/>
      <c r="D848" s="15"/>
      <c r="E848" s="15"/>
      <c r="F848" s="15"/>
      <c r="G848" s="15"/>
      <c r="H848" s="15"/>
      <c r="I848" s="15"/>
      <c r="J848" s="15"/>
      <c r="K848" s="15"/>
      <c r="L848" s="15"/>
      <c r="M848" s="15"/>
      <c r="N848" s="15"/>
      <c r="O848" s="15"/>
      <c r="P848" s="15"/>
      <c r="Q848" s="15"/>
      <c r="R848" s="15"/>
      <c r="S848" s="15"/>
    </row>
    <row r="849">
      <c r="A849" s="15"/>
      <c r="B849" s="15"/>
      <c r="C849" s="15"/>
      <c r="D849" s="15"/>
      <c r="E849" s="15"/>
      <c r="F849" s="15"/>
      <c r="G849" s="15"/>
      <c r="H849" s="15"/>
      <c r="I849" s="15"/>
      <c r="J849" s="15"/>
      <c r="K849" s="15"/>
      <c r="L849" s="15"/>
      <c r="M849" s="15"/>
      <c r="N849" s="15"/>
      <c r="O849" s="15"/>
      <c r="P849" s="15"/>
      <c r="Q849" s="15"/>
      <c r="R849" s="15"/>
      <c r="S849" s="15"/>
    </row>
    <row r="850">
      <c r="A850" s="15"/>
      <c r="B850" s="15"/>
      <c r="C850" s="15"/>
      <c r="D850" s="15"/>
      <c r="E850" s="15"/>
      <c r="F850" s="15"/>
      <c r="G850" s="15"/>
      <c r="H850" s="15"/>
      <c r="I850" s="15"/>
      <c r="J850" s="15"/>
      <c r="K850" s="15"/>
      <c r="L850" s="15"/>
      <c r="M850" s="15"/>
      <c r="N850" s="15"/>
      <c r="O850" s="15"/>
      <c r="P850" s="15"/>
      <c r="Q850" s="15"/>
      <c r="R850" s="15"/>
      <c r="S850" s="15"/>
    </row>
    <row r="851">
      <c r="A851" s="15"/>
      <c r="B851" s="15"/>
      <c r="C851" s="15"/>
      <c r="D851" s="15"/>
      <c r="E851" s="15"/>
      <c r="F851" s="15"/>
      <c r="G851" s="15"/>
      <c r="H851" s="15"/>
      <c r="I851" s="15"/>
      <c r="J851" s="15"/>
      <c r="K851" s="15"/>
      <c r="L851" s="15"/>
      <c r="M851" s="15"/>
      <c r="N851" s="15"/>
      <c r="O851" s="15"/>
      <c r="P851" s="15"/>
      <c r="Q851" s="15"/>
      <c r="R851" s="15"/>
      <c r="S851" s="15"/>
    </row>
    <row r="852">
      <c r="A852" s="15"/>
      <c r="B852" s="15"/>
      <c r="C852" s="15"/>
      <c r="D852" s="15"/>
      <c r="E852" s="15"/>
      <c r="F852" s="15"/>
      <c r="G852" s="15"/>
      <c r="H852" s="15"/>
      <c r="I852" s="15"/>
      <c r="J852" s="15"/>
      <c r="K852" s="15"/>
      <c r="L852" s="15"/>
      <c r="M852" s="15"/>
      <c r="N852" s="15"/>
      <c r="O852" s="15"/>
      <c r="P852" s="15"/>
      <c r="Q852" s="15"/>
      <c r="R852" s="15"/>
      <c r="S852" s="15"/>
    </row>
    <row r="853">
      <c r="A853" s="15"/>
      <c r="B853" s="15"/>
      <c r="C853" s="15"/>
      <c r="D853" s="15"/>
      <c r="E853" s="15"/>
      <c r="F853" s="15"/>
      <c r="G853" s="15"/>
      <c r="H853" s="15"/>
      <c r="I853" s="15"/>
      <c r="J853" s="15"/>
      <c r="K853" s="15"/>
      <c r="L853" s="15"/>
      <c r="M853" s="15"/>
      <c r="N853" s="15"/>
      <c r="O853" s="15"/>
      <c r="P853" s="15"/>
      <c r="Q853" s="15"/>
      <c r="R853" s="15"/>
      <c r="S853" s="15"/>
    </row>
    <row r="854">
      <c r="A854" s="15"/>
      <c r="B854" s="15"/>
      <c r="C854" s="15"/>
      <c r="D854" s="15"/>
      <c r="E854" s="15"/>
      <c r="F854" s="15"/>
      <c r="G854" s="15"/>
      <c r="H854" s="15"/>
      <c r="I854" s="15"/>
      <c r="J854" s="15"/>
      <c r="K854" s="15"/>
      <c r="L854" s="15"/>
      <c r="M854" s="15"/>
      <c r="N854" s="15"/>
      <c r="O854" s="15"/>
      <c r="P854" s="15"/>
      <c r="Q854" s="15"/>
      <c r="R854" s="15"/>
      <c r="S854" s="15"/>
    </row>
    <row r="855">
      <c r="A855" s="15"/>
      <c r="B855" s="15"/>
      <c r="C855" s="15"/>
      <c r="D855" s="15"/>
      <c r="E855" s="15"/>
      <c r="F855" s="15"/>
      <c r="G855" s="15"/>
      <c r="H855" s="15"/>
      <c r="I855" s="15"/>
      <c r="J855" s="15"/>
      <c r="K855" s="15"/>
      <c r="L855" s="15"/>
      <c r="M855" s="15"/>
      <c r="N855" s="15"/>
      <c r="O855" s="15"/>
      <c r="P855" s="15"/>
      <c r="Q855" s="15"/>
      <c r="R855" s="15"/>
      <c r="S855" s="15"/>
    </row>
    <row r="856">
      <c r="A856" s="15"/>
      <c r="B856" s="15"/>
      <c r="C856" s="15"/>
      <c r="D856" s="15"/>
      <c r="E856" s="15"/>
      <c r="F856" s="15"/>
      <c r="G856" s="15"/>
      <c r="H856" s="15"/>
      <c r="I856" s="15"/>
      <c r="J856" s="15"/>
      <c r="K856" s="15"/>
      <c r="L856" s="15"/>
      <c r="M856" s="15"/>
      <c r="N856" s="15"/>
      <c r="O856" s="15"/>
      <c r="P856" s="15"/>
      <c r="Q856" s="15"/>
      <c r="R856" s="15"/>
      <c r="S856" s="15"/>
    </row>
    <row r="857">
      <c r="A857" s="15"/>
      <c r="B857" s="15"/>
      <c r="C857" s="15"/>
      <c r="D857" s="15"/>
      <c r="E857" s="15"/>
      <c r="F857" s="15"/>
      <c r="G857" s="15"/>
      <c r="H857" s="15"/>
      <c r="I857" s="15"/>
      <c r="J857" s="15"/>
      <c r="K857" s="15"/>
      <c r="L857" s="15"/>
      <c r="M857" s="15"/>
      <c r="N857" s="15"/>
      <c r="O857" s="15"/>
      <c r="P857" s="15"/>
      <c r="Q857" s="15"/>
      <c r="R857" s="15"/>
      <c r="S857" s="15"/>
    </row>
    <row r="858">
      <c r="A858" s="15"/>
      <c r="B858" s="15"/>
      <c r="C858" s="15"/>
      <c r="D858" s="15"/>
      <c r="E858" s="15"/>
      <c r="F858" s="15"/>
      <c r="G858" s="15"/>
      <c r="H858" s="15"/>
      <c r="I858" s="15"/>
      <c r="J858" s="15"/>
      <c r="K858" s="15"/>
      <c r="L858" s="15"/>
      <c r="M858" s="15"/>
      <c r="N858" s="15"/>
      <c r="O858" s="15"/>
      <c r="P858" s="15"/>
      <c r="Q858" s="15"/>
      <c r="R858" s="15"/>
      <c r="S858" s="15"/>
    </row>
    <row r="859">
      <c r="A859" s="15"/>
      <c r="B859" s="15"/>
      <c r="C859" s="15"/>
      <c r="D859" s="15"/>
      <c r="E859" s="15"/>
      <c r="F859" s="15"/>
      <c r="G859" s="15"/>
      <c r="H859" s="15"/>
      <c r="I859" s="15"/>
      <c r="J859" s="15"/>
      <c r="K859" s="15"/>
      <c r="L859" s="15"/>
      <c r="M859" s="15"/>
      <c r="N859" s="15"/>
      <c r="O859" s="15"/>
      <c r="P859" s="15"/>
      <c r="Q859" s="15"/>
      <c r="R859" s="15"/>
      <c r="S859" s="15"/>
    </row>
    <row r="860">
      <c r="A860" s="15"/>
      <c r="B860" s="15"/>
      <c r="C860" s="15"/>
      <c r="D860" s="15"/>
      <c r="E860" s="15"/>
      <c r="F860" s="15"/>
      <c r="G860" s="15"/>
      <c r="H860" s="15"/>
      <c r="I860" s="15"/>
      <c r="J860" s="15"/>
      <c r="K860" s="15"/>
      <c r="L860" s="15"/>
      <c r="M860" s="15"/>
      <c r="N860" s="15"/>
      <c r="O860" s="15"/>
      <c r="P860" s="15"/>
      <c r="Q860" s="15"/>
      <c r="R860" s="15"/>
      <c r="S860" s="15"/>
    </row>
    <row r="861">
      <c r="A861" s="15"/>
      <c r="B861" s="15"/>
      <c r="C861" s="15"/>
      <c r="D861" s="15"/>
      <c r="E861" s="15"/>
      <c r="F861" s="15"/>
      <c r="G861" s="15"/>
      <c r="H861" s="15"/>
      <c r="I861" s="15"/>
      <c r="J861" s="15"/>
      <c r="K861" s="15"/>
      <c r="L861" s="15"/>
      <c r="M861" s="15"/>
      <c r="N861" s="15"/>
      <c r="O861" s="15"/>
      <c r="P861" s="15"/>
      <c r="Q861" s="15"/>
      <c r="R861" s="15"/>
      <c r="S861" s="15"/>
    </row>
    <row r="862">
      <c r="A862" s="15"/>
      <c r="B862" s="15"/>
      <c r="C862" s="15"/>
      <c r="D862" s="15"/>
      <c r="E862" s="15"/>
      <c r="F862" s="15"/>
      <c r="G862" s="15"/>
      <c r="H862" s="15"/>
      <c r="I862" s="15"/>
      <c r="J862" s="15"/>
      <c r="K862" s="15"/>
      <c r="L862" s="15"/>
      <c r="M862" s="15"/>
      <c r="N862" s="15"/>
      <c r="O862" s="15"/>
      <c r="P862" s="15"/>
      <c r="Q862" s="15"/>
      <c r="R862" s="15"/>
      <c r="S862" s="15"/>
    </row>
    <row r="863">
      <c r="A863" s="15"/>
      <c r="B863" s="15"/>
      <c r="C863" s="15"/>
      <c r="D863" s="15"/>
      <c r="E863" s="15"/>
      <c r="F863" s="15"/>
      <c r="G863" s="15"/>
      <c r="H863" s="15"/>
      <c r="I863" s="15"/>
      <c r="J863" s="15"/>
      <c r="K863" s="15"/>
      <c r="L863" s="15"/>
      <c r="M863" s="15"/>
      <c r="N863" s="15"/>
      <c r="O863" s="15"/>
      <c r="P863" s="15"/>
      <c r="Q863" s="15"/>
      <c r="R863" s="15"/>
      <c r="S863" s="15"/>
    </row>
    <row r="864">
      <c r="A864" s="15"/>
      <c r="B864" s="15"/>
      <c r="C864" s="15"/>
      <c r="D864" s="15"/>
      <c r="E864" s="15"/>
      <c r="F864" s="15"/>
      <c r="G864" s="15"/>
      <c r="H864" s="15"/>
      <c r="I864" s="15"/>
      <c r="J864" s="15"/>
      <c r="K864" s="15"/>
      <c r="L864" s="15"/>
      <c r="M864" s="15"/>
      <c r="N864" s="15"/>
      <c r="O864" s="15"/>
      <c r="P864" s="15"/>
      <c r="Q864" s="15"/>
      <c r="R864" s="15"/>
      <c r="S864" s="15"/>
    </row>
    <row r="865">
      <c r="A865" s="15"/>
      <c r="B865" s="15"/>
      <c r="C865" s="15"/>
      <c r="D865" s="15"/>
      <c r="E865" s="15"/>
      <c r="F865" s="15"/>
      <c r="G865" s="15"/>
      <c r="H865" s="15"/>
      <c r="I865" s="15"/>
      <c r="J865" s="15"/>
      <c r="K865" s="15"/>
      <c r="L865" s="15"/>
      <c r="M865" s="15"/>
      <c r="N865" s="15"/>
      <c r="O865" s="15"/>
      <c r="P865" s="15"/>
      <c r="Q865" s="15"/>
      <c r="R865" s="15"/>
      <c r="S865" s="15"/>
    </row>
    <row r="866">
      <c r="A866" s="15"/>
      <c r="B866" s="15"/>
      <c r="C866" s="15"/>
      <c r="D866" s="15"/>
      <c r="E866" s="15"/>
      <c r="F866" s="15"/>
      <c r="G866" s="15"/>
      <c r="H866" s="15"/>
      <c r="I866" s="15"/>
      <c r="J866" s="15"/>
      <c r="K866" s="15"/>
      <c r="L866" s="15"/>
      <c r="M866" s="15"/>
      <c r="N866" s="15"/>
      <c r="O866" s="15"/>
      <c r="P866" s="15"/>
      <c r="Q866" s="15"/>
      <c r="R866" s="15"/>
      <c r="S866" s="15"/>
    </row>
    <row r="867">
      <c r="A867" s="15"/>
      <c r="B867" s="15"/>
      <c r="C867" s="15"/>
      <c r="D867" s="15"/>
      <c r="E867" s="15"/>
      <c r="F867" s="15"/>
      <c r="G867" s="15"/>
      <c r="H867" s="15"/>
      <c r="I867" s="15"/>
      <c r="J867" s="15"/>
      <c r="K867" s="15"/>
      <c r="L867" s="15"/>
      <c r="M867" s="15"/>
      <c r="N867" s="15"/>
      <c r="O867" s="15"/>
      <c r="P867" s="15"/>
      <c r="Q867" s="15"/>
      <c r="R867" s="15"/>
      <c r="S867" s="15"/>
    </row>
    <row r="868">
      <c r="A868" s="15"/>
      <c r="B868" s="15"/>
      <c r="C868" s="15"/>
      <c r="D868" s="15"/>
      <c r="E868" s="15"/>
      <c r="F868" s="15"/>
      <c r="G868" s="15"/>
      <c r="H868" s="15"/>
      <c r="I868" s="15"/>
      <c r="J868" s="15"/>
      <c r="K868" s="15"/>
      <c r="L868" s="15"/>
      <c r="M868" s="15"/>
      <c r="N868" s="15"/>
      <c r="O868" s="15"/>
      <c r="P868" s="15"/>
      <c r="Q868" s="15"/>
      <c r="R868" s="15"/>
      <c r="S868" s="15"/>
    </row>
    <row r="869">
      <c r="A869" s="15"/>
      <c r="B869" s="15"/>
      <c r="C869" s="15"/>
      <c r="D869" s="15"/>
      <c r="E869" s="15"/>
      <c r="F869" s="15"/>
      <c r="G869" s="15"/>
      <c r="H869" s="15"/>
      <c r="I869" s="15"/>
      <c r="J869" s="15"/>
      <c r="K869" s="15"/>
      <c r="L869" s="15"/>
      <c r="M869" s="15"/>
      <c r="N869" s="15"/>
      <c r="O869" s="15"/>
      <c r="P869" s="15"/>
      <c r="Q869" s="15"/>
      <c r="R869" s="15"/>
      <c r="S869" s="15"/>
    </row>
    <row r="870">
      <c r="A870" s="15"/>
      <c r="B870" s="15"/>
      <c r="C870" s="15"/>
      <c r="D870" s="15"/>
      <c r="E870" s="15"/>
      <c r="F870" s="15"/>
      <c r="G870" s="15"/>
      <c r="H870" s="15"/>
      <c r="I870" s="15"/>
      <c r="J870" s="15"/>
      <c r="K870" s="15"/>
      <c r="L870" s="15"/>
      <c r="M870" s="15"/>
      <c r="N870" s="15"/>
      <c r="O870" s="15"/>
      <c r="P870" s="15"/>
      <c r="Q870" s="15"/>
      <c r="R870" s="15"/>
      <c r="S870" s="15"/>
    </row>
    <row r="871">
      <c r="A871" s="15"/>
      <c r="B871" s="15"/>
      <c r="C871" s="15"/>
      <c r="D871" s="15"/>
      <c r="E871" s="15"/>
      <c r="F871" s="15"/>
      <c r="G871" s="15"/>
      <c r="H871" s="15"/>
      <c r="I871" s="15"/>
      <c r="J871" s="15"/>
      <c r="K871" s="15"/>
      <c r="L871" s="15"/>
      <c r="M871" s="15"/>
      <c r="N871" s="15"/>
      <c r="O871" s="15"/>
      <c r="P871" s="15"/>
      <c r="Q871" s="15"/>
      <c r="R871" s="15"/>
      <c r="S871" s="15"/>
    </row>
    <row r="872">
      <c r="A872" s="15"/>
      <c r="B872" s="15"/>
      <c r="C872" s="15"/>
      <c r="D872" s="15"/>
      <c r="E872" s="15"/>
      <c r="F872" s="15"/>
      <c r="G872" s="15"/>
      <c r="H872" s="15"/>
      <c r="I872" s="15"/>
      <c r="J872" s="15"/>
      <c r="K872" s="15"/>
      <c r="L872" s="15"/>
      <c r="M872" s="15"/>
      <c r="N872" s="15"/>
      <c r="O872" s="15"/>
      <c r="P872" s="15"/>
      <c r="Q872" s="15"/>
      <c r="R872" s="15"/>
      <c r="S872" s="15"/>
    </row>
    <row r="873">
      <c r="A873" s="15"/>
      <c r="B873" s="15"/>
      <c r="C873" s="15"/>
      <c r="D873" s="15"/>
      <c r="E873" s="15"/>
      <c r="F873" s="15"/>
      <c r="G873" s="15"/>
      <c r="H873" s="15"/>
      <c r="I873" s="15"/>
      <c r="J873" s="15"/>
      <c r="K873" s="15"/>
      <c r="L873" s="15"/>
      <c r="M873" s="15"/>
      <c r="N873" s="15"/>
      <c r="O873" s="15"/>
      <c r="P873" s="15"/>
      <c r="Q873" s="15"/>
      <c r="R873" s="15"/>
      <c r="S873" s="15"/>
    </row>
    <row r="874">
      <c r="A874" s="15"/>
      <c r="B874" s="15"/>
      <c r="C874" s="15"/>
      <c r="D874" s="15"/>
      <c r="E874" s="15"/>
      <c r="F874" s="15"/>
      <c r="G874" s="15"/>
      <c r="H874" s="15"/>
      <c r="I874" s="15"/>
      <c r="J874" s="15"/>
      <c r="K874" s="15"/>
      <c r="L874" s="15"/>
      <c r="M874" s="15"/>
      <c r="N874" s="15"/>
      <c r="O874" s="15"/>
      <c r="P874" s="15"/>
      <c r="Q874" s="15"/>
      <c r="R874" s="15"/>
      <c r="S874" s="15"/>
    </row>
    <row r="875">
      <c r="A875" s="15"/>
      <c r="B875" s="15"/>
      <c r="C875" s="15"/>
      <c r="D875" s="15"/>
      <c r="E875" s="15"/>
      <c r="F875" s="15"/>
      <c r="G875" s="15"/>
      <c r="H875" s="15"/>
      <c r="I875" s="15"/>
      <c r="J875" s="15"/>
      <c r="K875" s="15"/>
      <c r="L875" s="15"/>
      <c r="M875" s="15"/>
      <c r="N875" s="15"/>
      <c r="O875" s="15"/>
      <c r="P875" s="15"/>
      <c r="Q875" s="15"/>
      <c r="R875" s="15"/>
      <c r="S875" s="15"/>
    </row>
    <row r="876">
      <c r="A876" s="15"/>
      <c r="B876" s="15"/>
      <c r="C876" s="15"/>
      <c r="D876" s="15"/>
      <c r="E876" s="15"/>
      <c r="F876" s="15"/>
      <c r="G876" s="15"/>
      <c r="H876" s="15"/>
      <c r="I876" s="15"/>
      <c r="J876" s="15"/>
      <c r="K876" s="15"/>
      <c r="L876" s="15"/>
      <c r="M876" s="15"/>
      <c r="N876" s="15"/>
      <c r="O876" s="15"/>
      <c r="P876" s="15"/>
      <c r="Q876" s="15"/>
      <c r="R876" s="15"/>
      <c r="S876" s="15"/>
    </row>
    <row r="877">
      <c r="A877" s="15"/>
      <c r="B877" s="15"/>
      <c r="C877" s="15"/>
      <c r="D877" s="15"/>
      <c r="E877" s="15"/>
      <c r="F877" s="15"/>
      <c r="G877" s="15"/>
      <c r="H877" s="15"/>
      <c r="I877" s="15"/>
      <c r="J877" s="15"/>
      <c r="K877" s="15"/>
      <c r="L877" s="15"/>
      <c r="M877" s="15"/>
      <c r="N877" s="15"/>
      <c r="O877" s="15"/>
      <c r="P877" s="15"/>
      <c r="Q877" s="15"/>
      <c r="R877" s="15"/>
      <c r="S877" s="15"/>
    </row>
    <row r="878">
      <c r="A878" s="15"/>
      <c r="B878" s="15"/>
      <c r="C878" s="15"/>
      <c r="D878" s="15"/>
      <c r="E878" s="15"/>
      <c r="F878" s="15"/>
      <c r="G878" s="15"/>
      <c r="H878" s="15"/>
      <c r="I878" s="15"/>
      <c r="J878" s="15"/>
      <c r="K878" s="15"/>
      <c r="L878" s="15"/>
      <c r="M878" s="15"/>
      <c r="N878" s="15"/>
      <c r="O878" s="15"/>
      <c r="P878" s="15"/>
      <c r="Q878" s="15"/>
      <c r="R878" s="15"/>
      <c r="S878" s="15"/>
    </row>
    <row r="879">
      <c r="A879" s="15"/>
      <c r="B879" s="15"/>
      <c r="C879" s="15"/>
      <c r="D879" s="15"/>
      <c r="E879" s="15"/>
      <c r="F879" s="15"/>
      <c r="G879" s="15"/>
      <c r="H879" s="15"/>
      <c r="I879" s="15"/>
      <c r="J879" s="15"/>
      <c r="K879" s="15"/>
      <c r="L879" s="15"/>
      <c r="M879" s="15"/>
      <c r="N879" s="15"/>
      <c r="O879" s="15"/>
      <c r="P879" s="15"/>
      <c r="Q879" s="15"/>
      <c r="R879" s="15"/>
      <c r="S879" s="15"/>
    </row>
    <row r="880">
      <c r="A880" s="15"/>
      <c r="B880" s="15"/>
      <c r="C880" s="15"/>
      <c r="D880" s="15"/>
      <c r="E880" s="15"/>
      <c r="F880" s="15"/>
      <c r="G880" s="15"/>
      <c r="H880" s="15"/>
      <c r="I880" s="15"/>
      <c r="J880" s="15"/>
      <c r="K880" s="15"/>
      <c r="L880" s="15"/>
      <c r="M880" s="15"/>
      <c r="N880" s="15"/>
      <c r="O880" s="15"/>
      <c r="P880" s="15"/>
      <c r="Q880" s="15"/>
      <c r="R880" s="15"/>
      <c r="S880" s="15"/>
    </row>
    <row r="881">
      <c r="A881" s="15"/>
      <c r="B881" s="15"/>
      <c r="C881" s="15"/>
      <c r="D881" s="15"/>
      <c r="E881" s="15"/>
      <c r="F881" s="15"/>
      <c r="G881" s="15"/>
      <c r="H881" s="15"/>
      <c r="I881" s="15"/>
      <c r="J881" s="15"/>
      <c r="K881" s="15"/>
      <c r="L881" s="15"/>
      <c r="M881" s="15"/>
      <c r="N881" s="15"/>
      <c r="O881" s="15"/>
      <c r="P881" s="15"/>
      <c r="Q881" s="15"/>
      <c r="R881" s="15"/>
      <c r="S881" s="15"/>
    </row>
    <row r="882">
      <c r="A882" s="15"/>
      <c r="B882" s="15"/>
      <c r="C882" s="15"/>
      <c r="D882" s="15"/>
      <c r="E882" s="15"/>
      <c r="F882" s="15"/>
      <c r="G882" s="15"/>
      <c r="H882" s="15"/>
      <c r="I882" s="15"/>
      <c r="J882" s="15"/>
      <c r="K882" s="15"/>
      <c r="L882" s="15"/>
      <c r="M882" s="15"/>
      <c r="N882" s="15"/>
      <c r="O882" s="15"/>
      <c r="P882" s="15"/>
      <c r="Q882" s="15"/>
      <c r="R882" s="15"/>
      <c r="S882" s="15"/>
    </row>
    <row r="883">
      <c r="A883" s="15"/>
      <c r="B883" s="15"/>
      <c r="C883" s="15"/>
      <c r="D883" s="15"/>
      <c r="E883" s="15"/>
      <c r="F883" s="15"/>
      <c r="G883" s="15"/>
      <c r="H883" s="15"/>
      <c r="I883" s="15"/>
      <c r="J883" s="15"/>
      <c r="K883" s="15"/>
      <c r="L883" s="15"/>
      <c r="M883" s="15"/>
      <c r="N883" s="15"/>
      <c r="O883" s="15"/>
      <c r="P883" s="15"/>
      <c r="Q883" s="15"/>
      <c r="R883" s="15"/>
      <c r="S883" s="15"/>
    </row>
    <row r="884">
      <c r="A884" s="15"/>
      <c r="B884" s="15"/>
      <c r="C884" s="15"/>
      <c r="D884" s="15"/>
      <c r="E884" s="15"/>
      <c r="F884" s="15"/>
      <c r="G884" s="15"/>
      <c r="H884" s="15"/>
      <c r="I884" s="15"/>
      <c r="J884" s="15"/>
      <c r="K884" s="15"/>
      <c r="L884" s="15"/>
      <c r="M884" s="15"/>
      <c r="N884" s="15"/>
      <c r="O884" s="15"/>
      <c r="P884" s="15"/>
      <c r="Q884" s="15"/>
      <c r="R884" s="15"/>
      <c r="S884" s="15"/>
    </row>
    <row r="885">
      <c r="A885" s="15"/>
      <c r="B885" s="15"/>
      <c r="C885" s="15"/>
      <c r="D885" s="15"/>
      <c r="E885" s="15"/>
      <c r="F885" s="15"/>
      <c r="G885" s="15"/>
      <c r="H885" s="15"/>
      <c r="I885" s="15"/>
      <c r="J885" s="15"/>
      <c r="K885" s="15"/>
      <c r="L885" s="15"/>
      <c r="M885" s="15"/>
      <c r="N885" s="15"/>
      <c r="O885" s="15"/>
      <c r="P885" s="15"/>
      <c r="Q885" s="15"/>
      <c r="R885" s="15"/>
      <c r="S885" s="15"/>
    </row>
    <row r="886">
      <c r="A886" s="15"/>
      <c r="B886" s="15"/>
      <c r="C886" s="15"/>
      <c r="D886" s="15"/>
      <c r="E886" s="15"/>
      <c r="F886" s="15"/>
      <c r="G886" s="15"/>
      <c r="H886" s="15"/>
      <c r="I886" s="15"/>
      <c r="J886" s="15"/>
      <c r="K886" s="15"/>
      <c r="L886" s="15"/>
      <c r="M886" s="15"/>
      <c r="N886" s="15"/>
      <c r="O886" s="15"/>
      <c r="P886" s="15"/>
      <c r="Q886" s="15"/>
      <c r="R886" s="15"/>
      <c r="S886" s="15"/>
    </row>
    <row r="887">
      <c r="A887" s="15"/>
      <c r="B887" s="15"/>
      <c r="C887" s="15"/>
      <c r="D887" s="15"/>
      <c r="E887" s="15"/>
      <c r="F887" s="15"/>
      <c r="G887" s="15"/>
      <c r="H887" s="15"/>
      <c r="I887" s="15"/>
      <c r="J887" s="15"/>
      <c r="K887" s="15"/>
      <c r="L887" s="15"/>
      <c r="M887" s="15"/>
      <c r="N887" s="15"/>
      <c r="O887" s="15"/>
      <c r="P887" s="15"/>
      <c r="Q887" s="15"/>
      <c r="R887" s="15"/>
      <c r="S887" s="15"/>
    </row>
    <row r="888">
      <c r="A888" s="15"/>
      <c r="B888" s="15"/>
      <c r="C888" s="15"/>
      <c r="D888" s="15"/>
      <c r="E888" s="15"/>
      <c r="F888" s="15"/>
      <c r="G888" s="15"/>
      <c r="H888" s="15"/>
      <c r="I888" s="15"/>
      <c r="J888" s="15"/>
      <c r="K888" s="15"/>
      <c r="L888" s="15"/>
      <c r="M888" s="15"/>
      <c r="N888" s="15"/>
      <c r="O888" s="15"/>
      <c r="P888" s="15"/>
      <c r="Q888" s="15"/>
      <c r="R888" s="15"/>
      <c r="S888" s="15"/>
    </row>
    <row r="889">
      <c r="A889" s="15"/>
      <c r="B889" s="15"/>
      <c r="C889" s="15"/>
      <c r="D889" s="15"/>
      <c r="E889" s="15"/>
      <c r="F889" s="15"/>
      <c r="G889" s="15"/>
      <c r="H889" s="15"/>
      <c r="I889" s="15"/>
      <c r="J889" s="15"/>
      <c r="K889" s="15"/>
      <c r="L889" s="15"/>
      <c r="M889" s="15"/>
      <c r="N889" s="15"/>
      <c r="O889" s="15"/>
      <c r="P889" s="15"/>
      <c r="Q889" s="15"/>
      <c r="R889" s="15"/>
      <c r="S889" s="15"/>
    </row>
    <row r="890">
      <c r="A890" s="15"/>
      <c r="B890" s="15"/>
      <c r="C890" s="15"/>
      <c r="D890" s="15"/>
      <c r="E890" s="15"/>
      <c r="F890" s="15"/>
      <c r="G890" s="15"/>
      <c r="H890" s="15"/>
      <c r="I890" s="15"/>
      <c r="J890" s="15"/>
      <c r="K890" s="15"/>
      <c r="L890" s="15"/>
      <c r="M890" s="15"/>
      <c r="N890" s="15"/>
      <c r="O890" s="15"/>
      <c r="P890" s="15"/>
      <c r="Q890" s="15"/>
      <c r="R890" s="15"/>
      <c r="S890" s="15"/>
    </row>
    <row r="891">
      <c r="A891" s="15"/>
      <c r="B891" s="15"/>
      <c r="C891" s="15"/>
      <c r="D891" s="15"/>
      <c r="E891" s="15"/>
      <c r="F891" s="15"/>
      <c r="G891" s="15"/>
      <c r="H891" s="15"/>
      <c r="I891" s="15"/>
      <c r="J891" s="15"/>
      <c r="K891" s="15"/>
      <c r="L891" s="15"/>
      <c r="M891" s="15"/>
      <c r="N891" s="15"/>
      <c r="O891" s="15"/>
      <c r="P891" s="15"/>
      <c r="Q891" s="15"/>
      <c r="R891" s="15"/>
      <c r="S891" s="15"/>
    </row>
    <row r="892">
      <c r="A892" s="15"/>
      <c r="B892" s="15"/>
      <c r="C892" s="15"/>
      <c r="D892" s="15"/>
      <c r="E892" s="15"/>
      <c r="F892" s="15"/>
      <c r="G892" s="15"/>
      <c r="H892" s="15"/>
      <c r="I892" s="15"/>
      <c r="J892" s="15"/>
      <c r="K892" s="15"/>
      <c r="L892" s="15"/>
      <c r="M892" s="15"/>
      <c r="N892" s="15"/>
      <c r="O892" s="15"/>
      <c r="P892" s="15"/>
      <c r="Q892" s="15"/>
      <c r="R892" s="15"/>
      <c r="S892" s="15"/>
    </row>
    <row r="893">
      <c r="A893" s="15"/>
      <c r="B893" s="15"/>
      <c r="C893" s="15"/>
      <c r="D893" s="15"/>
      <c r="E893" s="15"/>
      <c r="F893" s="15"/>
      <c r="G893" s="15"/>
      <c r="H893" s="15"/>
      <c r="I893" s="15"/>
      <c r="J893" s="15"/>
      <c r="K893" s="15"/>
      <c r="L893" s="15"/>
      <c r="M893" s="15"/>
      <c r="N893" s="15"/>
      <c r="O893" s="15"/>
      <c r="P893" s="15"/>
      <c r="Q893" s="15"/>
      <c r="R893" s="15"/>
      <c r="S893" s="15"/>
    </row>
    <row r="894">
      <c r="A894" s="15"/>
      <c r="B894" s="15"/>
      <c r="C894" s="15"/>
      <c r="D894" s="15"/>
      <c r="E894" s="15"/>
      <c r="F894" s="15"/>
      <c r="G894" s="15"/>
      <c r="H894" s="15"/>
      <c r="I894" s="15"/>
      <c r="J894" s="15"/>
      <c r="K894" s="15"/>
      <c r="L894" s="15"/>
      <c r="M894" s="15"/>
      <c r="N894" s="15"/>
      <c r="O894" s="15"/>
      <c r="P894" s="15"/>
      <c r="Q894" s="15"/>
      <c r="R894" s="15"/>
      <c r="S894" s="15"/>
    </row>
    <row r="895">
      <c r="A895" s="15"/>
      <c r="B895" s="15"/>
      <c r="C895" s="15"/>
      <c r="D895" s="15"/>
      <c r="E895" s="15"/>
      <c r="F895" s="15"/>
      <c r="G895" s="15"/>
      <c r="H895" s="15"/>
      <c r="I895" s="15"/>
      <c r="J895" s="15"/>
      <c r="K895" s="15"/>
      <c r="L895" s="15"/>
      <c r="M895" s="15"/>
      <c r="N895" s="15"/>
      <c r="O895" s="15"/>
      <c r="P895" s="15"/>
      <c r="Q895" s="15"/>
      <c r="R895" s="15"/>
      <c r="S895" s="15"/>
    </row>
    <row r="896">
      <c r="A896" s="15"/>
      <c r="B896" s="15"/>
      <c r="C896" s="15"/>
      <c r="D896" s="15"/>
      <c r="E896" s="15"/>
      <c r="F896" s="15"/>
      <c r="G896" s="15"/>
      <c r="H896" s="15"/>
      <c r="I896" s="15"/>
      <c r="J896" s="15"/>
      <c r="K896" s="15"/>
      <c r="L896" s="15"/>
      <c r="M896" s="15"/>
      <c r="N896" s="15"/>
      <c r="O896" s="15"/>
      <c r="P896" s="15"/>
      <c r="Q896" s="15"/>
      <c r="R896" s="15"/>
      <c r="S896" s="15"/>
    </row>
    <row r="897">
      <c r="A897" s="15"/>
      <c r="B897" s="15"/>
      <c r="C897" s="15"/>
      <c r="D897" s="15"/>
      <c r="E897" s="15"/>
      <c r="F897" s="15"/>
      <c r="G897" s="15"/>
      <c r="H897" s="15"/>
      <c r="I897" s="15"/>
      <c r="J897" s="15"/>
      <c r="K897" s="15"/>
      <c r="L897" s="15"/>
      <c r="M897" s="15"/>
      <c r="N897" s="15"/>
      <c r="O897" s="15"/>
      <c r="P897" s="15"/>
      <c r="Q897" s="15"/>
      <c r="R897" s="15"/>
      <c r="S897" s="15"/>
    </row>
    <row r="898">
      <c r="A898" s="15"/>
      <c r="B898" s="15"/>
      <c r="C898" s="15"/>
      <c r="D898" s="15"/>
      <c r="E898" s="15"/>
      <c r="F898" s="15"/>
      <c r="G898" s="15"/>
      <c r="H898" s="15"/>
      <c r="I898" s="15"/>
      <c r="J898" s="15"/>
      <c r="K898" s="15"/>
      <c r="L898" s="15"/>
      <c r="M898" s="15"/>
      <c r="N898" s="15"/>
      <c r="O898" s="15"/>
      <c r="P898" s="15"/>
      <c r="Q898" s="15"/>
      <c r="R898" s="15"/>
      <c r="S898" s="15"/>
    </row>
    <row r="899">
      <c r="A899" s="15"/>
      <c r="B899" s="15"/>
      <c r="C899" s="15"/>
      <c r="D899" s="15"/>
      <c r="E899" s="15"/>
      <c r="F899" s="15"/>
      <c r="G899" s="15"/>
      <c r="H899" s="15"/>
      <c r="I899" s="15"/>
      <c r="J899" s="15"/>
      <c r="K899" s="15"/>
      <c r="L899" s="15"/>
      <c r="M899" s="15"/>
      <c r="N899" s="15"/>
      <c r="O899" s="15"/>
      <c r="P899" s="15"/>
      <c r="Q899" s="15"/>
      <c r="R899" s="15"/>
      <c r="S899" s="15"/>
    </row>
    <row r="900">
      <c r="A900" s="15"/>
      <c r="B900" s="15"/>
      <c r="C900" s="15"/>
      <c r="D900" s="15"/>
      <c r="E900" s="15"/>
      <c r="F900" s="15"/>
      <c r="G900" s="15"/>
      <c r="H900" s="15"/>
      <c r="I900" s="15"/>
      <c r="J900" s="15"/>
      <c r="K900" s="15"/>
      <c r="L900" s="15"/>
      <c r="M900" s="15"/>
      <c r="N900" s="15"/>
      <c r="O900" s="15"/>
      <c r="P900" s="15"/>
      <c r="Q900" s="15"/>
      <c r="R900" s="15"/>
      <c r="S900" s="15"/>
    </row>
    <row r="901">
      <c r="A901" s="15"/>
      <c r="B901" s="15"/>
      <c r="C901" s="15"/>
      <c r="D901" s="15"/>
      <c r="E901" s="15"/>
      <c r="F901" s="15"/>
      <c r="G901" s="15"/>
      <c r="H901" s="15"/>
      <c r="I901" s="15"/>
      <c r="J901" s="15"/>
      <c r="K901" s="15"/>
      <c r="L901" s="15"/>
      <c r="M901" s="15"/>
      <c r="N901" s="15"/>
      <c r="O901" s="15"/>
      <c r="P901" s="15"/>
      <c r="Q901" s="15"/>
      <c r="R901" s="15"/>
      <c r="S901" s="15"/>
    </row>
    <row r="902">
      <c r="A902" s="15"/>
      <c r="B902" s="15"/>
      <c r="C902" s="15"/>
      <c r="D902" s="15"/>
      <c r="E902" s="15"/>
      <c r="F902" s="15"/>
      <c r="G902" s="15"/>
      <c r="H902" s="15"/>
      <c r="I902" s="15"/>
      <c r="J902" s="15"/>
      <c r="K902" s="15"/>
      <c r="L902" s="15"/>
      <c r="M902" s="15"/>
      <c r="N902" s="15"/>
      <c r="O902" s="15"/>
      <c r="P902" s="15"/>
      <c r="Q902" s="15"/>
      <c r="R902" s="15"/>
      <c r="S902" s="15"/>
    </row>
    <row r="903">
      <c r="A903" s="15"/>
      <c r="B903" s="15"/>
      <c r="C903" s="15"/>
      <c r="D903" s="15"/>
      <c r="E903" s="15"/>
      <c r="F903" s="15"/>
      <c r="G903" s="15"/>
      <c r="H903" s="15"/>
      <c r="I903" s="15"/>
      <c r="J903" s="15"/>
      <c r="K903" s="15"/>
      <c r="L903" s="15"/>
      <c r="M903" s="15"/>
      <c r="N903" s="15"/>
      <c r="O903" s="15"/>
      <c r="P903" s="15"/>
      <c r="Q903" s="15"/>
      <c r="R903" s="15"/>
      <c r="S903" s="15"/>
    </row>
    <row r="904">
      <c r="A904" s="15"/>
      <c r="B904" s="15"/>
      <c r="C904" s="15"/>
      <c r="D904" s="15"/>
      <c r="E904" s="15"/>
      <c r="F904" s="15"/>
      <c r="G904" s="15"/>
      <c r="H904" s="15"/>
      <c r="I904" s="15"/>
      <c r="J904" s="15"/>
      <c r="K904" s="15"/>
      <c r="L904" s="15"/>
      <c r="M904" s="15"/>
      <c r="N904" s="15"/>
      <c r="O904" s="15"/>
      <c r="P904" s="15"/>
      <c r="Q904" s="15"/>
      <c r="R904" s="15"/>
      <c r="S904" s="15"/>
    </row>
    <row r="905">
      <c r="A905" s="15"/>
      <c r="B905" s="15"/>
      <c r="C905" s="15"/>
      <c r="D905" s="15"/>
      <c r="E905" s="15"/>
      <c r="F905" s="15"/>
      <c r="G905" s="15"/>
      <c r="H905" s="15"/>
      <c r="I905" s="15"/>
      <c r="J905" s="15"/>
      <c r="K905" s="15"/>
      <c r="L905" s="15"/>
      <c r="M905" s="15"/>
      <c r="N905" s="15"/>
      <c r="O905" s="15"/>
      <c r="P905" s="15"/>
      <c r="Q905" s="15"/>
      <c r="R905" s="15"/>
      <c r="S905" s="15"/>
    </row>
    <row r="906">
      <c r="A906" s="15"/>
      <c r="B906" s="15"/>
      <c r="C906" s="15"/>
      <c r="D906" s="15"/>
      <c r="E906" s="15"/>
      <c r="F906" s="15"/>
      <c r="G906" s="15"/>
      <c r="H906" s="15"/>
      <c r="I906" s="15"/>
      <c r="J906" s="15"/>
      <c r="K906" s="15"/>
      <c r="L906" s="15"/>
      <c r="M906" s="15"/>
      <c r="N906" s="15"/>
      <c r="O906" s="15"/>
      <c r="P906" s="15"/>
      <c r="Q906" s="15"/>
      <c r="R906" s="15"/>
      <c r="S906" s="15"/>
    </row>
    <row r="907">
      <c r="A907" s="15"/>
      <c r="B907" s="15"/>
      <c r="C907" s="15"/>
      <c r="D907" s="15"/>
      <c r="E907" s="15"/>
      <c r="F907" s="15"/>
      <c r="G907" s="15"/>
      <c r="H907" s="15"/>
      <c r="I907" s="15"/>
      <c r="J907" s="15"/>
      <c r="K907" s="15"/>
      <c r="L907" s="15"/>
      <c r="M907" s="15"/>
      <c r="N907" s="15"/>
      <c r="O907" s="15"/>
      <c r="P907" s="15"/>
      <c r="Q907" s="15"/>
      <c r="R907" s="15"/>
      <c r="S907" s="15"/>
    </row>
    <row r="908">
      <c r="A908" s="15"/>
      <c r="B908" s="15"/>
      <c r="C908" s="15"/>
      <c r="D908" s="15"/>
      <c r="E908" s="15"/>
      <c r="F908" s="15"/>
      <c r="G908" s="15"/>
      <c r="H908" s="15"/>
      <c r="I908" s="15"/>
      <c r="J908" s="15"/>
      <c r="K908" s="15"/>
      <c r="L908" s="15"/>
      <c r="M908" s="15"/>
      <c r="N908" s="15"/>
      <c r="O908" s="15"/>
      <c r="P908" s="15"/>
      <c r="Q908" s="15"/>
      <c r="R908" s="15"/>
      <c r="S908" s="15"/>
    </row>
    <row r="909">
      <c r="A909" s="15"/>
      <c r="B909" s="15"/>
      <c r="C909" s="15"/>
      <c r="D909" s="15"/>
      <c r="E909" s="15"/>
      <c r="F909" s="15"/>
      <c r="G909" s="15"/>
      <c r="H909" s="15"/>
      <c r="I909" s="15"/>
      <c r="J909" s="15"/>
      <c r="K909" s="15"/>
      <c r="L909" s="15"/>
      <c r="M909" s="15"/>
      <c r="N909" s="15"/>
      <c r="O909" s="15"/>
      <c r="P909" s="15"/>
      <c r="Q909" s="15"/>
      <c r="R909" s="15"/>
      <c r="S909" s="15"/>
    </row>
    <row r="910">
      <c r="A910" s="15"/>
      <c r="B910" s="15"/>
      <c r="C910" s="15"/>
      <c r="D910" s="15"/>
      <c r="E910" s="15"/>
      <c r="F910" s="15"/>
      <c r="G910" s="15"/>
      <c r="H910" s="15"/>
      <c r="I910" s="15"/>
      <c r="J910" s="15"/>
      <c r="K910" s="15"/>
      <c r="L910" s="15"/>
      <c r="M910" s="15"/>
      <c r="N910" s="15"/>
      <c r="O910" s="15"/>
      <c r="P910" s="15"/>
      <c r="Q910" s="15"/>
      <c r="R910" s="15"/>
      <c r="S910" s="15"/>
    </row>
    <row r="911">
      <c r="A911" s="15"/>
      <c r="B911" s="15"/>
      <c r="C911" s="15"/>
      <c r="D911" s="15"/>
      <c r="E911" s="15"/>
      <c r="F911" s="15"/>
      <c r="G911" s="15"/>
      <c r="H911" s="15"/>
      <c r="I911" s="15"/>
      <c r="J911" s="15"/>
      <c r="K911" s="15"/>
      <c r="L911" s="15"/>
      <c r="M911" s="15"/>
      <c r="N911" s="15"/>
      <c r="O911" s="15"/>
      <c r="P911" s="15"/>
      <c r="Q911" s="15"/>
      <c r="R911" s="15"/>
      <c r="S911" s="15"/>
    </row>
    <row r="912">
      <c r="A912" s="15"/>
      <c r="B912" s="15"/>
      <c r="C912" s="15"/>
      <c r="D912" s="15"/>
      <c r="E912" s="15"/>
      <c r="F912" s="15"/>
      <c r="G912" s="15"/>
      <c r="H912" s="15"/>
      <c r="I912" s="15"/>
      <c r="J912" s="15"/>
      <c r="K912" s="15"/>
      <c r="L912" s="15"/>
      <c r="M912" s="15"/>
      <c r="N912" s="15"/>
      <c r="O912" s="15"/>
      <c r="P912" s="15"/>
      <c r="Q912" s="15"/>
      <c r="R912" s="15"/>
      <c r="S912" s="15"/>
    </row>
    <row r="913">
      <c r="A913" s="15"/>
      <c r="B913" s="15"/>
      <c r="C913" s="15"/>
      <c r="D913" s="15"/>
      <c r="E913" s="15"/>
      <c r="F913" s="15"/>
      <c r="G913" s="15"/>
      <c r="H913" s="15"/>
      <c r="I913" s="15"/>
      <c r="J913" s="15"/>
      <c r="K913" s="15"/>
      <c r="L913" s="15"/>
      <c r="M913" s="15"/>
      <c r="N913" s="15"/>
      <c r="O913" s="15"/>
      <c r="P913" s="15"/>
      <c r="Q913" s="15"/>
      <c r="R913" s="15"/>
      <c r="S913" s="15"/>
    </row>
    <row r="914">
      <c r="A914" s="15"/>
      <c r="B914" s="15"/>
      <c r="C914" s="15"/>
      <c r="D914" s="15"/>
      <c r="E914" s="15"/>
      <c r="F914" s="15"/>
      <c r="G914" s="15"/>
      <c r="H914" s="15"/>
      <c r="I914" s="15"/>
      <c r="J914" s="15"/>
      <c r="K914" s="15"/>
      <c r="L914" s="15"/>
      <c r="M914" s="15"/>
      <c r="N914" s="15"/>
      <c r="O914" s="15"/>
      <c r="P914" s="15"/>
      <c r="Q914" s="15"/>
      <c r="R914" s="15"/>
      <c r="S914" s="15"/>
    </row>
    <row r="915">
      <c r="A915" s="15"/>
      <c r="B915" s="15"/>
      <c r="C915" s="15"/>
      <c r="D915" s="15"/>
      <c r="E915" s="15"/>
      <c r="F915" s="15"/>
      <c r="G915" s="15"/>
      <c r="H915" s="15"/>
      <c r="I915" s="15"/>
      <c r="J915" s="15"/>
      <c r="K915" s="15"/>
      <c r="L915" s="15"/>
      <c r="M915" s="15"/>
      <c r="N915" s="15"/>
      <c r="O915" s="15"/>
      <c r="P915" s="15"/>
      <c r="Q915" s="15"/>
      <c r="R915" s="15"/>
      <c r="S915" s="15"/>
    </row>
    <row r="916">
      <c r="A916" s="15"/>
      <c r="B916" s="15"/>
      <c r="C916" s="15"/>
      <c r="D916" s="15"/>
      <c r="E916" s="15"/>
      <c r="F916" s="15"/>
      <c r="G916" s="15"/>
      <c r="H916" s="15"/>
      <c r="I916" s="15"/>
      <c r="J916" s="15"/>
      <c r="K916" s="15"/>
      <c r="L916" s="15"/>
      <c r="M916" s="15"/>
      <c r="N916" s="15"/>
      <c r="O916" s="15"/>
      <c r="P916" s="15"/>
      <c r="Q916" s="15"/>
      <c r="R916" s="15"/>
      <c r="S916" s="15"/>
    </row>
    <row r="917">
      <c r="A917" s="15"/>
      <c r="B917" s="15"/>
      <c r="C917" s="15"/>
      <c r="D917" s="15"/>
      <c r="E917" s="15"/>
      <c r="F917" s="15"/>
      <c r="G917" s="15"/>
      <c r="H917" s="15"/>
      <c r="I917" s="15"/>
      <c r="J917" s="15"/>
      <c r="K917" s="15"/>
      <c r="L917" s="15"/>
      <c r="M917" s="15"/>
      <c r="N917" s="15"/>
      <c r="O917" s="15"/>
      <c r="P917" s="15"/>
      <c r="Q917" s="15"/>
      <c r="R917" s="15"/>
      <c r="S917" s="15"/>
    </row>
    <row r="918">
      <c r="A918" s="15"/>
      <c r="B918" s="15"/>
      <c r="C918" s="15"/>
      <c r="D918" s="15"/>
      <c r="E918" s="15"/>
      <c r="F918" s="15"/>
      <c r="G918" s="15"/>
      <c r="H918" s="15"/>
      <c r="I918" s="15"/>
      <c r="J918" s="15"/>
      <c r="K918" s="15"/>
      <c r="L918" s="15"/>
      <c r="M918" s="15"/>
      <c r="N918" s="15"/>
      <c r="O918" s="15"/>
      <c r="P918" s="15"/>
      <c r="Q918" s="15"/>
      <c r="R918" s="15"/>
      <c r="S918" s="15"/>
    </row>
    <row r="919">
      <c r="A919" s="15"/>
      <c r="B919" s="15"/>
      <c r="C919" s="15"/>
      <c r="D919" s="15"/>
      <c r="E919" s="15"/>
      <c r="F919" s="15"/>
      <c r="G919" s="15"/>
      <c r="H919" s="15"/>
      <c r="I919" s="15"/>
      <c r="J919" s="15"/>
      <c r="K919" s="15"/>
      <c r="L919" s="15"/>
      <c r="M919" s="15"/>
      <c r="N919" s="15"/>
      <c r="O919" s="15"/>
      <c r="P919" s="15"/>
      <c r="Q919" s="15"/>
      <c r="R919" s="15"/>
      <c r="S919" s="15"/>
    </row>
    <row r="920">
      <c r="A920" s="15"/>
      <c r="B920" s="15"/>
      <c r="C920" s="15"/>
      <c r="D920" s="15"/>
      <c r="E920" s="15"/>
      <c r="F920" s="15"/>
      <c r="G920" s="15"/>
      <c r="H920" s="15"/>
      <c r="I920" s="15"/>
      <c r="J920" s="15"/>
      <c r="K920" s="15"/>
      <c r="L920" s="15"/>
      <c r="M920" s="15"/>
      <c r="N920" s="15"/>
      <c r="O920" s="15"/>
      <c r="P920" s="15"/>
      <c r="Q920" s="15"/>
      <c r="R920" s="15"/>
      <c r="S920" s="15"/>
    </row>
    <row r="921">
      <c r="A921" s="15"/>
      <c r="B921" s="15"/>
      <c r="C921" s="15"/>
      <c r="D921" s="15"/>
      <c r="E921" s="15"/>
      <c r="F921" s="15"/>
      <c r="G921" s="15"/>
      <c r="H921" s="15"/>
      <c r="I921" s="15"/>
      <c r="J921" s="15"/>
      <c r="K921" s="15"/>
      <c r="L921" s="15"/>
      <c r="M921" s="15"/>
      <c r="N921" s="15"/>
      <c r="O921" s="15"/>
      <c r="P921" s="15"/>
      <c r="Q921" s="15"/>
      <c r="R921" s="15"/>
      <c r="S921" s="15"/>
    </row>
    <row r="922">
      <c r="A922" s="15"/>
      <c r="B922" s="15"/>
      <c r="C922" s="15"/>
      <c r="D922" s="15"/>
      <c r="E922" s="15"/>
      <c r="F922" s="15"/>
      <c r="G922" s="15"/>
      <c r="H922" s="15"/>
      <c r="I922" s="15"/>
      <c r="J922" s="15"/>
      <c r="K922" s="15"/>
      <c r="L922" s="15"/>
      <c r="M922" s="15"/>
      <c r="N922" s="15"/>
      <c r="O922" s="15"/>
      <c r="P922" s="15"/>
      <c r="Q922" s="15"/>
      <c r="R922" s="15"/>
      <c r="S922" s="15"/>
    </row>
    <row r="923">
      <c r="A923" s="15"/>
      <c r="B923" s="15"/>
      <c r="C923" s="15"/>
      <c r="D923" s="15"/>
      <c r="E923" s="15"/>
      <c r="F923" s="15"/>
      <c r="G923" s="15"/>
      <c r="H923" s="15"/>
      <c r="I923" s="15"/>
      <c r="J923" s="15"/>
      <c r="K923" s="15"/>
      <c r="L923" s="15"/>
      <c r="M923" s="15"/>
      <c r="N923" s="15"/>
      <c r="O923" s="15"/>
      <c r="P923" s="15"/>
      <c r="Q923" s="15"/>
      <c r="R923" s="15"/>
      <c r="S923" s="15"/>
    </row>
    <row r="924">
      <c r="A924" s="15"/>
      <c r="B924" s="15"/>
      <c r="C924" s="15"/>
      <c r="D924" s="15"/>
      <c r="E924" s="15"/>
      <c r="F924" s="15"/>
      <c r="G924" s="15"/>
      <c r="H924" s="15"/>
      <c r="I924" s="15"/>
      <c r="J924" s="15"/>
      <c r="K924" s="15"/>
      <c r="L924" s="15"/>
      <c r="M924" s="15"/>
      <c r="N924" s="15"/>
      <c r="O924" s="15"/>
      <c r="P924" s="15"/>
      <c r="Q924" s="15"/>
      <c r="R924" s="15"/>
      <c r="S924" s="15"/>
    </row>
    <row r="925">
      <c r="A925" s="15"/>
      <c r="B925" s="15"/>
      <c r="C925" s="15"/>
      <c r="D925" s="15"/>
      <c r="E925" s="15"/>
      <c r="F925" s="15"/>
      <c r="G925" s="15"/>
      <c r="H925" s="15"/>
      <c r="I925" s="15"/>
      <c r="J925" s="15"/>
      <c r="K925" s="15"/>
      <c r="L925" s="15"/>
      <c r="M925" s="15"/>
      <c r="N925" s="15"/>
      <c r="O925" s="15"/>
      <c r="P925" s="15"/>
      <c r="Q925" s="15"/>
      <c r="R925" s="15"/>
      <c r="S925" s="15"/>
    </row>
    <row r="926">
      <c r="A926" s="15"/>
      <c r="B926" s="15"/>
      <c r="C926" s="15"/>
      <c r="D926" s="15"/>
      <c r="E926" s="15"/>
      <c r="F926" s="15"/>
      <c r="G926" s="15"/>
      <c r="H926" s="15"/>
      <c r="I926" s="15"/>
      <c r="J926" s="15"/>
      <c r="K926" s="15"/>
      <c r="L926" s="15"/>
      <c r="M926" s="15"/>
      <c r="N926" s="15"/>
      <c r="O926" s="15"/>
      <c r="P926" s="15"/>
      <c r="Q926" s="15"/>
      <c r="R926" s="15"/>
      <c r="S926" s="15"/>
    </row>
    <row r="927">
      <c r="A927" s="15"/>
      <c r="B927" s="15"/>
      <c r="C927" s="15"/>
      <c r="D927" s="15"/>
      <c r="E927" s="15"/>
      <c r="F927" s="15"/>
      <c r="G927" s="15"/>
      <c r="H927" s="15"/>
      <c r="I927" s="15"/>
      <c r="J927" s="15"/>
      <c r="K927" s="15"/>
      <c r="L927" s="15"/>
      <c r="M927" s="15"/>
      <c r="N927" s="15"/>
      <c r="O927" s="15"/>
      <c r="P927" s="15"/>
      <c r="Q927" s="15"/>
      <c r="R927" s="15"/>
      <c r="S927" s="15"/>
    </row>
    <row r="928">
      <c r="A928" s="15"/>
      <c r="B928" s="15"/>
      <c r="C928" s="15"/>
      <c r="D928" s="15"/>
      <c r="E928" s="15"/>
      <c r="F928" s="15"/>
      <c r="G928" s="15"/>
      <c r="H928" s="15"/>
      <c r="I928" s="15"/>
      <c r="J928" s="15"/>
      <c r="K928" s="15"/>
      <c r="L928" s="15"/>
      <c r="M928" s="15"/>
      <c r="N928" s="15"/>
      <c r="O928" s="15"/>
      <c r="P928" s="15"/>
      <c r="Q928" s="15"/>
      <c r="R928" s="15"/>
      <c r="S928" s="15"/>
    </row>
    <row r="929">
      <c r="A929" s="15"/>
      <c r="B929" s="15"/>
      <c r="C929" s="15"/>
      <c r="D929" s="15"/>
      <c r="E929" s="15"/>
      <c r="F929" s="15"/>
      <c r="G929" s="15"/>
      <c r="H929" s="15"/>
      <c r="I929" s="15"/>
      <c r="J929" s="15"/>
      <c r="K929" s="15"/>
      <c r="L929" s="15"/>
      <c r="M929" s="15"/>
      <c r="N929" s="15"/>
      <c r="O929" s="15"/>
      <c r="P929" s="15"/>
      <c r="Q929" s="15"/>
      <c r="R929" s="15"/>
      <c r="S929" s="15"/>
    </row>
    <row r="930">
      <c r="A930" s="15"/>
      <c r="B930" s="15"/>
      <c r="C930" s="15"/>
      <c r="D930" s="15"/>
      <c r="E930" s="15"/>
      <c r="F930" s="15"/>
      <c r="G930" s="15"/>
      <c r="H930" s="15"/>
      <c r="I930" s="15"/>
      <c r="J930" s="15"/>
      <c r="K930" s="15"/>
      <c r="L930" s="15"/>
      <c r="M930" s="15"/>
      <c r="N930" s="15"/>
      <c r="O930" s="15"/>
      <c r="P930" s="15"/>
      <c r="Q930" s="15"/>
      <c r="R930" s="15"/>
      <c r="S930" s="15"/>
    </row>
    <row r="931">
      <c r="A931" s="15"/>
      <c r="B931" s="15"/>
      <c r="C931" s="15"/>
      <c r="D931" s="15"/>
      <c r="E931" s="15"/>
      <c r="F931" s="15"/>
      <c r="G931" s="15"/>
      <c r="H931" s="15"/>
      <c r="I931" s="15"/>
      <c r="J931" s="15"/>
      <c r="K931" s="15"/>
      <c r="L931" s="15"/>
      <c r="M931" s="15"/>
      <c r="N931" s="15"/>
      <c r="O931" s="15"/>
      <c r="P931" s="15"/>
      <c r="Q931" s="15"/>
      <c r="R931" s="15"/>
      <c r="S931" s="15"/>
    </row>
    <row r="932">
      <c r="A932" s="15"/>
      <c r="B932" s="15"/>
      <c r="C932" s="15"/>
      <c r="D932" s="15"/>
      <c r="E932" s="15"/>
      <c r="F932" s="15"/>
      <c r="G932" s="15"/>
      <c r="H932" s="15"/>
      <c r="I932" s="15"/>
      <c r="J932" s="15"/>
      <c r="K932" s="15"/>
      <c r="L932" s="15"/>
      <c r="M932" s="15"/>
      <c r="N932" s="15"/>
      <c r="O932" s="15"/>
      <c r="P932" s="15"/>
      <c r="Q932" s="15"/>
      <c r="R932" s="15"/>
      <c r="S932" s="15"/>
    </row>
    <row r="933">
      <c r="A933" s="15"/>
      <c r="B933" s="15"/>
      <c r="C933" s="15"/>
      <c r="D933" s="15"/>
      <c r="E933" s="15"/>
      <c r="F933" s="15"/>
      <c r="G933" s="15"/>
      <c r="H933" s="15"/>
      <c r="I933" s="15"/>
      <c r="J933" s="15"/>
      <c r="K933" s="15"/>
      <c r="L933" s="15"/>
      <c r="M933" s="15"/>
      <c r="N933" s="15"/>
      <c r="O933" s="15"/>
      <c r="P933" s="15"/>
      <c r="Q933" s="15"/>
      <c r="R933" s="15"/>
      <c r="S933" s="15"/>
    </row>
    <row r="934">
      <c r="A934" s="15"/>
      <c r="B934" s="15"/>
      <c r="C934" s="15"/>
      <c r="D934" s="15"/>
      <c r="E934" s="15"/>
      <c r="F934" s="15"/>
      <c r="G934" s="15"/>
      <c r="H934" s="15"/>
      <c r="I934" s="15"/>
      <c r="J934" s="15"/>
      <c r="K934" s="15"/>
      <c r="L934" s="15"/>
      <c r="M934" s="15"/>
      <c r="N934" s="15"/>
      <c r="O934" s="15"/>
      <c r="P934" s="15"/>
      <c r="Q934" s="15"/>
      <c r="R934" s="15"/>
      <c r="S934" s="15"/>
    </row>
    <row r="935">
      <c r="A935" s="15"/>
      <c r="B935" s="15"/>
      <c r="C935" s="15"/>
      <c r="D935" s="15"/>
      <c r="E935" s="15"/>
      <c r="F935" s="15"/>
      <c r="G935" s="15"/>
      <c r="H935" s="15"/>
      <c r="I935" s="15"/>
      <c r="J935" s="15"/>
      <c r="K935" s="15"/>
      <c r="L935" s="15"/>
      <c r="M935" s="15"/>
      <c r="N935" s="15"/>
      <c r="O935" s="15"/>
      <c r="P935" s="15"/>
      <c r="Q935" s="15"/>
      <c r="R935" s="15"/>
      <c r="S935" s="15"/>
    </row>
    <row r="936">
      <c r="A936" s="15"/>
      <c r="B936" s="15"/>
      <c r="C936" s="15"/>
      <c r="D936" s="15"/>
      <c r="E936" s="15"/>
      <c r="F936" s="15"/>
      <c r="G936" s="15"/>
      <c r="H936" s="15"/>
      <c r="I936" s="15"/>
      <c r="J936" s="15"/>
      <c r="K936" s="15"/>
      <c r="L936" s="15"/>
      <c r="M936" s="15"/>
      <c r="N936" s="15"/>
      <c r="O936" s="15"/>
      <c r="P936" s="15"/>
      <c r="Q936" s="15"/>
      <c r="R936" s="15"/>
      <c r="S936" s="15"/>
    </row>
    <row r="937">
      <c r="A937" s="15"/>
      <c r="B937" s="15"/>
      <c r="C937" s="15"/>
      <c r="D937" s="15"/>
      <c r="E937" s="15"/>
      <c r="F937" s="15"/>
      <c r="G937" s="15"/>
      <c r="H937" s="15"/>
      <c r="I937" s="15"/>
      <c r="J937" s="15"/>
      <c r="K937" s="15"/>
      <c r="L937" s="15"/>
      <c r="M937" s="15"/>
      <c r="N937" s="15"/>
      <c r="O937" s="15"/>
      <c r="P937" s="15"/>
      <c r="Q937" s="15"/>
      <c r="R937" s="15"/>
      <c r="S937" s="15"/>
    </row>
    <row r="938">
      <c r="A938" s="15"/>
      <c r="B938" s="15"/>
      <c r="C938" s="15"/>
      <c r="D938" s="15"/>
      <c r="E938" s="15"/>
      <c r="F938" s="15"/>
      <c r="G938" s="15"/>
      <c r="H938" s="15"/>
      <c r="I938" s="15"/>
      <c r="J938" s="15"/>
      <c r="K938" s="15"/>
      <c r="L938" s="15"/>
      <c r="M938" s="15"/>
      <c r="N938" s="15"/>
      <c r="O938" s="15"/>
      <c r="P938" s="15"/>
      <c r="Q938" s="15"/>
      <c r="R938" s="15"/>
      <c r="S938" s="15"/>
    </row>
    <row r="939">
      <c r="A939" s="15"/>
      <c r="B939" s="15"/>
      <c r="C939" s="15"/>
      <c r="D939" s="15"/>
      <c r="E939" s="15"/>
      <c r="F939" s="15"/>
      <c r="G939" s="15"/>
      <c r="H939" s="15"/>
      <c r="I939" s="15"/>
      <c r="J939" s="15"/>
      <c r="K939" s="15"/>
      <c r="L939" s="15"/>
      <c r="M939" s="15"/>
      <c r="N939" s="15"/>
      <c r="O939" s="15"/>
      <c r="P939" s="15"/>
      <c r="Q939" s="15"/>
      <c r="R939" s="15"/>
      <c r="S939" s="15"/>
    </row>
    <row r="940">
      <c r="A940" s="15"/>
      <c r="B940" s="15"/>
      <c r="C940" s="15"/>
      <c r="D940" s="15"/>
      <c r="E940" s="15"/>
      <c r="F940" s="15"/>
      <c r="G940" s="15"/>
      <c r="H940" s="15"/>
      <c r="I940" s="15"/>
      <c r="J940" s="15"/>
      <c r="K940" s="15"/>
      <c r="L940" s="15"/>
      <c r="M940" s="15"/>
      <c r="N940" s="15"/>
      <c r="O940" s="15"/>
      <c r="P940" s="15"/>
      <c r="Q940" s="15"/>
      <c r="R940" s="15"/>
      <c r="S940" s="15"/>
    </row>
    <row r="941">
      <c r="A941" s="15"/>
      <c r="B941" s="15"/>
      <c r="C941" s="15"/>
      <c r="D941" s="15"/>
      <c r="E941" s="15"/>
      <c r="F941" s="15"/>
      <c r="G941" s="15"/>
      <c r="H941" s="15"/>
      <c r="I941" s="15"/>
      <c r="J941" s="15"/>
      <c r="K941" s="15"/>
      <c r="L941" s="15"/>
      <c r="M941" s="15"/>
      <c r="N941" s="15"/>
      <c r="O941" s="15"/>
      <c r="P941" s="15"/>
      <c r="Q941" s="15"/>
      <c r="R941" s="15"/>
      <c r="S941" s="15"/>
    </row>
    <row r="942">
      <c r="A942" s="15"/>
      <c r="B942" s="15"/>
      <c r="C942" s="15"/>
      <c r="D942" s="15"/>
      <c r="E942" s="15"/>
      <c r="F942" s="15"/>
      <c r="G942" s="15"/>
      <c r="H942" s="15"/>
      <c r="I942" s="15"/>
      <c r="J942" s="15"/>
      <c r="K942" s="15"/>
      <c r="L942" s="15"/>
      <c r="M942" s="15"/>
      <c r="N942" s="15"/>
      <c r="O942" s="15"/>
      <c r="P942" s="15"/>
      <c r="Q942" s="15"/>
      <c r="R942" s="15"/>
      <c r="S942" s="15"/>
    </row>
    <row r="943">
      <c r="A943" s="15"/>
      <c r="B943" s="15"/>
      <c r="C943" s="15"/>
      <c r="D943" s="15"/>
      <c r="E943" s="15"/>
      <c r="F943" s="15"/>
      <c r="G943" s="15"/>
      <c r="H943" s="15"/>
      <c r="I943" s="15"/>
      <c r="J943" s="15"/>
      <c r="K943" s="15"/>
      <c r="L943" s="15"/>
      <c r="M943" s="15"/>
      <c r="N943" s="15"/>
      <c r="O943" s="15"/>
      <c r="P943" s="15"/>
      <c r="Q943" s="15"/>
      <c r="R943" s="15"/>
      <c r="S943" s="15"/>
    </row>
    <row r="944">
      <c r="A944" s="15"/>
      <c r="B944" s="15"/>
      <c r="C944" s="15"/>
      <c r="D944" s="15"/>
      <c r="E944" s="15"/>
      <c r="F944" s="15"/>
      <c r="G944" s="15"/>
      <c r="H944" s="15"/>
      <c r="I944" s="15"/>
      <c r="J944" s="15"/>
      <c r="K944" s="15"/>
      <c r="L944" s="15"/>
      <c r="M944" s="15"/>
      <c r="N944" s="15"/>
      <c r="O944" s="15"/>
      <c r="P944" s="15"/>
      <c r="Q944" s="15"/>
      <c r="R944" s="15"/>
      <c r="S944" s="15"/>
    </row>
    <row r="945">
      <c r="A945" s="15"/>
      <c r="B945" s="15"/>
      <c r="C945" s="15"/>
      <c r="D945" s="15"/>
      <c r="E945" s="15"/>
      <c r="F945" s="15"/>
      <c r="G945" s="15"/>
      <c r="H945" s="15"/>
      <c r="I945" s="15"/>
      <c r="J945" s="15"/>
      <c r="K945" s="15"/>
      <c r="L945" s="15"/>
      <c r="M945" s="15"/>
      <c r="N945" s="15"/>
      <c r="O945" s="15"/>
      <c r="P945" s="15"/>
      <c r="Q945" s="15"/>
      <c r="R945" s="15"/>
      <c r="S945" s="15"/>
    </row>
    <row r="946">
      <c r="A946" s="15"/>
      <c r="B946" s="15"/>
      <c r="C946" s="15"/>
      <c r="D946" s="15"/>
      <c r="E946" s="15"/>
      <c r="F946" s="15"/>
      <c r="G946" s="15"/>
      <c r="H946" s="15"/>
      <c r="I946" s="15"/>
      <c r="J946" s="15"/>
      <c r="K946" s="15"/>
      <c r="L946" s="15"/>
      <c r="M946" s="15"/>
      <c r="N946" s="15"/>
      <c r="O946" s="15"/>
      <c r="P946" s="15"/>
      <c r="Q946" s="15"/>
      <c r="R946" s="15"/>
      <c r="S946" s="15"/>
    </row>
    <row r="947">
      <c r="A947" s="15"/>
      <c r="B947" s="15"/>
      <c r="C947" s="15"/>
      <c r="D947" s="15"/>
      <c r="E947" s="15"/>
      <c r="F947" s="15"/>
      <c r="G947" s="15"/>
      <c r="H947" s="15"/>
      <c r="I947" s="15"/>
      <c r="J947" s="15"/>
      <c r="K947" s="15"/>
      <c r="L947" s="15"/>
      <c r="M947" s="15"/>
      <c r="N947" s="15"/>
      <c r="O947" s="15"/>
      <c r="P947" s="15"/>
      <c r="Q947" s="15"/>
      <c r="R947" s="15"/>
      <c r="S947" s="15"/>
    </row>
    <row r="948">
      <c r="A948" s="15"/>
      <c r="B948" s="15"/>
      <c r="C948" s="15"/>
      <c r="D948" s="15"/>
      <c r="E948" s="15"/>
      <c r="F948" s="15"/>
      <c r="G948" s="15"/>
      <c r="H948" s="15"/>
      <c r="I948" s="15"/>
      <c r="J948" s="15"/>
      <c r="K948" s="15"/>
      <c r="L948" s="15"/>
      <c r="M948" s="15"/>
      <c r="N948" s="15"/>
      <c r="O948" s="15"/>
      <c r="P948" s="15"/>
      <c r="Q948" s="15"/>
      <c r="R948" s="15"/>
      <c r="S948" s="15"/>
    </row>
    <row r="949">
      <c r="A949" s="15"/>
      <c r="B949" s="15"/>
      <c r="C949" s="15"/>
      <c r="D949" s="15"/>
      <c r="E949" s="15"/>
      <c r="F949" s="15"/>
      <c r="G949" s="15"/>
      <c r="H949" s="15"/>
      <c r="I949" s="15"/>
      <c r="J949" s="15"/>
      <c r="K949" s="15"/>
      <c r="L949" s="15"/>
      <c r="M949" s="15"/>
      <c r="N949" s="15"/>
      <c r="O949" s="15"/>
      <c r="P949" s="15"/>
      <c r="Q949" s="15"/>
      <c r="R949" s="15"/>
      <c r="S949" s="15"/>
    </row>
    <row r="950">
      <c r="A950" s="15"/>
      <c r="B950" s="15"/>
      <c r="C950" s="15"/>
      <c r="D950" s="15"/>
      <c r="E950" s="15"/>
      <c r="F950" s="15"/>
      <c r="G950" s="15"/>
      <c r="H950" s="15"/>
      <c r="I950" s="15"/>
      <c r="J950" s="15"/>
      <c r="K950" s="15"/>
      <c r="L950" s="15"/>
      <c r="M950" s="15"/>
      <c r="N950" s="15"/>
      <c r="O950" s="15"/>
      <c r="P950" s="15"/>
      <c r="Q950" s="15"/>
      <c r="R950" s="15"/>
      <c r="S950" s="15"/>
    </row>
    <row r="951">
      <c r="A951" s="15"/>
      <c r="B951" s="15"/>
      <c r="C951" s="15"/>
      <c r="D951" s="15"/>
      <c r="E951" s="15"/>
      <c r="F951" s="15"/>
      <c r="G951" s="15"/>
      <c r="H951" s="15"/>
      <c r="I951" s="15"/>
      <c r="J951" s="15"/>
      <c r="K951" s="15"/>
      <c r="L951" s="15"/>
      <c r="M951" s="15"/>
      <c r="N951" s="15"/>
      <c r="O951" s="15"/>
      <c r="P951" s="15"/>
      <c r="Q951" s="15"/>
      <c r="R951" s="15"/>
      <c r="S951" s="15"/>
    </row>
    <row r="952">
      <c r="A952" s="15"/>
      <c r="B952" s="15"/>
      <c r="C952" s="15"/>
      <c r="D952" s="15"/>
      <c r="E952" s="15"/>
      <c r="F952" s="15"/>
      <c r="G952" s="15"/>
      <c r="H952" s="15"/>
      <c r="I952" s="15"/>
      <c r="J952" s="15"/>
      <c r="K952" s="15"/>
      <c r="L952" s="15"/>
      <c r="M952" s="15"/>
      <c r="N952" s="15"/>
      <c r="O952" s="15"/>
      <c r="P952" s="15"/>
      <c r="Q952" s="15"/>
      <c r="R952" s="15"/>
      <c r="S952" s="15"/>
    </row>
    <row r="953">
      <c r="A953" s="15"/>
      <c r="B953" s="15"/>
      <c r="C953" s="15"/>
      <c r="D953" s="15"/>
      <c r="E953" s="15"/>
      <c r="F953" s="15"/>
      <c r="G953" s="15"/>
      <c r="H953" s="15"/>
      <c r="I953" s="15"/>
      <c r="J953" s="15"/>
      <c r="K953" s="15"/>
      <c r="L953" s="15"/>
      <c r="M953" s="15"/>
      <c r="N953" s="15"/>
      <c r="O953" s="15"/>
      <c r="P953" s="15"/>
      <c r="Q953" s="15"/>
      <c r="R953" s="15"/>
      <c r="S953" s="15"/>
    </row>
    <row r="954">
      <c r="A954" s="15"/>
      <c r="B954" s="15"/>
      <c r="C954" s="15"/>
      <c r="D954" s="15"/>
      <c r="E954" s="15"/>
      <c r="F954" s="15"/>
      <c r="G954" s="15"/>
      <c r="H954" s="15"/>
      <c r="I954" s="15"/>
      <c r="J954" s="15"/>
      <c r="K954" s="15"/>
      <c r="L954" s="15"/>
      <c r="M954" s="15"/>
      <c r="N954" s="15"/>
      <c r="O954" s="15"/>
      <c r="P954" s="15"/>
      <c r="Q954" s="15"/>
      <c r="R954" s="15"/>
      <c r="S954" s="15"/>
    </row>
    <row r="955">
      <c r="A955" s="15"/>
      <c r="B955" s="15"/>
      <c r="C955" s="15"/>
      <c r="D955" s="15"/>
      <c r="E955" s="15"/>
      <c r="F955" s="15"/>
      <c r="G955" s="15"/>
      <c r="H955" s="15"/>
      <c r="I955" s="15"/>
      <c r="J955" s="15"/>
      <c r="K955" s="15"/>
      <c r="L955" s="15"/>
      <c r="M955" s="15"/>
      <c r="N955" s="15"/>
      <c r="O955" s="15"/>
      <c r="P955" s="15"/>
      <c r="Q955" s="15"/>
      <c r="R955" s="15"/>
      <c r="S955" s="15"/>
    </row>
    <row r="956">
      <c r="A956" s="15"/>
      <c r="B956" s="15"/>
      <c r="C956" s="15"/>
      <c r="D956" s="15"/>
      <c r="E956" s="15"/>
      <c r="F956" s="15"/>
      <c r="G956" s="15"/>
      <c r="H956" s="15"/>
      <c r="I956" s="15"/>
      <c r="J956" s="15"/>
      <c r="K956" s="15"/>
      <c r="L956" s="15"/>
      <c r="M956" s="15"/>
      <c r="N956" s="15"/>
      <c r="O956" s="15"/>
      <c r="P956" s="15"/>
      <c r="Q956" s="15"/>
      <c r="R956" s="15"/>
      <c r="S956" s="15"/>
    </row>
    <row r="957">
      <c r="A957" s="15"/>
      <c r="B957" s="15"/>
      <c r="C957" s="15"/>
      <c r="D957" s="15"/>
      <c r="E957" s="15"/>
      <c r="F957" s="15"/>
      <c r="G957" s="15"/>
      <c r="H957" s="15"/>
      <c r="I957" s="15"/>
      <c r="J957" s="15"/>
      <c r="K957" s="15"/>
      <c r="L957" s="15"/>
      <c r="M957" s="15"/>
      <c r="N957" s="15"/>
      <c r="O957" s="15"/>
      <c r="P957" s="15"/>
      <c r="Q957" s="15"/>
      <c r="R957" s="15"/>
      <c r="S957" s="15"/>
    </row>
    <row r="958">
      <c r="A958" s="15"/>
      <c r="B958" s="15"/>
      <c r="C958" s="15"/>
      <c r="D958" s="15"/>
      <c r="E958" s="15"/>
      <c r="F958" s="15"/>
      <c r="G958" s="15"/>
      <c r="H958" s="15"/>
      <c r="I958" s="15"/>
      <c r="J958" s="15"/>
      <c r="K958" s="15"/>
      <c r="L958" s="15"/>
      <c r="M958" s="15"/>
      <c r="N958" s="15"/>
      <c r="O958" s="15"/>
      <c r="P958" s="15"/>
      <c r="Q958" s="15"/>
      <c r="R958" s="15"/>
      <c r="S958" s="15"/>
    </row>
    <row r="959">
      <c r="A959" s="15"/>
      <c r="B959" s="15"/>
      <c r="C959" s="15"/>
      <c r="D959" s="15"/>
      <c r="E959" s="15"/>
      <c r="F959" s="15"/>
      <c r="G959" s="15"/>
      <c r="H959" s="15"/>
      <c r="I959" s="15"/>
      <c r="J959" s="15"/>
      <c r="K959" s="15"/>
      <c r="L959" s="15"/>
      <c r="M959" s="15"/>
      <c r="N959" s="15"/>
      <c r="O959" s="15"/>
      <c r="P959" s="15"/>
      <c r="Q959" s="15"/>
      <c r="R959" s="15"/>
      <c r="S959" s="15"/>
    </row>
    <row r="960">
      <c r="A960" s="15"/>
      <c r="B960" s="15"/>
      <c r="C960" s="15"/>
      <c r="D960" s="15"/>
      <c r="E960" s="15"/>
      <c r="F960" s="15"/>
      <c r="G960" s="15"/>
      <c r="H960" s="15"/>
      <c r="I960" s="15"/>
      <c r="J960" s="15"/>
      <c r="K960" s="15"/>
      <c r="L960" s="15"/>
      <c r="M960" s="15"/>
      <c r="N960" s="15"/>
      <c r="O960" s="15"/>
      <c r="P960" s="15"/>
      <c r="Q960" s="15"/>
      <c r="R960" s="15"/>
      <c r="S960" s="15"/>
    </row>
    <row r="961">
      <c r="A961" s="15"/>
      <c r="B961" s="15"/>
      <c r="C961" s="15"/>
      <c r="D961" s="15"/>
      <c r="E961" s="15"/>
      <c r="F961" s="15"/>
      <c r="G961" s="15"/>
      <c r="H961" s="15"/>
      <c r="I961" s="15"/>
      <c r="J961" s="15"/>
      <c r="K961" s="15"/>
      <c r="L961" s="15"/>
      <c r="M961" s="15"/>
      <c r="N961" s="15"/>
      <c r="O961" s="15"/>
      <c r="P961" s="15"/>
      <c r="Q961" s="15"/>
      <c r="R961" s="15"/>
      <c r="S961" s="15"/>
    </row>
    <row r="962">
      <c r="A962" s="15"/>
      <c r="B962" s="15"/>
      <c r="C962" s="15"/>
      <c r="D962" s="15"/>
      <c r="E962" s="15"/>
      <c r="F962" s="15"/>
      <c r="G962" s="15"/>
      <c r="H962" s="15"/>
      <c r="I962" s="15"/>
      <c r="J962" s="15"/>
      <c r="K962" s="15"/>
      <c r="L962" s="15"/>
      <c r="M962" s="15"/>
      <c r="N962" s="15"/>
      <c r="O962" s="15"/>
      <c r="P962" s="15"/>
      <c r="Q962" s="15"/>
      <c r="R962" s="15"/>
      <c r="S962" s="15"/>
    </row>
    <row r="963">
      <c r="A963" s="15"/>
      <c r="B963" s="15"/>
      <c r="C963" s="15"/>
      <c r="D963" s="15"/>
      <c r="E963" s="15"/>
      <c r="F963" s="15"/>
      <c r="G963" s="15"/>
      <c r="H963" s="15"/>
      <c r="I963" s="15"/>
      <c r="J963" s="15"/>
      <c r="K963" s="15"/>
      <c r="L963" s="15"/>
      <c r="M963" s="15"/>
      <c r="N963" s="15"/>
      <c r="O963" s="15"/>
      <c r="P963" s="15"/>
      <c r="Q963" s="15"/>
      <c r="R963" s="15"/>
      <c r="S963" s="15"/>
    </row>
    <row r="964">
      <c r="A964" s="15"/>
      <c r="B964" s="15"/>
      <c r="C964" s="15"/>
      <c r="D964" s="15"/>
      <c r="E964" s="15"/>
      <c r="F964" s="15"/>
      <c r="G964" s="15"/>
      <c r="H964" s="15"/>
      <c r="I964" s="15"/>
      <c r="J964" s="15"/>
      <c r="K964" s="15"/>
      <c r="L964" s="15"/>
      <c r="M964" s="15"/>
      <c r="N964" s="15"/>
      <c r="O964" s="15"/>
      <c r="P964" s="15"/>
      <c r="Q964" s="15"/>
      <c r="R964" s="15"/>
      <c r="S964" s="15"/>
    </row>
    <row r="965">
      <c r="A965" s="15"/>
      <c r="B965" s="15"/>
      <c r="C965" s="15"/>
      <c r="D965" s="15"/>
      <c r="E965" s="15"/>
      <c r="F965" s="15"/>
      <c r="G965" s="15"/>
      <c r="H965" s="15"/>
      <c r="I965" s="15"/>
      <c r="J965" s="15"/>
      <c r="K965" s="15"/>
      <c r="L965" s="15"/>
      <c r="M965" s="15"/>
      <c r="N965" s="15"/>
      <c r="O965" s="15"/>
      <c r="P965" s="15"/>
      <c r="Q965" s="15"/>
      <c r="R965" s="15"/>
      <c r="S965" s="15"/>
    </row>
    <row r="966">
      <c r="A966" s="15"/>
      <c r="B966" s="15"/>
      <c r="C966" s="15"/>
      <c r="D966" s="15"/>
      <c r="E966" s="15"/>
      <c r="F966" s="15"/>
      <c r="G966" s="15"/>
      <c r="H966" s="15"/>
      <c r="I966" s="15"/>
      <c r="J966" s="15"/>
      <c r="K966" s="15"/>
      <c r="L966" s="15"/>
      <c r="M966" s="15"/>
      <c r="N966" s="15"/>
      <c r="O966" s="15"/>
      <c r="P966" s="15"/>
      <c r="Q966" s="15"/>
      <c r="R966" s="15"/>
      <c r="S966" s="15"/>
    </row>
    <row r="967">
      <c r="A967" s="15"/>
      <c r="B967" s="15"/>
      <c r="C967" s="15"/>
      <c r="D967" s="15"/>
      <c r="E967" s="15"/>
      <c r="F967" s="15"/>
      <c r="G967" s="15"/>
      <c r="H967" s="15"/>
      <c r="I967" s="15"/>
      <c r="J967" s="15"/>
      <c r="K967" s="15"/>
      <c r="L967" s="15"/>
      <c r="M967" s="15"/>
      <c r="N967" s="15"/>
      <c r="O967" s="15"/>
      <c r="P967" s="15"/>
      <c r="Q967" s="15"/>
      <c r="R967" s="15"/>
      <c r="S967" s="15"/>
    </row>
    <row r="968">
      <c r="A968" s="15"/>
      <c r="B968" s="15"/>
      <c r="C968" s="15"/>
      <c r="D968" s="15"/>
      <c r="E968" s="15"/>
      <c r="F968" s="15"/>
      <c r="G968" s="15"/>
      <c r="H968" s="15"/>
      <c r="I968" s="15"/>
      <c r="J968" s="15"/>
      <c r="K968" s="15"/>
      <c r="L968" s="15"/>
      <c r="M968" s="15"/>
      <c r="N968" s="15"/>
      <c r="O968" s="15"/>
      <c r="P968" s="15"/>
      <c r="Q968" s="15"/>
      <c r="R968" s="15"/>
      <c r="S968" s="15"/>
    </row>
    <row r="969">
      <c r="A969" s="15"/>
      <c r="B969" s="15"/>
      <c r="C969" s="15"/>
      <c r="D969" s="15"/>
      <c r="E969" s="15"/>
      <c r="F969" s="15"/>
      <c r="G969" s="15"/>
      <c r="H969" s="15"/>
      <c r="I969" s="15"/>
      <c r="J969" s="15"/>
      <c r="K969" s="15"/>
      <c r="L969" s="15"/>
      <c r="M969" s="15"/>
      <c r="N969" s="15"/>
      <c r="O969" s="15"/>
      <c r="P969" s="15"/>
      <c r="Q969" s="15"/>
      <c r="R969" s="15"/>
      <c r="S969" s="15"/>
    </row>
    <row r="970">
      <c r="A970" s="15"/>
      <c r="B970" s="15"/>
      <c r="C970" s="15"/>
      <c r="D970" s="15"/>
      <c r="E970" s="15"/>
      <c r="F970" s="15"/>
      <c r="G970" s="15"/>
      <c r="H970" s="15"/>
      <c r="I970" s="15"/>
      <c r="J970" s="15"/>
      <c r="K970" s="15"/>
      <c r="L970" s="15"/>
      <c r="M970" s="15"/>
      <c r="N970" s="15"/>
      <c r="O970" s="15"/>
      <c r="P970" s="15"/>
      <c r="Q970" s="15"/>
      <c r="R970" s="15"/>
      <c r="S970" s="15"/>
    </row>
    <row r="971">
      <c r="A971" s="15"/>
      <c r="B971" s="15"/>
      <c r="C971" s="15"/>
      <c r="D971" s="15"/>
      <c r="E971" s="15"/>
      <c r="F971" s="15"/>
      <c r="G971" s="15"/>
      <c r="H971" s="15"/>
      <c r="I971" s="15"/>
      <c r="J971" s="15"/>
      <c r="K971" s="15"/>
      <c r="L971" s="15"/>
      <c r="M971" s="15"/>
      <c r="N971" s="15"/>
      <c r="O971" s="15"/>
      <c r="P971" s="15"/>
      <c r="Q971" s="15"/>
      <c r="R971" s="15"/>
      <c r="S971" s="15"/>
    </row>
    <row r="972">
      <c r="A972" s="15"/>
      <c r="B972" s="15"/>
      <c r="C972" s="15"/>
      <c r="D972" s="15"/>
      <c r="E972" s="15"/>
      <c r="F972" s="15"/>
      <c r="G972" s="15"/>
      <c r="H972" s="15"/>
      <c r="I972" s="15"/>
      <c r="J972" s="15"/>
      <c r="K972" s="15"/>
      <c r="L972" s="15"/>
      <c r="M972" s="15"/>
      <c r="N972" s="15"/>
      <c r="O972" s="15"/>
      <c r="P972" s="15"/>
      <c r="Q972" s="15"/>
      <c r="R972" s="15"/>
      <c r="S972" s="15"/>
    </row>
    <row r="973">
      <c r="A973" s="15"/>
      <c r="B973" s="15"/>
      <c r="C973" s="15"/>
      <c r="D973" s="15"/>
      <c r="E973" s="15"/>
      <c r="F973" s="15"/>
      <c r="G973" s="15"/>
      <c r="H973" s="15"/>
      <c r="I973" s="15"/>
      <c r="J973" s="15"/>
      <c r="K973" s="15"/>
      <c r="L973" s="15"/>
      <c r="M973" s="15"/>
      <c r="N973" s="15"/>
      <c r="O973" s="15"/>
      <c r="P973" s="15"/>
      <c r="Q973" s="15"/>
      <c r="R973" s="15"/>
      <c r="S973" s="15"/>
    </row>
    <row r="974">
      <c r="A974" s="15"/>
      <c r="B974" s="15"/>
      <c r="C974" s="15"/>
      <c r="D974" s="15"/>
      <c r="E974" s="15"/>
      <c r="F974" s="15"/>
      <c r="G974" s="15"/>
      <c r="H974" s="15"/>
      <c r="I974" s="15"/>
      <c r="J974" s="15"/>
      <c r="K974" s="15"/>
      <c r="L974" s="15"/>
      <c r="M974" s="15"/>
      <c r="N974" s="15"/>
      <c r="O974" s="15"/>
      <c r="P974" s="15"/>
      <c r="Q974" s="15"/>
      <c r="R974" s="15"/>
      <c r="S974" s="15"/>
    </row>
    <row r="975">
      <c r="A975" s="15"/>
      <c r="B975" s="15"/>
      <c r="C975" s="15"/>
      <c r="D975" s="15"/>
      <c r="E975" s="15"/>
      <c r="F975" s="15"/>
      <c r="G975" s="15"/>
      <c r="H975" s="15"/>
      <c r="I975" s="15"/>
      <c r="J975" s="15"/>
      <c r="K975" s="15"/>
      <c r="L975" s="15"/>
      <c r="M975" s="15"/>
      <c r="N975" s="15"/>
      <c r="O975" s="15"/>
      <c r="P975" s="15"/>
      <c r="Q975" s="15"/>
      <c r="R975" s="15"/>
      <c r="S975" s="15"/>
    </row>
    <row r="976">
      <c r="A976" s="15"/>
      <c r="B976" s="15"/>
      <c r="C976" s="15"/>
      <c r="D976" s="15"/>
      <c r="E976" s="15"/>
      <c r="F976" s="15"/>
      <c r="G976" s="15"/>
      <c r="H976" s="15"/>
      <c r="I976" s="15"/>
      <c r="J976" s="15"/>
      <c r="K976" s="15"/>
      <c r="L976" s="15"/>
      <c r="M976" s="15"/>
      <c r="N976" s="15"/>
      <c r="O976" s="15"/>
      <c r="P976" s="15"/>
      <c r="Q976" s="15"/>
      <c r="R976" s="15"/>
      <c r="S976" s="15"/>
    </row>
    <row r="977">
      <c r="A977" s="15"/>
      <c r="B977" s="15"/>
      <c r="C977" s="15"/>
      <c r="D977" s="15"/>
      <c r="E977" s="15"/>
      <c r="F977" s="15"/>
      <c r="G977" s="15"/>
      <c r="H977" s="15"/>
      <c r="I977" s="15"/>
      <c r="J977" s="15"/>
      <c r="K977" s="15"/>
      <c r="L977" s="15"/>
      <c r="M977" s="15"/>
      <c r="N977" s="15"/>
      <c r="O977" s="15"/>
      <c r="P977" s="15"/>
      <c r="Q977" s="15"/>
      <c r="R977" s="15"/>
      <c r="S977" s="15"/>
    </row>
    <row r="978">
      <c r="A978" s="15"/>
      <c r="B978" s="15"/>
      <c r="C978" s="15"/>
      <c r="D978" s="15"/>
      <c r="E978" s="15"/>
      <c r="F978" s="15"/>
      <c r="G978" s="15"/>
      <c r="H978" s="15"/>
      <c r="I978" s="15"/>
      <c r="J978" s="15"/>
      <c r="K978" s="15"/>
      <c r="L978" s="15"/>
      <c r="M978" s="15"/>
      <c r="N978" s="15"/>
      <c r="O978" s="15"/>
      <c r="P978" s="15"/>
      <c r="Q978" s="15"/>
      <c r="R978" s="15"/>
      <c r="S978" s="15"/>
    </row>
    <row r="979">
      <c r="A979" s="15"/>
      <c r="B979" s="15"/>
      <c r="C979" s="15"/>
      <c r="D979" s="15"/>
      <c r="E979" s="15"/>
      <c r="F979" s="15"/>
      <c r="G979" s="15"/>
      <c r="H979" s="15"/>
      <c r="I979" s="15"/>
      <c r="J979" s="15"/>
      <c r="K979" s="15"/>
      <c r="L979" s="15"/>
      <c r="M979" s="15"/>
      <c r="N979" s="15"/>
      <c r="O979" s="15"/>
      <c r="P979" s="15"/>
      <c r="Q979" s="15"/>
      <c r="R979" s="15"/>
      <c r="S979" s="15"/>
    </row>
    <row r="980">
      <c r="A980" s="15"/>
      <c r="B980" s="15"/>
      <c r="C980" s="15"/>
      <c r="D980" s="15"/>
      <c r="E980" s="15"/>
      <c r="F980" s="15"/>
      <c r="G980" s="15"/>
      <c r="H980" s="15"/>
      <c r="I980" s="15"/>
      <c r="J980" s="15"/>
      <c r="K980" s="15"/>
      <c r="L980" s="15"/>
      <c r="M980" s="15"/>
      <c r="N980" s="15"/>
      <c r="O980" s="15"/>
      <c r="P980" s="15"/>
      <c r="Q980" s="15"/>
      <c r="R980" s="15"/>
      <c r="S980" s="15"/>
    </row>
    <row r="981">
      <c r="A981" s="15"/>
      <c r="B981" s="15"/>
      <c r="C981" s="15"/>
      <c r="D981" s="15"/>
      <c r="E981" s="15"/>
      <c r="F981" s="15"/>
      <c r="G981" s="15"/>
      <c r="H981" s="15"/>
      <c r="I981" s="15"/>
      <c r="J981" s="15"/>
      <c r="K981" s="15"/>
      <c r="L981" s="15"/>
      <c r="M981" s="15"/>
      <c r="N981" s="15"/>
      <c r="O981" s="15"/>
      <c r="P981" s="15"/>
      <c r="Q981" s="15"/>
      <c r="R981" s="15"/>
      <c r="S981" s="15"/>
    </row>
    <row r="982">
      <c r="A982" s="15"/>
      <c r="B982" s="15"/>
      <c r="C982" s="15"/>
      <c r="D982" s="15"/>
      <c r="E982" s="15"/>
      <c r="F982" s="15"/>
      <c r="G982" s="15"/>
      <c r="H982" s="15"/>
      <c r="I982" s="15"/>
      <c r="J982" s="15"/>
      <c r="K982" s="15"/>
      <c r="L982" s="15"/>
      <c r="M982" s="15"/>
      <c r="N982" s="15"/>
      <c r="O982" s="15"/>
      <c r="P982" s="15"/>
      <c r="Q982" s="15"/>
      <c r="R982" s="15"/>
      <c r="S982" s="15"/>
    </row>
    <row r="983">
      <c r="A983" s="15"/>
      <c r="B983" s="15"/>
      <c r="C983" s="15"/>
      <c r="D983" s="15"/>
      <c r="E983" s="15"/>
      <c r="F983" s="15"/>
      <c r="G983" s="15"/>
      <c r="H983" s="15"/>
      <c r="I983" s="15"/>
      <c r="J983" s="15"/>
      <c r="K983" s="15"/>
      <c r="L983" s="15"/>
      <c r="M983" s="15"/>
      <c r="N983" s="15"/>
      <c r="O983" s="15"/>
      <c r="P983" s="15"/>
      <c r="Q983" s="15"/>
      <c r="R983" s="15"/>
      <c r="S983" s="15"/>
    </row>
    <row r="984">
      <c r="A984" s="15"/>
      <c r="B984" s="15"/>
      <c r="C984" s="15"/>
      <c r="D984" s="15"/>
      <c r="E984" s="15"/>
      <c r="F984" s="15"/>
      <c r="G984" s="15"/>
      <c r="H984" s="15"/>
      <c r="I984" s="15"/>
      <c r="J984" s="15"/>
      <c r="K984" s="15"/>
      <c r="L984" s="15"/>
      <c r="M984" s="15"/>
      <c r="N984" s="15"/>
      <c r="O984" s="15"/>
      <c r="P984" s="15"/>
      <c r="Q984" s="15"/>
      <c r="R984" s="15"/>
      <c r="S984" s="15"/>
    </row>
    <row r="985">
      <c r="A985" s="15"/>
      <c r="B985" s="15"/>
      <c r="C985" s="15"/>
      <c r="D985" s="15"/>
      <c r="E985" s="15"/>
      <c r="F985" s="15"/>
      <c r="G985" s="15"/>
      <c r="H985" s="15"/>
      <c r="I985" s="15"/>
      <c r="J985" s="15"/>
      <c r="K985" s="15"/>
      <c r="L985" s="15"/>
      <c r="M985" s="15"/>
      <c r="N985" s="15"/>
      <c r="O985" s="15"/>
      <c r="P985" s="15"/>
      <c r="Q985" s="15"/>
      <c r="R985" s="15"/>
      <c r="S985" s="15"/>
    </row>
    <row r="986">
      <c r="A986" s="15"/>
      <c r="B986" s="15"/>
      <c r="C986" s="15"/>
      <c r="D986" s="15"/>
      <c r="E986" s="15"/>
      <c r="F986" s="15"/>
      <c r="G986" s="15"/>
      <c r="H986" s="15"/>
      <c r="I986" s="15"/>
      <c r="J986" s="15"/>
      <c r="K986" s="15"/>
      <c r="L986" s="15"/>
      <c r="M986" s="15"/>
      <c r="N986" s="15"/>
      <c r="O986" s="15"/>
      <c r="P986" s="15"/>
      <c r="Q986" s="15"/>
      <c r="R986" s="15"/>
      <c r="S986" s="15"/>
    </row>
    <row r="987">
      <c r="A987" s="15"/>
      <c r="B987" s="15"/>
      <c r="C987" s="15"/>
      <c r="D987" s="15"/>
      <c r="E987" s="15"/>
      <c r="F987" s="15"/>
      <c r="G987" s="15"/>
      <c r="H987" s="15"/>
      <c r="I987" s="15"/>
      <c r="J987" s="15"/>
      <c r="K987" s="15"/>
      <c r="L987" s="15"/>
      <c r="M987" s="15"/>
      <c r="N987" s="15"/>
      <c r="O987" s="15"/>
      <c r="P987" s="15"/>
      <c r="Q987" s="15"/>
      <c r="R987" s="15"/>
      <c r="S987" s="15"/>
    </row>
    <row r="988">
      <c r="A988" s="15"/>
      <c r="B988" s="15"/>
      <c r="C988" s="15"/>
      <c r="D988" s="15"/>
      <c r="E988" s="15"/>
      <c r="F988" s="15"/>
      <c r="G988" s="15"/>
      <c r="H988" s="15"/>
      <c r="I988" s="15"/>
      <c r="J988" s="15"/>
      <c r="K988" s="15"/>
      <c r="L988" s="15"/>
      <c r="M988" s="15"/>
      <c r="N988" s="15"/>
      <c r="O988" s="15"/>
      <c r="P988" s="15"/>
      <c r="Q988" s="15"/>
      <c r="R988" s="15"/>
      <c r="S988" s="15"/>
    </row>
    <row r="989">
      <c r="A989" s="15"/>
      <c r="B989" s="15"/>
      <c r="C989" s="15"/>
      <c r="D989" s="15"/>
      <c r="E989" s="15"/>
      <c r="F989" s="15"/>
      <c r="G989" s="15"/>
      <c r="H989" s="15"/>
      <c r="I989" s="15"/>
      <c r="J989" s="15"/>
      <c r="K989" s="15"/>
      <c r="L989" s="15"/>
      <c r="M989" s="15"/>
      <c r="N989" s="15"/>
      <c r="O989" s="15"/>
      <c r="P989" s="15"/>
      <c r="Q989" s="15"/>
      <c r="R989" s="15"/>
      <c r="S989" s="15"/>
    </row>
    <row r="990">
      <c r="A990" s="15"/>
      <c r="B990" s="15"/>
      <c r="C990" s="15"/>
      <c r="D990" s="15"/>
      <c r="E990" s="15"/>
      <c r="F990" s="15"/>
      <c r="G990" s="15"/>
      <c r="H990" s="15"/>
      <c r="I990" s="15"/>
      <c r="J990" s="15"/>
      <c r="K990" s="15"/>
      <c r="L990" s="15"/>
      <c r="M990" s="15"/>
      <c r="N990" s="15"/>
      <c r="O990" s="15"/>
      <c r="P990" s="15"/>
      <c r="Q990" s="15"/>
      <c r="R990" s="15"/>
      <c r="S990" s="15"/>
    </row>
    <row r="991">
      <c r="A991" s="15"/>
      <c r="B991" s="15"/>
      <c r="C991" s="15"/>
      <c r="D991" s="15"/>
      <c r="E991" s="15"/>
      <c r="F991" s="15"/>
      <c r="G991" s="15"/>
      <c r="H991" s="15"/>
      <c r="I991" s="15"/>
      <c r="J991" s="15"/>
      <c r="K991" s="15"/>
      <c r="L991" s="15"/>
      <c r="M991" s="15"/>
      <c r="N991" s="15"/>
      <c r="O991" s="15"/>
      <c r="P991" s="15"/>
      <c r="Q991" s="15"/>
      <c r="R991" s="15"/>
      <c r="S991" s="15"/>
    </row>
    <row r="992">
      <c r="A992" s="15"/>
      <c r="B992" s="15"/>
      <c r="C992" s="15"/>
      <c r="D992" s="15"/>
      <c r="E992" s="15"/>
      <c r="F992" s="15"/>
      <c r="G992" s="15"/>
      <c r="H992" s="15"/>
      <c r="I992" s="15"/>
      <c r="J992" s="15"/>
      <c r="K992" s="15"/>
      <c r="L992" s="15"/>
      <c r="M992" s="15"/>
      <c r="N992" s="15"/>
      <c r="O992" s="15"/>
      <c r="P992" s="15"/>
      <c r="Q992" s="15"/>
      <c r="R992" s="15"/>
      <c r="S992" s="15"/>
    </row>
    <row r="993">
      <c r="A993" s="15"/>
      <c r="B993" s="15"/>
      <c r="C993" s="15"/>
      <c r="D993" s="15"/>
      <c r="E993" s="15"/>
      <c r="F993" s="15"/>
      <c r="G993" s="15"/>
      <c r="H993" s="15"/>
      <c r="I993" s="15"/>
      <c r="J993" s="15"/>
      <c r="K993" s="15"/>
      <c r="L993" s="15"/>
      <c r="M993" s="15"/>
      <c r="N993" s="15"/>
      <c r="O993" s="15"/>
      <c r="P993" s="15"/>
      <c r="Q993" s="15"/>
      <c r="R993" s="15"/>
      <c r="S993" s="15"/>
    </row>
    <row r="994">
      <c r="A994" s="15"/>
      <c r="B994" s="15"/>
      <c r="C994" s="15"/>
      <c r="D994" s="15"/>
      <c r="E994" s="15"/>
      <c r="F994" s="15"/>
      <c r="G994" s="15"/>
      <c r="H994" s="15"/>
      <c r="I994" s="15"/>
      <c r="J994" s="15"/>
      <c r="K994" s="15"/>
      <c r="L994" s="15"/>
      <c r="M994" s="15"/>
      <c r="N994" s="15"/>
      <c r="O994" s="15"/>
      <c r="P994" s="15"/>
      <c r="Q994" s="15"/>
      <c r="R994" s="15"/>
      <c r="S994" s="15"/>
    </row>
    <row r="995">
      <c r="A995" s="15"/>
      <c r="B995" s="15"/>
      <c r="C995" s="15"/>
      <c r="D995" s="15"/>
      <c r="E995" s="15"/>
      <c r="F995" s="15"/>
      <c r="G995" s="15"/>
      <c r="H995" s="15"/>
      <c r="I995" s="15"/>
      <c r="J995" s="15"/>
      <c r="K995" s="15"/>
      <c r="L995" s="15"/>
      <c r="M995" s="15"/>
      <c r="N995" s="15"/>
      <c r="O995" s="15"/>
      <c r="P995" s="15"/>
      <c r="Q995" s="15"/>
      <c r="R995" s="15"/>
      <c r="S995" s="15"/>
    </row>
    <row r="996">
      <c r="A996" s="15"/>
      <c r="B996" s="15"/>
      <c r="C996" s="15"/>
      <c r="D996" s="15"/>
      <c r="E996" s="15"/>
      <c r="F996" s="15"/>
      <c r="G996" s="15"/>
      <c r="H996" s="15"/>
      <c r="I996" s="15"/>
      <c r="J996" s="15"/>
      <c r="K996" s="15"/>
      <c r="L996" s="15"/>
      <c r="M996" s="15"/>
      <c r="N996" s="15"/>
      <c r="O996" s="15"/>
      <c r="P996" s="15"/>
      <c r="Q996" s="15"/>
      <c r="R996" s="15"/>
      <c r="S996" s="15"/>
    </row>
    <row r="997">
      <c r="A997" s="15"/>
      <c r="B997" s="15"/>
      <c r="C997" s="15"/>
      <c r="D997" s="15"/>
      <c r="E997" s="15"/>
      <c r="F997" s="15"/>
      <c r="G997" s="15"/>
      <c r="H997" s="15"/>
      <c r="I997" s="15"/>
      <c r="J997" s="15"/>
      <c r="K997" s="15"/>
      <c r="L997" s="15"/>
      <c r="M997" s="15"/>
      <c r="N997" s="15"/>
      <c r="O997" s="15"/>
      <c r="P997" s="15"/>
      <c r="Q997" s="15"/>
      <c r="R997" s="15"/>
      <c r="S997" s="15"/>
    </row>
    <row r="998">
      <c r="A998" s="15"/>
      <c r="B998" s="15"/>
      <c r="C998" s="15"/>
      <c r="D998" s="15"/>
      <c r="E998" s="15"/>
      <c r="F998" s="15"/>
      <c r="G998" s="15"/>
      <c r="H998" s="15"/>
      <c r="I998" s="15"/>
      <c r="J998" s="15"/>
      <c r="K998" s="15"/>
      <c r="L998" s="15"/>
      <c r="M998" s="15"/>
      <c r="N998" s="15"/>
      <c r="O998" s="15"/>
      <c r="P998" s="15"/>
      <c r="Q998" s="15"/>
      <c r="R998" s="15"/>
      <c r="S998" s="15"/>
    </row>
    <row r="999">
      <c r="A999" s="15"/>
      <c r="B999" s="15"/>
      <c r="C999" s="15"/>
      <c r="D999" s="15"/>
      <c r="E999" s="15"/>
      <c r="F999" s="15"/>
      <c r="G999" s="15"/>
      <c r="H999" s="15"/>
      <c r="I999" s="15"/>
      <c r="J999" s="15"/>
      <c r="K999" s="15"/>
      <c r="L999" s="15"/>
      <c r="M999" s="15"/>
      <c r="N999" s="15"/>
      <c r="O999" s="15"/>
      <c r="P999" s="15"/>
      <c r="Q999" s="15"/>
      <c r="R999" s="15"/>
      <c r="S999" s="15"/>
    </row>
    <row r="1000">
      <c r="A1000" s="15"/>
      <c r="B1000" s="15"/>
      <c r="C1000" s="15"/>
      <c r="D1000" s="15"/>
      <c r="E1000" s="15"/>
      <c r="F1000" s="15"/>
      <c r="G1000" s="15"/>
      <c r="H1000" s="15"/>
      <c r="I1000" s="15"/>
      <c r="J1000" s="15"/>
      <c r="K1000" s="15"/>
      <c r="L1000" s="15"/>
      <c r="M1000" s="15"/>
      <c r="N1000" s="15"/>
      <c r="O1000" s="15"/>
      <c r="P1000" s="15"/>
      <c r="Q1000" s="15"/>
      <c r="R1000" s="15"/>
      <c r="S1000" s="15"/>
    </row>
    <row r="1001">
      <c r="A1001" s="15"/>
      <c r="B1001" s="15"/>
      <c r="C1001" s="15"/>
      <c r="D1001" s="15"/>
      <c r="E1001" s="15"/>
      <c r="F1001" s="15"/>
      <c r="G1001" s="15"/>
      <c r="H1001" s="15"/>
      <c r="I1001" s="15"/>
      <c r="J1001" s="15"/>
      <c r="K1001" s="15"/>
      <c r="L1001" s="15"/>
      <c r="M1001" s="15"/>
      <c r="N1001" s="15"/>
      <c r="O1001" s="15"/>
      <c r="P1001" s="15"/>
      <c r="Q1001" s="15"/>
      <c r="R1001" s="15"/>
      <c r="S1001" s="15"/>
    </row>
    <row r="1002">
      <c r="A1002" s="15"/>
      <c r="B1002" s="15"/>
      <c r="C1002" s="15"/>
      <c r="D1002" s="15"/>
      <c r="E1002" s="15"/>
      <c r="F1002" s="15"/>
      <c r="G1002" s="15"/>
      <c r="H1002" s="15"/>
      <c r="I1002" s="15"/>
      <c r="J1002" s="15"/>
      <c r="K1002" s="15"/>
      <c r="L1002" s="15"/>
      <c r="M1002" s="15"/>
      <c r="N1002" s="15"/>
      <c r="O1002" s="15"/>
      <c r="P1002" s="15"/>
      <c r="Q1002" s="15"/>
      <c r="R1002" s="15"/>
      <c r="S1002" s="15"/>
    </row>
    <row r="1003">
      <c r="A1003" s="15"/>
      <c r="B1003" s="15"/>
      <c r="C1003" s="15"/>
      <c r="D1003" s="15"/>
      <c r="E1003" s="15"/>
      <c r="F1003" s="15"/>
      <c r="G1003" s="15"/>
      <c r="H1003" s="15"/>
      <c r="I1003" s="15"/>
      <c r="J1003" s="15"/>
      <c r="K1003" s="15"/>
      <c r="L1003" s="15"/>
      <c r="M1003" s="15"/>
      <c r="N1003" s="15"/>
      <c r="O1003" s="15"/>
      <c r="P1003" s="15"/>
      <c r="Q1003" s="15"/>
      <c r="R1003" s="15"/>
      <c r="S1003" s="15"/>
    </row>
    <row r="1004">
      <c r="A1004" s="15"/>
      <c r="B1004" s="15"/>
      <c r="C1004" s="15"/>
      <c r="D1004" s="15"/>
      <c r="E1004" s="15"/>
      <c r="F1004" s="15"/>
      <c r="G1004" s="15"/>
      <c r="H1004" s="15"/>
      <c r="I1004" s="15"/>
      <c r="J1004" s="15"/>
      <c r="K1004" s="15"/>
      <c r="L1004" s="15"/>
      <c r="M1004" s="15"/>
      <c r="N1004" s="15"/>
      <c r="O1004" s="15"/>
      <c r="P1004" s="15"/>
      <c r="Q1004" s="15"/>
      <c r="R1004" s="15"/>
      <c r="S1004" s="15"/>
    </row>
    <row r="1005">
      <c r="A1005" s="15"/>
      <c r="B1005" s="15"/>
      <c r="C1005" s="15"/>
      <c r="D1005" s="15"/>
      <c r="E1005" s="15"/>
      <c r="F1005" s="15"/>
      <c r="G1005" s="15"/>
      <c r="H1005" s="15"/>
      <c r="I1005" s="15"/>
      <c r="J1005" s="15"/>
      <c r="K1005" s="15"/>
      <c r="L1005" s="15"/>
      <c r="M1005" s="15"/>
      <c r="N1005" s="15"/>
      <c r="O1005" s="15"/>
      <c r="P1005" s="15"/>
      <c r="Q1005" s="15"/>
      <c r="R1005" s="15"/>
      <c r="S1005" s="15"/>
    </row>
    <row r="1006">
      <c r="A1006" s="15"/>
      <c r="B1006" s="15"/>
      <c r="C1006" s="15"/>
      <c r="D1006" s="15"/>
      <c r="E1006" s="15"/>
      <c r="F1006" s="15"/>
      <c r="G1006" s="15"/>
      <c r="H1006" s="15"/>
      <c r="I1006" s="15"/>
      <c r="J1006" s="15"/>
      <c r="K1006" s="15"/>
      <c r="L1006" s="15"/>
      <c r="M1006" s="15"/>
      <c r="N1006" s="15"/>
      <c r="O1006" s="15"/>
      <c r="P1006" s="15"/>
      <c r="Q1006" s="15"/>
      <c r="R1006" s="15"/>
      <c r="S1006" s="15"/>
    </row>
    <row r="1007">
      <c r="A1007" s="15"/>
      <c r="B1007" s="15"/>
      <c r="C1007" s="15"/>
      <c r="D1007" s="15"/>
      <c r="E1007" s="15"/>
      <c r="F1007" s="15"/>
      <c r="G1007" s="15"/>
      <c r="H1007" s="15"/>
      <c r="I1007" s="15"/>
      <c r="J1007" s="15"/>
      <c r="K1007" s="15"/>
      <c r="L1007" s="15"/>
      <c r="M1007" s="15"/>
      <c r="N1007" s="15"/>
      <c r="O1007" s="15"/>
      <c r="P1007" s="15"/>
      <c r="Q1007" s="15"/>
      <c r="R1007" s="15"/>
      <c r="S1007" s="15"/>
    </row>
    <row r="1008">
      <c r="A1008" s="15"/>
      <c r="B1008" s="15"/>
      <c r="C1008" s="15"/>
      <c r="D1008" s="15"/>
      <c r="E1008" s="15"/>
      <c r="F1008" s="15"/>
      <c r="G1008" s="15"/>
      <c r="H1008" s="15"/>
      <c r="I1008" s="15"/>
      <c r="J1008" s="15"/>
      <c r="K1008" s="15"/>
      <c r="L1008" s="15"/>
      <c r="M1008" s="15"/>
      <c r="N1008" s="15"/>
      <c r="O1008" s="15"/>
      <c r="P1008" s="15"/>
      <c r="Q1008" s="15"/>
      <c r="R1008" s="15"/>
      <c r="S1008" s="15"/>
    </row>
    <row r="1009">
      <c r="A1009" s="15"/>
      <c r="B1009" s="15"/>
      <c r="C1009" s="15"/>
      <c r="D1009" s="15"/>
      <c r="E1009" s="15"/>
      <c r="F1009" s="15"/>
      <c r="G1009" s="15"/>
      <c r="H1009" s="15"/>
      <c r="I1009" s="15"/>
      <c r="J1009" s="15"/>
      <c r="K1009" s="15"/>
      <c r="L1009" s="15"/>
      <c r="M1009" s="15"/>
      <c r="N1009" s="15"/>
      <c r="O1009" s="15"/>
      <c r="P1009" s="15"/>
      <c r="Q1009" s="15"/>
      <c r="R1009" s="15"/>
      <c r="S1009" s="15"/>
    </row>
    <row r="1010">
      <c r="A1010" s="15"/>
      <c r="B1010" s="15"/>
      <c r="C1010" s="15"/>
      <c r="D1010" s="15"/>
      <c r="E1010" s="15"/>
      <c r="F1010" s="15"/>
      <c r="G1010" s="15"/>
      <c r="H1010" s="15"/>
      <c r="I1010" s="15"/>
      <c r="J1010" s="15"/>
      <c r="K1010" s="15"/>
      <c r="L1010" s="15"/>
      <c r="M1010" s="15"/>
      <c r="N1010" s="15"/>
      <c r="O1010" s="15"/>
      <c r="P1010" s="15"/>
      <c r="Q1010" s="15"/>
      <c r="R1010" s="15"/>
      <c r="S1010" s="15"/>
    </row>
    <row r="1011">
      <c r="A1011" s="15"/>
      <c r="B1011" s="15"/>
      <c r="C1011" s="15"/>
      <c r="D1011" s="15"/>
      <c r="E1011" s="15"/>
      <c r="F1011" s="15"/>
      <c r="G1011" s="15"/>
      <c r="H1011" s="15"/>
      <c r="I1011" s="15"/>
      <c r="J1011" s="15"/>
      <c r="K1011" s="15"/>
      <c r="L1011" s="15"/>
      <c r="M1011" s="15"/>
      <c r="N1011" s="15"/>
      <c r="O1011" s="15"/>
      <c r="P1011" s="15"/>
      <c r="Q1011" s="15"/>
      <c r="R1011" s="15"/>
      <c r="S1011" s="15"/>
    </row>
    <row r="1012">
      <c r="A1012" s="15"/>
      <c r="B1012" s="15"/>
      <c r="C1012" s="15"/>
      <c r="D1012" s="15"/>
      <c r="E1012" s="15"/>
      <c r="F1012" s="15"/>
      <c r="G1012" s="15"/>
      <c r="H1012" s="15"/>
      <c r="I1012" s="15"/>
      <c r="J1012" s="15"/>
      <c r="K1012" s="15"/>
      <c r="L1012" s="15"/>
      <c r="M1012" s="15"/>
      <c r="N1012" s="15"/>
      <c r="O1012" s="15"/>
      <c r="P1012" s="15"/>
      <c r="Q1012" s="15"/>
      <c r="R1012" s="15"/>
      <c r="S1012" s="15"/>
    </row>
    <row r="1013">
      <c r="A1013" s="15"/>
      <c r="B1013" s="15"/>
      <c r="C1013" s="15"/>
      <c r="D1013" s="15"/>
      <c r="E1013" s="15"/>
      <c r="F1013" s="15"/>
      <c r="G1013" s="15"/>
      <c r="H1013" s="15"/>
      <c r="I1013" s="15"/>
      <c r="J1013" s="15"/>
      <c r="K1013" s="15"/>
      <c r="L1013" s="15"/>
      <c r="M1013" s="15"/>
      <c r="N1013" s="15"/>
      <c r="O1013" s="15"/>
      <c r="P1013" s="15"/>
      <c r="Q1013" s="15"/>
      <c r="R1013" s="15"/>
      <c r="S1013" s="15"/>
    </row>
    <row r="1014">
      <c r="A1014" s="15"/>
      <c r="B1014" s="15"/>
      <c r="C1014" s="15"/>
      <c r="D1014" s="15"/>
      <c r="E1014" s="15"/>
      <c r="F1014" s="15"/>
      <c r="G1014" s="15"/>
      <c r="H1014" s="15"/>
      <c r="I1014" s="15"/>
      <c r="J1014" s="15"/>
      <c r="K1014" s="15"/>
      <c r="L1014" s="15"/>
      <c r="M1014" s="15"/>
      <c r="N1014" s="15"/>
      <c r="O1014" s="15"/>
      <c r="P1014" s="15"/>
      <c r="Q1014" s="15"/>
      <c r="R1014" s="15"/>
      <c r="S1014" s="15"/>
    </row>
    <row r="1015">
      <c r="A1015" s="15"/>
      <c r="B1015" s="15"/>
      <c r="C1015" s="15"/>
      <c r="D1015" s="15"/>
      <c r="E1015" s="15"/>
      <c r="F1015" s="15"/>
      <c r="G1015" s="15"/>
      <c r="H1015" s="15"/>
      <c r="I1015" s="15"/>
      <c r="J1015" s="15"/>
      <c r="K1015" s="15"/>
      <c r="L1015" s="15"/>
      <c r="M1015" s="15"/>
      <c r="N1015" s="15"/>
      <c r="O1015" s="15"/>
      <c r="P1015" s="15"/>
      <c r="Q1015" s="15"/>
      <c r="R1015" s="15"/>
      <c r="S1015" s="15"/>
    </row>
    <row r="1016">
      <c r="A1016" s="15"/>
      <c r="B1016" s="15"/>
      <c r="C1016" s="15"/>
      <c r="D1016" s="15"/>
      <c r="E1016" s="15"/>
      <c r="F1016" s="15"/>
      <c r="G1016" s="15"/>
      <c r="H1016" s="15"/>
      <c r="I1016" s="15"/>
      <c r="J1016" s="15"/>
      <c r="K1016" s="15"/>
      <c r="L1016" s="15"/>
      <c r="M1016" s="15"/>
      <c r="N1016" s="15"/>
      <c r="O1016" s="15"/>
      <c r="P1016" s="15"/>
      <c r="Q1016" s="15"/>
      <c r="R1016" s="15"/>
      <c r="S1016" s="15"/>
    </row>
    <row r="1017">
      <c r="A1017" s="15"/>
      <c r="B1017" s="15"/>
      <c r="C1017" s="15"/>
      <c r="D1017" s="15"/>
      <c r="E1017" s="15"/>
      <c r="F1017" s="15"/>
      <c r="G1017" s="15"/>
      <c r="H1017" s="15"/>
      <c r="I1017" s="15"/>
      <c r="J1017" s="15"/>
      <c r="K1017" s="15"/>
      <c r="L1017" s="15"/>
      <c r="M1017" s="15"/>
      <c r="N1017" s="15"/>
      <c r="O1017" s="15"/>
      <c r="P1017" s="15"/>
      <c r="Q1017" s="15"/>
      <c r="R1017" s="15"/>
      <c r="S1017" s="15"/>
    </row>
    <row r="1018">
      <c r="A1018" s="15"/>
      <c r="B1018" s="15"/>
      <c r="C1018" s="15"/>
      <c r="D1018" s="15"/>
      <c r="E1018" s="15"/>
      <c r="F1018" s="15"/>
      <c r="G1018" s="15"/>
      <c r="H1018" s="15"/>
      <c r="I1018" s="15"/>
      <c r="J1018" s="15"/>
      <c r="K1018" s="15"/>
      <c r="L1018" s="15"/>
      <c r="M1018" s="15"/>
      <c r="N1018" s="15"/>
      <c r="O1018" s="15"/>
      <c r="P1018" s="15"/>
      <c r="Q1018" s="15"/>
      <c r="R1018" s="15"/>
      <c r="S1018" s="15"/>
    </row>
    <row r="1019">
      <c r="A1019" s="15"/>
      <c r="B1019" s="15"/>
      <c r="C1019" s="15"/>
      <c r="D1019" s="15"/>
      <c r="E1019" s="15"/>
      <c r="F1019" s="15"/>
      <c r="G1019" s="15"/>
      <c r="H1019" s="15"/>
      <c r="I1019" s="15"/>
      <c r="J1019" s="15"/>
      <c r="K1019" s="15"/>
      <c r="L1019" s="15"/>
      <c r="M1019" s="15"/>
      <c r="N1019" s="15"/>
      <c r="O1019" s="15"/>
      <c r="P1019" s="15"/>
      <c r="Q1019" s="15"/>
      <c r="R1019" s="15"/>
      <c r="S1019" s="15"/>
    </row>
    <row r="1020">
      <c r="A1020" s="15"/>
      <c r="B1020" s="15"/>
      <c r="C1020" s="15"/>
      <c r="D1020" s="15"/>
      <c r="E1020" s="15"/>
      <c r="F1020" s="15"/>
      <c r="G1020" s="15"/>
      <c r="H1020" s="15"/>
      <c r="I1020" s="15"/>
      <c r="J1020" s="15"/>
      <c r="K1020" s="15"/>
      <c r="L1020" s="15"/>
      <c r="M1020" s="15"/>
      <c r="N1020" s="15"/>
      <c r="O1020" s="15"/>
      <c r="P1020" s="15"/>
      <c r="Q1020" s="15"/>
      <c r="R1020" s="15"/>
      <c r="S1020" s="15"/>
    </row>
    <row r="1021">
      <c r="A1021" s="15"/>
      <c r="B1021" s="15"/>
      <c r="C1021" s="15"/>
      <c r="D1021" s="15"/>
      <c r="E1021" s="15"/>
      <c r="F1021" s="15"/>
      <c r="G1021" s="15"/>
      <c r="H1021" s="15"/>
      <c r="I1021" s="15"/>
      <c r="J1021" s="15"/>
      <c r="K1021" s="15"/>
      <c r="L1021" s="15"/>
      <c r="M1021" s="15"/>
      <c r="N1021" s="15"/>
      <c r="O1021" s="15"/>
      <c r="P1021" s="15"/>
      <c r="Q1021" s="15"/>
      <c r="R1021" s="15"/>
      <c r="S1021" s="15"/>
    </row>
    <row r="1022">
      <c r="A1022" s="15"/>
      <c r="B1022" s="15"/>
      <c r="C1022" s="15"/>
      <c r="D1022" s="15"/>
      <c r="E1022" s="15"/>
      <c r="F1022" s="15"/>
      <c r="G1022" s="15"/>
      <c r="H1022" s="15"/>
      <c r="I1022" s="15"/>
      <c r="J1022" s="15"/>
      <c r="K1022" s="15"/>
      <c r="L1022" s="15"/>
      <c r="M1022" s="15"/>
      <c r="N1022" s="15"/>
      <c r="O1022" s="15"/>
      <c r="P1022" s="15"/>
      <c r="Q1022" s="15"/>
      <c r="R1022" s="15"/>
      <c r="S1022" s="15"/>
    </row>
    <row r="1023">
      <c r="A1023" s="15"/>
      <c r="B1023" s="15"/>
      <c r="C1023" s="15"/>
      <c r="D1023" s="15"/>
      <c r="E1023" s="15"/>
      <c r="F1023" s="15"/>
      <c r="G1023" s="15"/>
      <c r="H1023" s="15"/>
      <c r="I1023" s="15"/>
      <c r="J1023" s="15"/>
      <c r="K1023" s="15"/>
      <c r="L1023" s="15"/>
      <c r="M1023" s="15"/>
      <c r="N1023" s="15"/>
      <c r="O1023" s="15"/>
      <c r="P1023" s="15"/>
      <c r="Q1023" s="15"/>
      <c r="R1023" s="15"/>
      <c r="S1023" s="15"/>
    </row>
    <row r="1024">
      <c r="A1024" s="15"/>
      <c r="B1024" s="15"/>
      <c r="C1024" s="15"/>
      <c r="D1024" s="15"/>
      <c r="E1024" s="15"/>
      <c r="F1024" s="15"/>
      <c r="G1024" s="15"/>
      <c r="H1024" s="15"/>
      <c r="I1024" s="15"/>
      <c r="J1024" s="15"/>
      <c r="K1024" s="15"/>
      <c r="L1024" s="15"/>
      <c r="M1024" s="15"/>
      <c r="N1024" s="15"/>
      <c r="O1024" s="15"/>
      <c r="P1024" s="15"/>
      <c r="Q1024" s="15"/>
      <c r="R1024" s="15"/>
      <c r="S1024" s="15"/>
    </row>
    <row r="1025">
      <c r="A1025" s="15"/>
      <c r="B1025" s="15"/>
      <c r="C1025" s="15"/>
      <c r="D1025" s="15"/>
      <c r="E1025" s="15"/>
      <c r="F1025" s="15"/>
      <c r="G1025" s="15"/>
      <c r="H1025" s="15"/>
      <c r="I1025" s="15"/>
      <c r="J1025" s="15"/>
      <c r="K1025" s="15"/>
      <c r="L1025" s="15"/>
      <c r="M1025" s="15"/>
      <c r="N1025" s="15"/>
      <c r="O1025" s="15"/>
      <c r="P1025" s="15"/>
      <c r="Q1025" s="15"/>
      <c r="R1025" s="15"/>
      <c r="S1025" s="15"/>
    </row>
    <row r="1026">
      <c r="A1026" s="15"/>
      <c r="B1026" s="15"/>
      <c r="C1026" s="15"/>
      <c r="D1026" s="15"/>
      <c r="E1026" s="15"/>
      <c r="F1026" s="15"/>
      <c r="G1026" s="15"/>
      <c r="H1026" s="15"/>
      <c r="I1026" s="15"/>
      <c r="J1026" s="15"/>
      <c r="K1026" s="15"/>
      <c r="L1026" s="15"/>
      <c r="M1026" s="15"/>
      <c r="N1026" s="15"/>
      <c r="O1026" s="15"/>
      <c r="P1026" s="15"/>
      <c r="Q1026" s="15"/>
      <c r="R1026" s="15"/>
      <c r="S1026" s="15"/>
    </row>
    <row r="1027">
      <c r="A1027" s="15"/>
      <c r="B1027" s="15"/>
      <c r="C1027" s="15"/>
      <c r="D1027" s="15"/>
      <c r="E1027" s="15"/>
      <c r="F1027" s="15"/>
      <c r="G1027" s="15"/>
      <c r="H1027" s="15"/>
      <c r="I1027" s="15"/>
      <c r="J1027" s="15"/>
      <c r="K1027" s="15"/>
      <c r="L1027" s="15"/>
      <c r="M1027" s="15"/>
      <c r="N1027" s="15"/>
      <c r="O1027" s="15"/>
      <c r="P1027" s="15"/>
      <c r="Q1027" s="15"/>
      <c r="R1027" s="15"/>
      <c r="S1027" s="15"/>
    </row>
    <row r="1028">
      <c r="A1028" s="15"/>
      <c r="B1028" s="15"/>
      <c r="C1028" s="15"/>
      <c r="D1028" s="15"/>
      <c r="E1028" s="15"/>
      <c r="F1028" s="15"/>
      <c r="G1028" s="15"/>
      <c r="H1028" s="15"/>
      <c r="I1028" s="15"/>
      <c r="J1028" s="15"/>
      <c r="K1028" s="15"/>
      <c r="L1028" s="15"/>
      <c r="M1028" s="15"/>
      <c r="N1028" s="15"/>
      <c r="O1028" s="15"/>
      <c r="P1028" s="15"/>
      <c r="Q1028" s="15"/>
      <c r="R1028" s="15"/>
      <c r="S1028" s="15"/>
    </row>
    <row r="1029">
      <c r="A1029" s="15"/>
      <c r="B1029" s="15"/>
      <c r="C1029" s="15"/>
      <c r="D1029" s="15"/>
      <c r="E1029" s="15"/>
      <c r="F1029" s="15"/>
      <c r="G1029" s="15"/>
      <c r="H1029" s="15"/>
      <c r="I1029" s="15"/>
      <c r="J1029" s="15"/>
      <c r="K1029" s="15"/>
      <c r="L1029" s="15"/>
      <c r="M1029" s="15"/>
      <c r="N1029" s="15"/>
      <c r="O1029" s="15"/>
      <c r="P1029" s="15"/>
      <c r="Q1029" s="15"/>
      <c r="R1029" s="15"/>
      <c r="S1029" s="15"/>
    </row>
    <row r="1030">
      <c r="A1030" s="15"/>
      <c r="B1030" s="15"/>
      <c r="C1030" s="15"/>
      <c r="D1030" s="15"/>
      <c r="E1030" s="15"/>
      <c r="F1030" s="15"/>
      <c r="G1030" s="15"/>
      <c r="H1030" s="15"/>
      <c r="I1030" s="15"/>
      <c r="J1030" s="15"/>
      <c r="K1030" s="15"/>
      <c r="L1030" s="15"/>
      <c r="M1030" s="15"/>
      <c r="N1030" s="15"/>
      <c r="O1030" s="15"/>
      <c r="P1030" s="15"/>
      <c r="Q1030" s="15"/>
      <c r="R1030" s="15"/>
      <c r="S1030" s="15"/>
    </row>
    <row r="1031">
      <c r="A1031" s="15"/>
      <c r="B1031" s="15"/>
      <c r="C1031" s="15"/>
      <c r="D1031" s="15"/>
      <c r="E1031" s="15"/>
      <c r="F1031" s="15"/>
      <c r="G1031" s="15"/>
      <c r="H1031" s="15"/>
      <c r="I1031" s="15"/>
      <c r="J1031" s="15"/>
      <c r="K1031" s="15"/>
      <c r="L1031" s="15"/>
      <c r="M1031" s="15"/>
      <c r="N1031" s="15"/>
      <c r="O1031" s="15"/>
      <c r="P1031" s="15"/>
      <c r="Q1031" s="15"/>
      <c r="R1031" s="15"/>
      <c r="S1031" s="15"/>
    </row>
    <row r="1032">
      <c r="A1032" s="15"/>
      <c r="B1032" s="15"/>
      <c r="C1032" s="15"/>
      <c r="D1032" s="15"/>
      <c r="E1032" s="15"/>
      <c r="F1032" s="15"/>
      <c r="G1032" s="15"/>
      <c r="H1032" s="15"/>
      <c r="I1032" s="15"/>
      <c r="J1032" s="15"/>
      <c r="K1032" s="15"/>
      <c r="L1032" s="15"/>
      <c r="M1032" s="15"/>
      <c r="N1032" s="15"/>
      <c r="O1032" s="15"/>
      <c r="P1032" s="15"/>
      <c r="Q1032" s="15"/>
      <c r="R1032" s="15"/>
      <c r="S1032" s="15"/>
    </row>
    <row r="1033">
      <c r="A1033" s="15"/>
      <c r="B1033" s="15"/>
      <c r="C1033" s="15"/>
      <c r="D1033" s="15"/>
      <c r="E1033" s="15"/>
      <c r="F1033" s="15"/>
      <c r="G1033" s="15"/>
      <c r="H1033" s="15"/>
      <c r="I1033" s="15"/>
      <c r="J1033" s="15"/>
      <c r="K1033" s="15"/>
      <c r="L1033" s="15"/>
      <c r="M1033" s="15"/>
      <c r="N1033" s="15"/>
      <c r="O1033" s="15"/>
      <c r="P1033" s="15"/>
      <c r="Q1033" s="15"/>
      <c r="R1033" s="15"/>
      <c r="S1033" s="15"/>
    </row>
    <row r="1034">
      <c r="A1034" s="15"/>
      <c r="B1034" s="15"/>
      <c r="C1034" s="15"/>
      <c r="D1034" s="15"/>
      <c r="E1034" s="15"/>
      <c r="F1034" s="15"/>
      <c r="G1034" s="15"/>
      <c r="H1034" s="15"/>
      <c r="I1034" s="15"/>
      <c r="J1034" s="15"/>
      <c r="K1034" s="15"/>
      <c r="L1034" s="15"/>
      <c r="M1034" s="15"/>
      <c r="N1034" s="15"/>
      <c r="O1034" s="15"/>
      <c r="P1034" s="15"/>
      <c r="Q1034" s="15"/>
      <c r="R1034" s="15"/>
      <c r="S1034" s="15"/>
    </row>
    <row r="1035">
      <c r="A1035" s="15"/>
      <c r="B1035" s="15"/>
      <c r="C1035" s="15"/>
      <c r="D1035" s="15"/>
      <c r="E1035" s="15"/>
      <c r="F1035" s="15"/>
      <c r="G1035" s="15"/>
      <c r="H1035" s="15"/>
      <c r="I1035" s="15"/>
      <c r="J1035" s="15"/>
      <c r="K1035" s="15"/>
      <c r="L1035" s="15"/>
      <c r="M1035" s="15"/>
      <c r="N1035" s="15"/>
      <c r="O1035" s="15"/>
      <c r="P1035" s="15"/>
      <c r="Q1035" s="15"/>
      <c r="R1035" s="15"/>
      <c r="S1035" s="15"/>
    </row>
    <row r="1036">
      <c r="A1036" s="15"/>
      <c r="B1036" s="15"/>
      <c r="C1036" s="15"/>
      <c r="D1036" s="15"/>
      <c r="E1036" s="15"/>
      <c r="F1036" s="15"/>
      <c r="G1036" s="15"/>
      <c r="H1036" s="15"/>
      <c r="I1036" s="15"/>
      <c r="J1036" s="15"/>
      <c r="K1036" s="15"/>
      <c r="L1036" s="15"/>
      <c r="M1036" s="15"/>
      <c r="N1036" s="15"/>
      <c r="O1036" s="15"/>
      <c r="P1036" s="15"/>
      <c r="Q1036" s="15"/>
      <c r="R1036" s="15"/>
      <c r="S1036" s="15"/>
    </row>
    <row r="1037">
      <c r="A1037" s="15"/>
      <c r="B1037" s="15"/>
      <c r="C1037" s="15"/>
      <c r="D1037" s="15"/>
      <c r="E1037" s="15"/>
      <c r="F1037" s="15"/>
      <c r="G1037" s="15"/>
      <c r="H1037" s="15"/>
      <c r="I1037" s="15"/>
      <c r="J1037" s="15"/>
      <c r="K1037" s="15"/>
      <c r="L1037" s="15"/>
      <c r="M1037" s="15"/>
      <c r="N1037" s="15"/>
      <c r="O1037" s="15"/>
      <c r="P1037" s="15"/>
      <c r="Q1037" s="15"/>
      <c r="R1037" s="15"/>
      <c r="S1037" s="15"/>
    </row>
    <row r="1038">
      <c r="A1038" s="15"/>
      <c r="B1038" s="15"/>
      <c r="C1038" s="15"/>
      <c r="D1038" s="15"/>
      <c r="E1038" s="15"/>
      <c r="F1038" s="15"/>
      <c r="G1038" s="15"/>
      <c r="H1038" s="15"/>
      <c r="I1038" s="15"/>
      <c r="J1038" s="15"/>
      <c r="K1038" s="15"/>
      <c r="L1038" s="15"/>
      <c r="M1038" s="15"/>
      <c r="N1038" s="15"/>
      <c r="O1038" s="15"/>
      <c r="P1038" s="15"/>
      <c r="Q1038" s="15"/>
      <c r="R1038" s="15"/>
      <c r="S1038" s="15"/>
    </row>
    <row r="1039">
      <c r="A1039" s="15"/>
      <c r="B1039" s="15"/>
      <c r="C1039" s="15"/>
      <c r="D1039" s="15"/>
      <c r="E1039" s="15"/>
      <c r="F1039" s="15"/>
      <c r="G1039" s="15"/>
      <c r="H1039" s="15"/>
      <c r="I1039" s="15"/>
      <c r="J1039" s="15"/>
      <c r="K1039" s="15"/>
      <c r="L1039" s="15"/>
      <c r="M1039" s="15"/>
      <c r="N1039" s="15"/>
      <c r="O1039" s="15"/>
      <c r="P1039" s="15"/>
      <c r="Q1039" s="15"/>
      <c r="R1039" s="15"/>
      <c r="S1039" s="15"/>
    </row>
    <row r="1040">
      <c r="A1040" s="15"/>
      <c r="B1040" s="15"/>
      <c r="C1040" s="15"/>
      <c r="D1040" s="15"/>
      <c r="E1040" s="15"/>
      <c r="F1040" s="15"/>
      <c r="G1040" s="15"/>
      <c r="H1040" s="15"/>
      <c r="I1040" s="15"/>
      <c r="J1040" s="15"/>
      <c r="K1040" s="15"/>
      <c r="L1040" s="15"/>
      <c r="M1040" s="15"/>
      <c r="N1040" s="15"/>
      <c r="O1040" s="15"/>
      <c r="P1040" s="15"/>
      <c r="Q1040" s="15"/>
      <c r="R1040" s="15"/>
      <c r="S1040" s="15"/>
    </row>
    <row r="1041">
      <c r="A1041" s="15"/>
      <c r="B1041" s="15"/>
      <c r="C1041" s="15"/>
      <c r="D1041" s="15"/>
      <c r="E1041" s="15"/>
      <c r="F1041" s="15"/>
      <c r="G1041" s="15"/>
      <c r="H1041" s="15"/>
      <c r="I1041" s="15"/>
      <c r="J1041" s="15"/>
      <c r="K1041" s="15"/>
      <c r="L1041" s="15"/>
      <c r="M1041" s="15"/>
      <c r="N1041" s="15"/>
      <c r="O1041" s="15"/>
      <c r="P1041" s="15"/>
      <c r="Q1041" s="15"/>
      <c r="R1041" s="15"/>
      <c r="S1041" s="15"/>
    </row>
    <row r="1042">
      <c r="A1042" s="15"/>
      <c r="B1042" s="15"/>
      <c r="C1042" s="15"/>
      <c r="D1042" s="15"/>
      <c r="E1042" s="15"/>
      <c r="F1042" s="15"/>
      <c r="G1042" s="15"/>
      <c r="H1042" s="15"/>
      <c r="I1042" s="15"/>
      <c r="J1042" s="15"/>
      <c r="K1042" s="15"/>
      <c r="L1042" s="15"/>
      <c r="M1042" s="15"/>
      <c r="N1042" s="15"/>
      <c r="O1042" s="15"/>
      <c r="P1042" s="15"/>
      <c r="Q1042" s="15"/>
      <c r="R1042" s="15"/>
      <c r="S1042" s="15"/>
    </row>
    <row r="1043">
      <c r="A1043" s="15"/>
      <c r="B1043" s="15"/>
      <c r="C1043" s="15"/>
      <c r="D1043" s="15"/>
      <c r="E1043" s="15"/>
      <c r="F1043" s="15"/>
      <c r="G1043" s="15"/>
      <c r="H1043" s="15"/>
      <c r="I1043" s="15"/>
      <c r="J1043" s="15"/>
      <c r="K1043" s="15"/>
      <c r="L1043" s="15"/>
      <c r="M1043" s="15"/>
      <c r="N1043" s="15"/>
      <c r="O1043" s="15"/>
      <c r="P1043" s="15"/>
      <c r="Q1043" s="15"/>
      <c r="R1043" s="15"/>
      <c r="S1043" s="15"/>
    </row>
    <row r="1044">
      <c r="A1044" s="15"/>
      <c r="B1044" s="15"/>
      <c r="C1044" s="15"/>
      <c r="D1044" s="15"/>
      <c r="E1044" s="15"/>
      <c r="F1044" s="15"/>
      <c r="G1044" s="15"/>
      <c r="H1044" s="15"/>
      <c r="I1044" s="15"/>
      <c r="J1044" s="15"/>
      <c r="K1044" s="15"/>
      <c r="L1044" s="15"/>
      <c r="M1044" s="15"/>
      <c r="N1044" s="15"/>
      <c r="O1044" s="15"/>
      <c r="P1044" s="15"/>
      <c r="Q1044" s="15"/>
      <c r="R1044" s="15"/>
      <c r="S1044" s="15"/>
    </row>
    <row r="1045">
      <c r="A1045" s="15"/>
      <c r="B1045" s="15"/>
      <c r="C1045" s="15"/>
      <c r="D1045" s="15"/>
      <c r="E1045" s="15"/>
      <c r="F1045" s="15"/>
      <c r="G1045" s="15"/>
      <c r="H1045" s="15"/>
      <c r="I1045" s="15"/>
      <c r="J1045" s="15"/>
      <c r="K1045" s="15"/>
      <c r="L1045" s="15"/>
      <c r="M1045" s="15"/>
      <c r="N1045" s="15"/>
      <c r="O1045" s="15"/>
      <c r="P1045" s="15"/>
      <c r="Q1045" s="15"/>
      <c r="R1045" s="15"/>
      <c r="S1045" s="15"/>
    </row>
    <row r="1046">
      <c r="A1046" s="15"/>
      <c r="B1046" s="15"/>
      <c r="C1046" s="15"/>
      <c r="D1046" s="15"/>
      <c r="E1046" s="15"/>
      <c r="F1046" s="15"/>
      <c r="G1046" s="15"/>
      <c r="H1046" s="15"/>
      <c r="I1046" s="15"/>
      <c r="J1046" s="15"/>
      <c r="K1046" s="15"/>
      <c r="L1046" s="15"/>
      <c r="M1046" s="15"/>
      <c r="N1046" s="15"/>
      <c r="O1046" s="15"/>
      <c r="P1046" s="15"/>
      <c r="Q1046" s="15"/>
      <c r="R1046" s="15"/>
      <c r="S1046" s="15"/>
    </row>
    <row r="1047">
      <c r="A1047" s="15"/>
      <c r="B1047" s="15"/>
      <c r="C1047" s="15"/>
      <c r="D1047" s="15"/>
      <c r="E1047" s="15"/>
      <c r="F1047" s="15"/>
      <c r="G1047" s="15"/>
      <c r="H1047" s="15"/>
      <c r="I1047" s="15"/>
      <c r="J1047" s="15"/>
      <c r="K1047" s="15"/>
      <c r="L1047" s="15"/>
      <c r="M1047" s="15"/>
      <c r="N1047" s="15"/>
      <c r="O1047" s="15"/>
      <c r="P1047" s="15"/>
      <c r="Q1047" s="15"/>
      <c r="R1047" s="15"/>
      <c r="S1047" s="15"/>
    </row>
    <row r="1048">
      <c r="A1048" s="15"/>
      <c r="B1048" s="15"/>
      <c r="C1048" s="15"/>
      <c r="D1048" s="15"/>
      <c r="E1048" s="15"/>
      <c r="F1048" s="15"/>
      <c r="G1048" s="15"/>
      <c r="H1048" s="15"/>
      <c r="I1048" s="15"/>
      <c r="J1048" s="15"/>
      <c r="K1048" s="15"/>
      <c r="L1048" s="15"/>
      <c r="M1048" s="15"/>
      <c r="N1048" s="15"/>
      <c r="O1048" s="15"/>
      <c r="P1048" s="15"/>
      <c r="Q1048" s="15"/>
      <c r="R1048" s="15"/>
      <c r="S1048" s="15"/>
    </row>
    <row r="1049">
      <c r="A1049" s="15"/>
      <c r="B1049" s="15"/>
      <c r="C1049" s="15"/>
      <c r="D1049" s="15"/>
      <c r="E1049" s="15"/>
      <c r="F1049" s="15"/>
      <c r="G1049" s="15"/>
      <c r="H1049" s="15"/>
      <c r="I1049" s="15"/>
      <c r="J1049" s="15"/>
      <c r="K1049" s="15"/>
      <c r="L1049" s="15"/>
      <c r="M1049" s="15"/>
      <c r="N1049" s="15"/>
      <c r="O1049" s="15"/>
      <c r="P1049" s="15"/>
      <c r="Q1049" s="15"/>
      <c r="R1049" s="15"/>
      <c r="S1049" s="15"/>
    </row>
    <row r="1050">
      <c r="A1050" s="15"/>
      <c r="B1050" s="15"/>
      <c r="C1050" s="15"/>
      <c r="D1050" s="15"/>
      <c r="E1050" s="15"/>
      <c r="F1050" s="15"/>
      <c r="G1050" s="15"/>
      <c r="H1050" s="15"/>
      <c r="I1050" s="15"/>
      <c r="J1050" s="15"/>
      <c r="K1050" s="15"/>
      <c r="L1050" s="15"/>
      <c r="M1050" s="15"/>
      <c r="N1050" s="15"/>
      <c r="O1050" s="15"/>
      <c r="P1050" s="15"/>
      <c r="Q1050" s="15"/>
      <c r="R1050" s="15"/>
      <c r="S1050" s="15"/>
    </row>
    <row r="1051">
      <c r="A1051" s="15"/>
      <c r="B1051" s="15"/>
      <c r="C1051" s="15"/>
      <c r="D1051" s="15"/>
      <c r="E1051" s="15"/>
      <c r="F1051" s="15"/>
      <c r="G1051" s="15"/>
      <c r="H1051" s="15"/>
      <c r="I1051" s="15"/>
      <c r="J1051" s="15"/>
      <c r="K1051" s="15"/>
      <c r="L1051" s="15"/>
      <c r="M1051" s="15"/>
      <c r="N1051" s="15"/>
      <c r="O1051" s="15"/>
      <c r="P1051" s="15"/>
      <c r="Q1051" s="15"/>
      <c r="R1051" s="15"/>
      <c r="S1051" s="15"/>
    </row>
    <row r="1052">
      <c r="A1052" s="15"/>
      <c r="B1052" s="15"/>
      <c r="C1052" s="15"/>
      <c r="D1052" s="15"/>
      <c r="E1052" s="15"/>
      <c r="F1052" s="15"/>
      <c r="G1052" s="15"/>
      <c r="H1052" s="15"/>
      <c r="I1052" s="15"/>
      <c r="J1052" s="15"/>
      <c r="K1052" s="15"/>
      <c r="L1052" s="15"/>
      <c r="M1052" s="15"/>
      <c r="N1052" s="15"/>
      <c r="O1052" s="15"/>
      <c r="P1052" s="15"/>
      <c r="Q1052" s="15"/>
      <c r="R1052" s="15"/>
      <c r="S1052" s="15"/>
    </row>
    <row r="1053">
      <c r="A1053" s="15"/>
      <c r="B1053" s="15"/>
      <c r="C1053" s="15"/>
      <c r="D1053" s="15"/>
      <c r="E1053" s="15"/>
      <c r="F1053" s="15"/>
      <c r="G1053" s="15"/>
      <c r="H1053" s="15"/>
      <c r="I1053" s="15"/>
      <c r="J1053" s="15"/>
      <c r="K1053" s="15"/>
      <c r="L1053" s="15"/>
      <c r="M1053" s="15"/>
      <c r="N1053" s="15"/>
      <c r="O1053" s="15"/>
      <c r="P1053" s="15"/>
      <c r="Q1053" s="15"/>
      <c r="R1053" s="15"/>
      <c r="S1053" s="15"/>
    </row>
    <row r="1054">
      <c r="A1054" s="15"/>
      <c r="B1054" s="15"/>
      <c r="C1054" s="15"/>
      <c r="D1054" s="15"/>
      <c r="E1054" s="15"/>
      <c r="F1054" s="15"/>
      <c r="G1054" s="15"/>
      <c r="H1054" s="15"/>
      <c r="I1054" s="15"/>
      <c r="J1054" s="15"/>
      <c r="K1054" s="15"/>
      <c r="L1054" s="15"/>
      <c r="M1054" s="15"/>
      <c r="N1054" s="15"/>
      <c r="O1054" s="15"/>
      <c r="P1054" s="15"/>
      <c r="Q1054" s="15"/>
      <c r="R1054" s="15"/>
      <c r="S1054" s="15"/>
    </row>
    <row r="1055">
      <c r="A1055" s="15"/>
      <c r="B1055" s="15"/>
      <c r="C1055" s="15"/>
      <c r="D1055" s="15"/>
      <c r="E1055" s="15"/>
      <c r="F1055" s="15"/>
      <c r="G1055" s="15"/>
      <c r="H1055" s="15"/>
      <c r="I1055" s="15"/>
      <c r="J1055" s="15"/>
      <c r="K1055" s="15"/>
      <c r="L1055" s="15"/>
      <c r="M1055" s="15"/>
      <c r="N1055" s="15"/>
      <c r="O1055" s="15"/>
      <c r="P1055" s="15"/>
      <c r="Q1055" s="15"/>
      <c r="R1055" s="15"/>
      <c r="S1055" s="15"/>
    </row>
    <row r="1056">
      <c r="A1056" s="15"/>
      <c r="B1056" s="15"/>
      <c r="C1056" s="15"/>
      <c r="D1056" s="15"/>
      <c r="E1056" s="15"/>
      <c r="F1056" s="15"/>
      <c r="G1056" s="15"/>
      <c r="H1056" s="15"/>
      <c r="I1056" s="15"/>
      <c r="J1056" s="15"/>
      <c r="K1056" s="15"/>
      <c r="L1056" s="15"/>
      <c r="M1056" s="15"/>
      <c r="N1056" s="15"/>
      <c r="O1056" s="15"/>
      <c r="P1056" s="15"/>
      <c r="Q1056" s="15"/>
      <c r="R1056" s="15"/>
      <c r="S1056" s="15"/>
    </row>
    <row r="1057">
      <c r="A1057" s="15"/>
      <c r="B1057" s="15"/>
      <c r="C1057" s="15"/>
      <c r="D1057" s="15"/>
      <c r="E1057" s="15"/>
      <c r="F1057" s="15"/>
      <c r="G1057" s="15"/>
      <c r="H1057" s="15"/>
      <c r="I1057" s="15"/>
      <c r="J1057" s="15"/>
      <c r="K1057" s="15"/>
      <c r="L1057" s="15"/>
      <c r="M1057" s="15"/>
      <c r="N1057" s="15"/>
      <c r="O1057" s="15"/>
      <c r="P1057" s="15"/>
      <c r="Q1057" s="15"/>
      <c r="R1057" s="15"/>
      <c r="S1057" s="15"/>
    </row>
    <row r="1058">
      <c r="A1058" s="15"/>
      <c r="B1058" s="15"/>
      <c r="C1058" s="15"/>
      <c r="D1058" s="15"/>
      <c r="E1058" s="15"/>
      <c r="F1058" s="15"/>
      <c r="G1058" s="15"/>
      <c r="H1058" s="15"/>
      <c r="I1058" s="15"/>
      <c r="J1058" s="15"/>
      <c r="K1058" s="15"/>
      <c r="L1058" s="15"/>
      <c r="M1058" s="15"/>
      <c r="N1058" s="15"/>
      <c r="O1058" s="15"/>
      <c r="P1058" s="15"/>
      <c r="Q1058" s="15"/>
      <c r="R1058" s="15"/>
      <c r="S1058" s="15"/>
    </row>
    <row r="1059">
      <c r="A1059" s="15"/>
      <c r="B1059" s="15"/>
      <c r="C1059" s="15"/>
      <c r="D1059" s="15"/>
      <c r="E1059" s="15"/>
      <c r="F1059" s="15"/>
      <c r="G1059" s="15"/>
      <c r="H1059" s="15"/>
      <c r="I1059" s="15"/>
      <c r="J1059" s="15"/>
      <c r="K1059" s="15"/>
      <c r="L1059" s="15"/>
      <c r="M1059" s="15"/>
      <c r="N1059" s="15"/>
      <c r="O1059" s="15"/>
      <c r="P1059" s="15"/>
      <c r="Q1059" s="15"/>
      <c r="R1059" s="15"/>
      <c r="S1059" s="15"/>
    </row>
    <row r="1060">
      <c r="A1060" s="15"/>
      <c r="B1060" s="15"/>
      <c r="C1060" s="15"/>
      <c r="D1060" s="15"/>
      <c r="E1060" s="15"/>
      <c r="F1060" s="15"/>
      <c r="G1060" s="15"/>
      <c r="H1060" s="15"/>
      <c r="I1060" s="15"/>
      <c r="J1060" s="15"/>
      <c r="K1060" s="15"/>
      <c r="L1060" s="15"/>
      <c r="M1060" s="15"/>
      <c r="N1060" s="15"/>
      <c r="O1060" s="15"/>
      <c r="P1060" s="15"/>
      <c r="Q1060" s="15"/>
      <c r="R1060" s="15"/>
      <c r="S1060" s="15"/>
    </row>
    <row r="1061">
      <c r="A1061" s="15"/>
      <c r="B1061" s="15"/>
      <c r="C1061" s="15"/>
      <c r="D1061" s="15"/>
      <c r="E1061" s="15"/>
      <c r="F1061" s="15"/>
      <c r="G1061" s="15"/>
      <c r="H1061" s="15"/>
      <c r="I1061" s="15"/>
      <c r="J1061" s="15"/>
      <c r="K1061" s="15"/>
      <c r="L1061" s="15"/>
      <c r="M1061" s="15"/>
      <c r="N1061" s="15"/>
      <c r="O1061" s="15"/>
      <c r="P1061" s="15"/>
      <c r="Q1061" s="15"/>
      <c r="R1061" s="15"/>
      <c r="S1061" s="15"/>
    </row>
    <row r="1062">
      <c r="A1062" s="15"/>
      <c r="B1062" s="15"/>
      <c r="C1062" s="15"/>
      <c r="D1062" s="15"/>
      <c r="E1062" s="15"/>
      <c r="F1062" s="15"/>
      <c r="G1062" s="15"/>
      <c r="H1062" s="15"/>
      <c r="I1062" s="15"/>
      <c r="J1062" s="15"/>
      <c r="K1062" s="15"/>
      <c r="L1062" s="15"/>
      <c r="M1062" s="15"/>
      <c r="N1062" s="15"/>
      <c r="O1062" s="15"/>
      <c r="P1062" s="15"/>
      <c r="Q1062" s="15"/>
      <c r="R1062" s="15"/>
      <c r="S1062" s="15"/>
    </row>
    <row r="1063">
      <c r="A1063" s="15"/>
      <c r="B1063" s="15"/>
      <c r="C1063" s="15"/>
      <c r="D1063" s="15"/>
      <c r="E1063" s="15"/>
      <c r="F1063" s="15"/>
      <c r="G1063" s="15"/>
      <c r="H1063" s="15"/>
      <c r="I1063" s="15"/>
      <c r="J1063" s="15"/>
      <c r="K1063" s="15"/>
      <c r="L1063" s="15"/>
      <c r="M1063" s="15"/>
      <c r="N1063" s="15"/>
      <c r="O1063" s="15"/>
      <c r="P1063" s="15"/>
      <c r="Q1063" s="15"/>
      <c r="R1063" s="15"/>
      <c r="S1063" s="15"/>
    </row>
    <row r="1064">
      <c r="A1064" s="15"/>
      <c r="B1064" s="15"/>
      <c r="C1064" s="15"/>
      <c r="D1064" s="15"/>
      <c r="E1064" s="15"/>
      <c r="F1064" s="15"/>
      <c r="G1064" s="15"/>
      <c r="H1064" s="15"/>
      <c r="I1064" s="15"/>
      <c r="J1064" s="15"/>
      <c r="K1064" s="15"/>
      <c r="L1064" s="15"/>
      <c r="M1064" s="15"/>
      <c r="N1064" s="15"/>
      <c r="O1064" s="15"/>
      <c r="P1064" s="15"/>
      <c r="Q1064" s="15"/>
      <c r="R1064" s="15"/>
      <c r="S1064" s="15"/>
    </row>
    <row r="1065">
      <c r="A1065" s="15"/>
      <c r="B1065" s="15"/>
      <c r="C1065" s="15"/>
      <c r="D1065" s="15"/>
      <c r="E1065" s="15"/>
      <c r="F1065" s="15"/>
      <c r="G1065" s="15"/>
      <c r="H1065" s="15"/>
      <c r="I1065" s="15"/>
      <c r="J1065" s="15"/>
      <c r="K1065" s="15"/>
      <c r="L1065" s="15"/>
      <c r="M1065" s="15"/>
      <c r="N1065" s="15"/>
      <c r="O1065" s="15"/>
      <c r="P1065" s="15"/>
      <c r="Q1065" s="15"/>
      <c r="R1065" s="15"/>
      <c r="S1065" s="15"/>
    </row>
    <row r="1066">
      <c r="A1066" s="15"/>
      <c r="B1066" s="15"/>
      <c r="C1066" s="15"/>
      <c r="D1066" s="15"/>
      <c r="E1066" s="15"/>
      <c r="F1066" s="15"/>
      <c r="G1066" s="15"/>
      <c r="H1066" s="15"/>
      <c r="I1066" s="15"/>
      <c r="J1066" s="15"/>
      <c r="K1066" s="15"/>
      <c r="L1066" s="15"/>
      <c r="M1066" s="15"/>
      <c r="N1066" s="15"/>
      <c r="O1066" s="15"/>
      <c r="P1066" s="15"/>
      <c r="Q1066" s="15"/>
      <c r="R1066" s="15"/>
      <c r="S1066" s="15"/>
    </row>
    <row r="1067">
      <c r="A1067" s="15"/>
      <c r="B1067" s="15"/>
      <c r="C1067" s="15"/>
      <c r="D1067" s="15"/>
      <c r="E1067" s="15"/>
      <c r="F1067" s="15"/>
      <c r="G1067" s="15"/>
      <c r="H1067" s="15"/>
      <c r="I1067" s="15"/>
      <c r="J1067" s="15"/>
      <c r="K1067" s="15"/>
      <c r="L1067" s="15"/>
      <c r="M1067" s="15"/>
      <c r="N1067" s="15"/>
      <c r="O1067" s="15"/>
      <c r="P1067" s="15"/>
      <c r="Q1067" s="15"/>
      <c r="R1067" s="15"/>
      <c r="S1067" s="15"/>
    </row>
    <row r="1068">
      <c r="A1068" s="15"/>
      <c r="B1068" s="15"/>
      <c r="C1068" s="15"/>
      <c r="D1068" s="15"/>
      <c r="E1068" s="15"/>
      <c r="F1068" s="15"/>
      <c r="G1068" s="15"/>
      <c r="H1068" s="15"/>
      <c r="I1068" s="15"/>
      <c r="J1068" s="15"/>
      <c r="K1068" s="15"/>
      <c r="L1068" s="15"/>
      <c r="M1068" s="15"/>
      <c r="N1068" s="15"/>
      <c r="O1068" s="15"/>
      <c r="P1068" s="15"/>
      <c r="Q1068" s="15"/>
      <c r="R1068" s="15"/>
      <c r="S1068" s="15"/>
    </row>
    <row r="1069">
      <c r="A1069" s="15"/>
      <c r="B1069" s="15"/>
      <c r="C1069" s="15"/>
      <c r="D1069" s="15"/>
      <c r="E1069" s="15"/>
      <c r="F1069" s="15"/>
      <c r="G1069" s="15"/>
      <c r="H1069" s="15"/>
      <c r="I1069" s="15"/>
      <c r="J1069" s="15"/>
      <c r="K1069" s="15"/>
      <c r="L1069" s="15"/>
      <c r="M1069" s="15"/>
      <c r="N1069" s="15"/>
      <c r="O1069" s="15"/>
      <c r="P1069" s="15"/>
      <c r="Q1069" s="15"/>
      <c r="R1069" s="15"/>
      <c r="S1069" s="15"/>
    </row>
    <row r="1070">
      <c r="A1070" s="15"/>
      <c r="B1070" s="15"/>
      <c r="C1070" s="15"/>
      <c r="D1070" s="15"/>
      <c r="E1070" s="15"/>
      <c r="F1070" s="15"/>
      <c r="G1070" s="15"/>
      <c r="H1070" s="15"/>
      <c r="I1070" s="15"/>
      <c r="J1070" s="15"/>
      <c r="K1070" s="15"/>
      <c r="L1070" s="15"/>
      <c r="M1070" s="15"/>
      <c r="N1070" s="15"/>
      <c r="O1070" s="15"/>
      <c r="P1070" s="15"/>
      <c r="Q1070" s="15"/>
      <c r="R1070" s="15"/>
      <c r="S1070" s="15"/>
    </row>
    <row r="1071">
      <c r="A1071" s="15"/>
      <c r="B1071" s="15"/>
      <c r="C1071" s="15"/>
      <c r="D1071" s="15"/>
      <c r="E1071" s="15"/>
      <c r="F1071" s="15"/>
      <c r="G1071" s="15"/>
      <c r="H1071" s="15"/>
      <c r="I1071" s="15"/>
      <c r="J1071" s="15"/>
      <c r="K1071" s="15"/>
      <c r="L1071" s="15"/>
      <c r="M1071" s="15"/>
      <c r="N1071" s="15"/>
      <c r="O1071" s="15"/>
      <c r="P1071" s="15"/>
      <c r="Q1071" s="15"/>
      <c r="R1071" s="15"/>
      <c r="S1071" s="15"/>
    </row>
    <row r="1072">
      <c r="A1072" s="15"/>
      <c r="B1072" s="15"/>
      <c r="C1072" s="15"/>
      <c r="D1072" s="15"/>
      <c r="E1072" s="15"/>
      <c r="F1072" s="15"/>
      <c r="G1072" s="15"/>
      <c r="H1072" s="15"/>
      <c r="I1072" s="15"/>
      <c r="J1072" s="15"/>
      <c r="K1072" s="15"/>
      <c r="L1072" s="15"/>
      <c r="M1072" s="15"/>
      <c r="N1072" s="15"/>
      <c r="O1072" s="15"/>
      <c r="P1072" s="15"/>
      <c r="Q1072" s="15"/>
      <c r="R1072" s="15"/>
      <c r="S1072" s="15"/>
    </row>
    <row r="1073">
      <c r="A1073" s="15"/>
      <c r="B1073" s="15"/>
      <c r="C1073" s="15"/>
      <c r="D1073" s="15"/>
      <c r="E1073" s="15"/>
      <c r="F1073" s="15"/>
      <c r="G1073" s="15"/>
      <c r="H1073" s="15"/>
      <c r="I1073" s="15"/>
      <c r="J1073" s="15"/>
      <c r="K1073" s="15"/>
      <c r="L1073" s="15"/>
      <c r="M1073" s="15"/>
      <c r="N1073" s="15"/>
      <c r="O1073" s="15"/>
      <c r="P1073" s="15"/>
      <c r="Q1073" s="15"/>
      <c r="R1073" s="15"/>
      <c r="S1073" s="15"/>
    </row>
    <row r="1074">
      <c r="A1074" s="15"/>
      <c r="B1074" s="15"/>
      <c r="C1074" s="15"/>
      <c r="D1074" s="15"/>
      <c r="E1074" s="15"/>
      <c r="F1074" s="15"/>
      <c r="G1074" s="15"/>
      <c r="H1074" s="15"/>
      <c r="I1074" s="15"/>
      <c r="J1074" s="15"/>
      <c r="K1074" s="15"/>
      <c r="L1074" s="15"/>
      <c r="M1074" s="15"/>
      <c r="N1074" s="15"/>
      <c r="O1074" s="15"/>
      <c r="P1074" s="15"/>
      <c r="Q1074" s="15"/>
      <c r="R1074" s="15"/>
      <c r="S1074" s="15"/>
    </row>
    <row r="1075">
      <c r="A1075" s="15"/>
      <c r="B1075" s="15"/>
      <c r="C1075" s="15"/>
      <c r="D1075" s="15"/>
      <c r="E1075" s="15"/>
      <c r="F1075" s="15"/>
      <c r="G1075" s="15"/>
      <c r="H1075" s="15"/>
      <c r="I1075" s="15"/>
      <c r="J1075" s="15"/>
      <c r="K1075" s="15"/>
      <c r="L1075" s="15"/>
      <c r="M1075" s="15"/>
      <c r="N1075" s="15"/>
      <c r="O1075" s="15"/>
      <c r="P1075" s="15"/>
      <c r="Q1075" s="15"/>
      <c r="R1075" s="15"/>
      <c r="S1075" s="15"/>
    </row>
    <row r="1076">
      <c r="A1076" s="15"/>
      <c r="B1076" s="15"/>
      <c r="C1076" s="15"/>
      <c r="D1076" s="15"/>
      <c r="E1076" s="15"/>
      <c r="F1076" s="15"/>
      <c r="G1076" s="15"/>
      <c r="H1076" s="15"/>
      <c r="I1076" s="15"/>
      <c r="J1076" s="15"/>
      <c r="K1076" s="15"/>
      <c r="L1076" s="15"/>
      <c r="M1076" s="15"/>
      <c r="N1076" s="15"/>
      <c r="O1076" s="15"/>
      <c r="P1076" s="15"/>
      <c r="Q1076" s="15"/>
      <c r="R1076" s="15"/>
      <c r="S1076" s="15"/>
    </row>
    <row r="1077">
      <c r="A1077" s="15"/>
      <c r="B1077" s="15"/>
      <c r="C1077" s="15"/>
      <c r="D1077" s="15"/>
      <c r="E1077" s="15"/>
      <c r="F1077" s="15"/>
      <c r="G1077" s="15"/>
      <c r="H1077" s="15"/>
      <c r="I1077" s="15"/>
      <c r="J1077" s="15"/>
      <c r="K1077" s="15"/>
      <c r="L1077" s="15"/>
      <c r="M1077" s="15"/>
      <c r="N1077" s="15"/>
      <c r="O1077" s="15"/>
      <c r="P1077" s="15"/>
      <c r="Q1077" s="15"/>
      <c r="R1077" s="15"/>
      <c r="S1077" s="15"/>
    </row>
    <row r="1078">
      <c r="A1078" s="15"/>
      <c r="B1078" s="15"/>
      <c r="C1078" s="15"/>
      <c r="D1078" s="15"/>
      <c r="E1078" s="15"/>
      <c r="F1078" s="15"/>
      <c r="G1078" s="15"/>
      <c r="H1078" s="15"/>
      <c r="I1078" s="15"/>
      <c r="J1078" s="15"/>
      <c r="K1078" s="15"/>
      <c r="L1078" s="15"/>
      <c r="M1078" s="15"/>
      <c r="N1078" s="15"/>
      <c r="O1078" s="15"/>
      <c r="P1078" s="15"/>
      <c r="Q1078" s="15"/>
      <c r="R1078" s="15"/>
      <c r="S1078" s="15"/>
    </row>
    <row r="1079">
      <c r="A1079" s="15"/>
      <c r="B1079" s="15"/>
      <c r="C1079" s="15"/>
      <c r="D1079" s="15"/>
      <c r="E1079" s="15"/>
      <c r="F1079" s="15"/>
      <c r="G1079" s="15"/>
      <c r="H1079" s="15"/>
      <c r="I1079" s="15"/>
      <c r="J1079" s="15"/>
      <c r="K1079" s="15"/>
      <c r="L1079" s="15"/>
      <c r="M1079" s="15"/>
      <c r="N1079" s="15"/>
      <c r="O1079" s="15"/>
      <c r="P1079" s="15"/>
      <c r="Q1079" s="15"/>
      <c r="R1079" s="15"/>
      <c r="S1079" s="15"/>
    </row>
    <row r="1080">
      <c r="A1080" s="15"/>
      <c r="B1080" s="15"/>
      <c r="C1080" s="15"/>
      <c r="D1080" s="15"/>
      <c r="E1080" s="15"/>
      <c r="F1080" s="15"/>
      <c r="G1080" s="15"/>
      <c r="H1080" s="15"/>
      <c r="I1080" s="15"/>
      <c r="J1080" s="15"/>
      <c r="K1080" s="15"/>
      <c r="L1080" s="15"/>
      <c r="M1080" s="15"/>
      <c r="N1080" s="15"/>
      <c r="O1080" s="15"/>
      <c r="P1080" s="15"/>
      <c r="Q1080" s="15"/>
      <c r="R1080" s="15"/>
      <c r="S1080" s="15"/>
    </row>
    <row r="1081">
      <c r="A1081" s="15"/>
      <c r="B1081" s="15"/>
      <c r="C1081" s="15"/>
      <c r="D1081" s="15"/>
      <c r="E1081" s="15"/>
      <c r="F1081" s="15"/>
      <c r="G1081" s="15"/>
      <c r="H1081" s="15"/>
      <c r="I1081" s="15"/>
      <c r="J1081" s="15"/>
      <c r="K1081" s="15"/>
      <c r="L1081" s="15"/>
      <c r="M1081" s="15"/>
      <c r="N1081" s="15"/>
      <c r="O1081" s="15"/>
      <c r="P1081" s="15"/>
      <c r="Q1081" s="15"/>
      <c r="R1081" s="15"/>
      <c r="S1081" s="15"/>
    </row>
    <row r="1082">
      <c r="A1082" s="15"/>
      <c r="B1082" s="15"/>
      <c r="C1082" s="15"/>
      <c r="D1082" s="15"/>
      <c r="E1082" s="15"/>
      <c r="F1082" s="15"/>
      <c r="G1082" s="15"/>
      <c r="H1082" s="15"/>
      <c r="I1082" s="15"/>
      <c r="J1082" s="15"/>
      <c r="K1082" s="15"/>
      <c r="L1082" s="15"/>
      <c r="M1082" s="15"/>
      <c r="N1082" s="15"/>
      <c r="O1082" s="15"/>
      <c r="P1082" s="15"/>
      <c r="Q1082" s="15"/>
      <c r="R1082" s="15"/>
      <c r="S1082" s="15"/>
    </row>
    <row r="1083">
      <c r="A1083" s="15"/>
      <c r="B1083" s="15"/>
      <c r="C1083" s="15"/>
      <c r="D1083" s="15"/>
      <c r="E1083" s="15"/>
      <c r="F1083" s="15"/>
      <c r="G1083" s="15"/>
      <c r="H1083" s="15"/>
      <c r="I1083" s="15"/>
      <c r="J1083" s="15"/>
      <c r="K1083" s="15"/>
      <c r="L1083" s="15"/>
      <c r="M1083" s="15"/>
      <c r="N1083" s="15"/>
      <c r="O1083" s="15"/>
      <c r="P1083" s="15"/>
      <c r="Q1083" s="15"/>
      <c r="R1083" s="15"/>
      <c r="S1083" s="15"/>
    </row>
    <row r="1084">
      <c r="A1084" s="15"/>
      <c r="B1084" s="15"/>
      <c r="C1084" s="15"/>
      <c r="D1084" s="15"/>
      <c r="E1084" s="15"/>
      <c r="F1084" s="15"/>
      <c r="G1084" s="15"/>
      <c r="H1084" s="15"/>
      <c r="I1084" s="15"/>
      <c r="J1084" s="15"/>
      <c r="K1084" s="15"/>
      <c r="L1084" s="15"/>
      <c r="M1084" s="15"/>
      <c r="N1084" s="15"/>
      <c r="O1084" s="15"/>
      <c r="P1084" s="15"/>
      <c r="Q1084" s="15"/>
      <c r="R1084" s="15"/>
      <c r="S1084" s="15"/>
    </row>
    <row r="1085">
      <c r="A1085" s="15"/>
      <c r="B1085" s="15"/>
      <c r="C1085" s="15"/>
      <c r="D1085" s="15"/>
      <c r="E1085" s="15"/>
      <c r="F1085" s="15"/>
      <c r="G1085" s="15"/>
      <c r="H1085" s="15"/>
      <c r="I1085" s="15"/>
      <c r="J1085" s="15"/>
      <c r="K1085" s="15"/>
      <c r="L1085" s="15"/>
      <c r="M1085" s="15"/>
      <c r="N1085" s="15"/>
      <c r="O1085" s="15"/>
      <c r="P1085" s="15"/>
      <c r="Q1085" s="15"/>
      <c r="R1085" s="15"/>
      <c r="S1085" s="15"/>
    </row>
    <row r="1086">
      <c r="A1086" s="15"/>
      <c r="B1086" s="15"/>
      <c r="C1086" s="15"/>
      <c r="D1086" s="15"/>
      <c r="E1086" s="15"/>
      <c r="F1086" s="15"/>
      <c r="G1086" s="15"/>
      <c r="H1086" s="15"/>
      <c r="I1086" s="15"/>
      <c r="J1086" s="15"/>
      <c r="K1086" s="15"/>
      <c r="L1086" s="15"/>
      <c r="M1086" s="15"/>
      <c r="N1086" s="15"/>
      <c r="O1086" s="15"/>
      <c r="P1086" s="15"/>
      <c r="Q1086" s="15"/>
      <c r="R1086" s="15"/>
      <c r="S1086" s="15"/>
    </row>
    <row r="1087">
      <c r="A1087" s="15"/>
      <c r="B1087" s="15"/>
      <c r="C1087" s="15"/>
      <c r="D1087" s="15"/>
      <c r="E1087" s="15"/>
      <c r="F1087" s="15"/>
      <c r="G1087" s="15"/>
      <c r="H1087" s="15"/>
      <c r="I1087" s="15"/>
      <c r="J1087" s="15"/>
      <c r="K1087" s="15"/>
      <c r="L1087" s="15"/>
      <c r="M1087" s="15"/>
      <c r="N1087" s="15"/>
      <c r="O1087" s="15"/>
      <c r="P1087" s="15"/>
      <c r="Q1087" s="15"/>
      <c r="R1087" s="15"/>
      <c r="S1087" s="15"/>
    </row>
    <row r="1088">
      <c r="A1088" s="15"/>
      <c r="B1088" s="15"/>
      <c r="C1088" s="15"/>
      <c r="D1088" s="15"/>
      <c r="E1088" s="15"/>
      <c r="F1088" s="15"/>
      <c r="G1088" s="15"/>
      <c r="H1088" s="15"/>
      <c r="I1088" s="15"/>
      <c r="J1088" s="15"/>
      <c r="K1088" s="15"/>
      <c r="L1088" s="15"/>
      <c r="M1088" s="15"/>
      <c r="N1088" s="15"/>
      <c r="O1088" s="15"/>
      <c r="P1088" s="15"/>
      <c r="Q1088" s="15"/>
      <c r="R1088" s="15"/>
      <c r="S1088" s="15"/>
    </row>
    <row r="1089">
      <c r="A1089" s="15"/>
      <c r="B1089" s="15"/>
      <c r="C1089" s="15"/>
      <c r="D1089" s="15"/>
      <c r="E1089" s="15"/>
      <c r="F1089" s="15"/>
      <c r="G1089" s="15"/>
      <c r="H1089" s="15"/>
      <c r="I1089" s="15"/>
      <c r="J1089" s="15"/>
      <c r="K1089" s="15"/>
      <c r="L1089" s="15"/>
      <c r="M1089" s="15"/>
      <c r="N1089" s="15"/>
      <c r="O1089" s="15"/>
      <c r="P1089" s="15"/>
      <c r="Q1089" s="15"/>
      <c r="R1089" s="15"/>
      <c r="S1089" s="15"/>
    </row>
    <row r="1090">
      <c r="A1090" s="15"/>
      <c r="B1090" s="15"/>
      <c r="C1090" s="15"/>
      <c r="D1090" s="15"/>
      <c r="E1090" s="15"/>
      <c r="F1090" s="15"/>
      <c r="G1090" s="15"/>
      <c r="H1090" s="15"/>
      <c r="I1090" s="15"/>
      <c r="J1090" s="15"/>
      <c r="K1090" s="15"/>
      <c r="L1090" s="15"/>
      <c r="M1090" s="15"/>
      <c r="N1090" s="15"/>
      <c r="O1090" s="15"/>
      <c r="P1090" s="15"/>
      <c r="Q1090" s="15"/>
      <c r="R1090" s="15"/>
      <c r="S1090" s="15"/>
    </row>
    <row r="1091">
      <c r="A1091" s="15"/>
      <c r="B1091" s="15"/>
      <c r="C1091" s="15"/>
      <c r="D1091" s="15"/>
      <c r="E1091" s="15"/>
      <c r="F1091" s="15"/>
      <c r="G1091" s="15"/>
      <c r="H1091" s="15"/>
      <c r="I1091" s="15"/>
      <c r="J1091" s="15"/>
      <c r="K1091" s="15"/>
      <c r="L1091" s="15"/>
      <c r="M1091" s="15"/>
      <c r="N1091" s="15"/>
      <c r="O1091" s="15"/>
      <c r="P1091" s="15"/>
      <c r="Q1091" s="15"/>
      <c r="R1091" s="15"/>
      <c r="S1091" s="15"/>
    </row>
    <row r="1092">
      <c r="A1092" s="15"/>
      <c r="B1092" s="15"/>
      <c r="C1092" s="15"/>
      <c r="D1092" s="15"/>
      <c r="E1092" s="15"/>
      <c r="F1092" s="15"/>
      <c r="G1092" s="15"/>
      <c r="H1092" s="15"/>
      <c r="I1092" s="15"/>
      <c r="J1092" s="15"/>
      <c r="K1092" s="15"/>
      <c r="L1092" s="15"/>
      <c r="M1092" s="15"/>
      <c r="N1092" s="15"/>
      <c r="O1092" s="15"/>
      <c r="P1092" s="15"/>
      <c r="Q1092" s="15"/>
      <c r="R1092" s="15"/>
      <c r="S1092" s="15"/>
    </row>
    <row r="1093">
      <c r="A1093" s="15"/>
      <c r="B1093" s="15"/>
      <c r="C1093" s="15"/>
      <c r="D1093" s="15"/>
      <c r="E1093" s="15"/>
      <c r="F1093" s="15"/>
      <c r="G1093" s="15"/>
      <c r="H1093" s="15"/>
      <c r="I1093" s="15"/>
      <c r="J1093" s="15"/>
      <c r="K1093" s="15"/>
      <c r="L1093" s="15"/>
      <c r="M1093" s="15"/>
      <c r="N1093" s="15"/>
      <c r="O1093" s="15"/>
      <c r="P1093" s="15"/>
      <c r="Q1093" s="15"/>
      <c r="R1093" s="15"/>
      <c r="S1093" s="15"/>
    </row>
    <row r="1094">
      <c r="A1094" s="15"/>
      <c r="B1094" s="15"/>
      <c r="C1094" s="15"/>
      <c r="D1094" s="15"/>
      <c r="E1094" s="15"/>
      <c r="F1094" s="15"/>
      <c r="G1094" s="15"/>
      <c r="H1094" s="15"/>
      <c r="I1094" s="15"/>
      <c r="J1094" s="15"/>
      <c r="K1094" s="15"/>
      <c r="L1094" s="15"/>
      <c r="M1094" s="15"/>
      <c r="N1094" s="15"/>
      <c r="O1094" s="15"/>
      <c r="P1094" s="15"/>
      <c r="Q1094" s="15"/>
      <c r="R1094" s="15"/>
      <c r="S1094" s="15"/>
    </row>
    <row r="1095">
      <c r="A1095" s="15"/>
      <c r="B1095" s="15"/>
      <c r="C1095" s="15"/>
      <c r="D1095" s="15"/>
      <c r="E1095" s="15"/>
      <c r="F1095" s="15"/>
      <c r="G1095" s="15"/>
      <c r="H1095" s="15"/>
      <c r="I1095" s="15"/>
      <c r="J1095" s="15"/>
      <c r="K1095" s="15"/>
      <c r="L1095" s="15"/>
      <c r="M1095" s="15"/>
      <c r="N1095" s="15"/>
      <c r="O1095" s="15"/>
      <c r="P1095" s="15"/>
      <c r="Q1095" s="15"/>
      <c r="R1095" s="15"/>
      <c r="S1095" s="15"/>
    </row>
    <row r="1096">
      <c r="A1096" s="15"/>
      <c r="B1096" s="15"/>
      <c r="C1096" s="15"/>
      <c r="D1096" s="15"/>
      <c r="E1096" s="15"/>
      <c r="F1096" s="15"/>
      <c r="G1096" s="15"/>
      <c r="H1096" s="15"/>
      <c r="I1096" s="15"/>
      <c r="J1096" s="15"/>
      <c r="K1096" s="15"/>
      <c r="L1096" s="15"/>
      <c r="M1096" s="15"/>
      <c r="N1096" s="15"/>
      <c r="O1096" s="15"/>
      <c r="P1096" s="15"/>
      <c r="Q1096" s="15"/>
      <c r="R1096" s="15"/>
      <c r="S1096" s="15"/>
    </row>
    <row r="1097">
      <c r="A1097" s="15"/>
      <c r="B1097" s="15"/>
      <c r="C1097" s="15"/>
      <c r="D1097" s="15"/>
      <c r="E1097" s="15"/>
      <c r="F1097" s="15"/>
      <c r="G1097" s="15"/>
      <c r="H1097" s="15"/>
      <c r="I1097" s="15"/>
      <c r="J1097" s="15"/>
      <c r="K1097" s="15"/>
      <c r="L1097" s="15"/>
      <c r="M1097" s="15"/>
      <c r="N1097" s="15"/>
      <c r="O1097" s="15"/>
      <c r="P1097" s="15"/>
      <c r="Q1097" s="15"/>
      <c r="R1097" s="15"/>
      <c r="S1097" s="15"/>
    </row>
    <row r="1098">
      <c r="A1098" s="15"/>
      <c r="B1098" s="15"/>
      <c r="C1098" s="15"/>
      <c r="D1098" s="15"/>
      <c r="E1098" s="15"/>
      <c r="F1098" s="15"/>
      <c r="G1098" s="15"/>
      <c r="H1098" s="15"/>
      <c r="I1098" s="15"/>
      <c r="J1098" s="15"/>
      <c r="K1098" s="15"/>
      <c r="L1098" s="15"/>
      <c r="M1098" s="15"/>
      <c r="N1098" s="15"/>
      <c r="O1098" s="15"/>
      <c r="P1098" s="15"/>
      <c r="Q1098" s="15"/>
      <c r="R1098" s="15"/>
      <c r="S1098" s="15"/>
    </row>
    <row r="1099">
      <c r="A1099" s="15"/>
      <c r="B1099" s="15"/>
      <c r="C1099" s="15"/>
      <c r="D1099" s="15"/>
      <c r="E1099" s="15"/>
      <c r="F1099" s="15"/>
      <c r="G1099" s="15"/>
      <c r="H1099" s="15"/>
      <c r="I1099" s="15"/>
      <c r="J1099" s="15"/>
      <c r="K1099" s="15"/>
      <c r="L1099" s="15"/>
      <c r="M1099" s="15"/>
      <c r="N1099" s="15"/>
      <c r="O1099" s="15"/>
      <c r="P1099" s="15"/>
      <c r="Q1099" s="15"/>
      <c r="R1099" s="15"/>
      <c r="S1099" s="15"/>
    </row>
    <row r="1100">
      <c r="A1100" s="15"/>
      <c r="B1100" s="15"/>
      <c r="C1100" s="15"/>
      <c r="D1100" s="15"/>
      <c r="E1100" s="15"/>
      <c r="F1100" s="15"/>
      <c r="G1100" s="15"/>
      <c r="H1100" s="15"/>
      <c r="I1100" s="15"/>
      <c r="J1100" s="15"/>
      <c r="K1100" s="15"/>
      <c r="L1100" s="15"/>
      <c r="M1100" s="15"/>
      <c r="N1100" s="15"/>
      <c r="O1100" s="15"/>
      <c r="P1100" s="15"/>
      <c r="Q1100" s="15"/>
      <c r="R1100" s="15"/>
      <c r="S1100" s="15"/>
    </row>
    <row r="1101">
      <c r="A1101" s="15"/>
      <c r="B1101" s="15"/>
      <c r="C1101" s="15"/>
      <c r="D1101" s="15"/>
      <c r="E1101" s="15"/>
      <c r="F1101" s="15"/>
      <c r="G1101" s="15"/>
      <c r="H1101" s="15"/>
      <c r="I1101" s="15"/>
      <c r="J1101" s="15"/>
      <c r="K1101" s="15"/>
      <c r="L1101" s="15"/>
      <c r="M1101" s="15"/>
      <c r="N1101" s="15"/>
      <c r="O1101" s="15"/>
      <c r="P1101" s="15"/>
      <c r="Q1101" s="15"/>
      <c r="R1101" s="15"/>
      <c r="S1101" s="15"/>
    </row>
    <row r="1102">
      <c r="A1102" s="15"/>
      <c r="B1102" s="15"/>
      <c r="C1102" s="15"/>
      <c r="D1102" s="15"/>
      <c r="E1102" s="15"/>
      <c r="F1102" s="15"/>
      <c r="G1102" s="15"/>
      <c r="H1102" s="15"/>
      <c r="I1102" s="15"/>
      <c r="J1102" s="15"/>
      <c r="K1102" s="15"/>
      <c r="L1102" s="15"/>
      <c r="M1102" s="15"/>
      <c r="N1102" s="15"/>
      <c r="O1102" s="15"/>
      <c r="P1102" s="15"/>
      <c r="Q1102" s="15"/>
      <c r="R1102" s="15"/>
      <c r="S1102" s="15"/>
    </row>
    <row r="1103">
      <c r="A1103" s="15"/>
      <c r="B1103" s="15"/>
      <c r="C1103" s="15"/>
      <c r="D1103" s="15"/>
      <c r="E1103" s="15"/>
      <c r="F1103" s="15"/>
      <c r="G1103" s="15"/>
      <c r="H1103" s="15"/>
      <c r="I1103" s="15"/>
      <c r="J1103" s="15"/>
      <c r="K1103" s="15"/>
      <c r="L1103" s="15"/>
      <c r="M1103" s="15"/>
      <c r="N1103" s="15"/>
      <c r="O1103" s="15"/>
      <c r="P1103" s="15"/>
      <c r="Q1103" s="15"/>
      <c r="R1103" s="15"/>
      <c r="S1103" s="15"/>
    </row>
    <row r="1104">
      <c r="A1104" s="15"/>
      <c r="B1104" s="15"/>
      <c r="C1104" s="15"/>
      <c r="D1104" s="15"/>
      <c r="E1104" s="15"/>
      <c r="F1104" s="15"/>
      <c r="G1104" s="15"/>
      <c r="H1104" s="15"/>
      <c r="I1104" s="15"/>
      <c r="J1104" s="15"/>
      <c r="K1104" s="15"/>
      <c r="L1104" s="15"/>
      <c r="M1104" s="15"/>
      <c r="N1104" s="15"/>
      <c r="O1104" s="15"/>
      <c r="P1104" s="15"/>
      <c r="Q1104" s="15"/>
      <c r="R1104" s="15"/>
      <c r="S1104" s="15"/>
    </row>
    <row r="1105">
      <c r="A1105" s="15"/>
      <c r="B1105" s="15"/>
      <c r="C1105" s="15"/>
      <c r="D1105" s="15"/>
      <c r="E1105" s="15"/>
      <c r="F1105" s="15"/>
      <c r="G1105" s="15"/>
      <c r="H1105" s="15"/>
      <c r="I1105" s="15"/>
      <c r="J1105" s="15"/>
      <c r="K1105" s="15"/>
      <c r="L1105" s="15"/>
      <c r="M1105" s="15"/>
      <c r="N1105" s="15"/>
      <c r="O1105" s="15"/>
      <c r="P1105" s="15"/>
      <c r="Q1105" s="15"/>
      <c r="R1105" s="15"/>
      <c r="S1105" s="15"/>
    </row>
    <row r="1106">
      <c r="A1106" s="15"/>
      <c r="B1106" s="15"/>
      <c r="C1106" s="15"/>
      <c r="D1106" s="15"/>
      <c r="E1106" s="15"/>
      <c r="F1106" s="15"/>
      <c r="G1106" s="15"/>
      <c r="H1106" s="15"/>
      <c r="I1106" s="15"/>
      <c r="J1106" s="15"/>
      <c r="K1106" s="15"/>
      <c r="L1106" s="15"/>
      <c r="M1106" s="15"/>
      <c r="N1106" s="15"/>
      <c r="O1106" s="15"/>
      <c r="P1106" s="15"/>
      <c r="Q1106" s="15"/>
      <c r="R1106" s="15"/>
      <c r="S1106" s="15"/>
    </row>
    <row r="1107">
      <c r="A1107" s="15"/>
      <c r="B1107" s="15"/>
      <c r="C1107" s="15"/>
      <c r="D1107" s="15"/>
      <c r="E1107" s="15"/>
      <c r="F1107" s="15"/>
      <c r="G1107" s="15"/>
      <c r="H1107" s="15"/>
      <c r="I1107" s="15"/>
      <c r="J1107" s="15"/>
      <c r="K1107" s="15"/>
      <c r="L1107" s="15"/>
      <c r="M1107" s="15"/>
      <c r="N1107" s="15"/>
      <c r="O1107" s="15"/>
      <c r="P1107" s="15"/>
      <c r="Q1107" s="15"/>
      <c r="R1107" s="15"/>
      <c r="S1107" s="15"/>
    </row>
    <row r="1108">
      <c r="A1108" s="15"/>
      <c r="B1108" s="15"/>
      <c r="C1108" s="15"/>
      <c r="D1108" s="15"/>
      <c r="E1108" s="15"/>
      <c r="F1108" s="15"/>
      <c r="G1108" s="15"/>
      <c r="H1108" s="15"/>
      <c r="I1108" s="15"/>
      <c r="J1108" s="15"/>
      <c r="K1108" s="15"/>
      <c r="L1108" s="15"/>
      <c r="M1108" s="15"/>
      <c r="N1108" s="15"/>
      <c r="O1108" s="15"/>
      <c r="P1108" s="15"/>
      <c r="Q1108" s="15"/>
      <c r="R1108" s="15"/>
      <c r="S1108" s="15"/>
    </row>
    <row r="1109">
      <c r="A1109" s="15"/>
      <c r="B1109" s="15"/>
      <c r="C1109" s="15"/>
      <c r="D1109" s="15"/>
      <c r="E1109" s="15"/>
      <c r="F1109" s="15"/>
      <c r="G1109" s="15"/>
      <c r="H1109" s="15"/>
      <c r="I1109" s="15"/>
      <c r="J1109" s="15"/>
      <c r="K1109" s="15"/>
      <c r="L1109" s="15"/>
      <c r="M1109" s="15"/>
      <c r="N1109" s="15"/>
      <c r="O1109" s="15"/>
      <c r="P1109" s="15"/>
      <c r="Q1109" s="15"/>
      <c r="R1109" s="15"/>
      <c r="S1109" s="15"/>
    </row>
    <row r="1110">
      <c r="A1110" s="15"/>
      <c r="B1110" s="15"/>
      <c r="C1110" s="15"/>
      <c r="D1110" s="15"/>
      <c r="E1110" s="15"/>
      <c r="F1110" s="15"/>
      <c r="G1110" s="15"/>
      <c r="H1110" s="15"/>
      <c r="I1110" s="15"/>
      <c r="J1110" s="15"/>
      <c r="K1110" s="15"/>
      <c r="L1110" s="15"/>
      <c r="M1110" s="15"/>
      <c r="N1110" s="15"/>
      <c r="O1110" s="15"/>
      <c r="P1110" s="15"/>
      <c r="Q1110" s="15"/>
      <c r="R1110" s="15"/>
      <c r="S1110" s="15"/>
    </row>
    <row r="1111">
      <c r="A1111" s="15"/>
      <c r="B1111" s="15"/>
      <c r="C1111" s="15"/>
      <c r="D1111" s="15"/>
      <c r="E1111" s="15"/>
      <c r="F1111" s="15"/>
      <c r="G1111" s="15"/>
      <c r="H1111" s="15"/>
      <c r="I1111" s="15"/>
      <c r="J1111" s="15"/>
      <c r="K1111" s="15"/>
      <c r="L1111" s="15"/>
      <c r="M1111" s="15"/>
      <c r="N1111" s="15"/>
      <c r="O1111" s="15"/>
      <c r="P1111" s="15"/>
      <c r="Q1111" s="15"/>
      <c r="R1111" s="15"/>
      <c r="S1111" s="15"/>
    </row>
    <row r="1112">
      <c r="A1112" s="15"/>
      <c r="B1112" s="15"/>
      <c r="C1112" s="15"/>
      <c r="D1112" s="15"/>
      <c r="E1112" s="15"/>
      <c r="F1112" s="15"/>
      <c r="G1112" s="15"/>
      <c r="H1112" s="15"/>
      <c r="I1112" s="15"/>
      <c r="J1112" s="15"/>
      <c r="K1112" s="15"/>
      <c r="L1112" s="15"/>
      <c r="M1112" s="15"/>
      <c r="N1112" s="15"/>
      <c r="O1112" s="15"/>
      <c r="P1112" s="15"/>
      <c r="Q1112" s="15"/>
      <c r="R1112" s="15"/>
      <c r="S1112" s="15"/>
    </row>
  </sheetData>
  <autoFilter ref="$A$2:$AF$129"/>
  <mergeCells count="11">
    <mergeCell ref="K210:L210"/>
    <mergeCell ref="T210:U210"/>
    <mergeCell ref="D217:F217"/>
    <mergeCell ref="D234:E234"/>
    <mergeCell ref="N1:Q1"/>
    <mergeCell ref="M125:N125"/>
    <mergeCell ref="D145:F145"/>
    <mergeCell ref="D162:E162"/>
    <mergeCell ref="D184:F184"/>
    <mergeCell ref="K193:M193"/>
    <mergeCell ref="T193:V193"/>
  </mergeCells>
  <conditionalFormatting sqref="T1:T123 T125:T171 T211:T1112">
    <cfRule type="cellIs" dxfId="0" priority="1" operator="greaterThan">
      <formula>0</formula>
    </cfRule>
  </conditionalFormatting>
  <dataValidations>
    <dataValidation type="list" allowBlank="1" showErrorMessage="1" sqref="L3:L123">
      <formula1>LISTA!$B$2:$B$100</formula1>
    </dataValidation>
    <dataValidation type="list" allowBlank="1" showErrorMessage="1" sqref="R3:R123">
      <formula1>"MARI - NICOLE,DANA - NICOLE,NICOLE,SANTY - NICOLE,M-S-Nic,M-D-N,D-S-Nic,Todos"</formula1>
    </dataValidation>
    <dataValidation type="list" allowBlank="1" showErrorMessage="1" sqref="M3:M123">
      <formula1>LISTA!$A$2:$A$10</formula1>
    </dataValidation>
    <dataValidation type="list" allowBlank="1" showErrorMessage="1" sqref="Q3:Q123">
      <formula1>LISTA!$C$8:$C$14</formula1>
    </dataValidation>
    <dataValidation type="custom" allowBlank="1" showDropDown="1" sqref="C126:E126 C127 C165:E165 C166 J174:L174 S174:U174 J175 S175 C198:E198 C199">
      <formula1>OR(NOT(ISERROR(DATEVALUE(C126))), AND(ISNUMBER(C126), LEFT(CELL("format", C126))="D"))</formula1>
    </dataValidation>
    <dataValidation type="custom" allowBlank="1" showDropDown="1" showErrorMessage="1" sqref="B3:C28 B29 B30:C123 K3:K123">
      <formula1>OR(NOT(ISERROR(DATEVALUE(B3))), AND(ISNUMBER(B3), LEFT(CELL("format", B3))="D"))</formula1>
    </dataValidation>
  </dataValidation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2" width="14.38"/>
    <col customWidth="1" min="3" max="3" width="18.63"/>
    <col customWidth="1" hidden="1" min="4" max="4" width="19.5"/>
    <col customWidth="1" min="5" max="5" width="12.13"/>
    <col customWidth="1" min="6" max="6" width="14.75"/>
    <col customWidth="1" min="7" max="7" width="28.13"/>
    <col customWidth="1" min="8" max="8" width="26.75"/>
    <col customWidth="1" min="9" max="9" width="19.75"/>
    <col customWidth="1" min="10" max="10" width="24.63"/>
    <col customWidth="1" min="11" max="11" width="21.25"/>
    <col customWidth="1" min="12" max="13" width="15.63"/>
    <col customWidth="1" min="16" max="16" width="21.63"/>
    <col customWidth="1" min="17" max="17" width="27.25"/>
    <col customWidth="1" min="18" max="18" width="15.63"/>
    <col customWidth="1" min="19" max="19" width="54.25"/>
    <col customWidth="1" min="20" max="20" width="14.13"/>
    <col hidden="1" min="21" max="22" width="12.63"/>
    <col customWidth="1" min="25" max="25" width="19.75"/>
  </cols>
  <sheetData>
    <row r="1">
      <c r="A1" s="1" t="s">
        <v>3637</v>
      </c>
      <c r="B1" s="3"/>
      <c r="C1" s="3"/>
      <c r="D1" s="3"/>
      <c r="E1" s="3"/>
      <c r="F1" s="4"/>
      <c r="G1" s="4"/>
      <c r="H1" s="4"/>
      <c r="I1" s="4"/>
      <c r="J1" s="4"/>
      <c r="K1" s="4"/>
      <c r="L1" s="4"/>
      <c r="M1" s="4"/>
      <c r="N1" s="5" t="s">
        <v>0</v>
      </c>
      <c r="O1" s="6"/>
      <c r="P1" s="6"/>
      <c r="Q1" s="7"/>
      <c r="R1" s="8"/>
      <c r="S1" s="8"/>
    </row>
    <row r="2">
      <c r="A2" s="590" t="s">
        <v>1</v>
      </c>
      <c r="B2" s="590" t="s">
        <v>2</v>
      </c>
      <c r="C2" s="590" t="s">
        <v>3</v>
      </c>
      <c r="D2" s="590" t="s">
        <v>4</v>
      </c>
      <c r="E2" s="590" t="s">
        <v>5</v>
      </c>
      <c r="F2" s="9" t="s">
        <v>6</v>
      </c>
      <c r="G2" s="9" t="s">
        <v>7</v>
      </c>
      <c r="H2" s="9" t="s">
        <v>8</v>
      </c>
      <c r="I2" s="9" t="s">
        <v>9</v>
      </c>
      <c r="J2" s="9" t="s">
        <v>10</v>
      </c>
      <c r="K2" s="9" t="s">
        <v>2456</v>
      </c>
      <c r="L2" s="9" t="s">
        <v>11</v>
      </c>
      <c r="M2" s="9" t="s">
        <v>12</v>
      </c>
      <c r="N2" s="10" t="s">
        <v>13</v>
      </c>
      <c r="O2" s="10" t="s">
        <v>14</v>
      </c>
      <c r="P2" s="10" t="s">
        <v>15</v>
      </c>
      <c r="Q2" s="10" t="s">
        <v>16</v>
      </c>
      <c r="R2" s="11" t="s">
        <v>17</v>
      </c>
      <c r="S2" s="11" t="s">
        <v>18</v>
      </c>
      <c r="T2" s="124"/>
      <c r="U2" s="124"/>
      <c r="V2" s="124"/>
      <c r="W2" s="591"/>
    </row>
    <row r="3">
      <c r="A3" s="592">
        <v>1.0</v>
      </c>
      <c r="B3" s="593">
        <v>45536.0</v>
      </c>
      <c r="C3" s="593">
        <v>45536.0</v>
      </c>
      <c r="D3" s="592">
        <v>3.81401100124583E14</v>
      </c>
      <c r="E3" s="592">
        <v>8090.0</v>
      </c>
      <c r="F3" s="594">
        <v>0.0</v>
      </c>
      <c r="G3" s="594" t="s">
        <v>384</v>
      </c>
      <c r="H3" s="594" t="s">
        <v>3638</v>
      </c>
      <c r="I3" s="592">
        <v>6.5029046E7</v>
      </c>
      <c r="J3" s="595" t="s">
        <v>3639</v>
      </c>
      <c r="K3" s="593"/>
      <c r="L3" s="592" t="s">
        <v>701</v>
      </c>
      <c r="M3" s="592"/>
      <c r="N3" s="592">
        <v>170.0</v>
      </c>
      <c r="O3" s="592">
        <f>N3</f>
        <v>170</v>
      </c>
      <c r="P3" s="596"/>
      <c r="Q3" s="592" t="s">
        <v>854</v>
      </c>
      <c r="R3" s="597" t="s">
        <v>1885</v>
      </c>
      <c r="S3" s="592" t="s">
        <v>3640</v>
      </c>
      <c r="T3" s="92"/>
    </row>
    <row r="4" ht="27.0" customHeight="1">
      <c r="A4" s="754">
        <v>6.0</v>
      </c>
      <c r="B4" s="755">
        <v>45536.0</v>
      </c>
      <c r="C4" s="755">
        <v>45536.0</v>
      </c>
      <c r="D4" s="754">
        <v>3.81401100124583E14</v>
      </c>
      <c r="E4" s="754">
        <v>8091.0</v>
      </c>
      <c r="F4" s="754">
        <v>6419532.0</v>
      </c>
      <c r="G4" s="754" t="s">
        <v>3571</v>
      </c>
      <c r="H4" s="754" t="s">
        <v>3571</v>
      </c>
      <c r="I4" s="754">
        <v>7.7461919E7</v>
      </c>
      <c r="J4" s="754" t="s">
        <v>3572</v>
      </c>
      <c r="K4" s="755">
        <v>30909.0</v>
      </c>
      <c r="L4" s="754" t="s">
        <v>3613</v>
      </c>
      <c r="M4" s="763"/>
      <c r="N4" s="764">
        <v>40.0</v>
      </c>
      <c r="O4" s="754">
        <v>40.0</v>
      </c>
      <c r="P4" s="765" t="s">
        <v>3641</v>
      </c>
      <c r="Q4" s="765" t="s">
        <v>1203</v>
      </c>
      <c r="R4" s="757" t="s">
        <v>1885</v>
      </c>
      <c r="S4" s="754" t="s">
        <v>3642</v>
      </c>
      <c r="T4" s="92"/>
    </row>
    <row r="5">
      <c r="A5" s="592">
        <v>2.0</v>
      </c>
      <c r="B5" s="593">
        <v>45536.0</v>
      </c>
      <c r="C5" s="593">
        <v>45536.0</v>
      </c>
      <c r="D5" s="592">
        <v>3.81401100124583E14</v>
      </c>
      <c r="E5" s="592">
        <v>8092.0</v>
      </c>
      <c r="F5" s="617">
        <v>6.207386015E9</v>
      </c>
      <c r="G5" s="617" t="s">
        <v>3616</v>
      </c>
      <c r="H5" s="592" t="s">
        <v>3617</v>
      </c>
      <c r="I5" s="592">
        <v>7.6371813E7</v>
      </c>
      <c r="J5" s="592"/>
      <c r="K5" s="593"/>
      <c r="L5" s="592" t="s">
        <v>98</v>
      </c>
      <c r="M5" s="592" t="s">
        <v>27</v>
      </c>
      <c r="N5" s="592">
        <v>269.0</v>
      </c>
      <c r="O5" s="592">
        <v>269.0</v>
      </c>
      <c r="P5" s="615" t="s">
        <v>3643</v>
      </c>
      <c r="Q5" s="592" t="s">
        <v>854</v>
      </c>
      <c r="R5" s="597" t="s">
        <v>1885</v>
      </c>
      <c r="S5" s="592" t="s">
        <v>2809</v>
      </c>
      <c r="T5" s="92"/>
    </row>
    <row r="6">
      <c r="A6" s="592">
        <v>3.0</v>
      </c>
      <c r="B6" s="593">
        <v>45536.0</v>
      </c>
      <c r="C6" s="593">
        <v>45536.0</v>
      </c>
      <c r="D6" s="592">
        <v>3.81401100124583E14</v>
      </c>
      <c r="E6" s="592">
        <v>8093.0</v>
      </c>
      <c r="F6" s="594">
        <v>9617563.0</v>
      </c>
      <c r="G6" s="594" t="s">
        <v>3620</v>
      </c>
      <c r="H6" s="594" t="s">
        <v>3621</v>
      </c>
      <c r="I6" s="594">
        <v>6.5015388E7</v>
      </c>
      <c r="J6" s="594"/>
      <c r="K6" s="593"/>
      <c r="L6" s="592" t="s">
        <v>98</v>
      </c>
      <c r="M6" s="592" t="s">
        <v>27</v>
      </c>
      <c r="N6" s="592">
        <v>350.0</v>
      </c>
      <c r="O6" s="592">
        <v>350.0</v>
      </c>
      <c r="P6" s="615" t="s">
        <v>3643</v>
      </c>
      <c r="Q6" s="592" t="s">
        <v>854</v>
      </c>
      <c r="R6" s="597" t="s">
        <v>1885</v>
      </c>
      <c r="S6" s="592" t="s">
        <v>2809</v>
      </c>
      <c r="T6" s="92"/>
    </row>
    <row r="7">
      <c r="A7" s="592">
        <v>5.0</v>
      </c>
      <c r="B7" s="593">
        <v>45536.0</v>
      </c>
      <c r="C7" s="593">
        <v>45536.0</v>
      </c>
      <c r="D7" s="592">
        <v>3.81401100124583E14</v>
      </c>
      <c r="E7" s="592">
        <v>8094.0</v>
      </c>
      <c r="F7" s="746" t="s">
        <v>3632</v>
      </c>
      <c r="G7" s="746" t="s">
        <v>3633</v>
      </c>
      <c r="H7" s="746" t="s">
        <v>3633</v>
      </c>
      <c r="I7" s="747">
        <v>7.6374447E7</v>
      </c>
      <c r="J7" s="766"/>
      <c r="K7" s="767"/>
      <c r="L7" s="746" t="s">
        <v>141</v>
      </c>
      <c r="M7" s="653" t="s">
        <v>27</v>
      </c>
      <c r="N7" s="768">
        <v>409.0</v>
      </c>
      <c r="O7" s="769">
        <v>409.0</v>
      </c>
      <c r="P7" s="592" t="s">
        <v>3643</v>
      </c>
      <c r="Q7" s="592" t="s">
        <v>854</v>
      </c>
      <c r="R7" s="597" t="s">
        <v>1885</v>
      </c>
      <c r="S7" s="592" t="s">
        <v>2809</v>
      </c>
      <c r="T7" s="92"/>
    </row>
    <row r="8">
      <c r="A8" s="592">
        <v>4.0</v>
      </c>
      <c r="B8" s="593">
        <v>45536.0</v>
      </c>
      <c r="C8" s="593">
        <v>45536.0</v>
      </c>
      <c r="D8" s="592">
        <v>3.81401100124583E14</v>
      </c>
      <c r="E8" s="592">
        <v>8104.0</v>
      </c>
      <c r="F8" s="594">
        <v>4.27924401E9</v>
      </c>
      <c r="G8" s="594" t="s">
        <v>3624</v>
      </c>
      <c r="H8" s="594" t="s">
        <v>3625</v>
      </c>
      <c r="I8" s="594">
        <v>7.3063135E7</v>
      </c>
      <c r="J8" s="595"/>
      <c r="K8" s="593"/>
      <c r="L8" s="592" t="s">
        <v>98</v>
      </c>
      <c r="M8" s="592" t="s">
        <v>44</v>
      </c>
      <c r="N8" s="592">
        <v>609.0</v>
      </c>
      <c r="O8" s="592">
        <v>609.0</v>
      </c>
      <c r="P8" s="592" t="s">
        <v>3643</v>
      </c>
      <c r="Q8" s="592" t="s">
        <v>854</v>
      </c>
      <c r="R8" s="597" t="s">
        <v>1885</v>
      </c>
      <c r="S8" s="592" t="s">
        <v>2809</v>
      </c>
      <c r="T8" s="92"/>
    </row>
    <row r="9">
      <c r="A9" s="592">
        <v>8.0</v>
      </c>
      <c r="B9" s="593">
        <v>45538.0</v>
      </c>
      <c r="C9" s="593">
        <v>45543.0</v>
      </c>
      <c r="D9" s="592">
        <v>3.81401100124583E14</v>
      </c>
      <c r="E9" s="592">
        <v>8108.0</v>
      </c>
      <c r="F9" s="600">
        <v>9.604203013E9</v>
      </c>
      <c r="G9" s="592" t="s">
        <v>3644</v>
      </c>
      <c r="H9" s="592" t="s">
        <v>3644</v>
      </c>
      <c r="I9" s="592">
        <v>7.6621212E7</v>
      </c>
      <c r="J9" s="592"/>
      <c r="K9" s="593"/>
      <c r="L9" s="592" t="s">
        <v>418</v>
      </c>
      <c r="M9" s="592"/>
      <c r="N9" s="592">
        <v>1000.0</v>
      </c>
      <c r="O9" s="592">
        <f t="shared" ref="O9:O20" si="1">N9</f>
        <v>1000</v>
      </c>
      <c r="P9" s="592"/>
      <c r="Q9" s="592" t="s">
        <v>854</v>
      </c>
      <c r="R9" s="597" t="s">
        <v>1885</v>
      </c>
      <c r="S9" s="592" t="s">
        <v>3645</v>
      </c>
      <c r="T9" s="598">
        <f>(N9*5%)/2</f>
        <v>25</v>
      </c>
      <c r="U9" s="599"/>
      <c r="V9" s="599"/>
      <c r="W9" s="743">
        <f>T9</f>
        <v>25</v>
      </c>
      <c r="X9" s="599"/>
      <c r="Y9" s="599"/>
      <c r="Z9" s="599"/>
      <c r="AA9" s="599"/>
      <c r="AB9" s="599"/>
      <c r="AC9" s="599"/>
      <c r="AD9" s="599"/>
      <c r="AE9" s="599"/>
      <c r="AF9" s="599"/>
    </row>
    <row r="10">
      <c r="A10" s="29">
        <v>7.0</v>
      </c>
      <c r="B10" s="174">
        <v>45538.0</v>
      </c>
      <c r="C10" s="174">
        <v>45543.0</v>
      </c>
      <c r="D10" s="29">
        <v>3.81401100124583E14</v>
      </c>
      <c r="E10" s="29">
        <v>8110.0</v>
      </c>
      <c r="F10" s="184">
        <v>3910055.0</v>
      </c>
      <c r="G10" s="184" t="s">
        <v>3646</v>
      </c>
      <c r="H10" s="29" t="s">
        <v>3647</v>
      </c>
      <c r="I10" s="29">
        <v>7.636596E7</v>
      </c>
      <c r="J10" s="29"/>
      <c r="K10" s="174"/>
      <c r="L10" s="29" t="s">
        <v>418</v>
      </c>
      <c r="M10" s="29"/>
      <c r="N10" s="29">
        <v>1000.0</v>
      </c>
      <c r="O10" s="29">
        <f t="shared" si="1"/>
        <v>1000</v>
      </c>
      <c r="P10" s="29"/>
      <c r="Q10" s="29" t="s">
        <v>854</v>
      </c>
      <c r="R10" s="177" t="s">
        <v>988</v>
      </c>
      <c r="S10" s="29" t="s">
        <v>3648</v>
      </c>
      <c r="T10" s="433">
        <f>(N10*5%)</f>
        <v>50</v>
      </c>
      <c r="U10" s="178"/>
      <c r="V10" s="178"/>
      <c r="W10" s="178"/>
      <c r="X10" s="178"/>
      <c r="Y10" s="178"/>
      <c r="Z10" s="178"/>
      <c r="AA10" s="178"/>
      <c r="AB10" s="178"/>
      <c r="AC10" s="178"/>
      <c r="AD10" s="178"/>
      <c r="AE10" s="178"/>
      <c r="AF10" s="178"/>
    </row>
    <row r="11">
      <c r="A11" s="592">
        <v>9.0</v>
      </c>
      <c r="B11" s="593">
        <v>45538.0</v>
      </c>
      <c r="C11" s="593">
        <v>45542.0</v>
      </c>
      <c r="D11" s="592">
        <v>3.81401100124583E14</v>
      </c>
      <c r="E11" s="592">
        <v>8111.0</v>
      </c>
      <c r="F11" s="592">
        <v>0.0</v>
      </c>
      <c r="G11" s="592" t="s">
        <v>3649</v>
      </c>
      <c r="H11" s="592" t="s">
        <v>3649</v>
      </c>
      <c r="I11" s="592">
        <v>7.7337584E7</v>
      </c>
      <c r="J11" s="592"/>
      <c r="K11" s="593"/>
      <c r="L11" s="592" t="s">
        <v>98</v>
      </c>
      <c r="M11" s="592" t="s">
        <v>27</v>
      </c>
      <c r="N11" s="592">
        <v>500.0</v>
      </c>
      <c r="O11" s="592">
        <f t="shared" si="1"/>
        <v>500</v>
      </c>
      <c r="P11" s="632" t="s">
        <v>3650</v>
      </c>
      <c r="Q11" s="592" t="s">
        <v>854</v>
      </c>
      <c r="R11" s="597" t="s">
        <v>1885</v>
      </c>
      <c r="S11" s="592" t="s">
        <v>3651</v>
      </c>
      <c r="T11" s="92"/>
    </row>
    <row r="12" ht="17.25" customHeight="1">
      <c r="A12" s="175">
        <v>10.0</v>
      </c>
      <c r="B12" s="445">
        <v>45539.0</v>
      </c>
      <c r="C12" s="445">
        <v>45539.0</v>
      </c>
      <c r="D12" s="175">
        <v>3.81401100124583E14</v>
      </c>
      <c r="E12" s="175">
        <v>8117.0</v>
      </c>
      <c r="F12" s="175">
        <v>2992342.0</v>
      </c>
      <c r="G12" s="770" t="s">
        <v>3652</v>
      </c>
      <c r="H12" s="175" t="s">
        <v>3652</v>
      </c>
      <c r="I12" s="175">
        <v>7.5007664E7</v>
      </c>
      <c r="J12" s="175" t="s">
        <v>3653</v>
      </c>
      <c r="K12" s="445"/>
      <c r="L12" s="175" t="s">
        <v>2260</v>
      </c>
      <c r="M12" s="175"/>
      <c r="N12" s="188">
        <v>320.0</v>
      </c>
      <c r="O12" s="175">
        <f t="shared" si="1"/>
        <v>320</v>
      </c>
      <c r="P12" s="771"/>
      <c r="Q12" s="175" t="s">
        <v>854</v>
      </c>
      <c r="R12" s="177" t="s">
        <v>988</v>
      </c>
      <c r="S12" s="175" t="s">
        <v>3654</v>
      </c>
      <c r="T12" s="384"/>
      <c r="U12" s="350"/>
      <c r="V12" s="356"/>
      <c r="W12" s="350"/>
      <c r="X12" s="350"/>
      <c r="Y12" s="350"/>
      <c r="Z12" s="350"/>
      <c r="AA12" s="350"/>
      <c r="AB12" s="350"/>
      <c r="AC12" s="350"/>
      <c r="AD12" s="350"/>
      <c r="AE12" s="350"/>
      <c r="AF12" s="350"/>
    </row>
    <row r="13">
      <c r="A13" s="29">
        <v>11.0</v>
      </c>
      <c r="B13" s="461">
        <v>45539.0</v>
      </c>
      <c r="C13" s="174">
        <v>45541.0</v>
      </c>
      <c r="D13" s="29">
        <v>3.81401100124583E14</v>
      </c>
      <c r="E13" s="175">
        <v>8118.0</v>
      </c>
      <c r="F13" s="223">
        <v>2613279.0</v>
      </c>
      <c r="G13" s="175" t="s">
        <v>3655</v>
      </c>
      <c r="H13" s="740" t="s">
        <v>3656</v>
      </c>
      <c r="I13" s="223">
        <v>6.3485304E7</v>
      </c>
      <c r="J13" s="175" t="s">
        <v>3657</v>
      </c>
      <c r="K13" s="174">
        <v>34741.0</v>
      </c>
      <c r="L13" s="175" t="s">
        <v>1449</v>
      </c>
      <c r="M13" s="175" t="s">
        <v>27</v>
      </c>
      <c r="N13" s="188">
        <v>465.0</v>
      </c>
      <c r="O13" s="29">
        <f t="shared" si="1"/>
        <v>465</v>
      </c>
      <c r="P13" s="176" t="s">
        <v>3658</v>
      </c>
      <c r="Q13" s="175" t="s">
        <v>854</v>
      </c>
      <c r="R13" s="177" t="s">
        <v>988</v>
      </c>
      <c r="S13" s="175" t="s">
        <v>3659</v>
      </c>
      <c r="T13" s="92"/>
    </row>
    <row r="14">
      <c r="A14" s="592">
        <v>12.0</v>
      </c>
      <c r="B14" s="658">
        <v>45540.0</v>
      </c>
      <c r="C14" s="593">
        <v>45543.0</v>
      </c>
      <c r="D14" s="592">
        <v>3.81401100124583E14</v>
      </c>
      <c r="E14" s="592">
        <v>8133.0</v>
      </c>
      <c r="F14" s="594">
        <v>9.604203013E9</v>
      </c>
      <c r="G14" s="594" t="s">
        <v>3644</v>
      </c>
      <c r="H14" s="594" t="s">
        <v>3644</v>
      </c>
      <c r="I14" s="594">
        <v>7.6621212E7</v>
      </c>
      <c r="J14" s="595"/>
      <c r="K14" s="593"/>
      <c r="L14" s="592" t="s">
        <v>418</v>
      </c>
      <c r="M14" s="592"/>
      <c r="N14" s="669">
        <v>6820.0</v>
      </c>
      <c r="O14" s="592">
        <f t="shared" si="1"/>
        <v>6820</v>
      </c>
      <c r="P14" s="592"/>
      <c r="Q14" s="615" t="s">
        <v>854</v>
      </c>
      <c r="R14" s="597" t="s">
        <v>1885</v>
      </c>
      <c r="S14" s="592" t="s">
        <v>3660</v>
      </c>
      <c r="T14" s="598">
        <f t="shared" ref="T14:V14" si="2">(N14*5%)/2</f>
        <v>170.5</v>
      </c>
      <c r="U14" s="598">
        <f t="shared" si="2"/>
        <v>170.5</v>
      </c>
      <c r="V14" s="598">
        <f t="shared" si="2"/>
        <v>0</v>
      </c>
      <c r="W14" s="743">
        <f>T14</f>
        <v>170.5</v>
      </c>
      <c r="X14" s="599"/>
      <c r="Y14" s="599"/>
      <c r="Z14" s="599"/>
      <c r="AA14" s="599"/>
      <c r="AB14" s="599"/>
      <c r="AC14" s="599"/>
      <c r="AD14" s="599"/>
      <c r="AE14" s="599"/>
      <c r="AF14" s="599"/>
    </row>
    <row r="15">
      <c r="A15" s="29">
        <v>13.0</v>
      </c>
      <c r="B15" s="461">
        <v>45540.0</v>
      </c>
      <c r="C15" s="174">
        <v>45543.0</v>
      </c>
      <c r="D15" s="29">
        <v>3.81401100124583E14</v>
      </c>
      <c r="E15" s="29">
        <v>8134.0</v>
      </c>
      <c r="F15" s="184">
        <v>4689842.0</v>
      </c>
      <c r="G15" s="184" t="s">
        <v>3661</v>
      </c>
      <c r="H15" s="184" t="s">
        <v>3661</v>
      </c>
      <c r="I15" s="184">
        <v>7.5007034E7</v>
      </c>
      <c r="J15" s="462" t="s">
        <v>3662</v>
      </c>
      <c r="K15" s="174"/>
      <c r="L15" s="29" t="s">
        <v>418</v>
      </c>
      <c r="M15" s="29"/>
      <c r="N15" s="29">
        <v>720.0</v>
      </c>
      <c r="O15" s="29">
        <f t="shared" si="1"/>
        <v>720</v>
      </c>
      <c r="P15" s="29"/>
      <c r="Q15" s="29" t="s">
        <v>854</v>
      </c>
      <c r="R15" s="177" t="s">
        <v>988</v>
      </c>
      <c r="S15" s="29" t="s">
        <v>3663</v>
      </c>
      <c r="T15" s="433">
        <f>(N15*5%)</f>
        <v>36</v>
      </c>
      <c r="U15" s="178"/>
      <c r="V15" s="178"/>
      <c r="W15" s="178"/>
      <c r="X15" s="178"/>
      <c r="Y15" s="178"/>
      <c r="Z15" s="178"/>
      <c r="AA15" s="178"/>
      <c r="AB15" s="178"/>
      <c r="AC15" s="178"/>
      <c r="AD15" s="178"/>
      <c r="AE15" s="178"/>
      <c r="AF15" s="178"/>
    </row>
    <row r="16">
      <c r="A16" s="29">
        <v>14.0</v>
      </c>
      <c r="B16" s="461">
        <v>45541.0</v>
      </c>
      <c r="C16" s="174">
        <v>45556.0</v>
      </c>
      <c r="D16" s="29">
        <v>3.81401100124583E14</v>
      </c>
      <c r="E16" s="29">
        <v>8142.0</v>
      </c>
      <c r="F16" s="184">
        <v>8.166946012E9</v>
      </c>
      <c r="G16" s="184" t="s">
        <v>3664</v>
      </c>
      <c r="H16" s="184" t="s">
        <v>3664</v>
      </c>
      <c r="I16" s="184">
        <v>6.8934464E7</v>
      </c>
      <c r="J16" s="462" t="s">
        <v>3665</v>
      </c>
      <c r="K16" s="174"/>
      <c r="L16" s="29" t="s">
        <v>98</v>
      </c>
      <c r="M16" s="29" t="s">
        <v>27</v>
      </c>
      <c r="N16" s="29">
        <v>450.0</v>
      </c>
      <c r="O16" s="29">
        <f t="shared" si="1"/>
        <v>450</v>
      </c>
      <c r="P16" s="176" t="s">
        <v>3666</v>
      </c>
      <c r="Q16" s="29" t="s">
        <v>854</v>
      </c>
      <c r="R16" s="177" t="s">
        <v>988</v>
      </c>
      <c r="S16" s="29" t="s">
        <v>3667</v>
      </c>
      <c r="T16" s="92"/>
    </row>
    <row r="17">
      <c r="A17" s="592">
        <v>15.0</v>
      </c>
      <c r="B17" s="593">
        <v>45541.0</v>
      </c>
      <c r="C17" s="593">
        <v>45541.0</v>
      </c>
      <c r="D17" s="592">
        <v>3.81401100124583E14</v>
      </c>
      <c r="E17" s="592">
        <v>8146.0</v>
      </c>
      <c r="F17" s="772">
        <v>8.147021014E9</v>
      </c>
      <c r="G17" s="772" t="s">
        <v>3668</v>
      </c>
      <c r="H17" s="592" t="s">
        <v>3668</v>
      </c>
      <c r="I17" s="592">
        <v>7.5360921E7</v>
      </c>
      <c r="J17" s="592"/>
      <c r="K17" s="593"/>
      <c r="L17" s="592" t="s">
        <v>98</v>
      </c>
      <c r="M17" s="592" t="s">
        <v>27</v>
      </c>
      <c r="N17" s="592">
        <v>899.0</v>
      </c>
      <c r="O17" s="592">
        <f t="shared" si="1"/>
        <v>899</v>
      </c>
      <c r="P17" s="592"/>
      <c r="Q17" s="592" t="s">
        <v>827</v>
      </c>
      <c r="R17" s="597" t="s">
        <v>1885</v>
      </c>
      <c r="S17" s="592" t="s">
        <v>3669</v>
      </c>
      <c r="T17" s="92"/>
    </row>
    <row r="18">
      <c r="A18" s="592">
        <v>17.0</v>
      </c>
      <c r="B18" s="593">
        <v>45541.0</v>
      </c>
      <c r="C18" s="593">
        <v>45542.0</v>
      </c>
      <c r="D18" s="592">
        <v>3.81401100124583E14</v>
      </c>
      <c r="E18" s="592">
        <v>8145.0</v>
      </c>
      <c r="F18" s="772">
        <v>8.147021014E9</v>
      </c>
      <c r="G18" s="772" t="s">
        <v>3668</v>
      </c>
      <c r="H18" s="592" t="s">
        <v>3668</v>
      </c>
      <c r="I18" s="592">
        <v>7.5360921E7</v>
      </c>
      <c r="J18" s="595"/>
      <c r="K18" s="593"/>
      <c r="L18" s="592" t="s">
        <v>418</v>
      </c>
      <c r="M18" s="592"/>
      <c r="N18" s="592">
        <v>120.0</v>
      </c>
      <c r="O18" s="592">
        <f t="shared" si="1"/>
        <v>120</v>
      </c>
      <c r="P18" s="592"/>
      <c r="Q18" s="592" t="s">
        <v>827</v>
      </c>
      <c r="R18" s="597" t="s">
        <v>1885</v>
      </c>
      <c r="S18" s="592" t="s">
        <v>1880</v>
      </c>
      <c r="T18" s="598">
        <f t="shared" ref="T18:T20" si="3">(N18*5%)/2</f>
        <v>3</v>
      </c>
      <c r="U18" s="599"/>
      <c r="V18" s="599"/>
      <c r="W18" s="743">
        <f t="shared" ref="W18:W20" si="4">T18</f>
        <v>3</v>
      </c>
      <c r="X18" s="599"/>
      <c r="Y18" s="599"/>
      <c r="Z18" s="599"/>
      <c r="AA18" s="599"/>
      <c r="AB18" s="599"/>
      <c r="AC18" s="599"/>
      <c r="AD18" s="599"/>
      <c r="AE18" s="599"/>
      <c r="AF18" s="599"/>
    </row>
    <row r="19">
      <c r="A19" s="592">
        <v>18.0</v>
      </c>
      <c r="B19" s="593">
        <v>45541.0</v>
      </c>
      <c r="C19" s="593">
        <v>45543.0</v>
      </c>
      <c r="D19" s="592">
        <v>3.81401100124583E14</v>
      </c>
      <c r="E19" s="592">
        <v>8147.0</v>
      </c>
      <c r="F19" s="594">
        <v>8.946699017E9</v>
      </c>
      <c r="G19" s="594" t="s">
        <v>3670</v>
      </c>
      <c r="H19" s="594" t="s">
        <v>3671</v>
      </c>
      <c r="I19" s="594">
        <v>7.3970533E7</v>
      </c>
      <c r="J19" s="595"/>
      <c r="K19" s="593"/>
      <c r="L19" s="592" t="s">
        <v>418</v>
      </c>
      <c r="M19" s="592"/>
      <c r="N19" s="592">
        <v>490.0</v>
      </c>
      <c r="O19" s="592">
        <f t="shared" si="1"/>
        <v>490</v>
      </c>
      <c r="P19" s="592"/>
      <c r="Q19" s="592" t="s">
        <v>854</v>
      </c>
      <c r="R19" s="597" t="s">
        <v>1885</v>
      </c>
      <c r="S19" s="592" t="s">
        <v>3672</v>
      </c>
      <c r="T19" s="598">
        <f t="shared" si="3"/>
        <v>12.25</v>
      </c>
      <c r="U19" s="600"/>
      <c r="V19" s="599"/>
      <c r="W19" s="743">
        <f t="shared" si="4"/>
        <v>12.25</v>
      </c>
      <c r="X19" s="599"/>
      <c r="Y19" s="599"/>
      <c r="Z19" s="599"/>
      <c r="AA19" s="599"/>
      <c r="AB19" s="599"/>
      <c r="AC19" s="599"/>
      <c r="AD19" s="599"/>
      <c r="AE19" s="599"/>
      <c r="AF19" s="599"/>
    </row>
    <row r="20">
      <c r="A20" s="592">
        <v>19.0</v>
      </c>
      <c r="B20" s="593">
        <v>45541.0</v>
      </c>
      <c r="C20" s="593">
        <v>45542.0</v>
      </c>
      <c r="D20" s="592">
        <v>3.81401100124583E14</v>
      </c>
      <c r="E20" s="592">
        <v>8148.0</v>
      </c>
      <c r="F20" s="594">
        <v>5.869278019E9</v>
      </c>
      <c r="G20" s="594" t="s">
        <v>3673</v>
      </c>
      <c r="H20" s="594" t="s">
        <v>3673</v>
      </c>
      <c r="I20" s="594">
        <v>6.5064802E7</v>
      </c>
      <c r="J20" s="592" t="s">
        <v>3674</v>
      </c>
      <c r="K20" s="593"/>
      <c r="L20" s="592" t="s">
        <v>418</v>
      </c>
      <c r="M20" s="592"/>
      <c r="N20" s="592">
        <v>320.0</v>
      </c>
      <c r="O20" s="592">
        <f t="shared" si="1"/>
        <v>320</v>
      </c>
      <c r="P20" s="592"/>
      <c r="Q20" s="592" t="s">
        <v>854</v>
      </c>
      <c r="R20" s="597" t="s">
        <v>1885</v>
      </c>
      <c r="S20" s="592" t="s">
        <v>3675</v>
      </c>
      <c r="T20" s="598">
        <f t="shared" si="3"/>
        <v>8</v>
      </c>
      <c r="U20" s="599"/>
      <c r="V20" s="600"/>
      <c r="W20" s="743">
        <f t="shared" si="4"/>
        <v>8</v>
      </c>
      <c r="X20" s="599"/>
      <c r="Y20" s="599"/>
      <c r="Z20" s="599"/>
      <c r="AA20" s="599"/>
      <c r="AB20" s="599"/>
      <c r="AC20" s="599"/>
      <c r="AD20" s="599"/>
      <c r="AE20" s="599"/>
      <c r="AF20" s="599"/>
    </row>
    <row r="21">
      <c r="A21" s="29">
        <v>20.0</v>
      </c>
      <c r="B21" s="174">
        <v>45542.0</v>
      </c>
      <c r="C21" s="174">
        <v>45541.0</v>
      </c>
      <c r="D21" s="29">
        <v>3.81401100124583E14</v>
      </c>
      <c r="E21" s="29">
        <v>8164.0</v>
      </c>
      <c r="F21" s="29">
        <v>2613279.0</v>
      </c>
      <c r="G21" s="29" t="s">
        <v>3655</v>
      </c>
      <c r="H21" s="29" t="s">
        <v>3656</v>
      </c>
      <c r="I21" s="29">
        <v>6.3485304E7</v>
      </c>
      <c r="J21" s="29" t="s">
        <v>3657</v>
      </c>
      <c r="K21" s="174">
        <v>34741.0</v>
      </c>
      <c r="L21" s="29" t="s">
        <v>1449</v>
      </c>
      <c r="M21" s="29" t="s">
        <v>27</v>
      </c>
      <c r="N21" s="29">
        <v>465.0</v>
      </c>
      <c r="O21" s="29">
        <v>465.0</v>
      </c>
      <c r="P21" s="541" t="s">
        <v>3676</v>
      </c>
      <c r="Q21" s="29" t="s">
        <v>854</v>
      </c>
      <c r="R21" s="177" t="s">
        <v>988</v>
      </c>
      <c r="S21" s="29" t="s">
        <v>3677</v>
      </c>
      <c r="T21" s="92"/>
    </row>
    <row r="22">
      <c r="A22" s="592">
        <v>21.0</v>
      </c>
      <c r="B22" s="593">
        <v>45542.0</v>
      </c>
      <c r="C22" s="593">
        <v>45545.0</v>
      </c>
      <c r="D22" s="592">
        <v>3.81401100124583E14</v>
      </c>
      <c r="E22" s="592">
        <v>8165.0</v>
      </c>
      <c r="F22" s="600">
        <v>8936422.0</v>
      </c>
      <c r="G22" s="592" t="s">
        <v>3678</v>
      </c>
      <c r="H22" s="592" t="s">
        <v>3678</v>
      </c>
      <c r="I22" s="592">
        <v>7.9494112E7</v>
      </c>
      <c r="J22" s="592"/>
      <c r="K22" s="593"/>
      <c r="L22" s="592" t="s">
        <v>2260</v>
      </c>
      <c r="M22" s="592"/>
      <c r="N22" s="592">
        <v>160.0</v>
      </c>
      <c r="O22" s="592">
        <v>160.0</v>
      </c>
      <c r="P22" s="592"/>
      <c r="Q22" s="592" t="s">
        <v>854</v>
      </c>
      <c r="R22" s="597" t="s">
        <v>1885</v>
      </c>
      <c r="S22" s="592" t="s">
        <v>3679</v>
      </c>
      <c r="T22" s="92"/>
    </row>
    <row r="23">
      <c r="A23" s="592">
        <v>22.0</v>
      </c>
      <c r="B23" s="593">
        <v>45542.0</v>
      </c>
      <c r="C23" s="593">
        <v>45543.0</v>
      </c>
      <c r="D23" s="592">
        <v>3.81401100124583E14</v>
      </c>
      <c r="E23" s="592">
        <v>8166.0</v>
      </c>
      <c r="F23" s="594">
        <v>6293376.0</v>
      </c>
      <c r="G23" s="594" t="s">
        <v>3680</v>
      </c>
      <c r="H23" s="594" t="s">
        <v>3681</v>
      </c>
      <c r="I23" s="594">
        <v>6.3396695E7</v>
      </c>
      <c r="J23" s="595" t="s">
        <v>3682</v>
      </c>
      <c r="K23" s="593">
        <v>33233.0</v>
      </c>
      <c r="L23" s="592" t="s">
        <v>418</v>
      </c>
      <c r="M23" s="592"/>
      <c r="N23" s="592">
        <f>120*4</f>
        <v>480</v>
      </c>
      <c r="O23" s="592">
        <f t="shared" ref="O23:O25" si="5">N23</f>
        <v>480</v>
      </c>
      <c r="P23" s="592"/>
      <c r="Q23" s="592" t="s">
        <v>854</v>
      </c>
      <c r="R23" s="597" t="s">
        <v>1885</v>
      </c>
      <c r="S23" s="592" t="s">
        <v>3683</v>
      </c>
      <c r="T23" s="598">
        <f t="shared" ref="T23:T26" si="6">(N23*5%)/2</f>
        <v>12</v>
      </c>
      <c r="U23" s="599"/>
      <c r="V23" s="600"/>
      <c r="W23" s="743">
        <f t="shared" ref="W23:W26" si="7">T23</f>
        <v>12</v>
      </c>
      <c r="X23" s="599"/>
      <c r="Y23" s="599"/>
      <c r="Z23" s="599"/>
      <c r="AA23" s="599"/>
      <c r="AB23" s="599"/>
      <c r="AC23" s="599"/>
      <c r="AD23" s="599"/>
      <c r="AE23" s="599"/>
      <c r="AF23" s="599"/>
    </row>
    <row r="24">
      <c r="A24" s="592">
        <v>23.0</v>
      </c>
      <c r="B24" s="593">
        <v>45542.0</v>
      </c>
      <c r="C24" s="593">
        <v>45543.0</v>
      </c>
      <c r="D24" s="592">
        <v>3.81401100124583E14</v>
      </c>
      <c r="E24" s="592">
        <v>8167.0</v>
      </c>
      <c r="F24" s="594">
        <v>1.3445921E7</v>
      </c>
      <c r="G24" s="594" t="s">
        <v>3684</v>
      </c>
      <c r="H24" s="592" t="s">
        <v>3685</v>
      </c>
      <c r="I24" s="594">
        <v>6.3493355E7</v>
      </c>
      <c r="J24" s="594" t="s">
        <v>3686</v>
      </c>
      <c r="K24" s="593"/>
      <c r="L24" s="592" t="s">
        <v>418</v>
      </c>
      <c r="M24" s="592"/>
      <c r="N24" s="592">
        <v>120.0</v>
      </c>
      <c r="O24" s="592">
        <f t="shared" si="5"/>
        <v>120</v>
      </c>
      <c r="P24" s="640"/>
      <c r="Q24" s="592" t="s">
        <v>854</v>
      </c>
      <c r="R24" s="597" t="s">
        <v>1885</v>
      </c>
      <c r="S24" s="592" t="s">
        <v>3687</v>
      </c>
      <c r="T24" s="598">
        <f t="shared" si="6"/>
        <v>3</v>
      </c>
      <c r="U24" s="600"/>
      <c r="V24" s="599"/>
      <c r="W24" s="743">
        <f t="shared" si="7"/>
        <v>3</v>
      </c>
      <c r="X24" s="599"/>
      <c r="Y24" s="599"/>
      <c r="Z24" s="599"/>
      <c r="AA24" s="599"/>
      <c r="AB24" s="599"/>
      <c r="AC24" s="599"/>
      <c r="AD24" s="599"/>
      <c r="AE24" s="599"/>
      <c r="AF24" s="599"/>
    </row>
    <row r="25">
      <c r="A25" s="592">
        <v>24.0</v>
      </c>
      <c r="B25" s="593">
        <v>45542.0</v>
      </c>
      <c r="C25" s="593">
        <v>45543.0</v>
      </c>
      <c r="D25" s="592">
        <v>3.81401100124583E14</v>
      </c>
      <c r="E25" s="592">
        <v>8168.0</v>
      </c>
      <c r="F25" s="600">
        <v>9641053.0</v>
      </c>
      <c r="G25" s="600" t="s">
        <v>3688</v>
      </c>
      <c r="H25" s="600" t="s">
        <v>3689</v>
      </c>
      <c r="I25" s="600">
        <v>7.0440698E7</v>
      </c>
      <c r="J25" s="773" t="s">
        <v>3690</v>
      </c>
      <c r="K25" s="593"/>
      <c r="L25" s="592" t="s">
        <v>418</v>
      </c>
      <c r="M25" s="592"/>
      <c r="N25" s="592">
        <v>360.0</v>
      </c>
      <c r="O25" s="592">
        <f t="shared" si="5"/>
        <v>360</v>
      </c>
      <c r="P25" s="592"/>
      <c r="Q25" s="592" t="s">
        <v>854</v>
      </c>
      <c r="R25" s="597" t="s">
        <v>1885</v>
      </c>
      <c r="S25" s="592" t="s">
        <v>3594</v>
      </c>
      <c r="T25" s="598">
        <f t="shared" si="6"/>
        <v>9</v>
      </c>
      <c r="U25" s="600"/>
      <c r="V25" s="599"/>
      <c r="W25" s="743">
        <f t="shared" si="7"/>
        <v>9</v>
      </c>
      <c r="X25" s="599"/>
      <c r="Y25" s="599"/>
      <c r="Z25" s="599"/>
      <c r="AA25" s="599"/>
      <c r="AB25" s="599"/>
      <c r="AC25" s="599"/>
      <c r="AD25" s="599"/>
      <c r="AE25" s="599"/>
      <c r="AF25" s="599"/>
    </row>
    <row r="26">
      <c r="A26" s="592">
        <v>25.0</v>
      </c>
      <c r="B26" s="593">
        <v>45543.0</v>
      </c>
      <c r="C26" s="593">
        <v>45543.0</v>
      </c>
      <c r="D26" s="592">
        <v>3.81401100124583E14</v>
      </c>
      <c r="E26" s="592">
        <v>8198.0</v>
      </c>
      <c r="F26" s="592">
        <v>1145187.0</v>
      </c>
      <c r="G26" s="592" t="s">
        <v>3691</v>
      </c>
      <c r="H26" s="594" t="s">
        <v>3692</v>
      </c>
      <c r="I26" s="592">
        <v>7.71111E7</v>
      </c>
      <c r="J26" s="592" t="s">
        <v>3693</v>
      </c>
      <c r="K26" s="593">
        <v>27396.0</v>
      </c>
      <c r="L26" s="592" t="s">
        <v>418</v>
      </c>
      <c r="M26" s="592"/>
      <c r="N26" s="592">
        <v>320.0</v>
      </c>
      <c r="O26" s="592">
        <v>320.0</v>
      </c>
      <c r="P26" s="749" t="s">
        <v>3694</v>
      </c>
      <c r="Q26" s="592" t="s">
        <v>827</v>
      </c>
      <c r="R26" s="597" t="s">
        <v>1885</v>
      </c>
      <c r="S26" s="592" t="s">
        <v>3695</v>
      </c>
      <c r="T26" s="598">
        <f t="shared" si="6"/>
        <v>8</v>
      </c>
      <c r="U26" s="599"/>
      <c r="V26" s="600"/>
      <c r="W26" s="743">
        <f t="shared" si="7"/>
        <v>8</v>
      </c>
      <c r="X26" s="599"/>
      <c r="Y26" s="599"/>
      <c r="Z26" s="599"/>
      <c r="AA26" s="599"/>
      <c r="AB26" s="599"/>
      <c r="AC26" s="599"/>
      <c r="AD26" s="599"/>
      <c r="AE26" s="599"/>
      <c r="AF26" s="599"/>
    </row>
    <row r="27">
      <c r="A27" s="29"/>
      <c r="B27" s="174"/>
      <c r="C27" s="174"/>
      <c r="D27" s="29"/>
      <c r="E27" s="29">
        <v>8199.0</v>
      </c>
      <c r="F27" s="29">
        <v>4.293352013E9</v>
      </c>
      <c r="G27" s="29" t="s">
        <v>3696</v>
      </c>
      <c r="H27" s="184" t="s">
        <v>3697</v>
      </c>
      <c r="I27" s="29">
        <v>7.761629E7</v>
      </c>
      <c r="J27" s="29" t="s">
        <v>3698</v>
      </c>
      <c r="K27" s="174"/>
      <c r="L27" s="29" t="s">
        <v>418</v>
      </c>
      <c r="M27" s="29"/>
      <c r="N27" s="29">
        <v>240.0</v>
      </c>
      <c r="O27" s="29">
        <v>240.0</v>
      </c>
      <c r="P27" s="541"/>
      <c r="Q27" s="29" t="s">
        <v>854</v>
      </c>
      <c r="R27" s="177" t="s">
        <v>988</v>
      </c>
      <c r="S27" s="29" t="s">
        <v>1706</v>
      </c>
      <c r="T27" s="598">
        <f>(N27*5%)</f>
        <v>12</v>
      </c>
      <c r="U27" s="178"/>
      <c r="V27" s="223"/>
      <c r="W27" s="178"/>
      <c r="X27" s="178"/>
      <c r="Y27" s="178"/>
      <c r="Z27" s="178"/>
      <c r="AA27" s="178"/>
      <c r="AB27" s="178"/>
      <c r="AC27" s="178"/>
      <c r="AD27" s="178"/>
      <c r="AE27" s="178"/>
      <c r="AF27" s="178"/>
    </row>
    <row r="28">
      <c r="A28" s="592">
        <v>26.0</v>
      </c>
      <c r="B28" s="593">
        <v>45543.0</v>
      </c>
      <c r="C28" s="593">
        <v>45542.0</v>
      </c>
      <c r="D28" s="592">
        <v>3.81401100124583E14</v>
      </c>
      <c r="E28" s="592">
        <v>8200.0</v>
      </c>
      <c r="F28" s="774">
        <v>0.0</v>
      </c>
      <c r="G28" s="774" t="s">
        <v>3649</v>
      </c>
      <c r="H28" s="774" t="s">
        <v>3649</v>
      </c>
      <c r="I28" s="774">
        <v>7.7337584E7</v>
      </c>
      <c r="J28" s="774"/>
      <c r="K28" s="775"/>
      <c r="L28" s="774" t="s">
        <v>98</v>
      </c>
      <c r="M28" s="774" t="s">
        <v>27</v>
      </c>
      <c r="N28" s="592">
        <v>399.0</v>
      </c>
      <c r="O28" s="592">
        <v>399.0</v>
      </c>
      <c r="P28" s="749" t="s">
        <v>3694</v>
      </c>
      <c r="Q28" s="592" t="s">
        <v>827</v>
      </c>
      <c r="R28" s="597" t="s">
        <v>1885</v>
      </c>
      <c r="S28" s="592" t="s">
        <v>2809</v>
      </c>
      <c r="T28" s="92"/>
    </row>
    <row r="29">
      <c r="A29" s="592">
        <v>16.0</v>
      </c>
      <c r="B29" s="593">
        <v>45541.0</v>
      </c>
      <c r="C29" s="593">
        <v>45542.0</v>
      </c>
      <c r="D29" s="592">
        <v>3.81401100124583E14</v>
      </c>
      <c r="E29" s="592">
        <v>8201.0</v>
      </c>
      <c r="F29" s="772">
        <v>8.147021014E9</v>
      </c>
      <c r="G29" s="772" t="s">
        <v>3668</v>
      </c>
      <c r="H29" s="592" t="s">
        <v>3668</v>
      </c>
      <c r="I29" s="592">
        <v>7.5360921E7</v>
      </c>
      <c r="J29" s="592"/>
      <c r="K29" s="593"/>
      <c r="L29" s="592" t="s">
        <v>305</v>
      </c>
      <c r="M29" s="592" t="s">
        <v>27</v>
      </c>
      <c r="N29" s="592">
        <v>969.0</v>
      </c>
      <c r="O29" s="592">
        <f t="shared" ref="O29:O38" si="8">N29</f>
        <v>969</v>
      </c>
      <c r="P29" s="632" t="s">
        <v>3699</v>
      </c>
      <c r="Q29" s="592" t="s">
        <v>827</v>
      </c>
      <c r="R29" s="597" t="s">
        <v>1885</v>
      </c>
      <c r="S29" s="592" t="s">
        <v>3700</v>
      </c>
      <c r="T29" s="92"/>
    </row>
    <row r="30">
      <c r="A30" s="592">
        <v>27.0</v>
      </c>
      <c r="B30" s="593">
        <v>45543.0</v>
      </c>
      <c r="C30" s="593">
        <v>45543.0</v>
      </c>
      <c r="D30" s="592">
        <v>3.81401100124583E14</v>
      </c>
      <c r="E30" s="592">
        <v>8202.0</v>
      </c>
      <c r="F30" s="594">
        <v>9.604203013E9</v>
      </c>
      <c r="G30" s="594" t="s">
        <v>3644</v>
      </c>
      <c r="H30" s="594" t="s">
        <v>3644</v>
      </c>
      <c r="I30" s="594">
        <v>7.6621212E7</v>
      </c>
      <c r="J30" s="594"/>
      <c r="K30" s="593"/>
      <c r="L30" s="592" t="s">
        <v>418</v>
      </c>
      <c r="M30" s="592"/>
      <c r="N30" s="592">
        <v>400.0</v>
      </c>
      <c r="O30" s="592">
        <f t="shared" si="8"/>
        <v>400</v>
      </c>
      <c r="P30" s="592"/>
      <c r="Q30" s="592" t="s">
        <v>827</v>
      </c>
      <c r="R30" s="597" t="s">
        <v>1885</v>
      </c>
      <c r="S30" s="592" t="s">
        <v>3701</v>
      </c>
      <c r="T30" s="598">
        <f>(N30*5%)/2</f>
        <v>10</v>
      </c>
      <c r="U30" s="600"/>
      <c r="V30" s="599"/>
      <c r="W30" s="743">
        <f>T30</f>
        <v>10</v>
      </c>
      <c r="X30" s="599"/>
      <c r="Y30" s="599"/>
      <c r="Z30" s="599"/>
      <c r="AA30" s="599"/>
      <c r="AB30" s="599"/>
      <c r="AC30" s="599"/>
      <c r="AD30" s="599"/>
      <c r="AE30" s="599"/>
      <c r="AF30" s="599"/>
    </row>
    <row r="31">
      <c r="A31" s="592">
        <v>28.0</v>
      </c>
      <c r="B31" s="593">
        <v>45543.0</v>
      </c>
      <c r="C31" s="593">
        <v>45543.0</v>
      </c>
      <c r="D31" s="592">
        <v>3.81401100124583E14</v>
      </c>
      <c r="E31" s="592">
        <v>8203.0</v>
      </c>
      <c r="F31" s="594">
        <v>9612738.0</v>
      </c>
      <c r="G31" s="594" t="s">
        <v>3702</v>
      </c>
      <c r="H31" s="594" t="s">
        <v>3702</v>
      </c>
      <c r="I31" s="594">
        <v>7.9888265E7</v>
      </c>
      <c r="J31" s="594"/>
      <c r="K31" s="593"/>
      <c r="L31" s="592" t="s">
        <v>701</v>
      </c>
      <c r="M31" s="592"/>
      <c r="N31" s="592">
        <v>150.0</v>
      </c>
      <c r="O31" s="592">
        <f t="shared" si="8"/>
        <v>150</v>
      </c>
      <c r="P31" s="592"/>
      <c r="Q31" s="592" t="s">
        <v>854</v>
      </c>
      <c r="R31" s="597" t="s">
        <v>1885</v>
      </c>
      <c r="S31" s="592" t="s">
        <v>3703</v>
      </c>
      <c r="T31" s="92"/>
    </row>
    <row r="32">
      <c r="A32" s="592">
        <v>29.0</v>
      </c>
      <c r="B32" s="593">
        <v>45543.0</v>
      </c>
      <c r="C32" s="593">
        <v>45543.0</v>
      </c>
      <c r="D32" s="592">
        <v>3.81401100124583E14</v>
      </c>
      <c r="E32" s="592">
        <v>8204.0</v>
      </c>
      <c r="F32" s="592">
        <v>4.706619014E9</v>
      </c>
      <c r="G32" s="592" t="s">
        <v>3704</v>
      </c>
      <c r="H32" s="592" t="s">
        <v>3704</v>
      </c>
      <c r="I32" s="592">
        <v>7.6684261E7</v>
      </c>
      <c r="J32" s="592"/>
      <c r="K32" s="593"/>
      <c r="L32" s="592" t="s">
        <v>418</v>
      </c>
      <c r="M32" s="592"/>
      <c r="N32" s="592">
        <v>440.0</v>
      </c>
      <c r="O32" s="592">
        <f t="shared" si="8"/>
        <v>440</v>
      </c>
      <c r="P32" s="592"/>
      <c r="Q32" s="592" t="s">
        <v>854</v>
      </c>
      <c r="R32" s="597" t="s">
        <v>1885</v>
      </c>
      <c r="S32" s="592" t="s">
        <v>3705</v>
      </c>
      <c r="T32" s="598">
        <f>(N32*5%)/2</f>
        <v>11</v>
      </c>
      <c r="U32" s="600"/>
      <c r="V32" s="599"/>
      <c r="W32" s="743">
        <f>T32</f>
        <v>11</v>
      </c>
      <c r="X32" s="599"/>
      <c r="Y32" s="599"/>
      <c r="Z32" s="599"/>
      <c r="AA32" s="599"/>
      <c r="AB32" s="599"/>
      <c r="AC32" s="599"/>
      <c r="AD32" s="599"/>
      <c r="AE32" s="599"/>
      <c r="AF32" s="599"/>
    </row>
    <row r="33">
      <c r="A33" s="592">
        <v>30.0</v>
      </c>
      <c r="B33" s="593">
        <v>45543.0</v>
      </c>
      <c r="C33" s="593">
        <v>45543.0</v>
      </c>
      <c r="D33" s="592">
        <v>3.81401100124583E14</v>
      </c>
      <c r="E33" s="592">
        <v>8205.0</v>
      </c>
      <c r="F33" s="592">
        <v>9687380.0</v>
      </c>
      <c r="G33" s="592" t="s">
        <v>3706</v>
      </c>
      <c r="H33" s="592" t="s">
        <v>3706</v>
      </c>
      <c r="I33" s="592">
        <v>7.7816048E7</v>
      </c>
      <c r="J33" s="592"/>
      <c r="K33" s="593"/>
      <c r="L33" s="592" t="s">
        <v>646</v>
      </c>
      <c r="M33" s="592"/>
      <c r="N33" s="592">
        <v>569.0</v>
      </c>
      <c r="O33" s="592">
        <f t="shared" si="8"/>
        <v>569</v>
      </c>
      <c r="P33" s="592"/>
      <c r="Q33" s="592" t="s">
        <v>854</v>
      </c>
      <c r="R33" s="597" t="s">
        <v>1885</v>
      </c>
      <c r="S33" s="592" t="s">
        <v>3707</v>
      </c>
      <c r="T33" s="92"/>
    </row>
    <row r="34">
      <c r="A34" s="592">
        <v>31.0</v>
      </c>
      <c r="B34" s="593">
        <v>45543.0</v>
      </c>
      <c r="C34" s="593">
        <v>45543.0</v>
      </c>
      <c r="D34" s="592">
        <v>3.81401100124583E14</v>
      </c>
      <c r="E34" s="592">
        <v>8206.0</v>
      </c>
      <c r="F34" s="594">
        <v>7708920.0</v>
      </c>
      <c r="G34" s="594" t="s">
        <v>3708</v>
      </c>
      <c r="H34" s="594" t="s">
        <v>3708</v>
      </c>
      <c r="I34" s="594">
        <v>7.986822E7</v>
      </c>
      <c r="J34" s="594"/>
      <c r="K34" s="593"/>
      <c r="L34" s="592" t="s">
        <v>418</v>
      </c>
      <c r="M34" s="592"/>
      <c r="N34" s="592">
        <v>360.0</v>
      </c>
      <c r="O34" s="592">
        <f t="shared" si="8"/>
        <v>360</v>
      </c>
      <c r="P34" s="592"/>
      <c r="Q34" s="592" t="s">
        <v>854</v>
      </c>
      <c r="R34" s="597" t="s">
        <v>1885</v>
      </c>
      <c r="S34" s="592" t="s">
        <v>1566</v>
      </c>
      <c r="T34" s="598">
        <f t="shared" ref="T34:T35" si="9">(N34*5%)/2</f>
        <v>9</v>
      </c>
      <c r="U34" s="599"/>
      <c r="V34" s="600"/>
      <c r="W34" s="743">
        <f t="shared" ref="W34:W35" si="10">T34</f>
        <v>9</v>
      </c>
      <c r="X34" s="599"/>
      <c r="Y34" s="599"/>
      <c r="Z34" s="599"/>
      <c r="AA34" s="599"/>
      <c r="AB34" s="599"/>
      <c r="AC34" s="599"/>
      <c r="AD34" s="599"/>
      <c r="AE34" s="599"/>
      <c r="AF34" s="599"/>
    </row>
    <row r="35">
      <c r="A35" s="592">
        <v>32.0</v>
      </c>
      <c r="B35" s="593">
        <v>45543.0</v>
      </c>
      <c r="C35" s="593">
        <v>45543.0</v>
      </c>
      <c r="D35" s="592">
        <v>3.81401100124583E14</v>
      </c>
      <c r="E35" s="592">
        <v>8207.0</v>
      </c>
      <c r="F35" s="594">
        <v>7774389.0</v>
      </c>
      <c r="G35" s="594" t="s">
        <v>3709</v>
      </c>
      <c r="H35" s="594" t="s">
        <v>3709</v>
      </c>
      <c r="I35" s="594">
        <v>6.9074516E7</v>
      </c>
      <c r="J35" s="595"/>
      <c r="K35" s="593"/>
      <c r="L35" s="592" t="s">
        <v>418</v>
      </c>
      <c r="M35" s="592"/>
      <c r="N35" s="592">
        <v>800.0</v>
      </c>
      <c r="O35" s="592">
        <f t="shared" si="8"/>
        <v>800</v>
      </c>
      <c r="P35" s="640"/>
      <c r="Q35" s="592" t="s">
        <v>854</v>
      </c>
      <c r="R35" s="597" t="s">
        <v>1885</v>
      </c>
      <c r="S35" s="592" t="s">
        <v>3710</v>
      </c>
      <c r="T35" s="598">
        <f t="shared" si="9"/>
        <v>20</v>
      </c>
      <c r="U35" s="600"/>
      <c r="V35" s="599"/>
      <c r="W35" s="743">
        <f t="shared" si="10"/>
        <v>20</v>
      </c>
      <c r="X35" s="599"/>
      <c r="Y35" s="599"/>
      <c r="Z35" s="599"/>
      <c r="AA35" s="599"/>
      <c r="AB35" s="599"/>
      <c r="AC35" s="599"/>
      <c r="AD35" s="599"/>
      <c r="AE35" s="599"/>
      <c r="AF35" s="599"/>
    </row>
    <row r="36">
      <c r="A36" s="592">
        <v>33.0</v>
      </c>
      <c r="B36" s="593">
        <v>45543.0</v>
      </c>
      <c r="C36" s="593">
        <v>45544.0</v>
      </c>
      <c r="D36" s="592">
        <v>3.81401100124583E14</v>
      </c>
      <c r="E36" s="592">
        <v>8208.0</v>
      </c>
      <c r="F36" s="592">
        <v>5425722.0</v>
      </c>
      <c r="G36" s="592" t="s">
        <v>3711</v>
      </c>
      <c r="H36" s="592" t="s">
        <v>3711</v>
      </c>
      <c r="I36" s="592">
        <v>7.0890076E7</v>
      </c>
      <c r="J36" s="592"/>
      <c r="K36" s="593"/>
      <c r="L36" s="592" t="s">
        <v>2260</v>
      </c>
      <c r="M36" s="592"/>
      <c r="N36" s="592">
        <v>320.0</v>
      </c>
      <c r="O36" s="592">
        <f t="shared" si="8"/>
        <v>320</v>
      </c>
      <c r="P36" s="592"/>
      <c r="Q36" s="592" t="s">
        <v>854</v>
      </c>
      <c r="R36" s="597" t="s">
        <v>1885</v>
      </c>
      <c r="S36" s="592" t="s">
        <v>3712</v>
      </c>
      <c r="T36" s="92"/>
    </row>
    <row r="37">
      <c r="A37" s="592">
        <v>34.0</v>
      </c>
      <c r="B37" s="593"/>
      <c r="C37" s="593"/>
      <c r="D37" s="592">
        <v>3.81401100124583E14</v>
      </c>
      <c r="E37" s="592">
        <v>8209.0</v>
      </c>
      <c r="F37" s="594">
        <v>0.0</v>
      </c>
      <c r="G37" s="592" t="s">
        <v>3713</v>
      </c>
      <c r="H37" s="592" t="s">
        <v>3713</v>
      </c>
      <c r="I37" s="592"/>
      <c r="J37" s="592" t="s">
        <v>3714</v>
      </c>
      <c r="K37" s="593"/>
      <c r="L37" s="592" t="s">
        <v>701</v>
      </c>
      <c r="M37" s="592"/>
      <c r="N37" s="592">
        <v>50.0</v>
      </c>
      <c r="O37" s="592">
        <f t="shared" si="8"/>
        <v>50</v>
      </c>
      <c r="P37" s="592"/>
      <c r="Q37" s="592" t="s">
        <v>854</v>
      </c>
      <c r="R37" s="597" t="s">
        <v>1885</v>
      </c>
      <c r="S37" s="592" t="s">
        <v>3715</v>
      </c>
      <c r="T37" s="92"/>
    </row>
    <row r="38">
      <c r="A38" s="592">
        <v>35.0</v>
      </c>
      <c r="B38" s="593">
        <v>45544.0</v>
      </c>
      <c r="C38" s="593">
        <v>45542.0</v>
      </c>
      <c r="D38" s="592">
        <v>3.81401100124583E14</v>
      </c>
      <c r="E38" s="592">
        <v>8218.0</v>
      </c>
      <c r="F38" s="594">
        <v>8.147021014E9</v>
      </c>
      <c r="G38" s="594" t="s">
        <v>3668</v>
      </c>
      <c r="H38" s="594" t="s">
        <v>3668</v>
      </c>
      <c r="I38" s="594">
        <v>7.5360921E7</v>
      </c>
      <c r="J38" s="594"/>
      <c r="K38" s="593"/>
      <c r="L38" s="592" t="s">
        <v>305</v>
      </c>
      <c r="M38" s="592" t="s">
        <v>27</v>
      </c>
      <c r="N38" s="592">
        <v>270.0</v>
      </c>
      <c r="O38" s="592">
        <f t="shared" si="8"/>
        <v>270</v>
      </c>
      <c r="P38" s="592"/>
      <c r="Q38" s="592" t="s">
        <v>854</v>
      </c>
      <c r="R38" s="597" t="s">
        <v>1885</v>
      </c>
      <c r="S38" s="592" t="s">
        <v>2796</v>
      </c>
      <c r="T38" s="92"/>
    </row>
    <row r="39">
      <c r="A39" s="36">
        <v>36.0</v>
      </c>
      <c r="B39" s="87">
        <v>45544.0</v>
      </c>
      <c r="C39" s="87">
        <v>45543.0</v>
      </c>
      <c r="D39" s="36">
        <v>3.81401100124583E14</v>
      </c>
      <c r="E39" s="36">
        <v>8219.0</v>
      </c>
      <c r="F39" s="142">
        <v>9687380.0</v>
      </c>
      <c r="G39" s="142" t="s">
        <v>3706</v>
      </c>
      <c r="H39" s="142" t="s">
        <v>3706</v>
      </c>
      <c r="I39" s="142">
        <v>7.7816048E7</v>
      </c>
      <c r="J39" s="776"/>
      <c r="K39" s="87"/>
      <c r="L39" s="36" t="s">
        <v>646</v>
      </c>
      <c r="M39" s="36"/>
      <c r="N39" s="36">
        <v>0.0</v>
      </c>
      <c r="O39" s="36">
        <v>0.0</v>
      </c>
      <c r="P39" s="36" t="s">
        <v>3716</v>
      </c>
      <c r="Q39" s="36" t="s">
        <v>1278</v>
      </c>
      <c r="R39" s="89" t="s">
        <v>1885</v>
      </c>
      <c r="S39" s="36" t="s">
        <v>2796</v>
      </c>
      <c r="T39" s="112"/>
      <c r="U39" s="144"/>
      <c r="V39" s="113"/>
      <c r="W39" s="113"/>
      <c r="X39" s="113"/>
      <c r="Y39" s="113"/>
      <c r="Z39" s="113"/>
      <c r="AA39" s="113"/>
      <c r="AB39" s="113"/>
      <c r="AC39" s="113"/>
      <c r="AD39" s="113"/>
      <c r="AE39" s="113"/>
      <c r="AF39" s="113"/>
    </row>
    <row r="40">
      <c r="A40" s="592">
        <v>37.0</v>
      </c>
      <c r="B40" s="593">
        <v>45544.0</v>
      </c>
      <c r="C40" s="593">
        <v>45556.0</v>
      </c>
      <c r="D40" s="592">
        <v>3.81401100124583E14</v>
      </c>
      <c r="E40" s="592">
        <v>8290.0</v>
      </c>
      <c r="F40" s="592">
        <v>1.0819055E7</v>
      </c>
      <c r="G40" s="592" t="s">
        <v>3717</v>
      </c>
      <c r="H40" s="592" t="s">
        <v>3717</v>
      </c>
      <c r="I40" s="592">
        <v>7.6131467E7</v>
      </c>
      <c r="J40" s="592" t="s">
        <v>3718</v>
      </c>
      <c r="K40" s="593">
        <v>34930.0</v>
      </c>
      <c r="L40" s="592" t="s">
        <v>1449</v>
      </c>
      <c r="M40" s="596"/>
      <c r="N40" s="592">
        <v>930.0</v>
      </c>
      <c r="O40" s="592">
        <f t="shared" ref="O40:O43" si="11">N40</f>
        <v>930</v>
      </c>
      <c r="P40" s="596"/>
      <c r="Q40" s="592" t="s">
        <v>854</v>
      </c>
      <c r="R40" s="597" t="s">
        <v>1885</v>
      </c>
      <c r="S40" s="777" t="s">
        <v>3719</v>
      </c>
      <c r="T40" s="92"/>
      <c r="U40" s="154"/>
      <c r="V40" s="109"/>
    </row>
    <row r="41">
      <c r="A41" s="592">
        <v>38.0</v>
      </c>
      <c r="B41" s="593">
        <v>45546.0</v>
      </c>
      <c r="C41" s="593">
        <v>45547.0</v>
      </c>
      <c r="D41" s="592">
        <v>3.81401100124583E14</v>
      </c>
      <c r="E41" s="592">
        <v>82944.0</v>
      </c>
      <c r="F41" s="592">
        <v>1.5092667E7</v>
      </c>
      <c r="G41" s="592" t="s">
        <v>3720</v>
      </c>
      <c r="H41" s="592" t="s">
        <v>3720</v>
      </c>
      <c r="I41" s="592">
        <v>7.8028918E7</v>
      </c>
      <c r="J41" s="592" t="s">
        <v>3721</v>
      </c>
      <c r="K41" s="593"/>
      <c r="L41" s="592" t="s">
        <v>2260</v>
      </c>
      <c r="M41" s="592"/>
      <c r="N41" s="592">
        <v>160.0</v>
      </c>
      <c r="O41" s="592">
        <f t="shared" si="11"/>
        <v>160</v>
      </c>
      <c r="P41" s="596"/>
      <c r="Q41" s="592" t="s">
        <v>854</v>
      </c>
      <c r="R41" s="597" t="s">
        <v>1885</v>
      </c>
      <c r="S41" s="592" t="s">
        <v>3722</v>
      </c>
      <c r="T41" s="92"/>
      <c r="U41" s="154"/>
      <c r="V41" s="109"/>
    </row>
    <row r="42">
      <c r="A42" s="592">
        <v>40.0</v>
      </c>
      <c r="B42" s="593">
        <v>45547.0</v>
      </c>
      <c r="C42" s="593">
        <v>45547.0</v>
      </c>
      <c r="D42" s="592">
        <v>3.81401100124583E14</v>
      </c>
      <c r="E42" s="592">
        <v>8322.0</v>
      </c>
      <c r="F42" s="594">
        <v>1.769571012E9</v>
      </c>
      <c r="G42" s="594" t="s">
        <v>3723</v>
      </c>
      <c r="H42" s="594" t="s">
        <v>3723</v>
      </c>
      <c r="I42" s="594">
        <v>6.1350916E7</v>
      </c>
      <c r="J42" s="592"/>
      <c r="K42" s="593"/>
      <c r="L42" s="592" t="s">
        <v>2260</v>
      </c>
      <c r="M42" s="592"/>
      <c r="N42" s="592">
        <v>160.0</v>
      </c>
      <c r="O42" s="592">
        <f t="shared" si="11"/>
        <v>160</v>
      </c>
      <c r="P42" s="592"/>
      <c r="Q42" s="592" t="s">
        <v>854</v>
      </c>
      <c r="R42" s="597" t="s">
        <v>1885</v>
      </c>
      <c r="S42" s="592" t="s">
        <v>3724</v>
      </c>
      <c r="T42" s="92"/>
    </row>
    <row r="43">
      <c r="A43" s="592">
        <v>41.0</v>
      </c>
      <c r="B43" s="593">
        <v>45547.0</v>
      </c>
      <c r="C43" s="593">
        <v>45547.0</v>
      </c>
      <c r="D43" s="592">
        <v>3.81401100124583E14</v>
      </c>
      <c r="E43" s="592">
        <v>8323.0</v>
      </c>
      <c r="F43" s="592">
        <v>9.665793017E9</v>
      </c>
      <c r="G43" s="592" t="s">
        <v>3725</v>
      </c>
      <c r="H43" s="592" t="s">
        <v>3725</v>
      </c>
      <c r="I43" s="592">
        <v>7.2936687E7</v>
      </c>
      <c r="J43" s="592"/>
      <c r="K43" s="593"/>
      <c r="L43" s="592" t="s">
        <v>2260</v>
      </c>
      <c r="M43" s="592"/>
      <c r="N43" s="592">
        <v>160.0</v>
      </c>
      <c r="O43" s="592">
        <f t="shared" si="11"/>
        <v>160</v>
      </c>
      <c r="P43" s="592"/>
      <c r="Q43" s="592" t="s">
        <v>854</v>
      </c>
      <c r="R43" s="597" t="s">
        <v>1885</v>
      </c>
      <c r="S43" s="592" t="s">
        <v>3724</v>
      </c>
      <c r="T43" s="92"/>
    </row>
    <row r="44">
      <c r="A44" s="592">
        <v>39.0</v>
      </c>
      <c r="B44" s="593">
        <v>45547.0</v>
      </c>
      <c r="C44" s="593">
        <v>45548.0</v>
      </c>
      <c r="D44" s="592">
        <v>3.81401100124583E14</v>
      </c>
      <c r="E44" s="592">
        <v>8326.0</v>
      </c>
      <c r="F44" s="592">
        <v>1.1325025E7</v>
      </c>
      <c r="G44" s="592" t="s">
        <v>3726</v>
      </c>
      <c r="H44" s="592" t="s">
        <v>3727</v>
      </c>
      <c r="I44" s="592">
        <v>7.5504461E7</v>
      </c>
      <c r="J44" s="592" t="s">
        <v>3728</v>
      </c>
      <c r="K44" s="593"/>
      <c r="L44" s="592" t="s">
        <v>2260</v>
      </c>
      <c r="M44" s="592"/>
      <c r="N44" s="592">
        <f>310+310</f>
        <v>620</v>
      </c>
      <c r="O44" s="592">
        <v>620.0</v>
      </c>
      <c r="P44" s="632" t="s">
        <v>3729</v>
      </c>
      <c r="Q44" s="592" t="s">
        <v>854</v>
      </c>
      <c r="R44" s="597" t="s">
        <v>1885</v>
      </c>
      <c r="S44" s="592" t="s">
        <v>3730</v>
      </c>
      <c r="T44" s="92"/>
      <c r="U44" s="154"/>
      <c r="V44" s="109"/>
    </row>
    <row r="45">
      <c r="A45" s="29">
        <v>42.0</v>
      </c>
      <c r="B45" s="174">
        <v>45548.0</v>
      </c>
      <c r="C45" s="174">
        <v>45549.0</v>
      </c>
      <c r="D45" s="29">
        <v>3.81401100124583E14</v>
      </c>
      <c r="E45" s="29">
        <v>8324.0</v>
      </c>
      <c r="F45" s="223">
        <v>4648269.0</v>
      </c>
      <c r="G45" s="29" t="s">
        <v>3731</v>
      </c>
      <c r="H45" s="29" t="s">
        <v>3731</v>
      </c>
      <c r="I45" s="29">
        <v>7.6045931E7</v>
      </c>
      <c r="J45" s="29" t="s">
        <v>3732</v>
      </c>
      <c r="K45" s="174"/>
      <c r="L45" s="29" t="s">
        <v>1449</v>
      </c>
      <c r="M45" s="29"/>
      <c r="N45" s="29">
        <v>465.0</v>
      </c>
      <c r="O45" s="29">
        <f t="shared" ref="O45:O47" si="12">N45</f>
        <v>465</v>
      </c>
      <c r="P45" s="176" t="s">
        <v>3733</v>
      </c>
      <c r="Q45" s="29" t="s">
        <v>854</v>
      </c>
      <c r="R45" s="177" t="s">
        <v>988</v>
      </c>
      <c r="S45" s="29" t="s">
        <v>3734</v>
      </c>
      <c r="T45" s="92"/>
      <c r="U45" s="92"/>
      <c r="V45" s="109"/>
    </row>
    <row r="46">
      <c r="A46" s="29">
        <v>43.0</v>
      </c>
      <c r="B46" s="174">
        <v>45548.0</v>
      </c>
      <c r="C46" s="174">
        <v>45548.0</v>
      </c>
      <c r="D46" s="29">
        <v>3.81401100124583E14</v>
      </c>
      <c r="E46" s="29">
        <v>0.0</v>
      </c>
      <c r="F46" s="184">
        <v>0.0</v>
      </c>
      <c r="G46" s="184" t="s">
        <v>3735</v>
      </c>
      <c r="H46" s="184" t="s">
        <v>3735</v>
      </c>
      <c r="I46" s="184">
        <v>7.5034405E7</v>
      </c>
      <c r="J46" s="184"/>
      <c r="K46" s="174"/>
      <c r="L46" s="29" t="s">
        <v>2260</v>
      </c>
      <c r="M46" s="29"/>
      <c r="N46" s="29">
        <v>160.0</v>
      </c>
      <c r="O46" s="29">
        <f t="shared" si="12"/>
        <v>160</v>
      </c>
      <c r="P46" s="216"/>
      <c r="Q46" s="29" t="s">
        <v>854</v>
      </c>
      <c r="R46" s="177" t="s">
        <v>988</v>
      </c>
      <c r="S46" s="29" t="s">
        <v>3736</v>
      </c>
      <c r="T46" s="92"/>
      <c r="U46" s="92"/>
      <c r="V46" s="109"/>
    </row>
    <row r="47">
      <c r="A47" s="592">
        <v>44.0</v>
      </c>
      <c r="B47" s="593">
        <v>45548.0</v>
      </c>
      <c r="C47" s="593">
        <v>45548.0</v>
      </c>
      <c r="D47" s="592">
        <v>3.81401100124583E14</v>
      </c>
      <c r="E47" s="592">
        <v>8327.0</v>
      </c>
      <c r="F47" s="600">
        <v>6.37652301E9</v>
      </c>
      <c r="G47" s="592" t="s">
        <v>3737</v>
      </c>
      <c r="H47" s="592" t="s">
        <v>3738</v>
      </c>
      <c r="I47" s="592">
        <v>6.5847029E7</v>
      </c>
      <c r="J47" s="592" t="s">
        <v>3739</v>
      </c>
      <c r="K47" s="778">
        <v>34903.0</v>
      </c>
      <c r="L47" s="592" t="s">
        <v>2260</v>
      </c>
      <c r="M47" s="592"/>
      <c r="N47" s="664">
        <v>560.0</v>
      </c>
      <c r="O47" s="592">
        <f t="shared" si="12"/>
        <v>560</v>
      </c>
      <c r="P47" s="640"/>
      <c r="Q47" s="592" t="s">
        <v>854</v>
      </c>
      <c r="R47" s="597" t="s">
        <v>1885</v>
      </c>
      <c r="S47" s="592" t="s">
        <v>3740</v>
      </c>
      <c r="T47" s="92"/>
      <c r="U47" s="108"/>
      <c r="V47" s="109"/>
    </row>
    <row r="48">
      <c r="A48" s="36">
        <v>45.0</v>
      </c>
      <c r="B48" s="87">
        <v>45549.0</v>
      </c>
      <c r="C48" s="87">
        <v>45549.0</v>
      </c>
      <c r="D48" s="36">
        <v>3.81401100124583E14</v>
      </c>
      <c r="E48" s="36">
        <v>8333.0</v>
      </c>
      <c r="F48" s="36">
        <v>1733657.0</v>
      </c>
      <c r="G48" s="36" t="s">
        <v>3741</v>
      </c>
      <c r="H48" s="36" t="s">
        <v>3742</v>
      </c>
      <c r="I48" s="36">
        <v>6.8765616E7</v>
      </c>
      <c r="J48" s="36" t="s">
        <v>3743</v>
      </c>
      <c r="K48" s="87"/>
      <c r="L48" s="36" t="s">
        <v>418</v>
      </c>
      <c r="M48" s="88"/>
      <c r="N48" s="36">
        <v>0.0</v>
      </c>
      <c r="O48" s="36">
        <v>0.0</v>
      </c>
      <c r="P48" s="36" t="s">
        <v>3744</v>
      </c>
      <c r="Q48" s="36" t="s">
        <v>1276</v>
      </c>
      <c r="R48" s="89" t="s">
        <v>988</v>
      </c>
      <c r="S48" s="36" t="s">
        <v>3745</v>
      </c>
      <c r="T48" s="779">
        <f t="shared" ref="T48:T50" si="13">(N48*5%)/2</f>
        <v>0</v>
      </c>
      <c r="U48" s="780"/>
      <c r="V48" s="781"/>
      <c r="W48" s="782">
        <f>T48</f>
        <v>0</v>
      </c>
      <c r="X48" s="114"/>
      <c r="Y48" s="114"/>
      <c r="Z48" s="114"/>
      <c r="AA48" s="114"/>
      <c r="AB48" s="114"/>
      <c r="AC48" s="114"/>
      <c r="AD48" s="114"/>
      <c r="AE48" s="114"/>
      <c r="AF48" s="114"/>
    </row>
    <row r="49">
      <c r="A49" s="592">
        <v>46.0</v>
      </c>
      <c r="B49" s="593">
        <v>45549.0</v>
      </c>
      <c r="C49" s="593">
        <v>45550.0</v>
      </c>
      <c r="D49" s="592">
        <v>3.81401100124583E14</v>
      </c>
      <c r="E49" s="592">
        <v>8357.0</v>
      </c>
      <c r="F49" s="592">
        <v>5488533.0</v>
      </c>
      <c r="G49" s="592" t="s">
        <v>3746</v>
      </c>
      <c r="H49" s="592" t="s">
        <v>3746</v>
      </c>
      <c r="I49" s="592">
        <v>7.8533716E7</v>
      </c>
      <c r="J49" s="592" t="s">
        <v>3747</v>
      </c>
      <c r="K49" s="593"/>
      <c r="L49" s="592" t="s">
        <v>418</v>
      </c>
      <c r="M49" s="596"/>
      <c r="N49" s="592">
        <f>500+340</f>
        <v>840</v>
      </c>
      <c r="O49" s="592">
        <f t="shared" ref="O49:O59" si="14">N49</f>
        <v>840</v>
      </c>
      <c r="P49" s="596"/>
      <c r="Q49" s="592" t="s">
        <v>854</v>
      </c>
      <c r="R49" s="597" t="s">
        <v>1885</v>
      </c>
      <c r="S49" s="592" t="s">
        <v>3748</v>
      </c>
      <c r="T49" s="598">
        <f t="shared" si="13"/>
        <v>21</v>
      </c>
      <c r="U49" s="665"/>
      <c r="V49" s="663"/>
      <c r="W49" s="600">
        <v>21.0</v>
      </c>
      <c r="X49" s="599"/>
      <c r="Y49" s="599"/>
      <c r="Z49" s="599"/>
      <c r="AA49" s="599"/>
      <c r="AB49" s="599"/>
      <c r="AC49" s="599"/>
      <c r="AD49" s="599"/>
      <c r="AE49" s="599"/>
      <c r="AF49" s="599"/>
    </row>
    <row r="50">
      <c r="A50" s="592">
        <v>47.0</v>
      </c>
      <c r="B50" s="593">
        <v>45549.0</v>
      </c>
      <c r="C50" s="593">
        <v>45550.0</v>
      </c>
      <c r="D50" s="592">
        <v>3.81401100124583E14</v>
      </c>
      <c r="E50" s="592">
        <v>8356.0</v>
      </c>
      <c r="F50" s="592">
        <v>6548457.0</v>
      </c>
      <c r="G50" s="592" t="s">
        <v>3749</v>
      </c>
      <c r="H50" s="592" t="s">
        <v>3750</v>
      </c>
      <c r="I50" s="592">
        <v>7.9951125E7</v>
      </c>
      <c r="J50" s="592"/>
      <c r="K50" s="593"/>
      <c r="L50" s="592" t="s">
        <v>418</v>
      </c>
      <c r="M50" s="596"/>
      <c r="N50" s="592">
        <v>200.0</v>
      </c>
      <c r="O50" s="592">
        <f t="shared" si="14"/>
        <v>200</v>
      </c>
      <c r="P50" s="596"/>
      <c r="Q50" s="592" t="s">
        <v>854</v>
      </c>
      <c r="R50" s="597" t="s">
        <v>1885</v>
      </c>
      <c r="S50" s="592" t="s">
        <v>3751</v>
      </c>
      <c r="T50" s="598">
        <f t="shared" si="13"/>
        <v>5</v>
      </c>
      <c r="U50" s="665"/>
      <c r="V50" s="663"/>
      <c r="W50" s="600">
        <v>5.0</v>
      </c>
      <c r="X50" s="599"/>
      <c r="Y50" s="599"/>
      <c r="Z50" s="599"/>
      <c r="AA50" s="599"/>
      <c r="AB50" s="599"/>
      <c r="AC50" s="599"/>
      <c r="AD50" s="599"/>
      <c r="AE50" s="599"/>
      <c r="AF50" s="599"/>
    </row>
    <row r="51">
      <c r="A51" s="29">
        <v>48.0</v>
      </c>
      <c r="B51" s="174">
        <v>45549.0</v>
      </c>
      <c r="C51" s="174">
        <v>45550.0</v>
      </c>
      <c r="D51" s="29">
        <v>3.81401100124583E14</v>
      </c>
      <c r="E51" s="29">
        <v>8358.0</v>
      </c>
      <c r="F51" s="223">
        <v>4648269.0</v>
      </c>
      <c r="G51" s="29" t="s">
        <v>3731</v>
      </c>
      <c r="H51" s="29" t="s">
        <v>3731</v>
      </c>
      <c r="I51" s="29">
        <v>7.6045931E7</v>
      </c>
      <c r="J51" s="29" t="s">
        <v>3732</v>
      </c>
      <c r="K51" s="174"/>
      <c r="L51" s="29" t="s">
        <v>1449</v>
      </c>
      <c r="M51" s="29" t="s">
        <v>27</v>
      </c>
      <c r="N51" s="29">
        <v>465.0</v>
      </c>
      <c r="O51" s="29">
        <f t="shared" si="14"/>
        <v>465</v>
      </c>
      <c r="P51" s="783" t="s">
        <v>3752</v>
      </c>
      <c r="Q51" s="29" t="s">
        <v>854</v>
      </c>
      <c r="R51" s="177" t="s">
        <v>988</v>
      </c>
      <c r="S51" s="29" t="s">
        <v>3753</v>
      </c>
      <c r="T51" s="92"/>
      <c r="U51" s="108"/>
      <c r="V51" s="109"/>
    </row>
    <row r="52">
      <c r="A52" s="592">
        <v>49.0</v>
      </c>
      <c r="B52" s="593">
        <v>45552.0</v>
      </c>
      <c r="C52" s="593">
        <v>45553.0</v>
      </c>
      <c r="D52" s="592">
        <v>3.81401100124583E14</v>
      </c>
      <c r="E52" s="592">
        <v>8368.0</v>
      </c>
      <c r="F52" s="592">
        <v>4.721394018E9</v>
      </c>
      <c r="G52" s="592" t="s">
        <v>3754</v>
      </c>
      <c r="H52" s="592" t="s">
        <v>3755</v>
      </c>
      <c r="I52" s="592">
        <v>6.1397159E7</v>
      </c>
      <c r="J52" s="592" t="s">
        <v>3756</v>
      </c>
      <c r="K52" s="593"/>
      <c r="L52" s="592" t="s">
        <v>2260</v>
      </c>
      <c r="M52" s="596"/>
      <c r="N52" s="592">
        <v>160.0</v>
      </c>
      <c r="O52" s="592">
        <f t="shared" si="14"/>
        <v>160</v>
      </c>
      <c r="P52" s="596"/>
      <c r="Q52" s="592" t="s">
        <v>854</v>
      </c>
      <c r="R52" s="597" t="s">
        <v>1885</v>
      </c>
      <c r="S52" s="592" t="s">
        <v>3757</v>
      </c>
      <c r="T52" s="92"/>
      <c r="U52" s="108"/>
      <c r="V52" s="109"/>
    </row>
    <row r="53">
      <c r="A53" s="592">
        <v>50.0</v>
      </c>
      <c r="B53" s="593">
        <v>45553.0</v>
      </c>
      <c r="C53" s="593">
        <v>45553.0</v>
      </c>
      <c r="D53" s="592">
        <v>3.81401100124583E14</v>
      </c>
      <c r="E53" s="592">
        <v>8376.0</v>
      </c>
      <c r="F53" s="592">
        <v>1.0819055E7</v>
      </c>
      <c r="G53" s="592" t="s">
        <v>3717</v>
      </c>
      <c r="H53" s="592" t="s">
        <v>3717</v>
      </c>
      <c r="I53" s="592">
        <v>7.6131467E7</v>
      </c>
      <c r="J53" s="592" t="s">
        <v>3718</v>
      </c>
      <c r="K53" s="593">
        <v>34930.0</v>
      </c>
      <c r="L53" s="592"/>
      <c r="M53" s="596"/>
      <c r="N53" s="592">
        <v>50.0</v>
      </c>
      <c r="O53" s="592">
        <f t="shared" si="14"/>
        <v>50</v>
      </c>
      <c r="P53" s="596"/>
      <c r="Q53" s="592" t="s">
        <v>854</v>
      </c>
      <c r="R53" s="597" t="s">
        <v>1885</v>
      </c>
      <c r="S53" s="592" t="s">
        <v>3758</v>
      </c>
      <c r="T53" s="92"/>
      <c r="U53" s="108"/>
    </row>
    <row r="54">
      <c r="A54" s="592">
        <v>51.0</v>
      </c>
      <c r="B54" s="593">
        <v>45553.0</v>
      </c>
      <c r="C54" s="593">
        <v>45553.0</v>
      </c>
      <c r="D54" s="592">
        <v>3.81401100124583E14</v>
      </c>
      <c r="E54" s="592">
        <v>8377.0</v>
      </c>
      <c r="F54" s="592">
        <v>8925965.0</v>
      </c>
      <c r="G54" s="592" t="s">
        <v>3759</v>
      </c>
      <c r="H54" s="592" t="s">
        <v>3759</v>
      </c>
      <c r="I54" s="592">
        <v>7.5451433E7</v>
      </c>
      <c r="J54" s="592" t="s">
        <v>3760</v>
      </c>
      <c r="K54" s="593"/>
      <c r="L54" s="592" t="s">
        <v>646</v>
      </c>
      <c r="M54" s="592" t="s">
        <v>647</v>
      </c>
      <c r="N54" s="592">
        <v>519.0</v>
      </c>
      <c r="O54" s="592">
        <f t="shared" si="14"/>
        <v>519</v>
      </c>
      <c r="P54" s="592" t="s">
        <v>3761</v>
      </c>
      <c r="Q54" s="592" t="s">
        <v>854</v>
      </c>
      <c r="R54" s="597" t="s">
        <v>1885</v>
      </c>
      <c r="S54" s="592" t="s">
        <v>3762</v>
      </c>
      <c r="T54" s="92"/>
      <c r="U54" s="108"/>
    </row>
    <row r="55">
      <c r="A55" s="592">
        <v>52.0</v>
      </c>
      <c r="B55" s="593">
        <v>45553.0</v>
      </c>
      <c r="C55" s="593">
        <v>45563.0</v>
      </c>
      <c r="D55" s="592">
        <v>3.81401100124583E14</v>
      </c>
      <c r="E55" s="592">
        <v>8378.0</v>
      </c>
      <c r="F55" s="592">
        <v>4526712.0</v>
      </c>
      <c r="G55" s="592" t="s">
        <v>3763</v>
      </c>
      <c r="H55" s="592" t="s">
        <v>3764</v>
      </c>
      <c r="I55" s="592">
        <v>7.7003393E7</v>
      </c>
      <c r="J55" s="592" t="s">
        <v>3765</v>
      </c>
      <c r="K55" s="593"/>
      <c r="L55" s="592" t="s">
        <v>1127</v>
      </c>
      <c r="M55" s="592" t="s">
        <v>27</v>
      </c>
      <c r="N55" s="592">
        <v>1099.0</v>
      </c>
      <c r="O55" s="592">
        <f t="shared" si="14"/>
        <v>1099</v>
      </c>
      <c r="P55" s="596"/>
      <c r="Q55" s="592" t="s">
        <v>854</v>
      </c>
      <c r="R55" s="597" t="s">
        <v>1885</v>
      </c>
      <c r="S55" s="592" t="s">
        <v>3766</v>
      </c>
      <c r="T55" s="92"/>
      <c r="U55" s="108"/>
    </row>
    <row r="56">
      <c r="A56" s="592">
        <v>53.0</v>
      </c>
      <c r="B56" s="593">
        <v>45553.0</v>
      </c>
      <c r="C56" s="593">
        <v>45555.0</v>
      </c>
      <c r="D56" s="592">
        <v>3.81401100124583E14</v>
      </c>
      <c r="E56" s="592">
        <v>8379.0</v>
      </c>
      <c r="F56" s="592">
        <v>4637432.0</v>
      </c>
      <c r="G56" s="592" t="s">
        <v>3767</v>
      </c>
      <c r="H56" s="592" t="s">
        <v>3768</v>
      </c>
      <c r="I56" s="592">
        <v>7.8097215E7</v>
      </c>
      <c r="J56" s="592" t="s">
        <v>3769</v>
      </c>
      <c r="K56" s="593"/>
      <c r="L56" s="592" t="s">
        <v>2260</v>
      </c>
      <c r="M56" s="596"/>
      <c r="N56" s="592">
        <v>380.0</v>
      </c>
      <c r="O56" s="592">
        <f t="shared" si="14"/>
        <v>380</v>
      </c>
      <c r="P56" s="596"/>
      <c r="Q56" s="592" t="s">
        <v>854</v>
      </c>
      <c r="R56" s="597" t="s">
        <v>1885</v>
      </c>
      <c r="S56" s="592" t="s">
        <v>3770</v>
      </c>
      <c r="T56" s="92"/>
      <c r="U56" s="108"/>
    </row>
    <row r="57">
      <c r="A57" s="592">
        <v>54.0</v>
      </c>
      <c r="B57" s="593">
        <v>45553.0</v>
      </c>
      <c r="C57" s="593">
        <v>45556.0</v>
      </c>
      <c r="D57" s="592">
        <v>3.81401100124583E14</v>
      </c>
      <c r="E57" s="592">
        <v>8393.0</v>
      </c>
      <c r="F57" s="592">
        <v>5845102.0</v>
      </c>
      <c r="G57" s="592" t="s">
        <v>3771</v>
      </c>
      <c r="H57" s="592" t="s">
        <v>3772</v>
      </c>
      <c r="I57" s="592">
        <v>7.0446376E7</v>
      </c>
      <c r="J57" s="592" t="s">
        <v>3773</v>
      </c>
      <c r="K57" s="593"/>
      <c r="L57" s="592" t="s">
        <v>1127</v>
      </c>
      <c r="M57" s="592" t="s">
        <v>27</v>
      </c>
      <c r="N57" s="592">
        <v>799.0</v>
      </c>
      <c r="O57" s="592">
        <f t="shared" si="14"/>
        <v>799</v>
      </c>
      <c r="P57" s="596"/>
      <c r="Q57" s="592" t="s">
        <v>854</v>
      </c>
      <c r="R57" s="597" t="s">
        <v>1885</v>
      </c>
      <c r="S57" s="592" t="s">
        <v>3774</v>
      </c>
      <c r="T57" s="92"/>
      <c r="U57" s="154"/>
    </row>
    <row r="58">
      <c r="A58" s="592">
        <v>55.0</v>
      </c>
      <c r="B58" s="593">
        <v>45554.0</v>
      </c>
      <c r="C58" s="593">
        <v>45555.0</v>
      </c>
      <c r="D58" s="592">
        <v>3.81401100124583E14</v>
      </c>
      <c r="E58" s="592">
        <v>8402.0</v>
      </c>
      <c r="F58" s="592">
        <v>1.1374974014E10</v>
      </c>
      <c r="G58" s="592" t="s">
        <v>3775</v>
      </c>
      <c r="H58" s="592" t="s">
        <v>3776</v>
      </c>
      <c r="I58" s="592">
        <v>7.1382244E7</v>
      </c>
      <c r="J58" s="592"/>
      <c r="K58" s="593"/>
      <c r="L58" s="592" t="s">
        <v>749</v>
      </c>
      <c r="M58" s="596"/>
      <c r="N58" s="592">
        <f>85*20</f>
        <v>1700</v>
      </c>
      <c r="O58" s="592">
        <f t="shared" si="14"/>
        <v>1700</v>
      </c>
      <c r="P58" s="596"/>
      <c r="Q58" s="592" t="s">
        <v>854</v>
      </c>
      <c r="R58" s="597" t="s">
        <v>1885</v>
      </c>
      <c r="S58" s="592" t="s">
        <v>3777</v>
      </c>
      <c r="T58" s="598">
        <f>(N58*5%)/2</f>
        <v>42.5</v>
      </c>
      <c r="U58" s="666"/>
      <c r="V58" s="599"/>
      <c r="W58" s="599"/>
      <c r="X58" s="599"/>
      <c r="Y58" s="599"/>
      <c r="Z58" s="599"/>
      <c r="AA58" s="599"/>
      <c r="AB58" s="599"/>
      <c r="AC58" s="599"/>
      <c r="AD58" s="599"/>
      <c r="AE58" s="599"/>
      <c r="AF58" s="599"/>
    </row>
    <row r="59">
      <c r="A59" s="29">
        <v>56.0</v>
      </c>
      <c r="B59" s="174">
        <v>45554.0</v>
      </c>
      <c r="C59" s="174">
        <v>45556.0</v>
      </c>
      <c r="D59" s="29">
        <v>3.81401100124583E14</v>
      </c>
      <c r="E59" s="29">
        <v>8403.0</v>
      </c>
      <c r="F59" s="29">
        <v>8930901.0</v>
      </c>
      <c r="G59" s="29" t="s">
        <v>3778</v>
      </c>
      <c r="H59" s="29" t="s">
        <v>3778</v>
      </c>
      <c r="I59" s="29">
        <v>6.0099694E7</v>
      </c>
      <c r="J59" s="216"/>
      <c r="K59" s="174"/>
      <c r="L59" s="29" t="s">
        <v>374</v>
      </c>
      <c r="M59" s="29" t="s">
        <v>27</v>
      </c>
      <c r="N59" s="29">
        <v>799.0</v>
      </c>
      <c r="O59" s="29">
        <f t="shared" si="14"/>
        <v>799</v>
      </c>
      <c r="P59" s="176" t="s">
        <v>3779</v>
      </c>
      <c r="Q59" s="29" t="s">
        <v>854</v>
      </c>
      <c r="R59" s="177" t="s">
        <v>988</v>
      </c>
      <c r="S59" s="29" t="s">
        <v>3780</v>
      </c>
      <c r="T59" s="92"/>
      <c r="U59" s="154"/>
    </row>
    <row r="60">
      <c r="A60" s="36">
        <v>57.0</v>
      </c>
      <c r="B60" s="87">
        <v>45554.0</v>
      </c>
      <c r="C60" s="87">
        <v>45556.0</v>
      </c>
      <c r="D60" s="36">
        <v>3.81401100124583E14</v>
      </c>
      <c r="E60" s="36">
        <v>8404.0</v>
      </c>
      <c r="F60" s="36">
        <v>1.0719388015E10</v>
      </c>
      <c r="G60" s="36" t="s">
        <v>3781</v>
      </c>
      <c r="H60" s="36" t="s">
        <v>3782</v>
      </c>
      <c r="I60" s="36">
        <v>7.5143009E7</v>
      </c>
      <c r="J60" s="36"/>
      <c r="K60" s="87"/>
      <c r="L60" s="36" t="s">
        <v>418</v>
      </c>
      <c r="M60" s="36"/>
      <c r="N60" s="36">
        <v>0.0</v>
      </c>
      <c r="O60" s="36">
        <v>0.0</v>
      </c>
      <c r="P60" s="36" t="s">
        <v>3783</v>
      </c>
      <c r="Q60" s="36" t="s">
        <v>1278</v>
      </c>
      <c r="R60" s="89" t="s">
        <v>1885</v>
      </c>
      <c r="S60" s="36" t="s">
        <v>3784</v>
      </c>
      <c r="T60" s="779">
        <f>(N60*5%)/2</f>
        <v>0</v>
      </c>
      <c r="U60" s="780"/>
      <c r="V60" s="114"/>
      <c r="W60" s="782">
        <f>T60</f>
        <v>0</v>
      </c>
      <c r="X60" s="114"/>
      <c r="Y60" s="114"/>
      <c r="Z60" s="114"/>
      <c r="AA60" s="114"/>
      <c r="AB60" s="114"/>
      <c r="AC60" s="114"/>
      <c r="AD60" s="114"/>
      <c r="AE60" s="114"/>
      <c r="AF60" s="114"/>
    </row>
    <row r="61">
      <c r="A61" s="29">
        <v>58.0</v>
      </c>
      <c r="B61" s="174">
        <v>45555.0</v>
      </c>
      <c r="C61" s="174">
        <v>45557.0</v>
      </c>
      <c r="D61" s="29">
        <v>3.81401100124583E14</v>
      </c>
      <c r="E61" s="29">
        <v>8415.0</v>
      </c>
      <c r="F61" s="29">
        <v>4.824019016E9</v>
      </c>
      <c r="G61" s="29" t="s">
        <v>3785</v>
      </c>
      <c r="H61" s="29" t="s">
        <v>3785</v>
      </c>
      <c r="I61" s="29">
        <v>7.9580879E7</v>
      </c>
      <c r="J61" s="29"/>
      <c r="K61" s="174"/>
      <c r="L61" s="29" t="s">
        <v>418</v>
      </c>
      <c r="M61" s="216"/>
      <c r="N61" s="29">
        <v>400.0</v>
      </c>
      <c r="O61" s="29">
        <f t="shared" ref="O61:O72" si="15">N61</f>
        <v>400</v>
      </c>
      <c r="P61" s="216"/>
      <c r="Q61" s="29" t="s">
        <v>854</v>
      </c>
      <c r="R61" s="177" t="s">
        <v>988</v>
      </c>
      <c r="S61" s="29" t="s">
        <v>3786</v>
      </c>
      <c r="T61" s="433">
        <f>(N61*5%)</f>
        <v>20</v>
      </c>
      <c r="U61" s="549"/>
      <c r="V61" s="178"/>
      <c r="W61" s="178"/>
      <c r="X61" s="178"/>
      <c r="Y61" s="178"/>
      <c r="Z61" s="178"/>
      <c r="AA61" s="178"/>
      <c r="AB61" s="178"/>
      <c r="AC61" s="178"/>
      <c r="AD61" s="178"/>
      <c r="AE61" s="178"/>
      <c r="AF61" s="178"/>
    </row>
    <row r="62">
      <c r="A62" s="29">
        <v>59.0</v>
      </c>
      <c r="B62" s="174">
        <v>45555.0</v>
      </c>
      <c r="C62" s="174">
        <v>45556.0</v>
      </c>
      <c r="D62" s="29">
        <v>3.81401100124583E14</v>
      </c>
      <c r="E62" s="29">
        <v>8428.0</v>
      </c>
      <c r="F62" s="29">
        <v>4626555.0</v>
      </c>
      <c r="G62" s="184" t="s">
        <v>3787</v>
      </c>
      <c r="H62" s="29" t="s">
        <v>999</v>
      </c>
      <c r="I62" s="29">
        <v>7.9506617E7</v>
      </c>
      <c r="J62" s="216"/>
      <c r="K62" s="174"/>
      <c r="L62" s="29" t="s">
        <v>374</v>
      </c>
      <c r="M62" s="29" t="s">
        <v>27</v>
      </c>
      <c r="N62" s="29">
        <v>1099.0</v>
      </c>
      <c r="O62" s="29">
        <f t="shared" si="15"/>
        <v>1099</v>
      </c>
      <c r="P62" s="176"/>
      <c r="Q62" s="29" t="s">
        <v>854</v>
      </c>
      <c r="R62" s="177" t="s">
        <v>988</v>
      </c>
      <c r="S62" s="29" t="s">
        <v>3788</v>
      </c>
      <c r="T62" s="92"/>
      <c r="U62" s="108"/>
    </row>
    <row r="63">
      <c r="A63" s="592">
        <v>61.0</v>
      </c>
      <c r="B63" s="593">
        <v>45555.0</v>
      </c>
      <c r="C63" s="593">
        <v>45557.0</v>
      </c>
      <c r="D63" s="592">
        <v>3.81401100124583E14</v>
      </c>
      <c r="E63" s="592">
        <v>8436.0</v>
      </c>
      <c r="F63" s="592">
        <v>9769550.0</v>
      </c>
      <c r="G63" s="592" t="s">
        <v>3789</v>
      </c>
      <c r="H63" s="592" t="s">
        <v>3789</v>
      </c>
      <c r="I63" s="592">
        <v>7.3121503E7</v>
      </c>
      <c r="J63" s="592" t="s">
        <v>3790</v>
      </c>
      <c r="K63" s="593"/>
      <c r="L63" s="592" t="s">
        <v>418</v>
      </c>
      <c r="M63" s="596"/>
      <c r="N63" s="592">
        <v>240.0</v>
      </c>
      <c r="O63" s="592">
        <f t="shared" si="15"/>
        <v>240</v>
      </c>
      <c r="P63" s="596"/>
      <c r="Q63" s="592" t="s">
        <v>854</v>
      </c>
      <c r="R63" s="597" t="s">
        <v>1885</v>
      </c>
      <c r="S63" s="592" t="s">
        <v>3791</v>
      </c>
      <c r="T63" s="598">
        <f>(N63*5%)/2</f>
        <v>6</v>
      </c>
      <c r="U63" s="665"/>
      <c r="V63" s="599"/>
      <c r="W63" s="743">
        <f>T63</f>
        <v>6</v>
      </c>
      <c r="X63" s="599"/>
      <c r="Y63" s="599"/>
      <c r="Z63" s="599"/>
      <c r="AA63" s="599"/>
      <c r="AB63" s="599"/>
      <c r="AC63" s="599"/>
      <c r="AD63" s="599"/>
      <c r="AE63" s="599"/>
      <c r="AF63" s="599"/>
    </row>
    <row r="64">
      <c r="A64" s="592">
        <v>62.0</v>
      </c>
      <c r="B64" s="593">
        <v>45555.0</v>
      </c>
      <c r="C64" s="593">
        <v>45577.0</v>
      </c>
      <c r="D64" s="592">
        <v>3.81401100124583E14</v>
      </c>
      <c r="E64" s="592">
        <v>8437.0</v>
      </c>
      <c r="F64" s="592">
        <v>5374370.0</v>
      </c>
      <c r="G64" s="592" t="s">
        <v>3792</v>
      </c>
      <c r="H64" s="592" t="s">
        <v>3793</v>
      </c>
      <c r="I64" s="592">
        <v>7.2688198E7</v>
      </c>
      <c r="J64" s="592" t="s">
        <v>3794</v>
      </c>
      <c r="K64" s="593"/>
      <c r="L64" s="592" t="s">
        <v>305</v>
      </c>
      <c r="M64" s="592" t="s">
        <v>27</v>
      </c>
      <c r="N64" s="592">
        <v>599.0</v>
      </c>
      <c r="O64" s="592">
        <f t="shared" si="15"/>
        <v>599</v>
      </c>
      <c r="P64" s="596"/>
      <c r="Q64" s="592" t="s">
        <v>854</v>
      </c>
      <c r="R64" s="597" t="s">
        <v>1885</v>
      </c>
      <c r="S64" s="592" t="s">
        <v>3795</v>
      </c>
      <c r="T64" s="92"/>
      <c r="U64" s="108"/>
    </row>
    <row r="65">
      <c r="A65" s="29">
        <v>63.0</v>
      </c>
      <c r="B65" s="174">
        <v>45555.0</v>
      </c>
      <c r="C65" s="174">
        <v>45577.0</v>
      </c>
      <c r="D65" s="29">
        <v>3.81401100124583E14</v>
      </c>
      <c r="E65" s="29">
        <v>8439.0</v>
      </c>
      <c r="F65" s="29">
        <v>4.8976802E8</v>
      </c>
      <c r="G65" s="29" t="s">
        <v>3796</v>
      </c>
      <c r="H65" s="29" t="s">
        <v>3797</v>
      </c>
      <c r="I65" s="29">
        <v>7.8217536E7</v>
      </c>
      <c r="J65" s="29" t="s">
        <v>3798</v>
      </c>
      <c r="K65" s="174"/>
      <c r="L65" s="29" t="s">
        <v>1449</v>
      </c>
      <c r="M65" s="29" t="s">
        <v>27</v>
      </c>
      <c r="N65" s="29">
        <v>465.0</v>
      </c>
      <c r="O65" s="29">
        <f t="shared" si="15"/>
        <v>465</v>
      </c>
      <c r="P65" s="176" t="s">
        <v>3799</v>
      </c>
      <c r="Q65" s="29" t="s">
        <v>854</v>
      </c>
      <c r="R65" s="177" t="s">
        <v>988</v>
      </c>
      <c r="S65" s="29" t="s">
        <v>3800</v>
      </c>
      <c r="T65" s="92"/>
      <c r="U65" s="108"/>
    </row>
    <row r="66">
      <c r="A66" s="592">
        <v>64.0</v>
      </c>
      <c r="B66" s="593">
        <v>45556.0</v>
      </c>
      <c r="C66" s="593">
        <v>45558.0</v>
      </c>
      <c r="D66" s="592">
        <v>3.81401100124583E14</v>
      </c>
      <c r="E66" s="592">
        <v>8456.0</v>
      </c>
      <c r="F66" s="592">
        <v>5850670.0</v>
      </c>
      <c r="G66" s="592" t="s">
        <v>3801</v>
      </c>
      <c r="H66" s="592" t="s">
        <v>3802</v>
      </c>
      <c r="I66" s="592">
        <v>7.0060851E7</v>
      </c>
      <c r="J66" s="592" t="s">
        <v>3803</v>
      </c>
      <c r="K66" s="593"/>
      <c r="L66" s="592" t="s">
        <v>2260</v>
      </c>
      <c r="M66" s="596"/>
      <c r="N66" s="592">
        <v>160.0</v>
      </c>
      <c r="O66" s="592">
        <f t="shared" si="15"/>
        <v>160</v>
      </c>
      <c r="P66" s="596"/>
      <c r="Q66" s="592" t="s">
        <v>854</v>
      </c>
      <c r="R66" s="597" t="s">
        <v>1885</v>
      </c>
      <c r="S66" s="592" t="s">
        <v>3804</v>
      </c>
      <c r="T66" s="92"/>
      <c r="U66" s="108"/>
    </row>
    <row r="67">
      <c r="A67" s="592">
        <v>65.0</v>
      </c>
      <c r="B67" s="593">
        <v>45556.0</v>
      </c>
      <c r="C67" s="593">
        <v>45558.0</v>
      </c>
      <c r="D67" s="592">
        <v>3.81401100124583E14</v>
      </c>
      <c r="E67" s="592">
        <v>8458.0</v>
      </c>
      <c r="F67" s="592">
        <v>2925271.0</v>
      </c>
      <c r="G67" s="592" t="s">
        <v>3805</v>
      </c>
      <c r="H67" s="592" t="s">
        <v>3806</v>
      </c>
      <c r="I67" s="592">
        <v>7.6644617E7</v>
      </c>
      <c r="J67" s="592"/>
      <c r="K67" s="593"/>
      <c r="L67" s="592" t="s">
        <v>1127</v>
      </c>
      <c r="M67" s="592" t="s">
        <v>27</v>
      </c>
      <c r="N67" s="592">
        <v>1099.0</v>
      </c>
      <c r="O67" s="592">
        <f t="shared" si="15"/>
        <v>1099</v>
      </c>
      <c r="P67" s="596"/>
      <c r="Q67" s="592" t="s">
        <v>854</v>
      </c>
      <c r="R67" s="597" t="s">
        <v>1885</v>
      </c>
      <c r="S67" s="592" t="s">
        <v>3807</v>
      </c>
      <c r="T67" s="92"/>
      <c r="U67" s="108"/>
    </row>
    <row r="68">
      <c r="A68" s="29">
        <v>66.0</v>
      </c>
      <c r="B68" s="174">
        <v>45556.0</v>
      </c>
      <c r="C68" s="174">
        <v>45557.0</v>
      </c>
      <c r="D68" s="29">
        <v>3.81401100124583E14</v>
      </c>
      <c r="E68" s="29">
        <v>8472.0</v>
      </c>
      <c r="F68" s="29">
        <v>5868882.0</v>
      </c>
      <c r="G68" s="29" t="s">
        <v>3808</v>
      </c>
      <c r="H68" s="29" t="s">
        <v>3808</v>
      </c>
      <c r="I68" s="29">
        <v>6.5050098E7</v>
      </c>
      <c r="J68" s="29"/>
      <c r="K68" s="174"/>
      <c r="L68" s="29" t="s">
        <v>1449</v>
      </c>
      <c r="M68" s="29" t="s">
        <v>27</v>
      </c>
      <c r="N68" s="29">
        <v>930.0</v>
      </c>
      <c r="O68" s="29">
        <f t="shared" si="15"/>
        <v>930</v>
      </c>
      <c r="P68" s="216"/>
      <c r="Q68" s="29" t="s">
        <v>854</v>
      </c>
      <c r="R68" s="177" t="s">
        <v>988</v>
      </c>
      <c r="S68" s="29" t="s">
        <v>3809</v>
      </c>
      <c r="T68" s="92"/>
      <c r="U68" s="108"/>
    </row>
    <row r="69">
      <c r="A69" s="592">
        <v>67.0</v>
      </c>
      <c r="B69" s="593">
        <v>45556.0</v>
      </c>
      <c r="C69" s="593">
        <v>45557.0</v>
      </c>
      <c r="D69" s="592">
        <v>3.81401100124583E14</v>
      </c>
      <c r="E69" s="592">
        <v>8473.0</v>
      </c>
      <c r="F69" s="592">
        <v>4274796.0</v>
      </c>
      <c r="G69" s="592" t="s">
        <v>3810</v>
      </c>
      <c r="H69" s="592" t="s">
        <v>3811</v>
      </c>
      <c r="I69" s="592">
        <v>7.5883803E7</v>
      </c>
      <c r="J69" s="592"/>
      <c r="K69" s="593">
        <v>31860.0</v>
      </c>
      <c r="L69" s="592" t="s">
        <v>418</v>
      </c>
      <c r="M69" s="596"/>
      <c r="N69" s="592">
        <v>800.0</v>
      </c>
      <c r="O69" s="592">
        <f t="shared" si="15"/>
        <v>800</v>
      </c>
      <c r="P69" s="596"/>
      <c r="Q69" s="592" t="s">
        <v>854</v>
      </c>
      <c r="R69" s="597" t="s">
        <v>1885</v>
      </c>
      <c r="S69" s="592" t="s">
        <v>3812</v>
      </c>
      <c r="T69" s="598">
        <f>(N69*5%)/2</f>
        <v>20</v>
      </c>
      <c r="U69" s="665"/>
      <c r="V69" s="599"/>
      <c r="W69" s="743">
        <f>T69</f>
        <v>20</v>
      </c>
      <c r="X69" s="599"/>
      <c r="Y69" s="599"/>
      <c r="Z69" s="599"/>
      <c r="AA69" s="599"/>
      <c r="AB69" s="599"/>
      <c r="AC69" s="599"/>
      <c r="AD69" s="599"/>
      <c r="AE69" s="599"/>
      <c r="AF69" s="599"/>
    </row>
    <row r="70">
      <c r="A70" s="592">
        <v>68.0</v>
      </c>
      <c r="B70" s="593">
        <v>45556.0</v>
      </c>
      <c r="C70" s="592" t="s">
        <v>3813</v>
      </c>
      <c r="D70" s="592">
        <v>3.81401100124583E14</v>
      </c>
      <c r="E70" s="592">
        <v>8475.0</v>
      </c>
      <c r="F70" s="592">
        <v>8.108564013E9</v>
      </c>
      <c r="G70" s="592" t="s">
        <v>3814</v>
      </c>
      <c r="H70" s="592" t="s">
        <v>3815</v>
      </c>
      <c r="I70" s="592">
        <v>6.3528437E7</v>
      </c>
      <c r="J70" s="592"/>
      <c r="K70" s="593"/>
      <c r="L70" s="592" t="s">
        <v>1449</v>
      </c>
      <c r="M70" s="596"/>
      <c r="N70" s="592">
        <v>1260.0</v>
      </c>
      <c r="O70" s="592">
        <f t="shared" si="15"/>
        <v>1260</v>
      </c>
      <c r="P70" s="596"/>
      <c r="Q70" s="592" t="s">
        <v>854</v>
      </c>
      <c r="R70" s="597" t="s">
        <v>1885</v>
      </c>
      <c r="S70" s="592" t="s">
        <v>3816</v>
      </c>
      <c r="T70" s="92"/>
      <c r="U70" s="108"/>
    </row>
    <row r="71">
      <c r="A71" s="592">
        <v>69.0</v>
      </c>
      <c r="B71" s="593">
        <v>45556.0</v>
      </c>
      <c r="C71" s="593">
        <v>45567.0</v>
      </c>
      <c r="D71" s="592">
        <v>3.81401100124583E14</v>
      </c>
      <c r="E71" s="592">
        <v>8489.0</v>
      </c>
      <c r="F71" s="592">
        <v>5649497.0</v>
      </c>
      <c r="G71" s="592" t="s">
        <v>3817</v>
      </c>
      <c r="H71" s="592" t="s">
        <v>3818</v>
      </c>
      <c r="I71" s="592">
        <v>6.0095352E7</v>
      </c>
      <c r="J71" s="592"/>
      <c r="K71" s="593"/>
      <c r="L71" s="592" t="s">
        <v>749</v>
      </c>
      <c r="M71" s="596"/>
      <c r="N71" s="592">
        <v>3000.0</v>
      </c>
      <c r="O71" s="592">
        <f t="shared" si="15"/>
        <v>3000</v>
      </c>
      <c r="P71" s="632" t="s">
        <v>3819</v>
      </c>
      <c r="Q71" s="592" t="s">
        <v>827</v>
      </c>
      <c r="R71" s="597" t="s">
        <v>1885</v>
      </c>
      <c r="S71" s="592" t="s">
        <v>3820</v>
      </c>
      <c r="T71" s="598">
        <f t="shared" ref="T71:T72" si="16">(N71*5%)/2</f>
        <v>75</v>
      </c>
      <c r="U71" s="665"/>
      <c r="V71" s="599"/>
      <c r="W71" s="743">
        <f t="shared" ref="W71:W72" si="17">T71</f>
        <v>75</v>
      </c>
      <c r="X71" s="599"/>
      <c r="Y71" s="599"/>
      <c r="Z71" s="599"/>
      <c r="AA71" s="599"/>
      <c r="AB71" s="599"/>
      <c r="AC71" s="599"/>
      <c r="AD71" s="599"/>
      <c r="AE71" s="599"/>
      <c r="AF71" s="599"/>
    </row>
    <row r="72">
      <c r="A72" s="592">
        <v>70.0</v>
      </c>
      <c r="B72" s="593">
        <v>45556.0</v>
      </c>
      <c r="C72" s="593">
        <v>45568.0</v>
      </c>
      <c r="D72" s="592">
        <v>3.81401100124583E14</v>
      </c>
      <c r="E72" s="592">
        <v>8490.0</v>
      </c>
      <c r="F72" s="592">
        <v>5649497.0</v>
      </c>
      <c r="G72" s="592" t="s">
        <v>3817</v>
      </c>
      <c r="H72" s="592" t="s">
        <v>3821</v>
      </c>
      <c r="I72" s="592">
        <v>6.0095352E7</v>
      </c>
      <c r="J72" s="592"/>
      <c r="K72" s="593"/>
      <c r="L72" s="592" t="s">
        <v>749</v>
      </c>
      <c r="M72" s="596"/>
      <c r="N72" s="592">
        <v>3000.0</v>
      </c>
      <c r="O72" s="592">
        <f t="shared" si="15"/>
        <v>3000</v>
      </c>
      <c r="P72" s="632" t="s">
        <v>3822</v>
      </c>
      <c r="Q72" s="592" t="s">
        <v>827</v>
      </c>
      <c r="R72" s="597" t="s">
        <v>1885</v>
      </c>
      <c r="S72" s="592" t="s">
        <v>3823</v>
      </c>
      <c r="T72" s="598">
        <f t="shared" si="16"/>
        <v>75</v>
      </c>
      <c r="U72" s="665"/>
      <c r="V72" s="599"/>
      <c r="W72" s="743">
        <f t="shared" si="17"/>
        <v>75</v>
      </c>
      <c r="X72" s="599"/>
      <c r="Y72" s="599"/>
      <c r="Z72" s="599"/>
      <c r="AA72" s="599"/>
      <c r="AB72" s="599"/>
      <c r="AC72" s="599"/>
      <c r="AD72" s="599"/>
      <c r="AE72" s="599"/>
      <c r="AF72" s="599"/>
    </row>
    <row r="73">
      <c r="A73" s="36">
        <v>60.0</v>
      </c>
      <c r="B73" s="87">
        <v>45555.0</v>
      </c>
      <c r="C73" s="87">
        <v>45556.0</v>
      </c>
      <c r="D73" s="36">
        <v>3.81401100124583E14</v>
      </c>
      <c r="E73" s="36">
        <v>8434.0</v>
      </c>
      <c r="F73" s="36">
        <v>1.14768301E8</v>
      </c>
      <c r="G73" s="36" t="s">
        <v>3824</v>
      </c>
      <c r="H73" s="36" t="s">
        <v>3825</v>
      </c>
      <c r="I73" s="36">
        <v>7.1045261E7</v>
      </c>
      <c r="J73" s="36" t="s">
        <v>3826</v>
      </c>
      <c r="K73" s="87"/>
      <c r="L73" s="36" t="s">
        <v>374</v>
      </c>
      <c r="M73" s="36" t="s">
        <v>44</v>
      </c>
      <c r="N73" s="36">
        <v>0.0</v>
      </c>
      <c r="O73" s="36">
        <v>0.0</v>
      </c>
      <c r="P73" s="784" t="s">
        <v>3827</v>
      </c>
      <c r="Q73" s="36" t="s">
        <v>1278</v>
      </c>
      <c r="R73" s="89" t="s">
        <v>1885</v>
      </c>
      <c r="S73" s="36"/>
      <c r="T73" s="112"/>
      <c r="U73" s="785"/>
      <c r="V73" s="113"/>
      <c r="W73" s="113"/>
      <c r="X73" s="113"/>
      <c r="Y73" s="113"/>
      <c r="Z73" s="113"/>
      <c r="AA73" s="113"/>
      <c r="AB73" s="113"/>
      <c r="AC73" s="113"/>
      <c r="AD73" s="113"/>
      <c r="AE73" s="113"/>
      <c r="AF73" s="113"/>
    </row>
    <row r="74">
      <c r="A74" s="592">
        <v>71.0</v>
      </c>
      <c r="B74" s="593">
        <v>45557.0</v>
      </c>
      <c r="C74" s="593">
        <v>45556.0</v>
      </c>
      <c r="D74" s="592">
        <v>3.81401100124583E14</v>
      </c>
      <c r="E74" s="592">
        <v>8487.0</v>
      </c>
      <c r="F74" s="592">
        <v>1.147683011E9</v>
      </c>
      <c r="G74" s="592" t="s">
        <v>3824</v>
      </c>
      <c r="H74" s="592" t="s">
        <v>3825</v>
      </c>
      <c r="I74" s="592">
        <v>7.1045261E7</v>
      </c>
      <c r="J74" s="592" t="s">
        <v>3826</v>
      </c>
      <c r="K74" s="593"/>
      <c r="L74" s="592" t="s">
        <v>374</v>
      </c>
      <c r="M74" s="592" t="s">
        <v>44</v>
      </c>
      <c r="N74" s="592">
        <f>650+639</f>
        <v>1289</v>
      </c>
      <c r="O74" s="592">
        <f t="shared" ref="O74:O75" si="18">N74</f>
        <v>1289</v>
      </c>
      <c r="P74" s="786" t="s">
        <v>3828</v>
      </c>
      <c r="Q74" s="592" t="s">
        <v>854</v>
      </c>
      <c r="R74" s="597" t="s">
        <v>1885</v>
      </c>
      <c r="S74" s="592" t="s">
        <v>3829</v>
      </c>
      <c r="T74" s="92"/>
      <c r="U74" s="108"/>
    </row>
    <row r="75">
      <c r="A75" s="29">
        <v>72.0</v>
      </c>
      <c r="B75" s="174">
        <v>45557.0</v>
      </c>
      <c r="C75" s="174">
        <v>45558.0</v>
      </c>
      <c r="D75" s="29">
        <v>3.81401100124583E14</v>
      </c>
      <c r="E75" s="29">
        <v>8488.0</v>
      </c>
      <c r="F75" s="29">
        <v>6371157.0</v>
      </c>
      <c r="G75" s="29" t="s">
        <v>3830</v>
      </c>
      <c r="H75" s="29" t="s">
        <v>3830</v>
      </c>
      <c r="I75" s="29">
        <v>7.2621268E7</v>
      </c>
      <c r="J75" s="29" t="s">
        <v>3831</v>
      </c>
      <c r="K75" s="174">
        <v>32004.0</v>
      </c>
      <c r="L75" s="29" t="s">
        <v>1449</v>
      </c>
      <c r="M75" s="29" t="s">
        <v>27</v>
      </c>
      <c r="N75" s="29">
        <v>930.0</v>
      </c>
      <c r="O75" s="29">
        <f t="shared" si="18"/>
        <v>930</v>
      </c>
      <c r="P75" s="216"/>
      <c r="Q75" s="29" t="s">
        <v>854</v>
      </c>
      <c r="R75" s="177" t="s">
        <v>988</v>
      </c>
      <c r="S75" s="29" t="s">
        <v>3832</v>
      </c>
      <c r="T75" s="92"/>
      <c r="U75" s="108"/>
    </row>
    <row r="76">
      <c r="A76" s="29">
        <v>73.0</v>
      </c>
      <c r="B76" s="174">
        <v>45556.0</v>
      </c>
      <c r="C76" s="174">
        <v>45557.0</v>
      </c>
      <c r="D76" s="29">
        <v>3.81401100124583E14</v>
      </c>
      <c r="E76" s="29">
        <v>8491.0</v>
      </c>
      <c r="F76" s="29">
        <v>8.166946012E9</v>
      </c>
      <c r="G76" s="29" t="s">
        <v>3664</v>
      </c>
      <c r="H76" s="29" t="s">
        <v>3664</v>
      </c>
      <c r="I76" s="29">
        <v>6.8934464E7</v>
      </c>
      <c r="J76" s="29" t="s">
        <v>3665</v>
      </c>
      <c r="K76" s="174"/>
      <c r="L76" s="29" t="s">
        <v>98</v>
      </c>
      <c r="M76" s="29" t="s">
        <v>27</v>
      </c>
      <c r="N76" s="29">
        <v>449.0</v>
      </c>
      <c r="O76" s="29">
        <v>449.0</v>
      </c>
      <c r="P76" s="783" t="s">
        <v>3265</v>
      </c>
      <c r="Q76" s="29" t="s">
        <v>827</v>
      </c>
      <c r="R76" s="177" t="s">
        <v>988</v>
      </c>
      <c r="S76" s="29" t="s">
        <v>2809</v>
      </c>
      <c r="T76" s="92"/>
      <c r="U76" s="108"/>
    </row>
    <row r="77">
      <c r="A77" s="592">
        <v>75.0</v>
      </c>
      <c r="B77" s="593">
        <v>45558.0</v>
      </c>
      <c r="C77" s="593">
        <v>45557.0</v>
      </c>
      <c r="D77" s="592">
        <v>3.81401100124583E14</v>
      </c>
      <c r="E77" s="592">
        <v>8573.0</v>
      </c>
      <c r="F77" s="592">
        <v>4321013.0</v>
      </c>
      <c r="G77" s="592" t="s">
        <v>3833</v>
      </c>
      <c r="H77" s="592" t="s">
        <v>3833</v>
      </c>
      <c r="I77" s="592">
        <v>7.7082908E7</v>
      </c>
      <c r="J77" s="592" t="s">
        <v>3834</v>
      </c>
      <c r="K77" s="593"/>
      <c r="L77" s="592" t="s">
        <v>418</v>
      </c>
      <c r="M77" s="596"/>
      <c r="N77" s="592">
        <v>380.0</v>
      </c>
      <c r="O77" s="592">
        <f t="shared" ref="O77:O81" si="19">N77</f>
        <v>380</v>
      </c>
      <c r="P77" s="596"/>
      <c r="Q77" s="592" t="s">
        <v>854</v>
      </c>
      <c r="R77" s="597" t="s">
        <v>1885</v>
      </c>
      <c r="S77" s="592" t="s">
        <v>3835</v>
      </c>
      <c r="T77" s="598">
        <f t="shared" ref="T77:T81" si="20">(N77*5%)/2</f>
        <v>9.5</v>
      </c>
      <c r="U77" s="665"/>
      <c r="V77" s="599"/>
      <c r="W77" s="743">
        <f t="shared" ref="W77:W81" si="21">T77</f>
        <v>9.5</v>
      </c>
      <c r="X77" s="599"/>
      <c r="Y77" s="599"/>
      <c r="Z77" s="599"/>
      <c r="AA77" s="599"/>
      <c r="AB77" s="599"/>
      <c r="AC77" s="599"/>
      <c r="AD77" s="599"/>
      <c r="AE77" s="599"/>
      <c r="AF77" s="599"/>
    </row>
    <row r="78">
      <c r="A78" s="592">
        <v>74.0</v>
      </c>
      <c r="B78" s="593">
        <v>45558.0</v>
      </c>
      <c r="C78" s="593">
        <v>45557.0</v>
      </c>
      <c r="D78" s="592">
        <v>3.81401100124583E14</v>
      </c>
      <c r="E78" s="592">
        <v>8575.0</v>
      </c>
      <c r="F78" s="592">
        <v>1.4001505E7</v>
      </c>
      <c r="G78" s="592" t="s">
        <v>3836</v>
      </c>
      <c r="H78" s="592" t="s">
        <v>3836</v>
      </c>
      <c r="I78" s="592">
        <v>7.5006971E7</v>
      </c>
      <c r="J78" s="592" t="s">
        <v>3837</v>
      </c>
      <c r="K78" s="593">
        <v>37394.0</v>
      </c>
      <c r="L78" s="592" t="s">
        <v>418</v>
      </c>
      <c r="M78" s="596"/>
      <c r="N78" s="592">
        <v>240.0</v>
      </c>
      <c r="O78" s="592">
        <f t="shared" si="19"/>
        <v>240</v>
      </c>
      <c r="P78" s="596"/>
      <c r="Q78" s="592" t="s">
        <v>854</v>
      </c>
      <c r="R78" s="597" t="s">
        <v>1885</v>
      </c>
      <c r="S78" s="592" t="s">
        <v>1685</v>
      </c>
      <c r="T78" s="598">
        <f t="shared" si="20"/>
        <v>6</v>
      </c>
      <c r="U78" s="665"/>
      <c r="V78" s="599"/>
      <c r="W78" s="743">
        <f t="shared" si="21"/>
        <v>6</v>
      </c>
      <c r="X78" s="599"/>
      <c r="Y78" s="599"/>
      <c r="Z78" s="599"/>
      <c r="AA78" s="599"/>
      <c r="AB78" s="599"/>
      <c r="AC78" s="599"/>
      <c r="AD78" s="599"/>
      <c r="AE78" s="599"/>
      <c r="AF78" s="599"/>
    </row>
    <row r="79">
      <c r="A79" s="592">
        <v>76.0</v>
      </c>
      <c r="B79" s="593">
        <v>45558.0</v>
      </c>
      <c r="C79" s="593">
        <v>45557.0</v>
      </c>
      <c r="D79" s="592">
        <v>3.81401100124583E14</v>
      </c>
      <c r="E79" s="592">
        <v>8577.0</v>
      </c>
      <c r="F79" s="592">
        <v>0.0</v>
      </c>
      <c r="G79" s="592" t="s">
        <v>3838</v>
      </c>
      <c r="H79" s="592" t="s">
        <v>3838</v>
      </c>
      <c r="I79" s="592">
        <v>7.8532517E7</v>
      </c>
      <c r="J79" s="592" t="s">
        <v>3839</v>
      </c>
      <c r="K79" s="593"/>
      <c r="L79" s="592" t="s">
        <v>418</v>
      </c>
      <c r="M79" s="596"/>
      <c r="N79" s="592">
        <f>120*4</f>
        <v>480</v>
      </c>
      <c r="O79" s="592">
        <f t="shared" si="19"/>
        <v>480</v>
      </c>
      <c r="P79" s="596"/>
      <c r="Q79" s="592" t="s">
        <v>854</v>
      </c>
      <c r="R79" s="597" t="s">
        <v>1885</v>
      </c>
      <c r="S79" s="592" t="s">
        <v>3840</v>
      </c>
      <c r="T79" s="598">
        <f t="shared" si="20"/>
        <v>12</v>
      </c>
      <c r="U79" s="665"/>
      <c r="V79" s="599"/>
      <c r="W79" s="743">
        <f t="shared" si="21"/>
        <v>12</v>
      </c>
      <c r="X79" s="599"/>
      <c r="Y79" s="599"/>
      <c r="Z79" s="599"/>
      <c r="AA79" s="599"/>
      <c r="AB79" s="599"/>
      <c r="AC79" s="599"/>
      <c r="AD79" s="599"/>
      <c r="AE79" s="599"/>
      <c r="AF79" s="599"/>
    </row>
    <row r="80">
      <c r="A80" s="592">
        <v>77.0</v>
      </c>
      <c r="B80" s="593">
        <v>45558.0</v>
      </c>
      <c r="C80" s="593">
        <v>45557.0</v>
      </c>
      <c r="D80" s="592">
        <v>3.81401100124583E14</v>
      </c>
      <c r="E80" s="592">
        <v>8578.0</v>
      </c>
      <c r="F80" s="592">
        <v>8259840.0</v>
      </c>
      <c r="G80" s="592" t="s">
        <v>3841</v>
      </c>
      <c r="H80" s="592" t="s">
        <v>3841</v>
      </c>
      <c r="I80" s="592">
        <v>7.5064271E7</v>
      </c>
      <c r="J80" s="592" t="s">
        <v>3842</v>
      </c>
      <c r="K80" s="593">
        <v>33692.0</v>
      </c>
      <c r="L80" s="592" t="s">
        <v>418</v>
      </c>
      <c r="M80" s="596"/>
      <c r="N80" s="592">
        <v>720.0</v>
      </c>
      <c r="O80" s="592">
        <f t="shared" si="19"/>
        <v>720</v>
      </c>
      <c r="P80" s="596"/>
      <c r="Q80" s="592" t="s">
        <v>854</v>
      </c>
      <c r="R80" s="597" t="s">
        <v>1885</v>
      </c>
      <c r="S80" s="592" t="s">
        <v>3843</v>
      </c>
      <c r="T80" s="598">
        <f t="shared" si="20"/>
        <v>18</v>
      </c>
      <c r="U80" s="665"/>
      <c r="V80" s="599"/>
      <c r="W80" s="743">
        <f t="shared" si="21"/>
        <v>18</v>
      </c>
      <c r="X80" s="599"/>
      <c r="Y80" s="599"/>
      <c r="Z80" s="599"/>
      <c r="AA80" s="599"/>
      <c r="AB80" s="599"/>
      <c r="AC80" s="599"/>
      <c r="AD80" s="599"/>
      <c r="AE80" s="599"/>
      <c r="AF80" s="599"/>
    </row>
    <row r="81">
      <c r="A81" s="592">
        <v>78.0</v>
      </c>
      <c r="B81" s="593">
        <v>45558.0</v>
      </c>
      <c r="C81" s="593">
        <v>45557.0</v>
      </c>
      <c r="D81" s="592">
        <v>3.81401100124583E14</v>
      </c>
      <c r="E81" s="592">
        <v>8579.0</v>
      </c>
      <c r="F81" s="592">
        <v>8931505.0</v>
      </c>
      <c r="G81" s="592" t="s">
        <v>3844</v>
      </c>
      <c r="H81" s="592" t="s">
        <v>3844</v>
      </c>
      <c r="I81" s="592">
        <v>7.9845177E7</v>
      </c>
      <c r="J81" s="592" t="s">
        <v>3845</v>
      </c>
      <c r="K81" s="593">
        <v>34697.0</v>
      </c>
      <c r="L81" s="592" t="s">
        <v>418</v>
      </c>
      <c r="M81" s="596"/>
      <c r="N81" s="592">
        <v>680.0</v>
      </c>
      <c r="O81" s="592">
        <f t="shared" si="19"/>
        <v>680</v>
      </c>
      <c r="P81" s="596"/>
      <c r="Q81" s="592" t="s">
        <v>854</v>
      </c>
      <c r="R81" s="597" t="s">
        <v>1885</v>
      </c>
      <c r="S81" s="592" t="s">
        <v>3846</v>
      </c>
      <c r="T81" s="598">
        <f t="shared" si="20"/>
        <v>17</v>
      </c>
      <c r="U81" s="665"/>
      <c r="V81" s="599"/>
      <c r="W81" s="743">
        <f t="shared" si="21"/>
        <v>17</v>
      </c>
      <c r="X81" s="599"/>
      <c r="Y81" s="599"/>
      <c r="Z81" s="599"/>
      <c r="AA81" s="599"/>
      <c r="AB81" s="599"/>
      <c r="AC81" s="599"/>
      <c r="AD81" s="599"/>
      <c r="AE81" s="599"/>
      <c r="AF81" s="599"/>
    </row>
    <row r="82">
      <c r="A82" s="36">
        <v>79.0</v>
      </c>
      <c r="B82" s="87">
        <v>45558.0</v>
      </c>
      <c r="C82" s="87">
        <v>45557.0</v>
      </c>
      <c r="D82" s="36">
        <v>3.81401100124583E14</v>
      </c>
      <c r="E82" s="36" t="s">
        <v>3847</v>
      </c>
      <c r="F82" s="36">
        <v>9.665793017E9</v>
      </c>
      <c r="G82" s="36" t="s">
        <v>3848</v>
      </c>
      <c r="H82" s="36" t="s">
        <v>3849</v>
      </c>
      <c r="I82" s="36">
        <v>6.3335534E7</v>
      </c>
      <c r="J82" s="36"/>
      <c r="K82" s="87"/>
      <c r="L82" s="36" t="s">
        <v>2260</v>
      </c>
      <c r="M82" s="88"/>
      <c r="N82" s="36">
        <v>0.0</v>
      </c>
      <c r="O82" s="36">
        <v>0.0</v>
      </c>
      <c r="P82" s="36">
        <v>300.0</v>
      </c>
      <c r="Q82" s="36" t="s">
        <v>1278</v>
      </c>
      <c r="R82" s="89" t="s">
        <v>1885</v>
      </c>
      <c r="S82" s="36" t="s">
        <v>3850</v>
      </c>
      <c r="T82" s="112"/>
      <c r="U82" s="785"/>
      <c r="V82" s="113"/>
      <c r="W82" s="113"/>
      <c r="X82" s="113"/>
      <c r="Y82" s="113"/>
      <c r="Z82" s="113"/>
      <c r="AA82" s="113"/>
      <c r="AB82" s="113"/>
      <c r="AC82" s="113"/>
      <c r="AD82" s="113"/>
      <c r="AE82" s="113"/>
      <c r="AF82" s="113"/>
    </row>
    <row r="83">
      <c r="A83" s="592">
        <v>80.0</v>
      </c>
      <c r="B83" s="593">
        <v>45558.0</v>
      </c>
      <c r="C83" s="593">
        <v>45557.0</v>
      </c>
      <c r="D83" s="592">
        <v>3.81401100124583E14</v>
      </c>
      <c r="E83" s="592">
        <v>8580.0</v>
      </c>
      <c r="F83" s="592">
        <v>6262871.0</v>
      </c>
      <c r="G83" s="592" t="s">
        <v>3851</v>
      </c>
      <c r="H83" s="592" t="s">
        <v>3851</v>
      </c>
      <c r="I83" s="592">
        <v>7.6004421E7</v>
      </c>
      <c r="J83" s="592"/>
      <c r="K83" s="593"/>
      <c r="L83" s="592" t="s">
        <v>2260</v>
      </c>
      <c r="M83" s="596"/>
      <c r="N83" s="592">
        <v>220.0</v>
      </c>
      <c r="O83" s="592">
        <f t="shared" ref="O83:O87" si="22">N83</f>
        <v>220</v>
      </c>
      <c r="P83" s="596"/>
      <c r="Q83" s="592" t="s">
        <v>854</v>
      </c>
      <c r="R83" s="597" t="s">
        <v>1885</v>
      </c>
      <c r="S83" s="592" t="s">
        <v>3852</v>
      </c>
      <c r="T83" s="92"/>
      <c r="U83" s="108"/>
    </row>
    <row r="84">
      <c r="A84" s="592">
        <v>81.0</v>
      </c>
      <c r="B84" s="593">
        <v>45558.0</v>
      </c>
      <c r="C84" s="593">
        <v>45557.0</v>
      </c>
      <c r="D84" s="592">
        <v>3.81401100124583E14</v>
      </c>
      <c r="E84" s="592">
        <v>8581.0</v>
      </c>
      <c r="F84" s="592">
        <v>5.387538019E9</v>
      </c>
      <c r="G84" s="592" t="s">
        <v>3853</v>
      </c>
      <c r="H84" s="592" t="s">
        <v>3853</v>
      </c>
      <c r="I84" s="592">
        <v>7.260217E7</v>
      </c>
      <c r="J84" s="592"/>
      <c r="K84" s="593"/>
      <c r="L84" s="592" t="s">
        <v>701</v>
      </c>
      <c r="M84" s="596"/>
      <c r="N84" s="592">
        <v>170.0</v>
      </c>
      <c r="O84" s="592">
        <f t="shared" si="22"/>
        <v>170</v>
      </c>
      <c r="P84" s="596"/>
      <c r="Q84" s="592" t="s">
        <v>854</v>
      </c>
      <c r="R84" s="597" t="s">
        <v>1885</v>
      </c>
      <c r="S84" s="592" t="s">
        <v>3854</v>
      </c>
      <c r="T84" s="92"/>
      <c r="U84" s="108"/>
    </row>
    <row r="85">
      <c r="A85" s="592">
        <v>82.0</v>
      </c>
      <c r="B85" s="593">
        <v>45558.0</v>
      </c>
      <c r="C85" s="593">
        <v>45559.0</v>
      </c>
      <c r="D85" s="592">
        <v>3.81401100124583E14</v>
      </c>
      <c r="E85" s="592">
        <v>8585.0</v>
      </c>
      <c r="F85" s="592">
        <v>0.0</v>
      </c>
      <c r="G85" s="592" t="s">
        <v>3855</v>
      </c>
      <c r="H85" s="592" t="s">
        <v>3856</v>
      </c>
      <c r="I85" s="592" t="s">
        <v>3857</v>
      </c>
      <c r="J85" s="592"/>
      <c r="K85" s="593"/>
      <c r="L85" s="592" t="s">
        <v>1740</v>
      </c>
      <c r="M85" s="596"/>
      <c r="N85" s="592">
        <v>1800.0</v>
      </c>
      <c r="O85" s="592">
        <f t="shared" si="22"/>
        <v>1800</v>
      </c>
      <c r="P85" s="596"/>
      <c r="Q85" s="592" t="s">
        <v>854</v>
      </c>
      <c r="R85" s="597" t="s">
        <v>1885</v>
      </c>
      <c r="S85" s="592" t="s">
        <v>3858</v>
      </c>
      <c r="T85" s="92"/>
      <c r="U85" s="108"/>
    </row>
    <row r="86">
      <c r="A86" s="592">
        <v>83.0</v>
      </c>
      <c r="B86" s="593">
        <v>45558.0</v>
      </c>
      <c r="C86" s="593">
        <v>45558.0</v>
      </c>
      <c r="D86" s="592">
        <v>3.81401100124583E14</v>
      </c>
      <c r="E86" s="592">
        <v>8582.0</v>
      </c>
      <c r="F86" s="600">
        <v>6949946.0</v>
      </c>
      <c r="G86" s="592" t="s">
        <v>3859</v>
      </c>
      <c r="H86" s="600" t="s">
        <v>3860</v>
      </c>
      <c r="I86" s="592">
        <v>7.5259919E7</v>
      </c>
      <c r="J86" s="592"/>
      <c r="K86" s="593"/>
      <c r="L86" s="592" t="s">
        <v>2260</v>
      </c>
      <c r="M86" s="596"/>
      <c r="N86" s="592">
        <v>280.0</v>
      </c>
      <c r="O86" s="592">
        <f t="shared" si="22"/>
        <v>280</v>
      </c>
      <c r="P86" s="596"/>
      <c r="Q86" s="592" t="s">
        <v>854</v>
      </c>
      <c r="R86" s="597" t="s">
        <v>1885</v>
      </c>
      <c r="S86" s="592" t="s">
        <v>3861</v>
      </c>
      <c r="T86" s="92"/>
      <c r="U86" s="108"/>
    </row>
    <row r="87">
      <c r="A87" s="592">
        <v>84.0</v>
      </c>
      <c r="B87" s="593">
        <v>45558.0</v>
      </c>
      <c r="C87" s="593">
        <v>45558.0</v>
      </c>
      <c r="D87" s="592">
        <v>3.81401100124583E14</v>
      </c>
      <c r="E87" s="592">
        <v>8584.0</v>
      </c>
      <c r="F87" s="592">
        <v>9870365.0</v>
      </c>
      <c r="G87" s="592" t="s">
        <v>3862</v>
      </c>
      <c r="H87" s="592" t="s">
        <v>3863</v>
      </c>
      <c r="I87" s="592">
        <v>7.9644032E7</v>
      </c>
      <c r="J87" s="592"/>
      <c r="K87" s="593"/>
      <c r="L87" s="592" t="s">
        <v>2260</v>
      </c>
      <c r="M87" s="596"/>
      <c r="N87" s="592">
        <v>320.0</v>
      </c>
      <c r="O87" s="592">
        <f t="shared" si="22"/>
        <v>320</v>
      </c>
      <c r="P87" s="596"/>
      <c r="Q87" s="592" t="s">
        <v>854</v>
      </c>
      <c r="R87" s="597" t="s">
        <v>1885</v>
      </c>
      <c r="S87" s="592" t="s">
        <v>3864</v>
      </c>
      <c r="T87" s="92"/>
      <c r="U87" s="108"/>
    </row>
    <row r="88">
      <c r="A88" s="29">
        <v>85.0</v>
      </c>
      <c r="B88" s="174">
        <v>45558.0</v>
      </c>
      <c r="C88" s="174">
        <v>45559.0</v>
      </c>
      <c r="D88" s="29">
        <v>3.81401100124583E14</v>
      </c>
      <c r="E88" s="29">
        <v>8587.0</v>
      </c>
      <c r="F88" s="29">
        <v>7743578.0</v>
      </c>
      <c r="G88" s="29" t="s">
        <v>2465</v>
      </c>
      <c r="H88" s="29" t="s">
        <v>3865</v>
      </c>
      <c r="I88" s="29">
        <v>6.8774412E7</v>
      </c>
      <c r="J88" s="29" t="s">
        <v>2467</v>
      </c>
      <c r="K88" s="787">
        <v>33397.0</v>
      </c>
      <c r="L88" s="29" t="s">
        <v>98</v>
      </c>
      <c r="M88" s="29" t="s">
        <v>27</v>
      </c>
      <c r="N88" s="29">
        <v>859.0</v>
      </c>
      <c r="O88" s="29">
        <v>859.0</v>
      </c>
      <c r="P88" s="216"/>
      <c r="Q88" s="29" t="s">
        <v>854</v>
      </c>
      <c r="R88" s="177" t="s">
        <v>988</v>
      </c>
      <c r="S88" s="29" t="s">
        <v>3866</v>
      </c>
      <c r="T88" s="92"/>
      <c r="U88" s="108"/>
    </row>
    <row r="89">
      <c r="A89" s="29">
        <v>86.0</v>
      </c>
      <c r="B89" s="174">
        <v>45558.0</v>
      </c>
      <c r="C89" s="174">
        <v>45559.0</v>
      </c>
      <c r="D89" s="29">
        <v>3.81401100124583E14</v>
      </c>
      <c r="E89" s="29">
        <v>8661.0</v>
      </c>
      <c r="F89" s="29">
        <v>1146059.0</v>
      </c>
      <c r="G89" s="29" t="s">
        <v>3867</v>
      </c>
      <c r="H89" s="29" t="s">
        <v>3868</v>
      </c>
      <c r="I89" s="29">
        <v>7.4358381E7</v>
      </c>
      <c r="J89" s="29" t="s">
        <v>3869</v>
      </c>
      <c r="K89" s="174"/>
      <c r="L89" s="29" t="s">
        <v>749</v>
      </c>
      <c r="M89" s="216"/>
      <c r="N89" s="29">
        <v>900.0</v>
      </c>
      <c r="O89" s="29">
        <f t="shared" ref="O89:O115" si="23">N89</f>
        <v>900</v>
      </c>
      <c r="P89" s="176" t="s">
        <v>3870</v>
      </c>
      <c r="Q89" s="29" t="s">
        <v>854</v>
      </c>
      <c r="R89" s="177" t="s">
        <v>988</v>
      </c>
      <c r="S89" s="29" t="s">
        <v>3871</v>
      </c>
      <c r="T89" s="433">
        <f>(N89*5%)</f>
        <v>45</v>
      </c>
      <c r="U89" s="549"/>
      <c r="V89" s="178"/>
      <c r="W89" s="178"/>
      <c r="X89" s="178"/>
      <c r="Y89" s="178"/>
      <c r="Z89" s="178"/>
      <c r="AA89" s="178"/>
      <c r="AB89" s="178"/>
      <c r="AC89" s="178"/>
      <c r="AD89" s="178"/>
      <c r="AE89" s="178"/>
      <c r="AF89" s="178"/>
    </row>
    <row r="90">
      <c r="A90" s="592">
        <v>87.0</v>
      </c>
      <c r="B90" s="593">
        <v>45558.0</v>
      </c>
      <c r="C90" s="593">
        <v>45559.0</v>
      </c>
      <c r="D90" s="592">
        <v>3.81401100124583E14</v>
      </c>
      <c r="E90" s="592">
        <v>8611.0</v>
      </c>
      <c r="F90" s="592">
        <v>7732837.0</v>
      </c>
      <c r="G90" s="592" t="s">
        <v>3872</v>
      </c>
      <c r="H90" s="592" t="s">
        <v>3873</v>
      </c>
      <c r="I90" s="592">
        <v>7.81222E7</v>
      </c>
      <c r="J90" s="592" t="s">
        <v>3874</v>
      </c>
      <c r="K90" s="593"/>
      <c r="L90" s="592" t="s">
        <v>418</v>
      </c>
      <c r="M90" s="596"/>
      <c r="N90" s="592">
        <v>320.0</v>
      </c>
      <c r="O90" s="592">
        <f t="shared" si="23"/>
        <v>320</v>
      </c>
      <c r="P90" s="596"/>
      <c r="Q90" s="592" t="s">
        <v>854</v>
      </c>
      <c r="R90" s="597" t="s">
        <v>1885</v>
      </c>
      <c r="S90" s="592" t="s">
        <v>3875</v>
      </c>
      <c r="T90" s="598">
        <f t="shared" ref="T90:T93" si="24">(N90*5%)/2</f>
        <v>8</v>
      </c>
      <c r="U90" s="665"/>
      <c r="V90" s="599"/>
      <c r="W90" s="743">
        <f t="shared" ref="W90:W93" si="25">T90</f>
        <v>8</v>
      </c>
      <c r="X90" s="599"/>
      <c r="Y90" s="599"/>
      <c r="Z90" s="599"/>
      <c r="AA90" s="599"/>
      <c r="AB90" s="599"/>
      <c r="AC90" s="599"/>
      <c r="AD90" s="599"/>
      <c r="AE90" s="599"/>
      <c r="AF90" s="599"/>
    </row>
    <row r="91">
      <c r="A91" s="592">
        <v>88.0</v>
      </c>
      <c r="B91" s="593">
        <v>45558.0</v>
      </c>
      <c r="C91" s="593">
        <v>45559.0</v>
      </c>
      <c r="D91" s="592">
        <v>3.81401100124583E14</v>
      </c>
      <c r="E91" s="592">
        <v>8612.0</v>
      </c>
      <c r="F91" s="592">
        <v>5413875.0</v>
      </c>
      <c r="G91" s="592" t="s">
        <v>3876</v>
      </c>
      <c r="H91" s="592" t="s">
        <v>3876</v>
      </c>
      <c r="I91" s="592">
        <v>7.6677732E7</v>
      </c>
      <c r="J91" s="592" t="s">
        <v>3877</v>
      </c>
      <c r="K91" s="593"/>
      <c r="L91" s="592" t="s">
        <v>418</v>
      </c>
      <c r="M91" s="596"/>
      <c r="N91" s="592">
        <v>560.0</v>
      </c>
      <c r="O91" s="592">
        <f t="shared" si="23"/>
        <v>560</v>
      </c>
      <c r="P91" s="596"/>
      <c r="Q91" s="592" t="s">
        <v>854</v>
      </c>
      <c r="R91" s="597" t="s">
        <v>1885</v>
      </c>
      <c r="S91" s="592" t="s">
        <v>3878</v>
      </c>
      <c r="T91" s="598">
        <f t="shared" si="24"/>
        <v>14</v>
      </c>
      <c r="U91" s="665"/>
      <c r="V91" s="599"/>
      <c r="W91" s="743">
        <f t="shared" si="25"/>
        <v>14</v>
      </c>
      <c r="X91" s="599"/>
      <c r="Y91" s="599"/>
      <c r="Z91" s="599"/>
      <c r="AA91" s="599"/>
      <c r="AB91" s="599"/>
      <c r="AC91" s="599"/>
      <c r="AD91" s="599"/>
      <c r="AE91" s="599"/>
      <c r="AF91" s="599"/>
    </row>
    <row r="92">
      <c r="A92" s="592">
        <v>89.0</v>
      </c>
      <c r="B92" s="593">
        <v>45558.0</v>
      </c>
      <c r="C92" s="593">
        <v>45559.0</v>
      </c>
      <c r="D92" s="592">
        <v>3.81401100124583E14</v>
      </c>
      <c r="E92" s="592">
        <v>8613.0</v>
      </c>
      <c r="F92" s="592">
        <v>7844685.0</v>
      </c>
      <c r="G92" s="592" t="s">
        <v>3879</v>
      </c>
      <c r="H92" s="592" t="s">
        <v>3879</v>
      </c>
      <c r="I92" s="592">
        <v>7.1344049E7</v>
      </c>
      <c r="J92" s="592"/>
      <c r="K92" s="593"/>
      <c r="L92" s="592" t="s">
        <v>418</v>
      </c>
      <c r="M92" s="596"/>
      <c r="N92" s="592">
        <v>320.0</v>
      </c>
      <c r="O92" s="592">
        <f t="shared" si="23"/>
        <v>320</v>
      </c>
      <c r="P92" s="596"/>
      <c r="Q92" s="592" t="s">
        <v>854</v>
      </c>
      <c r="R92" s="597" t="s">
        <v>1885</v>
      </c>
      <c r="S92" s="592" t="s">
        <v>3880</v>
      </c>
      <c r="T92" s="598">
        <f t="shared" si="24"/>
        <v>8</v>
      </c>
      <c r="U92" s="665"/>
      <c r="V92" s="599"/>
      <c r="W92" s="743">
        <f t="shared" si="25"/>
        <v>8</v>
      </c>
      <c r="X92" s="599"/>
      <c r="Y92" s="599"/>
      <c r="Z92" s="599"/>
      <c r="AA92" s="599"/>
      <c r="AB92" s="599"/>
      <c r="AC92" s="599"/>
      <c r="AD92" s="599"/>
      <c r="AE92" s="599"/>
      <c r="AF92" s="599"/>
    </row>
    <row r="93">
      <c r="A93" s="592">
        <v>90.0</v>
      </c>
      <c r="B93" s="593">
        <v>45558.0</v>
      </c>
      <c r="C93" s="593">
        <v>45559.0</v>
      </c>
      <c r="D93" s="592">
        <v>3.81401100124583E14</v>
      </c>
      <c r="E93" s="592">
        <v>8615.0</v>
      </c>
      <c r="F93" s="592">
        <v>1.1260216E7</v>
      </c>
      <c r="G93" s="592" t="s">
        <v>3881</v>
      </c>
      <c r="H93" s="592" t="s">
        <v>3881</v>
      </c>
      <c r="I93" s="592">
        <v>6.8778756E7</v>
      </c>
      <c r="J93" s="592" t="s">
        <v>3882</v>
      </c>
      <c r="K93" s="593"/>
      <c r="L93" s="592" t="s">
        <v>418</v>
      </c>
      <c r="M93" s="596"/>
      <c r="N93" s="592">
        <v>1640.0</v>
      </c>
      <c r="O93" s="592">
        <f t="shared" si="23"/>
        <v>1640</v>
      </c>
      <c r="P93" s="596"/>
      <c r="Q93" s="592" t="s">
        <v>854</v>
      </c>
      <c r="R93" s="597" t="s">
        <v>1885</v>
      </c>
      <c r="S93" s="592" t="s">
        <v>3883</v>
      </c>
      <c r="T93" s="598">
        <f t="shared" si="24"/>
        <v>41</v>
      </c>
      <c r="U93" s="665"/>
      <c r="V93" s="599"/>
      <c r="W93" s="743">
        <f t="shared" si="25"/>
        <v>41</v>
      </c>
      <c r="X93" s="599"/>
      <c r="Y93" s="599"/>
      <c r="Z93" s="599"/>
      <c r="AA93" s="599"/>
      <c r="AB93" s="599"/>
      <c r="AC93" s="599"/>
      <c r="AD93" s="599"/>
      <c r="AE93" s="599"/>
      <c r="AF93" s="599"/>
    </row>
    <row r="94">
      <c r="A94" s="29">
        <v>91.0</v>
      </c>
      <c r="B94" s="174">
        <v>45559.0</v>
      </c>
      <c r="C94" s="174">
        <v>45559.0</v>
      </c>
      <c r="D94" s="29">
        <v>3.81401100124583E14</v>
      </c>
      <c r="E94" s="29">
        <v>8660.0</v>
      </c>
      <c r="F94" s="29">
        <v>2.838573011E9</v>
      </c>
      <c r="G94" s="29" t="s">
        <v>3884</v>
      </c>
      <c r="H94" s="29" t="s">
        <v>3885</v>
      </c>
      <c r="I94" s="29">
        <v>6.0098638E7</v>
      </c>
      <c r="J94" s="29" t="s">
        <v>3886</v>
      </c>
      <c r="K94" s="174"/>
      <c r="L94" s="29" t="s">
        <v>119</v>
      </c>
      <c r="M94" s="29" t="s">
        <v>27</v>
      </c>
      <c r="N94" s="29">
        <v>1579.0</v>
      </c>
      <c r="O94" s="29">
        <f t="shared" si="23"/>
        <v>1579</v>
      </c>
      <c r="P94" s="788" t="s">
        <v>3887</v>
      </c>
      <c r="Q94" s="29" t="s">
        <v>854</v>
      </c>
      <c r="R94" s="177" t="s">
        <v>988</v>
      </c>
      <c r="S94" s="29" t="s">
        <v>3888</v>
      </c>
      <c r="T94" s="92"/>
      <c r="U94" s="108"/>
    </row>
    <row r="95">
      <c r="A95" s="592">
        <v>92.0</v>
      </c>
      <c r="B95" s="593">
        <v>45559.0</v>
      </c>
      <c r="C95" s="593">
        <v>45559.0</v>
      </c>
      <c r="D95" s="592">
        <v>3.81401100124583E14</v>
      </c>
      <c r="E95" s="592">
        <v>8662.0</v>
      </c>
      <c r="F95" s="592">
        <v>0.0</v>
      </c>
      <c r="G95" s="592" t="s">
        <v>3855</v>
      </c>
      <c r="H95" s="592" t="s">
        <v>3856</v>
      </c>
      <c r="I95" s="592" t="s">
        <v>3857</v>
      </c>
      <c r="J95" s="592"/>
      <c r="K95" s="593"/>
      <c r="L95" s="592" t="s">
        <v>1740</v>
      </c>
      <c r="M95" s="596"/>
      <c r="N95" s="592">
        <f>360</f>
        <v>360</v>
      </c>
      <c r="O95" s="592">
        <f t="shared" si="23"/>
        <v>360</v>
      </c>
      <c r="P95" s="592" t="s">
        <v>1628</v>
      </c>
      <c r="Q95" s="592" t="s">
        <v>827</v>
      </c>
      <c r="R95" s="597" t="s">
        <v>1885</v>
      </c>
      <c r="S95" s="592" t="s">
        <v>3889</v>
      </c>
      <c r="T95" s="92"/>
      <c r="U95" s="108"/>
    </row>
    <row r="96">
      <c r="A96" s="592">
        <v>93.0</v>
      </c>
      <c r="B96" s="593">
        <v>45559.0</v>
      </c>
      <c r="C96" s="593">
        <v>45559.0</v>
      </c>
      <c r="D96" s="592">
        <v>3.81401100124583E14</v>
      </c>
      <c r="E96" s="592">
        <v>8663.0</v>
      </c>
      <c r="F96" s="592">
        <v>6228334.0</v>
      </c>
      <c r="G96" s="592" t="s">
        <v>3890</v>
      </c>
      <c r="H96" s="592" t="s">
        <v>3891</v>
      </c>
      <c r="I96" s="592">
        <v>7.089825E7</v>
      </c>
      <c r="J96" s="592" t="s">
        <v>3892</v>
      </c>
      <c r="K96" s="593"/>
      <c r="L96" s="592" t="s">
        <v>418</v>
      </c>
      <c r="M96" s="596"/>
      <c r="N96" s="592">
        <v>520.0</v>
      </c>
      <c r="O96" s="592">
        <f t="shared" si="23"/>
        <v>520</v>
      </c>
      <c r="P96" s="596"/>
      <c r="Q96" s="592" t="s">
        <v>854</v>
      </c>
      <c r="R96" s="597" t="s">
        <v>1885</v>
      </c>
      <c r="S96" s="592" t="s">
        <v>3893</v>
      </c>
      <c r="T96" s="598">
        <f t="shared" ref="T96:T98" si="26">(N96*5%)/2</f>
        <v>13</v>
      </c>
      <c r="U96" s="665"/>
      <c r="V96" s="599"/>
      <c r="W96" s="743">
        <f t="shared" ref="W96:W98" si="27">T96</f>
        <v>13</v>
      </c>
      <c r="X96" s="599"/>
      <c r="Y96" s="599"/>
      <c r="Z96" s="599"/>
      <c r="AA96" s="599"/>
      <c r="AB96" s="599"/>
      <c r="AC96" s="599"/>
      <c r="AD96" s="599"/>
      <c r="AE96" s="599"/>
      <c r="AF96" s="599"/>
    </row>
    <row r="97">
      <c r="A97" s="592">
        <v>94.0</v>
      </c>
      <c r="B97" s="593">
        <v>45559.0</v>
      </c>
      <c r="C97" s="593">
        <v>45559.0</v>
      </c>
      <c r="D97" s="592">
        <v>3.81401100124583E14</v>
      </c>
      <c r="E97" s="592">
        <v>8664.0</v>
      </c>
      <c r="F97" s="592">
        <v>9636160.0</v>
      </c>
      <c r="G97" s="592" t="s">
        <v>3894</v>
      </c>
      <c r="H97" s="592" t="s">
        <v>3894</v>
      </c>
      <c r="I97" s="592">
        <v>7.5362E7</v>
      </c>
      <c r="J97" s="592" t="s">
        <v>3895</v>
      </c>
      <c r="K97" s="593"/>
      <c r="L97" s="592" t="s">
        <v>418</v>
      </c>
      <c r="M97" s="596"/>
      <c r="N97" s="592">
        <v>440.0</v>
      </c>
      <c r="O97" s="592">
        <f t="shared" si="23"/>
        <v>440</v>
      </c>
      <c r="P97" s="596"/>
      <c r="Q97" s="592" t="s">
        <v>854</v>
      </c>
      <c r="R97" s="597" t="s">
        <v>1885</v>
      </c>
      <c r="S97" s="592" t="s">
        <v>3896</v>
      </c>
      <c r="T97" s="598">
        <f t="shared" si="26"/>
        <v>11</v>
      </c>
      <c r="U97" s="665"/>
      <c r="V97" s="599"/>
      <c r="W97" s="743">
        <f t="shared" si="27"/>
        <v>11</v>
      </c>
      <c r="X97" s="599"/>
      <c r="Y97" s="599"/>
      <c r="Z97" s="599"/>
      <c r="AA97" s="599"/>
      <c r="AB97" s="599"/>
      <c r="AC97" s="599"/>
      <c r="AD97" s="599"/>
      <c r="AE97" s="599"/>
      <c r="AF97" s="599"/>
    </row>
    <row r="98">
      <c r="A98" s="592">
        <v>95.0</v>
      </c>
      <c r="B98" s="593">
        <v>45559.0</v>
      </c>
      <c r="C98" s="593">
        <v>45559.0</v>
      </c>
      <c r="D98" s="592">
        <v>3.81401100124583E14</v>
      </c>
      <c r="E98" s="592">
        <v>8665.0</v>
      </c>
      <c r="F98" s="592">
        <v>5858259.0</v>
      </c>
      <c r="G98" s="592" t="s">
        <v>3897</v>
      </c>
      <c r="H98" s="592" t="s">
        <v>3898</v>
      </c>
      <c r="I98" s="592">
        <v>7.8523419E7</v>
      </c>
      <c r="J98" s="592" t="s">
        <v>3899</v>
      </c>
      <c r="K98" s="593"/>
      <c r="L98" s="592" t="s">
        <v>418</v>
      </c>
      <c r="M98" s="596"/>
      <c r="N98" s="592">
        <v>680.0</v>
      </c>
      <c r="O98" s="592">
        <f t="shared" si="23"/>
        <v>680</v>
      </c>
      <c r="P98" s="596"/>
      <c r="Q98" s="592" t="s">
        <v>854</v>
      </c>
      <c r="R98" s="597" t="s">
        <v>1885</v>
      </c>
      <c r="S98" s="592" t="s">
        <v>1562</v>
      </c>
      <c r="T98" s="598">
        <f t="shared" si="26"/>
        <v>17</v>
      </c>
      <c r="U98" s="665"/>
      <c r="V98" s="599"/>
      <c r="W98" s="743">
        <f t="shared" si="27"/>
        <v>17</v>
      </c>
      <c r="X98" s="599"/>
      <c r="Y98" s="599"/>
      <c r="Z98" s="599"/>
      <c r="AA98" s="599"/>
      <c r="AB98" s="599"/>
      <c r="AC98" s="599"/>
      <c r="AD98" s="599"/>
      <c r="AE98" s="599"/>
      <c r="AF98" s="599"/>
    </row>
    <row r="99">
      <c r="A99" s="29">
        <v>96.0</v>
      </c>
      <c r="B99" s="174">
        <v>45559.0</v>
      </c>
      <c r="C99" s="174">
        <v>45559.0</v>
      </c>
      <c r="D99" s="29">
        <v>3.81401100124583E14</v>
      </c>
      <c r="E99" s="29">
        <v>8666.0</v>
      </c>
      <c r="F99" s="29">
        <v>0.0</v>
      </c>
      <c r="G99" s="29" t="s">
        <v>3900</v>
      </c>
      <c r="H99" s="29" t="s">
        <v>3900</v>
      </c>
      <c r="I99" s="29">
        <v>7.6619872E7</v>
      </c>
      <c r="J99" s="29" t="s">
        <v>3901</v>
      </c>
      <c r="K99" s="174"/>
      <c r="L99" s="29" t="s">
        <v>418</v>
      </c>
      <c r="M99" s="216"/>
      <c r="N99" s="29">
        <v>400.0</v>
      </c>
      <c r="O99" s="29">
        <f t="shared" si="23"/>
        <v>400</v>
      </c>
      <c r="P99" s="216"/>
      <c r="Q99" s="29" t="s">
        <v>854</v>
      </c>
      <c r="R99" s="177" t="s">
        <v>988</v>
      </c>
      <c r="S99" s="29" t="s">
        <v>3902</v>
      </c>
      <c r="T99" s="433">
        <f>(N99*5%)</f>
        <v>20</v>
      </c>
      <c r="U99" s="549"/>
      <c r="V99" s="178"/>
      <c r="W99" s="178"/>
      <c r="X99" s="178"/>
      <c r="Y99" s="178"/>
      <c r="Z99" s="178"/>
      <c r="AA99" s="178"/>
      <c r="AB99" s="178"/>
      <c r="AC99" s="178"/>
      <c r="AD99" s="178"/>
      <c r="AE99" s="178"/>
      <c r="AF99" s="178"/>
    </row>
    <row r="100">
      <c r="A100" s="592">
        <v>97.0</v>
      </c>
      <c r="B100" s="593">
        <v>45559.0</v>
      </c>
      <c r="C100" s="593">
        <v>45559.0</v>
      </c>
      <c r="D100" s="592">
        <v>3.81401100124583E14</v>
      </c>
      <c r="E100" s="592">
        <v>8669.0</v>
      </c>
      <c r="F100" s="592">
        <v>5.04863028E8</v>
      </c>
      <c r="G100" s="592" t="s">
        <v>3903</v>
      </c>
      <c r="H100" s="592" t="s">
        <v>3904</v>
      </c>
      <c r="I100" s="592">
        <v>6.1329819E7</v>
      </c>
      <c r="J100" s="592" t="s">
        <v>3905</v>
      </c>
      <c r="K100" s="593"/>
      <c r="L100" s="592" t="s">
        <v>418</v>
      </c>
      <c r="M100" s="596"/>
      <c r="N100" s="592">
        <v>480.0</v>
      </c>
      <c r="O100" s="592">
        <f t="shared" si="23"/>
        <v>480</v>
      </c>
      <c r="P100" s="596"/>
      <c r="Q100" s="592" t="s">
        <v>854</v>
      </c>
      <c r="R100" s="597" t="s">
        <v>1885</v>
      </c>
      <c r="S100" s="592" t="s">
        <v>1618</v>
      </c>
      <c r="T100" s="598">
        <f>(N100*5%)/2</f>
        <v>12</v>
      </c>
      <c r="U100" s="665"/>
      <c r="V100" s="599"/>
      <c r="W100" s="743">
        <f>T100</f>
        <v>12</v>
      </c>
      <c r="X100" s="599"/>
      <c r="Y100" s="599"/>
      <c r="Z100" s="599"/>
      <c r="AA100" s="599"/>
      <c r="AB100" s="599"/>
      <c r="AC100" s="599"/>
      <c r="AD100" s="599"/>
      <c r="AE100" s="599"/>
      <c r="AF100" s="599"/>
    </row>
    <row r="101">
      <c r="A101" s="29">
        <v>98.0</v>
      </c>
      <c r="B101" s="174">
        <v>45559.0</v>
      </c>
      <c r="C101" s="174">
        <v>45559.0</v>
      </c>
      <c r="D101" s="29">
        <v>3.81401100124583E14</v>
      </c>
      <c r="E101" s="29">
        <v>8670.0</v>
      </c>
      <c r="F101" s="29">
        <v>9675997.0</v>
      </c>
      <c r="G101" s="29" t="s">
        <v>3906</v>
      </c>
      <c r="H101" s="29" t="s">
        <v>3906</v>
      </c>
      <c r="I101" s="29">
        <v>7.3986688E7</v>
      </c>
      <c r="J101" s="29"/>
      <c r="K101" s="174"/>
      <c r="L101" s="29" t="s">
        <v>418</v>
      </c>
      <c r="M101" s="216"/>
      <c r="N101" s="29">
        <v>200.0</v>
      </c>
      <c r="O101" s="29">
        <f t="shared" si="23"/>
        <v>200</v>
      </c>
      <c r="P101" s="216"/>
      <c r="Q101" s="29" t="s">
        <v>854</v>
      </c>
      <c r="R101" s="177" t="s">
        <v>988</v>
      </c>
      <c r="S101" s="29" t="s">
        <v>3907</v>
      </c>
      <c r="T101" s="433">
        <f t="shared" ref="T101:T104" si="28">(N101*5%)</f>
        <v>10</v>
      </c>
      <c r="U101" s="549"/>
      <c r="V101" s="178"/>
      <c r="W101" s="178"/>
      <c r="X101" s="178"/>
      <c r="Y101" s="223" t="s">
        <v>3908</v>
      </c>
      <c r="Z101" s="178"/>
      <c r="AA101" s="178"/>
      <c r="AB101" s="178"/>
      <c r="AC101" s="178"/>
      <c r="AD101" s="178"/>
      <c r="AE101" s="178"/>
      <c r="AF101" s="178"/>
    </row>
    <row r="102">
      <c r="A102" s="29">
        <v>99.0</v>
      </c>
      <c r="B102" s="174">
        <v>45559.0</v>
      </c>
      <c r="C102" s="174">
        <v>45559.0</v>
      </c>
      <c r="D102" s="29">
        <v>3.81401100124583E14</v>
      </c>
      <c r="E102" s="29">
        <v>8671.0</v>
      </c>
      <c r="F102" s="29">
        <v>4719815.0</v>
      </c>
      <c r="G102" s="29" t="s">
        <v>1535</v>
      </c>
      <c r="H102" s="29" t="s">
        <v>3909</v>
      </c>
      <c r="I102" s="29">
        <v>7.6668987E7</v>
      </c>
      <c r="J102" s="29" t="s">
        <v>3910</v>
      </c>
      <c r="K102" s="174"/>
      <c r="L102" s="29" t="s">
        <v>418</v>
      </c>
      <c r="M102" s="216"/>
      <c r="N102" s="29">
        <v>360.0</v>
      </c>
      <c r="O102" s="29">
        <f t="shared" si="23"/>
        <v>360</v>
      </c>
      <c r="P102" s="216"/>
      <c r="Q102" s="29" t="s">
        <v>854</v>
      </c>
      <c r="R102" s="177" t="s">
        <v>988</v>
      </c>
      <c r="S102" s="29" t="s">
        <v>1944</v>
      </c>
      <c r="T102" s="433">
        <f t="shared" si="28"/>
        <v>18</v>
      </c>
      <c r="U102" s="549"/>
      <c r="V102" s="178"/>
      <c r="W102" s="178"/>
      <c r="X102" s="178"/>
      <c r="Y102" s="178"/>
      <c r="Z102" s="178"/>
      <c r="AA102" s="178"/>
      <c r="AB102" s="178"/>
      <c r="AC102" s="178"/>
      <c r="AD102" s="178"/>
      <c r="AE102" s="178"/>
      <c r="AF102" s="178"/>
    </row>
    <row r="103">
      <c r="A103" s="29">
        <v>100.0</v>
      </c>
      <c r="B103" s="174">
        <v>45559.0</v>
      </c>
      <c r="C103" s="174">
        <v>45559.0</v>
      </c>
      <c r="D103" s="29">
        <v>3.81401100124583E14</v>
      </c>
      <c r="E103" s="29">
        <v>8672.0</v>
      </c>
      <c r="F103" s="29">
        <v>3936882.0</v>
      </c>
      <c r="G103" s="29" t="s">
        <v>3911</v>
      </c>
      <c r="H103" s="29" t="s">
        <v>3912</v>
      </c>
      <c r="I103" s="29">
        <v>7.6048923E7</v>
      </c>
      <c r="J103" s="29"/>
      <c r="K103" s="174"/>
      <c r="L103" s="29" t="s">
        <v>418</v>
      </c>
      <c r="M103" s="216"/>
      <c r="N103" s="29">
        <v>320.0</v>
      </c>
      <c r="O103" s="29">
        <f t="shared" si="23"/>
        <v>320</v>
      </c>
      <c r="P103" s="216"/>
      <c r="Q103" s="29" t="s">
        <v>854</v>
      </c>
      <c r="R103" s="177" t="s">
        <v>988</v>
      </c>
      <c r="S103" s="29" t="s">
        <v>3913</v>
      </c>
      <c r="T103" s="433">
        <f t="shared" si="28"/>
        <v>16</v>
      </c>
      <c r="U103" s="549"/>
      <c r="V103" s="178"/>
      <c r="W103" s="178"/>
      <c r="X103" s="178"/>
      <c r="Y103" s="178"/>
      <c r="Z103" s="178"/>
      <c r="AA103" s="178"/>
      <c r="AB103" s="178"/>
      <c r="AC103" s="178"/>
      <c r="AD103" s="178"/>
      <c r="AE103" s="178"/>
      <c r="AF103" s="178"/>
    </row>
    <row r="104">
      <c r="A104" s="29">
        <v>101.0</v>
      </c>
      <c r="B104" s="174">
        <v>45559.0</v>
      </c>
      <c r="C104" s="174">
        <v>45559.0</v>
      </c>
      <c r="D104" s="29">
        <v>3.81401100124583E14</v>
      </c>
      <c r="E104" s="29">
        <v>8673.0</v>
      </c>
      <c r="F104" s="29">
        <v>2874542.0</v>
      </c>
      <c r="G104" s="29" t="s">
        <v>3914</v>
      </c>
      <c r="H104" s="29" t="s">
        <v>3915</v>
      </c>
      <c r="I104" s="29">
        <v>7.7684885E7</v>
      </c>
      <c r="J104" s="29"/>
      <c r="K104" s="174"/>
      <c r="L104" s="29" t="s">
        <v>418</v>
      </c>
      <c r="M104" s="216"/>
      <c r="N104" s="29">
        <v>480.0</v>
      </c>
      <c r="O104" s="29">
        <f t="shared" si="23"/>
        <v>480</v>
      </c>
      <c r="P104" s="216"/>
      <c r="Q104" s="29" t="s">
        <v>854</v>
      </c>
      <c r="R104" s="177" t="s">
        <v>988</v>
      </c>
      <c r="S104" s="29" t="s">
        <v>1618</v>
      </c>
      <c r="T104" s="433">
        <f t="shared" si="28"/>
        <v>24</v>
      </c>
      <c r="U104" s="549"/>
      <c r="V104" s="178"/>
      <c r="W104" s="178"/>
      <c r="X104" s="178"/>
      <c r="Y104" s="178"/>
      <c r="Z104" s="178"/>
      <c r="AA104" s="178"/>
      <c r="AB104" s="178"/>
      <c r="AC104" s="178"/>
      <c r="AD104" s="178"/>
      <c r="AE104" s="178"/>
      <c r="AF104" s="178"/>
    </row>
    <row r="105">
      <c r="A105" s="29">
        <v>102.0</v>
      </c>
      <c r="B105" s="174">
        <v>45559.0</v>
      </c>
      <c r="C105" s="174">
        <v>45559.0</v>
      </c>
      <c r="D105" s="29">
        <v>3.81401100124583E14</v>
      </c>
      <c r="E105" s="29">
        <v>8675.0</v>
      </c>
      <c r="F105" s="29">
        <v>0.0</v>
      </c>
      <c r="G105" s="29" t="s">
        <v>3916</v>
      </c>
      <c r="H105" s="29" t="s">
        <v>3916</v>
      </c>
      <c r="I105" s="29">
        <v>7.993298E7</v>
      </c>
      <c r="J105" s="29"/>
      <c r="K105" s="174"/>
      <c r="L105" s="29" t="s">
        <v>701</v>
      </c>
      <c r="M105" s="216"/>
      <c r="N105" s="29">
        <v>300.0</v>
      </c>
      <c r="O105" s="29">
        <f t="shared" si="23"/>
        <v>300</v>
      </c>
      <c r="P105" s="216"/>
      <c r="Q105" s="29" t="s">
        <v>854</v>
      </c>
      <c r="R105" s="177" t="s">
        <v>988</v>
      </c>
      <c r="S105" s="29" t="s">
        <v>3917</v>
      </c>
      <c r="T105" s="92"/>
      <c r="U105" s="108"/>
    </row>
    <row r="106">
      <c r="A106" s="29">
        <v>103.0</v>
      </c>
      <c r="B106" s="174">
        <v>45559.0</v>
      </c>
      <c r="C106" s="174">
        <v>45559.0</v>
      </c>
      <c r="D106" s="29">
        <v>3.81401100124583E14</v>
      </c>
      <c r="E106" s="29">
        <v>8676.0</v>
      </c>
      <c r="F106" s="29">
        <v>4654216.0</v>
      </c>
      <c r="G106" s="29" t="s">
        <v>3918</v>
      </c>
      <c r="H106" s="29" t="s">
        <v>3918</v>
      </c>
      <c r="I106" s="29">
        <v>7.0826306E7</v>
      </c>
      <c r="J106" s="29"/>
      <c r="K106" s="174"/>
      <c r="L106" s="29" t="s">
        <v>418</v>
      </c>
      <c r="M106" s="216"/>
      <c r="N106" s="29">
        <v>720.0</v>
      </c>
      <c r="O106" s="29">
        <f t="shared" si="23"/>
        <v>720</v>
      </c>
      <c r="P106" s="216"/>
      <c r="Q106" s="29" t="s">
        <v>854</v>
      </c>
      <c r="R106" s="177" t="s">
        <v>988</v>
      </c>
      <c r="S106" s="29" t="s">
        <v>3919</v>
      </c>
      <c r="T106" s="433">
        <f t="shared" ref="T106:T108" si="29">(N106*5%)</f>
        <v>36</v>
      </c>
      <c r="U106" s="549"/>
      <c r="V106" s="178"/>
      <c r="W106" s="178"/>
      <c r="X106" s="178"/>
      <c r="Y106" s="178"/>
      <c r="Z106" s="178"/>
      <c r="AA106" s="178"/>
      <c r="AB106" s="178"/>
      <c r="AC106" s="178"/>
      <c r="AD106" s="178"/>
      <c r="AE106" s="178"/>
      <c r="AF106" s="178"/>
    </row>
    <row r="107">
      <c r="A107" s="29">
        <v>104.0</v>
      </c>
      <c r="B107" s="174">
        <v>45559.0</v>
      </c>
      <c r="C107" s="174">
        <v>45559.0</v>
      </c>
      <c r="D107" s="29">
        <v>3.81401100124583E14</v>
      </c>
      <c r="E107" s="29">
        <v>8678.0</v>
      </c>
      <c r="F107" s="29">
        <v>1.2872474E7</v>
      </c>
      <c r="G107" s="29" t="s">
        <v>3920</v>
      </c>
      <c r="H107" s="29" t="s">
        <v>3921</v>
      </c>
      <c r="I107" s="29">
        <v>7.9392917E7</v>
      </c>
      <c r="J107" s="216"/>
      <c r="K107" s="174"/>
      <c r="L107" s="29" t="s">
        <v>418</v>
      </c>
      <c r="M107" s="216"/>
      <c r="N107" s="29">
        <v>240.0</v>
      </c>
      <c r="O107" s="29">
        <f t="shared" si="23"/>
        <v>240</v>
      </c>
      <c r="P107" s="216"/>
      <c r="Q107" s="29" t="s">
        <v>854</v>
      </c>
      <c r="R107" s="177" t="s">
        <v>988</v>
      </c>
      <c r="S107" s="29" t="s">
        <v>1553</v>
      </c>
      <c r="T107" s="433">
        <f t="shared" si="29"/>
        <v>12</v>
      </c>
      <c r="U107" s="549"/>
      <c r="V107" s="178"/>
      <c r="W107" s="178"/>
      <c r="X107" s="178"/>
      <c r="Y107" s="178"/>
      <c r="Z107" s="178"/>
      <c r="AA107" s="178"/>
      <c r="AB107" s="178"/>
      <c r="AC107" s="178"/>
      <c r="AD107" s="178"/>
      <c r="AE107" s="178"/>
      <c r="AF107" s="178"/>
    </row>
    <row r="108">
      <c r="A108" s="29">
        <v>105.0</v>
      </c>
      <c r="B108" s="174">
        <v>45559.0</v>
      </c>
      <c r="C108" s="174">
        <v>45559.0</v>
      </c>
      <c r="D108" s="29">
        <v>3.81401100124583E14</v>
      </c>
      <c r="E108" s="29">
        <v>8679.0</v>
      </c>
      <c r="F108" s="29">
        <v>0.0</v>
      </c>
      <c r="G108" s="29" t="s">
        <v>3190</v>
      </c>
      <c r="H108" s="29" t="s">
        <v>3190</v>
      </c>
      <c r="I108" s="29">
        <v>6.2011867E7</v>
      </c>
      <c r="J108" s="29"/>
      <c r="K108" s="174"/>
      <c r="L108" s="29" t="s">
        <v>418</v>
      </c>
      <c r="M108" s="216"/>
      <c r="N108" s="29">
        <v>1400.0</v>
      </c>
      <c r="O108" s="29">
        <f t="shared" si="23"/>
        <v>1400</v>
      </c>
      <c r="P108" s="216"/>
      <c r="Q108" s="29" t="s">
        <v>854</v>
      </c>
      <c r="R108" s="177" t="s">
        <v>988</v>
      </c>
      <c r="S108" s="29" t="s">
        <v>3922</v>
      </c>
      <c r="T108" s="433">
        <f t="shared" si="29"/>
        <v>70</v>
      </c>
      <c r="U108" s="549"/>
      <c r="V108" s="178"/>
      <c r="W108" s="178"/>
      <c r="X108" s="178"/>
      <c r="Y108" s="178"/>
      <c r="Z108" s="178"/>
      <c r="AA108" s="178"/>
      <c r="AB108" s="178"/>
      <c r="AC108" s="178"/>
      <c r="AD108" s="178"/>
      <c r="AE108" s="178"/>
      <c r="AF108" s="178"/>
    </row>
    <row r="109">
      <c r="A109" s="29">
        <v>106.0</v>
      </c>
      <c r="B109" s="174">
        <v>45559.0</v>
      </c>
      <c r="C109" s="174">
        <v>45559.0</v>
      </c>
      <c r="D109" s="29">
        <v>3.81401100124583E14</v>
      </c>
      <c r="E109" s="29">
        <v>8680.0</v>
      </c>
      <c r="F109" s="29">
        <v>0.0</v>
      </c>
      <c r="G109" s="29" t="s">
        <v>3923</v>
      </c>
      <c r="H109" s="29" t="s">
        <v>3923</v>
      </c>
      <c r="I109" s="29">
        <v>6.1506319E7</v>
      </c>
      <c r="J109" s="29"/>
      <c r="K109" s="174"/>
      <c r="L109" s="29" t="s">
        <v>701</v>
      </c>
      <c r="M109" s="216"/>
      <c r="N109" s="29">
        <v>200.0</v>
      </c>
      <c r="O109" s="29">
        <f t="shared" si="23"/>
        <v>200</v>
      </c>
      <c r="P109" s="216"/>
      <c r="Q109" s="29" t="s">
        <v>854</v>
      </c>
      <c r="R109" s="177" t="s">
        <v>988</v>
      </c>
      <c r="S109" s="29" t="s">
        <v>3924</v>
      </c>
      <c r="T109" s="92"/>
      <c r="U109" s="108"/>
    </row>
    <row r="110">
      <c r="A110" s="29">
        <v>107.0</v>
      </c>
      <c r="B110" s="174">
        <v>45559.0</v>
      </c>
      <c r="C110" s="174">
        <v>45559.0</v>
      </c>
      <c r="D110" s="29">
        <v>3.81401100124583E14</v>
      </c>
      <c r="E110" s="29">
        <v>8681.0</v>
      </c>
      <c r="F110" s="29">
        <v>6208272.0</v>
      </c>
      <c r="G110" s="29" t="s">
        <v>3925</v>
      </c>
      <c r="H110" s="29" t="s">
        <v>3926</v>
      </c>
      <c r="I110" s="29">
        <v>7.8022242E7</v>
      </c>
      <c r="J110" s="29" t="s">
        <v>3927</v>
      </c>
      <c r="K110" s="174"/>
      <c r="L110" s="29" t="s">
        <v>2260</v>
      </c>
      <c r="M110" s="216"/>
      <c r="N110" s="29">
        <v>300.0</v>
      </c>
      <c r="O110" s="29">
        <f t="shared" si="23"/>
        <v>300</v>
      </c>
      <c r="P110" s="216"/>
      <c r="Q110" s="29" t="s">
        <v>854</v>
      </c>
      <c r="R110" s="177" t="s">
        <v>988</v>
      </c>
      <c r="S110" s="29" t="s">
        <v>3928</v>
      </c>
      <c r="T110" s="92"/>
      <c r="U110" s="108"/>
    </row>
    <row r="111">
      <c r="A111" s="592">
        <v>108.0</v>
      </c>
      <c r="B111" s="593">
        <v>45560.0</v>
      </c>
      <c r="C111" s="593">
        <v>45560.0</v>
      </c>
      <c r="D111" s="592">
        <v>3.81401100124583E14</v>
      </c>
      <c r="E111" s="592">
        <v>8768.0</v>
      </c>
      <c r="F111" s="769">
        <v>1.3446524E7</v>
      </c>
      <c r="G111" s="789" t="s">
        <v>3929</v>
      </c>
      <c r="H111" s="790" t="s">
        <v>3930</v>
      </c>
      <c r="I111" s="769">
        <v>7.7359643E7</v>
      </c>
      <c r="J111" s="790" t="s">
        <v>3931</v>
      </c>
      <c r="K111" s="593"/>
      <c r="L111" s="790" t="s">
        <v>2260</v>
      </c>
      <c r="M111" s="746"/>
      <c r="N111" s="615">
        <v>320.0</v>
      </c>
      <c r="O111" s="592">
        <f t="shared" si="23"/>
        <v>320</v>
      </c>
      <c r="P111" s="790"/>
      <c r="Q111" s="653" t="s">
        <v>854</v>
      </c>
      <c r="R111" s="597" t="s">
        <v>1885</v>
      </c>
      <c r="S111" s="592" t="s">
        <v>3932</v>
      </c>
      <c r="T111" s="92"/>
      <c r="U111" s="108"/>
    </row>
    <row r="112">
      <c r="A112" s="592">
        <v>109.0</v>
      </c>
      <c r="B112" s="593">
        <v>45560.0</v>
      </c>
      <c r="C112" s="593">
        <v>45564.0</v>
      </c>
      <c r="D112" s="592">
        <v>3.81401100124583E14</v>
      </c>
      <c r="E112" s="592">
        <v>8948.0</v>
      </c>
      <c r="F112" s="664">
        <v>1087779.0</v>
      </c>
      <c r="G112" s="592" t="s">
        <v>3933</v>
      </c>
      <c r="H112" s="592" t="s">
        <v>3934</v>
      </c>
      <c r="I112" s="592">
        <v>7.6633006E7</v>
      </c>
      <c r="J112" s="592" t="s">
        <v>3935</v>
      </c>
      <c r="K112" s="593"/>
      <c r="L112" s="592" t="s">
        <v>418</v>
      </c>
      <c r="M112" s="592"/>
      <c r="N112" s="592">
        <f>480+520+80</f>
        <v>1080</v>
      </c>
      <c r="O112" s="592">
        <f t="shared" si="23"/>
        <v>1080</v>
      </c>
      <c r="P112" s="592"/>
      <c r="Q112" s="592" t="s">
        <v>854</v>
      </c>
      <c r="R112" s="597" t="s">
        <v>1885</v>
      </c>
      <c r="S112" s="592" t="s">
        <v>3936</v>
      </c>
      <c r="T112" s="598">
        <f t="shared" ref="T112:T115" si="30">(N112*5%)/2</f>
        <v>27</v>
      </c>
      <c r="U112" s="665"/>
      <c r="V112" s="599"/>
      <c r="W112" s="743">
        <f t="shared" ref="W112:W115" si="31">T112</f>
        <v>27</v>
      </c>
      <c r="X112" s="791" t="s">
        <v>3937</v>
      </c>
      <c r="Z112" s="599"/>
      <c r="AA112" s="599"/>
      <c r="AB112" s="599"/>
      <c r="AC112" s="599"/>
      <c r="AD112" s="599"/>
      <c r="AE112" s="599"/>
      <c r="AF112" s="599"/>
    </row>
    <row r="113">
      <c r="A113" s="592">
        <v>110.0</v>
      </c>
      <c r="B113" s="593">
        <v>45563.0</v>
      </c>
      <c r="C113" s="593">
        <v>45564.0</v>
      </c>
      <c r="D113" s="592">
        <v>3.81401100124583E14</v>
      </c>
      <c r="E113" s="592">
        <v>8949.0</v>
      </c>
      <c r="F113" s="664">
        <v>0.0</v>
      </c>
      <c r="G113" s="592" t="s">
        <v>1512</v>
      </c>
      <c r="H113" s="592" t="s">
        <v>1512</v>
      </c>
      <c r="I113" s="592">
        <v>7.734272E7</v>
      </c>
      <c r="J113" s="592"/>
      <c r="K113" s="593"/>
      <c r="L113" s="592" t="s">
        <v>418</v>
      </c>
      <c r="M113" s="592"/>
      <c r="N113" s="592">
        <f>480+120</f>
        <v>600</v>
      </c>
      <c r="O113" s="592">
        <f t="shared" si="23"/>
        <v>600</v>
      </c>
      <c r="P113" s="592"/>
      <c r="Q113" s="592" t="s">
        <v>854</v>
      </c>
      <c r="R113" s="597" t="s">
        <v>1885</v>
      </c>
      <c r="S113" s="592" t="s">
        <v>1615</v>
      </c>
      <c r="T113" s="598">
        <f t="shared" si="30"/>
        <v>15</v>
      </c>
      <c r="U113" s="665"/>
      <c r="V113" s="599"/>
      <c r="W113" s="743">
        <f t="shared" si="31"/>
        <v>15</v>
      </c>
      <c r="X113" s="599"/>
      <c r="Y113" s="599"/>
      <c r="Z113" s="599"/>
      <c r="AA113" s="599"/>
      <c r="AB113" s="599"/>
      <c r="AC113" s="599"/>
      <c r="AD113" s="599"/>
      <c r="AE113" s="599"/>
      <c r="AF113" s="599"/>
    </row>
    <row r="114">
      <c r="A114" s="592">
        <v>111.0</v>
      </c>
      <c r="B114" s="593">
        <v>45563.0</v>
      </c>
      <c r="C114" s="593">
        <v>45563.0</v>
      </c>
      <c r="D114" s="592">
        <v>3.81401100124583E14</v>
      </c>
      <c r="E114" s="592">
        <v>8952.0</v>
      </c>
      <c r="F114" s="664">
        <v>7.732912016E9</v>
      </c>
      <c r="G114" s="592" t="s">
        <v>3938</v>
      </c>
      <c r="H114" s="592" t="s">
        <v>3939</v>
      </c>
      <c r="I114" s="592">
        <v>7.6663037E7</v>
      </c>
      <c r="J114" s="592"/>
      <c r="K114" s="593">
        <v>33144.0</v>
      </c>
      <c r="L114" s="592" t="s">
        <v>418</v>
      </c>
      <c r="M114" s="592"/>
      <c r="N114" s="592">
        <v>840.0</v>
      </c>
      <c r="O114" s="592">
        <f t="shared" si="23"/>
        <v>840</v>
      </c>
      <c r="P114" s="592"/>
      <c r="Q114" s="592" t="s">
        <v>854</v>
      </c>
      <c r="R114" s="597" t="s">
        <v>1885</v>
      </c>
      <c r="S114" s="592" t="s">
        <v>3940</v>
      </c>
      <c r="T114" s="598">
        <f t="shared" si="30"/>
        <v>21</v>
      </c>
      <c r="U114" s="665"/>
      <c r="V114" s="600"/>
      <c r="W114" s="743">
        <f t="shared" si="31"/>
        <v>21</v>
      </c>
      <c r="X114" s="599"/>
      <c r="Y114" s="599"/>
      <c r="Z114" s="599"/>
      <c r="AA114" s="599"/>
      <c r="AB114" s="599"/>
      <c r="AC114" s="599"/>
      <c r="AD114" s="599"/>
      <c r="AE114" s="599"/>
      <c r="AF114" s="599"/>
    </row>
    <row r="115">
      <c r="A115" s="592">
        <v>112.0</v>
      </c>
      <c r="B115" s="593">
        <v>45563.0</v>
      </c>
      <c r="C115" s="593">
        <v>45564.0</v>
      </c>
      <c r="D115" s="592">
        <v>3.81401100124583E14</v>
      </c>
      <c r="E115" s="592">
        <v>8953.0</v>
      </c>
      <c r="F115" s="592">
        <v>7850064.0</v>
      </c>
      <c r="G115" s="592" t="s">
        <v>3941</v>
      </c>
      <c r="H115" s="592" t="s">
        <v>3942</v>
      </c>
      <c r="I115" s="592">
        <v>7.2613645E7</v>
      </c>
      <c r="J115" s="596"/>
      <c r="K115" s="593"/>
      <c r="L115" s="592" t="s">
        <v>418</v>
      </c>
      <c r="M115" s="592"/>
      <c r="N115" s="592">
        <v>210.0</v>
      </c>
      <c r="O115" s="592">
        <f t="shared" si="23"/>
        <v>210</v>
      </c>
      <c r="P115" s="596"/>
      <c r="Q115" s="592" t="s">
        <v>854</v>
      </c>
      <c r="R115" s="597" t="s">
        <v>1885</v>
      </c>
      <c r="S115" s="592" t="s">
        <v>3943</v>
      </c>
      <c r="T115" s="598">
        <f t="shared" si="30"/>
        <v>5.25</v>
      </c>
      <c r="U115" s="666"/>
      <c r="V115" s="599"/>
      <c r="W115" s="743">
        <f t="shared" si="31"/>
        <v>5.25</v>
      </c>
      <c r="X115" s="599"/>
      <c r="Y115" s="599"/>
      <c r="Z115" s="599"/>
      <c r="AA115" s="599"/>
      <c r="AB115" s="599"/>
      <c r="AC115" s="599"/>
      <c r="AD115" s="599"/>
      <c r="AE115" s="599"/>
      <c r="AF115" s="599"/>
    </row>
    <row r="116">
      <c r="A116" s="29">
        <v>113.0</v>
      </c>
      <c r="B116" s="174">
        <v>45563.0</v>
      </c>
      <c r="C116" s="174">
        <v>45564.0</v>
      </c>
      <c r="D116" s="29">
        <v>3.81401100124583E14</v>
      </c>
      <c r="E116" s="29">
        <v>8954.0</v>
      </c>
      <c r="F116" s="29">
        <v>5390511.0</v>
      </c>
      <c r="G116" s="29" t="s">
        <v>3944</v>
      </c>
      <c r="H116" s="29" t="s">
        <v>3944</v>
      </c>
      <c r="I116" s="29">
        <v>7.8036363E7</v>
      </c>
      <c r="J116" s="29"/>
      <c r="K116" s="174"/>
      <c r="L116" s="29" t="s">
        <v>418</v>
      </c>
      <c r="M116" s="216"/>
      <c r="N116" s="29">
        <v>1320.0</v>
      </c>
      <c r="O116" s="29">
        <v>1320.0</v>
      </c>
      <c r="P116" s="216"/>
      <c r="Q116" s="29" t="s">
        <v>854</v>
      </c>
      <c r="R116" s="177" t="s">
        <v>988</v>
      </c>
      <c r="S116" s="29" t="s">
        <v>3945</v>
      </c>
      <c r="T116" s="433">
        <f>(N116*5%)</f>
        <v>66</v>
      </c>
      <c r="U116" s="549"/>
      <c r="V116" s="223"/>
      <c r="W116" s="178"/>
      <c r="X116" s="178"/>
      <c r="Y116" s="178"/>
      <c r="Z116" s="178"/>
      <c r="AA116" s="178"/>
      <c r="AB116" s="178"/>
      <c r="AC116" s="178"/>
      <c r="AD116" s="178"/>
      <c r="AE116" s="178"/>
      <c r="AF116" s="178"/>
    </row>
    <row r="117">
      <c r="A117" s="29">
        <v>114.0</v>
      </c>
      <c r="B117" s="174">
        <v>45563.0</v>
      </c>
      <c r="C117" s="174">
        <v>45563.0</v>
      </c>
      <c r="D117" s="29">
        <v>3.81401100124583E14</v>
      </c>
      <c r="E117" s="29">
        <v>8955.0</v>
      </c>
      <c r="F117" s="29">
        <v>0.0</v>
      </c>
      <c r="G117" s="29" t="s">
        <v>3946</v>
      </c>
      <c r="H117" s="29" t="s">
        <v>3946</v>
      </c>
      <c r="I117" s="29">
        <v>7.0823212E7</v>
      </c>
      <c r="J117" s="29"/>
      <c r="K117" s="174"/>
      <c r="L117" s="29" t="s">
        <v>701</v>
      </c>
      <c r="M117" s="216"/>
      <c r="N117" s="29">
        <v>200.0</v>
      </c>
      <c r="O117" s="29">
        <f t="shared" ref="O117:O133" si="32">N117</f>
        <v>200</v>
      </c>
      <c r="P117" s="216"/>
      <c r="Q117" s="29" t="s">
        <v>854</v>
      </c>
      <c r="R117" s="177" t="s">
        <v>988</v>
      </c>
      <c r="S117" s="29" t="s">
        <v>3947</v>
      </c>
      <c r="T117" s="92"/>
      <c r="U117" s="108"/>
    </row>
    <row r="118">
      <c r="A118" s="592">
        <v>115.0</v>
      </c>
      <c r="B118" s="593">
        <v>45563.0</v>
      </c>
      <c r="C118" s="593">
        <v>45571.0</v>
      </c>
      <c r="D118" s="592">
        <v>3.81401100124583E14</v>
      </c>
      <c r="E118" s="592">
        <v>8957.0</v>
      </c>
      <c r="F118" s="594">
        <v>8.892544018E9</v>
      </c>
      <c r="G118" s="594" t="s">
        <v>3948</v>
      </c>
      <c r="H118" s="594" t="s">
        <v>3949</v>
      </c>
      <c r="I118" s="594">
        <v>7.8580111E7</v>
      </c>
      <c r="J118" s="595" t="s">
        <v>3950</v>
      </c>
      <c r="K118" s="593"/>
      <c r="L118" s="592" t="s">
        <v>418</v>
      </c>
      <c r="M118" s="596"/>
      <c r="N118" s="592">
        <v>360.0</v>
      </c>
      <c r="O118" s="592">
        <f t="shared" si="32"/>
        <v>360</v>
      </c>
      <c r="P118" s="596"/>
      <c r="Q118" s="592" t="s">
        <v>854</v>
      </c>
      <c r="R118" s="597" t="s">
        <v>1885</v>
      </c>
      <c r="S118" s="592" t="s">
        <v>3951</v>
      </c>
      <c r="T118" s="598">
        <f>(N118*5%)/2</f>
        <v>9</v>
      </c>
      <c r="U118" s="665"/>
      <c r="V118" s="599"/>
      <c r="W118" s="743">
        <f>T118</f>
        <v>9</v>
      </c>
      <c r="X118" s="599"/>
      <c r="Y118" s="599"/>
      <c r="Z118" s="599"/>
      <c r="AA118" s="599"/>
      <c r="AB118" s="599"/>
      <c r="AC118" s="599"/>
      <c r="AD118" s="599"/>
      <c r="AE118" s="599"/>
      <c r="AF118" s="599"/>
    </row>
    <row r="119">
      <c r="A119" s="592">
        <v>116.0</v>
      </c>
      <c r="B119" s="593">
        <v>45563.0</v>
      </c>
      <c r="C119" s="593">
        <v>45563.0</v>
      </c>
      <c r="D119" s="592">
        <v>3.81401100124583E14</v>
      </c>
      <c r="E119" s="592">
        <v>8961.0</v>
      </c>
      <c r="F119" s="592">
        <v>9764366.0</v>
      </c>
      <c r="G119" s="592" t="s">
        <v>3952</v>
      </c>
      <c r="H119" s="592" t="s">
        <v>3952</v>
      </c>
      <c r="I119" s="592"/>
      <c r="J119" s="596"/>
      <c r="K119" s="593"/>
      <c r="L119" s="592" t="s">
        <v>98</v>
      </c>
      <c r="M119" s="596"/>
      <c r="N119" s="592">
        <v>699.0</v>
      </c>
      <c r="O119" s="592">
        <f t="shared" si="32"/>
        <v>699</v>
      </c>
      <c r="P119" s="632" t="s">
        <v>1828</v>
      </c>
      <c r="Q119" s="592" t="s">
        <v>827</v>
      </c>
      <c r="R119" s="597" t="s">
        <v>1885</v>
      </c>
      <c r="S119" s="592" t="s">
        <v>3953</v>
      </c>
      <c r="T119" s="92"/>
      <c r="U119" s="108"/>
    </row>
    <row r="120">
      <c r="A120" s="592">
        <v>117.0</v>
      </c>
      <c r="B120" s="593">
        <v>45563.0</v>
      </c>
      <c r="C120" s="593">
        <v>45564.0</v>
      </c>
      <c r="D120" s="592">
        <v>3.81401100124583E14</v>
      </c>
      <c r="E120" s="592">
        <v>8962.0</v>
      </c>
      <c r="F120" s="592">
        <v>9764366.0</v>
      </c>
      <c r="G120" s="592" t="s">
        <v>3952</v>
      </c>
      <c r="H120" s="592" t="s">
        <v>3952</v>
      </c>
      <c r="I120" s="596"/>
      <c r="J120" s="596"/>
      <c r="K120" s="593"/>
      <c r="L120" s="592" t="s">
        <v>1074</v>
      </c>
      <c r="M120" s="596"/>
      <c r="N120" s="592">
        <v>70.0</v>
      </c>
      <c r="O120" s="592">
        <f t="shared" si="32"/>
        <v>70</v>
      </c>
      <c r="P120" s="632" t="s">
        <v>1828</v>
      </c>
      <c r="Q120" s="592" t="s">
        <v>827</v>
      </c>
      <c r="R120" s="597" t="s">
        <v>1885</v>
      </c>
      <c r="S120" s="592" t="s">
        <v>3954</v>
      </c>
      <c r="T120" s="92"/>
      <c r="U120" s="108"/>
    </row>
    <row r="121">
      <c r="A121" s="592">
        <v>118.0</v>
      </c>
      <c r="B121" s="593">
        <v>45564.0</v>
      </c>
      <c r="C121" s="593">
        <v>45564.0</v>
      </c>
      <c r="D121" s="592">
        <v>3.81401100124583E14</v>
      </c>
      <c r="E121" s="592">
        <v>9019.0</v>
      </c>
      <c r="F121" s="592">
        <v>3247978.0</v>
      </c>
      <c r="G121" s="592" t="s">
        <v>3955</v>
      </c>
      <c r="H121" s="592" t="s">
        <v>3956</v>
      </c>
      <c r="I121" s="592">
        <v>7.7834798E7</v>
      </c>
      <c r="J121" s="596"/>
      <c r="K121" s="593">
        <v>34742.0</v>
      </c>
      <c r="L121" s="592" t="s">
        <v>418</v>
      </c>
      <c r="M121" s="596"/>
      <c r="N121" s="592">
        <v>810.0</v>
      </c>
      <c r="O121" s="592">
        <f t="shared" si="32"/>
        <v>810</v>
      </c>
      <c r="P121" s="596"/>
      <c r="Q121" s="592" t="s">
        <v>854</v>
      </c>
      <c r="R121" s="597" t="s">
        <v>1885</v>
      </c>
      <c r="S121" s="592" t="s">
        <v>3957</v>
      </c>
      <c r="T121" s="598">
        <f t="shared" ref="T121:T122" si="33">(N121*5%)/2</f>
        <v>20.25</v>
      </c>
      <c r="U121" s="665"/>
      <c r="V121" s="599"/>
      <c r="W121" s="743">
        <f t="shared" ref="W121:W122" si="34">T121</f>
        <v>20.25</v>
      </c>
      <c r="X121" s="599"/>
      <c r="Y121" s="599"/>
      <c r="Z121" s="599"/>
      <c r="AA121" s="599"/>
      <c r="AB121" s="599"/>
      <c r="AC121" s="599"/>
      <c r="AD121" s="599"/>
      <c r="AE121" s="599"/>
      <c r="AF121" s="599"/>
    </row>
    <row r="122">
      <c r="A122" s="592">
        <v>119.0</v>
      </c>
      <c r="B122" s="593">
        <v>45564.0</v>
      </c>
      <c r="C122" s="593">
        <v>45564.0</v>
      </c>
      <c r="D122" s="592">
        <v>3.81401100124583E14</v>
      </c>
      <c r="E122" s="592">
        <v>9020.0</v>
      </c>
      <c r="F122" s="592">
        <v>5413195.0</v>
      </c>
      <c r="G122" s="592" t="s">
        <v>2206</v>
      </c>
      <c r="H122" s="592" t="s">
        <v>2206</v>
      </c>
      <c r="I122" s="592">
        <v>7.0286108E7</v>
      </c>
      <c r="J122" s="596"/>
      <c r="K122" s="593"/>
      <c r="L122" s="592" t="s">
        <v>418</v>
      </c>
      <c r="M122" s="592"/>
      <c r="N122" s="592">
        <v>720.0</v>
      </c>
      <c r="O122" s="592">
        <f t="shared" si="32"/>
        <v>720</v>
      </c>
      <c r="P122" s="596"/>
      <c r="Q122" s="592" t="s">
        <v>854</v>
      </c>
      <c r="R122" s="597" t="s">
        <v>1885</v>
      </c>
      <c r="S122" s="592" t="s">
        <v>2429</v>
      </c>
      <c r="T122" s="598">
        <f t="shared" si="33"/>
        <v>18</v>
      </c>
      <c r="U122" s="665"/>
      <c r="V122" s="599"/>
      <c r="W122" s="743">
        <f t="shared" si="34"/>
        <v>18</v>
      </c>
      <c r="X122" s="599"/>
      <c r="Y122" s="599"/>
      <c r="Z122" s="599"/>
      <c r="AA122" s="599"/>
      <c r="AB122" s="599"/>
      <c r="AC122" s="599"/>
      <c r="AD122" s="599"/>
      <c r="AE122" s="599"/>
      <c r="AF122" s="599"/>
    </row>
    <row r="123">
      <c r="A123" s="592">
        <v>120.0</v>
      </c>
      <c r="B123" s="593">
        <v>45564.0</v>
      </c>
      <c r="C123" s="592" t="s">
        <v>1653</v>
      </c>
      <c r="D123" s="592">
        <v>3.81401100124583E14</v>
      </c>
      <c r="E123" s="592">
        <v>9021.0</v>
      </c>
      <c r="F123" s="592">
        <v>9834671.0</v>
      </c>
      <c r="G123" s="592" t="s">
        <v>3958</v>
      </c>
      <c r="H123" s="592" t="s">
        <v>3959</v>
      </c>
      <c r="I123" s="592">
        <v>6.0095899E7</v>
      </c>
      <c r="J123" s="592" t="s">
        <v>3960</v>
      </c>
      <c r="K123" s="593"/>
      <c r="L123" s="592" t="s">
        <v>141</v>
      </c>
      <c r="M123" s="592" t="s">
        <v>27</v>
      </c>
      <c r="N123" s="592">
        <v>799.0</v>
      </c>
      <c r="O123" s="592">
        <f t="shared" si="32"/>
        <v>799</v>
      </c>
      <c r="P123" s="596"/>
      <c r="Q123" s="592" t="s">
        <v>854</v>
      </c>
      <c r="R123" s="597" t="s">
        <v>1885</v>
      </c>
      <c r="S123" s="592" t="s">
        <v>3961</v>
      </c>
      <c r="T123" s="92"/>
      <c r="U123" s="108"/>
    </row>
    <row r="124">
      <c r="A124" s="592">
        <v>121.0</v>
      </c>
      <c r="B124" s="593">
        <v>45564.0</v>
      </c>
      <c r="C124" s="592" t="s">
        <v>1653</v>
      </c>
      <c r="D124" s="592">
        <v>3.81401100124583E14</v>
      </c>
      <c r="E124" s="592">
        <v>9022.0</v>
      </c>
      <c r="F124" s="592">
        <v>9834671.0</v>
      </c>
      <c r="G124" s="592" t="s">
        <v>3958</v>
      </c>
      <c r="H124" s="592" t="s">
        <v>3962</v>
      </c>
      <c r="I124" s="592">
        <v>6.0095899E7</v>
      </c>
      <c r="J124" s="592" t="s">
        <v>3960</v>
      </c>
      <c r="K124" s="593"/>
      <c r="L124" s="592" t="s">
        <v>305</v>
      </c>
      <c r="M124" s="592" t="s">
        <v>27</v>
      </c>
      <c r="N124" s="592">
        <v>929.0</v>
      </c>
      <c r="O124" s="592">
        <f t="shared" si="32"/>
        <v>929</v>
      </c>
      <c r="P124" s="596"/>
      <c r="Q124" s="592" t="s">
        <v>854</v>
      </c>
      <c r="R124" s="597" t="s">
        <v>1885</v>
      </c>
      <c r="S124" s="592" t="s">
        <v>3963</v>
      </c>
      <c r="T124" s="92"/>
      <c r="U124" s="108"/>
    </row>
    <row r="125">
      <c r="A125" s="592">
        <v>122.0</v>
      </c>
      <c r="B125" s="593">
        <v>45564.0</v>
      </c>
      <c r="C125" s="593">
        <v>45564.0</v>
      </c>
      <c r="D125" s="592">
        <v>3.81401100124583E14</v>
      </c>
      <c r="E125" s="592">
        <v>9023.0</v>
      </c>
      <c r="F125" s="592">
        <v>9023744.0</v>
      </c>
      <c r="G125" s="592" t="s">
        <v>3964</v>
      </c>
      <c r="H125" s="592" t="s">
        <v>3964</v>
      </c>
      <c r="I125" s="592">
        <v>7.8447047E7</v>
      </c>
      <c r="J125" s="592" t="s">
        <v>3965</v>
      </c>
      <c r="K125" s="593"/>
      <c r="L125" s="592" t="s">
        <v>418</v>
      </c>
      <c r="M125" s="596"/>
      <c r="N125" s="592">
        <v>495.0</v>
      </c>
      <c r="O125" s="592">
        <f t="shared" si="32"/>
        <v>495</v>
      </c>
      <c r="P125" s="596"/>
      <c r="Q125" s="592" t="s">
        <v>854</v>
      </c>
      <c r="R125" s="597" t="s">
        <v>1885</v>
      </c>
      <c r="S125" s="592" t="s">
        <v>2222</v>
      </c>
      <c r="T125" s="598">
        <f t="shared" ref="T125:T129" si="35">(N125*5%)/2</f>
        <v>12.375</v>
      </c>
      <c r="U125" s="665"/>
      <c r="V125" s="599"/>
      <c r="W125" s="743">
        <f t="shared" ref="W125:W129" si="36">T125</f>
        <v>12.375</v>
      </c>
      <c r="X125" s="599"/>
      <c r="Y125" s="599"/>
      <c r="Z125" s="599"/>
      <c r="AA125" s="599"/>
      <c r="AB125" s="599"/>
      <c r="AC125" s="599"/>
      <c r="AD125" s="599"/>
      <c r="AE125" s="599"/>
      <c r="AF125" s="599"/>
    </row>
    <row r="126">
      <c r="A126" s="592">
        <v>123.0</v>
      </c>
      <c r="B126" s="593">
        <v>45564.0</v>
      </c>
      <c r="C126" s="593">
        <v>45564.0</v>
      </c>
      <c r="D126" s="592">
        <v>3.81401100124583E14</v>
      </c>
      <c r="E126" s="592">
        <v>9025.0</v>
      </c>
      <c r="F126" s="600">
        <v>4095062.0</v>
      </c>
      <c r="G126" s="592" t="s">
        <v>3966</v>
      </c>
      <c r="H126" s="592" t="s">
        <v>3966</v>
      </c>
      <c r="I126" s="592">
        <v>7.7884146E7</v>
      </c>
      <c r="J126" s="592" t="s">
        <v>3967</v>
      </c>
      <c r="K126" s="593"/>
      <c r="L126" s="592" t="s">
        <v>418</v>
      </c>
      <c r="M126" s="596"/>
      <c r="N126" s="592">
        <v>210.0</v>
      </c>
      <c r="O126" s="592">
        <f t="shared" si="32"/>
        <v>210</v>
      </c>
      <c r="P126" s="596"/>
      <c r="Q126" s="592" t="s">
        <v>854</v>
      </c>
      <c r="R126" s="597" t="s">
        <v>1885</v>
      </c>
      <c r="S126" s="592" t="s">
        <v>3968</v>
      </c>
      <c r="T126" s="598">
        <f t="shared" si="35"/>
        <v>5.25</v>
      </c>
      <c r="U126" s="665"/>
      <c r="V126" s="599"/>
      <c r="W126" s="743">
        <f t="shared" si="36"/>
        <v>5.25</v>
      </c>
      <c r="X126" s="599"/>
      <c r="Y126" s="599"/>
      <c r="Z126" s="599"/>
      <c r="AA126" s="599"/>
      <c r="AB126" s="599"/>
      <c r="AC126" s="599"/>
      <c r="AD126" s="599"/>
      <c r="AE126" s="599"/>
      <c r="AF126" s="599"/>
    </row>
    <row r="127">
      <c r="A127" s="592">
        <v>124.0</v>
      </c>
      <c r="B127" s="593">
        <v>45564.0</v>
      </c>
      <c r="C127" s="593">
        <v>45564.0</v>
      </c>
      <c r="D127" s="592">
        <v>3.81401100124583E14</v>
      </c>
      <c r="E127" s="592">
        <v>9027.0</v>
      </c>
      <c r="F127" s="592">
        <v>3103259.0</v>
      </c>
      <c r="G127" s="592" t="s">
        <v>3969</v>
      </c>
      <c r="H127" s="592" t="s">
        <v>3970</v>
      </c>
      <c r="I127" s="592">
        <v>6.8378873E7</v>
      </c>
      <c r="J127" s="592" t="s">
        <v>3971</v>
      </c>
      <c r="K127" s="593"/>
      <c r="L127" s="592" t="s">
        <v>418</v>
      </c>
      <c r="M127" s="596"/>
      <c r="N127" s="592">
        <v>105.0</v>
      </c>
      <c r="O127" s="592">
        <f t="shared" si="32"/>
        <v>105</v>
      </c>
      <c r="P127" s="596"/>
      <c r="Q127" s="592" t="s">
        <v>854</v>
      </c>
      <c r="R127" s="597" t="s">
        <v>1885</v>
      </c>
      <c r="S127" s="592" t="s">
        <v>3972</v>
      </c>
      <c r="T127" s="598">
        <f t="shared" si="35"/>
        <v>2.625</v>
      </c>
      <c r="U127" s="665"/>
      <c r="V127" s="599"/>
      <c r="W127" s="743">
        <f t="shared" si="36"/>
        <v>2.625</v>
      </c>
      <c r="X127" s="599"/>
      <c r="Y127" s="599"/>
      <c r="Z127" s="599"/>
      <c r="AA127" s="599"/>
      <c r="AB127" s="599"/>
      <c r="AC127" s="599"/>
      <c r="AD127" s="599"/>
      <c r="AE127" s="599"/>
      <c r="AF127" s="599"/>
    </row>
    <row r="128">
      <c r="A128" s="592">
        <v>125.0</v>
      </c>
      <c r="B128" s="593">
        <v>45564.0</v>
      </c>
      <c r="C128" s="593">
        <v>45564.0</v>
      </c>
      <c r="D128" s="592">
        <v>3.81401100124583E14</v>
      </c>
      <c r="E128" s="592">
        <v>9029.0</v>
      </c>
      <c r="F128" s="592">
        <v>0.0</v>
      </c>
      <c r="G128" s="592" t="s">
        <v>3973</v>
      </c>
      <c r="H128" s="592" t="s">
        <v>3973</v>
      </c>
      <c r="I128" s="592">
        <v>7.8195371E7</v>
      </c>
      <c r="J128" s="592" t="s">
        <v>3974</v>
      </c>
      <c r="K128" s="593"/>
      <c r="L128" s="592" t="s">
        <v>418</v>
      </c>
      <c r="M128" s="596"/>
      <c r="N128" s="592">
        <v>390.0</v>
      </c>
      <c r="O128" s="592">
        <f t="shared" si="32"/>
        <v>390</v>
      </c>
      <c r="P128" s="596"/>
      <c r="Q128" s="592" t="s">
        <v>854</v>
      </c>
      <c r="R128" s="597" t="s">
        <v>1885</v>
      </c>
      <c r="S128" s="592" t="s">
        <v>2538</v>
      </c>
      <c r="T128" s="598">
        <f t="shared" si="35"/>
        <v>9.75</v>
      </c>
      <c r="U128" s="665"/>
      <c r="V128" s="599"/>
      <c r="W128" s="743">
        <f t="shared" si="36"/>
        <v>9.75</v>
      </c>
      <c r="X128" s="599"/>
      <c r="Y128" s="599"/>
      <c r="Z128" s="599"/>
      <c r="AA128" s="599"/>
      <c r="AB128" s="599"/>
      <c r="AC128" s="599"/>
      <c r="AD128" s="599"/>
      <c r="AE128" s="599"/>
      <c r="AF128" s="599"/>
    </row>
    <row r="129">
      <c r="A129" s="592">
        <v>126.0</v>
      </c>
      <c r="B129" s="593">
        <v>45564.0</v>
      </c>
      <c r="C129" s="593">
        <v>45564.0</v>
      </c>
      <c r="D129" s="592"/>
      <c r="E129" s="592">
        <v>9031.0</v>
      </c>
      <c r="F129" s="592">
        <v>6306692.0</v>
      </c>
      <c r="G129" s="592" t="s">
        <v>3975</v>
      </c>
      <c r="H129" s="592" t="s">
        <v>3975</v>
      </c>
      <c r="I129" s="592">
        <v>7.8597139E7</v>
      </c>
      <c r="J129" s="592" t="s">
        <v>2484</v>
      </c>
      <c r="K129" s="593">
        <v>31660.0</v>
      </c>
      <c r="L129" s="592" t="s">
        <v>418</v>
      </c>
      <c r="M129" s="596"/>
      <c r="N129" s="592">
        <v>360.0</v>
      </c>
      <c r="O129" s="592">
        <f t="shared" si="32"/>
        <v>360</v>
      </c>
      <c r="P129" s="596"/>
      <c r="Q129" s="592" t="s">
        <v>854</v>
      </c>
      <c r="R129" s="597" t="s">
        <v>1885</v>
      </c>
      <c r="S129" s="592" t="s">
        <v>1566</v>
      </c>
      <c r="T129" s="598">
        <f t="shared" si="35"/>
        <v>9</v>
      </c>
      <c r="U129" s="665"/>
      <c r="V129" s="599"/>
      <c r="W129" s="743">
        <f t="shared" si="36"/>
        <v>9</v>
      </c>
      <c r="X129" s="791" t="s">
        <v>3937</v>
      </c>
      <c r="Z129" s="599"/>
      <c r="AA129" s="599"/>
      <c r="AB129" s="599"/>
      <c r="AC129" s="599"/>
      <c r="AD129" s="599"/>
      <c r="AE129" s="599"/>
      <c r="AF129" s="599"/>
    </row>
    <row r="130">
      <c r="A130" s="592">
        <v>127.0</v>
      </c>
      <c r="B130" s="593">
        <v>45564.0</v>
      </c>
      <c r="C130" s="592" t="s">
        <v>1653</v>
      </c>
      <c r="D130" s="592"/>
      <c r="E130" s="592">
        <v>9034.0</v>
      </c>
      <c r="F130" s="592">
        <v>5427732.0</v>
      </c>
      <c r="G130" s="592" t="s">
        <v>3976</v>
      </c>
      <c r="H130" s="592" t="s">
        <v>3976</v>
      </c>
      <c r="I130" s="592">
        <v>7.6625874E7</v>
      </c>
      <c r="J130" s="592" t="s">
        <v>3977</v>
      </c>
      <c r="K130" s="593">
        <v>31745.0</v>
      </c>
      <c r="L130" s="592" t="s">
        <v>141</v>
      </c>
      <c r="M130" s="592" t="s">
        <v>27</v>
      </c>
      <c r="N130" s="592">
        <v>799.0</v>
      </c>
      <c r="O130" s="592">
        <f t="shared" si="32"/>
        <v>799</v>
      </c>
      <c r="P130" s="596"/>
      <c r="Q130" s="592" t="s">
        <v>854</v>
      </c>
      <c r="R130" s="597" t="s">
        <v>1885</v>
      </c>
      <c r="S130" s="592" t="s">
        <v>3978</v>
      </c>
      <c r="T130" s="92"/>
      <c r="U130" s="108"/>
      <c r="X130" s="792"/>
    </row>
    <row r="131">
      <c r="A131" s="592">
        <v>128.0</v>
      </c>
      <c r="B131" s="593">
        <v>45564.0</v>
      </c>
      <c r="C131" s="593">
        <v>45564.0</v>
      </c>
      <c r="D131" s="592"/>
      <c r="E131" s="592">
        <v>9036.0</v>
      </c>
      <c r="F131" s="592">
        <v>8971736.0</v>
      </c>
      <c r="G131" s="592" t="s">
        <v>3979</v>
      </c>
      <c r="H131" s="592" t="s">
        <v>3979</v>
      </c>
      <c r="I131" s="592">
        <v>7.5334382E7</v>
      </c>
      <c r="J131" s="592" t="s">
        <v>3980</v>
      </c>
      <c r="K131" s="593">
        <v>36061.0</v>
      </c>
      <c r="L131" s="592" t="s">
        <v>2101</v>
      </c>
      <c r="M131" s="596"/>
      <c r="N131" s="592">
        <v>50.0</v>
      </c>
      <c r="O131" s="592">
        <f t="shared" si="32"/>
        <v>50</v>
      </c>
      <c r="P131" s="596"/>
      <c r="Q131" s="592" t="s">
        <v>854</v>
      </c>
      <c r="R131" s="597" t="s">
        <v>1885</v>
      </c>
      <c r="S131" s="596"/>
      <c r="T131" s="92"/>
      <c r="U131" s="108"/>
    </row>
    <row r="132">
      <c r="A132" s="592">
        <v>129.0</v>
      </c>
      <c r="B132" s="593">
        <v>45564.0</v>
      </c>
      <c r="C132" s="593">
        <v>45567.0</v>
      </c>
      <c r="D132" s="592"/>
      <c r="E132" s="592">
        <v>9041.0</v>
      </c>
      <c r="F132" s="592">
        <v>5649497.0</v>
      </c>
      <c r="G132" s="592" t="s">
        <v>3817</v>
      </c>
      <c r="H132" s="592" t="s">
        <v>3818</v>
      </c>
      <c r="I132" s="592">
        <v>6.0095352E7</v>
      </c>
      <c r="J132" s="592"/>
      <c r="K132" s="593"/>
      <c r="L132" s="592" t="s">
        <v>749</v>
      </c>
      <c r="M132" s="596"/>
      <c r="N132" s="592">
        <v>6365.0</v>
      </c>
      <c r="O132" s="592">
        <f t="shared" si="32"/>
        <v>6365</v>
      </c>
      <c r="P132" s="596"/>
      <c r="Q132" s="592" t="s">
        <v>854</v>
      </c>
      <c r="R132" s="597" t="s">
        <v>1885</v>
      </c>
      <c r="S132" s="592" t="s">
        <v>3981</v>
      </c>
      <c r="T132" s="598">
        <f>(N132*5%)/2</f>
        <v>159.125</v>
      </c>
      <c r="U132" s="665"/>
      <c r="V132" s="599"/>
      <c r="W132" s="743">
        <f>T132</f>
        <v>159.125</v>
      </c>
      <c r="X132" s="599"/>
      <c r="Y132" s="599"/>
      <c r="Z132" s="599"/>
      <c r="AA132" s="599"/>
      <c r="AB132" s="599"/>
      <c r="AC132" s="599"/>
      <c r="AD132" s="599"/>
      <c r="AE132" s="599"/>
      <c r="AF132" s="599"/>
    </row>
    <row r="133">
      <c r="A133" s="592">
        <v>130.0</v>
      </c>
      <c r="B133" s="593">
        <v>45565.0</v>
      </c>
      <c r="C133" s="592" t="s">
        <v>1653</v>
      </c>
      <c r="D133" s="592"/>
      <c r="E133" s="592">
        <v>9053.0</v>
      </c>
      <c r="F133" s="592">
        <v>5986512.0</v>
      </c>
      <c r="G133" s="592" t="s">
        <v>3982</v>
      </c>
      <c r="H133" s="592" t="s">
        <v>3983</v>
      </c>
      <c r="I133" s="592">
        <v>7.2092332E7</v>
      </c>
      <c r="J133" s="592" t="s">
        <v>3984</v>
      </c>
      <c r="K133" s="593"/>
      <c r="L133" s="592" t="s">
        <v>119</v>
      </c>
      <c r="M133" s="592" t="s">
        <v>44</v>
      </c>
      <c r="N133" s="592">
        <v>3737.0</v>
      </c>
      <c r="O133" s="592">
        <f t="shared" si="32"/>
        <v>3737</v>
      </c>
      <c r="P133" s="596"/>
      <c r="Q133" s="592" t="s">
        <v>854</v>
      </c>
      <c r="R133" s="597" t="s">
        <v>1885</v>
      </c>
      <c r="S133" s="592" t="s">
        <v>3985</v>
      </c>
      <c r="T133" s="92"/>
      <c r="U133" s="108"/>
    </row>
    <row r="134">
      <c r="A134" s="13">
        <v>131.0</v>
      </c>
      <c r="B134" s="14"/>
      <c r="C134" s="14"/>
      <c r="D134" s="13"/>
      <c r="E134" s="15"/>
      <c r="F134" s="13"/>
      <c r="G134" s="13"/>
      <c r="H134" s="13"/>
      <c r="I134" s="13"/>
      <c r="J134" s="15"/>
      <c r="K134" s="14"/>
      <c r="L134" s="13"/>
      <c r="M134" s="15"/>
      <c r="N134" s="13"/>
      <c r="O134" s="13"/>
      <c r="P134" s="15"/>
      <c r="Q134" s="13"/>
      <c r="R134" s="97"/>
      <c r="S134" s="13"/>
      <c r="T134" s="92"/>
      <c r="U134" s="108"/>
    </row>
    <row r="135">
      <c r="A135" s="13">
        <v>132.0</v>
      </c>
      <c r="B135" s="14"/>
      <c r="C135" s="14"/>
      <c r="D135" s="13"/>
      <c r="E135" s="15"/>
      <c r="F135" s="13"/>
      <c r="G135" s="13"/>
      <c r="H135" s="13"/>
      <c r="I135" s="13"/>
      <c r="J135" s="13"/>
      <c r="K135" s="14"/>
      <c r="L135" s="13"/>
      <c r="M135" s="15"/>
      <c r="N135" s="13"/>
      <c r="O135" s="13"/>
      <c r="P135" s="15"/>
      <c r="Q135" s="13"/>
      <c r="R135" s="97"/>
      <c r="S135" s="13"/>
      <c r="T135" s="92"/>
      <c r="U135" s="108"/>
    </row>
    <row r="136">
      <c r="A136" s="13">
        <v>133.0</v>
      </c>
      <c r="B136" s="14"/>
      <c r="C136" s="14"/>
      <c r="D136" s="13"/>
      <c r="E136" s="15"/>
      <c r="F136" s="13"/>
      <c r="G136" s="13"/>
      <c r="H136" s="13"/>
      <c r="I136" s="13"/>
      <c r="J136" s="13"/>
      <c r="K136" s="14"/>
      <c r="L136" s="13"/>
      <c r="M136" s="15"/>
      <c r="N136" s="13"/>
      <c r="O136" s="13"/>
      <c r="P136" s="15"/>
      <c r="Q136" s="13"/>
      <c r="R136" s="97"/>
      <c r="S136" s="13"/>
      <c r="T136" s="92"/>
      <c r="U136" s="108"/>
    </row>
    <row r="137">
      <c r="A137" s="13">
        <v>134.0</v>
      </c>
      <c r="B137" s="14"/>
      <c r="C137" s="14"/>
      <c r="D137" s="13"/>
      <c r="E137" s="15"/>
      <c r="F137" s="15"/>
      <c r="G137" s="13"/>
      <c r="H137" s="13"/>
      <c r="I137" s="15"/>
      <c r="J137" s="15"/>
      <c r="K137" s="14"/>
      <c r="L137" s="13"/>
      <c r="M137" s="15"/>
      <c r="N137" s="13"/>
      <c r="O137" s="13" t="str">
        <f t="shared" ref="O137:O144" si="37">N137</f>
        <v/>
      </c>
      <c r="P137" s="15"/>
      <c r="Q137" s="13"/>
      <c r="R137" s="97"/>
      <c r="S137" s="15"/>
      <c r="T137" s="92"/>
      <c r="U137" s="108"/>
    </row>
    <row r="138">
      <c r="A138" s="13">
        <v>135.0</v>
      </c>
      <c r="B138" s="14"/>
      <c r="C138" s="14"/>
      <c r="D138" s="13"/>
      <c r="E138" s="15"/>
      <c r="F138" s="15"/>
      <c r="G138" s="13"/>
      <c r="H138" s="13"/>
      <c r="I138" s="15"/>
      <c r="J138" s="15"/>
      <c r="K138" s="14"/>
      <c r="L138" s="13"/>
      <c r="M138" s="15"/>
      <c r="N138" s="13"/>
      <c r="O138" s="13" t="str">
        <f t="shared" si="37"/>
        <v/>
      </c>
      <c r="P138" s="15"/>
      <c r="Q138" s="13"/>
      <c r="R138" s="97"/>
      <c r="S138" s="15"/>
      <c r="T138" s="92"/>
      <c r="U138" s="108"/>
    </row>
    <row r="139">
      <c r="A139" s="13">
        <v>136.0</v>
      </c>
      <c r="B139" s="14"/>
      <c r="C139" s="14"/>
      <c r="D139" s="13"/>
      <c r="E139" s="15"/>
      <c r="F139" s="15"/>
      <c r="G139" s="13"/>
      <c r="H139" s="13"/>
      <c r="I139" s="15"/>
      <c r="J139" s="15"/>
      <c r="K139" s="14"/>
      <c r="L139" s="13"/>
      <c r="M139" s="15"/>
      <c r="N139" s="13"/>
      <c r="O139" s="13" t="str">
        <f t="shared" si="37"/>
        <v/>
      </c>
      <c r="P139" s="15"/>
      <c r="Q139" s="13"/>
      <c r="R139" s="97"/>
      <c r="S139" s="15"/>
      <c r="T139" s="92"/>
      <c r="U139" s="108"/>
    </row>
    <row r="140">
      <c r="A140" s="13">
        <v>137.0</v>
      </c>
      <c r="B140" s="14"/>
      <c r="C140" s="14"/>
      <c r="D140" s="13"/>
      <c r="E140" s="15"/>
      <c r="F140" s="15"/>
      <c r="G140" s="13"/>
      <c r="H140" s="13"/>
      <c r="I140" s="15"/>
      <c r="J140" s="15"/>
      <c r="K140" s="14"/>
      <c r="L140" s="13"/>
      <c r="M140" s="15"/>
      <c r="N140" s="13"/>
      <c r="O140" s="13" t="str">
        <f t="shared" si="37"/>
        <v/>
      </c>
      <c r="P140" s="15"/>
      <c r="Q140" s="13"/>
      <c r="R140" s="97"/>
      <c r="S140" s="15"/>
      <c r="T140" s="92"/>
      <c r="U140" s="108"/>
    </row>
    <row r="141">
      <c r="A141" s="13">
        <v>138.0</v>
      </c>
      <c r="B141" s="14"/>
      <c r="C141" s="14"/>
      <c r="D141" s="13"/>
      <c r="E141" s="15"/>
      <c r="F141" s="15"/>
      <c r="G141" s="13"/>
      <c r="H141" s="13"/>
      <c r="I141" s="15"/>
      <c r="J141" s="15"/>
      <c r="K141" s="14"/>
      <c r="L141" s="13"/>
      <c r="M141" s="15"/>
      <c r="N141" s="13"/>
      <c r="O141" s="13" t="str">
        <f t="shared" si="37"/>
        <v/>
      </c>
      <c r="P141" s="15"/>
      <c r="Q141" s="13"/>
      <c r="R141" s="97"/>
      <c r="S141" s="15"/>
      <c r="T141" s="92"/>
      <c r="U141" s="108"/>
    </row>
    <row r="142">
      <c r="A142" s="13">
        <v>139.0</v>
      </c>
      <c r="B142" s="14"/>
      <c r="C142" s="14"/>
      <c r="D142" s="13"/>
      <c r="E142" s="15"/>
      <c r="F142" s="15"/>
      <c r="G142" s="13"/>
      <c r="H142" s="13"/>
      <c r="I142" s="15"/>
      <c r="J142" s="15"/>
      <c r="K142" s="14"/>
      <c r="L142" s="13"/>
      <c r="M142" s="15"/>
      <c r="N142" s="13"/>
      <c r="O142" s="13" t="str">
        <f t="shared" si="37"/>
        <v/>
      </c>
      <c r="P142" s="15"/>
      <c r="Q142" s="13"/>
      <c r="R142" s="97"/>
      <c r="S142" s="15"/>
      <c r="T142" s="92"/>
      <c r="U142" s="108"/>
    </row>
    <row r="143">
      <c r="A143" s="13">
        <v>140.0</v>
      </c>
      <c r="B143" s="14"/>
      <c r="C143" s="14"/>
      <c r="D143" s="13">
        <v>3.81401100124583E14</v>
      </c>
      <c r="E143" s="15"/>
      <c r="F143" s="15"/>
      <c r="G143" s="13"/>
      <c r="H143" s="13"/>
      <c r="I143" s="15"/>
      <c r="J143" s="15"/>
      <c r="K143" s="14"/>
      <c r="L143" s="13"/>
      <c r="M143" s="15"/>
      <c r="N143" s="13"/>
      <c r="O143" s="13" t="str">
        <f t="shared" si="37"/>
        <v/>
      </c>
      <c r="P143" s="15"/>
      <c r="Q143" s="13"/>
      <c r="R143" s="97"/>
      <c r="S143" s="15"/>
      <c r="T143" s="92"/>
      <c r="U143" s="108"/>
    </row>
    <row r="144">
      <c r="A144" s="13">
        <v>141.0</v>
      </c>
      <c r="B144" s="14"/>
      <c r="C144" s="14"/>
      <c r="D144" s="13">
        <v>3.81401100124583E14</v>
      </c>
      <c r="E144" s="15"/>
      <c r="F144" s="15"/>
      <c r="G144" s="15"/>
      <c r="H144" s="15"/>
      <c r="I144" s="15"/>
      <c r="J144" s="15"/>
      <c r="K144" s="14"/>
      <c r="L144" s="13"/>
      <c r="M144" s="15"/>
      <c r="N144" s="13"/>
      <c r="O144" s="13" t="str">
        <f t="shared" si="37"/>
        <v/>
      </c>
      <c r="P144" s="15"/>
      <c r="Q144" s="13"/>
      <c r="R144" s="97"/>
      <c r="S144" s="15"/>
      <c r="T144" s="92"/>
      <c r="U144" s="108"/>
    </row>
    <row r="145" hidden="1">
      <c r="A145" s="13"/>
      <c r="B145" s="14"/>
      <c r="C145" s="14"/>
      <c r="D145" s="13"/>
      <c r="E145" s="15"/>
      <c r="F145" s="15"/>
      <c r="G145" s="15"/>
      <c r="H145" s="15"/>
      <c r="I145" s="15"/>
      <c r="J145" s="15"/>
      <c r="K145" s="14"/>
      <c r="L145" s="13"/>
      <c r="M145" s="15"/>
      <c r="N145" s="13"/>
      <c r="O145" s="13"/>
      <c r="P145" s="15"/>
      <c r="Q145" s="13"/>
      <c r="R145" s="97"/>
      <c r="S145" s="15"/>
      <c r="T145" s="92"/>
      <c r="U145" s="108"/>
    </row>
    <row r="146" hidden="1">
      <c r="A146" s="13"/>
      <c r="B146" s="14"/>
      <c r="C146" s="14"/>
      <c r="D146" s="13"/>
      <c r="E146" s="15"/>
      <c r="F146" s="15"/>
      <c r="G146" s="15"/>
      <c r="H146" s="15"/>
      <c r="I146" s="15"/>
      <c r="J146" s="15"/>
      <c r="K146" s="14"/>
      <c r="L146" s="13"/>
      <c r="M146" s="15"/>
      <c r="N146" s="13"/>
      <c r="O146" s="13"/>
      <c r="P146" s="15"/>
      <c r="Q146" s="13"/>
      <c r="R146" s="97"/>
      <c r="S146" s="15"/>
      <c r="T146" s="92"/>
      <c r="U146" s="108"/>
    </row>
    <row r="147" hidden="1">
      <c r="A147" s="13"/>
      <c r="B147" s="14"/>
      <c r="C147" s="14"/>
      <c r="D147" s="13"/>
      <c r="E147" s="15"/>
      <c r="F147" s="15"/>
      <c r="G147" s="15"/>
      <c r="H147" s="15"/>
      <c r="I147" s="15"/>
      <c r="J147" s="15"/>
      <c r="K147" s="14"/>
      <c r="L147" s="13"/>
      <c r="M147" s="15"/>
      <c r="N147" s="13"/>
      <c r="O147" s="13"/>
      <c r="P147" s="15"/>
      <c r="Q147" s="13"/>
      <c r="R147" s="97"/>
      <c r="S147" s="15"/>
      <c r="T147" s="92"/>
      <c r="U147" s="108"/>
    </row>
    <row r="148" hidden="1">
      <c r="A148" s="13"/>
      <c r="B148" s="14"/>
      <c r="C148" s="14"/>
      <c r="D148" s="13"/>
      <c r="E148" s="15"/>
      <c r="F148" s="15"/>
      <c r="G148" s="15"/>
      <c r="H148" s="15"/>
      <c r="I148" s="15"/>
      <c r="J148" s="15"/>
      <c r="K148" s="14"/>
      <c r="L148" s="13"/>
      <c r="M148" s="15"/>
      <c r="N148" s="13"/>
      <c r="O148" s="13"/>
      <c r="P148" s="15"/>
      <c r="Q148" s="13"/>
      <c r="R148" s="97"/>
      <c r="S148" s="15"/>
      <c r="T148" s="92"/>
      <c r="U148" s="108"/>
    </row>
    <row r="149" hidden="1">
      <c r="A149" s="13"/>
      <c r="B149" s="14"/>
      <c r="C149" s="14"/>
      <c r="D149" s="13"/>
      <c r="E149" s="15"/>
      <c r="F149" s="15"/>
      <c r="G149" s="15"/>
      <c r="H149" s="15"/>
      <c r="I149" s="15"/>
      <c r="J149" s="15"/>
      <c r="K149" s="14"/>
      <c r="L149" s="13"/>
      <c r="M149" s="15"/>
      <c r="N149" s="13"/>
      <c r="O149" s="13"/>
      <c r="P149" s="15"/>
      <c r="Q149" s="13"/>
      <c r="R149" s="97"/>
      <c r="S149" s="15"/>
      <c r="T149" s="92"/>
      <c r="U149" s="108"/>
    </row>
    <row r="150" hidden="1">
      <c r="A150" s="13"/>
      <c r="B150" s="14"/>
      <c r="C150" s="14"/>
      <c r="D150" s="13"/>
      <c r="E150" s="15"/>
      <c r="F150" s="15"/>
      <c r="G150" s="15"/>
      <c r="H150" s="15"/>
      <c r="I150" s="15"/>
      <c r="J150" s="15"/>
      <c r="K150" s="14"/>
      <c r="L150" s="13"/>
      <c r="M150" s="15"/>
      <c r="N150" s="13"/>
      <c r="O150" s="13"/>
      <c r="P150" s="15"/>
      <c r="Q150" s="13"/>
      <c r="R150" s="97"/>
      <c r="S150" s="15"/>
      <c r="T150" s="92"/>
      <c r="U150" s="108"/>
    </row>
    <row r="151" hidden="1">
      <c r="A151" s="13"/>
      <c r="B151" s="14"/>
      <c r="C151" s="14"/>
      <c r="D151" s="13"/>
      <c r="E151" s="15"/>
      <c r="F151" s="15"/>
      <c r="G151" s="15"/>
      <c r="H151" s="15"/>
      <c r="I151" s="15"/>
      <c r="J151" s="15"/>
      <c r="K151" s="14"/>
      <c r="L151" s="13"/>
      <c r="M151" s="15"/>
      <c r="N151" s="13"/>
      <c r="O151" s="13"/>
      <c r="P151" s="15"/>
      <c r="Q151" s="13"/>
      <c r="R151" s="97"/>
      <c r="S151" s="15"/>
      <c r="T151" s="92"/>
      <c r="U151" s="108"/>
    </row>
    <row r="152" hidden="1">
      <c r="A152" s="13"/>
      <c r="B152" s="14"/>
      <c r="C152" s="14"/>
      <c r="D152" s="13"/>
      <c r="E152" s="15"/>
      <c r="F152" s="15"/>
      <c r="G152" s="15"/>
      <c r="H152" s="15"/>
      <c r="I152" s="15"/>
      <c r="J152" s="15"/>
      <c r="K152" s="14"/>
      <c r="L152" s="13"/>
      <c r="M152" s="15"/>
      <c r="N152" s="13"/>
      <c r="O152" s="13"/>
      <c r="P152" s="15"/>
      <c r="Q152" s="13"/>
      <c r="R152" s="97"/>
      <c r="S152" s="15"/>
      <c r="T152" s="92"/>
      <c r="U152" s="108"/>
    </row>
    <row r="153" hidden="1">
      <c r="A153" s="13"/>
      <c r="B153" s="14"/>
      <c r="C153" s="14"/>
      <c r="D153" s="13"/>
      <c r="E153" s="15"/>
      <c r="F153" s="15"/>
      <c r="G153" s="15"/>
      <c r="H153" s="15"/>
      <c r="I153" s="15"/>
      <c r="J153" s="15"/>
      <c r="K153" s="14"/>
      <c r="L153" s="13"/>
      <c r="M153" s="15"/>
      <c r="N153" s="13"/>
      <c r="O153" s="13"/>
      <c r="P153" s="15"/>
      <c r="Q153" s="13"/>
      <c r="R153" s="97"/>
      <c r="S153" s="15"/>
      <c r="T153" s="92"/>
      <c r="U153" s="108"/>
    </row>
    <row r="154" hidden="1">
      <c r="A154" s="13"/>
      <c r="B154" s="14"/>
      <c r="C154" s="14"/>
      <c r="D154" s="13"/>
      <c r="E154" s="15"/>
      <c r="F154" s="15"/>
      <c r="G154" s="15"/>
      <c r="H154" s="15"/>
      <c r="I154" s="15"/>
      <c r="J154" s="15"/>
      <c r="K154" s="14"/>
      <c r="L154" s="13"/>
      <c r="M154" s="15"/>
      <c r="N154" s="13"/>
      <c r="O154" s="13"/>
      <c r="P154" s="15"/>
      <c r="Q154" s="13"/>
      <c r="R154" s="97"/>
      <c r="S154" s="15"/>
      <c r="T154" s="92"/>
      <c r="U154" s="108"/>
    </row>
    <row r="155" hidden="1">
      <c r="A155" s="13"/>
      <c r="B155" s="14"/>
      <c r="C155" s="14"/>
      <c r="D155" s="13"/>
      <c r="E155" s="15"/>
      <c r="F155" s="15"/>
      <c r="G155" s="15"/>
      <c r="H155" s="15"/>
      <c r="I155" s="15"/>
      <c r="J155" s="15"/>
      <c r="K155" s="14"/>
      <c r="L155" s="13"/>
      <c r="M155" s="15"/>
      <c r="N155" s="13"/>
      <c r="O155" s="13"/>
      <c r="P155" s="15"/>
      <c r="Q155" s="13"/>
      <c r="R155" s="97"/>
      <c r="S155" s="15"/>
      <c r="T155" s="92"/>
      <c r="U155" s="108"/>
    </row>
    <row r="156" hidden="1">
      <c r="A156" s="13"/>
      <c r="B156" s="14"/>
      <c r="C156" s="14"/>
      <c r="D156" s="13"/>
      <c r="E156" s="15"/>
      <c r="F156" s="15"/>
      <c r="G156" s="15"/>
      <c r="H156" s="15"/>
      <c r="I156" s="15"/>
      <c r="J156" s="15"/>
      <c r="K156" s="14"/>
      <c r="L156" s="13"/>
      <c r="M156" s="15"/>
      <c r="N156" s="13"/>
      <c r="O156" s="13"/>
      <c r="P156" s="15"/>
      <c r="Q156" s="13"/>
      <c r="R156" s="97"/>
      <c r="S156" s="15"/>
      <c r="T156" s="92"/>
      <c r="U156" s="108"/>
    </row>
    <row r="157" hidden="1">
      <c r="A157" s="13"/>
      <c r="B157" s="14"/>
      <c r="C157" s="14"/>
      <c r="D157" s="13"/>
      <c r="E157" s="15"/>
      <c r="F157" s="15"/>
      <c r="G157" s="15"/>
      <c r="H157" s="15"/>
      <c r="I157" s="15"/>
      <c r="J157" s="15"/>
      <c r="K157" s="14"/>
      <c r="L157" s="13"/>
      <c r="M157" s="15"/>
      <c r="N157" s="13"/>
      <c r="O157" s="13"/>
      <c r="P157" s="15"/>
      <c r="Q157" s="13"/>
      <c r="R157" s="97"/>
      <c r="S157" s="15"/>
      <c r="T157" s="92"/>
      <c r="U157" s="108"/>
    </row>
    <row r="158" hidden="1">
      <c r="A158" s="13"/>
      <c r="B158" s="14"/>
      <c r="C158" s="14"/>
      <c r="D158" s="13"/>
      <c r="E158" s="15"/>
      <c r="F158" s="15"/>
      <c r="G158" s="15"/>
      <c r="H158" s="15"/>
      <c r="I158" s="15"/>
      <c r="J158" s="15"/>
      <c r="K158" s="14"/>
      <c r="L158" s="13"/>
      <c r="M158" s="15"/>
      <c r="N158" s="13"/>
      <c r="O158" s="13"/>
      <c r="P158" s="15"/>
      <c r="Q158" s="13"/>
      <c r="R158" s="97"/>
      <c r="S158" s="15"/>
      <c r="T158" s="92"/>
      <c r="U158" s="108"/>
    </row>
    <row r="159" hidden="1">
      <c r="A159" s="13"/>
      <c r="B159" s="14"/>
      <c r="C159" s="14"/>
      <c r="D159" s="13"/>
      <c r="E159" s="15"/>
      <c r="F159" s="15"/>
      <c r="G159" s="15"/>
      <c r="H159" s="15"/>
      <c r="I159" s="15"/>
      <c r="J159" s="15"/>
      <c r="K159" s="14"/>
      <c r="L159" s="13"/>
      <c r="M159" s="15"/>
      <c r="N159" s="13"/>
      <c r="O159" s="13"/>
      <c r="P159" s="15"/>
      <c r="Q159" s="13"/>
      <c r="R159" s="97"/>
      <c r="S159" s="15"/>
      <c r="T159" s="92"/>
      <c r="U159" s="108"/>
    </row>
    <row r="160" hidden="1">
      <c r="A160" s="13"/>
      <c r="B160" s="14"/>
      <c r="C160" s="14"/>
      <c r="D160" s="13"/>
      <c r="E160" s="15"/>
      <c r="F160" s="15"/>
      <c r="G160" s="15"/>
      <c r="H160" s="15"/>
      <c r="I160" s="15"/>
      <c r="J160" s="15"/>
      <c r="K160" s="14"/>
      <c r="L160" s="13"/>
      <c r="M160" s="15"/>
      <c r="N160" s="13"/>
      <c r="O160" s="13"/>
      <c r="P160" s="15"/>
      <c r="Q160" s="13"/>
      <c r="R160" s="97"/>
      <c r="S160" s="15"/>
      <c r="T160" s="92"/>
      <c r="U160" s="108"/>
    </row>
    <row r="161" hidden="1">
      <c r="A161" s="13"/>
      <c r="B161" s="14"/>
      <c r="C161" s="14"/>
      <c r="D161" s="13"/>
      <c r="E161" s="15"/>
      <c r="F161" s="15"/>
      <c r="G161" s="15"/>
      <c r="H161" s="15"/>
      <c r="I161" s="15"/>
      <c r="J161" s="15"/>
      <c r="K161" s="14"/>
      <c r="L161" s="13"/>
      <c r="M161" s="15"/>
      <c r="N161" s="13"/>
      <c r="O161" s="13"/>
      <c r="P161" s="15"/>
      <c r="Q161" s="13"/>
      <c r="R161" s="97"/>
      <c r="S161" s="15"/>
      <c r="T161" s="92"/>
      <c r="U161" s="108"/>
    </row>
    <row r="162" hidden="1">
      <c r="A162" s="13"/>
      <c r="B162" s="14"/>
      <c r="C162" s="14"/>
      <c r="D162" s="13"/>
      <c r="E162" s="15"/>
      <c r="F162" s="15"/>
      <c r="G162" s="15"/>
      <c r="H162" s="15"/>
      <c r="I162" s="15"/>
      <c r="J162" s="15"/>
      <c r="K162" s="14"/>
      <c r="L162" s="13"/>
      <c r="M162" s="15"/>
      <c r="N162" s="13"/>
      <c r="O162" s="13"/>
      <c r="P162" s="15"/>
      <c r="Q162" s="13"/>
      <c r="R162" s="97"/>
      <c r="S162" s="15"/>
      <c r="T162" s="92"/>
      <c r="U162" s="108"/>
    </row>
    <row r="163" hidden="1">
      <c r="A163" s="13"/>
      <c r="B163" s="14"/>
      <c r="C163" s="14"/>
      <c r="D163" s="13"/>
      <c r="E163" s="15"/>
      <c r="F163" s="15"/>
      <c r="G163" s="15"/>
      <c r="H163" s="15"/>
      <c r="I163" s="15"/>
      <c r="J163" s="15"/>
      <c r="K163" s="14"/>
      <c r="L163" s="13"/>
      <c r="M163" s="15"/>
      <c r="N163" s="13"/>
      <c r="O163" s="13"/>
      <c r="P163" s="15"/>
      <c r="Q163" s="13"/>
      <c r="R163" s="97"/>
      <c r="S163" s="15"/>
      <c r="T163" s="92"/>
      <c r="U163" s="108"/>
    </row>
    <row r="164" hidden="1">
      <c r="A164" s="13"/>
      <c r="B164" s="14"/>
      <c r="C164" s="14"/>
      <c r="D164" s="13"/>
      <c r="E164" s="15"/>
      <c r="F164" s="15"/>
      <c r="G164" s="15"/>
      <c r="H164" s="15"/>
      <c r="I164" s="15"/>
      <c r="J164" s="15"/>
      <c r="K164" s="14"/>
      <c r="L164" s="13"/>
      <c r="M164" s="15"/>
      <c r="N164" s="13"/>
      <c r="O164" s="13"/>
      <c r="P164" s="15"/>
      <c r="Q164" s="13"/>
      <c r="R164" s="97"/>
      <c r="S164" s="15"/>
      <c r="T164" s="92"/>
      <c r="U164" s="108"/>
    </row>
    <row r="165" hidden="1">
      <c r="A165" s="13"/>
      <c r="B165" s="14"/>
      <c r="C165" s="14"/>
      <c r="D165" s="13"/>
      <c r="E165" s="15"/>
      <c r="F165" s="15"/>
      <c r="G165" s="15"/>
      <c r="H165" s="15"/>
      <c r="I165" s="15"/>
      <c r="J165" s="15"/>
      <c r="K165" s="14"/>
      <c r="L165" s="13"/>
      <c r="M165" s="15"/>
      <c r="N165" s="13"/>
      <c r="O165" s="13"/>
      <c r="P165" s="15"/>
      <c r="Q165" s="13"/>
      <c r="R165" s="97"/>
      <c r="S165" s="15"/>
      <c r="T165" s="92"/>
      <c r="U165" s="108"/>
    </row>
    <row r="166" hidden="1">
      <c r="A166" s="13"/>
      <c r="B166" s="14"/>
      <c r="C166" s="14"/>
      <c r="D166" s="13"/>
      <c r="E166" s="15"/>
      <c r="F166" s="15"/>
      <c r="G166" s="15"/>
      <c r="H166" s="15"/>
      <c r="I166" s="15"/>
      <c r="J166" s="15"/>
      <c r="K166" s="14"/>
      <c r="L166" s="13"/>
      <c r="M166" s="15"/>
      <c r="N166" s="13"/>
      <c r="O166" s="13"/>
      <c r="P166" s="15"/>
      <c r="Q166" s="13"/>
      <c r="R166" s="97"/>
      <c r="S166" s="15"/>
      <c r="T166" s="92"/>
      <c r="U166" s="108"/>
    </row>
    <row r="167">
      <c r="A167" s="40"/>
      <c r="B167" s="42"/>
      <c r="C167" s="42"/>
      <c r="D167" s="42"/>
      <c r="E167" s="42"/>
      <c r="F167" s="42"/>
      <c r="G167" s="110"/>
      <c r="H167" s="63" t="s">
        <v>560</v>
      </c>
      <c r="I167" s="44"/>
      <c r="J167" s="44"/>
      <c r="K167" s="44"/>
      <c r="L167" s="44"/>
      <c r="M167" s="44"/>
      <c r="N167" s="45">
        <f t="shared" ref="N167:O167" si="38">SUM(N3:N144)</f>
        <v>88105</v>
      </c>
      <c r="O167" s="45">
        <f t="shared" si="38"/>
        <v>88105</v>
      </c>
      <c r="P167" s="110">
        <f>(N167*1)/N169</f>
        <v>2.517285714</v>
      </c>
      <c r="Q167" s="42"/>
      <c r="R167" s="42"/>
      <c r="S167" s="42"/>
    </row>
    <row r="168">
      <c r="A168" s="13"/>
      <c r="B168" s="15"/>
      <c r="C168" s="15"/>
      <c r="D168" s="15"/>
      <c r="E168" s="15"/>
      <c r="F168" s="15"/>
      <c r="G168" s="15"/>
      <c r="H168" s="15"/>
      <c r="I168" s="15"/>
      <c r="J168" s="15"/>
      <c r="K168" s="15"/>
      <c r="L168" s="15"/>
      <c r="M168" s="64" t="s">
        <v>563</v>
      </c>
      <c r="O168" s="65" t="str">
        <f>O167/D169</f>
        <v>#DIV/0!</v>
      </c>
      <c r="P168" s="15"/>
      <c r="Q168" s="15"/>
      <c r="R168" s="15"/>
      <c r="S168" s="15"/>
    </row>
    <row r="169">
      <c r="A169" s="13"/>
      <c r="B169" s="1"/>
      <c r="C169" s="1"/>
      <c r="D169" s="13"/>
      <c r="E169" s="80"/>
      <c r="F169" s="81"/>
      <c r="G169" s="13"/>
      <c r="H169" s="15"/>
      <c r="I169" s="15"/>
      <c r="J169" s="15"/>
      <c r="K169" s="15"/>
      <c r="L169" s="15"/>
      <c r="M169" s="13" t="s">
        <v>1047</v>
      </c>
      <c r="N169" s="72">
        <v>35000.0</v>
      </c>
      <c r="O169" s="73">
        <f>N169/6.96</f>
        <v>5028.735632</v>
      </c>
      <c r="P169" s="15"/>
      <c r="Q169" s="15"/>
      <c r="R169" s="15"/>
      <c r="S169" s="15"/>
    </row>
    <row r="170">
      <c r="A170" s="13"/>
      <c r="B170" s="13"/>
      <c r="C170" s="13"/>
      <c r="D170" s="15"/>
      <c r="E170" s="15"/>
      <c r="F170" s="15"/>
      <c r="G170" s="51" t="s">
        <v>377</v>
      </c>
      <c r="H170" s="51" t="s">
        <v>378</v>
      </c>
      <c r="I170" s="51" t="s">
        <v>378</v>
      </c>
      <c r="J170" s="15"/>
      <c r="K170" s="15"/>
      <c r="L170" s="15"/>
      <c r="M170" s="13"/>
      <c r="N170" s="72"/>
      <c r="O170" s="82"/>
      <c r="P170" s="15"/>
      <c r="Q170" s="15"/>
      <c r="R170" s="15"/>
      <c r="S170" s="15"/>
    </row>
    <row r="171">
      <c r="A171" s="13"/>
      <c r="B171" s="13"/>
      <c r="C171" s="13"/>
      <c r="D171" s="49"/>
      <c r="E171" s="49"/>
      <c r="F171" s="15"/>
      <c r="G171" s="52" t="s">
        <v>23</v>
      </c>
      <c r="H171" s="52" t="s">
        <v>1647</v>
      </c>
      <c r="I171" s="52" t="s">
        <v>671</v>
      </c>
      <c r="J171" s="15"/>
      <c r="K171" s="15"/>
      <c r="L171" s="15"/>
      <c r="M171" s="83"/>
      <c r="N171" s="84"/>
      <c r="O171" s="15"/>
      <c r="P171" s="15"/>
      <c r="Q171" s="15"/>
      <c r="R171" s="15"/>
      <c r="S171" s="15"/>
    </row>
    <row r="172">
      <c r="A172" s="15"/>
      <c r="B172" s="13"/>
      <c r="C172" s="13"/>
      <c r="D172" s="15"/>
      <c r="E172" s="15"/>
      <c r="F172" s="15"/>
      <c r="G172" s="51" t="s">
        <v>1648</v>
      </c>
      <c r="H172" s="51" t="s">
        <v>1649</v>
      </c>
      <c r="I172" s="51" t="s">
        <v>383</v>
      </c>
      <c r="J172" s="15"/>
      <c r="K172" s="15"/>
      <c r="L172" s="15"/>
      <c r="M172" s="85"/>
      <c r="N172" s="86"/>
      <c r="O172" s="15"/>
      <c r="P172" s="15"/>
      <c r="Q172" s="15"/>
      <c r="R172" s="15"/>
      <c r="S172" s="15"/>
    </row>
    <row r="173">
      <c r="A173" s="15"/>
      <c r="B173" s="15"/>
      <c r="C173" s="15"/>
      <c r="D173" s="15"/>
      <c r="E173" s="15"/>
      <c r="F173" s="15"/>
      <c r="G173" s="15"/>
      <c r="H173" s="15"/>
      <c r="I173" s="15"/>
      <c r="J173" s="15"/>
      <c r="K173" s="15"/>
      <c r="L173" s="15"/>
      <c r="M173" s="15"/>
      <c r="N173" s="15"/>
      <c r="O173" s="15"/>
      <c r="P173" s="15"/>
      <c r="Q173" s="15"/>
      <c r="R173" s="15"/>
      <c r="S173" s="15"/>
    </row>
    <row r="174">
      <c r="A174" s="15"/>
      <c r="B174" s="15"/>
      <c r="C174" s="15"/>
      <c r="D174" s="15"/>
      <c r="E174" s="15"/>
      <c r="F174" s="15"/>
      <c r="G174" s="15">
        <f>200*5%</f>
        <v>10</v>
      </c>
      <c r="H174" s="15"/>
      <c r="I174" s="15">
        <f>420-70</f>
        <v>350</v>
      </c>
      <c r="J174" s="15"/>
      <c r="K174" s="15"/>
      <c r="L174" s="15"/>
      <c r="M174" s="15"/>
      <c r="N174" s="15"/>
      <c r="O174" s="15"/>
      <c r="P174" s="15"/>
      <c r="Q174" s="15"/>
      <c r="R174" s="15"/>
      <c r="S174" s="15"/>
    </row>
    <row r="175">
      <c r="A175" s="15"/>
      <c r="B175" s="55"/>
      <c r="C175" s="54"/>
      <c r="D175" s="55"/>
      <c r="E175" s="53"/>
      <c r="F175" s="55"/>
      <c r="G175" s="55"/>
      <c r="H175" s="55"/>
      <c r="I175" s="55"/>
      <c r="J175" s="15"/>
      <c r="K175" s="15"/>
      <c r="L175" s="15"/>
      <c r="M175" s="15"/>
      <c r="N175" s="15"/>
      <c r="O175" s="15"/>
      <c r="P175" s="15"/>
      <c r="Q175" s="15"/>
      <c r="R175" s="15"/>
      <c r="S175" s="15"/>
    </row>
    <row r="176">
      <c r="A176" s="15"/>
      <c r="B176" s="66"/>
      <c r="C176" s="13"/>
      <c r="D176" s="49"/>
      <c r="E176" s="13"/>
      <c r="F176" s="15"/>
      <c r="G176" s="15"/>
      <c r="H176" s="15">
        <f>1540-1050</f>
        <v>490</v>
      </c>
      <c r="I176" s="15"/>
      <c r="J176" s="15"/>
      <c r="K176" s="15"/>
      <c r="L176" s="15"/>
      <c r="M176" s="15"/>
      <c r="N176" s="15"/>
      <c r="O176" s="15"/>
      <c r="P176" s="15"/>
      <c r="Q176" s="15"/>
      <c r="R176" s="15"/>
      <c r="S176" s="15"/>
    </row>
    <row r="177">
      <c r="A177" s="15"/>
      <c r="B177" s="66"/>
      <c r="C177" s="13"/>
      <c r="D177" s="49"/>
      <c r="E177" s="13"/>
      <c r="F177" s="15"/>
      <c r="G177" s="15"/>
      <c r="H177" s="15"/>
      <c r="I177" s="15"/>
      <c r="J177" s="15"/>
      <c r="K177" s="15"/>
      <c r="L177" s="15"/>
      <c r="M177" s="15"/>
      <c r="N177" s="15"/>
      <c r="O177" s="15"/>
      <c r="P177" s="15"/>
      <c r="Q177" s="15"/>
      <c r="R177" s="15"/>
      <c r="S177" s="15"/>
    </row>
    <row r="178">
      <c r="A178" s="15"/>
      <c r="B178" s="15"/>
      <c r="C178" s="15"/>
      <c r="D178" s="15"/>
      <c r="E178" s="15"/>
      <c r="F178" s="15"/>
      <c r="G178" s="15"/>
      <c r="H178" s="13"/>
      <c r="I178" s="13"/>
      <c r="J178" s="13"/>
      <c r="K178" s="13"/>
      <c r="L178" s="15"/>
      <c r="M178" s="15"/>
      <c r="N178" s="15"/>
      <c r="O178" s="15"/>
      <c r="P178" s="15"/>
      <c r="Q178" s="15"/>
      <c r="R178" s="15"/>
      <c r="S178" s="15"/>
    </row>
    <row r="179" hidden="1">
      <c r="A179" s="15"/>
      <c r="B179" s="15"/>
      <c r="C179" s="15"/>
      <c r="D179" s="15"/>
      <c r="E179" s="15"/>
      <c r="F179" s="15"/>
      <c r="G179" s="13"/>
      <c r="H179" s="13"/>
      <c r="I179" s="13"/>
      <c r="J179" s="13"/>
      <c r="K179" s="13"/>
      <c r="L179" s="15"/>
      <c r="M179" s="15"/>
      <c r="N179" s="15"/>
      <c r="O179" s="15"/>
      <c r="P179" s="15"/>
      <c r="Q179" s="15"/>
      <c r="R179" s="15"/>
      <c r="S179" s="15"/>
    </row>
    <row r="180" hidden="1">
      <c r="A180" s="15"/>
      <c r="B180" s="15"/>
      <c r="C180" s="15"/>
      <c r="D180" s="15"/>
      <c r="E180" s="15"/>
      <c r="F180" s="15"/>
      <c r="I180" s="15"/>
      <c r="J180" s="15"/>
      <c r="K180" s="15"/>
      <c r="L180" s="15"/>
      <c r="M180" s="15"/>
      <c r="N180" s="15"/>
      <c r="O180" s="15"/>
      <c r="P180" s="15"/>
      <c r="Q180" s="15"/>
      <c r="R180" s="15"/>
      <c r="S180" s="15"/>
    </row>
    <row r="181" hidden="1">
      <c r="A181" s="15"/>
      <c r="B181" s="15"/>
      <c r="C181" s="15"/>
      <c r="D181" s="15"/>
      <c r="E181" s="15"/>
      <c r="F181" s="15"/>
      <c r="I181" s="15"/>
      <c r="J181" s="15"/>
      <c r="K181" s="15"/>
      <c r="L181" s="15"/>
      <c r="M181" s="15"/>
      <c r="N181" s="15"/>
      <c r="O181" s="15"/>
      <c r="P181" s="15"/>
      <c r="Q181" s="15"/>
      <c r="R181" s="15"/>
      <c r="S181" s="15"/>
    </row>
    <row r="182" hidden="1">
      <c r="A182" s="15"/>
      <c r="B182" s="15"/>
      <c r="C182" s="15"/>
      <c r="D182" s="15"/>
      <c r="E182" s="15"/>
      <c r="F182" s="15"/>
      <c r="G182" s="15"/>
      <c r="H182" s="15"/>
      <c r="I182" s="15"/>
      <c r="J182" s="15"/>
      <c r="K182" s="15"/>
      <c r="L182" s="15"/>
      <c r="M182" s="15"/>
      <c r="N182" s="15"/>
      <c r="O182" s="15"/>
      <c r="P182" s="15"/>
      <c r="Q182" s="15"/>
      <c r="R182" s="15"/>
      <c r="S182" s="15"/>
    </row>
    <row r="183" hidden="1">
      <c r="A183" s="15"/>
      <c r="B183" s="15"/>
      <c r="C183" s="15"/>
      <c r="D183" s="15"/>
      <c r="E183" s="15"/>
      <c r="F183" s="15"/>
      <c r="G183" s="15"/>
      <c r="H183" s="15"/>
      <c r="I183" s="15"/>
      <c r="J183" s="15"/>
      <c r="K183" s="15"/>
      <c r="L183" s="15"/>
      <c r="M183" s="15"/>
      <c r="N183" s="15"/>
      <c r="O183" s="15"/>
      <c r="P183" s="15"/>
      <c r="Q183" s="15"/>
      <c r="R183" s="15"/>
      <c r="S183" s="15"/>
    </row>
    <row r="184" hidden="1">
      <c r="A184" s="15"/>
      <c r="B184" s="15"/>
      <c r="C184" s="15"/>
      <c r="D184" s="15"/>
      <c r="E184" s="15"/>
      <c r="F184" s="15"/>
      <c r="G184" s="15"/>
      <c r="H184" s="15"/>
      <c r="I184" s="15"/>
      <c r="J184" s="15"/>
      <c r="K184" s="15"/>
      <c r="L184" s="15"/>
      <c r="M184" s="15"/>
      <c r="N184" s="15"/>
      <c r="O184" s="15"/>
      <c r="P184" s="15"/>
      <c r="Q184" s="15"/>
      <c r="R184" s="15"/>
      <c r="S184" s="15"/>
    </row>
    <row r="185" hidden="1">
      <c r="A185" s="15"/>
      <c r="B185" s="15"/>
      <c r="C185" s="15"/>
      <c r="D185" s="15"/>
      <c r="E185" s="15"/>
      <c r="F185" s="15"/>
      <c r="G185" s="15"/>
      <c r="H185" s="15"/>
      <c r="I185" s="15"/>
      <c r="J185" s="15"/>
      <c r="K185" s="15"/>
      <c r="L185" s="15"/>
      <c r="M185" s="15"/>
      <c r="N185" s="15"/>
      <c r="O185" s="15"/>
      <c r="P185" s="15"/>
      <c r="Q185" s="15"/>
      <c r="R185" s="15"/>
      <c r="S185" s="15"/>
    </row>
    <row r="186" hidden="1">
      <c r="A186" s="15"/>
      <c r="B186" s="15"/>
      <c r="C186" s="15"/>
      <c r="D186" s="15"/>
      <c r="E186" s="15"/>
      <c r="F186" s="15"/>
      <c r="G186" s="15"/>
      <c r="H186" s="15"/>
      <c r="I186" s="15"/>
      <c r="J186" s="15"/>
      <c r="K186" s="15"/>
      <c r="L186" s="15"/>
      <c r="M186" s="15"/>
      <c r="N186" s="15"/>
      <c r="O186" s="15"/>
      <c r="P186" s="15"/>
      <c r="Q186" s="15"/>
      <c r="R186" s="15"/>
      <c r="S186" s="15"/>
    </row>
    <row r="187" hidden="1">
      <c r="A187" s="15"/>
      <c r="B187" s="15"/>
      <c r="C187" s="15"/>
      <c r="D187" s="15"/>
      <c r="E187" s="15"/>
      <c r="F187" s="15"/>
      <c r="G187" s="15"/>
      <c r="H187" s="15"/>
      <c r="I187" s="15"/>
      <c r="J187" s="15"/>
      <c r="K187" s="15"/>
      <c r="L187" s="15"/>
      <c r="M187" s="15"/>
      <c r="N187" s="15"/>
      <c r="O187" s="15"/>
      <c r="P187" s="15"/>
      <c r="Q187" s="15"/>
      <c r="R187" s="15"/>
      <c r="S187" s="15"/>
    </row>
    <row r="188" hidden="1">
      <c r="A188" s="15"/>
      <c r="B188" s="15"/>
      <c r="C188" s="15"/>
      <c r="D188" s="15"/>
      <c r="E188" s="15"/>
      <c r="F188" s="15"/>
      <c r="G188" s="15"/>
      <c r="H188" s="15"/>
      <c r="I188" s="15"/>
      <c r="J188" s="15"/>
      <c r="K188" s="15"/>
      <c r="L188" s="15"/>
      <c r="M188" s="15"/>
      <c r="N188" s="15"/>
      <c r="O188" s="15"/>
      <c r="P188" s="15"/>
      <c r="Q188" s="15"/>
      <c r="R188" s="15"/>
      <c r="S188" s="15"/>
    </row>
    <row r="189" hidden="1">
      <c r="A189" s="15"/>
      <c r="B189" s="15"/>
      <c r="C189" s="15"/>
      <c r="D189" s="15"/>
      <c r="E189" s="15"/>
      <c r="F189" s="15"/>
      <c r="G189" s="15"/>
      <c r="H189" s="15"/>
      <c r="I189" s="15"/>
      <c r="J189" s="15"/>
      <c r="K189" s="15"/>
      <c r="L189" s="15"/>
      <c r="M189" s="15"/>
      <c r="N189" s="15"/>
      <c r="O189" s="15"/>
      <c r="P189" s="15"/>
      <c r="Q189" s="15"/>
      <c r="R189" s="15"/>
      <c r="S189" s="15"/>
    </row>
    <row r="190" hidden="1">
      <c r="A190" s="15"/>
      <c r="B190" s="15"/>
      <c r="C190" s="15"/>
      <c r="D190" s="15"/>
      <c r="E190" s="15"/>
      <c r="F190" s="15"/>
      <c r="G190" s="15"/>
      <c r="H190" s="15"/>
      <c r="I190" s="15"/>
      <c r="J190" s="15"/>
      <c r="K190" s="15"/>
      <c r="L190" s="15"/>
      <c r="M190" s="15"/>
      <c r="N190" s="15"/>
      <c r="O190" s="15"/>
      <c r="P190" s="15"/>
      <c r="Q190" s="15"/>
      <c r="R190" s="15"/>
      <c r="S190" s="15"/>
    </row>
    <row r="191" hidden="1">
      <c r="A191" s="15"/>
      <c r="B191" s="15"/>
      <c r="C191" s="15"/>
      <c r="D191" s="15"/>
      <c r="E191" s="15"/>
      <c r="F191" s="15"/>
      <c r="G191" s="15"/>
      <c r="H191" s="15"/>
      <c r="I191" s="15"/>
      <c r="J191" s="15"/>
      <c r="K191" s="15"/>
      <c r="L191" s="15"/>
      <c r="M191" s="15"/>
      <c r="N191" s="15"/>
      <c r="O191" s="15"/>
      <c r="P191" s="15"/>
      <c r="Q191" s="15"/>
      <c r="R191" s="15"/>
      <c r="S191" s="15"/>
    </row>
    <row r="192" hidden="1">
      <c r="A192" s="15"/>
      <c r="B192" s="15"/>
      <c r="C192" s="15"/>
      <c r="D192" s="15"/>
      <c r="E192" s="15"/>
      <c r="F192" s="15"/>
      <c r="G192" s="15"/>
      <c r="H192" s="15"/>
      <c r="I192" s="15"/>
      <c r="J192" s="15"/>
      <c r="K192" s="15"/>
      <c r="L192" s="15"/>
      <c r="M192" s="15"/>
      <c r="N192" s="15"/>
      <c r="O192" s="15"/>
      <c r="P192" s="15"/>
      <c r="Q192" s="15"/>
      <c r="R192" s="15"/>
      <c r="S192" s="15"/>
    </row>
    <row r="193">
      <c r="A193" s="15"/>
      <c r="B193" s="15"/>
      <c r="C193" s="15"/>
      <c r="D193" s="15"/>
      <c r="E193" s="15"/>
      <c r="F193" s="15"/>
      <c r="G193" s="15"/>
      <c r="H193" s="15"/>
      <c r="I193" s="15"/>
      <c r="J193" s="15"/>
      <c r="K193" s="15"/>
      <c r="L193" s="15"/>
      <c r="M193" s="15"/>
      <c r="N193" s="15"/>
      <c r="O193" s="15"/>
      <c r="P193" s="15"/>
      <c r="Q193" s="15"/>
      <c r="R193" s="15"/>
      <c r="S193" s="15"/>
    </row>
    <row r="194">
      <c r="A194" s="15"/>
      <c r="B194" s="15"/>
      <c r="C194" s="15"/>
      <c r="D194" s="258"/>
      <c r="G194" s="15"/>
      <c r="H194" s="15"/>
      <c r="I194" s="15"/>
      <c r="J194" s="15"/>
      <c r="K194" s="15"/>
      <c r="L194" s="15"/>
      <c r="M194" s="15"/>
      <c r="N194" s="15"/>
      <c r="O194" s="15"/>
      <c r="P194" s="15"/>
      <c r="Q194" s="15"/>
      <c r="R194" s="15"/>
      <c r="S194" s="15"/>
    </row>
    <row r="195">
      <c r="A195" s="15"/>
      <c r="B195" s="15"/>
      <c r="C195" s="15"/>
      <c r="D195" s="258"/>
      <c r="E195" s="258"/>
      <c r="F195" s="259"/>
      <c r="G195" s="15"/>
      <c r="H195" s="15"/>
      <c r="I195" s="15"/>
      <c r="J195" s="15"/>
      <c r="K195" s="15"/>
      <c r="L195" s="15"/>
      <c r="M195" s="15"/>
      <c r="N195" s="15"/>
      <c r="O195" s="15"/>
      <c r="P195" s="15"/>
      <c r="Q195" s="15"/>
      <c r="R195" s="15"/>
      <c r="S195" s="15"/>
    </row>
    <row r="196">
      <c r="A196" s="15"/>
      <c r="B196" s="15"/>
      <c r="C196" s="15"/>
      <c r="D196" s="260"/>
      <c r="E196" s="15"/>
      <c r="F196" s="13"/>
      <c r="G196" s="15"/>
      <c r="H196" s="15"/>
      <c r="I196" s="15"/>
      <c r="J196" s="15"/>
      <c r="K196" s="15"/>
      <c r="L196" s="15"/>
      <c r="M196" s="15"/>
      <c r="N196" s="15"/>
      <c r="O196" s="15"/>
      <c r="P196" s="15"/>
      <c r="Q196" s="15"/>
      <c r="R196" s="15"/>
      <c r="S196" s="15"/>
    </row>
    <row r="197">
      <c r="A197" s="15"/>
      <c r="B197" s="15"/>
      <c r="C197" s="15"/>
      <c r="D197" s="260"/>
      <c r="E197" s="15"/>
      <c r="F197" s="13"/>
      <c r="G197" s="15"/>
      <c r="H197" s="15"/>
      <c r="I197" s="15"/>
      <c r="J197" s="15"/>
      <c r="K197" s="15"/>
      <c r="L197" s="15"/>
      <c r="M197" s="15"/>
      <c r="N197" s="15"/>
      <c r="O197" s="15"/>
      <c r="P197" s="15"/>
      <c r="Q197" s="15"/>
      <c r="R197" s="15"/>
      <c r="S197" s="15"/>
    </row>
    <row r="198">
      <c r="A198" s="15"/>
      <c r="B198" s="15"/>
      <c r="C198" s="15"/>
      <c r="D198" s="260"/>
      <c r="E198" s="15"/>
      <c r="F198" s="13"/>
      <c r="G198" s="15"/>
      <c r="H198" s="15"/>
      <c r="I198" s="15"/>
      <c r="J198" s="15"/>
      <c r="K198" s="15"/>
      <c r="L198" s="15"/>
      <c r="M198" s="15"/>
      <c r="N198" s="15"/>
      <c r="O198" s="15"/>
      <c r="P198" s="15"/>
      <c r="Q198" s="15"/>
      <c r="R198" s="15"/>
      <c r="S198" s="15"/>
    </row>
    <row r="199">
      <c r="A199" s="15"/>
      <c r="B199" s="15"/>
      <c r="C199" s="15"/>
      <c r="D199" s="260"/>
      <c r="E199" s="15"/>
      <c r="F199" s="13"/>
      <c r="G199" s="15"/>
      <c r="H199" s="15"/>
      <c r="I199" s="15"/>
      <c r="J199" s="15"/>
      <c r="K199" s="15"/>
      <c r="L199" s="15"/>
      <c r="M199" s="15"/>
      <c r="N199" s="15"/>
      <c r="O199" s="15"/>
      <c r="P199" s="15"/>
      <c r="Q199" s="15"/>
      <c r="R199" s="15"/>
      <c r="S199" s="15"/>
    </row>
    <row r="200">
      <c r="A200" s="15"/>
      <c r="B200" s="15"/>
      <c r="C200" s="15"/>
      <c r="D200" s="260"/>
      <c r="E200" s="15"/>
      <c r="F200" s="13"/>
      <c r="G200" s="15"/>
      <c r="H200" s="15"/>
      <c r="I200" s="15"/>
      <c r="J200" s="15"/>
      <c r="K200" s="15"/>
      <c r="L200" s="15"/>
      <c r="M200" s="15"/>
      <c r="N200" s="15"/>
      <c r="O200" s="15"/>
      <c r="P200" s="15"/>
      <c r="Q200" s="15"/>
      <c r="R200" s="15"/>
      <c r="S200" s="15"/>
    </row>
    <row r="201">
      <c r="A201" s="15"/>
      <c r="B201" s="15"/>
      <c r="C201" s="15"/>
      <c r="D201" s="260"/>
      <c r="E201" s="15"/>
      <c r="F201" s="13"/>
      <c r="G201" s="15"/>
      <c r="H201" s="15"/>
      <c r="I201" s="15"/>
      <c r="J201" s="15"/>
      <c r="K201" s="15"/>
      <c r="L201" s="15"/>
      <c r="M201" s="15"/>
      <c r="N201" s="15"/>
      <c r="O201" s="15"/>
      <c r="P201" s="15"/>
      <c r="Q201" s="15"/>
      <c r="R201" s="15"/>
      <c r="S201" s="15"/>
    </row>
    <row r="202">
      <c r="A202" s="15"/>
      <c r="B202" s="15"/>
      <c r="C202" s="15"/>
      <c r="D202" s="260"/>
      <c r="E202" s="15"/>
      <c r="F202" s="13"/>
      <c r="G202" s="15"/>
      <c r="H202" s="13"/>
      <c r="I202" s="15"/>
      <c r="J202" s="15"/>
      <c r="K202" s="15"/>
      <c r="L202" s="15"/>
      <c r="M202" s="15"/>
      <c r="N202" s="15"/>
      <c r="O202" s="15"/>
      <c r="P202" s="15"/>
      <c r="Q202" s="15"/>
      <c r="R202" s="15"/>
      <c r="S202" s="15"/>
    </row>
    <row r="203">
      <c r="A203" s="15"/>
      <c r="B203" s="15"/>
      <c r="C203" s="15"/>
      <c r="D203" s="15"/>
      <c r="E203" s="15"/>
      <c r="F203" s="15"/>
      <c r="G203" s="15"/>
      <c r="H203" s="15"/>
      <c r="I203" s="15"/>
      <c r="J203" s="15"/>
      <c r="K203" s="15"/>
      <c r="L203" s="15"/>
      <c r="M203" s="15"/>
      <c r="N203" s="15"/>
      <c r="O203" s="15"/>
      <c r="P203" s="15"/>
      <c r="Q203" s="15"/>
      <c r="R203" s="15"/>
      <c r="S203" s="15"/>
    </row>
    <row r="204">
      <c r="A204" s="15"/>
      <c r="B204" s="15"/>
      <c r="C204" s="15"/>
      <c r="D204" s="261"/>
      <c r="E204" s="262"/>
      <c r="F204" s="15"/>
      <c r="G204" s="15"/>
      <c r="H204" s="15"/>
      <c r="I204" s="15"/>
      <c r="J204" s="15"/>
      <c r="K204" s="15"/>
      <c r="L204" s="15"/>
      <c r="M204" s="15"/>
      <c r="N204" s="15"/>
      <c r="O204" s="15"/>
      <c r="P204" s="15"/>
      <c r="Q204" s="15"/>
      <c r="R204" s="15"/>
      <c r="S204" s="15"/>
    </row>
    <row r="205">
      <c r="A205" s="15"/>
      <c r="B205" s="15"/>
      <c r="C205" s="15"/>
      <c r="D205" s="261"/>
      <c r="E205" s="262"/>
      <c r="F205" s="15"/>
      <c r="G205" s="15"/>
      <c r="H205" s="15"/>
      <c r="I205" s="15"/>
      <c r="J205" s="15"/>
      <c r="K205" s="15"/>
      <c r="L205" s="15"/>
      <c r="M205" s="15"/>
      <c r="N205" s="15"/>
      <c r="O205" s="15"/>
      <c r="P205" s="15"/>
      <c r="Q205" s="15"/>
      <c r="R205" s="15"/>
      <c r="S205" s="15"/>
    </row>
    <row r="206">
      <c r="A206" s="15"/>
      <c r="B206" s="15"/>
      <c r="C206" s="15"/>
      <c r="D206" s="15"/>
      <c r="E206" s="15"/>
      <c r="F206" s="15"/>
      <c r="G206" s="15"/>
      <c r="H206" s="15"/>
      <c r="I206" s="15"/>
      <c r="J206" s="15"/>
      <c r="K206" s="15"/>
      <c r="L206" s="15"/>
      <c r="M206" s="15"/>
      <c r="N206" s="15"/>
      <c r="O206" s="15"/>
      <c r="P206" s="15"/>
      <c r="Q206" s="15"/>
      <c r="R206" s="15"/>
      <c r="S206" s="15"/>
    </row>
    <row r="207">
      <c r="A207" s="15"/>
      <c r="B207" s="15"/>
      <c r="C207" s="15"/>
      <c r="D207" s="258"/>
      <c r="E207" s="258"/>
      <c r="F207" s="263"/>
      <c r="G207" s="15"/>
      <c r="H207" s="15"/>
      <c r="I207" s="15"/>
      <c r="J207" s="15"/>
      <c r="K207" s="15"/>
      <c r="L207" s="15"/>
      <c r="M207" s="15"/>
      <c r="N207" s="15"/>
      <c r="O207" s="15"/>
      <c r="P207" s="15"/>
      <c r="Q207" s="15"/>
      <c r="R207" s="15"/>
      <c r="S207" s="15"/>
    </row>
    <row r="208">
      <c r="A208" s="15"/>
      <c r="B208" s="264"/>
      <c r="C208" s="265"/>
      <c r="D208" s="266"/>
      <c r="E208" s="13"/>
      <c r="F208" s="15"/>
      <c r="G208" s="15"/>
      <c r="H208" s="15"/>
      <c r="I208" s="15"/>
      <c r="J208" s="15"/>
      <c r="K208" s="15"/>
      <c r="L208" s="15"/>
      <c r="M208" s="15"/>
      <c r="N208" s="15"/>
      <c r="O208" s="15"/>
      <c r="P208" s="15"/>
      <c r="Q208" s="15"/>
      <c r="R208" s="15"/>
      <c r="S208" s="15"/>
    </row>
    <row r="209">
      <c r="A209" s="15"/>
      <c r="B209" s="264"/>
      <c r="C209" s="265"/>
      <c r="D209" s="267"/>
      <c r="E209" s="13"/>
      <c r="F209" s="15"/>
      <c r="G209" s="15"/>
      <c r="H209" s="15"/>
      <c r="I209" s="15"/>
      <c r="J209" s="15"/>
      <c r="K209" s="15"/>
      <c r="L209" s="15"/>
      <c r="M209" s="15"/>
      <c r="N209" s="15"/>
      <c r="O209" s="15"/>
      <c r="P209" s="15"/>
      <c r="Q209" s="15"/>
      <c r="R209" s="15"/>
      <c r="S209" s="15"/>
    </row>
    <row r="210">
      <c r="A210" s="15"/>
      <c r="B210" s="13"/>
      <c r="C210" s="419"/>
      <c r="D210" s="267"/>
      <c r="E210" s="13"/>
      <c r="F210" s="15"/>
      <c r="G210" s="15"/>
      <c r="H210" s="15"/>
      <c r="I210" s="15"/>
      <c r="J210" s="15"/>
      <c r="K210" s="15"/>
      <c r="L210" s="15"/>
      <c r="M210" s="15"/>
      <c r="N210" s="15"/>
      <c r="O210" s="15"/>
      <c r="P210" s="15"/>
      <c r="Q210" s="15"/>
      <c r="R210" s="15"/>
      <c r="S210" s="15"/>
    </row>
    <row r="211">
      <c r="A211" s="15"/>
      <c r="B211" s="15"/>
      <c r="C211" s="15"/>
      <c r="D211" s="793"/>
      <c r="F211" s="268"/>
      <c r="G211" s="15"/>
      <c r="H211" s="15"/>
      <c r="I211" s="15"/>
      <c r="J211" s="15"/>
      <c r="K211" s="15"/>
      <c r="L211" s="15"/>
      <c r="M211" s="15"/>
      <c r="N211" s="15"/>
      <c r="O211" s="15"/>
      <c r="P211" s="15"/>
      <c r="Q211" s="15"/>
      <c r="R211" s="15"/>
      <c r="S211" s="15"/>
    </row>
    <row r="212">
      <c r="A212" s="15"/>
      <c r="B212" s="15"/>
      <c r="C212" s="15"/>
      <c r="D212" s="99"/>
      <c r="E212" s="99"/>
      <c r="F212" s="420"/>
      <c r="G212" s="15"/>
      <c r="H212" s="15"/>
      <c r="I212" s="15"/>
      <c r="J212" s="15"/>
      <c r="K212" s="15"/>
      <c r="L212" s="15"/>
      <c r="M212" s="15"/>
      <c r="N212" s="15"/>
      <c r="O212" s="15"/>
      <c r="P212" s="15"/>
      <c r="Q212" s="15"/>
      <c r="R212" s="15"/>
      <c r="S212" s="15"/>
    </row>
    <row r="213">
      <c r="A213" s="15"/>
      <c r="B213" s="15"/>
      <c r="C213" s="15"/>
      <c r="D213" s="421"/>
      <c r="E213" s="421"/>
      <c r="F213" s="99"/>
      <c r="G213" s="15"/>
      <c r="H213" s="15"/>
      <c r="I213" s="15"/>
      <c r="J213" s="15"/>
      <c r="K213" s="15"/>
      <c r="L213" s="15"/>
      <c r="M213" s="15"/>
      <c r="N213" s="15"/>
      <c r="O213" s="15"/>
      <c r="P213" s="15"/>
      <c r="Q213" s="15"/>
      <c r="R213" s="15"/>
      <c r="S213" s="15"/>
    </row>
    <row r="214">
      <c r="A214" s="15"/>
      <c r="B214" s="15"/>
      <c r="C214" s="15"/>
      <c r="D214" s="99"/>
      <c r="E214" s="99"/>
      <c r="F214" s="15"/>
      <c r="G214" s="15"/>
      <c r="H214" s="15"/>
      <c r="I214" s="15"/>
      <c r="J214" s="15"/>
      <c r="K214" s="15"/>
      <c r="L214" s="15"/>
      <c r="M214" s="15"/>
      <c r="N214" s="15"/>
      <c r="O214" s="15"/>
      <c r="P214" s="15"/>
      <c r="Q214" s="15"/>
      <c r="R214" s="15"/>
      <c r="S214" s="15"/>
    </row>
    <row r="215">
      <c r="A215" s="15"/>
      <c r="B215" s="15"/>
      <c r="C215" s="15"/>
      <c r="D215" s="15"/>
      <c r="E215" s="15"/>
      <c r="F215" s="15"/>
      <c r="G215" s="15"/>
      <c r="H215" s="15"/>
      <c r="I215" s="15"/>
      <c r="J215" s="15"/>
      <c r="K215" s="15"/>
      <c r="L215" s="15"/>
      <c r="M215" s="15"/>
      <c r="N215" s="15"/>
      <c r="O215" s="15"/>
      <c r="P215" s="15"/>
      <c r="Q215" s="15"/>
      <c r="R215" s="15"/>
      <c r="S215" s="15"/>
    </row>
    <row r="216">
      <c r="A216" s="15"/>
      <c r="B216" s="15"/>
      <c r="C216" s="15"/>
      <c r="D216" s="15"/>
      <c r="E216" s="15"/>
      <c r="F216" s="15"/>
      <c r="G216" s="15"/>
      <c r="H216" s="15"/>
      <c r="I216" s="15"/>
      <c r="J216" s="15"/>
      <c r="K216" s="15"/>
      <c r="L216" s="15"/>
      <c r="M216" s="15"/>
      <c r="N216" s="15"/>
      <c r="O216" s="15"/>
      <c r="P216" s="15"/>
      <c r="Q216" s="15"/>
      <c r="R216" s="15"/>
      <c r="S216" s="15"/>
    </row>
    <row r="217">
      <c r="A217" s="15"/>
      <c r="B217" s="15"/>
      <c r="C217" s="15"/>
      <c r="D217" s="15"/>
      <c r="E217" s="15"/>
      <c r="F217" s="15"/>
      <c r="G217" s="15"/>
      <c r="H217" s="15"/>
      <c r="I217" s="15"/>
      <c r="J217" s="15"/>
      <c r="K217" s="15"/>
      <c r="L217" s="15"/>
      <c r="M217" s="15"/>
      <c r="N217" s="15"/>
      <c r="O217" s="15"/>
      <c r="P217" s="15"/>
      <c r="Q217" s="15"/>
      <c r="R217" s="15"/>
      <c r="S217" s="15"/>
    </row>
    <row r="218">
      <c r="A218" s="15"/>
      <c r="B218" s="15"/>
      <c r="C218" s="15"/>
      <c r="D218" s="15"/>
      <c r="E218" s="15"/>
      <c r="F218" s="15"/>
      <c r="G218" s="15"/>
      <c r="H218" s="15"/>
      <c r="I218" s="15"/>
      <c r="J218" s="15"/>
      <c r="K218" s="15"/>
      <c r="L218" s="15"/>
      <c r="M218" s="15"/>
      <c r="N218" s="15"/>
      <c r="O218" s="15"/>
      <c r="P218" s="15"/>
      <c r="Q218" s="15"/>
      <c r="R218" s="15"/>
      <c r="S218" s="15"/>
    </row>
    <row r="219">
      <c r="A219" s="15"/>
      <c r="B219" s="15"/>
      <c r="C219" s="15"/>
      <c r="D219" s="15"/>
      <c r="E219" s="15"/>
      <c r="F219" s="15"/>
      <c r="G219" s="15"/>
      <c r="H219" s="15"/>
      <c r="I219" s="15"/>
      <c r="J219" s="15"/>
      <c r="K219" s="15"/>
      <c r="L219" s="15"/>
      <c r="M219" s="15"/>
      <c r="N219" s="15"/>
      <c r="O219" s="15"/>
      <c r="P219" s="15"/>
      <c r="Q219" s="15"/>
      <c r="R219" s="15"/>
      <c r="S219" s="15"/>
    </row>
    <row r="220">
      <c r="A220" s="15"/>
      <c r="B220" s="15"/>
      <c r="C220" s="15"/>
      <c r="D220" s="15"/>
      <c r="E220" s="15"/>
      <c r="F220" s="15"/>
      <c r="G220" s="15"/>
      <c r="H220" s="15"/>
      <c r="I220" s="15"/>
      <c r="J220" s="15"/>
      <c r="K220" s="15"/>
      <c r="L220" s="15"/>
      <c r="M220" s="15"/>
      <c r="N220" s="15"/>
      <c r="O220" s="15"/>
      <c r="P220" s="15"/>
      <c r="Q220" s="15"/>
      <c r="R220" s="15"/>
      <c r="S220" s="15"/>
    </row>
    <row r="221">
      <c r="A221" s="15"/>
      <c r="B221" s="15"/>
      <c r="C221" s="15"/>
      <c r="D221" s="15"/>
      <c r="E221" s="15"/>
      <c r="F221" s="15"/>
      <c r="G221" s="15"/>
      <c r="H221" s="15"/>
      <c r="I221" s="15"/>
      <c r="J221" s="15"/>
      <c r="K221" s="15"/>
      <c r="L221" s="15"/>
      <c r="M221" s="15"/>
      <c r="N221" s="15"/>
      <c r="O221" s="15"/>
      <c r="P221" s="15"/>
      <c r="Q221" s="15"/>
      <c r="R221" s="15"/>
      <c r="S221" s="15"/>
    </row>
    <row r="222">
      <c r="A222" s="15"/>
      <c r="B222" s="15"/>
      <c r="C222" s="15"/>
      <c r="D222" s="15"/>
      <c r="E222" s="15"/>
      <c r="F222" s="15"/>
      <c r="G222" s="15"/>
      <c r="H222" s="15"/>
      <c r="I222" s="15"/>
      <c r="J222" s="15"/>
      <c r="K222" s="15"/>
      <c r="L222" s="15"/>
      <c r="M222" s="15"/>
      <c r="N222" s="15"/>
      <c r="O222" s="15"/>
      <c r="P222" s="15"/>
      <c r="Q222" s="15"/>
      <c r="R222" s="15"/>
      <c r="S222" s="15"/>
    </row>
    <row r="223">
      <c r="A223" s="15"/>
      <c r="B223" s="15"/>
      <c r="C223" s="15"/>
      <c r="D223" s="15"/>
      <c r="E223" s="15"/>
      <c r="F223" s="15"/>
      <c r="G223" s="15"/>
      <c r="H223" s="15"/>
      <c r="I223" s="15"/>
      <c r="J223" s="15"/>
      <c r="K223" s="15"/>
      <c r="L223" s="15"/>
      <c r="M223" s="15"/>
      <c r="N223" s="15"/>
      <c r="O223" s="15"/>
      <c r="P223" s="15"/>
      <c r="Q223" s="15"/>
      <c r="R223" s="15"/>
      <c r="S223" s="15"/>
    </row>
    <row r="224">
      <c r="A224" s="15"/>
      <c r="B224" s="15"/>
      <c r="C224" s="15"/>
      <c r="D224" s="15"/>
      <c r="E224" s="15"/>
      <c r="F224" s="15"/>
      <c r="G224" s="15"/>
      <c r="H224" s="15"/>
      <c r="I224" s="15"/>
      <c r="J224" s="15"/>
      <c r="K224" s="15"/>
      <c r="L224" s="15"/>
      <c r="M224" s="15"/>
      <c r="N224" s="15"/>
      <c r="O224" s="15"/>
      <c r="P224" s="15"/>
      <c r="Q224" s="15"/>
      <c r="R224" s="15"/>
      <c r="S224" s="15"/>
    </row>
    <row r="225">
      <c r="A225" s="15"/>
      <c r="B225" s="15"/>
      <c r="C225" s="15"/>
      <c r="D225" s="15"/>
      <c r="E225" s="15"/>
      <c r="F225" s="15"/>
      <c r="G225" s="15"/>
      <c r="H225" s="15"/>
      <c r="I225" s="15"/>
      <c r="J225" s="15"/>
      <c r="K225" s="15"/>
      <c r="L225" s="15"/>
      <c r="M225" s="15"/>
      <c r="N225" s="15"/>
      <c r="O225" s="15"/>
      <c r="P225" s="15"/>
      <c r="Q225" s="15"/>
      <c r="R225" s="15"/>
      <c r="S225" s="15"/>
    </row>
    <row r="226">
      <c r="A226" s="15"/>
      <c r="B226" s="15"/>
      <c r="C226" s="15"/>
      <c r="D226" s="15"/>
      <c r="E226" s="15"/>
      <c r="F226" s="15"/>
      <c r="G226" s="15"/>
      <c r="H226" s="15"/>
      <c r="I226" s="15"/>
      <c r="J226" s="15"/>
      <c r="K226" s="15"/>
      <c r="L226" s="15"/>
      <c r="M226" s="15"/>
      <c r="N226" s="15"/>
      <c r="O226" s="15"/>
      <c r="P226" s="15"/>
      <c r="Q226" s="15"/>
      <c r="R226" s="15"/>
      <c r="S226" s="15"/>
    </row>
    <row r="227">
      <c r="A227" s="15"/>
      <c r="B227" s="15"/>
      <c r="C227" s="15"/>
      <c r="D227" s="15"/>
      <c r="E227" s="15"/>
      <c r="F227" s="15"/>
      <c r="G227" s="15"/>
      <c r="H227" s="15"/>
      <c r="I227" s="15"/>
      <c r="J227" s="15"/>
      <c r="K227" s="15"/>
      <c r="L227" s="15"/>
      <c r="M227" s="15"/>
      <c r="N227" s="15"/>
      <c r="O227" s="15"/>
      <c r="P227" s="15"/>
      <c r="Q227" s="15"/>
      <c r="R227" s="15"/>
      <c r="S227" s="15"/>
    </row>
    <row r="228">
      <c r="A228" s="15"/>
      <c r="B228" s="15"/>
      <c r="C228" s="15"/>
      <c r="D228" s="15"/>
      <c r="E228" s="15"/>
      <c r="F228" s="15"/>
      <c r="G228" s="15"/>
      <c r="H228" s="15"/>
      <c r="I228" s="15"/>
      <c r="J228" s="15"/>
      <c r="K228" s="15"/>
      <c r="L228" s="15"/>
      <c r="M228" s="15"/>
      <c r="N228" s="15"/>
      <c r="O228" s="15"/>
      <c r="P228" s="15"/>
      <c r="Q228" s="15"/>
      <c r="R228" s="15"/>
      <c r="S228" s="15"/>
    </row>
    <row r="229">
      <c r="A229" s="15"/>
      <c r="B229" s="15"/>
      <c r="C229" s="15"/>
      <c r="D229" s="15"/>
      <c r="E229" s="15"/>
      <c r="F229" s="15"/>
      <c r="G229" s="15"/>
      <c r="H229" s="15"/>
      <c r="I229" s="15"/>
      <c r="J229" s="15"/>
      <c r="K229" s="15"/>
      <c r="L229" s="15"/>
      <c r="M229" s="15"/>
      <c r="N229" s="15"/>
      <c r="O229" s="15"/>
      <c r="P229" s="15"/>
      <c r="Q229" s="15"/>
      <c r="R229" s="15"/>
      <c r="S229" s="15"/>
    </row>
    <row r="230">
      <c r="A230" s="15"/>
      <c r="B230" s="15"/>
      <c r="C230" s="15"/>
      <c r="D230" s="15"/>
      <c r="E230" s="15"/>
      <c r="F230" s="15"/>
      <c r="G230" s="15"/>
      <c r="H230" s="15"/>
      <c r="I230" s="15"/>
      <c r="J230" s="15"/>
      <c r="K230" s="15"/>
      <c r="L230" s="15"/>
      <c r="M230" s="15"/>
      <c r="N230" s="15"/>
      <c r="O230" s="15"/>
      <c r="P230" s="15"/>
      <c r="Q230" s="15"/>
      <c r="R230" s="15"/>
      <c r="S230" s="15"/>
    </row>
    <row r="231">
      <c r="A231" s="15"/>
      <c r="B231" s="15"/>
      <c r="C231" s="15"/>
      <c r="D231" s="15"/>
      <c r="E231" s="15"/>
      <c r="F231" s="15"/>
      <c r="G231" s="15"/>
      <c r="H231" s="15"/>
      <c r="I231" s="15"/>
      <c r="J231" s="15"/>
      <c r="K231" s="15"/>
      <c r="L231" s="15"/>
      <c r="M231" s="15"/>
      <c r="N231" s="15"/>
      <c r="O231" s="15"/>
      <c r="P231" s="15"/>
      <c r="Q231" s="15"/>
      <c r="R231" s="15"/>
      <c r="S231" s="15"/>
    </row>
    <row r="232">
      <c r="A232" s="15"/>
      <c r="B232" s="15"/>
      <c r="C232" s="15"/>
      <c r="D232" s="15"/>
      <c r="E232" s="15"/>
      <c r="F232" s="15"/>
      <c r="G232" s="15"/>
      <c r="H232" s="15"/>
      <c r="I232" s="15"/>
      <c r="J232" s="15"/>
      <c r="K232" s="15"/>
      <c r="L232" s="15"/>
      <c r="M232" s="15"/>
      <c r="N232" s="15"/>
      <c r="O232" s="15"/>
      <c r="P232" s="15"/>
      <c r="Q232" s="15"/>
      <c r="R232" s="15"/>
      <c r="S232" s="15"/>
    </row>
    <row r="233">
      <c r="A233" s="15"/>
      <c r="B233" s="15"/>
      <c r="C233" s="15"/>
      <c r="D233" s="15"/>
      <c r="E233" s="15"/>
      <c r="F233" s="15"/>
      <c r="G233" s="15"/>
      <c r="H233" s="15"/>
      <c r="I233" s="15"/>
      <c r="J233" s="15"/>
      <c r="K233" s="15"/>
      <c r="L233" s="15"/>
      <c r="M233" s="15"/>
      <c r="N233" s="15"/>
      <c r="O233" s="15"/>
      <c r="P233" s="15"/>
      <c r="Q233" s="15"/>
      <c r="R233" s="15"/>
      <c r="S233" s="15"/>
    </row>
    <row r="234">
      <c r="A234" s="15"/>
      <c r="B234" s="15"/>
      <c r="C234" s="15"/>
      <c r="D234" s="15"/>
      <c r="E234" s="15"/>
      <c r="F234" s="15"/>
      <c r="G234" s="15"/>
      <c r="H234" s="15"/>
      <c r="I234" s="15"/>
      <c r="J234" s="15"/>
      <c r="K234" s="15"/>
      <c r="L234" s="15"/>
      <c r="M234" s="15"/>
      <c r="N234" s="15"/>
      <c r="O234" s="15"/>
      <c r="P234" s="15"/>
      <c r="Q234" s="15"/>
      <c r="R234" s="15"/>
      <c r="S234" s="15"/>
    </row>
    <row r="235">
      <c r="A235" s="15"/>
      <c r="B235" s="15"/>
      <c r="C235" s="15"/>
      <c r="D235" s="15"/>
      <c r="E235" s="15"/>
      <c r="F235" s="15"/>
      <c r="G235" s="15"/>
      <c r="H235" s="15"/>
      <c r="I235" s="15"/>
      <c r="J235" s="15"/>
      <c r="K235" s="15"/>
      <c r="L235" s="15"/>
      <c r="M235" s="15"/>
      <c r="N235" s="15"/>
      <c r="O235" s="15"/>
      <c r="P235" s="15"/>
      <c r="Q235" s="15"/>
      <c r="R235" s="15"/>
      <c r="S235" s="15"/>
    </row>
    <row r="236">
      <c r="A236" s="15"/>
      <c r="B236" s="15"/>
      <c r="C236" s="15"/>
      <c r="D236" s="15"/>
      <c r="E236" s="15"/>
      <c r="F236" s="15"/>
      <c r="G236" s="15"/>
      <c r="H236" s="15"/>
      <c r="I236" s="15"/>
      <c r="J236" s="15"/>
      <c r="K236" s="15"/>
      <c r="L236" s="15"/>
      <c r="M236" s="15"/>
      <c r="N236" s="15"/>
      <c r="O236" s="15"/>
      <c r="P236" s="15"/>
      <c r="Q236" s="15"/>
      <c r="R236" s="15"/>
      <c r="S236" s="15"/>
    </row>
    <row r="237">
      <c r="A237" s="15"/>
      <c r="B237" s="15"/>
      <c r="C237" s="15"/>
      <c r="D237" s="15"/>
      <c r="E237" s="15"/>
      <c r="F237" s="15"/>
      <c r="G237" s="15"/>
      <c r="H237" s="15"/>
      <c r="I237" s="15"/>
      <c r="J237" s="15"/>
      <c r="K237" s="15"/>
      <c r="L237" s="15"/>
      <c r="M237" s="15"/>
      <c r="N237" s="15"/>
      <c r="O237" s="15"/>
      <c r="P237" s="15"/>
      <c r="Q237" s="15"/>
      <c r="R237" s="15"/>
      <c r="S237" s="15"/>
    </row>
    <row r="238">
      <c r="A238" s="15"/>
      <c r="B238" s="15"/>
      <c r="C238" s="15"/>
      <c r="D238" s="15"/>
      <c r="E238" s="15"/>
      <c r="F238" s="15"/>
      <c r="G238" s="15"/>
      <c r="H238" s="15"/>
      <c r="I238" s="15"/>
      <c r="J238" s="15"/>
      <c r="K238" s="15"/>
      <c r="L238" s="15"/>
      <c r="M238" s="15"/>
      <c r="N238" s="15"/>
      <c r="O238" s="15"/>
      <c r="P238" s="15"/>
      <c r="Q238" s="15"/>
      <c r="R238" s="15"/>
      <c r="S238" s="15"/>
    </row>
    <row r="239">
      <c r="A239" s="15"/>
      <c r="B239" s="15"/>
      <c r="C239" s="15"/>
      <c r="D239" s="15"/>
      <c r="E239" s="15"/>
      <c r="F239" s="15"/>
      <c r="G239" s="15"/>
      <c r="H239" s="15"/>
      <c r="I239" s="15"/>
      <c r="J239" s="15"/>
      <c r="K239" s="15"/>
      <c r="L239" s="15"/>
      <c r="M239" s="15"/>
      <c r="N239" s="15"/>
      <c r="O239" s="15"/>
      <c r="P239" s="15"/>
      <c r="Q239" s="15"/>
      <c r="R239" s="15"/>
      <c r="S239" s="15"/>
    </row>
    <row r="240">
      <c r="A240" s="15"/>
      <c r="B240" s="15"/>
      <c r="C240" s="15"/>
      <c r="D240" s="15"/>
      <c r="E240" s="15"/>
      <c r="F240" s="15"/>
      <c r="G240" s="15"/>
      <c r="H240" s="15"/>
      <c r="I240" s="15"/>
      <c r="J240" s="15"/>
      <c r="K240" s="15"/>
      <c r="L240" s="15"/>
      <c r="M240" s="15"/>
      <c r="N240" s="15"/>
      <c r="O240" s="15"/>
      <c r="P240" s="15"/>
      <c r="Q240" s="15"/>
      <c r="R240" s="15"/>
      <c r="S240" s="15"/>
    </row>
    <row r="241">
      <c r="A241" s="15"/>
      <c r="B241" s="15"/>
      <c r="C241" s="15"/>
      <c r="D241" s="15"/>
      <c r="E241" s="15"/>
      <c r="F241" s="15"/>
      <c r="G241" s="15"/>
      <c r="H241" s="15"/>
      <c r="I241" s="15"/>
      <c r="J241" s="15"/>
      <c r="K241" s="15"/>
      <c r="L241" s="15"/>
      <c r="M241" s="15"/>
      <c r="N241" s="15"/>
      <c r="O241" s="15"/>
      <c r="P241" s="15"/>
      <c r="Q241" s="15"/>
      <c r="R241" s="15"/>
      <c r="S241" s="15"/>
    </row>
    <row r="242">
      <c r="A242" s="15"/>
      <c r="B242" s="15"/>
      <c r="C242" s="15"/>
      <c r="D242" s="15"/>
      <c r="E242" s="15"/>
      <c r="F242" s="15"/>
      <c r="G242" s="15"/>
      <c r="H242" s="15"/>
      <c r="I242" s="15"/>
      <c r="J242" s="15"/>
      <c r="K242" s="15"/>
      <c r="L242" s="15"/>
      <c r="M242" s="15"/>
      <c r="N242" s="15"/>
      <c r="O242" s="15"/>
      <c r="P242" s="15"/>
      <c r="Q242" s="15"/>
      <c r="R242" s="15"/>
      <c r="S242" s="15"/>
    </row>
    <row r="243">
      <c r="A243" s="15"/>
      <c r="B243" s="15"/>
      <c r="C243" s="15"/>
      <c r="D243" s="15"/>
      <c r="E243" s="15"/>
      <c r="F243" s="15"/>
      <c r="G243" s="15"/>
      <c r="H243" s="15"/>
      <c r="I243" s="15"/>
      <c r="J243" s="15"/>
      <c r="K243" s="15"/>
      <c r="L243" s="15"/>
      <c r="M243" s="15"/>
      <c r="N243" s="15"/>
      <c r="O243" s="15"/>
      <c r="P243" s="15"/>
      <c r="Q243" s="15"/>
      <c r="R243" s="15"/>
      <c r="S243" s="15"/>
    </row>
    <row r="244">
      <c r="A244" s="15"/>
      <c r="B244" s="15"/>
      <c r="C244" s="15"/>
      <c r="D244" s="15"/>
      <c r="E244" s="15"/>
      <c r="F244" s="15"/>
      <c r="G244" s="15"/>
      <c r="H244" s="15"/>
      <c r="I244" s="15"/>
      <c r="J244" s="15"/>
      <c r="K244" s="15"/>
      <c r="L244" s="15"/>
      <c r="M244" s="15"/>
      <c r="N244" s="15"/>
      <c r="O244" s="15"/>
      <c r="P244" s="15"/>
      <c r="Q244" s="15"/>
      <c r="R244" s="15"/>
      <c r="S244" s="15"/>
    </row>
    <row r="245">
      <c r="A245" s="15"/>
      <c r="B245" s="15"/>
      <c r="C245" s="15"/>
      <c r="D245" s="15"/>
      <c r="E245" s="15"/>
      <c r="F245" s="15"/>
      <c r="G245" s="15"/>
      <c r="H245" s="15"/>
      <c r="I245" s="15"/>
      <c r="J245" s="15"/>
      <c r="K245" s="15"/>
      <c r="L245" s="15"/>
      <c r="M245" s="15"/>
      <c r="N245" s="15"/>
      <c r="O245" s="15"/>
      <c r="P245" s="15"/>
      <c r="Q245" s="15"/>
      <c r="R245" s="15"/>
      <c r="S245" s="15"/>
    </row>
    <row r="246">
      <c r="A246" s="15"/>
      <c r="B246" s="15"/>
      <c r="C246" s="15"/>
      <c r="D246" s="15"/>
      <c r="E246" s="15"/>
      <c r="F246" s="15"/>
      <c r="G246" s="15"/>
      <c r="H246" s="15"/>
      <c r="I246" s="15"/>
      <c r="J246" s="15"/>
      <c r="K246" s="15"/>
      <c r="L246" s="15"/>
      <c r="M246" s="15"/>
      <c r="N246" s="15"/>
      <c r="O246" s="15"/>
      <c r="P246" s="15"/>
      <c r="Q246" s="15"/>
      <c r="R246" s="15"/>
      <c r="S246" s="15"/>
    </row>
    <row r="247">
      <c r="A247" s="15"/>
      <c r="B247" s="15"/>
      <c r="C247" s="15"/>
      <c r="D247" s="15"/>
      <c r="E247" s="15"/>
      <c r="F247" s="15"/>
      <c r="G247" s="15"/>
      <c r="H247" s="15"/>
      <c r="I247" s="15"/>
      <c r="J247" s="15"/>
      <c r="K247" s="15"/>
      <c r="L247" s="15"/>
      <c r="M247" s="15"/>
      <c r="N247" s="15"/>
      <c r="O247" s="15"/>
      <c r="P247" s="15"/>
      <c r="Q247" s="15"/>
      <c r="R247" s="15"/>
      <c r="S247" s="15"/>
    </row>
    <row r="248">
      <c r="A248" s="15"/>
      <c r="B248" s="15"/>
      <c r="C248" s="15"/>
      <c r="D248" s="15"/>
      <c r="E248" s="15"/>
      <c r="F248" s="15"/>
      <c r="G248" s="15"/>
      <c r="H248" s="15"/>
      <c r="I248" s="15"/>
      <c r="J248" s="15"/>
      <c r="K248" s="15"/>
      <c r="L248" s="15"/>
      <c r="M248" s="15"/>
      <c r="N248" s="15"/>
      <c r="O248" s="15"/>
      <c r="P248" s="15"/>
      <c r="Q248" s="15"/>
      <c r="R248" s="15"/>
      <c r="S248" s="15"/>
    </row>
    <row r="249">
      <c r="A249" s="15"/>
      <c r="B249" s="15"/>
      <c r="C249" s="15"/>
      <c r="D249" s="15"/>
      <c r="E249" s="15"/>
      <c r="F249" s="15"/>
      <c r="G249" s="15"/>
      <c r="H249" s="15"/>
      <c r="I249" s="15"/>
      <c r="J249" s="15"/>
      <c r="K249" s="15"/>
      <c r="L249" s="15"/>
      <c r="M249" s="15"/>
      <c r="N249" s="15"/>
      <c r="O249" s="15"/>
      <c r="P249" s="15"/>
      <c r="Q249" s="15"/>
      <c r="R249" s="15"/>
      <c r="S249" s="15"/>
    </row>
    <row r="250">
      <c r="A250" s="15"/>
      <c r="B250" s="15"/>
      <c r="C250" s="15"/>
      <c r="D250" s="15"/>
      <c r="E250" s="15"/>
      <c r="F250" s="15"/>
      <c r="G250" s="15"/>
      <c r="H250" s="15"/>
      <c r="I250" s="15"/>
      <c r="J250" s="15"/>
      <c r="K250" s="15"/>
      <c r="L250" s="15"/>
      <c r="M250" s="15"/>
      <c r="N250" s="15"/>
      <c r="O250" s="15"/>
      <c r="P250" s="15"/>
      <c r="Q250" s="15"/>
      <c r="R250" s="15"/>
      <c r="S250" s="15"/>
    </row>
    <row r="251">
      <c r="A251" s="15"/>
      <c r="B251" s="15"/>
      <c r="C251" s="15"/>
      <c r="D251" s="15"/>
      <c r="E251" s="15"/>
      <c r="F251" s="15"/>
      <c r="G251" s="15"/>
      <c r="H251" s="15"/>
      <c r="I251" s="15"/>
      <c r="J251" s="15"/>
      <c r="K251" s="15"/>
      <c r="L251" s="15"/>
      <c r="M251" s="15"/>
      <c r="N251" s="15"/>
      <c r="O251" s="15"/>
      <c r="P251" s="15"/>
      <c r="Q251" s="15"/>
      <c r="R251" s="15"/>
      <c r="S251" s="15"/>
    </row>
    <row r="252">
      <c r="A252" s="15"/>
      <c r="B252" s="15"/>
      <c r="C252" s="15"/>
      <c r="D252" s="15"/>
      <c r="E252" s="15"/>
      <c r="F252" s="15"/>
      <c r="G252" s="15"/>
      <c r="H252" s="15"/>
      <c r="I252" s="15"/>
      <c r="J252" s="15"/>
      <c r="K252" s="15"/>
      <c r="L252" s="15"/>
      <c r="M252" s="15"/>
      <c r="N252" s="15"/>
      <c r="O252" s="15"/>
      <c r="P252" s="15"/>
      <c r="Q252" s="15"/>
      <c r="R252" s="15"/>
      <c r="S252" s="15"/>
    </row>
    <row r="253">
      <c r="A253" s="15"/>
      <c r="B253" s="15"/>
      <c r="C253" s="15"/>
      <c r="D253" s="15"/>
      <c r="E253" s="15"/>
      <c r="F253" s="15"/>
      <c r="G253" s="15"/>
      <c r="H253" s="15"/>
      <c r="I253" s="15"/>
      <c r="J253" s="15"/>
      <c r="K253" s="15"/>
      <c r="L253" s="15"/>
      <c r="M253" s="15"/>
      <c r="N253" s="15"/>
      <c r="O253" s="15"/>
      <c r="P253" s="15"/>
      <c r="Q253" s="15"/>
      <c r="R253" s="15"/>
      <c r="S253" s="15"/>
    </row>
    <row r="254">
      <c r="A254" s="15"/>
      <c r="B254" s="15"/>
      <c r="C254" s="15"/>
      <c r="D254" s="15"/>
      <c r="E254" s="15"/>
      <c r="F254" s="15"/>
      <c r="G254" s="15"/>
      <c r="H254" s="15"/>
      <c r="I254" s="15"/>
      <c r="J254" s="15"/>
      <c r="K254" s="15"/>
      <c r="L254" s="15"/>
      <c r="M254" s="15"/>
      <c r="N254" s="15"/>
      <c r="O254" s="15"/>
      <c r="P254" s="15"/>
      <c r="Q254" s="15"/>
      <c r="R254" s="15"/>
      <c r="S254" s="15"/>
    </row>
    <row r="255">
      <c r="A255" s="15"/>
      <c r="B255" s="15"/>
      <c r="C255" s="15"/>
      <c r="D255" s="15"/>
      <c r="E255" s="15"/>
      <c r="F255" s="15"/>
      <c r="G255" s="15"/>
      <c r="H255" s="15"/>
      <c r="I255" s="15"/>
      <c r="J255" s="15"/>
      <c r="K255" s="15"/>
      <c r="L255" s="15"/>
      <c r="M255" s="15"/>
      <c r="N255" s="15"/>
      <c r="O255" s="15"/>
      <c r="P255" s="15"/>
      <c r="Q255" s="15"/>
      <c r="R255" s="15"/>
      <c r="S255" s="15"/>
    </row>
    <row r="256">
      <c r="A256" s="15"/>
      <c r="B256" s="15"/>
      <c r="C256" s="15"/>
      <c r="D256" s="15"/>
      <c r="E256" s="15"/>
      <c r="F256" s="15"/>
      <c r="G256" s="15"/>
      <c r="H256" s="15"/>
      <c r="I256" s="15"/>
      <c r="J256" s="15"/>
      <c r="K256" s="15"/>
      <c r="L256" s="15"/>
      <c r="M256" s="15"/>
      <c r="N256" s="15"/>
      <c r="O256" s="15"/>
      <c r="P256" s="15"/>
      <c r="Q256" s="15"/>
      <c r="R256" s="15"/>
      <c r="S256" s="15"/>
    </row>
    <row r="257">
      <c r="A257" s="15"/>
      <c r="B257" s="15"/>
      <c r="C257" s="15"/>
      <c r="D257" s="15"/>
      <c r="E257" s="15"/>
      <c r="F257" s="15"/>
      <c r="G257" s="15"/>
      <c r="H257" s="15"/>
      <c r="I257" s="15"/>
      <c r="J257" s="15"/>
      <c r="K257" s="15"/>
      <c r="L257" s="15"/>
      <c r="M257" s="15"/>
      <c r="N257" s="15"/>
      <c r="O257" s="15"/>
      <c r="P257" s="15"/>
      <c r="Q257" s="15"/>
      <c r="R257" s="15"/>
      <c r="S257" s="15"/>
    </row>
    <row r="258">
      <c r="A258" s="15"/>
      <c r="B258" s="15"/>
      <c r="C258" s="15"/>
      <c r="D258" s="15"/>
      <c r="E258" s="15"/>
      <c r="F258" s="15"/>
      <c r="G258" s="15"/>
      <c r="H258" s="15"/>
      <c r="I258" s="15"/>
      <c r="J258" s="15"/>
      <c r="K258" s="15"/>
      <c r="L258" s="15"/>
      <c r="M258" s="15"/>
      <c r="N258" s="15"/>
      <c r="O258" s="15"/>
      <c r="P258" s="15"/>
      <c r="Q258" s="15"/>
      <c r="R258" s="15"/>
      <c r="S258" s="15"/>
    </row>
    <row r="259">
      <c r="A259" s="15"/>
      <c r="B259" s="15"/>
      <c r="C259" s="15"/>
      <c r="D259" s="15"/>
      <c r="E259" s="15"/>
      <c r="F259" s="15"/>
      <c r="G259" s="15"/>
      <c r="H259" s="15"/>
      <c r="I259" s="15"/>
      <c r="J259" s="15"/>
      <c r="K259" s="15"/>
      <c r="L259" s="15"/>
      <c r="M259" s="15"/>
      <c r="N259" s="15"/>
      <c r="O259" s="15"/>
      <c r="P259" s="15"/>
      <c r="Q259" s="15"/>
      <c r="R259" s="15"/>
      <c r="S259" s="15"/>
    </row>
    <row r="260">
      <c r="A260" s="15"/>
      <c r="B260" s="15"/>
      <c r="C260" s="15"/>
      <c r="D260" s="15"/>
      <c r="E260" s="15"/>
      <c r="F260" s="15"/>
      <c r="G260" s="15"/>
      <c r="H260" s="15"/>
      <c r="I260" s="15"/>
      <c r="J260" s="15"/>
      <c r="K260" s="15"/>
      <c r="L260" s="15"/>
      <c r="M260" s="15"/>
      <c r="N260" s="15"/>
      <c r="O260" s="15"/>
      <c r="P260" s="15"/>
      <c r="Q260" s="15"/>
      <c r="R260" s="15"/>
      <c r="S260" s="15"/>
    </row>
    <row r="261">
      <c r="A261" s="15"/>
      <c r="B261" s="15"/>
      <c r="C261" s="15"/>
      <c r="D261" s="15"/>
      <c r="E261" s="15"/>
      <c r="F261" s="15"/>
      <c r="G261" s="15"/>
      <c r="H261" s="15"/>
      <c r="I261" s="15"/>
      <c r="J261" s="15"/>
      <c r="K261" s="15"/>
      <c r="L261" s="15"/>
      <c r="M261" s="15"/>
      <c r="N261" s="15"/>
      <c r="O261" s="15"/>
      <c r="P261" s="15"/>
      <c r="Q261" s="15"/>
      <c r="R261" s="15"/>
      <c r="S261" s="15"/>
    </row>
    <row r="262">
      <c r="A262" s="15"/>
      <c r="B262" s="15"/>
      <c r="C262" s="15"/>
      <c r="D262" s="15"/>
      <c r="E262" s="15"/>
      <c r="F262" s="15"/>
      <c r="G262" s="15"/>
      <c r="H262" s="15"/>
      <c r="I262" s="15"/>
      <c r="J262" s="15"/>
      <c r="K262" s="15"/>
      <c r="L262" s="15"/>
      <c r="M262" s="15"/>
      <c r="N262" s="15"/>
      <c r="O262" s="15"/>
      <c r="P262" s="15"/>
      <c r="Q262" s="15"/>
      <c r="R262" s="15"/>
      <c r="S262" s="15"/>
    </row>
    <row r="263">
      <c r="A263" s="15"/>
      <c r="B263" s="15"/>
      <c r="C263" s="15"/>
      <c r="D263" s="15"/>
      <c r="E263" s="15"/>
      <c r="F263" s="15"/>
      <c r="G263" s="15"/>
      <c r="H263" s="15"/>
      <c r="I263" s="15"/>
      <c r="J263" s="15"/>
      <c r="K263" s="15"/>
      <c r="L263" s="15"/>
      <c r="M263" s="15"/>
      <c r="N263" s="15"/>
      <c r="O263" s="15"/>
      <c r="P263" s="15"/>
      <c r="Q263" s="15"/>
      <c r="R263" s="15"/>
      <c r="S263" s="15"/>
    </row>
    <row r="264">
      <c r="A264" s="15"/>
      <c r="B264" s="15"/>
      <c r="C264" s="15"/>
      <c r="D264" s="15"/>
      <c r="E264" s="15"/>
      <c r="F264" s="15"/>
      <c r="G264" s="15"/>
      <c r="H264" s="15"/>
      <c r="I264" s="15"/>
      <c r="J264" s="15"/>
      <c r="K264" s="15"/>
      <c r="L264" s="15"/>
      <c r="M264" s="15"/>
      <c r="N264" s="15"/>
      <c r="O264" s="15"/>
      <c r="P264" s="15"/>
      <c r="Q264" s="15"/>
      <c r="R264" s="15"/>
      <c r="S264" s="15"/>
    </row>
    <row r="265">
      <c r="A265" s="15"/>
      <c r="B265" s="15"/>
      <c r="C265" s="15"/>
      <c r="D265" s="15"/>
      <c r="E265" s="15"/>
      <c r="F265" s="15"/>
      <c r="G265" s="15"/>
      <c r="H265" s="15"/>
      <c r="I265" s="15"/>
      <c r="J265" s="15"/>
      <c r="K265" s="15"/>
      <c r="L265" s="15"/>
      <c r="M265" s="15"/>
      <c r="N265" s="15"/>
      <c r="O265" s="15"/>
      <c r="P265" s="15"/>
      <c r="Q265" s="15"/>
      <c r="R265" s="15"/>
      <c r="S265" s="15"/>
    </row>
    <row r="266">
      <c r="A266" s="15"/>
      <c r="B266" s="15"/>
      <c r="C266" s="15"/>
      <c r="D266" s="15"/>
      <c r="E266" s="15"/>
      <c r="F266" s="15"/>
      <c r="G266" s="15"/>
      <c r="H266" s="15"/>
      <c r="I266" s="15"/>
      <c r="J266" s="15"/>
      <c r="K266" s="15"/>
      <c r="L266" s="15"/>
      <c r="M266" s="15"/>
      <c r="N266" s="15"/>
      <c r="O266" s="15"/>
      <c r="P266" s="15"/>
      <c r="Q266" s="15"/>
      <c r="R266" s="15"/>
      <c r="S266" s="15"/>
    </row>
    <row r="267">
      <c r="A267" s="15"/>
      <c r="B267" s="15"/>
      <c r="C267" s="15"/>
      <c r="D267" s="15"/>
      <c r="E267" s="15"/>
      <c r="F267" s="15"/>
      <c r="G267" s="15"/>
      <c r="H267" s="15"/>
      <c r="I267" s="15"/>
      <c r="J267" s="15"/>
      <c r="K267" s="15"/>
      <c r="L267" s="15"/>
      <c r="M267" s="15"/>
      <c r="N267" s="15"/>
      <c r="O267" s="15"/>
      <c r="P267" s="15"/>
      <c r="Q267" s="15"/>
      <c r="R267" s="15"/>
      <c r="S267" s="15"/>
    </row>
    <row r="268">
      <c r="A268" s="15"/>
      <c r="B268" s="15"/>
      <c r="C268" s="15"/>
      <c r="D268" s="15"/>
      <c r="E268" s="15"/>
      <c r="F268" s="15"/>
      <c r="G268" s="15"/>
      <c r="H268" s="15"/>
      <c r="I268" s="15"/>
      <c r="J268" s="15"/>
      <c r="K268" s="15"/>
      <c r="L268" s="15"/>
      <c r="M268" s="15"/>
      <c r="N268" s="15"/>
      <c r="O268" s="15"/>
      <c r="P268" s="15"/>
      <c r="Q268" s="15"/>
      <c r="R268" s="15"/>
      <c r="S268" s="15"/>
    </row>
    <row r="269">
      <c r="A269" s="15"/>
      <c r="B269" s="15"/>
      <c r="C269" s="15"/>
      <c r="D269" s="15"/>
      <c r="E269" s="15"/>
      <c r="F269" s="15"/>
      <c r="G269" s="15"/>
      <c r="H269" s="15"/>
      <c r="I269" s="15"/>
      <c r="J269" s="15"/>
      <c r="K269" s="15"/>
      <c r="L269" s="15"/>
      <c r="M269" s="15"/>
      <c r="N269" s="15"/>
      <c r="O269" s="15"/>
      <c r="P269" s="15"/>
      <c r="Q269" s="15"/>
      <c r="R269" s="15"/>
      <c r="S269" s="15"/>
    </row>
    <row r="270">
      <c r="A270" s="15"/>
      <c r="B270" s="15"/>
      <c r="C270" s="15"/>
      <c r="D270" s="15"/>
      <c r="E270" s="15"/>
      <c r="F270" s="15"/>
      <c r="G270" s="15"/>
      <c r="H270" s="15"/>
      <c r="I270" s="15"/>
      <c r="J270" s="15"/>
      <c r="K270" s="15"/>
      <c r="L270" s="15"/>
      <c r="M270" s="15"/>
      <c r="N270" s="15"/>
      <c r="O270" s="15"/>
      <c r="P270" s="15"/>
      <c r="Q270" s="15"/>
      <c r="R270" s="15"/>
      <c r="S270" s="15"/>
    </row>
    <row r="271">
      <c r="A271" s="15"/>
      <c r="B271" s="15"/>
      <c r="C271" s="15"/>
      <c r="D271" s="15"/>
      <c r="E271" s="15"/>
      <c r="F271" s="15"/>
      <c r="G271" s="15"/>
      <c r="H271" s="15"/>
      <c r="I271" s="15"/>
      <c r="J271" s="15"/>
      <c r="K271" s="15"/>
      <c r="L271" s="15"/>
      <c r="M271" s="15"/>
      <c r="N271" s="15"/>
      <c r="O271" s="15"/>
      <c r="P271" s="15"/>
      <c r="Q271" s="15"/>
      <c r="R271" s="15"/>
      <c r="S271" s="15"/>
    </row>
    <row r="272">
      <c r="A272" s="15"/>
      <c r="B272" s="15"/>
      <c r="C272" s="15"/>
      <c r="D272" s="15"/>
      <c r="E272" s="15"/>
      <c r="F272" s="15"/>
      <c r="G272" s="15"/>
      <c r="H272" s="15"/>
      <c r="I272" s="15"/>
      <c r="J272" s="15"/>
      <c r="K272" s="15"/>
      <c r="L272" s="15"/>
      <c r="M272" s="15"/>
      <c r="N272" s="15"/>
      <c r="O272" s="15"/>
      <c r="P272" s="15"/>
      <c r="Q272" s="15"/>
      <c r="R272" s="15"/>
      <c r="S272" s="15"/>
    </row>
    <row r="273">
      <c r="A273" s="15"/>
      <c r="B273" s="15"/>
      <c r="C273" s="15"/>
      <c r="D273" s="15"/>
      <c r="E273" s="15"/>
      <c r="F273" s="15"/>
      <c r="G273" s="15"/>
      <c r="H273" s="15"/>
      <c r="I273" s="15"/>
      <c r="J273" s="15"/>
      <c r="K273" s="15"/>
      <c r="L273" s="15"/>
      <c r="M273" s="15"/>
      <c r="N273" s="15"/>
      <c r="O273" s="15"/>
      <c r="P273" s="15"/>
      <c r="Q273" s="15"/>
      <c r="R273" s="15"/>
      <c r="S273" s="15"/>
    </row>
    <row r="274">
      <c r="A274" s="15"/>
      <c r="B274" s="15"/>
      <c r="C274" s="15"/>
      <c r="D274" s="15"/>
      <c r="E274" s="15"/>
      <c r="F274" s="15"/>
      <c r="G274" s="15"/>
      <c r="H274" s="15"/>
      <c r="I274" s="15"/>
      <c r="J274" s="15"/>
      <c r="K274" s="15"/>
      <c r="L274" s="15"/>
      <c r="M274" s="15"/>
      <c r="N274" s="15"/>
      <c r="O274" s="15"/>
      <c r="P274" s="15"/>
      <c r="Q274" s="15"/>
      <c r="R274" s="15"/>
      <c r="S274" s="15"/>
    </row>
    <row r="275">
      <c r="A275" s="15"/>
      <c r="B275" s="15"/>
      <c r="C275" s="15"/>
      <c r="D275" s="15"/>
      <c r="E275" s="15"/>
      <c r="F275" s="15"/>
      <c r="G275" s="15"/>
      <c r="H275" s="15"/>
      <c r="I275" s="15"/>
      <c r="J275" s="15"/>
      <c r="K275" s="15"/>
      <c r="L275" s="15"/>
      <c r="M275" s="15"/>
      <c r="N275" s="15"/>
      <c r="O275" s="15"/>
      <c r="P275" s="15"/>
      <c r="Q275" s="15"/>
      <c r="R275" s="15"/>
      <c r="S275" s="15"/>
    </row>
    <row r="276">
      <c r="A276" s="15"/>
      <c r="B276" s="15"/>
      <c r="C276" s="15"/>
      <c r="D276" s="15"/>
      <c r="E276" s="15"/>
      <c r="F276" s="15"/>
      <c r="G276" s="15"/>
      <c r="H276" s="15"/>
      <c r="I276" s="15"/>
      <c r="J276" s="15"/>
      <c r="K276" s="15"/>
      <c r="L276" s="15"/>
      <c r="M276" s="15"/>
      <c r="N276" s="15"/>
      <c r="O276" s="15"/>
      <c r="P276" s="15"/>
      <c r="Q276" s="15"/>
      <c r="R276" s="15"/>
      <c r="S276" s="15"/>
    </row>
    <row r="277">
      <c r="A277" s="15"/>
      <c r="B277" s="15"/>
      <c r="C277" s="15"/>
      <c r="D277" s="15"/>
      <c r="E277" s="15"/>
      <c r="F277" s="15"/>
      <c r="G277" s="15"/>
      <c r="H277" s="15"/>
      <c r="I277" s="15"/>
      <c r="J277" s="15"/>
      <c r="K277" s="15"/>
      <c r="L277" s="15"/>
      <c r="M277" s="15"/>
      <c r="N277" s="15"/>
      <c r="O277" s="15"/>
      <c r="P277" s="15"/>
      <c r="Q277" s="15"/>
      <c r="R277" s="15"/>
      <c r="S277" s="15"/>
    </row>
    <row r="278">
      <c r="A278" s="15"/>
      <c r="B278" s="15"/>
      <c r="C278" s="15"/>
      <c r="D278" s="15"/>
      <c r="E278" s="15"/>
      <c r="F278" s="15"/>
      <c r="G278" s="15"/>
      <c r="H278" s="15"/>
      <c r="I278" s="15"/>
      <c r="J278" s="15"/>
      <c r="K278" s="15"/>
      <c r="L278" s="15"/>
      <c r="M278" s="15"/>
      <c r="N278" s="15"/>
      <c r="O278" s="15"/>
      <c r="P278" s="15"/>
      <c r="Q278" s="15"/>
      <c r="R278" s="15"/>
      <c r="S278" s="15"/>
    </row>
    <row r="279">
      <c r="A279" s="15"/>
      <c r="B279" s="15"/>
      <c r="C279" s="15"/>
      <c r="D279" s="15"/>
      <c r="E279" s="15"/>
      <c r="F279" s="15"/>
      <c r="G279" s="15"/>
      <c r="H279" s="15"/>
      <c r="I279" s="15"/>
      <c r="J279" s="15"/>
      <c r="K279" s="15"/>
      <c r="L279" s="15"/>
      <c r="M279" s="15"/>
      <c r="N279" s="15"/>
      <c r="O279" s="15"/>
      <c r="P279" s="15"/>
      <c r="Q279" s="15"/>
      <c r="R279" s="15"/>
      <c r="S279" s="15"/>
    </row>
    <row r="280">
      <c r="A280" s="15"/>
      <c r="B280" s="15"/>
      <c r="C280" s="15"/>
      <c r="D280" s="15"/>
      <c r="E280" s="15"/>
      <c r="F280" s="15"/>
      <c r="G280" s="15"/>
      <c r="H280" s="15"/>
      <c r="I280" s="15"/>
      <c r="J280" s="15"/>
      <c r="K280" s="15"/>
      <c r="L280" s="15"/>
      <c r="M280" s="15"/>
      <c r="N280" s="15"/>
      <c r="O280" s="15"/>
      <c r="P280" s="15"/>
      <c r="Q280" s="15"/>
      <c r="R280" s="15"/>
      <c r="S280" s="15"/>
    </row>
    <row r="281">
      <c r="A281" s="15"/>
      <c r="B281" s="15"/>
      <c r="C281" s="15"/>
      <c r="D281" s="15"/>
      <c r="E281" s="15"/>
      <c r="F281" s="15"/>
      <c r="G281" s="15"/>
      <c r="H281" s="15"/>
      <c r="I281" s="15"/>
      <c r="J281" s="15"/>
      <c r="K281" s="15"/>
      <c r="L281" s="15"/>
      <c r="M281" s="15"/>
      <c r="N281" s="15"/>
      <c r="O281" s="15"/>
      <c r="P281" s="15"/>
      <c r="Q281" s="15"/>
      <c r="R281" s="15"/>
      <c r="S281" s="15"/>
    </row>
    <row r="282">
      <c r="A282" s="15"/>
      <c r="B282" s="15"/>
      <c r="C282" s="15"/>
      <c r="D282" s="15"/>
      <c r="E282" s="15"/>
      <c r="F282" s="15"/>
      <c r="G282" s="15"/>
      <c r="H282" s="15"/>
      <c r="I282" s="15"/>
      <c r="J282" s="15"/>
      <c r="K282" s="15"/>
      <c r="L282" s="15"/>
      <c r="M282" s="15"/>
      <c r="N282" s="15"/>
      <c r="O282" s="15"/>
      <c r="P282" s="15"/>
      <c r="Q282" s="15"/>
      <c r="R282" s="15"/>
      <c r="S282" s="15"/>
    </row>
    <row r="283">
      <c r="A283" s="15"/>
      <c r="B283" s="15"/>
      <c r="C283" s="15"/>
      <c r="D283" s="15"/>
      <c r="E283" s="15"/>
      <c r="F283" s="15"/>
      <c r="G283" s="15"/>
      <c r="H283" s="15"/>
      <c r="I283" s="15"/>
      <c r="J283" s="15"/>
      <c r="K283" s="15"/>
      <c r="L283" s="15"/>
      <c r="M283" s="15"/>
      <c r="N283" s="15"/>
      <c r="O283" s="15"/>
      <c r="P283" s="15"/>
      <c r="Q283" s="15"/>
      <c r="R283" s="15"/>
      <c r="S283" s="15"/>
    </row>
    <row r="284">
      <c r="A284" s="15"/>
      <c r="B284" s="15"/>
      <c r="C284" s="15"/>
      <c r="D284" s="15"/>
      <c r="E284" s="15"/>
      <c r="F284" s="15"/>
      <c r="G284" s="15"/>
      <c r="H284" s="15"/>
      <c r="I284" s="15"/>
      <c r="J284" s="15"/>
      <c r="K284" s="15"/>
      <c r="L284" s="15"/>
      <c r="M284" s="15"/>
      <c r="N284" s="15"/>
      <c r="O284" s="15"/>
      <c r="P284" s="15"/>
      <c r="Q284" s="15"/>
      <c r="R284" s="15"/>
      <c r="S284" s="15"/>
    </row>
    <row r="285">
      <c r="A285" s="15"/>
      <c r="B285" s="15"/>
      <c r="C285" s="15"/>
      <c r="D285" s="15"/>
      <c r="E285" s="15"/>
      <c r="F285" s="15"/>
      <c r="G285" s="15"/>
      <c r="H285" s="15"/>
      <c r="I285" s="15"/>
      <c r="J285" s="15"/>
      <c r="K285" s="15"/>
      <c r="L285" s="15"/>
      <c r="M285" s="15"/>
      <c r="N285" s="15"/>
      <c r="O285" s="15"/>
      <c r="P285" s="15"/>
      <c r="Q285" s="15"/>
      <c r="R285" s="15"/>
      <c r="S285" s="15"/>
    </row>
    <row r="286">
      <c r="A286" s="15"/>
      <c r="B286" s="15"/>
      <c r="C286" s="15"/>
      <c r="D286" s="15"/>
      <c r="E286" s="15"/>
      <c r="F286" s="15"/>
      <c r="G286" s="15"/>
      <c r="H286" s="15"/>
      <c r="I286" s="15"/>
      <c r="J286" s="15"/>
      <c r="K286" s="15"/>
      <c r="L286" s="15"/>
      <c r="M286" s="15"/>
      <c r="N286" s="15"/>
      <c r="O286" s="15"/>
      <c r="P286" s="15"/>
      <c r="Q286" s="15"/>
      <c r="R286" s="15"/>
      <c r="S286" s="15"/>
    </row>
    <row r="287">
      <c r="A287" s="15"/>
      <c r="B287" s="15"/>
      <c r="C287" s="15"/>
      <c r="D287" s="15"/>
      <c r="E287" s="15"/>
      <c r="F287" s="15"/>
      <c r="G287" s="15"/>
      <c r="H287" s="15"/>
      <c r="I287" s="15"/>
      <c r="J287" s="15"/>
      <c r="K287" s="15"/>
      <c r="L287" s="15"/>
      <c r="M287" s="15"/>
      <c r="N287" s="15"/>
      <c r="O287" s="15"/>
      <c r="P287" s="15"/>
      <c r="Q287" s="15"/>
      <c r="R287" s="15"/>
      <c r="S287" s="15"/>
    </row>
    <row r="288">
      <c r="A288" s="15"/>
      <c r="B288" s="15"/>
      <c r="C288" s="15"/>
      <c r="D288" s="15"/>
      <c r="E288" s="15"/>
      <c r="F288" s="15"/>
      <c r="G288" s="15"/>
      <c r="H288" s="15"/>
      <c r="I288" s="15"/>
      <c r="J288" s="15"/>
      <c r="K288" s="15"/>
      <c r="L288" s="15"/>
      <c r="M288" s="15"/>
      <c r="N288" s="15"/>
      <c r="O288" s="15"/>
      <c r="P288" s="15"/>
      <c r="Q288" s="15"/>
      <c r="R288" s="15"/>
      <c r="S288" s="15"/>
    </row>
    <row r="289">
      <c r="A289" s="15"/>
      <c r="B289" s="15"/>
      <c r="C289" s="15"/>
      <c r="D289" s="15"/>
      <c r="E289" s="15"/>
      <c r="F289" s="15"/>
      <c r="G289" s="15"/>
      <c r="H289" s="15"/>
      <c r="I289" s="15"/>
      <c r="J289" s="15"/>
      <c r="K289" s="15"/>
      <c r="L289" s="15"/>
      <c r="M289" s="15"/>
      <c r="N289" s="15"/>
      <c r="O289" s="15"/>
      <c r="P289" s="15"/>
      <c r="Q289" s="15"/>
      <c r="R289" s="15"/>
      <c r="S289" s="15"/>
    </row>
    <row r="290">
      <c r="A290" s="15"/>
      <c r="B290" s="15"/>
      <c r="C290" s="15"/>
      <c r="D290" s="15"/>
      <c r="E290" s="15"/>
      <c r="F290" s="15"/>
      <c r="G290" s="15"/>
      <c r="H290" s="15"/>
      <c r="I290" s="15"/>
      <c r="J290" s="15"/>
      <c r="K290" s="15"/>
      <c r="L290" s="15"/>
      <c r="M290" s="15"/>
      <c r="N290" s="15"/>
      <c r="O290" s="15"/>
      <c r="P290" s="15"/>
      <c r="Q290" s="15"/>
      <c r="R290" s="15"/>
      <c r="S290" s="15"/>
    </row>
    <row r="291">
      <c r="A291" s="15"/>
      <c r="B291" s="15"/>
      <c r="C291" s="15"/>
      <c r="D291" s="15"/>
      <c r="E291" s="15"/>
      <c r="F291" s="15"/>
      <c r="G291" s="15"/>
      <c r="H291" s="15"/>
      <c r="I291" s="15"/>
      <c r="J291" s="15"/>
      <c r="K291" s="15"/>
      <c r="L291" s="15"/>
      <c r="M291" s="15"/>
      <c r="N291" s="15"/>
      <c r="O291" s="15"/>
      <c r="P291" s="15"/>
      <c r="Q291" s="15"/>
      <c r="R291" s="15"/>
      <c r="S291" s="15"/>
    </row>
    <row r="292">
      <c r="A292" s="15"/>
      <c r="B292" s="15"/>
      <c r="C292" s="15"/>
      <c r="D292" s="15"/>
      <c r="E292" s="15"/>
      <c r="F292" s="15"/>
      <c r="G292" s="15"/>
      <c r="H292" s="15"/>
      <c r="I292" s="15"/>
      <c r="J292" s="15"/>
      <c r="K292" s="15"/>
      <c r="L292" s="15"/>
      <c r="M292" s="15"/>
      <c r="N292" s="15"/>
      <c r="O292" s="15"/>
      <c r="P292" s="15"/>
      <c r="Q292" s="15"/>
      <c r="R292" s="15"/>
      <c r="S292" s="15"/>
    </row>
    <row r="293">
      <c r="A293" s="15"/>
      <c r="B293" s="15"/>
      <c r="C293" s="15"/>
      <c r="D293" s="15"/>
      <c r="E293" s="15"/>
      <c r="F293" s="15"/>
      <c r="G293" s="15"/>
      <c r="H293" s="15"/>
      <c r="I293" s="15"/>
      <c r="J293" s="15"/>
      <c r="K293" s="15"/>
      <c r="L293" s="15"/>
      <c r="M293" s="15"/>
      <c r="N293" s="15"/>
      <c r="O293" s="15"/>
      <c r="P293" s="15"/>
      <c r="Q293" s="15"/>
      <c r="R293" s="15"/>
      <c r="S293" s="15"/>
    </row>
    <row r="294">
      <c r="A294" s="15"/>
      <c r="B294" s="15"/>
      <c r="C294" s="15"/>
      <c r="D294" s="15"/>
      <c r="E294" s="15"/>
      <c r="F294" s="15"/>
      <c r="G294" s="15"/>
      <c r="H294" s="15"/>
      <c r="I294" s="15"/>
      <c r="J294" s="15"/>
      <c r="K294" s="15"/>
      <c r="L294" s="15"/>
      <c r="M294" s="15"/>
      <c r="N294" s="15"/>
      <c r="O294" s="15"/>
      <c r="P294" s="15"/>
      <c r="Q294" s="15"/>
      <c r="R294" s="15"/>
      <c r="S294" s="15"/>
    </row>
    <row r="295">
      <c r="A295" s="15"/>
      <c r="B295" s="15"/>
      <c r="C295" s="15"/>
      <c r="D295" s="15"/>
      <c r="E295" s="15"/>
      <c r="F295" s="15"/>
      <c r="G295" s="15"/>
      <c r="H295" s="15"/>
      <c r="I295" s="15"/>
      <c r="J295" s="15"/>
      <c r="K295" s="15"/>
      <c r="L295" s="15"/>
      <c r="M295" s="15"/>
      <c r="N295" s="15"/>
      <c r="O295" s="15"/>
      <c r="P295" s="15"/>
      <c r="Q295" s="15"/>
      <c r="R295" s="15"/>
      <c r="S295" s="15"/>
    </row>
    <row r="296">
      <c r="A296" s="15"/>
      <c r="B296" s="15"/>
      <c r="C296" s="15"/>
      <c r="D296" s="15"/>
      <c r="E296" s="15"/>
      <c r="F296" s="15"/>
      <c r="G296" s="15"/>
      <c r="H296" s="15"/>
      <c r="I296" s="15"/>
      <c r="J296" s="15"/>
      <c r="K296" s="15"/>
      <c r="L296" s="15"/>
      <c r="M296" s="15"/>
      <c r="N296" s="15"/>
      <c r="O296" s="15"/>
      <c r="P296" s="15"/>
      <c r="Q296" s="15"/>
      <c r="R296" s="15"/>
      <c r="S296" s="15"/>
    </row>
    <row r="297">
      <c r="A297" s="15"/>
      <c r="B297" s="15"/>
      <c r="C297" s="15"/>
      <c r="D297" s="15"/>
      <c r="E297" s="15"/>
      <c r="F297" s="15"/>
      <c r="G297" s="15"/>
      <c r="H297" s="15"/>
      <c r="I297" s="15"/>
      <c r="J297" s="15"/>
      <c r="K297" s="15"/>
      <c r="L297" s="15"/>
      <c r="M297" s="15"/>
      <c r="N297" s="15"/>
      <c r="O297" s="15"/>
      <c r="P297" s="15"/>
      <c r="Q297" s="15"/>
      <c r="R297" s="15"/>
      <c r="S297" s="15"/>
    </row>
    <row r="298">
      <c r="A298" s="15"/>
      <c r="B298" s="15"/>
      <c r="C298" s="15"/>
      <c r="D298" s="15"/>
      <c r="E298" s="15"/>
      <c r="F298" s="15"/>
      <c r="G298" s="15"/>
      <c r="H298" s="15"/>
      <c r="I298" s="15"/>
      <c r="J298" s="15"/>
      <c r="K298" s="15"/>
      <c r="L298" s="15"/>
      <c r="M298" s="15"/>
      <c r="N298" s="15"/>
      <c r="O298" s="15"/>
      <c r="P298" s="15"/>
      <c r="Q298" s="15"/>
      <c r="R298" s="15"/>
      <c r="S298" s="15"/>
    </row>
    <row r="299">
      <c r="A299" s="15"/>
      <c r="B299" s="15"/>
      <c r="C299" s="15"/>
      <c r="D299" s="15"/>
      <c r="E299" s="15"/>
      <c r="F299" s="15"/>
      <c r="G299" s="15"/>
      <c r="H299" s="15"/>
      <c r="I299" s="15"/>
      <c r="J299" s="15"/>
      <c r="K299" s="15"/>
      <c r="L299" s="15"/>
      <c r="M299" s="15"/>
      <c r="N299" s="15"/>
      <c r="O299" s="15"/>
      <c r="P299" s="15"/>
      <c r="Q299" s="15"/>
      <c r="R299" s="15"/>
      <c r="S299" s="15"/>
    </row>
    <row r="300">
      <c r="A300" s="15"/>
      <c r="B300" s="15"/>
      <c r="C300" s="15"/>
      <c r="D300" s="15"/>
      <c r="E300" s="15"/>
      <c r="F300" s="15"/>
      <c r="G300" s="15"/>
      <c r="H300" s="15"/>
      <c r="I300" s="15"/>
      <c r="J300" s="15"/>
      <c r="K300" s="15"/>
      <c r="L300" s="15"/>
      <c r="M300" s="15"/>
      <c r="N300" s="15"/>
      <c r="O300" s="15"/>
      <c r="P300" s="15"/>
      <c r="Q300" s="15"/>
      <c r="R300" s="15"/>
      <c r="S300" s="15"/>
    </row>
    <row r="301">
      <c r="A301" s="15"/>
      <c r="B301" s="15"/>
      <c r="C301" s="15"/>
      <c r="D301" s="15"/>
      <c r="E301" s="15"/>
      <c r="F301" s="15"/>
      <c r="G301" s="15"/>
      <c r="H301" s="15"/>
      <c r="I301" s="15"/>
      <c r="J301" s="15"/>
      <c r="K301" s="15"/>
      <c r="L301" s="15"/>
      <c r="M301" s="15"/>
      <c r="N301" s="15"/>
      <c r="O301" s="15"/>
      <c r="P301" s="15"/>
      <c r="Q301" s="15"/>
      <c r="R301" s="15"/>
      <c r="S301" s="15"/>
    </row>
    <row r="302">
      <c r="A302" s="15"/>
      <c r="B302" s="15"/>
      <c r="C302" s="15"/>
      <c r="D302" s="15"/>
      <c r="E302" s="15"/>
      <c r="F302" s="15"/>
      <c r="G302" s="15"/>
      <c r="H302" s="15"/>
      <c r="I302" s="15"/>
      <c r="J302" s="15"/>
      <c r="K302" s="15"/>
      <c r="L302" s="15"/>
      <c r="M302" s="15"/>
      <c r="N302" s="15"/>
      <c r="O302" s="15"/>
      <c r="P302" s="15"/>
      <c r="Q302" s="15"/>
      <c r="R302" s="15"/>
      <c r="S302" s="15"/>
    </row>
    <row r="303">
      <c r="A303" s="15"/>
      <c r="B303" s="15"/>
      <c r="C303" s="15"/>
      <c r="D303" s="15"/>
      <c r="E303" s="15"/>
      <c r="F303" s="15"/>
      <c r="G303" s="15"/>
      <c r="H303" s="15"/>
      <c r="I303" s="15"/>
      <c r="J303" s="15"/>
      <c r="K303" s="15"/>
      <c r="L303" s="15"/>
      <c r="M303" s="15"/>
      <c r="N303" s="15"/>
      <c r="O303" s="15"/>
      <c r="P303" s="15"/>
      <c r="Q303" s="15"/>
      <c r="R303" s="15"/>
      <c r="S303" s="15"/>
    </row>
    <row r="304">
      <c r="A304" s="15"/>
      <c r="B304" s="15"/>
      <c r="C304" s="15"/>
      <c r="D304" s="15"/>
      <c r="E304" s="15"/>
      <c r="F304" s="15"/>
      <c r="G304" s="15"/>
      <c r="H304" s="15"/>
      <c r="I304" s="15"/>
      <c r="J304" s="15"/>
      <c r="K304" s="15"/>
      <c r="L304" s="15"/>
      <c r="M304" s="15"/>
      <c r="N304" s="15"/>
      <c r="O304" s="15"/>
      <c r="P304" s="15"/>
      <c r="Q304" s="15"/>
      <c r="R304" s="15"/>
      <c r="S304" s="15"/>
    </row>
    <row r="305">
      <c r="A305" s="15"/>
      <c r="B305" s="15"/>
      <c r="C305" s="15"/>
      <c r="D305" s="15"/>
      <c r="E305" s="15"/>
      <c r="F305" s="15"/>
      <c r="G305" s="15"/>
      <c r="H305" s="15"/>
      <c r="I305" s="15"/>
      <c r="J305" s="15"/>
      <c r="K305" s="15"/>
      <c r="L305" s="15"/>
      <c r="M305" s="15"/>
      <c r="N305" s="15"/>
      <c r="O305" s="15"/>
      <c r="P305" s="15"/>
      <c r="Q305" s="15"/>
      <c r="R305" s="15"/>
      <c r="S305" s="15"/>
    </row>
    <row r="306">
      <c r="A306" s="15"/>
      <c r="B306" s="15"/>
      <c r="C306" s="15"/>
      <c r="D306" s="15"/>
      <c r="E306" s="15"/>
      <c r="F306" s="15"/>
      <c r="G306" s="15"/>
      <c r="H306" s="15"/>
      <c r="I306" s="15"/>
      <c r="J306" s="15"/>
      <c r="K306" s="15"/>
      <c r="L306" s="15"/>
      <c r="M306" s="15"/>
      <c r="N306" s="15"/>
      <c r="O306" s="15"/>
      <c r="P306" s="15"/>
      <c r="Q306" s="15"/>
      <c r="R306" s="15"/>
      <c r="S306" s="15"/>
    </row>
    <row r="307">
      <c r="A307" s="15"/>
      <c r="B307" s="15"/>
      <c r="C307" s="15"/>
      <c r="D307" s="15"/>
      <c r="E307" s="15"/>
      <c r="F307" s="15"/>
      <c r="G307" s="15"/>
      <c r="H307" s="15"/>
      <c r="I307" s="15"/>
      <c r="J307" s="15"/>
      <c r="K307" s="15"/>
      <c r="L307" s="15"/>
      <c r="M307" s="15"/>
      <c r="N307" s="15"/>
      <c r="O307" s="15"/>
      <c r="P307" s="15"/>
      <c r="Q307" s="15"/>
      <c r="R307" s="15"/>
      <c r="S307" s="15"/>
    </row>
    <row r="308">
      <c r="A308" s="15"/>
      <c r="B308" s="15"/>
      <c r="C308" s="15"/>
      <c r="D308" s="15"/>
      <c r="E308" s="15"/>
      <c r="F308" s="15"/>
      <c r="G308" s="15"/>
      <c r="H308" s="15"/>
      <c r="I308" s="15"/>
      <c r="J308" s="15"/>
      <c r="K308" s="15"/>
      <c r="L308" s="15"/>
      <c r="M308" s="15"/>
      <c r="N308" s="15"/>
      <c r="O308" s="15"/>
      <c r="P308" s="15"/>
      <c r="Q308" s="15"/>
      <c r="R308" s="15"/>
      <c r="S308" s="15"/>
    </row>
    <row r="309">
      <c r="A309" s="15"/>
      <c r="B309" s="15"/>
      <c r="C309" s="15"/>
      <c r="D309" s="15"/>
      <c r="E309" s="15"/>
      <c r="F309" s="15"/>
      <c r="G309" s="15"/>
      <c r="H309" s="15"/>
      <c r="I309" s="15"/>
      <c r="J309" s="15"/>
      <c r="K309" s="15"/>
      <c r="L309" s="15"/>
      <c r="M309" s="15"/>
      <c r="N309" s="15"/>
      <c r="O309" s="15"/>
      <c r="P309" s="15"/>
      <c r="Q309" s="15"/>
      <c r="R309" s="15"/>
      <c r="S309" s="15"/>
    </row>
    <row r="310">
      <c r="A310" s="15"/>
      <c r="B310" s="15"/>
      <c r="C310" s="15"/>
      <c r="D310" s="15"/>
      <c r="E310" s="15"/>
      <c r="F310" s="15"/>
      <c r="G310" s="15"/>
      <c r="H310" s="15"/>
      <c r="I310" s="15"/>
      <c r="J310" s="15"/>
      <c r="K310" s="15"/>
      <c r="L310" s="15"/>
      <c r="M310" s="15"/>
      <c r="N310" s="15"/>
      <c r="O310" s="15"/>
      <c r="P310" s="15"/>
      <c r="Q310" s="15"/>
      <c r="R310" s="15"/>
      <c r="S310" s="15"/>
    </row>
    <row r="311">
      <c r="A311" s="15"/>
      <c r="B311" s="15"/>
      <c r="C311" s="15"/>
      <c r="D311" s="15"/>
      <c r="E311" s="15"/>
      <c r="F311" s="15"/>
      <c r="G311" s="15"/>
      <c r="H311" s="15"/>
      <c r="I311" s="15"/>
      <c r="J311" s="15"/>
      <c r="K311" s="15"/>
      <c r="L311" s="15"/>
      <c r="M311" s="15"/>
      <c r="N311" s="15"/>
      <c r="O311" s="15"/>
      <c r="P311" s="15"/>
      <c r="Q311" s="15"/>
      <c r="R311" s="15"/>
      <c r="S311" s="15"/>
    </row>
    <row r="312">
      <c r="A312" s="15"/>
      <c r="B312" s="15"/>
      <c r="C312" s="15"/>
      <c r="D312" s="15"/>
      <c r="E312" s="15"/>
      <c r="F312" s="15"/>
      <c r="G312" s="15"/>
      <c r="H312" s="15"/>
      <c r="I312" s="15"/>
      <c r="J312" s="15"/>
      <c r="K312" s="15"/>
      <c r="L312" s="15"/>
      <c r="M312" s="15"/>
      <c r="N312" s="15"/>
      <c r="O312" s="15"/>
      <c r="P312" s="15"/>
      <c r="Q312" s="15"/>
      <c r="R312" s="15"/>
      <c r="S312" s="15"/>
    </row>
    <row r="313">
      <c r="A313" s="15"/>
      <c r="B313" s="15"/>
      <c r="C313" s="15"/>
      <c r="D313" s="15"/>
      <c r="E313" s="15"/>
      <c r="F313" s="15"/>
      <c r="G313" s="15"/>
      <c r="H313" s="15"/>
      <c r="I313" s="15"/>
      <c r="J313" s="15"/>
      <c r="K313" s="15"/>
      <c r="L313" s="15"/>
      <c r="M313" s="15"/>
      <c r="N313" s="15"/>
      <c r="O313" s="15"/>
      <c r="P313" s="15"/>
      <c r="Q313" s="15"/>
      <c r="R313" s="15"/>
      <c r="S313" s="15"/>
    </row>
    <row r="314">
      <c r="A314" s="15"/>
      <c r="B314" s="15"/>
      <c r="C314" s="15"/>
      <c r="D314" s="15"/>
      <c r="E314" s="15"/>
      <c r="F314" s="15"/>
      <c r="G314" s="15"/>
      <c r="H314" s="15"/>
      <c r="I314" s="15"/>
      <c r="J314" s="15"/>
      <c r="K314" s="15"/>
      <c r="L314" s="15"/>
      <c r="M314" s="15"/>
      <c r="N314" s="15"/>
      <c r="O314" s="15"/>
      <c r="P314" s="15"/>
      <c r="Q314" s="15"/>
      <c r="R314" s="15"/>
      <c r="S314" s="15"/>
    </row>
    <row r="315">
      <c r="A315" s="15"/>
      <c r="B315" s="15"/>
      <c r="C315" s="15"/>
      <c r="D315" s="15"/>
      <c r="E315" s="15"/>
      <c r="F315" s="15"/>
      <c r="G315" s="15"/>
      <c r="H315" s="15"/>
      <c r="I315" s="15"/>
      <c r="J315" s="15"/>
      <c r="K315" s="15"/>
      <c r="L315" s="15"/>
      <c r="M315" s="15"/>
      <c r="N315" s="15"/>
      <c r="O315" s="15"/>
      <c r="P315" s="15"/>
      <c r="Q315" s="15"/>
      <c r="R315" s="15"/>
      <c r="S315" s="15"/>
    </row>
    <row r="316">
      <c r="A316" s="15"/>
      <c r="B316" s="15"/>
      <c r="C316" s="15"/>
      <c r="D316" s="15"/>
      <c r="E316" s="15"/>
      <c r="F316" s="15"/>
      <c r="G316" s="15"/>
      <c r="H316" s="15"/>
      <c r="I316" s="15"/>
      <c r="J316" s="15"/>
      <c r="K316" s="15"/>
      <c r="L316" s="15"/>
      <c r="M316" s="15"/>
      <c r="N316" s="15"/>
      <c r="O316" s="15"/>
      <c r="P316" s="15"/>
      <c r="Q316" s="15"/>
      <c r="R316" s="15"/>
      <c r="S316" s="15"/>
    </row>
    <row r="317">
      <c r="A317" s="15"/>
      <c r="B317" s="15"/>
      <c r="C317" s="15"/>
      <c r="D317" s="15"/>
      <c r="E317" s="15"/>
      <c r="F317" s="15"/>
      <c r="G317" s="15"/>
      <c r="H317" s="15"/>
      <c r="I317" s="15"/>
      <c r="J317" s="15"/>
      <c r="K317" s="15"/>
      <c r="L317" s="15"/>
      <c r="M317" s="15"/>
      <c r="N317" s="15"/>
      <c r="O317" s="15"/>
      <c r="P317" s="15"/>
      <c r="Q317" s="15"/>
      <c r="R317" s="15"/>
      <c r="S317" s="15"/>
    </row>
    <row r="318">
      <c r="A318" s="15"/>
      <c r="B318" s="15"/>
      <c r="C318" s="15"/>
      <c r="D318" s="15"/>
      <c r="E318" s="15"/>
      <c r="F318" s="15"/>
      <c r="G318" s="15"/>
      <c r="H318" s="15"/>
      <c r="I318" s="15"/>
      <c r="J318" s="15"/>
      <c r="K318" s="15"/>
      <c r="L318" s="15"/>
      <c r="M318" s="15"/>
      <c r="N318" s="15"/>
      <c r="O318" s="15"/>
      <c r="P318" s="15"/>
      <c r="Q318" s="15"/>
      <c r="R318" s="15"/>
      <c r="S318" s="15"/>
    </row>
    <row r="319">
      <c r="A319" s="15"/>
      <c r="B319" s="15"/>
      <c r="C319" s="15"/>
      <c r="D319" s="15"/>
      <c r="E319" s="15"/>
      <c r="F319" s="15"/>
      <c r="G319" s="15"/>
      <c r="H319" s="15"/>
      <c r="I319" s="15"/>
      <c r="J319" s="15"/>
      <c r="K319" s="15"/>
      <c r="L319" s="15"/>
      <c r="M319" s="15"/>
      <c r="N319" s="15"/>
      <c r="O319" s="15"/>
      <c r="P319" s="15"/>
      <c r="Q319" s="15"/>
      <c r="R319" s="15"/>
      <c r="S319" s="15"/>
    </row>
    <row r="320">
      <c r="A320" s="15"/>
      <c r="B320" s="15"/>
      <c r="C320" s="15"/>
      <c r="D320" s="15"/>
      <c r="E320" s="15"/>
      <c r="F320" s="15"/>
      <c r="G320" s="15"/>
      <c r="H320" s="15"/>
      <c r="I320" s="15"/>
      <c r="J320" s="15"/>
      <c r="K320" s="15"/>
      <c r="L320" s="15"/>
      <c r="M320" s="15"/>
      <c r="N320" s="15"/>
      <c r="O320" s="15"/>
      <c r="P320" s="15"/>
      <c r="Q320" s="15"/>
      <c r="R320" s="15"/>
      <c r="S320" s="15"/>
    </row>
    <row r="321">
      <c r="A321" s="15"/>
      <c r="B321" s="15"/>
      <c r="C321" s="15"/>
      <c r="D321" s="15"/>
      <c r="E321" s="15"/>
      <c r="F321" s="15"/>
      <c r="G321" s="15"/>
      <c r="H321" s="15"/>
      <c r="I321" s="15"/>
      <c r="J321" s="15"/>
      <c r="K321" s="15"/>
      <c r="L321" s="15"/>
      <c r="M321" s="15"/>
      <c r="N321" s="15"/>
      <c r="O321" s="15"/>
      <c r="P321" s="15"/>
      <c r="Q321" s="15"/>
      <c r="R321" s="15"/>
      <c r="S321" s="15"/>
    </row>
    <row r="322">
      <c r="A322" s="15"/>
      <c r="B322" s="15"/>
      <c r="C322" s="15"/>
      <c r="D322" s="15"/>
      <c r="E322" s="15"/>
      <c r="F322" s="15"/>
      <c r="G322" s="15"/>
      <c r="H322" s="15"/>
      <c r="I322" s="15"/>
      <c r="J322" s="15"/>
      <c r="K322" s="15"/>
      <c r="L322" s="15"/>
      <c r="M322" s="15"/>
      <c r="N322" s="15"/>
      <c r="O322" s="15"/>
      <c r="P322" s="15"/>
      <c r="Q322" s="15"/>
      <c r="R322" s="15"/>
      <c r="S322" s="15"/>
    </row>
    <row r="323">
      <c r="A323" s="15"/>
      <c r="B323" s="15"/>
      <c r="C323" s="15"/>
      <c r="D323" s="15"/>
      <c r="E323" s="15"/>
      <c r="F323" s="15"/>
      <c r="G323" s="15"/>
      <c r="H323" s="15"/>
      <c r="I323" s="15"/>
      <c r="J323" s="15"/>
      <c r="K323" s="15"/>
      <c r="L323" s="15"/>
      <c r="M323" s="15"/>
      <c r="N323" s="15"/>
      <c r="O323" s="15"/>
      <c r="P323" s="15"/>
      <c r="Q323" s="15"/>
      <c r="R323" s="15"/>
      <c r="S323" s="15"/>
    </row>
    <row r="324">
      <c r="A324" s="15"/>
      <c r="B324" s="15"/>
      <c r="C324" s="15"/>
      <c r="D324" s="15"/>
      <c r="E324" s="15"/>
      <c r="F324" s="15"/>
      <c r="G324" s="15"/>
      <c r="H324" s="15"/>
      <c r="I324" s="15"/>
      <c r="J324" s="15"/>
      <c r="K324" s="15"/>
      <c r="L324" s="15"/>
      <c r="M324" s="15"/>
      <c r="N324" s="15"/>
      <c r="O324" s="15"/>
      <c r="P324" s="15"/>
      <c r="Q324" s="15"/>
      <c r="R324" s="15"/>
      <c r="S324" s="15"/>
    </row>
    <row r="325">
      <c r="A325" s="15"/>
      <c r="B325" s="15"/>
      <c r="C325" s="15"/>
      <c r="D325" s="15"/>
      <c r="E325" s="15"/>
      <c r="F325" s="15"/>
      <c r="G325" s="15"/>
      <c r="H325" s="15"/>
      <c r="I325" s="15"/>
      <c r="J325" s="15"/>
      <c r="K325" s="15"/>
      <c r="L325" s="15"/>
      <c r="M325" s="15"/>
      <c r="N325" s="15"/>
      <c r="O325" s="15"/>
      <c r="P325" s="15"/>
      <c r="Q325" s="15"/>
      <c r="R325" s="15"/>
      <c r="S325" s="15"/>
    </row>
    <row r="326">
      <c r="A326" s="15"/>
      <c r="B326" s="15"/>
      <c r="C326" s="15"/>
      <c r="D326" s="15"/>
      <c r="E326" s="15"/>
      <c r="F326" s="15"/>
      <c r="G326" s="15"/>
      <c r="H326" s="15"/>
      <c r="I326" s="15"/>
      <c r="J326" s="15"/>
      <c r="K326" s="15"/>
      <c r="L326" s="15"/>
      <c r="M326" s="15"/>
      <c r="N326" s="15"/>
      <c r="O326" s="15"/>
      <c r="P326" s="15"/>
      <c r="Q326" s="15"/>
      <c r="R326" s="15"/>
      <c r="S326" s="15"/>
    </row>
    <row r="327">
      <c r="A327" s="15"/>
      <c r="B327" s="15"/>
      <c r="C327" s="15"/>
      <c r="D327" s="15"/>
      <c r="E327" s="15"/>
      <c r="F327" s="15"/>
      <c r="G327" s="15"/>
      <c r="H327" s="15"/>
      <c r="I327" s="15"/>
      <c r="J327" s="15"/>
      <c r="K327" s="15"/>
      <c r="L327" s="15"/>
      <c r="M327" s="15"/>
      <c r="N327" s="15"/>
      <c r="O327" s="15"/>
      <c r="P327" s="15"/>
      <c r="Q327" s="15"/>
      <c r="R327" s="15"/>
      <c r="S327" s="15"/>
    </row>
    <row r="328">
      <c r="A328" s="15"/>
      <c r="B328" s="15"/>
      <c r="C328" s="15"/>
      <c r="D328" s="15"/>
      <c r="E328" s="15"/>
      <c r="F328" s="15"/>
      <c r="G328" s="15"/>
      <c r="H328" s="15"/>
      <c r="I328" s="15"/>
      <c r="J328" s="15"/>
      <c r="K328" s="15"/>
      <c r="L328" s="15"/>
      <c r="M328" s="15"/>
      <c r="N328" s="15"/>
      <c r="O328" s="15"/>
      <c r="P328" s="15"/>
      <c r="Q328" s="15"/>
      <c r="R328" s="15"/>
      <c r="S328" s="15"/>
    </row>
    <row r="329">
      <c r="A329" s="15"/>
      <c r="B329" s="15"/>
      <c r="C329" s="15"/>
      <c r="D329" s="15"/>
      <c r="E329" s="15"/>
      <c r="F329" s="15"/>
      <c r="G329" s="15"/>
      <c r="H329" s="15"/>
      <c r="I329" s="15"/>
      <c r="J329" s="15"/>
      <c r="K329" s="15"/>
      <c r="L329" s="15"/>
      <c r="M329" s="15"/>
      <c r="N329" s="15"/>
      <c r="O329" s="15"/>
      <c r="P329" s="15"/>
      <c r="Q329" s="15"/>
      <c r="R329" s="15"/>
      <c r="S329" s="15"/>
    </row>
    <row r="330">
      <c r="A330" s="15"/>
      <c r="B330" s="15"/>
      <c r="C330" s="15"/>
      <c r="D330" s="15"/>
      <c r="E330" s="15"/>
      <c r="F330" s="15"/>
      <c r="G330" s="15"/>
      <c r="H330" s="15"/>
      <c r="I330" s="15"/>
      <c r="J330" s="15"/>
      <c r="K330" s="15"/>
      <c r="L330" s="15"/>
      <c r="M330" s="15"/>
      <c r="N330" s="15"/>
      <c r="O330" s="15"/>
      <c r="P330" s="15"/>
      <c r="Q330" s="15"/>
      <c r="R330" s="15"/>
      <c r="S330" s="15"/>
    </row>
    <row r="331">
      <c r="A331" s="15"/>
      <c r="B331" s="15"/>
      <c r="C331" s="15"/>
      <c r="D331" s="15"/>
      <c r="E331" s="15"/>
      <c r="F331" s="15"/>
      <c r="G331" s="15"/>
      <c r="H331" s="15"/>
      <c r="I331" s="15"/>
      <c r="J331" s="15"/>
      <c r="K331" s="15"/>
      <c r="L331" s="15"/>
      <c r="M331" s="15"/>
      <c r="N331" s="15"/>
      <c r="O331" s="15"/>
      <c r="P331" s="15"/>
      <c r="Q331" s="15"/>
      <c r="R331" s="15"/>
      <c r="S331" s="15"/>
    </row>
    <row r="332">
      <c r="A332" s="15"/>
      <c r="B332" s="15"/>
      <c r="C332" s="15"/>
      <c r="D332" s="15"/>
      <c r="E332" s="15"/>
      <c r="F332" s="15"/>
      <c r="G332" s="15"/>
      <c r="H332" s="15"/>
      <c r="I332" s="15"/>
      <c r="J332" s="15"/>
      <c r="K332" s="15"/>
      <c r="L332" s="15"/>
      <c r="M332" s="15"/>
      <c r="N332" s="15"/>
      <c r="O332" s="15"/>
      <c r="P332" s="15"/>
      <c r="Q332" s="15"/>
      <c r="R332" s="15"/>
      <c r="S332" s="15"/>
    </row>
    <row r="333">
      <c r="A333" s="15"/>
      <c r="B333" s="15"/>
      <c r="C333" s="15"/>
      <c r="D333" s="15"/>
      <c r="E333" s="15"/>
      <c r="F333" s="15"/>
      <c r="G333" s="15"/>
      <c r="H333" s="15"/>
      <c r="I333" s="15"/>
      <c r="J333" s="15"/>
      <c r="K333" s="15"/>
      <c r="L333" s="15"/>
      <c r="M333" s="15"/>
      <c r="N333" s="15"/>
      <c r="O333" s="15"/>
      <c r="P333" s="15"/>
      <c r="Q333" s="15"/>
      <c r="R333" s="15"/>
      <c r="S333" s="15"/>
    </row>
    <row r="334">
      <c r="A334" s="15"/>
      <c r="B334" s="15"/>
      <c r="C334" s="15"/>
      <c r="D334" s="15"/>
      <c r="E334" s="15"/>
      <c r="F334" s="15"/>
      <c r="G334" s="15"/>
      <c r="H334" s="15"/>
      <c r="I334" s="15"/>
      <c r="J334" s="15"/>
      <c r="K334" s="15"/>
      <c r="L334" s="15"/>
      <c r="M334" s="15"/>
      <c r="N334" s="15"/>
      <c r="O334" s="15"/>
      <c r="P334" s="15"/>
      <c r="Q334" s="15"/>
      <c r="R334" s="15"/>
      <c r="S334" s="15"/>
    </row>
    <row r="335">
      <c r="A335" s="15"/>
      <c r="B335" s="15"/>
      <c r="C335" s="15"/>
      <c r="D335" s="15"/>
      <c r="E335" s="15"/>
      <c r="F335" s="15"/>
      <c r="G335" s="15"/>
      <c r="H335" s="15"/>
      <c r="I335" s="15"/>
      <c r="J335" s="15"/>
      <c r="K335" s="15"/>
      <c r="L335" s="15"/>
      <c r="M335" s="15"/>
      <c r="N335" s="15"/>
      <c r="O335" s="15"/>
      <c r="P335" s="15"/>
      <c r="Q335" s="15"/>
      <c r="R335" s="15"/>
      <c r="S335" s="15"/>
    </row>
    <row r="336">
      <c r="A336" s="15"/>
      <c r="B336" s="15"/>
      <c r="C336" s="15"/>
      <c r="D336" s="15"/>
      <c r="E336" s="15"/>
      <c r="F336" s="15"/>
      <c r="G336" s="15"/>
      <c r="H336" s="15"/>
      <c r="I336" s="15"/>
      <c r="J336" s="15"/>
      <c r="K336" s="15"/>
      <c r="L336" s="15"/>
      <c r="M336" s="15"/>
      <c r="N336" s="15"/>
      <c r="O336" s="15"/>
      <c r="P336" s="15"/>
      <c r="Q336" s="15"/>
      <c r="R336" s="15"/>
      <c r="S336" s="15"/>
    </row>
    <row r="337">
      <c r="A337" s="15"/>
      <c r="B337" s="15"/>
      <c r="C337" s="15"/>
      <c r="D337" s="15"/>
      <c r="E337" s="15"/>
      <c r="F337" s="15"/>
      <c r="G337" s="15"/>
      <c r="H337" s="15"/>
      <c r="I337" s="15"/>
      <c r="J337" s="15"/>
      <c r="K337" s="15"/>
      <c r="L337" s="15"/>
      <c r="M337" s="15"/>
      <c r="N337" s="15"/>
      <c r="O337" s="15"/>
      <c r="P337" s="15"/>
      <c r="Q337" s="15"/>
      <c r="R337" s="15"/>
      <c r="S337" s="15"/>
    </row>
    <row r="338">
      <c r="A338" s="15"/>
      <c r="B338" s="15"/>
      <c r="C338" s="15"/>
      <c r="D338" s="15"/>
      <c r="E338" s="15"/>
      <c r="F338" s="15"/>
      <c r="G338" s="15"/>
      <c r="H338" s="15"/>
      <c r="I338" s="15"/>
      <c r="J338" s="15"/>
      <c r="K338" s="15"/>
      <c r="L338" s="15"/>
      <c r="M338" s="15"/>
      <c r="N338" s="15"/>
      <c r="O338" s="15"/>
      <c r="P338" s="15"/>
      <c r="Q338" s="15"/>
      <c r="R338" s="15"/>
      <c r="S338" s="15"/>
    </row>
    <row r="339">
      <c r="A339" s="15"/>
      <c r="B339" s="15"/>
      <c r="C339" s="15"/>
      <c r="D339" s="15"/>
      <c r="E339" s="15"/>
      <c r="F339" s="15"/>
      <c r="G339" s="15"/>
      <c r="H339" s="15"/>
      <c r="I339" s="15"/>
      <c r="J339" s="15"/>
      <c r="K339" s="15"/>
      <c r="L339" s="15"/>
      <c r="M339" s="15"/>
      <c r="N339" s="15"/>
      <c r="O339" s="15"/>
      <c r="P339" s="15"/>
      <c r="Q339" s="15"/>
      <c r="R339" s="15"/>
      <c r="S339" s="15"/>
    </row>
    <row r="340">
      <c r="A340" s="15"/>
      <c r="B340" s="15"/>
      <c r="C340" s="15"/>
      <c r="D340" s="15"/>
      <c r="E340" s="15"/>
      <c r="F340" s="15"/>
      <c r="G340" s="15"/>
      <c r="H340" s="15"/>
      <c r="I340" s="15"/>
      <c r="J340" s="15"/>
      <c r="K340" s="15"/>
      <c r="L340" s="15"/>
      <c r="M340" s="15"/>
      <c r="N340" s="15"/>
      <c r="O340" s="15"/>
      <c r="P340" s="15"/>
      <c r="Q340" s="15"/>
      <c r="R340" s="15"/>
      <c r="S340" s="15"/>
    </row>
    <row r="341">
      <c r="A341" s="15"/>
      <c r="B341" s="15"/>
      <c r="C341" s="15"/>
      <c r="D341" s="15"/>
      <c r="E341" s="15"/>
      <c r="F341" s="15"/>
      <c r="G341" s="15"/>
      <c r="H341" s="15"/>
      <c r="I341" s="15"/>
      <c r="J341" s="15"/>
      <c r="K341" s="15"/>
      <c r="L341" s="15"/>
      <c r="M341" s="15"/>
      <c r="N341" s="15"/>
      <c r="O341" s="15"/>
      <c r="P341" s="15"/>
      <c r="Q341" s="15"/>
      <c r="R341" s="15"/>
      <c r="S341" s="15"/>
    </row>
    <row r="342">
      <c r="A342" s="15"/>
      <c r="B342" s="15"/>
      <c r="C342" s="15"/>
      <c r="D342" s="15"/>
      <c r="E342" s="15"/>
      <c r="F342" s="15"/>
      <c r="G342" s="15"/>
      <c r="H342" s="15"/>
      <c r="I342" s="15"/>
      <c r="J342" s="15"/>
      <c r="K342" s="15"/>
      <c r="L342" s="15"/>
      <c r="M342" s="15"/>
      <c r="N342" s="15"/>
      <c r="O342" s="15"/>
      <c r="P342" s="15"/>
      <c r="Q342" s="15"/>
      <c r="R342" s="15"/>
      <c r="S342" s="15"/>
    </row>
    <row r="343">
      <c r="A343" s="15"/>
      <c r="B343" s="15"/>
      <c r="C343" s="15"/>
      <c r="D343" s="15"/>
      <c r="E343" s="15"/>
      <c r="F343" s="15"/>
      <c r="G343" s="15"/>
      <c r="H343" s="15"/>
      <c r="I343" s="15"/>
      <c r="J343" s="15"/>
      <c r="K343" s="15"/>
      <c r="L343" s="15"/>
      <c r="M343" s="15"/>
      <c r="N343" s="15"/>
      <c r="O343" s="15"/>
      <c r="P343" s="15"/>
      <c r="Q343" s="15"/>
      <c r="R343" s="15"/>
      <c r="S343" s="15"/>
    </row>
    <row r="344">
      <c r="A344" s="15"/>
      <c r="B344" s="15"/>
      <c r="C344" s="15"/>
      <c r="D344" s="15"/>
      <c r="E344" s="15"/>
      <c r="F344" s="15"/>
      <c r="G344" s="15"/>
      <c r="H344" s="15"/>
      <c r="I344" s="15"/>
      <c r="J344" s="15"/>
      <c r="K344" s="15"/>
      <c r="L344" s="15"/>
      <c r="M344" s="15"/>
      <c r="N344" s="15"/>
      <c r="O344" s="15"/>
      <c r="P344" s="15"/>
      <c r="Q344" s="15"/>
      <c r="R344" s="15"/>
      <c r="S344" s="15"/>
    </row>
    <row r="345">
      <c r="A345" s="15"/>
      <c r="B345" s="15"/>
      <c r="C345" s="15"/>
      <c r="D345" s="15"/>
      <c r="E345" s="15"/>
      <c r="F345" s="15"/>
      <c r="G345" s="15"/>
      <c r="H345" s="15"/>
      <c r="I345" s="15"/>
      <c r="J345" s="15"/>
      <c r="K345" s="15"/>
      <c r="L345" s="15"/>
      <c r="M345" s="15"/>
      <c r="N345" s="15"/>
      <c r="O345" s="15"/>
      <c r="P345" s="15"/>
      <c r="Q345" s="15"/>
      <c r="R345" s="15"/>
      <c r="S345" s="15"/>
    </row>
    <row r="346">
      <c r="A346" s="15"/>
      <c r="B346" s="15"/>
      <c r="C346" s="15"/>
      <c r="D346" s="15"/>
      <c r="E346" s="15"/>
      <c r="F346" s="15"/>
      <c r="G346" s="15"/>
      <c r="H346" s="15"/>
      <c r="I346" s="15"/>
      <c r="J346" s="15"/>
      <c r="K346" s="15"/>
      <c r="L346" s="15"/>
      <c r="M346" s="15"/>
      <c r="N346" s="15"/>
      <c r="O346" s="15"/>
      <c r="P346" s="15"/>
      <c r="Q346" s="15"/>
      <c r="R346" s="15"/>
      <c r="S346" s="15"/>
    </row>
    <row r="347">
      <c r="A347" s="15"/>
      <c r="B347" s="15"/>
      <c r="C347" s="15"/>
      <c r="D347" s="15"/>
      <c r="E347" s="15"/>
      <c r="F347" s="15"/>
      <c r="G347" s="15"/>
      <c r="H347" s="15"/>
      <c r="I347" s="15"/>
      <c r="J347" s="15"/>
      <c r="K347" s="15"/>
      <c r="L347" s="15"/>
      <c r="M347" s="15"/>
      <c r="N347" s="15"/>
      <c r="O347" s="15"/>
      <c r="P347" s="15"/>
      <c r="Q347" s="15"/>
      <c r="R347" s="15"/>
      <c r="S347" s="15"/>
    </row>
    <row r="348">
      <c r="A348" s="15"/>
      <c r="B348" s="15"/>
      <c r="C348" s="15"/>
      <c r="D348" s="15"/>
      <c r="E348" s="15"/>
      <c r="F348" s="15"/>
      <c r="G348" s="15"/>
      <c r="H348" s="15"/>
      <c r="I348" s="15"/>
      <c r="J348" s="15"/>
      <c r="K348" s="15"/>
      <c r="L348" s="15"/>
      <c r="M348" s="15"/>
      <c r="N348" s="15"/>
      <c r="O348" s="15"/>
      <c r="P348" s="15"/>
      <c r="Q348" s="15"/>
      <c r="R348" s="15"/>
      <c r="S348" s="15"/>
    </row>
    <row r="349">
      <c r="A349" s="15"/>
      <c r="B349" s="15"/>
      <c r="C349" s="15"/>
      <c r="D349" s="15"/>
      <c r="E349" s="15"/>
      <c r="F349" s="15"/>
      <c r="G349" s="15"/>
      <c r="H349" s="15"/>
      <c r="I349" s="15"/>
      <c r="J349" s="15"/>
      <c r="K349" s="15"/>
      <c r="L349" s="15"/>
      <c r="M349" s="15"/>
      <c r="N349" s="15"/>
      <c r="O349" s="15"/>
      <c r="P349" s="15"/>
      <c r="Q349" s="15"/>
      <c r="R349" s="15"/>
      <c r="S349" s="15"/>
    </row>
    <row r="350">
      <c r="A350" s="15"/>
      <c r="B350" s="15"/>
      <c r="C350" s="15"/>
      <c r="D350" s="15"/>
      <c r="E350" s="15"/>
      <c r="F350" s="15"/>
      <c r="G350" s="15"/>
      <c r="H350" s="15"/>
      <c r="I350" s="15"/>
      <c r="J350" s="15"/>
      <c r="K350" s="15"/>
      <c r="L350" s="15"/>
      <c r="M350" s="15"/>
      <c r="N350" s="15"/>
      <c r="O350" s="15"/>
      <c r="P350" s="15"/>
      <c r="Q350" s="15"/>
      <c r="R350" s="15"/>
      <c r="S350" s="15"/>
    </row>
    <row r="351">
      <c r="A351" s="15"/>
      <c r="B351" s="15"/>
      <c r="C351" s="15"/>
      <c r="D351" s="15"/>
      <c r="E351" s="15"/>
      <c r="F351" s="15"/>
      <c r="G351" s="15"/>
      <c r="H351" s="15"/>
      <c r="I351" s="15"/>
      <c r="J351" s="15"/>
      <c r="K351" s="15"/>
      <c r="L351" s="15"/>
      <c r="M351" s="15"/>
      <c r="N351" s="15"/>
      <c r="O351" s="15"/>
      <c r="P351" s="15"/>
      <c r="Q351" s="15"/>
      <c r="R351" s="15"/>
      <c r="S351" s="15"/>
    </row>
    <row r="352">
      <c r="A352" s="15"/>
      <c r="B352" s="15"/>
      <c r="C352" s="15"/>
      <c r="D352" s="15"/>
      <c r="E352" s="15"/>
      <c r="F352" s="15"/>
      <c r="G352" s="15"/>
      <c r="H352" s="15"/>
      <c r="I352" s="15"/>
      <c r="J352" s="15"/>
      <c r="K352" s="15"/>
      <c r="L352" s="15"/>
      <c r="M352" s="15"/>
      <c r="N352" s="15"/>
      <c r="O352" s="15"/>
      <c r="P352" s="15"/>
      <c r="Q352" s="15"/>
      <c r="R352" s="15"/>
      <c r="S352" s="15"/>
    </row>
    <row r="353">
      <c r="A353" s="15"/>
      <c r="B353" s="15"/>
      <c r="C353" s="15"/>
      <c r="D353" s="15"/>
      <c r="E353" s="15"/>
      <c r="F353" s="15"/>
      <c r="G353" s="15"/>
      <c r="H353" s="15"/>
      <c r="I353" s="15"/>
      <c r="J353" s="15"/>
      <c r="K353" s="15"/>
      <c r="L353" s="15"/>
      <c r="M353" s="15"/>
      <c r="N353" s="15"/>
      <c r="O353" s="15"/>
      <c r="P353" s="15"/>
      <c r="Q353" s="15"/>
      <c r="R353" s="15"/>
      <c r="S353" s="15"/>
    </row>
    <row r="354">
      <c r="A354" s="15"/>
      <c r="B354" s="15"/>
      <c r="C354" s="15"/>
      <c r="D354" s="15"/>
      <c r="E354" s="15"/>
      <c r="F354" s="15"/>
      <c r="G354" s="15"/>
      <c r="H354" s="15"/>
      <c r="I354" s="15"/>
      <c r="J354" s="15"/>
      <c r="K354" s="15"/>
      <c r="L354" s="15"/>
      <c r="M354" s="15"/>
      <c r="N354" s="15"/>
      <c r="O354" s="15"/>
      <c r="P354" s="15"/>
      <c r="Q354" s="15"/>
      <c r="R354" s="15"/>
      <c r="S354" s="15"/>
    </row>
    <row r="355">
      <c r="A355" s="15"/>
      <c r="B355" s="15"/>
      <c r="C355" s="15"/>
      <c r="D355" s="15"/>
      <c r="E355" s="15"/>
      <c r="F355" s="15"/>
      <c r="G355" s="15"/>
      <c r="H355" s="15"/>
      <c r="I355" s="15"/>
      <c r="J355" s="15"/>
      <c r="K355" s="15"/>
      <c r="L355" s="15"/>
      <c r="M355" s="15"/>
      <c r="N355" s="15"/>
      <c r="O355" s="15"/>
      <c r="P355" s="15"/>
      <c r="Q355" s="15"/>
      <c r="R355" s="15"/>
      <c r="S355" s="15"/>
    </row>
    <row r="356">
      <c r="A356" s="15"/>
      <c r="B356" s="15"/>
      <c r="C356" s="15"/>
      <c r="D356" s="15"/>
      <c r="E356" s="15"/>
      <c r="F356" s="15"/>
      <c r="G356" s="15"/>
      <c r="H356" s="15"/>
      <c r="I356" s="15"/>
      <c r="J356" s="15"/>
      <c r="K356" s="15"/>
      <c r="L356" s="15"/>
      <c r="M356" s="15"/>
      <c r="N356" s="15"/>
      <c r="O356" s="15"/>
      <c r="P356" s="15"/>
      <c r="Q356" s="15"/>
      <c r="R356" s="15"/>
      <c r="S356" s="15"/>
    </row>
    <row r="357">
      <c r="A357" s="15"/>
      <c r="B357" s="15"/>
      <c r="C357" s="15"/>
      <c r="D357" s="15"/>
      <c r="E357" s="15"/>
      <c r="F357" s="15"/>
      <c r="G357" s="15"/>
      <c r="H357" s="15"/>
      <c r="I357" s="15"/>
      <c r="J357" s="15"/>
      <c r="K357" s="15"/>
      <c r="L357" s="15"/>
      <c r="M357" s="15"/>
      <c r="N357" s="15"/>
      <c r="O357" s="15"/>
      <c r="P357" s="15"/>
      <c r="Q357" s="15"/>
      <c r="R357" s="15"/>
      <c r="S357" s="15"/>
    </row>
    <row r="358">
      <c r="A358" s="15"/>
      <c r="B358" s="15"/>
      <c r="C358" s="15"/>
      <c r="D358" s="15"/>
      <c r="E358" s="15"/>
      <c r="F358" s="15"/>
      <c r="G358" s="15"/>
      <c r="H358" s="15"/>
      <c r="I358" s="15"/>
      <c r="J358" s="15"/>
      <c r="K358" s="15"/>
      <c r="L358" s="15"/>
      <c r="M358" s="15"/>
      <c r="N358" s="15"/>
      <c r="O358" s="15"/>
      <c r="P358" s="15"/>
      <c r="Q358" s="15"/>
      <c r="R358" s="15"/>
      <c r="S358" s="15"/>
    </row>
    <row r="359">
      <c r="A359" s="15"/>
      <c r="B359" s="15"/>
      <c r="C359" s="15"/>
      <c r="D359" s="15"/>
      <c r="E359" s="15"/>
      <c r="F359" s="15"/>
      <c r="G359" s="15"/>
      <c r="H359" s="15"/>
      <c r="I359" s="15"/>
      <c r="J359" s="15"/>
      <c r="K359" s="15"/>
      <c r="L359" s="15"/>
      <c r="M359" s="15"/>
      <c r="N359" s="15"/>
      <c r="O359" s="15"/>
      <c r="P359" s="15"/>
      <c r="Q359" s="15"/>
      <c r="R359" s="15"/>
      <c r="S359" s="15"/>
    </row>
    <row r="360">
      <c r="A360" s="15"/>
      <c r="B360" s="15"/>
      <c r="C360" s="15"/>
      <c r="D360" s="15"/>
      <c r="E360" s="15"/>
      <c r="F360" s="15"/>
      <c r="G360" s="15"/>
      <c r="H360" s="15"/>
      <c r="I360" s="15"/>
      <c r="J360" s="15"/>
      <c r="K360" s="15"/>
      <c r="L360" s="15"/>
      <c r="M360" s="15"/>
      <c r="N360" s="15"/>
      <c r="O360" s="15"/>
      <c r="P360" s="15"/>
      <c r="Q360" s="15"/>
      <c r="R360" s="15"/>
      <c r="S360" s="15"/>
    </row>
    <row r="361">
      <c r="A361" s="15"/>
      <c r="B361" s="15"/>
      <c r="C361" s="15"/>
      <c r="D361" s="15"/>
      <c r="E361" s="15"/>
      <c r="F361" s="15"/>
      <c r="G361" s="15"/>
      <c r="H361" s="15"/>
      <c r="I361" s="15"/>
      <c r="J361" s="15"/>
      <c r="K361" s="15"/>
      <c r="L361" s="15"/>
      <c r="M361" s="15"/>
      <c r="N361" s="15"/>
      <c r="O361" s="15"/>
      <c r="P361" s="15"/>
      <c r="Q361" s="15"/>
      <c r="R361" s="15"/>
      <c r="S361" s="15"/>
    </row>
    <row r="362">
      <c r="A362" s="15"/>
      <c r="B362" s="15"/>
      <c r="C362" s="15"/>
      <c r="D362" s="15"/>
      <c r="E362" s="15"/>
      <c r="F362" s="15"/>
      <c r="G362" s="15"/>
      <c r="H362" s="15"/>
      <c r="I362" s="15"/>
      <c r="J362" s="15"/>
      <c r="K362" s="15"/>
      <c r="L362" s="15"/>
      <c r="M362" s="15"/>
      <c r="N362" s="15"/>
      <c r="O362" s="15"/>
      <c r="P362" s="15"/>
      <c r="Q362" s="15"/>
      <c r="R362" s="15"/>
      <c r="S362" s="15"/>
    </row>
    <row r="363">
      <c r="A363" s="15"/>
      <c r="B363" s="15"/>
      <c r="C363" s="15"/>
      <c r="D363" s="15"/>
      <c r="E363" s="15"/>
      <c r="F363" s="15"/>
      <c r="G363" s="15"/>
      <c r="H363" s="15"/>
      <c r="I363" s="15"/>
      <c r="J363" s="15"/>
      <c r="K363" s="15"/>
      <c r="L363" s="15"/>
      <c r="M363" s="15"/>
      <c r="N363" s="15"/>
      <c r="O363" s="15"/>
      <c r="P363" s="15"/>
      <c r="Q363" s="15"/>
      <c r="R363" s="15"/>
      <c r="S363" s="15"/>
    </row>
    <row r="364">
      <c r="A364" s="15"/>
      <c r="B364" s="15"/>
      <c r="C364" s="15"/>
      <c r="D364" s="15"/>
      <c r="E364" s="15"/>
      <c r="F364" s="15"/>
      <c r="G364" s="15"/>
      <c r="H364" s="15"/>
      <c r="I364" s="15"/>
      <c r="J364" s="15"/>
      <c r="K364" s="15"/>
      <c r="L364" s="15"/>
      <c r="M364" s="15"/>
      <c r="N364" s="15"/>
      <c r="O364" s="15"/>
      <c r="P364" s="15"/>
      <c r="Q364" s="15"/>
      <c r="R364" s="15"/>
      <c r="S364" s="15"/>
    </row>
    <row r="365">
      <c r="A365" s="15"/>
      <c r="B365" s="15"/>
      <c r="C365" s="15"/>
      <c r="D365" s="15"/>
      <c r="E365" s="15"/>
      <c r="F365" s="15"/>
      <c r="G365" s="15"/>
      <c r="H365" s="15"/>
      <c r="I365" s="15"/>
      <c r="J365" s="15"/>
      <c r="K365" s="15"/>
      <c r="L365" s="15"/>
      <c r="M365" s="15"/>
      <c r="N365" s="15"/>
      <c r="O365" s="15"/>
      <c r="P365" s="15"/>
      <c r="Q365" s="15"/>
      <c r="R365" s="15"/>
      <c r="S365" s="15"/>
    </row>
    <row r="366">
      <c r="A366" s="15"/>
      <c r="B366" s="15"/>
      <c r="C366" s="15"/>
      <c r="D366" s="15"/>
      <c r="E366" s="15"/>
      <c r="F366" s="15"/>
      <c r="G366" s="15"/>
      <c r="H366" s="15"/>
      <c r="I366" s="15"/>
      <c r="J366" s="15"/>
      <c r="K366" s="15"/>
      <c r="L366" s="15"/>
      <c r="M366" s="15"/>
      <c r="N366" s="15"/>
      <c r="O366" s="15"/>
      <c r="P366" s="15"/>
      <c r="Q366" s="15"/>
      <c r="R366" s="15"/>
      <c r="S366" s="15"/>
    </row>
    <row r="367">
      <c r="A367" s="15"/>
      <c r="B367" s="15"/>
      <c r="C367" s="15"/>
      <c r="D367" s="15"/>
      <c r="E367" s="15"/>
      <c r="F367" s="15"/>
      <c r="G367" s="15"/>
      <c r="H367" s="15"/>
      <c r="I367" s="15"/>
      <c r="J367" s="15"/>
      <c r="K367" s="15"/>
      <c r="L367" s="15"/>
      <c r="M367" s="15"/>
      <c r="N367" s="15"/>
      <c r="O367" s="15"/>
      <c r="P367" s="15"/>
      <c r="Q367" s="15"/>
      <c r="R367" s="15"/>
      <c r="S367" s="15"/>
    </row>
    <row r="368">
      <c r="A368" s="15"/>
      <c r="B368" s="15"/>
      <c r="C368" s="15"/>
      <c r="D368" s="15"/>
      <c r="E368" s="15"/>
      <c r="F368" s="15"/>
      <c r="G368" s="15"/>
      <c r="H368" s="15"/>
      <c r="I368" s="15"/>
      <c r="J368" s="15"/>
      <c r="K368" s="15"/>
      <c r="L368" s="15"/>
      <c r="M368" s="15"/>
      <c r="N368" s="15"/>
      <c r="O368" s="15"/>
      <c r="P368" s="15"/>
      <c r="Q368" s="15"/>
      <c r="R368" s="15"/>
      <c r="S368" s="15"/>
    </row>
    <row r="369">
      <c r="A369" s="15"/>
      <c r="B369" s="15"/>
      <c r="C369" s="15"/>
      <c r="D369" s="15"/>
      <c r="E369" s="15"/>
      <c r="F369" s="15"/>
      <c r="G369" s="15"/>
      <c r="H369" s="15"/>
      <c r="I369" s="15"/>
      <c r="J369" s="15"/>
      <c r="K369" s="15"/>
      <c r="L369" s="15"/>
      <c r="M369" s="15"/>
      <c r="N369" s="15"/>
      <c r="O369" s="15"/>
      <c r="P369" s="15"/>
      <c r="Q369" s="15"/>
      <c r="R369" s="15"/>
      <c r="S369" s="15"/>
    </row>
    <row r="370">
      <c r="A370" s="15"/>
      <c r="B370" s="15"/>
      <c r="C370" s="15"/>
      <c r="D370" s="15"/>
      <c r="E370" s="15"/>
      <c r="F370" s="15"/>
      <c r="G370" s="15"/>
      <c r="H370" s="15"/>
      <c r="I370" s="15"/>
      <c r="J370" s="15"/>
      <c r="K370" s="15"/>
      <c r="L370" s="15"/>
      <c r="M370" s="15"/>
      <c r="N370" s="15"/>
      <c r="O370" s="15"/>
      <c r="P370" s="15"/>
      <c r="Q370" s="15"/>
      <c r="R370" s="15"/>
      <c r="S370" s="15"/>
    </row>
    <row r="371">
      <c r="A371" s="15"/>
      <c r="B371" s="15"/>
      <c r="C371" s="15"/>
      <c r="D371" s="15"/>
      <c r="E371" s="15"/>
      <c r="F371" s="15"/>
      <c r="G371" s="15"/>
      <c r="H371" s="15"/>
      <c r="I371" s="15"/>
      <c r="J371" s="15"/>
      <c r="K371" s="15"/>
      <c r="L371" s="15"/>
      <c r="M371" s="15"/>
      <c r="N371" s="15"/>
      <c r="O371" s="15"/>
      <c r="P371" s="15"/>
      <c r="Q371" s="15"/>
      <c r="R371" s="15"/>
      <c r="S371" s="15"/>
    </row>
    <row r="372">
      <c r="A372" s="15"/>
      <c r="B372" s="15"/>
      <c r="C372" s="15"/>
      <c r="D372" s="15"/>
      <c r="E372" s="15"/>
      <c r="F372" s="15"/>
      <c r="G372" s="15"/>
      <c r="H372" s="15"/>
      <c r="I372" s="15"/>
      <c r="J372" s="15"/>
      <c r="K372" s="15"/>
      <c r="L372" s="15"/>
      <c r="M372" s="15"/>
      <c r="N372" s="15"/>
      <c r="O372" s="15"/>
      <c r="P372" s="15"/>
      <c r="Q372" s="15"/>
      <c r="R372" s="15"/>
      <c r="S372" s="15"/>
    </row>
    <row r="373">
      <c r="A373" s="15"/>
      <c r="B373" s="15"/>
      <c r="C373" s="15"/>
      <c r="D373" s="15"/>
      <c r="E373" s="15"/>
      <c r="F373" s="15"/>
      <c r="G373" s="15"/>
      <c r="H373" s="15"/>
      <c r="I373" s="15"/>
      <c r="J373" s="15"/>
      <c r="K373" s="15"/>
      <c r="L373" s="15"/>
      <c r="M373" s="15"/>
      <c r="N373" s="15"/>
      <c r="O373" s="15"/>
      <c r="P373" s="15"/>
      <c r="Q373" s="15"/>
      <c r="R373" s="15"/>
      <c r="S373" s="15"/>
    </row>
    <row r="374">
      <c r="A374" s="15"/>
      <c r="B374" s="15"/>
      <c r="C374" s="15"/>
      <c r="D374" s="15"/>
      <c r="E374" s="15"/>
      <c r="F374" s="15"/>
      <c r="G374" s="15"/>
      <c r="H374" s="15"/>
      <c r="I374" s="15"/>
      <c r="J374" s="15"/>
      <c r="K374" s="15"/>
      <c r="L374" s="15"/>
      <c r="M374" s="15"/>
      <c r="N374" s="15"/>
      <c r="O374" s="15"/>
      <c r="P374" s="15"/>
      <c r="Q374" s="15"/>
      <c r="R374" s="15"/>
      <c r="S374" s="15"/>
    </row>
    <row r="375">
      <c r="A375" s="15"/>
      <c r="B375" s="15"/>
      <c r="C375" s="15"/>
      <c r="D375" s="15"/>
      <c r="E375" s="15"/>
      <c r="F375" s="15"/>
      <c r="G375" s="15"/>
      <c r="H375" s="15"/>
      <c r="I375" s="15"/>
      <c r="J375" s="15"/>
      <c r="K375" s="15"/>
      <c r="L375" s="15"/>
      <c r="M375" s="15"/>
      <c r="N375" s="15"/>
      <c r="O375" s="15"/>
      <c r="P375" s="15"/>
      <c r="Q375" s="15"/>
      <c r="R375" s="15"/>
      <c r="S375" s="15"/>
    </row>
    <row r="376">
      <c r="A376" s="15"/>
      <c r="B376" s="15"/>
      <c r="C376" s="15"/>
      <c r="D376" s="15"/>
      <c r="E376" s="15"/>
      <c r="F376" s="15"/>
      <c r="G376" s="15"/>
      <c r="H376" s="15"/>
      <c r="I376" s="15"/>
      <c r="J376" s="15"/>
      <c r="K376" s="15"/>
      <c r="L376" s="15"/>
      <c r="M376" s="15"/>
      <c r="N376" s="15"/>
      <c r="O376" s="15"/>
      <c r="P376" s="15"/>
      <c r="Q376" s="15"/>
      <c r="R376" s="15"/>
      <c r="S376" s="15"/>
    </row>
    <row r="377">
      <c r="A377" s="15"/>
      <c r="B377" s="15"/>
      <c r="C377" s="15"/>
      <c r="D377" s="15"/>
      <c r="E377" s="15"/>
      <c r="F377" s="15"/>
      <c r="G377" s="15"/>
      <c r="H377" s="15"/>
      <c r="I377" s="15"/>
      <c r="J377" s="15"/>
      <c r="K377" s="15"/>
      <c r="L377" s="15"/>
      <c r="M377" s="15"/>
      <c r="N377" s="15"/>
      <c r="O377" s="15"/>
      <c r="P377" s="15"/>
      <c r="Q377" s="15"/>
      <c r="R377" s="15"/>
      <c r="S377" s="15"/>
    </row>
    <row r="378">
      <c r="A378" s="15"/>
      <c r="B378" s="15"/>
      <c r="C378" s="15"/>
      <c r="D378" s="15"/>
      <c r="E378" s="15"/>
      <c r="F378" s="15"/>
      <c r="G378" s="15"/>
      <c r="H378" s="15"/>
      <c r="I378" s="15"/>
      <c r="J378" s="15"/>
      <c r="K378" s="15"/>
      <c r="L378" s="15"/>
      <c r="M378" s="15"/>
      <c r="N378" s="15"/>
      <c r="O378" s="15"/>
      <c r="P378" s="15"/>
      <c r="Q378" s="15"/>
      <c r="R378" s="15"/>
      <c r="S378" s="15"/>
    </row>
    <row r="379">
      <c r="A379" s="15"/>
      <c r="B379" s="15"/>
      <c r="C379" s="15"/>
      <c r="D379" s="15"/>
      <c r="E379" s="15"/>
      <c r="F379" s="15"/>
      <c r="G379" s="15"/>
      <c r="H379" s="15"/>
      <c r="I379" s="15"/>
      <c r="J379" s="15"/>
      <c r="K379" s="15"/>
      <c r="L379" s="15"/>
      <c r="M379" s="15"/>
      <c r="N379" s="15"/>
      <c r="O379" s="15"/>
      <c r="P379" s="15"/>
      <c r="Q379" s="15"/>
      <c r="R379" s="15"/>
      <c r="S379" s="15"/>
    </row>
    <row r="380">
      <c r="A380" s="15"/>
      <c r="B380" s="15"/>
      <c r="C380" s="15"/>
      <c r="D380" s="15"/>
      <c r="E380" s="15"/>
      <c r="F380" s="15"/>
      <c r="G380" s="15"/>
      <c r="H380" s="15"/>
      <c r="I380" s="15"/>
      <c r="J380" s="15"/>
      <c r="K380" s="15"/>
      <c r="L380" s="15"/>
      <c r="M380" s="15"/>
      <c r="N380" s="15"/>
      <c r="O380" s="15"/>
      <c r="P380" s="15"/>
      <c r="Q380" s="15"/>
      <c r="R380" s="15"/>
      <c r="S380" s="15"/>
    </row>
    <row r="381">
      <c r="A381" s="15"/>
      <c r="B381" s="15"/>
      <c r="C381" s="15"/>
      <c r="D381" s="15"/>
      <c r="E381" s="15"/>
      <c r="F381" s="15"/>
      <c r="G381" s="15"/>
      <c r="H381" s="15"/>
      <c r="I381" s="15"/>
      <c r="J381" s="15"/>
      <c r="K381" s="15"/>
      <c r="L381" s="15"/>
      <c r="M381" s="15"/>
      <c r="N381" s="15"/>
      <c r="O381" s="15"/>
      <c r="P381" s="15"/>
      <c r="Q381" s="15"/>
      <c r="R381" s="15"/>
      <c r="S381" s="15"/>
    </row>
    <row r="382">
      <c r="A382" s="15"/>
      <c r="B382" s="15"/>
      <c r="C382" s="15"/>
      <c r="D382" s="15"/>
      <c r="E382" s="15"/>
      <c r="F382" s="15"/>
      <c r="G382" s="15"/>
      <c r="H382" s="15"/>
      <c r="I382" s="15"/>
      <c r="J382" s="15"/>
      <c r="K382" s="15"/>
      <c r="L382" s="15"/>
      <c r="M382" s="15"/>
      <c r="N382" s="15"/>
      <c r="O382" s="15"/>
      <c r="P382" s="15"/>
      <c r="Q382" s="15"/>
      <c r="R382" s="15"/>
      <c r="S382" s="15"/>
    </row>
    <row r="383">
      <c r="A383" s="15"/>
      <c r="B383" s="15"/>
      <c r="C383" s="15"/>
      <c r="D383" s="15"/>
      <c r="E383" s="15"/>
      <c r="F383" s="15"/>
      <c r="G383" s="15"/>
      <c r="H383" s="15"/>
      <c r="I383" s="15"/>
      <c r="J383" s="15"/>
      <c r="K383" s="15"/>
      <c r="L383" s="15"/>
      <c r="M383" s="15"/>
      <c r="N383" s="15"/>
      <c r="O383" s="15"/>
      <c r="P383" s="15"/>
      <c r="Q383" s="15"/>
      <c r="R383" s="15"/>
      <c r="S383" s="15"/>
    </row>
    <row r="384">
      <c r="A384" s="15"/>
      <c r="B384" s="15"/>
      <c r="C384" s="15"/>
      <c r="D384" s="15"/>
      <c r="E384" s="15"/>
      <c r="F384" s="15"/>
      <c r="G384" s="15"/>
      <c r="H384" s="15"/>
      <c r="I384" s="15"/>
      <c r="J384" s="15"/>
      <c r="K384" s="15"/>
      <c r="L384" s="15"/>
      <c r="M384" s="15"/>
      <c r="N384" s="15"/>
      <c r="O384" s="15"/>
      <c r="P384" s="15"/>
      <c r="Q384" s="15"/>
      <c r="R384" s="15"/>
      <c r="S384" s="15"/>
    </row>
    <row r="385">
      <c r="A385" s="15"/>
      <c r="B385" s="15"/>
      <c r="C385" s="15"/>
      <c r="D385" s="15"/>
      <c r="E385" s="15"/>
      <c r="F385" s="15"/>
      <c r="G385" s="15"/>
      <c r="H385" s="15"/>
      <c r="I385" s="15"/>
      <c r="J385" s="15"/>
      <c r="K385" s="15"/>
      <c r="L385" s="15"/>
      <c r="M385" s="15"/>
      <c r="N385" s="15"/>
      <c r="O385" s="15"/>
      <c r="P385" s="15"/>
      <c r="Q385" s="15"/>
      <c r="R385" s="15"/>
      <c r="S385" s="15"/>
    </row>
    <row r="386">
      <c r="A386" s="15"/>
      <c r="B386" s="15"/>
      <c r="C386" s="15"/>
      <c r="D386" s="15"/>
      <c r="E386" s="15"/>
      <c r="F386" s="15"/>
      <c r="G386" s="15"/>
      <c r="H386" s="15"/>
      <c r="I386" s="15"/>
      <c r="J386" s="15"/>
      <c r="K386" s="15"/>
      <c r="L386" s="15"/>
      <c r="M386" s="15"/>
      <c r="N386" s="15"/>
      <c r="O386" s="15"/>
      <c r="P386" s="15"/>
      <c r="Q386" s="15"/>
      <c r="R386" s="15"/>
      <c r="S386" s="15"/>
    </row>
    <row r="387">
      <c r="A387" s="15"/>
      <c r="B387" s="15"/>
      <c r="C387" s="15"/>
      <c r="D387" s="15"/>
      <c r="E387" s="15"/>
      <c r="F387" s="15"/>
      <c r="G387" s="15"/>
      <c r="H387" s="15"/>
      <c r="I387" s="15"/>
      <c r="J387" s="15"/>
      <c r="K387" s="15"/>
      <c r="L387" s="15"/>
      <c r="M387" s="15"/>
      <c r="N387" s="15"/>
      <c r="O387" s="15"/>
      <c r="P387" s="15"/>
      <c r="Q387" s="15"/>
      <c r="R387" s="15"/>
      <c r="S387" s="15"/>
    </row>
    <row r="388">
      <c r="A388" s="15"/>
      <c r="B388" s="15"/>
      <c r="C388" s="15"/>
      <c r="D388" s="15"/>
      <c r="E388" s="15"/>
      <c r="F388" s="15"/>
      <c r="G388" s="15"/>
      <c r="H388" s="15"/>
      <c r="I388" s="15"/>
      <c r="J388" s="15"/>
      <c r="K388" s="15"/>
      <c r="L388" s="15"/>
      <c r="M388" s="15"/>
      <c r="N388" s="15"/>
      <c r="O388" s="15"/>
      <c r="P388" s="15"/>
      <c r="Q388" s="15"/>
      <c r="R388" s="15"/>
      <c r="S388" s="15"/>
    </row>
    <row r="389">
      <c r="A389" s="15"/>
      <c r="B389" s="15"/>
      <c r="C389" s="15"/>
      <c r="D389" s="15"/>
      <c r="E389" s="15"/>
      <c r="F389" s="15"/>
      <c r="G389" s="15"/>
      <c r="H389" s="15"/>
      <c r="I389" s="15"/>
      <c r="J389" s="15"/>
      <c r="K389" s="15"/>
      <c r="L389" s="15"/>
      <c r="M389" s="15"/>
      <c r="N389" s="15"/>
      <c r="O389" s="15"/>
      <c r="P389" s="15"/>
      <c r="Q389" s="15"/>
      <c r="R389" s="15"/>
      <c r="S389" s="15"/>
    </row>
    <row r="390">
      <c r="A390" s="15"/>
      <c r="B390" s="15"/>
      <c r="C390" s="15"/>
      <c r="D390" s="15"/>
      <c r="E390" s="15"/>
      <c r="F390" s="15"/>
      <c r="G390" s="15"/>
      <c r="H390" s="15"/>
      <c r="I390" s="15"/>
      <c r="J390" s="15"/>
      <c r="K390" s="15"/>
      <c r="L390" s="15"/>
      <c r="M390" s="15"/>
      <c r="N390" s="15"/>
      <c r="O390" s="15"/>
      <c r="P390" s="15"/>
      <c r="Q390" s="15"/>
      <c r="R390" s="15"/>
      <c r="S390" s="15"/>
    </row>
    <row r="391">
      <c r="A391" s="15"/>
      <c r="B391" s="15"/>
      <c r="C391" s="15"/>
      <c r="D391" s="15"/>
      <c r="E391" s="15"/>
      <c r="F391" s="15"/>
      <c r="G391" s="15"/>
      <c r="H391" s="15"/>
      <c r="I391" s="15"/>
      <c r="J391" s="15"/>
      <c r="K391" s="15"/>
      <c r="L391" s="15"/>
      <c r="M391" s="15"/>
      <c r="N391" s="15"/>
      <c r="O391" s="15"/>
      <c r="P391" s="15"/>
      <c r="Q391" s="15"/>
      <c r="R391" s="15"/>
      <c r="S391" s="15"/>
    </row>
    <row r="392">
      <c r="A392" s="15"/>
      <c r="B392" s="15"/>
      <c r="C392" s="15"/>
      <c r="D392" s="15"/>
      <c r="E392" s="15"/>
      <c r="F392" s="15"/>
      <c r="G392" s="15"/>
      <c r="H392" s="15"/>
      <c r="I392" s="15"/>
      <c r="J392" s="15"/>
      <c r="K392" s="15"/>
      <c r="L392" s="15"/>
      <c r="M392" s="15"/>
      <c r="N392" s="15"/>
      <c r="O392" s="15"/>
      <c r="P392" s="15"/>
      <c r="Q392" s="15"/>
      <c r="R392" s="15"/>
      <c r="S392" s="15"/>
    </row>
    <row r="393">
      <c r="A393" s="15"/>
      <c r="B393" s="15"/>
      <c r="C393" s="15"/>
      <c r="D393" s="15"/>
      <c r="E393" s="15"/>
      <c r="F393" s="15"/>
      <c r="G393" s="15"/>
      <c r="H393" s="15"/>
      <c r="I393" s="15"/>
      <c r="J393" s="15"/>
      <c r="K393" s="15"/>
      <c r="L393" s="15"/>
      <c r="M393" s="15"/>
      <c r="N393" s="15"/>
      <c r="O393" s="15"/>
      <c r="P393" s="15"/>
      <c r="Q393" s="15"/>
      <c r="R393" s="15"/>
      <c r="S393" s="15"/>
    </row>
    <row r="394">
      <c r="A394" s="15"/>
      <c r="B394" s="15"/>
      <c r="C394" s="15"/>
      <c r="D394" s="15"/>
      <c r="E394" s="15"/>
      <c r="F394" s="15"/>
      <c r="G394" s="15"/>
      <c r="H394" s="15"/>
      <c r="I394" s="15"/>
      <c r="J394" s="15"/>
      <c r="K394" s="15"/>
      <c r="L394" s="15"/>
      <c r="M394" s="15"/>
      <c r="N394" s="15"/>
      <c r="O394" s="15"/>
      <c r="P394" s="15"/>
      <c r="Q394" s="15"/>
      <c r="R394" s="15"/>
      <c r="S394" s="15"/>
    </row>
    <row r="395">
      <c r="A395" s="15"/>
      <c r="B395" s="15"/>
      <c r="C395" s="15"/>
      <c r="D395" s="15"/>
      <c r="E395" s="15"/>
      <c r="F395" s="15"/>
      <c r="G395" s="15"/>
      <c r="H395" s="15"/>
      <c r="I395" s="15"/>
      <c r="J395" s="15"/>
      <c r="K395" s="15"/>
      <c r="L395" s="15"/>
      <c r="M395" s="15"/>
      <c r="N395" s="15"/>
      <c r="O395" s="15"/>
      <c r="P395" s="15"/>
      <c r="Q395" s="15"/>
      <c r="R395" s="15"/>
      <c r="S395" s="15"/>
    </row>
    <row r="396">
      <c r="A396" s="15"/>
      <c r="B396" s="15"/>
      <c r="C396" s="15"/>
      <c r="D396" s="15"/>
      <c r="E396" s="15"/>
      <c r="F396" s="15"/>
      <c r="G396" s="15"/>
      <c r="H396" s="15"/>
      <c r="I396" s="15"/>
      <c r="J396" s="15"/>
      <c r="K396" s="15"/>
      <c r="L396" s="15"/>
      <c r="M396" s="15"/>
      <c r="N396" s="15"/>
      <c r="O396" s="15"/>
      <c r="P396" s="15"/>
      <c r="Q396" s="15"/>
      <c r="R396" s="15"/>
      <c r="S396" s="15"/>
    </row>
    <row r="397">
      <c r="A397" s="15"/>
      <c r="B397" s="15"/>
      <c r="C397" s="15"/>
      <c r="D397" s="15"/>
      <c r="E397" s="15"/>
      <c r="F397" s="15"/>
      <c r="G397" s="15"/>
      <c r="H397" s="15"/>
      <c r="I397" s="15"/>
      <c r="J397" s="15"/>
      <c r="K397" s="15"/>
      <c r="L397" s="15"/>
      <c r="M397" s="15"/>
      <c r="N397" s="15"/>
      <c r="O397" s="15"/>
      <c r="P397" s="15"/>
      <c r="Q397" s="15"/>
      <c r="R397" s="15"/>
      <c r="S397" s="15"/>
    </row>
    <row r="398">
      <c r="A398" s="15"/>
      <c r="B398" s="15"/>
      <c r="C398" s="15"/>
      <c r="D398" s="15"/>
      <c r="E398" s="15"/>
      <c r="F398" s="15"/>
      <c r="G398" s="15"/>
      <c r="H398" s="15"/>
      <c r="I398" s="15"/>
      <c r="J398" s="15"/>
      <c r="K398" s="15"/>
      <c r="L398" s="15"/>
      <c r="M398" s="15"/>
      <c r="N398" s="15"/>
      <c r="O398" s="15"/>
      <c r="P398" s="15"/>
      <c r="Q398" s="15"/>
      <c r="R398" s="15"/>
      <c r="S398" s="15"/>
    </row>
    <row r="399">
      <c r="A399" s="15"/>
      <c r="B399" s="15"/>
      <c r="C399" s="15"/>
      <c r="D399" s="15"/>
      <c r="E399" s="15"/>
      <c r="F399" s="15"/>
      <c r="G399" s="15"/>
      <c r="H399" s="15"/>
      <c r="I399" s="15"/>
      <c r="J399" s="15"/>
      <c r="K399" s="15"/>
      <c r="L399" s="15"/>
      <c r="M399" s="15"/>
      <c r="N399" s="15"/>
      <c r="O399" s="15"/>
      <c r="P399" s="15"/>
      <c r="Q399" s="15"/>
      <c r="R399" s="15"/>
      <c r="S399" s="15"/>
    </row>
    <row r="400">
      <c r="A400" s="15"/>
      <c r="B400" s="15"/>
      <c r="C400" s="15"/>
      <c r="D400" s="15"/>
      <c r="E400" s="15"/>
      <c r="F400" s="15"/>
      <c r="G400" s="15"/>
      <c r="H400" s="15"/>
      <c r="I400" s="15"/>
      <c r="J400" s="15"/>
      <c r="K400" s="15"/>
      <c r="L400" s="15"/>
      <c r="M400" s="15"/>
      <c r="N400" s="15"/>
      <c r="O400" s="15"/>
      <c r="P400" s="15"/>
      <c r="Q400" s="15"/>
      <c r="R400" s="15"/>
      <c r="S400" s="15"/>
    </row>
    <row r="401">
      <c r="A401" s="15"/>
      <c r="B401" s="15"/>
      <c r="C401" s="15"/>
      <c r="D401" s="15"/>
      <c r="E401" s="15"/>
      <c r="F401" s="15"/>
      <c r="G401" s="15"/>
      <c r="H401" s="15"/>
      <c r="I401" s="15"/>
      <c r="J401" s="15"/>
      <c r="K401" s="15"/>
      <c r="L401" s="15"/>
      <c r="M401" s="15"/>
      <c r="N401" s="15"/>
      <c r="O401" s="15"/>
      <c r="P401" s="15"/>
      <c r="Q401" s="15"/>
      <c r="R401" s="15"/>
      <c r="S401" s="15"/>
    </row>
    <row r="402">
      <c r="A402" s="15"/>
      <c r="B402" s="15"/>
      <c r="C402" s="15"/>
      <c r="D402" s="15"/>
      <c r="E402" s="15"/>
      <c r="F402" s="15"/>
      <c r="G402" s="15"/>
      <c r="H402" s="15"/>
      <c r="I402" s="15"/>
      <c r="J402" s="15"/>
      <c r="K402" s="15"/>
      <c r="L402" s="15"/>
      <c r="M402" s="15"/>
      <c r="N402" s="15"/>
      <c r="O402" s="15"/>
      <c r="P402" s="15"/>
      <c r="Q402" s="15"/>
      <c r="R402" s="15"/>
      <c r="S402" s="15"/>
    </row>
    <row r="403">
      <c r="A403" s="15"/>
      <c r="B403" s="15"/>
      <c r="C403" s="15"/>
      <c r="D403" s="15"/>
      <c r="E403" s="15"/>
      <c r="F403" s="15"/>
      <c r="G403" s="15"/>
      <c r="H403" s="15"/>
      <c r="I403" s="15"/>
      <c r="J403" s="15"/>
      <c r="K403" s="15"/>
      <c r="L403" s="15"/>
      <c r="M403" s="15"/>
      <c r="N403" s="15"/>
      <c r="O403" s="15"/>
      <c r="P403" s="15"/>
      <c r="Q403" s="15"/>
      <c r="R403" s="15"/>
      <c r="S403" s="15"/>
    </row>
    <row r="404">
      <c r="A404" s="15"/>
      <c r="B404" s="15"/>
      <c r="C404" s="15"/>
      <c r="D404" s="15"/>
      <c r="E404" s="15"/>
      <c r="F404" s="15"/>
      <c r="G404" s="15"/>
      <c r="H404" s="15"/>
      <c r="I404" s="15"/>
      <c r="J404" s="15"/>
      <c r="K404" s="15"/>
      <c r="L404" s="15"/>
      <c r="M404" s="15"/>
      <c r="N404" s="15"/>
      <c r="O404" s="15"/>
      <c r="P404" s="15"/>
      <c r="Q404" s="15"/>
      <c r="R404" s="15"/>
      <c r="S404" s="15"/>
    </row>
    <row r="405">
      <c r="A405" s="15"/>
      <c r="B405" s="15"/>
      <c r="C405" s="15"/>
      <c r="D405" s="15"/>
      <c r="E405" s="15"/>
      <c r="F405" s="15"/>
      <c r="G405" s="15"/>
      <c r="H405" s="15"/>
      <c r="I405" s="15"/>
      <c r="J405" s="15"/>
      <c r="K405" s="15"/>
      <c r="L405" s="15"/>
      <c r="M405" s="15"/>
      <c r="N405" s="15"/>
      <c r="O405" s="15"/>
      <c r="P405" s="15"/>
      <c r="Q405" s="15"/>
      <c r="R405" s="15"/>
      <c r="S405" s="15"/>
    </row>
    <row r="406">
      <c r="A406" s="15"/>
      <c r="B406" s="15"/>
      <c r="C406" s="15"/>
      <c r="D406" s="15"/>
      <c r="E406" s="15"/>
      <c r="F406" s="15"/>
      <c r="G406" s="15"/>
      <c r="H406" s="15"/>
      <c r="I406" s="15"/>
      <c r="J406" s="15"/>
      <c r="K406" s="15"/>
      <c r="L406" s="15"/>
      <c r="M406" s="15"/>
      <c r="N406" s="15"/>
      <c r="O406" s="15"/>
      <c r="P406" s="15"/>
      <c r="Q406" s="15"/>
      <c r="R406" s="15"/>
      <c r="S406" s="15"/>
    </row>
    <row r="407">
      <c r="A407" s="15"/>
      <c r="B407" s="15"/>
      <c r="C407" s="15"/>
      <c r="D407" s="15"/>
      <c r="E407" s="15"/>
      <c r="F407" s="15"/>
      <c r="G407" s="15"/>
      <c r="H407" s="15"/>
      <c r="I407" s="15"/>
      <c r="J407" s="15"/>
      <c r="K407" s="15"/>
      <c r="L407" s="15"/>
      <c r="M407" s="15"/>
      <c r="N407" s="15"/>
      <c r="O407" s="15"/>
      <c r="P407" s="15"/>
      <c r="Q407" s="15"/>
      <c r="R407" s="15"/>
      <c r="S407" s="15"/>
    </row>
    <row r="408">
      <c r="A408" s="15"/>
      <c r="B408" s="15"/>
      <c r="C408" s="15"/>
      <c r="D408" s="15"/>
      <c r="E408" s="15"/>
      <c r="F408" s="15"/>
      <c r="G408" s="15"/>
      <c r="H408" s="15"/>
      <c r="I408" s="15"/>
      <c r="J408" s="15"/>
      <c r="K408" s="15"/>
      <c r="L408" s="15"/>
      <c r="M408" s="15"/>
      <c r="N408" s="15"/>
      <c r="O408" s="15"/>
      <c r="P408" s="15"/>
      <c r="Q408" s="15"/>
      <c r="R408" s="15"/>
      <c r="S408" s="15"/>
    </row>
    <row r="409">
      <c r="A409" s="15"/>
      <c r="B409" s="15"/>
      <c r="C409" s="15"/>
      <c r="D409" s="15"/>
      <c r="E409" s="15"/>
      <c r="F409" s="15"/>
      <c r="G409" s="15"/>
      <c r="H409" s="15"/>
      <c r="I409" s="15"/>
      <c r="J409" s="15"/>
      <c r="K409" s="15"/>
      <c r="L409" s="15"/>
      <c r="M409" s="15"/>
      <c r="N409" s="15"/>
      <c r="O409" s="15"/>
      <c r="P409" s="15"/>
      <c r="Q409" s="15"/>
      <c r="R409" s="15"/>
      <c r="S409" s="15"/>
    </row>
    <row r="410">
      <c r="A410" s="15"/>
      <c r="B410" s="15"/>
      <c r="C410" s="15"/>
      <c r="D410" s="15"/>
      <c r="E410" s="15"/>
      <c r="F410" s="15"/>
      <c r="G410" s="15"/>
      <c r="H410" s="15"/>
      <c r="I410" s="15"/>
      <c r="J410" s="15"/>
      <c r="K410" s="15"/>
      <c r="L410" s="15"/>
      <c r="M410" s="15"/>
      <c r="N410" s="15"/>
      <c r="O410" s="15"/>
      <c r="P410" s="15"/>
      <c r="Q410" s="15"/>
      <c r="R410" s="15"/>
      <c r="S410" s="15"/>
    </row>
    <row r="411">
      <c r="A411" s="15"/>
      <c r="B411" s="15"/>
      <c r="C411" s="15"/>
      <c r="D411" s="15"/>
      <c r="E411" s="15"/>
      <c r="F411" s="15"/>
      <c r="G411" s="15"/>
      <c r="H411" s="15"/>
      <c r="I411" s="15"/>
      <c r="J411" s="15"/>
      <c r="K411" s="15"/>
      <c r="L411" s="15"/>
      <c r="M411" s="15"/>
      <c r="N411" s="15"/>
      <c r="O411" s="15"/>
      <c r="P411" s="15"/>
      <c r="Q411" s="15"/>
      <c r="R411" s="15"/>
      <c r="S411" s="15"/>
    </row>
    <row r="412">
      <c r="A412" s="15"/>
      <c r="B412" s="15"/>
      <c r="C412" s="15"/>
      <c r="D412" s="15"/>
      <c r="E412" s="15"/>
      <c r="F412" s="15"/>
      <c r="G412" s="15"/>
      <c r="H412" s="15"/>
      <c r="I412" s="15"/>
      <c r="J412" s="15"/>
      <c r="K412" s="15"/>
      <c r="L412" s="15"/>
      <c r="M412" s="15"/>
      <c r="N412" s="15"/>
      <c r="O412" s="15"/>
      <c r="P412" s="15"/>
      <c r="Q412" s="15"/>
      <c r="R412" s="15"/>
      <c r="S412" s="15"/>
    </row>
    <row r="413">
      <c r="A413" s="15"/>
      <c r="B413" s="15"/>
      <c r="C413" s="15"/>
      <c r="D413" s="15"/>
      <c r="E413" s="15"/>
      <c r="F413" s="15"/>
      <c r="G413" s="15"/>
      <c r="H413" s="15"/>
      <c r="I413" s="15"/>
      <c r="J413" s="15"/>
      <c r="K413" s="15"/>
      <c r="L413" s="15"/>
      <c r="M413" s="15"/>
      <c r="N413" s="15"/>
      <c r="O413" s="15"/>
      <c r="P413" s="15"/>
      <c r="Q413" s="15"/>
      <c r="R413" s="15"/>
      <c r="S413" s="15"/>
    </row>
    <row r="414">
      <c r="A414" s="15"/>
      <c r="B414" s="15"/>
      <c r="C414" s="15"/>
      <c r="D414" s="15"/>
      <c r="E414" s="15"/>
      <c r="F414" s="15"/>
      <c r="G414" s="15"/>
      <c r="H414" s="15"/>
      <c r="I414" s="15"/>
      <c r="J414" s="15"/>
      <c r="K414" s="15"/>
      <c r="L414" s="15"/>
      <c r="M414" s="15"/>
      <c r="N414" s="15"/>
      <c r="O414" s="15"/>
      <c r="P414" s="15"/>
      <c r="Q414" s="15"/>
      <c r="R414" s="15"/>
      <c r="S414" s="15"/>
    </row>
    <row r="415">
      <c r="A415" s="15"/>
      <c r="B415" s="15"/>
      <c r="C415" s="15"/>
      <c r="D415" s="15"/>
      <c r="E415" s="15"/>
      <c r="F415" s="15"/>
      <c r="G415" s="15"/>
      <c r="H415" s="15"/>
      <c r="I415" s="15"/>
      <c r="J415" s="15"/>
      <c r="K415" s="15"/>
      <c r="L415" s="15"/>
      <c r="M415" s="15"/>
      <c r="N415" s="15"/>
      <c r="O415" s="15"/>
      <c r="P415" s="15"/>
      <c r="Q415" s="15"/>
      <c r="R415" s="15"/>
      <c r="S415" s="15"/>
    </row>
    <row r="416">
      <c r="A416" s="15"/>
      <c r="B416" s="15"/>
      <c r="C416" s="15"/>
      <c r="D416" s="15"/>
      <c r="E416" s="15"/>
      <c r="F416" s="15"/>
      <c r="G416" s="15"/>
      <c r="H416" s="15"/>
      <c r="I416" s="15"/>
      <c r="J416" s="15"/>
      <c r="K416" s="15"/>
      <c r="L416" s="15"/>
      <c r="M416" s="15"/>
      <c r="N416" s="15"/>
      <c r="O416" s="15"/>
      <c r="P416" s="15"/>
      <c r="Q416" s="15"/>
      <c r="R416" s="15"/>
      <c r="S416" s="15"/>
    </row>
    <row r="417">
      <c r="A417" s="15"/>
      <c r="B417" s="15"/>
      <c r="C417" s="15"/>
      <c r="D417" s="15"/>
      <c r="E417" s="15"/>
      <c r="F417" s="15"/>
      <c r="G417" s="15"/>
      <c r="H417" s="15"/>
      <c r="I417" s="15"/>
      <c r="J417" s="15"/>
      <c r="K417" s="15"/>
      <c r="L417" s="15"/>
      <c r="M417" s="15"/>
      <c r="N417" s="15"/>
      <c r="O417" s="15"/>
      <c r="P417" s="15"/>
      <c r="Q417" s="15"/>
      <c r="R417" s="15"/>
      <c r="S417" s="15"/>
    </row>
    <row r="418">
      <c r="A418" s="15"/>
      <c r="B418" s="15"/>
      <c r="C418" s="15"/>
      <c r="D418" s="15"/>
      <c r="E418" s="15"/>
      <c r="F418" s="15"/>
      <c r="G418" s="15"/>
      <c r="H418" s="15"/>
      <c r="I418" s="15"/>
      <c r="J418" s="15"/>
      <c r="K418" s="15"/>
      <c r="L418" s="15"/>
      <c r="M418" s="15"/>
      <c r="N418" s="15"/>
      <c r="O418" s="15"/>
      <c r="P418" s="15"/>
      <c r="Q418" s="15"/>
      <c r="R418" s="15"/>
      <c r="S418" s="15"/>
    </row>
    <row r="419">
      <c r="A419" s="15"/>
      <c r="B419" s="15"/>
      <c r="C419" s="15"/>
      <c r="D419" s="15"/>
      <c r="E419" s="15"/>
      <c r="F419" s="15"/>
      <c r="G419" s="15"/>
      <c r="H419" s="15"/>
      <c r="I419" s="15"/>
      <c r="J419" s="15"/>
      <c r="K419" s="15"/>
      <c r="L419" s="15"/>
      <c r="M419" s="15"/>
      <c r="N419" s="15"/>
      <c r="O419" s="15"/>
      <c r="P419" s="15"/>
      <c r="Q419" s="15"/>
      <c r="R419" s="15"/>
      <c r="S419" s="15"/>
    </row>
    <row r="420">
      <c r="A420" s="15"/>
      <c r="B420" s="15"/>
      <c r="C420" s="15"/>
      <c r="D420" s="15"/>
      <c r="E420" s="15"/>
      <c r="F420" s="15"/>
      <c r="G420" s="15"/>
      <c r="H420" s="15"/>
      <c r="I420" s="15"/>
      <c r="J420" s="15"/>
      <c r="K420" s="15"/>
      <c r="L420" s="15"/>
      <c r="M420" s="15"/>
      <c r="N420" s="15"/>
      <c r="O420" s="15"/>
      <c r="P420" s="15"/>
      <c r="Q420" s="15"/>
      <c r="R420" s="15"/>
      <c r="S420" s="15"/>
    </row>
    <row r="421">
      <c r="A421" s="15"/>
      <c r="B421" s="15"/>
      <c r="C421" s="15"/>
      <c r="D421" s="15"/>
      <c r="E421" s="15"/>
      <c r="F421" s="15"/>
      <c r="G421" s="15"/>
      <c r="H421" s="15"/>
      <c r="I421" s="15"/>
      <c r="J421" s="15"/>
      <c r="K421" s="15"/>
      <c r="L421" s="15"/>
      <c r="M421" s="15"/>
      <c r="N421" s="15"/>
      <c r="O421" s="15"/>
      <c r="P421" s="15"/>
      <c r="Q421" s="15"/>
      <c r="R421" s="15"/>
      <c r="S421" s="15"/>
    </row>
    <row r="422">
      <c r="A422" s="15"/>
      <c r="B422" s="15"/>
      <c r="C422" s="15"/>
      <c r="D422" s="15"/>
      <c r="E422" s="15"/>
      <c r="F422" s="15"/>
      <c r="G422" s="15"/>
      <c r="H422" s="15"/>
      <c r="I422" s="15"/>
      <c r="J422" s="15"/>
      <c r="K422" s="15"/>
      <c r="L422" s="15"/>
      <c r="M422" s="15"/>
      <c r="N422" s="15"/>
      <c r="O422" s="15"/>
      <c r="P422" s="15"/>
      <c r="Q422" s="15"/>
      <c r="R422" s="15"/>
      <c r="S422" s="15"/>
    </row>
    <row r="423">
      <c r="A423" s="15"/>
      <c r="B423" s="15"/>
      <c r="C423" s="15"/>
      <c r="D423" s="15"/>
      <c r="E423" s="15"/>
      <c r="F423" s="15"/>
      <c r="G423" s="15"/>
      <c r="H423" s="15"/>
      <c r="I423" s="15"/>
      <c r="J423" s="15"/>
      <c r="K423" s="15"/>
      <c r="L423" s="15"/>
      <c r="M423" s="15"/>
      <c r="N423" s="15"/>
      <c r="O423" s="15"/>
      <c r="P423" s="15"/>
      <c r="Q423" s="15"/>
      <c r="R423" s="15"/>
      <c r="S423" s="15"/>
    </row>
    <row r="424">
      <c r="A424" s="15"/>
      <c r="B424" s="15"/>
      <c r="C424" s="15"/>
      <c r="D424" s="15"/>
      <c r="E424" s="15"/>
      <c r="F424" s="15"/>
      <c r="G424" s="15"/>
      <c r="H424" s="15"/>
      <c r="I424" s="15"/>
      <c r="J424" s="15"/>
      <c r="K424" s="15"/>
      <c r="L424" s="15"/>
      <c r="M424" s="15"/>
      <c r="N424" s="15"/>
      <c r="O424" s="15"/>
      <c r="P424" s="15"/>
      <c r="Q424" s="15"/>
      <c r="R424" s="15"/>
      <c r="S424" s="15"/>
    </row>
    <row r="425">
      <c r="A425" s="15"/>
      <c r="B425" s="15"/>
      <c r="C425" s="15"/>
      <c r="D425" s="15"/>
      <c r="E425" s="15"/>
      <c r="F425" s="15"/>
      <c r="G425" s="15"/>
      <c r="H425" s="15"/>
      <c r="I425" s="15"/>
      <c r="J425" s="15"/>
      <c r="K425" s="15"/>
      <c r="L425" s="15"/>
      <c r="M425" s="15"/>
      <c r="N425" s="15"/>
      <c r="O425" s="15"/>
      <c r="P425" s="15"/>
      <c r="Q425" s="15"/>
      <c r="R425" s="15"/>
      <c r="S425" s="15"/>
    </row>
    <row r="426">
      <c r="A426" s="15"/>
      <c r="B426" s="15"/>
      <c r="C426" s="15"/>
      <c r="D426" s="15"/>
      <c r="E426" s="15"/>
      <c r="F426" s="15"/>
      <c r="G426" s="15"/>
      <c r="H426" s="15"/>
      <c r="I426" s="15"/>
      <c r="J426" s="15"/>
      <c r="K426" s="15"/>
      <c r="L426" s="15"/>
      <c r="M426" s="15"/>
      <c r="N426" s="15"/>
      <c r="O426" s="15"/>
      <c r="P426" s="15"/>
      <c r="Q426" s="15"/>
      <c r="R426" s="15"/>
      <c r="S426" s="15"/>
    </row>
    <row r="427">
      <c r="A427" s="15"/>
      <c r="B427" s="15"/>
      <c r="C427" s="15"/>
      <c r="D427" s="15"/>
      <c r="E427" s="15"/>
      <c r="F427" s="15"/>
      <c r="G427" s="15"/>
      <c r="H427" s="15"/>
      <c r="I427" s="15"/>
      <c r="J427" s="15"/>
      <c r="K427" s="15"/>
      <c r="L427" s="15"/>
      <c r="M427" s="15"/>
      <c r="N427" s="15"/>
      <c r="O427" s="15"/>
      <c r="P427" s="15"/>
      <c r="Q427" s="15"/>
      <c r="R427" s="15"/>
      <c r="S427" s="15"/>
    </row>
    <row r="428">
      <c r="A428" s="15"/>
      <c r="B428" s="15"/>
      <c r="C428" s="15"/>
      <c r="D428" s="15"/>
      <c r="E428" s="15"/>
      <c r="F428" s="15"/>
      <c r="G428" s="15"/>
      <c r="H428" s="15"/>
      <c r="I428" s="15"/>
      <c r="J428" s="15"/>
      <c r="K428" s="15"/>
      <c r="L428" s="15"/>
      <c r="M428" s="15"/>
      <c r="N428" s="15"/>
      <c r="O428" s="15"/>
      <c r="P428" s="15"/>
      <c r="Q428" s="15"/>
      <c r="R428" s="15"/>
      <c r="S428" s="15"/>
    </row>
    <row r="429">
      <c r="A429" s="15"/>
      <c r="B429" s="15"/>
      <c r="C429" s="15"/>
      <c r="D429" s="15"/>
      <c r="E429" s="15"/>
      <c r="F429" s="15"/>
      <c r="G429" s="15"/>
      <c r="H429" s="15"/>
      <c r="I429" s="15"/>
      <c r="J429" s="15"/>
      <c r="K429" s="15"/>
      <c r="L429" s="15"/>
      <c r="M429" s="15"/>
      <c r="N429" s="15"/>
      <c r="O429" s="15"/>
      <c r="P429" s="15"/>
      <c r="Q429" s="15"/>
      <c r="R429" s="15"/>
      <c r="S429" s="15"/>
    </row>
    <row r="430">
      <c r="A430" s="15"/>
      <c r="B430" s="15"/>
      <c r="C430" s="15"/>
      <c r="D430" s="15"/>
      <c r="E430" s="15"/>
      <c r="F430" s="15"/>
      <c r="G430" s="15"/>
      <c r="H430" s="15"/>
      <c r="I430" s="15"/>
      <c r="J430" s="15"/>
      <c r="K430" s="15"/>
      <c r="L430" s="15"/>
      <c r="M430" s="15"/>
      <c r="N430" s="15"/>
      <c r="O430" s="15"/>
      <c r="P430" s="15"/>
      <c r="Q430" s="15"/>
      <c r="R430" s="15"/>
      <c r="S430" s="15"/>
    </row>
    <row r="431">
      <c r="A431" s="15"/>
      <c r="B431" s="15"/>
      <c r="C431" s="15"/>
      <c r="D431" s="15"/>
      <c r="E431" s="15"/>
      <c r="F431" s="15"/>
      <c r="G431" s="15"/>
      <c r="H431" s="15"/>
      <c r="I431" s="15"/>
      <c r="J431" s="15"/>
      <c r="K431" s="15"/>
      <c r="L431" s="15"/>
      <c r="M431" s="15"/>
      <c r="N431" s="15"/>
      <c r="O431" s="15"/>
      <c r="P431" s="15"/>
      <c r="Q431" s="15"/>
      <c r="R431" s="15"/>
      <c r="S431" s="15"/>
    </row>
    <row r="432">
      <c r="A432" s="15"/>
      <c r="B432" s="15"/>
      <c r="C432" s="15"/>
      <c r="D432" s="15"/>
      <c r="E432" s="15"/>
      <c r="F432" s="15"/>
      <c r="G432" s="15"/>
      <c r="H432" s="15"/>
      <c r="I432" s="15"/>
      <c r="J432" s="15"/>
      <c r="K432" s="15"/>
      <c r="L432" s="15"/>
      <c r="M432" s="15"/>
      <c r="N432" s="15"/>
      <c r="O432" s="15"/>
      <c r="P432" s="15"/>
      <c r="Q432" s="15"/>
      <c r="R432" s="15"/>
      <c r="S432" s="15"/>
    </row>
    <row r="433">
      <c r="A433" s="15"/>
      <c r="B433" s="15"/>
      <c r="C433" s="15"/>
      <c r="D433" s="15"/>
      <c r="E433" s="15"/>
      <c r="F433" s="15"/>
      <c r="G433" s="15"/>
      <c r="H433" s="15"/>
      <c r="I433" s="15"/>
      <c r="J433" s="15"/>
      <c r="K433" s="15"/>
      <c r="L433" s="15"/>
      <c r="M433" s="15"/>
      <c r="N433" s="15"/>
      <c r="O433" s="15"/>
      <c r="P433" s="15"/>
      <c r="Q433" s="15"/>
      <c r="R433" s="15"/>
      <c r="S433" s="15"/>
    </row>
    <row r="434">
      <c r="A434" s="15"/>
      <c r="B434" s="15"/>
      <c r="C434" s="15"/>
      <c r="D434" s="15"/>
      <c r="E434" s="15"/>
      <c r="F434" s="15"/>
      <c r="G434" s="15"/>
      <c r="H434" s="15"/>
      <c r="I434" s="15"/>
      <c r="J434" s="15"/>
      <c r="K434" s="15"/>
      <c r="L434" s="15"/>
      <c r="M434" s="15"/>
      <c r="N434" s="15"/>
      <c r="O434" s="15"/>
      <c r="P434" s="15"/>
      <c r="Q434" s="15"/>
      <c r="R434" s="15"/>
      <c r="S434" s="15"/>
    </row>
    <row r="435">
      <c r="A435" s="15"/>
      <c r="B435" s="15"/>
      <c r="C435" s="15"/>
      <c r="D435" s="15"/>
      <c r="E435" s="15"/>
      <c r="F435" s="15"/>
      <c r="G435" s="15"/>
      <c r="H435" s="15"/>
      <c r="I435" s="15"/>
      <c r="J435" s="15"/>
      <c r="K435" s="15"/>
      <c r="L435" s="15"/>
      <c r="M435" s="15"/>
      <c r="N435" s="15"/>
      <c r="O435" s="15"/>
      <c r="P435" s="15"/>
      <c r="Q435" s="15"/>
      <c r="R435" s="15"/>
      <c r="S435" s="15"/>
    </row>
    <row r="436">
      <c r="A436" s="15"/>
      <c r="B436" s="15"/>
      <c r="C436" s="15"/>
      <c r="D436" s="15"/>
      <c r="E436" s="15"/>
      <c r="F436" s="15"/>
      <c r="G436" s="15"/>
      <c r="H436" s="15"/>
      <c r="I436" s="15"/>
      <c r="J436" s="15"/>
      <c r="K436" s="15"/>
      <c r="L436" s="15"/>
      <c r="M436" s="15"/>
      <c r="N436" s="15"/>
      <c r="O436" s="15"/>
      <c r="P436" s="15"/>
      <c r="Q436" s="15"/>
      <c r="R436" s="15"/>
      <c r="S436" s="15"/>
    </row>
    <row r="437">
      <c r="A437" s="15"/>
      <c r="B437" s="15"/>
      <c r="C437" s="15"/>
      <c r="D437" s="15"/>
      <c r="E437" s="15"/>
      <c r="F437" s="15"/>
      <c r="G437" s="15"/>
      <c r="H437" s="15"/>
      <c r="I437" s="15"/>
      <c r="J437" s="15"/>
      <c r="K437" s="15"/>
      <c r="L437" s="15"/>
      <c r="M437" s="15"/>
      <c r="N437" s="15"/>
      <c r="O437" s="15"/>
      <c r="P437" s="15"/>
      <c r="Q437" s="15"/>
      <c r="R437" s="15"/>
      <c r="S437" s="15"/>
    </row>
    <row r="438">
      <c r="A438" s="15"/>
      <c r="B438" s="15"/>
      <c r="C438" s="15"/>
      <c r="D438" s="15"/>
      <c r="E438" s="15"/>
      <c r="F438" s="15"/>
      <c r="G438" s="15"/>
      <c r="H438" s="15"/>
      <c r="I438" s="15"/>
      <c r="J438" s="15"/>
      <c r="K438" s="15"/>
      <c r="L438" s="15"/>
      <c r="M438" s="15"/>
      <c r="N438" s="15"/>
      <c r="O438" s="15"/>
      <c r="P438" s="15"/>
      <c r="Q438" s="15"/>
      <c r="R438" s="15"/>
      <c r="S438" s="15"/>
    </row>
    <row r="439">
      <c r="A439" s="15"/>
      <c r="B439" s="15"/>
      <c r="C439" s="15"/>
      <c r="D439" s="15"/>
      <c r="E439" s="15"/>
      <c r="F439" s="15"/>
      <c r="G439" s="15"/>
      <c r="H439" s="15"/>
      <c r="I439" s="15"/>
      <c r="J439" s="15"/>
      <c r="K439" s="15"/>
      <c r="L439" s="15"/>
      <c r="M439" s="15"/>
      <c r="N439" s="15"/>
      <c r="O439" s="15"/>
      <c r="P439" s="15"/>
      <c r="Q439" s="15"/>
      <c r="R439" s="15"/>
      <c r="S439" s="15"/>
    </row>
    <row r="440">
      <c r="A440" s="15"/>
      <c r="B440" s="15"/>
      <c r="C440" s="15"/>
      <c r="D440" s="15"/>
      <c r="E440" s="15"/>
      <c r="F440" s="15"/>
      <c r="G440" s="15"/>
      <c r="H440" s="15"/>
      <c r="I440" s="15"/>
      <c r="J440" s="15"/>
      <c r="K440" s="15"/>
      <c r="L440" s="15"/>
      <c r="M440" s="15"/>
      <c r="N440" s="15"/>
      <c r="O440" s="15"/>
      <c r="P440" s="15"/>
      <c r="Q440" s="15"/>
      <c r="R440" s="15"/>
      <c r="S440" s="15"/>
    </row>
    <row r="441">
      <c r="A441" s="15"/>
      <c r="B441" s="15"/>
      <c r="C441" s="15"/>
      <c r="D441" s="15"/>
      <c r="E441" s="15"/>
      <c r="F441" s="15"/>
      <c r="G441" s="15"/>
      <c r="H441" s="15"/>
      <c r="I441" s="15"/>
      <c r="J441" s="15"/>
      <c r="K441" s="15"/>
      <c r="L441" s="15"/>
      <c r="M441" s="15"/>
      <c r="N441" s="15"/>
      <c r="O441" s="15"/>
      <c r="P441" s="15"/>
      <c r="Q441" s="15"/>
      <c r="R441" s="15"/>
      <c r="S441" s="15"/>
    </row>
    <row r="442">
      <c r="A442" s="15"/>
      <c r="B442" s="15"/>
      <c r="C442" s="15"/>
      <c r="D442" s="15"/>
      <c r="E442" s="15"/>
      <c r="F442" s="15"/>
      <c r="G442" s="15"/>
      <c r="H442" s="15"/>
      <c r="I442" s="15"/>
      <c r="J442" s="15"/>
      <c r="K442" s="15"/>
      <c r="L442" s="15"/>
      <c r="M442" s="15"/>
      <c r="N442" s="15"/>
      <c r="O442" s="15"/>
      <c r="P442" s="15"/>
      <c r="Q442" s="15"/>
      <c r="R442" s="15"/>
      <c r="S442" s="15"/>
    </row>
    <row r="443">
      <c r="A443" s="15"/>
      <c r="B443" s="15"/>
      <c r="C443" s="15"/>
      <c r="D443" s="15"/>
      <c r="E443" s="15"/>
      <c r="F443" s="15"/>
      <c r="G443" s="15"/>
      <c r="H443" s="15"/>
      <c r="I443" s="15"/>
      <c r="J443" s="15"/>
      <c r="K443" s="15"/>
      <c r="L443" s="15"/>
      <c r="M443" s="15"/>
      <c r="N443" s="15"/>
      <c r="O443" s="15"/>
      <c r="P443" s="15"/>
      <c r="Q443" s="15"/>
      <c r="R443" s="15"/>
      <c r="S443" s="15"/>
    </row>
    <row r="444">
      <c r="A444" s="15"/>
      <c r="B444" s="15"/>
      <c r="C444" s="15"/>
      <c r="D444" s="15"/>
      <c r="E444" s="15"/>
      <c r="F444" s="15"/>
      <c r="G444" s="15"/>
      <c r="H444" s="15"/>
      <c r="I444" s="15"/>
      <c r="J444" s="15"/>
      <c r="K444" s="15"/>
      <c r="L444" s="15"/>
      <c r="M444" s="15"/>
      <c r="N444" s="15"/>
      <c r="O444" s="15"/>
      <c r="P444" s="15"/>
      <c r="Q444" s="15"/>
      <c r="R444" s="15"/>
      <c r="S444" s="15"/>
    </row>
    <row r="445">
      <c r="A445" s="15"/>
      <c r="B445" s="15"/>
      <c r="C445" s="15"/>
      <c r="D445" s="15"/>
      <c r="E445" s="15"/>
      <c r="F445" s="15"/>
      <c r="G445" s="15"/>
      <c r="H445" s="15"/>
      <c r="I445" s="15"/>
      <c r="J445" s="15"/>
      <c r="K445" s="15"/>
      <c r="L445" s="15"/>
      <c r="M445" s="15"/>
      <c r="N445" s="15"/>
      <c r="O445" s="15"/>
      <c r="P445" s="15"/>
      <c r="Q445" s="15"/>
      <c r="R445" s="15"/>
      <c r="S445" s="15"/>
    </row>
    <row r="446">
      <c r="A446" s="15"/>
      <c r="B446" s="15"/>
      <c r="C446" s="15"/>
      <c r="D446" s="15"/>
      <c r="E446" s="15"/>
      <c r="F446" s="15"/>
      <c r="G446" s="15"/>
      <c r="H446" s="15"/>
      <c r="I446" s="15"/>
      <c r="J446" s="15"/>
      <c r="K446" s="15"/>
      <c r="L446" s="15"/>
      <c r="M446" s="15"/>
      <c r="N446" s="15"/>
      <c r="O446" s="15"/>
      <c r="P446" s="15"/>
      <c r="Q446" s="15"/>
      <c r="R446" s="15"/>
      <c r="S446" s="15"/>
    </row>
    <row r="447">
      <c r="A447" s="15"/>
      <c r="B447" s="15"/>
      <c r="C447" s="15"/>
      <c r="D447" s="15"/>
      <c r="E447" s="15"/>
      <c r="F447" s="15"/>
      <c r="G447" s="15"/>
      <c r="H447" s="15"/>
      <c r="I447" s="15"/>
      <c r="J447" s="15"/>
      <c r="K447" s="15"/>
      <c r="L447" s="15"/>
      <c r="M447" s="15"/>
      <c r="N447" s="15"/>
      <c r="O447" s="15"/>
      <c r="P447" s="15"/>
      <c r="Q447" s="15"/>
      <c r="R447" s="15"/>
      <c r="S447" s="15"/>
    </row>
    <row r="448">
      <c r="A448" s="15"/>
      <c r="B448" s="15"/>
      <c r="C448" s="15"/>
      <c r="D448" s="15"/>
      <c r="E448" s="15"/>
      <c r="F448" s="15"/>
      <c r="G448" s="15"/>
      <c r="H448" s="15"/>
      <c r="I448" s="15"/>
      <c r="J448" s="15"/>
      <c r="K448" s="15"/>
      <c r="L448" s="15"/>
      <c r="M448" s="15"/>
      <c r="N448" s="15"/>
      <c r="O448" s="15"/>
      <c r="P448" s="15"/>
      <c r="Q448" s="15"/>
      <c r="R448" s="15"/>
      <c r="S448" s="15"/>
    </row>
    <row r="449">
      <c r="A449" s="15"/>
      <c r="B449" s="15"/>
      <c r="C449" s="15"/>
      <c r="D449" s="15"/>
      <c r="E449" s="15"/>
      <c r="F449" s="15"/>
      <c r="G449" s="15"/>
      <c r="H449" s="15"/>
      <c r="I449" s="15"/>
      <c r="J449" s="15"/>
      <c r="K449" s="15"/>
      <c r="L449" s="15"/>
      <c r="M449" s="15"/>
      <c r="N449" s="15"/>
      <c r="O449" s="15"/>
      <c r="P449" s="15"/>
      <c r="Q449" s="15"/>
      <c r="R449" s="15"/>
      <c r="S449" s="15"/>
    </row>
    <row r="450">
      <c r="A450" s="15"/>
      <c r="B450" s="15"/>
      <c r="C450" s="15"/>
      <c r="D450" s="15"/>
      <c r="E450" s="15"/>
      <c r="F450" s="15"/>
      <c r="G450" s="15"/>
      <c r="H450" s="15"/>
      <c r="I450" s="15"/>
      <c r="J450" s="15"/>
      <c r="K450" s="15"/>
      <c r="L450" s="15"/>
      <c r="M450" s="15"/>
      <c r="N450" s="15"/>
      <c r="O450" s="15"/>
      <c r="P450" s="15"/>
      <c r="Q450" s="15"/>
      <c r="R450" s="15"/>
      <c r="S450" s="15"/>
    </row>
    <row r="451">
      <c r="A451" s="15"/>
      <c r="B451" s="15"/>
      <c r="C451" s="15"/>
      <c r="D451" s="15"/>
      <c r="E451" s="15"/>
      <c r="F451" s="15"/>
      <c r="G451" s="15"/>
      <c r="H451" s="15"/>
      <c r="I451" s="15"/>
      <c r="J451" s="15"/>
      <c r="K451" s="15"/>
      <c r="L451" s="15"/>
      <c r="M451" s="15"/>
      <c r="N451" s="15"/>
      <c r="O451" s="15"/>
      <c r="P451" s="15"/>
      <c r="Q451" s="15"/>
      <c r="R451" s="15"/>
      <c r="S451" s="15"/>
    </row>
    <row r="452">
      <c r="A452" s="15"/>
      <c r="B452" s="15"/>
      <c r="C452" s="15"/>
      <c r="D452" s="15"/>
      <c r="E452" s="15"/>
      <c r="F452" s="15"/>
      <c r="G452" s="15"/>
      <c r="H452" s="15"/>
      <c r="I452" s="15"/>
      <c r="J452" s="15"/>
      <c r="K452" s="15"/>
      <c r="L452" s="15"/>
      <c r="M452" s="15"/>
      <c r="N452" s="15"/>
      <c r="O452" s="15"/>
      <c r="P452" s="15"/>
      <c r="Q452" s="15"/>
      <c r="R452" s="15"/>
      <c r="S452" s="15"/>
    </row>
    <row r="453">
      <c r="A453" s="15"/>
      <c r="B453" s="15"/>
      <c r="C453" s="15"/>
      <c r="D453" s="15"/>
      <c r="E453" s="15"/>
      <c r="F453" s="15"/>
      <c r="G453" s="15"/>
      <c r="H453" s="15"/>
      <c r="I453" s="15"/>
      <c r="J453" s="15"/>
      <c r="K453" s="15"/>
      <c r="L453" s="15"/>
      <c r="M453" s="15"/>
      <c r="N453" s="15"/>
      <c r="O453" s="15"/>
      <c r="P453" s="15"/>
      <c r="Q453" s="15"/>
      <c r="R453" s="15"/>
      <c r="S453" s="15"/>
    </row>
    <row r="454">
      <c r="A454" s="15"/>
      <c r="B454" s="15"/>
      <c r="C454" s="15"/>
      <c r="D454" s="15"/>
      <c r="E454" s="15"/>
      <c r="F454" s="15"/>
      <c r="G454" s="15"/>
      <c r="H454" s="15"/>
      <c r="I454" s="15"/>
      <c r="J454" s="15"/>
      <c r="K454" s="15"/>
      <c r="L454" s="15"/>
      <c r="M454" s="15"/>
      <c r="N454" s="15"/>
      <c r="O454" s="15"/>
      <c r="P454" s="15"/>
      <c r="Q454" s="15"/>
      <c r="R454" s="15"/>
      <c r="S454" s="15"/>
    </row>
    <row r="455">
      <c r="A455" s="15"/>
      <c r="B455" s="15"/>
      <c r="C455" s="15"/>
      <c r="D455" s="15"/>
      <c r="E455" s="15"/>
      <c r="F455" s="15"/>
      <c r="G455" s="15"/>
      <c r="H455" s="15"/>
      <c r="I455" s="15"/>
      <c r="J455" s="15"/>
      <c r="K455" s="15"/>
      <c r="L455" s="15"/>
      <c r="M455" s="15"/>
      <c r="N455" s="15"/>
      <c r="O455" s="15"/>
      <c r="P455" s="15"/>
      <c r="Q455" s="15"/>
      <c r="R455" s="15"/>
      <c r="S455" s="15"/>
    </row>
    <row r="456">
      <c r="A456" s="15"/>
      <c r="B456" s="15"/>
      <c r="C456" s="15"/>
      <c r="D456" s="15"/>
      <c r="E456" s="15"/>
      <c r="F456" s="15"/>
      <c r="G456" s="15"/>
      <c r="H456" s="15"/>
      <c r="I456" s="15"/>
      <c r="J456" s="15"/>
      <c r="K456" s="15"/>
      <c r="L456" s="15"/>
      <c r="M456" s="15"/>
      <c r="N456" s="15"/>
      <c r="O456" s="15"/>
      <c r="P456" s="15"/>
      <c r="Q456" s="15"/>
      <c r="R456" s="15"/>
      <c r="S456" s="15"/>
    </row>
    <row r="457">
      <c r="A457" s="15"/>
      <c r="B457" s="15"/>
      <c r="C457" s="15"/>
      <c r="D457" s="15"/>
      <c r="E457" s="15"/>
      <c r="F457" s="15"/>
      <c r="G457" s="15"/>
      <c r="H457" s="15"/>
      <c r="I457" s="15"/>
      <c r="J457" s="15"/>
      <c r="K457" s="15"/>
      <c r="L457" s="15"/>
      <c r="M457" s="15"/>
      <c r="N457" s="15"/>
      <c r="O457" s="15"/>
      <c r="P457" s="15"/>
      <c r="Q457" s="15"/>
      <c r="R457" s="15"/>
      <c r="S457" s="15"/>
    </row>
    <row r="458">
      <c r="A458" s="15"/>
      <c r="B458" s="15"/>
      <c r="C458" s="15"/>
      <c r="D458" s="15"/>
      <c r="E458" s="15"/>
      <c r="F458" s="15"/>
      <c r="G458" s="15"/>
      <c r="H458" s="15"/>
      <c r="I458" s="15"/>
      <c r="J458" s="15"/>
      <c r="K458" s="15"/>
      <c r="L458" s="15"/>
      <c r="M458" s="15"/>
      <c r="N458" s="15"/>
      <c r="O458" s="15"/>
      <c r="P458" s="15"/>
      <c r="Q458" s="15"/>
      <c r="R458" s="15"/>
      <c r="S458" s="15"/>
    </row>
    <row r="459">
      <c r="A459" s="15"/>
      <c r="B459" s="15"/>
      <c r="C459" s="15"/>
      <c r="D459" s="15"/>
      <c r="E459" s="15"/>
      <c r="F459" s="15"/>
      <c r="G459" s="15"/>
      <c r="H459" s="15"/>
      <c r="I459" s="15"/>
      <c r="J459" s="15"/>
      <c r="K459" s="15"/>
      <c r="L459" s="15"/>
      <c r="M459" s="15"/>
      <c r="N459" s="15"/>
      <c r="O459" s="15"/>
      <c r="P459" s="15"/>
      <c r="Q459" s="15"/>
      <c r="R459" s="15"/>
      <c r="S459" s="15"/>
    </row>
    <row r="460">
      <c r="A460" s="15"/>
      <c r="B460" s="15"/>
      <c r="C460" s="15"/>
      <c r="D460" s="15"/>
      <c r="E460" s="15"/>
      <c r="F460" s="15"/>
      <c r="G460" s="15"/>
      <c r="H460" s="15"/>
      <c r="I460" s="15"/>
      <c r="J460" s="15"/>
      <c r="K460" s="15"/>
      <c r="L460" s="15"/>
      <c r="M460" s="15"/>
      <c r="N460" s="15"/>
      <c r="O460" s="15"/>
      <c r="P460" s="15"/>
      <c r="Q460" s="15"/>
      <c r="R460" s="15"/>
      <c r="S460" s="15"/>
    </row>
    <row r="461">
      <c r="A461" s="15"/>
      <c r="B461" s="15"/>
      <c r="C461" s="15"/>
      <c r="D461" s="15"/>
      <c r="E461" s="15"/>
      <c r="F461" s="15"/>
      <c r="G461" s="15"/>
      <c r="H461" s="15"/>
      <c r="I461" s="15"/>
      <c r="J461" s="15"/>
      <c r="K461" s="15"/>
      <c r="L461" s="15"/>
      <c r="M461" s="15"/>
      <c r="N461" s="15"/>
      <c r="O461" s="15"/>
      <c r="P461" s="15"/>
      <c r="Q461" s="15"/>
      <c r="R461" s="15"/>
      <c r="S461" s="15"/>
    </row>
    <row r="462">
      <c r="A462" s="15"/>
      <c r="B462" s="15"/>
      <c r="C462" s="15"/>
      <c r="D462" s="15"/>
      <c r="E462" s="15"/>
      <c r="F462" s="15"/>
      <c r="G462" s="15"/>
      <c r="H462" s="15"/>
      <c r="I462" s="15"/>
      <c r="J462" s="15"/>
      <c r="K462" s="15"/>
      <c r="L462" s="15"/>
      <c r="M462" s="15"/>
      <c r="N462" s="15"/>
      <c r="O462" s="15"/>
      <c r="P462" s="15"/>
      <c r="Q462" s="15"/>
      <c r="R462" s="15"/>
      <c r="S462" s="15"/>
    </row>
    <row r="463">
      <c r="A463" s="15"/>
      <c r="B463" s="15"/>
      <c r="C463" s="15"/>
      <c r="D463" s="15"/>
      <c r="E463" s="15"/>
      <c r="F463" s="15"/>
      <c r="G463" s="15"/>
      <c r="H463" s="15"/>
      <c r="I463" s="15"/>
      <c r="J463" s="15"/>
      <c r="K463" s="15"/>
      <c r="L463" s="15"/>
      <c r="M463" s="15"/>
      <c r="N463" s="15"/>
      <c r="O463" s="15"/>
      <c r="P463" s="15"/>
      <c r="Q463" s="15"/>
      <c r="R463" s="15"/>
      <c r="S463" s="15"/>
    </row>
    <row r="464">
      <c r="A464" s="15"/>
      <c r="B464" s="15"/>
      <c r="C464" s="15"/>
      <c r="D464" s="15"/>
      <c r="E464" s="15"/>
      <c r="F464" s="15"/>
      <c r="G464" s="15"/>
      <c r="H464" s="15"/>
      <c r="I464" s="15"/>
      <c r="J464" s="15"/>
      <c r="K464" s="15"/>
      <c r="L464" s="15"/>
      <c r="M464" s="15"/>
      <c r="N464" s="15"/>
      <c r="O464" s="15"/>
      <c r="P464" s="15"/>
      <c r="Q464" s="15"/>
      <c r="R464" s="15"/>
      <c r="S464" s="15"/>
    </row>
    <row r="465">
      <c r="A465" s="15"/>
      <c r="B465" s="15"/>
      <c r="C465" s="15"/>
      <c r="D465" s="15"/>
      <c r="E465" s="15"/>
      <c r="F465" s="15"/>
      <c r="G465" s="15"/>
      <c r="H465" s="15"/>
      <c r="I465" s="15"/>
      <c r="J465" s="15"/>
      <c r="K465" s="15"/>
      <c r="L465" s="15"/>
      <c r="M465" s="15"/>
      <c r="N465" s="15"/>
      <c r="O465" s="15"/>
      <c r="P465" s="15"/>
      <c r="Q465" s="15"/>
      <c r="R465" s="15"/>
      <c r="S465" s="15"/>
    </row>
    <row r="466">
      <c r="A466" s="15"/>
      <c r="B466" s="15"/>
      <c r="C466" s="15"/>
      <c r="D466" s="15"/>
      <c r="E466" s="15"/>
      <c r="F466" s="15"/>
      <c r="G466" s="15"/>
      <c r="H466" s="15"/>
      <c r="I466" s="15"/>
      <c r="J466" s="15"/>
      <c r="K466" s="15"/>
      <c r="L466" s="15"/>
      <c r="M466" s="15"/>
      <c r="N466" s="15"/>
      <c r="O466" s="15"/>
      <c r="P466" s="15"/>
      <c r="Q466" s="15"/>
      <c r="R466" s="15"/>
      <c r="S466" s="15"/>
    </row>
    <row r="467">
      <c r="A467" s="15"/>
      <c r="B467" s="15"/>
      <c r="C467" s="15"/>
      <c r="D467" s="15"/>
      <c r="E467" s="15"/>
      <c r="F467" s="15"/>
      <c r="G467" s="15"/>
      <c r="H467" s="15"/>
      <c r="I467" s="15"/>
      <c r="J467" s="15"/>
      <c r="K467" s="15"/>
      <c r="L467" s="15"/>
      <c r="M467" s="15"/>
      <c r="N467" s="15"/>
      <c r="O467" s="15"/>
      <c r="P467" s="15"/>
      <c r="Q467" s="15"/>
      <c r="R467" s="15"/>
      <c r="S467" s="15"/>
    </row>
    <row r="468">
      <c r="A468" s="15"/>
      <c r="B468" s="15"/>
      <c r="C468" s="15"/>
      <c r="D468" s="15"/>
      <c r="E468" s="15"/>
      <c r="F468" s="15"/>
      <c r="G468" s="15"/>
      <c r="H468" s="15"/>
      <c r="I468" s="15"/>
      <c r="J468" s="15"/>
      <c r="K468" s="15"/>
      <c r="L468" s="15"/>
      <c r="M468" s="15"/>
      <c r="N468" s="15"/>
      <c r="O468" s="15"/>
      <c r="P468" s="15"/>
      <c r="Q468" s="15"/>
      <c r="R468" s="15"/>
      <c r="S468" s="15"/>
    </row>
    <row r="469">
      <c r="A469" s="15"/>
      <c r="B469" s="15"/>
      <c r="C469" s="15"/>
      <c r="D469" s="15"/>
      <c r="E469" s="15"/>
      <c r="F469" s="15"/>
      <c r="G469" s="15"/>
      <c r="H469" s="15"/>
      <c r="I469" s="15"/>
      <c r="J469" s="15"/>
      <c r="K469" s="15"/>
      <c r="L469" s="15"/>
      <c r="M469" s="15"/>
      <c r="N469" s="15"/>
      <c r="O469" s="15"/>
      <c r="P469" s="15"/>
      <c r="Q469" s="15"/>
      <c r="R469" s="15"/>
      <c r="S469" s="15"/>
    </row>
    <row r="470">
      <c r="A470" s="15"/>
      <c r="B470" s="15"/>
      <c r="C470" s="15"/>
      <c r="D470" s="15"/>
      <c r="E470" s="15"/>
      <c r="F470" s="15"/>
      <c r="G470" s="15"/>
      <c r="H470" s="15"/>
      <c r="I470" s="15"/>
      <c r="J470" s="15"/>
      <c r="K470" s="15"/>
      <c r="L470" s="15"/>
      <c r="M470" s="15"/>
      <c r="N470" s="15"/>
      <c r="O470" s="15"/>
      <c r="P470" s="15"/>
      <c r="Q470" s="15"/>
      <c r="R470" s="15"/>
      <c r="S470" s="15"/>
    </row>
    <row r="471">
      <c r="A471" s="15"/>
      <c r="B471" s="15"/>
      <c r="C471" s="15"/>
      <c r="D471" s="15"/>
      <c r="E471" s="15"/>
      <c r="F471" s="15"/>
      <c r="G471" s="15"/>
      <c r="H471" s="15"/>
      <c r="I471" s="15"/>
      <c r="J471" s="15"/>
      <c r="K471" s="15"/>
      <c r="L471" s="15"/>
      <c r="M471" s="15"/>
      <c r="N471" s="15"/>
      <c r="O471" s="15"/>
      <c r="P471" s="15"/>
      <c r="Q471" s="15"/>
      <c r="R471" s="15"/>
      <c r="S471" s="15"/>
    </row>
    <row r="472">
      <c r="A472" s="15"/>
      <c r="B472" s="15"/>
      <c r="C472" s="15"/>
      <c r="D472" s="15"/>
      <c r="E472" s="15"/>
      <c r="F472" s="15"/>
      <c r="G472" s="15"/>
      <c r="H472" s="15"/>
      <c r="I472" s="15"/>
      <c r="J472" s="15"/>
      <c r="K472" s="15"/>
      <c r="L472" s="15"/>
      <c r="M472" s="15"/>
      <c r="N472" s="15"/>
      <c r="O472" s="15"/>
      <c r="P472" s="15"/>
      <c r="Q472" s="15"/>
      <c r="R472" s="15"/>
      <c r="S472" s="15"/>
    </row>
    <row r="473">
      <c r="A473" s="15"/>
      <c r="B473" s="15"/>
      <c r="C473" s="15"/>
      <c r="D473" s="15"/>
      <c r="E473" s="15"/>
      <c r="F473" s="15"/>
      <c r="G473" s="15"/>
      <c r="H473" s="15"/>
      <c r="I473" s="15"/>
      <c r="J473" s="15"/>
      <c r="K473" s="15"/>
      <c r="L473" s="15"/>
      <c r="M473" s="15"/>
      <c r="N473" s="15"/>
      <c r="O473" s="15"/>
      <c r="P473" s="15"/>
      <c r="Q473" s="15"/>
      <c r="R473" s="15"/>
      <c r="S473" s="15"/>
    </row>
    <row r="474">
      <c r="A474" s="15"/>
      <c r="B474" s="15"/>
      <c r="C474" s="15"/>
      <c r="D474" s="15"/>
      <c r="E474" s="15"/>
      <c r="F474" s="15"/>
      <c r="G474" s="15"/>
      <c r="H474" s="15"/>
      <c r="I474" s="15"/>
      <c r="J474" s="15"/>
      <c r="K474" s="15"/>
      <c r="L474" s="15"/>
      <c r="M474" s="15"/>
      <c r="N474" s="15"/>
      <c r="O474" s="15"/>
      <c r="P474" s="15"/>
      <c r="Q474" s="15"/>
      <c r="R474" s="15"/>
      <c r="S474" s="15"/>
    </row>
    <row r="475">
      <c r="A475" s="15"/>
      <c r="B475" s="15"/>
      <c r="C475" s="15"/>
      <c r="D475" s="15"/>
      <c r="E475" s="15"/>
      <c r="F475" s="15"/>
      <c r="G475" s="15"/>
      <c r="H475" s="15"/>
      <c r="I475" s="15"/>
      <c r="J475" s="15"/>
      <c r="K475" s="15"/>
      <c r="L475" s="15"/>
      <c r="M475" s="15"/>
      <c r="N475" s="15"/>
      <c r="O475" s="15"/>
      <c r="P475" s="15"/>
      <c r="Q475" s="15"/>
      <c r="R475" s="15"/>
      <c r="S475" s="15"/>
    </row>
    <row r="476">
      <c r="A476" s="15"/>
      <c r="B476" s="15"/>
      <c r="C476" s="15"/>
      <c r="D476" s="15"/>
      <c r="E476" s="15"/>
      <c r="F476" s="15"/>
      <c r="G476" s="15"/>
      <c r="H476" s="15"/>
      <c r="I476" s="15"/>
      <c r="J476" s="15"/>
      <c r="K476" s="15"/>
      <c r="L476" s="15"/>
      <c r="M476" s="15"/>
      <c r="N476" s="15"/>
      <c r="O476" s="15"/>
      <c r="P476" s="15"/>
      <c r="Q476" s="15"/>
      <c r="R476" s="15"/>
      <c r="S476" s="15"/>
    </row>
    <row r="477">
      <c r="A477" s="15"/>
      <c r="B477" s="15"/>
      <c r="C477" s="15"/>
      <c r="D477" s="15"/>
      <c r="E477" s="15"/>
      <c r="F477" s="15"/>
      <c r="G477" s="15"/>
      <c r="H477" s="15"/>
      <c r="I477" s="15"/>
      <c r="J477" s="15"/>
      <c r="K477" s="15"/>
      <c r="L477" s="15"/>
      <c r="M477" s="15"/>
      <c r="N477" s="15"/>
      <c r="O477" s="15"/>
      <c r="P477" s="15"/>
      <c r="Q477" s="15"/>
      <c r="R477" s="15"/>
      <c r="S477" s="15"/>
    </row>
    <row r="478">
      <c r="A478" s="15"/>
      <c r="B478" s="15"/>
      <c r="C478" s="15"/>
      <c r="D478" s="15"/>
      <c r="E478" s="15"/>
      <c r="F478" s="15"/>
      <c r="G478" s="15"/>
      <c r="H478" s="15"/>
      <c r="I478" s="15"/>
      <c r="J478" s="15"/>
      <c r="K478" s="15"/>
      <c r="L478" s="15"/>
      <c r="M478" s="15"/>
      <c r="N478" s="15"/>
      <c r="O478" s="15"/>
      <c r="P478" s="15"/>
      <c r="Q478" s="15"/>
      <c r="R478" s="15"/>
      <c r="S478" s="15"/>
    </row>
    <row r="479">
      <c r="A479" s="15"/>
      <c r="B479" s="15"/>
      <c r="C479" s="15"/>
      <c r="D479" s="15"/>
      <c r="E479" s="15"/>
      <c r="F479" s="15"/>
      <c r="G479" s="15"/>
      <c r="H479" s="15"/>
      <c r="I479" s="15"/>
      <c r="J479" s="15"/>
      <c r="K479" s="15"/>
      <c r="L479" s="15"/>
      <c r="M479" s="15"/>
      <c r="N479" s="15"/>
      <c r="O479" s="15"/>
      <c r="P479" s="15"/>
      <c r="Q479" s="15"/>
      <c r="R479" s="15"/>
      <c r="S479" s="15"/>
    </row>
    <row r="480">
      <c r="A480" s="15"/>
      <c r="B480" s="15"/>
      <c r="C480" s="15"/>
      <c r="D480" s="15"/>
      <c r="E480" s="15"/>
      <c r="F480" s="15"/>
      <c r="G480" s="15"/>
      <c r="H480" s="15"/>
      <c r="I480" s="15"/>
      <c r="J480" s="15"/>
      <c r="K480" s="15"/>
      <c r="L480" s="15"/>
      <c r="M480" s="15"/>
      <c r="N480" s="15"/>
      <c r="O480" s="15"/>
      <c r="P480" s="15"/>
      <c r="Q480" s="15"/>
      <c r="R480" s="15"/>
      <c r="S480" s="15"/>
    </row>
    <row r="481">
      <c r="A481" s="15"/>
      <c r="B481" s="15"/>
      <c r="C481" s="15"/>
      <c r="D481" s="15"/>
      <c r="E481" s="15"/>
      <c r="F481" s="15"/>
      <c r="G481" s="15"/>
      <c r="H481" s="15"/>
      <c r="I481" s="15"/>
      <c r="J481" s="15"/>
      <c r="K481" s="15"/>
      <c r="L481" s="15"/>
      <c r="M481" s="15"/>
      <c r="N481" s="15"/>
      <c r="O481" s="15"/>
      <c r="P481" s="15"/>
      <c r="Q481" s="15"/>
      <c r="R481" s="15"/>
      <c r="S481" s="15"/>
    </row>
    <row r="482">
      <c r="A482" s="15"/>
      <c r="B482" s="15"/>
      <c r="C482" s="15"/>
      <c r="D482" s="15"/>
      <c r="E482" s="15"/>
      <c r="F482" s="15"/>
      <c r="G482" s="15"/>
      <c r="H482" s="15"/>
      <c r="I482" s="15"/>
      <c r="J482" s="15"/>
      <c r="K482" s="15"/>
      <c r="L482" s="15"/>
      <c r="M482" s="15"/>
      <c r="N482" s="15"/>
      <c r="O482" s="15"/>
      <c r="P482" s="15"/>
      <c r="Q482" s="15"/>
      <c r="R482" s="15"/>
      <c r="S482" s="15"/>
    </row>
    <row r="483">
      <c r="A483" s="15"/>
      <c r="B483" s="15"/>
      <c r="C483" s="15"/>
      <c r="D483" s="15"/>
      <c r="E483" s="15"/>
      <c r="F483" s="15"/>
      <c r="G483" s="15"/>
      <c r="H483" s="15"/>
      <c r="I483" s="15"/>
      <c r="J483" s="15"/>
      <c r="K483" s="15"/>
      <c r="L483" s="15"/>
      <c r="M483" s="15"/>
      <c r="N483" s="15"/>
      <c r="O483" s="15"/>
      <c r="P483" s="15"/>
      <c r="Q483" s="15"/>
      <c r="R483" s="15"/>
      <c r="S483" s="15"/>
    </row>
    <row r="484">
      <c r="A484" s="15"/>
      <c r="B484" s="15"/>
      <c r="C484" s="15"/>
      <c r="D484" s="15"/>
      <c r="E484" s="15"/>
      <c r="F484" s="15"/>
      <c r="G484" s="15"/>
      <c r="H484" s="15"/>
      <c r="I484" s="15"/>
      <c r="J484" s="15"/>
      <c r="K484" s="15"/>
      <c r="L484" s="15"/>
      <c r="M484" s="15"/>
      <c r="N484" s="15"/>
      <c r="O484" s="15"/>
      <c r="P484" s="15"/>
      <c r="Q484" s="15"/>
      <c r="R484" s="15"/>
      <c r="S484" s="15"/>
    </row>
    <row r="485">
      <c r="A485" s="15"/>
      <c r="B485" s="15"/>
      <c r="C485" s="15"/>
      <c r="D485" s="15"/>
      <c r="E485" s="15"/>
      <c r="F485" s="15"/>
      <c r="G485" s="15"/>
      <c r="H485" s="15"/>
      <c r="I485" s="15"/>
      <c r="J485" s="15"/>
      <c r="K485" s="15"/>
      <c r="L485" s="15"/>
      <c r="M485" s="15"/>
      <c r="N485" s="15"/>
      <c r="O485" s="15"/>
      <c r="P485" s="15"/>
      <c r="Q485" s="15"/>
      <c r="R485" s="15"/>
      <c r="S485" s="15"/>
    </row>
    <row r="486">
      <c r="A486" s="15"/>
      <c r="B486" s="15"/>
      <c r="C486" s="15"/>
      <c r="D486" s="15"/>
      <c r="E486" s="15"/>
      <c r="F486" s="15"/>
      <c r="G486" s="15"/>
      <c r="H486" s="15"/>
      <c r="I486" s="15"/>
      <c r="J486" s="15"/>
      <c r="K486" s="15"/>
      <c r="L486" s="15"/>
      <c r="M486" s="15"/>
      <c r="N486" s="15"/>
      <c r="O486" s="15"/>
      <c r="P486" s="15"/>
      <c r="Q486" s="15"/>
      <c r="R486" s="15"/>
      <c r="S486" s="15"/>
    </row>
    <row r="487">
      <c r="A487" s="15"/>
      <c r="B487" s="15"/>
      <c r="C487" s="15"/>
      <c r="D487" s="15"/>
      <c r="E487" s="15"/>
      <c r="F487" s="15"/>
      <c r="G487" s="15"/>
      <c r="H487" s="15"/>
      <c r="I487" s="15"/>
      <c r="J487" s="15"/>
      <c r="K487" s="15"/>
      <c r="L487" s="15"/>
      <c r="M487" s="15"/>
      <c r="N487" s="15"/>
      <c r="O487" s="15"/>
      <c r="P487" s="15"/>
      <c r="Q487" s="15"/>
      <c r="R487" s="15"/>
      <c r="S487" s="15"/>
    </row>
    <row r="488">
      <c r="A488" s="15"/>
      <c r="B488" s="15"/>
      <c r="C488" s="15"/>
      <c r="D488" s="15"/>
      <c r="E488" s="15"/>
      <c r="F488" s="15"/>
      <c r="G488" s="15"/>
      <c r="H488" s="15"/>
      <c r="I488" s="15"/>
      <c r="J488" s="15"/>
      <c r="K488" s="15"/>
      <c r="L488" s="15"/>
      <c r="M488" s="15"/>
      <c r="N488" s="15"/>
      <c r="O488" s="15"/>
      <c r="P488" s="15"/>
      <c r="Q488" s="15"/>
      <c r="R488" s="15"/>
      <c r="S488" s="15"/>
    </row>
    <row r="489">
      <c r="A489" s="15"/>
      <c r="B489" s="15"/>
      <c r="C489" s="15"/>
      <c r="D489" s="15"/>
      <c r="E489" s="15"/>
      <c r="F489" s="15"/>
      <c r="G489" s="15"/>
      <c r="H489" s="15"/>
      <c r="I489" s="15"/>
      <c r="J489" s="15"/>
      <c r="K489" s="15"/>
      <c r="L489" s="15"/>
      <c r="M489" s="15"/>
      <c r="N489" s="15"/>
      <c r="O489" s="15"/>
      <c r="P489" s="15"/>
      <c r="Q489" s="15"/>
      <c r="R489" s="15"/>
      <c r="S489" s="15"/>
    </row>
    <row r="490">
      <c r="A490" s="15"/>
      <c r="B490" s="15"/>
      <c r="C490" s="15"/>
      <c r="D490" s="15"/>
      <c r="E490" s="15"/>
      <c r="F490" s="15"/>
      <c r="G490" s="15"/>
      <c r="H490" s="15"/>
      <c r="I490" s="15"/>
      <c r="J490" s="15"/>
      <c r="K490" s="15"/>
      <c r="L490" s="15"/>
      <c r="M490" s="15"/>
      <c r="N490" s="15"/>
      <c r="O490" s="15"/>
      <c r="P490" s="15"/>
      <c r="Q490" s="15"/>
      <c r="R490" s="15"/>
      <c r="S490" s="15"/>
    </row>
    <row r="491">
      <c r="A491" s="15"/>
      <c r="B491" s="15"/>
      <c r="C491" s="15"/>
      <c r="D491" s="15"/>
      <c r="E491" s="15"/>
      <c r="F491" s="15"/>
      <c r="G491" s="15"/>
      <c r="H491" s="15"/>
      <c r="I491" s="15"/>
      <c r="J491" s="15"/>
      <c r="K491" s="15"/>
      <c r="L491" s="15"/>
      <c r="M491" s="15"/>
      <c r="N491" s="15"/>
      <c r="O491" s="15"/>
      <c r="P491" s="15"/>
      <c r="Q491" s="15"/>
      <c r="R491" s="15"/>
      <c r="S491" s="15"/>
    </row>
    <row r="492">
      <c r="A492" s="15"/>
      <c r="B492" s="15"/>
      <c r="C492" s="15"/>
      <c r="D492" s="15"/>
      <c r="E492" s="15"/>
      <c r="F492" s="15"/>
      <c r="G492" s="15"/>
      <c r="H492" s="15"/>
      <c r="I492" s="15"/>
      <c r="J492" s="15"/>
      <c r="K492" s="15"/>
      <c r="L492" s="15"/>
      <c r="M492" s="15"/>
      <c r="N492" s="15"/>
      <c r="O492" s="15"/>
      <c r="P492" s="15"/>
      <c r="Q492" s="15"/>
      <c r="R492" s="15"/>
      <c r="S492" s="15"/>
    </row>
    <row r="493">
      <c r="A493" s="15"/>
      <c r="B493" s="15"/>
      <c r="C493" s="15"/>
      <c r="D493" s="15"/>
      <c r="E493" s="15"/>
      <c r="F493" s="15"/>
      <c r="G493" s="15"/>
      <c r="H493" s="15"/>
      <c r="I493" s="15"/>
      <c r="J493" s="15"/>
      <c r="K493" s="15"/>
      <c r="L493" s="15"/>
      <c r="M493" s="15"/>
      <c r="N493" s="15"/>
      <c r="O493" s="15"/>
      <c r="P493" s="15"/>
      <c r="Q493" s="15"/>
      <c r="R493" s="15"/>
      <c r="S493" s="15"/>
    </row>
    <row r="494">
      <c r="A494" s="15"/>
      <c r="B494" s="15"/>
      <c r="C494" s="15"/>
      <c r="D494" s="15"/>
      <c r="E494" s="15"/>
      <c r="F494" s="15"/>
      <c r="G494" s="15"/>
      <c r="H494" s="15"/>
      <c r="I494" s="15"/>
      <c r="J494" s="15"/>
      <c r="K494" s="15"/>
      <c r="L494" s="15"/>
      <c r="M494" s="15"/>
      <c r="N494" s="15"/>
      <c r="O494" s="15"/>
      <c r="P494" s="15"/>
      <c r="Q494" s="15"/>
      <c r="R494" s="15"/>
      <c r="S494" s="15"/>
    </row>
    <row r="495">
      <c r="A495" s="15"/>
      <c r="B495" s="15"/>
      <c r="C495" s="15"/>
      <c r="D495" s="15"/>
      <c r="E495" s="15"/>
      <c r="F495" s="15"/>
      <c r="G495" s="15"/>
      <c r="H495" s="15"/>
      <c r="I495" s="15"/>
      <c r="J495" s="15"/>
      <c r="K495" s="15"/>
      <c r="L495" s="15"/>
      <c r="M495" s="15"/>
      <c r="N495" s="15"/>
      <c r="O495" s="15"/>
      <c r="P495" s="15"/>
      <c r="Q495" s="15"/>
      <c r="R495" s="15"/>
      <c r="S495" s="15"/>
    </row>
    <row r="496">
      <c r="A496" s="15"/>
      <c r="B496" s="15"/>
      <c r="C496" s="15"/>
      <c r="D496" s="15"/>
      <c r="E496" s="15"/>
      <c r="F496" s="15"/>
      <c r="G496" s="15"/>
      <c r="H496" s="15"/>
      <c r="I496" s="15"/>
      <c r="J496" s="15"/>
      <c r="K496" s="15"/>
      <c r="L496" s="15"/>
      <c r="M496" s="15"/>
      <c r="N496" s="15"/>
      <c r="O496" s="15"/>
      <c r="P496" s="15"/>
      <c r="Q496" s="15"/>
      <c r="R496" s="15"/>
      <c r="S496" s="15"/>
    </row>
    <row r="497">
      <c r="A497" s="15"/>
      <c r="B497" s="15"/>
      <c r="C497" s="15"/>
      <c r="D497" s="15"/>
      <c r="E497" s="15"/>
      <c r="F497" s="15"/>
      <c r="G497" s="15"/>
      <c r="H497" s="15"/>
      <c r="I497" s="15"/>
      <c r="J497" s="15"/>
      <c r="K497" s="15"/>
      <c r="L497" s="15"/>
      <c r="M497" s="15"/>
      <c r="N497" s="15"/>
      <c r="O497" s="15"/>
      <c r="P497" s="15"/>
      <c r="Q497" s="15"/>
      <c r="R497" s="15"/>
      <c r="S497" s="15"/>
    </row>
    <row r="498">
      <c r="A498" s="15"/>
      <c r="B498" s="15"/>
      <c r="C498" s="15"/>
      <c r="D498" s="15"/>
      <c r="E498" s="15"/>
      <c r="F498" s="15"/>
      <c r="G498" s="15"/>
      <c r="H498" s="15"/>
      <c r="I498" s="15"/>
      <c r="J498" s="15"/>
      <c r="K498" s="15"/>
      <c r="L498" s="15"/>
      <c r="M498" s="15"/>
      <c r="N498" s="15"/>
      <c r="O498" s="15"/>
      <c r="P498" s="15"/>
      <c r="Q498" s="15"/>
      <c r="R498" s="15"/>
      <c r="S498" s="15"/>
    </row>
    <row r="499">
      <c r="A499" s="15"/>
      <c r="B499" s="15"/>
      <c r="C499" s="15"/>
      <c r="D499" s="15"/>
      <c r="E499" s="15"/>
      <c r="F499" s="15"/>
      <c r="G499" s="15"/>
      <c r="H499" s="15"/>
      <c r="I499" s="15"/>
      <c r="J499" s="15"/>
      <c r="K499" s="15"/>
      <c r="L499" s="15"/>
      <c r="M499" s="15"/>
      <c r="N499" s="15"/>
      <c r="O499" s="15"/>
      <c r="P499" s="15"/>
      <c r="Q499" s="15"/>
      <c r="R499" s="15"/>
      <c r="S499" s="15"/>
    </row>
    <row r="500">
      <c r="A500" s="15"/>
      <c r="B500" s="15"/>
      <c r="C500" s="15"/>
      <c r="D500" s="15"/>
      <c r="E500" s="15"/>
      <c r="F500" s="15"/>
      <c r="G500" s="15"/>
      <c r="H500" s="15"/>
      <c r="I500" s="15"/>
      <c r="J500" s="15"/>
      <c r="K500" s="15"/>
      <c r="L500" s="15"/>
      <c r="M500" s="15"/>
      <c r="N500" s="15"/>
      <c r="O500" s="15"/>
      <c r="P500" s="15"/>
      <c r="Q500" s="15"/>
      <c r="R500" s="15"/>
      <c r="S500" s="15"/>
    </row>
    <row r="501">
      <c r="A501" s="15"/>
      <c r="B501" s="15"/>
      <c r="C501" s="15"/>
      <c r="D501" s="15"/>
      <c r="E501" s="15"/>
      <c r="F501" s="15"/>
      <c r="G501" s="15"/>
      <c r="H501" s="15"/>
      <c r="I501" s="15"/>
      <c r="J501" s="15"/>
      <c r="K501" s="15"/>
      <c r="L501" s="15"/>
      <c r="M501" s="15"/>
      <c r="N501" s="15"/>
      <c r="O501" s="15"/>
      <c r="P501" s="15"/>
      <c r="Q501" s="15"/>
      <c r="R501" s="15"/>
      <c r="S501" s="15"/>
    </row>
    <row r="502">
      <c r="A502" s="15"/>
      <c r="B502" s="15"/>
      <c r="C502" s="15"/>
      <c r="D502" s="15"/>
      <c r="E502" s="15"/>
      <c r="F502" s="15"/>
      <c r="G502" s="15"/>
      <c r="H502" s="15"/>
      <c r="I502" s="15"/>
      <c r="J502" s="15"/>
      <c r="K502" s="15"/>
      <c r="L502" s="15"/>
      <c r="M502" s="15"/>
      <c r="N502" s="15"/>
      <c r="O502" s="15"/>
      <c r="P502" s="15"/>
      <c r="Q502" s="15"/>
      <c r="R502" s="15"/>
      <c r="S502" s="15"/>
    </row>
    <row r="503">
      <c r="A503" s="15"/>
      <c r="B503" s="15"/>
      <c r="C503" s="15"/>
      <c r="D503" s="15"/>
      <c r="E503" s="15"/>
      <c r="F503" s="15"/>
      <c r="G503" s="15"/>
      <c r="H503" s="15"/>
      <c r="I503" s="15"/>
      <c r="J503" s="15"/>
      <c r="K503" s="15"/>
      <c r="L503" s="15"/>
      <c r="M503" s="15"/>
      <c r="N503" s="15"/>
      <c r="O503" s="15"/>
      <c r="P503" s="15"/>
      <c r="Q503" s="15"/>
      <c r="R503" s="15"/>
      <c r="S503" s="15"/>
    </row>
    <row r="504">
      <c r="A504" s="15"/>
      <c r="B504" s="15"/>
      <c r="C504" s="15"/>
      <c r="D504" s="15"/>
      <c r="E504" s="15"/>
      <c r="F504" s="15"/>
      <c r="G504" s="15"/>
      <c r="H504" s="15"/>
      <c r="I504" s="15"/>
      <c r="J504" s="15"/>
      <c r="K504" s="15"/>
      <c r="L504" s="15"/>
      <c r="M504" s="15"/>
      <c r="N504" s="15"/>
      <c r="O504" s="15"/>
      <c r="P504" s="15"/>
      <c r="Q504" s="15"/>
      <c r="R504" s="15"/>
      <c r="S504" s="15"/>
    </row>
    <row r="505">
      <c r="A505" s="15"/>
      <c r="B505" s="15"/>
      <c r="C505" s="15"/>
      <c r="D505" s="15"/>
      <c r="E505" s="15"/>
      <c r="F505" s="15"/>
      <c r="G505" s="15"/>
      <c r="H505" s="15"/>
      <c r="I505" s="15"/>
      <c r="J505" s="15"/>
      <c r="K505" s="15"/>
      <c r="L505" s="15"/>
      <c r="M505" s="15"/>
      <c r="N505" s="15"/>
      <c r="O505" s="15"/>
      <c r="P505" s="15"/>
      <c r="Q505" s="15"/>
      <c r="R505" s="15"/>
      <c r="S505" s="15"/>
    </row>
    <row r="506">
      <c r="A506" s="15"/>
      <c r="B506" s="15"/>
      <c r="C506" s="15"/>
      <c r="D506" s="15"/>
      <c r="E506" s="15"/>
      <c r="F506" s="15"/>
      <c r="G506" s="15"/>
      <c r="H506" s="15"/>
      <c r="I506" s="15"/>
      <c r="J506" s="15"/>
      <c r="K506" s="15"/>
      <c r="L506" s="15"/>
      <c r="M506" s="15"/>
      <c r="N506" s="15"/>
      <c r="O506" s="15"/>
      <c r="P506" s="15"/>
      <c r="Q506" s="15"/>
      <c r="R506" s="15"/>
      <c r="S506" s="15"/>
    </row>
    <row r="507">
      <c r="A507" s="15"/>
      <c r="B507" s="15"/>
      <c r="C507" s="15"/>
      <c r="D507" s="15"/>
      <c r="E507" s="15"/>
      <c r="F507" s="15"/>
      <c r="G507" s="15"/>
      <c r="H507" s="15"/>
      <c r="I507" s="15"/>
      <c r="J507" s="15"/>
      <c r="K507" s="15"/>
      <c r="L507" s="15"/>
      <c r="M507" s="15"/>
      <c r="N507" s="15"/>
      <c r="O507" s="15"/>
      <c r="P507" s="15"/>
      <c r="Q507" s="15"/>
      <c r="R507" s="15"/>
      <c r="S507" s="15"/>
    </row>
    <row r="508">
      <c r="A508" s="15"/>
      <c r="B508" s="15"/>
      <c r="C508" s="15"/>
      <c r="D508" s="15"/>
      <c r="E508" s="15"/>
      <c r="F508" s="15"/>
      <c r="G508" s="15"/>
      <c r="H508" s="15"/>
      <c r="I508" s="15"/>
      <c r="J508" s="15"/>
      <c r="K508" s="15"/>
      <c r="L508" s="15"/>
      <c r="M508" s="15"/>
      <c r="N508" s="15"/>
      <c r="O508" s="15"/>
      <c r="P508" s="15"/>
      <c r="Q508" s="15"/>
      <c r="R508" s="15"/>
      <c r="S508" s="15"/>
    </row>
    <row r="509">
      <c r="A509" s="15"/>
      <c r="B509" s="15"/>
      <c r="C509" s="15"/>
      <c r="D509" s="15"/>
      <c r="E509" s="15"/>
      <c r="F509" s="15"/>
      <c r="G509" s="15"/>
      <c r="H509" s="15"/>
      <c r="I509" s="15"/>
      <c r="J509" s="15"/>
      <c r="K509" s="15"/>
      <c r="L509" s="15"/>
      <c r="M509" s="15"/>
      <c r="N509" s="15"/>
      <c r="O509" s="15"/>
      <c r="P509" s="15"/>
      <c r="Q509" s="15"/>
      <c r="R509" s="15"/>
      <c r="S509" s="15"/>
    </row>
    <row r="510">
      <c r="A510" s="15"/>
      <c r="B510" s="15"/>
      <c r="C510" s="15"/>
      <c r="D510" s="15"/>
      <c r="E510" s="15"/>
      <c r="F510" s="15"/>
      <c r="G510" s="15"/>
      <c r="H510" s="15"/>
      <c r="I510" s="15"/>
      <c r="J510" s="15"/>
      <c r="K510" s="15"/>
      <c r="L510" s="15"/>
      <c r="M510" s="15"/>
      <c r="N510" s="15"/>
      <c r="O510" s="15"/>
      <c r="P510" s="15"/>
      <c r="Q510" s="15"/>
      <c r="R510" s="15"/>
      <c r="S510" s="15"/>
    </row>
    <row r="511">
      <c r="A511" s="15"/>
      <c r="B511" s="15"/>
      <c r="C511" s="15"/>
      <c r="D511" s="15"/>
      <c r="E511" s="15"/>
      <c r="F511" s="15"/>
      <c r="G511" s="15"/>
      <c r="H511" s="15"/>
      <c r="I511" s="15"/>
      <c r="J511" s="15"/>
      <c r="K511" s="15"/>
      <c r="L511" s="15"/>
      <c r="M511" s="15"/>
      <c r="N511" s="15"/>
      <c r="O511" s="15"/>
      <c r="P511" s="15"/>
      <c r="Q511" s="15"/>
      <c r="R511" s="15"/>
      <c r="S511" s="15"/>
    </row>
    <row r="512">
      <c r="A512" s="15"/>
      <c r="B512" s="15"/>
      <c r="C512" s="15"/>
      <c r="D512" s="15"/>
      <c r="E512" s="15"/>
      <c r="F512" s="15"/>
      <c r="G512" s="15"/>
      <c r="H512" s="15"/>
      <c r="I512" s="15"/>
      <c r="J512" s="15"/>
      <c r="K512" s="15"/>
      <c r="L512" s="15"/>
      <c r="M512" s="15"/>
      <c r="N512" s="15"/>
      <c r="O512" s="15"/>
      <c r="P512" s="15"/>
      <c r="Q512" s="15"/>
      <c r="R512" s="15"/>
      <c r="S512" s="15"/>
    </row>
    <row r="513">
      <c r="A513" s="15"/>
      <c r="B513" s="15"/>
      <c r="C513" s="15"/>
      <c r="D513" s="15"/>
      <c r="E513" s="15"/>
      <c r="F513" s="15"/>
      <c r="G513" s="15"/>
      <c r="H513" s="15"/>
      <c r="I513" s="15"/>
      <c r="J513" s="15"/>
      <c r="K513" s="15"/>
      <c r="L513" s="15"/>
      <c r="M513" s="15"/>
      <c r="N513" s="15"/>
      <c r="O513" s="15"/>
      <c r="P513" s="15"/>
      <c r="Q513" s="15"/>
      <c r="R513" s="15"/>
      <c r="S513" s="15"/>
    </row>
    <row r="514">
      <c r="A514" s="15"/>
      <c r="B514" s="15"/>
      <c r="C514" s="15"/>
      <c r="D514" s="15"/>
      <c r="E514" s="15"/>
      <c r="F514" s="15"/>
      <c r="G514" s="15"/>
      <c r="H514" s="15"/>
      <c r="I514" s="15"/>
      <c r="J514" s="15"/>
      <c r="K514" s="15"/>
      <c r="L514" s="15"/>
      <c r="M514" s="15"/>
      <c r="N514" s="15"/>
      <c r="O514" s="15"/>
      <c r="P514" s="15"/>
      <c r="Q514" s="15"/>
      <c r="R514" s="15"/>
      <c r="S514" s="15"/>
    </row>
    <row r="515">
      <c r="A515" s="15"/>
      <c r="B515" s="15"/>
      <c r="C515" s="15"/>
      <c r="D515" s="15"/>
      <c r="E515" s="15"/>
      <c r="F515" s="15"/>
      <c r="G515" s="15"/>
      <c r="H515" s="15"/>
      <c r="I515" s="15"/>
      <c r="J515" s="15"/>
      <c r="K515" s="15"/>
      <c r="L515" s="15"/>
      <c r="M515" s="15"/>
      <c r="N515" s="15"/>
      <c r="O515" s="15"/>
      <c r="P515" s="15"/>
      <c r="Q515" s="15"/>
      <c r="R515" s="15"/>
      <c r="S515" s="15"/>
    </row>
    <row r="516">
      <c r="A516" s="15"/>
      <c r="B516" s="15"/>
      <c r="C516" s="15"/>
      <c r="D516" s="15"/>
      <c r="E516" s="15"/>
      <c r="F516" s="15"/>
      <c r="G516" s="15"/>
      <c r="H516" s="15"/>
      <c r="I516" s="15"/>
      <c r="J516" s="15"/>
      <c r="K516" s="15"/>
      <c r="L516" s="15"/>
      <c r="M516" s="15"/>
      <c r="N516" s="15"/>
      <c r="O516" s="15"/>
      <c r="P516" s="15"/>
      <c r="Q516" s="15"/>
      <c r="R516" s="15"/>
      <c r="S516" s="15"/>
    </row>
    <row r="517">
      <c r="A517" s="15"/>
      <c r="B517" s="15"/>
      <c r="C517" s="15"/>
      <c r="D517" s="15"/>
      <c r="E517" s="15"/>
      <c r="F517" s="15"/>
      <c r="G517" s="15"/>
      <c r="H517" s="15"/>
      <c r="I517" s="15"/>
      <c r="J517" s="15"/>
      <c r="K517" s="15"/>
      <c r="L517" s="15"/>
      <c r="M517" s="15"/>
      <c r="N517" s="15"/>
      <c r="O517" s="15"/>
      <c r="P517" s="15"/>
      <c r="Q517" s="15"/>
      <c r="R517" s="15"/>
      <c r="S517" s="15"/>
    </row>
    <row r="518">
      <c r="A518" s="15"/>
      <c r="B518" s="15"/>
      <c r="C518" s="15"/>
      <c r="D518" s="15"/>
      <c r="E518" s="15"/>
      <c r="F518" s="15"/>
      <c r="G518" s="15"/>
      <c r="H518" s="15"/>
      <c r="I518" s="15"/>
      <c r="J518" s="15"/>
      <c r="K518" s="15"/>
      <c r="L518" s="15"/>
      <c r="M518" s="15"/>
      <c r="N518" s="15"/>
      <c r="O518" s="15"/>
      <c r="P518" s="15"/>
      <c r="Q518" s="15"/>
      <c r="R518" s="15"/>
      <c r="S518" s="15"/>
    </row>
    <row r="519">
      <c r="A519" s="15"/>
      <c r="B519" s="15"/>
      <c r="C519" s="15"/>
      <c r="D519" s="15"/>
      <c r="E519" s="15"/>
      <c r="F519" s="15"/>
      <c r="G519" s="15"/>
      <c r="H519" s="15"/>
      <c r="I519" s="15"/>
      <c r="J519" s="15"/>
      <c r="K519" s="15"/>
      <c r="L519" s="15"/>
      <c r="M519" s="15"/>
      <c r="N519" s="15"/>
      <c r="O519" s="15"/>
      <c r="P519" s="15"/>
      <c r="Q519" s="15"/>
      <c r="R519" s="15"/>
      <c r="S519" s="15"/>
    </row>
    <row r="520">
      <c r="A520" s="15"/>
      <c r="B520" s="15"/>
      <c r="C520" s="15"/>
      <c r="D520" s="15"/>
      <c r="E520" s="15"/>
      <c r="F520" s="15"/>
      <c r="G520" s="15"/>
      <c r="H520" s="15"/>
      <c r="I520" s="15"/>
      <c r="J520" s="15"/>
      <c r="K520" s="15"/>
      <c r="L520" s="15"/>
      <c r="M520" s="15"/>
      <c r="N520" s="15"/>
      <c r="O520" s="15"/>
      <c r="P520" s="15"/>
      <c r="Q520" s="15"/>
      <c r="R520" s="15"/>
      <c r="S520" s="15"/>
    </row>
    <row r="521">
      <c r="A521" s="15"/>
      <c r="B521" s="15"/>
      <c r="C521" s="15"/>
      <c r="D521" s="15"/>
      <c r="E521" s="15"/>
      <c r="F521" s="15"/>
      <c r="G521" s="15"/>
      <c r="H521" s="15"/>
      <c r="I521" s="15"/>
      <c r="J521" s="15"/>
      <c r="K521" s="15"/>
      <c r="L521" s="15"/>
      <c r="M521" s="15"/>
      <c r="N521" s="15"/>
      <c r="O521" s="15"/>
      <c r="P521" s="15"/>
      <c r="Q521" s="15"/>
      <c r="R521" s="15"/>
      <c r="S521" s="15"/>
    </row>
    <row r="522">
      <c r="A522" s="15"/>
      <c r="B522" s="15"/>
      <c r="C522" s="15"/>
      <c r="D522" s="15"/>
      <c r="E522" s="15"/>
      <c r="F522" s="15"/>
      <c r="G522" s="15"/>
      <c r="H522" s="15"/>
      <c r="I522" s="15"/>
      <c r="J522" s="15"/>
      <c r="K522" s="15"/>
      <c r="L522" s="15"/>
      <c r="M522" s="15"/>
      <c r="N522" s="15"/>
      <c r="O522" s="15"/>
      <c r="P522" s="15"/>
      <c r="Q522" s="15"/>
      <c r="R522" s="15"/>
      <c r="S522" s="15"/>
    </row>
    <row r="523">
      <c r="A523" s="15"/>
      <c r="B523" s="15"/>
      <c r="C523" s="15"/>
      <c r="D523" s="15"/>
      <c r="E523" s="15"/>
      <c r="F523" s="15"/>
      <c r="G523" s="15"/>
      <c r="H523" s="15"/>
      <c r="I523" s="15"/>
      <c r="J523" s="15"/>
      <c r="K523" s="15"/>
      <c r="L523" s="15"/>
      <c r="M523" s="15"/>
      <c r="N523" s="15"/>
      <c r="O523" s="15"/>
      <c r="P523" s="15"/>
      <c r="Q523" s="15"/>
      <c r="R523" s="15"/>
      <c r="S523" s="15"/>
    </row>
    <row r="524">
      <c r="A524" s="15"/>
      <c r="B524" s="15"/>
      <c r="C524" s="15"/>
      <c r="D524" s="15"/>
      <c r="E524" s="15"/>
      <c r="F524" s="15"/>
      <c r="G524" s="15"/>
      <c r="H524" s="15"/>
      <c r="I524" s="15"/>
      <c r="J524" s="15"/>
      <c r="K524" s="15"/>
      <c r="L524" s="15"/>
      <c r="M524" s="15"/>
      <c r="N524" s="15"/>
      <c r="O524" s="15"/>
      <c r="P524" s="15"/>
      <c r="Q524" s="15"/>
      <c r="R524" s="15"/>
      <c r="S524" s="15"/>
    </row>
    <row r="525">
      <c r="A525" s="15"/>
      <c r="B525" s="15"/>
      <c r="C525" s="15"/>
      <c r="D525" s="15"/>
      <c r="E525" s="15"/>
      <c r="F525" s="15"/>
      <c r="G525" s="15"/>
      <c r="H525" s="15"/>
      <c r="I525" s="15"/>
      <c r="J525" s="15"/>
      <c r="K525" s="15"/>
      <c r="L525" s="15"/>
      <c r="M525" s="15"/>
      <c r="N525" s="15"/>
      <c r="O525" s="15"/>
      <c r="P525" s="15"/>
      <c r="Q525" s="15"/>
      <c r="R525" s="15"/>
      <c r="S525" s="15"/>
    </row>
    <row r="526">
      <c r="A526" s="15"/>
      <c r="B526" s="15"/>
      <c r="C526" s="15"/>
      <c r="D526" s="15"/>
      <c r="E526" s="15"/>
      <c r="F526" s="15"/>
      <c r="G526" s="15"/>
      <c r="H526" s="15"/>
      <c r="I526" s="15"/>
      <c r="J526" s="15"/>
      <c r="K526" s="15"/>
      <c r="L526" s="15"/>
      <c r="M526" s="15"/>
      <c r="N526" s="15"/>
      <c r="O526" s="15"/>
      <c r="P526" s="15"/>
      <c r="Q526" s="15"/>
      <c r="R526" s="15"/>
      <c r="S526" s="15"/>
    </row>
    <row r="527">
      <c r="A527" s="15"/>
      <c r="B527" s="15"/>
      <c r="C527" s="15"/>
      <c r="D527" s="15"/>
      <c r="E527" s="15"/>
      <c r="F527" s="15"/>
      <c r="G527" s="15"/>
      <c r="H527" s="15"/>
      <c r="I527" s="15"/>
      <c r="J527" s="15"/>
      <c r="K527" s="15"/>
      <c r="L527" s="15"/>
      <c r="M527" s="15"/>
      <c r="N527" s="15"/>
      <c r="O527" s="15"/>
      <c r="P527" s="15"/>
      <c r="Q527" s="15"/>
      <c r="R527" s="15"/>
      <c r="S527" s="15"/>
    </row>
    <row r="528">
      <c r="A528" s="15"/>
      <c r="B528" s="15"/>
      <c r="C528" s="15"/>
      <c r="D528" s="15"/>
      <c r="E528" s="15"/>
      <c r="F528" s="15"/>
      <c r="G528" s="15"/>
      <c r="H528" s="15"/>
      <c r="I528" s="15"/>
      <c r="J528" s="15"/>
      <c r="K528" s="15"/>
      <c r="L528" s="15"/>
      <c r="M528" s="15"/>
      <c r="N528" s="15"/>
      <c r="O528" s="15"/>
      <c r="P528" s="15"/>
      <c r="Q528" s="15"/>
      <c r="R528" s="15"/>
      <c r="S528" s="15"/>
    </row>
    <row r="529">
      <c r="A529" s="15"/>
      <c r="B529" s="15"/>
      <c r="C529" s="15"/>
      <c r="D529" s="15"/>
      <c r="E529" s="15"/>
      <c r="F529" s="15"/>
      <c r="G529" s="15"/>
      <c r="H529" s="15"/>
      <c r="I529" s="15"/>
      <c r="J529" s="15"/>
      <c r="K529" s="15"/>
      <c r="L529" s="15"/>
      <c r="M529" s="15"/>
      <c r="N529" s="15"/>
      <c r="O529" s="15"/>
      <c r="P529" s="15"/>
      <c r="Q529" s="15"/>
      <c r="R529" s="15"/>
      <c r="S529" s="15"/>
    </row>
    <row r="530">
      <c r="A530" s="15"/>
      <c r="B530" s="15"/>
      <c r="C530" s="15"/>
      <c r="D530" s="15"/>
      <c r="E530" s="15"/>
      <c r="F530" s="15"/>
      <c r="G530" s="15"/>
      <c r="H530" s="15"/>
      <c r="I530" s="15"/>
      <c r="J530" s="15"/>
      <c r="K530" s="15"/>
      <c r="L530" s="15"/>
      <c r="M530" s="15"/>
      <c r="N530" s="15"/>
      <c r="O530" s="15"/>
      <c r="P530" s="15"/>
      <c r="Q530" s="15"/>
      <c r="R530" s="15"/>
      <c r="S530" s="15"/>
    </row>
    <row r="531">
      <c r="A531" s="15"/>
      <c r="B531" s="15"/>
      <c r="C531" s="15"/>
      <c r="D531" s="15"/>
      <c r="E531" s="15"/>
      <c r="F531" s="15"/>
      <c r="G531" s="15"/>
      <c r="H531" s="15"/>
      <c r="I531" s="15"/>
      <c r="J531" s="15"/>
      <c r="K531" s="15"/>
      <c r="L531" s="15"/>
      <c r="M531" s="15"/>
      <c r="N531" s="15"/>
      <c r="O531" s="15"/>
      <c r="P531" s="15"/>
      <c r="Q531" s="15"/>
      <c r="R531" s="15"/>
      <c r="S531" s="15"/>
    </row>
    <row r="532">
      <c r="A532" s="15"/>
      <c r="B532" s="15"/>
      <c r="C532" s="15"/>
      <c r="D532" s="15"/>
      <c r="E532" s="15"/>
      <c r="F532" s="15"/>
      <c r="G532" s="15"/>
      <c r="H532" s="15"/>
      <c r="I532" s="15"/>
      <c r="J532" s="15"/>
      <c r="K532" s="15"/>
      <c r="L532" s="15"/>
      <c r="M532" s="15"/>
      <c r="N532" s="15"/>
      <c r="O532" s="15"/>
      <c r="P532" s="15"/>
      <c r="Q532" s="15"/>
      <c r="R532" s="15"/>
      <c r="S532" s="15"/>
    </row>
    <row r="533">
      <c r="A533" s="15"/>
      <c r="B533" s="15"/>
      <c r="C533" s="15"/>
      <c r="D533" s="15"/>
      <c r="E533" s="15"/>
      <c r="F533" s="15"/>
      <c r="G533" s="15"/>
      <c r="H533" s="15"/>
      <c r="I533" s="15"/>
      <c r="J533" s="15"/>
      <c r="K533" s="15"/>
      <c r="L533" s="15"/>
      <c r="M533" s="15"/>
      <c r="N533" s="15"/>
      <c r="O533" s="15"/>
      <c r="P533" s="15"/>
      <c r="Q533" s="15"/>
      <c r="R533" s="15"/>
      <c r="S533" s="15"/>
    </row>
    <row r="534">
      <c r="A534" s="15"/>
      <c r="B534" s="15"/>
      <c r="C534" s="15"/>
      <c r="D534" s="15"/>
      <c r="E534" s="15"/>
      <c r="F534" s="15"/>
      <c r="G534" s="15"/>
      <c r="H534" s="15"/>
      <c r="I534" s="15"/>
      <c r="J534" s="15"/>
      <c r="K534" s="15"/>
      <c r="L534" s="15"/>
      <c r="M534" s="15"/>
      <c r="N534" s="15"/>
      <c r="O534" s="15"/>
      <c r="P534" s="15"/>
      <c r="Q534" s="15"/>
      <c r="R534" s="15"/>
      <c r="S534" s="15"/>
    </row>
    <row r="535">
      <c r="A535" s="15"/>
      <c r="B535" s="15"/>
      <c r="C535" s="15"/>
      <c r="D535" s="15"/>
      <c r="E535" s="15"/>
      <c r="F535" s="15"/>
      <c r="G535" s="15"/>
      <c r="H535" s="15"/>
      <c r="I535" s="15"/>
      <c r="J535" s="15"/>
      <c r="K535" s="15"/>
      <c r="L535" s="15"/>
      <c r="M535" s="15"/>
      <c r="N535" s="15"/>
      <c r="O535" s="15"/>
      <c r="P535" s="15"/>
      <c r="Q535" s="15"/>
      <c r="R535" s="15"/>
      <c r="S535" s="15"/>
    </row>
    <row r="536">
      <c r="A536" s="15"/>
      <c r="B536" s="15"/>
      <c r="C536" s="15"/>
      <c r="D536" s="15"/>
      <c r="E536" s="15"/>
      <c r="F536" s="15"/>
      <c r="G536" s="15"/>
      <c r="H536" s="15"/>
      <c r="I536" s="15"/>
      <c r="J536" s="15"/>
      <c r="K536" s="15"/>
      <c r="L536" s="15"/>
      <c r="M536" s="15"/>
      <c r="N536" s="15"/>
      <c r="O536" s="15"/>
      <c r="P536" s="15"/>
      <c r="Q536" s="15"/>
      <c r="R536" s="15"/>
      <c r="S536" s="15"/>
    </row>
    <row r="537">
      <c r="A537" s="15"/>
      <c r="B537" s="15"/>
      <c r="C537" s="15"/>
      <c r="D537" s="15"/>
      <c r="E537" s="15"/>
      <c r="F537" s="15"/>
      <c r="G537" s="15"/>
      <c r="H537" s="15"/>
      <c r="I537" s="15"/>
      <c r="J537" s="15"/>
      <c r="K537" s="15"/>
      <c r="L537" s="15"/>
      <c r="M537" s="15"/>
      <c r="N537" s="15"/>
      <c r="O537" s="15"/>
      <c r="P537" s="15"/>
      <c r="Q537" s="15"/>
      <c r="R537" s="15"/>
      <c r="S537" s="15"/>
    </row>
    <row r="538">
      <c r="A538" s="15"/>
      <c r="B538" s="15"/>
      <c r="C538" s="15"/>
      <c r="D538" s="15"/>
      <c r="E538" s="15"/>
      <c r="F538" s="15"/>
      <c r="G538" s="15"/>
      <c r="H538" s="15"/>
      <c r="I538" s="15"/>
      <c r="J538" s="15"/>
      <c r="K538" s="15"/>
      <c r="L538" s="15"/>
      <c r="M538" s="15"/>
      <c r="N538" s="15"/>
      <c r="O538" s="15"/>
      <c r="P538" s="15"/>
      <c r="Q538" s="15"/>
      <c r="R538" s="15"/>
      <c r="S538" s="15"/>
    </row>
    <row r="539">
      <c r="A539" s="15"/>
      <c r="B539" s="15"/>
      <c r="C539" s="15"/>
      <c r="D539" s="15"/>
      <c r="E539" s="15"/>
      <c r="F539" s="15"/>
      <c r="G539" s="15"/>
      <c r="H539" s="15"/>
      <c r="I539" s="15"/>
      <c r="J539" s="15"/>
      <c r="K539" s="15"/>
      <c r="L539" s="15"/>
      <c r="M539" s="15"/>
      <c r="N539" s="15"/>
      <c r="O539" s="15"/>
      <c r="P539" s="15"/>
      <c r="Q539" s="15"/>
      <c r="R539" s="15"/>
      <c r="S539" s="15"/>
    </row>
    <row r="540">
      <c r="A540" s="15"/>
      <c r="B540" s="15"/>
      <c r="C540" s="15"/>
      <c r="D540" s="15"/>
      <c r="E540" s="15"/>
      <c r="F540" s="15"/>
      <c r="G540" s="15"/>
      <c r="H540" s="15"/>
      <c r="I540" s="15"/>
      <c r="J540" s="15"/>
      <c r="K540" s="15"/>
      <c r="L540" s="15"/>
      <c r="M540" s="15"/>
      <c r="N540" s="15"/>
      <c r="O540" s="15"/>
      <c r="P540" s="15"/>
      <c r="Q540" s="15"/>
      <c r="R540" s="15"/>
      <c r="S540" s="15"/>
    </row>
    <row r="541">
      <c r="A541" s="15"/>
      <c r="B541" s="15"/>
      <c r="C541" s="15"/>
      <c r="D541" s="15"/>
      <c r="E541" s="15"/>
      <c r="F541" s="15"/>
      <c r="G541" s="15"/>
      <c r="H541" s="15"/>
      <c r="I541" s="15"/>
      <c r="J541" s="15"/>
      <c r="K541" s="15"/>
      <c r="L541" s="15"/>
      <c r="M541" s="15"/>
      <c r="N541" s="15"/>
      <c r="O541" s="15"/>
      <c r="P541" s="15"/>
      <c r="Q541" s="15"/>
      <c r="R541" s="15"/>
      <c r="S541" s="15"/>
    </row>
    <row r="542">
      <c r="A542" s="15"/>
      <c r="B542" s="15"/>
      <c r="C542" s="15"/>
      <c r="D542" s="15"/>
      <c r="E542" s="15"/>
      <c r="F542" s="15"/>
      <c r="G542" s="15"/>
      <c r="H542" s="15"/>
      <c r="I542" s="15"/>
      <c r="J542" s="15"/>
      <c r="K542" s="15"/>
      <c r="L542" s="15"/>
      <c r="M542" s="15"/>
      <c r="N542" s="15"/>
      <c r="O542" s="15"/>
      <c r="P542" s="15"/>
      <c r="Q542" s="15"/>
      <c r="R542" s="15"/>
      <c r="S542" s="15"/>
    </row>
    <row r="543">
      <c r="A543" s="15"/>
      <c r="B543" s="15"/>
      <c r="C543" s="15"/>
      <c r="D543" s="15"/>
      <c r="E543" s="15"/>
      <c r="F543" s="15"/>
      <c r="G543" s="15"/>
      <c r="H543" s="15"/>
      <c r="I543" s="15"/>
      <c r="J543" s="15"/>
      <c r="K543" s="15"/>
      <c r="L543" s="15"/>
      <c r="M543" s="15"/>
      <c r="N543" s="15"/>
      <c r="O543" s="15"/>
      <c r="P543" s="15"/>
      <c r="Q543" s="15"/>
      <c r="R543" s="15"/>
      <c r="S543" s="15"/>
    </row>
    <row r="544">
      <c r="A544" s="15"/>
      <c r="B544" s="15"/>
      <c r="C544" s="15"/>
      <c r="D544" s="15"/>
      <c r="E544" s="15"/>
      <c r="F544" s="15"/>
      <c r="G544" s="15"/>
      <c r="H544" s="15"/>
      <c r="I544" s="15"/>
      <c r="J544" s="15"/>
      <c r="K544" s="15"/>
      <c r="L544" s="15"/>
      <c r="M544" s="15"/>
      <c r="N544" s="15"/>
      <c r="O544" s="15"/>
      <c r="P544" s="15"/>
      <c r="Q544" s="15"/>
      <c r="R544" s="15"/>
      <c r="S544" s="15"/>
    </row>
    <row r="545">
      <c r="A545" s="15"/>
      <c r="B545" s="15"/>
      <c r="C545" s="15"/>
      <c r="D545" s="15"/>
      <c r="E545" s="15"/>
      <c r="F545" s="15"/>
      <c r="G545" s="15"/>
      <c r="H545" s="15"/>
      <c r="I545" s="15"/>
      <c r="J545" s="15"/>
      <c r="K545" s="15"/>
      <c r="L545" s="15"/>
      <c r="M545" s="15"/>
      <c r="N545" s="15"/>
      <c r="O545" s="15"/>
      <c r="P545" s="15"/>
      <c r="Q545" s="15"/>
      <c r="R545" s="15"/>
      <c r="S545" s="15"/>
    </row>
    <row r="546">
      <c r="A546" s="15"/>
      <c r="B546" s="15"/>
      <c r="C546" s="15"/>
      <c r="D546" s="15"/>
      <c r="E546" s="15"/>
      <c r="F546" s="15"/>
      <c r="G546" s="15"/>
      <c r="H546" s="15"/>
      <c r="I546" s="15"/>
      <c r="J546" s="15"/>
      <c r="K546" s="15"/>
      <c r="L546" s="15"/>
      <c r="M546" s="15"/>
      <c r="N546" s="15"/>
      <c r="O546" s="15"/>
      <c r="P546" s="15"/>
      <c r="Q546" s="15"/>
      <c r="R546" s="15"/>
      <c r="S546" s="15"/>
    </row>
    <row r="547">
      <c r="A547" s="15"/>
      <c r="B547" s="15"/>
      <c r="C547" s="15"/>
      <c r="D547" s="15"/>
      <c r="E547" s="15"/>
      <c r="F547" s="15"/>
      <c r="G547" s="15"/>
      <c r="H547" s="15"/>
      <c r="I547" s="15"/>
      <c r="J547" s="15"/>
      <c r="K547" s="15"/>
      <c r="L547" s="15"/>
      <c r="M547" s="15"/>
      <c r="N547" s="15"/>
      <c r="O547" s="15"/>
      <c r="P547" s="15"/>
      <c r="Q547" s="15"/>
      <c r="R547" s="15"/>
      <c r="S547" s="15"/>
    </row>
    <row r="548">
      <c r="A548" s="15"/>
      <c r="B548" s="15"/>
      <c r="C548" s="15"/>
      <c r="D548" s="15"/>
      <c r="E548" s="15"/>
      <c r="F548" s="15"/>
      <c r="G548" s="15"/>
      <c r="H548" s="15"/>
      <c r="I548" s="15"/>
      <c r="J548" s="15"/>
      <c r="K548" s="15"/>
      <c r="L548" s="15"/>
      <c r="M548" s="15"/>
      <c r="N548" s="15"/>
      <c r="O548" s="15"/>
      <c r="P548" s="15"/>
      <c r="Q548" s="15"/>
      <c r="R548" s="15"/>
      <c r="S548" s="15"/>
    </row>
    <row r="549">
      <c r="A549" s="15"/>
      <c r="B549" s="15"/>
      <c r="C549" s="15"/>
      <c r="D549" s="15"/>
      <c r="E549" s="15"/>
      <c r="F549" s="15"/>
      <c r="G549" s="15"/>
      <c r="H549" s="15"/>
      <c r="I549" s="15"/>
      <c r="J549" s="15"/>
      <c r="K549" s="15"/>
      <c r="L549" s="15"/>
      <c r="M549" s="15"/>
      <c r="N549" s="15"/>
      <c r="O549" s="15"/>
      <c r="P549" s="15"/>
      <c r="Q549" s="15"/>
      <c r="R549" s="15"/>
      <c r="S549" s="15"/>
    </row>
    <row r="550">
      <c r="A550" s="15"/>
      <c r="B550" s="15"/>
      <c r="C550" s="15"/>
      <c r="D550" s="15"/>
      <c r="E550" s="15"/>
      <c r="F550" s="15"/>
      <c r="G550" s="15"/>
      <c r="H550" s="15"/>
      <c r="I550" s="15"/>
      <c r="J550" s="15"/>
      <c r="K550" s="15"/>
      <c r="L550" s="15"/>
      <c r="M550" s="15"/>
      <c r="N550" s="15"/>
      <c r="O550" s="15"/>
      <c r="P550" s="15"/>
      <c r="Q550" s="15"/>
      <c r="R550" s="15"/>
      <c r="S550" s="15"/>
    </row>
    <row r="551">
      <c r="A551" s="15"/>
      <c r="B551" s="15"/>
      <c r="C551" s="15"/>
      <c r="D551" s="15"/>
      <c r="E551" s="15"/>
      <c r="F551" s="15"/>
      <c r="G551" s="15"/>
      <c r="H551" s="15"/>
      <c r="I551" s="15"/>
      <c r="J551" s="15"/>
      <c r="K551" s="15"/>
      <c r="L551" s="15"/>
      <c r="M551" s="15"/>
      <c r="N551" s="15"/>
      <c r="O551" s="15"/>
      <c r="P551" s="15"/>
      <c r="Q551" s="15"/>
      <c r="R551" s="15"/>
      <c r="S551" s="15"/>
    </row>
    <row r="552">
      <c r="A552" s="15"/>
      <c r="B552" s="15"/>
      <c r="C552" s="15"/>
      <c r="D552" s="15"/>
      <c r="E552" s="15"/>
      <c r="F552" s="15"/>
      <c r="G552" s="15"/>
      <c r="H552" s="15"/>
      <c r="I552" s="15"/>
      <c r="J552" s="15"/>
      <c r="K552" s="15"/>
      <c r="L552" s="15"/>
      <c r="M552" s="15"/>
      <c r="N552" s="15"/>
      <c r="O552" s="15"/>
      <c r="P552" s="15"/>
      <c r="Q552" s="15"/>
      <c r="R552" s="15"/>
      <c r="S552" s="15"/>
    </row>
    <row r="553">
      <c r="A553" s="15"/>
      <c r="B553" s="15"/>
      <c r="C553" s="15"/>
      <c r="D553" s="15"/>
      <c r="E553" s="15"/>
      <c r="F553" s="15"/>
      <c r="G553" s="15"/>
      <c r="H553" s="15"/>
      <c r="I553" s="15"/>
      <c r="J553" s="15"/>
      <c r="K553" s="15"/>
      <c r="L553" s="15"/>
      <c r="M553" s="15"/>
      <c r="N553" s="15"/>
      <c r="O553" s="15"/>
      <c r="P553" s="15"/>
      <c r="Q553" s="15"/>
      <c r="R553" s="15"/>
      <c r="S553" s="15"/>
    </row>
    <row r="554">
      <c r="A554" s="15"/>
      <c r="B554" s="15"/>
      <c r="C554" s="15"/>
      <c r="D554" s="15"/>
      <c r="E554" s="15"/>
      <c r="F554" s="15"/>
      <c r="G554" s="15"/>
      <c r="H554" s="15"/>
      <c r="I554" s="15"/>
      <c r="J554" s="15"/>
      <c r="K554" s="15"/>
      <c r="L554" s="15"/>
      <c r="M554" s="15"/>
      <c r="N554" s="15"/>
      <c r="O554" s="15"/>
      <c r="P554" s="15"/>
      <c r="Q554" s="15"/>
      <c r="R554" s="15"/>
      <c r="S554" s="15"/>
    </row>
    <row r="555">
      <c r="A555" s="15"/>
      <c r="B555" s="15"/>
      <c r="C555" s="15"/>
      <c r="D555" s="15"/>
      <c r="E555" s="15"/>
      <c r="F555" s="15"/>
      <c r="G555" s="15"/>
      <c r="H555" s="15"/>
      <c r="I555" s="15"/>
      <c r="J555" s="15"/>
      <c r="K555" s="15"/>
      <c r="L555" s="15"/>
      <c r="M555" s="15"/>
      <c r="N555" s="15"/>
      <c r="O555" s="15"/>
      <c r="P555" s="15"/>
      <c r="Q555" s="15"/>
      <c r="R555" s="15"/>
      <c r="S555" s="15"/>
    </row>
    <row r="556">
      <c r="A556" s="15"/>
      <c r="B556" s="15"/>
      <c r="C556" s="15"/>
      <c r="D556" s="15"/>
      <c r="E556" s="15"/>
      <c r="F556" s="15"/>
      <c r="G556" s="15"/>
      <c r="H556" s="15"/>
      <c r="I556" s="15"/>
      <c r="J556" s="15"/>
      <c r="K556" s="15"/>
      <c r="L556" s="15"/>
      <c r="M556" s="15"/>
      <c r="N556" s="15"/>
      <c r="O556" s="15"/>
      <c r="P556" s="15"/>
      <c r="Q556" s="15"/>
      <c r="R556" s="15"/>
      <c r="S556" s="15"/>
    </row>
    <row r="557">
      <c r="A557" s="15"/>
      <c r="B557" s="15"/>
      <c r="C557" s="15"/>
      <c r="D557" s="15"/>
      <c r="E557" s="15"/>
      <c r="F557" s="15"/>
      <c r="G557" s="15"/>
      <c r="H557" s="15"/>
      <c r="I557" s="15"/>
      <c r="J557" s="15"/>
      <c r="K557" s="15"/>
      <c r="L557" s="15"/>
      <c r="M557" s="15"/>
      <c r="N557" s="15"/>
      <c r="O557" s="15"/>
      <c r="P557" s="15"/>
      <c r="Q557" s="15"/>
      <c r="R557" s="15"/>
      <c r="S557" s="15"/>
    </row>
    <row r="558">
      <c r="A558" s="15"/>
      <c r="B558" s="15"/>
      <c r="C558" s="15"/>
      <c r="D558" s="15"/>
      <c r="E558" s="15"/>
      <c r="F558" s="15"/>
      <c r="G558" s="15"/>
      <c r="H558" s="15"/>
      <c r="I558" s="15"/>
      <c r="J558" s="15"/>
      <c r="K558" s="15"/>
      <c r="L558" s="15"/>
      <c r="M558" s="15"/>
      <c r="N558" s="15"/>
      <c r="O558" s="15"/>
      <c r="P558" s="15"/>
      <c r="Q558" s="15"/>
      <c r="R558" s="15"/>
      <c r="S558" s="15"/>
    </row>
    <row r="559">
      <c r="A559" s="15"/>
      <c r="B559" s="15"/>
      <c r="C559" s="15"/>
      <c r="D559" s="15"/>
      <c r="E559" s="15"/>
      <c r="F559" s="15"/>
      <c r="G559" s="15"/>
      <c r="H559" s="15"/>
      <c r="I559" s="15"/>
      <c r="J559" s="15"/>
      <c r="K559" s="15"/>
      <c r="L559" s="15"/>
      <c r="M559" s="15"/>
      <c r="N559" s="15"/>
      <c r="O559" s="15"/>
      <c r="P559" s="15"/>
      <c r="Q559" s="15"/>
      <c r="R559" s="15"/>
      <c r="S559" s="15"/>
    </row>
    <row r="560">
      <c r="A560" s="15"/>
      <c r="B560" s="15"/>
      <c r="C560" s="15"/>
      <c r="D560" s="15"/>
      <c r="E560" s="15"/>
      <c r="F560" s="15"/>
      <c r="G560" s="15"/>
      <c r="H560" s="15"/>
      <c r="I560" s="15"/>
      <c r="J560" s="15"/>
      <c r="K560" s="15"/>
      <c r="L560" s="15"/>
      <c r="M560" s="15"/>
      <c r="N560" s="15"/>
      <c r="O560" s="15"/>
      <c r="P560" s="15"/>
      <c r="Q560" s="15"/>
      <c r="R560" s="15"/>
      <c r="S560" s="15"/>
    </row>
    <row r="561">
      <c r="A561" s="15"/>
      <c r="B561" s="15"/>
      <c r="C561" s="15"/>
      <c r="D561" s="15"/>
      <c r="E561" s="15"/>
      <c r="F561" s="15"/>
      <c r="G561" s="15"/>
      <c r="H561" s="15"/>
      <c r="I561" s="15"/>
      <c r="J561" s="15"/>
      <c r="K561" s="15"/>
      <c r="L561" s="15"/>
      <c r="M561" s="15"/>
      <c r="N561" s="15"/>
      <c r="O561" s="15"/>
      <c r="P561" s="15"/>
      <c r="Q561" s="15"/>
      <c r="R561" s="15"/>
      <c r="S561" s="15"/>
    </row>
    <row r="562">
      <c r="A562" s="15"/>
      <c r="B562" s="15"/>
      <c r="C562" s="15"/>
      <c r="D562" s="15"/>
      <c r="E562" s="15"/>
      <c r="F562" s="15"/>
      <c r="G562" s="15"/>
      <c r="H562" s="15"/>
      <c r="I562" s="15"/>
      <c r="J562" s="15"/>
      <c r="K562" s="15"/>
      <c r="L562" s="15"/>
      <c r="M562" s="15"/>
      <c r="N562" s="15"/>
      <c r="O562" s="15"/>
      <c r="P562" s="15"/>
      <c r="Q562" s="15"/>
      <c r="R562" s="15"/>
      <c r="S562" s="15"/>
    </row>
    <row r="563">
      <c r="A563" s="15"/>
      <c r="B563" s="15"/>
      <c r="C563" s="15"/>
      <c r="D563" s="15"/>
      <c r="E563" s="15"/>
      <c r="F563" s="15"/>
      <c r="G563" s="15"/>
      <c r="H563" s="15"/>
      <c r="I563" s="15"/>
      <c r="J563" s="15"/>
      <c r="K563" s="15"/>
      <c r="L563" s="15"/>
      <c r="M563" s="15"/>
      <c r="N563" s="15"/>
      <c r="O563" s="15"/>
      <c r="P563" s="15"/>
      <c r="Q563" s="15"/>
      <c r="R563" s="15"/>
      <c r="S563" s="15"/>
    </row>
    <row r="564">
      <c r="A564" s="15"/>
      <c r="B564" s="15"/>
      <c r="C564" s="15"/>
      <c r="D564" s="15"/>
      <c r="E564" s="15"/>
      <c r="F564" s="15"/>
      <c r="G564" s="15"/>
      <c r="H564" s="15"/>
      <c r="I564" s="15"/>
      <c r="J564" s="15"/>
      <c r="K564" s="15"/>
      <c r="L564" s="15"/>
      <c r="M564" s="15"/>
      <c r="N564" s="15"/>
      <c r="O564" s="15"/>
      <c r="P564" s="15"/>
      <c r="Q564" s="15"/>
      <c r="R564" s="15"/>
      <c r="S564" s="15"/>
    </row>
    <row r="565">
      <c r="A565" s="15"/>
      <c r="B565" s="15"/>
      <c r="C565" s="15"/>
      <c r="D565" s="15"/>
      <c r="E565" s="15"/>
      <c r="F565" s="15"/>
      <c r="G565" s="15"/>
      <c r="H565" s="15"/>
      <c r="I565" s="15"/>
      <c r="J565" s="15"/>
      <c r="K565" s="15"/>
      <c r="L565" s="15"/>
      <c r="M565" s="15"/>
      <c r="N565" s="15"/>
      <c r="O565" s="15"/>
      <c r="P565" s="15"/>
      <c r="Q565" s="15"/>
      <c r="R565" s="15"/>
      <c r="S565" s="15"/>
    </row>
    <row r="566">
      <c r="A566" s="15"/>
      <c r="B566" s="15"/>
      <c r="C566" s="15"/>
      <c r="D566" s="15"/>
      <c r="E566" s="15"/>
      <c r="F566" s="15"/>
      <c r="G566" s="15"/>
      <c r="H566" s="15"/>
      <c r="I566" s="15"/>
      <c r="J566" s="15"/>
      <c r="K566" s="15"/>
      <c r="L566" s="15"/>
      <c r="M566" s="15"/>
      <c r="N566" s="15"/>
      <c r="O566" s="15"/>
      <c r="P566" s="15"/>
      <c r="Q566" s="15"/>
      <c r="R566" s="15"/>
      <c r="S566" s="15"/>
    </row>
    <row r="567">
      <c r="A567" s="15"/>
      <c r="B567" s="15"/>
      <c r="C567" s="15"/>
      <c r="D567" s="15"/>
      <c r="E567" s="15"/>
      <c r="F567" s="15"/>
      <c r="G567" s="15"/>
      <c r="H567" s="15"/>
      <c r="I567" s="15"/>
      <c r="J567" s="15"/>
      <c r="K567" s="15"/>
      <c r="L567" s="15"/>
      <c r="M567" s="15"/>
      <c r="N567" s="15"/>
      <c r="O567" s="15"/>
      <c r="P567" s="15"/>
      <c r="Q567" s="15"/>
      <c r="R567" s="15"/>
      <c r="S567" s="15"/>
    </row>
    <row r="568">
      <c r="A568" s="15"/>
      <c r="B568" s="15"/>
      <c r="C568" s="15"/>
      <c r="D568" s="15"/>
      <c r="E568" s="15"/>
      <c r="F568" s="15"/>
      <c r="G568" s="15"/>
      <c r="H568" s="15"/>
      <c r="I568" s="15"/>
      <c r="J568" s="15"/>
      <c r="K568" s="15"/>
      <c r="L568" s="15"/>
      <c r="M568" s="15"/>
      <c r="N568" s="15"/>
      <c r="O568" s="15"/>
      <c r="P568" s="15"/>
      <c r="Q568" s="15"/>
      <c r="R568" s="15"/>
      <c r="S568" s="15"/>
    </row>
    <row r="569">
      <c r="A569" s="15"/>
      <c r="B569" s="15"/>
      <c r="C569" s="15"/>
      <c r="D569" s="15"/>
      <c r="E569" s="15"/>
      <c r="F569" s="15"/>
      <c r="G569" s="15"/>
      <c r="H569" s="15"/>
      <c r="I569" s="15"/>
      <c r="J569" s="15"/>
      <c r="K569" s="15"/>
      <c r="L569" s="15"/>
      <c r="M569" s="15"/>
      <c r="N569" s="15"/>
      <c r="O569" s="15"/>
      <c r="P569" s="15"/>
      <c r="Q569" s="15"/>
      <c r="R569" s="15"/>
      <c r="S569" s="15"/>
    </row>
    <row r="570">
      <c r="A570" s="15"/>
      <c r="B570" s="15"/>
      <c r="C570" s="15"/>
      <c r="D570" s="15"/>
      <c r="E570" s="15"/>
      <c r="F570" s="15"/>
      <c r="G570" s="15"/>
      <c r="H570" s="15"/>
      <c r="I570" s="15"/>
      <c r="J570" s="15"/>
      <c r="K570" s="15"/>
      <c r="L570" s="15"/>
      <c r="M570" s="15"/>
      <c r="N570" s="15"/>
      <c r="O570" s="15"/>
      <c r="P570" s="15"/>
      <c r="Q570" s="15"/>
      <c r="R570" s="15"/>
      <c r="S570" s="15"/>
    </row>
    <row r="571">
      <c r="A571" s="15"/>
      <c r="B571" s="15"/>
      <c r="C571" s="15"/>
      <c r="D571" s="15"/>
      <c r="E571" s="15"/>
      <c r="F571" s="15"/>
      <c r="G571" s="15"/>
      <c r="H571" s="15"/>
      <c r="I571" s="15"/>
      <c r="J571" s="15"/>
      <c r="K571" s="15"/>
      <c r="L571" s="15"/>
      <c r="M571" s="15"/>
      <c r="N571" s="15"/>
      <c r="O571" s="15"/>
      <c r="P571" s="15"/>
      <c r="Q571" s="15"/>
      <c r="R571" s="15"/>
      <c r="S571" s="15"/>
    </row>
    <row r="572">
      <c r="A572" s="15"/>
      <c r="B572" s="15"/>
      <c r="C572" s="15"/>
      <c r="D572" s="15"/>
      <c r="E572" s="15"/>
      <c r="F572" s="15"/>
      <c r="G572" s="15"/>
      <c r="H572" s="15"/>
      <c r="I572" s="15"/>
      <c r="J572" s="15"/>
      <c r="K572" s="15"/>
      <c r="L572" s="15"/>
      <c r="M572" s="15"/>
      <c r="N572" s="15"/>
      <c r="O572" s="15"/>
      <c r="P572" s="15"/>
      <c r="Q572" s="15"/>
      <c r="R572" s="15"/>
      <c r="S572" s="15"/>
    </row>
    <row r="573">
      <c r="A573" s="15"/>
      <c r="B573" s="15"/>
      <c r="C573" s="15"/>
      <c r="D573" s="15"/>
      <c r="E573" s="15"/>
      <c r="F573" s="15"/>
      <c r="G573" s="15"/>
      <c r="H573" s="15"/>
      <c r="I573" s="15"/>
      <c r="J573" s="15"/>
      <c r="K573" s="15"/>
      <c r="L573" s="15"/>
      <c r="M573" s="15"/>
      <c r="N573" s="15"/>
      <c r="O573" s="15"/>
      <c r="P573" s="15"/>
      <c r="Q573" s="15"/>
      <c r="R573" s="15"/>
      <c r="S573" s="15"/>
    </row>
    <row r="574">
      <c r="A574" s="15"/>
      <c r="B574" s="15"/>
      <c r="C574" s="15"/>
      <c r="D574" s="15"/>
      <c r="E574" s="15"/>
      <c r="F574" s="15"/>
      <c r="G574" s="15"/>
      <c r="H574" s="15"/>
      <c r="I574" s="15"/>
      <c r="J574" s="15"/>
      <c r="K574" s="15"/>
      <c r="L574" s="15"/>
      <c r="M574" s="15"/>
      <c r="N574" s="15"/>
      <c r="O574" s="15"/>
      <c r="P574" s="15"/>
      <c r="Q574" s="15"/>
      <c r="R574" s="15"/>
      <c r="S574" s="15"/>
    </row>
    <row r="575">
      <c r="A575" s="15"/>
      <c r="B575" s="15"/>
      <c r="C575" s="15"/>
      <c r="D575" s="15"/>
      <c r="E575" s="15"/>
      <c r="F575" s="15"/>
      <c r="G575" s="15"/>
      <c r="H575" s="15"/>
      <c r="I575" s="15"/>
      <c r="J575" s="15"/>
      <c r="K575" s="15"/>
      <c r="L575" s="15"/>
      <c r="M575" s="15"/>
      <c r="N575" s="15"/>
      <c r="O575" s="15"/>
      <c r="P575" s="15"/>
      <c r="Q575" s="15"/>
      <c r="R575" s="15"/>
      <c r="S575" s="15"/>
    </row>
    <row r="576">
      <c r="A576" s="15"/>
      <c r="B576" s="15"/>
      <c r="C576" s="15"/>
      <c r="D576" s="15"/>
      <c r="E576" s="15"/>
      <c r="F576" s="15"/>
      <c r="G576" s="15"/>
      <c r="H576" s="15"/>
      <c r="I576" s="15"/>
      <c r="J576" s="15"/>
      <c r="K576" s="15"/>
      <c r="L576" s="15"/>
      <c r="M576" s="15"/>
      <c r="N576" s="15"/>
      <c r="O576" s="15"/>
      <c r="P576" s="15"/>
      <c r="Q576" s="15"/>
      <c r="R576" s="15"/>
      <c r="S576" s="15"/>
    </row>
    <row r="577">
      <c r="A577" s="15"/>
      <c r="B577" s="15"/>
      <c r="C577" s="15"/>
      <c r="D577" s="15"/>
      <c r="E577" s="15"/>
      <c r="F577" s="15"/>
      <c r="G577" s="15"/>
      <c r="H577" s="15"/>
      <c r="I577" s="15"/>
      <c r="J577" s="15"/>
      <c r="K577" s="15"/>
      <c r="L577" s="15"/>
      <c r="M577" s="15"/>
      <c r="N577" s="15"/>
      <c r="O577" s="15"/>
      <c r="P577" s="15"/>
      <c r="Q577" s="15"/>
      <c r="R577" s="15"/>
      <c r="S577" s="15"/>
    </row>
    <row r="578">
      <c r="A578" s="15"/>
      <c r="B578" s="15"/>
      <c r="C578" s="15"/>
      <c r="D578" s="15"/>
      <c r="E578" s="15"/>
      <c r="F578" s="15"/>
      <c r="G578" s="15"/>
      <c r="H578" s="15"/>
      <c r="I578" s="15"/>
      <c r="J578" s="15"/>
      <c r="K578" s="15"/>
      <c r="L578" s="15"/>
      <c r="M578" s="15"/>
      <c r="N578" s="15"/>
      <c r="O578" s="15"/>
      <c r="P578" s="15"/>
      <c r="Q578" s="15"/>
      <c r="R578" s="15"/>
      <c r="S578" s="15"/>
    </row>
    <row r="579">
      <c r="A579" s="15"/>
      <c r="B579" s="15"/>
      <c r="C579" s="15"/>
      <c r="D579" s="15"/>
      <c r="E579" s="15"/>
      <c r="F579" s="15"/>
      <c r="G579" s="15"/>
      <c r="H579" s="15"/>
      <c r="I579" s="15"/>
      <c r="J579" s="15"/>
      <c r="K579" s="15"/>
      <c r="L579" s="15"/>
      <c r="M579" s="15"/>
      <c r="N579" s="15"/>
      <c r="O579" s="15"/>
      <c r="P579" s="15"/>
      <c r="Q579" s="15"/>
      <c r="R579" s="15"/>
      <c r="S579" s="15"/>
    </row>
    <row r="580">
      <c r="A580" s="15"/>
      <c r="B580" s="15"/>
      <c r="C580" s="15"/>
      <c r="D580" s="15"/>
      <c r="E580" s="15"/>
      <c r="F580" s="15"/>
      <c r="G580" s="15"/>
      <c r="H580" s="15"/>
      <c r="I580" s="15"/>
      <c r="J580" s="15"/>
      <c r="K580" s="15"/>
      <c r="L580" s="15"/>
      <c r="M580" s="15"/>
      <c r="N580" s="15"/>
      <c r="O580" s="15"/>
      <c r="P580" s="15"/>
      <c r="Q580" s="15"/>
      <c r="R580" s="15"/>
      <c r="S580" s="15"/>
    </row>
    <row r="581">
      <c r="A581" s="15"/>
      <c r="B581" s="15"/>
      <c r="C581" s="15"/>
      <c r="D581" s="15"/>
      <c r="E581" s="15"/>
      <c r="F581" s="15"/>
      <c r="G581" s="15"/>
      <c r="H581" s="15"/>
      <c r="I581" s="15"/>
      <c r="J581" s="15"/>
      <c r="K581" s="15"/>
      <c r="L581" s="15"/>
      <c r="M581" s="15"/>
      <c r="N581" s="15"/>
      <c r="O581" s="15"/>
      <c r="P581" s="15"/>
      <c r="Q581" s="15"/>
      <c r="R581" s="15"/>
      <c r="S581" s="15"/>
    </row>
    <row r="582">
      <c r="A582" s="15"/>
      <c r="B582" s="15"/>
      <c r="C582" s="15"/>
      <c r="D582" s="15"/>
      <c r="E582" s="15"/>
      <c r="F582" s="15"/>
      <c r="G582" s="15"/>
      <c r="H582" s="15"/>
      <c r="I582" s="15"/>
      <c r="J582" s="15"/>
      <c r="K582" s="15"/>
      <c r="L582" s="15"/>
      <c r="M582" s="15"/>
      <c r="N582" s="15"/>
      <c r="O582" s="15"/>
      <c r="P582" s="15"/>
      <c r="Q582" s="15"/>
      <c r="R582" s="15"/>
      <c r="S582" s="15"/>
    </row>
    <row r="583">
      <c r="A583" s="15"/>
      <c r="B583" s="15"/>
      <c r="C583" s="15"/>
      <c r="D583" s="15"/>
      <c r="E583" s="15"/>
      <c r="F583" s="15"/>
      <c r="G583" s="15"/>
      <c r="H583" s="15"/>
      <c r="I583" s="15"/>
      <c r="J583" s="15"/>
      <c r="K583" s="15"/>
      <c r="L583" s="15"/>
      <c r="M583" s="15"/>
      <c r="N583" s="15"/>
      <c r="O583" s="15"/>
      <c r="P583" s="15"/>
      <c r="Q583" s="15"/>
      <c r="R583" s="15"/>
      <c r="S583" s="15"/>
    </row>
    <row r="584">
      <c r="A584" s="15"/>
      <c r="B584" s="15"/>
      <c r="C584" s="15"/>
      <c r="D584" s="15"/>
      <c r="E584" s="15"/>
      <c r="F584" s="15"/>
      <c r="G584" s="15"/>
      <c r="H584" s="15"/>
      <c r="I584" s="15"/>
      <c r="J584" s="15"/>
      <c r="K584" s="15"/>
      <c r="L584" s="15"/>
      <c r="M584" s="15"/>
      <c r="N584" s="15"/>
      <c r="O584" s="15"/>
      <c r="P584" s="15"/>
      <c r="Q584" s="15"/>
      <c r="R584" s="15"/>
      <c r="S584" s="15"/>
    </row>
    <row r="585">
      <c r="A585" s="15"/>
      <c r="B585" s="15"/>
      <c r="C585" s="15"/>
      <c r="D585" s="15"/>
      <c r="E585" s="15"/>
      <c r="F585" s="15"/>
      <c r="G585" s="15"/>
      <c r="H585" s="15"/>
      <c r="I585" s="15"/>
      <c r="J585" s="15"/>
      <c r="K585" s="15"/>
      <c r="L585" s="15"/>
      <c r="M585" s="15"/>
      <c r="N585" s="15"/>
      <c r="O585" s="15"/>
      <c r="P585" s="15"/>
      <c r="Q585" s="15"/>
      <c r="R585" s="15"/>
      <c r="S585" s="15"/>
    </row>
    <row r="586">
      <c r="A586" s="15"/>
      <c r="B586" s="15"/>
      <c r="C586" s="15"/>
      <c r="D586" s="15"/>
      <c r="E586" s="15"/>
      <c r="F586" s="15"/>
      <c r="G586" s="15"/>
      <c r="H586" s="15"/>
      <c r="I586" s="15"/>
      <c r="J586" s="15"/>
      <c r="K586" s="15"/>
      <c r="L586" s="15"/>
      <c r="M586" s="15"/>
      <c r="N586" s="15"/>
      <c r="O586" s="15"/>
      <c r="P586" s="15"/>
      <c r="Q586" s="15"/>
      <c r="R586" s="15"/>
      <c r="S586" s="15"/>
    </row>
    <row r="587">
      <c r="A587" s="15"/>
      <c r="B587" s="15"/>
      <c r="C587" s="15"/>
      <c r="D587" s="15"/>
      <c r="E587" s="15"/>
      <c r="F587" s="15"/>
      <c r="G587" s="15"/>
      <c r="H587" s="15"/>
      <c r="I587" s="15"/>
      <c r="J587" s="15"/>
      <c r="K587" s="15"/>
      <c r="L587" s="15"/>
      <c r="M587" s="15"/>
      <c r="N587" s="15"/>
      <c r="O587" s="15"/>
      <c r="P587" s="15"/>
      <c r="Q587" s="15"/>
      <c r="R587" s="15"/>
      <c r="S587" s="15"/>
    </row>
    <row r="588">
      <c r="A588" s="15"/>
      <c r="B588" s="15"/>
      <c r="C588" s="15"/>
      <c r="D588" s="15"/>
      <c r="E588" s="15"/>
      <c r="F588" s="15"/>
      <c r="G588" s="15"/>
      <c r="H588" s="15"/>
      <c r="I588" s="15"/>
      <c r="J588" s="15"/>
      <c r="K588" s="15"/>
      <c r="L588" s="15"/>
      <c r="M588" s="15"/>
      <c r="N588" s="15"/>
      <c r="O588" s="15"/>
      <c r="P588" s="15"/>
      <c r="Q588" s="15"/>
      <c r="R588" s="15"/>
      <c r="S588" s="15"/>
    </row>
    <row r="589">
      <c r="A589" s="15"/>
      <c r="B589" s="15"/>
      <c r="C589" s="15"/>
      <c r="D589" s="15"/>
      <c r="E589" s="15"/>
      <c r="F589" s="15"/>
      <c r="G589" s="15"/>
      <c r="H589" s="15"/>
      <c r="I589" s="15"/>
      <c r="J589" s="15"/>
      <c r="K589" s="15"/>
      <c r="L589" s="15"/>
      <c r="M589" s="15"/>
      <c r="N589" s="15"/>
      <c r="O589" s="15"/>
      <c r="P589" s="15"/>
      <c r="Q589" s="15"/>
      <c r="R589" s="15"/>
      <c r="S589" s="15"/>
    </row>
    <row r="590">
      <c r="A590" s="15"/>
      <c r="B590" s="15"/>
      <c r="C590" s="15"/>
      <c r="D590" s="15"/>
      <c r="E590" s="15"/>
      <c r="F590" s="15"/>
      <c r="G590" s="15"/>
      <c r="H590" s="15"/>
      <c r="I590" s="15"/>
      <c r="J590" s="15"/>
      <c r="K590" s="15"/>
      <c r="L590" s="15"/>
      <c r="M590" s="15"/>
      <c r="N590" s="15"/>
      <c r="O590" s="15"/>
      <c r="P590" s="15"/>
      <c r="Q590" s="15"/>
      <c r="R590" s="15"/>
      <c r="S590" s="15"/>
    </row>
    <row r="591">
      <c r="A591" s="15"/>
      <c r="B591" s="15"/>
      <c r="C591" s="15"/>
      <c r="D591" s="15"/>
      <c r="E591" s="15"/>
      <c r="F591" s="15"/>
      <c r="G591" s="15"/>
      <c r="H591" s="15"/>
      <c r="I591" s="15"/>
      <c r="J591" s="15"/>
      <c r="K591" s="15"/>
      <c r="L591" s="15"/>
      <c r="M591" s="15"/>
      <c r="N591" s="15"/>
      <c r="O591" s="15"/>
      <c r="P591" s="15"/>
      <c r="Q591" s="15"/>
      <c r="R591" s="15"/>
      <c r="S591" s="15"/>
    </row>
    <row r="592">
      <c r="A592" s="15"/>
      <c r="B592" s="15"/>
      <c r="C592" s="15"/>
      <c r="D592" s="15"/>
      <c r="E592" s="15"/>
      <c r="F592" s="15"/>
      <c r="G592" s="15"/>
      <c r="H592" s="15"/>
      <c r="I592" s="15"/>
      <c r="J592" s="15"/>
      <c r="K592" s="15"/>
      <c r="L592" s="15"/>
      <c r="M592" s="15"/>
      <c r="N592" s="15"/>
      <c r="O592" s="15"/>
      <c r="P592" s="15"/>
      <c r="Q592" s="15"/>
      <c r="R592" s="15"/>
      <c r="S592" s="15"/>
    </row>
    <row r="593">
      <c r="A593" s="15"/>
      <c r="B593" s="15"/>
      <c r="C593" s="15"/>
      <c r="D593" s="15"/>
      <c r="E593" s="15"/>
      <c r="F593" s="15"/>
      <c r="G593" s="15"/>
      <c r="H593" s="15"/>
      <c r="I593" s="15"/>
      <c r="J593" s="15"/>
      <c r="K593" s="15"/>
      <c r="L593" s="15"/>
      <c r="M593" s="15"/>
      <c r="N593" s="15"/>
      <c r="O593" s="15"/>
      <c r="P593" s="15"/>
      <c r="Q593" s="15"/>
      <c r="R593" s="15"/>
      <c r="S593" s="15"/>
    </row>
    <row r="594">
      <c r="A594" s="15"/>
      <c r="B594" s="15"/>
      <c r="C594" s="15"/>
      <c r="D594" s="15"/>
      <c r="E594" s="15"/>
      <c r="F594" s="15"/>
      <c r="G594" s="15"/>
      <c r="H594" s="15"/>
      <c r="I594" s="15"/>
      <c r="J594" s="15"/>
      <c r="K594" s="15"/>
      <c r="L594" s="15"/>
      <c r="M594" s="15"/>
      <c r="N594" s="15"/>
      <c r="O594" s="15"/>
      <c r="P594" s="15"/>
      <c r="Q594" s="15"/>
      <c r="R594" s="15"/>
      <c r="S594" s="15"/>
    </row>
    <row r="595">
      <c r="A595" s="15"/>
      <c r="B595" s="15"/>
      <c r="C595" s="15"/>
      <c r="D595" s="15"/>
      <c r="E595" s="15"/>
      <c r="F595" s="15"/>
      <c r="G595" s="15"/>
      <c r="H595" s="15"/>
      <c r="I595" s="15"/>
      <c r="J595" s="15"/>
      <c r="K595" s="15"/>
      <c r="L595" s="15"/>
      <c r="M595" s="15"/>
      <c r="N595" s="15"/>
      <c r="O595" s="15"/>
      <c r="P595" s="15"/>
      <c r="Q595" s="15"/>
      <c r="R595" s="15"/>
      <c r="S595" s="15"/>
    </row>
    <row r="596">
      <c r="A596" s="15"/>
      <c r="B596" s="15"/>
      <c r="C596" s="15"/>
      <c r="D596" s="15"/>
      <c r="E596" s="15"/>
      <c r="F596" s="15"/>
      <c r="G596" s="15"/>
      <c r="H596" s="15"/>
      <c r="I596" s="15"/>
      <c r="J596" s="15"/>
      <c r="K596" s="15"/>
      <c r="L596" s="15"/>
      <c r="M596" s="15"/>
      <c r="N596" s="15"/>
      <c r="O596" s="15"/>
      <c r="P596" s="15"/>
      <c r="Q596" s="15"/>
      <c r="R596" s="15"/>
      <c r="S596" s="15"/>
    </row>
    <row r="597">
      <c r="A597" s="15"/>
      <c r="B597" s="15"/>
      <c r="C597" s="15"/>
      <c r="D597" s="15"/>
      <c r="E597" s="15"/>
      <c r="F597" s="15"/>
      <c r="G597" s="15"/>
      <c r="H597" s="15"/>
      <c r="I597" s="15"/>
      <c r="J597" s="15"/>
      <c r="K597" s="15"/>
      <c r="L597" s="15"/>
      <c r="M597" s="15"/>
      <c r="N597" s="15"/>
      <c r="O597" s="15"/>
      <c r="P597" s="15"/>
      <c r="Q597" s="15"/>
      <c r="R597" s="15"/>
      <c r="S597" s="15"/>
    </row>
    <row r="598">
      <c r="A598" s="15"/>
      <c r="B598" s="15"/>
      <c r="C598" s="15"/>
      <c r="D598" s="15"/>
      <c r="E598" s="15"/>
      <c r="F598" s="15"/>
      <c r="G598" s="15"/>
      <c r="H598" s="15"/>
      <c r="I598" s="15"/>
      <c r="J598" s="15"/>
      <c r="K598" s="15"/>
      <c r="L598" s="15"/>
      <c r="M598" s="15"/>
      <c r="N598" s="15"/>
      <c r="O598" s="15"/>
      <c r="P598" s="15"/>
      <c r="Q598" s="15"/>
      <c r="R598" s="15"/>
      <c r="S598" s="15"/>
    </row>
    <row r="599">
      <c r="A599" s="15"/>
      <c r="B599" s="15"/>
      <c r="C599" s="15"/>
      <c r="D599" s="15"/>
      <c r="E599" s="15"/>
      <c r="F599" s="15"/>
      <c r="G599" s="15"/>
      <c r="H599" s="15"/>
      <c r="I599" s="15"/>
      <c r="J599" s="15"/>
      <c r="K599" s="15"/>
      <c r="L599" s="15"/>
      <c r="M599" s="15"/>
      <c r="N599" s="15"/>
      <c r="O599" s="15"/>
      <c r="P599" s="15"/>
      <c r="Q599" s="15"/>
      <c r="R599" s="15"/>
      <c r="S599" s="15"/>
    </row>
    <row r="600">
      <c r="A600" s="15"/>
      <c r="B600" s="15"/>
      <c r="C600" s="15"/>
      <c r="D600" s="15"/>
      <c r="E600" s="15"/>
      <c r="F600" s="15"/>
      <c r="G600" s="15"/>
      <c r="H600" s="15"/>
      <c r="I600" s="15"/>
      <c r="J600" s="15"/>
      <c r="K600" s="15"/>
      <c r="L600" s="15"/>
      <c r="M600" s="15"/>
      <c r="N600" s="15"/>
      <c r="O600" s="15"/>
      <c r="P600" s="15"/>
      <c r="Q600" s="15"/>
      <c r="R600" s="15"/>
      <c r="S600" s="15"/>
    </row>
    <row r="601">
      <c r="A601" s="15"/>
      <c r="B601" s="15"/>
      <c r="C601" s="15"/>
      <c r="D601" s="15"/>
      <c r="E601" s="15"/>
      <c r="F601" s="15"/>
      <c r="G601" s="15"/>
      <c r="H601" s="15"/>
      <c r="I601" s="15"/>
      <c r="J601" s="15"/>
      <c r="K601" s="15"/>
      <c r="L601" s="15"/>
      <c r="M601" s="15"/>
      <c r="N601" s="15"/>
      <c r="O601" s="15"/>
      <c r="P601" s="15"/>
      <c r="Q601" s="15"/>
      <c r="R601" s="15"/>
      <c r="S601" s="15"/>
    </row>
    <row r="602">
      <c r="A602" s="15"/>
      <c r="B602" s="15"/>
      <c r="C602" s="15"/>
      <c r="D602" s="15"/>
      <c r="E602" s="15"/>
      <c r="F602" s="15"/>
      <c r="G602" s="15"/>
      <c r="H602" s="15"/>
      <c r="I602" s="15"/>
      <c r="J602" s="15"/>
      <c r="K602" s="15"/>
      <c r="L602" s="15"/>
      <c r="M602" s="15"/>
      <c r="N602" s="15"/>
      <c r="O602" s="15"/>
      <c r="P602" s="15"/>
      <c r="Q602" s="15"/>
      <c r="R602" s="15"/>
      <c r="S602" s="15"/>
    </row>
    <row r="603">
      <c r="A603" s="15"/>
      <c r="B603" s="15"/>
      <c r="C603" s="15"/>
      <c r="D603" s="15"/>
      <c r="E603" s="15"/>
      <c r="F603" s="15"/>
      <c r="G603" s="15"/>
      <c r="H603" s="15"/>
      <c r="I603" s="15"/>
      <c r="J603" s="15"/>
      <c r="K603" s="15"/>
      <c r="L603" s="15"/>
      <c r="M603" s="15"/>
      <c r="N603" s="15"/>
      <c r="O603" s="15"/>
      <c r="P603" s="15"/>
      <c r="Q603" s="15"/>
      <c r="R603" s="15"/>
      <c r="S603" s="15"/>
    </row>
    <row r="604">
      <c r="A604" s="15"/>
      <c r="B604" s="15"/>
      <c r="C604" s="15"/>
      <c r="D604" s="15"/>
      <c r="E604" s="15"/>
      <c r="F604" s="15"/>
      <c r="G604" s="15"/>
      <c r="H604" s="15"/>
      <c r="I604" s="15"/>
      <c r="J604" s="15"/>
      <c r="K604" s="15"/>
      <c r="L604" s="15"/>
      <c r="M604" s="15"/>
      <c r="N604" s="15"/>
      <c r="O604" s="15"/>
      <c r="P604" s="15"/>
      <c r="Q604" s="15"/>
      <c r="R604" s="15"/>
      <c r="S604" s="15"/>
    </row>
    <row r="605">
      <c r="A605" s="15"/>
      <c r="B605" s="15"/>
      <c r="C605" s="15"/>
      <c r="D605" s="15"/>
      <c r="E605" s="15"/>
      <c r="F605" s="15"/>
      <c r="G605" s="15"/>
      <c r="H605" s="15"/>
      <c r="I605" s="15"/>
      <c r="J605" s="15"/>
      <c r="K605" s="15"/>
      <c r="L605" s="15"/>
      <c r="M605" s="15"/>
      <c r="N605" s="15"/>
      <c r="O605" s="15"/>
      <c r="P605" s="15"/>
      <c r="Q605" s="15"/>
      <c r="R605" s="15"/>
      <c r="S605" s="15"/>
    </row>
    <row r="606">
      <c r="A606" s="15"/>
      <c r="B606" s="15"/>
      <c r="C606" s="15"/>
      <c r="D606" s="15"/>
      <c r="E606" s="15"/>
      <c r="F606" s="15"/>
      <c r="G606" s="15"/>
      <c r="H606" s="15"/>
      <c r="I606" s="15"/>
      <c r="J606" s="15"/>
      <c r="K606" s="15"/>
      <c r="L606" s="15"/>
      <c r="M606" s="15"/>
      <c r="N606" s="15"/>
      <c r="O606" s="15"/>
      <c r="P606" s="15"/>
      <c r="Q606" s="15"/>
      <c r="R606" s="15"/>
      <c r="S606" s="15"/>
    </row>
    <row r="607">
      <c r="A607" s="15"/>
      <c r="B607" s="15"/>
      <c r="C607" s="15"/>
      <c r="D607" s="15"/>
      <c r="E607" s="15"/>
      <c r="F607" s="15"/>
      <c r="G607" s="15"/>
      <c r="H607" s="15"/>
      <c r="I607" s="15"/>
      <c r="J607" s="15"/>
      <c r="K607" s="15"/>
      <c r="L607" s="15"/>
      <c r="M607" s="15"/>
      <c r="N607" s="15"/>
      <c r="O607" s="15"/>
      <c r="P607" s="15"/>
      <c r="Q607" s="15"/>
      <c r="R607" s="15"/>
      <c r="S607" s="15"/>
    </row>
    <row r="608">
      <c r="A608" s="15"/>
      <c r="B608" s="15"/>
      <c r="C608" s="15"/>
      <c r="D608" s="15"/>
      <c r="E608" s="15"/>
      <c r="F608" s="15"/>
      <c r="G608" s="15"/>
      <c r="H608" s="15"/>
      <c r="I608" s="15"/>
      <c r="J608" s="15"/>
      <c r="K608" s="15"/>
      <c r="L608" s="15"/>
      <c r="M608" s="15"/>
      <c r="N608" s="15"/>
      <c r="O608" s="15"/>
      <c r="P608" s="15"/>
      <c r="Q608" s="15"/>
      <c r="R608" s="15"/>
      <c r="S608" s="15"/>
    </row>
    <row r="609">
      <c r="A609" s="15"/>
      <c r="B609" s="15"/>
      <c r="C609" s="15"/>
      <c r="D609" s="15"/>
      <c r="E609" s="15"/>
      <c r="F609" s="15"/>
      <c r="G609" s="15"/>
      <c r="H609" s="15"/>
      <c r="I609" s="15"/>
      <c r="J609" s="15"/>
      <c r="K609" s="15"/>
      <c r="L609" s="15"/>
      <c r="M609" s="15"/>
      <c r="N609" s="15"/>
      <c r="O609" s="15"/>
      <c r="P609" s="15"/>
      <c r="Q609" s="15"/>
      <c r="R609" s="15"/>
      <c r="S609" s="15"/>
    </row>
    <row r="610">
      <c r="A610" s="15"/>
      <c r="B610" s="15"/>
      <c r="C610" s="15"/>
      <c r="D610" s="15"/>
      <c r="E610" s="15"/>
      <c r="F610" s="15"/>
      <c r="G610" s="15"/>
      <c r="H610" s="15"/>
      <c r="I610" s="15"/>
      <c r="J610" s="15"/>
      <c r="K610" s="15"/>
      <c r="L610" s="15"/>
      <c r="M610" s="15"/>
      <c r="N610" s="15"/>
      <c r="O610" s="15"/>
      <c r="P610" s="15"/>
      <c r="Q610" s="15"/>
      <c r="R610" s="15"/>
      <c r="S610" s="15"/>
    </row>
    <row r="611">
      <c r="A611" s="15"/>
      <c r="B611" s="15"/>
      <c r="C611" s="15"/>
      <c r="D611" s="15"/>
      <c r="E611" s="15"/>
      <c r="F611" s="15"/>
      <c r="G611" s="15"/>
      <c r="H611" s="15"/>
      <c r="I611" s="15"/>
      <c r="J611" s="15"/>
      <c r="K611" s="15"/>
      <c r="L611" s="15"/>
      <c r="M611" s="15"/>
      <c r="N611" s="15"/>
      <c r="O611" s="15"/>
      <c r="P611" s="15"/>
      <c r="Q611" s="15"/>
      <c r="R611" s="15"/>
      <c r="S611" s="15"/>
    </row>
    <row r="612">
      <c r="A612" s="15"/>
      <c r="B612" s="15"/>
      <c r="C612" s="15"/>
      <c r="D612" s="15"/>
      <c r="E612" s="15"/>
      <c r="F612" s="15"/>
      <c r="G612" s="15"/>
      <c r="H612" s="15"/>
      <c r="I612" s="15"/>
      <c r="J612" s="15"/>
      <c r="K612" s="15"/>
      <c r="L612" s="15"/>
      <c r="M612" s="15"/>
      <c r="N612" s="15"/>
      <c r="O612" s="15"/>
      <c r="P612" s="15"/>
      <c r="Q612" s="15"/>
      <c r="R612" s="15"/>
      <c r="S612" s="15"/>
    </row>
    <row r="613">
      <c r="A613" s="15"/>
      <c r="B613" s="15"/>
      <c r="C613" s="15"/>
      <c r="D613" s="15"/>
      <c r="E613" s="15"/>
      <c r="F613" s="15"/>
      <c r="G613" s="15"/>
      <c r="H613" s="15"/>
      <c r="I613" s="15"/>
      <c r="J613" s="15"/>
      <c r="K613" s="15"/>
      <c r="L613" s="15"/>
      <c r="M613" s="15"/>
      <c r="N613" s="15"/>
      <c r="O613" s="15"/>
      <c r="P613" s="15"/>
      <c r="Q613" s="15"/>
      <c r="R613" s="15"/>
      <c r="S613" s="15"/>
    </row>
    <row r="614">
      <c r="A614" s="15"/>
      <c r="B614" s="15"/>
      <c r="C614" s="15"/>
      <c r="D614" s="15"/>
      <c r="E614" s="15"/>
      <c r="F614" s="15"/>
      <c r="G614" s="15"/>
      <c r="H614" s="15"/>
      <c r="I614" s="15"/>
      <c r="J614" s="15"/>
      <c r="K614" s="15"/>
      <c r="L614" s="15"/>
      <c r="M614" s="15"/>
      <c r="N614" s="15"/>
      <c r="O614" s="15"/>
      <c r="P614" s="15"/>
      <c r="Q614" s="15"/>
      <c r="R614" s="15"/>
      <c r="S614" s="15"/>
    </row>
    <row r="615">
      <c r="A615" s="15"/>
      <c r="B615" s="15"/>
      <c r="C615" s="15"/>
      <c r="D615" s="15"/>
      <c r="E615" s="15"/>
      <c r="F615" s="15"/>
      <c r="G615" s="15"/>
      <c r="H615" s="15"/>
      <c r="I615" s="15"/>
      <c r="J615" s="15"/>
      <c r="K615" s="15"/>
      <c r="L615" s="15"/>
      <c r="M615" s="15"/>
      <c r="N615" s="15"/>
      <c r="O615" s="15"/>
      <c r="P615" s="15"/>
      <c r="Q615" s="15"/>
      <c r="R615" s="15"/>
      <c r="S615" s="15"/>
    </row>
    <row r="616">
      <c r="A616" s="15"/>
      <c r="B616" s="15"/>
      <c r="C616" s="15"/>
      <c r="D616" s="15"/>
      <c r="E616" s="15"/>
      <c r="F616" s="15"/>
      <c r="G616" s="15"/>
      <c r="H616" s="15"/>
      <c r="I616" s="15"/>
      <c r="J616" s="15"/>
      <c r="K616" s="15"/>
      <c r="L616" s="15"/>
      <c r="M616" s="15"/>
      <c r="N616" s="15"/>
      <c r="O616" s="15"/>
      <c r="P616" s="15"/>
      <c r="Q616" s="15"/>
      <c r="R616" s="15"/>
      <c r="S616" s="15"/>
    </row>
    <row r="617">
      <c r="A617" s="15"/>
      <c r="B617" s="15"/>
      <c r="C617" s="15"/>
      <c r="D617" s="15"/>
      <c r="E617" s="15"/>
      <c r="F617" s="15"/>
      <c r="G617" s="15"/>
      <c r="H617" s="15"/>
      <c r="I617" s="15"/>
      <c r="J617" s="15"/>
      <c r="K617" s="15"/>
      <c r="L617" s="15"/>
      <c r="M617" s="15"/>
      <c r="N617" s="15"/>
      <c r="O617" s="15"/>
      <c r="P617" s="15"/>
      <c r="Q617" s="15"/>
      <c r="R617" s="15"/>
      <c r="S617" s="15"/>
    </row>
    <row r="618">
      <c r="A618" s="15"/>
      <c r="B618" s="15"/>
      <c r="C618" s="15"/>
      <c r="D618" s="15"/>
      <c r="E618" s="15"/>
      <c r="F618" s="15"/>
      <c r="G618" s="15"/>
      <c r="H618" s="15"/>
      <c r="I618" s="15"/>
      <c r="J618" s="15"/>
      <c r="K618" s="15"/>
      <c r="L618" s="15"/>
      <c r="M618" s="15"/>
      <c r="N618" s="15"/>
      <c r="O618" s="15"/>
      <c r="P618" s="15"/>
      <c r="Q618" s="15"/>
      <c r="R618" s="15"/>
      <c r="S618" s="15"/>
    </row>
    <row r="619">
      <c r="A619" s="15"/>
      <c r="B619" s="15"/>
      <c r="C619" s="15"/>
      <c r="D619" s="15"/>
      <c r="E619" s="15"/>
      <c r="F619" s="15"/>
      <c r="G619" s="15"/>
      <c r="H619" s="15"/>
      <c r="I619" s="15"/>
      <c r="J619" s="15"/>
      <c r="K619" s="15"/>
      <c r="L619" s="15"/>
      <c r="M619" s="15"/>
      <c r="N619" s="15"/>
      <c r="O619" s="15"/>
      <c r="P619" s="15"/>
      <c r="Q619" s="15"/>
      <c r="R619" s="15"/>
      <c r="S619" s="15"/>
    </row>
    <row r="620">
      <c r="A620" s="15"/>
      <c r="B620" s="15"/>
      <c r="C620" s="15"/>
      <c r="D620" s="15"/>
      <c r="E620" s="15"/>
      <c r="F620" s="15"/>
      <c r="G620" s="15"/>
      <c r="H620" s="15"/>
      <c r="I620" s="15"/>
      <c r="J620" s="15"/>
      <c r="K620" s="15"/>
      <c r="L620" s="15"/>
      <c r="M620" s="15"/>
      <c r="N620" s="15"/>
      <c r="O620" s="15"/>
      <c r="P620" s="15"/>
      <c r="Q620" s="15"/>
      <c r="R620" s="15"/>
      <c r="S620" s="15"/>
    </row>
    <row r="621">
      <c r="A621" s="15"/>
      <c r="B621" s="15"/>
      <c r="C621" s="15"/>
      <c r="D621" s="15"/>
      <c r="E621" s="15"/>
      <c r="F621" s="15"/>
      <c r="G621" s="15"/>
      <c r="H621" s="15"/>
      <c r="I621" s="15"/>
      <c r="J621" s="15"/>
      <c r="K621" s="15"/>
      <c r="L621" s="15"/>
      <c r="M621" s="15"/>
      <c r="N621" s="15"/>
      <c r="O621" s="15"/>
      <c r="P621" s="15"/>
      <c r="Q621" s="15"/>
      <c r="R621" s="15"/>
      <c r="S621" s="15"/>
    </row>
    <row r="622">
      <c r="A622" s="15"/>
      <c r="B622" s="15"/>
      <c r="C622" s="15"/>
      <c r="D622" s="15"/>
      <c r="E622" s="15"/>
      <c r="F622" s="15"/>
      <c r="G622" s="15"/>
      <c r="H622" s="15"/>
      <c r="I622" s="15"/>
      <c r="J622" s="15"/>
      <c r="K622" s="15"/>
      <c r="L622" s="15"/>
      <c r="M622" s="15"/>
      <c r="N622" s="15"/>
      <c r="O622" s="15"/>
      <c r="P622" s="15"/>
      <c r="Q622" s="15"/>
      <c r="R622" s="15"/>
      <c r="S622" s="15"/>
    </row>
    <row r="623">
      <c r="A623" s="15"/>
      <c r="B623" s="15"/>
      <c r="C623" s="15"/>
      <c r="D623" s="15"/>
      <c r="E623" s="15"/>
      <c r="F623" s="15"/>
      <c r="G623" s="15"/>
      <c r="H623" s="15"/>
      <c r="I623" s="15"/>
      <c r="J623" s="15"/>
      <c r="K623" s="15"/>
      <c r="L623" s="15"/>
      <c r="M623" s="15"/>
      <c r="N623" s="15"/>
      <c r="O623" s="15"/>
      <c r="P623" s="15"/>
      <c r="Q623" s="15"/>
      <c r="R623" s="15"/>
      <c r="S623" s="15"/>
    </row>
    <row r="624">
      <c r="A624" s="15"/>
      <c r="B624" s="15"/>
      <c r="C624" s="15"/>
      <c r="D624" s="15"/>
      <c r="E624" s="15"/>
      <c r="F624" s="15"/>
      <c r="G624" s="15"/>
      <c r="H624" s="15"/>
      <c r="I624" s="15"/>
      <c r="J624" s="15"/>
      <c r="K624" s="15"/>
      <c r="L624" s="15"/>
      <c r="M624" s="15"/>
      <c r="N624" s="15"/>
      <c r="O624" s="15"/>
      <c r="P624" s="15"/>
      <c r="Q624" s="15"/>
      <c r="R624" s="15"/>
      <c r="S624" s="15"/>
    </row>
    <row r="625">
      <c r="A625" s="15"/>
      <c r="B625" s="15"/>
      <c r="C625" s="15"/>
      <c r="D625" s="15"/>
      <c r="E625" s="15"/>
      <c r="F625" s="15"/>
      <c r="G625" s="15"/>
      <c r="H625" s="15"/>
      <c r="I625" s="15"/>
      <c r="J625" s="15"/>
      <c r="K625" s="15"/>
      <c r="L625" s="15"/>
      <c r="M625" s="15"/>
      <c r="N625" s="15"/>
      <c r="O625" s="15"/>
      <c r="P625" s="15"/>
      <c r="Q625" s="15"/>
      <c r="R625" s="15"/>
      <c r="S625" s="15"/>
    </row>
    <row r="626">
      <c r="A626" s="15"/>
      <c r="B626" s="15"/>
      <c r="C626" s="15"/>
      <c r="D626" s="15"/>
      <c r="E626" s="15"/>
      <c r="F626" s="15"/>
      <c r="G626" s="15"/>
      <c r="H626" s="15"/>
      <c r="I626" s="15"/>
      <c r="J626" s="15"/>
      <c r="K626" s="15"/>
      <c r="L626" s="15"/>
      <c r="M626" s="15"/>
      <c r="N626" s="15"/>
      <c r="O626" s="15"/>
      <c r="P626" s="15"/>
      <c r="Q626" s="15"/>
      <c r="R626" s="15"/>
      <c r="S626" s="15"/>
    </row>
    <row r="627">
      <c r="A627" s="15"/>
      <c r="B627" s="15"/>
      <c r="C627" s="15"/>
      <c r="D627" s="15"/>
      <c r="E627" s="15"/>
      <c r="F627" s="15"/>
      <c r="G627" s="15"/>
      <c r="H627" s="15"/>
      <c r="I627" s="15"/>
      <c r="J627" s="15"/>
      <c r="K627" s="15"/>
      <c r="L627" s="15"/>
      <c r="M627" s="15"/>
      <c r="N627" s="15"/>
      <c r="O627" s="15"/>
      <c r="P627" s="15"/>
      <c r="Q627" s="15"/>
      <c r="R627" s="15"/>
      <c r="S627" s="15"/>
    </row>
    <row r="628">
      <c r="A628" s="15"/>
      <c r="B628" s="15"/>
      <c r="C628" s="15"/>
      <c r="D628" s="15"/>
      <c r="E628" s="15"/>
      <c r="F628" s="15"/>
      <c r="G628" s="15"/>
      <c r="H628" s="15"/>
      <c r="I628" s="15"/>
      <c r="J628" s="15"/>
      <c r="K628" s="15"/>
      <c r="L628" s="15"/>
      <c r="M628" s="15"/>
      <c r="N628" s="15"/>
      <c r="O628" s="15"/>
      <c r="P628" s="15"/>
      <c r="Q628" s="15"/>
      <c r="R628" s="15"/>
      <c r="S628" s="15"/>
    </row>
    <row r="629">
      <c r="A629" s="15"/>
      <c r="B629" s="15"/>
      <c r="C629" s="15"/>
      <c r="D629" s="15"/>
      <c r="E629" s="15"/>
      <c r="F629" s="15"/>
      <c r="G629" s="15"/>
      <c r="H629" s="15"/>
      <c r="I629" s="15"/>
      <c r="J629" s="15"/>
      <c r="K629" s="15"/>
      <c r="L629" s="15"/>
      <c r="M629" s="15"/>
      <c r="N629" s="15"/>
      <c r="O629" s="15"/>
      <c r="P629" s="15"/>
      <c r="Q629" s="15"/>
      <c r="R629" s="15"/>
      <c r="S629" s="15"/>
    </row>
    <row r="630">
      <c r="A630" s="15"/>
      <c r="B630" s="15"/>
      <c r="C630" s="15"/>
      <c r="D630" s="15"/>
      <c r="E630" s="15"/>
      <c r="F630" s="15"/>
      <c r="G630" s="15"/>
      <c r="H630" s="15"/>
      <c r="I630" s="15"/>
      <c r="J630" s="15"/>
      <c r="K630" s="15"/>
      <c r="L630" s="15"/>
      <c r="M630" s="15"/>
      <c r="N630" s="15"/>
      <c r="O630" s="15"/>
      <c r="P630" s="15"/>
      <c r="Q630" s="15"/>
      <c r="R630" s="15"/>
      <c r="S630" s="15"/>
    </row>
    <row r="631">
      <c r="A631" s="15"/>
      <c r="B631" s="15"/>
      <c r="C631" s="15"/>
      <c r="D631" s="15"/>
      <c r="E631" s="15"/>
      <c r="F631" s="15"/>
      <c r="G631" s="15"/>
      <c r="H631" s="15"/>
      <c r="I631" s="15"/>
      <c r="J631" s="15"/>
      <c r="K631" s="15"/>
      <c r="L631" s="15"/>
      <c r="M631" s="15"/>
      <c r="N631" s="15"/>
      <c r="O631" s="15"/>
      <c r="P631" s="15"/>
      <c r="Q631" s="15"/>
      <c r="R631" s="15"/>
      <c r="S631" s="15"/>
    </row>
    <row r="632">
      <c r="A632" s="15"/>
      <c r="B632" s="15"/>
      <c r="C632" s="15"/>
      <c r="D632" s="15"/>
      <c r="E632" s="15"/>
      <c r="F632" s="15"/>
      <c r="G632" s="15"/>
      <c r="H632" s="15"/>
      <c r="I632" s="15"/>
      <c r="J632" s="15"/>
      <c r="K632" s="15"/>
      <c r="L632" s="15"/>
      <c r="M632" s="15"/>
      <c r="N632" s="15"/>
      <c r="O632" s="15"/>
      <c r="P632" s="15"/>
      <c r="Q632" s="15"/>
      <c r="R632" s="15"/>
      <c r="S632" s="15"/>
    </row>
    <row r="633">
      <c r="A633" s="15"/>
      <c r="B633" s="15"/>
      <c r="C633" s="15"/>
      <c r="D633" s="15"/>
      <c r="E633" s="15"/>
      <c r="F633" s="15"/>
      <c r="G633" s="15"/>
      <c r="H633" s="15"/>
      <c r="I633" s="15"/>
      <c r="J633" s="15"/>
      <c r="K633" s="15"/>
      <c r="L633" s="15"/>
      <c r="M633" s="15"/>
      <c r="N633" s="15"/>
      <c r="O633" s="15"/>
      <c r="P633" s="15"/>
      <c r="Q633" s="15"/>
      <c r="R633" s="15"/>
      <c r="S633" s="15"/>
    </row>
    <row r="634">
      <c r="A634" s="15"/>
      <c r="B634" s="15"/>
      <c r="C634" s="15"/>
      <c r="D634" s="15"/>
      <c r="E634" s="15"/>
      <c r="F634" s="15"/>
      <c r="G634" s="15"/>
      <c r="H634" s="15"/>
      <c r="I634" s="15"/>
      <c r="J634" s="15"/>
      <c r="K634" s="15"/>
      <c r="L634" s="15"/>
      <c r="M634" s="15"/>
      <c r="N634" s="15"/>
      <c r="O634" s="15"/>
      <c r="P634" s="15"/>
      <c r="Q634" s="15"/>
      <c r="R634" s="15"/>
      <c r="S634" s="15"/>
    </row>
    <row r="635">
      <c r="A635" s="15"/>
      <c r="B635" s="15"/>
      <c r="C635" s="15"/>
      <c r="D635" s="15"/>
      <c r="E635" s="15"/>
      <c r="F635" s="15"/>
      <c r="G635" s="15"/>
      <c r="H635" s="15"/>
      <c r="I635" s="15"/>
      <c r="J635" s="15"/>
      <c r="K635" s="15"/>
      <c r="L635" s="15"/>
      <c r="M635" s="15"/>
      <c r="N635" s="15"/>
      <c r="O635" s="15"/>
      <c r="P635" s="15"/>
      <c r="Q635" s="15"/>
      <c r="R635" s="15"/>
      <c r="S635" s="15"/>
    </row>
    <row r="636">
      <c r="A636" s="15"/>
      <c r="B636" s="15"/>
      <c r="C636" s="15"/>
      <c r="D636" s="15"/>
      <c r="E636" s="15"/>
      <c r="F636" s="15"/>
      <c r="G636" s="15"/>
      <c r="H636" s="15"/>
      <c r="I636" s="15"/>
      <c r="J636" s="15"/>
      <c r="K636" s="15"/>
      <c r="L636" s="15"/>
      <c r="M636" s="15"/>
      <c r="N636" s="15"/>
      <c r="O636" s="15"/>
      <c r="P636" s="15"/>
      <c r="Q636" s="15"/>
      <c r="R636" s="15"/>
      <c r="S636" s="15"/>
    </row>
    <row r="637">
      <c r="A637" s="15"/>
      <c r="B637" s="15"/>
      <c r="C637" s="15"/>
      <c r="D637" s="15"/>
      <c r="E637" s="15"/>
      <c r="F637" s="15"/>
      <c r="G637" s="15"/>
      <c r="H637" s="15"/>
      <c r="I637" s="15"/>
      <c r="J637" s="15"/>
      <c r="K637" s="15"/>
      <c r="L637" s="15"/>
      <c r="M637" s="15"/>
      <c r="N637" s="15"/>
      <c r="O637" s="15"/>
      <c r="P637" s="15"/>
      <c r="Q637" s="15"/>
      <c r="R637" s="15"/>
      <c r="S637" s="15"/>
    </row>
    <row r="638">
      <c r="A638" s="15"/>
      <c r="B638" s="15"/>
      <c r="C638" s="15"/>
      <c r="D638" s="15"/>
      <c r="E638" s="15"/>
      <c r="F638" s="15"/>
      <c r="G638" s="15"/>
      <c r="H638" s="15"/>
      <c r="I638" s="15"/>
      <c r="J638" s="15"/>
      <c r="K638" s="15"/>
      <c r="L638" s="15"/>
      <c r="M638" s="15"/>
      <c r="N638" s="15"/>
      <c r="O638" s="15"/>
      <c r="P638" s="15"/>
      <c r="Q638" s="15"/>
      <c r="R638" s="15"/>
      <c r="S638" s="15"/>
    </row>
    <row r="639">
      <c r="A639" s="15"/>
      <c r="B639" s="15"/>
      <c r="C639" s="15"/>
      <c r="D639" s="15"/>
      <c r="E639" s="15"/>
      <c r="F639" s="15"/>
      <c r="G639" s="15"/>
      <c r="H639" s="15"/>
      <c r="I639" s="15"/>
      <c r="J639" s="15"/>
      <c r="K639" s="15"/>
      <c r="L639" s="15"/>
      <c r="M639" s="15"/>
      <c r="N639" s="15"/>
      <c r="O639" s="15"/>
      <c r="P639" s="15"/>
      <c r="Q639" s="15"/>
      <c r="R639" s="15"/>
      <c r="S639" s="15"/>
    </row>
    <row r="640">
      <c r="A640" s="15"/>
      <c r="B640" s="15"/>
      <c r="C640" s="15"/>
      <c r="D640" s="15"/>
      <c r="E640" s="15"/>
      <c r="F640" s="15"/>
      <c r="G640" s="15"/>
      <c r="H640" s="15"/>
      <c r="I640" s="15"/>
      <c r="J640" s="15"/>
      <c r="K640" s="15"/>
      <c r="L640" s="15"/>
      <c r="M640" s="15"/>
      <c r="N640" s="15"/>
      <c r="O640" s="15"/>
      <c r="P640" s="15"/>
      <c r="Q640" s="15"/>
      <c r="R640" s="15"/>
      <c r="S640" s="15"/>
    </row>
    <row r="641">
      <c r="A641" s="15"/>
      <c r="B641" s="15"/>
      <c r="C641" s="15"/>
      <c r="D641" s="15"/>
      <c r="E641" s="15"/>
      <c r="F641" s="15"/>
      <c r="G641" s="15"/>
      <c r="H641" s="15"/>
      <c r="I641" s="15"/>
      <c r="J641" s="15"/>
      <c r="K641" s="15"/>
      <c r="L641" s="15"/>
      <c r="M641" s="15"/>
      <c r="N641" s="15"/>
      <c r="O641" s="15"/>
      <c r="P641" s="15"/>
      <c r="Q641" s="15"/>
      <c r="R641" s="15"/>
      <c r="S641" s="15"/>
    </row>
    <row r="642">
      <c r="A642" s="15"/>
      <c r="B642" s="15"/>
      <c r="C642" s="15"/>
      <c r="D642" s="15"/>
      <c r="E642" s="15"/>
      <c r="F642" s="15"/>
      <c r="G642" s="15"/>
      <c r="H642" s="15"/>
      <c r="I642" s="15"/>
      <c r="J642" s="15"/>
      <c r="K642" s="15"/>
      <c r="L642" s="15"/>
      <c r="M642" s="15"/>
      <c r="N642" s="15"/>
      <c r="O642" s="15"/>
      <c r="P642" s="15"/>
      <c r="Q642" s="15"/>
      <c r="R642" s="15"/>
      <c r="S642" s="15"/>
    </row>
    <row r="643">
      <c r="A643" s="15"/>
      <c r="B643" s="15"/>
      <c r="C643" s="15"/>
      <c r="D643" s="15"/>
      <c r="E643" s="15"/>
      <c r="F643" s="15"/>
      <c r="G643" s="15"/>
      <c r="H643" s="15"/>
      <c r="I643" s="15"/>
      <c r="J643" s="15"/>
      <c r="K643" s="15"/>
      <c r="L643" s="15"/>
      <c r="M643" s="15"/>
      <c r="N643" s="15"/>
      <c r="O643" s="15"/>
      <c r="P643" s="15"/>
      <c r="Q643" s="15"/>
      <c r="R643" s="15"/>
      <c r="S643" s="15"/>
    </row>
    <row r="644">
      <c r="A644" s="15"/>
      <c r="B644" s="15"/>
      <c r="C644" s="15"/>
      <c r="D644" s="15"/>
      <c r="E644" s="15"/>
      <c r="F644" s="15"/>
      <c r="G644" s="15"/>
      <c r="H644" s="15"/>
      <c r="I644" s="15"/>
      <c r="J644" s="15"/>
      <c r="K644" s="15"/>
      <c r="L644" s="15"/>
      <c r="M644" s="15"/>
      <c r="N644" s="15"/>
      <c r="O644" s="15"/>
      <c r="P644" s="15"/>
      <c r="Q644" s="15"/>
      <c r="R644" s="15"/>
      <c r="S644" s="15"/>
    </row>
    <row r="645">
      <c r="A645" s="15"/>
      <c r="B645" s="15"/>
      <c r="C645" s="15"/>
      <c r="D645" s="15"/>
      <c r="E645" s="15"/>
      <c r="F645" s="15"/>
      <c r="G645" s="15"/>
      <c r="H645" s="15"/>
      <c r="I645" s="15"/>
      <c r="J645" s="15"/>
      <c r="K645" s="15"/>
      <c r="L645" s="15"/>
      <c r="M645" s="15"/>
      <c r="N645" s="15"/>
      <c r="O645" s="15"/>
      <c r="P645" s="15"/>
      <c r="Q645" s="15"/>
      <c r="R645" s="15"/>
      <c r="S645" s="15"/>
    </row>
    <row r="646">
      <c r="A646" s="15"/>
      <c r="B646" s="15"/>
      <c r="C646" s="15"/>
      <c r="D646" s="15"/>
      <c r="E646" s="15"/>
      <c r="F646" s="15"/>
      <c r="G646" s="15"/>
      <c r="H646" s="15"/>
      <c r="I646" s="15"/>
      <c r="J646" s="15"/>
      <c r="K646" s="15"/>
      <c r="L646" s="15"/>
      <c r="M646" s="15"/>
      <c r="N646" s="15"/>
      <c r="O646" s="15"/>
      <c r="P646" s="15"/>
      <c r="Q646" s="15"/>
      <c r="R646" s="15"/>
      <c r="S646" s="15"/>
    </row>
    <row r="647">
      <c r="A647" s="15"/>
      <c r="B647" s="15"/>
      <c r="C647" s="15"/>
      <c r="D647" s="15"/>
      <c r="E647" s="15"/>
      <c r="F647" s="15"/>
      <c r="G647" s="15"/>
      <c r="H647" s="15"/>
      <c r="I647" s="15"/>
      <c r="J647" s="15"/>
      <c r="K647" s="15"/>
      <c r="L647" s="15"/>
      <c r="M647" s="15"/>
      <c r="N647" s="15"/>
      <c r="O647" s="15"/>
      <c r="P647" s="15"/>
      <c r="Q647" s="15"/>
      <c r="R647" s="15"/>
      <c r="S647" s="15"/>
    </row>
    <row r="648">
      <c r="A648" s="15"/>
      <c r="B648" s="15"/>
      <c r="C648" s="15"/>
      <c r="D648" s="15"/>
      <c r="E648" s="15"/>
      <c r="F648" s="15"/>
      <c r="G648" s="15"/>
      <c r="H648" s="15"/>
      <c r="I648" s="15"/>
      <c r="J648" s="15"/>
      <c r="K648" s="15"/>
      <c r="L648" s="15"/>
      <c r="M648" s="15"/>
      <c r="N648" s="15"/>
      <c r="O648" s="15"/>
      <c r="P648" s="15"/>
      <c r="Q648" s="15"/>
      <c r="R648" s="15"/>
      <c r="S648" s="15"/>
    </row>
    <row r="649">
      <c r="A649" s="15"/>
      <c r="B649" s="15"/>
      <c r="C649" s="15"/>
      <c r="D649" s="15"/>
      <c r="E649" s="15"/>
      <c r="F649" s="15"/>
      <c r="G649" s="15"/>
      <c r="H649" s="15"/>
      <c r="I649" s="15"/>
      <c r="J649" s="15"/>
      <c r="K649" s="15"/>
      <c r="L649" s="15"/>
      <c r="M649" s="15"/>
      <c r="N649" s="15"/>
      <c r="O649" s="15"/>
      <c r="P649" s="15"/>
      <c r="Q649" s="15"/>
      <c r="R649" s="15"/>
      <c r="S649" s="15"/>
    </row>
    <row r="650">
      <c r="A650" s="15"/>
      <c r="B650" s="15"/>
      <c r="C650" s="15"/>
      <c r="D650" s="15"/>
      <c r="E650" s="15"/>
      <c r="F650" s="15"/>
      <c r="G650" s="15"/>
      <c r="H650" s="15"/>
      <c r="I650" s="15"/>
      <c r="J650" s="15"/>
      <c r="K650" s="15"/>
      <c r="L650" s="15"/>
      <c r="M650" s="15"/>
      <c r="N650" s="15"/>
      <c r="O650" s="15"/>
      <c r="P650" s="15"/>
      <c r="Q650" s="15"/>
      <c r="R650" s="15"/>
      <c r="S650" s="15"/>
    </row>
    <row r="651">
      <c r="A651" s="15"/>
      <c r="B651" s="15"/>
      <c r="C651" s="15"/>
      <c r="D651" s="15"/>
      <c r="E651" s="15"/>
      <c r="F651" s="15"/>
      <c r="G651" s="15"/>
      <c r="H651" s="15"/>
      <c r="I651" s="15"/>
      <c r="J651" s="15"/>
      <c r="K651" s="15"/>
      <c r="L651" s="15"/>
      <c r="M651" s="15"/>
      <c r="N651" s="15"/>
      <c r="O651" s="15"/>
      <c r="P651" s="15"/>
      <c r="Q651" s="15"/>
      <c r="R651" s="15"/>
      <c r="S651" s="15"/>
    </row>
    <row r="652">
      <c r="A652" s="15"/>
      <c r="B652" s="15"/>
      <c r="C652" s="15"/>
      <c r="D652" s="15"/>
      <c r="E652" s="15"/>
      <c r="F652" s="15"/>
      <c r="G652" s="15"/>
      <c r="H652" s="15"/>
      <c r="I652" s="15"/>
      <c r="J652" s="15"/>
      <c r="K652" s="15"/>
      <c r="L652" s="15"/>
      <c r="M652" s="15"/>
      <c r="N652" s="15"/>
      <c r="O652" s="15"/>
      <c r="P652" s="15"/>
      <c r="Q652" s="15"/>
      <c r="R652" s="15"/>
      <c r="S652" s="15"/>
    </row>
    <row r="653">
      <c r="A653" s="15"/>
      <c r="B653" s="15"/>
      <c r="C653" s="15"/>
      <c r="D653" s="15"/>
      <c r="E653" s="15"/>
      <c r="F653" s="15"/>
      <c r="G653" s="15"/>
      <c r="H653" s="15"/>
      <c r="I653" s="15"/>
      <c r="J653" s="15"/>
      <c r="K653" s="15"/>
      <c r="L653" s="15"/>
      <c r="M653" s="15"/>
      <c r="N653" s="15"/>
      <c r="O653" s="15"/>
      <c r="P653" s="15"/>
      <c r="Q653" s="15"/>
      <c r="R653" s="15"/>
      <c r="S653" s="15"/>
    </row>
    <row r="654">
      <c r="A654" s="15"/>
      <c r="B654" s="15"/>
      <c r="C654" s="15"/>
      <c r="D654" s="15"/>
      <c r="E654" s="15"/>
      <c r="F654" s="15"/>
      <c r="G654" s="15"/>
      <c r="H654" s="15"/>
      <c r="I654" s="15"/>
      <c r="J654" s="15"/>
      <c r="K654" s="15"/>
      <c r="L654" s="15"/>
      <c r="M654" s="15"/>
      <c r="N654" s="15"/>
      <c r="O654" s="15"/>
      <c r="P654" s="15"/>
      <c r="Q654" s="15"/>
      <c r="R654" s="15"/>
      <c r="S654" s="15"/>
    </row>
    <row r="655">
      <c r="A655" s="15"/>
      <c r="B655" s="15"/>
      <c r="C655" s="15"/>
      <c r="D655" s="15"/>
      <c r="E655" s="15"/>
      <c r="F655" s="15"/>
      <c r="G655" s="15"/>
      <c r="H655" s="15"/>
      <c r="I655" s="15"/>
      <c r="J655" s="15"/>
      <c r="K655" s="15"/>
      <c r="L655" s="15"/>
      <c r="M655" s="15"/>
      <c r="N655" s="15"/>
      <c r="O655" s="15"/>
      <c r="P655" s="15"/>
      <c r="Q655" s="15"/>
      <c r="R655" s="15"/>
      <c r="S655" s="15"/>
    </row>
    <row r="656">
      <c r="A656" s="15"/>
      <c r="B656" s="15"/>
      <c r="C656" s="15"/>
      <c r="D656" s="15"/>
      <c r="E656" s="15"/>
      <c r="F656" s="15"/>
      <c r="G656" s="15"/>
      <c r="H656" s="15"/>
      <c r="I656" s="15"/>
      <c r="J656" s="15"/>
      <c r="K656" s="15"/>
      <c r="L656" s="15"/>
      <c r="M656" s="15"/>
      <c r="N656" s="15"/>
      <c r="O656" s="15"/>
      <c r="P656" s="15"/>
      <c r="Q656" s="15"/>
      <c r="R656" s="15"/>
      <c r="S656" s="15"/>
    </row>
    <row r="657">
      <c r="A657" s="15"/>
      <c r="B657" s="15"/>
      <c r="C657" s="15"/>
      <c r="D657" s="15"/>
      <c r="E657" s="15"/>
      <c r="F657" s="15"/>
      <c r="G657" s="15"/>
      <c r="H657" s="15"/>
      <c r="I657" s="15"/>
      <c r="J657" s="15"/>
      <c r="K657" s="15"/>
      <c r="L657" s="15"/>
      <c r="M657" s="15"/>
      <c r="N657" s="15"/>
      <c r="O657" s="15"/>
      <c r="P657" s="15"/>
      <c r="Q657" s="15"/>
      <c r="R657" s="15"/>
      <c r="S657" s="15"/>
    </row>
    <row r="658">
      <c r="A658" s="15"/>
      <c r="B658" s="15"/>
      <c r="C658" s="15"/>
      <c r="D658" s="15"/>
      <c r="E658" s="15"/>
      <c r="F658" s="15"/>
      <c r="G658" s="15"/>
      <c r="H658" s="15"/>
      <c r="I658" s="15"/>
      <c r="J658" s="15"/>
      <c r="K658" s="15"/>
      <c r="L658" s="15"/>
      <c r="M658" s="15"/>
      <c r="N658" s="15"/>
      <c r="O658" s="15"/>
      <c r="P658" s="15"/>
      <c r="Q658" s="15"/>
      <c r="R658" s="15"/>
      <c r="S658" s="15"/>
    </row>
    <row r="659">
      <c r="A659" s="15"/>
      <c r="B659" s="15"/>
      <c r="C659" s="15"/>
      <c r="D659" s="15"/>
      <c r="E659" s="15"/>
      <c r="F659" s="15"/>
      <c r="G659" s="15"/>
      <c r="H659" s="15"/>
      <c r="I659" s="15"/>
      <c r="J659" s="15"/>
      <c r="K659" s="15"/>
      <c r="L659" s="15"/>
      <c r="M659" s="15"/>
      <c r="N659" s="15"/>
      <c r="O659" s="15"/>
      <c r="P659" s="15"/>
      <c r="Q659" s="15"/>
      <c r="R659" s="15"/>
      <c r="S659" s="15"/>
    </row>
    <row r="660">
      <c r="A660" s="15"/>
      <c r="B660" s="15"/>
      <c r="C660" s="15"/>
      <c r="D660" s="15"/>
      <c r="E660" s="15"/>
      <c r="F660" s="15"/>
      <c r="G660" s="15"/>
      <c r="H660" s="15"/>
      <c r="I660" s="15"/>
      <c r="J660" s="15"/>
      <c r="K660" s="15"/>
      <c r="L660" s="15"/>
      <c r="M660" s="15"/>
      <c r="N660" s="15"/>
      <c r="O660" s="15"/>
      <c r="P660" s="15"/>
      <c r="Q660" s="15"/>
      <c r="R660" s="15"/>
      <c r="S660" s="15"/>
    </row>
    <row r="661">
      <c r="A661" s="15"/>
      <c r="B661" s="15"/>
      <c r="C661" s="15"/>
      <c r="D661" s="15"/>
      <c r="E661" s="15"/>
      <c r="F661" s="15"/>
      <c r="G661" s="15"/>
      <c r="H661" s="15"/>
      <c r="I661" s="15"/>
      <c r="J661" s="15"/>
      <c r="K661" s="15"/>
      <c r="L661" s="15"/>
      <c r="M661" s="15"/>
      <c r="N661" s="15"/>
      <c r="O661" s="15"/>
      <c r="P661" s="15"/>
      <c r="Q661" s="15"/>
      <c r="R661" s="15"/>
      <c r="S661" s="15"/>
    </row>
    <row r="662">
      <c r="A662" s="15"/>
      <c r="B662" s="15"/>
      <c r="C662" s="15"/>
      <c r="D662" s="15"/>
      <c r="E662" s="15"/>
      <c r="F662" s="15"/>
      <c r="G662" s="15"/>
      <c r="H662" s="15"/>
      <c r="I662" s="15"/>
      <c r="J662" s="15"/>
      <c r="K662" s="15"/>
      <c r="L662" s="15"/>
      <c r="M662" s="15"/>
      <c r="N662" s="15"/>
      <c r="O662" s="15"/>
      <c r="P662" s="15"/>
      <c r="Q662" s="15"/>
      <c r="R662" s="15"/>
      <c r="S662" s="15"/>
    </row>
    <row r="663">
      <c r="A663" s="15"/>
      <c r="B663" s="15"/>
      <c r="C663" s="15"/>
      <c r="D663" s="15"/>
      <c r="E663" s="15"/>
      <c r="F663" s="15"/>
      <c r="G663" s="15"/>
      <c r="H663" s="15"/>
      <c r="I663" s="15"/>
      <c r="J663" s="15"/>
      <c r="K663" s="15"/>
      <c r="L663" s="15"/>
      <c r="M663" s="15"/>
      <c r="N663" s="15"/>
      <c r="O663" s="15"/>
      <c r="P663" s="15"/>
      <c r="Q663" s="15"/>
      <c r="R663" s="15"/>
      <c r="S663" s="15"/>
    </row>
    <row r="664">
      <c r="A664" s="15"/>
      <c r="B664" s="15"/>
      <c r="C664" s="15"/>
      <c r="D664" s="15"/>
      <c r="E664" s="15"/>
      <c r="F664" s="15"/>
      <c r="G664" s="15"/>
      <c r="H664" s="15"/>
      <c r="I664" s="15"/>
      <c r="J664" s="15"/>
      <c r="K664" s="15"/>
      <c r="L664" s="15"/>
      <c r="M664" s="15"/>
      <c r="N664" s="15"/>
      <c r="O664" s="15"/>
      <c r="P664" s="15"/>
      <c r="Q664" s="15"/>
      <c r="R664" s="15"/>
      <c r="S664" s="15"/>
    </row>
    <row r="665">
      <c r="A665" s="15"/>
      <c r="B665" s="15"/>
      <c r="C665" s="15"/>
      <c r="D665" s="15"/>
      <c r="E665" s="15"/>
      <c r="F665" s="15"/>
      <c r="G665" s="15"/>
      <c r="H665" s="15"/>
      <c r="I665" s="15"/>
      <c r="J665" s="15"/>
      <c r="K665" s="15"/>
      <c r="L665" s="15"/>
      <c r="M665" s="15"/>
      <c r="N665" s="15"/>
      <c r="O665" s="15"/>
      <c r="P665" s="15"/>
      <c r="Q665" s="15"/>
      <c r="R665" s="15"/>
      <c r="S665" s="15"/>
    </row>
    <row r="666">
      <c r="A666" s="15"/>
      <c r="B666" s="15"/>
      <c r="C666" s="15"/>
      <c r="D666" s="15"/>
      <c r="E666" s="15"/>
      <c r="F666" s="15"/>
      <c r="G666" s="15"/>
      <c r="H666" s="15"/>
      <c r="I666" s="15"/>
      <c r="J666" s="15"/>
      <c r="K666" s="15"/>
      <c r="L666" s="15"/>
      <c r="M666" s="15"/>
      <c r="N666" s="15"/>
      <c r="O666" s="15"/>
      <c r="P666" s="15"/>
      <c r="Q666" s="15"/>
      <c r="R666" s="15"/>
      <c r="S666" s="15"/>
    </row>
    <row r="667">
      <c r="A667" s="15"/>
      <c r="B667" s="15"/>
      <c r="C667" s="15"/>
      <c r="D667" s="15"/>
      <c r="E667" s="15"/>
      <c r="F667" s="15"/>
      <c r="G667" s="15"/>
      <c r="H667" s="15"/>
      <c r="I667" s="15"/>
      <c r="J667" s="15"/>
      <c r="K667" s="15"/>
      <c r="L667" s="15"/>
      <c r="M667" s="15"/>
      <c r="N667" s="15"/>
      <c r="O667" s="15"/>
      <c r="P667" s="15"/>
      <c r="Q667" s="15"/>
      <c r="R667" s="15"/>
      <c r="S667" s="15"/>
    </row>
    <row r="668">
      <c r="A668" s="15"/>
      <c r="B668" s="15"/>
      <c r="C668" s="15"/>
      <c r="D668" s="15"/>
      <c r="E668" s="15"/>
      <c r="F668" s="15"/>
      <c r="G668" s="15"/>
      <c r="H668" s="15"/>
      <c r="I668" s="15"/>
      <c r="J668" s="15"/>
      <c r="K668" s="15"/>
      <c r="L668" s="15"/>
      <c r="M668" s="15"/>
      <c r="N668" s="15"/>
      <c r="O668" s="15"/>
      <c r="P668" s="15"/>
      <c r="Q668" s="15"/>
      <c r="R668" s="15"/>
      <c r="S668" s="15"/>
    </row>
    <row r="669">
      <c r="A669" s="15"/>
      <c r="B669" s="15"/>
      <c r="C669" s="15"/>
      <c r="D669" s="15"/>
      <c r="E669" s="15"/>
      <c r="F669" s="15"/>
      <c r="G669" s="15"/>
      <c r="H669" s="15"/>
      <c r="I669" s="15"/>
      <c r="J669" s="15"/>
      <c r="K669" s="15"/>
      <c r="L669" s="15"/>
      <c r="M669" s="15"/>
      <c r="N669" s="15"/>
      <c r="O669" s="15"/>
      <c r="P669" s="15"/>
      <c r="Q669" s="15"/>
      <c r="R669" s="15"/>
      <c r="S669" s="15"/>
    </row>
    <row r="670">
      <c r="A670" s="15"/>
      <c r="B670" s="15"/>
      <c r="C670" s="15"/>
      <c r="D670" s="15"/>
      <c r="E670" s="15"/>
      <c r="F670" s="15"/>
      <c r="G670" s="15"/>
      <c r="H670" s="15"/>
      <c r="I670" s="15"/>
      <c r="J670" s="15"/>
      <c r="K670" s="15"/>
      <c r="L670" s="15"/>
      <c r="M670" s="15"/>
      <c r="N670" s="15"/>
      <c r="O670" s="15"/>
      <c r="P670" s="15"/>
      <c r="Q670" s="15"/>
      <c r="R670" s="15"/>
      <c r="S670" s="15"/>
    </row>
    <row r="671">
      <c r="A671" s="15"/>
      <c r="B671" s="15"/>
      <c r="C671" s="15"/>
      <c r="D671" s="15"/>
      <c r="E671" s="15"/>
      <c r="F671" s="15"/>
      <c r="G671" s="15"/>
      <c r="H671" s="15"/>
      <c r="I671" s="15"/>
      <c r="J671" s="15"/>
      <c r="K671" s="15"/>
      <c r="L671" s="15"/>
      <c r="M671" s="15"/>
      <c r="N671" s="15"/>
      <c r="O671" s="15"/>
      <c r="P671" s="15"/>
      <c r="Q671" s="15"/>
      <c r="R671" s="15"/>
      <c r="S671" s="15"/>
    </row>
    <row r="672">
      <c r="A672" s="15"/>
      <c r="B672" s="15"/>
      <c r="C672" s="15"/>
      <c r="D672" s="15"/>
      <c r="E672" s="15"/>
      <c r="F672" s="15"/>
      <c r="G672" s="15"/>
      <c r="H672" s="15"/>
      <c r="I672" s="15"/>
      <c r="J672" s="15"/>
      <c r="K672" s="15"/>
      <c r="L672" s="15"/>
      <c r="M672" s="15"/>
      <c r="N672" s="15"/>
      <c r="O672" s="15"/>
      <c r="P672" s="15"/>
      <c r="Q672" s="15"/>
      <c r="R672" s="15"/>
      <c r="S672" s="15"/>
    </row>
    <row r="673">
      <c r="A673" s="15"/>
      <c r="B673" s="15"/>
      <c r="C673" s="15"/>
      <c r="D673" s="15"/>
      <c r="E673" s="15"/>
      <c r="F673" s="15"/>
      <c r="G673" s="15"/>
      <c r="H673" s="15"/>
      <c r="I673" s="15"/>
      <c r="J673" s="15"/>
      <c r="K673" s="15"/>
      <c r="L673" s="15"/>
      <c r="M673" s="15"/>
      <c r="N673" s="15"/>
      <c r="O673" s="15"/>
      <c r="P673" s="15"/>
      <c r="Q673" s="15"/>
      <c r="R673" s="15"/>
      <c r="S673" s="15"/>
    </row>
    <row r="674">
      <c r="A674" s="15"/>
      <c r="B674" s="15"/>
      <c r="C674" s="15"/>
      <c r="D674" s="15"/>
      <c r="E674" s="15"/>
      <c r="F674" s="15"/>
      <c r="G674" s="15"/>
      <c r="H674" s="15"/>
      <c r="I674" s="15"/>
      <c r="J674" s="15"/>
      <c r="K674" s="15"/>
      <c r="L674" s="15"/>
      <c r="M674" s="15"/>
      <c r="N674" s="15"/>
      <c r="O674" s="15"/>
      <c r="P674" s="15"/>
      <c r="Q674" s="15"/>
      <c r="R674" s="15"/>
      <c r="S674" s="15"/>
    </row>
    <row r="675">
      <c r="A675" s="15"/>
      <c r="B675" s="15"/>
      <c r="C675" s="15"/>
      <c r="D675" s="15"/>
      <c r="E675" s="15"/>
      <c r="F675" s="15"/>
      <c r="G675" s="15"/>
      <c r="H675" s="15"/>
      <c r="I675" s="15"/>
      <c r="J675" s="15"/>
      <c r="K675" s="15"/>
      <c r="L675" s="15"/>
      <c r="M675" s="15"/>
      <c r="N675" s="15"/>
      <c r="O675" s="15"/>
      <c r="P675" s="15"/>
      <c r="Q675" s="15"/>
      <c r="R675" s="15"/>
      <c r="S675" s="15"/>
    </row>
    <row r="676">
      <c r="A676" s="15"/>
      <c r="B676" s="15"/>
      <c r="C676" s="15"/>
      <c r="D676" s="15"/>
      <c r="E676" s="15"/>
      <c r="F676" s="15"/>
      <c r="G676" s="15"/>
      <c r="H676" s="15"/>
      <c r="I676" s="15"/>
      <c r="J676" s="15"/>
      <c r="K676" s="15"/>
      <c r="L676" s="15"/>
      <c r="M676" s="15"/>
      <c r="N676" s="15"/>
      <c r="O676" s="15"/>
      <c r="P676" s="15"/>
      <c r="Q676" s="15"/>
      <c r="R676" s="15"/>
      <c r="S676" s="15"/>
    </row>
    <row r="677">
      <c r="A677" s="15"/>
      <c r="B677" s="15"/>
      <c r="C677" s="15"/>
      <c r="D677" s="15"/>
      <c r="E677" s="15"/>
      <c r="F677" s="15"/>
      <c r="G677" s="15"/>
      <c r="H677" s="15"/>
      <c r="I677" s="15"/>
      <c r="J677" s="15"/>
      <c r="K677" s="15"/>
      <c r="L677" s="15"/>
      <c r="M677" s="15"/>
      <c r="N677" s="15"/>
      <c r="O677" s="15"/>
      <c r="P677" s="15"/>
      <c r="Q677" s="15"/>
      <c r="R677" s="15"/>
      <c r="S677" s="15"/>
    </row>
    <row r="678">
      <c r="A678" s="15"/>
      <c r="B678" s="15"/>
      <c r="C678" s="15"/>
      <c r="D678" s="15"/>
      <c r="E678" s="15"/>
      <c r="F678" s="15"/>
      <c r="G678" s="15"/>
      <c r="H678" s="15"/>
      <c r="I678" s="15"/>
      <c r="J678" s="15"/>
      <c r="K678" s="15"/>
      <c r="L678" s="15"/>
      <c r="M678" s="15"/>
      <c r="N678" s="15"/>
      <c r="O678" s="15"/>
      <c r="P678" s="15"/>
      <c r="Q678" s="15"/>
      <c r="R678" s="15"/>
      <c r="S678" s="15"/>
    </row>
    <row r="679">
      <c r="A679" s="15"/>
      <c r="B679" s="15"/>
      <c r="C679" s="15"/>
      <c r="D679" s="15"/>
      <c r="E679" s="15"/>
      <c r="F679" s="15"/>
      <c r="G679" s="15"/>
      <c r="H679" s="15"/>
      <c r="I679" s="15"/>
      <c r="J679" s="15"/>
      <c r="K679" s="15"/>
      <c r="L679" s="15"/>
      <c r="M679" s="15"/>
      <c r="N679" s="15"/>
      <c r="O679" s="15"/>
      <c r="P679" s="15"/>
      <c r="Q679" s="15"/>
      <c r="R679" s="15"/>
      <c r="S679" s="15"/>
    </row>
    <row r="680">
      <c r="A680" s="15"/>
      <c r="B680" s="15"/>
      <c r="C680" s="15"/>
      <c r="D680" s="15"/>
      <c r="E680" s="15"/>
      <c r="F680" s="15"/>
      <c r="G680" s="15"/>
      <c r="H680" s="15"/>
      <c r="I680" s="15"/>
      <c r="J680" s="15"/>
      <c r="K680" s="15"/>
      <c r="L680" s="15"/>
      <c r="M680" s="15"/>
      <c r="N680" s="15"/>
      <c r="O680" s="15"/>
      <c r="P680" s="15"/>
      <c r="Q680" s="15"/>
      <c r="R680" s="15"/>
      <c r="S680" s="15"/>
    </row>
    <row r="681">
      <c r="A681" s="15"/>
      <c r="B681" s="15"/>
      <c r="C681" s="15"/>
      <c r="D681" s="15"/>
      <c r="E681" s="15"/>
      <c r="F681" s="15"/>
      <c r="G681" s="15"/>
      <c r="H681" s="15"/>
      <c r="I681" s="15"/>
      <c r="J681" s="15"/>
      <c r="K681" s="15"/>
      <c r="L681" s="15"/>
      <c r="M681" s="15"/>
      <c r="N681" s="15"/>
      <c r="O681" s="15"/>
      <c r="P681" s="15"/>
      <c r="Q681" s="15"/>
      <c r="R681" s="15"/>
      <c r="S681" s="15"/>
    </row>
    <row r="682">
      <c r="A682" s="15"/>
      <c r="B682" s="15"/>
      <c r="C682" s="15"/>
      <c r="D682" s="15"/>
      <c r="E682" s="15"/>
      <c r="F682" s="15"/>
      <c r="G682" s="15"/>
      <c r="H682" s="15"/>
      <c r="I682" s="15"/>
      <c r="J682" s="15"/>
      <c r="K682" s="15"/>
      <c r="L682" s="15"/>
      <c r="M682" s="15"/>
      <c r="N682" s="15"/>
      <c r="O682" s="15"/>
      <c r="P682" s="15"/>
      <c r="Q682" s="15"/>
      <c r="R682" s="15"/>
      <c r="S682" s="15"/>
    </row>
    <row r="683">
      <c r="A683" s="15"/>
      <c r="B683" s="15"/>
      <c r="C683" s="15"/>
      <c r="D683" s="15"/>
      <c r="E683" s="15"/>
      <c r="F683" s="15"/>
      <c r="G683" s="15"/>
      <c r="H683" s="15"/>
      <c r="I683" s="15"/>
      <c r="J683" s="15"/>
      <c r="K683" s="15"/>
      <c r="L683" s="15"/>
      <c r="M683" s="15"/>
      <c r="N683" s="15"/>
      <c r="O683" s="15"/>
      <c r="P683" s="15"/>
      <c r="Q683" s="15"/>
      <c r="R683" s="15"/>
      <c r="S683" s="15"/>
    </row>
    <row r="684">
      <c r="A684" s="15"/>
      <c r="B684" s="15"/>
      <c r="C684" s="15"/>
      <c r="D684" s="15"/>
      <c r="E684" s="15"/>
      <c r="F684" s="15"/>
      <c r="G684" s="15"/>
      <c r="H684" s="15"/>
      <c r="I684" s="15"/>
      <c r="J684" s="15"/>
      <c r="K684" s="15"/>
      <c r="L684" s="15"/>
      <c r="M684" s="15"/>
      <c r="N684" s="15"/>
      <c r="O684" s="15"/>
      <c r="P684" s="15"/>
      <c r="Q684" s="15"/>
      <c r="R684" s="15"/>
      <c r="S684" s="15"/>
    </row>
    <row r="685">
      <c r="A685" s="15"/>
      <c r="B685" s="15"/>
      <c r="C685" s="15"/>
      <c r="D685" s="15"/>
      <c r="E685" s="15"/>
      <c r="F685" s="15"/>
      <c r="G685" s="15"/>
      <c r="H685" s="15"/>
      <c r="I685" s="15"/>
      <c r="J685" s="15"/>
      <c r="K685" s="15"/>
      <c r="L685" s="15"/>
      <c r="M685" s="15"/>
      <c r="N685" s="15"/>
      <c r="O685" s="15"/>
      <c r="P685" s="15"/>
      <c r="Q685" s="15"/>
      <c r="R685" s="15"/>
      <c r="S685" s="15"/>
    </row>
    <row r="686">
      <c r="A686" s="15"/>
      <c r="B686" s="15"/>
      <c r="C686" s="15"/>
      <c r="D686" s="15"/>
      <c r="E686" s="15"/>
      <c r="F686" s="15"/>
      <c r="G686" s="15"/>
      <c r="H686" s="15"/>
      <c r="I686" s="15"/>
      <c r="J686" s="15"/>
      <c r="K686" s="15"/>
      <c r="L686" s="15"/>
      <c r="M686" s="15"/>
      <c r="N686" s="15"/>
      <c r="O686" s="15"/>
      <c r="P686" s="15"/>
      <c r="Q686" s="15"/>
      <c r="R686" s="15"/>
      <c r="S686" s="15"/>
    </row>
    <row r="687">
      <c r="A687" s="15"/>
      <c r="B687" s="15"/>
      <c r="C687" s="15"/>
      <c r="D687" s="15"/>
      <c r="E687" s="15"/>
      <c r="F687" s="15"/>
      <c r="G687" s="15"/>
      <c r="H687" s="15"/>
      <c r="I687" s="15"/>
      <c r="J687" s="15"/>
      <c r="K687" s="15"/>
      <c r="L687" s="15"/>
      <c r="M687" s="15"/>
      <c r="N687" s="15"/>
      <c r="O687" s="15"/>
      <c r="P687" s="15"/>
      <c r="Q687" s="15"/>
      <c r="R687" s="15"/>
      <c r="S687" s="15"/>
    </row>
    <row r="688">
      <c r="A688" s="15"/>
      <c r="B688" s="15"/>
      <c r="C688" s="15"/>
      <c r="D688" s="15"/>
      <c r="E688" s="15"/>
      <c r="F688" s="15"/>
      <c r="G688" s="15"/>
      <c r="H688" s="15"/>
      <c r="I688" s="15"/>
      <c r="J688" s="15"/>
      <c r="K688" s="15"/>
      <c r="L688" s="15"/>
      <c r="M688" s="15"/>
      <c r="N688" s="15"/>
      <c r="O688" s="15"/>
      <c r="P688" s="15"/>
      <c r="Q688" s="15"/>
      <c r="R688" s="15"/>
      <c r="S688" s="15"/>
    </row>
    <row r="689">
      <c r="A689" s="15"/>
      <c r="B689" s="15"/>
      <c r="C689" s="15"/>
      <c r="D689" s="15"/>
      <c r="E689" s="15"/>
      <c r="F689" s="15"/>
      <c r="G689" s="15"/>
      <c r="H689" s="15"/>
      <c r="I689" s="15"/>
      <c r="J689" s="15"/>
      <c r="K689" s="15"/>
      <c r="L689" s="15"/>
      <c r="M689" s="15"/>
      <c r="N689" s="15"/>
      <c r="O689" s="15"/>
      <c r="P689" s="15"/>
      <c r="Q689" s="15"/>
      <c r="R689" s="15"/>
      <c r="S689" s="15"/>
    </row>
    <row r="690">
      <c r="A690" s="15"/>
      <c r="B690" s="15"/>
      <c r="C690" s="15"/>
      <c r="D690" s="15"/>
      <c r="E690" s="15"/>
      <c r="F690" s="15"/>
      <c r="G690" s="15"/>
      <c r="H690" s="15"/>
      <c r="I690" s="15"/>
      <c r="J690" s="15"/>
      <c r="K690" s="15"/>
      <c r="L690" s="15"/>
      <c r="M690" s="15"/>
      <c r="N690" s="15"/>
      <c r="O690" s="15"/>
      <c r="P690" s="15"/>
      <c r="Q690" s="15"/>
      <c r="R690" s="15"/>
      <c r="S690" s="15"/>
    </row>
    <row r="691">
      <c r="A691" s="15"/>
      <c r="B691" s="15"/>
      <c r="C691" s="15"/>
      <c r="D691" s="15"/>
      <c r="E691" s="15"/>
      <c r="F691" s="15"/>
      <c r="G691" s="15"/>
      <c r="H691" s="15"/>
      <c r="I691" s="15"/>
      <c r="J691" s="15"/>
      <c r="K691" s="15"/>
      <c r="L691" s="15"/>
      <c r="M691" s="15"/>
      <c r="N691" s="15"/>
      <c r="O691" s="15"/>
      <c r="P691" s="15"/>
      <c r="Q691" s="15"/>
      <c r="R691" s="15"/>
      <c r="S691" s="15"/>
    </row>
    <row r="692">
      <c r="A692" s="15"/>
      <c r="B692" s="15"/>
      <c r="C692" s="15"/>
      <c r="D692" s="15"/>
      <c r="E692" s="15"/>
      <c r="F692" s="15"/>
      <c r="G692" s="15"/>
      <c r="H692" s="15"/>
      <c r="I692" s="15"/>
      <c r="J692" s="15"/>
      <c r="K692" s="15"/>
      <c r="L692" s="15"/>
      <c r="M692" s="15"/>
      <c r="N692" s="15"/>
      <c r="O692" s="15"/>
      <c r="P692" s="15"/>
      <c r="Q692" s="15"/>
      <c r="R692" s="15"/>
      <c r="S692" s="15"/>
    </row>
    <row r="693">
      <c r="A693" s="15"/>
      <c r="B693" s="15"/>
      <c r="C693" s="15"/>
      <c r="D693" s="15"/>
      <c r="E693" s="15"/>
      <c r="F693" s="15"/>
      <c r="G693" s="15"/>
      <c r="H693" s="15"/>
      <c r="I693" s="15"/>
      <c r="J693" s="15"/>
      <c r="K693" s="15"/>
      <c r="L693" s="15"/>
      <c r="M693" s="15"/>
      <c r="N693" s="15"/>
      <c r="O693" s="15"/>
      <c r="P693" s="15"/>
      <c r="Q693" s="15"/>
      <c r="R693" s="15"/>
      <c r="S693" s="15"/>
    </row>
    <row r="694">
      <c r="A694" s="15"/>
      <c r="B694" s="15"/>
      <c r="C694" s="15"/>
      <c r="D694" s="15"/>
      <c r="E694" s="15"/>
      <c r="F694" s="15"/>
      <c r="G694" s="15"/>
      <c r="H694" s="15"/>
      <c r="I694" s="15"/>
      <c r="J694" s="15"/>
      <c r="K694" s="15"/>
      <c r="L694" s="15"/>
      <c r="M694" s="15"/>
      <c r="N694" s="15"/>
      <c r="O694" s="15"/>
      <c r="P694" s="15"/>
      <c r="Q694" s="15"/>
      <c r="R694" s="15"/>
      <c r="S694" s="15"/>
    </row>
    <row r="695">
      <c r="A695" s="15"/>
      <c r="B695" s="15"/>
      <c r="C695" s="15"/>
      <c r="D695" s="15"/>
      <c r="E695" s="15"/>
      <c r="F695" s="15"/>
      <c r="G695" s="15"/>
      <c r="H695" s="15"/>
      <c r="I695" s="15"/>
      <c r="J695" s="15"/>
      <c r="K695" s="15"/>
      <c r="L695" s="15"/>
      <c r="M695" s="15"/>
      <c r="N695" s="15"/>
      <c r="O695" s="15"/>
      <c r="P695" s="15"/>
      <c r="Q695" s="15"/>
      <c r="R695" s="15"/>
      <c r="S695" s="15"/>
    </row>
    <row r="696">
      <c r="A696" s="15"/>
      <c r="B696" s="15"/>
      <c r="C696" s="15"/>
      <c r="D696" s="15"/>
      <c r="E696" s="15"/>
      <c r="F696" s="15"/>
      <c r="G696" s="15"/>
      <c r="H696" s="15"/>
      <c r="I696" s="15"/>
      <c r="J696" s="15"/>
      <c r="K696" s="15"/>
      <c r="L696" s="15"/>
      <c r="M696" s="15"/>
      <c r="N696" s="15"/>
      <c r="O696" s="15"/>
      <c r="P696" s="15"/>
      <c r="Q696" s="15"/>
      <c r="R696" s="15"/>
      <c r="S696" s="15"/>
    </row>
    <row r="697">
      <c r="A697" s="15"/>
      <c r="B697" s="15"/>
      <c r="C697" s="15"/>
      <c r="D697" s="15"/>
      <c r="E697" s="15"/>
      <c r="F697" s="15"/>
      <c r="G697" s="15"/>
      <c r="H697" s="15"/>
      <c r="I697" s="15"/>
      <c r="J697" s="15"/>
      <c r="K697" s="15"/>
      <c r="L697" s="15"/>
      <c r="M697" s="15"/>
      <c r="N697" s="15"/>
      <c r="O697" s="15"/>
      <c r="P697" s="15"/>
      <c r="Q697" s="15"/>
      <c r="R697" s="15"/>
      <c r="S697" s="15"/>
    </row>
    <row r="698">
      <c r="A698" s="15"/>
      <c r="B698" s="15"/>
      <c r="C698" s="15"/>
      <c r="D698" s="15"/>
      <c r="E698" s="15"/>
      <c r="F698" s="15"/>
      <c r="G698" s="15"/>
      <c r="H698" s="15"/>
      <c r="I698" s="15"/>
      <c r="J698" s="15"/>
      <c r="K698" s="15"/>
      <c r="L698" s="15"/>
      <c r="M698" s="15"/>
      <c r="N698" s="15"/>
      <c r="O698" s="15"/>
      <c r="P698" s="15"/>
      <c r="Q698" s="15"/>
      <c r="R698" s="15"/>
      <c r="S698" s="15"/>
    </row>
    <row r="699">
      <c r="A699" s="15"/>
      <c r="B699" s="15"/>
      <c r="C699" s="15"/>
      <c r="D699" s="15"/>
      <c r="E699" s="15"/>
      <c r="F699" s="15"/>
      <c r="G699" s="15"/>
      <c r="H699" s="15"/>
      <c r="I699" s="15"/>
      <c r="J699" s="15"/>
      <c r="K699" s="15"/>
      <c r="L699" s="15"/>
      <c r="M699" s="15"/>
      <c r="N699" s="15"/>
      <c r="O699" s="15"/>
      <c r="P699" s="15"/>
      <c r="Q699" s="15"/>
      <c r="R699" s="15"/>
      <c r="S699" s="15"/>
    </row>
    <row r="700">
      <c r="A700" s="15"/>
      <c r="B700" s="15"/>
      <c r="C700" s="15"/>
      <c r="D700" s="15"/>
      <c r="E700" s="15"/>
      <c r="F700" s="15"/>
      <c r="G700" s="15"/>
      <c r="H700" s="15"/>
      <c r="I700" s="15"/>
      <c r="J700" s="15"/>
      <c r="K700" s="15"/>
      <c r="L700" s="15"/>
      <c r="M700" s="15"/>
      <c r="N700" s="15"/>
      <c r="O700" s="15"/>
      <c r="P700" s="15"/>
      <c r="Q700" s="15"/>
      <c r="R700" s="15"/>
      <c r="S700" s="15"/>
    </row>
    <row r="701">
      <c r="A701" s="15"/>
      <c r="B701" s="15"/>
      <c r="C701" s="15"/>
      <c r="D701" s="15"/>
      <c r="E701" s="15"/>
      <c r="F701" s="15"/>
      <c r="G701" s="15"/>
      <c r="H701" s="15"/>
      <c r="I701" s="15"/>
      <c r="J701" s="15"/>
      <c r="K701" s="15"/>
      <c r="L701" s="15"/>
      <c r="M701" s="15"/>
      <c r="N701" s="15"/>
      <c r="O701" s="15"/>
      <c r="P701" s="15"/>
      <c r="Q701" s="15"/>
      <c r="R701" s="15"/>
      <c r="S701" s="15"/>
    </row>
    <row r="702">
      <c r="A702" s="15"/>
      <c r="B702" s="15"/>
      <c r="C702" s="15"/>
      <c r="D702" s="15"/>
      <c r="E702" s="15"/>
      <c r="F702" s="15"/>
      <c r="G702" s="15"/>
      <c r="H702" s="15"/>
      <c r="I702" s="15"/>
      <c r="J702" s="15"/>
      <c r="K702" s="15"/>
      <c r="L702" s="15"/>
      <c r="M702" s="15"/>
      <c r="N702" s="15"/>
      <c r="O702" s="15"/>
      <c r="P702" s="15"/>
      <c r="Q702" s="15"/>
      <c r="R702" s="15"/>
      <c r="S702" s="15"/>
    </row>
    <row r="703">
      <c r="A703" s="15"/>
      <c r="B703" s="15"/>
      <c r="C703" s="15"/>
      <c r="D703" s="15"/>
      <c r="E703" s="15"/>
      <c r="F703" s="15"/>
      <c r="G703" s="15"/>
      <c r="H703" s="15"/>
      <c r="I703" s="15"/>
      <c r="J703" s="15"/>
      <c r="K703" s="15"/>
      <c r="L703" s="15"/>
      <c r="M703" s="15"/>
      <c r="N703" s="15"/>
      <c r="O703" s="15"/>
      <c r="P703" s="15"/>
      <c r="Q703" s="15"/>
      <c r="R703" s="15"/>
      <c r="S703" s="15"/>
    </row>
    <row r="704">
      <c r="A704" s="15"/>
      <c r="B704" s="15"/>
      <c r="C704" s="15"/>
      <c r="D704" s="15"/>
      <c r="E704" s="15"/>
      <c r="F704" s="15"/>
      <c r="G704" s="15"/>
      <c r="H704" s="15"/>
      <c r="I704" s="15"/>
      <c r="J704" s="15"/>
      <c r="K704" s="15"/>
      <c r="L704" s="15"/>
      <c r="M704" s="15"/>
      <c r="N704" s="15"/>
      <c r="O704" s="15"/>
      <c r="P704" s="15"/>
      <c r="Q704" s="15"/>
      <c r="R704" s="15"/>
      <c r="S704" s="15"/>
    </row>
    <row r="705">
      <c r="A705" s="15"/>
      <c r="B705" s="15"/>
      <c r="C705" s="15"/>
      <c r="D705" s="15"/>
      <c r="E705" s="15"/>
      <c r="F705" s="15"/>
      <c r="G705" s="15"/>
      <c r="H705" s="15"/>
      <c r="I705" s="15"/>
      <c r="J705" s="15"/>
      <c r="K705" s="15"/>
      <c r="L705" s="15"/>
      <c r="M705" s="15"/>
      <c r="N705" s="15"/>
      <c r="O705" s="15"/>
      <c r="P705" s="15"/>
      <c r="Q705" s="15"/>
      <c r="R705" s="15"/>
      <c r="S705" s="15"/>
    </row>
    <row r="706">
      <c r="A706" s="15"/>
      <c r="B706" s="15"/>
      <c r="C706" s="15"/>
      <c r="D706" s="15"/>
      <c r="E706" s="15"/>
      <c r="F706" s="15"/>
      <c r="G706" s="15"/>
      <c r="H706" s="15"/>
      <c r="I706" s="15"/>
      <c r="J706" s="15"/>
      <c r="K706" s="15"/>
      <c r="L706" s="15"/>
      <c r="M706" s="15"/>
      <c r="N706" s="15"/>
      <c r="O706" s="15"/>
      <c r="P706" s="15"/>
      <c r="Q706" s="15"/>
      <c r="R706" s="15"/>
      <c r="S706" s="15"/>
    </row>
    <row r="707">
      <c r="A707" s="15"/>
      <c r="B707" s="15"/>
      <c r="C707" s="15"/>
      <c r="D707" s="15"/>
      <c r="E707" s="15"/>
      <c r="F707" s="15"/>
      <c r="G707" s="15"/>
      <c r="H707" s="15"/>
      <c r="I707" s="15"/>
      <c r="J707" s="15"/>
      <c r="K707" s="15"/>
      <c r="L707" s="15"/>
      <c r="M707" s="15"/>
      <c r="N707" s="15"/>
      <c r="O707" s="15"/>
      <c r="P707" s="15"/>
      <c r="Q707" s="15"/>
      <c r="R707" s="15"/>
      <c r="S707" s="15"/>
    </row>
    <row r="708">
      <c r="A708" s="15"/>
      <c r="B708" s="15"/>
      <c r="C708" s="15"/>
      <c r="D708" s="15"/>
      <c r="E708" s="15"/>
      <c r="F708" s="15"/>
      <c r="G708" s="15"/>
      <c r="H708" s="15"/>
      <c r="I708" s="15"/>
      <c r="J708" s="15"/>
      <c r="K708" s="15"/>
      <c r="L708" s="15"/>
      <c r="M708" s="15"/>
      <c r="N708" s="15"/>
      <c r="O708" s="15"/>
      <c r="P708" s="15"/>
      <c r="Q708" s="15"/>
      <c r="R708" s="15"/>
      <c r="S708" s="15"/>
    </row>
    <row r="709">
      <c r="A709" s="15"/>
      <c r="B709" s="15"/>
      <c r="C709" s="15"/>
      <c r="D709" s="15"/>
      <c r="E709" s="15"/>
      <c r="F709" s="15"/>
      <c r="G709" s="15"/>
      <c r="H709" s="15"/>
      <c r="I709" s="15"/>
      <c r="J709" s="15"/>
      <c r="K709" s="15"/>
      <c r="L709" s="15"/>
      <c r="M709" s="15"/>
      <c r="N709" s="15"/>
      <c r="O709" s="15"/>
      <c r="P709" s="15"/>
      <c r="Q709" s="15"/>
      <c r="R709" s="15"/>
      <c r="S709" s="15"/>
    </row>
    <row r="710">
      <c r="A710" s="15"/>
      <c r="B710" s="15"/>
      <c r="C710" s="15"/>
      <c r="D710" s="15"/>
      <c r="E710" s="15"/>
      <c r="F710" s="15"/>
      <c r="G710" s="15"/>
      <c r="H710" s="15"/>
      <c r="I710" s="15"/>
      <c r="J710" s="15"/>
      <c r="K710" s="15"/>
      <c r="L710" s="15"/>
      <c r="M710" s="15"/>
      <c r="N710" s="15"/>
      <c r="O710" s="15"/>
      <c r="P710" s="15"/>
      <c r="Q710" s="15"/>
      <c r="R710" s="15"/>
      <c r="S710" s="15"/>
    </row>
    <row r="711">
      <c r="A711" s="15"/>
      <c r="B711" s="15"/>
      <c r="C711" s="15"/>
      <c r="D711" s="15"/>
      <c r="E711" s="15"/>
      <c r="F711" s="15"/>
      <c r="G711" s="15"/>
      <c r="H711" s="15"/>
      <c r="I711" s="15"/>
      <c r="J711" s="15"/>
      <c r="K711" s="15"/>
      <c r="L711" s="15"/>
      <c r="M711" s="15"/>
      <c r="N711" s="15"/>
      <c r="O711" s="15"/>
      <c r="P711" s="15"/>
      <c r="Q711" s="15"/>
      <c r="R711" s="15"/>
      <c r="S711" s="15"/>
    </row>
    <row r="712">
      <c r="A712" s="15"/>
      <c r="B712" s="15"/>
      <c r="C712" s="15"/>
      <c r="D712" s="15"/>
      <c r="E712" s="15"/>
      <c r="F712" s="15"/>
      <c r="G712" s="15"/>
      <c r="H712" s="15"/>
      <c r="I712" s="15"/>
      <c r="J712" s="15"/>
      <c r="K712" s="15"/>
      <c r="L712" s="15"/>
      <c r="M712" s="15"/>
      <c r="N712" s="15"/>
      <c r="O712" s="15"/>
      <c r="P712" s="15"/>
      <c r="Q712" s="15"/>
      <c r="R712" s="15"/>
      <c r="S712" s="15"/>
    </row>
    <row r="713">
      <c r="A713" s="15"/>
      <c r="B713" s="15"/>
      <c r="C713" s="15"/>
      <c r="D713" s="15"/>
      <c r="E713" s="15"/>
      <c r="F713" s="15"/>
      <c r="G713" s="15"/>
      <c r="H713" s="15"/>
      <c r="I713" s="15"/>
      <c r="J713" s="15"/>
      <c r="K713" s="15"/>
      <c r="L713" s="15"/>
      <c r="M713" s="15"/>
      <c r="N713" s="15"/>
      <c r="O713" s="15"/>
      <c r="P713" s="15"/>
      <c r="Q713" s="15"/>
      <c r="R713" s="15"/>
      <c r="S713" s="15"/>
    </row>
    <row r="714">
      <c r="A714" s="15"/>
      <c r="B714" s="15"/>
      <c r="C714" s="15"/>
      <c r="D714" s="15"/>
      <c r="E714" s="15"/>
      <c r="F714" s="15"/>
      <c r="G714" s="15"/>
      <c r="H714" s="15"/>
      <c r="I714" s="15"/>
      <c r="J714" s="15"/>
      <c r="K714" s="15"/>
      <c r="L714" s="15"/>
      <c r="M714" s="15"/>
      <c r="N714" s="15"/>
      <c r="O714" s="15"/>
      <c r="P714" s="15"/>
      <c r="Q714" s="15"/>
      <c r="R714" s="15"/>
      <c r="S714" s="15"/>
    </row>
    <row r="715">
      <c r="A715" s="15"/>
      <c r="B715" s="15"/>
      <c r="C715" s="15"/>
      <c r="D715" s="15"/>
      <c r="E715" s="15"/>
      <c r="F715" s="15"/>
      <c r="G715" s="15"/>
      <c r="H715" s="15"/>
      <c r="I715" s="15"/>
      <c r="J715" s="15"/>
      <c r="K715" s="15"/>
      <c r="L715" s="15"/>
      <c r="M715" s="15"/>
      <c r="N715" s="15"/>
      <c r="O715" s="15"/>
      <c r="P715" s="15"/>
      <c r="Q715" s="15"/>
      <c r="R715" s="15"/>
      <c r="S715" s="15"/>
    </row>
    <row r="716">
      <c r="A716" s="15"/>
      <c r="B716" s="15"/>
      <c r="C716" s="15"/>
      <c r="D716" s="15"/>
      <c r="E716" s="15"/>
      <c r="F716" s="15"/>
      <c r="G716" s="15"/>
      <c r="H716" s="15"/>
      <c r="I716" s="15"/>
      <c r="J716" s="15"/>
      <c r="K716" s="15"/>
      <c r="L716" s="15"/>
      <c r="M716" s="15"/>
      <c r="N716" s="15"/>
      <c r="O716" s="15"/>
      <c r="P716" s="15"/>
      <c r="Q716" s="15"/>
      <c r="R716" s="15"/>
      <c r="S716" s="15"/>
    </row>
    <row r="717">
      <c r="A717" s="15"/>
      <c r="B717" s="15"/>
      <c r="C717" s="15"/>
      <c r="D717" s="15"/>
      <c r="E717" s="15"/>
      <c r="F717" s="15"/>
      <c r="G717" s="15"/>
      <c r="H717" s="15"/>
      <c r="I717" s="15"/>
      <c r="J717" s="15"/>
      <c r="K717" s="15"/>
      <c r="L717" s="15"/>
      <c r="M717" s="15"/>
      <c r="N717" s="15"/>
      <c r="O717" s="15"/>
      <c r="P717" s="15"/>
      <c r="Q717" s="15"/>
      <c r="R717" s="15"/>
      <c r="S717" s="15"/>
    </row>
    <row r="718">
      <c r="A718" s="15"/>
      <c r="B718" s="15"/>
      <c r="C718" s="15"/>
      <c r="D718" s="15"/>
      <c r="E718" s="15"/>
      <c r="F718" s="15"/>
      <c r="G718" s="15"/>
      <c r="H718" s="15"/>
      <c r="I718" s="15"/>
      <c r="J718" s="15"/>
      <c r="K718" s="15"/>
      <c r="L718" s="15"/>
      <c r="M718" s="15"/>
      <c r="N718" s="15"/>
      <c r="O718" s="15"/>
      <c r="P718" s="15"/>
      <c r="Q718" s="15"/>
      <c r="R718" s="15"/>
      <c r="S718" s="15"/>
    </row>
    <row r="719">
      <c r="A719" s="15"/>
      <c r="B719" s="15"/>
      <c r="C719" s="15"/>
      <c r="D719" s="15"/>
      <c r="E719" s="15"/>
      <c r="F719" s="15"/>
      <c r="G719" s="15"/>
      <c r="H719" s="15"/>
      <c r="I719" s="15"/>
      <c r="J719" s="15"/>
      <c r="K719" s="15"/>
      <c r="L719" s="15"/>
      <c r="M719" s="15"/>
      <c r="N719" s="15"/>
      <c r="O719" s="15"/>
      <c r="P719" s="15"/>
      <c r="Q719" s="15"/>
      <c r="R719" s="15"/>
      <c r="S719" s="15"/>
    </row>
    <row r="720">
      <c r="A720" s="15"/>
      <c r="B720" s="15"/>
      <c r="C720" s="15"/>
      <c r="D720" s="15"/>
      <c r="E720" s="15"/>
      <c r="F720" s="15"/>
      <c r="G720" s="15"/>
      <c r="H720" s="15"/>
      <c r="I720" s="15"/>
      <c r="J720" s="15"/>
      <c r="K720" s="15"/>
      <c r="L720" s="15"/>
      <c r="M720" s="15"/>
      <c r="N720" s="15"/>
      <c r="O720" s="15"/>
      <c r="P720" s="15"/>
      <c r="Q720" s="15"/>
      <c r="R720" s="15"/>
      <c r="S720" s="15"/>
    </row>
    <row r="721">
      <c r="A721" s="15"/>
      <c r="B721" s="15"/>
      <c r="C721" s="15"/>
      <c r="D721" s="15"/>
      <c r="E721" s="15"/>
      <c r="F721" s="15"/>
      <c r="G721" s="15"/>
      <c r="H721" s="15"/>
      <c r="I721" s="15"/>
      <c r="J721" s="15"/>
      <c r="K721" s="15"/>
      <c r="L721" s="15"/>
      <c r="M721" s="15"/>
      <c r="N721" s="15"/>
      <c r="O721" s="15"/>
      <c r="P721" s="15"/>
      <c r="Q721" s="15"/>
      <c r="R721" s="15"/>
      <c r="S721" s="15"/>
    </row>
    <row r="722">
      <c r="A722" s="15"/>
      <c r="B722" s="15"/>
      <c r="C722" s="15"/>
      <c r="D722" s="15"/>
      <c r="E722" s="15"/>
      <c r="F722" s="15"/>
      <c r="G722" s="15"/>
      <c r="H722" s="15"/>
      <c r="I722" s="15"/>
      <c r="J722" s="15"/>
      <c r="K722" s="15"/>
      <c r="L722" s="15"/>
      <c r="M722" s="15"/>
      <c r="N722" s="15"/>
      <c r="O722" s="15"/>
      <c r="P722" s="15"/>
      <c r="Q722" s="15"/>
      <c r="R722" s="15"/>
      <c r="S722" s="15"/>
    </row>
    <row r="723">
      <c r="A723" s="15"/>
      <c r="B723" s="15"/>
      <c r="C723" s="15"/>
      <c r="D723" s="15"/>
      <c r="E723" s="15"/>
      <c r="F723" s="15"/>
      <c r="G723" s="15"/>
      <c r="H723" s="15"/>
      <c r="I723" s="15"/>
      <c r="J723" s="15"/>
      <c r="K723" s="15"/>
      <c r="L723" s="15"/>
      <c r="M723" s="15"/>
      <c r="N723" s="15"/>
      <c r="O723" s="15"/>
      <c r="P723" s="15"/>
      <c r="Q723" s="15"/>
      <c r="R723" s="15"/>
      <c r="S723" s="15"/>
    </row>
    <row r="724">
      <c r="A724" s="15"/>
      <c r="B724" s="15"/>
      <c r="C724" s="15"/>
      <c r="D724" s="15"/>
      <c r="E724" s="15"/>
      <c r="F724" s="15"/>
      <c r="G724" s="15"/>
      <c r="H724" s="15"/>
      <c r="I724" s="15"/>
      <c r="J724" s="15"/>
      <c r="K724" s="15"/>
      <c r="L724" s="15"/>
      <c r="M724" s="15"/>
      <c r="N724" s="15"/>
      <c r="O724" s="15"/>
      <c r="P724" s="15"/>
      <c r="Q724" s="15"/>
      <c r="R724" s="15"/>
      <c r="S724" s="15"/>
    </row>
    <row r="725">
      <c r="A725" s="15"/>
      <c r="B725" s="15"/>
      <c r="C725" s="15"/>
      <c r="D725" s="15"/>
      <c r="E725" s="15"/>
      <c r="F725" s="15"/>
      <c r="G725" s="15"/>
      <c r="H725" s="15"/>
      <c r="I725" s="15"/>
      <c r="J725" s="15"/>
      <c r="K725" s="15"/>
      <c r="L725" s="15"/>
      <c r="M725" s="15"/>
      <c r="N725" s="15"/>
      <c r="O725" s="15"/>
      <c r="P725" s="15"/>
      <c r="Q725" s="15"/>
      <c r="R725" s="15"/>
      <c r="S725" s="15"/>
    </row>
    <row r="726">
      <c r="A726" s="15"/>
      <c r="B726" s="15"/>
      <c r="C726" s="15"/>
      <c r="D726" s="15"/>
      <c r="E726" s="15"/>
      <c r="F726" s="15"/>
      <c r="G726" s="15"/>
      <c r="H726" s="15"/>
      <c r="I726" s="15"/>
      <c r="J726" s="15"/>
      <c r="K726" s="15"/>
      <c r="L726" s="15"/>
      <c r="M726" s="15"/>
      <c r="N726" s="15"/>
      <c r="O726" s="15"/>
      <c r="P726" s="15"/>
      <c r="Q726" s="15"/>
      <c r="R726" s="15"/>
      <c r="S726" s="15"/>
    </row>
    <row r="727">
      <c r="A727" s="15"/>
      <c r="B727" s="15"/>
      <c r="C727" s="15"/>
      <c r="D727" s="15"/>
      <c r="E727" s="15"/>
      <c r="F727" s="15"/>
      <c r="G727" s="15"/>
      <c r="H727" s="15"/>
      <c r="I727" s="15"/>
      <c r="J727" s="15"/>
      <c r="K727" s="15"/>
      <c r="L727" s="15"/>
      <c r="M727" s="15"/>
      <c r="N727" s="15"/>
      <c r="O727" s="15"/>
      <c r="P727" s="15"/>
      <c r="Q727" s="15"/>
      <c r="R727" s="15"/>
      <c r="S727" s="15"/>
    </row>
    <row r="728">
      <c r="A728" s="15"/>
      <c r="B728" s="15"/>
      <c r="C728" s="15"/>
      <c r="D728" s="15"/>
      <c r="E728" s="15"/>
      <c r="F728" s="15"/>
      <c r="G728" s="15"/>
      <c r="H728" s="15"/>
      <c r="I728" s="15"/>
      <c r="J728" s="15"/>
      <c r="K728" s="15"/>
      <c r="L728" s="15"/>
      <c r="M728" s="15"/>
      <c r="N728" s="15"/>
      <c r="O728" s="15"/>
      <c r="P728" s="15"/>
      <c r="Q728" s="15"/>
      <c r="R728" s="15"/>
      <c r="S728" s="15"/>
    </row>
    <row r="729">
      <c r="A729" s="15"/>
      <c r="B729" s="15"/>
      <c r="C729" s="15"/>
      <c r="D729" s="15"/>
      <c r="E729" s="15"/>
      <c r="F729" s="15"/>
      <c r="G729" s="15"/>
      <c r="H729" s="15"/>
      <c r="I729" s="15"/>
      <c r="J729" s="15"/>
      <c r="K729" s="15"/>
      <c r="L729" s="15"/>
      <c r="M729" s="15"/>
      <c r="N729" s="15"/>
      <c r="O729" s="15"/>
      <c r="P729" s="15"/>
      <c r="Q729" s="15"/>
      <c r="R729" s="15"/>
      <c r="S729" s="15"/>
    </row>
    <row r="730">
      <c r="A730" s="15"/>
      <c r="B730" s="15"/>
      <c r="C730" s="15"/>
      <c r="D730" s="15"/>
      <c r="E730" s="15"/>
      <c r="F730" s="15"/>
      <c r="G730" s="15"/>
      <c r="H730" s="15"/>
      <c r="I730" s="15"/>
      <c r="J730" s="15"/>
      <c r="K730" s="15"/>
      <c r="L730" s="15"/>
      <c r="M730" s="15"/>
      <c r="N730" s="15"/>
      <c r="O730" s="15"/>
      <c r="P730" s="15"/>
      <c r="Q730" s="15"/>
      <c r="R730" s="15"/>
      <c r="S730" s="15"/>
    </row>
    <row r="731">
      <c r="A731" s="15"/>
      <c r="B731" s="15"/>
      <c r="C731" s="15"/>
      <c r="D731" s="15"/>
      <c r="E731" s="15"/>
      <c r="F731" s="15"/>
      <c r="G731" s="15"/>
      <c r="H731" s="15"/>
      <c r="I731" s="15"/>
      <c r="J731" s="15"/>
      <c r="K731" s="15"/>
      <c r="L731" s="15"/>
      <c r="M731" s="15"/>
      <c r="N731" s="15"/>
      <c r="O731" s="15"/>
      <c r="P731" s="15"/>
      <c r="Q731" s="15"/>
      <c r="R731" s="15"/>
      <c r="S731" s="15"/>
    </row>
    <row r="732">
      <c r="A732" s="15"/>
      <c r="B732" s="15"/>
      <c r="C732" s="15"/>
      <c r="D732" s="15"/>
      <c r="E732" s="15"/>
      <c r="F732" s="15"/>
      <c r="G732" s="15"/>
      <c r="H732" s="15"/>
      <c r="I732" s="15"/>
      <c r="J732" s="15"/>
      <c r="K732" s="15"/>
      <c r="L732" s="15"/>
      <c r="M732" s="15"/>
      <c r="N732" s="15"/>
      <c r="O732" s="15"/>
      <c r="P732" s="15"/>
      <c r="Q732" s="15"/>
      <c r="R732" s="15"/>
      <c r="S732" s="15"/>
    </row>
    <row r="733">
      <c r="A733" s="15"/>
      <c r="B733" s="15"/>
      <c r="C733" s="15"/>
      <c r="D733" s="15"/>
      <c r="E733" s="15"/>
      <c r="F733" s="15"/>
      <c r="G733" s="15"/>
      <c r="H733" s="15"/>
      <c r="I733" s="15"/>
      <c r="J733" s="15"/>
      <c r="K733" s="15"/>
      <c r="L733" s="15"/>
      <c r="M733" s="15"/>
      <c r="N733" s="15"/>
      <c r="O733" s="15"/>
      <c r="P733" s="15"/>
      <c r="Q733" s="15"/>
      <c r="R733" s="15"/>
      <c r="S733" s="15"/>
    </row>
    <row r="734">
      <c r="A734" s="15"/>
      <c r="B734" s="15"/>
      <c r="C734" s="15"/>
      <c r="D734" s="15"/>
      <c r="E734" s="15"/>
      <c r="F734" s="15"/>
      <c r="G734" s="15"/>
      <c r="H734" s="15"/>
      <c r="I734" s="15"/>
      <c r="J734" s="15"/>
      <c r="K734" s="15"/>
      <c r="L734" s="15"/>
      <c r="M734" s="15"/>
      <c r="N734" s="15"/>
      <c r="O734" s="15"/>
      <c r="P734" s="15"/>
      <c r="Q734" s="15"/>
      <c r="R734" s="15"/>
      <c r="S734" s="15"/>
    </row>
    <row r="735">
      <c r="A735" s="15"/>
      <c r="B735" s="15"/>
      <c r="C735" s="15"/>
      <c r="D735" s="15"/>
      <c r="E735" s="15"/>
      <c r="F735" s="15"/>
      <c r="G735" s="15"/>
      <c r="H735" s="15"/>
      <c r="I735" s="15"/>
      <c r="J735" s="15"/>
      <c r="K735" s="15"/>
      <c r="L735" s="15"/>
      <c r="M735" s="15"/>
      <c r="N735" s="15"/>
      <c r="O735" s="15"/>
      <c r="P735" s="15"/>
      <c r="Q735" s="15"/>
      <c r="R735" s="15"/>
      <c r="S735" s="15"/>
    </row>
    <row r="736">
      <c r="A736" s="15"/>
      <c r="B736" s="15"/>
      <c r="C736" s="15"/>
      <c r="D736" s="15"/>
      <c r="E736" s="15"/>
      <c r="F736" s="15"/>
      <c r="G736" s="15"/>
      <c r="H736" s="15"/>
      <c r="I736" s="15"/>
      <c r="J736" s="15"/>
      <c r="K736" s="15"/>
      <c r="L736" s="15"/>
      <c r="M736" s="15"/>
      <c r="N736" s="15"/>
      <c r="O736" s="15"/>
      <c r="P736" s="15"/>
      <c r="Q736" s="15"/>
      <c r="R736" s="15"/>
      <c r="S736" s="15"/>
    </row>
    <row r="737">
      <c r="A737" s="15"/>
      <c r="B737" s="15"/>
      <c r="C737" s="15"/>
      <c r="D737" s="15"/>
      <c r="E737" s="15"/>
      <c r="F737" s="15"/>
      <c r="G737" s="15"/>
      <c r="H737" s="15"/>
      <c r="I737" s="15"/>
      <c r="J737" s="15"/>
      <c r="K737" s="15"/>
      <c r="L737" s="15"/>
      <c r="M737" s="15"/>
      <c r="N737" s="15"/>
      <c r="O737" s="15"/>
      <c r="P737" s="15"/>
      <c r="Q737" s="15"/>
      <c r="R737" s="15"/>
      <c r="S737" s="15"/>
    </row>
    <row r="738">
      <c r="A738" s="15"/>
      <c r="B738" s="15"/>
      <c r="C738" s="15"/>
      <c r="D738" s="15"/>
      <c r="E738" s="15"/>
      <c r="F738" s="15"/>
      <c r="G738" s="15"/>
      <c r="H738" s="15"/>
      <c r="I738" s="15"/>
      <c r="J738" s="15"/>
      <c r="K738" s="15"/>
      <c r="L738" s="15"/>
      <c r="M738" s="15"/>
      <c r="N738" s="15"/>
      <c r="O738" s="15"/>
      <c r="P738" s="15"/>
      <c r="Q738" s="15"/>
      <c r="R738" s="15"/>
      <c r="S738" s="15"/>
    </row>
    <row r="739">
      <c r="A739" s="15"/>
      <c r="B739" s="15"/>
      <c r="C739" s="15"/>
      <c r="D739" s="15"/>
      <c r="E739" s="15"/>
      <c r="F739" s="15"/>
      <c r="G739" s="15"/>
      <c r="H739" s="15"/>
      <c r="I739" s="15"/>
      <c r="J739" s="15"/>
      <c r="K739" s="15"/>
      <c r="L739" s="15"/>
      <c r="M739" s="15"/>
      <c r="N739" s="15"/>
      <c r="O739" s="15"/>
      <c r="P739" s="15"/>
      <c r="Q739" s="15"/>
      <c r="R739" s="15"/>
      <c r="S739" s="15"/>
    </row>
    <row r="740">
      <c r="A740" s="15"/>
      <c r="B740" s="15"/>
      <c r="C740" s="15"/>
      <c r="D740" s="15"/>
      <c r="E740" s="15"/>
      <c r="F740" s="15"/>
      <c r="G740" s="15"/>
      <c r="H740" s="15"/>
      <c r="I740" s="15"/>
      <c r="J740" s="15"/>
      <c r="K740" s="15"/>
      <c r="L740" s="15"/>
      <c r="M740" s="15"/>
      <c r="N740" s="15"/>
      <c r="O740" s="15"/>
      <c r="P740" s="15"/>
      <c r="Q740" s="15"/>
      <c r="R740" s="15"/>
      <c r="S740" s="15"/>
    </row>
    <row r="741">
      <c r="A741" s="15"/>
      <c r="B741" s="15"/>
      <c r="C741" s="15"/>
      <c r="D741" s="15"/>
      <c r="E741" s="15"/>
      <c r="F741" s="15"/>
      <c r="G741" s="15"/>
      <c r="H741" s="15"/>
      <c r="I741" s="15"/>
      <c r="J741" s="15"/>
      <c r="K741" s="15"/>
      <c r="L741" s="15"/>
      <c r="M741" s="15"/>
      <c r="N741" s="15"/>
      <c r="O741" s="15"/>
      <c r="P741" s="15"/>
      <c r="Q741" s="15"/>
      <c r="R741" s="15"/>
      <c r="S741" s="15"/>
    </row>
    <row r="742">
      <c r="A742" s="15"/>
      <c r="B742" s="15"/>
      <c r="C742" s="15"/>
      <c r="D742" s="15"/>
      <c r="E742" s="15"/>
      <c r="F742" s="15"/>
      <c r="G742" s="15"/>
      <c r="H742" s="15"/>
      <c r="I742" s="15"/>
      <c r="J742" s="15"/>
      <c r="K742" s="15"/>
      <c r="L742" s="15"/>
      <c r="M742" s="15"/>
      <c r="N742" s="15"/>
      <c r="O742" s="15"/>
      <c r="P742" s="15"/>
      <c r="Q742" s="15"/>
      <c r="R742" s="15"/>
      <c r="S742" s="15"/>
    </row>
    <row r="743">
      <c r="A743" s="15"/>
      <c r="B743" s="15"/>
      <c r="C743" s="15"/>
      <c r="D743" s="15"/>
      <c r="E743" s="15"/>
      <c r="F743" s="15"/>
      <c r="G743" s="15"/>
      <c r="H743" s="15"/>
      <c r="I743" s="15"/>
      <c r="J743" s="15"/>
      <c r="K743" s="15"/>
      <c r="L743" s="15"/>
      <c r="M743" s="15"/>
      <c r="N743" s="15"/>
      <c r="O743" s="15"/>
      <c r="P743" s="15"/>
      <c r="Q743" s="15"/>
      <c r="R743" s="15"/>
      <c r="S743" s="15"/>
    </row>
    <row r="744">
      <c r="A744" s="15"/>
      <c r="B744" s="15"/>
      <c r="C744" s="15"/>
      <c r="D744" s="15"/>
      <c r="E744" s="15"/>
      <c r="F744" s="15"/>
      <c r="G744" s="15"/>
      <c r="H744" s="15"/>
      <c r="I744" s="15"/>
      <c r="J744" s="15"/>
      <c r="K744" s="15"/>
      <c r="L744" s="15"/>
      <c r="M744" s="15"/>
      <c r="N744" s="15"/>
      <c r="O744" s="15"/>
      <c r="P744" s="15"/>
      <c r="Q744" s="15"/>
      <c r="R744" s="15"/>
      <c r="S744" s="15"/>
    </row>
    <row r="745">
      <c r="A745" s="15"/>
      <c r="B745" s="15"/>
      <c r="C745" s="15"/>
      <c r="D745" s="15"/>
      <c r="E745" s="15"/>
      <c r="F745" s="15"/>
      <c r="G745" s="15"/>
      <c r="H745" s="15"/>
      <c r="I745" s="15"/>
      <c r="J745" s="15"/>
      <c r="K745" s="15"/>
      <c r="L745" s="15"/>
      <c r="M745" s="15"/>
      <c r="N745" s="15"/>
      <c r="O745" s="15"/>
      <c r="P745" s="15"/>
      <c r="Q745" s="15"/>
      <c r="R745" s="15"/>
      <c r="S745" s="15"/>
    </row>
    <row r="746">
      <c r="A746" s="15"/>
      <c r="B746" s="15"/>
      <c r="C746" s="15"/>
      <c r="D746" s="15"/>
      <c r="E746" s="15"/>
      <c r="F746" s="15"/>
      <c r="G746" s="15"/>
      <c r="H746" s="15"/>
      <c r="I746" s="15"/>
      <c r="J746" s="15"/>
      <c r="K746" s="15"/>
      <c r="L746" s="15"/>
      <c r="M746" s="15"/>
      <c r="N746" s="15"/>
      <c r="O746" s="15"/>
      <c r="P746" s="15"/>
      <c r="Q746" s="15"/>
      <c r="R746" s="15"/>
      <c r="S746" s="15"/>
    </row>
    <row r="747">
      <c r="A747" s="15"/>
      <c r="B747" s="15"/>
      <c r="C747" s="15"/>
      <c r="D747" s="15"/>
      <c r="E747" s="15"/>
      <c r="F747" s="15"/>
      <c r="G747" s="15"/>
      <c r="H747" s="15"/>
      <c r="I747" s="15"/>
      <c r="J747" s="15"/>
      <c r="K747" s="15"/>
      <c r="L747" s="15"/>
      <c r="M747" s="15"/>
      <c r="N747" s="15"/>
      <c r="O747" s="15"/>
      <c r="P747" s="15"/>
      <c r="Q747" s="15"/>
      <c r="R747" s="15"/>
      <c r="S747" s="15"/>
    </row>
    <row r="748">
      <c r="A748" s="15"/>
      <c r="B748" s="15"/>
      <c r="C748" s="15"/>
      <c r="D748" s="15"/>
      <c r="E748" s="15"/>
      <c r="F748" s="15"/>
      <c r="G748" s="15"/>
      <c r="H748" s="15"/>
      <c r="I748" s="15"/>
      <c r="J748" s="15"/>
      <c r="K748" s="15"/>
      <c r="L748" s="15"/>
      <c r="M748" s="15"/>
      <c r="N748" s="15"/>
      <c r="O748" s="15"/>
      <c r="P748" s="15"/>
      <c r="Q748" s="15"/>
      <c r="R748" s="15"/>
      <c r="S748" s="15"/>
    </row>
    <row r="749">
      <c r="A749" s="15"/>
      <c r="B749" s="15"/>
      <c r="C749" s="15"/>
      <c r="D749" s="15"/>
      <c r="E749" s="15"/>
      <c r="F749" s="15"/>
      <c r="G749" s="15"/>
      <c r="H749" s="15"/>
      <c r="I749" s="15"/>
      <c r="J749" s="15"/>
      <c r="K749" s="15"/>
      <c r="L749" s="15"/>
      <c r="M749" s="15"/>
      <c r="N749" s="15"/>
      <c r="O749" s="15"/>
      <c r="P749" s="15"/>
      <c r="Q749" s="15"/>
      <c r="R749" s="15"/>
      <c r="S749" s="15"/>
    </row>
    <row r="750">
      <c r="A750" s="15"/>
      <c r="B750" s="15"/>
      <c r="C750" s="15"/>
      <c r="D750" s="15"/>
      <c r="E750" s="15"/>
      <c r="F750" s="15"/>
      <c r="G750" s="15"/>
      <c r="H750" s="15"/>
      <c r="I750" s="15"/>
      <c r="J750" s="15"/>
      <c r="K750" s="15"/>
      <c r="L750" s="15"/>
      <c r="M750" s="15"/>
      <c r="N750" s="15"/>
      <c r="O750" s="15"/>
      <c r="P750" s="15"/>
      <c r="Q750" s="15"/>
      <c r="R750" s="15"/>
      <c r="S750" s="15"/>
    </row>
    <row r="751">
      <c r="A751" s="15"/>
      <c r="B751" s="15"/>
      <c r="C751" s="15"/>
      <c r="D751" s="15"/>
      <c r="E751" s="15"/>
      <c r="F751" s="15"/>
      <c r="G751" s="15"/>
      <c r="H751" s="15"/>
      <c r="I751" s="15"/>
      <c r="J751" s="15"/>
      <c r="K751" s="15"/>
      <c r="L751" s="15"/>
      <c r="M751" s="15"/>
      <c r="N751" s="15"/>
      <c r="O751" s="15"/>
      <c r="P751" s="15"/>
      <c r="Q751" s="15"/>
      <c r="R751" s="15"/>
      <c r="S751" s="15"/>
    </row>
    <row r="752">
      <c r="A752" s="15"/>
      <c r="B752" s="15"/>
      <c r="C752" s="15"/>
      <c r="D752" s="15"/>
      <c r="E752" s="15"/>
      <c r="F752" s="15"/>
      <c r="G752" s="15"/>
      <c r="H752" s="15"/>
      <c r="I752" s="15"/>
      <c r="J752" s="15"/>
      <c r="K752" s="15"/>
      <c r="L752" s="15"/>
      <c r="M752" s="15"/>
      <c r="N752" s="15"/>
      <c r="O752" s="15"/>
      <c r="P752" s="15"/>
      <c r="Q752" s="15"/>
      <c r="R752" s="15"/>
      <c r="S752" s="15"/>
    </row>
    <row r="753">
      <c r="A753" s="15"/>
      <c r="B753" s="15"/>
      <c r="C753" s="15"/>
      <c r="D753" s="15"/>
      <c r="E753" s="15"/>
      <c r="F753" s="15"/>
      <c r="G753" s="15"/>
      <c r="H753" s="15"/>
      <c r="I753" s="15"/>
      <c r="J753" s="15"/>
      <c r="K753" s="15"/>
      <c r="L753" s="15"/>
      <c r="M753" s="15"/>
      <c r="N753" s="15"/>
      <c r="O753" s="15"/>
      <c r="P753" s="15"/>
      <c r="Q753" s="15"/>
      <c r="R753" s="15"/>
      <c r="S753" s="15"/>
    </row>
    <row r="754">
      <c r="A754" s="15"/>
      <c r="B754" s="15"/>
      <c r="C754" s="15"/>
      <c r="D754" s="15"/>
      <c r="E754" s="15"/>
      <c r="F754" s="15"/>
      <c r="G754" s="15"/>
      <c r="H754" s="15"/>
      <c r="I754" s="15"/>
      <c r="J754" s="15"/>
      <c r="K754" s="15"/>
      <c r="L754" s="15"/>
      <c r="M754" s="15"/>
      <c r="N754" s="15"/>
      <c r="O754" s="15"/>
      <c r="P754" s="15"/>
      <c r="Q754" s="15"/>
      <c r="R754" s="15"/>
      <c r="S754" s="15"/>
    </row>
    <row r="755">
      <c r="A755" s="15"/>
      <c r="B755" s="15"/>
      <c r="C755" s="15"/>
      <c r="D755" s="15"/>
      <c r="E755" s="15"/>
      <c r="F755" s="15"/>
      <c r="G755" s="15"/>
      <c r="H755" s="15"/>
      <c r="I755" s="15"/>
      <c r="J755" s="15"/>
      <c r="K755" s="15"/>
      <c r="L755" s="15"/>
      <c r="M755" s="15"/>
      <c r="N755" s="15"/>
      <c r="O755" s="15"/>
      <c r="P755" s="15"/>
      <c r="Q755" s="15"/>
      <c r="R755" s="15"/>
      <c r="S755" s="15"/>
    </row>
    <row r="756">
      <c r="A756" s="15"/>
      <c r="B756" s="15"/>
      <c r="C756" s="15"/>
      <c r="D756" s="15"/>
      <c r="E756" s="15"/>
      <c r="F756" s="15"/>
      <c r="G756" s="15"/>
      <c r="H756" s="15"/>
      <c r="I756" s="15"/>
      <c r="J756" s="15"/>
      <c r="K756" s="15"/>
      <c r="L756" s="15"/>
      <c r="M756" s="15"/>
      <c r="N756" s="15"/>
      <c r="O756" s="15"/>
      <c r="P756" s="15"/>
      <c r="Q756" s="15"/>
      <c r="R756" s="15"/>
      <c r="S756" s="15"/>
    </row>
    <row r="757">
      <c r="A757" s="15"/>
      <c r="B757" s="15"/>
      <c r="C757" s="15"/>
      <c r="D757" s="15"/>
      <c r="E757" s="15"/>
      <c r="F757" s="15"/>
      <c r="G757" s="15"/>
      <c r="H757" s="15"/>
      <c r="I757" s="15"/>
      <c r="J757" s="15"/>
      <c r="K757" s="15"/>
      <c r="L757" s="15"/>
      <c r="M757" s="15"/>
      <c r="N757" s="15"/>
      <c r="O757" s="15"/>
      <c r="P757" s="15"/>
      <c r="Q757" s="15"/>
      <c r="R757" s="15"/>
      <c r="S757" s="15"/>
    </row>
    <row r="758">
      <c r="A758" s="15"/>
      <c r="B758" s="15"/>
      <c r="C758" s="15"/>
      <c r="D758" s="15"/>
      <c r="E758" s="15"/>
      <c r="F758" s="15"/>
      <c r="G758" s="15"/>
      <c r="H758" s="15"/>
      <c r="I758" s="15"/>
      <c r="J758" s="15"/>
      <c r="K758" s="15"/>
      <c r="L758" s="15"/>
      <c r="M758" s="15"/>
      <c r="N758" s="15"/>
      <c r="O758" s="15"/>
      <c r="P758" s="15"/>
      <c r="Q758" s="15"/>
      <c r="R758" s="15"/>
      <c r="S758" s="15"/>
    </row>
    <row r="759">
      <c r="A759" s="15"/>
      <c r="B759" s="15"/>
      <c r="C759" s="15"/>
      <c r="D759" s="15"/>
      <c r="E759" s="15"/>
      <c r="F759" s="15"/>
      <c r="G759" s="15"/>
      <c r="H759" s="15"/>
      <c r="I759" s="15"/>
      <c r="J759" s="15"/>
      <c r="K759" s="15"/>
      <c r="L759" s="15"/>
      <c r="M759" s="15"/>
      <c r="N759" s="15"/>
      <c r="O759" s="15"/>
      <c r="P759" s="15"/>
      <c r="Q759" s="15"/>
      <c r="R759" s="15"/>
      <c r="S759" s="15"/>
    </row>
    <row r="760">
      <c r="A760" s="15"/>
      <c r="B760" s="15"/>
      <c r="C760" s="15"/>
      <c r="D760" s="15"/>
      <c r="E760" s="15"/>
      <c r="F760" s="15"/>
      <c r="G760" s="15"/>
      <c r="H760" s="15"/>
      <c r="I760" s="15"/>
      <c r="J760" s="15"/>
      <c r="K760" s="15"/>
      <c r="L760" s="15"/>
      <c r="M760" s="15"/>
      <c r="N760" s="15"/>
      <c r="O760" s="15"/>
      <c r="P760" s="15"/>
      <c r="Q760" s="15"/>
      <c r="R760" s="15"/>
      <c r="S760" s="15"/>
    </row>
    <row r="761">
      <c r="A761" s="15"/>
      <c r="B761" s="15"/>
      <c r="C761" s="15"/>
      <c r="D761" s="15"/>
      <c r="E761" s="15"/>
      <c r="F761" s="15"/>
      <c r="G761" s="15"/>
      <c r="H761" s="15"/>
      <c r="I761" s="15"/>
      <c r="J761" s="15"/>
      <c r="K761" s="15"/>
      <c r="L761" s="15"/>
      <c r="M761" s="15"/>
      <c r="N761" s="15"/>
      <c r="O761" s="15"/>
      <c r="P761" s="15"/>
      <c r="Q761" s="15"/>
      <c r="R761" s="15"/>
      <c r="S761" s="15"/>
    </row>
    <row r="762">
      <c r="A762" s="15"/>
      <c r="B762" s="15"/>
      <c r="C762" s="15"/>
      <c r="D762" s="15"/>
      <c r="E762" s="15"/>
      <c r="F762" s="15"/>
      <c r="G762" s="15"/>
      <c r="H762" s="15"/>
      <c r="I762" s="15"/>
      <c r="J762" s="15"/>
      <c r="K762" s="15"/>
      <c r="L762" s="15"/>
      <c r="M762" s="15"/>
      <c r="N762" s="15"/>
      <c r="O762" s="15"/>
      <c r="P762" s="15"/>
      <c r="Q762" s="15"/>
      <c r="R762" s="15"/>
      <c r="S762" s="15"/>
    </row>
    <row r="763">
      <c r="A763" s="15"/>
      <c r="B763" s="15"/>
      <c r="C763" s="15"/>
      <c r="D763" s="15"/>
      <c r="E763" s="15"/>
      <c r="F763" s="15"/>
      <c r="G763" s="15"/>
      <c r="H763" s="15"/>
      <c r="I763" s="15"/>
      <c r="J763" s="15"/>
      <c r="K763" s="15"/>
      <c r="L763" s="15"/>
      <c r="M763" s="15"/>
      <c r="N763" s="15"/>
      <c r="O763" s="15"/>
      <c r="P763" s="15"/>
      <c r="Q763" s="15"/>
      <c r="R763" s="15"/>
      <c r="S763" s="15"/>
    </row>
    <row r="764">
      <c r="A764" s="15"/>
      <c r="B764" s="15"/>
      <c r="C764" s="15"/>
      <c r="D764" s="15"/>
      <c r="E764" s="15"/>
      <c r="F764" s="15"/>
      <c r="G764" s="15"/>
      <c r="H764" s="15"/>
      <c r="I764" s="15"/>
      <c r="J764" s="15"/>
      <c r="K764" s="15"/>
      <c r="L764" s="15"/>
      <c r="M764" s="15"/>
      <c r="N764" s="15"/>
      <c r="O764" s="15"/>
      <c r="P764" s="15"/>
      <c r="Q764" s="15"/>
      <c r="R764" s="15"/>
      <c r="S764" s="15"/>
    </row>
    <row r="765">
      <c r="A765" s="15"/>
      <c r="B765" s="15"/>
      <c r="C765" s="15"/>
      <c r="D765" s="15"/>
      <c r="E765" s="15"/>
      <c r="F765" s="15"/>
      <c r="G765" s="15"/>
      <c r="H765" s="15"/>
      <c r="I765" s="15"/>
      <c r="J765" s="15"/>
      <c r="K765" s="15"/>
      <c r="L765" s="15"/>
      <c r="M765" s="15"/>
      <c r="N765" s="15"/>
      <c r="O765" s="15"/>
      <c r="P765" s="15"/>
      <c r="Q765" s="15"/>
      <c r="R765" s="15"/>
      <c r="S765" s="15"/>
    </row>
    <row r="766">
      <c r="A766" s="15"/>
      <c r="B766" s="15"/>
      <c r="C766" s="15"/>
      <c r="D766" s="15"/>
      <c r="E766" s="15"/>
      <c r="F766" s="15"/>
      <c r="G766" s="15"/>
      <c r="H766" s="15"/>
      <c r="I766" s="15"/>
      <c r="J766" s="15"/>
      <c r="K766" s="15"/>
      <c r="L766" s="15"/>
      <c r="M766" s="15"/>
      <c r="N766" s="15"/>
      <c r="O766" s="15"/>
      <c r="P766" s="15"/>
      <c r="Q766" s="15"/>
      <c r="R766" s="15"/>
      <c r="S766" s="15"/>
    </row>
    <row r="767">
      <c r="A767" s="15"/>
      <c r="B767" s="15"/>
      <c r="C767" s="15"/>
      <c r="D767" s="15"/>
      <c r="E767" s="15"/>
      <c r="F767" s="15"/>
      <c r="G767" s="15"/>
      <c r="H767" s="15"/>
      <c r="I767" s="15"/>
      <c r="J767" s="15"/>
      <c r="K767" s="15"/>
      <c r="L767" s="15"/>
      <c r="M767" s="15"/>
      <c r="N767" s="15"/>
      <c r="O767" s="15"/>
      <c r="P767" s="15"/>
      <c r="Q767" s="15"/>
      <c r="R767" s="15"/>
      <c r="S767" s="15"/>
    </row>
    <row r="768">
      <c r="A768" s="15"/>
      <c r="B768" s="15"/>
      <c r="C768" s="15"/>
      <c r="D768" s="15"/>
      <c r="E768" s="15"/>
      <c r="F768" s="15"/>
      <c r="G768" s="15"/>
      <c r="H768" s="15"/>
      <c r="I768" s="15"/>
      <c r="J768" s="15"/>
      <c r="K768" s="15"/>
      <c r="L768" s="15"/>
      <c r="M768" s="15"/>
      <c r="N768" s="15"/>
      <c r="O768" s="15"/>
      <c r="P768" s="15"/>
      <c r="Q768" s="15"/>
      <c r="R768" s="15"/>
      <c r="S768" s="15"/>
    </row>
    <row r="769">
      <c r="A769" s="15"/>
      <c r="B769" s="15"/>
      <c r="C769" s="15"/>
      <c r="D769" s="15"/>
      <c r="E769" s="15"/>
      <c r="F769" s="15"/>
      <c r="G769" s="15"/>
      <c r="H769" s="15"/>
      <c r="I769" s="15"/>
      <c r="J769" s="15"/>
      <c r="K769" s="15"/>
      <c r="L769" s="15"/>
      <c r="M769" s="15"/>
      <c r="N769" s="15"/>
      <c r="O769" s="15"/>
      <c r="P769" s="15"/>
      <c r="Q769" s="15"/>
      <c r="R769" s="15"/>
      <c r="S769" s="15"/>
    </row>
    <row r="770">
      <c r="A770" s="15"/>
      <c r="B770" s="15"/>
      <c r="C770" s="15"/>
      <c r="D770" s="15"/>
      <c r="E770" s="15"/>
      <c r="F770" s="15"/>
      <c r="G770" s="15"/>
      <c r="H770" s="15"/>
      <c r="I770" s="15"/>
      <c r="J770" s="15"/>
      <c r="K770" s="15"/>
      <c r="L770" s="15"/>
      <c r="M770" s="15"/>
      <c r="N770" s="15"/>
      <c r="O770" s="15"/>
      <c r="P770" s="15"/>
      <c r="Q770" s="15"/>
      <c r="R770" s="15"/>
      <c r="S770" s="15"/>
    </row>
    <row r="771">
      <c r="A771" s="15"/>
      <c r="B771" s="15"/>
      <c r="C771" s="15"/>
      <c r="D771" s="15"/>
      <c r="E771" s="15"/>
      <c r="F771" s="15"/>
      <c r="G771" s="15"/>
      <c r="H771" s="15"/>
      <c r="I771" s="15"/>
      <c r="J771" s="15"/>
      <c r="K771" s="15"/>
      <c r="L771" s="15"/>
      <c r="M771" s="15"/>
      <c r="N771" s="15"/>
      <c r="O771" s="15"/>
      <c r="P771" s="15"/>
      <c r="Q771" s="15"/>
      <c r="R771" s="15"/>
      <c r="S771" s="15"/>
    </row>
    <row r="772">
      <c r="A772" s="15"/>
      <c r="B772" s="15"/>
      <c r="C772" s="15"/>
      <c r="D772" s="15"/>
      <c r="E772" s="15"/>
      <c r="F772" s="15"/>
      <c r="G772" s="15"/>
      <c r="H772" s="15"/>
      <c r="I772" s="15"/>
      <c r="J772" s="15"/>
      <c r="K772" s="15"/>
      <c r="L772" s="15"/>
      <c r="M772" s="15"/>
      <c r="N772" s="15"/>
      <c r="O772" s="15"/>
      <c r="P772" s="15"/>
      <c r="Q772" s="15"/>
      <c r="R772" s="15"/>
      <c r="S772" s="15"/>
    </row>
    <row r="773">
      <c r="A773" s="15"/>
      <c r="B773" s="15"/>
      <c r="C773" s="15"/>
      <c r="D773" s="15"/>
      <c r="E773" s="15"/>
      <c r="F773" s="15"/>
      <c r="G773" s="15"/>
      <c r="H773" s="15"/>
      <c r="I773" s="15"/>
      <c r="J773" s="15"/>
      <c r="K773" s="15"/>
      <c r="L773" s="15"/>
      <c r="M773" s="15"/>
      <c r="N773" s="15"/>
      <c r="O773" s="15"/>
      <c r="P773" s="15"/>
      <c r="Q773" s="15"/>
      <c r="R773" s="15"/>
      <c r="S773" s="15"/>
    </row>
    <row r="774">
      <c r="A774" s="15"/>
      <c r="B774" s="15"/>
      <c r="C774" s="15"/>
      <c r="D774" s="15"/>
      <c r="E774" s="15"/>
      <c r="F774" s="15"/>
      <c r="G774" s="15"/>
      <c r="H774" s="15"/>
      <c r="I774" s="15"/>
      <c r="J774" s="15"/>
      <c r="K774" s="15"/>
      <c r="L774" s="15"/>
      <c r="M774" s="15"/>
      <c r="N774" s="15"/>
      <c r="O774" s="15"/>
      <c r="P774" s="15"/>
      <c r="Q774" s="15"/>
      <c r="R774" s="15"/>
      <c r="S774" s="15"/>
    </row>
    <row r="775">
      <c r="A775" s="15"/>
      <c r="B775" s="15"/>
      <c r="C775" s="15"/>
      <c r="D775" s="15"/>
      <c r="E775" s="15"/>
      <c r="F775" s="15"/>
      <c r="G775" s="15"/>
      <c r="H775" s="15"/>
      <c r="I775" s="15"/>
      <c r="J775" s="15"/>
      <c r="K775" s="15"/>
      <c r="L775" s="15"/>
      <c r="M775" s="15"/>
      <c r="N775" s="15"/>
      <c r="O775" s="15"/>
      <c r="P775" s="15"/>
      <c r="Q775" s="15"/>
      <c r="R775" s="15"/>
      <c r="S775" s="15"/>
    </row>
    <row r="776">
      <c r="A776" s="15"/>
      <c r="B776" s="15"/>
      <c r="C776" s="15"/>
      <c r="D776" s="15"/>
      <c r="E776" s="15"/>
      <c r="F776" s="15"/>
      <c r="G776" s="15"/>
      <c r="H776" s="15"/>
      <c r="I776" s="15"/>
      <c r="J776" s="15"/>
      <c r="K776" s="15"/>
      <c r="L776" s="15"/>
      <c r="M776" s="15"/>
      <c r="N776" s="15"/>
      <c r="O776" s="15"/>
      <c r="P776" s="15"/>
      <c r="Q776" s="15"/>
      <c r="R776" s="15"/>
      <c r="S776" s="15"/>
    </row>
    <row r="777">
      <c r="A777" s="15"/>
      <c r="B777" s="15"/>
      <c r="C777" s="15"/>
      <c r="D777" s="15"/>
      <c r="E777" s="15"/>
      <c r="F777" s="15"/>
      <c r="G777" s="15"/>
      <c r="H777" s="15"/>
      <c r="I777" s="15"/>
      <c r="J777" s="15"/>
      <c r="K777" s="15"/>
      <c r="L777" s="15"/>
      <c r="M777" s="15"/>
      <c r="N777" s="15"/>
      <c r="O777" s="15"/>
      <c r="P777" s="15"/>
      <c r="Q777" s="15"/>
      <c r="R777" s="15"/>
      <c r="S777" s="15"/>
    </row>
    <row r="778">
      <c r="A778" s="15"/>
      <c r="B778" s="15"/>
      <c r="C778" s="15"/>
      <c r="D778" s="15"/>
      <c r="E778" s="15"/>
      <c r="F778" s="15"/>
      <c r="G778" s="15"/>
      <c r="H778" s="15"/>
      <c r="I778" s="15"/>
      <c r="J778" s="15"/>
      <c r="K778" s="15"/>
      <c r="L778" s="15"/>
      <c r="M778" s="15"/>
      <c r="N778" s="15"/>
      <c r="O778" s="15"/>
      <c r="P778" s="15"/>
      <c r="Q778" s="15"/>
      <c r="R778" s="15"/>
      <c r="S778" s="15"/>
    </row>
    <row r="779">
      <c r="A779" s="15"/>
      <c r="B779" s="15"/>
      <c r="C779" s="15"/>
      <c r="D779" s="15"/>
      <c r="E779" s="15"/>
      <c r="F779" s="15"/>
      <c r="G779" s="15"/>
      <c r="H779" s="15"/>
      <c r="I779" s="15"/>
      <c r="J779" s="15"/>
      <c r="K779" s="15"/>
      <c r="L779" s="15"/>
      <c r="M779" s="15"/>
      <c r="N779" s="15"/>
      <c r="O779" s="15"/>
      <c r="P779" s="15"/>
      <c r="Q779" s="15"/>
      <c r="R779" s="15"/>
      <c r="S779" s="15"/>
    </row>
    <row r="780">
      <c r="A780" s="15"/>
      <c r="B780" s="15"/>
      <c r="C780" s="15"/>
      <c r="D780" s="15"/>
      <c r="E780" s="15"/>
      <c r="F780" s="15"/>
      <c r="G780" s="15"/>
      <c r="H780" s="15"/>
      <c r="I780" s="15"/>
      <c r="J780" s="15"/>
      <c r="K780" s="15"/>
      <c r="L780" s="15"/>
      <c r="M780" s="15"/>
      <c r="N780" s="15"/>
      <c r="O780" s="15"/>
      <c r="P780" s="15"/>
      <c r="Q780" s="15"/>
      <c r="R780" s="15"/>
      <c r="S780" s="15"/>
    </row>
    <row r="781">
      <c r="A781" s="15"/>
      <c r="B781" s="15"/>
      <c r="C781" s="15"/>
      <c r="D781" s="15"/>
      <c r="E781" s="15"/>
      <c r="F781" s="15"/>
      <c r="G781" s="15"/>
      <c r="H781" s="15"/>
      <c r="I781" s="15"/>
      <c r="J781" s="15"/>
      <c r="K781" s="15"/>
      <c r="L781" s="15"/>
      <c r="M781" s="15"/>
      <c r="N781" s="15"/>
      <c r="O781" s="15"/>
      <c r="P781" s="15"/>
      <c r="Q781" s="15"/>
      <c r="R781" s="15"/>
      <c r="S781" s="15"/>
    </row>
    <row r="782">
      <c r="A782" s="15"/>
      <c r="B782" s="15"/>
      <c r="C782" s="15"/>
      <c r="D782" s="15"/>
      <c r="E782" s="15"/>
      <c r="F782" s="15"/>
      <c r="G782" s="15"/>
      <c r="H782" s="15"/>
      <c r="I782" s="15"/>
      <c r="J782" s="15"/>
      <c r="K782" s="15"/>
      <c r="L782" s="15"/>
      <c r="M782" s="15"/>
      <c r="N782" s="15"/>
      <c r="O782" s="15"/>
      <c r="P782" s="15"/>
      <c r="Q782" s="15"/>
      <c r="R782" s="15"/>
      <c r="S782" s="15"/>
    </row>
    <row r="783">
      <c r="A783" s="15"/>
      <c r="B783" s="15"/>
      <c r="C783" s="15"/>
      <c r="D783" s="15"/>
      <c r="E783" s="15"/>
      <c r="F783" s="15"/>
      <c r="G783" s="15"/>
      <c r="H783" s="15"/>
      <c r="I783" s="15"/>
      <c r="J783" s="15"/>
      <c r="K783" s="15"/>
      <c r="L783" s="15"/>
      <c r="M783" s="15"/>
      <c r="N783" s="15"/>
      <c r="O783" s="15"/>
      <c r="P783" s="15"/>
      <c r="Q783" s="15"/>
      <c r="R783" s="15"/>
      <c r="S783" s="15"/>
    </row>
    <row r="784">
      <c r="A784" s="15"/>
      <c r="B784" s="15"/>
      <c r="C784" s="15"/>
      <c r="D784" s="15"/>
      <c r="E784" s="15"/>
      <c r="F784" s="15"/>
      <c r="G784" s="15"/>
      <c r="H784" s="15"/>
      <c r="I784" s="15"/>
      <c r="J784" s="15"/>
      <c r="K784" s="15"/>
      <c r="L784" s="15"/>
      <c r="M784" s="15"/>
      <c r="N784" s="15"/>
      <c r="O784" s="15"/>
      <c r="P784" s="15"/>
      <c r="Q784" s="15"/>
      <c r="R784" s="15"/>
      <c r="S784" s="15"/>
    </row>
    <row r="785">
      <c r="A785" s="15"/>
      <c r="B785" s="15"/>
      <c r="C785" s="15"/>
      <c r="D785" s="15"/>
      <c r="E785" s="15"/>
      <c r="F785" s="15"/>
      <c r="G785" s="15"/>
      <c r="H785" s="15"/>
      <c r="I785" s="15"/>
      <c r="J785" s="15"/>
      <c r="K785" s="15"/>
      <c r="L785" s="15"/>
      <c r="M785" s="15"/>
      <c r="N785" s="15"/>
      <c r="O785" s="15"/>
      <c r="P785" s="15"/>
      <c r="Q785" s="15"/>
      <c r="R785" s="15"/>
      <c r="S785" s="15"/>
    </row>
    <row r="786">
      <c r="A786" s="15"/>
      <c r="B786" s="15"/>
      <c r="C786" s="15"/>
      <c r="D786" s="15"/>
      <c r="E786" s="15"/>
      <c r="F786" s="15"/>
      <c r="G786" s="15"/>
      <c r="H786" s="15"/>
      <c r="I786" s="15"/>
      <c r="J786" s="15"/>
      <c r="K786" s="15"/>
      <c r="L786" s="15"/>
      <c r="M786" s="15"/>
      <c r="N786" s="15"/>
      <c r="O786" s="15"/>
      <c r="P786" s="15"/>
      <c r="Q786" s="15"/>
      <c r="R786" s="15"/>
      <c r="S786" s="15"/>
    </row>
    <row r="787">
      <c r="A787" s="15"/>
      <c r="B787" s="15"/>
      <c r="C787" s="15"/>
      <c r="D787" s="15"/>
      <c r="E787" s="15"/>
      <c r="F787" s="15"/>
      <c r="G787" s="15"/>
      <c r="H787" s="15"/>
      <c r="I787" s="15"/>
      <c r="J787" s="15"/>
      <c r="K787" s="15"/>
      <c r="L787" s="15"/>
      <c r="M787" s="15"/>
      <c r="N787" s="15"/>
      <c r="O787" s="15"/>
      <c r="P787" s="15"/>
      <c r="Q787" s="15"/>
      <c r="R787" s="15"/>
      <c r="S787" s="15"/>
    </row>
    <row r="788">
      <c r="A788" s="15"/>
      <c r="B788" s="15"/>
      <c r="C788" s="15"/>
      <c r="D788" s="15"/>
      <c r="E788" s="15"/>
      <c r="F788" s="15"/>
      <c r="G788" s="15"/>
      <c r="H788" s="15"/>
      <c r="I788" s="15"/>
      <c r="J788" s="15"/>
      <c r="K788" s="15"/>
      <c r="L788" s="15"/>
      <c r="M788" s="15"/>
      <c r="N788" s="15"/>
      <c r="O788" s="15"/>
      <c r="P788" s="15"/>
      <c r="Q788" s="15"/>
      <c r="R788" s="15"/>
      <c r="S788" s="15"/>
    </row>
    <row r="789">
      <c r="A789" s="15"/>
      <c r="B789" s="15"/>
      <c r="C789" s="15"/>
      <c r="D789" s="15"/>
      <c r="E789" s="15"/>
      <c r="F789" s="15"/>
      <c r="G789" s="15"/>
      <c r="H789" s="15"/>
      <c r="I789" s="15"/>
      <c r="J789" s="15"/>
      <c r="K789" s="15"/>
      <c r="L789" s="15"/>
      <c r="M789" s="15"/>
      <c r="N789" s="15"/>
      <c r="O789" s="15"/>
      <c r="P789" s="15"/>
      <c r="Q789" s="15"/>
      <c r="R789" s="15"/>
      <c r="S789" s="15"/>
    </row>
    <row r="790">
      <c r="A790" s="15"/>
      <c r="B790" s="15"/>
      <c r="C790" s="15"/>
      <c r="D790" s="15"/>
      <c r="E790" s="15"/>
      <c r="F790" s="15"/>
      <c r="G790" s="15"/>
      <c r="H790" s="15"/>
      <c r="I790" s="15"/>
      <c r="J790" s="15"/>
      <c r="K790" s="15"/>
      <c r="L790" s="15"/>
      <c r="M790" s="15"/>
      <c r="N790" s="15"/>
      <c r="O790" s="15"/>
      <c r="P790" s="15"/>
      <c r="Q790" s="15"/>
      <c r="R790" s="15"/>
      <c r="S790" s="15"/>
    </row>
    <row r="791">
      <c r="A791" s="15"/>
      <c r="B791" s="15"/>
      <c r="C791" s="15"/>
      <c r="D791" s="15"/>
      <c r="E791" s="15"/>
      <c r="F791" s="15"/>
      <c r="G791" s="15"/>
      <c r="H791" s="15"/>
      <c r="I791" s="15"/>
      <c r="J791" s="15"/>
      <c r="K791" s="15"/>
      <c r="L791" s="15"/>
      <c r="M791" s="15"/>
      <c r="N791" s="15"/>
      <c r="O791" s="15"/>
      <c r="P791" s="15"/>
      <c r="Q791" s="15"/>
      <c r="R791" s="15"/>
      <c r="S791" s="15"/>
    </row>
    <row r="792">
      <c r="A792" s="15"/>
      <c r="B792" s="15"/>
      <c r="C792" s="15"/>
      <c r="D792" s="15"/>
      <c r="E792" s="15"/>
      <c r="F792" s="15"/>
      <c r="G792" s="15"/>
      <c r="H792" s="15"/>
      <c r="I792" s="15"/>
      <c r="J792" s="15"/>
      <c r="K792" s="15"/>
      <c r="L792" s="15"/>
      <c r="M792" s="15"/>
      <c r="N792" s="15"/>
      <c r="O792" s="15"/>
      <c r="P792" s="15"/>
      <c r="Q792" s="15"/>
      <c r="R792" s="15"/>
      <c r="S792" s="15"/>
    </row>
    <row r="793">
      <c r="A793" s="15"/>
      <c r="B793" s="15"/>
      <c r="C793" s="15"/>
      <c r="D793" s="15"/>
      <c r="E793" s="15"/>
      <c r="F793" s="15"/>
      <c r="G793" s="15"/>
      <c r="H793" s="15"/>
      <c r="I793" s="15"/>
      <c r="J793" s="15"/>
      <c r="K793" s="15"/>
      <c r="L793" s="15"/>
      <c r="M793" s="15"/>
      <c r="N793" s="15"/>
      <c r="O793" s="15"/>
      <c r="P793" s="15"/>
      <c r="Q793" s="15"/>
      <c r="R793" s="15"/>
      <c r="S793" s="15"/>
    </row>
    <row r="794">
      <c r="A794" s="15"/>
      <c r="B794" s="15"/>
      <c r="C794" s="15"/>
      <c r="D794" s="15"/>
      <c r="E794" s="15"/>
      <c r="F794" s="15"/>
      <c r="G794" s="15"/>
      <c r="H794" s="15"/>
      <c r="I794" s="15"/>
      <c r="J794" s="15"/>
      <c r="K794" s="15"/>
      <c r="L794" s="15"/>
      <c r="M794" s="15"/>
      <c r="N794" s="15"/>
      <c r="O794" s="15"/>
      <c r="P794" s="15"/>
      <c r="Q794" s="15"/>
      <c r="R794" s="15"/>
      <c r="S794" s="15"/>
    </row>
    <row r="795">
      <c r="A795" s="15"/>
      <c r="B795" s="15"/>
      <c r="C795" s="15"/>
      <c r="D795" s="15"/>
      <c r="E795" s="15"/>
      <c r="F795" s="15"/>
      <c r="G795" s="15"/>
      <c r="H795" s="15"/>
      <c r="I795" s="15"/>
      <c r="J795" s="15"/>
      <c r="K795" s="15"/>
      <c r="L795" s="15"/>
      <c r="M795" s="15"/>
      <c r="N795" s="15"/>
      <c r="O795" s="15"/>
      <c r="P795" s="15"/>
      <c r="Q795" s="15"/>
      <c r="R795" s="15"/>
      <c r="S795" s="15"/>
    </row>
    <row r="796">
      <c r="A796" s="15"/>
      <c r="B796" s="15"/>
      <c r="C796" s="15"/>
      <c r="D796" s="15"/>
      <c r="E796" s="15"/>
      <c r="F796" s="15"/>
      <c r="G796" s="15"/>
      <c r="H796" s="15"/>
      <c r="I796" s="15"/>
      <c r="J796" s="15"/>
      <c r="K796" s="15"/>
      <c r="L796" s="15"/>
      <c r="M796" s="15"/>
      <c r="N796" s="15"/>
      <c r="O796" s="15"/>
      <c r="P796" s="15"/>
      <c r="Q796" s="15"/>
      <c r="R796" s="15"/>
      <c r="S796" s="15"/>
    </row>
    <row r="797">
      <c r="A797" s="15"/>
      <c r="B797" s="15"/>
      <c r="C797" s="15"/>
      <c r="D797" s="15"/>
      <c r="E797" s="15"/>
      <c r="F797" s="15"/>
      <c r="G797" s="15"/>
      <c r="H797" s="15"/>
      <c r="I797" s="15"/>
      <c r="J797" s="15"/>
      <c r="K797" s="15"/>
      <c r="L797" s="15"/>
      <c r="M797" s="15"/>
      <c r="N797" s="15"/>
      <c r="O797" s="15"/>
      <c r="P797" s="15"/>
      <c r="Q797" s="15"/>
      <c r="R797" s="15"/>
      <c r="S797" s="15"/>
    </row>
    <row r="798">
      <c r="A798" s="15"/>
      <c r="B798" s="15"/>
      <c r="C798" s="15"/>
      <c r="D798" s="15"/>
      <c r="E798" s="15"/>
      <c r="F798" s="15"/>
      <c r="G798" s="15"/>
      <c r="H798" s="15"/>
      <c r="I798" s="15"/>
      <c r="J798" s="15"/>
      <c r="K798" s="15"/>
      <c r="L798" s="15"/>
      <c r="M798" s="15"/>
      <c r="N798" s="15"/>
      <c r="O798" s="15"/>
      <c r="P798" s="15"/>
      <c r="Q798" s="15"/>
      <c r="R798" s="15"/>
      <c r="S798" s="15"/>
    </row>
    <row r="799">
      <c r="A799" s="15"/>
      <c r="B799" s="15"/>
      <c r="C799" s="15"/>
      <c r="D799" s="15"/>
      <c r="E799" s="15"/>
      <c r="F799" s="15"/>
      <c r="G799" s="15"/>
      <c r="H799" s="15"/>
      <c r="I799" s="15"/>
      <c r="J799" s="15"/>
      <c r="K799" s="15"/>
      <c r="L799" s="15"/>
      <c r="M799" s="15"/>
      <c r="N799" s="15"/>
      <c r="O799" s="15"/>
      <c r="P799" s="15"/>
      <c r="Q799" s="15"/>
      <c r="R799" s="15"/>
      <c r="S799" s="15"/>
    </row>
    <row r="800">
      <c r="A800" s="15"/>
      <c r="B800" s="15"/>
      <c r="C800" s="15"/>
      <c r="D800" s="15"/>
      <c r="E800" s="15"/>
      <c r="F800" s="15"/>
      <c r="G800" s="15"/>
      <c r="H800" s="15"/>
      <c r="I800" s="15"/>
      <c r="J800" s="15"/>
      <c r="K800" s="15"/>
      <c r="L800" s="15"/>
      <c r="M800" s="15"/>
      <c r="N800" s="15"/>
      <c r="O800" s="15"/>
      <c r="P800" s="15"/>
      <c r="Q800" s="15"/>
      <c r="R800" s="15"/>
      <c r="S800" s="15"/>
    </row>
    <row r="801">
      <c r="A801" s="15"/>
      <c r="B801" s="15"/>
      <c r="C801" s="15"/>
      <c r="D801" s="15"/>
      <c r="E801" s="15"/>
      <c r="F801" s="15"/>
      <c r="G801" s="15"/>
      <c r="H801" s="15"/>
      <c r="I801" s="15"/>
      <c r="J801" s="15"/>
      <c r="K801" s="15"/>
      <c r="L801" s="15"/>
      <c r="M801" s="15"/>
      <c r="N801" s="15"/>
      <c r="O801" s="15"/>
      <c r="P801" s="15"/>
      <c r="Q801" s="15"/>
      <c r="R801" s="15"/>
      <c r="S801" s="15"/>
    </row>
    <row r="802">
      <c r="A802" s="15"/>
      <c r="B802" s="15"/>
      <c r="C802" s="15"/>
      <c r="D802" s="15"/>
      <c r="E802" s="15"/>
      <c r="F802" s="15"/>
      <c r="G802" s="15"/>
      <c r="H802" s="15"/>
      <c r="I802" s="15"/>
      <c r="J802" s="15"/>
      <c r="K802" s="15"/>
      <c r="L802" s="15"/>
      <c r="M802" s="15"/>
      <c r="N802" s="15"/>
      <c r="O802" s="15"/>
      <c r="P802" s="15"/>
      <c r="Q802" s="15"/>
      <c r="R802" s="15"/>
      <c r="S802" s="15"/>
    </row>
    <row r="803">
      <c r="A803" s="15"/>
      <c r="B803" s="15"/>
      <c r="C803" s="15"/>
      <c r="D803" s="15"/>
      <c r="E803" s="15"/>
      <c r="F803" s="15"/>
      <c r="G803" s="15"/>
      <c r="H803" s="15"/>
      <c r="I803" s="15"/>
      <c r="J803" s="15"/>
      <c r="K803" s="15"/>
      <c r="L803" s="15"/>
      <c r="M803" s="15"/>
      <c r="N803" s="15"/>
      <c r="O803" s="15"/>
      <c r="P803" s="15"/>
      <c r="Q803" s="15"/>
      <c r="R803" s="15"/>
      <c r="S803" s="15"/>
    </row>
    <row r="804">
      <c r="A804" s="15"/>
      <c r="B804" s="15"/>
      <c r="C804" s="15"/>
      <c r="D804" s="15"/>
      <c r="E804" s="15"/>
      <c r="F804" s="15"/>
      <c r="G804" s="15"/>
      <c r="H804" s="15"/>
      <c r="I804" s="15"/>
      <c r="J804" s="15"/>
      <c r="K804" s="15"/>
      <c r="L804" s="15"/>
      <c r="M804" s="15"/>
      <c r="N804" s="15"/>
      <c r="O804" s="15"/>
      <c r="P804" s="15"/>
      <c r="Q804" s="15"/>
      <c r="R804" s="15"/>
      <c r="S804" s="15"/>
    </row>
    <row r="805">
      <c r="A805" s="15"/>
      <c r="B805" s="15"/>
      <c r="C805" s="15"/>
      <c r="D805" s="15"/>
      <c r="E805" s="15"/>
      <c r="F805" s="15"/>
      <c r="G805" s="15"/>
      <c r="H805" s="15"/>
      <c r="I805" s="15"/>
      <c r="J805" s="15"/>
      <c r="K805" s="15"/>
      <c r="L805" s="15"/>
      <c r="M805" s="15"/>
      <c r="N805" s="15"/>
      <c r="O805" s="15"/>
      <c r="P805" s="15"/>
      <c r="Q805" s="15"/>
      <c r="R805" s="15"/>
      <c r="S805" s="15"/>
    </row>
    <row r="806">
      <c r="A806" s="15"/>
      <c r="B806" s="15"/>
      <c r="C806" s="15"/>
      <c r="D806" s="15"/>
      <c r="E806" s="15"/>
      <c r="F806" s="15"/>
      <c r="G806" s="15"/>
      <c r="H806" s="15"/>
      <c r="I806" s="15"/>
      <c r="J806" s="15"/>
      <c r="K806" s="15"/>
      <c r="L806" s="15"/>
      <c r="M806" s="15"/>
      <c r="N806" s="15"/>
      <c r="O806" s="15"/>
      <c r="P806" s="15"/>
      <c r="Q806" s="15"/>
      <c r="R806" s="15"/>
      <c r="S806" s="15"/>
    </row>
    <row r="807">
      <c r="A807" s="15"/>
      <c r="B807" s="15"/>
      <c r="C807" s="15"/>
      <c r="D807" s="15"/>
      <c r="E807" s="15"/>
      <c r="F807" s="15"/>
      <c r="G807" s="15"/>
      <c r="H807" s="15"/>
      <c r="I807" s="15"/>
      <c r="J807" s="15"/>
      <c r="K807" s="15"/>
      <c r="L807" s="15"/>
      <c r="M807" s="15"/>
      <c r="N807" s="15"/>
      <c r="O807" s="15"/>
      <c r="P807" s="15"/>
      <c r="Q807" s="15"/>
      <c r="R807" s="15"/>
      <c r="S807" s="15"/>
    </row>
    <row r="808">
      <c r="A808" s="15"/>
      <c r="B808" s="15"/>
      <c r="C808" s="15"/>
      <c r="D808" s="15"/>
      <c r="E808" s="15"/>
      <c r="F808" s="15"/>
      <c r="G808" s="15"/>
      <c r="H808" s="15"/>
      <c r="I808" s="15"/>
      <c r="J808" s="15"/>
      <c r="K808" s="15"/>
      <c r="L808" s="15"/>
      <c r="M808" s="15"/>
      <c r="N808" s="15"/>
      <c r="O808" s="15"/>
      <c r="P808" s="15"/>
      <c r="Q808" s="15"/>
      <c r="R808" s="15"/>
      <c r="S808" s="15"/>
    </row>
    <row r="809">
      <c r="A809" s="15"/>
      <c r="B809" s="15"/>
      <c r="C809" s="15"/>
      <c r="D809" s="15"/>
      <c r="E809" s="15"/>
      <c r="F809" s="15"/>
      <c r="G809" s="15"/>
      <c r="H809" s="15"/>
      <c r="I809" s="15"/>
      <c r="J809" s="15"/>
      <c r="K809" s="15"/>
      <c r="L809" s="15"/>
      <c r="M809" s="15"/>
      <c r="N809" s="15"/>
      <c r="O809" s="15"/>
      <c r="P809" s="15"/>
      <c r="Q809" s="15"/>
      <c r="R809" s="15"/>
      <c r="S809" s="15"/>
    </row>
    <row r="810">
      <c r="A810" s="15"/>
      <c r="B810" s="15"/>
      <c r="C810" s="15"/>
      <c r="D810" s="15"/>
      <c r="E810" s="15"/>
      <c r="F810" s="15"/>
      <c r="G810" s="15"/>
      <c r="H810" s="15"/>
      <c r="I810" s="15"/>
      <c r="J810" s="15"/>
      <c r="K810" s="15"/>
      <c r="L810" s="15"/>
      <c r="M810" s="15"/>
      <c r="N810" s="15"/>
      <c r="O810" s="15"/>
      <c r="P810" s="15"/>
      <c r="Q810" s="15"/>
      <c r="R810" s="15"/>
      <c r="S810" s="15"/>
    </row>
    <row r="811">
      <c r="A811" s="15"/>
      <c r="B811" s="15"/>
      <c r="C811" s="15"/>
      <c r="D811" s="15"/>
      <c r="E811" s="15"/>
      <c r="F811" s="15"/>
      <c r="G811" s="15"/>
      <c r="H811" s="15"/>
      <c r="I811" s="15"/>
      <c r="J811" s="15"/>
      <c r="K811" s="15"/>
      <c r="L811" s="15"/>
      <c r="M811" s="15"/>
      <c r="N811" s="15"/>
      <c r="O811" s="15"/>
      <c r="P811" s="15"/>
      <c r="Q811" s="15"/>
      <c r="R811" s="15"/>
      <c r="S811" s="15"/>
    </row>
    <row r="812">
      <c r="A812" s="15"/>
      <c r="B812" s="15"/>
      <c r="C812" s="15"/>
      <c r="D812" s="15"/>
      <c r="E812" s="15"/>
      <c r="F812" s="15"/>
      <c r="G812" s="15"/>
      <c r="H812" s="15"/>
      <c r="I812" s="15"/>
      <c r="J812" s="15"/>
      <c r="K812" s="15"/>
      <c r="L812" s="15"/>
      <c r="M812" s="15"/>
      <c r="N812" s="15"/>
      <c r="O812" s="15"/>
      <c r="P812" s="15"/>
      <c r="Q812" s="15"/>
      <c r="R812" s="15"/>
      <c r="S812" s="15"/>
    </row>
    <row r="813">
      <c r="A813" s="15"/>
      <c r="B813" s="15"/>
      <c r="C813" s="15"/>
      <c r="D813" s="15"/>
      <c r="E813" s="15"/>
      <c r="F813" s="15"/>
      <c r="G813" s="15"/>
      <c r="H813" s="15"/>
      <c r="I813" s="15"/>
      <c r="J813" s="15"/>
      <c r="K813" s="15"/>
      <c r="L813" s="15"/>
      <c r="M813" s="15"/>
      <c r="N813" s="15"/>
      <c r="O813" s="15"/>
      <c r="P813" s="15"/>
      <c r="Q813" s="15"/>
      <c r="R813" s="15"/>
      <c r="S813" s="15"/>
    </row>
    <row r="814">
      <c r="A814" s="15"/>
      <c r="B814" s="15"/>
      <c r="C814" s="15"/>
      <c r="D814" s="15"/>
      <c r="E814" s="15"/>
      <c r="F814" s="15"/>
      <c r="G814" s="15"/>
      <c r="H814" s="15"/>
      <c r="I814" s="15"/>
      <c r="J814" s="15"/>
      <c r="K814" s="15"/>
      <c r="L814" s="15"/>
      <c r="M814" s="15"/>
      <c r="N814" s="15"/>
      <c r="O814" s="15"/>
      <c r="P814" s="15"/>
      <c r="Q814" s="15"/>
      <c r="R814" s="15"/>
      <c r="S814" s="15"/>
    </row>
    <row r="815">
      <c r="A815" s="15"/>
      <c r="B815" s="15"/>
      <c r="C815" s="15"/>
      <c r="D815" s="15"/>
      <c r="E815" s="15"/>
      <c r="F815" s="15"/>
      <c r="G815" s="15"/>
      <c r="H815" s="15"/>
      <c r="I815" s="15"/>
      <c r="J815" s="15"/>
      <c r="K815" s="15"/>
      <c r="L815" s="15"/>
      <c r="M815" s="15"/>
      <c r="N815" s="15"/>
      <c r="O815" s="15"/>
      <c r="P815" s="15"/>
      <c r="Q815" s="15"/>
      <c r="R815" s="15"/>
      <c r="S815" s="15"/>
    </row>
    <row r="816">
      <c r="A816" s="15"/>
      <c r="B816" s="15"/>
      <c r="C816" s="15"/>
      <c r="D816" s="15"/>
      <c r="E816" s="15"/>
      <c r="F816" s="15"/>
      <c r="G816" s="15"/>
      <c r="H816" s="15"/>
      <c r="I816" s="15"/>
      <c r="J816" s="15"/>
      <c r="K816" s="15"/>
      <c r="L816" s="15"/>
      <c r="M816" s="15"/>
      <c r="N816" s="15"/>
      <c r="O816" s="15"/>
      <c r="P816" s="15"/>
      <c r="Q816" s="15"/>
      <c r="R816" s="15"/>
      <c r="S816" s="15"/>
    </row>
    <row r="817">
      <c r="A817" s="15"/>
      <c r="B817" s="15"/>
      <c r="C817" s="15"/>
      <c r="D817" s="15"/>
      <c r="E817" s="15"/>
      <c r="F817" s="15"/>
      <c r="G817" s="15"/>
      <c r="H817" s="15"/>
      <c r="I817" s="15"/>
      <c r="J817" s="15"/>
      <c r="K817" s="15"/>
      <c r="L817" s="15"/>
      <c r="M817" s="15"/>
      <c r="N817" s="15"/>
      <c r="O817" s="15"/>
      <c r="P817" s="15"/>
      <c r="Q817" s="15"/>
      <c r="R817" s="15"/>
      <c r="S817" s="15"/>
    </row>
    <row r="818">
      <c r="A818" s="15"/>
      <c r="B818" s="15"/>
      <c r="C818" s="15"/>
      <c r="D818" s="15"/>
      <c r="E818" s="15"/>
      <c r="F818" s="15"/>
      <c r="G818" s="15"/>
      <c r="H818" s="15"/>
      <c r="I818" s="15"/>
      <c r="J818" s="15"/>
      <c r="K818" s="15"/>
      <c r="L818" s="15"/>
      <c r="M818" s="15"/>
      <c r="N818" s="15"/>
      <c r="O818" s="15"/>
      <c r="P818" s="15"/>
      <c r="Q818" s="15"/>
      <c r="R818" s="15"/>
      <c r="S818" s="15"/>
    </row>
    <row r="819">
      <c r="A819" s="15"/>
      <c r="B819" s="15"/>
      <c r="C819" s="15"/>
      <c r="D819" s="15"/>
      <c r="E819" s="15"/>
      <c r="F819" s="15"/>
      <c r="G819" s="15"/>
      <c r="H819" s="15"/>
      <c r="I819" s="15"/>
      <c r="J819" s="15"/>
      <c r="K819" s="15"/>
      <c r="L819" s="15"/>
      <c r="M819" s="15"/>
      <c r="N819" s="15"/>
      <c r="O819" s="15"/>
      <c r="P819" s="15"/>
      <c r="Q819" s="15"/>
      <c r="R819" s="15"/>
      <c r="S819" s="15"/>
    </row>
    <row r="820">
      <c r="A820" s="15"/>
      <c r="B820" s="15"/>
      <c r="C820" s="15"/>
      <c r="D820" s="15"/>
      <c r="E820" s="15"/>
      <c r="F820" s="15"/>
      <c r="G820" s="15"/>
      <c r="H820" s="15"/>
      <c r="I820" s="15"/>
      <c r="J820" s="15"/>
      <c r="K820" s="15"/>
      <c r="L820" s="15"/>
      <c r="M820" s="15"/>
      <c r="N820" s="15"/>
      <c r="O820" s="15"/>
      <c r="P820" s="15"/>
      <c r="Q820" s="15"/>
      <c r="R820" s="15"/>
      <c r="S820" s="15"/>
    </row>
    <row r="821">
      <c r="A821" s="15"/>
      <c r="B821" s="15"/>
      <c r="C821" s="15"/>
      <c r="D821" s="15"/>
      <c r="E821" s="15"/>
      <c r="F821" s="15"/>
      <c r="G821" s="15"/>
      <c r="H821" s="15"/>
      <c r="I821" s="15"/>
      <c r="J821" s="15"/>
      <c r="K821" s="15"/>
      <c r="L821" s="15"/>
      <c r="M821" s="15"/>
      <c r="N821" s="15"/>
      <c r="O821" s="15"/>
      <c r="P821" s="15"/>
      <c r="Q821" s="15"/>
      <c r="R821" s="15"/>
      <c r="S821" s="15"/>
    </row>
    <row r="822">
      <c r="A822" s="15"/>
      <c r="B822" s="15"/>
      <c r="C822" s="15"/>
      <c r="D822" s="15"/>
      <c r="E822" s="15"/>
      <c r="F822" s="15"/>
      <c r="G822" s="15"/>
      <c r="H822" s="15"/>
      <c r="I822" s="15"/>
      <c r="J822" s="15"/>
      <c r="K822" s="15"/>
      <c r="L822" s="15"/>
      <c r="M822" s="15"/>
      <c r="N822" s="15"/>
      <c r="O822" s="15"/>
      <c r="P822" s="15"/>
      <c r="Q822" s="15"/>
      <c r="R822" s="15"/>
      <c r="S822" s="15"/>
    </row>
    <row r="823">
      <c r="A823" s="15"/>
      <c r="B823" s="15"/>
      <c r="C823" s="15"/>
      <c r="D823" s="15"/>
      <c r="E823" s="15"/>
      <c r="F823" s="15"/>
      <c r="G823" s="15"/>
      <c r="H823" s="15"/>
      <c r="I823" s="15"/>
      <c r="J823" s="15"/>
      <c r="K823" s="15"/>
      <c r="L823" s="15"/>
      <c r="M823" s="15"/>
      <c r="N823" s="15"/>
      <c r="O823" s="15"/>
      <c r="P823" s="15"/>
      <c r="Q823" s="15"/>
      <c r="R823" s="15"/>
      <c r="S823" s="15"/>
    </row>
    <row r="824">
      <c r="A824" s="15"/>
      <c r="B824" s="15"/>
      <c r="C824" s="15"/>
      <c r="D824" s="15"/>
      <c r="E824" s="15"/>
      <c r="F824" s="15"/>
      <c r="G824" s="15"/>
      <c r="H824" s="15"/>
      <c r="I824" s="15"/>
      <c r="J824" s="15"/>
      <c r="K824" s="15"/>
      <c r="L824" s="15"/>
      <c r="M824" s="15"/>
      <c r="N824" s="15"/>
      <c r="O824" s="15"/>
      <c r="P824" s="15"/>
      <c r="Q824" s="15"/>
      <c r="R824" s="15"/>
      <c r="S824" s="15"/>
    </row>
    <row r="825">
      <c r="A825" s="15"/>
      <c r="B825" s="15"/>
      <c r="C825" s="15"/>
      <c r="D825" s="15"/>
      <c r="E825" s="15"/>
      <c r="F825" s="15"/>
      <c r="G825" s="15"/>
      <c r="H825" s="15"/>
      <c r="I825" s="15"/>
      <c r="J825" s="15"/>
      <c r="K825" s="15"/>
      <c r="L825" s="15"/>
      <c r="M825" s="15"/>
      <c r="N825" s="15"/>
      <c r="O825" s="15"/>
      <c r="P825" s="15"/>
      <c r="Q825" s="15"/>
      <c r="R825" s="15"/>
      <c r="S825" s="15"/>
    </row>
    <row r="826">
      <c r="A826" s="15"/>
      <c r="B826" s="15"/>
      <c r="C826" s="15"/>
      <c r="D826" s="15"/>
      <c r="E826" s="15"/>
      <c r="F826" s="15"/>
      <c r="G826" s="15"/>
      <c r="H826" s="15"/>
      <c r="I826" s="15"/>
      <c r="J826" s="15"/>
      <c r="K826" s="15"/>
      <c r="L826" s="15"/>
      <c r="M826" s="15"/>
      <c r="N826" s="15"/>
      <c r="O826" s="15"/>
      <c r="P826" s="15"/>
      <c r="Q826" s="15"/>
      <c r="R826" s="15"/>
      <c r="S826" s="15"/>
    </row>
    <row r="827">
      <c r="A827" s="15"/>
      <c r="B827" s="15"/>
      <c r="C827" s="15"/>
      <c r="D827" s="15"/>
      <c r="E827" s="15"/>
      <c r="F827" s="15"/>
      <c r="G827" s="15"/>
      <c r="H827" s="15"/>
      <c r="I827" s="15"/>
      <c r="J827" s="15"/>
      <c r="K827" s="15"/>
      <c r="L827" s="15"/>
      <c r="M827" s="15"/>
      <c r="N827" s="15"/>
      <c r="O827" s="15"/>
      <c r="P827" s="15"/>
      <c r="Q827" s="15"/>
      <c r="R827" s="15"/>
      <c r="S827" s="15"/>
    </row>
    <row r="828">
      <c r="A828" s="15"/>
      <c r="B828" s="15"/>
      <c r="C828" s="15"/>
      <c r="D828" s="15"/>
      <c r="E828" s="15"/>
      <c r="F828" s="15"/>
      <c r="G828" s="15"/>
      <c r="H828" s="15"/>
      <c r="I828" s="15"/>
      <c r="J828" s="15"/>
      <c r="K828" s="15"/>
      <c r="L828" s="15"/>
      <c r="M828" s="15"/>
      <c r="N828" s="15"/>
      <c r="O828" s="15"/>
      <c r="P828" s="15"/>
      <c r="Q828" s="15"/>
      <c r="R828" s="15"/>
      <c r="S828" s="15"/>
    </row>
    <row r="829">
      <c r="A829" s="15"/>
      <c r="B829" s="15"/>
      <c r="C829" s="15"/>
      <c r="D829" s="15"/>
      <c r="E829" s="15"/>
      <c r="F829" s="15"/>
      <c r="G829" s="15"/>
      <c r="H829" s="15"/>
      <c r="I829" s="15"/>
      <c r="J829" s="15"/>
      <c r="K829" s="15"/>
      <c r="L829" s="15"/>
      <c r="M829" s="15"/>
      <c r="N829" s="15"/>
      <c r="O829" s="15"/>
      <c r="P829" s="15"/>
      <c r="Q829" s="15"/>
      <c r="R829" s="15"/>
      <c r="S829" s="15"/>
    </row>
    <row r="830">
      <c r="A830" s="15"/>
      <c r="B830" s="15"/>
      <c r="C830" s="15"/>
      <c r="D830" s="15"/>
      <c r="E830" s="15"/>
      <c r="F830" s="15"/>
      <c r="G830" s="15"/>
      <c r="H830" s="15"/>
      <c r="I830" s="15"/>
      <c r="J830" s="15"/>
      <c r="K830" s="15"/>
      <c r="L830" s="15"/>
      <c r="M830" s="15"/>
      <c r="N830" s="15"/>
      <c r="O830" s="15"/>
      <c r="P830" s="15"/>
      <c r="Q830" s="15"/>
      <c r="R830" s="15"/>
      <c r="S830" s="15"/>
    </row>
    <row r="831">
      <c r="A831" s="15"/>
      <c r="B831" s="15"/>
      <c r="C831" s="15"/>
      <c r="D831" s="15"/>
      <c r="E831" s="15"/>
      <c r="F831" s="15"/>
      <c r="G831" s="15"/>
      <c r="H831" s="15"/>
      <c r="I831" s="15"/>
      <c r="J831" s="15"/>
      <c r="K831" s="15"/>
      <c r="L831" s="15"/>
      <c r="M831" s="15"/>
      <c r="N831" s="15"/>
      <c r="O831" s="15"/>
      <c r="P831" s="15"/>
      <c r="Q831" s="15"/>
      <c r="R831" s="15"/>
      <c r="S831" s="15"/>
    </row>
    <row r="832">
      <c r="A832" s="15"/>
      <c r="B832" s="15"/>
      <c r="C832" s="15"/>
      <c r="D832" s="15"/>
      <c r="E832" s="15"/>
      <c r="F832" s="15"/>
      <c r="G832" s="15"/>
      <c r="H832" s="15"/>
      <c r="I832" s="15"/>
      <c r="J832" s="15"/>
      <c r="K832" s="15"/>
      <c r="L832" s="15"/>
      <c r="M832" s="15"/>
      <c r="N832" s="15"/>
      <c r="O832" s="15"/>
      <c r="P832" s="15"/>
      <c r="Q832" s="15"/>
      <c r="R832" s="15"/>
      <c r="S832" s="15"/>
    </row>
    <row r="833">
      <c r="A833" s="15"/>
      <c r="B833" s="15"/>
      <c r="C833" s="15"/>
      <c r="D833" s="15"/>
      <c r="E833" s="15"/>
      <c r="F833" s="15"/>
      <c r="G833" s="15"/>
      <c r="H833" s="15"/>
      <c r="I833" s="15"/>
      <c r="J833" s="15"/>
      <c r="K833" s="15"/>
      <c r="L833" s="15"/>
      <c r="M833" s="15"/>
      <c r="N833" s="15"/>
      <c r="O833" s="15"/>
      <c r="P833" s="15"/>
      <c r="Q833" s="15"/>
      <c r="R833" s="15"/>
      <c r="S833" s="15"/>
    </row>
    <row r="834">
      <c r="A834" s="15"/>
      <c r="B834" s="15"/>
      <c r="C834" s="15"/>
      <c r="D834" s="15"/>
      <c r="E834" s="15"/>
      <c r="F834" s="15"/>
      <c r="G834" s="15"/>
      <c r="H834" s="15"/>
      <c r="I834" s="15"/>
      <c r="J834" s="15"/>
      <c r="K834" s="15"/>
      <c r="L834" s="15"/>
      <c r="M834" s="15"/>
      <c r="N834" s="15"/>
      <c r="O834" s="15"/>
      <c r="P834" s="15"/>
      <c r="Q834" s="15"/>
      <c r="R834" s="15"/>
      <c r="S834" s="15"/>
    </row>
    <row r="835">
      <c r="A835" s="15"/>
      <c r="B835" s="15"/>
      <c r="C835" s="15"/>
      <c r="D835" s="15"/>
      <c r="E835" s="15"/>
      <c r="F835" s="15"/>
      <c r="G835" s="15"/>
      <c r="H835" s="15"/>
      <c r="I835" s="15"/>
      <c r="J835" s="15"/>
      <c r="K835" s="15"/>
      <c r="L835" s="15"/>
      <c r="M835" s="15"/>
      <c r="N835" s="15"/>
      <c r="O835" s="15"/>
      <c r="P835" s="15"/>
      <c r="Q835" s="15"/>
      <c r="R835" s="15"/>
      <c r="S835" s="15"/>
    </row>
    <row r="836">
      <c r="A836" s="15"/>
      <c r="B836" s="15"/>
      <c r="C836" s="15"/>
      <c r="D836" s="15"/>
      <c r="E836" s="15"/>
      <c r="F836" s="15"/>
      <c r="G836" s="15"/>
      <c r="H836" s="15"/>
      <c r="I836" s="15"/>
      <c r="J836" s="15"/>
      <c r="K836" s="15"/>
      <c r="L836" s="15"/>
      <c r="M836" s="15"/>
      <c r="N836" s="15"/>
      <c r="O836" s="15"/>
      <c r="P836" s="15"/>
      <c r="Q836" s="15"/>
      <c r="R836" s="15"/>
      <c r="S836" s="15"/>
    </row>
    <row r="837">
      <c r="A837" s="15"/>
      <c r="B837" s="15"/>
      <c r="C837" s="15"/>
      <c r="D837" s="15"/>
      <c r="E837" s="15"/>
      <c r="F837" s="15"/>
      <c r="G837" s="15"/>
      <c r="H837" s="15"/>
      <c r="I837" s="15"/>
      <c r="J837" s="15"/>
      <c r="K837" s="15"/>
      <c r="L837" s="15"/>
      <c r="M837" s="15"/>
      <c r="N837" s="15"/>
      <c r="O837" s="15"/>
      <c r="P837" s="15"/>
      <c r="Q837" s="15"/>
      <c r="R837" s="15"/>
      <c r="S837" s="15"/>
    </row>
    <row r="838">
      <c r="A838" s="15"/>
      <c r="B838" s="15"/>
      <c r="C838" s="15"/>
      <c r="D838" s="15"/>
      <c r="E838" s="15"/>
      <c r="F838" s="15"/>
      <c r="G838" s="15"/>
      <c r="H838" s="15"/>
      <c r="I838" s="15"/>
      <c r="J838" s="15"/>
      <c r="K838" s="15"/>
      <c r="L838" s="15"/>
      <c r="M838" s="15"/>
      <c r="N838" s="15"/>
      <c r="O838" s="15"/>
      <c r="P838" s="15"/>
      <c r="Q838" s="15"/>
      <c r="R838" s="15"/>
      <c r="S838" s="15"/>
    </row>
    <row r="839">
      <c r="A839" s="15"/>
      <c r="B839" s="15"/>
      <c r="C839" s="15"/>
      <c r="D839" s="15"/>
      <c r="E839" s="15"/>
      <c r="F839" s="15"/>
      <c r="G839" s="15"/>
      <c r="H839" s="15"/>
      <c r="I839" s="15"/>
      <c r="J839" s="15"/>
      <c r="K839" s="15"/>
      <c r="L839" s="15"/>
      <c r="M839" s="15"/>
      <c r="N839" s="15"/>
      <c r="O839" s="15"/>
      <c r="P839" s="15"/>
      <c r="Q839" s="15"/>
      <c r="R839" s="15"/>
      <c r="S839" s="15"/>
    </row>
    <row r="840">
      <c r="A840" s="15"/>
      <c r="B840" s="15"/>
      <c r="C840" s="15"/>
      <c r="D840" s="15"/>
      <c r="E840" s="15"/>
      <c r="F840" s="15"/>
      <c r="G840" s="15"/>
      <c r="H840" s="15"/>
      <c r="I840" s="15"/>
      <c r="J840" s="15"/>
      <c r="K840" s="15"/>
      <c r="L840" s="15"/>
      <c r="M840" s="15"/>
      <c r="N840" s="15"/>
      <c r="O840" s="15"/>
      <c r="P840" s="15"/>
      <c r="Q840" s="15"/>
      <c r="R840" s="15"/>
      <c r="S840" s="15"/>
    </row>
    <row r="841">
      <c r="A841" s="15"/>
      <c r="B841" s="15"/>
      <c r="C841" s="15"/>
      <c r="D841" s="15"/>
      <c r="E841" s="15"/>
      <c r="F841" s="15"/>
      <c r="G841" s="15"/>
      <c r="H841" s="15"/>
      <c r="I841" s="15"/>
      <c r="J841" s="15"/>
      <c r="K841" s="15"/>
      <c r="L841" s="15"/>
      <c r="M841" s="15"/>
      <c r="N841" s="15"/>
      <c r="O841" s="15"/>
      <c r="P841" s="15"/>
      <c r="Q841" s="15"/>
      <c r="R841" s="15"/>
      <c r="S841" s="15"/>
    </row>
    <row r="842">
      <c r="A842" s="15"/>
      <c r="B842" s="15"/>
      <c r="C842" s="15"/>
      <c r="D842" s="15"/>
      <c r="E842" s="15"/>
      <c r="F842" s="15"/>
      <c r="G842" s="15"/>
      <c r="H842" s="15"/>
      <c r="I842" s="15"/>
      <c r="J842" s="15"/>
      <c r="K842" s="15"/>
      <c r="L842" s="15"/>
      <c r="M842" s="15"/>
      <c r="N842" s="15"/>
      <c r="O842" s="15"/>
      <c r="P842" s="15"/>
      <c r="Q842" s="15"/>
      <c r="R842" s="15"/>
      <c r="S842" s="15"/>
    </row>
    <row r="843">
      <c r="A843" s="15"/>
      <c r="B843" s="15"/>
      <c r="C843" s="15"/>
      <c r="D843" s="15"/>
      <c r="E843" s="15"/>
      <c r="F843" s="15"/>
      <c r="G843" s="15"/>
      <c r="H843" s="15"/>
      <c r="I843" s="15"/>
      <c r="J843" s="15"/>
      <c r="K843" s="15"/>
      <c r="L843" s="15"/>
      <c r="M843" s="15"/>
      <c r="N843" s="15"/>
      <c r="O843" s="15"/>
      <c r="P843" s="15"/>
      <c r="Q843" s="15"/>
      <c r="R843" s="15"/>
      <c r="S843" s="15"/>
    </row>
    <row r="844">
      <c r="A844" s="15"/>
      <c r="B844" s="15"/>
      <c r="C844" s="15"/>
      <c r="D844" s="15"/>
      <c r="E844" s="15"/>
      <c r="F844" s="15"/>
      <c r="G844" s="15"/>
      <c r="H844" s="15"/>
      <c r="I844" s="15"/>
      <c r="J844" s="15"/>
      <c r="K844" s="15"/>
      <c r="L844" s="15"/>
      <c r="M844" s="15"/>
      <c r="N844" s="15"/>
      <c r="O844" s="15"/>
      <c r="P844" s="15"/>
      <c r="Q844" s="15"/>
      <c r="R844" s="15"/>
      <c r="S844" s="15"/>
    </row>
    <row r="845">
      <c r="A845" s="15"/>
      <c r="B845" s="15"/>
      <c r="C845" s="15"/>
      <c r="D845" s="15"/>
      <c r="E845" s="15"/>
      <c r="F845" s="15"/>
      <c r="G845" s="15"/>
      <c r="H845" s="15"/>
      <c r="I845" s="15"/>
      <c r="J845" s="15"/>
      <c r="K845" s="15"/>
      <c r="L845" s="15"/>
      <c r="M845" s="15"/>
      <c r="N845" s="15"/>
      <c r="O845" s="15"/>
      <c r="P845" s="15"/>
      <c r="Q845" s="15"/>
      <c r="R845" s="15"/>
      <c r="S845" s="15"/>
    </row>
    <row r="846">
      <c r="A846" s="15"/>
      <c r="B846" s="15"/>
      <c r="C846" s="15"/>
      <c r="D846" s="15"/>
      <c r="E846" s="15"/>
      <c r="F846" s="15"/>
      <c r="G846" s="15"/>
      <c r="H846" s="15"/>
      <c r="I846" s="15"/>
      <c r="J846" s="15"/>
      <c r="K846" s="15"/>
      <c r="L846" s="15"/>
      <c r="M846" s="15"/>
      <c r="N846" s="15"/>
      <c r="O846" s="15"/>
      <c r="P846" s="15"/>
      <c r="Q846" s="15"/>
      <c r="R846" s="15"/>
      <c r="S846" s="15"/>
    </row>
    <row r="847">
      <c r="A847" s="15"/>
      <c r="B847" s="15"/>
      <c r="C847" s="15"/>
      <c r="D847" s="15"/>
      <c r="E847" s="15"/>
      <c r="F847" s="15"/>
      <c r="G847" s="15"/>
      <c r="H847" s="15"/>
      <c r="I847" s="15"/>
      <c r="J847" s="15"/>
      <c r="K847" s="15"/>
      <c r="L847" s="15"/>
      <c r="M847" s="15"/>
      <c r="N847" s="15"/>
      <c r="O847" s="15"/>
      <c r="P847" s="15"/>
      <c r="Q847" s="15"/>
      <c r="R847" s="15"/>
      <c r="S847" s="15"/>
    </row>
    <row r="848">
      <c r="A848" s="15"/>
      <c r="B848" s="15"/>
      <c r="C848" s="15"/>
      <c r="D848" s="15"/>
      <c r="E848" s="15"/>
      <c r="F848" s="15"/>
      <c r="G848" s="15"/>
      <c r="H848" s="15"/>
      <c r="I848" s="15"/>
      <c r="J848" s="15"/>
      <c r="K848" s="15"/>
      <c r="L848" s="15"/>
      <c r="M848" s="15"/>
      <c r="N848" s="15"/>
      <c r="O848" s="15"/>
      <c r="P848" s="15"/>
      <c r="Q848" s="15"/>
      <c r="R848" s="15"/>
      <c r="S848" s="15"/>
    </row>
    <row r="849">
      <c r="A849" s="15"/>
      <c r="B849" s="15"/>
      <c r="C849" s="15"/>
      <c r="D849" s="15"/>
      <c r="E849" s="15"/>
      <c r="F849" s="15"/>
      <c r="G849" s="15"/>
      <c r="H849" s="15"/>
      <c r="I849" s="15"/>
      <c r="J849" s="15"/>
      <c r="K849" s="15"/>
      <c r="L849" s="15"/>
      <c r="M849" s="15"/>
      <c r="N849" s="15"/>
      <c r="O849" s="15"/>
      <c r="P849" s="15"/>
      <c r="Q849" s="15"/>
      <c r="R849" s="15"/>
      <c r="S849" s="15"/>
    </row>
    <row r="850">
      <c r="A850" s="15"/>
      <c r="B850" s="15"/>
      <c r="C850" s="15"/>
      <c r="D850" s="15"/>
      <c r="E850" s="15"/>
      <c r="F850" s="15"/>
      <c r="G850" s="15"/>
      <c r="H850" s="15"/>
      <c r="I850" s="15"/>
      <c r="J850" s="15"/>
      <c r="K850" s="15"/>
      <c r="L850" s="15"/>
      <c r="M850" s="15"/>
      <c r="N850" s="15"/>
      <c r="O850" s="15"/>
      <c r="P850" s="15"/>
      <c r="Q850" s="15"/>
      <c r="R850" s="15"/>
      <c r="S850" s="15"/>
    </row>
    <row r="851">
      <c r="A851" s="15"/>
      <c r="B851" s="15"/>
      <c r="C851" s="15"/>
      <c r="D851" s="15"/>
      <c r="E851" s="15"/>
      <c r="F851" s="15"/>
      <c r="G851" s="15"/>
      <c r="H851" s="15"/>
      <c r="I851" s="15"/>
      <c r="J851" s="15"/>
      <c r="K851" s="15"/>
      <c r="L851" s="15"/>
      <c r="M851" s="15"/>
      <c r="N851" s="15"/>
      <c r="O851" s="15"/>
      <c r="P851" s="15"/>
      <c r="Q851" s="15"/>
      <c r="R851" s="15"/>
      <c r="S851" s="15"/>
    </row>
    <row r="852">
      <c r="A852" s="15"/>
      <c r="B852" s="15"/>
      <c r="C852" s="15"/>
      <c r="D852" s="15"/>
      <c r="E852" s="15"/>
      <c r="F852" s="15"/>
      <c r="G852" s="15"/>
      <c r="H852" s="15"/>
      <c r="I852" s="15"/>
      <c r="J852" s="15"/>
      <c r="K852" s="15"/>
      <c r="L852" s="15"/>
      <c r="M852" s="15"/>
      <c r="N852" s="15"/>
      <c r="O852" s="15"/>
      <c r="P852" s="15"/>
      <c r="Q852" s="15"/>
      <c r="R852" s="15"/>
      <c r="S852" s="15"/>
    </row>
    <row r="853">
      <c r="A853" s="15"/>
      <c r="B853" s="15"/>
      <c r="C853" s="15"/>
      <c r="D853" s="15"/>
      <c r="E853" s="15"/>
      <c r="F853" s="15"/>
      <c r="G853" s="15"/>
      <c r="H853" s="15"/>
      <c r="I853" s="15"/>
      <c r="J853" s="15"/>
      <c r="K853" s="15"/>
      <c r="L853" s="15"/>
      <c r="M853" s="15"/>
      <c r="N853" s="15"/>
      <c r="O853" s="15"/>
      <c r="P853" s="15"/>
      <c r="Q853" s="15"/>
      <c r="R853" s="15"/>
      <c r="S853" s="15"/>
    </row>
    <row r="854">
      <c r="A854" s="15"/>
      <c r="B854" s="15"/>
      <c r="C854" s="15"/>
      <c r="D854" s="15"/>
      <c r="E854" s="15"/>
      <c r="F854" s="15"/>
      <c r="G854" s="15"/>
      <c r="H854" s="15"/>
      <c r="I854" s="15"/>
      <c r="J854" s="15"/>
      <c r="K854" s="15"/>
      <c r="L854" s="15"/>
      <c r="M854" s="15"/>
      <c r="N854" s="15"/>
      <c r="O854" s="15"/>
      <c r="P854" s="15"/>
      <c r="Q854" s="15"/>
      <c r="R854" s="15"/>
      <c r="S854" s="15"/>
    </row>
    <row r="855">
      <c r="A855" s="15"/>
      <c r="B855" s="15"/>
      <c r="C855" s="15"/>
      <c r="D855" s="15"/>
      <c r="E855" s="15"/>
      <c r="F855" s="15"/>
      <c r="G855" s="15"/>
      <c r="H855" s="15"/>
      <c r="I855" s="15"/>
      <c r="J855" s="15"/>
      <c r="K855" s="15"/>
      <c r="L855" s="15"/>
      <c r="M855" s="15"/>
      <c r="N855" s="15"/>
      <c r="O855" s="15"/>
      <c r="P855" s="15"/>
      <c r="Q855" s="15"/>
      <c r="R855" s="15"/>
      <c r="S855" s="15"/>
    </row>
    <row r="856">
      <c r="A856" s="15"/>
      <c r="B856" s="15"/>
      <c r="C856" s="15"/>
      <c r="D856" s="15"/>
      <c r="E856" s="15"/>
      <c r="F856" s="15"/>
      <c r="G856" s="15"/>
      <c r="H856" s="15"/>
      <c r="I856" s="15"/>
      <c r="J856" s="15"/>
      <c r="K856" s="15"/>
      <c r="L856" s="15"/>
      <c r="M856" s="15"/>
      <c r="N856" s="15"/>
      <c r="O856" s="15"/>
      <c r="P856" s="15"/>
      <c r="Q856" s="15"/>
      <c r="R856" s="15"/>
      <c r="S856" s="15"/>
    </row>
    <row r="857">
      <c r="A857" s="15"/>
      <c r="B857" s="15"/>
      <c r="C857" s="15"/>
      <c r="D857" s="15"/>
      <c r="E857" s="15"/>
      <c r="F857" s="15"/>
      <c r="G857" s="15"/>
      <c r="H857" s="15"/>
      <c r="I857" s="15"/>
      <c r="J857" s="15"/>
      <c r="K857" s="15"/>
      <c r="L857" s="15"/>
      <c r="M857" s="15"/>
      <c r="N857" s="15"/>
      <c r="O857" s="15"/>
      <c r="P857" s="15"/>
      <c r="Q857" s="15"/>
      <c r="R857" s="15"/>
      <c r="S857" s="15"/>
    </row>
    <row r="858">
      <c r="A858" s="15"/>
      <c r="B858" s="15"/>
      <c r="C858" s="15"/>
      <c r="D858" s="15"/>
      <c r="E858" s="15"/>
      <c r="F858" s="15"/>
      <c r="G858" s="15"/>
      <c r="H858" s="15"/>
      <c r="I858" s="15"/>
      <c r="J858" s="15"/>
      <c r="K858" s="15"/>
      <c r="L858" s="15"/>
      <c r="M858" s="15"/>
      <c r="N858" s="15"/>
      <c r="O858" s="15"/>
      <c r="P858" s="15"/>
      <c r="Q858" s="15"/>
      <c r="R858" s="15"/>
      <c r="S858" s="15"/>
    </row>
    <row r="859">
      <c r="A859" s="15"/>
      <c r="B859" s="15"/>
      <c r="C859" s="15"/>
      <c r="D859" s="15"/>
      <c r="E859" s="15"/>
      <c r="F859" s="15"/>
      <c r="G859" s="15"/>
      <c r="H859" s="15"/>
      <c r="I859" s="15"/>
      <c r="J859" s="15"/>
      <c r="K859" s="15"/>
      <c r="L859" s="15"/>
      <c r="M859" s="15"/>
      <c r="N859" s="15"/>
      <c r="O859" s="15"/>
      <c r="P859" s="15"/>
      <c r="Q859" s="15"/>
      <c r="R859" s="15"/>
      <c r="S859" s="15"/>
    </row>
    <row r="860">
      <c r="A860" s="15"/>
      <c r="B860" s="15"/>
      <c r="C860" s="15"/>
      <c r="D860" s="15"/>
      <c r="E860" s="15"/>
      <c r="F860" s="15"/>
      <c r="G860" s="15"/>
      <c r="H860" s="15"/>
      <c r="I860" s="15"/>
      <c r="J860" s="15"/>
      <c r="K860" s="15"/>
      <c r="L860" s="15"/>
      <c r="M860" s="15"/>
      <c r="N860" s="15"/>
      <c r="O860" s="15"/>
      <c r="P860" s="15"/>
      <c r="Q860" s="15"/>
      <c r="R860" s="15"/>
      <c r="S860" s="15"/>
    </row>
    <row r="861">
      <c r="A861" s="15"/>
      <c r="B861" s="15"/>
      <c r="C861" s="15"/>
      <c r="D861" s="15"/>
      <c r="E861" s="15"/>
      <c r="F861" s="15"/>
      <c r="G861" s="15"/>
      <c r="H861" s="15"/>
      <c r="I861" s="15"/>
      <c r="J861" s="15"/>
      <c r="K861" s="15"/>
      <c r="L861" s="15"/>
      <c r="M861" s="15"/>
      <c r="N861" s="15"/>
      <c r="O861" s="15"/>
      <c r="P861" s="15"/>
      <c r="Q861" s="15"/>
      <c r="R861" s="15"/>
      <c r="S861" s="15"/>
    </row>
    <row r="862">
      <c r="A862" s="15"/>
      <c r="B862" s="15"/>
      <c r="C862" s="15"/>
      <c r="D862" s="15"/>
      <c r="E862" s="15"/>
      <c r="F862" s="15"/>
      <c r="G862" s="15"/>
      <c r="H862" s="15"/>
      <c r="I862" s="15"/>
      <c r="J862" s="15"/>
      <c r="K862" s="15"/>
      <c r="L862" s="15"/>
      <c r="M862" s="15"/>
      <c r="N862" s="15"/>
      <c r="O862" s="15"/>
      <c r="P862" s="15"/>
      <c r="Q862" s="15"/>
      <c r="R862" s="15"/>
      <c r="S862" s="15"/>
    </row>
    <row r="863">
      <c r="A863" s="15"/>
      <c r="B863" s="15"/>
      <c r="C863" s="15"/>
      <c r="D863" s="15"/>
      <c r="E863" s="15"/>
      <c r="F863" s="15"/>
      <c r="G863" s="15"/>
      <c r="H863" s="15"/>
      <c r="I863" s="15"/>
      <c r="J863" s="15"/>
      <c r="K863" s="15"/>
      <c r="L863" s="15"/>
      <c r="M863" s="15"/>
      <c r="N863" s="15"/>
      <c r="O863" s="15"/>
      <c r="P863" s="15"/>
      <c r="Q863" s="15"/>
      <c r="R863" s="15"/>
      <c r="S863" s="15"/>
    </row>
    <row r="864">
      <c r="A864" s="15"/>
      <c r="B864" s="15"/>
      <c r="C864" s="15"/>
      <c r="D864" s="15"/>
      <c r="E864" s="15"/>
      <c r="F864" s="15"/>
      <c r="G864" s="15"/>
      <c r="H864" s="15"/>
      <c r="I864" s="15"/>
      <c r="J864" s="15"/>
      <c r="K864" s="15"/>
      <c r="L864" s="15"/>
      <c r="M864" s="15"/>
      <c r="N864" s="15"/>
      <c r="O864" s="15"/>
      <c r="P864" s="15"/>
      <c r="Q864" s="15"/>
      <c r="R864" s="15"/>
      <c r="S864" s="15"/>
    </row>
    <row r="865">
      <c r="A865" s="15"/>
      <c r="B865" s="15"/>
      <c r="C865" s="15"/>
      <c r="D865" s="15"/>
      <c r="E865" s="15"/>
      <c r="F865" s="15"/>
      <c r="G865" s="15"/>
      <c r="H865" s="15"/>
      <c r="I865" s="15"/>
      <c r="J865" s="15"/>
      <c r="K865" s="15"/>
      <c r="L865" s="15"/>
      <c r="M865" s="15"/>
      <c r="N865" s="15"/>
      <c r="O865" s="15"/>
      <c r="P865" s="15"/>
      <c r="Q865" s="15"/>
      <c r="R865" s="15"/>
      <c r="S865" s="15"/>
    </row>
    <row r="866">
      <c r="A866" s="15"/>
      <c r="B866" s="15"/>
      <c r="C866" s="15"/>
      <c r="D866" s="15"/>
      <c r="E866" s="15"/>
      <c r="F866" s="15"/>
      <c r="G866" s="15"/>
      <c r="H866" s="15"/>
      <c r="I866" s="15"/>
      <c r="J866" s="15"/>
      <c r="K866" s="15"/>
      <c r="L866" s="15"/>
      <c r="M866" s="15"/>
      <c r="N866" s="15"/>
      <c r="O866" s="15"/>
      <c r="P866" s="15"/>
      <c r="Q866" s="15"/>
      <c r="R866" s="15"/>
      <c r="S866" s="15"/>
    </row>
    <row r="867">
      <c r="A867" s="15"/>
      <c r="B867" s="15"/>
      <c r="C867" s="15"/>
      <c r="D867" s="15"/>
      <c r="E867" s="15"/>
      <c r="F867" s="15"/>
      <c r="G867" s="15"/>
      <c r="H867" s="15"/>
      <c r="I867" s="15"/>
      <c r="J867" s="15"/>
      <c r="K867" s="15"/>
      <c r="L867" s="15"/>
      <c r="M867" s="15"/>
      <c r="N867" s="15"/>
      <c r="O867" s="15"/>
      <c r="P867" s="15"/>
      <c r="Q867" s="15"/>
      <c r="R867" s="15"/>
      <c r="S867" s="15"/>
    </row>
    <row r="868">
      <c r="A868" s="15"/>
      <c r="B868" s="15"/>
      <c r="C868" s="15"/>
      <c r="D868" s="15"/>
      <c r="E868" s="15"/>
      <c r="F868" s="15"/>
      <c r="G868" s="15"/>
      <c r="H868" s="15"/>
      <c r="I868" s="15"/>
      <c r="J868" s="15"/>
      <c r="K868" s="15"/>
      <c r="L868" s="15"/>
      <c r="M868" s="15"/>
      <c r="N868" s="15"/>
      <c r="O868" s="15"/>
      <c r="P868" s="15"/>
      <c r="Q868" s="15"/>
      <c r="R868" s="15"/>
      <c r="S868" s="15"/>
    </row>
    <row r="869">
      <c r="A869" s="15"/>
      <c r="B869" s="15"/>
      <c r="C869" s="15"/>
      <c r="D869" s="15"/>
      <c r="E869" s="15"/>
      <c r="F869" s="15"/>
      <c r="G869" s="15"/>
      <c r="H869" s="15"/>
      <c r="I869" s="15"/>
      <c r="J869" s="15"/>
      <c r="K869" s="15"/>
      <c r="L869" s="15"/>
      <c r="M869" s="15"/>
      <c r="N869" s="15"/>
      <c r="O869" s="15"/>
      <c r="P869" s="15"/>
      <c r="Q869" s="15"/>
      <c r="R869" s="15"/>
      <c r="S869" s="15"/>
    </row>
    <row r="870">
      <c r="A870" s="15"/>
      <c r="B870" s="15"/>
      <c r="C870" s="15"/>
      <c r="D870" s="15"/>
      <c r="E870" s="15"/>
      <c r="F870" s="15"/>
      <c r="G870" s="15"/>
      <c r="H870" s="15"/>
      <c r="I870" s="15"/>
      <c r="J870" s="15"/>
      <c r="K870" s="15"/>
      <c r="L870" s="15"/>
      <c r="M870" s="15"/>
      <c r="N870" s="15"/>
      <c r="O870" s="15"/>
      <c r="P870" s="15"/>
      <c r="Q870" s="15"/>
      <c r="R870" s="15"/>
      <c r="S870" s="15"/>
    </row>
    <row r="871">
      <c r="A871" s="15"/>
      <c r="B871" s="15"/>
      <c r="C871" s="15"/>
      <c r="D871" s="15"/>
      <c r="E871" s="15"/>
      <c r="F871" s="15"/>
      <c r="G871" s="15"/>
      <c r="H871" s="15"/>
      <c r="I871" s="15"/>
      <c r="J871" s="15"/>
      <c r="K871" s="15"/>
      <c r="L871" s="15"/>
      <c r="M871" s="15"/>
      <c r="N871" s="15"/>
      <c r="O871" s="15"/>
      <c r="P871" s="15"/>
      <c r="Q871" s="15"/>
      <c r="R871" s="15"/>
      <c r="S871" s="15"/>
    </row>
    <row r="872">
      <c r="A872" s="15"/>
      <c r="B872" s="15"/>
      <c r="C872" s="15"/>
      <c r="D872" s="15"/>
      <c r="E872" s="15"/>
      <c r="F872" s="15"/>
      <c r="G872" s="15"/>
      <c r="H872" s="15"/>
      <c r="I872" s="15"/>
      <c r="J872" s="15"/>
      <c r="K872" s="15"/>
      <c r="L872" s="15"/>
      <c r="M872" s="15"/>
      <c r="N872" s="15"/>
      <c r="O872" s="15"/>
      <c r="P872" s="15"/>
      <c r="Q872" s="15"/>
      <c r="R872" s="15"/>
      <c r="S872" s="15"/>
    </row>
    <row r="873">
      <c r="A873" s="15"/>
      <c r="B873" s="15"/>
      <c r="C873" s="15"/>
      <c r="D873" s="15"/>
      <c r="E873" s="15"/>
      <c r="F873" s="15"/>
      <c r="G873" s="15"/>
      <c r="H873" s="15"/>
      <c r="I873" s="15"/>
      <c r="J873" s="15"/>
      <c r="K873" s="15"/>
      <c r="L873" s="15"/>
      <c r="M873" s="15"/>
      <c r="N873" s="15"/>
      <c r="O873" s="15"/>
      <c r="P873" s="15"/>
      <c r="Q873" s="15"/>
      <c r="R873" s="15"/>
      <c r="S873" s="15"/>
    </row>
    <row r="874">
      <c r="A874" s="15"/>
      <c r="B874" s="15"/>
      <c r="C874" s="15"/>
      <c r="D874" s="15"/>
      <c r="E874" s="15"/>
      <c r="F874" s="15"/>
      <c r="G874" s="15"/>
      <c r="H874" s="15"/>
      <c r="I874" s="15"/>
      <c r="J874" s="15"/>
      <c r="K874" s="15"/>
      <c r="L874" s="15"/>
      <c r="M874" s="15"/>
      <c r="N874" s="15"/>
      <c r="O874" s="15"/>
      <c r="P874" s="15"/>
      <c r="Q874" s="15"/>
      <c r="R874" s="15"/>
      <c r="S874" s="15"/>
    </row>
    <row r="875">
      <c r="A875" s="15"/>
      <c r="B875" s="15"/>
      <c r="C875" s="15"/>
      <c r="D875" s="15"/>
      <c r="E875" s="15"/>
      <c r="F875" s="15"/>
      <c r="G875" s="15"/>
      <c r="H875" s="15"/>
      <c r="I875" s="15"/>
      <c r="J875" s="15"/>
      <c r="K875" s="15"/>
      <c r="L875" s="15"/>
      <c r="M875" s="15"/>
      <c r="N875" s="15"/>
      <c r="O875" s="15"/>
      <c r="P875" s="15"/>
      <c r="Q875" s="15"/>
      <c r="R875" s="15"/>
      <c r="S875" s="15"/>
    </row>
    <row r="876">
      <c r="A876" s="15"/>
      <c r="B876" s="15"/>
      <c r="C876" s="15"/>
      <c r="D876" s="15"/>
      <c r="E876" s="15"/>
      <c r="F876" s="15"/>
      <c r="G876" s="15"/>
      <c r="H876" s="15"/>
      <c r="I876" s="15"/>
      <c r="J876" s="15"/>
      <c r="K876" s="15"/>
      <c r="L876" s="15"/>
      <c r="M876" s="15"/>
      <c r="N876" s="15"/>
      <c r="O876" s="15"/>
      <c r="P876" s="15"/>
      <c r="Q876" s="15"/>
      <c r="R876" s="15"/>
      <c r="S876" s="15"/>
    </row>
    <row r="877">
      <c r="A877" s="15"/>
      <c r="B877" s="15"/>
      <c r="C877" s="15"/>
      <c r="D877" s="15"/>
      <c r="E877" s="15"/>
      <c r="F877" s="15"/>
      <c r="G877" s="15"/>
      <c r="H877" s="15"/>
      <c r="I877" s="15"/>
      <c r="J877" s="15"/>
      <c r="K877" s="15"/>
      <c r="L877" s="15"/>
      <c r="M877" s="15"/>
      <c r="N877" s="15"/>
      <c r="O877" s="15"/>
      <c r="P877" s="15"/>
      <c r="Q877" s="15"/>
      <c r="R877" s="15"/>
      <c r="S877" s="15"/>
    </row>
    <row r="878">
      <c r="A878" s="15"/>
      <c r="B878" s="15"/>
      <c r="C878" s="15"/>
      <c r="D878" s="15"/>
      <c r="E878" s="15"/>
      <c r="F878" s="15"/>
      <c r="G878" s="15"/>
      <c r="H878" s="15"/>
      <c r="I878" s="15"/>
      <c r="J878" s="15"/>
      <c r="K878" s="15"/>
      <c r="L878" s="15"/>
      <c r="M878" s="15"/>
      <c r="N878" s="15"/>
      <c r="O878" s="15"/>
      <c r="P878" s="15"/>
      <c r="Q878" s="15"/>
      <c r="R878" s="15"/>
      <c r="S878" s="15"/>
    </row>
    <row r="879">
      <c r="A879" s="15"/>
      <c r="B879" s="15"/>
      <c r="C879" s="15"/>
      <c r="D879" s="15"/>
      <c r="E879" s="15"/>
      <c r="F879" s="15"/>
      <c r="G879" s="15"/>
      <c r="H879" s="15"/>
      <c r="I879" s="15"/>
      <c r="J879" s="15"/>
      <c r="K879" s="15"/>
      <c r="L879" s="15"/>
      <c r="M879" s="15"/>
      <c r="N879" s="15"/>
      <c r="O879" s="15"/>
      <c r="P879" s="15"/>
      <c r="Q879" s="15"/>
      <c r="R879" s="15"/>
      <c r="S879" s="15"/>
    </row>
    <row r="880">
      <c r="A880" s="15"/>
      <c r="B880" s="15"/>
      <c r="C880" s="15"/>
      <c r="D880" s="15"/>
      <c r="E880" s="15"/>
      <c r="F880" s="15"/>
      <c r="G880" s="15"/>
      <c r="H880" s="15"/>
      <c r="I880" s="15"/>
      <c r="J880" s="15"/>
      <c r="K880" s="15"/>
      <c r="L880" s="15"/>
      <c r="M880" s="15"/>
      <c r="N880" s="15"/>
      <c r="O880" s="15"/>
      <c r="P880" s="15"/>
      <c r="Q880" s="15"/>
      <c r="R880" s="15"/>
      <c r="S880" s="15"/>
    </row>
    <row r="881">
      <c r="A881" s="15"/>
      <c r="B881" s="15"/>
      <c r="C881" s="15"/>
      <c r="D881" s="15"/>
      <c r="E881" s="15"/>
      <c r="F881" s="15"/>
      <c r="G881" s="15"/>
      <c r="H881" s="15"/>
      <c r="I881" s="15"/>
      <c r="J881" s="15"/>
      <c r="K881" s="15"/>
      <c r="L881" s="15"/>
      <c r="M881" s="15"/>
      <c r="N881" s="15"/>
      <c r="O881" s="15"/>
      <c r="P881" s="15"/>
      <c r="Q881" s="15"/>
      <c r="R881" s="15"/>
      <c r="S881" s="15"/>
    </row>
    <row r="882">
      <c r="A882" s="15"/>
      <c r="B882" s="15"/>
      <c r="C882" s="15"/>
      <c r="D882" s="15"/>
      <c r="E882" s="15"/>
      <c r="F882" s="15"/>
      <c r="G882" s="15"/>
      <c r="H882" s="15"/>
      <c r="I882" s="15"/>
      <c r="J882" s="15"/>
      <c r="K882" s="15"/>
      <c r="L882" s="15"/>
      <c r="M882" s="15"/>
      <c r="N882" s="15"/>
      <c r="O882" s="15"/>
      <c r="P882" s="15"/>
      <c r="Q882" s="15"/>
      <c r="R882" s="15"/>
      <c r="S882" s="15"/>
    </row>
    <row r="883">
      <c r="A883" s="15"/>
      <c r="B883" s="15"/>
      <c r="C883" s="15"/>
      <c r="D883" s="15"/>
      <c r="E883" s="15"/>
      <c r="F883" s="15"/>
      <c r="G883" s="15"/>
      <c r="H883" s="15"/>
      <c r="I883" s="15"/>
      <c r="J883" s="15"/>
      <c r="K883" s="15"/>
      <c r="L883" s="15"/>
      <c r="M883" s="15"/>
      <c r="N883" s="15"/>
      <c r="O883" s="15"/>
      <c r="P883" s="15"/>
      <c r="Q883" s="15"/>
      <c r="R883" s="15"/>
      <c r="S883" s="15"/>
    </row>
    <row r="884">
      <c r="A884" s="15"/>
      <c r="B884" s="15"/>
      <c r="C884" s="15"/>
      <c r="D884" s="15"/>
      <c r="E884" s="15"/>
      <c r="F884" s="15"/>
      <c r="G884" s="15"/>
      <c r="H884" s="15"/>
      <c r="I884" s="15"/>
      <c r="J884" s="15"/>
      <c r="K884" s="15"/>
      <c r="L884" s="15"/>
      <c r="M884" s="15"/>
      <c r="N884" s="15"/>
      <c r="O884" s="15"/>
      <c r="P884" s="15"/>
      <c r="Q884" s="15"/>
      <c r="R884" s="15"/>
      <c r="S884" s="15"/>
    </row>
    <row r="885">
      <c r="A885" s="15"/>
      <c r="B885" s="15"/>
      <c r="C885" s="15"/>
      <c r="D885" s="15"/>
      <c r="E885" s="15"/>
      <c r="F885" s="15"/>
      <c r="G885" s="15"/>
      <c r="H885" s="15"/>
      <c r="I885" s="15"/>
      <c r="J885" s="15"/>
      <c r="K885" s="15"/>
      <c r="L885" s="15"/>
      <c r="M885" s="15"/>
      <c r="N885" s="15"/>
      <c r="O885" s="15"/>
      <c r="P885" s="15"/>
      <c r="Q885" s="15"/>
      <c r="R885" s="15"/>
      <c r="S885" s="15"/>
    </row>
    <row r="886">
      <c r="A886" s="15"/>
      <c r="B886" s="15"/>
      <c r="C886" s="15"/>
      <c r="D886" s="15"/>
      <c r="E886" s="15"/>
      <c r="F886" s="15"/>
      <c r="G886" s="15"/>
      <c r="H886" s="15"/>
      <c r="I886" s="15"/>
      <c r="J886" s="15"/>
      <c r="K886" s="15"/>
      <c r="L886" s="15"/>
      <c r="M886" s="15"/>
      <c r="N886" s="15"/>
      <c r="O886" s="15"/>
      <c r="P886" s="15"/>
      <c r="Q886" s="15"/>
      <c r="R886" s="15"/>
      <c r="S886" s="15"/>
    </row>
    <row r="887">
      <c r="A887" s="15"/>
      <c r="B887" s="15"/>
      <c r="C887" s="15"/>
      <c r="D887" s="15"/>
      <c r="E887" s="15"/>
      <c r="F887" s="15"/>
      <c r="G887" s="15"/>
      <c r="H887" s="15"/>
      <c r="I887" s="15"/>
      <c r="J887" s="15"/>
      <c r="K887" s="15"/>
      <c r="L887" s="15"/>
      <c r="M887" s="15"/>
      <c r="N887" s="15"/>
      <c r="O887" s="15"/>
      <c r="P887" s="15"/>
      <c r="Q887" s="15"/>
      <c r="R887" s="15"/>
      <c r="S887" s="15"/>
    </row>
    <row r="888">
      <c r="A888" s="15"/>
      <c r="B888" s="15"/>
      <c r="C888" s="15"/>
      <c r="D888" s="15"/>
      <c r="E888" s="15"/>
      <c r="F888" s="15"/>
      <c r="G888" s="15"/>
      <c r="H888" s="15"/>
      <c r="I888" s="15"/>
      <c r="J888" s="15"/>
      <c r="K888" s="15"/>
      <c r="L888" s="15"/>
      <c r="M888" s="15"/>
      <c r="N888" s="15"/>
      <c r="O888" s="15"/>
      <c r="P888" s="15"/>
      <c r="Q888" s="15"/>
      <c r="R888" s="15"/>
      <c r="S888" s="15"/>
    </row>
    <row r="889">
      <c r="A889" s="15"/>
      <c r="B889" s="15"/>
      <c r="C889" s="15"/>
      <c r="D889" s="15"/>
      <c r="E889" s="15"/>
      <c r="F889" s="15"/>
      <c r="G889" s="15"/>
      <c r="H889" s="15"/>
      <c r="I889" s="15"/>
      <c r="J889" s="15"/>
      <c r="K889" s="15"/>
      <c r="L889" s="15"/>
      <c r="M889" s="15"/>
      <c r="N889" s="15"/>
      <c r="O889" s="15"/>
      <c r="P889" s="15"/>
      <c r="Q889" s="15"/>
      <c r="R889" s="15"/>
      <c r="S889" s="15"/>
    </row>
    <row r="890">
      <c r="A890" s="15"/>
      <c r="B890" s="15"/>
      <c r="C890" s="15"/>
      <c r="D890" s="15"/>
      <c r="E890" s="15"/>
      <c r="F890" s="15"/>
      <c r="G890" s="15"/>
      <c r="H890" s="15"/>
      <c r="I890" s="15"/>
      <c r="J890" s="15"/>
      <c r="K890" s="15"/>
      <c r="L890" s="15"/>
      <c r="M890" s="15"/>
      <c r="N890" s="15"/>
      <c r="O890" s="15"/>
      <c r="P890" s="15"/>
      <c r="Q890" s="15"/>
      <c r="R890" s="15"/>
      <c r="S890" s="15"/>
    </row>
    <row r="891">
      <c r="A891" s="15"/>
      <c r="B891" s="15"/>
      <c r="C891" s="15"/>
      <c r="D891" s="15"/>
      <c r="E891" s="15"/>
      <c r="F891" s="15"/>
      <c r="G891" s="15"/>
      <c r="H891" s="15"/>
      <c r="I891" s="15"/>
      <c r="J891" s="15"/>
      <c r="K891" s="15"/>
      <c r="L891" s="15"/>
      <c r="M891" s="15"/>
      <c r="N891" s="15"/>
      <c r="O891" s="15"/>
      <c r="P891" s="15"/>
      <c r="Q891" s="15"/>
      <c r="R891" s="15"/>
      <c r="S891" s="15"/>
    </row>
    <row r="892">
      <c r="A892" s="15"/>
      <c r="B892" s="15"/>
      <c r="C892" s="15"/>
      <c r="D892" s="15"/>
      <c r="E892" s="15"/>
      <c r="F892" s="15"/>
      <c r="G892" s="15"/>
      <c r="H892" s="15"/>
      <c r="I892" s="15"/>
      <c r="J892" s="15"/>
      <c r="K892" s="15"/>
      <c r="L892" s="15"/>
      <c r="M892" s="15"/>
      <c r="N892" s="15"/>
      <c r="O892" s="15"/>
      <c r="P892" s="15"/>
      <c r="Q892" s="15"/>
      <c r="R892" s="15"/>
      <c r="S892" s="15"/>
    </row>
    <row r="893">
      <c r="A893" s="15"/>
      <c r="B893" s="15"/>
      <c r="C893" s="15"/>
      <c r="D893" s="15"/>
      <c r="E893" s="15"/>
      <c r="F893" s="15"/>
      <c r="G893" s="15"/>
      <c r="H893" s="15"/>
      <c r="I893" s="15"/>
      <c r="J893" s="15"/>
      <c r="K893" s="15"/>
      <c r="L893" s="15"/>
      <c r="M893" s="15"/>
      <c r="N893" s="15"/>
      <c r="O893" s="15"/>
      <c r="P893" s="15"/>
      <c r="Q893" s="15"/>
      <c r="R893" s="15"/>
      <c r="S893" s="15"/>
    </row>
    <row r="894">
      <c r="A894" s="15"/>
      <c r="B894" s="15"/>
      <c r="C894" s="15"/>
      <c r="D894" s="15"/>
      <c r="E894" s="15"/>
      <c r="F894" s="15"/>
      <c r="G894" s="15"/>
      <c r="H894" s="15"/>
      <c r="I894" s="15"/>
      <c r="J894" s="15"/>
      <c r="K894" s="15"/>
      <c r="L894" s="15"/>
      <c r="M894" s="15"/>
      <c r="N894" s="15"/>
      <c r="O894" s="15"/>
      <c r="P894" s="15"/>
      <c r="Q894" s="15"/>
      <c r="R894" s="15"/>
      <c r="S894" s="15"/>
    </row>
    <row r="895">
      <c r="A895" s="15"/>
      <c r="B895" s="15"/>
      <c r="C895" s="15"/>
      <c r="D895" s="15"/>
      <c r="E895" s="15"/>
      <c r="F895" s="15"/>
      <c r="G895" s="15"/>
      <c r="H895" s="15"/>
      <c r="I895" s="15"/>
      <c r="J895" s="15"/>
      <c r="K895" s="15"/>
      <c r="L895" s="15"/>
      <c r="M895" s="15"/>
      <c r="N895" s="15"/>
      <c r="O895" s="15"/>
      <c r="P895" s="15"/>
      <c r="Q895" s="15"/>
      <c r="R895" s="15"/>
      <c r="S895" s="15"/>
    </row>
    <row r="896">
      <c r="A896" s="15"/>
      <c r="B896" s="15"/>
      <c r="C896" s="15"/>
      <c r="D896" s="15"/>
      <c r="E896" s="15"/>
      <c r="F896" s="15"/>
      <c r="G896" s="15"/>
      <c r="H896" s="15"/>
      <c r="I896" s="15"/>
      <c r="J896" s="15"/>
      <c r="K896" s="15"/>
      <c r="L896" s="15"/>
      <c r="M896" s="15"/>
      <c r="N896" s="15"/>
      <c r="O896" s="15"/>
      <c r="P896" s="15"/>
      <c r="Q896" s="15"/>
      <c r="R896" s="15"/>
      <c r="S896" s="15"/>
    </row>
    <row r="897">
      <c r="A897" s="15"/>
      <c r="B897" s="15"/>
      <c r="C897" s="15"/>
      <c r="D897" s="15"/>
      <c r="E897" s="15"/>
      <c r="F897" s="15"/>
      <c r="G897" s="15"/>
      <c r="H897" s="15"/>
      <c r="I897" s="15"/>
      <c r="J897" s="15"/>
      <c r="K897" s="15"/>
      <c r="L897" s="15"/>
      <c r="M897" s="15"/>
      <c r="N897" s="15"/>
      <c r="O897" s="15"/>
      <c r="P897" s="15"/>
      <c r="Q897" s="15"/>
      <c r="R897" s="15"/>
      <c r="S897" s="15"/>
    </row>
    <row r="898">
      <c r="A898" s="15"/>
      <c r="B898" s="15"/>
      <c r="C898" s="15"/>
      <c r="D898" s="15"/>
      <c r="E898" s="15"/>
      <c r="F898" s="15"/>
      <c r="G898" s="15"/>
      <c r="H898" s="15"/>
      <c r="I898" s="15"/>
      <c r="J898" s="15"/>
      <c r="K898" s="15"/>
      <c r="L898" s="15"/>
      <c r="M898" s="15"/>
      <c r="N898" s="15"/>
      <c r="O898" s="15"/>
      <c r="P898" s="15"/>
      <c r="Q898" s="15"/>
      <c r="R898" s="15"/>
      <c r="S898" s="15"/>
    </row>
    <row r="899">
      <c r="A899" s="15"/>
      <c r="B899" s="15"/>
      <c r="C899" s="15"/>
      <c r="D899" s="15"/>
      <c r="E899" s="15"/>
      <c r="F899" s="15"/>
      <c r="G899" s="15"/>
      <c r="H899" s="15"/>
      <c r="I899" s="15"/>
      <c r="J899" s="15"/>
      <c r="K899" s="15"/>
      <c r="L899" s="15"/>
      <c r="M899" s="15"/>
      <c r="N899" s="15"/>
      <c r="O899" s="15"/>
      <c r="P899" s="15"/>
      <c r="Q899" s="15"/>
      <c r="R899" s="15"/>
      <c r="S899" s="15"/>
    </row>
    <row r="900">
      <c r="A900" s="15"/>
      <c r="B900" s="15"/>
      <c r="C900" s="15"/>
      <c r="D900" s="15"/>
      <c r="E900" s="15"/>
      <c r="F900" s="15"/>
      <c r="G900" s="15"/>
      <c r="H900" s="15"/>
      <c r="I900" s="15"/>
      <c r="J900" s="15"/>
      <c r="K900" s="15"/>
      <c r="L900" s="15"/>
      <c r="M900" s="15"/>
      <c r="N900" s="15"/>
      <c r="O900" s="15"/>
      <c r="P900" s="15"/>
      <c r="Q900" s="15"/>
      <c r="R900" s="15"/>
      <c r="S900" s="15"/>
    </row>
    <row r="901">
      <c r="A901" s="15"/>
      <c r="B901" s="15"/>
      <c r="C901" s="15"/>
      <c r="D901" s="15"/>
      <c r="E901" s="15"/>
      <c r="F901" s="15"/>
      <c r="G901" s="15"/>
      <c r="H901" s="15"/>
      <c r="I901" s="15"/>
      <c r="J901" s="15"/>
      <c r="K901" s="15"/>
      <c r="L901" s="15"/>
      <c r="M901" s="15"/>
      <c r="N901" s="15"/>
      <c r="O901" s="15"/>
      <c r="P901" s="15"/>
      <c r="Q901" s="15"/>
      <c r="R901" s="15"/>
      <c r="S901" s="15"/>
    </row>
    <row r="902">
      <c r="A902" s="15"/>
      <c r="B902" s="15"/>
      <c r="C902" s="15"/>
      <c r="D902" s="15"/>
      <c r="E902" s="15"/>
      <c r="F902" s="15"/>
      <c r="G902" s="15"/>
      <c r="H902" s="15"/>
      <c r="I902" s="15"/>
      <c r="J902" s="15"/>
      <c r="K902" s="15"/>
      <c r="L902" s="15"/>
      <c r="M902" s="15"/>
      <c r="N902" s="15"/>
      <c r="O902" s="15"/>
      <c r="P902" s="15"/>
      <c r="Q902" s="15"/>
      <c r="R902" s="15"/>
      <c r="S902" s="15"/>
    </row>
    <row r="903">
      <c r="A903" s="15"/>
      <c r="B903" s="15"/>
      <c r="C903" s="15"/>
      <c r="D903" s="15"/>
      <c r="E903" s="15"/>
      <c r="F903" s="15"/>
      <c r="G903" s="15"/>
      <c r="H903" s="15"/>
      <c r="I903" s="15"/>
      <c r="J903" s="15"/>
      <c r="K903" s="15"/>
      <c r="L903" s="15"/>
      <c r="M903" s="15"/>
      <c r="N903" s="15"/>
      <c r="O903" s="15"/>
      <c r="P903" s="15"/>
      <c r="Q903" s="15"/>
      <c r="R903" s="15"/>
      <c r="S903" s="15"/>
    </row>
    <row r="904">
      <c r="A904" s="15"/>
      <c r="B904" s="15"/>
      <c r="C904" s="15"/>
      <c r="D904" s="15"/>
      <c r="E904" s="15"/>
      <c r="F904" s="15"/>
      <c r="G904" s="15"/>
      <c r="H904" s="15"/>
      <c r="I904" s="15"/>
      <c r="J904" s="15"/>
      <c r="K904" s="15"/>
      <c r="L904" s="15"/>
      <c r="M904" s="15"/>
      <c r="N904" s="15"/>
      <c r="O904" s="15"/>
      <c r="P904" s="15"/>
      <c r="Q904" s="15"/>
      <c r="R904" s="15"/>
      <c r="S904" s="15"/>
    </row>
    <row r="905">
      <c r="A905" s="15"/>
      <c r="B905" s="15"/>
      <c r="C905" s="15"/>
      <c r="D905" s="15"/>
      <c r="E905" s="15"/>
      <c r="F905" s="15"/>
      <c r="G905" s="15"/>
      <c r="H905" s="15"/>
      <c r="I905" s="15"/>
      <c r="J905" s="15"/>
      <c r="K905" s="15"/>
      <c r="L905" s="15"/>
      <c r="M905" s="15"/>
      <c r="N905" s="15"/>
      <c r="O905" s="15"/>
      <c r="P905" s="15"/>
      <c r="Q905" s="15"/>
      <c r="R905" s="15"/>
      <c r="S905" s="15"/>
    </row>
    <row r="906">
      <c r="A906" s="15"/>
      <c r="B906" s="15"/>
      <c r="C906" s="15"/>
      <c r="D906" s="15"/>
      <c r="E906" s="15"/>
      <c r="F906" s="15"/>
      <c r="G906" s="15"/>
      <c r="H906" s="15"/>
      <c r="I906" s="15"/>
      <c r="J906" s="15"/>
      <c r="K906" s="15"/>
      <c r="L906" s="15"/>
      <c r="M906" s="15"/>
      <c r="N906" s="15"/>
      <c r="O906" s="15"/>
      <c r="P906" s="15"/>
      <c r="Q906" s="15"/>
      <c r="R906" s="15"/>
      <c r="S906" s="15"/>
    </row>
    <row r="907">
      <c r="A907" s="15"/>
      <c r="B907" s="15"/>
      <c r="C907" s="15"/>
      <c r="D907" s="15"/>
      <c r="E907" s="15"/>
      <c r="F907" s="15"/>
      <c r="G907" s="15"/>
      <c r="H907" s="15"/>
      <c r="I907" s="15"/>
      <c r="J907" s="15"/>
      <c r="K907" s="15"/>
      <c r="L907" s="15"/>
      <c r="M907" s="15"/>
      <c r="N907" s="15"/>
      <c r="O907" s="15"/>
      <c r="P907" s="15"/>
      <c r="Q907" s="15"/>
      <c r="R907" s="15"/>
      <c r="S907" s="15"/>
    </row>
    <row r="908">
      <c r="A908" s="15"/>
      <c r="B908" s="15"/>
      <c r="C908" s="15"/>
      <c r="D908" s="15"/>
      <c r="E908" s="15"/>
      <c r="F908" s="15"/>
      <c r="G908" s="15"/>
      <c r="H908" s="15"/>
      <c r="I908" s="15"/>
      <c r="J908" s="15"/>
      <c r="K908" s="15"/>
      <c r="L908" s="15"/>
      <c r="M908" s="15"/>
      <c r="N908" s="15"/>
      <c r="O908" s="15"/>
      <c r="P908" s="15"/>
      <c r="Q908" s="15"/>
      <c r="R908" s="15"/>
      <c r="S908" s="15"/>
    </row>
    <row r="909">
      <c r="A909" s="15"/>
      <c r="B909" s="15"/>
      <c r="C909" s="15"/>
      <c r="D909" s="15"/>
      <c r="E909" s="15"/>
      <c r="F909" s="15"/>
      <c r="G909" s="15"/>
      <c r="H909" s="15"/>
      <c r="I909" s="15"/>
      <c r="J909" s="15"/>
      <c r="K909" s="15"/>
      <c r="L909" s="15"/>
      <c r="M909" s="15"/>
      <c r="N909" s="15"/>
      <c r="O909" s="15"/>
      <c r="P909" s="15"/>
      <c r="Q909" s="15"/>
      <c r="R909" s="15"/>
      <c r="S909" s="15"/>
    </row>
    <row r="910">
      <c r="A910" s="15"/>
      <c r="B910" s="15"/>
      <c r="C910" s="15"/>
      <c r="D910" s="15"/>
      <c r="E910" s="15"/>
      <c r="F910" s="15"/>
      <c r="G910" s="15"/>
      <c r="H910" s="15"/>
      <c r="I910" s="15"/>
      <c r="J910" s="15"/>
      <c r="K910" s="15"/>
      <c r="L910" s="15"/>
      <c r="M910" s="15"/>
      <c r="N910" s="15"/>
      <c r="O910" s="15"/>
      <c r="P910" s="15"/>
      <c r="Q910" s="15"/>
      <c r="R910" s="15"/>
      <c r="S910" s="15"/>
    </row>
    <row r="911">
      <c r="A911" s="15"/>
      <c r="B911" s="15"/>
      <c r="C911" s="15"/>
      <c r="D911" s="15"/>
      <c r="E911" s="15"/>
      <c r="F911" s="15"/>
      <c r="G911" s="15"/>
      <c r="H911" s="15"/>
      <c r="I911" s="15"/>
      <c r="J911" s="15"/>
      <c r="K911" s="15"/>
      <c r="L911" s="15"/>
      <c r="M911" s="15"/>
      <c r="N911" s="15"/>
      <c r="O911" s="15"/>
      <c r="P911" s="15"/>
      <c r="Q911" s="15"/>
      <c r="R911" s="15"/>
      <c r="S911" s="15"/>
    </row>
    <row r="912">
      <c r="A912" s="15"/>
      <c r="B912" s="15"/>
      <c r="C912" s="15"/>
      <c r="D912" s="15"/>
      <c r="E912" s="15"/>
      <c r="F912" s="15"/>
      <c r="G912" s="15"/>
      <c r="H912" s="15"/>
      <c r="I912" s="15"/>
      <c r="J912" s="15"/>
      <c r="K912" s="15"/>
      <c r="L912" s="15"/>
      <c r="M912" s="15"/>
      <c r="N912" s="15"/>
      <c r="O912" s="15"/>
      <c r="P912" s="15"/>
      <c r="Q912" s="15"/>
      <c r="R912" s="15"/>
      <c r="S912" s="15"/>
    </row>
    <row r="913">
      <c r="A913" s="15"/>
      <c r="B913" s="15"/>
      <c r="C913" s="15"/>
      <c r="D913" s="15"/>
      <c r="E913" s="15"/>
      <c r="F913" s="15"/>
      <c r="G913" s="15"/>
      <c r="H913" s="15"/>
      <c r="I913" s="15"/>
      <c r="J913" s="15"/>
      <c r="K913" s="15"/>
      <c r="L913" s="15"/>
      <c r="M913" s="15"/>
      <c r="N913" s="15"/>
      <c r="O913" s="15"/>
      <c r="P913" s="15"/>
      <c r="Q913" s="15"/>
      <c r="R913" s="15"/>
      <c r="S913" s="15"/>
    </row>
    <row r="914">
      <c r="A914" s="15"/>
      <c r="B914" s="15"/>
      <c r="C914" s="15"/>
      <c r="D914" s="15"/>
      <c r="E914" s="15"/>
      <c r="F914" s="15"/>
      <c r="G914" s="15"/>
      <c r="H914" s="15"/>
      <c r="I914" s="15"/>
      <c r="J914" s="15"/>
      <c r="K914" s="15"/>
      <c r="L914" s="15"/>
      <c r="M914" s="15"/>
      <c r="N914" s="15"/>
      <c r="O914" s="15"/>
      <c r="P914" s="15"/>
      <c r="Q914" s="15"/>
      <c r="R914" s="15"/>
      <c r="S914" s="15"/>
    </row>
    <row r="915">
      <c r="A915" s="15"/>
      <c r="B915" s="15"/>
      <c r="C915" s="15"/>
      <c r="D915" s="15"/>
      <c r="E915" s="15"/>
      <c r="F915" s="15"/>
      <c r="G915" s="15"/>
      <c r="H915" s="15"/>
      <c r="I915" s="15"/>
      <c r="J915" s="15"/>
      <c r="K915" s="15"/>
      <c r="L915" s="15"/>
      <c r="M915" s="15"/>
      <c r="N915" s="15"/>
      <c r="O915" s="15"/>
      <c r="P915" s="15"/>
      <c r="Q915" s="15"/>
      <c r="R915" s="15"/>
      <c r="S915" s="15"/>
    </row>
    <row r="916">
      <c r="A916" s="15"/>
      <c r="B916" s="15"/>
      <c r="C916" s="15"/>
      <c r="D916" s="15"/>
      <c r="E916" s="15"/>
      <c r="F916" s="15"/>
      <c r="G916" s="15"/>
      <c r="H916" s="15"/>
      <c r="I916" s="15"/>
      <c r="J916" s="15"/>
      <c r="K916" s="15"/>
      <c r="L916" s="15"/>
      <c r="M916" s="15"/>
      <c r="N916" s="15"/>
      <c r="O916" s="15"/>
      <c r="P916" s="15"/>
      <c r="Q916" s="15"/>
      <c r="R916" s="15"/>
      <c r="S916" s="15"/>
    </row>
    <row r="917">
      <c r="A917" s="15"/>
      <c r="B917" s="15"/>
      <c r="C917" s="15"/>
      <c r="D917" s="15"/>
      <c r="E917" s="15"/>
      <c r="F917" s="15"/>
      <c r="G917" s="15"/>
      <c r="H917" s="15"/>
      <c r="I917" s="15"/>
      <c r="J917" s="15"/>
      <c r="K917" s="15"/>
      <c r="L917" s="15"/>
      <c r="M917" s="15"/>
      <c r="N917" s="15"/>
      <c r="O917" s="15"/>
      <c r="P917" s="15"/>
      <c r="Q917" s="15"/>
      <c r="R917" s="15"/>
      <c r="S917" s="15"/>
    </row>
    <row r="918">
      <c r="A918" s="15"/>
      <c r="B918" s="15"/>
      <c r="C918" s="15"/>
      <c r="D918" s="15"/>
      <c r="E918" s="15"/>
      <c r="F918" s="15"/>
      <c r="G918" s="15"/>
      <c r="H918" s="15"/>
      <c r="I918" s="15"/>
      <c r="J918" s="15"/>
      <c r="K918" s="15"/>
      <c r="L918" s="15"/>
      <c r="M918" s="15"/>
      <c r="N918" s="15"/>
      <c r="O918" s="15"/>
      <c r="P918" s="15"/>
      <c r="Q918" s="15"/>
      <c r="R918" s="15"/>
      <c r="S918" s="15"/>
    </row>
    <row r="919">
      <c r="A919" s="15"/>
      <c r="B919" s="15"/>
      <c r="C919" s="15"/>
      <c r="D919" s="15"/>
      <c r="E919" s="15"/>
      <c r="F919" s="15"/>
      <c r="G919" s="15"/>
      <c r="H919" s="15"/>
      <c r="I919" s="15"/>
      <c r="J919" s="15"/>
      <c r="K919" s="15"/>
      <c r="L919" s="15"/>
      <c r="M919" s="15"/>
      <c r="N919" s="15"/>
      <c r="O919" s="15"/>
      <c r="P919" s="15"/>
      <c r="Q919" s="15"/>
      <c r="R919" s="15"/>
      <c r="S919" s="15"/>
    </row>
    <row r="920">
      <c r="A920" s="15"/>
      <c r="B920" s="15"/>
      <c r="C920" s="15"/>
      <c r="D920" s="15"/>
      <c r="E920" s="15"/>
      <c r="F920" s="15"/>
      <c r="G920" s="15"/>
      <c r="H920" s="15"/>
      <c r="I920" s="15"/>
      <c r="J920" s="15"/>
      <c r="K920" s="15"/>
      <c r="L920" s="15"/>
      <c r="M920" s="15"/>
      <c r="N920" s="15"/>
      <c r="O920" s="15"/>
      <c r="P920" s="15"/>
      <c r="Q920" s="15"/>
      <c r="R920" s="15"/>
      <c r="S920" s="15"/>
    </row>
    <row r="921">
      <c r="A921" s="15"/>
      <c r="B921" s="15"/>
      <c r="C921" s="15"/>
      <c r="D921" s="15"/>
      <c r="E921" s="15"/>
      <c r="F921" s="15"/>
      <c r="G921" s="15"/>
      <c r="H921" s="15"/>
      <c r="I921" s="15"/>
      <c r="J921" s="15"/>
      <c r="K921" s="15"/>
      <c r="L921" s="15"/>
      <c r="M921" s="15"/>
      <c r="N921" s="15"/>
      <c r="O921" s="15"/>
      <c r="P921" s="15"/>
      <c r="Q921" s="15"/>
      <c r="R921" s="15"/>
      <c r="S921" s="15"/>
    </row>
    <row r="922">
      <c r="A922" s="15"/>
      <c r="B922" s="15"/>
      <c r="C922" s="15"/>
      <c r="D922" s="15"/>
      <c r="E922" s="15"/>
      <c r="F922" s="15"/>
      <c r="G922" s="15"/>
      <c r="H922" s="15"/>
      <c r="I922" s="15"/>
      <c r="J922" s="15"/>
      <c r="K922" s="15"/>
      <c r="L922" s="15"/>
      <c r="M922" s="15"/>
      <c r="N922" s="15"/>
      <c r="O922" s="15"/>
      <c r="P922" s="15"/>
      <c r="Q922" s="15"/>
      <c r="R922" s="15"/>
      <c r="S922" s="15"/>
    </row>
    <row r="923">
      <c r="A923" s="15"/>
      <c r="B923" s="15"/>
      <c r="C923" s="15"/>
      <c r="D923" s="15"/>
      <c r="E923" s="15"/>
      <c r="F923" s="15"/>
      <c r="G923" s="15"/>
      <c r="H923" s="15"/>
      <c r="I923" s="15"/>
      <c r="J923" s="15"/>
      <c r="K923" s="15"/>
      <c r="L923" s="15"/>
      <c r="M923" s="15"/>
      <c r="N923" s="15"/>
      <c r="O923" s="15"/>
      <c r="P923" s="15"/>
      <c r="Q923" s="15"/>
      <c r="R923" s="15"/>
      <c r="S923" s="15"/>
    </row>
    <row r="924">
      <c r="A924" s="15"/>
      <c r="B924" s="15"/>
      <c r="C924" s="15"/>
      <c r="D924" s="15"/>
      <c r="E924" s="15"/>
      <c r="F924" s="15"/>
      <c r="G924" s="15"/>
      <c r="H924" s="15"/>
      <c r="I924" s="15"/>
      <c r="J924" s="15"/>
      <c r="K924" s="15"/>
      <c r="L924" s="15"/>
      <c r="M924" s="15"/>
      <c r="N924" s="15"/>
      <c r="O924" s="15"/>
      <c r="P924" s="15"/>
      <c r="Q924" s="15"/>
      <c r="R924" s="15"/>
      <c r="S924" s="15"/>
    </row>
    <row r="925">
      <c r="A925" s="15"/>
      <c r="B925" s="15"/>
      <c r="C925" s="15"/>
      <c r="D925" s="15"/>
      <c r="E925" s="15"/>
      <c r="F925" s="15"/>
      <c r="G925" s="15"/>
      <c r="H925" s="15"/>
      <c r="I925" s="15"/>
      <c r="J925" s="15"/>
      <c r="K925" s="15"/>
      <c r="L925" s="15"/>
      <c r="M925" s="15"/>
      <c r="N925" s="15"/>
      <c r="O925" s="15"/>
      <c r="P925" s="15"/>
      <c r="Q925" s="15"/>
      <c r="R925" s="15"/>
      <c r="S925" s="15"/>
    </row>
    <row r="926">
      <c r="A926" s="15"/>
      <c r="B926" s="15"/>
      <c r="C926" s="15"/>
      <c r="D926" s="15"/>
      <c r="E926" s="15"/>
      <c r="F926" s="15"/>
      <c r="G926" s="15"/>
      <c r="H926" s="15"/>
      <c r="I926" s="15"/>
      <c r="J926" s="15"/>
      <c r="K926" s="15"/>
      <c r="L926" s="15"/>
      <c r="M926" s="15"/>
      <c r="N926" s="15"/>
      <c r="O926" s="15"/>
      <c r="P926" s="15"/>
      <c r="Q926" s="15"/>
      <c r="R926" s="15"/>
      <c r="S926" s="15"/>
    </row>
    <row r="927">
      <c r="A927" s="15"/>
      <c r="B927" s="15"/>
      <c r="C927" s="15"/>
      <c r="D927" s="15"/>
      <c r="E927" s="15"/>
      <c r="F927" s="15"/>
      <c r="G927" s="15"/>
      <c r="H927" s="15"/>
      <c r="I927" s="15"/>
      <c r="J927" s="15"/>
      <c r="K927" s="15"/>
      <c r="L927" s="15"/>
      <c r="M927" s="15"/>
      <c r="N927" s="15"/>
      <c r="O927" s="15"/>
      <c r="P927" s="15"/>
      <c r="Q927" s="15"/>
      <c r="R927" s="15"/>
      <c r="S927" s="15"/>
    </row>
    <row r="928">
      <c r="A928" s="15"/>
      <c r="B928" s="15"/>
      <c r="C928" s="15"/>
      <c r="D928" s="15"/>
      <c r="E928" s="15"/>
      <c r="F928" s="15"/>
      <c r="G928" s="15"/>
      <c r="H928" s="15"/>
      <c r="I928" s="15"/>
      <c r="J928" s="15"/>
      <c r="K928" s="15"/>
      <c r="L928" s="15"/>
      <c r="M928" s="15"/>
      <c r="N928" s="15"/>
      <c r="O928" s="15"/>
      <c r="P928" s="15"/>
      <c r="Q928" s="15"/>
      <c r="R928" s="15"/>
      <c r="S928" s="15"/>
    </row>
    <row r="929">
      <c r="A929" s="15"/>
      <c r="B929" s="15"/>
      <c r="C929" s="15"/>
      <c r="D929" s="15"/>
      <c r="E929" s="15"/>
      <c r="F929" s="15"/>
      <c r="G929" s="15"/>
      <c r="H929" s="15"/>
      <c r="I929" s="15"/>
      <c r="J929" s="15"/>
      <c r="K929" s="15"/>
      <c r="L929" s="15"/>
      <c r="M929" s="15"/>
      <c r="N929" s="15"/>
      <c r="O929" s="15"/>
      <c r="P929" s="15"/>
      <c r="Q929" s="15"/>
      <c r="R929" s="15"/>
      <c r="S929" s="15"/>
    </row>
    <row r="930">
      <c r="A930" s="15"/>
      <c r="B930" s="15"/>
      <c r="C930" s="15"/>
      <c r="D930" s="15"/>
      <c r="E930" s="15"/>
      <c r="F930" s="15"/>
      <c r="G930" s="15"/>
      <c r="H930" s="15"/>
      <c r="I930" s="15"/>
      <c r="J930" s="15"/>
      <c r="K930" s="15"/>
      <c r="L930" s="15"/>
      <c r="M930" s="15"/>
      <c r="N930" s="15"/>
      <c r="O930" s="15"/>
      <c r="P930" s="15"/>
      <c r="Q930" s="15"/>
      <c r="R930" s="15"/>
      <c r="S930" s="15"/>
    </row>
    <row r="931">
      <c r="A931" s="15"/>
      <c r="B931" s="15"/>
      <c r="C931" s="15"/>
      <c r="D931" s="15"/>
      <c r="E931" s="15"/>
      <c r="F931" s="15"/>
      <c r="G931" s="15"/>
      <c r="H931" s="15"/>
      <c r="I931" s="15"/>
      <c r="J931" s="15"/>
      <c r="K931" s="15"/>
      <c r="L931" s="15"/>
      <c r="M931" s="15"/>
      <c r="N931" s="15"/>
      <c r="O931" s="15"/>
      <c r="P931" s="15"/>
      <c r="Q931" s="15"/>
      <c r="R931" s="15"/>
      <c r="S931" s="15"/>
    </row>
    <row r="932">
      <c r="A932" s="15"/>
      <c r="B932" s="15"/>
      <c r="C932" s="15"/>
      <c r="D932" s="15"/>
      <c r="E932" s="15"/>
      <c r="F932" s="15"/>
      <c r="G932" s="15"/>
      <c r="H932" s="15"/>
      <c r="I932" s="15"/>
      <c r="J932" s="15"/>
      <c r="K932" s="15"/>
      <c r="L932" s="15"/>
      <c r="M932" s="15"/>
      <c r="N932" s="15"/>
      <c r="O932" s="15"/>
      <c r="P932" s="15"/>
      <c r="Q932" s="15"/>
      <c r="R932" s="15"/>
      <c r="S932" s="15"/>
    </row>
    <row r="933">
      <c r="A933" s="15"/>
      <c r="B933" s="15"/>
      <c r="C933" s="15"/>
      <c r="D933" s="15"/>
      <c r="E933" s="15"/>
      <c r="F933" s="15"/>
      <c r="G933" s="15"/>
      <c r="H933" s="15"/>
      <c r="I933" s="15"/>
      <c r="J933" s="15"/>
      <c r="K933" s="15"/>
      <c r="L933" s="15"/>
      <c r="M933" s="15"/>
      <c r="N933" s="15"/>
      <c r="O933" s="15"/>
      <c r="P933" s="15"/>
      <c r="Q933" s="15"/>
      <c r="R933" s="15"/>
      <c r="S933" s="15"/>
    </row>
    <row r="934">
      <c r="A934" s="15"/>
      <c r="B934" s="15"/>
      <c r="C934" s="15"/>
      <c r="D934" s="15"/>
      <c r="E934" s="15"/>
      <c r="F934" s="15"/>
      <c r="G934" s="15"/>
      <c r="H934" s="15"/>
      <c r="I934" s="15"/>
      <c r="J934" s="15"/>
      <c r="K934" s="15"/>
      <c r="L934" s="15"/>
      <c r="M934" s="15"/>
      <c r="N934" s="15"/>
      <c r="O934" s="15"/>
      <c r="P934" s="15"/>
      <c r="Q934" s="15"/>
      <c r="R934" s="15"/>
      <c r="S934" s="15"/>
    </row>
    <row r="935">
      <c r="A935" s="15"/>
      <c r="B935" s="15"/>
      <c r="C935" s="15"/>
      <c r="D935" s="15"/>
      <c r="E935" s="15"/>
      <c r="F935" s="15"/>
      <c r="G935" s="15"/>
      <c r="H935" s="15"/>
      <c r="I935" s="15"/>
      <c r="J935" s="15"/>
      <c r="K935" s="15"/>
      <c r="L935" s="15"/>
      <c r="M935" s="15"/>
      <c r="N935" s="15"/>
      <c r="O935" s="15"/>
      <c r="P935" s="15"/>
      <c r="Q935" s="15"/>
      <c r="R935" s="15"/>
      <c r="S935" s="15"/>
    </row>
    <row r="936">
      <c r="A936" s="15"/>
      <c r="B936" s="15"/>
      <c r="C936" s="15"/>
      <c r="D936" s="15"/>
      <c r="E936" s="15"/>
      <c r="F936" s="15"/>
      <c r="G936" s="15"/>
      <c r="H936" s="15"/>
      <c r="I936" s="15"/>
      <c r="J936" s="15"/>
      <c r="K936" s="15"/>
      <c r="L936" s="15"/>
      <c r="M936" s="15"/>
      <c r="N936" s="15"/>
      <c r="O936" s="15"/>
      <c r="P936" s="15"/>
      <c r="Q936" s="15"/>
      <c r="R936" s="15"/>
      <c r="S936" s="15"/>
    </row>
    <row r="937">
      <c r="A937" s="15"/>
      <c r="B937" s="15"/>
      <c r="C937" s="15"/>
      <c r="D937" s="15"/>
      <c r="E937" s="15"/>
      <c r="F937" s="15"/>
      <c r="G937" s="15"/>
      <c r="H937" s="15"/>
      <c r="I937" s="15"/>
      <c r="J937" s="15"/>
      <c r="K937" s="15"/>
      <c r="L937" s="15"/>
      <c r="M937" s="15"/>
      <c r="N937" s="15"/>
      <c r="O937" s="15"/>
      <c r="P937" s="15"/>
      <c r="Q937" s="15"/>
      <c r="R937" s="15"/>
      <c r="S937" s="15"/>
    </row>
    <row r="938">
      <c r="A938" s="15"/>
      <c r="B938" s="15"/>
      <c r="C938" s="15"/>
      <c r="D938" s="15"/>
      <c r="E938" s="15"/>
      <c r="F938" s="15"/>
      <c r="G938" s="15"/>
      <c r="H938" s="15"/>
      <c r="I938" s="15"/>
      <c r="J938" s="15"/>
      <c r="K938" s="15"/>
      <c r="L938" s="15"/>
      <c r="M938" s="15"/>
      <c r="N938" s="15"/>
      <c r="O938" s="15"/>
      <c r="P938" s="15"/>
      <c r="Q938" s="15"/>
      <c r="R938" s="15"/>
      <c r="S938" s="15"/>
    </row>
    <row r="939">
      <c r="A939" s="15"/>
      <c r="B939" s="15"/>
      <c r="C939" s="15"/>
      <c r="D939" s="15"/>
      <c r="E939" s="15"/>
      <c r="F939" s="15"/>
      <c r="G939" s="15"/>
      <c r="H939" s="15"/>
      <c r="I939" s="15"/>
      <c r="J939" s="15"/>
      <c r="K939" s="15"/>
      <c r="L939" s="15"/>
      <c r="M939" s="15"/>
      <c r="N939" s="15"/>
      <c r="O939" s="15"/>
      <c r="P939" s="15"/>
      <c r="Q939" s="15"/>
      <c r="R939" s="15"/>
      <c r="S939" s="15"/>
    </row>
    <row r="940">
      <c r="A940" s="15"/>
      <c r="B940" s="15"/>
      <c r="C940" s="15"/>
      <c r="D940" s="15"/>
      <c r="E940" s="15"/>
      <c r="F940" s="15"/>
      <c r="G940" s="15"/>
      <c r="H940" s="15"/>
      <c r="I940" s="15"/>
      <c r="J940" s="15"/>
      <c r="K940" s="15"/>
      <c r="L940" s="15"/>
      <c r="M940" s="15"/>
      <c r="N940" s="15"/>
      <c r="O940" s="15"/>
      <c r="P940" s="15"/>
      <c r="Q940" s="15"/>
      <c r="R940" s="15"/>
      <c r="S940" s="15"/>
    </row>
    <row r="941">
      <c r="A941" s="15"/>
      <c r="B941" s="15"/>
      <c r="C941" s="15"/>
      <c r="D941" s="15"/>
      <c r="E941" s="15"/>
      <c r="F941" s="15"/>
      <c r="G941" s="15"/>
      <c r="H941" s="15"/>
      <c r="I941" s="15"/>
      <c r="J941" s="15"/>
      <c r="K941" s="15"/>
      <c r="L941" s="15"/>
      <c r="M941" s="15"/>
      <c r="N941" s="15"/>
      <c r="O941" s="15"/>
      <c r="P941" s="15"/>
      <c r="Q941" s="15"/>
      <c r="R941" s="15"/>
      <c r="S941" s="15"/>
    </row>
    <row r="942">
      <c r="A942" s="15"/>
      <c r="B942" s="15"/>
      <c r="C942" s="15"/>
      <c r="D942" s="15"/>
      <c r="E942" s="15"/>
      <c r="F942" s="15"/>
      <c r="G942" s="15"/>
      <c r="H942" s="15"/>
      <c r="I942" s="15"/>
      <c r="J942" s="15"/>
      <c r="K942" s="15"/>
      <c r="L942" s="15"/>
      <c r="M942" s="15"/>
      <c r="N942" s="15"/>
      <c r="O942" s="15"/>
      <c r="P942" s="15"/>
      <c r="Q942" s="15"/>
      <c r="R942" s="15"/>
      <c r="S942" s="15"/>
    </row>
    <row r="943">
      <c r="A943" s="15"/>
      <c r="B943" s="15"/>
      <c r="C943" s="15"/>
      <c r="D943" s="15"/>
      <c r="E943" s="15"/>
      <c r="F943" s="15"/>
      <c r="G943" s="15"/>
      <c r="H943" s="15"/>
      <c r="I943" s="15"/>
      <c r="J943" s="15"/>
      <c r="K943" s="15"/>
      <c r="L943" s="15"/>
      <c r="M943" s="15"/>
      <c r="N943" s="15"/>
      <c r="O943" s="15"/>
      <c r="P943" s="15"/>
      <c r="Q943" s="15"/>
      <c r="R943" s="15"/>
      <c r="S943" s="15"/>
    </row>
    <row r="944">
      <c r="A944" s="15"/>
      <c r="B944" s="15"/>
      <c r="C944" s="15"/>
      <c r="D944" s="15"/>
      <c r="E944" s="15"/>
      <c r="F944" s="15"/>
      <c r="G944" s="15"/>
      <c r="H944" s="15"/>
      <c r="I944" s="15"/>
      <c r="J944" s="15"/>
      <c r="K944" s="15"/>
      <c r="L944" s="15"/>
      <c r="M944" s="15"/>
      <c r="N944" s="15"/>
      <c r="O944" s="15"/>
      <c r="P944" s="15"/>
      <c r="Q944" s="15"/>
      <c r="R944" s="15"/>
      <c r="S944" s="15"/>
    </row>
    <row r="945">
      <c r="A945" s="15"/>
      <c r="B945" s="15"/>
      <c r="C945" s="15"/>
      <c r="D945" s="15"/>
      <c r="E945" s="15"/>
      <c r="F945" s="15"/>
      <c r="G945" s="15"/>
      <c r="H945" s="15"/>
      <c r="I945" s="15"/>
      <c r="J945" s="15"/>
      <c r="K945" s="15"/>
      <c r="L945" s="15"/>
      <c r="M945" s="15"/>
      <c r="N945" s="15"/>
      <c r="O945" s="15"/>
      <c r="P945" s="15"/>
      <c r="Q945" s="15"/>
      <c r="R945" s="15"/>
      <c r="S945" s="15"/>
    </row>
    <row r="946">
      <c r="A946" s="15"/>
      <c r="B946" s="15"/>
      <c r="C946" s="15"/>
      <c r="D946" s="15"/>
      <c r="E946" s="15"/>
      <c r="F946" s="15"/>
      <c r="G946" s="15"/>
      <c r="H946" s="15"/>
      <c r="I946" s="15"/>
      <c r="J946" s="15"/>
      <c r="K946" s="15"/>
      <c r="L946" s="15"/>
      <c r="M946" s="15"/>
      <c r="N946" s="15"/>
      <c r="O946" s="15"/>
      <c r="P946" s="15"/>
      <c r="Q946" s="15"/>
      <c r="R946" s="15"/>
      <c r="S946" s="15"/>
    </row>
    <row r="947">
      <c r="A947" s="15"/>
      <c r="B947" s="15"/>
      <c r="C947" s="15"/>
      <c r="D947" s="15"/>
      <c r="E947" s="15"/>
      <c r="F947" s="15"/>
      <c r="G947" s="15"/>
      <c r="H947" s="15"/>
      <c r="I947" s="15"/>
      <c r="J947" s="15"/>
      <c r="K947" s="15"/>
      <c r="L947" s="15"/>
      <c r="M947" s="15"/>
      <c r="N947" s="15"/>
      <c r="O947" s="15"/>
      <c r="P947" s="15"/>
      <c r="Q947" s="15"/>
      <c r="R947" s="15"/>
      <c r="S947" s="15"/>
    </row>
    <row r="948">
      <c r="A948" s="15"/>
      <c r="B948" s="15"/>
      <c r="C948" s="15"/>
      <c r="D948" s="15"/>
      <c r="E948" s="15"/>
      <c r="F948" s="15"/>
      <c r="G948" s="15"/>
      <c r="H948" s="15"/>
      <c r="I948" s="15"/>
      <c r="J948" s="15"/>
      <c r="K948" s="15"/>
      <c r="L948" s="15"/>
      <c r="M948" s="15"/>
      <c r="N948" s="15"/>
      <c r="O948" s="15"/>
      <c r="P948" s="15"/>
      <c r="Q948" s="15"/>
      <c r="R948" s="15"/>
      <c r="S948" s="15"/>
    </row>
    <row r="949">
      <c r="A949" s="15"/>
      <c r="B949" s="15"/>
      <c r="C949" s="15"/>
      <c r="D949" s="15"/>
      <c r="E949" s="15"/>
      <c r="F949" s="15"/>
      <c r="G949" s="15"/>
      <c r="H949" s="15"/>
      <c r="I949" s="15"/>
      <c r="J949" s="15"/>
      <c r="K949" s="15"/>
      <c r="L949" s="15"/>
      <c r="M949" s="15"/>
      <c r="N949" s="15"/>
      <c r="O949" s="15"/>
      <c r="P949" s="15"/>
      <c r="Q949" s="15"/>
      <c r="R949" s="15"/>
      <c r="S949" s="15"/>
    </row>
    <row r="950">
      <c r="A950" s="15"/>
      <c r="B950" s="15"/>
      <c r="C950" s="15"/>
      <c r="D950" s="15"/>
      <c r="E950" s="15"/>
      <c r="F950" s="15"/>
      <c r="G950" s="15"/>
      <c r="H950" s="15"/>
      <c r="I950" s="15"/>
      <c r="J950" s="15"/>
      <c r="K950" s="15"/>
      <c r="L950" s="15"/>
      <c r="M950" s="15"/>
      <c r="N950" s="15"/>
      <c r="O950" s="15"/>
      <c r="P950" s="15"/>
      <c r="Q950" s="15"/>
      <c r="R950" s="15"/>
      <c r="S950" s="15"/>
    </row>
    <row r="951">
      <c r="A951" s="15"/>
      <c r="B951" s="15"/>
      <c r="C951" s="15"/>
      <c r="D951" s="15"/>
      <c r="E951" s="15"/>
      <c r="F951" s="15"/>
      <c r="G951" s="15"/>
      <c r="H951" s="15"/>
      <c r="I951" s="15"/>
      <c r="J951" s="15"/>
      <c r="K951" s="15"/>
      <c r="L951" s="15"/>
      <c r="M951" s="15"/>
      <c r="N951" s="15"/>
      <c r="O951" s="15"/>
      <c r="P951" s="15"/>
      <c r="Q951" s="15"/>
      <c r="R951" s="15"/>
      <c r="S951" s="15"/>
    </row>
    <row r="952">
      <c r="A952" s="15"/>
      <c r="B952" s="15"/>
      <c r="C952" s="15"/>
      <c r="D952" s="15"/>
      <c r="E952" s="15"/>
      <c r="F952" s="15"/>
      <c r="G952" s="15"/>
      <c r="H952" s="15"/>
      <c r="I952" s="15"/>
      <c r="J952" s="15"/>
      <c r="K952" s="15"/>
      <c r="L952" s="15"/>
      <c r="M952" s="15"/>
      <c r="N952" s="15"/>
      <c r="O952" s="15"/>
      <c r="P952" s="15"/>
      <c r="Q952" s="15"/>
      <c r="R952" s="15"/>
      <c r="S952" s="15"/>
    </row>
    <row r="953">
      <c r="A953" s="15"/>
      <c r="B953" s="15"/>
      <c r="C953" s="15"/>
      <c r="D953" s="15"/>
      <c r="E953" s="15"/>
      <c r="F953" s="15"/>
      <c r="G953" s="15"/>
      <c r="H953" s="15"/>
      <c r="I953" s="15"/>
      <c r="J953" s="15"/>
      <c r="K953" s="15"/>
      <c r="L953" s="15"/>
      <c r="M953" s="15"/>
      <c r="N953" s="15"/>
      <c r="O953" s="15"/>
      <c r="P953" s="15"/>
      <c r="Q953" s="15"/>
      <c r="R953" s="15"/>
      <c r="S953" s="15"/>
    </row>
    <row r="954">
      <c r="A954" s="15"/>
      <c r="B954" s="15"/>
      <c r="C954" s="15"/>
      <c r="D954" s="15"/>
      <c r="E954" s="15"/>
      <c r="F954" s="15"/>
      <c r="G954" s="15"/>
      <c r="H954" s="15"/>
      <c r="I954" s="15"/>
      <c r="J954" s="15"/>
      <c r="K954" s="15"/>
      <c r="L954" s="15"/>
      <c r="M954" s="15"/>
      <c r="N954" s="15"/>
      <c r="O954" s="15"/>
      <c r="P954" s="15"/>
      <c r="Q954" s="15"/>
      <c r="R954" s="15"/>
      <c r="S954" s="15"/>
    </row>
    <row r="955">
      <c r="A955" s="15"/>
      <c r="B955" s="15"/>
      <c r="C955" s="15"/>
      <c r="D955" s="15"/>
      <c r="E955" s="15"/>
      <c r="F955" s="15"/>
      <c r="G955" s="15"/>
      <c r="H955" s="15"/>
      <c r="I955" s="15"/>
      <c r="J955" s="15"/>
      <c r="K955" s="15"/>
      <c r="L955" s="15"/>
      <c r="M955" s="15"/>
      <c r="N955" s="15"/>
      <c r="O955" s="15"/>
      <c r="P955" s="15"/>
      <c r="Q955" s="15"/>
      <c r="R955" s="15"/>
      <c r="S955" s="15"/>
    </row>
    <row r="956">
      <c r="A956" s="15"/>
      <c r="B956" s="15"/>
      <c r="C956" s="15"/>
      <c r="D956" s="15"/>
      <c r="E956" s="15"/>
      <c r="F956" s="15"/>
      <c r="G956" s="15"/>
      <c r="H956" s="15"/>
      <c r="I956" s="15"/>
      <c r="J956" s="15"/>
      <c r="K956" s="15"/>
      <c r="L956" s="15"/>
      <c r="M956" s="15"/>
      <c r="N956" s="15"/>
      <c r="O956" s="15"/>
      <c r="P956" s="15"/>
      <c r="Q956" s="15"/>
      <c r="R956" s="15"/>
      <c r="S956" s="15"/>
    </row>
    <row r="957">
      <c r="A957" s="15"/>
      <c r="B957" s="15"/>
      <c r="C957" s="15"/>
      <c r="D957" s="15"/>
      <c r="E957" s="15"/>
      <c r="F957" s="15"/>
      <c r="G957" s="15"/>
      <c r="H957" s="15"/>
      <c r="I957" s="15"/>
      <c r="J957" s="15"/>
      <c r="K957" s="15"/>
      <c r="L957" s="15"/>
      <c r="M957" s="15"/>
      <c r="N957" s="15"/>
      <c r="O957" s="15"/>
      <c r="P957" s="15"/>
      <c r="Q957" s="15"/>
      <c r="R957" s="15"/>
      <c r="S957" s="15"/>
    </row>
    <row r="958">
      <c r="A958" s="15"/>
      <c r="B958" s="15"/>
      <c r="C958" s="15"/>
      <c r="D958" s="15"/>
      <c r="E958" s="15"/>
      <c r="F958" s="15"/>
      <c r="G958" s="15"/>
      <c r="H958" s="15"/>
      <c r="I958" s="15"/>
      <c r="J958" s="15"/>
      <c r="K958" s="15"/>
      <c r="L958" s="15"/>
      <c r="M958" s="15"/>
      <c r="N958" s="15"/>
      <c r="O958" s="15"/>
      <c r="P958" s="15"/>
      <c r="Q958" s="15"/>
      <c r="R958" s="15"/>
      <c r="S958" s="15"/>
    </row>
    <row r="959">
      <c r="A959" s="15"/>
      <c r="B959" s="15"/>
      <c r="C959" s="15"/>
      <c r="D959" s="15"/>
      <c r="E959" s="15"/>
      <c r="F959" s="15"/>
      <c r="G959" s="15"/>
      <c r="H959" s="15"/>
      <c r="I959" s="15"/>
      <c r="J959" s="15"/>
      <c r="K959" s="15"/>
      <c r="L959" s="15"/>
      <c r="M959" s="15"/>
      <c r="N959" s="15"/>
      <c r="O959" s="15"/>
      <c r="P959" s="15"/>
      <c r="Q959" s="15"/>
      <c r="R959" s="15"/>
      <c r="S959" s="15"/>
    </row>
    <row r="960">
      <c r="A960" s="15"/>
      <c r="B960" s="15"/>
      <c r="C960" s="15"/>
      <c r="D960" s="15"/>
      <c r="E960" s="15"/>
      <c r="F960" s="15"/>
      <c r="G960" s="15"/>
      <c r="H960" s="15"/>
      <c r="I960" s="15"/>
      <c r="J960" s="15"/>
      <c r="K960" s="15"/>
      <c r="L960" s="15"/>
      <c r="M960" s="15"/>
      <c r="N960" s="15"/>
      <c r="O960" s="15"/>
      <c r="P960" s="15"/>
      <c r="Q960" s="15"/>
      <c r="R960" s="15"/>
      <c r="S960" s="15"/>
    </row>
    <row r="961">
      <c r="A961" s="15"/>
      <c r="B961" s="15"/>
      <c r="C961" s="15"/>
      <c r="D961" s="15"/>
      <c r="E961" s="15"/>
      <c r="F961" s="15"/>
      <c r="G961" s="15"/>
      <c r="H961" s="15"/>
      <c r="I961" s="15"/>
      <c r="J961" s="15"/>
      <c r="K961" s="15"/>
      <c r="L961" s="15"/>
      <c r="M961" s="15"/>
      <c r="N961" s="15"/>
      <c r="O961" s="15"/>
      <c r="P961" s="15"/>
      <c r="Q961" s="15"/>
      <c r="R961" s="15"/>
      <c r="S961" s="15"/>
    </row>
    <row r="962">
      <c r="A962" s="15"/>
      <c r="B962" s="15"/>
      <c r="C962" s="15"/>
      <c r="D962" s="15"/>
      <c r="E962" s="15"/>
      <c r="F962" s="15"/>
      <c r="G962" s="15"/>
      <c r="H962" s="15"/>
      <c r="I962" s="15"/>
      <c r="J962" s="15"/>
      <c r="K962" s="15"/>
      <c r="L962" s="15"/>
      <c r="M962" s="15"/>
      <c r="N962" s="15"/>
      <c r="O962" s="15"/>
      <c r="P962" s="15"/>
      <c r="Q962" s="15"/>
      <c r="R962" s="15"/>
      <c r="S962" s="15"/>
    </row>
    <row r="963">
      <c r="A963" s="15"/>
      <c r="B963" s="15"/>
      <c r="C963" s="15"/>
      <c r="D963" s="15"/>
      <c r="E963" s="15"/>
      <c r="F963" s="15"/>
      <c r="G963" s="15"/>
      <c r="H963" s="15"/>
      <c r="I963" s="15"/>
      <c r="J963" s="15"/>
      <c r="K963" s="15"/>
      <c r="L963" s="15"/>
      <c r="M963" s="15"/>
      <c r="N963" s="15"/>
      <c r="O963" s="15"/>
      <c r="P963" s="15"/>
      <c r="Q963" s="15"/>
      <c r="R963" s="15"/>
      <c r="S963" s="15"/>
    </row>
    <row r="964">
      <c r="A964" s="15"/>
      <c r="B964" s="15"/>
      <c r="C964" s="15"/>
      <c r="D964" s="15"/>
      <c r="E964" s="15"/>
      <c r="F964" s="15"/>
      <c r="G964" s="15"/>
      <c r="H964" s="15"/>
      <c r="I964" s="15"/>
      <c r="J964" s="15"/>
      <c r="K964" s="15"/>
      <c r="L964" s="15"/>
      <c r="M964" s="15"/>
      <c r="N964" s="15"/>
      <c r="O964" s="15"/>
      <c r="P964" s="15"/>
      <c r="Q964" s="15"/>
      <c r="R964" s="15"/>
      <c r="S964" s="15"/>
    </row>
    <row r="965">
      <c r="A965" s="15"/>
      <c r="B965" s="15"/>
      <c r="C965" s="15"/>
      <c r="D965" s="15"/>
      <c r="E965" s="15"/>
      <c r="F965" s="15"/>
      <c r="G965" s="15"/>
      <c r="H965" s="15"/>
      <c r="I965" s="15"/>
      <c r="J965" s="15"/>
      <c r="K965" s="15"/>
      <c r="L965" s="15"/>
      <c r="M965" s="15"/>
      <c r="N965" s="15"/>
      <c r="O965" s="15"/>
      <c r="P965" s="15"/>
      <c r="Q965" s="15"/>
      <c r="R965" s="15"/>
      <c r="S965" s="15"/>
    </row>
    <row r="966">
      <c r="A966" s="15"/>
      <c r="B966" s="15"/>
      <c r="C966" s="15"/>
      <c r="D966" s="15"/>
      <c r="E966" s="15"/>
      <c r="F966" s="15"/>
      <c r="G966" s="15"/>
      <c r="H966" s="15"/>
      <c r="I966" s="15"/>
      <c r="J966" s="15"/>
      <c r="K966" s="15"/>
      <c r="L966" s="15"/>
      <c r="M966" s="15"/>
      <c r="N966" s="15"/>
      <c r="O966" s="15"/>
      <c r="P966" s="15"/>
      <c r="Q966" s="15"/>
      <c r="R966" s="15"/>
      <c r="S966" s="15"/>
    </row>
    <row r="967">
      <c r="A967" s="15"/>
      <c r="B967" s="15"/>
      <c r="C967" s="15"/>
      <c r="D967" s="15"/>
      <c r="E967" s="15"/>
      <c r="F967" s="15"/>
      <c r="G967" s="15"/>
      <c r="H967" s="15"/>
      <c r="I967" s="15"/>
      <c r="J967" s="15"/>
      <c r="K967" s="15"/>
      <c r="L967" s="15"/>
      <c r="M967" s="15"/>
      <c r="N967" s="15"/>
      <c r="O967" s="15"/>
      <c r="P967" s="15"/>
      <c r="Q967" s="15"/>
      <c r="R967" s="15"/>
      <c r="S967" s="15"/>
    </row>
    <row r="968">
      <c r="A968" s="15"/>
      <c r="B968" s="15"/>
      <c r="C968" s="15"/>
      <c r="D968" s="15"/>
      <c r="E968" s="15"/>
      <c r="F968" s="15"/>
      <c r="G968" s="15"/>
      <c r="H968" s="15"/>
      <c r="I968" s="15"/>
      <c r="J968" s="15"/>
      <c r="K968" s="15"/>
      <c r="L968" s="15"/>
      <c r="M968" s="15"/>
      <c r="N968" s="15"/>
      <c r="O968" s="15"/>
      <c r="P968" s="15"/>
      <c r="Q968" s="15"/>
      <c r="R968" s="15"/>
      <c r="S968" s="15"/>
    </row>
    <row r="969">
      <c r="A969" s="15"/>
      <c r="B969" s="15"/>
      <c r="C969" s="15"/>
      <c r="D969" s="15"/>
      <c r="E969" s="15"/>
      <c r="F969" s="15"/>
      <c r="G969" s="15"/>
      <c r="H969" s="15"/>
      <c r="I969" s="15"/>
      <c r="J969" s="15"/>
      <c r="K969" s="15"/>
      <c r="L969" s="15"/>
      <c r="M969" s="15"/>
      <c r="N969" s="15"/>
      <c r="O969" s="15"/>
      <c r="P969" s="15"/>
      <c r="Q969" s="15"/>
      <c r="R969" s="15"/>
      <c r="S969" s="15"/>
    </row>
    <row r="970">
      <c r="A970" s="15"/>
      <c r="B970" s="15"/>
      <c r="C970" s="15"/>
      <c r="D970" s="15"/>
      <c r="E970" s="15"/>
      <c r="F970" s="15"/>
      <c r="G970" s="15"/>
      <c r="H970" s="15"/>
      <c r="I970" s="15"/>
      <c r="J970" s="15"/>
      <c r="K970" s="15"/>
      <c r="L970" s="15"/>
      <c r="M970" s="15"/>
      <c r="N970" s="15"/>
      <c r="O970" s="15"/>
      <c r="P970" s="15"/>
      <c r="Q970" s="15"/>
      <c r="R970" s="15"/>
      <c r="S970" s="15"/>
    </row>
    <row r="971">
      <c r="A971" s="15"/>
      <c r="B971" s="15"/>
      <c r="C971" s="15"/>
      <c r="D971" s="15"/>
      <c r="E971" s="15"/>
      <c r="F971" s="15"/>
      <c r="G971" s="15"/>
      <c r="H971" s="15"/>
      <c r="I971" s="15"/>
      <c r="J971" s="15"/>
      <c r="K971" s="15"/>
      <c r="L971" s="15"/>
      <c r="M971" s="15"/>
      <c r="N971" s="15"/>
      <c r="O971" s="15"/>
      <c r="P971" s="15"/>
      <c r="Q971" s="15"/>
      <c r="R971" s="15"/>
      <c r="S971" s="15"/>
    </row>
    <row r="972">
      <c r="A972" s="15"/>
      <c r="B972" s="15"/>
      <c r="C972" s="15"/>
      <c r="D972" s="15"/>
      <c r="E972" s="15"/>
      <c r="F972" s="15"/>
      <c r="G972" s="15"/>
      <c r="H972" s="15"/>
      <c r="I972" s="15"/>
      <c r="J972" s="15"/>
      <c r="K972" s="15"/>
      <c r="L972" s="15"/>
      <c r="M972" s="15"/>
      <c r="N972" s="15"/>
      <c r="O972" s="15"/>
      <c r="P972" s="15"/>
      <c r="Q972" s="15"/>
      <c r="R972" s="15"/>
      <c r="S972" s="15"/>
    </row>
    <row r="973">
      <c r="A973" s="15"/>
      <c r="B973" s="15"/>
      <c r="C973" s="15"/>
      <c r="D973" s="15"/>
      <c r="E973" s="15"/>
      <c r="F973" s="15"/>
      <c r="G973" s="15"/>
      <c r="H973" s="15"/>
      <c r="I973" s="15"/>
      <c r="J973" s="15"/>
      <c r="K973" s="15"/>
      <c r="L973" s="15"/>
      <c r="M973" s="15"/>
      <c r="N973" s="15"/>
      <c r="O973" s="15"/>
      <c r="P973" s="15"/>
      <c r="Q973" s="15"/>
      <c r="R973" s="15"/>
      <c r="S973" s="15"/>
    </row>
    <row r="974">
      <c r="A974" s="15"/>
      <c r="B974" s="15"/>
      <c r="C974" s="15"/>
      <c r="D974" s="15"/>
      <c r="E974" s="15"/>
      <c r="F974" s="15"/>
      <c r="G974" s="15"/>
      <c r="H974" s="15"/>
      <c r="I974" s="15"/>
      <c r="J974" s="15"/>
      <c r="K974" s="15"/>
      <c r="L974" s="15"/>
      <c r="M974" s="15"/>
      <c r="N974" s="15"/>
      <c r="O974" s="15"/>
      <c r="P974" s="15"/>
      <c r="Q974" s="15"/>
      <c r="R974" s="15"/>
      <c r="S974" s="15"/>
    </row>
    <row r="975">
      <c r="A975" s="15"/>
      <c r="B975" s="15"/>
      <c r="C975" s="15"/>
      <c r="D975" s="15"/>
      <c r="E975" s="15"/>
      <c r="F975" s="15"/>
      <c r="G975" s="15"/>
      <c r="H975" s="15"/>
      <c r="I975" s="15"/>
      <c r="J975" s="15"/>
      <c r="K975" s="15"/>
      <c r="L975" s="15"/>
      <c r="M975" s="15"/>
      <c r="N975" s="15"/>
      <c r="O975" s="15"/>
      <c r="P975" s="15"/>
      <c r="Q975" s="15"/>
      <c r="R975" s="15"/>
      <c r="S975" s="15"/>
    </row>
    <row r="976">
      <c r="A976" s="15"/>
      <c r="B976" s="15"/>
      <c r="C976" s="15"/>
      <c r="D976" s="15"/>
      <c r="E976" s="15"/>
      <c r="F976" s="15"/>
      <c r="G976" s="15"/>
      <c r="H976" s="15"/>
      <c r="I976" s="15"/>
      <c r="J976" s="15"/>
      <c r="K976" s="15"/>
      <c r="L976" s="15"/>
      <c r="M976" s="15"/>
      <c r="N976" s="15"/>
      <c r="O976" s="15"/>
      <c r="P976" s="15"/>
      <c r="Q976" s="15"/>
      <c r="R976" s="15"/>
      <c r="S976" s="15"/>
    </row>
    <row r="977">
      <c r="A977" s="15"/>
      <c r="B977" s="15"/>
      <c r="C977" s="15"/>
      <c r="D977" s="15"/>
      <c r="E977" s="15"/>
      <c r="F977" s="15"/>
      <c r="G977" s="15"/>
      <c r="H977" s="15"/>
      <c r="I977" s="15"/>
      <c r="J977" s="15"/>
      <c r="K977" s="15"/>
      <c r="L977" s="15"/>
      <c r="M977" s="15"/>
      <c r="N977" s="15"/>
      <c r="O977" s="15"/>
      <c r="P977" s="15"/>
      <c r="Q977" s="15"/>
      <c r="R977" s="15"/>
      <c r="S977" s="15"/>
    </row>
    <row r="978">
      <c r="A978" s="15"/>
      <c r="B978" s="15"/>
      <c r="C978" s="15"/>
      <c r="D978" s="15"/>
      <c r="E978" s="15"/>
      <c r="F978" s="15"/>
      <c r="G978" s="15"/>
      <c r="H978" s="15"/>
      <c r="I978" s="15"/>
      <c r="J978" s="15"/>
      <c r="K978" s="15"/>
      <c r="L978" s="15"/>
      <c r="M978" s="15"/>
      <c r="N978" s="15"/>
      <c r="O978" s="15"/>
      <c r="P978" s="15"/>
      <c r="Q978" s="15"/>
      <c r="R978" s="15"/>
      <c r="S978" s="15"/>
    </row>
    <row r="979">
      <c r="A979" s="15"/>
      <c r="B979" s="15"/>
      <c r="C979" s="15"/>
      <c r="D979" s="15"/>
      <c r="E979" s="15"/>
      <c r="F979" s="15"/>
      <c r="G979" s="15"/>
      <c r="H979" s="15"/>
      <c r="I979" s="15"/>
      <c r="J979" s="15"/>
      <c r="K979" s="15"/>
      <c r="L979" s="15"/>
      <c r="M979" s="15"/>
      <c r="N979" s="15"/>
      <c r="O979" s="15"/>
      <c r="P979" s="15"/>
      <c r="Q979" s="15"/>
      <c r="R979" s="15"/>
      <c r="S979" s="15"/>
    </row>
    <row r="980">
      <c r="A980" s="15"/>
      <c r="B980" s="15"/>
      <c r="C980" s="15"/>
      <c r="D980" s="15"/>
      <c r="E980" s="15"/>
      <c r="F980" s="15"/>
      <c r="G980" s="15"/>
      <c r="H980" s="15"/>
      <c r="I980" s="15"/>
      <c r="J980" s="15"/>
      <c r="K980" s="15"/>
      <c r="L980" s="15"/>
      <c r="M980" s="15"/>
      <c r="N980" s="15"/>
      <c r="O980" s="15"/>
      <c r="P980" s="15"/>
      <c r="Q980" s="15"/>
      <c r="R980" s="15"/>
      <c r="S980" s="15"/>
    </row>
    <row r="981">
      <c r="A981" s="15"/>
      <c r="B981" s="15"/>
      <c r="C981" s="15"/>
      <c r="D981" s="15"/>
      <c r="E981" s="15"/>
      <c r="F981" s="15"/>
      <c r="G981" s="15"/>
      <c r="H981" s="15"/>
      <c r="I981" s="15"/>
      <c r="J981" s="15"/>
      <c r="K981" s="15"/>
      <c r="L981" s="15"/>
      <c r="M981" s="15"/>
      <c r="N981" s="15"/>
      <c r="O981" s="15"/>
      <c r="P981" s="15"/>
      <c r="Q981" s="15"/>
      <c r="R981" s="15"/>
      <c r="S981" s="15"/>
    </row>
    <row r="982">
      <c r="A982" s="15"/>
      <c r="B982" s="15"/>
      <c r="C982" s="15"/>
      <c r="D982" s="15"/>
      <c r="E982" s="15"/>
      <c r="F982" s="15"/>
      <c r="G982" s="15"/>
      <c r="H982" s="15"/>
      <c r="I982" s="15"/>
      <c r="J982" s="15"/>
      <c r="K982" s="15"/>
      <c r="L982" s="15"/>
      <c r="M982" s="15"/>
      <c r="N982" s="15"/>
      <c r="O982" s="15"/>
      <c r="P982" s="15"/>
      <c r="Q982" s="15"/>
      <c r="R982" s="15"/>
      <c r="S982" s="15"/>
    </row>
    <row r="983">
      <c r="A983" s="15"/>
      <c r="B983" s="15"/>
      <c r="C983" s="15"/>
      <c r="D983" s="15"/>
      <c r="E983" s="15"/>
      <c r="F983" s="15"/>
      <c r="G983" s="15"/>
      <c r="H983" s="15"/>
      <c r="I983" s="15"/>
      <c r="J983" s="15"/>
      <c r="K983" s="15"/>
      <c r="L983" s="15"/>
      <c r="M983" s="15"/>
      <c r="N983" s="15"/>
      <c r="O983" s="15"/>
      <c r="P983" s="15"/>
      <c r="Q983" s="15"/>
      <c r="R983" s="15"/>
      <c r="S983" s="15"/>
    </row>
    <row r="984">
      <c r="A984" s="15"/>
      <c r="B984" s="15"/>
      <c r="C984" s="15"/>
      <c r="D984" s="15"/>
      <c r="E984" s="15"/>
      <c r="F984" s="15"/>
      <c r="G984" s="15"/>
      <c r="H984" s="15"/>
      <c r="I984" s="15"/>
      <c r="J984" s="15"/>
      <c r="K984" s="15"/>
      <c r="L984" s="15"/>
      <c r="M984" s="15"/>
      <c r="N984" s="15"/>
      <c r="O984" s="15"/>
      <c r="P984" s="15"/>
      <c r="Q984" s="15"/>
      <c r="R984" s="15"/>
      <c r="S984" s="15"/>
    </row>
    <row r="985">
      <c r="A985" s="15"/>
      <c r="B985" s="15"/>
      <c r="C985" s="15"/>
      <c r="D985" s="15"/>
      <c r="E985" s="15"/>
      <c r="F985" s="15"/>
      <c r="G985" s="15"/>
      <c r="H985" s="15"/>
      <c r="I985" s="15"/>
      <c r="J985" s="15"/>
      <c r="K985" s="15"/>
      <c r="L985" s="15"/>
      <c r="M985" s="15"/>
      <c r="N985" s="15"/>
      <c r="O985" s="15"/>
      <c r="P985" s="15"/>
      <c r="Q985" s="15"/>
      <c r="R985" s="15"/>
      <c r="S985" s="15"/>
    </row>
    <row r="986">
      <c r="A986" s="15"/>
      <c r="B986" s="15"/>
      <c r="C986" s="15"/>
      <c r="D986" s="15"/>
      <c r="E986" s="15"/>
      <c r="F986" s="15"/>
      <c r="G986" s="15"/>
      <c r="H986" s="15"/>
      <c r="I986" s="15"/>
      <c r="J986" s="15"/>
      <c r="K986" s="15"/>
      <c r="L986" s="15"/>
      <c r="M986" s="15"/>
      <c r="N986" s="15"/>
      <c r="O986" s="15"/>
      <c r="P986" s="15"/>
      <c r="Q986" s="15"/>
      <c r="R986" s="15"/>
      <c r="S986" s="15"/>
    </row>
    <row r="987">
      <c r="A987" s="15"/>
      <c r="B987" s="15"/>
      <c r="C987" s="15"/>
      <c r="D987" s="15"/>
      <c r="E987" s="15"/>
      <c r="F987" s="15"/>
      <c r="G987" s="15"/>
      <c r="H987" s="15"/>
      <c r="I987" s="15"/>
      <c r="J987" s="15"/>
      <c r="K987" s="15"/>
      <c r="L987" s="15"/>
      <c r="M987" s="15"/>
      <c r="N987" s="15"/>
      <c r="O987" s="15"/>
      <c r="P987" s="15"/>
      <c r="Q987" s="15"/>
      <c r="R987" s="15"/>
      <c r="S987" s="15"/>
    </row>
    <row r="988">
      <c r="A988" s="15"/>
      <c r="B988" s="15"/>
      <c r="C988" s="15"/>
      <c r="D988" s="15"/>
      <c r="E988" s="15"/>
      <c r="F988" s="15"/>
      <c r="G988" s="15"/>
      <c r="H988" s="15"/>
      <c r="I988" s="15"/>
      <c r="J988" s="15"/>
      <c r="K988" s="15"/>
      <c r="L988" s="15"/>
      <c r="M988" s="15"/>
      <c r="N988" s="15"/>
      <c r="O988" s="15"/>
      <c r="P988" s="15"/>
      <c r="Q988" s="15"/>
      <c r="R988" s="15"/>
      <c r="S988" s="15"/>
    </row>
    <row r="989">
      <c r="A989" s="15"/>
      <c r="B989" s="15"/>
      <c r="C989" s="15"/>
      <c r="D989" s="15"/>
      <c r="E989" s="15"/>
      <c r="F989" s="15"/>
      <c r="G989" s="15"/>
      <c r="H989" s="15"/>
      <c r="I989" s="15"/>
      <c r="J989" s="15"/>
      <c r="K989" s="15"/>
      <c r="L989" s="15"/>
      <c r="M989" s="15"/>
      <c r="N989" s="15"/>
      <c r="O989" s="15"/>
      <c r="P989" s="15"/>
      <c r="Q989" s="15"/>
      <c r="R989" s="15"/>
      <c r="S989" s="15"/>
    </row>
    <row r="990">
      <c r="A990" s="15"/>
      <c r="B990" s="15"/>
      <c r="C990" s="15"/>
      <c r="D990" s="15"/>
      <c r="E990" s="15"/>
      <c r="F990" s="15"/>
      <c r="G990" s="15"/>
      <c r="H990" s="15"/>
      <c r="I990" s="15"/>
      <c r="J990" s="15"/>
      <c r="K990" s="15"/>
      <c r="L990" s="15"/>
      <c r="M990" s="15"/>
      <c r="N990" s="15"/>
      <c r="O990" s="15"/>
      <c r="P990" s="15"/>
      <c r="Q990" s="15"/>
      <c r="R990" s="15"/>
      <c r="S990" s="15"/>
    </row>
    <row r="991">
      <c r="A991" s="15"/>
      <c r="B991" s="15"/>
      <c r="C991" s="15"/>
      <c r="D991" s="15"/>
      <c r="E991" s="15"/>
      <c r="F991" s="15"/>
      <c r="G991" s="15"/>
      <c r="H991" s="15"/>
      <c r="I991" s="15"/>
      <c r="J991" s="15"/>
      <c r="K991" s="15"/>
      <c r="L991" s="15"/>
      <c r="M991" s="15"/>
      <c r="N991" s="15"/>
      <c r="O991" s="15"/>
      <c r="P991" s="15"/>
      <c r="Q991" s="15"/>
      <c r="R991" s="15"/>
      <c r="S991" s="15"/>
    </row>
    <row r="992">
      <c r="A992" s="15"/>
      <c r="B992" s="15"/>
      <c r="C992" s="15"/>
      <c r="D992" s="15"/>
      <c r="E992" s="15"/>
      <c r="F992" s="15"/>
      <c r="G992" s="15"/>
      <c r="H992" s="15"/>
      <c r="I992" s="15"/>
      <c r="J992" s="15"/>
      <c r="K992" s="15"/>
      <c r="L992" s="15"/>
      <c r="M992" s="15"/>
      <c r="N992" s="15"/>
      <c r="O992" s="15"/>
      <c r="P992" s="15"/>
      <c r="Q992" s="15"/>
      <c r="R992" s="15"/>
      <c r="S992" s="15"/>
    </row>
    <row r="993">
      <c r="A993" s="15"/>
      <c r="B993" s="15"/>
      <c r="C993" s="15"/>
      <c r="D993" s="15"/>
      <c r="E993" s="15"/>
      <c r="F993" s="15"/>
      <c r="G993" s="15"/>
      <c r="H993" s="15"/>
      <c r="I993" s="15"/>
      <c r="J993" s="15"/>
      <c r="K993" s="15"/>
      <c r="L993" s="15"/>
      <c r="M993" s="15"/>
      <c r="N993" s="15"/>
      <c r="O993" s="15"/>
      <c r="P993" s="15"/>
      <c r="Q993" s="15"/>
      <c r="R993" s="15"/>
      <c r="S993" s="15"/>
    </row>
    <row r="994">
      <c r="A994" s="15"/>
      <c r="B994" s="15"/>
      <c r="C994" s="15"/>
      <c r="D994" s="15"/>
      <c r="E994" s="15"/>
      <c r="F994" s="15"/>
      <c r="G994" s="15"/>
      <c r="H994" s="15"/>
      <c r="I994" s="15"/>
      <c r="J994" s="15"/>
      <c r="K994" s="15"/>
      <c r="L994" s="15"/>
      <c r="M994" s="15"/>
      <c r="N994" s="15"/>
      <c r="O994" s="15"/>
      <c r="P994" s="15"/>
      <c r="Q994" s="15"/>
      <c r="R994" s="15"/>
      <c r="S994" s="15"/>
    </row>
    <row r="995">
      <c r="A995" s="15"/>
      <c r="B995" s="15"/>
      <c r="C995" s="15"/>
      <c r="D995" s="15"/>
      <c r="E995" s="15"/>
      <c r="F995" s="15"/>
      <c r="G995" s="15"/>
      <c r="H995" s="15"/>
      <c r="I995" s="15"/>
      <c r="J995" s="15"/>
      <c r="K995" s="15"/>
      <c r="L995" s="15"/>
      <c r="M995" s="15"/>
      <c r="N995" s="15"/>
      <c r="O995" s="15"/>
      <c r="P995" s="15"/>
      <c r="Q995" s="15"/>
      <c r="R995" s="15"/>
      <c r="S995" s="15"/>
    </row>
    <row r="996">
      <c r="A996" s="15"/>
      <c r="B996" s="15"/>
      <c r="C996" s="15"/>
      <c r="D996" s="15"/>
      <c r="E996" s="15"/>
      <c r="F996" s="15"/>
      <c r="G996" s="15"/>
      <c r="H996" s="15"/>
      <c r="I996" s="15"/>
      <c r="J996" s="15"/>
      <c r="K996" s="15"/>
      <c r="L996" s="15"/>
      <c r="M996" s="15"/>
      <c r="N996" s="15"/>
      <c r="O996" s="15"/>
      <c r="P996" s="15"/>
      <c r="Q996" s="15"/>
      <c r="R996" s="15"/>
      <c r="S996" s="15"/>
    </row>
    <row r="997">
      <c r="A997" s="15"/>
      <c r="B997" s="15"/>
      <c r="C997" s="15"/>
      <c r="D997" s="15"/>
      <c r="E997" s="15"/>
      <c r="F997" s="15"/>
      <c r="G997" s="15"/>
      <c r="H997" s="15"/>
      <c r="I997" s="15"/>
      <c r="J997" s="15"/>
      <c r="K997" s="15"/>
      <c r="L997" s="15"/>
      <c r="M997" s="15"/>
      <c r="N997" s="15"/>
      <c r="O997" s="15"/>
      <c r="P997" s="15"/>
      <c r="Q997" s="15"/>
      <c r="R997" s="15"/>
      <c r="S997" s="15"/>
    </row>
    <row r="998">
      <c r="A998" s="15"/>
      <c r="B998" s="15"/>
      <c r="C998" s="15"/>
      <c r="D998" s="15"/>
      <c r="E998" s="15"/>
      <c r="F998" s="15"/>
      <c r="G998" s="15"/>
      <c r="H998" s="15"/>
      <c r="I998" s="15"/>
      <c r="J998" s="15"/>
      <c r="K998" s="15"/>
      <c r="L998" s="15"/>
      <c r="M998" s="15"/>
      <c r="N998" s="15"/>
      <c r="O998" s="15"/>
      <c r="P998" s="15"/>
      <c r="Q998" s="15"/>
      <c r="R998" s="15"/>
      <c r="S998" s="15"/>
    </row>
    <row r="999">
      <c r="A999" s="15"/>
      <c r="B999" s="15"/>
      <c r="C999" s="15"/>
      <c r="D999" s="15"/>
      <c r="E999" s="15"/>
      <c r="F999" s="15"/>
      <c r="G999" s="15"/>
      <c r="H999" s="15"/>
      <c r="I999" s="15"/>
      <c r="J999" s="15"/>
      <c r="K999" s="15"/>
      <c r="L999" s="15"/>
      <c r="M999" s="15"/>
      <c r="N999" s="15"/>
      <c r="O999" s="15"/>
      <c r="P999" s="15"/>
      <c r="Q999" s="15"/>
      <c r="R999" s="15"/>
      <c r="S999" s="15"/>
    </row>
    <row r="1000">
      <c r="A1000" s="15"/>
      <c r="B1000" s="15"/>
      <c r="C1000" s="15"/>
      <c r="D1000" s="15"/>
      <c r="E1000" s="15"/>
      <c r="F1000" s="15"/>
      <c r="G1000" s="15"/>
      <c r="H1000" s="15"/>
      <c r="I1000" s="15"/>
      <c r="J1000" s="15"/>
      <c r="K1000" s="15"/>
      <c r="L1000" s="15"/>
      <c r="M1000" s="15"/>
      <c r="N1000" s="15"/>
      <c r="O1000" s="15"/>
      <c r="P1000" s="15"/>
      <c r="Q1000" s="15"/>
      <c r="R1000" s="15"/>
      <c r="S1000" s="15"/>
    </row>
    <row r="1001">
      <c r="A1001" s="15"/>
      <c r="B1001" s="15"/>
      <c r="C1001" s="15"/>
      <c r="D1001" s="15"/>
      <c r="E1001" s="15"/>
      <c r="F1001" s="15"/>
      <c r="G1001" s="15"/>
      <c r="H1001" s="15"/>
      <c r="I1001" s="15"/>
      <c r="J1001" s="15"/>
      <c r="K1001" s="15"/>
      <c r="L1001" s="15"/>
      <c r="M1001" s="15"/>
      <c r="N1001" s="15"/>
      <c r="O1001" s="15"/>
      <c r="P1001" s="15"/>
      <c r="Q1001" s="15"/>
      <c r="R1001" s="15"/>
      <c r="S1001" s="15"/>
    </row>
    <row r="1002">
      <c r="A1002" s="15"/>
      <c r="B1002" s="15"/>
      <c r="C1002" s="15"/>
      <c r="D1002" s="15"/>
      <c r="E1002" s="15"/>
      <c r="F1002" s="15"/>
      <c r="G1002" s="15"/>
      <c r="H1002" s="15"/>
      <c r="I1002" s="15"/>
      <c r="J1002" s="15"/>
      <c r="K1002" s="15"/>
      <c r="L1002" s="15"/>
      <c r="M1002" s="15"/>
      <c r="N1002" s="15"/>
      <c r="O1002" s="15"/>
      <c r="P1002" s="15"/>
      <c r="Q1002" s="15"/>
      <c r="R1002" s="15"/>
      <c r="S1002" s="15"/>
    </row>
    <row r="1003">
      <c r="A1003" s="15"/>
      <c r="B1003" s="15"/>
      <c r="C1003" s="15"/>
      <c r="D1003" s="15"/>
      <c r="E1003" s="15"/>
      <c r="F1003" s="15"/>
      <c r="G1003" s="15"/>
      <c r="H1003" s="15"/>
      <c r="I1003" s="15"/>
      <c r="J1003" s="15"/>
      <c r="K1003" s="15"/>
      <c r="L1003" s="15"/>
      <c r="M1003" s="15"/>
      <c r="N1003" s="15"/>
      <c r="O1003" s="15"/>
      <c r="P1003" s="15"/>
      <c r="Q1003" s="15"/>
      <c r="R1003" s="15"/>
      <c r="S1003" s="15"/>
    </row>
    <row r="1004">
      <c r="A1004" s="15"/>
      <c r="B1004" s="15"/>
      <c r="C1004" s="15"/>
      <c r="D1004" s="15"/>
      <c r="E1004" s="15"/>
      <c r="F1004" s="15"/>
      <c r="G1004" s="15"/>
      <c r="H1004" s="15"/>
      <c r="I1004" s="15"/>
      <c r="J1004" s="15"/>
      <c r="K1004" s="15"/>
      <c r="L1004" s="15"/>
      <c r="M1004" s="15"/>
      <c r="N1004" s="15"/>
      <c r="O1004" s="15"/>
      <c r="P1004" s="15"/>
      <c r="Q1004" s="15"/>
      <c r="R1004" s="15"/>
      <c r="S1004" s="15"/>
    </row>
    <row r="1005">
      <c r="A1005" s="15"/>
      <c r="B1005" s="15"/>
      <c r="C1005" s="15"/>
      <c r="D1005" s="15"/>
      <c r="E1005" s="15"/>
      <c r="F1005" s="15"/>
      <c r="G1005" s="15"/>
      <c r="H1005" s="15"/>
      <c r="I1005" s="15"/>
      <c r="J1005" s="15"/>
      <c r="K1005" s="15"/>
      <c r="L1005" s="15"/>
      <c r="M1005" s="15"/>
      <c r="N1005" s="15"/>
      <c r="O1005" s="15"/>
      <c r="P1005" s="15"/>
      <c r="Q1005" s="15"/>
      <c r="R1005" s="15"/>
      <c r="S1005" s="15"/>
    </row>
    <row r="1006">
      <c r="A1006" s="15"/>
      <c r="B1006" s="15"/>
      <c r="C1006" s="15"/>
      <c r="D1006" s="15"/>
      <c r="E1006" s="15"/>
      <c r="F1006" s="15"/>
      <c r="G1006" s="15"/>
      <c r="H1006" s="15"/>
      <c r="I1006" s="15"/>
      <c r="J1006" s="15"/>
      <c r="K1006" s="15"/>
      <c r="L1006" s="15"/>
      <c r="M1006" s="15"/>
      <c r="N1006" s="15"/>
      <c r="O1006" s="15"/>
      <c r="P1006" s="15"/>
      <c r="Q1006" s="15"/>
      <c r="R1006" s="15"/>
      <c r="S1006" s="15"/>
    </row>
    <row r="1007">
      <c r="A1007" s="15"/>
      <c r="B1007" s="15"/>
      <c r="C1007" s="15"/>
      <c r="D1007" s="15"/>
      <c r="E1007" s="15"/>
      <c r="F1007" s="15"/>
      <c r="G1007" s="15"/>
      <c r="H1007" s="15"/>
      <c r="I1007" s="15"/>
      <c r="J1007" s="15"/>
      <c r="K1007" s="15"/>
      <c r="L1007" s="15"/>
      <c r="M1007" s="15"/>
      <c r="N1007" s="15"/>
      <c r="O1007" s="15"/>
      <c r="P1007" s="15"/>
      <c r="Q1007" s="15"/>
      <c r="R1007" s="15"/>
      <c r="S1007" s="15"/>
    </row>
    <row r="1008">
      <c r="A1008" s="15"/>
      <c r="B1008" s="15"/>
      <c r="C1008" s="15"/>
      <c r="D1008" s="15"/>
      <c r="E1008" s="15"/>
      <c r="F1008" s="15"/>
      <c r="G1008" s="15"/>
      <c r="H1008" s="15"/>
      <c r="I1008" s="15"/>
      <c r="J1008" s="15"/>
      <c r="K1008" s="15"/>
      <c r="L1008" s="15"/>
      <c r="M1008" s="15"/>
      <c r="N1008" s="15"/>
      <c r="O1008" s="15"/>
      <c r="P1008" s="15"/>
      <c r="Q1008" s="15"/>
      <c r="R1008" s="15"/>
      <c r="S1008" s="15"/>
    </row>
    <row r="1009">
      <c r="A1009" s="15"/>
      <c r="B1009" s="15"/>
      <c r="C1009" s="15"/>
      <c r="D1009" s="15"/>
      <c r="E1009" s="15"/>
      <c r="F1009" s="15"/>
      <c r="G1009" s="15"/>
      <c r="H1009" s="15"/>
      <c r="I1009" s="15"/>
      <c r="J1009" s="15"/>
      <c r="K1009" s="15"/>
      <c r="L1009" s="15"/>
      <c r="M1009" s="15"/>
      <c r="N1009" s="15"/>
      <c r="O1009" s="15"/>
      <c r="P1009" s="15"/>
      <c r="Q1009" s="15"/>
      <c r="R1009" s="15"/>
      <c r="S1009" s="15"/>
    </row>
    <row r="1010">
      <c r="A1010" s="15"/>
      <c r="B1010" s="15"/>
      <c r="C1010" s="15"/>
      <c r="D1010" s="15"/>
      <c r="E1010" s="15"/>
      <c r="F1010" s="15"/>
      <c r="G1010" s="15"/>
      <c r="H1010" s="15"/>
      <c r="I1010" s="15"/>
      <c r="J1010" s="15"/>
      <c r="K1010" s="15"/>
      <c r="L1010" s="15"/>
      <c r="M1010" s="15"/>
      <c r="N1010" s="15"/>
      <c r="O1010" s="15"/>
      <c r="P1010" s="15"/>
      <c r="Q1010" s="15"/>
      <c r="R1010" s="15"/>
      <c r="S1010" s="15"/>
    </row>
    <row r="1011">
      <c r="A1011" s="15"/>
      <c r="B1011" s="15"/>
      <c r="C1011" s="15"/>
      <c r="D1011" s="15"/>
      <c r="E1011" s="15"/>
      <c r="F1011" s="15"/>
      <c r="G1011" s="15"/>
      <c r="H1011" s="15"/>
      <c r="I1011" s="15"/>
      <c r="J1011" s="15"/>
      <c r="K1011" s="15"/>
      <c r="L1011" s="15"/>
      <c r="M1011" s="15"/>
      <c r="N1011" s="15"/>
      <c r="O1011" s="15"/>
      <c r="P1011" s="15"/>
      <c r="Q1011" s="15"/>
      <c r="R1011" s="15"/>
      <c r="S1011" s="15"/>
    </row>
    <row r="1012">
      <c r="A1012" s="15"/>
      <c r="B1012" s="15"/>
      <c r="C1012" s="15"/>
      <c r="D1012" s="15"/>
      <c r="E1012" s="15"/>
      <c r="F1012" s="15"/>
      <c r="G1012" s="15"/>
      <c r="H1012" s="15"/>
      <c r="I1012" s="15"/>
      <c r="J1012" s="15"/>
      <c r="K1012" s="15"/>
      <c r="L1012" s="15"/>
      <c r="M1012" s="15"/>
      <c r="N1012" s="15"/>
      <c r="O1012" s="15"/>
      <c r="P1012" s="15"/>
      <c r="Q1012" s="15"/>
      <c r="R1012" s="15"/>
      <c r="S1012" s="15"/>
    </row>
    <row r="1013">
      <c r="A1013" s="15"/>
      <c r="B1013" s="15"/>
      <c r="C1013" s="15"/>
      <c r="D1013" s="15"/>
      <c r="E1013" s="15"/>
      <c r="F1013" s="15"/>
      <c r="G1013" s="15"/>
      <c r="H1013" s="15"/>
      <c r="I1013" s="15"/>
      <c r="J1013" s="15"/>
      <c r="K1013" s="15"/>
      <c r="L1013" s="15"/>
      <c r="M1013" s="15"/>
      <c r="N1013" s="15"/>
      <c r="O1013" s="15"/>
      <c r="P1013" s="15"/>
      <c r="Q1013" s="15"/>
      <c r="R1013" s="15"/>
      <c r="S1013" s="15"/>
    </row>
    <row r="1014">
      <c r="A1014" s="15"/>
      <c r="B1014" s="15"/>
      <c r="C1014" s="15"/>
      <c r="D1014" s="15"/>
      <c r="E1014" s="15"/>
      <c r="F1014" s="15"/>
      <c r="G1014" s="15"/>
      <c r="H1014" s="15"/>
      <c r="I1014" s="15"/>
      <c r="J1014" s="15"/>
      <c r="K1014" s="15"/>
      <c r="L1014" s="15"/>
      <c r="M1014" s="15"/>
      <c r="N1014" s="15"/>
      <c r="O1014" s="15"/>
      <c r="P1014" s="15"/>
      <c r="Q1014" s="15"/>
      <c r="R1014" s="15"/>
      <c r="S1014" s="15"/>
    </row>
    <row r="1015">
      <c r="A1015" s="15"/>
      <c r="B1015" s="15"/>
      <c r="C1015" s="15"/>
      <c r="D1015" s="15"/>
      <c r="E1015" s="15"/>
      <c r="F1015" s="15"/>
      <c r="G1015" s="15"/>
      <c r="H1015" s="15"/>
      <c r="I1015" s="15"/>
      <c r="J1015" s="15"/>
      <c r="K1015" s="15"/>
      <c r="L1015" s="15"/>
      <c r="M1015" s="15"/>
      <c r="N1015" s="15"/>
      <c r="O1015" s="15"/>
      <c r="P1015" s="15"/>
      <c r="Q1015" s="15"/>
      <c r="R1015" s="15"/>
      <c r="S1015" s="15"/>
    </row>
    <row r="1016">
      <c r="A1016" s="15"/>
      <c r="B1016" s="15"/>
      <c r="C1016" s="15"/>
      <c r="D1016" s="15"/>
      <c r="E1016" s="15"/>
      <c r="F1016" s="15"/>
      <c r="G1016" s="15"/>
      <c r="H1016" s="15"/>
      <c r="I1016" s="15"/>
      <c r="J1016" s="15"/>
      <c r="K1016" s="15"/>
      <c r="L1016" s="15"/>
      <c r="M1016" s="15"/>
      <c r="N1016" s="15"/>
      <c r="O1016" s="15"/>
      <c r="P1016" s="15"/>
      <c r="Q1016" s="15"/>
      <c r="R1016" s="15"/>
      <c r="S1016" s="15"/>
    </row>
    <row r="1017">
      <c r="A1017" s="15"/>
      <c r="B1017" s="15"/>
      <c r="C1017" s="15"/>
      <c r="D1017" s="15"/>
      <c r="E1017" s="15"/>
      <c r="F1017" s="15"/>
      <c r="G1017" s="15"/>
      <c r="H1017" s="15"/>
      <c r="I1017" s="15"/>
      <c r="J1017" s="15"/>
      <c r="K1017" s="15"/>
      <c r="L1017" s="15"/>
      <c r="M1017" s="15"/>
      <c r="N1017" s="15"/>
      <c r="O1017" s="15"/>
      <c r="P1017" s="15"/>
      <c r="Q1017" s="15"/>
      <c r="R1017" s="15"/>
      <c r="S1017" s="15"/>
    </row>
    <row r="1018">
      <c r="A1018" s="15"/>
      <c r="B1018" s="15"/>
      <c r="C1018" s="15"/>
      <c r="D1018" s="15"/>
      <c r="E1018" s="15"/>
      <c r="F1018" s="15"/>
      <c r="G1018" s="15"/>
      <c r="H1018" s="15"/>
      <c r="I1018" s="15"/>
      <c r="J1018" s="15"/>
      <c r="K1018" s="15"/>
      <c r="L1018" s="15"/>
      <c r="M1018" s="15"/>
      <c r="N1018" s="15"/>
      <c r="O1018" s="15"/>
      <c r="P1018" s="15"/>
      <c r="Q1018" s="15"/>
      <c r="R1018" s="15"/>
      <c r="S1018" s="15"/>
    </row>
    <row r="1019">
      <c r="A1019" s="15"/>
      <c r="B1019" s="15"/>
      <c r="C1019" s="15"/>
      <c r="D1019" s="15"/>
      <c r="E1019" s="15"/>
      <c r="F1019" s="15"/>
      <c r="G1019" s="15"/>
      <c r="H1019" s="15"/>
      <c r="I1019" s="15"/>
      <c r="J1019" s="15"/>
      <c r="K1019" s="15"/>
      <c r="L1019" s="15"/>
      <c r="M1019" s="15"/>
      <c r="N1019" s="15"/>
      <c r="O1019" s="15"/>
      <c r="P1019" s="15"/>
      <c r="Q1019" s="15"/>
      <c r="R1019" s="15"/>
      <c r="S1019" s="15"/>
    </row>
    <row r="1020">
      <c r="A1020" s="15"/>
      <c r="B1020" s="15"/>
      <c r="C1020" s="15"/>
      <c r="D1020" s="15"/>
      <c r="E1020" s="15"/>
      <c r="F1020" s="15"/>
      <c r="G1020" s="15"/>
      <c r="H1020" s="15"/>
      <c r="I1020" s="15"/>
      <c r="J1020" s="15"/>
      <c r="K1020" s="15"/>
      <c r="L1020" s="15"/>
      <c r="M1020" s="15"/>
      <c r="N1020" s="15"/>
      <c r="O1020" s="15"/>
      <c r="P1020" s="15"/>
      <c r="Q1020" s="15"/>
      <c r="R1020" s="15"/>
      <c r="S1020" s="15"/>
    </row>
    <row r="1021">
      <c r="A1021" s="15"/>
      <c r="B1021" s="15"/>
      <c r="C1021" s="15"/>
      <c r="D1021" s="15"/>
      <c r="E1021" s="15"/>
      <c r="F1021" s="15"/>
      <c r="G1021" s="15"/>
      <c r="H1021" s="15"/>
      <c r="I1021" s="15"/>
      <c r="J1021" s="15"/>
      <c r="K1021" s="15"/>
      <c r="L1021" s="15"/>
      <c r="M1021" s="15"/>
      <c r="N1021" s="15"/>
      <c r="O1021" s="15"/>
      <c r="P1021" s="15"/>
      <c r="Q1021" s="15"/>
      <c r="R1021" s="15"/>
      <c r="S1021" s="15"/>
    </row>
    <row r="1022">
      <c r="A1022" s="15"/>
      <c r="B1022" s="15"/>
      <c r="C1022" s="15"/>
      <c r="D1022" s="15"/>
      <c r="E1022" s="15"/>
      <c r="F1022" s="15"/>
      <c r="G1022" s="15"/>
      <c r="H1022" s="15"/>
      <c r="I1022" s="15"/>
      <c r="J1022" s="15"/>
      <c r="K1022" s="15"/>
      <c r="L1022" s="15"/>
      <c r="M1022" s="15"/>
      <c r="N1022" s="15"/>
      <c r="O1022" s="15"/>
      <c r="P1022" s="15"/>
      <c r="Q1022" s="15"/>
      <c r="R1022" s="15"/>
      <c r="S1022" s="15"/>
    </row>
    <row r="1023">
      <c r="A1023" s="15"/>
      <c r="B1023" s="15"/>
      <c r="C1023" s="15"/>
      <c r="D1023" s="15"/>
      <c r="E1023" s="15"/>
      <c r="F1023" s="15"/>
      <c r="G1023" s="15"/>
      <c r="H1023" s="15"/>
      <c r="I1023" s="15"/>
      <c r="J1023" s="15"/>
      <c r="K1023" s="15"/>
      <c r="L1023" s="15"/>
      <c r="M1023" s="15"/>
      <c r="N1023" s="15"/>
      <c r="O1023" s="15"/>
      <c r="P1023" s="15"/>
      <c r="Q1023" s="15"/>
      <c r="R1023" s="15"/>
      <c r="S1023" s="15"/>
    </row>
    <row r="1024">
      <c r="A1024" s="15"/>
      <c r="B1024" s="15"/>
      <c r="C1024" s="15"/>
      <c r="D1024" s="15"/>
      <c r="E1024" s="15"/>
      <c r="F1024" s="15"/>
      <c r="G1024" s="15"/>
      <c r="H1024" s="15"/>
      <c r="I1024" s="15"/>
      <c r="J1024" s="15"/>
      <c r="K1024" s="15"/>
      <c r="L1024" s="15"/>
      <c r="M1024" s="15"/>
      <c r="N1024" s="15"/>
      <c r="O1024" s="15"/>
      <c r="P1024" s="15"/>
      <c r="Q1024" s="15"/>
      <c r="R1024" s="15"/>
      <c r="S1024" s="15"/>
    </row>
    <row r="1025">
      <c r="A1025" s="15"/>
      <c r="B1025" s="15"/>
      <c r="C1025" s="15"/>
      <c r="D1025" s="15"/>
      <c r="E1025" s="15"/>
      <c r="F1025" s="15"/>
      <c r="G1025" s="15"/>
      <c r="H1025" s="15"/>
      <c r="I1025" s="15"/>
      <c r="J1025" s="15"/>
      <c r="K1025" s="15"/>
      <c r="L1025" s="15"/>
      <c r="M1025" s="15"/>
      <c r="N1025" s="15"/>
      <c r="O1025" s="15"/>
      <c r="P1025" s="15"/>
      <c r="Q1025" s="15"/>
      <c r="R1025" s="15"/>
      <c r="S1025" s="15"/>
    </row>
    <row r="1026">
      <c r="A1026" s="15"/>
      <c r="B1026" s="15"/>
      <c r="C1026" s="15"/>
      <c r="D1026" s="15"/>
      <c r="E1026" s="15"/>
      <c r="F1026" s="15"/>
      <c r="G1026" s="15"/>
      <c r="H1026" s="15"/>
      <c r="I1026" s="15"/>
      <c r="J1026" s="15"/>
      <c r="K1026" s="15"/>
      <c r="L1026" s="15"/>
      <c r="M1026" s="15"/>
      <c r="N1026" s="15"/>
      <c r="O1026" s="15"/>
      <c r="P1026" s="15"/>
      <c r="Q1026" s="15"/>
      <c r="R1026" s="15"/>
      <c r="S1026" s="15"/>
    </row>
    <row r="1027">
      <c r="A1027" s="15"/>
      <c r="B1027" s="15"/>
      <c r="C1027" s="15"/>
      <c r="D1027" s="15"/>
      <c r="E1027" s="15"/>
      <c r="F1027" s="15"/>
      <c r="G1027" s="15"/>
      <c r="H1027" s="15"/>
      <c r="I1027" s="15"/>
      <c r="J1027" s="15"/>
      <c r="K1027" s="15"/>
      <c r="L1027" s="15"/>
      <c r="M1027" s="15"/>
      <c r="N1027" s="15"/>
      <c r="O1027" s="15"/>
      <c r="P1027" s="15"/>
      <c r="Q1027" s="15"/>
      <c r="R1027" s="15"/>
      <c r="S1027" s="15"/>
    </row>
    <row r="1028">
      <c r="A1028" s="15"/>
      <c r="B1028" s="15"/>
      <c r="C1028" s="15"/>
      <c r="D1028" s="15"/>
      <c r="E1028" s="15"/>
      <c r="F1028" s="15"/>
      <c r="G1028" s="15"/>
      <c r="H1028" s="15"/>
      <c r="I1028" s="15"/>
      <c r="J1028" s="15"/>
      <c r="K1028" s="15"/>
      <c r="L1028" s="15"/>
      <c r="M1028" s="15"/>
      <c r="N1028" s="15"/>
      <c r="O1028" s="15"/>
      <c r="P1028" s="15"/>
      <c r="Q1028" s="15"/>
      <c r="R1028" s="15"/>
      <c r="S1028" s="15"/>
    </row>
    <row r="1029">
      <c r="A1029" s="15"/>
      <c r="B1029" s="15"/>
      <c r="C1029" s="15"/>
      <c r="D1029" s="15"/>
      <c r="E1029" s="15"/>
      <c r="F1029" s="15"/>
      <c r="G1029" s="15"/>
      <c r="H1029" s="15"/>
      <c r="I1029" s="15"/>
      <c r="J1029" s="15"/>
      <c r="K1029" s="15"/>
      <c r="L1029" s="15"/>
      <c r="M1029" s="15"/>
      <c r="N1029" s="15"/>
      <c r="O1029" s="15"/>
      <c r="P1029" s="15"/>
      <c r="Q1029" s="15"/>
      <c r="R1029" s="15"/>
      <c r="S1029" s="15"/>
    </row>
    <row r="1030">
      <c r="A1030" s="15"/>
      <c r="B1030" s="15"/>
      <c r="C1030" s="15"/>
      <c r="D1030" s="15"/>
      <c r="E1030" s="15"/>
      <c r="F1030" s="15"/>
      <c r="G1030" s="15"/>
      <c r="H1030" s="15"/>
      <c r="I1030" s="15"/>
      <c r="J1030" s="15"/>
      <c r="K1030" s="15"/>
      <c r="L1030" s="15"/>
      <c r="M1030" s="15"/>
      <c r="N1030" s="15"/>
      <c r="O1030" s="15"/>
      <c r="P1030" s="15"/>
      <c r="Q1030" s="15"/>
      <c r="R1030" s="15"/>
      <c r="S1030" s="15"/>
    </row>
    <row r="1031">
      <c r="A1031" s="15"/>
      <c r="B1031" s="15"/>
      <c r="C1031" s="15"/>
      <c r="D1031" s="15"/>
      <c r="E1031" s="15"/>
      <c r="F1031" s="15"/>
      <c r="G1031" s="15"/>
      <c r="H1031" s="15"/>
      <c r="I1031" s="15"/>
      <c r="J1031" s="15"/>
      <c r="K1031" s="15"/>
      <c r="L1031" s="15"/>
      <c r="M1031" s="15"/>
      <c r="N1031" s="15"/>
      <c r="O1031" s="15"/>
      <c r="P1031" s="15"/>
      <c r="Q1031" s="15"/>
      <c r="R1031" s="15"/>
      <c r="S1031" s="15"/>
    </row>
    <row r="1032">
      <c r="A1032" s="15"/>
      <c r="B1032" s="15"/>
      <c r="C1032" s="15"/>
      <c r="D1032" s="15"/>
      <c r="E1032" s="15"/>
      <c r="F1032" s="15"/>
      <c r="G1032" s="15"/>
      <c r="H1032" s="15"/>
      <c r="I1032" s="15"/>
      <c r="J1032" s="15"/>
      <c r="K1032" s="15"/>
      <c r="L1032" s="15"/>
      <c r="M1032" s="15"/>
      <c r="N1032" s="15"/>
      <c r="O1032" s="15"/>
      <c r="P1032" s="15"/>
      <c r="Q1032" s="15"/>
      <c r="R1032" s="15"/>
      <c r="S1032" s="15"/>
    </row>
    <row r="1033">
      <c r="A1033" s="15"/>
      <c r="B1033" s="15"/>
      <c r="C1033" s="15"/>
      <c r="D1033" s="15"/>
      <c r="E1033" s="15"/>
      <c r="F1033" s="15"/>
      <c r="G1033" s="15"/>
      <c r="H1033" s="15"/>
      <c r="I1033" s="15"/>
      <c r="J1033" s="15"/>
      <c r="K1033" s="15"/>
      <c r="L1033" s="15"/>
      <c r="M1033" s="15"/>
      <c r="N1033" s="15"/>
      <c r="O1033" s="15"/>
      <c r="P1033" s="15"/>
      <c r="Q1033" s="15"/>
      <c r="R1033" s="15"/>
      <c r="S1033" s="15"/>
    </row>
    <row r="1034">
      <c r="A1034" s="15"/>
      <c r="B1034" s="15"/>
      <c r="C1034" s="15"/>
      <c r="D1034" s="15"/>
      <c r="E1034" s="15"/>
      <c r="F1034" s="15"/>
      <c r="G1034" s="15"/>
      <c r="H1034" s="15"/>
      <c r="I1034" s="15"/>
      <c r="J1034" s="15"/>
      <c r="K1034" s="15"/>
      <c r="L1034" s="15"/>
      <c r="M1034" s="15"/>
      <c r="N1034" s="15"/>
      <c r="O1034" s="15"/>
      <c r="P1034" s="15"/>
      <c r="Q1034" s="15"/>
      <c r="R1034" s="15"/>
      <c r="S1034" s="15"/>
    </row>
    <row r="1035">
      <c r="A1035" s="15"/>
      <c r="B1035" s="15"/>
      <c r="C1035" s="15"/>
      <c r="D1035" s="15"/>
      <c r="E1035" s="15"/>
      <c r="F1035" s="15"/>
      <c r="G1035" s="15"/>
      <c r="H1035" s="15"/>
      <c r="I1035" s="15"/>
      <c r="J1035" s="15"/>
      <c r="K1035" s="15"/>
      <c r="L1035" s="15"/>
      <c r="M1035" s="15"/>
      <c r="N1035" s="15"/>
      <c r="O1035" s="15"/>
      <c r="P1035" s="15"/>
      <c r="Q1035" s="15"/>
      <c r="R1035" s="15"/>
      <c r="S1035" s="15"/>
    </row>
    <row r="1036">
      <c r="A1036" s="15"/>
      <c r="B1036" s="15"/>
      <c r="C1036" s="15"/>
      <c r="D1036" s="15"/>
      <c r="E1036" s="15"/>
      <c r="F1036" s="15"/>
      <c r="G1036" s="15"/>
      <c r="H1036" s="15"/>
      <c r="I1036" s="15"/>
      <c r="J1036" s="15"/>
      <c r="K1036" s="15"/>
      <c r="L1036" s="15"/>
      <c r="M1036" s="15"/>
      <c r="N1036" s="15"/>
      <c r="O1036" s="15"/>
      <c r="P1036" s="15"/>
      <c r="Q1036" s="15"/>
      <c r="R1036" s="15"/>
      <c r="S1036" s="15"/>
    </row>
    <row r="1037">
      <c r="A1037" s="15"/>
      <c r="B1037" s="15"/>
      <c r="C1037" s="15"/>
      <c r="D1037" s="15"/>
      <c r="E1037" s="15"/>
      <c r="F1037" s="15"/>
      <c r="G1037" s="15"/>
      <c r="H1037" s="15"/>
      <c r="I1037" s="15"/>
      <c r="J1037" s="15"/>
      <c r="K1037" s="15"/>
      <c r="L1037" s="15"/>
      <c r="M1037" s="15"/>
      <c r="N1037" s="15"/>
      <c r="O1037" s="15"/>
      <c r="P1037" s="15"/>
      <c r="Q1037" s="15"/>
      <c r="R1037" s="15"/>
      <c r="S1037" s="15"/>
    </row>
    <row r="1038">
      <c r="A1038" s="15"/>
      <c r="B1038" s="15"/>
      <c r="C1038" s="15"/>
      <c r="D1038" s="15"/>
      <c r="E1038" s="15"/>
      <c r="F1038" s="15"/>
      <c r="G1038" s="15"/>
      <c r="H1038" s="15"/>
      <c r="I1038" s="15"/>
      <c r="J1038" s="15"/>
      <c r="K1038" s="15"/>
      <c r="L1038" s="15"/>
      <c r="M1038" s="15"/>
      <c r="N1038" s="15"/>
      <c r="O1038" s="15"/>
      <c r="P1038" s="15"/>
      <c r="Q1038" s="15"/>
      <c r="R1038" s="15"/>
      <c r="S1038" s="15"/>
    </row>
    <row r="1039">
      <c r="A1039" s="15"/>
      <c r="B1039" s="15"/>
      <c r="C1039" s="15"/>
      <c r="D1039" s="15"/>
      <c r="E1039" s="15"/>
      <c r="F1039" s="15"/>
      <c r="G1039" s="15"/>
      <c r="H1039" s="15"/>
      <c r="I1039" s="15"/>
      <c r="J1039" s="15"/>
      <c r="K1039" s="15"/>
      <c r="L1039" s="15"/>
      <c r="M1039" s="15"/>
      <c r="N1039" s="15"/>
      <c r="O1039" s="15"/>
      <c r="P1039" s="15"/>
      <c r="Q1039" s="15"/>
      <c r="R1039" s="15"/>
      <c r="S1039" s="15"/>
    </row>
    <row r="1040">
      <c r="A1040" s="15"/>
      <c r="B1040" s="15"/>
      <c r="C1040" s="15"/>
      <c r="D1040" s="15"/>
      <c r="E1040" s="15"/>
      <c r="F1040" s="15"/>
      <c r="G1040" s="15"/>
      <c r="H1040" s="15"/>
      <c r="I1040" s="15"/>
      <c r="J1040" s="15"/>
      <c r="K1040" s="15"/>
      <c r="L1040" s="15"/>
      <c r="M1040" s="15"/>
      <c r="N1040" s="15"/>
      <c r="O1040" s="15"/>
      <c r="P1040" s="15"/>
      <c r="Q1040" s="15"/>
      <c r="R1040" s="15"/>
      <c r="S1040" s="15"/>
    </row>
    <row r="1041">
      <c r="A1041" s="15"/>
      <c r="B1041" s="15"/>
      <c r="C1041" s="15"/>
      <c r="D1041" s="15"/>
      <c r="E1041" s="15"/>
      <c r="F1041" s="15"/>
      <c r="G1041" s="15"/>
      <c r="H1041" s="15"/>
      <c r="I1041" s="15"/>
      <c r="J1041" s="15"/>
      <c r="K1041" s="15"/>
      <c r="L1041" s="15"/>
      <c r="M1041" s="15"/>
      <c r="N1041" s="15"/>
      <c r="O1041" s="15"/>
      <c r="P1041" s="15"/>
      <c r="Q1041" s="15"/>
      <c r="R1041" s="15"/>
      <c r="S1041" s="15"/>
    </row>
    <row r="1042">
      <c r="A1042" s="15"/>
      <c r="B1042" s="15"/>
      <c r="C1042" s="15"/>
      <c r="D1042" s="15"/>
      <c r="E1042" s="15"/>
      <c r="F1042" s="15"/>
      <c r="G1042" s="15"/>
      <c r="H1042" s="15"/>
      <c r="I1042" s="15"/>
      <c r="J1042" s="15"/>
      <c r="K1042" s="15"/>
      <c r="L1042" s="15"/>
      <c r="M1042" s="15"/>
      <c r="N1042" s="15"/>
      <c r="O1042" s="15"/>
      <c r="P1042" s="15"/>
      <c r="Q1042" s="15"/>
      <c r="R1042" s="15"/>
      <c r="S1042" s="15"/>
    </row>
    <row r="1043">
      <c r="A1043" s="15"/>
      <c r="B1043" s="15"/>
      <c r="C1043" s="15"/>
      <c r="D1043" s="15"/>
      <c r="E1043" s="15"/>
      <c r="F1043" s="15"/>
      <c r="G1043" s="15"/>
      <c r="H1043" s="15"/>
      <c r="I1043" s="15"/>
      <c r="J1043" s="15"/>
      <c r="K1043" s="15"/>
      <c r="L1043" s="15"/>
      <c r="M1043" s="15"/>
      <c r="N1043" s="15"/>
      <c r="O1043" s="15"/>
      <c r="P1043" s="15"/>
      <c r="Q1043" s="15"/>
      <c r="R1043" s="15"/>
      <c r="S1043" s="15"/>
    </row>
    <row r="1044">
      <c r="A1044" s="15"/>
      <c r="B1044" s="15"/>
      <c r="C1044" s="15"/>
      <c r="D1044" s="15"/>
      <c r="E1044" s="15"/>
      <c r="F1044" s="15"/>
      <c r="G1044" s="15"/>
      <c r="H1044" s="15"/>
      <c r="I1044" s="15"/>
      <c r="J1044" s="15"/>
      <c r="K1044" s="15"/>
      <c r="L1044" s="15"/>
      <c r="M1044" s="15"/>
      <c r="N1044" s="15"/>
      <c r="O1044" s="15"/>
      <c r="P1044" s="15"/>
      <c r="Q1044" s="15"/>
      <c r="R1044" s="15"/>
      <c r="S1044" s="15"/>
    </row>
    <row r="1045">
      <c r="A1045" s="15"/>
      <c r="B1045" s="15"/>
      <c r="C1045" s="15"/>
      <c r="D1045" s="15"/>
      <c r="E1045" s="15"/>
      <c r="F1045" s="15"/>
      <c r="G1045" s="15"/>
      <c r="H1045" s="15"/>
      <c r="I1045" s="15"/>
      <c r="J1045" s="15"/>
      <c r="K1045" s="15"/>
      <c r="L1045" s="15"/>
      <c r="M1045" s="15"/>
      <c r="N1045" s="15"/>
      <c r="O1045" s="15"/>
      <c r="P1045" s="15"/>
      <c r="Q1045" s="15"/>
      <c r="R1045" s="15"/>
      <c r="S1045" s="15"/>
    </row>
    <row r="1046">
      <c r="A1046" s="15"/>
      <c r="B1046" s="15"/>
      <c r="C1046" s="15"/>
      <c r="D1046" s="15"/>
      <c r="E1046" s="15"/>
      <c r="F1046" s="15"/>
      <c r="G1046" s="15"/>
      <c r="H1046" s="15"/>
      <c r="I1046" s="15"/>
      <c r="J1046" s="15"/>
      <c r="K1046" s="15"/>
      <c r="L1046" s="15"/>
      <c r="M1046" s="15"/>
      <c r="N1046" s="15"/>
      <c r="O1046" s="15"/>
      <c r="P1046" s="15"/>
      <c r="Q1046" s="15"/>
      <c r="R1046" s="15"/>
      <c r="S1046" s="15"/>
    </row>
    <row r="1047">
      <c r="A1047" s="15"/>
      <c r="B1047" s="15"/>
      <c r="C1047" s="15"/>
      <c r="D1047" s="15"/>
      <c r="E1047" s="15"/>
      <c r="F1047" s="15"/>
      <c r="G1047" s="15"/>
      <c r="H1047" s="15"/>
      <c r="I1047" s="15"/>
      <c r="J1047" s="15"/>
      <c r="K1047" s="15"/>
      <c r="L1047" s="15"/>
      <c r="M1047" s="15"/>
      <c r="N1047" s="15"/>
      <c r="O1047" s="15"/>
      <c r="P1047" s="15"/>
      <c r="Q1047" s="15"/>
      <c r="R1047" s="15"/>
      <c r="S1047" s="15"/>
    </row>
    <row r="1048">
      <c r="A1048" s="15"/>
      <c r="B1048" s="15"/>
      <c r="C1048" s="15"/>
      <c r="D1048" s="15"/>
      <c r="E1048" s="15"/>
      <c r="F1048" s="15"/>
      <c r="G1048" s="15"/>
      <c r="H1048" s="15"/>
      <c r="I1048" s="15"/>
      <c r="J1048" s="15"/>
      <c r="K1048" s="15"/>
      <c r="L1048" s="15"/>
      <c r="M1048" s="15"/>
      <c r="N1048" s="15"/>
      <c r="O1048" s="15"/>
      <c r="P1048" s="15"/>
      <c r="Q1048" s="15"/>
      <c r="R1048" s="15"/>
      <c r="S1048" s="15"/>
    </row>
    <row r="1049">
      <c r="A1049" s="15"/>
      <c r="B1049" s="15"/>
      <c r="C1049" s="15"/>
      <c r="D1049" s="15"/>
      <c r="E1049" s="15"/>
      <c r="F1049" s="15"/>
      <c r="G1049" s="15"/>
      <c r="H1049" s="15"/>
      <c r="I1049" s="15"/>
      <c r="J1049" s="15"/>
      <c r="K1049" s="15"/>
      <c r="L1049" s="15"/>
      <c r="M1049" s="15"/>
      <c r="N1049" s="15"/>
      <c r="O1049" s="15"/>
      <c r="P1049" s="15"/>
      <c r="Q1049" s="15"/>
      <c r="R1049" s="15"/>
      <c r="S1049" s="15"/>
    </row>
    <row r="1050">
      <c r="A1050" s="15"/>
      <c r="B1050" s="15"/>
      <c r="C1050" s="15"/>
      <c r="D1050" s="15"/>
      <c r="E1050" s="15"/>
      <c r="F1050" s="15"/>
      <c r="G1050" s="15"/>
      <c r="H1050" s="15"/>
      <c r="I1050" s="15"/>
      <c r="J1050" s="15"/>
      <c r="K1050" s="15"/>
      <c r="L1050" s="15"/>
      <c r="M1050" s="15"/>
      <c r="N1050" s="15"/>
      <c r="O1050" s="15"/>
      <c r="P1050" s="15"/>
      <c r="Q1050" s="15"/>
      <c r="R1050" s="15"/>
      <c r="S1050" s="15"/>
    </row>
    <row r="1051">
      <c r="A1051" s="15"/>
      <c r="B1051" s="15"/>
      <c r="C1051" s="15"/>
      <c r="D1051" s="15"/>
      <c r="E1051" s="15"/>
      <c r="F1051" s="15"/>
      <c r="G1051" s="15"/>
      <c r="H1051" s="15"/>
      <c r="I1051" s="15"/>
      <c r="J1051" s="15"/>
      <c r="K1051" s="15"/>
      <c r="L1051" s="15"/>
      <c r="M1051" s="15"/>
      <c r="N1051" s="15"/>
      <c r="O1051" s="15"/>
      <c r="P1051" s="15"/>
      <c r="Q1051" s="15"/>
      <c r="R1051" s="15"/>
      <c r="S1051" s="15"/>
    </row>
    <row r="1052">
      <c r="A1052" s="15"/>
      <c r="B1052" s="15"/>
      <c r="C1052" s="15"/>
      <c r="D1052" s="15"/>
      <c r="E1052" s="15"/>
      <c r="F1052" s="15"/>
      <c r="G1052" s="15"/>
      <c r="H1052" s="15"/>
      <c r="I1052" s="15"/>
      <c r="J1052" s="15"/>
      <c r="K1052" s="15"/>
      <c r="L1052" s="15"/>
      <c r="M1052" s="15"/>
      <c r="N1052" s="15"/>
      <c r="O1052" s="15"/>
      <c r="P1052" s="15"/>
      <c r="Q1052" s="15"/>
      <c r="R1052" s="15"/>
      <c r="S1052" s="15"/>
    </row>
    <row r="1053">
      <c r="A1053" s="15"/>
      <c r="B1053" s="15"/>
      <c r="C1053" s="15"/>
      <c r="D1053" s="15"/>
      <c r="E1053" s="15"/>
      <c r="F1053" s="15"/>
      <c r="G1053" s="15"/>
      <c r="H1053" s="15"/>
      <c r="I1053" s="15"/>
      <c r="J1053" s="15"/>
      <c r="K1053" s="15"/>
      <c r="L1053" s="15"/>
      <c r="M1053" s="15"/>
      <c r="N1053" s="15"/>
      <c r="O1053" s="15"/>
      <c r="P1053" s="15"/>
      <c r="Q1053" s="15"/>
      <c r="R1053" s="15"/>
      <c r="S1053" s="15"/>
    </row>
    <row r="1054">
      <c r="A1054" s="15"/>
      <c r="B1054" s="15"/>
      <c r="C1054" s="15"/>
      <c r="D1054" s="15"/>
      <c r="E1054" s="15"/>
      <c r="F1054" s="15"/>
      <c r="G1054" s="15"/>
      <c r="H1054" s="15"/>
      <c r="I1054" s="15"/>
      <c r="J1054" s="15"/>
      <c r="K1054" s="15"/>
      <c r="L1054" s="15"/>
      <c r="M1054" s="15"/>
      <c r="N1054" s="15"/>
      <c r="O1054" s="15"/>
      <c r="P1054" s="15"/>
      <c r="Q1054" s="15"/>
      <c r="R1054" s="15"/>
      <c r="S1054" s="15"/>
    </row>
    <row r="1055">
      <c r="A1055" s="15"/>
      <c r="B1055" s="15"/>
      <c r="C1055" s="15"/>
      <c r="D1055" s="15"/>
      <c r="E1055" s="15"/>
      <c r="F1055" s="15"/>
      <c r="G1055" s="15"/>
      <c r="H1055" s="15"/>
      <c r="I1055" s="15"/>
      <c r="J1055" s="15"/>
      <c r="K1055" s="15"/>
      <c r="L1055" s="15"/>
      <c r="M1055" s="15"/>
      <c r="N1055" s="15"/>
      <c r="O1055" s="15"/>
      <c r="P1055" s="15"/>
      <c r="Q1055" s="15"/>
      <c r="R1055" s="15"/>
      <c r="S1055" s="15"/>
    </row>
    <row r="1056">
      <c r="A1056" s="15"/>
      <c r="B1056" s="15"/>
      <c r="C1056" s="15"/>
      <c r="D1056" s="15"/>
      <c r="E1056" s="15"/>
      <c r="F1056" s="15"/>
      <c r="G1056" s="15"/>
      <c r="H1056" s="15"/>
      <c r="I1056" s="15"/>
      <c r="J1056" s="15"/>
      <c r="K1056" s="15"/>
      <c r="L1056" s="15"/>
      <c r="M1056" s="15"/>
      <c r="N1056" s="15"/>
      <c r="O1056" s="15"/>
      <c r="P1056" s="15"/>
      <c r="Q1056" s="15"/>
      <c r="R1056" s="15"/>
      <c r="S1056" s="15"/>
    </row>
    <row r="1057">
      <c r="A1057" s="15"/>
      <c r="B1057" s="15"/>
      <c r="C1057" s="15"/>
      <c r="D1057" s="15"/>
      <c r="E1057" s="15"/>
      <c r="F1057" s="15"/>
      <c r="G1057" s="15"/>
      <c r="H1057" s="15"/>
      <c r="I1057" s="15"/>
      <c r="J1057" s="15"/>
      <c r="K1057" s="15"/>
      <c r="L1057" s="15"/>
      <c r="M1057" s="15"/>
      <c r="N1057" s="15"/>
      <c r="O1057" s="15"/>
      <c r="P1057" s="15"/>
      <c r="Q1057" s="15"/>
      <c r="R1057" s="15"/>
      <c r="S1057" s="15"/>
    </row>
    <row r="1058">
      <c r="A1058" s="15"/>
      <c r="B1058" s="15"/>
      <c r="C1058" s="15"/>
      <c r="D1058" s="15"/>
      <c r="E1058" s="15"/>
      <c r="F1058" s="15"/>
      <c r="G1058" s="15"/>
      <c r="H1058" s="15"/>
      <c r="I1058" s="15"/>
      <c r="J1058" s="15"/>
      <c r="K1058" s="15"/>
      <c r="L1058" s="15"/>
      <c r="M1058" s="15"/>
      <c r="N1058" s="15"/>
      <c r="O1058" s="15"/>
      <c r="P1058" s="15"/>
      <c r="Q1058" s="15"/>
      <c r="R1058" s="15"/>
      <c r="S1058" s="15"/>
    </row>
    <row r="1059">
      <c r="A1059" s="15"/>
      <c r="B1059" s="15"/>
      <c r="C1059" s="15"/>
      <c r="D1059" s="15"/>
      <c r="E1059" s="15"/>
      <c r="F1059" s="15"/>
      <c r="G1059" s="15"/>
      <c r="H1059" s="15"/>
      <c r="I1059" s="15"/>
      <c r="J1059" s="15"/>
      <c r="K1059" s="15"/>
      <c r="L1059" s="15"/>
      <c r="M1059" s="15"/>
      <c r="N1059" s="15"/>
      <c r="O1059" s="15"/>
      <c r="P1059" s="15"/>
      <c r="Q1059" s="15"/>
      <c r="R1059" s="15"/>
      <c r="S1059" s="15"/>
    </row>
    <row r="1060">
      <c r="A1060" s="15"/>
      <c r="B1060" s="15"/>
      <c r="C1060" s="15"/>
      <c r="D1060" s="15"/>
      <c r="E1060" s="15"/>
      <c r="F1060" s="15"/>
      <c r="G1060" s="15"/>
      <c r="H1060" s="15"/>
      <c r="I1060" s="15"/>
      <c r="J1060" s="15"/>
      <c r="K1060" s="15"/>
      <c r="L1060" s="15"/>
      <c r="M1060" s="15"/>
      <c r="N1060" s="15"/>
      <c r="O1060" s="15"/>
      <c r="P1060" s="15"/>
      <c r="Q1060" s="15"/>
      <c r="R1060" s="15"/>
      <c r="S1060" s="15"/>
    </row>
    <row r="1061">
      <c r="A1061" s="15"/>
      <c r="B1061" s="15"/>
      <c r="C1061" s="15"/>
      <c r="D1061" s="15"/>
      <c r="E1061" s="15"/>
      <c r="F1061" s="15"/>
      <c r="G1061" s="15"/>
      <c r="H1061" s="15"/>
      <c r="I1061" s="15"/>
      <c r="J1061" s="15"/>
      <c r="K1061" s="15"/>
      <c r="L1061" s="15"/>
      <c r="M1061" s="15"/>
      <c r="N1061" s="15"/>
      <c r="O1061" s="15"/>
      <c r="P1061" s="15"/>
      <c r="Q1061" s="15"/>
      <c r="R1061" s="15"/>
      <c r="S1061" s="15"/>
    </row>
    <row r="1062">
      <c r="A1062" s="15"/>
      <c r="B1062" s="15"/>
      <c r="C1062" s="15"/>
      <c r="D1062" s="15"/>
      <c r="E1062" s="15"/>
      <c r="F1062" s="15"/>
      <c r="G1062" s="15"/>
      <c r="H1062" s="15"/>
      <c r="I1062" s="15"/>
      <c r="J1062" s="15"/>
      <c r="K1062" s="15"/>
      <c r="L1062" s="15"/>
      <c r="M1062" s="15"/>
      <c r="N1062" s="15"/>
      <c r="O1062" s="15"/>
      <c r="P1062" s="15"/>
      <c r="Q1062" s="15"/>
      <c r="R1062" s="15"/>
      <c r="S1062" s="15"/>
    </row>
    <row r="1063">
      <c r="A1063" s="15"/>
      <c r="B1063" s="15"/>
      <c r="C1063" s="15"/>
      <c r="D1063" s="15"/>
      <c r="E1063" s="15"/>
      <c r="F1063" s="15"/>
      <c r="G1063" s="15"/>
      <c r="H1063" s="15"/>
      <c r="I1063" s="15"/>
      <c r="J1063" s="15"/>
      <c r="K1063" s="15"/>
      <c r="L1063" s="15"/>
      <c r="M1063" s="15"/>
      <c r="N1063" s="15"/>
      <c r="O1063" s="15"/>
      <c r="P1063" s="15"/>
      <c r="Q1063" s="15"/>
      <c r="R1063" s="15"/>
      <c r="S1063" s="15"/>
    </row>
    <row r="1064">
      <c r="A1064" s="15"/>
      <c r="B1064" s="15"/>
      <c r="C1064" s="15"/>
      <c r="D1064" s="15"/>
      <c r="E1064" s="15"/>
      <c r="F1064" s="15"/>
      <c r="G1064" s="15"/>
      <c r="H1064" s="15"/>
      <c r="I1064" s="15"/>
      <c r="J1064" s="15"/>
      <c r="K1064" s="15"/>
      <c r="L1064" s="15"/>
      <c r="M1064" s="15"/>
      <c r="N1064" s="15"/>
      <c r="O1064" s="15"/>
      <c r="P1064" s="15"/>
      <c r="Q1064" s="15"/>
      <c r="R1064" s="15"/>
      <c r="S1064" s="15"/>
    </row>
    <row r="1065">
      <c r="A1065" s="15"/>
      <c r="B1065" s="15"/>
      <c r="C1065" s="15"/>
      <c r="D1065" s="15"/>
      <c r="E1065" s="15"/>
      <c r="F1065" s="15"/>
      <c r="G1065" s="15"/>
      <c r="H1065" s="15"/>
      <c r="I1065" s="15"/>
      <c r="J1065" s="15"/>
      <c r="K1065" s="15"/>
      <c r="L1065" s="15"/>
      <c r="M1065" s="15"/>
      <c r="N1065" s="15"/>
      <c r="O1065" s="15"/>
      <c r="P1065" s="15"/>
      <c r="Q1065" s="15"/>
      <c r="R1065" s="15"/>
      <c r="S1065" s="15"/>
    </row>
    <row r="1066">
      <c r="A1066" s="15"/>
      <c r="B1066" s="15"/>
      <c r="C1066" s="15"/>
      <c r="D1066" s="15"/>
      <c r="E1066" s="15"/>
      <c r="F1066" s="15"/>
      <c r="G1066" s="15"/>
      <c r="H1066" s="15"/>
      <c r="I1066" s="15"/>
      <c r="J1066" s="15"/>
      <c r="K1066" s="15"/>
      <c r="L1066" s="15"/>
      <c r="M1066" s="15"/>
      <c r="N1066" s="15"/>
      <c r="O1066" s="15"/>
      <c r="P1066" s="15"/>
      <c r="Q1066" s="15"/>
      <c r="R1066" s="15"/>
      <c r="S1066" s="15"/>
    </row>
    <row r="1067">
      <c r="A1067" s="15"/>
      <c r="B1067" s="15"/>
      <c r="C1067" s="15"/>
      <c r="D1067" s="15"/>
      <c r="E1067" s="15"/>
      <c r="F1067" s="15"/>
      <c r="G1067" s="15"/>
      <c r="H1067" s="15"/>
      <c r="I1067" s="15"/>
      <c r="J1067" s="15"/>
      <c r="K1067" s="15"/>
      <c r="L1067" s="15"/>
      <c r="M1067" s="15"/>
      <c r="N1067" s="15"/>
      <c r="O1067" s="15"/>
      <c r="P1067" s="15"/>
      <c r="Q1067" s="15"/>
      <c r="R1067" s="15"/>
      <c r="S1067" s="15"/>
    </row>
    <row r="1068">
      <c r="A1068" s="15"/>
      <c r="B1068" s="15"/>
      <c r="C1068" s="15"/>
      <c r="D1068" s="15"/>
      <c r="E1068" s="15"/>
      <c r="F1068" s="15"/>
      <c r="G1068" s="15"/>
      <c r="H1068" s="15"/>
      <c r="I1068" s="15"/>
      <c r="J1068" s="15"/>
      <c r="K1068" s="15"/>
      <c r="L1068" s="15"/>
      <c r="M1068" s="15"/>
      <c r="N1068" s="15"/>
      <c r="O1068" s="15"/>
      <c r="P1068" s="15"/>
      <c r="Q1068" s="15"/>
      <c r="R1068" s="15"/>
      <c r="S1068" s="15"/>
    </row>
    <row r="1069">
      <c r="A1069" s="15"/>
      <c r="B1069" s="15"/>
      <c r="C1069" s="15"/>
      <c r="D1069" s="15"/>
      <c r="E1069" s="15"/>
      <c r="F1069" s="15"/>
      <c r="G1069" s="15"/>
      <c r="H1069" s="15"/>
      <c r="I1069" s="15"/>
      <c r="J1069" s="15"/>
      <c r="K1069" s="15"/>
      <c r="L1069" s="15"/>
      <c r="M1069" s="15"/>
      <c r="N1069" s="15"/>
      <c r="O1069" s="15"/>
      <c r="P1069" s="15"/>
      <c r="Q1069" s="15"/>
      <c r="R1069" s="15"/>
      <c r="S1069" s="15"/>
    </row>
    <row r="1070">
      <c r="A1070" s="15"/>
      <c r="B1070" s="15"/>
      <c r="C1070" s="15"/>
      <c r="D1070" s="15"/>
      <c r="E1070" s="15"/>
      <c r="F1070" s="15"/>
      <c r="G1070" s="15"/>
      <c r="H1070" s="15"/>
      <c r="I1070" s="15"/>
      <c r="J1070" s="15"/>
      <c r="K1070" s="15"/>
      <c r="L1070" s="15"/>
      <c r="M1070" s="15"/>
      <c r="N1070" s="15"/>
      <c r="O1070" s="15"/>
      <c r="P1070" s="15"/>
      <c r="Q1070" s="15"/>
      <c r="R1070" s="15"/>
      <c r="S1070" s="15"/>
    </row>
    <row r="1071">
      <c r="A1071" s="15"/>
      <c r="B1071" s="15"/>
      <c r="C1071" s="15"/>
      <c r="D1071" s="15"/>
      <c r="E1071" s="15"/>
      <c r="F1071" s="15"/>
      <c r="G1071" s="15"/>
      <c r="H1071" s="15"/>
      <c r="I1071" s="15"/>
      <c r="J1071" s="15"/>
      <c r="K1071" s="15"/>
      <c r="L1071" s="15"/>
      <c r="M1071" s="15"/>
      <c r="N1071" s="15"/>
      <c r="O1071" s="15"/>
      <c r="P1071" s="15"/>
      <c r="Q1071" s="15"/>
      <c r="R1071" s="15"/>
      <c r="S1071" s="15"/>
    </row>
    <row r="1072">
      <c r="A1072" s="15"/>
      <c r="B1072" s="15"/>
      <c r="C1072" s="15"/>
      <c r="D1072" s="15"/>
      <c r="E1072" s="15"/>
      <c r="F1072" s="15"/>
      <c r="G1072" s="15"/>
      <c r="H1072" s="15"/>
      <c r="I1072" s="15"/>
      <c r="J1072" s="15"/>
      <c r="K1072" s="15"/>
      <c r="L1072" s="15"/>
      <c r="M1072" s="15"/>
      <c r="N1072" s="15"/>
      <c r="O1072" s="15"/>
      <c r="P1072" s="15"/>
      <c r="Q1072" s="15"/>
      <c r="R1072" s="15"/>
      <c r="S1072" s="15"/>
    </row>
    <row r="1073">
      <c r="A1073" s="15"/>
      <c r="B1073" s="15"/>
      <c r="C1073" s="15"/>
      <c r="D1073" s="15"/>
      <c r="E1073" s="15"/>
      <c r="F1073" s="15"/>
      <c r="G1073" s="15"/>
      <c r="H1073" s="15"/>
      <c r="I1073" s="15"/>
      <c r="J1073" s="15"/>
      <c r="K1073" s="15"/>
      <c r="L1073" s="15"/>
      <c r="M1073" s="15"/>
      <c r="N1073" s="15"/>
      <c r="O1073" s="15"/>
      <c r="P1073" s="15"/>
      <c r="Q1073" s="15"/>
      <c r="R1073" s="15"/>
      <c r="S1073" s="15"/>
    </row>
    <row r="1074">
      <c r="A1074" s="15"/>
      <c r="B1074" s="15"/>
      <c r="C1074" s="15"/>
      <c r="D1074" s="15"/>
      <c r="E1074" s="15"/>
      <c r="F1074" s="15"/>
      <c r="G1074" s="15"/>
      <c r="H1074" s="15"/>
      <c r="I1074" s="15"/>
      <c r="J1074" s="15"/>
      <c r="K1074" s="15"/>
      <c r="L1074" s="15"/>
      <c r="M1074" s="15"/>
      <c r="N1074" s="15"/>
      <c r="O1074" s="15"/>
      <c r="P1074" s="15"/>
      <c r="Q1074" s="15"/>
      <c r="R1074" s="15"/>
      <c r="S1074" s="15"/>
    </row>
    <row r="1075">
      <c r="A1075" s="15"/>
      <c r="B1075" s="15"/>
      <c r="C1075" s="15"/>
      <c r="D1075" s="15"/>
      <c r="E1075" s="15"/>
      <c r="F1075" s="15"/>
      <c r="G1075" s="15"/>
      <c r="H1075" s="15"/>
      <c r="I1075" s="15"/>
      <c r="J1075" s="15"/>
      <c r="K1075" s="15"/>
      <c r="L1075" s="15"/>
      <c r="M1075" s="15"/>
      <c r="N1075" s="15"/>
      <c r="O1075" s="15"/>
      <c r="P1075" s="15"/>
      <c r="Q1075" s="15"/>
      <c r="R1075" s="15"/>
      <c r="S1075" s="15"/>
    </row>
    <row r="1076">
      <c r="A1076" s="15"/>
      <c r="B1076" s="15"/>
      <c r="C1076" s="15"/>
      <c r="D1076" s="15"/>
      <c r="E1076" s="15"/>
      <c r="F1076" s="15"/>
      <c r="G1076" s="15"/>
      <c r="H1076" s="15"/>
      <c r="I1076" s="15"/>
      <c r="J1076" s="15"/>
      <c r="K1076" s="15"/>
      <c r="L1076" s="15"/>
      <c r="M1076" s="15"/>
      <c r="N1076" s="15"/>
      <c r="O1076" s="15"/>
      <c r="P1076" s="15"/>
      <c r="Q1076" s="15"/>
      <c r="R1076" s="15"/>
      <c r="S1076" s="15"/>
    </row>
    <row r="1077">
      <c r="A1077" s="15"/>
      <c r="B1077" s="15"/>
      <c r="C1077" s="15"/>
      <c r="D1077" s="15"/>
      <c r="E1077" s="15"/>
      <c r="F1077" s="15"/>
      <c r="G1077" s="15"/>
      <c r="H1077" s="15"/>
      <c r="I1077" s="15"/>
      <c r="J1077" s="15"/>
      <c r="K1077" s="15"/>
      <c r="L1077" s="15"/>
      <c r="M1077" s="15"/>
      <c r="N1077" s="15"/>
      <c r="O1077" s="15"/>
      <c r="P1077" s="15"/>
      <c r="Q1077" s="15"/>
      <c r="R1077" s="15"/>
      <c r="S1077" s="15"/>
    </row>
    <row r="1078">
      <c r="A1078" s="15"/>
      <c r="B1078" s="15"/>
      <c r="C1078" s="15"/>
      <c r="D1078" s="15"/>
      <c r="E1078" s="15"/>
      <c r="F1078" s="15"/>
      <c r="G1078" s="15"/>
      <c r="H1078" s="15"/>
      <c r="I1078" s="15"/>
      <c r="J1078" s="15"/>
      <c r="K1078" s="15"/>
      <c r="L1078" s="15"/>
      <c r="M1078" s="15"/>
      <c r="N1078" s="15"/>
      <c r="O1078" s="15"/>
      <c r="P1078" s="15"/>
      <c r="Q1078" s="15"/>
      <c r="R1078" s="15"/>
      <c r="S1078" s="15"/>
    </row>
    <row r="1079">
      <c r="A1079" s="15"/>
      <c r="B1079" s="15"/>
      <c r="C1079" s="15"/>
      <c r="D1079" s="15"/>
      <c r="E1079" s="15"/>
      <c r="F1079" s="15"/>
      <c r="G1079" s="15"/>
      <c r="H1079" s="15"/>
      <c r="I1079" s="15"/>
      <c r="J1079" s="15"/>
      <c r="K1079" s="15"/>
      <c r="L1079" s="15"/>
      <c r="M1079" s="15"/>
      <c r="N1079" s="15"/>
      <c r="O1079" s="15"/>
      <c r="P1079" s="15"/>
      <c r="Q1079" s="15"/>
      <c r="R1079" s="15"/>
      <c r="S1079" s="15"/>
    </row>
    <row r="1080">
      <c r="A1080" s="15"/>
      <c r="B1080" s="15"/>
      <c r="C1080" s="15"/>
      <c r="D1080" s="15"/>
      <c r="E1080" s="15"/>
      <c r="F1080" s="15"/>
      <c r="G1080" s="15"/>
      <c r="H1080" s="15"/>
      <c r="I1080" s="15"/>
      <c r="J1080" s="15"/>
      <c r="K1080" s="15"/>
      <c r="L1080" s="15"/>
      <c r="M1080" s="15"/>
      <c r="N1080" s="15"/>
      <c r="O1080" s="15"/>
      <c r="P1080" s="15"/>
      <c r="Q1080" s="15"/>
      <c r="R1080" s="15"/>
      <c r="S1080" s="15"/>
    </row>
    <row r="1081">
      <c r="A1081" s="15"/>
      <c r="B1081" s="15"/>
      <c r="C1081" s="15"/>
      <c r="D1081" s="15"/>
      <c r="E1081" s="15"/>
      <c r="F1081" s="15"/>
      <c r="G1081" s="15"/>
      <c r="H1081" s="15"/>
      <c r="I1081" s="15"/>
      <c r="J1081" s="15"/>
      <c r="K1081" s="15"/>
      <c r="L1081" s="15"/>
      <c r="M1081" s="15"/>
      <c r="N1081" s="15"/>
      <c r="O1081" s="15"/>
      <c r="P1081" s="15"/>
      <c r="Q1081" s="15"/>
      <c r="R1081" s="15"/>
      <c r="S1081" s="15"/>
    </row>
    <row r="1082">
      <c r="A1082" s="15"/>
      <c r="B1082" s="15"/>
      <c r="C1082" s="15"/>
      <c r="D1082" s="15"/>
      <c r="E1082" s="15"/>
      <c r="F1082" s="15"/>
      <c r="G1082" s="15"/>
      <c r="H1082" s="15"/>
      <c r="I1082" s="15"/>
      <c r="J1082" s="15"/>
      <c r="K1082" s="15"/>
      <c r="L1082" s="15"/>
      <c r="M1082" s="15"/>
      <c r="N1082" s="15"/>
      <c r="O1082" s="15"/>
      <c r="P1082" s="15"/>
      <c r="Q1082" s="15"/>
      <c r="R1082" s="15"/>
      <c r="S1082" s="15"/>
    </row>
    <row r="1083">
      <c r="A1083" s="15"/>
      <c r="B1083" s="15"/>
      <c r="C1083" s="15"/>
      <c r="D1083" s="15"/>
      <c r="E1083" s="15"/>
      <c r="F1083" s="15"/>
      <c r="G1083" s="15"/>
      <c r="H1083" s="15"/>
      <c r="I1083" s="15"/>
      <c r="J1083" s="15"/>
      <c r="K1083" s="15"/>
      <c r="L1083" s="15"/>
      <c r="M1083" s="15"/>
      <c r="N1083" s="15"/>
      <c r="O1083" s="15"/>
      <c r="P1083" s="15"/>
      <c r="Q1083" s="15"/>
      <c r="R1083" s="15"/>
      <c r="S1083" s="15"/>
    </row>
    <row r="1084">
      <c r="A1084" s="15"/>
      <c r="B1084" s="15"/>
      <c r="C1084" s="15"/>
      <c r="D1084" s="15"/>
      <c r="E1084" s="15"/>
      <c r="F1084" s="15"/>
      <c r="G1084" s="15"/>
      <c r="H1084" s="15"/>
      <c r="I1084" s="15"/>
      <c r="J1084" s="15"/>
      <c r="K1084" s="15"/>
      <c r="L1084" s="15"/>
      <c r="M1084" s="15"/>
      <c r="N1084" s="15"/>
      <c r="O1084" s="15"/>
      <c r="P1084" s="15"/>
      <c r="Q1084" s="15"/>
      <c r="R1084" s="15"/>
      <c r="S1084" s="15"/>
    </row>
    <row r="1085">
      <c r="A1085" s="15"/>
      <c r="B1085" s="15"/>
      <c r="C1085" s="15"/>
      <c r="D1085" s="15"/>
      <c r="E1085" s="15"/>
      <c r="F1085" s="15"/>
      <c r="G1085" s="15"/>
      <c r="H1085" s="15"/>
      <c r="I1085" s="15"/>
      <c r="J1085" s="15"/>
      <c r="K1085" s="15"/>
      <c r="L1085" s="15"/>
      <c r="M1085" s="15"/>
      <c r="N1085" s="15"/>
      <c r="O1085" s="15"/>
      <c r="P1085" s="15"/>
      <c r="Q1085" s="15"/>
      <c r="R1085" s="15"/>
      <c r="S1085" s="15"/>
    </row>
    <row r="1086">
      <c r="A1086" s="15"/>
      <c r="B1086" s="15"/>
      <c r="C1086" s="15"/>
      <c r="D1086" s="15"/>
      <c r="E1086" s="15"/>
      <c r="F1086" s="15"/>
      <c r="G1086" s="15"/>
      <c r="H1086" s="15"/>
      <c r="I1086" s="15"/>
      <c r="J1086" s="15"/>
      <c r="K1086" s="15"/>
      <c r="L1086" s="15"/>
      <c r="M1086" s="15"/>
      <c r="N1086" s="15"/>
      <c r="O1086" s="15"/>
      <c r="P1086" s="15"/>
      <c r="Q1086" s="15"/>
      <c r="R1086" s="15"/>
      <c r="S1086" s="15"/>
    </row>
    <row r="1087">
      <c r="A1087" s="15"/>
      <c r="B1087" s="15"/>
      <c r="C1087" s="15"/>
      <c r="D1087" s="15"/>
      <c r="E1087" s="15"/>
      <c r="F1087" s="15"/>
      <c r="G1087" s="15"/>
      <c r="H1087" s="15"/>
      <c r="I1087" s="15"/>
      <c r="J1087" s="15"/>
      <c r="K1087" s="15"/>
      <c r="L1087" s="15"/>
      <c r="M1087" s="15"/>
      <c r="N1087" s="15"/>
      <c r="O1087" s="15"/>
      <c r="P1087" s="15"/>
      <c r="Q1087" s="15"/>
      <c r="R1087" s="15"/>
      <c r="S1087" s="15"/>
    </row>
    <row r="1088">
      <c r="A1088" s="15"/>
      <c r="B1088" s="15"/>
      <c r="C1088" s="15"/>
      <c r="D1088" s="15"/>
      <c r="E1088" s="15"/>
      <c r="F1088" s="15"/>
      <c r="G1088" s="15"/>
      <c r="H1088" s="15"/>
      <c r="I1088" s="15"/>
      <c r="J1088" s="15"/>
      <c r="K1088" s="15"/>
      <c r="L1088" s="15"/>
      <c r="M1088" s="15"/>
      <c r="N1088" s="15"/>
      <c r="O1088" s="15"/>
      <c r="P1088" s="15"/>
      <c r="Q1088" s="15"/>
      <c r="R1088" s="15"/>
      <c r="S1088" s="15"/>
    </row>
    <row r="1089">
      <c r="A1089" s="15"/>
      <c r="B1089" s="15"/>
      <c r="C1089" s="15"/>
      <c r="D1089" s="15"/>
      <c r="E1089" s="15"/>
      <c r="F1089" s="15"/>
      <c r="G1089" s="15"/>
      <c r="H1089" s="15"/>
      <c r="I1089" s="15"/>
      <c r="J1089" s="15"/>
      <c r="K1089" s="15"/>
      <c r="L1089" s="15"/>
      <c r="M1089" s="15"/>
      <c r="N1089" s="15"/>
      <c r="O1089" s="15"/>
      <c r="P1089" s="15"/>
      <c r="Q1089" s="15"/>
      <c r="R1089" s="15"/>
      <c r="S1089" s="15"/>
    </row>
    <row r="1090">
      <c r="A1090" s="15"/>
      <c r="B1090" s="15"/>
      <c r="C1090" s="15"/>
      <c r="D1090" s="15"/>
      <c r="E1090" s="15"/>
      <c r="F1090" s="15"/>
      <c r="G1090" s="15"/>
      <c r="H1090" s="15"/>
      <c r="I1090" s="15"/>
      <c r="J1090" s="15"/>
      <c r="K1090" s="15"/>
      <c r="L1090" s="15"/>
      <c r="M1090" s="15"/>
      <c r="N1090" s="15"/>
      <c r="O1090" s="15"/>
      <c r="P1090" s="15"/>
      <c r="Q1090" s="15"/>
      <c r="R1090" s="15"/>
      <c r="S1090" s="15"/>
    </row>
    <row r="1091">
      <c r="A1091" s="15"/>
      <c r="B1091" s="15"/>
      <c r="C1091" s="15"/>
      <c r="D1091" s="15"/>
      <c r="E1091" s="15"/>
      <c r="F1091" s="15"/>
      <c r="G1091" s="15"/>
      <c r="H1091" s="15"/>
      <c r="I1091" s="15"/>
      <c r="J1091" s="15"/>
      <c r="K1091" s="15"/>
      <c r="L1091" s="15"/>
      <c r="M1091" s="15"/>
      <c r="N1091" s="15"/>
      <c r="O1091" s="15"/>
      <c r="P1091" s="15"/>
      <c r="Q1091" s="15"/>
      <c r="R1091" s="15"/>
      <c r="S1091" s="15"/>
    </row>
    <row r="1092">
      <c r="A1092" s="15"/>
      <c r="B1092" s="15"/>
      <c r="C1092" s="15"/>
      <c r="D1092" s="15"/>
      <c r="E1092" s="15"/>
      <c r="F1092" s="15"/>
      <c r="G1092" s="15"/>
      <c r="H1092" s="15"/>
      <c r="I1092" s="15"/>
      <c r="J1092" s="15"/>
      <c r="K1092" s="15"/>
      <c r="L1092" s="15"/>
      <c r="M1092" s="15"/>
      <c r="N1092" s="15"/>
      <c r="O1092" s="15"/>
      <c r="P1092" s="15"/>
      <c r="Q1092" s="15"/>
      <c r="R1092" s="15"/>
      <c r="S1092" s="15"/>
    </row>
    <row r="1093">
      <c r="A1093" s="15"/>
      <c r="B1093" s="15"/>
      <c r="C1093" s="15"/>
      <c r="D1093" s="15"/>
      <c r="E1093" s="15"/>
      <c r="F1093" s="15"/>
      <c r="G1093" s="15"/>
      <c r="H1093" s="15"/>
      <c r="I1093" s="15"/>
      <c r="J1093" s="15"/>
      <c r="K1093" s="15"/>
      <c r="L1093" s="15"/>
      <c r="M1093" s="15"/>
      <c r="N1093" s="15"/>
      <c r="O1093" s="15"/>
      <c r="P1093" s="15"/>
      <c r="Q1093" s="15"/>
      <c r="R1093" s="15"/>
      <c r="S1093" s="15"/>
    </row>
    <row r="1094">
      <c r="A1094" s="15"/>
      <c r="B1094" s="15"/>
      <c r="C1094" s="15"/>
      <c r="D1094" s="15"/>
      <c r="E1094" s="15"/>
      <c r="F1094" s="15"/>
      <c r="G1094" s="15"/>
      <c r="H1094" s="15"/>
      <c r="I1094" s="15"/>
      <c r="J1094" s="15"/>
      <c r="K1094" s="15"/>
      <c r="L1094" s="15"/>
      <c r="M1094" s="15"/>
      <c r="N1094" s="15"/>
      <c r="O1094" s="15"/>
      <c r="P1094" s="15"/>
      <c r="Q1094" s="15"/>
      <c r="R1094" s="15"/>
      <c r="S1094" s="15"/>
    </row>
    <row r="1095">
      <c r="A1095" s="15"/>
      <c r="B1095" s="15"/>
      <c r="C1095" s="15"/>
      <c r="D1095" s="15"/>
      <c r="E1095" s="15"/>
      <c r="F1095" s="15"/>
      <c r="G1095" s="15"/>
      <c r="H1095" s="15"/>
      <c r="I1095" s="15"/>
      <c r="J1095" s="15"/>
      <c r="K1095" s="15"/>
      <c r="L1095" s="15"/>
      <c r="M1095" s="15"/>
      <c r="N1095" s="15"/>
      <c r="O1095" s="15"/>
      <c r="P1095" s="15"/>
      <c r="Q1095" s="15"/>
      <c r="R1095" s="15"/>
      <c r="S1095" s="15"/>
    </row>
    <row r="1096">
      <c r="A1096" s="15"/>
      <c r="B1096" s="15"/>
      <c r="C1096" s="15"/>
      <c r="D1096" s="15"/>
      <c r="E1096" s="15"/>
      <c r="F1096" s="15"/>
      <c r="G1096" s="15"/>
      <c r="H1096" s="15"/>
      <c r="I1096" s="15"/>
      <c r="J1096" s="15"/>
      <c r="K1096" s="15"/>
      <c r="L1096" s="15"/>
      <c r="M1096" s="15"/>
      <c r="N1096" s="15"/>
      <c r="O1096" s="15"/>
      <c r="P1096" s="15"/>
      <c r="Q1096" s="15"/>
      <c r="R1096" s="15"/>
      <c r="S1096" s="15"/>
    </row>
    <row r="1097">
      <c r="A1097" s="15"/>
      <c r="B1097" s="15"/>
      <c r="C1097" s="15"/>
      <c r="D1097" s="15"/>
      <c r="E1097" s="15"/>
      <c r="F1097" s="15"/>
      <c r="G1097" s="15"/>
      <c r="H1097" s="15"/>
      <c r="I1097" s="15"/>
      <c r="J1097" s="15"/>
      <c r="K1097" s="15"/>
      <c r="L1097" s="15"/>
      <c r="M1097" s="15"/>
      <c r="N1097" s="15"/>
      <c r="O1097" s="15"/>
      <c r="P1097" s="15"/>
      <c r="Q1097" s="15"/>
      <c r="R1097" s="15"/>
      <c r="S1097" s="15"/>
    </row>
    <row r="1098">
      <c r="A1098" s="15"/>
      <c r="B1098" s="15"/>
      <c r="C1098" s="15"/>
      <c r="D1098" s="15"/>
      <c r="E1098" s="15"/>
      <c r="F1098" s="15"/>
      <c r="G1098" s="15"/>
      <c r="H1098" s="15"/>
      <c r="I1098" s="15"/>
      <c r="J1098" s="15"/>
      <c r="K1098" s="15"/>
      <c r="L1098" s="15"/>
      <c r="M1098" s="15"/>
      <c r="N1098" s="15"/>
      <c r="O1098" s="15"/>
      <c r="P1098" s="15"/>
      <c r="Q1098" s="15"/>
      <c r="R1098" s="15"/>
      <c r="S1098" s="15"/>
    </row>
    <row r="1099">
      <c r="A1099" s="15"/>
      <c r="B1099" s="15"/>
      <c r="C1099" s="15"/>
      <c r="D1099" s="15"/>
      <c r="E1099" s="15"/>
      <c r="F1099" s="15"/>
      <c r="G1099" s="15"/>
      <c r="H1099" s="15"/>
      <c r="I1099" s="15"/>
      <c r="J1099" s="15"/>
      <c r="K1099" s="15"/>
      <c r="L1099" s="15"/>
      <c r="M1099" s="15"/>
      <c r="N1099" s="15"/>
      <c r="O1099" s="15"/>
      <c r="P1099" s="15"/>
      <c r="Q1099" s="15"/>
      <c r="R1099" s="15"/>
      <c r="S1099" s="15"/>
    </row>
    <row r="1100">
      <c r="A1100" s="15"/>
      <c r="B1100" s="15"/>
      <c r="C1100" s="15"/>
      <c r="D1100" s="15"/>
      <c r="E1100" s="15"/>
      <c r="F1100" s="15"/>
      <c r="G1100" s="15"/>
      <c r="H1100" s="15"/>
      <c r="I1100" s="15"/>
      <c r="J1100" s="15"/>
      <c r="K1100" s="15"/>
      <c r="L1100" s="15"/>
      <c r="M1100" s="15"/>
      <c r="N1100" s="15"/>
      <c r="O1100" s="15"/>
      <c r="P1100" s="15"/>
      <c r="Q1100" s="15"/>
      <c r="R1100" s="15"/>
      <c r="S1100" s="15"/>
    </row>
    <row r="1101">
      <c r="A1101" s="15"/>
      <c r="B1101" s="15"/>
      <c r="C1101" s="15"/>
      <c r="D1101" s="15"/>
      <c r="E1101" s="15"/>
      <c r="F1101" s="15"/>
      <c r="G1101" s="15"/>
      <c r="H1101" s="15"/>
      <c r="I1101" s="15"/>
      <c r="J1101" s="15"/>
      <c r="K1101" s="15"/>
      <c r="L1101" s="15"/>
      <c r="M1101" s="15"/>
      <c r="N1101" s="15"/>
      <c r="O1101" s="15"/>
      <c r="P1101" s="15"/>
      <c r="Q1101" s="15"/>
      <c r="R1101" s="15"/>
      <c r="S1101" s="15"/>
    </row>
    <row r="1102">
      <c r="A1102" s="15"/>
      <c r="B1102" s="15"/>
      <c r="C1102" s="15"/>
      <c r="D1102" s="15"/>
      <c r="E1102" s="15"/>
      <c r="F1102" s="15"/>
      <c r="G1102" s="15"/>
      <c r="H1102" s="15"/>
      <c r="I1102" s="15"/>
      <c r="J1102" s="15"/>
      <c r="K1102" s="15"/>
      <c r="L1102" s="15"/>
      <c r="M1102" s="15"/>
      <c r="N1102" s="15"/>
      <c r="O1102" s="15"/>
      <c r="P1102" s="15"/>
      <c r="Q1102" s="15"/>
      <c r="R1102" s="15"/>
      <c r="S1102" s="15"/>
    </row>
    <row r="1103">
      <c r="A1103" s="15"/>
      <c r="B1103" s="15"/>
      <c r="C1103" s="15"/>
      <c r="D1103" s="15"/>
      <c r="E1103" s="15"/>
      <c r="F1103" s="15"/>
      <c r="G1103" s="15"/>
      <c r="H1103" s="15"/>
      <c r="I1103" s="15"/>
      <c r="J1103" s="15"/>
      <c r="K1103" s="15"/>
      <c r="L1103" s="15"/>
      <c r="M1103" s="15"/>
      <c r="N1103" s="15"/>
      <c r="O1103" s="15"/>
      <c r="P1103" s="15"/>
      <c r="Q1103" s="15"/>
      <c r="R1103" s="15"/>
      <c r="S1103" s="15"/>
    </row>
    <row r="1104">
      <c r="A1104" s="15"/>
      <c r="B1104" s="15"/>
      <c r="C1104" s="15"/>
      <c r="D1104" s="15"/>
      <c r="E1104" s="15"/>
      <c r="F1104" s="15"/>
      <c r="G1104" s="15"/>
      <c r="H1104" s="15"/>
      <c r="I1104" s="15"/>
      <c r="J1104" s="15"/>
      <c r="K1104" s="15"/>
      <c r="L1104" s="15"/>
      <c r="M1104" s="15"/>
      <c r="N1104" s="15"/>
      <c r="O1104" s="15"/>
      <c r="P1104" s="15"/>
      <c r="Q1104" s="15"/>
      <c r="R1104" s="15"/>
      <c r="S1104" s="15"/>
    </row>
    <row r="1105">
      <c r="A1105" s="15"/>
      <c r="B1105" s="15"/>
      <c r="C1105" s="15"/>
      <c r="D1105" s="15"/>
      <c r="E1105" s="15"/>
      <c r="F1105" s="15"/>
      <c r="G1105" s="15"/>
      <c r="H1105" s="15"/>
      <c r="I1105" s="15"/>
      <c r="J1105" s="15"/>
      <c r="K1105" s="15"/>
      <c r="L1105" s="15"/>
      <c r="M1105" s="15"/>
      <c r="N1105" s="15"/>
      <c r="O1105" s="15"/>
      <c r="P1105" s="15"/>
      <c r="Q1105" s="15"/>
      <c r="R1105" s="15"/>
      <c r="S1105" s="15"/>
    </row>
    <row r="1106">
      <c r="A1106" s="15"/>
      <c r="B1106" s="15"/>
      <c r="C1106" s="15"/>
      <c r="D1106" s="15"/>
      <c r="E1106" s="15"/>
      <c r="F1106" s="15"/>
      <c r="G1106" s="15"/>
      <c r="H1106" s="15"/>
      <c r="I1106" s="15"/>
      <c r="J1106" s="15"/>
      <c r="K1106" s="15"/>
      <c r="L1106" s="15"/>
      <c r="M1106" s="15"/>
      <c r="N1106" s="15"/>
      <c r="O1106" s="15"/>
      <c r="P1106" s="15"/>
      <c r="Q1106" s="15"/>
      <c r="R1106" s="15"/>
      <c r="S1106" s="15"/>
    </row>
    <row r="1107">
      <c r="A1107" s="15"/>
      <c r="B1107" s="15"/>
      <c r="C1107" s="15"/>
      <c r="D1107" s="15"/>
      <c r="E1107" s="15"/>
      <c r="F1107" s="15"/>
      <c r="G1107" s="15"/>
      <c r="H1107" s="15"/>
      <c r="I1107" s="15"/>
      <c r="J1107" s="15"/>
      <c r="K1107" s="15"/>
      <c r="L1107" s="15"/>
      <c r="M1107" s="15"/>
      <c r="N1107" s="15"/>
      <c r="O1107" s="15"/>
      <c r="P1107" s="15"/>
      <c r="Q1107" s="15"/>
      <c r="R1107" s="15"/>
      <c r="S1107" s="15"/>
    </row>
    <row r="1108">
      <c r="A1108" s="15"/>
      <c r="B1108" s="15"/>
      <c r="C1108" s="15"/>
      <c r="D1108" s="15"/>
      <c r="E1108" s="15"/>
      <c r="F1108" s="15"/>
      <c r="G1108" s="15"/>
      <c r="H1108" s="15"/>
      <c r="I1108" s="15"/>
      <c r="J1108" s="15"/>
      <c r="K1108" s="15"/>
      <c r="L1108" s="15"/>
      <c r="M1108" s="15"/>
      <c r="N1108" s="15"/>
      <c r="O1108" s="15"/>
      <c r="P1108" s="15"/>
      <c r="Q1108" s="15"/>
      <c r="R1108" s="15"/>
      <c r="S1108" s="15"/>
    </row>
    <row r="1109">
      <c r="A1109" s="15"/>
      <c r="B1109" s="15"/>
      <c r="C1109" s="15"/>
      <c r="D1109" s="15"/>
      <c r="E1109" s="15"/>
      <c r="F1109" s="15"/>
      <c r="G1109" s="15"/>
      <c r="H1109" s="15"/>
      <c r="I1109" s="15"/>
      <c r="J1109" s="15"/>
      <c r="K1109" s="15"/>
      <c r="L1109" s="15"/>
      <c r="M1109" s="15"/>
      <c r="N1109" s="15"/>
      <c r="O1109" s="15"/>
      <c r="P1109" s="15"/>
      <c r="Q1109" s="15"/>
      <c r="R1109" s="15"/>
      <c r="S1109" s="15"/>
    </row>
    <row r="1110">
      <c r="A1110" s="15"/>
      <c r="B1110" s="15"/>
      <c r="C1110" s="15"/>
      <c r="D1110" s="15"/>
      <c r="E1110" s="15"/>
      <c r="F1110" s="15"/>
      <c r="G1110" s="15"/>
      <c r="H1110" s="15"/>
      <c r="I1110" s="15"/>
      <c r="J1110" s="15"/>
      <c r="K1110" s="15"/>
      <c r="L1110" s="15"/>
      <c r="M1110" s="15"/>
      <c r="N1110" s="15"/>
      <c r="O1110" s="15"/>
      <c r="P1110" s="15"/>
      <c r="Q1110" s="15"/>
      <c r="R1110" s="15"/>
      <c r="S1110" s="15"/>
    </row>
    <row r="1111">
      <c r="A1111" s="15"/>
      <c r="B1111" s="15"/>
      <c r="C1111" s="15"/>
      <c r="D1111" s="15"/>
      <c r="E1111" s="15"/>
      <c r="F1111" s="15"/>
      <c r="G1111" s="15"/>
      <c r="H1111" s="15"/>
      <c r="I1111" s="15"/>
      <c r="J1111" s="15"/>
      <c r="K1111" s="15"/>
      <c r="L1111" s="15"/>
      <c r="M1111" s="15"/>
      <c r="N1111" s="15"/>
      <c r="O1111" s="15"/>
      <c r="P1111" s="15"/>
      <c r="Q1111" s="15"/>
      <c r="R1111" s="15"/>
      <c r="S1111" s="15"/>
    </row>
    <row r="1112">
      <c r="A1112" s="15"/>
      <c r="B1112" s="15"/>
      <c r="C1112" s="15"/>
      <c r="D1112" s="15"/>
      <c r="E1112" s="15"/>
      <c r="F1112" s="15"/>
      <c r="G1112" s="15"/>
      <c r="H1112" s="15"/>
      <c r="I1112" s="15"/>
      <c r="J1112" s="15"/>
      <c r="K1112" s="15"/>
      <c r="L1112" s="15"/>
      <c r="M1112" s="15"/>
      <c r="N1112" s="15"/>
      <c r="O1112" s="15"/>
      <c r="P1112" s="15"/>
      <c r="Q1112" s="15"/>
      <c r="R1112" s="15"/>
      <c r="S1112" s="15"/>
    </row>
    <row r="1113">
      <c r="A1113" s="15"/>
      <c r="B1113" s="15"/>
      <c r="C1113" s="15"/>
      <c r="D1113" s="15"/>
      <c r="E1113" s="15"/>
      <c r="F1113" s="15"/>
      <c r="G1113" s="15"/>
      <c r="H1113" s="15"/>
      <c r="I1113" s="15"/>
      <c r="J1113" s="15"/>
      <c r="K1113" s="15"/>
      <c r="L1113" s="15"/>
      <c r="M1113" s="15"/>
      <c r="N1113" s="15"/>
      <c r="O1113" s="15"/>
      <c r="P1113" s="15"/>
      <c r="Q1113" s="15"/>
      <c r="R1113" s="15"/>
      <c r="S1113" s="15"/>
    </row>
    <row r="1114">
      <c r="A1114" s="15"/>
      <c r="B1114" s="15"/>
      <c r="C1114" s="15"/>
      <c r="D1114" s="15"/>
      <c r="E1114" s="15"/>
      <c r="F1114" s="15"/>
      <c r="G1114" s="15"/>
      <c r="H1114" s="15"/>
      <c r="I1114" s="15"/>
      <c r="J1114" s="15"/>
      <c r="K1114" s="15"/>
      <c r="L1114" s="15"/>
      <c r="M1114" s="15"/>
      <c r="N1114" s="15"/>
      <c r="O1114" s="15"/>
      <c r="P1114" s="15"/>
      <c r="Q1114" s="15"/>
      <c r="R1114" s="15"/>
      <c r="S1114" s="15"/>
    </row>
    <row r="1115">
      <c r="A1115" s="15"/>
      <c r="B1115" s="15"/>
      <c r="C1115" s="15"/>
      <c r="D1115" s="15"/>
      <c r="E1115" s="15"/>
      <c r="F1115" s="15"/>
      <c r="G1115" s="15"/>
      <c r="H1115" s="15"/>
      <c r="I1115" s="15"/>
      <c r="J1115" s="15"/>
      <c r="K1115" s="15"/>
      <c r="L1115" s="15"/>
      <c r="M1115" s="15"/>
      <c r="N1115" s="15"/>
      <c r="O1115" s="15"/>
      <c r="P1115" s="15"/>
      <c r="Q1115" s="15"/>
      <c r="R1115" s="15"/>
      <c r="S1115" s="15"/>
    </row>
    <row r="1116">
      <c r="A1116" s="15"/>
      <c r="B1116" s="15"/>
      <c r="C1116" s="15"/>
      <c r="D1116" s="15"/>
      <c r="E1116" s="15"/>
      <c r="F1116" s="15"/>
      <c r="G1116" s="15"/>
      <c r="H1116" s="15"/>
      <c r="I1116" s="15"/>
      <c r="J1116" s="15"/>
      <c r="K1116" s="15"/>
      <c r="L1116" s="15"/>
      <c r="M1116" s="15"/>
      <c r="N1116" s="15"/>
      <c r="O1116" s="15"/>
      <c r="P1116" s="15"/>
      <c r="Q1116" s="15"/>
      <c r="R1116" s="15"/>
      <c r="S1116" s="15"/>
    </row>
    <row r="1117">
      <c r="A1117" s="15"/>
      <c r="B1117" s="15"/>
      <c r="C1117" s="15"/>
      <c r="D1117" s="15"/>
      <c r="E1117" s="15"/>
      <c r="F1117" s="15"/>
      <c r="G1117" s="15"/>
      <c r="H1117" s="15"/>
      <c r="I1117" s="15"/>
      <c r="J1117" s="15"/>
      <c r="K1117" s="15"/>
      <c r="L1117" s="15"/>
      <c r="M1117" s="15"/>
      <c r="N1117" s="15"/>
      <c r="O1117" s="15"/>
      <c r="P1117" s="15"/>
      <c r="Q1117" s="15"/>
      <c r="R1117" s="15"/>
      <c r="S1117" s="15"/>
    </row>
    <row r="1118">
      <c r="A1118" s="15"/>
      <c r="B1118" s="15"/>
      <c r="C1118" s="15"/>
      <c r="D1118" s="15"/>
      <c r="E1118" s="15"/>
      <c r="F1118" s="15"/>
      <c r="G1118" s="15"/>
      <c r="H1118" s="15"/>
      <c r="I1118" s="15"/>
      <c r="J1118" s="15"/>
      <c r="K1118" s="15"/>
      <c r="L1118" s="15"/>
      <c r="M1118" s="15"/>
      <c r="N1118" s="15"/>
      <c r="O1118" s="15"/>
      <c r="P1118" s="15"/>
      <c r="Q1118" s="15"/>
      <c r="R1118" s="15"/>
      <c r="S1118" s="15"/>
    </row>
    <row r="1119">
      <c r="A1119" s="15"/>
      <c r="B1119" s="15"/>
      <c r="C1119" s="15"/>
      <c r="D1119" s="15"/>
      <c r="E1119" s="15"/>
      <c r="F1119" s="15"/>
      <c r="G1119" s="15"/>
      <c r="H1119" s="15"/>
      <c r="I1119" s="15"/>
      <c r="J1119" s="15"/>
      <c r="K1119" s="15"/>
      <c r="L1119" s="15"/>
      <c r="M1119" s="15"/>
      <c r="N1119" s="15"/>
      <c r="O1119" s="15"/>
      <c r="P1119" s="15"/>
      <c r="Q1119" s="15"/>
      <c r="R1119" s="15"/>
      <c r="S1119" s="15"/>
    </row>
    <row r="1120">
      <c r="A1120" s="15"/>
      <c r="B1120" s="15"/>
      <c r="C1120" s="15"/>
      <c r="D1120" s="15"/>
      <c r="E1120" s="15"/>
      <c r="F1120" s="15"/>
      <c r="G1120" s="15"/>
      <c r="H1120" s="15"/>
      <c r="I1120" s="15"/>
      <c r="J1120" s="15"/>
      <c r="K1120" s="15"/>
      <c r="L1120" s="15"/>
      <c r="M1120" s="15"/>
      <c r="N1120" s="15"/>
      <c r="O1120" s="15"/>
      <c r="P1120" s="15"/>
      <c r="Q1120" s="15"/>
      <c r="R1120" s="15"/>
      <c r="S1120" s="15"/>
    </row>
    <row r="1121">
      <c r="A1121" s="15"/>
      <c r="B1121" s="15"/>
      <c r="C1121" s="15"/>
      <c r="D1121" s="15"/>
      <c r="E1121" s="15"/>
      <c r="F1121" s="15"/>
      <c r="G1121" s="15"/>
      <c r="H1121" s="15"/>
      <c r="I1121" s="15"/>
      <c r="J1121" s="15"/>
      <c r="K1121" s="15"/>
      <c r="L1121" s="15"/>
      <c r="M1121" s="15"/>
      <c r="N1121" s="15"/>
      <c r="O1121" s="15"/>
      <c r="P1121" s="15"/>
      <c r="Q1121" s="15"/>
      <c r="R1121" s="15"/>
      <c r="S1121" s="15"/>
    </row>
    <row r="1122">
      <c r="A1122" s="15"/>
      <c r="B1122" s="15"/>
      <c r="C1122" s="15"/>
      <c r="D1122" s="15"/>
      <c r="E1122" s="15"/>
      <c r="F1122" s="15"/>
      <c r="G1122" s="15"/>
      <c r="H1122" s="15"/>
      <c r="I1122" s="15"/>
      <c r="J1122" s="15"/>
      <c r="K1122" s="15"/>
      <c r="L1122" s="15"/>
      <c r="M1122" s="15"/>
      <c r="N1122" s="15"/>
      <c r="O1122" s="15"/>
      <c r="P1122" s="15"/>
      <c r="Q1122" s="15"/>
      <c r="R1122" s="15"/>
      <c r="S1122" s="15"/>
    </row>
    <row r="1123">
      <c r="A1123" s="15"/>
      <c r="B1123" s="15"/>
      <c r="C1123" s="15"/>
      <c r="D1123" s="15"/>
      <c r="E1123" s="15"/>
      <c r="F1123" s="15"/>
      <c r="G1123" s="15"/>
      <c r="H1123" s="15"/>
      <c r="I1123" s="15"/>
      <c r="J1123" s="15"/>
      <c r="K1123" s="15"/>
      <c r="L1123" s="15"/>
      <c r="M1123" s="15"/>
      <c r="N1123" s="15"/>
      <c r="O1123" s="15"/>
      <c r="P1123" s="15"/>
      <c r="Q1123" s="15"/>
      <c r="R1123" s="15"/>
      <c r="S1123" s="15"/>
    </row>
    <row r="1124">
      <c r="A1124" s="15"/>
      <c r="B1124" s="15"/>
      <c r="C1124" s="15"/>
      <c r="D1124" s="15"/>
      <c r="E1124" s="15"/>
      <c r="F1124" s="15"/>
      <c r="G1124" s="15"/>
      <c r="H1124" s="15"/>
      <c r="I1124" s="15"/>
      <c r="J1124" s="15"/>
      <c r="K1124" s="15"/>
      <c r="L1124" s="15"/>
      <c r="M1124" s="15"/>
      <c r="N1124" s="15"/>
      <c r="O1124" s="15"/>
      <c r="P1124" s="15"/>
      <c r="Q1124" s="15"/>
      <c r="R1124" s="15"/>
      <c r="S1124" s="15"/>
    </row>
    <row r="1125">
      <c r="A1125" s="15"/>
      <c r="B1125" s="15"/>
      <c r="C1125" s="15"/>
      <c r="D1125" s="15"/>
      <c r="E1125" s="15"/>
      <c r="F1125" s="15"/>
      <c r="G1125" s="15"/>
      <c r="H1125" s="15"/>
      <c r="I1125" s="15"/>
      <c r="J1125" s="15"/>
      <c r="K1125" s="15"/>
      <c r="L1125" s="15"/>
      <c r="M1125" s="15"/>
      <c r="N1125" s="15"/>
      <c r="O1125" s="15"/>
      <c r="P1125" s="15"/>
      <c r="Q1125" s="15"/>
      <c r="R1125" s="15"/>
      <c r="S1125" s="15"/>
    </row>
    <row r="1126">
      <c r="A1126" s="15"/>
      <c r="B1126" s="15"/>
      <c r="C1126" s="15"/>
      <c r="D1126" s="15"/>
      <c r="E1126" s="15"/>
      <c r="F1126" s="15"/>
      <c r="G1126" s="15"/>
      <c r="H1126" s="15"/>
      <c r="I1126" s="15"/>
      <c r="J1126" s="15"/>
      <c r="K1126" s="15"/>
      <c r="L1126" s="15"/>
      <c r="M1126" s="15"/>
      <c r="N1126" s="15"/>
      <c r="O1126" s="15"/>
      <c r="P1126" s="15"/>
      <c r="Q1126" s="15"/>
      <c r="R1126" s="15"/>
      <c r="S1126" s="15"/>
    </row>
    <row r="1127">
      <c r="A1127" s="15"/>
      <c r="B1127" s="15"/>
      <c r="C1127" s="15"/>
      <c r="D1127" s="15"/>
      <c r="E1127" s="15"/>
      <c r="F1127" s="15"/>
      <c r="G1127" s="15"/>
      <c r="H1127" s="15"/>
      <c r="I1127" s="15"/>
      <c r="J1127" s="15"/>
      <c r="K1127" s="15"/>
      <c r="L1127" s="15"/>
      <c r="M1127" s="15"/>
      <c r="N1127" s="15"/>
      <c r="O1127" s="15"/>
      <c r="P1127" s="15"/>
      <c r="Q1127" s="15"/>
      <c r="R1127" s="15"/>
      <c r="S1127" s="15"/>
    </row>
    <row r="1128">
      <c r="A1128" s="15"/>
      <c r="B1128" s="15"/>
      <c r="C1128" s="15"/>
      <c r="D1128" s="15"/>
      <c r="E1128" s="15"/>
      <c r="F1128" s="15"/>
      <c r="G1128" s="15"/>
      <c r="H1128" s="15"/>
      <c r="I1128" s="15"/>
      <c r="J1128" s="15"/>
      <c r="K1128" s="15"/>
      <c r="L1128" s="15"/>
      <c r="M1128" s="15"/>
      <c r="N1128" s="15"/>
      <c r="O1128" s="15"/>
      <c r="P1128" s="15"/>
      <c r="Q1128" s="15"/>
      <c r="R1128" s="15"/>
      <c r="S1128" s="15"/>
    </row>
    <row r="1129">
      <c r="A1129" s="15"/>
      <c r="B1129" s="15"/>
      <c r="C1129" s="15"/>
      <c r="D1129" s="15"/>
      <c r="E1129" s="15"/>
      <c r="F1129" s="15"/>
      <c r="G1129" s="15"/>
      <c r="H1129" s="15"/>
      <c r="I1129" s="15"/>
      <c r="J1129" s="15"/>
      <c r="K1129" s="15"/>
      <c r="L1129" s="15"/>
      <c r="M1129" s="15"/>
      <c r="N1129" s="15"/>
      <c r="O1129" s="15"/>
      <c r="P1129" s="15"/>
      <c r="Q1129" s="15"/>
      <c r="R1129" s="15"/>
      <c r="S1129" s="15"/>
    </row>
    <row r="1130">
      <c r="A1130" s="15"/>
      <c r="B1130" s="15"/>
      <c r="C1130" s="15"/>
      <c r="D1130" s="15"/>
      <c r="E1130" s="15"/>
      <c r="F1130" s="15"/>
      <c r="G1130" s="15"/>
      <c r="H1130" s="15"/>
      <c r="I1130" s="15"/>
      <c r="J1130" s="15"/>
      <c r="K1130" s="15"/>
      <c r="L1130" s="15"/>
      <c r="M1130" s="15"/>
      <c r="N1130" s="15"/>
      <c r="O1130" s="15"/>
      <c r="P1130" s="15"/>
      <c r="Q1130" s="15"/>
      <c r="R1130" s="15"/>
      <c r="S1130" s="15"/>
    </row>
    <row r="1131">
      <c r="A1131" s="15"/>
      <c r="B1131" s="15"/>
      <c r="C1131" s="15"/>
      <c r="D1131" s="15"/>
      <c r="E1131" s="15"/>
      <c r="F1131" s="15"/>
      <c r="G1131" s="15"/>
      <c r="H1131" s="15"/>
      <c r="I1131" s="15"/>
      <c r="J1131" s="15"/>
      <c r="K1131" s="15"/>
      <c r="L1131" s="15"/>
      <c r="M1131" s="15"/>
      <c r="N1131" s="15"/>
      <c r="O1131" s="15"/>
      <c r="P1131" s="15"/>
      <c r="Q1131" s="15"/>
      <c r="R1131" s="15"/>
      <c r="S1131" s="15"/>
    </row>
    <row r="1132">
      <c r="A1132" s="15"/>
      <c r="B1132" s="15"/>
      <c r="C1132" s="15"/>
      <c r="D1132" s="15"/>
      <c r="E1132" s="15"/>
      <c r="F1132" s="15"/>
      <c r="G1132" s="15"/>
      <c r="H1132" s="15"/>
      <c r="I1132" s="15"/>
      <c r="J1132" s="15"/>
      <c r="K1132" s="15"/>
      <c r="L1132" s="15"/>
      <c r="M1132" s="15"/>
      <c r="N1132" s="15"/>
      <c r="O1132" s="15"/>
      <c r="P1132" s="15"/>
      <c r="Q1132" s="15"/>
      <c r="R1132" s="15"/>
      <c r="S1132" s="15"/>
    </row>
    <row r="1133">
      <c r="A1133" s="15"/>
      <c r="B1133" s="15"/>
      <c r="C1133" s="15"/>
      <c r="D1133" s="15"/>
      <c r="E1133" s="15"/>
      <c r="F1133" s="15"/>
      <c r="G1133" s="15"/>
      <c r="H1133" s="15"/>
      <c r="I1133" s="15"/>
      <c r="J1133" s="15"/>
      <c r="K1133" s="15"/>
      <c r="L1133" s="15"/>
      <c r="M1133" s="15"/>
      <c r="N1133" s="15"/>
      <c r="O1133" s="15"/>
      <c r="P1133" s="15"/>
      <c r="Q1133" s="15"/>
      <c r="R1133" s="15"/>
      <c r="S1133" s="15"/>
    </row>
    <row r="1134">
      <c r="A1134" s="15"/>
      <c r="B1134" s="15"/>
      <c r="C1134" s="15"/>
      <c r="D1134" s="15"/>
      <c r="E1134" s="15"/>
      <c r="F1134" s="15"/>
      <c r="G1134" s="15"/>
      <c r="H1134" s="15"/>
      <c r="I1134" s="15"/>
      <c r="J1134" s="15"/>
      <c r="K1134" s="15"/>
      <c r="L1134" s="15"/>
      <c r="M1134" s="15"/>
      <c r="N1134" s="15"/>
      <c r="O1134" s="15"/>
      <c r="P1134" s="15"/>
      <c r="Q1134" s="15"/>
      <c r="R1134" s="15"/>
      <c r="S1134" s="15"/>
    </row>
    <row r="1135">
      <c r="A1135" s="15"/>
      <c r="B1135" s="15"/>
      <c r="C1135" s="15"/>
      <c r="D1135" s="15"/>
      <c r="E1135" s="15"/>
      <c r="F1135" s="15"/>
      <c r="G1135" s="15"/>
      <c r="H1135" s="15"/>
      <c r="I1135" s="15"/>
      <c r="J1135" s="15"/>
      <c r="K1135" s="15"/>
      <c r="L1135" s="15"/>
      <c r="M1135" s="15"/>
      <c r="N1135" s="15"/>
      <c r="O1135" s="15"/>
      <c r="P1135" s="15"/>
      <c r="Q1135" s="15"/>
      <c r="R1135" s="15"/>
      <c r="S1135" s="15"/>
    </row>
    <row r="1136">
      <c r="A1136" s="15"/>
      <c r="B1136" s="15"/>
      <c r="C1136" s="15"/>
      <c r="D1136" s="15"/>
      <c r="E1136" s="15"/>
      <c r="F1136" s="15"/>
      <c r="G1136" s="15"/>
      <c r="H1136" s="15"/>
      <c r="I1136" s="15"/>
      <c r="J1136" s="15"/>
      <c r="K1136" s="15"/>
      <c r="L1136" s="15"/>
      <c r="M1136" s="15"/>
      <c r="N1136" s="15"/>
      <c r="O1136" s="15"/>
      <c r="P1136" s="15"/>
      <c r="Q1136" s="15"/>
      <c r="R1136" s="15"/>
      <c r="S1136" s="15"/>
    </row>
    <row r="1137">
      <c r="A1137" s="15"/>
      <c r="B1137" s="15"/>
      <c r="C1137" s="15"/>
      <c r="D1137" s="15"/>
      <c r="E1137" s="15"/>
      <c r="F1137" s="15"/>
      <c r="G1137" s="15"/>
      <c r="H1137" s="15"/>
      <c r="I1137" s="15"/>
      <c r="J1137" s="15"/>
      <c r="K1137" s="15"/>
      <c r="L1137" s="15"/>
      <c r="M1137" s="15"/>
      <c r="N1137" s="15"/>
      <c r="O1137" s="15"/>
      <c r="P1137" s="15"/>
      <c r="Q1137" s="15"/>
      <c r="R1137" s="15"/>
      <c r="S1137" s="15"/>
    </row>
    <row r="1138">
      <c r="A1138" s="15"/>
      <c r="B1138" s="15"/>
      <c r="C1138" s="15"/>
      <c r="D1138" s="15"/>
      <c r="E1138" s="15"/>
      <c r="F1138" s="15"/>
      <c r="G1138" s="15"/>
      <c r="H1138" s="15"/>
      <c r="I1138" s="15"/>
      <c r="J1138" s="15"/>
      <c r="K1138" s="15"/>
      <c r="L1138" s="15"/>
      <c r="M1138" s="15"/>
      <c r="N1138" s="15"/>
      <c r="O1138" s="15"/>
      <c r="P1138" s="15"/>
      <c r="Q1138" s="15"/>
      <c r="R1138" s="15"/>
      <c r="S1138" s="15"/>
    </row>
    <row r="1139">
      <c r="A1139" s="15"/>
      <c r="B1139" s="15"/>
      <c r="C1139" s="15"/>
      <c r="D1139" s="15"/>
      <c r="E1139" s="15"/>
      <c r="F1139" s="15"/>
      <c r="G1139" s="15"/>
      <c r="H1139" s="15"/>
      <c r="I1139" s="15"/>
      <c r="J1139" s="15"/>
      <c r="K1139" s="15"/>
      <c r="L1139" s="15"/>
      <c r="M1139" s="15"/>
      <c r="N1139" s="15"/>
      <c r="O1139" s="15"/>
      <c r="P1139" s="15"/>
      <c r="Q1139" s="15"/>
      <c r="R1139" s="15"/>
      <c r="S1139" s="15"/>
    </row>
    <row r="1140">
      <c r="A1140" s="15"/>
      <c r="B1140" s="15"/>
      <c r="C1140" s="15"/>
      <c r="D1140" s="15"/>
      <c r="E1140" s="15"/>
      <c r="F1140" s="15"/>
      <c r="G1140" s="15"/>
      <c r="H1140" s="15"/>
      <c r="I1140" s="15"/>
      <c r="J1140" s="15"/>
      <c r="K1140" s="15"/>
      <c r="L1140" s="15"/>
      <c r="M1140" s="15"/>
      <c r="N1140" s="15"/>
      <c r="O1140" s="15"/>
      <c r="P1140" s="15"/>
      <c r="Q1140" s="15"/>
      <c r="R1140" s="15"/>
      <c r="S1140" s="15"/>
    </row>
    <row r="1141">
      <c r="A1141" s="15"/>
      <c r="B1141" s="15"/>
      <c r="C1141" s="15"/>
      <c r="D1141" s="15"/>
      <c r="E1141" s="15"/>
      <c r="F1141" s="15"/>
      <c r="G1141" s="15"/>
      <c r="H1141" s="15"/>
      <c r="I1141" s="15"/>
      <c r="J1141" s="15"/>
      <c r="K1141" s="15"/>
      <c r="L1141" s="15"/>
      <c r="M1141" s="15"/>
      <c r="N1141" s="15"/>
      <c r="O1141" s="15"/>
      <c r="P1141" s="15"/>
      <c r="Q1141" s="15"/>
      <c r="R1141" s="15"/>
      <c r="S1141" s="15"/>
    </row>
    <row r="1142">
      <c r="A1142" s="15"/>
      <c r="B1142" s="15"/>
      <c r="C1142" s="15"/>
      <c r="D1142" s="15"/>
      <c r="E1142" s="15"/>
      <c r="F1142" s="15"/>
      <c r="G1142" s="15"/>
      <c r="H1142" s="15"/>
      <c r="I1142" s="15"/>
      <c r="J1142" s="15"/>
      <c r="K1142" s="15"/>
      <c r="L1142" s="15"/>
      <c r="M1142" s="15"/>
      <c r="N1142" s="15"/>
      <c r="O1142" s="15"/>
      <c r="P1142" s="15"/>
      <c r="Q1142" s="15"/>
      <c r="R1142" s="15"/>
      <c r="S1142" s="15"/>
    </row>
    <row r="1143">
      <c r="A1143" s="15"/>
      <c r="B1143" s="15"/>
      <c r="C1143" s="15"/>
      <c r="D1143" s="15"/>
      <c r="E1143" s="15"/>
      <c r="F1143" s="15"/>
      <c r="G1143" s="15"/>
      <c r="H1143" s="15"/>
      <c r="I1143" s="15"/>
      <c r="J1143" s="15"/>
      <c r="K1143" s="15"/>
      <c r="L1143" s="15"/>
      <c r="M1143" s="15"/>
      <c r="N1143" s="15"/>
      <c r="O1143" s="15"/>
      <c r="P1143" s="15"/>
      <c r="Q1143" s="15"/>
      <c r="R1143" s="15"/>
      <c r="S1143" s="15"/>
    </row>
    <row r="1144">
      <c r="A1144" s="15"/>
      <c r="B1144" s="15"/>
      <c r="C1144" s="15"/>
      <c r="D1144" s="15"/>
      <c r="E1144" s="15"/>
      <c r="F1144" s="15"/>
      <c r="G1144" s="15"/>
      <c r="H1144" s="15"/>
      <c r="I1144" s="15"/>
      <c r="J1144" s="15"/>
      <c r="K1144" s="15"/>
      <c r="L1144" s="15"/>
      <c r="M1144" s="15"/>
      <c r="N1144" s="15"/>
      <c r="O1144" s="15"/>
      <c r="P1144" s="15"/>
      <c r="Q1144" s="15"/>
      <c r="R1144" s="15"/>
      <c r="S1144" s="15"/>
    </row>
    <row r="1145">
      <c r="A1145" s="15"/>
      <c r="B1145" s="15"/>
      <c r="C1145" s="15"/>
      <c r="D1145" s="15"/>
      <c r="E1145" s="15"/>
      <c r="F1145" s="15"/>
      <c r="G1145" s="15"/>
      <c r="H1145" s="15"/>
      <c r="I1145" s="15"/>
      <c r="J1145" s="15"/>
      <c r="K1145" s="15"/>
      <c r="L1145" s="15"/>
      <c r="M1145" s="15"/>
      <c r="N1145" s="15"/>
      <c r="O1145" s="15"/>
      <c r="P1145" s="15"/>
      <c r="Q1145" s="15"/>
      <c r="R1145" s="15"/>
      <c r="S1145" s="15"/>
    </row>
    <row r="1146">
      <c r="A1146" s="15"/>
      <c r="B1146" s="15"/>
      <c r="C1146" s="15"/>
      <c r="D1146" s="15"/>
      <c r="E1146" s="15"/>
      <c r="F1146" s="15"/>
      <c r="G1146" s="15"/>
      <c r="H1146" s="15"/>
      <c r="I1146" s="15"/>
      <c r="J1146" s="15"/>
      <c r="K1146" s="15"/>
      <c r="L1146" s="15"/>
      <c r="M1146" s="15"/>
      <c r="N1146" s="15"/>
      <c r="O1146" s="15"/>
      <c r="P1146" s="15"/>
      <c r="Q1146" s="15"/>
      <c r="R1146" s="15"/>
      <c r="S1146" s="15"/>
    </row>
    <row r="1147">
      <c r="A1147" s="15"/>
      <c r="B1147" s="15"/>
      <c r="C1147" s="15"/>
      <c r="D1147" s="15"/>
      <c r="E1147" s="15"/>
      <c r="F1147" s="15"/>
      <c r="G1147" s="15"/>
      <c r="H1147" s="15"/>
      <c r="I1147" s="15"/>
      <c r="J1147" s="15"/>
      <c r="K1147" s="15"/>
      <c r="L1147" s="15"/>
      <c r="M1147" s="15"/>
      <c r="N1147" s="15"/>
      <c r="O1147" s="15"/>
      <c r="P1147" s="15"/>
      <c r="Q1147" s="15"/>
      <c r="R1147" s="15"/>
      <c r="S1147" s="15"/>
    </row>
    <row r="1148">
      <c r="A1148" s="15"/>
      <c r="B1148" s="15"/>
      <c r="C1148" s="15"/>
      <c r="D1148" s="15"/>
      <c r="E1148" s="15"/>
      <c r="F1148" s="15"/>
      <c r="G1148" s="15"/>
      <c r="H1148" s="15"/>
      <c r="I1148" s="15"/>
      <c r="J1148" s="15"/>
      <c r="K1148" s="15"/>
      <c r="L1148" s="15"/>
      <c r="M1148" s="15"/>
      <c r="N1148" s="15"/>
      <c r="O1148" s="15"/>
      <c r="P1148" s="15"/>
      <c r="Q1148" s="15"/>
      <c r="R1148" s="15"/>
      <c r="S1148" s="15"/>
    </row>
    <row r="1149">
      <c r="A1149" s="15"/>
      <c r="B1149" s="15"/>
      <c r="C1149" s="15"/>
      <c r="D1149" s="15"/>
      <c r="E1149" s="15"/>
      <c r="F1149" s="15"/>
      <c r="G1149" s="15"/>
      <c r="H1149" s="15"/>
      <c r="I1149" s="15"/>
      <c r="J1149" s="15"/>
      <c r="K1149" s="15"/>
      <c r="L1149" s="15"/>
      <c r="M1149" s="15"/>
      <c r="N1149" s="15"/>
      <c r="O1149" s="15"/>
      <c r="P1149" s="15"/>
      <c r="Q1149" s="15"/>
      <c r="R1149" s="15"/>
      <c r="S1149" s="15"/>
    </row>
    <row r="1150">
      <c r="A1150" s="15"/>
      <c r="B1150" s="15"/>
      <c r="C1150" s="15"/>
      <c r="D1150" s="15"/>
      <c r="E1150" s="15"/>
      <c r="F1150" s="15"/>
      <c r="G1150" s="15"/>
      <c r="H1150" s="15"/>
      <c r="I1150" s="15"/>
      <c r="J1150" s="15"/>
      <c r="K1150" s="15"/>
      <c r="L1150" s="15"/>
      <c r="M1150" s="15"/>
      <c r="N1150" s="15"/>
      <c r="O1150" s="15"/>
      <c r="P1150" s="15"/>
      <c r="Q1150" s="15"/>
      <c r="R1150" s="15"/>
      <c r="S1150" s="15"/>
    </row>
    <row r="1151">
      <c r="A1151" s="15"/>
      <c r="B1151" s="15"/>
      <c r="C1151" s="15"/>
      <c r="D1151" s="15"/>
      <c r="E1151" s="15"/>
      <c r="F1151" s="15"/>
      <c r="G1151" s="15"/>
      <c r="H1151" s="15"/>
      <c r="I1151" s="15"/>
      <c r="J1151" s="15"/>
      <c r="K1151" s="15"/>
      <c r="L1151" s="15"/>
      <c r="M1151" s="15"/>
      <c r="N1151" s="15"/>
      <c r="O1151" s="15"/>
      <c r="P1151" s="15"/>
      <c r="Q1151" s="15"/>
      <c r="R1151" s="15"/>
      <c r="S1151" s="15"/>
    </row>
    <row r="1152">
      <c r="A1152" s="15"/>
      <c r="B1152" s="15"/>
      <c r="C1152" s="15"/>
      <c r="D1152" s="15"/>
      <c r="E1152" s="15"/>
      <c r="F1152" s="15"/>
      <c r="G1152" s="15"/>
      <c r="H1152" s="15"/>
      <c r="I1152" s="15"/>
      <c r="J1152" s="15"/>
      <c r="K1152" s="15"/>
      <c r="L1152" s="15"/>
      <c r="M1152" s="15"/>
      <c r="N1152" s="15"/>
      <c r="O1152" s="15"/>
      <c r="P1152" s="15"/>
      <c r="Q1152" s="15"/>
      <c r="R1152" s="15"/>
      <c r="S1152" s="15"/>
    </row>
    <row r="1153">
      <c r="A1153" s="15"/>
      <c r="B1153" s="15"/>
      <c r="C1153" s="15"/>
      <c r="D1153" s="15"/>
      <c r="E1153" s="15"/>
      <c r="F1153" s="15"/>
      <c r="G1153" s="15"/>
      <c r="H1153" s="15"/>
      <c r="I1153" s="15"/>
      <c r="J1153" s="15"/>
      <c r="K1153" s="15"/>
      <c r="L1153" s="15"/>
      <c r="M1153" s="15"/>
      <c r="N1153" s="15"/>
      <c r="O1153" s="15"/>
      <c r="P1153" s="15"/>
      <c r="Q1153" s="15"/>
      <c r="R1153" s="15"/>
      <c r="S1153" s="15"/>
    </row>
    <row r="1154">
      <c r="A1154" s="15"/>
      <c r="B1154" s="15"/>
      <c r="C1154" s="15"/>
      <c r="D1154" s="15"/>
      <c r="E1154" s="15"/>
      <c r="F1154" s="15"/>
      <c r="G1154" s="15"/>
      <c r="H1154" s="15"/>
      <c r="I1154" s="15"/>
      <c r="J1154" s="15"/>
      <c r="K1154" s="15"/>
      <c r="L1154" s="15"/>
      <c r="M1154" s="15"/>
      <c r="N1154" s="15"/>
      <c r="O1154" s="15"/>
      <c r="P1154" s="15"/>
      <c r="Q1154" s="15"/>
      <c r="R1154" s="15"/>
      <c r="S1154" s="15"/>
    </row>
    <row r="1155">
      <c r="A1155" s="15"/>
      <c r="B1155" s="15"/>
      <c r="C1155" s="15"/>
      <c r="D1155" s="15"/>
      <c r="E1155" s="15"/>
      <c r="F1155" s="15"/>
      <c r="G1155" s="15"/>
      <c r="H1155" s="15"/>
      <c r="I1155" s="15"/>
      <c r="J1155" s="15"/>
      <c r="K1155" s="15"/>
      <c r="L1155" s="15"/>
      <c r="M1155" s="15"/>
      <c r="N1155" s="15"/>
      <c r="O1155" s="15"/>
      <c r="P1155" s="15"/>
      <c r="Q1155" s="15"/>
      <c r="R1155" s="15"/>
      <c r="S1155" s="15"/>
    </row>
  </sheetData>
  <autoFilter ref="$A$2:$AF$172"/>
  <mergeCells count="8">
    <mergeCell ref="N1:Q1"/>
    <mergeCell ref="X112:Y112"/>
    <mergeCell ref="X129:Y129"/>
    <mergeCell ref="X130:Y130"/>
    <mergeCell ref="H167:M167"/>
    <mergeCell ref="M168:N168"/>
    <mergeCell ref="D194:F194"/>
    <mergeCell ref="D211:E211"/>
  </mergeCells>
  <conditionalFormatting sqref="T1:T166 U14:V14 T168:T1155">
    <cfRule type="cellIs" dxfId="0" priority="1" operator="greaterThan">
      <formula>0</formula>
    </cfRule>
  </conditionalFormatting>
  <dataValidations>
    <dataValidation type="list" allowBlank="1" showErrorMessage="1" sqref="L3:L166">
      <formula1>LISTA!$B$2:$B$100</formula1>
    </dataValidation>
    <dataValidation type="list" allowBlank="1" showErrorMessage="1" sqref="R3:R166">
      <formula1>"MARI - NICOLE,DANA - NICOLE,NICOLE,SANTY - NICOLE,M-S-Nic,M-D-N,D-S-Nic,Todos"</formula1>
    </dataValidation>
    <dataValidation type="list" allowBlank="1" showErrorMessage="1" sqref="M3:M166">
      <formula1>LISTA!$A$2:$A$10</formula1>
    </dataValidation>
    <dataValidation type="custom" allowBlank="1" showDropDown="1" sqref="C175:E175 C176">
      <formula1>OR(NOT(ISERROR(DATEVALUE(C175))), AND(ISNUMBER(C175), LEFT(CELL("format", C175))="D"))</formula1>
    </dataValidation>
    <dataValidation type="list" allowBlank="1" showErrorMessage="1" sqref="Q3:Q166">
      <formula1>LISTA!$C$8:$C$14</formula1>
    </dataValidation>
    <dataValidation type="custom" allowBlank="1" showDropDown="1" showErrorMessage="1" sqref="B3:C69 B70 K3:K87 B71:C122 B123:B124 B125:C129 B130 B131:C132 B133 B134:C166 K89:K166">
      <formula1>OR(NOT(ISERROR(DATEVALUE(B3))), AND(ISNUMBER(B3), LEFT(CELL("format", B3))="D"))</formula1>
    </dataValidation>
  </dataValidations>
  <hyperlinks>
    <hyperlink r:id="rId1" ref="J25"/>
  </hyperlinks>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2" width="14.38"/>
    <col customWidth="1" min="3" max="3" width="18.63"/>
    <col customWidth="1" min="4" max="4" width="19.5"/>
    <col customWidth="1" min="5" max="5" width="12.13"/>
    <col customWidth="1" min="6" max="6" width="14.75"/>
    <col customWidth="1" min="7" max="7" width="28.13"/>
    <col customWidth="1" min="8" max="8" width="26.75"/>
    <col customWidth="1" min="9" max="9" width="19.75"/>
    <col customWidth="1" min="10" max="11" width="21.25"/>
    <col customWidth="1" min="12" max="13" width="15.63"/>
    <col customWidth="1" min="16" max="16" width="21.63"/>
    <col customWidth="1" min="17" max="17" width="27.25"/>
    <col customWidth="1" min="18" max="18" width="15.63"/>
    <col customWidth="1" min="19" max="19" width="54.25"/>
    <col customWidth="1" min="20" max="20" width="14.13"/>
    <col hidden="1" min="21" max="22" width="12.63"/>
  </cols>
  <sheetData>
    <row r="1">
      <c r="A1" s="1"/>
      <c r="B1" s="3"/>
      <c r="C1" s="3"/>
      <c r="D1" s="3"/>
      <c r="E1" s="3"/>
      <c r="F1" s="4"/>
      <c r="G1" s="4"/>
      <c r="H1" s="4"/>
      <c r="I1" s="4"/>
      <c r="J1" s="4"/>
      <c r="K1" s="4"/>
      <c r="L1" s="4"/>
      <c r="M1" s="4"/>
      <c r="N1" s="5" t="s">
        <v>0</v>
      </c>
      <c r="O1" s="6"/>
      <c r="P1" s="6"/>
      <c r="Q1" s="7"/>
      <c r="R1" s="8"/>
      <c r="S1" s="8"/>
    </row>
    <row r="2">
      <c r="A2" s="590" t="s">
        <v>1</v>
      </c>
      <c r="B2" s="590" t="s">
        <v>2</v>
      </c>
      <c r="C2" s="590" t="s">
        <v>3</v>
      </c>
      <c r="D2" s="590" t="s">
        <v>4</v>
      </c>
      <c r="E2" s="590" t="s">
        <v>5</v>
      </c>
      <c r="F2" s="423" t="s">
        <v>6</v>
      </c>
      <c r="G2" s="9" t="s">
        <v>7</v>
      </c>
      <c r="H2" s="9" t="s">
        <v>8</v>
      </c>
      <c r="I2" s="9" t="s">
        <v>9</v>
      </c>
      <c r="J2" s="9" t="s">
        <v>10</v>
      </c>
      <c r="K2" s="9" t="s">
        <v>2456</v>
      </c>
      <c r="L2" s="9" t="s">
        <v>11</v>
      </c>
      <c r="M2" s="9" t="s">
        <v>12</v>
      </c>
      <c r="N2" s="10" t="s">
        <v>13</v>
      </c>
      <c r="O2" s="10" t="s">
        <v>14</v>
      </c>
      <c r="P2" s="10" t="s">
        <v>15</v>
      </c>
      <c r="Q2" s="10" t="s">
        <v>16</v>
      </c>
      <c r="R2" s="11" t="s">
        <v>17</v>
      </c>
      <c r="S2" s="11" t="s">
        <v>18</v>
      </c>
      <c r="T2" s="124"/>
      <c r="U2" s="124"/>
      <c r="V2" s="124"/>
      <c r="W2" s="591"/>
      <c r="X2" s="591"/>
    </row>
    <row r="3">
      <c r="A3" s="29">
        <v>1.0</v>
      </c>
      <c r="B3" s="174">
        <v>45567.0</v>
      </c>
      <c r="C3" s="174">
        <v>45627.0</v>
      </c>
      <c r="D3" s="29">
        <v>3.81401100124583E14</v>
      </c>
      <c r="E3" s="29">
        <v>8439.0</v>
      </c>
      <c r="F3" s="432">
        <v>4.8976802E8</v>
      </c>
      <c r="G3" s="184" t="s">
        <v>3796</v>
      </c>
      <c r="H3" s="184" t="s">
        <v>3797</v>
      </c>
      <c r="I3" s="29">
        <v>7.8217536E7</v>
      </c>
      <c r="J3" s="462" t="s">
        <v>3798</v>
      </c>
      <c r="K3" s="174"/>
      <c r="L3" s="29" t="s">
        <v>1449</v>
      </c>
      <c r="M3" s="29" t="s">
        <v>27</v>
      </c>
      <c r="N3" s="29">
        <v>0.0</v>
      </c>
      <c r="O3" s="29">
        <v>0.0</v>
      </c>
      <c r="P3" s="176" t="s">
        <v>3986</v>
      </c>
      <c r="Q3" s="29" t="s">
        <v>854</v>
      </c>
      <c r="R3" s="177" t="s">
        <v>988</v>
      </c>
      <c r="S3" s="29" t="s">
        <v>3800</v>
      </c>
      <c r="T3" s="92"/>
    </row>
    <row r="4">
      <c r="A4" s="592">
        <v>2.0</v>
      </c>
      <c r="B4" s="593">
        <v>45567.0</v>
      </c>
      <c r="C4" s="593">
        <v>45566.0</v>
      </c>
      <c r="D4" s="592">
        <v>3.81401100124583E14</v>
      </c>
      <c r="E4" s="592">
        <v>9218.0</v>
      </c>
      <c r="F4" s="794">
        <v>7678368.0</v>
      </c>
      <c r="G4" s="592" t="s">
        <v>3987</v>
      </c>
      <c r="H4" s="592" t="s">
        <v>3987</v>
      </c>
      <c r="I4" s="592">
        <v>7.0048552E7</v>
      </c>
      <c r="J4" s="592" t="s">
        <v>3988</v>
      </c>
      <c r="K4" s="593"/>
      <c r="L4" s="592" t="s">
        <v>1127</v>
      </c>
      <c r="M4" s="592" t="s">
        <v>27</v>
      </c>
      <c r="N4" s="592">
        <v>1099.0</v>
      </c>
      <c r="O4" s="592">
        <f t="shared" ref="O4:O23" si="1">N4</f>
        <v>1099</v>
      </c>
      <c r="P4" s="592"/>
      <c r="Q4" s="592" t="s">
        <v>854</v>
      </c>
      <c r="R4" s="597" t="s">
        <v>1885</v>
      </c>
      <c r="S4" s="592" t="s">
        <v>3989</v>
      </c>
      <c r="T4" s="598">
        <f t="shared" ref="T4:T8" si="2">(N4*5%)/2</f>
        <v>27.475</v>
      </c>
      <c r="U4" s="599"/>
      <c r="V4" s="599"/>
      <c r="W4" s="743">
        <f t="shared" ref="W4:W8" si="3">T4</f>
        <v>27.475</v>
      </c>
      <c r="X4" s="599"/>
      <c r="Y4" s="599"/>
      <c r="Z4" s="599"/>
      <c r="AA4" s="599"/>
      <c r="AB4" s="599"/>
      <c r="AC4" s="599"/>
      <c r="AD4" s="599"/>
      <c r="AE4" s="599"/>
      <c r="AF4" s="599"/>
    </row>
    <row r="5">
      <c r="A5" s="592">
        <v>3.0</v>
      </c>
      <c r="B5" s="593">
        <v>45567.0</v>
      </c>
      <c r="C5" s="593">
        <v>45568.0</v>
      </c>
      <c r="D5" s="592">
        <v>3.81401100124583E14</v>
      </c>
      <c r="E5" s="592">
        <v>9220.0</v>
      </c>
      <c r="F5" s="795">
        <v>5649497.0</v>
      </c>
      <c r="G5" s="594" t="s">
        <v>3817</v>
      </c>
      <c r="H5" s="594" t="s">
        <v>3990</v>
      </c>
      <c r="I5" s="594">
        <v>6.0095352E7</v>
      </c>
      <c r="J5" s="594"/>
      <c r="K5" s="593"/>
      <c r="L5" s="592" t="s">
        <v>749</v>
      </c>
      <c r="M5" s="592"/>
      <c r="N5" s="592">
        <v>5140.0</v>
      </c>
      <c r="O5" s="592">
        <f t="shared" si="1"/>
        <v>5140</v>
      </c>
      <c r="P5" s="592" t="s">
        <v>1628</v>
      </c>
      <c r="Q5" s="592" t="s">
        <v>827</v>
      </c>
      <c r="R5" s="597" t="s">
        <v>1885</v>
      </c>
      <c r="S5" s="592" t="s">
        <v>3991</v>
      </c>
      <c r="T5" s="598">
        <f t="shared" si="2"/>
        <v>128.5</v>
      </c>
      <c r="U5" s="599"/>
      <c r="V5" s="599"/>
      <c r="W5" s="743">
        <f t="shared" si="3"/>
        <v>128.5</v>
      </c>
      <c r="X5" s="599"/>
      <c r="Y5" s="599"/>
      <c r="Z5" s="599"/>
      <c r="AA5" s="599"/>
      <c r="AB5" s="599"/>
      <c r="AC5" s="599"/>
      <c r="AD5" s="599"/>
      <c r="AE5" s="599"/>
      <c r="AF5" s="599"/>
    </row>
    <row r="6">
      <c r="A6" s="592">
        <v>4.0</v>
      </c>
      <c r="B6" s="593">
        <v>45567.0</v>
      </c>
      <c r="C6" s="593">
        <v>45568.0</v>
      </c>
      <c r="D6" s="592">
        <v>3.81401100124583E14</v>
      </c>
      <c r="E6" s="592">
        <v>9221.0</v>
      </c>
      <c r="F6" s="795">
        <v>5649497.0</v>
      </c>
      <c r="G6" s="594" t="s">
        <v>3817</v>
      </c>
      <c r="H6" s="594" t="s">
        <v>3992</v>
      </c>
      <c r="I6" s="594">
        <v>6.0095352E7</v>
      </c>
      <c r="J6" s="594"/>
      <c r="K6" s="593"/>
      <c r="L6" s="592" t="s">
        <v>749</v>
      </c>
      <c r="M6" s="592"/>
      <c r="N6" s="592">
        <v>7600.0</v>
      </c>
      <c r="O6" s="592">
        <f t="shared" si="1"/>
        <v>7600</v>
      </c>
      <c r="P6" s="592" t="s">
        <v>1628</v>
      </c>
      <c r="Q6" s="592" t="s">
        <v>827</v>
      </c>
      <c r="R6" s="597" t="s">
        <v>1885</v>
      </c>
      <c r="S6" s="592" t="s">
        <v>3993</v>
      </c>
      <c r="T6" s="598">
        <f t="shared" si="2"/>
        <v>190</v>
      </c>
      <c r="U6" s="599"/>
      <c r="V6" s="599"/>
      <c r="W6" s="743">
        <f t="shared" si="3"/>
        <v>190</v>
      </c>
      <c r="X6" s="599"/>
      <c r="Y6" s="599"/>
      <c r="Z6" s="599"/>
      <c r="AA6" s="599"/>
      <c r="AB6" s="599"/>
      <c r="AC6" s="599"/>
      <c r="AD6" s="599"/>
      <c r="AE6" s="599"/>
      <c r="AF6" s="599"/>
    </row>
    <row r="7">
      <c r="A7" s="592">
        <v>5.0</v>
      </c>
      <c r="B7" s="593">
        <v>45567.0</v>
      </c>
      <c r="C7" s="593">
        <v>45571.0</v>
      </c>
      <c r="D7" s="592">
        <v>3.81401100124583E14</v>
      </c>
      <c r="E7" s="592">
        <v>9229.0</v>
      </c>
      <c r="F7" s="795">
        <v>6231901.0</v>
      </c>
      <c r="G7" s="594" t="s">
        <v>3994</v>
      </c>
      <c r="H7" s="594" t="s">
        <v>3994</v>
      </c>
      <c r="I7" s="594">
        <v>7.8452096E7</v>
      </c>
      <c r="J7" s="595"/>
      <c r="K7" s="593"/>
      <c r="L7" s="592" t="s">
        <v>418</v>
      </c>
      <c r="M7" s="592"/>
      <c r="N7" s="592">
        <v>560.0</v>
      </c>
      <c r="O7" s="592">
        <f t="shared" si="1"/>
        <v>560</v>
      </c>
      <c r="P7" s="592"/>
      <c r="Q7" s="592" t="s">
        <v>827</v>
      </c>
      <c r="R7" s="597" t="s">
        <v>1885</v>
      </c>
      <c r="S7" s="592" t="s">
        <v>3995</v>
      </c>
      <c r="T7" s="598">
        <f t="shared" si="2"/>
        <v>14</v>
      </c>
      <c r="U7" s="599"/>
      <c r="V7" s="600"/>
      <c r="W7" s="743">
        <f t="shared" si="3"/>
        <v>14</v>
      </c>
      <c r="X7" s="599"/>
      <c r="Y7" s="599"/>
      <c r="Z7" s="599"/>
      <c r="AA7" s="599"/>
      <c r="AB7" s="599"/>
      <c r="AC7" s="599"/>
      <c r="AD7" s="599"/>
      <c r="AE7" s="599"/>
      <c r="AF7" s="599"/>
    </row>
    <row r="8" ht="189.0" customHeight="1">
      <c r="A8" s="592">
        <v>6.0</v>
      </c>
      <c r="B8" s="593">
        <v>45568.0</v>
      </c>
      <c r="C8" s="593">
        <v>45572.0</v>
      </c>
      <c r="D8" s="592">
        <v>3.81401100124583E14</v>
      </c>
      <c r="E8" s="592">
        <v>9227.0</v>
      </c>
      <c r="F8" s="796">
        <v>2764948.0</v>
      </c>
      <c r="G8" s="592" t="s">
        <v>3996</v>
      </c>
      <c r="H8" s="592" t="s">
        <v>3997</v>
      </c>
      <c r="I8" s="592">
        <v>7.6078838E7</v>
      </c>
      <c r="J8" s="592" t="s">
        <v>3998</v>
      </c>
      <c r="K8" s="593"/>
      <c r="L8" s="592" t="s">
        <v>305</v>
      </c>
      <c r="M8" s="615" t="s">
        <v>27</v>
      </c>
      <c r="N8" s="620">
        <v>929.0</v>
      </c>
      <c r="O8" s="592">
        <f t="shared" si="1"/>
        <v>929</v>
      </c>
      <c r="P8" s="621"/>
      <c r="Q8" s="615" t="s">
        <v>854</v>
      </c>
      <c r="R8" s="597" t="s">
        <v>1885</v>
      </c>
      <c r="S8" s="592" t="s">
        <v>3999</v>
      </c>
      <c r="T8" s="598">
        <f t="shared" si="2"/>
        <v>23.225</v>
      </c>
      <c r="U8" s="599"/>
      <c r="V8" s="600"/>
      <c r="W8" s="743">
        <f t="shared" si="3"/>
        <v>23.225</v>
      </c>
      <c r="X8" s="599"/>
      <c r="Y8" s="599"/>
      <c r="Z8" s="599"/>
      <c r="AA8" s="599"/>
      <c r="AB8" s="599"/>
      <c r="AC8" s="599"/>
      <c r="AD8" s="599"/>
      <c r="AE8" s="599"/>
      <c r="AF8" s="599"/>
    </row>
    <row r="9">
      <c r="A9" s="592">
        <v>7.0</v>
      </c>
      <c r="B9" s="593">
        <v>45568.0</v>
      </c>
      <c r="C9" s="593">
        <v>45634.0</v>
      </c>
      <c r="D9" s="592">
        <v>3.81401100124583E14</v>
      </c>
      <c r="E9" s="592">
        <v>9248.0</v>
      </c>
      <c r="F9" s="795">
        <v>1.256701E7</v>
      </c>
      <c r="G9" s="594" t="s">
        <v>4000</v>
      </c>
      <c r="H9" s="592" t="s">
        <v>4000</v>
      </c>
      <c r="I9" s="592">
        <v>7.5657936E7</v>
      </c>
      <c r="J9" s="592" t="s">
        <v>4001</v>
      </c>
      <c r="K9" s="593"/>
      <c r="L9" s="592" t="s">
        <v>141</v>
      </c>
      <c r="M9" s="592" t="s">
        <v>27</v>
      </c>
      <c r="N9" s="592">
        <v>799.0</v>
      </c>
      <c r="O9" s="592">
        <f t="shared" si="1"/>
        <v>799</v>
      </c>
      <c r="P9" s="592"/>
      <c r="Q9" s="592" t="s">
        <v>854</v>
      </c>
      <c r="R9" s="597" t="s">
        <v>1885</v>
      </c>
      <c r="S9" s="592" t="s">
        <v>3999</v>
      </c>
      <c r="T9" s="92"/>
    </row>
    <row r="10">
      <c r="A10" s="592">
        <v>8.0</v>
      </c>
      <c r="B10" s="593">
        <v>45568.0</v>
      </c>
      <c r="C10" s="593">
        <v>45568.0</v>
      </c>
      <c r="D10" s="592">
        <v>3.81401100124583E14</v>
      </c>
      <c r="E10" s="592">
        <v>9249.0</v>
      </c>
      <c r="F10" s="797">
        <v>5649497.0</v>
      </c>
      <c r="G10" s="592" t="s">
        <v>3817</v>
      </c>
      <c r="H10" s="592" t="s">
        <v>3990</v>
      </c>
      <c r="I10" s="592">
        <v>6.0095352E7</v>
      </c>
      <c r="J10" s="592"/>
      <c r="K10" s="593"/>
      <c r="L10" s="592" t="s">
        <v>749</v>
      </c>
      <c r="M10" s="592"/>
      <c r="N10" s="592">
        <v>215.0</v>
      </c>
      <c r="O10" s="592">
        <f t="shared" si="1"/>
        <v>215</v>
      </c>
      <c r="P10" s="592"/>
      <c r="Q10" s="592" t="s">
        <v>854</v>
      </c>
      <c r="R10" s="597" t="s">
        <v>1885</v>
      </c>
      <c r="S10" s="592" t="s">
        <v>4002</v>
      </c>
      <c r="T10" s="598">
        <f t="shared" ref="T10:T24" si="4">(N10*5%)/2</f>
        <v>5.375</v>
      </c>
      <c r="U10" s="599"/>
      <c r="V10" s="599"/>
      <c r="W10" s="743">
        <f t="shared" ref="W10:W24" si="5">T10</f>
        <v>5.375</v>
      </c>
      <c r="X10" s="599"/>
      <c r="Y10" s="599"/>
      <c r="Z10" s="599"/>
      <c r="AA10" s="599"/>
      <c r="AB10" s="599"/>
      <c r="AC10" s="599"/>
      <c r="AD10" s="599"/>
      <c r="AE10" s="599"/>
      <c r="AF10" s="599"/>
    </row>
    <row r="11">
      <c r="A11" s="592">
        <v>9.0</v>
      </c>
      <c r="B11" s="593">
        <v>45568.0</v>
      </c>
      <c r="C11" s="593">
        <v>45568.0</v>
      </c>
      <c r="D11" s="592">
        <v>3.81401100124583E14</v>
      </c>
      <c r="E11" s="592">
        <v>9250.0</v>
      </c>
      <c r="F11" s="796">
        <v>8335925.0</v>
      </c>
      <c r="G11" s="592" t="s">
        <v>4003</v>
      </c>
      <c r="H11" s="592" t="s">
        <v>4004</v>
      </c>
      <c r="I11" s="592">
        <v>6.0862107E7</v>
      </c>
      <c r="J11" s="592"/>
      <c r="K11" s="593"/>
      <c r="L11" s="592" t="s">
        <v>2260</v>
      </c>
      <c r="M11" s="592"/>
      <c r="N11" s="592">
        <v>1040.0</v>
      </c>
      <c r="O11" s="592">
        <f t="shared" si="1"/>
        <v>1040</v>
      </c>
      <c r="P11" s="592"/>
      <c r="Q11" s="592" t="s">
        <v>854</v>
      </c>
      <c r="R11" s="597" t="s">
        <v>1885</v>
      </c>
      <c r="S11" s="592" t="s">
        <v>4005</v>
      </c>
      <c r="T11" s="598">
        <f t="shared" si="4"/>
        <v>26</v>
      </c>
      <c r="U11" s="599"/>
      <c r="V11" s="600"/>
      <c r="W11" s="743">
        <f t="shared" si="5"/>
        <v>26</v>
      </c>
      <c r="X11" s="599"/>
      <c r="Y11" s="599"/>
      <c r="Z11" s="599"/>
      <c r="AA11" s="599"/>
      <c r="AB11" s="599"/>
      <c r="AC11" s="599"/>
      <c r="AD11" s="599"/>
      <c r="AE11" s="599"/>
      <c r="AF11" s="599"/>
    </row>
    <row r="12">
      <c r="A12" s="592">
        <v>12.0</v>
      </c>
      <c r="B12" s="616">
        <v>45570.0</v>
      </c>
      <c r="C12" s="593">
        <v>45569.0</v>
      </c>
      <c r="D12" s="592">
        <v>3.81401100124583E14</v>
      </c>
      <c r="E12" s="592">
        <v>9309.0</v>
      </c>
      <c r="F12" s="795">
        <v>5649497.0</v>
      </c>
      <c r="G12" s="594" t="s">
        <v>3817</v>
      </c>
      <c r="H12" s="594" t="s">
        <v>3990</v>
      </c>
      <c r="I12" s="594">
        <v>6.0095352E7</v>
      </c>
      <c r="J12" s="595"/>
      <c r="K12" s="593"/>
      <c r="L12" s="592" t="s">
        <v>749</v>
      </c>
      <c r="M12" s="592"/>
      <c r="N12" s="669">
        <v>1140.0</v>
      </c>
      <c r="O12" s="592">
        <f t="shared" si="1"/>
        <v>1140</v>
      </c>
      <c r="P12" s="592"/>
      <c r="Q12" s="615" t="s">
        <v>827</v>
      </c>
      <c r="R12" s="597" t="s">
        <v>1885</v>
      </c>
      <c r="S12" s="592" t="s">
        <v>1828</v>
      </c>
      <c r="T12" s="598">
        <f t="shared" si="4"/>
        <v>28.5</v>
      </c>
      <c r="U12" s="599"/>
      <c r="V12" s="600"/>
      <c r="W12" s="743">
        <f t="shared" si="5"/>
        <v>28.5</v>
      </c>
      <c r="X12" s="599"/>
      <c r="Y12" s="599"/>
      <c r="Z12" s="599"/>
      <c r="AA12" s="599"/>
      <c r="AB12" s="599"/>
      <c r="AC12" s="599"/>
      <c r="AD12" s="599"/>
      <c r="AE12" s="599"/>
      <c r="AF12" s="599"/>
    </row>
    <row r="13" ht="17.25" customHeight="1">
      <c r="A13" s="615">
        <v>10.0</v>
      </c>
      <c r="B13" s="616">
        <v>45570.0</v>
      </c>
      <c r="C13" s="616">
        <v>45571.0</v>
      </c>
      <c r="D13" s="615">
        <v>3.81401100124583E14</v>
      </c>
      <c r="E13" s="615">
        <v>9310.0</v>
      </c>
      <c r="F13" s="798">
        <v>3161970.0</v>
      </c>
      <c r="G13" s="624" t="s">
        <v>4006</v>
      </c>
      <c r="H13" s="741" t="s">
        <v>4006</v>
      </c>
      <c r="I13" s="615">
        <v>7.8524449E7</v>
      </c>
      <c r="J13" s="615" t="s">
        <v>4007</v>
      </c>
      <c r="K13" s="616">
        <v>29689.0</v>
      </c>
      <c r="L13" s="615" t="s">
        <v>418</v>
      </c>
      <c r="M13" s="615"/>
      <c r="N13" s="620">
        <v>320.0</v>
      </c>
      <c r="O13" s="615">
        <f t="shared" si="1"/>
        <v>320</v>
      </c>
      <c r="P13" s="657"/>
      <c r="Q13" s="615" t="s">
        <v>854</v>
      </c>
      <c r="R13" s="597" t="s">
        <v>1885</v>
      </c>
      <c r="S13" s="615" t="s">
        <v>1622</v>
      </c>
      <c r="T13" s="622">
        <f t="shared" si="4"/>
        <v>8</v>
      </c>
      <c r="U13" s="623"/>
      <c r="V13" s="619"/>
      <c r="W13" s="743">
        <f t="shared" si="5"/>
        <v>8</v>
      </c>
      <c r="X13" s="623"/>
      <c r="Y13" s="623"/>
      <c r="Z13" s="623"/>
      <c r="AA13" s="623"/>
      <c r="AB13" s="623"/>
      <c r="AC13" s="623"/>
      <c r="AD13" s="623"/>
      <c r="AE13" s="623"/>
      <c r="AF13" s="623"/>
    </row>
    <row r="14">
      <c r="A14" s="592">
        <v>11.0</v>
      </c>
      <c r="B14" s="616">
        <v>45570.0</v>
      </c>
      <c r="C14" s="616">
        <v>45571.0</v>
      </c>
      <c r="D14" s="592">
        <v>3.81401100124583E14</v>
      </c>
      <c r="E14" s="615">
        <v>9311.0</v>
      </c>
      <c r="F14" s="799">
        <v>9772883.0</v>
      </c>
      <c r="G14" s="615" t="s">
        <v>4008</v>
      </c>
      <c r="H14" s="617" t="s">
        <v>4008</v>
      </c>
      <c r="I14" s="600">
        <v>7.0872542E7</v>
      </c>
      <c r="J14" s="615" t="s">
        <v>4009</v>
      </c>
      <c r="K14" s="593">
        <v>38410.0</v>
      </c>
      <c r="L14" s="615" t="s">
        <v>418</v>
      </c>
      <c r="M14" s="615"/>
      <c r="N14" s="620">
        <v>240.0</v>
      </c>
      <c r="O14" s="592">
        <f t="shared" si="1"/>
        <v>240</v>
      </c>
      <c r="P14" s="621"/>
      <c r="Q14" s="615" t="s">
        <v>854</v>
      </c>
      <c r="R14" s="597" t="s">
        <v>1885</v>
      </c>
      <c r="S14" s="615" t="s">
        <v>4010</v>
      </c>
      <c r="T14" s="598">
        <f t="shared" si="4"/>
        <v>6</v>
      </c>
      <c r="U14" s="599"/>
      <c r="V14" s="600"/>
      <c r="W14" s="743">
        <f t="shared" si="5"/>
        <v>6</v>
      </c>
      <c r="X14" s="599"/>
      <c r="Y14" s="599"/>
      <c r="Z14" s="599"/>
      <c r="AA14" s="599"/>
      <c r="AB14" s="599"/>
      <c r="AC14" s="599"/>
      <c r="AD14" s="599"/>
      <c r="AE14" s="599"/>
      <c r="AF14" s="599"/>
    </row>
    <row r="15">
      <c r="A15" s="592">
        <v>13.0</v>
      </c>
      <c r="B15" s="658">
        <v>45570.0</v>
      </c>
      <c r="C15" s="593">
        <v>45571.0</v>
      </c>
      <c r="D15" s="592">
        <v>3.81401100124583E14</v>
      </c>
      <c r="E15" s="592">
        <v>9312.0</v>
      </c>
      <c r="F15" s="795">
        <v>5.849700017E9</v>
      </c>
      <c r="G15" s="594" t="s">
        <v>4011</v>
      </c>
      <c r="H15" s="594" t="s">
        <v>4012</v>
      </c>
      <c r="I15" s="594">
        <v>6.909089E7</v>
      </c>
      <c r="J15" s="595" t="s">
        <v>4013</v>
      </c>
      <c r="K15" s="593">
        <v>31852.0</v>
      </c>
      <c r="L15" s="592" t="s">
        <v>418</v>
      </c>
      <c r="M15" s="592"/>
      <c r="N15" s="592">
        <v>480.0</v>
      </c>
      <c r="O15" s="592">
        <f t="shared" si="1"/>
        <v>480</v>
      </c>
      <c r="P15" s="592"/>
      <c r="Q15" s="592" t="s">
        <v>854</v>
      </c>
      <c r="R15" s="597" t="s">
        <v>1885</v>
      </c>
      <c r="S15" s="592" t="s">
        <v>4014</v>
      </c>
      <c r="T15" s="598">
        <f t="shared" si="4"/>
        <v>12</v>
      </c>
      <c r="U15" s="599"/>
      <c r="V15" s="599"/>
      <c r="W15" s="743">
        <f t="shared" si="5"/>
        <v>12</v>
      </c>
      <c r="X15" s="599"/>
      <c r="Y15" s="599"/>
      <c r="Z15" s="599"/>
      <c r="AA15" s="599"/>
      <c r="AB15" s="599"/>
      <c r="AC15" s="599"/>
      <c r="AD15" s="599"/>
      <c r="AE15" s="599"/>
      <c r="AF15" s="599"/>
    </row>
    <row r="16">
      <c r="A16" s="592">
        <v>14.0</v>
      </c>
      <c r="B16" s="658">
        <v>45570.0</v>
      </c>
      <c r="C16" s="593">
        <v>45572.0</v>
      </c>
      <c r="D16" s="592">
        <v>3.81401100124583E14</v>
      </c>
      <c r="E16" s="592">
        <v>9314.0</v>
      </c>
      <c r="F16" s="800">
        <v>5421983.0</v>
      </c>
      <c r="G16" s="729" t="s">
        <v>4015</v>
      </c>
      <c r="H16" s="729" t="s">
        <v>4016</v>
      </c>
      <c r="I16" s="729">
        <v>7.0855346E7</v>
      </c>
      <c r="J16" s="595"/>
      <c r="K16" s="593"/>
      <c r="L16" s="592" t="s">
        <v>2260</v>
      </c>
      <c r="M16" s="592"/>
      <c r="N16" s="592">
        <v>160.0</v>
      </c>
      <c r="O16" s="592">
        <f t="shared" si="1"/>
        <v>160</v>
      </c>
      <c r="P16" s="592"/>
      <c r="Q16" s="592" t="s">
        <v>854</v>
      </c>
      <c r="R16" s="597" t="s">
        <v>1885</v>
      </c>
      <c r="S16" s="592" t="s">
        <v>4017</v>
      </c>
      <c r="T16" s="598">
        <f t="shared" si="4"/>
        <v>4</v>
      </c>
      <c r="U16" s="599"/>
      <c r="V16" s="599"/>
      <c r="W16" s="743">
        <f t="shared" si="5"/>
        <v>4</v>
      </c>
      <c r="X16" s="599"/>
      <c r="Y16" s="599"/>
      <c r="Z16" s="599"/>
      <c r="AA16" s="599"/>
      <c r="AB16" s="599"/>
      <c r="AC16" s="599"/>
      <c r="AD16" s="599"/>
      <c r="AE16" s="599"/>
      <c r="AF16" s="599"/>
    </row>
    <row r="17">
      <c r="A17" s="592">
        <v>15.0</v>
      </c>
      <c r="B17" s="593">
        <v>45571.0</v>
      </c>
      <c r="C17" s="593">
        <v>45571.0</v>
      </c>
      <c r="D17" s="592">
        <v>3.81401100124583E14</v>
      </c>
      <c r="E17" s="592">
        <v>9342.0</v>
      </c>
      <c r="F17" s="796">
        <v>7684798.0</v>
      </c>
      <c r="G17" s="592" t="s">
        <v>4018</v>
      </c>
      <c r="H17" s="592" t="s">
        <v>4018</v>
      </c>
      <c r="I17" s="592">
        <v>7.2610318E7</v>
      </c>
      <c r="J17" s="592" t="s">
        <v>4019</v>
      </c>
      <c r="K17" s="593"/>
      <c r="L17" s="592" t="s">
        <v>418</v>
      </c>
      <c r="M17" s="592"/>
      <c r="N17" s="592">
        <v>520.0</v>
      </c>
      <c r="O17" s="592">
        <f t="shared" si="1"/>
        <v>520</v>
      </c>
      <c r="P17" s="592"/>
      <c r="Q17" s="592" t="s">
        <v>854</v>
      </c>
      <c r="R17" s="597" t="s">
        <v>1885</v>
      </c>
      <c r="S17" s="592" t="s">
        <v>4020</v>
      </c>
      <c r="T17" s="598">
        <f t="shared" si="4"/>
        <v>13</v>
      </c>
      <c r="U17" s="599"/>
      <c r="V17" s="600"/>
      <c r="W17" s="743">
        <f t="shared" si="5"/>
        <v>13</v>
      </c>
      <c r="X17" s="599"/>
      <c r="Y17" s="599"/>
      <c r="Z17" s="599"/>
      <c r="AA17" s="599"/>
      <c r="AB17" s="599"/>
      <c r="AC17" s="599"/>
      <c r="AD17" s="599"/>
      <c r="AE17" s="599"/>
      <c r="AF17" s="599"/>
    </row>
    <row r="18">
      <c r="A18" s="592">
        <v>16.0</v>
      </c>
      <c r="B18" s="593">
        <v>45571.0</v>
      </c>
      <c r="C18" s="593">
        <v>45571.0</v>
      </c>
      <c r="D18" s="592">
        <v>3.81401100124583E14</v>
      </c>
      <c r="E18" s="592">
        <v>9343.0</v>
      </c>
      <c r="F18" s="796">
        <v>6393668.0</v>
      </c>
      <c r="G18" s="592" t="s">
        <v>4021</v>
      </c>
      <c r="H18" s="592" t="s">
        <v>4021</v>
      </c>
      <c r="I18" s="592">
        <v>7.5685444E7</v>
      </c>
      <c r="J18" s="592"/>
      <c r="K18" s="593"/>
      <c r="L18" s="592" t="s">
        <v>418</v>
      </c>
      <c r="M18" s="592"/>
      <c r="N18" s="592">
        <v>520.0</v>
      </c>
      <c r="O18" s="592">
        <f t="shared" si="1"/>
        <v>520</v>
      </c>
      <c r="P18" s="592"/>
      <c r="Q18" s="592" t="s">
        <v>854</v>
      </c>
      <c r="R18" s="597" t="s">
        <v>1885</v>
      </c>
      <c r="S18" s="592" t="s">
        <v>4022</v>
      </c>
      <c r="T18" s="598">
        <f t="shared" si="4"/>
        <v>13</v>
      </c>
      <c r="U18" s="599"/>
      <c r="V18" s="599"/>
      <c r="W18" s="743">
        <f t="shared" si="5"/>
        <v>13</v>
      </c>
      <c r="X18" s="599"/>
      <c r="Y18" s="599"/>
      <c r="Z18" s="599"/>
      <c r="AA18" s="599"/>
      <c r="AB18" s="599"/>
      <c r="AC18" s="599"/>
      <c r="AD18" s="599"/>
      <c r="AE18" s="599"/>
      <c r="AF18" s="599"/>
    </row>
    <row r="19">
      <c r="A19" s="592">
        <v>17.0</v>
      </c>
      <c r="B19" s="593">
        <v>45571.0</v>
      </c>
      <c r="C19" s="593">
        <v>45571.0</v>
      </c>
      <c r="D19" s="592">
        <v>3.81401100124583E14</v>
      </c>
      <c r="E19" s="592">
        <v>9344.0</v>
      </c>
      <c r="F19" s="795">
        <v>0.0</v>
      </c>
      <c r="G19" s="594" t="s">
        <v>4023</v>
      </c>
      <c r="H19" s="594" t="s">
        <v>4023</v>
      </c>
      <c r="I19" s="594">
        <v>7.7616797E7</v>
      </c>
      <c r="J19" s="595"/>
      <c r="K19" s="593"/>
      <c r="L19" s="592" t="s">
        <v>701</v>
      </c>
      <c r="M19" s="592"/>
      <c r="N19" s="592">
        <v>250.0</v>
      </c>
      <c r="O19" s="592">
        <f t="shared" si="1"/>
        <v>250</v>
      </c>
      <c r="P19" s="592"/>
      <c r="Q19" s="592" t="s">
        <v>854</v>
      </c>
      <c r="R19" s="597" t="s">
        <v>1885</v>
      </c>
      <c r="S19" s="592" t="s">
        <v>4024</v>
      </c>
      <c r="T19" s="598">
        <f t="shared" si="4"/>
        <v>6.25</v>
      </c>
      <c r="U19" s="599"/>
      <c r="V19" s="599"/>
      <c r="W19" s="743">
        <f t="shared" si="5"/>
        <v>6.25</v>
      </c>
      <c r="X19" s="599"/>
      <c r="Y19" s="599"/>
      <c r="Z19" s="599"/>
      <c r="AA19" s="599"/>
      <c r="AB19" s="599"/>
      <c r="AC19" s="599"/>
      <c r="AD19" s="599"/>
      <c r="AE19" s="599"/>
      <c r="AF19" s="599"/>
    </row>
    <row r="20">
      <c r="A20" s="592">
        <v>18.0</v>
      </c>
      <c r="B20" s="593">
        <v>45571.0</v>
      </c>
      <c r="C20" s="593">
        <v>45571.0</v>
      </c>
      <c r="D20" s="592">
        <v>3.81401100124583E14</v>
      </c>
      <c r="E20" s="592">
        <v>9345.0</v>
      </c>
      <c r="F20" s="795">
        <v>0.0</v>
      </c>
      <c r="G20" s="594" t="s">
        <v>4025</v>
      </c>
      <c r="H20" s="594" t="s">
        <v>4025</v>
      </c>
      <c r="I20" s="594">
        <v>7.7366039E7</v>
      </c>
      <c r="J20" s="595"/>
      <c r="K20" s="593"/>
      <c r="L20" s="592" t="s">
        <v>701</v>
      </c>
      <c r="M20" s="592"/>
      <c r="N20" s="592">
        <v>100.0</v>
      </c>
      <c r="O20" s="592">
        <f t="shared" si="1"/>
        <v>100</v>
      </c>
      <c r="P20" s="592"/>
      <c r="Q20" s="592" t="s">
        <v>854</v>
      </c>
      <c r="R20" s="597" t="s">
        <v>1885</v>
      </c>
      <c r="S20" s="592" t="s">
        <v>4026</v>
      </c>
      <c r="T20" s="598">
        <f t="shared" si="4"/>
        <v>2.5</v>
      </c>
      <c r="U20" s="600"/>
      <c r="V20" s="599"/>
      <c r="W20" s="743">
        <f t="shared" si="5"/>
        <v>2.5</v>
      </c>
      <c r="X20" s="599"/>
      <c r="Y20" s="599"/>
      <c r="Z20" s="599"/>
      <c r="AA20" s="599"/>
      <c r="AB20" s="599"/>
      <c r="AC20" s="599"/>
      <c r="AD20" s="599"/>
      <c r="AE20" s="599"/>
      <c r="AF20" s="599"/>
    </row>
    <row r="21">
      <c r="A21" s="592">
        <v>19.0</v>
      </c>
      <c r="B21" s="593">
        <v>45571.0</v>
      </c>
      <c r="C21" s="593">
        <v>45571.0</v>
      </c>
      <c r="D21" s="592">
        <v>3.81401100124583E14</v>
      </c>
      <c r="E21" s="592">
        <v>9346.0</v>
      </c>
      <c r="F21" s="795">
        <v>7765616.0</v>
      </c>
      <c r="G21" s="594" t="s">
        <v>4027</v>
      </c>
      <c r="H21" s="594" t="s">
        <v>4027</v>
      </c>
      <c r="I21" s="594">
        <v>7.5547775E7</v>
      </c>
      <c r="J21" s="592" t="s">
        <v>4028</v>
      </c>
      <c r="K21" s="593"/>
      <c r="L21" s="592" t="s">
        <v>701</v>
      </c>
      <c r="M21" s="592"/>
      <c r="N21" s="592">
        <v>235.0</v>
      </c>
      <c r="O21" s="592">
        <f t="shared" si="1"/>
        <v>235</v>
      </c>
      <c r="P21" s="592"/>
      <c r="Q21" s="592" t="s">
        <v>854</v>
      </c>
      <c r="R21" s="597" t="s">
        <v>1885</v>
      </c>
      <c r="S21" s="592" t="s">
        <v>4029</v>
      </c>
      <c r="T21" s="598">
        <f t="shared" si="4"/>
        <v>5.875</v>
      </c>
      <c r="U21" s="599"/>
      <c r="V21" s="600"/>
      <c r="W21" s="743">
        <f t="shared" si="5"/>
        <v>5.875</v>
      </c>
      <c r="X21" s="599"/>
      <c r="Y21" s="599"/>
      <c r="Z21" s="599"/>
      <c r="AA21" s="599"/>
      <c r="AB21" s="599"/>
      <c r="AC21" s="599"/>
      <c r="AD21" s="599"/>
      <c r="AE21" s="599"/>
      <c r="AF21" s="599"/>
    </row>
    <row r="22">
      <c r="A22" s="592">
        <v>20.0</v>
      </c>
      <c r="B22" s="593">
        <v>45571.0</v>
      </c>
      <c r="C22" s="593">
        <v>45571.0</v>
      </c>
      <c r="D22" s="592">
        <v>3.81401100124583E14</v>
      </c>
      <c r="E22" s="592">
        <v>9347.0</v>
      </c>
      <c r="F22" s="796">
        <v>0.0</v>
      </c>
      <c r="G22" s="592" t="s">
        <v>4030</v>
      </c>
      <c r="H22" s="592" t="s">
        <v>4030</v>
      </c>
      <c r="I22" s="592">
        <v>7.8502524E7</v>
      </c>
      <c r="J22" s="592"/>
      <c r="K22" s="593"/>
      <c r="L22" s="592" t="s">
        <v>701</v>
      </c>
      <c r="M22" s="592"/>
      <c r="N22" s="592">
        <v>150.0</v>
      </c>
      <c r="O22" s="592">
        <f t="shared" si="1"/>
        <v>150</v>
      </c>
      <c r="P22" s="592"/>
      <c r="Q22" s="592" t="s">
        <v>854</v>
      </c>
      <c r="R22" s="597" t="s">
        <v>1885</v>
      </c>
      <c r="S22" s="592" t="s">
        <v>4031</v>
      </c>
      <c r="T22" s="598">
        <f t="shared" si="4"/>
        <v>3.75</v>
      </c>
      <c r="U22" s="599"/>
      <c r="V22" s="599"/>
      <c r="W22" s="743">
        <f t="shared" si="5"/>
        <v>3.75</v>
      </c>
      <c r="X22" s="599"/>
      <c r="Y22" s="599"/>
      <c r="Z22" s="599"/>
      <c r="AA22" s="599"/>
      <c r="AB22" s="599"/>
      <c r="AC22" s="599"/>
      <c r="AD22" s="599"/>
      <c r="AE22" s="599"/>
      <c r="AF22" s="599"/>
    </row>
    <row r="23">
      <c r="A23" s="592">
        <v>21.0</v>
      </c>
      <c r="B23" s="593">
        <v>45571.0</v>
      </c>
      <c r="C23" s="593">
        <v>45571.0</v>
      </c>
      <c r="D23" s="592">
        <v>3.81401100124583E14</v>
      </c>
      <c r="E23" s="592">
        <v>9348.0</v>
      </c>
      <c r="F23" s="796">
        <v>4640338.0</v>
      </c>
      <c r="G23" s="592" t="s">
        <v>4032</v>
      </c>
      <c r="H23" s="592" t="s">
        <v>4033</v>
      </c>
      <c r="I23" s="592">
        <v>6.7988847E7</v>
      </c>
      <c r="J23" s="592"/>
      <c r="K23" s="593"/>
      <c r="L23" s="592" t="s">
        <v>701</v>
      </c>
      <c r="M23" s="592"/>
      <c r="N23" s="592">
        <v>170.0</v>
      </c>
      <c r="O23" s="592">
        <f t="shared" si="1"/>
        <v>170</v>
      </c>
      <c r="P23" s="592"/>
      <c r="Q23" s="592" t="s">
        <v>854</v>
      </c>
      <c r="R23" s="597" t="s">
        <v>1885</v>
      </c>
      <c r="S23" s="592" t="s">
        <v>3854</v>
      </c>
      <c r="T23" s="598">
        <f t="shared" si="4"/>
        <v>4.25</v>
      </c>
      <c r="U23" s="599"/>
      <c r="V23" s="599"/>
      <c r="W23" s="743">
        <f t="shared" si="5"/>
        <v>4.25</v>
      </c>
      <c r="X23" s="599"/>
      <c r="Y23" s="599"/>
      <c r="Z23" s="599"/>
      <c r="AA23" s="599"/>
      <c r="AB23" s="599"/>
      <c r="AC23" s="599"/>
      <c r="AD23" s="599"/>
      <c r="AE23" s="599"/>
      <c r="AF23" s="599"/>
    </row>
    <row r="24">
      <c r="A24" s="592">
        <v>22.0</v>
      </c>
      <c r="B24" s="593">
        <v>45571.0</v>
      </c>
      <c r="C24" s="593">
        <v>45571.0</v>
      </c>
      <c r="D24" s="592">
        <v>3.81401100124583E14</v>
      </c>
      <c r="E24" s="592">
        <v>9349.0</v>
      </c>
      <c r="F24" s="795">
        <v>0.0</v>
      </c>
      <c r="G24" s="594" t="s">
        <v>4034</v>
      </c>
      <c r="H24" s="594" t="s">
        <v>4034</v>
      </c>
      <c r="I24" s="594">
        <v>6.3481123E7</v>
      </c>
      <c r="J24" s="595"/>
      <c r="K24" s="593"/>
      <c r="L24" s="592" t="s">
        <v>701</v>
      </c>
      <c r="M24" s="592"/>
      <c r="N24" s="592">
        <v>200.0</v>
      </c>
      <c r="O24" s="592">
        <v>200.0</v>
      </c>
      <c r="P24" s="592"/>
      <c r="Q24" s="592" t="s">
        <v>854</v>
      </c>
      <c r="R24" s="597" t="s">
        <v>1885</v>
      </c>
      <c r="S24" s="592" t="s">
        <v>3947</v>
      </c>
      <c r="T24" s="598">
        <f t="shared" si="4"/>
        <v>5</v>
      </c>
      <c r="U24" s="599"/>
      <c r="V24" s="600"/>
      <c r="W24" s="743">
        <f t="shared" si="5"/>
        <v>5</v>
      </c>
      <c r="X24" s="599"/>
      <c r="Y24" s="599"/>
      <c r="Z24" s="599"/>
      <c r="AA24" s="599"/>
      <c r="AB24" s="599"/>
      <c r="AC24" s="599"/>
      <c r="AD24" s="599"/>
      <c r="AE24" s="599"/>
      <c r="AF24" s="599"/>
    </row>
    <row r="25">
      <c r="A25" s="29">
        <v>23.0</v>
      </c>
      <c r="B25" s="174">
        <v>45572.0</v>
      </c>
      <c r="C25" s="174">
        <v>45572.0</v>
      </c>
      <c r="D25" s="29">
        <v>3.81401100124583E14</v>
      </c>
      <c r="E25" s="29">
        <v>9359.0</v>
      </c>
      <c r="F25" s="432">
        <v>0.0</v>
      </c>
      <c r="G25" s="184" t="s">
        <v>4035</v>
      </c>
      <c r="H25" s="184" t="s">
        <v>4035</v>
      </c>
      <c r="I25" s="184">
        <v>7.8130826E7</v>
      </c>
      <c r="J25" s="184"/>
      <c r="K25" s="174"/>
      <c r="L25" s="29" t="s">
        <v>2260</v>
      </c>
      <c r="M25" s="29"/>
      <c r="N25" s="29">
        <v>220.0</v>
      </c>
      <c r="O25" s="29">
        <f t="shared" ref="O25:O37" si="6">N25</f>
        <v>220</v>
      </c>
      <c r="P25" s="468"/>
      <c r="Q25" s="29" t="s">
        <v>854</v>
      </c>
      <c r="R25" s="177" t="s">
        <v>988</v>
      </c>
      <c r="S25" s="29" t="s">
        <v>4036</v>
      </c>
      <c r="T25" s="433">
        <f t="shared" ref="T25:T26" si="7">(N25*5%)</f>
        <v>11</v>
      </c>
      <c r="U25" s="223"/>
      <c r="V25" s="178"/>
      <c r="W25" s="178"/>
      <c r="X25" s="178"/>
      <c r="Y25" s="178"/>
      <c r="Z25" s="178"/>
      <c r="AA25" s="178"/>
      <c r="AB25" s="178"/>
      <c r="AC25" s="178"/>
      <c r="AD25" s="178"/>
      <c r="AE25" s="178"/>
      <c r="AF25" s="178"/>
    </row>
    <row r="26">
      <c r="A26" s="29">
        <v>24.0</v>
      </c>
      <c r="B26" s="174">
        <v>45572.0</v>
      </c>
      <c r="C26" s="174">
        <v>45572.0</v>
      </c>
      <c r="D26" s="29">
        <v>3.81401100124583E14</v>
      </c>
      <c r="E26" s="29">
        <v>9360.0</v>
      </c>
      <c r="F26" s="432">
        <v>0.0</v>
      </c>
      <c r="G26" s="184" t="s">
        <v>4037</v>
      </c>
      <c r="H26" s="184" t="s">
        <v>4037</v>
      </c>
      <c r="I26" s="184">
        <v>7.5151459E7</v>
      </c>
      <c r="J26" s="29"/>
      <c r="K26" s="174"/>
      <c r="L26" s="29" t="s">
        <v>2260</v>
      </c>
      <c r="M26" s="29"/>
      <c r="N26" s="29">
        <v>240.0</v>
      </c>
      <c r="O26" s="29">
        <f t="shared" si="6"/>
        <v>240</v>
      </c>
      <c r="P26" s="29"/>
      <c r="Q26" s="29" t="s">
        <v>854</v>
      </c>
      <c r="R26" s="177" t="s">
        <v>988</v>
      </c>
      <c r="S26" s="29" t="s">
        <v>4038</v>
      </c>
      <c r="T26" s="433">
        <f t="shared" si="7"/>
        <v>12</v>
      </c>
      <c r="U26" s="223"/>
      <c r="V26" s="178"/>
      <c r="W26" s="178"/>
      <c r="X26" s="178"/>
      <c r="Y26" s="178"/>
      <c r="Z26" s="178"/>
      <c r="AA26" s="178"/>
      <c r="AB26" s="178"/>
      <c r="AC26" s="178"/>
      <c r="AD26" s="178"/>
      <c r="AE26" s="178"/>
      <c r="AF26" s="178"/>
    </row>
    <row r="27">
      <c r="A27" s="29">
        <v>25.0</v>
      </c>
      <c r="B27" s="174">
        <v>45572.0</v>
      </c>
      <c r="C27" s="801" t="s">
        <v>4039</v>
      </c>
      <c r="D27" s="29">
        <v>3.81401100124583E14</v>
      </c>
      <c r="E27" s="29">
        <v>9361.0</v>
      </c>
      <c r="F27" s="802">
        <v>1.015447026E9</v>
      </c>
      <c r="G27" s="29" t="s">
        <v>4040</v>
      </c>
      <c r="H27" s="29" t="s">
        <v>4040</v>
      </c>
      <c r="I27" s="29">
        <v>7.5465144E7</v>
      </c>
      <c r="J27" s="29"/>
      <c r="K27" s="174"/>
      <c r="L27" s="29" t="s">
        <v>675</v>
      </c>
      <c r="M27" s="29"/>
      <c r="N27" s="29">
        <v>40341.5</v>
      </c>
      <c r="O27" s="29">
        <f t="shared" si="6"/>
        <v>40341.5</v>
      </c>
      <c r="P27" s="176" t="s">
        <v>4041</v>
      </c>
      <c r="Q27" s="29" t="s">
        <v>854</v>
      </c>
      <c r="R27" s="177" t="s">
        <v>988</v>
      </c>
      <c r="S27" s="29" t="s">
        <v>4042</v>
      </c>
      <c r="T27" s="433">
        <f>(N27*5%)-350</f>
        <v>1667.075</v>
      </c>
      <c r="U27" s="178"/>
      <c r="V27" s="223"/>
      <c r="W27" s="223">
        <v>350.0</v>
      </c>
      <c r="X27" s="178"/>
      <c r="Y27" s="178"/>
      <c r="Z27" s="178"/>
      <c r="AA27" s="178"/>
      <c r="AB27" s="178"/>
      <c r="AC27" s="178"/>
      <c r="AD27" s="178"/>
      <c r="AE27" s="178"/>
      <c r="AF27" s="178"/>
    </row>
    <row r="28">
      <c r="A28" s="592">
        <v>26.0</v>
      </c>
      <c r="B28" s="593">
        <v>45573.0</v>
      </c>
      <c r="C28" s="593">
        <v>45573.0</v>
      </c>
      <c r="D28" s="592">
        <v>3.81401100124583E14</v>
      </c>
      <c r="E28" s="592">
        <v>9391.0</v>
      </c>
      <c r="F28" s="796">
        <v>4662293.0</v>
      </c>
      <c r="G28" s="592" t="s">
        <v>4043</v>
      </c>
      <c r="H28" s="592" t="s">
        <v>4044</v>
      </c>
      <c r="I28" s="592">
        <v>7.0861142E7</v>
      </c>
      <c r="J28" s="592"/>
      <c r="K28" s="593"/>
      <c r="L28" s="592" t="s">
        <v>2260</v>
      </c>
      <c r="M28" s="592"/>
      <c r="N28" s="592">
        <v>80.0</v>
      </c>
      <c r="O28" s="592">
        <f t="shared" si="6"/>
        <v>80</v>
      </c>
      <c r="P28" s="640"/>
      <c r="Q28" s="592" t="s">
        <v>854</v>
      </c>
      <c r="R28" s="597" t="s">
        <v>1885</v>
      </c>
      <c r="S28" s="592" t="s">
        <v>4045</v>
      </c>
      <c r="T28" s="598">
        <f t="shared" ref="T28:T29" si="8">(N28*5%)/2</f>
        <v>2</v>
      </c>
      <c r="U28" s="599"/>
      <c r="V28" s="600"/>
      <c r="W28" s="743">
        <f t="shared" ref="W28:W29" si="9">T28</f>
        <v>2</v>
      </c>
      <c r="X28" s="599"/>
      <c r="Y28" s="599"/>
      <c r="Z28" s="599"/>
      <c r="AA28" s="599"/>
      <c r="AB28" s="599"/>
      <c r="AC28" s="599"/>
      <c r="AD28" s="599"/>
      <c r="AE28" s="599"/>
      <c r="AF28" s="599"/>
    </row>
    <row r="29">
      <c r="A29" s="592">
        <v>27.0</v>
      </c>
      <c r="B29" s="593">
        <v>45574.0</v>
      </c>
      <c r="C29" s="593">
        <v>45577.0</v>
      </c>
      <c r="D29" s="592">
        <v>3.81401100124583E14</v>
      </c>
      <c r="E29" s="592">
        <v>9430.0</v>
      </c>
      <c r="F29" s="795">
        <v>7679773.0</v>
      </c>
      <c r="G29" s="594" t="s">
        <v>4046</v>
      </c>
      <c r="H29" s="594" t="s">
        <v>4046</v>
      </c>
      <c r="I29" s="594">
        <v>7.80618E7</v>
      </c>
      <c r="J29" s="594" t="s">
        <v>4047</v>
      </c>
      <c r="K29" s="593"/>
      <c r="L29" s="592" t="s">
        <v>1449</v>
      </c>
      <c r="M29" s="592"/>
      <c r="N29" s="592">
        <v>550.0</v>
      </c>
      <c r="O29" s="592">
        <f t="shared" si="6"/>
        <v>550</v>
      </c>
      <c r="P29" s="632" t="s">
        <v>4048</v>
      </c>
      <c r="Q29" s="592" t="s">
        <v>854</v>
      </c>
      <c r="R29" s="597" t="s">
        <v>1885</v>
      </c>
      <c r="S29" s="592" t="s">
        <v>4049</v>
      </c>
      <c r="T29" s="598">
        <f t="shared" si="8"/>
        <v>13.75</v>
      </c>
      <c r="U29" s="600"/>
      <c r="V29" s="599"/>
      <c r="W29" s="743">
        <f t="shared" si="9"/>
        <v>13.75</v>
      </c>
      <c r="X29" s="599"/>
      <c r="Y29" s="599"/>
      <c r="Z29" s="599"/>
      <c r="AA29" s="599"/>
      <c r="AB29" s="599"/>
      <c r="AC29" s="599"/>
      <c r="AD29" s="599"/>
      <c r="AE29" s="599"/>
      <c r="AF29" s="599"/>
    </row>
    <row r="30">
      <c r="A30" s="29">
        <v>28.0</v>
      </c>
      <c r="B30" s="174">
        <v>45574.0</v>
      </c>
      <c r="C30" s="174">
        <v>45578.0</v>
      </c>
      <c r="D30" s="29">
        <v>3.81401100124583E14</v>
      </c>
      <c r="E30" s="29">
        <v>9433.0</v>
      </c>
      <c r="F30" s="432">
        <v>6.207064014E9</v>
      </c>
      <c r="G30" s="184" t="s">
        <v>4050</v>
      </c>
      <c r="H30" s="184" t="s">
        <v>4050</v>
      </c>
      <c r="I30" s="184">
        <v>7.5070348E7</v>
      </c>
      <c r="J30" s="184" t="s">
        <v>4051</v>
      </c>
      <c r="K30" s="174"/>
      <c r="L30" s="29" t="s">
        <v>646</v>
      </c>
      <c r="M30" s="29"/>
      <c r="N30" s="29">
        <v>829.0</v>
      </c>
      <c r="O30" s="29">
        <f t="shared" si="6"/>
        <v>829</v>
      </c>
      <c r="P30" s="29"/>
      <c r="Q30" s="29" t="s">
        <v>854</v>
      </c>
      <c r="R30" s="177" t="s">
        <v>988</v>
      </c>
      <c r="S30" s="29" t="s">
        <v>4052</v>
      </c>
      <c r="T30" s="433">
        <f>(N30*5%)</f>
        <v>41.45</v>
      </c>
      <c r="U30" s="223"/>
      <c r="V30" s="178"/>
      <c r="W30" s="178"/>
      <c r="X30" s="178"/>
      <c r="Y30" s="178"/>
      <c r="Z30" s="178"/>
      <c r="AA30" s="178"/>
      <c r="AB30" s="178"/>
      <c r="AC30" s="178"/>
      <c r="AD30" s="178"/>
      <c r="AE30" s="178"/>
      <c r="AF30" s="178"/>
    </row>
    <row r="31">
      <c r="A31" s="592">
        <v>29.0</v>
      </c>
      <c r="B31" s="593">
        <v>45574.0</v>
      </c>
      <c r="C31" s="638">
        <v>45577.0</v>
      </c>
      <c r="D31" s="592">
        <v>3.81401100124583E14</v>
      </c>
      <c r="E31" s="592">
        <v>9434.0</v>
      </c>
      <c r="F31" s="796">
        <v>6203105.0</v>
      </c>
      <c r="G31" s="592" t="s">
        <v>4053</v>
      </c>
      <c r="H31" s="592" t="s">
        <v>4053</v>
      </c>
      <c r="I31" s="592">
        <v>7.6371219E7</v>
      </c>
      <c r="J31" s="592" t="s">
        <v>4054</v>
      </c>
      <c r="K31" s="593"/>
      <c r="L31" s="592" t="s">
        <v>1740</v>
      </c>
      <c r="M31" s="592"/>
      <c r="N31" s="592">
        <v>1040.0</v>
      </c>
      <c r="O31" s="592">
        <f t="shared" si="6"/>
        <v>1040</v>
      </c>
      <c r="P31" s="632" t="s">
        <v>4055</v>
      </c>
      <c r="Q31" s="592" t="s">
        <v>854</v>
      </c>
      <c r="R31" s="597" t="s">
        <v>1885</v>
      </c>
      <c r="S31" s="592" t="s">
        <v>4056</v>
      </c>
      <c r="T31" s="598">
        <f t="shared" ref="T31:T33" si="10">(N31*5%)/2</f>
        <v>26</v>
      </c>
      <c r="U31" s="600"/>
      <c r="V31" s="599"/>
      <c r="W31" s="743">
        <f t="shared" ref="W31:W33" si="11">T31</f>
        <v>26</v>
      </c>
      <c r="X31" s="599"/>
      <c r="Y31" s="599"/>
      <c r="Z31" s="599"/>
      <c r="AA31" s="599"/>
      <c r="AB31" s="599"/>
      <c r="AC31" s="599"/>
      <c r="AD31" s="599"/>
      <c r="AE31" s="599"/>
      <c r="AF31" s="599"/>
    </row>
    <row r="32">
      <c r="A32" s="592">
        <v>30.0</v>
      </c>
      <c r="B32" s="593">
        <v>45575.0</v>
      </c>
      <c r="C32" s="593">
        <v>45612.0</v>
      </c>
      <c r="D32" s="592">
        <v>3.81401100124583E14</v>
      </c>
      <c r="E32" s="592">
        <v>9450.0</v>
      </c>
      <c r="F32" s="796">
        <v>5791671.0</v>
      </c>
      <c r="G32" s="592" t="s">
        <v>4057</v>
      </c>
      <c r="H32" s="592" t="s">
        <v>4057</v>
      </c>
      <c r="I32" s="592">
        <v>7.2195051E7</v>
      </c>
      <c r="J32" s="592" t="s">
        <v>4058</v>
      </c>
      <c r="K32" s="593"/>
      <c r="L32" s="592" t="s">
        <v>1127</v>
      </c>
      <c r="M32" s="592" t="s">
        <v>27</v>
      </c>
      <c r="N32" s="592">
        <v>1099.0</v>
      </c>
      <c r="O32" s="592">
        <f t="shared" si="6"/>
        <v>1099</v>
      </c>
      <c r="P32" s="592"/>
      <c r="Q32" s="592" t="s">
        <v>854</v>
      </c>
      <c r="R32" s="597" t="s">
        <v>1885</v>
      </c>
      <c r="S32" s="592" t="s">
        <v>4059</v>
      </c>
      <c r="T32" s="598">
        <f t="shared" si="10"/>
        <v>27.475</v>
      </c>
      <c r="U32" s="599"/>
      <c r="V32" s="599"/>
      <c r="W32" s="743">
        <f t="shared" si="11"/>
        <v>27.475</v>
      </c>
      <c r="X32" s="599"/>
      <c r="Y32" s="599"/>
      <c r="Z32" s="599"/>
      <c r="AA32" s="599"/>
      <c r="AB32" s="599"/>
      <c r="AC32" s="599"/>
      <c r="AD32" s="599"/>
      <c r="AE32" s="599"/>
      <c r="AF32" s="599"/>
    </row>
    <row r="33">
      <c r="A33" s="592">
        <v>31.0</v>
      </c>
      <c r="B33" s="593">
        <v>45575.0</v>
      </c>
      <c r="C33" s="593">
        <v>45576.0</v>
      </c>
      <c r="D33" s="592">
        <v>3.81401100124583E14</v>
      </c>
      <c r="E33" s="592">
        <v>9459.0</v>
      </c>
      <c r="F33" s="795">
        <v>6332119.0</v>
      </c>
      <c r="G33" s="594" t="s">
        <v>4060</v>
      </c>
      <c r="H33" s="594" t="s">
        <v>4060</v>
      </c>
      <c r="I33" s="594">
        <v>7.1351124E7</v>
      </c>
      <c r="J33" s="594" t="s">
        <v>4061</v>
      </c>
      <c r="K33" s="593"/>
      <c r="L33" s="592" t="s">
        <v>2260</v>
      </c>
      <c r="M33" s="592"/>
      <c r="N33" s="592">
        <v>460.0</v>
      </c>
      <c r="O33" s="592">
        <f t="shared" si="6"/>
        <v>460</v>
      </c>
      <c r="P33" s="592"/>
      <c r="Q33" s="592" t="s">
        <v>854</v>
      </c>
      <c r="R33" s="597" t="s">
        <v>1885</v>
      </c>
      <c r="S33" s="592" t="s">
        <v>4062</v>
      </c>
      <c r="T33" s="598">
        <f t="shared" si="10"/>
        <v>11.5</v>
      </c>
      <c r="U33" s="599"/>
      <c r="V33" s="600"/>
      <c r="W33" s="743">
        <f t="shared" si="11"/>
        <v>11.5</v>
      </c>
      <c r="X33" s="599"/>
      <c r="Y33" s="599"/>
      <c r="Z33" s="599"/>
      <c r="AA33" s="599"/>
      <c r="AB33" s="599"/>
      <c r="AC33" s="599"/>
      <c r="AD33" s="599"/>
      <c r="AE33" s="599"/>
      <c r="AF33" s="599"/>
    </row>
    <row r="34">
      <c r="A34" s="29">
        <v>32.0</v>
      </c>
      <c r="B34" s="174">
        <v>45576.0</v>
      </c>
      <c r="C34" s="174">
        <v>45579.0</v>
      </c>
      <c r="D34" s="29">
        <v>3.81401100124583E14</v>
      </c>
      <c r="E34" s="29">
        <v>9546.0</v>
      </c>
      <c r="F34" s="432">
        <v>5843258.0</v>
      </c>
      <c r="G34" s="184" t="s">
        <v>4063</v>
      </c>
      <c r="H34" s="184" t="s">
        <v>4063</v>
      </c>
      <c r="I34" s="184">
        <v>7.7377415E7</v>
      </c>
      <c r="J34" s="462"/>
      <c r="K34" s="174"/>
      <c r="L34" s="29" t="s">
        <v>391</v>
      </c>
      <c r="M34" s="29"/>
      <c r="N34" s="29">
        <v>400.0</v>
      </c>
      <c r="O34" s="29">
        <f t="shared" si="6"/>
        <v>400</v>
      </c>
      <c r="P34" s="803" t="s">
        <v>4064</v>
      </c>
      <c r="Q34" s="29" t="s">
        <v>854</v>
      </c>
      <c r="R34" s="177" t="s">
        <v>988</v>
      </c>
      <c r="S34" s="29" t="s">
        <v>4065</v>
      </c>
      <c r="T34" s="433">
        <f>(N34*5%)</f>
        <v>20</v>
      </c>
      <c r="U34" s="223"/>
      <c r="V34" s="178"/>
      <c r="W34" s="178"/>
      <c r="X34" s="178"/>
      <c r="Y34" s="178"/>
      <c r="Z34" s="178"/>
      <c r="AA34" s="178"/>
      <c r="AB34" s="178"/>
      <c r="AC34" s="178"/>
      <c r="AD34" s="178"/>
      <c r="AE34" s="178"/>
      <c r="AF34" s="178"/>
    </row>
    <row r="35">
      <c r="A35" s="592">
        <v>33.0</v>
      </c>
      <c r="B35" s="593">
        <v>45576.0</v>
      </c>
      <c r="C35" s="593">
        <v>45576.0</v>
      </c>
      <c r="D35" s="592">
        <v>3.81401100124583E14</v>
      </c>
      <c r="E35" s="592">
        <v>9507.0</v>
      </c>
      <c r="F35" s="796">
        <v>0.0</v>
      </c>
      <c r="G35" s="592" t="s">
        <v>4066</v>
      </c>
      <c r="H35" s="592" t="s">
        <v>4066</v>
      </c>
      <c r="I35" s="592">
        <v>7.9034779E7</v>
      </c>
      <c r="J35" s="592" t="s">
        <v>4067</v>
      </c>
      <c r="K35" s="593"/>
      <c r="L35" s="592" t="s">
        <v>2260</v>
      </c>
      <c r="M35" s="592"/>
      <c r="N35" s="592">
        <f>320+60</f>
        <v>380</v>
      </c>
      <c r="O35" s="592">
        <f t="shared" si="6"/>
        <v>380</v>
      </c>
      <c r="P35" s="592"/>
      <c r="Q35" s="592" t="s">
        <v>854</v>
      </c>
      <c r="R35" s="597" t="s">
        <v>1885</v>
      </c>
      <c r="S35" s="592" t="s">
        <v>4068</v>
      </c>
      <c r="T35" s="598">
        <f t="shared" ref="T35:T72" si="12">(N35*5%)/2</f>
        <v>9.5</v>
      </c>
      <c r="U35" s="600"/>
      <c r="V35" s="599"/>
      <c r="W35" s="743">
        <f t="shared" ref="W35:W72" si="13">T35</f>
        <v>9.5</v>
      </c>
      <c r="X35" s="599"/>
      <c r="Y35" s="599"/>
      <c r="Z35" s="599"/>
      <c r="AA35" s="599"/>
      <c r="AB35" s="599"/>
      <c r="AC35" s="599"/>
      <c r="AD35" s="599"/>
      <c r="AE35" s="599"/>
      <c r="AF35" s="599"/>
    </row>
    <row r="36">
      <c r="A36" s="592">
        <v>34.0</v>
      </c>
      <c r="B36" s="593">
        <v>45576.0</v>
      </c>
      <c r="C36" s="593">
        <v>45578.0</v>
      </c>
      <c r="D36" s="592">
        <v>3.81401100124583E14</v>
      </c>
      <c r="E36" s="592">
        <v>9509.0</v>
      </c>
      <c r="F36" s="795">
        <v>3.233921014E9</v>
      </c>
      <c r="G36" s="592" t="s">
        <v>4069</v>
      </c>
      <c r="H36" s="592" t="s">
        <v>4070</v>
      </c>
      <c r="I36" s="592">
        <v>6.3504257E7</v>
      </c>
      <c r="J36" s="804" t="s">
        <v>4071</v>
      </c>
      <c r="K36" s="593"/>
      <c r="L36" s="592" t="s">
        <v>418</v>
      </c>
      <c r="M36" s="592"/>
      <c r="N36" s="592">
        <v>210.0</v>
      </c>
      <c r="O36" s="592">
        <f t="shared" si="6"/>
        <v>210</v>
      </c>
      <c r="P36" s="592"/>
      <c r="Q36" s="592" t="s">
        <v>854</v>
      </c>
      <c r="R36" s="597" t="s">
        <v>1885</v>
      </c>
      <c r="S36" s="592" t="s">
        <v>4072</v>
      </c>
      <c r="T36" s="598">
        <f t="shared" si="12"/>
        <v>5.25</v>
      </c>
      <c r="U36" s="599"/>
      <c r="V36" s="600"/>
      <c r="W36" s="743">
        <f t="shared" si="13"/>
        <v>5.25</v>
      </c>
      <c r="X36" s="599"/>
      <c r="Y36" s="599"/>
      <c r="Z36" s="599"/>
      <c r="AA36" s="599"/>
      <c r="AB36" s="599"/>
      <c r="AC36" s="599"/>
      <c r="AD36" s="599"/>
      <c r="AE36" s="599"/>
      <c r="AF36" s="599"/>
    </row>
    <row r="37">
      <c r="A37" s="592">
        <v>35.0</v>
      </c>
      <c r="B37" s="593">
        <v>45576.0</v>
      </c>
      <c r="C37" s="593">
        <v>45577.0</v>
      </c>
      <c r="D37" s="592">
        <v>3.81401100124583E14</v>
      </c>
      <c r="E37" s="592">
        <v>9513.0</v>
      </c>
      <c r="F37" s="795">
        <v>1.326965E7</v>
      </c>
      <c r="G37" s="594" t="s">
        <v>4073</v>
      </c>
      <c r="H37" s="594" t="s">
        <v>4073</v>
      </c>
      <c r="I37" s="594">
        <v>7.8063169E7</v>
      </c>
      <c r="J37" s="594" t="s">
        <v>4074</v>
      </c>
      <c r="K37" s="593"/>
      <c r="L37" s="592" t="s">
        <v>418</v>
      </c>
      <c r="M37" s="592"/>
      <c r="N37" s="592">
        <v>910.0</v>
      </c>
      <c r="O37" s="592">
        <f t="shared" si="6"/>
        <v>910</v>
      </c>
      <c r="P37" s="592"/>
      <c r="Q37" s="592" t="s">
        <v>854</v>
      </c>
      <c r="R37" s="597" t="s">
        <v>1885</v>
      </c>
      <c r="S37" s="592" t="s">
        <v>4075</v>
      </c>
      <c r="T37" s="598">
        <f t="shared" si="12"/>
        <v>22.75</v>
      </c>
      <c r="U37" s="599"/>
      <c r="V37" s="599"/>
      <c r="W37" s="743">
        <f t="shared" si="13"/>
        <v>22.75</v>
      </c>
      <c r="X37" s="599"/>
      <c r="Y37" s="599"/>
      <c r="Z37" s="599"/>
      <c r="AA37" s="599"/>
      <c r="AB37" s="599"/>
      <c r="AC37" s="599"/>
      <c r="AD37" s="599"/>
      <c r="AE37" s="599"/>
      <c r="AF37" s="599"/>
    </row>
    <row r="38">
      <c r="A38" s="592">
        <v>36.0</v>
      </c>
      <c r="B38" s="593">
        <v>45576.0</v>
      </c>
      <c r="C38" s="593">
        <v>45577.0</v>
      </c>
      <c r="D38" s="592">
        <v>3.81401100124583E14</v>
      </c>
      <c r="E38" s="592">
        <v>9517.0</v>
      </c>
      <c r="F38" s="795">
        <v>9855051.0</v>
      </c>
      <c r="G38" s="594" t="s">
        <v>4076</v>
      </c>
      <c r="H38" s="594" t="s">
        <v>4076</v>
      </c>
      <c r="I38" s="594">
        <v>7.0841E7</v>
      </c>
      <c r="J38" s="661" t="s">
        <v>4077</v>
      </c>
      <c r="K38" s="593"/>
      <c r="L38" s="592" t="s">
        <v>418</v>
      </c>
      <c r="M38" s="592"/>
      <c r="N38" s="592">
        <v>210.0</v>
      </c>
      <c r="O38" s="592">
        <v>210.0</v>
      </c>
      <c r="P38" s="592"/>
      <c r="Q38" s="592" t="s">
        <v>854</v>
      </c>
      <c r="R38" s="597" t="s">
        <v>1885</v>
      </c>
      <c r="S38" s="592" t="s">
        <v>4078</v>
      </c>
      <c r="T38" s="598">
        <f t="shared" si="12"/>
        <v>5.25</v>
      </c>
      <c r="U38" s="600"/>
      <c r="V38" s="599"/>
      <c r="W38" s="743">
        <f t="shared" si="13"/>
        <v>5.25</v>
      </c>
      <c r="X38" s="599"/>
      <c r="Y38" s="599"/>
      <c r="Z38" s="599"/>
      <c r="AA38" s="599"/>
      <c r="AB38" s="599"/>
      <c r="AC38" s="599"/>
      <c r="AD38" s="599"/>
      <c r="AE38" s="599"/>
      <c r="AF38" s="599"/>
    </row>
    <row r="39">
      <c r="A39" s="592">
        <v>37.0</v>
      </c>
      <c r="B39" s="593">
        <v>45576.0</v>
      </c>
      <c r="C39" s="593">
        <v>45577.0</v>
      </c>
      <c r="D39" s="592">
        <v>3.81401100124583E14</v>
      </c>
      <c r="E39" s="592">
        <v>9518.0</v>
      </c>
      <c r="F39" s="796">
        <v>5387509.0</v>
      </c>
      <c r="G39" s="592" t="s">
        <v>4079</v>
      </c>
      <c r="H39" s="592" t="s">
        <v>4079</v>
      </c>
      <c r="I39" s="592">
        <v>6.916042E7</v>
      </c>
      <c r="J39" s="592"/>
      <c r="K39" s="593"/>
      <c r="L39" s="592" t="s">
        <v>418</v>
      </c>
      <c r="M39" s="596"/>
      <c r="N39" s="592">
        <v>395.0</v>
      </c>
      <c r="O39" s="592">
        <f t="shared" ref="O39:O45" si="14">N39</f>
        <v>395</v>
      </c>
      <c r="P39" s="596"/>
      <c r="Q39" s="592" t="s">
        <v>854</v>
      </c>
      <c r="R39" s="597" t="s">
        <v>1885</v>
      </c>
      <c r="S39" s="669" t="s">
        <v>4080</v>
      </c>
      <c r="T39" s="598">
        <f t="shared" si="12"/>
        <v>9.875</v>
      </c>
      <c r="U39" s="666"/>
      <c r="V39" s="663"/>
      <c r="W39" s="743">
        <f t="shared" si="13"/>
        <v>9.875</v>
      </c>
      <c r="X39" s="599"/>
      <c r="Y39" s="599"/>
      <c r="Z39" s="599"/>
      <c r="AA39" s="599"/>
      <c r="AB39" s="599"/>
      <c r="AC39" s="599"/>
      <c r="AD39" s="599"/>
      <c r="AE39" s="599"/>
      <c r="AF39" s="599"/>
    </row>
    <row r="40">
      <c r="A40" s="592">
        <v>38.0</v>
      </c>
      <c r="B40" s="593">
        <v>45576.0</v>
      </c>
      <c r="C40" s="593">
        <v>45577.0</v>
      </c>
      <c r="D40" s="592">
        <v>3.81401100124583E14</v>
      </c>
      <c r="E40" s="592">
        <v>9519.0</v>
      </c>
      <c r="F40" s="796">
        <v>1.2596743E7</v>
      </c>
      <c r="G40" s="592" t="s">
        <v>4081</v>
      </c>
      <c r="H40" s="592" t="s">
        <v>4082</v>
      </c>
      <c r="I40" s="592">
        <v>7.6306626E7</v>
      </c>
      <c r="J40" s="592" t="s">
        <v>4083</v>
      </c>
      <c r="K40" s="593"/>
      <c r="L40" s="592" t="s">
        <v>418</v>
      </c>
      <c r="M40" s="592"/>
      <c r="N40" s="592">
        <f>420+105</f>
        <v>525</v>
      </c>
      <c r="O40" s="592">
        <f t="shared" si="14"/>
        <v>525</v>
      </c>
      <c r="P40" s="596"/>
      <c r="Q40" s="592" t="s">
        <v>854</v>
      </c>
      <c r="R40" s="597" t="s">
        <v>1885</v>
      </c>
      <c r="S40" s="592" t="s">
        <v>4084</v>
      </c>
      <c r="T40" s="598">
        <f t="shared" si="12"/>
        <v>13.125</v>
      </c>
      <c r="U40" s="666"/>
      <c r="V40" s="663"/>
      <c r="W40" s="743">
        <f t="shared" si="13"/>
        <v>13.125</v>
      </c>
      <c r="X40" s="599"/>
      <c r="Y40" s="599"/>
      <c r="Z40" s="599"/>
      <c r="AA40" s="599"/>
      <c r="AB40" s="599"/>
      <c r="AC40" s="599"/>
      <c r="AD40" s="599"/>
      <c r="AE40" s="599"/>
      <c r="AF40" s="599"/>
    </row>
    <row r="41">
      <c r="A41" s="592">
        <v>39.0</v>
      </c>
      <c r="B41" s="593">
        <v>45576.0</v>
      </c>
      <c r="C41" s="593">
        <v>45576.0</v>
      </c>
      <c r="D41" s="592">
        <v>3.81401100124583E14</v>
      </c>
      <c r="E41" s="592">
        <v>9520.0</v>
      </c>
      <c r="F41" s="796">
        <v>4707346.0</v>
      </c>
      <c r="G41" s="592" t="s">
        <v>4085</v>
      </c>
      <c r="H41" s="592" t="s">
        <v>4085</v>
      </c>
      <c r="I41" s="592">
        <v>7.2642716E7</v>
      </c>
      <c r="J41" s="592"/>
      <c r="K41" s="593"/>
      <c r="L41" s="592" t="s">
        <v>2260</v>
      </c>
      <c r="M41" s="592"/>
      <c r="N41" s="592">
        <v>280.0</v>
      </c>
      <c r="O41" s="592">
        <f t="shared" si="14"/>
        <v>280</v>
      </c>
      <c r="P41" s="596"/>
      <c r="Q41" s="592" t="s">
        <v>854</v>
      </c>
      <c r="R41" s="597" t="s">
        <v>1885</v>
      </c>
      <c r="S41" s="592" t="s">
        <v>4086</v>
      </c>
      <c r="T41" s="598">
        <f t="shared" si="12"/>
        <v>7</v>
      </c>
      <c r="U41" s="666"/>
      <c r="V41" s="663"/>
      <c r="W41" s="743">
        <f t="shared" si="13"/>
        <v>7</v>
      </c>
      <c r="X41" s="599"/>
      <c r="Y41" s="599"/>
      <c r="Z41" s="599"/>
      <c r="AA41" s="599"/>
      <c r="AB41" s="599"/>
      <c r="AC41" s="599"/>
      <c r="AD41" s="599"/>
      <c r="AE41" s="599"/>
      <c r="AF41" s="599"/>
    </row>
    <row r="42">
      <c r="A42" s="592">
        <v>40.0</v>
      </c>
      <c r="B42" s="593">
        <v>45577.0</v>
      </c>
      <c r="C42" s="593">
        <v>45577.0</v>
      </c>
      <c r="D42" s="592">
        <v>3.81401100124583E14</v>
      </c>
      <c r="E42" s="592">
        <v>9522.0</v>
      </c>
      <c r="F42" s="795"/>
      <c r="G42" s="594" t="s">
        <v>4087</v>
      </c>
      <c r="H42" s="594" t="s">
        <v>4087</v>
      </c>
      <c r="I42" s="594"/>
      <c r="J42" s="592"/>
      <c r="K42" s="593"/>
      <c r="L42" s="592" t="s">
        <v>141</v>
      </c>
      <c r="M42" s="592" t="s">
        <v>27</v>
      </c>
      <c r="N42" s="592">
        <v>799.0</v>
      </c>
      <c r="O42" s="592">
        <f t="shared" si="14"/>
        <v>799</v>
      </c>
      <c r="P42" s="592"/>
      <c r="Q42" s="592" t="s">
        <v>854</v>
      </c>
      <c r="R42" s="597" t="s">
        <v>1885</v>
      </c>
      <c r="S42" s="592" t="s">
        <v>4088</v>
      </c>
      <c r="T42" s="598">
        <f t="shared" si="12"/>
        <v>19.975</v>
      </c>
      <c r="U42" s="600"/>
      <c r="V42" s="599"/>
      <c r="W42" s="743">
        <f t="shared" si="13"/>
        <v>19.975</v>
      </c>
      <c r="X42" s="599"/>
      <c r="Y42" s="599"/>
      <c r="Z42" s="599"/>
      <c r="AA42" s="599"/>
      <c r="AB42" s="599"/>
      <c r="AC42" s="599"/>
      <c r="AD42" s="599"/>
      <c r="AE42" s="599"/>
      <c r="AF42" s="599"/>
    </row>
    <row r="43">
      <c r="A43" s="592">
        <v>41.0</v>
      </c>
      <c r="B43" s="638">
        <v>45577.0</v>
      </c>
      <c r="C43" s="638">
        <v>45577.0</v>
      </c>
      <c r="D43" s="592">
        <v>3.81401100124583E14</v>
      </c>
      <c r="E43" s="592">
        <v>9523.0</v>
      </c>
      <c r="F43" s="796">
        <v>1.2596743E7</v>
      </c>
      <c r="G43" s="592" t="s">
        <v>4081</v>
      </c>
      <c r="H43" s="592" t="s">
        <v>4082</v>
      </c>
      <c r="I43" s="592">
        <v>7.6306626E7</v>
      </c>
      <c r="J43" s="592" t="s">
        <v>4083</v>
      </c>
      <c r="K43" s="593"/>
      <c r="L43" s="592" t="s">
        <v>418</v>
      </c>
      <c r="M43" s="592"/>
      <c r="N43" s="592">
        <v>105.0</v>
      </c>
      <c r="O43" s="596">
        <f t="shared" si="14"/>
        <v>105</v>
      </c>
      <c r="P43" s="596"/>
      <c r="Q43" s="592" t="s">
        <v>854</v>
      </c>
      <c r="R43" s="592" t="s">
        <v>1885</v>
      </c>
      <c r="S43" s="592" t="s">
        <v>4089</v>
      </c>
      <c r="T43" s="598">
        <f t="shared" si="12"/>
        <v>2.625</v>
      </c>
      <c r="U43" s="599"/>
      <c r="V43" s="599"/>
      <c r="W43" s="743">
        <f t="shared" si="13"/>
        <v>2.625</v>
      </c>
      <c r="X43" s="599"/>
      <c r="Y43" s="599"/>
      <c r="Z43" s="599"/>
      <c r="AA43" s="599"/>
      <c r="AB43" s="599"/>
      <c r="AC43" s="599"/>
      <c r="AD43" s="599"/>
      <c r="AE43" s="599"/>
      <c r="AF43" s="599"/>
    </row>
    <row r="44">
      <c r="A44" s="592">
        <v>42.0</v>
      </c>
      <c r="B44" s="638">
        <v>45577.0</v>
      </c>
      <c r="C44" s="638">
        <v>45577.0</v>
      </c>
      <c r="D44" s="592">
        <v>3.81401100124583E14</v>
      </c>
      <c r="E44" s="592">
        <v>9524.0</v>
      </c>
      <c r="F44" s="796">
        <v>1.326965E7</v>
      </c>
      <c r="G44" s="592" t="s">
        <v>4073</v>
      </c>
      <c r="H44" s="592" t="s">
        <v>4073</v>
      </c>
      <c r="I44" s="592">
        <v>7.8063169E7</v>
      </c>
      <c r="J44" s="592" t="s">
        <v>4074</v>
      </c>
      <c r="K44" s="593"/>
      <c r="L44" s="592" t="s">
        <v>418</v>
      </c>
      <c r="M44" s="596"/>
      <c r="N44" s="592">
        <v>80.0</v>
      </c>
      <c r="O44" s="596">
        <f t="shared" si="14"/>
        <v>80</v>
      </c>
      <c r="P44" s="596"/>
      <c r="Q44" s="592" t="s">
        <v>854</v>
      </c>
      <c r="R44" s="592" t="s">
        <v>1885</v>
      </c>
      <c r="S44" s="592" t="s">
        <v>4090</v>
      </c>
      <c r="T44" s="598">
        <f t="shared" si="12"/>
        <v>2</v>
      </c>
      <c r="U44" s="599"/>
      <c r="V44" s="599"/>
      <c r="W44" s="743">
        <f t="shared" si="13"/>
        <v>2</v>
      </c>
      <c r="X44" s="599"/>
      <c r="Y44" s="599"/>
      <c r="Z44" s="599"/>
      <c r="AA44" s="599"/>
      <c r="AB44" s="599"/>
      <c r="AC44" s="599"/>
      <c r="AD44" s="599"/>
      <c r="AE44" s="599"/>
      <c r="AF44" s="599"/>
    </row>
    <row r="45">
      <c r="A45" s="592">
        <v>43.0</v>
      </c>
      <c r="B45" s="638">
        <v>45577.0</v>
      </c>
      <c r="C45" s="638">
        <v>45578.0</v>
      </c>
      <c r="D45" s="592">
        <v>3.81401100124583E14</v>
      </c>
      <c r="E45" s="592">
        <v>9525.0</v>
      </c>
      <c r="F45" s="796">
        <v>1999853.0</v>
      </c>
      <c r="G45" s="592" t="s">
        <v>4091</v>
      </c>
      <c r="H45" s="592" t="s">
        <v>4091</v>
      </c>
      <c r="I45" s="592">
        <v>7.0405597E7</v>
      </c>
      <c r="J45" s="592" t="s">
        <v>4092</v>
      </c>
      <c r="K45" s="592"/>
      <c r="L45" s="592" t="s">
        <v>418</v>
      </c>
      <c r="M45" s="596"/>
      <c r="N45" s="596">
        <f>330</f>
        <v>330</v>
      </c>
      <c r="O45" s="596">
        <f t="shared" si="14"/>
        <v>330</v>
      </c>
      <c r="P45" s="596"/>
      <c r="Q45" s="592" t="s">
        <v>854</v>
      </c>
      <c r="R45" s="592" t="s">
        <v>1885</v>
      </c>
      <c r="S45" s="592" t="s">
        <v>4093</v>
      </c>
      <c r="T45" s="598">
        <f t="shared" si="12"/>
        <v>8.25</v>
      </c>
      <c r="U45" s="599"/>
      <c r="V45" s="599"/>
      <c r="W45" s="743">
        <f t="shared" si="13"/>
        <v>8.25</v>
      </c>
      <c r="X45" s="599"/>
      <c r="Y45" s="599"/>
      <c r="Z45" s="599"/>
      <c r="AA45" s="599"/>
      <c r="AB45" s="599"/>
      <c r="AC45" s="599"/>
      <c r="AD45" s="599"/>
      <c r="AE45" s="599"/>
      <c r="AF45" s="599"/>
    </row>
    <row r="46">
      <c r="A46" s="592">
        <v>44.0</v>
      </c>
      <c r="B46" s="638">
        <v>45577.0</v>
      </c>
      <c r="C46" s="638">
        <v>45577.0</v>
      </c>
      <c r="D46" s="592">
        <v>3.81401100124583E14</v>
      </c>
      <c r="E46" s="592">
        <v>9526.0</v>
      </c>
      <c r="F46" s="796">
        <v>6203105.0</v>
      </c>
      <c r="G46" s="592" t="s">
        <v>4053</v>
      </c>
      <c r="H46" s="592" t="s">
        <v>4053</v>
      </c>
      <c r="I46" s="592">
        <v>7.6371219E7</v>
      </c>
      <c r="J46" s="592" t="s">
        <v>4054</v>
      </c>
      <c r="K46" s="593"/>
      <c r="L46" s="592" t="s">
        <v>1740</v>
      </c>
      <c r="M46" s="592"/>
      <c r="N46" s="592">
        <v>1040.0</v>
      </c>
      <c r="O46" s="592">
        <v>1040.0</v>
      </c>
      <c r="P46" s="786" t="s">
        <v>1828</v>
      </c>
      <c r="Q46" s="592" t="s">
        <v>854</v>
      </c>
      <c r="R46" s="592" t="s">
        <v>1885</v>
      </c>
      <c r="S46" s="592" t="s">
        <v>4094</v>
      </c>
      <c r="T46" s="598">
        <f t="shared" si="12"/>
        <v>26</v>
      </c>
      <c r="U46" s="599"/>
      <c r="V46" s="599"/>
      <c r="W46" s="743">
        <f t="shared" si="13"/>
        <v>26</v>
      </c>
      <c r="X46" s="599"/>
      <c r="Y46" s="599"/>
      <c r="Z46" s="599"/>
      <c r="AA46" s="599"/>
      <c r="AB46" s="599"/>
      <c r="AC46" s="599"/>
      <c r="AD46" s="599"/>
      <c r="AE46" s="599"/>
      <c r="AF46" s="599"/>
    </row>
    <row r="47">
      <c r="A47" s="592">
        <v>45.0</v>
      </c>
      <c r="B47" s="638">
        <v>45578.0</v>
      </c>
      <c r="C47" s="638">
        <v>45578.0</v>
      </c>
      <c r="D47" s="592">
        <v>3.81401100124583E14</v>
      </c>
      <c r="E47" s="592">
        <v>9579.0</v>
      </c>
      <c r="F47" s="796">
        <v>0.0</v>
      </c>
      <c r="G47" s="592" t="s">
        <v>4095</v>
      </c>
      <c r="H47" s="592" t="s">
        <v>4095</v>
      </c>
      <c r="I47" s="592"/>
      <c r="J47" s="592"/>
      <c r="K47" s="592"/>
      <c r="L47" s="592" t="s">
        <v>119</v>
      </c>
      <c r="M47" s="596"/>
      <c r="N47" s="592">
        <v>5356.0</v>
      </c>
      <c r="O47" s="596">
        <f t="shared" ref="O47:O74" si="15">N47</f>
        <v>5356</v>
      </c>
      <c r="P47" s="592" t="s">
        <v>4096</v>
      </c>
      <c r="Q47" s="592" t="s">
        <v>854</v>
      </c>
      <c r="R47" s="592" t="s">
        <v>1885</v>
      </c>
      <c r="S47" s="592" t="s">
        <v>4097</v>
      </c>
      <c r="T47" s="598">
        <f t="shared" si="12"/>
        <v>133.9</v>
      </c>
      <c r="U47" s="599"/>
      <c r="V47" s="599"/>
      <c r="W47" s="743">
        <f t="shared" si="13"/>
        <v>133.9</v>
      </c>
      <c r="X47" s="599"/>
      <c r="Y47" s="599"/>
      <c r="Z47" s="599"/>
      <c r="AA47" s="599"/>
      <c r="AB47" s="599"/>
      <c r="AC47" s="599"/>
      <c r="AD47" s="599"/>
      <c r="AE47" s="599"/>
      <c r="AF47" s="599"/>
    </row>
    <row r="48">
      <c r="A48" s="592">
        <v>46.0</v>
      </c>
      <c r="B48" s="638">
        <v>45578.0</v>
      </c>
      <c r="C48" s="638">
        <v>45578.0</v>
      </c>
      <c r="D48" s="592">
        <v>3.81401100124583E14</v>
      </c>
      <c r="E48" s="592">
        <v>9547.0</v>
      </c>
      <c r="F48" s="796">
        <v>6203079.0</v>
      </c>
      <c r="G48" s="592" t="s">
        <v>4098</v>
      </c>
      <c r="H48" s="592" t="s">
        <v>4098</v>
      </c>
      <c r="I48" s="592">
        <v>7.9805681E7</v>
      </c>
      <c r="J48" s="592"/>
      <c r="K48" s="592"/>
      <c r="L48" s="592" t="s">
        <v>418</v>
      </c>
      <c r="M48" s="596"/>
      <c r="N48" s="592">
        <v>330.0</v>
      </c>
      <c r="O48" s="596">
        <f t="shared" si="15"/>
        <v>330</v>
      </c>
      <c r="P48" s="596"/>
      <c r="Q48" s="592" t="s">
        <v>854</v>
      </c>
      <c r="R48" s="592" t="s">
        <v>1885</v>
      </c>
      <c r="S48" s="592" t="s">
        <v>4099</v>
      </c>
      <c r="T48" s="598">
        <f t="shared" si="12"/>
        <v>8.25</v>
      </c>
      <c r="U48" s="599"/>
      <c r="V48" s="599"/>
      <c r="W48" s="743">
        <f t="shared" si="13"/>
        <v>8.25</v>
      </c>
      <c r="X48" s="599"/>
      <c r="Y48" s="599"/>
      <c r="Z48" s="599"/>
      <c r="AA48" s="599"/>
      <c r="AB48" s="599"/>
      <c r="AC48" s="599"/>
      <c r="AD48" s="599"/>
      <c r="AE48" s="599"/>
      <c r="AF48" s="599"/>
    </row>
    <row r="49">
      <c r="A49" s="592">
        <v>47.0</v>
      </c>
      <c r="B49" s="638">
        <v>45578.0</v>
      </c>
      <c r="C49" s="638">
        <v>45577.0</v>
      </c>
      <c r="D49" s="592">
        <v>3.81401100124583E14</v>
      </c>
      <c r="E49" s="592">
        <v>9548.0</v>
      </c>
      <c r="F49" s="796">
        <v>6920870.0</v>
      </c>
      <c r="G49" s="592" t="s">
        <v>4100</v>
      </c>
      <c r="H49" s="592" t="s">
        <v>4100</v>
      </c>
      <c r="I49" s="592">
        <v>7.3192338E7</v>
      </c>
      <c r="J49" s="592"/>
      <c r="K49" s="592"/>
      <c r="L49" s="592" t="s">
        <v>646</v>
      </c>
      <c r="M49" s="592" t="s">
        <v>647</v>
      </c>
      <c r="N49" s="592">
        <v>459.0</v>
      </c>
      <c r="O49" s="596">
        <f t="shared" si="15"/>
        <v>459</v>
      </c>
      <c r="P49" s="596"/>
      <c r="Q49" s="592" t="s">
        <v>854</v>
      </c>
      <c r="R49" s="592" t="s">
        <v>1885</v>
      </c>
      <c r="S49" s="592" t="s">
        <v>4101</v>
      </c>
      <c r="T49" s="598">
        <f t="shared" si="12"/>
        <v>11.475</v>
      </c>
      <c r="U49" s="599"/>
      <c r="V49" s="599"/>
      <c r="W49" s="743">
        <f t="shared" si="13"/>
        <v>11.475</v>
      </c>
      <c r="X49" s="599"/>
      <c r="Y49" s="599"/>
      <c r="Z49" s="599"/>
      <c r="AA49" s="599"/>
      <c r="AB49" s="599"/>
      <c r="AC49" s="599"/>
      <c r="AD49" s="599"/>
      <c r="AE49" s="599"/>
      <c r="AF49" s="599"/>
    </row>
    <row r="50">
      <c r="A50" s="592">
        <v>48.0</v>
      </c>
      <c r="B50" s="638">
        <v>45578.0</v>
      </c>
      <c r="C50" s="638">
        <v>45580.0</v>
      </c>
      <c r="D50" s="592">
        <v>3.81401100124583E14</v>
      </c>
      <c r="E50" s="592">
        <v>9549.0</v>
      </c>
      <c r="F50" s="796">
        <v>8924916.0</v>
      </c>
      <c r="G50" s="592" t="s">
        <v>4102</v>
      </c>
      <c r="H50" s="592" t="s">
        <v>4102</v>
      </c>
      <c r="I50" s="592">
        <v>7.9869266E7</v>
      </c>
      <c r="J50" s="592"/>
      <c r="K50" s="592"/>
      <c r="L50" s="592" t="s">
        <v>418</v>
      </c>
      <c r="M50" s="596"/>
      <c r="N50" s="592">
        <v>80.0</v>
      </c>
      <c r="O50" s="596">
        <f t="shared" si="15"/>
        <v>80</v>
      </c>
      <c r="P50" s="596"/>
      <c r="Q50" s="592" t="s">
        <v>854</v>
      </c>
      <c r="R50" s="592" t="s">
        <v>1885</v>
      </c>
      <c r="S50" s="592" t="s">
        <v>4103</v>
      </c>
      <c r="T50" s="598">
        <f t="shared" si="12"/>
        <v>2</v>
      </c>
      <c r="U50" s="599"/>
      <c r="V50" s="599"/>
      <c r="W50" s="743">
        <f t="shared" si="13"/>
        <v>2</v>
      </c>
      <c r="X50" s="599"/>
      <c r="Y50" s="599"/>
      <c r="Z50" s="599"/>
      <c r="AA50" s="599"/>
      <c r="AB50" s="599"/>
      <c r="AC50" s="599"/>
      <c r="AD50" s="599"/>
      <c r="AE50" s="599"/>
      <c r="AF50" s="599"/>
    </row>
    <row r="51">
      <c r="A51" s="592">
        <v>49.0</v>
      </c>
      <c r="B51" s="638">
        <v>45578.0</v>
      </c>
      <c r="C51" s="638">
        <v>45578.0</v>
      </c>
      <c r="D51" s="592">
        <v>3.81401100124583E14</v>
      </c>
      <c r="E51" s="592">
        <v>9550.0</v>
      </c>
      <c r="F51" s="796">
        <v>6198705.0</v>
      </c>
      <c r="G51" s="592" t="s">
        <v>4104</v>
      </c>
      <c r="H51" s="592" t="s">
        <v>4105</v>
      </c>
      <c r="I51" s="592">
        <v>6.7710472E7</v>
      </c>
      <c r="J51" s="592" t="s">
        <v>4106</v>
      </c>
      <c r="K51" s="592"/>
      <c r="L51" s="592" t="s">
        <v>418</v>
      </c>
      <c r="M51" s="596"/>
      <c r="N51" s="592">
        <v>225.0</v>
      </c>
      <c r="O51" s="596">
        <f t="shared" si="15"/>
        <v>225</v>
      </c>
      <c r="P51" s="596"/>
      <c r="Q51" s="592" t="s">
        <v>854</v>
      </c>
      <c r="R51" s="592" t="s">
        <v>1885</v>
      </c>
      <c r="S51" s="592" t="s">
        <v>4107</v>
      </c>
      <c r="T51" s="598">
        <f t="shared" si="12"/>
        <v>5.625</v>
      </c>
      <c r="U51" s="599"/>
      <c r="V51" s="599"/>
      <c r="W51" s="743">
        <f t="shared" si="13"/>
        <v>5.625</v>
      </c>
      <c r="X51" s="729"/>
      <c r="Y51" s="599"/>
      <c r="Z51" s="599"/>
      <c r="AA51" s="599"/>
      <c r="AB51" s="599"/>
      <c r="AC51" s="599"/>
      <c r="AD51" s="599"/>
      <c r="AE51" s="599"/>
      <c r="AF51" s="599"/>
    </row>
    <row r="52">
      <c r="A52" s="592">
        <v>50.0</v>
      </c>
      <c r="B52" s="638">
        <v>45578.0</v>
      </c>
      <c r="C52" s="638">
        <v>45580.0</v>
      </c>
      <c r="D52" s="592">
        <v>3.81401100124583E14</v>
      </c>
      <c r="E52" s="592">
        <v>9551.0</v>
      </c>
      <c r="F52" s="796">
        <v>3255012.0</v>
      </c>
      <c r="G52" s="592" t="s">
        <v>4108</v>
      </c>
      <c r="H52" s="592" t="s">
        <v>4108</v>
      </c>
      <c r="I52" s="592">
        <v>7.7694384E7</v>
      </c>
      <c r="J52" s="592" t="s">
        <v>4109</v>
      </c>
      <c r="K52" s="592"/>
      <c r="L52" s="592" t="s">
        <v>749</v>
      </c>
      <c r="M52" s="596"/>
      <c r="N52" s="592">
        <v>2040.0</v>
      </c>
      <c r="O52" s="596">
        <f t="shared" si="15"/>
        <v>2040</v>
      </c>
      <c r="P52" s="596"/>
      <c r="Q52" s="592" t="s">
        <v>854</v>
      </c>
      <c r="R52" s="592" t="s">
        <v>1885</v>
      </c>
      <c r="S52" s="592" t="s">
        <v>4110</v>
      </c>
      <c r="T52" s="598">
        <f t="shared" si="12"/>
        <v>51</v>
      </c>
      <c r="U52" s="599"/>
      <c r="V52" s="599"/>
      <c r="W52" s="743">
        <f t="shared" si="13"/>
        <v>51</v>
      </c>
      <c r="X52" s="599"/>
      <c r="Y52" s="599"/>
      <c r="Z52" s="599"/>
      <c r="AA52" s="599"/>
      <c r="AB52" s="599"/>
      <c r="AC52" s="599"/>
      <c r="AD52" s="599"/>
      <c r="AE52" s="599"/>
      <c r="AF52" s="599"/>
    </row>
    <row r="53">
      <c r="A53" s="592">
        <v>51.0</v>
      </c>
      <c r="B53" s="638">
        <v>45578.0</v>
      </c>
      <c r="C53" s="638">
        <v>45578.0</v>
      </c>
      <c r="D53" s="592">
        <v>3.81401100124583E14</v>
      </c>
      <c r="E53" s="592">
        <v>9553.0</v>
      </c>
      <c r="F53" s="796">
        <v>9.85083701E9</v>
      </c>
      <c r="G53" s="592" t="s">
        <v>4111</v>
      </c>
      <c r="H53" s="592" t="s">
        <v>4112</v>
      </c>
      <c r="I53" s="592">
        <v>7.7349039E7</v>
      </c>
      <c r="J53" s="592" t="s">
        <v>4113</v>
      </c>
      <c r="K53" s="592"/>
      <c r="L53" s="592" t="s">
        <v>418</v>
      </c>
      <c r="M53" s="596"/>
      <c r="N53" s="592">
        <v>305.0</v>
      </c>
      <c r="O53" s="596">
        <f t="shared" si="15"/>
        <v>305</v>
      </c>
      <c r="P53" s="596"/>
      <c r="Q53" s="592" t="s">
        <v>854</v>
      </c>
      <c r="R53" s="592" t="s">
        <v>1885</v>
      </c>
      <c r="S53" s="592" t="s">
        <v>4114</v>
      </c>
      <c r="T53" s="598">
        <f t="shared" si="12"/>
        <v>7.625</v>
      </c>
      <c r="U53" s="599"/>
      <c r="V53" s="599"/>
      <c r="W53" s="743">
        <f t="shared" si="13"/>
        <v>7.625</v>
      </c>
      <c r="X53" s="599"/>
      <c r="Y53" s="599"/>
      <c r="Z53" s="599"/>
      <c r="AA53" s="599"/>
      <c r="AB53" s="599"/>
      <c r="AC53" s="599"/>
      <c r="AD53" s="599"/>
      <c r="AE53" s="599"/>
      <c r="AF53" s="599"/>
    </row>
    <row r="54">
      <c r="A54" s="592">
        <v>52.0</v>
      </c>
      <c r="B54" s="638">
        <v>45578.0</v>
      </c>
      <c r="C54" s="638">
        <v>45578.0</v>
      </c>
      <c r="D54" s="592">
        <v>3.81401100124583E14</v>
      </c>
      <c r="E54" s="592">
        <v>9554.0</v>
      </c>
      <c r="F54" s="796">
        <v>8066185.0</v>
      </c>
      <c r="G54" s="592" t="s">
        <v>4115</v>
      </c>
      <c r="H54" s="592" t="s">
        <v>4116</v>
      </c>
      <c r="I54" s="592">
        <v>7.6317484E7</v>
      </c>
      <c r="J54" s="592"/>
      <c r="K54" s="592"/>
      <c r="L54" s="592" t="s">
        <v>418</v>
      </c>
      <c r="M54" s="596"/>
      <c r="N54" s="592">
        <v>210.0</v>
      </c>
      <c r="O54" s="596">
        <f t="shared" si="15"/>
        <v>210</v>
      </c>
      <c r="P54" s="596"/>
      <c r="Q54" s="592" t="s">
        <v>854</v>
      </c>
      <c r="R54" s="592" t="s">
        <v>1885</v>
      </c>
      <c r="S54" s="592" t="s">
        <v>4117</v>
      </c>
      <c r="T54" s="598">
        <f t="shared" si="12"/>
        <v>5.25</v>
      </c>
      <c r="U54" s="599"/>
      <c r="V54" s="599"/>
      <c r="W54" s="743">
        <f t="shared" si="13"/>
        <v>5.25</v>
      </c>
      <c r="X54" s="599"/>
      <c r="Y54" s="599"/>
      <c r="Z54" s="599"/>
      <c r="AA54" s="599"/>
      <c r="AB54" s="599"/>
      <c r="AC54" s="599"/>
      <c r="AD54" s="599"/>
      <c r="AE54" s="599"/>
      <c r="AF54" s="599"/>
    </row>
    <row r="55">
      <c r="A55" s="592">
        <v>53.0</v>
      </c>
      <c r="B55" s="638">
        <v>45578.0</v>
      </c>
      <c r="C55" s="638">
        <v>45578.0</v>
      </c>
      <c r="D55" s="592">
        <v>3.81401100124583E14</v>
      </c>
      <c r="E55" s="592">
        <v>9555.0</v>
      </c>
      <c r="F55" s="796">
        <v>0.0</v>
      </c>
      <c r="G55" s="592" t="s">
        <v>4118</v>
      </c>
      <c r="H55" s="592" t="s">
        <v>4119</v>
      </c>
      <c r="I55" s="592">
        <v>7.7041182E7</v>
      </c>
      <c r="J55" s="592"/>
      <c r="K55" s="592"/>
      <c r="L55" s="592" t="s">
        <v>418</v>
      </c>
      <c r="M55" s="596"/>
      <c r="N55" s="592">
        <v>225.0</v>
      </c>
      <c r="O55" s="596">
        <f t="shared" si="15"/>
        <v>225</v>
      </c>
      <c r="P55" s="596"/>
      <c r="Q55" s="592" t="s">
        <v>854</v>
      </c>
      <c r="R55" s="592" t="s">
        <v>1885</v>
      </c>
      <c r="S55" s="592" t="s">
        <v>4120</v>
      </c>
      <c r="T55" s="598">
        <f t="shared" si="12"/>
        <v>5.625</v>
      </c>
      <c r="U55" s="599"/>
      <c r="V55" s="599"/>
      <c r="W55" s="743">
        <f t="shared" si="13"/>
        <v>5.625</v>
      </c>
      <c r="X55" s="599"/>
      <c r="Y55" s="599"/>
      <c r="Z55" s="599"/>
      <c r="AA55" s="599"/>
      <c r="AB55" s="599"/>
      <c r="AC55" s="599"/>
      <c r="AD55" s="599"/>
      <c r="AE55" s="599"/>
      <c r="AF55" s="599"/>
    </row>
    <row r="56">
      <c r="A56" s="592">
        <v>54.0</v>
      </c>
      <c r="B56" s="638">
        <v>45578.0</v>
      </c>
      <c r="C56" s="638">
        <v>45578.0</v>
      </c>
      <c r="D56" s="592">
        <v>3.81401100124583E14</v>
      </c>
      <c r="E56" s="592">
        <v>9557.0</v>
      </c>
      <c r="F56" s="796">
        <v>9665053.0</v>
      </c>
      <c r="G56" s="592" t="s">
        <v>4121</v>
      </c>
      <c r="H56" s="592" t="s">
        <v>4121</v>
      </c>
      <c r="I56" s="592">
        <v>7.8152007E7</v>
      </c>
      <c r="J56" s="592"/>
      <c r="K56" s="592"/>
      <c r="L56" s="592" t="s">
        <v>98</v>
      </c>
      <c r="M56" s="596"/>
      <c r="N56" s="592">
        <v>859.0</v>
      </c>
      <c r="O56" s="596">
        <f t="shared" si="15"/>
        <v>859</v>
      </c>
      <c r="P56" s="596"/>
      <c r="Q56" s="592" t="s">
        <v>854</v>
      </c>
      <c r="R56" s="592" t="s">
        <v>1885</v>
      </c>
      <c r="S56" s="592" t="s">
        <v>4122</v>
      </c>
      <c r="T56" s="598">
        <f t="shared" si="12"/>
        <v>21.475</v>
      </c>
      <c r="U56" s="599"/>
      <c r="V56" s="599"/>
      <c r="W56" s="743">
        <f t="shared" si="13"/>
        <v>21.475</v>
      </c>
      <c r="X56" s="599"/>
      <c r="Y56" s="599"/>
      <c r="Z56" s="599"/>
      <c r="AA56" s="599"/>
      <c r="AB56" s="599"/>
      <c r="AC56" s="599"/>
      <c r="AD56" s="599"/>
      <c r="AE56" s="599"/>
      <c r="AF56" s="599"/>
    </row>
    <row r="57">
      <c r="A57" s="592">
        <v>55.0</v>
      </c>
      <c r="B57" s="638">
        <v>45578.0</v>
      </c>
      <c r="C57" s="638">
        <v>45578.0</v>
      </c>
      <c r="D57" s="592">
        <v>3.81401100124583E14</v>
      </c>
      <c r="E57" s="592">
        <v>9558.0</v>
      </c>
      <c r="F57" s="796">
        <v>6476629.0</v>
      </c>
      <c r="G57" s="592" t="s">
        <v>4123</v>
      </c>
      <c r="H57" s="592" t="s">
        <v>4123</v>
      </c>
      <c r="I57" s="592">
        <v>7.1658805E7</v>
      </c>
      <c r="J57" s="592" t="s">
        <v>1986</v>
      </c>
      <c r="K57" s="592"/>
      <c r="L57" s="592" t="s">
        <v>418</v>
      </c>
      <c r="M57" s="596"/>
      <c r="N57" s="592">
        <v>225.0</v>
      </c>
      <c r="O57" s="596">
        <f t="shared" si="15"/>
        <v>225</v>
      </c>
      <c r="P57" s="596"/>
      <c r="Q57" s="592" t="s">
        <v>854</v>
      </c>
      <c r="R57" s="592" t="s">
        <v>1885</v>
      </c>
      <c r="S57" s="592" t="s">
        <v>4120</v>
      </c>
      <c r="T57" s="598">
        <f t="shared" si="12"/>
        <v>5.625</v>
      </c>
      <c r="U57" s="599"/>
      <c r="V57" s="599"/>
      <c r="W57" s="743">
        <f t="shared" si="13"/>
        <v>5.625</v>
      </c>
      <c r="X57" s="599"/>
      <c r="Y57" s="599"/>
      <c r="Z57" s="599"/>
      <c r="AA57" s="599"/>
      <c r="AB57" s="599"/>
      <c r="AC57" s="599"/>
      <c r="AD57" s="599"/>
      <c r="AE57" s="599"/>
      <c r="AF57" s="599"/>
    </row>
    <row r="58">
      <c r="A58" s="592">
        <v>56.0</v>
      </c>
      <c r="B58" s="638">
        <v>45578.0</v>
      </c>
      <c r="C58" s="638">
        <v>45578.0</v>
      </c>
      <c r="D58" s="592">
        <v>3.81401100124583E14</v>
      </c>
      <c r="E58" s="592">
        <v>9559.0</v>
      </c>
      <c r="F58" s="796">
        <v>7844685.0</v>
      </c>
      <c r="G58" s="592" t="s">
        <v>1573</v>
      </c>
      <c r="H58" s="592" t="s">
        <v>1573</v>
      </c>
      <c r="I58" s="592">
        <v>7.1344049E7</v>
      </c>
      <c r="J58" s="592"/>
      <c r="K58" s="592"/>
      <c r="L58" s="592" t="s">
        <v>418</v>
      </c>
      <c r="M58" s="596"/>
      <c r="N58" s="592">
        <v>305.0</v>
      </c>
      <c r="O58" s="596">
        <f t="shared" si="15"/>
        <v>305</v>
      </c>
      <c r="P58" s="596"/>
      <c r="Q58" s="592" t="s">
        <v>854</v>
      </c>
      <c r="R58" s="592" t="s">
        <v>1885</v>
      </c>
      <c r="S58" s="592" t="s">
        <v>4124</v>
      </c>
      <c r="T58" s="598">
        <f t="shared" si="12"/>
        <v>7.625</v>
      </c>
      <c r="U58" s="599"/>
      <c r="V58" s="599"/>
      <c r="W58" s="743">
        <f t="shared" si="13"/>
        <v>7.625</v>
      </c>
      <c r="X58" s="599"/>
      <c r="Y58" s="599"/>
      <c r="Z58" s="599"/>
      <c r="AA58" s="599"/>
      <c r="AB58" s="599"/>
      <c r="AC58" s="599"/>
      <c r="AD58" s="599"/>
      <c r="AE58" s="599"/>
      <c r="AF58" s="599"/>
    </row>
    <row r="59">
      <c r="A59" s="592">
        <v>57.0</v>
      </c>
      <c r="B59" s="638">
        <v>45578.0</v>
      </c>
      <c r="C59" s="638">
        <v>45578.0</v>
      </c>
      <c r="D59" s="592">
        <v>3.81401100124583E14</v>
      </c>
      <c r="E59" s="592">
        <v>9560.0</v>
      </c>
      <c r="F59" s="796">
        <v>3617535.0</v>
      </c>
      <c r="G59" s="592" t="s">
        <v>4125</v>
      </c>
      <c r="H59" s="592" t="s">
        <v>4125</v>
      </c>
      <c r="I59" s="592">
        <v>7.4560019E7</v>
      </c>
      <c r="J59" s="592" t="s">
        <v>4126</v>
      </c>
      <c r="K59" s="592"/>
      <c r="L59" s="592" t="s">
        <v>418</v>
      </c>
      <c r="M59" s="596"/>
      <c r="N59" s="592">
        <v>305.0</v>
      </c>
      <c r="O59" s="596">
        <f t="shared" si="15"/>
        <v>305</v>
      </c>
      <c r="P59" s="596"/>
      <c r="Q59" s="592" t="s">
        <v>854</v>
      </c>
      <c r="R59" s="592" t="s">
        <v>1885</v>
      </c>
      <c r="S59" s="592" t="s">
        <v>4124</v>
      </c>
      <c r="T59" s="598">
        <f t="shared" si="12"/>
        <v>7.625</v>
      </c>
      <c r="U59" s="599"/>
      <c r="V59" s="599"/>
      <c r="W59" s="743">
        <f t="shared" si="13"/>
        <v>7.625</v>
      </c>
      <c r="X59" s="599"/>
      <c r="Y59" s="599"/>
      <c r="Z59" s="599"/>
      <c r="AA59" s="599"/>
      <c r="AB59" s="599"/>
      <c r="AC59" s="599"/>
      <c r="AD59" s="599"/>
      <c r="AE59" s="599"/>
      <c r="AF59" s="599"/>
    </row>
    <row r="60">
      <c r="A60" s="592">
        <v>58.0</v>
      </c>
      <c r="B60" s="638">
        <v>45578.0</v>
      </c>
      <c r="C60" s="638">
        <v>45578.0</v>
      </c>
      <c r="D60" s="592">
        <v>3.81401100124583E14</v>
      </c>
      <c r="E60" s="592">
        <v>9561.0</v>
      </c>
      <c r="F60" s="796">
        <v>7727048.0</v>
      </c>
      <c r="G60" s="592" t="s">
        <v>4127</v>
      </c>
      <c r="H60" s="592" t="s">
        <v>4127</v>
      </c>
      <c r="I60" s="592">
        <v>7.1093378E7</v>
      </c>
      <c r="J60" s="592"/>
      <c r="K60" s="592"/>
      <c r="L60" s="592" t="s">
        <v>418</v>
      </c>
      <c r="M60" s="596"/>
      <c r="N60" s="592">
        <v>1070.0</v>
      </c>
      <c r="O60" s="596">
        <f t="shared" si="15"/>
        <v>1070</v>
      </c>
      <c r="P60" s="596"/>
      <c r="Q60" s="592" t="s">
        <v>854</v>
      </c>
      <c r="R60" s="592" t="s">
        <v>1885</v>
      </c>
      <c r="S60" s="592" t="s">
        <v>4128</v>
      </c>
      <c r="T60" s="598">
        <f t="shared" si="12"/>
        <v>26.75</v>
      </c>
      <c r="U60" s="599"/>
      <c r="V60" s="599"/>
      <c r="W60" s="743">
        <f t="shared" si="13"/>
        <v>26.75</v>
      </c>
      <c r="X60" s="599"/>
      <c r="Y60" s="599"/>
      <c r="Z60" s="599"/>
      <c r="AA60" s="599"/>
      <c r="AB60" s="599"/>
      <c r="AC60" s="599"/>
      <c r="AD60" s="599"/>
      <c r="AE60" s="599"/>
      <c r="AF60" s="599"/>
    </row>
    <row r="61">
      <c r="A61" s="592">
        <v>59.0</v>
      </c>
      <c r="B61" s="638">
        <v>45578.0</v>
      </c>
      <c r="C61" s="638">
        <v>45578.0</v>
      </c>
      <c r="D61" s="592">
        <v>3.81401100124583E14</v>
      </c>
      <c r="E61" s="592">
        <v>9562.0</v>
      </c>
      <c r="F61" s="796">
        <v>6372320.0</v>
      </c>
      <c r="G61" s="592" t="s">
        <v>4129</v>
      </c>
      <c r="H61" s="592" t="s">
        <v>4129</v>
      </c>
      <c r="I61" s="592">
        <v>7.8003129E7</v>
      </c>
      <c r="J61" s="592" t="s">
        <v>4130</v>
      </c>
      <c r="K61" s="592"/>
      <c r="L61" s="592" t="s">
        <v>418</v>
      </c>
      <c r="M61" s="596"/>
      <c r="N61" s="592">
        <v>225.0</v>
      </c>
      <c r="O61" s="596">
        <f t="shared" si="15"/>
        <v>225</v>
      </c>
      <c r="P61" s="596"/>
      <c r="Q61" s="592" t="s">
        <v>854</v>
      </c>
      <c r="R61" s="592" t="s">
        <v>1885</v>
      </c>
      <c r="S61" s="592" t="s">
        <v>4120</v>
      </c>
      <c r="T61" s="598">
        <f t="shared" si="12"/>
        <v>5.625</v>
      </c>
      <c r="U61" s="599"/>
      <c r="V61" s="599"/>
      <c r="W61" s="743">
        <f t="shared" si="13"/>
        <v>5.625</v>
      </c>
      <c r="X61" s="599"/>
      <c r="Y61" s="599"/>
      <c r="Z61" s="599"/>
      <c r="AA61" s="599"/>
      <c r="AB61" s="599"/>
      <c r="AC61" s="599"/>
      <c r="AD61" s="599"/>
      <c r="AE61" s="599"/>
      <c r="AF61" s="599"/>
    </row>
    <row r="62">
      <c r="A62" s="592">
        <v>60.0</v>
      </c>
      <c r="B62" s="638">
        <v>45578.0</v>
      </c>
      <c r="C62" s="638">
        <v>45578.0</v>
      </c>
      <c r="D62" s="592">
        <v>3.81401100124583E14</v>
      </c>
      <c r="E62" s="592">
        <v>9563.0</v>
      </c>
      <c r="F62" s="796">
        <v>6094838.0</v>
      </c>
      <c r="G62" s="592" t="s">
        <v>4131</v>
      </c>
      <c r="H62" s="592" t="s">
        <v>4132</v>
      </c>
      <c r="I62" s="592">
        <v>7.7635854E7</v>
      </c>
      <c r="J62" s="592"/>
      <c r="K62" s="592"/>
      <c r="L62" s="592" t="s">
        <v>418</v>
      </c>
      <c r="M62" s="596"/>
      <c r="N62" s="592">
        <v>450.0</v>
      </c>
      <c r="O62" s="596">
        <f t="shared" si="15"/>
        <v>450</v>
      </c>
      <c r="P62" s="596"/>
      <c r="Q62" s="592" t="s">
        <v>854</v>
      </c>
      <c r="R62" s="592" t="s">
        <v>1885</v>
      </c>
      <c r="S62" s="592" t="s">
        <v>4133</v>
      </c>
      <c r="T62" s="598">
        <f t="shared" si="12"/>
        <v>11.25</v>
      </c>
      <c r="U62" s="599"/>
      <c r="V62" s="599"/>
      <c r="W62" s="743">
        <f t="shared" si="13"/>
        <v>11.25</v>
      </c>
      <c r="X62" s="599"/>
      <c r="Y62" s="599"/>
      <c r="Z62" s="599"/>
      <c r="AA62" s="599"/>
      <c r="AB62" s="599"/>
      <c r="AC62" s="599"/>
      <c r="AD62" s="599"/>
      <c r="AE62" s="599"/>
      <c r="AF62" s="599"/>
    </row>
    <row r="63">
      <c r="A63" s="592">
        <v>61.0</v>
      </c>
      <c r="B63" s="638">
        <v>45578.0</v>
      </c>
      <c r="C63" s="638">
        <v>45578.0</v>
      </c>
      <c r="D63" s="592">
        <v>3.81401100124583E14</v>
      </c>
      <c r="E63" s="592">
        <v>9564.0</v>
      </c>
      <c r="F63" s="796">
        <v>6245304.0</v>
      </c>
      <c r="G63" s="592" t="s">
        <v>4134</v>
      </c>
      <c r="H63" s="592" t="s">
        <v>4135</v>
      </c>
      <c r="I63" s="592">
        <v>7.213904E7</v>
      </c>
      <c r="J63" s="592"/>
      <c r="K63" s="592"/>
      <c r="L63" s="592" t="s">
        <v>418</v>
      </c>
      <c r="M63" s="596"/>
      <c r="N63" s="592">
        <v>385.0</v>
      </c>
      <c r="O63" s="596">
        <f t="shared" si="15"/>
        <v>385</v>
      </c>
      <c r="P63" s="596"/>
      <c r="Q63" s="592" t="s">
        <v>854</v>
      </c>
      <c r="R63" s="592" t="s">
        <v>1885</v>
      </c>
      <c r="S63" s="592" t="s">
        <v>4136</v>
      </c>
      <c r="T63" s="598">
        <f t="shared" si="12"/>
        <v>9.625</v>
      </c>
      <c r="U63" s="599"/>
      <c r="V63" s="599"/>
      <c r="W63" s="743">
        <f t="shared" si="13"/>
        <v>9.625</v>
      </c>
      <c r="X63" s="599"/>
      <c r="Y63" s="599"/>
      <c r="Z63" s="599"/>
      <c r="AA63" s="599"/>
      <c r="AB63" s="599"/>
      <c r="AC63" s="599"/>
      <c r="AD63" s="599"/>
      <c r="AE63" s="599"/>
      <c r="AF63" s="599"/>
    </row>
    <row r="64">
      <c r="A64" s="592">
        <v>62.0</v>
      </c>
      <c r="B64" s="638">
        <v>45578.0</v>
      </c>
      <c r="C64" s="638">
        <v>45578.0</v>
      </c>
      <c r="D64" s="592">
        <v>3.81401100124583E14</v>
      </c>
      <c r="E64" s="592">
        <v>9565.0</v>
      </c>
      <c r="F64" s="796">
        <v>1.2383758E7</v>
      </c>
      <c r="G64" s="592" t="s">
        <v>4137</v>
      </c>
      <c r="H64" s="592" t="s">
        <v>4138</v>
      </c>
      <c r="I64" s="592">
        <v>7.7334285E7</v>
      </c>
      <c r="J64" s="592"/>
      <c r="K64" s="592"/>
      <c r="L64" s="592" t="s">
        <v>418</v>
      </c>
      <c r="M64" s="596"/>
      <c r="N64" s="592">
        <v>555.0</v>
      </c>
      <c r="O64" s="596">
        <f t="shared" si="15"/>
        <v>555</v>
      </c>
      <c r="P64" s="596"/>
      <c r="Q64" s="592" t="s">
        <v>854</v>
      </c>
      <c r="R64" s="592" t="s">
        <v>1885</v>
      </c>
      <c r="S64" s="592" t="s">
        <v>4139</v>
      </c>
      <c r="T64" s="598">
        <f t="shared" si="12"/>
        <v>13.875</v>
      </c>
      <c r="U64" s="599"/>
      <c r="V64" s="599"/>
      <c r="W64" s="743">
        <f t="shared" si="13"/>
        <v>13.875</v>
      </c>
      <c r="X64" s="599"/>
      <c r="Y64" s="599"/>
      <c r="Z64" s="599"/>
      <c r="AA64" s="599"/>
      <c r="AB64" s="599"/>
      <c r="AC64" s="599"/>
      <c r="AD64" s="599"/>
      <c r="AE64" s="599"/>
      <c r="AF64" s="599"/>
    </row>
    <row r="65">
      <c r="A65" s="592">
        <v>63.0</v>
      </c>
      <c r="B65" s="638">
        <v>45578.0</v>
      </c>
      <c r="C65" s="638">
        <v>45578.0</v>
      </c>
      <c r="D65" s="592">
        <v>3.81401100124583E14</v>
      </c>
      <c r="E65" s="592">
        <v>9566.0</v>
      </c>
      <c r="F65" s="796">
        <v>4.621860014E9</v>
      </c>
      <c r="G65" s="592" t="s">
        <v>4140</v>
      </c>
      <c r="H65" s="592" t="s">
        <v>4141</v>
      </c>
      <c r="I65" s="592">
        <v>7.2100244E7</v>
      </c>
      <c r="J65" s="592"/>
      <c r="K65" s="592"/>
      <c r="L65" s="592" t="s">
        <v>418</v>
      </c>
      <c r="M65" s="596"/>
      <c r="N65" s="592">
        <v>850.0</v>
      </c>
      <c r="O65" s="596">
        <f t="shared" si="15"/>
        <v>850</v>
      </c>
      <c r="P65" s="596"/>
      <c r="Q65" s="592" t="s">
        <v>854</v>
      </c>
      <c r="R65" s="592" t="s">
        <v>1885</v>
      </c>
      <c r="S65" s="592" t="s">
        <v>4142</v>
      </c>
      <c r="T65" s="598">
        <f t="shared" si="12"/>
        <v>21.25</v>
      </c>
      <c r="U65" s="599"/>
      <c r="V65" s="599"/>
      <c r="W65" s="743">
        <f t="shared" si="13"/>
        <v>21.25</v>
      </c>
      <c r="X65" s="599"/>
      <c r="Y65" s="599"/>
      <c r="Z65" s="599"/>
      <c r="AA65" s="599"/>
      <c r="AB65" s="599"/>
      <c r="AC65" s="599"/>
      <c r="AD65" s="599"/>
      <c r="AE65" s="599"/>
      <c r="AF65" s="599"/>
    </row>
    <row r="66">
      <c r="A66" s="592">
        <v>64.0</v>
      </c>
      <c r="B66" s="638">
        <v>45578.0</v>
      </c>
      <c r="C66" s="638">
        <v>45578.0</v>
      </c>
      <c r="D66" s="592">
        <v>3.81401100124583E14</v>
      </c>
      <c r="E66" s="592">
        <v>9567.0</v>
      </c>
      <c r="F66" s="796">
        <v>0.0</v>
      </c>
      <c r="G66" s="592" t="s">
        <v>4143</v>
      </c>
      <c r="H66" s="592" t="s">
        <v>4143</v>
      </c>
      <c r="I66" s="592">
        <v>6.7850232E7</v>
      </c>
      <c r="J66" s="592"/>
      <c r="K66" s="592"/>
      <c r="L66" s="592" t="s">
        <v>418</v>
      </c>
      <c r="M66" s="596"/>
      <c r="N66" s="592">
        <v>210.0</v>
      </c>
      <c r="O66" s="596">
        <f t="shared" si="15"/>
        <v>210</v>
      </c>
      <c r="P66" s="596"/>
      <c r="Q66" s="592" t="s">
        <v>854</v>
      </c>
      <c r="R66" s="592" t="s">
        <v>1885</v>
      </c>
      <c r="S66" s="592" t="s">
        <v>4144</v>
      </c>
      <c r="T66" s="598">
        <f t="shared" si="12"/>
        <v>5.25</v>
      </c>
      <c r="U66" s="599"/>
      <c r="V66" s="599"/>
      <c r="W66" s="743">
        <f t="shared" si="13"/>
        <v>5.25</v>
      </c>
      <c r="X66" s="599"/>
      <c r="Y66" s="599"/>
      <c r="Z66" s="599"/>
      <c r="AA66" s="599"/>
      <c r="AB66" s="599"/>
      <c r="AC66" s="599"/>
      <c r="AD66" s="599"/>
      <c r="AE66" s="599"/>
      <c r="AF66" s="599"/>
    </row>
    <row r="67">
      <c r="A67" s="592">
        <v>65.0</v>
      </c>
      <c r="B67" s="638">
        <v>45578.0</v>
      </c>
      <c r="C67" s="638">
        <v>45578.0</v>
      </c>
      <c r="D67" s="592">
        <v>3.81401100124583E14</v>
      </c>
      <c r="E67" s="592">
        <v>9568.0</v>
      </c>
      <c r="F67" s="796">
        <v>7680840.0</v>
      </c>
      <c r="G67" s="592" t="s">
        <v>4145</v>
      </c>
      <c r="H67" s="592" t="s">
        <v>4145</v>
      </c>
      <c r="I67" s="592">
        <v>7.2160025E7</v>
      </c>
      <c r="J67" s="592"/>
      <c r="K67" s="592"/>
      <c r="L67" s="592" t="s">
        <v>418</v>
      </c>
      <c r="M67" s="596"/>
      <c r="N67" s="596">
        <f>185+50</f>
        <v>235</v>
      </c>
      <c r="O67" s="596">
        <f t="shared" si="15"/>
        <v>235</v>
      </c>
      <c r="P67" s="596"/>
      <c r="Q67" s="592" t="s">
        <v>854</v>
      </c>
      <c r="R67" s="592" t="s">
        <v>1885</v>
      </c>
      <c r="S67" s="592" t="s">
        <v>4146</v>
      </c>
      <c r="T67" s="598">
        <f t="shared" si="12"/>
        <v>5.875</v>
      </c>
      <c r="U67" s="599"/>
      <c r="V67" s="599"/>
      <c r="W67" s="743">
        <f t="shared" si="13"/>
        <v>5.875</v>
      </c>
      <c r="X67" s="599"/>
      <c r="Y67" s="599"/>
      <c r="Z67" s="599"/>
      <c r="AA67" s="599"/>
      <c r="AB67" s="599"/>
      <c r="AC67" s="599"/>
      <c r="AD67" s="599"/>
      <c r="AE67" s="599"/>
      <c r="AF67" s="599"/>
    </row>
    <row r="68">
      <c r="A68" s="592">
        <v>66.0</v>
      </c>
      <c r="B68" s="638">
        <v>45578.0</v>
      </c>
      <c r="C68" s="638">
        <v>45578.0</v>
      </c>
      <c r="D68" s="592">
        <v>3.81401100124583E14</v>
      </c>
      <c r="E68" s="592">
        <v>9570.0</v>
      </c>
      <c r="F68" s="796">
        <v>1.1383595E7</v>
      </c>
      <c r="G68" s="592" t="s">
        <v>4147</v>
      </c>
      <c r="H68" s="592" t="s">
        <v>4147</v>
      </c>
      <c r="I68" s="592">
        <v>7.6653394E7</v>
      </c>
      <c r="J68" s="592" t="s">
        <v>4148</v>
      </c>
      <c r="K68" s="592"/>
      <c r="L68" s="592" t="s">
        <v>418</v>
      </c>
      <c r="M68" s="596"/>
      <c r="N68" s="592">
        <v>160.0</v>
      </c>
      <c r="O68" s="596">
        <f t="shared" si="15"/>
        <v>160</v>
      </c>
      <c r="P68" s="596"/>
      <c r="Q68" s="592" t="s">
        <v>854</v>
      </c>
      <c r="R68" s="592" t="s">
        <v>1885</v>
      </c>
      <c r="S68" s="592" t="s">
        <v>4149</v>
      </c>
      <c r="T68" s="598">
        <f t="shared" si="12"/>
        <v>4</v>
      </c>
      <c r="U68" s="599"/>
      <c r="V68" s="599"/>
      <c r="W68" s="743">
        <f t="shared" si="13"/>
        <v>4</v>
      </c>
      <c r="X68" s="599"/>
      <c r="Y68" s="599"/>
      <c r="Z68" s="599"/>
      <c r="AA68" s="599"/>
      <c r="AB68" s="599"/>
      <c r="AC68" s="599"/>
      <c r="AD68" s="599"/>
      <c r="AE68" s="599"/>
      <c r="AF68" s="599"/>
    </row>
    <row r="69">
      <c r="A69" s="592">
        <v>67.0</v>
      </c>
      <c r="B69" s="638">
        <v>45578.0</v>
      </c>
      <c r="C69" s="638">
        <v>45578.0</v>
      </c>
      <c r="D69" s="592">
        <v>3.81401100124583E14</v>
      </c>
      <c r="E69" s="592">
        <v>9573.0</v>
      </c>
      <c r="F69" s="796">
        <v>1.3205868014E10</v>
      </c>
      <c r="G69" s="592" t="s">
        <v>4150</v>
      </c>
      <c r="H69" s="592" t="s">
        <v>4150</v>
      </c>
      <c r="I69" s="592">
        <v>7.1321736E7</v>
      </c>
      <c r="J69" s="592"/>
      <c r="K69" s="592"/>
      <c r="L69" s="592" t="s">
        <v>98</v>
      </c>
      <c r="M69" s="596"/>
      <c r="N69" s="592">
        <v>859.0</v>
      </c>
      <c r="O69" s="596">
        <f t="shared" si="15"/>
        <v>859</v>
      </c>
      <c r="P69" s="596"/>
      <c r="Q69" s="592" t="s">
        <v>854</v>
      </c>
      <c r="R69" s="592" t="s">
        <v>1885</v>
      </c>
      <c r="S69" s="592" t="s">
        <v>4151</v>
      </c>
      <c r="T69" s="598">
        <f t="shared" si="12"/>
        <v>21.475</v>
      </c>
      <c r="U69" s="599"/>
      <c r="V69" s="599"/>
      <c r="W69" s="743">
        <f t="shared" si="13"/>
        <v>21.475</v>
      </c>
      <c r="X69" s="599"/>
      <c r="Y69" s="599"/>
      <c r="Z69" s="599"/>
      <c r="AA69" s="599"/>
      <c r="AB69" s="599"/>
      <c r="AC69" s="599"/>
      <c r="AD69" s="599"/>
      <c r="AE69" s="599"/>
      <c r="AF69" s="599"/>
    </row>
    <row r="70">
      <c r="A70" s="592">
        <v>68.0</v>
      </c>
      <c r="B70" s="638">
        <v>45579.0</v>
      </c>
      <c r="C70" s="638">
        <v>45579.0</v>
      </c>
      <c r="D70" s="592">
        <v>3.81401100124583E14</v>
      </c>
      <c r="E70" s="592">
        <v>9597.0</v>
      </c>
      <c r="F70" s="796">
        <v>1.2682864E7</v>
      </c>
      <c r="G70" s="592" t="s">
        <v>4152</v>
      </c>
      <c r="H70" s="592" t="s">
        <v>4152</v>
      </c>
      <c r="I70" s="592">
        <v>7.5686838E7</v>
      </c>
      <c r="J70" s="592" t="s">
        <v>4153</v>
      </c>
      <c r="K70" s="592"/>
      <c r="L70" s="592" t="s">
        <v>2260</v>
      </c>
      <c r="M70" s="596"/>
      <c r="N70" s="592">
        <v>240.0</v>
      </c>
      <c r="O70" s="596">
        <f t="shared" si="15"/>
        <v>240</v>
      </c>
      <c r="P70" s="596"/>
      <c r="Q70" s="592" t="s">
        <v>854</v>
      </c>
      <c r="R70" s="592" t="s">
        <v>1885</v>
      </c>
      <c r="S70" s="592" t="s">
        <v>4154</v>
      </c>
      <c r="T70" s="598">
        <f t="shared" si="12"/>
        <v>6</v>
      </c>
      <c r="U70" s="599"/>
      <c r="V70" s="599"/>
      <c r="W70" s="743">
        <f t="shared" si="13"/>
        <v>6</v>
      </c>
      <c r="X70" s="599"/>
      <c r="Y70" s="599"/>
      <c r="Z70" s="599"/>
      <c r="AA70" s="599"/>
      <c r="AB70" s="599"/>
      <c r="AC70" s="599"/>
      <c r="AD70" s="599"/>
      <c r="AE70" s="599"/>
      <c r="AF70" s="599"/>
    </row>
    <row r="71">
      <c r="A71" s="592">
        <v>69.0</v>
      </c>
      <c r="B71" s="638">
        <v>45579.0</v>
      </c>
      <c r="C71" s="638">
        <v>45580.0</v>
      </c>
      <c r="D71" s="592">
        <v>3.81401100124583E14</v>
      </c>
      <c r="E71" s="592">
        <v>9598.0</v>
      </c>
      <c r="F71" s="796">
        <v>3.74791025E8</v>
      </c>
      <c r="G71" s="592" t="s">
        <v>4155</v>
      </c>
      <c r="H71" s="592" t="s">
        <v>4156</v>
      </c>
      <c r="I71" s="592">
        <v>7.6383973E7</v>
      </c>
      <c r="J71" s="592" t="s">
        <v>4157</v>
      </c>
      <c r="K71" s="592"/>
      <c r="L71" s="592" t="s">
        <v>646</v>
      </c>
      <c r="M71" s="592" t="s">
        <v>647</v>
      </c>
      <c r="N71" s="592">
        <v>459.0</v>
      </c>
      <c r="O71" s="596">
        <f t="shared" si="15"/>
        <v>459</v>
      </c>
      <c r="P71" s="596"/>
      <c r="Q71" s="592" t="s">
        <v>854</v>
      </c>
      <c r="R71" s="592" t="s">
        <v>1885</v>
      </c>
      <c r="S71" s="592" t="s">
        <v>4158</v>
      </c>
      <c r="T71" s="598">
        <f t="shared" si="12"/>
        <v>11.475</v>
      </c>
      <c r="U71" s="599"/>
      <c r="V71" s="599"/>
      <c r="W71" s="743">
        <f t="shared" si="13"/>
        <v>11.475</v>
      </c>
      <c r="X71" s="599"/>
      <c r="Y71" s="599"/>
      <c r="Z71" s="599"/>
      <c r="AA71" s="599"/>
      <c r="AB71" s="599"/>
      <c r="AC71" s="599"/>
      <c r="AD71" s="599"/>
      <c r="AE71" s="599"/>
      <c r="AF71" s="599"/>
    </row>
    <row r="72">
      <c r="A72" s="592">
        <v>70.0</v>
      </c>
      <c r="B72" s="638">
        <v>45579.0</v>
      </c>
      <c r="C72" s="638">
        <v>45580.0</v>
      </c>
      <c r="D72" s="592">
        <v>3.81401100124583E14</v>
      </c>
      <c r="E72" s="592">
        <v>9599.0</v>
      </c>
      <c r="F72" s="796">
        <v>3.74791025E8</v>
      </c>
      <c r="G72" s="592" t="s">
        <v>4155</v>
      </c>
      <c r="H72" s="592" t="s">
        <v>4156</v>
      </c>
      <c r="I72" s="592">
        <v>7.6383973E7</v>
      </c>
      <c r="J72" s="592" t="s">
        <v>4157</v>
      </c>
      <c r="K72" s="592"/>
      <c r="L72" s="592" t="s">
        <v>2260</v>
      </c>
      <c r="M72" s="596"/>
      <c r="N72" s="592">
        <v>800.0</v>
      </c>
      <c r="O72" s="596">
        <f t="shared" si="15"/>
        <v>800</v>
      </c>
      <c r="P72" s="596"/>
      <c r="Q72" s="592" t="s">
        <v>854</v>
      </c>
      <c r="R72" s="592" t="s">
        <v>1885</v>
      </c>
      <c r="S72" s="592" t="s">
        <v>4159</v>
      </c>
      <c r="T72" s="598">
        <f t="shared" si="12"/>
        <v>20</v>
      </c>
      <c r="U72" s="599"/>
      <c r="V72" s="599"/>
      <c r="W72" s="743">
        <f t="shared" si="13"/>
        <v>20</v>
      </c>
      <c r="X72" s="599"/>
      <c r="Y72" s="599"/>
      <c r="Z72" s="599"/>
      <c r="AA72" s="599"/>
      <c r="AB72" s="599"/>
      <c r="AC72" s="599"/>
      <c r="AD72" s="599"/>
      <c r="AE72" s="599"/>
      <c r="AF72" s="599"/>
    </row>
    <row r="73">
      <c r="A73" s="29">
        <v>71.0</v>
      </c>
      <c r="B73" s="548">
        <v>45584.0</v>
      </c>
      <c r="C73" s="548">
        <v>45584.0</v>
      </c>
      <c r="D73" s="29">
        <v>3.81401100124583E14</v>
      </c>
      <c r="E73" s="29">
        <v>9628.0</v>
      </c>
      <c r="F73" s="465">
        <v>1.1366569E7</v>
      </c>
      <c r="G73" s="29" t="s">
        <v>4160</v>
      </c>
      <c r="H73" s="29" t="s">
        <v>4161</v>
      </c>
      <c r="I73" s="29">
        <v>7.9872779E7</v>
      </c>
      <c r="J73" s="29" t="s">
        <v>4162</v>
      </c>
      <c r="K73" s="29"/>
      <c r="L73" s="29" t="s">
        <v>305</v>
      </c>
      <c r="M73" s="29" t="s">
        <v>27</v>
      </c>
      <c r="N73" s="29">
        <v>929.0</v>
      </c>
      <c r="O73" s="216">
        <f t="shared" si="15"/>
        <v>929</v>
      </c>
      <c r="P73" s="216"/>
      <c r="Q73" s="29" t="s">
        <v>854</v>
      </c>
      <c r="R73" s="29" t="s">
        <v>988</v>
      </c>
      <c r="S73" s="29" t="s">
        <v>4163</v>
      </c>
      <c r="T73" s="433">
        <f>(N73*5%)</f>
        <v>46.45</v>
      </c>
      <c r="U73" s="178"/>
      <c r="V73" s="178"/>
      <c r="W73" s="178"/>
      <c r="X73" s="178"/>
      <c r="Y73" s="178"/>
      <c r="Z73" s="178"/>
      <c r="AA73" s="178"/>
      <c r="AB73" s="178"/>
      <c r="AC73" s="178"/>
      <c r="AD73" s="178"/>
      <c r="AE73" s="178"/>
      <c r="AF73" s="178"/>
    </row>
    <row r="74">
      <c r="A74" s="592">
        <v>72.0</v>
      </c>
      <c r="B74" s="638">
        <v>45579.0</v>
      </c>
      <c r="C74" s="638">
        <v>45581.0</v>
      </c>
      <c r="D74" s="592">
        <v>3.81401100124583E14</v>
      </c>
      <c r="E74" s="592">
        <v>9637.0</v>
      </c>
      <c r="F74" s="796">
        <v>0.0</v>
      </c>
      <c r="G74" s="592" t="s">
        <v>4164</v>
      </c>
      <c r="H74" s="592" t="s">
        <v>4164</v>
      </c>
      <c r="I74" s="592">
        <v>6.447711E7</v>
      </c>
      <c r="J74" s="592"/>
      <c r="K74" s="592"/>
      <c r="L74" s="592" t="s">
        <v>1449</v>
      </c>
      <c r="M74" s="592" t="s">
        <v>27</v>
      </c>
      <c r="N74" s="592">
        <v>465.0</v>
      </c>
      <c r="O74" s="596">
        <f t="shared" si="15"/>
        <v>465</v>
      </c>
      <c r="P74" s="632" t="s">
        <v>4165</v>
      </c>
      <c r="Q74" s="592" t="s">
        <v>854</v>
      </c>
      <c r="R74" s="592" t="s">
        <v>1885</v>
      </c>
      <c r="S74" s="592" t="s">
        <v>4166</v>
      </c>
      <c r="T74" s="598">
        <f t="shared" ref="T74:T76" si="16">(N74*5%)/2</f>
        <v>11.625</v>
      </c>
      <c r="U74" s="599"/>
      <c r="V74" s="599"/>
      <c r="W74" s="743">
        <f t="shared" ref="W74:W76" si="17">T74</f>
        <v>11.625</v>
      </c>
      <c r="X74" s="599"/>
      <c r="Y74" s="599"/>
      <c r="Z74" s="599"/>
      <c r="AA74" s="599"/>
      <c r="AB74" s="599"/>
      <c r="AC74" s="599"/>
      <c r="AD74" s="599"/>
      <c r="AE74" s="599"/>
      <c r="AF74" s="599"/>
    </row>
    <row r="75">
      <c r="A75" s="592">
        <v>73.0</v>
      </c>
      <c r="B75" s="638">
        <v>45580.0</v>
      </c>
      <c r="C75" s="638">
        <v>45577.0</v>
      </c>
      <c r="D75" s="592">
        <v>3.81401100124583E14</v>
      </c>
      <c r="E75" s="592">
        <v>9656.0</v>
      </c>
      <c r="F75" s="796">
        <v>7679773.0</v>
      </c>
      <c r="G75" s="592" t="s">
        <v>4046</v>
      </c>
      <c r="H75" s="592" t="s">
        <v>4046</v>
      </c>
      <c r="I75" s="592">
        <v>7.80618E7</v>
      </c>
      <c r="J75" s="592" t="s">
        <v>4047</v>
      </c>
      <c r="K75" s="593"/>
      <c r="L75" s="592" t="s">
        <v>1449</v>
      </c>
      <c r="M75" s="592"/>
      <c r="N75" s="592">
        <v>560.0</v>
      </c>
      <c r="O75" s="592">
        <v>560.0</v>
      </c>
      <c r="P75" s="592" t="s">
        <v>4167</v>
      </c>
      <c r="Q75" s="592" t="s">
        <v>854</v>
      </c>
      <c r="R75" s="592" t="s">
        <v>1885</v>
      </c>
      <c r="S75" s="592" t="s">
        <v>4168</v>
      </c>
      <c r="T75" s="598">
        <f t="shared" si="16"/>
        <v>14</v>
      </c>
      <c r="U75" s="599"/>
      <c r="V75" s="599"/>
      <c r="W75" s="743">
        <f t="shared" si="17"/>
        <v>14</v>
      </c>
      <c r="X75" s="599"/>
      <c r="Y75" s="599"/>
      <c r="Z75" s="599"/>
      <c r="AA75" s="599"/>
      <c r="AB75" s="599"/>
      <c r="AC75" s="599"/>
      <c r="AD75" s="599"/>
      <c r="AE75" s="599"/>
      <c r="AF75" s="599"/>
    </row>
    <row r="76">
      <c r="A76" s="592">
        <v>74.0</v>
      </c>
      <c r="B76" s="638">
        <v>45580.0</v>
      </c>
      <c r="C76" s="638">
        <v>45580.0</v>
      </c>
      <c r="D76" s="592">
        <v>3.81401100124583E14</v>
      </c>
      <c r="E76" s="592">
        <v>9667.0</v>
      </c>
      <c r="F76" s="796">
        <v>2.228654019E9</v>
      </c>
      <c r="G76" s="592" t="s">
        <v>4169</v>
      </c>
      <c r="H76" s="592" t="s">
        <v>4170</v>
      </c>
      <c r="I76" s="592">
        <v>7.8035528E7</v>
      </c>
      <c r="J76" s="592" t="s">
        <v>4171</v>
      </c>
      <c r="K76" s="592"/>
      <c r="L76" s="592" t="s">
        <v>418</v>
      </c>
      <c r="M76" s="596"/>
      <c r="N76" s="592">
        <v>280.0</v>
      </c>
      <c r="O76" s="596">
        <f>N76</f>
        <v>280</v>
      </c>
      <c r="P76" s="596"/>
      <c r="Q76" s="592" t="s">
        <v>854</v>
      </c>
      <c r="R76" s="592" t="s">
        <v>1885</v>
      </c>
      <c r="S76" s="592" t="s">
        <v>4172</v>
      </c>
      <c r="T76" s="598">
        <f t="shared" si="16"/>
        <v>7</v>
      </c>
      <c r="U76" s="599"/>
      <c r="V76" s="599"/>
      <c r="W76" s="743">
        <f t="shared" si="17"/>
        <v>7</v>
      </c>
      <c r="X76" s="599"/>
      <c r="Y76" s="599"/>
      <c r="Z76" s="599"/>
      <c r="AA76" s="599"/>
      <c r="AB76" s="599"/>
      <c r="AC76" s="599"/>
      <c r="AD76" s="599"/>
      <c r="AE76" s="599"/>
      <c r="AF76" s="599"/>
    </row>
    <row r="77">
      <c r="A77" s="29">
        <v>75.0</v>
      </c>
      <c r="B77" s="548">
        <v>45579.0</v>
      </c>
      <c r="C77" s="548">
        <v>45581.0</v>
      </c>
      <c r="D77" s="29">
        <v>3.81401100124583E14</v>
      </c>
      <c r="E77" s="29">
        <v>9666.0</v>
      </c>
      <c r="F77" s="465">
        <v>5843258.0</v>
      </c>
      <c r="G77" s="29" t="s">
        <v>4063</v>
      </c>
      <c r="H77" s="29" t="s">
        <v>4063</v>
      </c>
      <c r="I77" s="29">
        <v>7.7377415E7</v>
      </c>
      <c r="J77" s="29"/>
      <c r="K77" s="174"/>
      <c r="L77" s="29" t="s">
        <v>391</v>
      </c>
      <c r="M77" s="29"/>
      <c r="N77" s="29">
        <v>1650.0</v>
      </c>
      <c r="O77" s="29">
        <v>1650.0</v>
      </c>
      <c r="P77" s="783" t="s">
        <v>1828</v>
      </c>
      <c r="Q77" s="29" t="s">
        <v>854</v>
      </c>
      <c r="R77" s="29" t="s">
        <v>988</v>
      </c>
      <c r="S77" s="29" t="s">
        <v>4065</v>
      </c>
      <c r="T77" s="433">
        <f>(N77*5%)</f>
        <v>82.5</v>
      </c>
      <c r="U77" s="178"/>
      <c r="V77" s="178"/>
      <c r="W77" s="178"/>
      <c r="X77" s="178"/>
      <c r="Y77" s="178"/>
      <c r="Z77" s="178"/>
      <c r="AA77" s="178"/>
      <c r="AB77" s="178"/>
      <c r="AC77" s="178"/>
      <c r="AD77" s="178"/>
      <c r="AE77" s="178"/>
      <c r="AF77" s="178"/>
    </row>
    <row r="78">
      <c r="A78" s="592">
        <v>76.0</v>
      </c>
      <c r="B78" s="638">
        <v>45581.0</v>
      </c>
      <c r="C78" s="638">
        <v>45580.0</v>
      </c>
      <c r="D78" s="592">
        <v>3.81401100124583E14</v>
      </c>
      <c r="E78" s="592">
        <v>9671.0</v>
      </c>
      <c r="F78" s="796">
        <v>3255012.0</v>
      </c>
      <c r="G78" s="592" t="s">
        <v>4108</v>
      </c>
      <c r="H78" s="592" t="s">
        <v>4108</v>
      </c>
      <c r="I78" s="592">
        <v>7.7694384E7</v>
      </c>
      <c r="J78" s="592" t="s">
        <v>4109</v>
      </c>
      <c r="K78" s="592"/>
      <c r="L78" s="592" t="s">
        <v>749</v>
      </c>
      <c r="M78" s="596"/>
      <c r="N78" s="592">
        <v>85.0</v>
      </c>
      <c r="O78" s="596">
        <f t="shared" ref="O78:O102" si="18">N78</f>
        <v>85</v>
      </c>
      <c r="P78" s="596"/>
      <c r="Q78" s="592" t="s">
        <v>854</v>
      </c>
      <c r="R78" s="592" t="s">
        <v>1885</v>
      </c>
      <c r="S78" s="592" t="s">
        <v>4173</v>
      </c>
      <c r="T78" s="598">
        <f t="shared" ref="T78:T80" si="19">(N78*5%)/2</f>
        <v>2.125</v>
      </c>
      <c r="U78" s="599"/>
      <c r="V78" s="599"/>
      <c r="W78" s="743">
        <f t="shared" ref="W78:W80" si="20">T78</f>
        <v>2.125</v>
      </c>
      <c r="X78" s="599"/>
      <c r="Y78" s="599"/>
      <c r="Z78" s="599"/>
      <c r="AA78" s="599"/>
      <c r="AB78" s="599"/>
      <c r="AC78" s="599"/>
      <c r="AD78" s="599"/>
      <c r="AE78" s="599"/>
      <c r="AF78" s="599"/>
    </row>
    <row r="79">
      <c r="A79" s="592">
        <v>77.0</v>
      </c>
      <c r="B79" s="638">
        <v>45583.0</v>
      </c>
      <c r="C79" s="638">
        <v>45587.0</v>
      </c>
      <c r="D79" s="592">
        <v>3.81401100124583E14</v>
      </c>
      <c r="E79" s="592">
        <v>9792.0</v>
      </c>
      <c r="F79" s="796">
        <v>1776537.0</v>
      </c>
      <c r="G79" s="592" t="s">
        <v>4174</v>
      </c>
      <c r="H79" s="592" t="s">
        <v>4174</v>
      </c>
      <c r="I79" s="592">
        <v>7.5588857E7</v>
      </c>
      <c r="J79" s="592" t="s">
        <v>4175</v>
      </c>
      <c r="K79" s="592"/>
      <c r="L79" s="592" t="s">
        <v>305</v>
      </c>
      <c r="M79" s="592" t="s">
        <v>27</v>
      </c>
      <c r="N79" s="592">
        <v>929.0</v>
      </c>
      <c r="O79" s="596">
        <f t="shared" si="18"/>
        <v>929</v>
      </c>
      <c r="P79" s="592" t="s">
        <v>4176</v>
      </c>
      <c r="Q79" s="592" t="s">
        <v>854</v>
      </c>
      <c r="R79" s="592" t="s">
        <v>1885</v>
      </c>
      <c r="S79" s="592" t="s">
        <v>4177</v>
      </c>
      <c r="T79" s="598">
        <f t="shared" si="19"/>
        <v>23.225</v>
      </c>
      <c r="U79" s="599"/>
      <c r="V79" s="599"/>
      <c r="W79" s="743">
        <f t="shared" si="20"/>
        <v>23.225</v>
      </c>
      <c r="X79" s="599"/>
      <c r="Y79" s="599"/>
      <c r="Z79" s="599"/>
      <c r="AA79" s="599"/>
      <c r="AB79" s="599"/>
      <c r="AC79" s="599"/>
      <c r="AD79" s="599"/>
      <c r="AE79" s="599"/>
      <c r="AF79" s="599"/>
    </row>
    <row r="80">
      <c r="A80" s="592">
        <v>78.0</v>
      </c>
      <c r="B80" s="638">
        <v>45583.0</v>
      </c>
      <c r="C80" s="638">
        <v>45582.0</v>
      </c>
      <c r="D80" s="592">
        <v>3.81401100124583E14</v>
      </c>
      <c r="E80" s="592">
        <v>9793.0</v>
      </c>
      <c r="F80" s="796">
        <v>7753930.0</v>
      </c>
      <c r="G80" s="592" t="s">
        <v>4178</v>
      </c>
      <c r="H80" s="592" t="s">
        <v>4178</v>
      </c>
      <c r="I80" s="592">
        <v>7.509765E7</v>
      </c>
      <c r="J80" s="592"/>
      <c r="K80" s="592"/>
      <c r="L80" s="592" t="s">
        <v>2260</v>
      </c>
      <c r="M80" s="596"/>
      <c r="N80" s="592">
        <v>160.0</v>
      </c>
      <c r="O80" s="596">
        <f t="shared" si="18"/>
        <v>160</v>
      </c>
      <c r="P80" s="596"/>
      <c r="Q80" s="592" t="s">
        <v>854</v>
      </c>
      <c r="R80" s="592" t="s">
        <v>1885</v>
      </c>
      <c r="S80" s="596"/>
      <c r="T80" s="598">
        <f t="shared" si="19"/>
        <v>4</v>
      </c>
      <c r="U80" s="599"/>
      <c r="V80" s="599"/>
      <c r="W80" s="743">
        <f t="shared" si="20"/>
        <v>4</v>
      </c>
      <c r="X80" s="599"/>
      <c r="Y80" s="599"/>
      <c r="Z80" s="599"/>
      <c r="AA80" s="599"/>
      <c r="AB80" s="599"/>
      <c r="AC80" s="599"/>
      <c r="AD80" s="599"/>
      <c r="AE80" s="599"/>
      <c r="AF80" s="599"/>
    </row>
    <row r="81">
      <c r="A81" s="29">
        <v>79.0</v>
      </c>
      <c r="B81" s="548">
        <v>45585.0</v>
      </c>
      <c r="C81" s="548">
        <v>45587.0</v>
      </c>
      <c r="D81" s="29">
        <v>3.81401100124583E14</v>
      </c>
      <c r="E81" s="29">
        <v>9821.0</v>
      </c>
      <c r="F81" s="465">
        <v>5649497.0</v>
      </c>
      <c r="G81" s="29" t="s">
        <v>3817</v>
      </c>
      <c r="H81" s="29" t="s">
        <v>4179</v>
      </c>
      <c r="I81" s="29">
        <v>6.0095352E7</v>
      </c>
      <c r="J81" s="29"/>
      <c r="K81" s="174"/>
      <c r="L81" s="29" t="s">
        <v>749</v>
      </c>
      <c r="M81" s="216"/>
      <c r="N81" s="29">
        <v>6000.0</v>
      </c>
      <c r="O81" s="216">
        <f t="shared" si="18"/>
        <v>6000</v>
      </c>
      <c r="P81" s="29" t="s">
        <v>4180</v>
      </c>
      <c r="Q81" s="29" t="s">
        <v>854</v>
      </c>
      <c r="R81" s="29" t="s">
        <v>988</v>
      </c>
      <c r="S81" s="29" t="s">
        <v>4181</v>
      </c>
      <c r="T81" s="433">
        <f>(N81*5%)</f>
        <v>300</v>
      </c>
      <c r="U81" s="178"/>
      <c r="V81" s="178"/>
      <c r="W81" s="178"/>
      <c r="X81" s="178"/>
      <c r="Y81" s="178"/>
      <c r="Z81" s="178"/>
      <c r="AA81" s="178"/>
      <c r="AB81" s="178"/>
      <c r="AC81" s="178"/>
      <c r="AD81" s="178"/>
      <c r="AE81" s="178"/>
      <c r="AF81" s="178"/>
    </row>
    <row r="82">
      <c r="A82" s="592">
        <v>80.0</v>
      </c>
      <c r="B82" s="638">
        <v>45585.0</v>
      </c>
      <c r="C82" s="638">
        <v>45585.0</v>
      </c>
      <c r="D82" s="592">
        <v>3.81401100124583E14</v>
      </c>
      <c r="E82" s="592">
        <v>9822.0</v>
      </c>
      <c r="F82" s="796">
        <v>0.0</v>
      </c>
      <c r="G82" s="592" t="s">
        <v>4182</v>
      </c>
      <c r="H82" s="592" t="s">
        <v>4182</v>
      </c>
      <c r="I82" s="592">
        <v>7.1171109E7</v>
      </c>
      <c r="J82" s="592" t="s">
        <v>4183</v>
      </c>
      <c r="K82" s="592"/>
      <c r="L82" s="592" t="s">
        <v>418</v>
      </c>
      <c r="M82" s="596"/>
      <c r="N82" s="592">
        <v>240.0</v>
      </c>
      <c r="O82" s="596">
        <f t="shared" si="18"/>
        <v>240</v>
      </c>
      <c r="P82" s="596"/>
      <c r="Q82" s="592" t="s">
        <v>854</v>
      </c>
      <c r="R82" s="592" t="s">
        <v>1885</v>
      </c>
      <c r="S82" s="592" t="s">
        <v>4184</v>
      </c>
      <c r="T82" s="598">
        <f t="shared" ref="T82:T87" si="21">(N82*5%)/2</f>
        <v>6</v>
      </c>
      <c r="U82" s="599"/>
      <c r="V82" s="599"/>
      <c r="W82" s="743">
        <f t="shared" ref="W82:W87" si="22">T82</f>
        <v>6</v>
      </c>
      <c r="X82" s="599"/>
      <c r="Y82" s="599"/>
      <c r="Z82" s="599"/>
      <c r="AA82" s="599"/>
      <c r="AB82" s="599"/>
      <c r="AC82" s="599"/>
      <c r="AD82" s="599"/>
      <c r="AE82" s="599"/>
      <c r="AF82" s="599"/>
    </row>
    <row r="83">
      <c r="A83" s="592">
        <v>81.0</v>
      </c>
      <c r="B83" s="638">
        <v>45585.0</v>
      </c>
      <c r="C83" s="638">
        <v>45585.0</v>
      </c>
      <c r="D83" s="592">
        <v>3.81401100124583E14</v>
      </c>
      <c r="E83" s="592">
        <v>9823.0</v>
      </c>
      <c r="F83" s="796">
        <v>1975033.0</v>
      </c>
      <c r="G83" s="592" t="s">
        <v>4185</v>
      </c>
      <c r="H83" s="592" t="s">
        <v>4186</v>
      </c>
      <c r="I83" s="592">
        <v>6.8824754E7</v>
      </c>
      <c r="J83" s="592"/>
      <c r="K83" s="592"/>
      <c r="L83" s="592" t="s">
        <v>418</v>
      </c>
      <c r="M83" s="596"/>
      <c r="N83" s="592">
        <v>320.0</v>
      </c>
      <c r="O83" s="596">
        <f t="shared" si="18"/>
        <v>320</v>
      </c>
      <c r="P83" s="596"/>
      <c r="Q83" s="592" t="s">
        <v>854</v>
      </c>
      <c r="R83" s="592" t="s">
        <v>1885</v>
      </c>
      <c r="S83" s="592" t="s">
        <v>4187</v>
      </c>
      <c r="T83" s="598">
        <f t="shared" si="21"/>
        <v>8</v>
      </c>
      <c r="U83" s="599"/>
      <c r="V83" s="599"/>
      <c r="W83" s="743">
        <f t="shared" si="22"/>
        <v>8</v>
      </c>
      <c r="X83" s="599"/>
      <c r="Y83" s="599"/>
      <c r="Z83" s="599"/>
      <c r="AA83" s="599"/>
      <c r="AB83" s="599"/>
      <c r="AC83" s="599"/>
      <c r="AD83" s="599"/>
      <c r="AE83" s="599"/>
      <c r="AF83" s="599"/>
    </row>
    <row r="84">
      <c r="A84" s="592">
        <v>83.0</v>
      </c>
      <c r="B84" s="638">
        <v>45585.0</v>
      </c>
      <c r="C84" s="638">
        <v>45585.0</v>
      </c>
      <c r="D84" s="592">
        <v>3.81401100124583E14</v>
      </c>
      <c r="E84" s="592">
        <v>9824.0</v>
      </c>
      <c r="F84" s="796">
        <v>4801599.0</v>
      </c>
      <c r="G84" s="592" t="s">
        <v>2563</v>
      </c>
      <c r="H84" s="592" t="s">
        <v>4188</v>
      </c>
      <c r="I84" s="592">
        <v>7.653018E7</v>
      </c>
      <c r="J84" s="592" t="s">
        <v>4189</v>
      </c>
      <c r="K84" s="592"/>
      <c r="L84" s="592" t="s">
        <v>418</v>
      </c>
      <c r="M84" s="596"/>
      <c r="N84" s="592">
        <v>440.0</v>
      </c>
      <c r="O84" s="596">
        <f t="shared" si="18"/>
        <v>440</v>
      </c>
      <c r="P84" s="596"/>
      <c r="Q84" s="592" t="s">
        <v>854</v>
      </c>
      <c r="R84" s="592" t="s">
        <v>1885</v>
      </c>
      <c r="S84" s="592" t="s">
        <v>2538</v>
      </c>
      <c r="T84" s="598">
        <f t="shared" si="21"/>
        <v>11</v>
      </c>
      <c r="U84" s="599"/>
      <c r="V84" s="599"/>
      <c r="W84" s="743">
        <f t="shared" si="22"/>
        <v>11</v>
      </c>
      <c r="X84" s="599"/>
      <c r="Y84" s="599"/>
      <c r="Z84" s="599"/>
      <c r="AA84" s="599"/>
      <c r="AB84" s="599"/>
      <c r="AC84" s="599"/>
      <c r="AD84" s="599"/>
      <c r="AE84" s="599"/>
      <c r="AF84" s="599"/>
    </row>
    <row r="85">
      <c r="A85" s="592">
        <v>84.0</v>
      </c>
      <c r="B85" s="638">
        <v>45585.0</v>
      </c>
      <c r="C85" s="638">
        <v>45585.0</v>
      </c>
      <c r="D85" s="592">
        <v>3.81401100124583E14</v>
      </c>
      <c r="E85" s="592">
        <v>9825.0</v>
      </c>
      <c r="F85" s="796">
        <v>9602312.0</v>
      </c>
      <c r="G85" s="592" t="s">
        <v>4190</v>
      </c>
      <c r="H85" s="592" t="s">
        <v>4191</v>
      </c>
      <c r="I85" s="592">
        <v>6.7751271E7</v>
      </c>
      <c r="J85" s="592" t="s">
        <v>4189</v>
      </c>
      <c r="K85" s="592"/>
      <c r="L85" s="592" t="s">
        <v>418</v>
      </c>
      <c r="M85" s="596"/>
      <c r="N85" s="592">
        <v>1160.0</v>
      </c>
      <c r="O85" s="596">
        <f t="shared" si="18"/>
        <v>1160</v>
      </c>
      <c r="P85" s="596"/>
      <c r="Q85" s="592" t="s">
        <v>854</v>
      </c>
      <c r="R85" s="592" t="s">
        <v>1885</v>
      </c>
      <c r="S85" s="592" t="s">
        <v>4192</v>
      </c>
      <c r="T85" s="598">
        <f t="shared" si="21"/>
        <v>29</v>
      </c>
      <c r="U85" s="599"/>
      <c r="V85" s="599"/>
      <c r="W85" s="743">
        <f t="shared" si="22"/>
        <v>29</v>
      </c>
      <c r="X85" s="599"/>
      <c r="Y85" s="599"/>
      <c r="Z85" s="599"/>
      <c r="AA85" s="599"/>
      <c r="AB85" s="599"/>
      <c r="AC85" s="599"/>
      <c r="AD85" s="599"/>
      <c r="AE85" s="599"/>
      <c r="AF85" s="599"/>
    </row>
    <row r="86">
      <c r="A86" s="592">
        <v>85.0</v>
      </c>
      <c r="B86" s="638">
        <v>45585.0</v>
      </c>
      <c r="C86" s="638">
        <v>45585.0</v>
      </c>
      <c r="D86" s="592">
        <v>3.81401100124583E14</v>
      </c>
      <c r="E86" s="592">
        <v>9826.0</v>
      </c>
      <c r="F86" s="796">
        <v>6352674.0</v>
      </c>
      <c r="G86" s="592" t="s">
        <v>4193</v>
      </c>
      <c r="H86" s="592" t="s">
        <v>4193</v>
      </c>
      <c r="I86" s="592">
        <v>7.6698305E7</v>
      </c>
      <c r="J86" s="592"/>
      <c r="K86" s="592"/>
      <c r="L86" s="592" t="s">
        <v>418</v>
      </c>
      <c r="M86" s="596"/>
      <c r="N86" s="592">
        <v>240.0</v>
      </c>
      <c r="O86" s="596">
        <f t="shared" si="18"/>
        <v>240</v>
      </c>
      <c r="P86" s="596"/>
      <c r="Q86" s="592" t="s">
        <v>854</v>
      </c>
      <c r="R86" s="592" t="s">
        <v>1885</v>
      </c>
      <c r="S86" s="592" t="s">
        <v>1559</v>
      </c>
      <c r="T86" s="598">
        <f t="shared" si="21"/>
        <v>6</v>
      </c>
      <c r="U86" s="599"/>
      <c r="V86" s="599"/>
      <c r="W86" s="743">
        <f t="shared" si="22"/>
        <v>6</v>
      </c>
      <c r="X86" s="599"/>
      <c r="Y86" s="599"/>
      <c r="Z86" s="599"/>
      <c r="AA86" s="599"/>
      <c r="AB86" s="599"/>
      <c r="AC86" s="599"/>
      <c r="AD86" s="599"/>
      <c r="AE86" s="599"/>
      <c r="AF86" s="599"/>
    </row>
    <row r="87">
      <c r="A87" s="592">
        <v>86.0</v>
      </c>
      <c r="B87" s="638">
        <v>45585.0</v>
      </c>
      <c r="C87" s="638">
        <v>45585.0</v>
      </c>
      <c r="D87" s="592">
        <v>3.81401100124583E14</v>
      </c>
      <c r="E87" s="592">
        <v>9827.0</v>
      </c>
      <c r="F87" s="796">
        <v>8218813.0</v>
      </c>
      <c r="G87" s="592" t="s">
        <v>4194</v>
      </c>
      <c r="H87" s="592" t="s">
        <v>4194</v>
      </c>
      <c r="I87" s="592">
        <v>7.0036808E7</v>
      </c>
      <c r="J87" s="592"/>
      <c r="K87" s="592"/>
      <c r="L87" s="592" t="s">
        <v>418</v>
      </c>
      <c r="M87" s="596"/>
      <c r="N87" s="592">
        <v>320.0</v>
      </c>
      <c r="O87" s="596">
        <f t="shared" si="18"/>
        <v>320</v>
      </c>
      <c r="P87" s="596"/>
      <c r="Q87" s="592" t="s">
        <v>854</v>
      </c>
      <c r="R87" s="592" t="s">
        <v>1885</v>
      </c>
      <c r="S87" s="592" t="s">
        <v>1622</v>
      </c>
      <c r="T87" s="598">
        <f t="shared" si="21"/>
        <v>8</v>
      </c>
      <c r="U87" s="599"/>
      <c r="V87" s="599"/>
      <c r="W87" s="743">
        <f t="shared" si="22"/>
        <v>8</v>
      </c>
      <c r="X87" s="599"/>
      <c r="Y87" s="599"/>
      <c r="Z87" s="599"/>
      <c r="AA87" s="599"/>
      <c r="AB87" s="599"/>
      <c r="AC87" s="599"/>
      <c r="AD87" s="599"/>
      <c r="AE87" s="599"/>
      <c r="AF87" s="599"/>
    </row>
    <row r="88">
      <c r="A88" s="29">
        <v>87.0</v>
      </c>
      <c r="B88" s="548">
        <v>45585.0</v>
      </c>
      <c r="C88" s="548">
        <v>45585.0</v>
      </c>
      <c r="D88" s="29">
        <v>3.81401100124583E14</v>
      </c>
      <c r="E88" s="29">
        <v>9828.0</v>
      </c>
      <c r="F88" s="465">
        <v>9763451.0</v>
      </c>
      <c r="G88" s="29" t="s">
        <v>4195</v>
      </c>
      <c r="H88" s="29" t="s">
        <v>4195</v>
      </c>
      <c r="I88" s="29"/>
      <c r="J88" s="29"/>
      <c r="K88" s="29"/>
      <c r="L88" s="29" t="s">
        <v>418</v>
      </c>
      <c r="M88" s="216"/>
      <c r="N88" s="29">
        <v>240.0</v>
      </c>
      <c r="O88" s="216">
        <f t="shared" si="18"/>
        <v>240</v>
      </c>
      <c r="P88" s="29" t="s">
        <v>4196</v>
      </c>
      <c r="Q88" s="29" t="s">
        <v>854</v>
      </c>
      <c r="R88" s="29" t="s">
        <v>988</v>
      </c>
      <c r="S88" s="29" t="s">
        <v>4197</v>
      </c>
      <c r="T88" s="433">
        <f t="shared" ref="T88:T92" si="23">(N88*5%)</f>
        <v>12</v>
      </c>
      <c r="U88" s="178"/>
      <c r="V88" s="178"/>
      <c r="W88" s="178"/>
      <c r="X88" s="178"/>
      <c r="Y88" s="178"/>
      <c r="Z88" s="178"/>
      <c r="AA88" s="178"/>
      <c r="AB88" s="178"/>
      <c r="AC88" s="178"/>
      <c r="AD88" s="178"/>
      <c r="AE88" s="178"/>
      <c r="AF88" s="178"/>
    </row>
    <row r="89">
      <c r="A89" s="29">
        <v>88.0</v>
      </c>
      <c r="B89" s="548">
        <v>45585.0</v>
      </c>
      <c r="C89" s="548">
        <v>45585.0</v>
      </c>
      <c r="D89" s="29">
        <v>3.81401100124583E14</v>
      </c>
      <c r="E89" s="29">
        <v>9829.0</v>
      </c>
      <c r="F89" s="465">
        <v>5336813.0</v>
      </c>
      <c r="G89" s="29" t="s">
        <v>4198</v>
      </c>
      <c r="H89" s="29" t="s">
        <v>4199</v>
      </c>
      <c r="I89" s="29">
        <v>7.5662667E7</v>
      </c>
      <c r="J89" s="29"/>
      <c r="K89" s="29"/>
      <c r="L89" s="29" t="s">
        <v>418</v>
      </c>
      <c r="M89" s="216"/>
      <c r="N89" s="29">
        <v>720.0</v>
      </c>
      <c r="O89" s="216">
        <f t="shared" si="18"/>
        <v>720</v>
      </c>
      <c r="P89" s="29" t="s">
        <v>4200</v>
      </c>
      <c r="Q89" s="29" t="s">
        <v>827</v>
      </c>
      <c r="R89" s="29" t="s">
        <v>988</v>
      </c>
      <c r="S89" s="29" t="s">
        <v>4201</v>
      </c>
      <c r="T89" s="433">
        <f t="shared" si="23"/>
        <v>36</v>
      </c>
      <c r="U89" s="178"/>
      <c r="V89" s="178"/>
      <c r="W89" s="178"/>
      <c r="X89" s="178"/>
      <c r="Y89" s="178"/>
      <c r="Z89" s="178"/>
      <c r="AA89" s="178"/>
      <c r="AB89" s="178"/>
      <c r="AC89" s="178"/>
      <c r="AD89" s="178"/>
      <c r="AE89" s="178"/>
      <c r="AF89" s="178"/>
    </row>
    <row r="90">
      <c r="A90" s="29">
        <v>89.0</v>
      </c>
      <c r="B90" s="548">
        <v>45585.0</v>
      </c>
      <c r="C90" s="548">
        <v>45585.0</v>
      </c>
      <c r="D90" s="29">
        <v>3.81401100124583E14</v>
      </c>
      <c r="E90" s="29">
        <v>9830.0</v>
      </c>
      <c r="F90" s="805">
        <v>6362418.0</v>
      </c>
      <c r="G90" s="740" t="s">
        <v>4202</v>
      </c>
      <c r="H90" s="740" t="s">
        <v>4202</v>
      </c>
      <c r="I90" s="29"/>
      <c r="J90" s="29"/>
      <c r="K90" s="29"/>
      <c r="L90" s="29"/>
      <c r="M90" s="216"/>
      <c r="N90" s="29">
        <v>320.0</v>
      </c>
      <c r="O90" s="216">
        <f t="shared" si="18"/>
        <v>320</v>
      </c>
      <c r="P90" s="29" t="s">
        <v>4203</v>
      </c>
      <c r="Q90" s="29" t="s">
        <v>1203</v>
      </c>
      <c r="R90" s="29" t="s">
        <v>988</v>
      </c>
      <c r="S90" s="216"/>
      <c r="T90" s="433">
        <f t="shared" si="23"/>
        <v>16</v>
      </c>
      <c r="U90" s="178"/>
      <c r="V90" s="178"/>
      <c r="W90" s="178"/>
      <c r="X90" s="178"/>
      <c r="Y90" s="178"/>
      <c r="Z90" s="178"/>
      <c r="AA90" s="178"/>
      <c r="AB90" s="178"/>
      <c r="AC90" s="178"/>
      <c r="AD90" s="178"/>
      <c r="AE90" s="178"/>
      <c r="AF90" s="178"/>
    </row>
    <row r="91">
      <c r="A91" s="29">
        <v>82.0</v>
      </c>
      <c r="B91" s="548">
        <v>45585.0</v>
      </c>
      <c r="C91" s="548">
        <v>45585.0</v>
      </c>
      <c r="D91" s="29">
        <v>3.81401100124583E14</v>
      </c>
      <c r="E91" s="29">
        <v>9831.0</v>
      </c>
      <c r="F91" s="465">
        <v>4610402.0</v>
      </c>
      <c r="G91" s="29" t="s">
        <v>4204</v>
      </c>
      <c r="H91" s="29" t="s">
        <v>4205</v>
      </c>
      <c r="I91" s="29">
        <v>7.2192009E7</v>
      </c>
      <c r="J91" s="29" t="s">
        <v>4206</v>
      </c>
      <c r="K91" s="29"/>
      <c r="L91" s="29" t="s">
        <v>418</v>
      </c>
      <c r="M91" s="216"/>
      <c r="N91" s="29">
        <v>760.0</v>
      </c>
      <c r="O91" s="216">
        <f t="shared" si="18"/>
        <v>760</v>
      </c>
      <c r="P91" s="29"/>
      <c r="Q91" s="29" t="s">
        <v>854</v>
      </c>
      <c r="R91" s="29" t="s">
        <v>988</v>
      </c>
      <c r="S91" s="29" t="s">
        <v>4207</v>
      </c>
      <c r="T91" s="433">
        <f t="shared" si="23"/>
        <v>38</v>
      </c>
      <c r="U91" s="178"/>
      <c r="V91" s="178"/>
      <c r="W91" s="178"/>
      <c r="X91" s="223" t="s">
        <v>4208</v>
      </c>
      <c r="Y91" s="178"/>
      <c r="Z91" s="178"/>
      <c r="AA91" s="178"/>
      <c r="AB91" s="178"/>
      <c r="AC91" s="178"/>
      <c r="AD91" s="178"/>
      <c r="AE91" s="178"/>
      <c r="AF91" s="178"/>
    </row>
    <row r="92">
      <c r="A92" s="29">
        <v>90.0</v>
      </c>
      <c r="B92" s="548">
        <v>45588.0</v>
      </c>
      <c r="C92" s="548">
        <v>45591.0</v>
      </c>
      <c r="D92" s="29">
        <v>3.81401100124583E14</v>
      </c>
      <c r="E92" s="29">
        <v>9887.0</v>
      </c>
      <c r="F92" s="29">
        <v>1.2478067E7</v>
      </c>
      <c r="G92" s="29" t="s">
        <v>4209</v>
      </c>
      <c r="H92" s="29" t="s">
        <v>4209</v>
      </c>
      <c r="I92" s="29">
        <v>7.5504255E7</v>
      </c>
      <c r="J92" s="29"/>
      <c r="K92" s="806">
        <v>35840.0</v>
      </c>
      <c r="L92" s="29" t="s">
        <v>305</v>
      </c>
      <c r="M92" s="29" t="s">
        <v>27</v>
      </c>
      <c r="N92" s="29">
        <v>464.5</v>
      </c>
      <c r="O92" s="216">
        <f t="shared" si="18"/>
        <v>464.5</v>
      </c>
      <c r="P92" s="176" t="s">
        <v>4210</v>
      </c>
      <c r="Q92" s="29" t="s">
        <v>854</v>
      </c>
      <c r="R92" s="29" t="s">
        <v>988</v>
      </c>
      <c r="S92" s="29" t="s">
        <v>4211</v>
      </c>
      <c r="T92" s="433">
        <f t="shared" si="23"/>
        <v>23.225</v>
      </c>
      <c r="U92" s="178"/>
      <c r="V92" s="178"/>
      <c r="W92" s="178"/>
      <c r="X92" s="178"/>
      <c r="Y92" s="178"/>
      <c r="Z92" s="178"/>
      <c r="AA92" s="178"/>
      <c r="AB92" s="178"/>
      <c r="AC92" s="178"/>
      <c r="AD92" s="178"/>
      <c r="AE92" s="178"/>
      <c r="AF92" s="178"/>
    </row>
    <row r="93">
      <c r="A93" s="592">
        <v>91.0</v>
      </c>
      <c r="B93" s="638">
        <v>45588.0</v>
      </c>
      <c r="C93" s="638">
        <v>45589.0</v>
      </c>
      <c r="D93" s="592">
        <v>3.81401100124583E14</v>
      </c>
      <c r="E93" s="592">
        <v>9886.0</v>
      </c>
      <c r="F93" s="596"/>
      <c r="G93" s="592" t="s">
        <v>4212</v>
      </c>
      <c r="H93" s="592" t="s">
        <v>4212</v>
      </c>
      <c r="I93" s="592">
        <v>6.2101252E7</v>
      </c>
      <c r="J93" s="592" t="s">
        <v>4213</v>
      </c>
      <c r="K93" s="646">
        <v>39311.0</v>
      </c>
      <c r="L93" s="592" t="s">
        <v>2260</v>
      </c>
      <c r="M93" s="596"/>
      <c r="N93" s="592">
        <v>240.0</v>
      </c>
      <c r="O93" s="596">
        <f t="shared" si="18"/>
        <v>240</v>
      </c>
      <c r="P93" s="596"/>
      <c r="Q93" s="592" t="s">
        <v>854</v>
      </c>
      <c r="R93" s="592" t="s">
        <v>1885</v>
      </c>
      <c r="S93" s="592" t="s">
        <v>4214</v>
      </c>
      <c r="T93" s="598">
        <f>(N93*5%)/2</f>
        <v>6</v>
      </c>
      <c r="U93" s="599"/>
      <c r="V93" s="599"/>
      <c r="W93" s="743">
        <f>T93</f>
        <v>6</v>
      </c>
      <c r="X93" s="599"/>
      <c r="Y93" s="599"/>
      <c r="Z93" s="599"/>
      <c r="AA93" s="599"/>
      <c r="AB93" s="599"/>
      <c r="AC93" s="599"/>
      <c r="AD93" s="599"/>
      <c r="AE93" s="599"/>
      <c r="AF93" s="599"/>
    </row>
    <row r="94">
      <c r="A94" s="592">
        <v>92.0</v>
      </c>
      <c r="B94" s="638">
        <v>45588.0</v>
      </c>
      <c r="C94" s="638">
        <v>45659.0</v>
      </c>
      <c r="D94" s="592">
        <v>3.81401100124583E14</v>
      </c>
      <c r="E94" s="592">
        <v>9892.0</v>
      </c>
      <c r="F94" s="592">
        <v>6490782.0</v>
      </c>
      <c r="G94" s="592" t="s">
        <v>4215</v>
      </c>
      <c r="H94" s="592" t="s">
        <v>4216</v>
      </c>
      <c r="I94" s="592">
        <v>7.3754526E7</v>
      </c>
      <c r="J94" s="592"/>
      <c r="K94" s="592"/>
      <c r="L94" s="592" t="s">
        <v>119</v>
      </c>
      <c r="M94" s="592" t="s">
        <v>44</v>
      </c>
      <c r="N94" s="592">
        <v>1559.5</v>
      </c>
      <c r="O94" s="596">
        <f t="shared" si="18"/>
        <v>1559.5</v>
      </c>
      <c r="P94" s="632" t="s">
        <v>4217</v>
      </c>
      <c r="Q94" s="592" t="s">
        <v>854</v>
      </c>
      <c r="R94" s="592" t="s">
        <v>1885</v>
      </c>
      <c r="S94" s="592" t="s">
        <v>4218</v>
      </c>
      <c r="T94" s="92"/>
    </row>
    <row r="95">
      <c r="A95" s="29">
        <v>93.0</v>
      </c>
      <c r="B95" s="548">
        <v>45588.0</v>
      </c>
      <c r="C95" s="548">
        <v>45587.0</v>
      </c>
      <c r="D95" s="29">
        <v>3.81401100124583E14</v>
      </c>
      <c r="E95" s="29">
        <v>9894.0</v>
      </c>
      <c r="F95" s="29">
        <v>5649497.0</v>
      </c>
      <c r="G95" s="29" t="s">
        <v>3817</v>
      </c>
      <c r="H95" s="29" t="s">
        <v>4179</v>
      </c>
      <c r="I95" s="29">
        <v>6.0095352E7</v>
      </c>
      <c r="J95" s="29"/>
      <c r="K95" s="174"/>
      <c r="L95" s="29" t="s">
        <v>749</v>
      </c>
      <c r="M95" s="216"/>
      <c r="N95" s="216">
        <f>85+450+340+800</f>
        <v>1675</v>
      </c>
      <c r="O95" s="216">
        <f t="shared" si="18"/>
        <v>1675</v>
      </c>
      <c r="P95" s="29" t="s">
        <v>1628</v>
      </c>
      <c r="Q95" s="29" t="s">
        <v>827</v>
      </c>
      <c r="R95" s="29" t="s">
        <v>988</v>
      </c>
      <c r="S95" s="29" t="s">
        <v>4219</v>
      </c>
      <c r="T95" s="433">
        <f>(N95*5%)</f>
        <v>83.75</v>
      </c>
      <c r="U95" s="178"/>
      <c r="V95" s="178"/>
      <c r="W95" s="178"/>
      <c r="X95" s="178"/>
      <c r="Y95" s="178"/>
      <c r="Z95" s="178"/>
      <c r="AA95" s="178"/>
      <c r="AB95" s="178"/>
      <c r="AC95" s="178"/>
      <c r="AD95" s="178"/>
      <c r="AE95" s="178"/>
      <c r="AF95" s="178"/>
    </row>
    <row r="96">
      <c r="A96" s="592">
        <v>94.0</v>
      </c>
      <c r="B96" s="638">
        <v>45588.0</v>
      </c>
      <c r="C96" s="638">
        <v>45592.0</v>
      </c>
      <c r="D96" s="592">
        <v>3.81401100124583E14</v>
      </c>
      <c r="E96" s="592">
        <v>9895.0</v>
      </c>
      <c r="F96" s="592">
        <v>9709206.0</v>
      </c>
      <c r="G96" s="592" t="s">
        <v>4220</v>
      </c>
      <c r="H96" s="592" t="s">
        <v>4220</v>
      </c>
      <c r="I96" s="592">
        <v>7.5599894E7</v>
      </c>
      <c r="J96" s="592"/>
      <c r="K96" s="592"/>
      <c r="L96" s="592" t="s">
        <v>418</v>
      </c>
      <c r="M96" s="596"/>
      <c r="N96" s="592">
        <v>240.0</v>
      </c>
      <c r="O96" s="596">
        <f t="shared" si="18"/>
        <v>240</v>
      </c>
      <c r="P96" s="596"/>
      <c r="Q96" s="592" t="s">
        <v>854</v>
      </c>
      <c r="R96" s="592" t="s">
        <v>1885</v>
      </c>
      <c r="S96" s="592" t="s">
        <v>1934</v>
      </c>
      <c r="T96" s="598">
        <f t="shared" ref="T96:T99" si="24">(N96*5%)/2</f>
        <v>6</v>
      </c>
      <c r="U96" s="599"/>
      <c r="V96" s="599"/>
      <c r="W96" s="743">
        <f t="shared" ref="W96:W99" si="25">T96</f>
        <v>6</v>
      </c>
      <c r="X96" s="599"/>
      <c r="Y96" s="599"/>
      <c r="Z96" s="599"/>
      <c r="AA96" s="599"/>
      <c r="AB96" s="599"/>
      <c r="AC96" s="599"/>
      <c r="AD96" s="599"/>
      <c r="AE96" s="599"/>
      <c r="AF96" s="599"/>
    </row>
    <row r="97">
      <c r="A97" s="592">
        <v>95.0</v>
      </c>
      <c r="B97" s="638">
        <v>45588.0</v>
      </c>
      <c r="C97" s="638">
        <v>45592.0</v>
      </c>
      <c r="D97" s="592">
        <v>3.81401100124583E14</v>
      </c>
      <c r="E97" s="592">
        <v>9896.0</v>
      </c>
      <c r="F97" s="592">
        <v>5423344.0</v>
      </c>
      <c r="G97" s="592" t="s">
        <v>4221</v>
      </c>
      <c r="H97" s="592" t="s">
        <v>4221</v>
      </c>
      <c r="I97" s="592"/>
      <c r="J97" s="592"/>
      <c r="K97" s="592"/>
      <c r="L97" s="592" t="s">
        <v>701</v>
      </c>
      <c r="M97" s="596"/>
      <c r="N97" s="592">
        <v>250.0</v>
      </c>
      <c r="O97" s="596">
        <f t="shared" si="18"/>
        <v>250</v>
      </c>
      <c r="P97" s="596"/>
      <c r="Q97" s="592" t="s">
        <v>854</v>
      </c>
      <c r="R97" s="592" t="s">
        <v>1885</v>
      </c>
      <c r="S97" s="592" t="s">
        <v>4222</v>
      </c>
      <c r="T97" s="598">
        <f t="shared" si="24"/>
        <v>6.25</v>
      </c>
      <c r="U97" s="599"/>
      <c r="V97" s="599"/>
      <c r="W97" s="743">
        <f t="shared" si="25"/>
        <v>6.25</v>
      </c>
      <c r="X97" s="599"/>
      <c r="Y97" s="599"/>
      <c r="Z97" s="599"/>
      <c r="AA97" s="599"/>
      <c r="AB97" s="599"/>
      <c r="AC97" s="599"/>
      <c r="AD97" s="599"/>
      <c r="AE97" s="599"/>
      <c r="AF97" s="599"/>
    </row>
    <row r="98">
      <c r="A98" s="592">
        <v>96.0</v>
      </c>
      <c r="B98" s="638">
        <v>45588.0</v>
      </c>
      <c r="C98" s="638">
        <v>45590.0</v>
      </c>
      <c r="D98" s="592">
        <v>3.81401100124583E14</v>
      </c>
      <c r="E98" s="592">
        <v>9897.0</v>
      </c>
      <c r="F98" s="592">
        <v>3813602.0</v>
      </c>
      <c r="G98" s="592" t="s">
        <v>4223</v>
      </c>
      <c r="H98" s="592" t="s">
        <v>4224</v>
      </c>
      <c r="I98" s="592">
        <v>6.9286049E7</v>
      </c>
      <c r="J98" s="592"/>
      <c r="K98" s="592"/>
      <c r="L98" s="592" t="s">
        <v>2260</v>
      </c>
      <c r="M98" s="596"/>
      <c r="N98" s="592">
        <v>240.0</v>
      </c>
      <c r="O98" s="596">
        <f t="shared" si="18"/>
        <v>240</v>
      </c>
      <c r="P98" s="596"/>
      <c r="Q98" s="592" t="s">
        <v>854</v>
      </c>
      <c r="R98" s="592" t="s">
        <v>1885</v>
      </c>
      <c r="S98" s="592" t="s">
        <v>4225</v>
      </c>
      <c r="T98" s="598">
        <f t="shared" si="24"/>
        <v>6</v>
      </c>
      <c r="U98" s="599"/>
      <c r="V98" s="599"/>
      <c r="W98" s="743">
        <f t="shared" si="25"/>
        <v>6</v>
      </c>
      <c r="X98" s="599"/>
      <c r="Y98" s="599"/>
      <c r="Z98" s="599"/>
      <c r="AA98" s="599"/>
      <c r="AB98" s="599"/>
      <c r="AC98" s="599"/>
      <c r="AD98" s="599"/>
      <c r="AE98" s="599"/>
      <c r="AF98" s="599"/>
    </row>
    <row r="99">
      <c r="A99" s="592">
        <v>97.0</v>
      </c>
      <c r="B99" s="638">
        <v>45589.0</v>
      </c>
      <c r="C99" s="638">
        <v>45604.0</v>
      </c>
      <c r="D99" s="592">
        <v>3.81401100124583E14</v>
      </c>
      <c r="E99" s="592">
        <v>9916.0</v>
      </c>
      <c r="F99" s="592">
        <v>7964512.0</v>
      </c>
      <c r="G99" s="592" t="s">
        <v>4226</v>
      </c>
      <c r="H99" s="592" t="s">
        <v>4226</v>
      </c>
      <c r="I99" s="592">
        <v>6.7513029E7</v>
      </c>
      <c r="J99" s="592"/>
      <c r="K99" s="592"/>
      <c r="L99" s="592" t="s">
        <v>98</v>
      </c>
      <c r="M99" s="592" t="s">
        <v>44</v>
      </c>
      <c r="N99" s="592">
        <v>1149.0</v>
      </c>
      <c r="O99" s="596">
        <f t="shared" si="18"/>
        <v>1149</v>
      </c>
      <c r="P99" s="632" t="s">
        <v>4227</v>
      </c>
      <c r="Q99" s="592" t="s">
        <v>854</v>
      </c>
      <c r="R99" s="592" t="s">
        <v>1885</v>
      </c>
      <c r="S99" s="592" t="s">
        <v>4228</v>
      </c>
      <c r="T99" s="598">
        <f t="shared" si="24"/>
        <v>28.725</v>
      </c>
      <c r="U99" s="599"/>
      <c r="V99" s="599"/>
      <c r="W99" s="743">
        <f t="shared" si="25"/>
        <v>28.725</v>
      </c>
      <c r="X99" s="599"/>
      <c r="Y99" s="599"/>
      <c r="Z99" s="599"/>
      <c r="AA99" s="599"/>
      <c r="AB99" s="599"/>
      <c r="AC99" s="599"/>
      <c r="AD99" s="599"/>
      <c r="AE99" s="599"/>
      <c r="AF99" s="599"/>
    </row>
    <row r="100">
      <c r="A100" s="29">
        <v>98.0</v>
      </c>
      <c r="B100" s="548">
        <v>45589.0</v>
      </c>
      <c r="C100" s="548">
        <v>45589.0</v>
      </c>
      <c r="D100" s="29">
        <v>3.81401100124583E14</v>
      </c>
      <c r="E100" s="29">
        <v>9917.0</v>
      </c>
      <c r="F100" s="29">
        <v>8.209220013E9</v>
      </c>
      <c r="G100" s="223" t="s">
        <v>4229</v>
      </c>
      <c r="H100" s="223" t="s">
        <v>4230</v>
      </c>
      <c r="I100" s="29">
        <v>7.8415513E7</v>
      </c>
      <c r="J100" s="216"/>
      <c r="K100" s="216"/>
      <c r="L100" s="29" t="s">
        <v>2260</v>
      </c>
      <c r="M100" s="216"/>
      <c r="N100" s="29">
        <v>280.0</v>
      </c>
      <c r="O100" s="216">
        <f t="shared" si="18"/>
        <v>280</v>
      </c>
      <c r="P100" s="216"/>
      <c r="Q100" s="29" t="s">
        <v>854</v>
      </c>
      <c r="R100" s="29" t="s">
        <v>988</v>
      </c>
      <c r="S100" s="29" t="s">
        <v>4231</v>
      </c>
      <c r="T100" s="433">
        <f>(N100*5%)</f>
        <v>14</v>
      </c>
      <c r="U100" s="178"/>
      <c r="V100" s="178"/>
      <c r="W100" s="178"/>
      <c r="X100" s="178"/>
      <c r="Y100" s="178"/>
      <c r="Z100" s="178"/>
      <c r="AA100" s="178"/>
      <c r="AB100" s="178"/>
      <c r="AC100" s="178"/>
      <c r="AD100" s="178"/>
      <c r="AE100" s="178"/>
      <c r="AF100" s="178"/>
    </row>
    <row r="101">
      <c r="A101" s="592">
        <v>99.0</v>
      </c>
      <c r="B101" s="638">
        <v>45589.0</v>
      </c>
      <c r="C101" s="638">
        <v>45592.0</v>
      </c>
      <c r="D101" s="592">
        <v>3.81401100124583E14</v>
      </c>
      <c r="E101" s="592">
        <v>9918.0</v>
      </c>
      <c r="F101" s="592">
        <v>2925046.0</v>
      </c>
      <c r="G101" s="600" t="s">
        <v>4232</v>
      </c>
      <c r="H101" s="600" t="s">
        <v>4233</v>
      </c>
      <c r="I101" s="592">
        <v>7.5316066E7</v>
      </c>
      <c r="J101" s="596"/>
      <c r="K101" s="596"/>
      <c r="L101" s="592" t="s">
        <v>418</v>
      </c>
      <c r="M101" s="596"/>
      <c r="N101" s="592">
        <v>320.0</v>
      </c>
      <c r="O101" s="596">
        <f t="shared" si="18"/>
        <v>320</v>
      </c>
      <c r="P101" s="596"/>
      <c r="Q101" s="592" t="s">
        <v>854</v>
      </c>
      <c r="R101" s="592" t="s">
        <v>1885</v>
      </c>
      <c r="S101" s="592" t="s">
        <v>4234</v>
      </c>
      <c r="T101" s="598">
        <f t="shared" ref="T101:T102" si="26">(N101*5%)/2</f>
        <v>8</v>
      </c>
      <c r="U101" s="599"/>
      <c r="V101" s="599"/>
      <c r="W101" s="743">
        <f t="shared" ref="W101:W102" si="27">T101</f>
        <v>8</v>
      </c>
      <c r="X101" s="599"/>
      <c r="Y101" s="599"/>
      <c r="Z101" s="599"/>
      <c r="AA101" s="599"/>
      <c r="AB101" s="599"/>
      <c r="AC101" s="599"/>
      <c r="AD101" s="599"/>
      <c r="AE101" s="599"/>
      <c r="AF101" s="599"/>
    </row>
    <row r="102">
      <c r="A102" s="592">
        <v>100.0</v>
      </c>
      <c r="B102" s="638">
        <v>45589.0</v>
      </c>
      <c r="C102" s="638">
        <v>45592.0</v>
      </c>
      <c r="D102" s="592">
        <v>3.81401100124583E14</v>
      </c>
      <c r="E102" s="592">
        <v>9919.0</v>
      </c>
      <c r="F102" s="592">
        <v>933805.0</v>
      </c>
      <c r="G102" s="592" t="s">
        <v>4235</v>
      </c>
      <c r="H102" s="592" t="s">
        <v>4236</v>
      </c>
      <c r="I102" s="592">
        <v>7.6859989E7</v>
      </c>
      <c r="J102" s="596"/>
      <c r="K102" s="596"/>
      <c r="L102" s="592" t="s">
        <v>418</v>
      </c>
      <c r="M102" s="596"/>
      <c r="N102" s="592">
        <v>240.0</v>
      </c>
      <c r="O102" s="596">
        <f t="shared" si="18"/>
        <v>240</v>
      </c>
      <c r="P102" s="596"/>
      <c r="Q102" s="592" t="s">
        <v>854</v>
      </c>
      <c r="R102" s="592" t="s">
        <v>1885</v>
      </c>
      <c r="S102" s="592" t="s">
        <v>4237</v>
      </c>
      <c r="T102" s="598">
        <f t="shared" si="26"/>
        <v>6</v>
      </c>
      <c r="U102" s="599"/>
      <c r="V102" s="599"/>
      <c r="W102" s="743">
        <f t="shared" si="27"/>
        <v>6</v>
      </c>
      <c r="X102" s="599"/>
      <c r="Y102" s="599"/>
      <c r="Z102" s="599"/>
      <c r="AA102" s="599"/>
      <c r="AB102" s="599"/>
      <c r="AC102" s="599"/>
      <c r="AD102" s="599"/>
      <c r="AE102" s="599"/>
      <c r="AF102" s="599"/>
    </row>
    <row r="103">
      <c r="A103" s="29">
        <v>101.0</v>
      </c>
      <c r="B103" s="548">
        <v>45590.0</v>
      </c>
      <c r="C103" s="548">
        <v>45591.0</v>
      </c>
      <c r="D103" s="29">
        <v>3.81401100124583E14</v>
      </c>
      <c r="E103" s="29">
        <v>9929.0</v>
      </c>
      <c r="F103" s="29">
        <v>5841128.0</v>
      </c>
      <c r="G103" s="29" t="s">
        <v>4238</v>
      </c>
      <c r="H103" s="29" t="s">
        <v>4238</v>
      </c>
      <c r="I103" s="29">
        <v>7.5637284E7</v>
      </c>
      <c r="J103" s="216"/>
      <c r="K103" s="216"/>
      <c r="L103" s="29" t="s">
        <v>418</v>
      </c>
      <c r="M103" s="216"/>
      <c r="N103" s="29">
        <v>120.0</v>
      </c>
      <c r="O103" s="29">
        <v>120.0</v>
      </c>
      <c r="P103" s="216"/>
      <c r="Q103" s="29" t="s">
        <v>854</v>
      </c>
      <c r="R103" s="29" t="s">
        <v>988</v>
      </c>
      <c r="S103" s="29" t="s">
        <v>4239</v>
      </c>
      <c r="T103" s="433">
        <f>(N103*5%)</f>
        <v>6</v>
      </c>
      <c r="U103" s="178"/>
      <c r="V103" s="178"/>
      <c r="W103" s="178"/>
      <c r="X103" s="178"/>
      <c r="Y103" s="178"/>
      <c r="Z103" s="178"/>
      <c r="AA103" s="178"/>
      <c r="AB103" s="178"/>
      <c r="AC103" s="178"/>
      <c r="AD103" s="178"/>
      <c r="AE103" s="178"/>
      <c r="AF103" s="178"/>
    </row>
    <row r="104">
      <c r="A104" s="592">
        <v>102.0</v>
      </c>
      <c r="B104" s="638">
        <v>45592.0</v>
      </c>
      <c r="C104" s="638">
        <v>45592.0</v>
      </c>
      <c r="D104" s="592">
        <v>3.81401100124583E14</v>
      </c>
      <c r="E104" s="592">
        <v>9947.0</v>
      </c>
      <c r="F104" s="596"/>
      <c r="G104" s="592" t="s">
        <v>4240</v>
      </c>
      <c r="H104" s="592" t="s">
        <v>4240</v>
      </c>
      <c r="I104" s="592">
        <v>7.603993E7</v>
      </c>
      <c r="J104" s="592" t="s">
        <v>4241</v>
      </c>
      <c r="K104" s="596"/>
      <c r="L104" s="592" t="s">
        <v>418</v>
      </c>
      <c r="M104" s="596"/>
      <c r="N104" s="592">
        <v>240.0</v>
      </c>
      <c r="O104" s="596">
        <f t="shared" ref="O104:O108" si="28">N104</f>
        <v>240</v>
      </c>
      <c r="P104" s="596"/>
      <c r="Q104" s="592" t="s">
        <v>854</v>
      </c>
      <c r="R104" s="592" t="s">
        <v>1885</v>
      </c>
      <c r="S104" s="592" t="s">
        <v>4242</v>
      </c>
      <c r="T104" s="598">
        <f t="shared" ref="T104:T108" si="29">(N104*5%)/2</f>
        <v>6</v>
      </c>
      <c r="U104" s="599"/>
      <c r="V104" s="599"/>
      <c r="W104" s="743">
        <f t="shared" ref="W104:W107" si="30">T104</f>
        <v>6</v>
      </c>
      <c r="X104" s="599"/>
      <c r="Y104" s="599"/>
      <c r="Z104" s="599"/>
      <c r="AA104" s="599"/>
      <c r="AB104" s="599"/>
      <c r="AC104" s="599"/>
      <c r="AD104" s="599"/>
      <c r="AE104" s="599"/>
      <c r="AF104" s="599"/>
    </row>
    <row r="105">
      <c r="A105" s="592">
        <v>103.0</v>
      </c>
      <c r="B105" s="638">
        <v>45592.0</v>
      </c>
      <c r="C105" s="638">
        <v>45592.0</v>
      </c>
      <c r="D105" s="592">
        <v>3.81401100124583E14</v>
      </c>
      <c r="E105" s="592">
        <v>9949.0</v>
      </c>
      <c r="F105" s="592">
        <v>4.21647021E8</v>
      </c>
      <c r="G105" s="592" t="s">
        <v>3564</v>
      </c>
      <c r="H105" s="592" t="s">
        <v>4243</v>
      </c>
      <c r="I105" s="592">
        <v>7.2525889E7</v>
      </c>
      <c r="J105" s="596"/>
      <c r="K105" s="596"/>
      <c r="L105" s="592" t="s">
        <v>141</v>
      </c>
      <c r="M105" s="596"/>
      <c r="N105" s="592">
        <v>400.0</v>
      </c>
      <c r="O105" s="596">
        <f t="shared" si="28"/>
        <v>400</v>
      </c>
      <c r="P105" s="632" t="s">
        <v>4244</v>
      </c>
      <c r="Q105" s="592" t="s">
        <v>854</v>
      </c>
      <c r="R105" s="592" t="s">
        <v>1885</v>
      </c>
      <c r="S105" s="592" t="s">
        <v>4245</v>
      </c>
      <c r="T105" s="598">
        <f t="shared" si="29"/>
        <v>10</v>
      </c>
      <c r="U105" s="599"/>
      <c r="V105" s="599"/>
      <c r="W105" s="743">
        <f t="shared" si="30"/>
        <v>10</v>
      </c>
      <c r="X105" s="599"/>
      <c r="Y105" s="599"/>
      <c r="Z105" s="599"/>
      <c r="AA105" s="599"/>
      <c r="AB105" s="599"/>
      <c r="AC105" s="599"/>
      <c r="AD105" s="599"/>
      <c r="AE105" s="599"/>
      <c r="AF105" s="599"/>
    </row>
    <row r="106">
      <c r="A106" s="592">
        <v>104.0</v>
      </c>
      <c r="B106" s="638">
        <v>45592.0</v>
      </c>
      <c r="C106" s="638">
        <v>45592.0</v>
      </c>
      <c r="D106" s="592">
        <v>3.81401100124583E14</v>
      </c>
      <c r="E106" s="592">
        <v>9950.0</v>
      </c>
      <c r="F106" s="592">
        <v>3567584.0</v>
      </c>
      <c r="G106" s="592" t="s">
        <v>4246</v>
      </c>
      <c r="H106" s="592" t="s">
        <v>4247</v>
      </c>
      <c r="I106" s="592">
        <v>7.8094661E7</v>
      </c>
      <c r="J106" s="592" t="s">
        <v>4248</v>
      </c>
      <c r="K106" s="596"/>
      <c r="L106" s="592" t="s">
        <v>418</v>
      </c>
      <c r="M106" s="596"/>
      <c r="N106" s="592">
        <f>440+360+520</f>
        <v>1320</v>
      </c>
      <c r="O106" s="596">
        <f t="shared" si="28"/>
        <v>1320</v>
      </c>
      <c r="P106" s="596"/>
      <c r="Q106" s="592" t="s">
        <v>854</v>
      </c>
      <c r="R106" s="592" t="s">
        <v>1885</v>
      </c>
      <c r="S106" s="592" t="s">
        <v>4249</v>
      </c>
      <c r="T106" s="598">
        <f t="shared" si="29"/>
        <v>33</v>
      </c>
      <c r="U106" s="599"/>
      <c r="V106" s="599"/>
      <c r="W106" s="743">
        <f t="shared" si="30"/>
        <v>33</v>
      </c>
      <c r="X106" s="599"/>
      <c r="Y106" s="599"/>
      <c r="Z106" s="599"/>
      <c r="AA106" s="599"/>
      <c r="AB106" s="599"/>
      <c r="AC106" s="599"/>
      <c r="AD106" s="599"/>
      <c r="AE106" s="599"/>
      <c r="AF106" s="599"/>
    </row>
    <row r="107">
      <c r="A107" s="592">
        <v>105.0</v>
      </c>
      <c r="B107" s="638">
        <v>45592.0</v>
      </c>
      <c r="C107" s="638">
        <v>45592.0</v>
      </c>
      <c r="D107" s="592">
        <v>3.81401100124583E14</v>
      </c>
      <c r="E107" s="592">
        <v>9951.0</v>
      </c>
      <c r="F107" s="592">
        <v>3.909945013E9</v>
      </c>
      <c r="G107" s="592" t="s">
        <v>4250</v>
      </c>
      <c r="H107" s="592" t="s">
        <v>4251</v>
      </c>
      <c r="I107" s="592">
        <v>7.6334717E7</v>
      </c>
      <c r="J107" s="596"/>
      <c r="K107" s="596"/>
      <c r="L107" s="592" t="s">
        <v>418</v>
      </c>
      <c r="M107" s="596"/>
      <c r="N107" s="592">
        <v>360.0</v>
      </c>
      <c r="O107" s="596">
        <f t="shared" si="28"/>
        <v>360</v>
      </c>
      <c r="P107" s="596"/>
      <c r="Q107" s="592" t="s">
        <v>854</v>
      </c>
      <c r="R107" s="592" t="s">
        <v>1885</v>
      </c>
      <c r="S107" s="592" t="s">
        <v>1566</v>
      </c>
      <c r="T107" s="598">
        <f t="shared" si="29"/>
        <v>9</v>
      </c>
      <c r="U107" s="599"/>
      <c r="V107" s="599"/>
      <c r="W107" s="743">
        <f t="shared" si="30"/>
        <v>9</v>
      </c>
      <c r="X107" s="599"/>
      <c r="Y107" s="599"/>
      <c r="Z107" s="599"/>
      <c r="AA107" s="599"/>
      <c r="AB107" s="599"/>
      <c r="AC107" s="599"/>
      <c r="AD107" s="599"/>
      <c r="AE107" s="599"/>
      <c r="AF107" s="599"/>
    </row>
    <row r="108">
      <c r="A108" s="592">
        <v>106.0</v>
      </c>
      <c r="B108" s="638">
        <v>45592.0</v>
      </c>
      <c r="C108" s="638">
        <v>45592.0</v>
      </c>
      <c r="D108" s="592">
        <v>3.81401100124583E14</v>
      </c>
      <c r="E108" s="592">
        <v>9952.0</v>
      </c>
      <c r="F108" s="592">
        <v>1324590.0</v>
      </c>
      <c r="G108" s="592" t="s">
        <v>4252</v>
      </c>
      <c r="H108" s="592" t="s">
        <v>4252</v>
      </c>
      <c r="I108" s="592">
        <v>7.5077714E7</v>
      </c>
      <c r="J108" s="596"/>
      <c r="K108" s="596"/>
      <c r="L108" s="592" t="s">
        <v>1031</v>
      </c>
      <c r="M108" s="596"/>
      <c r="N108" s="592">
        <v>440.0</v>
      </c>
      <c r="O108" s="596">
        <f t="shared" si="28"/>
        <v>440</v>
      </c>
      <c r="P108" s="596"/>
      <c r="Q108" s="592" t="s">
        <v>854</v>
      </c>
      <c r="R108" s="592" t="s">
        <v>1885</v>
      </c>
      <c r="S108" s="592" t="s">
        <v>4253</v>
      </c>
      <c r="T108" s="598">
        <f t="shared" si="29"/>
        <v>11</v>
      </c>
      <c r="U108" s="599"/>
      <c r="V108" s="599"/>
      <c r="W108" s="599"/>
      <c r="X108" s="599"/>
      <c r="Y108" s="599"/>
      <c r="Z108" s="599"/>
      <c r="AA108" s="599"/>
      <c r="AB108" s="599"/>
      <c r="AC108" s="599"/>
      <c r="AD108" s="599"/>
      <c r="AE108" s="599"/>
      <c r="AF108" s="599"/>
    </row>
    <row r="109">
      <c r="A109" s="29">
        <v>107.0</v>
      </c>
      <c r="B109" s="548">
        <v>45593.0</v>
      </c>
      <c r="C109" s="548">
        <v>45591.0</v>
      </c>
      <c r="D109" s="29">
        <v>3.81401100124583E14</v>
      </c>
      <c r="E109" s="29">
        <v>9981.0</v>
      </c>
      <c r="F109" s="29">
        <v>1.2478067E7</v>
      </c>
      <c r="G109" s="29" t="s">
        <v>4209</v>
      </c>
      <c r="H109" s="29" t="s">
        <v>4209</v>
      </c>
      <c r="I109" s="29">
        <v>7.5504255E7</v>
      </c>
      <c r="J109" s="29"/>
      <c r="K109" s="806">
        <v>35840.0</v>
      </c>
      <c r="L109" s="29" t="s">
        <v>305</v>
      </c>
      <c r="M109" s="29" t="s">
        <v>27</v>
      </c>
      <c r="N109" s="29">
        <v>464.5</v>
      </c>
      <c r="O109" s="216">
        <v>464.5</v>
      </c>
      <c r="P109" s="29" t="s">
        <v>1628</v>
      </c>
      <c r="Q109" s="29" t="s">
        <v>827</v>
      </c>
      <c r="R109" s="29" t="s">
        <v>988</v>
      </c>
      <c r="S109" s="29" t="s">
        <v>2809</v>
      </c>
      <c r="T109" s="433">
        <f>(N109*5%)</f>
        <v>23.225</v>
      </c>
      <c r="U109" s="178"/>
      <c r="V109" s="178"/>
      <c r="W109" s="178"/>
      <c r="X109" s="178"/>
      <c r="Y109" s="178"/>
      <c r="Z109" s="178"/>
      <c r="AA109" s="178"/>
      <c r="AB109" s="178"/>
      <c r="AC109" s="178"/>
      <c r="AD109" s="178"/>
      <c r="AE109" s="178"/>
      <c r="AF109" s="178"/>
    </row>
    <row r="110">
      <c r="A110" s="592">
        <v>108.0</v>
      </c>
      <c r="B110" s="638">
        <v>45593.0</v>
      </c>
      <c r="C110" s="638">
        <v>45591.0</v>
      </c>
      <c r="D110" s="592">
        <v>3.81401100124584E14</v>
      </c>
      <c r="E110" s="592">
        <v>9982.0</v>
      </c>
      <c r="F110" s="592">
        <v>4.21647021E8</v>
      </c>
      <c r="G110" s="592" t="s">
        <v>3564</v>
      </c>
      <c r="H110" s="592" t="s">
        <v>4243</v>
      </c>
      <c r="I110" s="592">
        <v>7.2525889E7</v>
      </c>
      <c r="J110" s="596"/>
      <c r="K110" s="596"/>
      <c r="L110" s="592" t="s">
        <v>141</v>
      </c>
      <c r="M110" s="596"/>
      <c r="N110" s="592">
        <v>399.0</v>
      </c>
      <c r="O110" s="592">
        <v>399.0</v>
      </c>
      <c r="P110" s="592" t="s">
        <v>3265</v>
      </c>
      <c r="Q110" s="592" t="s">
        <v>1203</v>
      </c>
      <c r="R110" s="592" t="s">
        <v>1885</v>
      </c>
      <c r="S110" s="592" t="s">
        <v>4254</v>
      </c>
      <c r="T110" s="598">
        <f t="shared" ref="T110:T116" si="31">(N110*5%)/2</f>
        <v>9.975</v>
      </c>
      <c r="U110" s="599"/>
      <c r="V110" s="599"/>
      <c r="W110" s="743">
        <f t="shared" ref="W110:W116" si="32">T110</f>
        <v>9.975</v>
      </c>
      <c r="X110" s="599"/>
      <c r="Y110" s="599"/>
      <c r="Z110" s="599"/>
      <c r="AA110" s="599"/>
      <c r="AB110" s="599"/>
      <c r="AC110" s="599"/>
      <c r="AD110" s="599"/>
      <c r="AE110" s="599"/>
      <c r="AF110" s="599"/>
    </row>
    <row r="111">
      <c r="A111" s="592">
        <v>109.0</v>
      </c>
      <c r="B111" s="638">
        <v>45593.0</v>
      </c>
      <c r="C111" s="638">
        <v>45598.0</v>
      </c>
      <c r="D111" s="592">
        <v>3.81401100124585E14</v>
      </c>
      <c r="E111" s="592">
        <v>9987.0</v>
      </c>
      <c r="F111" s="592">
        <v>9012571.0</v>
      </c>
      <c r="G111" s="592" t="s">
        <v>4255</v>
      </c>
      <c r="H111" s="592" t="s">
        <v>4255</v>
      </c>
      <c r="I111" s="592">
        <v>7.0858608E7</v>
      </c>
      <c r="J111" s="596"/>
      <c r="K111" s="596"/>
      <c r="L111" s="592" t="s">
        <v>305</v>
      </c>
      <c r="M111" s="596"/>
      <c r="N111" s="592">
        <v>500.0</v>
      </c>
      <c r="O111" s="596">
        <f t="shared" ref="O111:O115" si="33">N111</f>
        <v>500</v>
      </c>
      <c r="P111" s="632" t="s">
        <v>4256</v>
      </c>
      <c r="Q111" s="592" t="s">
        <v>854</v>
      </c>
      <c r="R111" s="592" t="s">
        <v>1885</v>
      </c>
      <c r="S111" s="592" t="s">
        <v>4257</v>
      </c>
      <c r="T111" s="598">
        <f t="shared" si="31"/>
        <v>12.5</v>
      </c>
      <c r="U111" s="599"/>
      <c r="V111" s="599"/>
      <c r="W111" s="743">
        <f t="shared" si="32"/>
        <v>12.5</v>
      </c>
      <c r="X111" s="599"/>
      <c r="Y111" s="599"/>
      <c r="Z111" s="599"/>
      <c r="AA111" s="599"/>
      <c r="AB111" s="599"/>
      <c r="AC111" s="599"/>
      <c r="AD111" s="599"/>
      <c r="AE111" s="599"/>
      <c r="AF111" s="599"/>
    </row>
    <row r="112">
      <c r="A112" s="592">
        <v>110.0</v>
      </c>
      <c r="B112" s="638">
        <v>45593.0</v>
      </c>
      <c r="C112" s="638">
        <v>45592.0</v>
      </c>
      <c r="D112" s="592">
        <v>3.81401100124586E14</v>
      </c>
      <c r="E112" s="592">
        <v>9988.0</v>
      </c>
      <c r="F112" s="592">
        <v>7714837.0</v>
      </c>
      <c r="G112" s="592" t="s">
        <v>4258</v>
      </c>
      <c r="H112" s="592" t="s">
        <v>4258</v>
      </c>
      <c r="I112" s="592">
        <v>7.7304422E7</v>
      </c>
      <c r="J112" s="592" t="s">
        <v>4259</v>
      </c>
      <c r="K112" s="596"/>
      <c r="L112" s="592" t="s">
        <v>2260</v>
      </c>
      <c r="M112" s="596"/>
      <c r="N112" s="592">
        <v>160.0</v>
      </c>
      <c r="O112" s="596">
        <f t="shared" si="33"/>
        <v>160</v>
      </c>
      <c r="P112" s="596"/>
      <c r="Q112" s="592" t="s">
        <v>854</v>
      </c>
      <c r="R112" s="592" t="s">
        <v>1885</v>
      </c>
      <c r="S112" s="592" t="s">
        <v>4260</v>
      </c>
      <c r="T112" s="598">
        <f t="shared" si="31"/>
        <v>4</v>
      </c>
      <c r="U112" s="599"/>
      <c r="V112" s="599"/>
      <c r="W112" s="743">
        <f t="shared" si="32"/>
        <v>4</v>
      </c>
      <c r="X112" s="599"/>
      <c r="Y112" s="599"/>
      <c r="Z112" s="599"/>
      <c r="AA112" s="599"/>
      <c r="AB112" s="599"/>
      <c r="AC112" s="599"/>
      <c r="AD112" s="599"/>
      <c r="AE112" s="599"/>
      <c r="AF112" s="599"/>
    </row>
    <row r="113">
      <c r="A113" s="592">
        <v>111.0</v>
      </c>
      <c r="B113" s="638">
        <v>45593.0</v>
      </c>
      <c r="C113" s="638">
        <v>45594.0</v>
      </c>
      <c r="D113" s="592">
        <v>3.81401100124583E14</v>
      </c>
      <c r="E113" s="592">
        <v>9990.0</v>
      </c>
      <c r="F113" s="592">
        <v>1.3304132E7</v>
      </c>
      <c r="G113" s="592" t="s">
        <v>4261</v>
      </c>
      <c r="H113" s="592" t="s">
        <v>4261</v>
      </c>
      <c r="I113" s="596"/>
      <c r="J113" s="596"/>
      <c r="K113" s="596"/>
      <c r="L113" s="592" t="s">
        <v>2260</v>
      </c>
      <c r="M113" s="596"/>
      <c r="N113" s="592">
        <v>80.0</v>
      </c>
      <c r="O113" s="596">
        <f t="shared" si="33"/>
        <v>80</v>
      </c>
      <c r="P113" s="596"/>
      <c r="Q113" s="592" t="s">
        <v>854</v>
      </c>
      <c r="R113" s="592" t="s">
        <v>1885</v>
      </c>
      <c r="S113" s="592" t="s">
        <v>4262</v>
      </c>
      <c r="T113" s="598">
        <f t="shared" si="31"/>
        <v>2</v>
      </c>
      <c r="U113" s="599"/>
      <c r="V113" s="599"/>
      <c r="W113" s="743">
        <f t="shared" si="32"/>
        <v>2</v>
      </c>
      <c r="X113" s="599"/>
      <c r="Y113" s="599"/>
      <c r="Z113" s="599"/>
      <c r="AA113" s="599"/>
      <c r="AB113" s="599"/>
      <c r="AC113" s="599"/>
      <c r="AD113" s="599"/>
      <c r="AE113" s="599"/>
      <c r="AF113" s="599"/>
    </row>
    <row r="114">
      <c r="A114" s="592">
        <v>112.0</v>
      </c>
      <c r="B114" s="638">
        <v>45593.0</v>
      </c>
      <c r="C114" s="638">
        <v>45598.0</v>
      </c>
      <c r="D114" s="592">
        <v>3.81401100124583E14</v>
      </c>
      <c r="E114" s="592">
        <v>9993.0</v>
      </c>
      <c r="F114" s="592">
        <v>5374124.0</v>
      </c>
      <c r="G114" s="592" t="s">
        <v>4263</v>
      </c>
      <c r="H114" s="592" t="s">
        <v>4264</v>
      </c>
      <c r="I114" s="592">
        <v>6.8822441E7</v>
      </c>
      <c r="J114" s="592" t="s">
        <v>4265</v>
      </c>
      <c r="K114" s="596"/>
      <c r="L114" s="592" t="s">
        <v>418</v>
      </c>
      <c r="M114" s="596"/>
      <c r="N114" s="592">
        <v>240.0</v>
      </c>
      <c r="O114" s="596">
        <f t="shared" si="33"/>
        <v>240</v>
      </c>
      <c r="P114" s="596"/>
      <c r="Q114" s="592" t="s">
        <v>854</v>
      </c>
      <c r="R114" s="592" t="s">
        <v>1885</v>
      </c>
      <c r="S114" s="592" t="s">
        <v>4266</v>
      </c>
      <c r="T114" s="598">
        <f t="shared" si="31"/>
        <v>6</v>
      </c>
      <c r="U114" s="599"/>
      <c r="V114" s="599"/>
      <c r="W114" s="743">
        <f t="shared" si="32"/>
        <v>6</v>
      </c>
      <c r="X114" s="599"/>
      <c r="Y114" s="599"/>
      <c r="Z114" s="599"/>
      <c r="AA114" s="599"/>
      <c r="AB114" s="599"/>
      <c r="AC114" s="599"/>
      <c r="AD114" s="599"/>
      <c r="AE114" s="599"/>
      <c r="AF114" s="599"/>
    </row>
    <row r="115">
      <c r="A115" s="592">
        <v>113.0</v>
      </c>
      <c r="B115" s="638">
        <v>45594.0</v>
      </c>
      <c r="C115" s="638">
        <v>45594.0</v>
      </c>
      <c r="D115" s="592">
        <v>3.81401100124583E14</v>
      </c>
      <c r="E115" s="592">
        <v>9985.0</v>
      </c>
      <c r="F115" s="592">
        <v>3273562.0</v>
      </c>
      <c r="G115" s="592" t="s">
        <v>4267</v>
      </c>
      <c r="H115" s="592" t="s">
        <v>4268</v>
      </c>
      <c r="I115" s="596"/>
      <c r="J115" s="596"/>
      <c r="K115" s="596"/>
      <c r="L115" s="592" t="s">
        <v>2260</v>
      </c>
      <c r="M115" s="596"/>
      <c r="N115" s="592">
        <v>80.0</v>
      </c>
      <c r="O115" s="596">
        <f t="shared" si="33"/>
        <v>80</v>
      </c>
      <c r="P115" s="596"/>
      <c r="Q115" s="592" t="s">
        <v>854</v>
      </c>
      <c r="R115" s="592" t="s">
        <v>1885</v>
      </c>
      <c r="S115" s="592" t="s">
        <v>4269</v>
      </c>
      <c r="T115" s="598">
        <f t="shared" si="31"/>
        <v>2</v>
      </c>
      <c r="U115" s="599"/>
      <c r="V115" s="599"/>
      <c r="W115" s="743">
        <f t="shared" si="32"/>
        <v>2</v>
      </c>
      <c r="X115" s="599"/>
      <c r="Y115" s="599"/>
      <c r="Z115" s="599"/>
      <c r="AA115" s="599"/>
      <c r="AB115" s="599"/>
      <c r="AC115" s="599"/>
      <c r="AD115" s="599"/>
      <c r="AE115" s="599"/>
      <c r="AF115" s="599"/>
    </row>
    <row r="116">
      <c r="A116" s="592">
        <v>1144.0</v>
      </c>
      <c r="B116" s="638">
        <v>45594.0</v>
      </c>
      <c r="C116" s="638">
        <v>45604.0</v>
      </c>
      <c r="D116" s="592">
        <v>3.81401100124583E14</v>
      </c>
      <c r="E116" s="592">
        <v>10001.0</v>
      </c>
      <c r="F116" s="592">
        <v>4590633.0</v>
      </c>
      <c r="G116" s="592" t="s">
        <v>4270</v>
      </c>
      <c r="H116" s="592" t="s">
        <v>4271</v>
      </c>
      <c r="I116" s="596"/>
      <c r="J116" s="592" t="s">
        <v>4272</v>
      </c>
      <c r="K116" s="596"/>
      <c r="L116" s="592" t="s">
        <v>98</v>
      </c>
      <c r="M116" s="592" t="s">
        <v>27</v>
      </c>
      <c r="N116" s="592">
        <v>859.0</v>
      </c>
      <c r="O116" s="592">
        <v>859.0</v>
      </c>
      <c r="P116" s="596"/>
      <c r="Q116" s="592" t="s">
        <v>854</v>
      </c>
      <c r="R116" s="592" t="s">
        <v>1885</v>
      </c>
      <c r="S116" s="592" t="s">
        <v>4273</v>
      </c>
      <c r="T116" s="598">
        <f t="shared" si="31"/>
        <v>21.475</v>
      </c>
      <c r="U116" s="599"/>
      <c r="V116" s="599"/>
      <c r="W116" s="743">
        <f t="shared" si="32"/>
        <v>21.475</v>
      </c>
      <c r="X116" s="599"/>
      <c r="Y116" s="599"/>
      <c r="Z116" s="599"/>
      <c r="AA116" s="599"/>
      <c r="AB116" s="599"/>
      <c r="AC116" s="599"/>
      <c r="AD116" s="599"/>
      <c r="AE116" s="599"/>
      <c r="AF116" s="599"/>
    </row>
    <row r="117">
      <c r="A117" s="29">
        <v>115.0</v>
      </c>
      <c r="B117" s="548">
        <v>45594.0</v>
      </c>
      <c r="C117" s="548">
        <v>45596.0</v>
      </c>
      <c r="D117" s="29">
        <v>3.81401100124583E14</v>
      </c>
      <c r="E117" s="29">
        <v>10006.0</v>
      </c>
      <c r="F117" s="29">
        <v>5649497.0</v>
      </c>
      <c r="G117" s="29" t="s">
        <v>3817</v>
      </c>
      <c r="H117" s="29" t="s">
        <v>4274</v>
      </c>
      <c r="I117" s="29">
        <v>6.0095352E7</v>
      </c>
      <c r="J117" s="29"/>
      <c r="K117" s="174"/>
      <c r="L117" s="29" t="s">
        <v>749</v>
      </c>
      <c r="M117" s="216"/>
      <c r="N117" s="29">
        <v>5000.0</v>
      </c>
      <c r="O117" s="216">
        <f t="shared" ref="O117:O135" si="34">N117</f>
        <v>5000</v>
      </c>
      <c r="P117" s="176" t="s">
        <v>4275</v>
      </c>
      <c r="Q117" s="29" t="s">
        <v>854</v>
      </c>
      <c r="R117" s="29" t="s">
        <v>988</v>
      </c>
      <c r="S117" s="29" t="s">
        <v>4276</v>
      </c>
      <c r="T117" s="433">
        <f>(N117*5%)</f>
        <v>250</v>
      </c>
      <c r="U117" s="178"/>
      <c r="V117" s="178"/>
      <c r="W117" s="178"/>
      <c r="X117" s="178"/>
      <c r="Y117" s="178"/>
      <c r="Z117" s="178"/>
      <c r="AA117" s="178"/>
      <c r="AB117" s="178"/>
      <c r="AC117" s="178"/>
      <c r="AD117" s="178"/>
      <c r="AE117" s="178"/>
      <c r="AF117" s="178"/>
    </row>
    <row r="118">
      <c r="A118" s="592">
        <v>116.0</v>
      </c>
      <c r="B118" s="638">
        <v>45595.0</v>
      </c>
      <c r="C118" s="638">
        <v>45597.0</v>
      </c>
      <c r="D118" s="592">
        <v>3.81401100124583E14</v>
      </c>
      <c r="E118" s="592">
        <v>10017.0</v>
      </c>
      <c r="F118" s="592">
        <v>7829616.0</v>
      </c>
      <c r="G118" s="592" t="s">
        <v>4277</v>
      </c>
      <c r="H118" s="596"/>
      <c r="I118" s="592">
        <v>7.9814781E7</v>
      </c>
      <c r="J118" s="596"/>
      <c r="K118" s="596"/>
      <c r="L118" s="592" t="s">
        <v>2260</v>
      </c>
      <c r="M118" s="596"/>
      <c r="N118" s="592">
        <v>220.0</v>
      </c>
      <c r="O118" s="596">
        <f t="shared" si="34"/>
        <v>220</v>
      </c>
      <c r="P118" s="596"/>
      <c r="Q118" s="592" t="s">
        <v>854</v>
      </c>
      <c r="R118" s="592" t="s">
        <v>1885</v>
      </c>
      <c r="S118" s="592" t="s">
        <v>4278</v>
      </c>
      <c r="T118" s="598">
        <f t="shared" ref="T118:T124" si="35">(N118*5%)/2</f>
        <v>5.5</v>
      </c>
      <c r="U118" s="599"/>
      <c r="V118" s="599"/>
      <c r="W118" s="743">
        <f t="shared" ref="W118:W124" si="36">T118</f>
        <v>5.5</v>
      </c>
      <c r="X118" s="599"/>
      <c r="Y118" s="599"/>
      <c r="Z118" s="599"/>
      <c r="AA118" s="599"/>
      <c r="AB118" s="599"/>
      <c r="AC118" s="599"/>
      <c r="AD118" s="599"/>
      <c r="AE118" s="599"/>
      <c r="AF118" s="599"/>
    </row>
    <row r="119">
      <c r="A119" s="592">
        <v>117.0</v>
      </c>
      <c r="B119" s="638">
        <v>45595.0</v>
      </c>
      <c r="C119" s="638">
        <v>45598.0</v>
      </c>
      <c r="D119" s="592">
        <v>3.81401100124583E14</v>
      </c>
      <c r="E119" s="592">
        <v>10035.0</v>
      </c>
      <c r="F119" s="592">
        <v>1.0136159E7</v>
      </c>
      <c r="G119" s="592" t="s">
        <v>4279</v>
      </c>
      <c r="H119" s="592" t="s">
        <v>4279</v>
      </c>
      <c r="I119" s="592">
        <v>7.8448386E7</v>
      </c>
      <c r="J119" s="596"/>
      <c r="K119" s="596"/>
      <c r="L119" s="592" t="s">
        <v>305</v>
      </c>
      <c r="M119" s="592" t="s">
        <v>27</v>
      </c>
      <c r="N119" s="592">
        <v>1099.0</v>
      </c>
      <c r="O119" s="596">
        <f t="shared" si="34"/>
        <v>1099</v>
      </c>
      <c r="P119" s="596"/>
      <c r="Q119" s="592" t="s">
        <v>854</v>
      </c>
      <c r="R119" s="592" t="s">
        <v>1885</v>
      </c>
      <c r="S119" s="592" t="s">
        <v>4280</v>
      </c>
      <c r="T119" s="598">
        <f t="shared" si="35"/>
        <v>27.475</v>
      </c>
      <c r="U119" s="599"/>
      <c r="V119" s="599"/>
      <c r="W119" s="743">
        <f t="shared" si="36"/>
        <v>27.475</v>
      </c>
      <c r="X119" s="599"/>
      <c r="Y119" s="599"/>
      <c r="Z119" s="599"/>
      <c r="AA119" s="599"/>
      <c r="AB119" s="599"/>
      <c r="AC119" s="599"/>
      <c r="AD119" s="599"/>
      <c r="AE119" s="599"/>
      <c r="AF119" s="599"/>
    </row>
    <row r="120">
      <c r="A120" s="592">
        <v>118.0</v>
      </c>
      <c r="B120" s="638">
        <v>45595.0</v>
      </c>
      <c r="C120" s="638">
        <v>45598.0</v>
      </c>
      <c r="D120" s="592">
        <v>3.81401100124583E14</v>
      </c>
      <c r="E120" s="592">
        <v>10036.0</v>
      </c>
      <c r="F120" s="592">
        <v>3831326.0</v>
      </c>
      <c r="G120" s="592" t="s">
        <v>4281</v>
      </c>
      <c r="H120" s="592" t="s">
        <v>4281</v>
      </c>
      <c r="I120" s="592">
        <v>7.8445342E7</v>
      </c>
      <c r="J120" s="596"/>
      <c r="K120" s="596"/>
      <c r="L120" s="592" t="s">
        <v>418</v>
      </c>
      <c r="M120" s="596"/>
      <c r="N120" s="592">
        <v>480.0</v>
      </c>
      <c r="O120" s="596">
        <f t="shared" si="34"/>
        <v>480</v>
      </c>
      <c r="P120" s="596"/>
      <c r="Q120" s="592" t="s">
        <v>854</v>
      </c>
      <c r="R120" s="592" t="s">
        <v>1885</v>
      </c>
      <c r="S120" s="592" t="s">
        <v>4282</v>
      </c>
      <c r="T120" s="598">
        <f t="shared" si="35"/>
        <v>12</v>
      </c>
      <c r="U120" s="599"/>
      <c r="V120" s="599"/>
      <c r="W120" s="743">
        <f t="shared" si="36"/>
        <v>12</v>
      </c>
      <c r="X120" s="599"/>
      <c r="Y120" s="599"/>
      <c r="Z120" s="599"/>
      <c r="AA120" s="599"/>
      <c r="AB120" s="599"/>
      <c r="AC120" s="599"/>
      <c r="AD120" s="599"/>
      <c r="AE120" s="599"/>
      <c r="AF120" s="599"/>
    </row>
    <row r="121">
      <c r="A121" s="592">
        <v>119.0</v>
      </c>
      <c r="B121" s="638">
        <v>45595.0</v>
      </c>
      <c r="C121" s="638">
        <v>45599.0</v>
      </c>
      <c r="D121" s="592">
        <v>3.81401100124583E14</v>
      </c>
      <c r="E121" s="592">
        <v>10037.0</v>
      </c>
      <c r="F121" s="600">
        <v>1.2858283E7</v>
      </c>
      <c r="G121" s="600" t="s">
        <v>4283</v>
      </c>
      <c r="H121" s="600" t="s">
        <v>4283</v>
      </c>
      <c r="I121" s="592">
        <v>7.5068383E7</v>
      </c>
      <c r="J121" s="596"/>
      <c r="K121" s="639">
        <v>35699.0</v>
      </c>
      <c r="L121" s="592"/>
      <c r="M121" s="596"/>
      <c r="N121" s="592">
        <v>240.0</v>
      </c>
      <c r="O121" s="596">
        <f t="shared" si="34"/>
        <v>240</v>
      </c>
      <c r="P121" s="596"/>
      <c r="Q121" s="592" t="s">
        <v>854</v>
      </c>
      <c r="R121" s="592" t="s">
        <v>1885</v>
      </c>
      <c r="S121" s="592" t="s">
        <v>4242</v>
      </c>
      <c r="T121" s="598">
        <f t="shared" si="35"/>
        <v>6</v>
      </c>
      <c r="U121" s="599"/>
      <c r="V121" s="599"/>
      <c r="W121" s="743">
        <f t="shared" si="36"/>
        <v>6</v>
      </c>
      <c r="X121" s="599"/>
      <c r="Y121" s="599"/>
      <c r="Z121" s="599"/>
      <c r="AA121" s="599"/>
      <c r="AB121" s="599"/>
      <c r="AC121" s="599"/>
      <c r="AD121" s="599"/>
      <c r="AE121" s="599"/>
      <c r="AF121" s="599"/>
    </row>
    <row r="122">
      <c r="A122" s="592">
        <v>120.0</v>
      </c>
      <c r="B122" s="638">
        <v>45599.0</v>
      </c>
      <c r="C122" s="638">
        <v>45599.0</v>
      </c>
      <c r="D122" s="592">
        <v>3.81401100124583E14</v>
      </c>
      <c r="E122" s="592">
        <v>10056.0</v>
      </c>
      <c r="F122" s="592">
        <v>6395568.0</v>
      </c>
      <c r="G122" s="592" t="s">
        <v>4284</v>
      </c>
      <c r="H122" s="592" t="s">
        <v>4284</v>
      </c>
      <c r="I122" s="592">
        <v>7.5329626E7</v>
      </c>
      <c r="J122" s="592" t="s">
        <v>4285</v>
      </c>
      <c r="K122" s="596"/>
      <c r="L122" s="592" t="s">
        <v>418</v>
      </c>
      <c r="M122" s="596"/>
      <c r="N122" s="592">
        <v>320.0</v>
      </c>
      <c r="O122" s="596">
        <f t="shared" si="34"/>
        <v>320</v>
      </c>
      <c r="P122" s="596"/>
      <c r="Q122" s="592" t="s">
        <v>854</v>
      </c>
      <c r="R122" s="592" t="s">
        <v>1885</v>
      </c>
      <c r="S122" s="592" t="s">
        <v>4286</v>
      </c>
      <c r="T122" s="598">
        <f t="shared" si="35"/>
        <v>8</v>
      </c>
      <c r="U122" s="599"/>
      <c r="V122" s="599"/>
      <c r="W122" s="743">
        <f t="shared" si="36"/>
        <v>8</v>
      </c>
      <c r="X122" s="599"/>
      <c r="Y122" s="599"/>
      <c r="Z122" s="599"/>
      <c r="AA122" s="599"/>
      <c r="AB122" s="599"/>
      <c r="AC122" s="599"/>
      <c r="AD122" s="599"/>
      <c r="AE122" s="599"/>
      <c r="AF122" s="599"/>
    </row>
    <row r="123">
      <c r="A123" s="592">
        <v>121.0</v>
      </c>
      <c r="B123" s="638">
        <v>45596.0</v>
      </c>
      <c r="C123" s="638">
        <v>45599.0</v>
      </c>
      <c r="D123" s="592">
        <v>3.81401100124583E14</v>
      </c>
      <c r="E123" s="592">
        <v>10057.0</v>
      </c>
      <c r="F123" s="592">
        <v>5891630.0</v>
      </c>
      <c r="G123" s="592" t="s">
        <v>4287</v>
      </c>
      <c r="H123" s="592" t="s">
        <v>4288</v>
      </c>
      <c r="I123" s="592">
        <v>7.8011654E7</v>
      </c>
      <c r="J123" s="596"/>
      <c r="K123" s="596"/>
      <c r="L123" s="592" t="s">
        <v>418</v>
      </c>
      <c r="M123" s="596"/>
      <c r="N123" s="592">
        <v>840.0</v>
      </c>
      <c r="O123" s="596">
        <f t="shared" si="34"/>
        <v>840</v>
      </c>
      <c r="P123" s="596"/>
      <c r="Q123" s="592" t="s">
        <v>854</v>
      </c>
      <c r="R123" s="592" t="s">
        <v>1885</v>
      </c>
      <c r="S123" s="592" t="s">
        <v>4289</v>
      </c>
      <c r="T123" s="598">
        <f t="shared" si="35"/>
        <v>21</v>
      </c>
      <c r="U123" s="599"/>
      <c r="V123" s="599"/>
      <c r="W123" s="743">
        <f t="shared" si="36"/>
        <v>21</v>
      </c>
      <c r="X123" s="599"/>
      <c r="Y123" s="599"/>
      <c r="Z123" s="599"/>
      <c r="AA123" s="599"/>
      <c r="AB123" s="599"/>
      <c r="AC123" s="599"/>
      <c r="AD123" s="599"/>
      <c r="AE123" s="599"/>
      <c r="AF123" s="599"/>
    </row>
    <row r="124">
      <c r="A124" s="592">
        <v>122.0</v>
      </c>
      <c r="B124" s="638">
        <v>45596.0</v>
      </c>
      <c r="C124" s="638">
        <v>45597.0</v>
      </c>
      <c r="D124" s="592">
        <v>3.81401100124583E14</v>
      </c>
      <c r="E124" s="592">
        <v>10058.0</v>
      </c>
      <c r="F124" s="592">
        <v>6311568.0</v>
      </c>
      <c r="G124" s="592" t="s">
        <v>4290</v>
      </c>
      <c r="H124" s="592" t="s">
        <v>4291</v>
      </c>
      <c r="I124" s="592">
        <v>7.0853233E7</v>
      </c>
      <c r="J124" s="596"/>
      <c r="K124" s="596"/>
      <c r="L124" s="592" t="s">
        <v>98</v>
      </c>
      <c r="M124" s="596"/>
      <c r="N124" s="592">
        <v>430.0</v>
      </c>
      <c r="O124" s="596">
        <f t="shared" si="34"/>
        <v>430</v>
      </c>
      <c r="P124" s="632" t="s">
        <v>4292</v>
      </c>
      <c r="Q124" s="592" t="s">
        <v>854</v>
      </c>
      <c r="R124" s="592" t="s">
        <v>1885</v>
      </c>
      <c r="S124" s="592" t="s">
        <v>4293</v>
      </c>
      <c r="T124" s="598">
        <f t="shared" si="35"/>
        <v>10.75</v>
      </c>
      <c r="U124" s="599"/>
      <c r="V124" s="599"/>
      <c r="W124" s="743">
        <f t="shared" si="36"/>
        <v>10.75</v>
      </c>
      <c r="X124" s="599"/>
      <c r="Y124" s="599"/>
      <c r="Z124" s="599"/>
      <c r="AA124" s="599"/>
      <c r="AB124" s="599"/>
      <c r="AC124" s="599"/>
      <c r="AD124" s="599"/>
      <c r="AE124" s="599"/>
      <c r="AF124" s="599"/>
    </row>
    <row r="125">
      <c r="A125" s="592">
        <v>123.0</v>
      </c>
      <c r="B125" s="638">
        <v>45596.0</v>
      </c>
      <c r="C125" s="638">
        <v>45642.0</v>
      </c>
      <c r="D125" s="592">
        <v>3.81401100124583E14</v>
      </c>
      <c r="E125" s="592">
        <v>10059.0</v>
      </c>
      <c r="F125" s="592">
        <v>4.10362021E8</v>
      </c>
      <c r="G125" s="592" t="s">
        <v>4294</v>
      </c>
      <c r="H125" s="592" t="s">
        <v>4295</v>
      </c>
      <c r="I125" s="592">
        <v>7.0031969E7</v>
      </c>
      <c r="J125" s="596"/>
      <c r="K125" s="596"/>
      <c r="L125" s="592" t="s">
        <v>98</v>
      </c>
      <c r="M125" s="592" t="s">
        <v>4296</v>
      </c>
      <c r="N125" s="592">
        <v>2465.5</v>
      </c>
      <c r="O125" s="596">
        <f t="shared" si="34"/>
        <v>2465.5</v>
      </c>
      <c r="P125" s="632" t="s">
        <v>4297</v>
      </c>
      <c r="Q125" s="592" t="s">
        <v>854</v>
      </c>
      <c r="R125" s="592" t="s">
        <v>1885</v>
      </c>
      <c r="S125" s="592" t="s">
        <v>4298</v>
      </c>
      <c r="T125" s="92"/>
    </row>
    <row r="126">
      <c r="A126" s="592">
        <v>124.0</v>
      </c>
      <c r="B126" s="638">
        <v>45596.0</v>
      </c>
      <c r="C126" s="638">
        <v>45598.0</v>
      </c>
      <c r="D126" s="592">
        <v>3.81401100124583E14</v>
      </c>
      <c r="E126" s="592">
        <v>10078.0</v>
      </c>
      <c r="F126" s="592">
        <v>4.735985019E9</v>
      </c>
      <c r="G126" s="592" t="s">
        <v>4299</v>
      </c>
      <c r="H126" s="592" t="s">
        <v>4299</v>
      </c>
      <c r="I126" s="592">
        <v>7.7167677E7</v>
      </c>
      <c r="J126" s="596"/>
      <c r="K126" s="596"/>
      <c r="L126" s="592" t="s">
        <v>374</v>
      </c>
      <c r="M126" s="596"/>
      <c r="N126" s="592">
        <f>400+600</f>
        <v>1000</v>
      </c>
      <c r="O126" s="596">
        <f t="shared" si="34"/>
        <v>1000</v>
      </c>
      <c r="P126" s="632" t="s">
        <v>4300</v>
      </c>
      <c r="Q126" s="592" t="s">
        <v>854</v>
      </c>
      <c r="R126" s="592" t="s">
        <v>1885</v>
      </c>
      <c r="S126" s="592" t="s">
        <v>4301</v>
      </c>
      <c r="T126" s="598">
        <f>(N126*5%)/2</f>
        <v>25</v>
      </c>
      <c r="U126" s="599"/>
      <c r="V126" s="599"/>
      <c r="W126" s="743">
        <f t="shared" ref="W126:W127" si="37">T126</f>
        <v>25</v>
      </c>
      <c r="X126" s="599"/>
      <c r="Y126" s="599"/>
      <c r="Z126" s="599"/>
      <c r="AA126" s="599"/>
      <c r="AB126" s="599"/>
      <c r="AC126" s="599"/>
      <c r="AD126" s="599"/>
      <c r="AE126" s="599"/>
      <c r="AF126" s="599"/>
    </row>
    <row r="127">
      <c r="A127" s="592">
        <v>125.0</v>
      </c>
      <c r="B127" s="807">
        <v>45596.0</v>
      </c>
      <c r="C127" s="807">
        <v>45597.0</v>
      </c>
      <c r="D127" s="808">
        <v>3.81401100124583E14</v>
      </c>
      <c r="E127" s="808">
        <v>10083.0</v>
      </c>
      <c r="F127" s="808">
        <v>5344457.0</v>
      </c>
      <c r="G127" s="808" t="s">
        <v>4302</v>
      </c>
      <c r="H127" s="808" t="s">
        <v>4303</v>
      </c>
      <c r="I127" s="808">
        <v>7.667663E7</v>
      </c>
      <c r="J127" s="809"/>
      <c r="K127" s="809"/>
      <c r="L127" s="808" t="s">
        <v>749</v>
      </c>
      <c r="M127" s="809"/>
      <c r="N127" s="808">
        <v>3000.0</v>
      </c>
      <c r="O127" s="809">
        <f t="shared" si="34"/>
        <v>3000</v>
      </c>
      <c r="P127" s="808" t="s">
        <v>4304</v>
      </c>
      <c r="Q127" s="808" t="s">
        <v>854</v>
      </c>
      <c r="R127" s="808" t="s">
        <v>4305</v>
      </c>
      <c r="S127" s="808" t="s">
        <v>4306</v>
      </c>
      <c r="T127" s="810">
        <f>(N127*5%)/3</f>
        <v>50</v>
      </c>
      <c r="U127" s="811"/>
      <c r="V127" s="811"/>
      <c r="W127" s="812">
        <f t="shared" si="37"/>
        <v>50</v>
      </c>
      <c r="X127" s="813">
        <f>T127</f>
        <v>50</v>
      </c>
      <c r="Y127" s="811"/>
      <c r="Z127" s="811"/>
      <c r="AA127" s="811"/>
      <c r="AB127" s="811"/>
      <c r="AC127" s="811"/>
      <c r="AD127" s="811"/>
      <c r="AE127" s="811"/>
      <c r="AF127" s="811"/>
    </row>
    <row r="128">
      <c r="A128" s="592">
        <v>126.0</v>
      </c>
      <c r="B128" s="548">
        <v>45596.0</v>
      </c>
      <c r="C128" s="548">
        <v>45596.0</v>
      </c>
      <c r="D128" s="29">
        <v>3.81401100124583E14</v>
      </c>
      <c r="E128" s="29">
        <v>10082.0</v>
      </c>
      <c r="F128" s="29">
        <v>5649497.0</v>
      </c>
      <c r="G128" s="29" t="s">
        <v>3817</v>
      </c>
      <c r="H128" s="29" t="s">
        <v>4307</v>
      </c>
      <c r="I128" s="29">
        <v>6.0095352E7</v>
      </c>
      <c r="J128" s="29"/>
      <c r="K128" s="174"/>
      <c r="L128" s="29" t="s">
        <v>749</v>
      </c>
      <c r="M128" s="216"/>
      <c r="N128" s="216">
        <f>360+650+2395</f>
        <v>3405</v>
      </c>
      <c r="O128" s="216">
        <f t="shared" si="34"/>
        <v>3405</v>
      </c>
      <c r="P128" s="29">
        <v>2250.0</v>
      </c>
      <c r="Q128" s="29" t="s">
        <v>854</v>
      </c>
      <c r="R128" s="29" t="s">
        <v>988</v>
      </c>
      <c r="S128" s="29" t="s">
        <v>4308</v>
      </c>
      <c r="T128" s="433">
        <f t="shared" ref="T128:T135" si="38">(N128*5%)</f>
        <v>170.25</v>
      </c>
      <c r="U128" s="178"/>
      <c r="V128" s="178"/>
      <c r="W128" s="178"/>
      <c r="X128" s="178"/>
      <c r="Y128" s="178"/>
      <c r="Z128" s="178"/>
      <c r="AA128" s="178"/>
      <c r="AB128" s="178"/>
      <c r="AC128" s="178"/>
      <c r="AD128" s="178"/>
      <c r="AE128" s="178"/>
      <c r="AF128" s="178"/>
    </row>
    <row r="129">
      <c r="A129" s="13">
        <v>127.0</v>
      </c>
      <c r="B129" s="15"/>
      <c r="C129" s="15"/>
      <c r="D129" s="13">
        <v>3.81401100124583E14</v>
      </c>
      <c r="E129" s="15"/>
      <c r="F129" s="15"/>
      <c r="G129" s="15"/>
      <c r="H129" s="15"/>
      <c r="I129" s="15"/>
      <c r="J129" s="15"/>
      <c r="K129" s="15"/>
      <c r="L129" s="13"/>
      <c r="M129" s="15"/>
      <c r="N129" s="15"/>
      <c r="O129" s="15" t="str">
        <f t="shared" si="34"/>
        <v/>
      </c>
      <c r="P129" s="15"/>
      <c r="Q129" s="15"/>
      <c r="R129" s="15"/>
      <c r="S129" s="15"/>
      <c r="T129" s="433">
        <f t="shared" si="38"/>
        <v>0</v>
      </c>
      <c r="W129" s="743">
        <f t="shared" ref="W129:W135" si="39">T129</f>
        <v>0</v>
      </c>
    </row>
    <row r="130">
      <c r="A130" s="13">
        <v>128.0</v>
      </c>
      <c r="B130" s="15"/>
      <c r="C130" s="15"/>
      <c r="D130" s="13">
        <v>3.81401100124583E14</v>
      </c>
      <c r="E130" s="15"/>
      <c r="F130" s="15"/>
      <c r="G130" s="15"/>
      <c r="H130" s="15"/>
      <c r="I130" s="15"/>
      <c r="J130" s="15"/>
      <c r="K130" s="15"/>
      <c r="L130" s="13"/>
      <c r="M130" s="15"/>
      <c r="N130" s="15"/>
      <c r="O130" s="15" t="str">
        <f t="shared" si="34"/>
        <v/>
      </c>
      <c r="P130" s="15"/>
      <c r="Q130" s="15"/>
      <c r="R130" s="15"/>
      <c r="S130" s="15"/>
      <c r="T130" s="433">
        <f t="shared" si="38"/>
        <v>0</v>
      </c>
      <c r="W130" s="743">
        <f t="shared" si="39"/>
        <v>0</v>
      </c>
    </row>
    <row r="131">
      <c r="A131" s="13">
        <v>129.0</v>
      </c>
      <c r="B131" s="15"/>
      <c r="C131" s="15"/>
      <c r="D131" s="13">
        <v>3.81401100124583E14</v>
      </c>
      <c r="E131" s="15"/>
      <c r="F131" s="15"/>
      <c r="G131" s="15"/>
      <c r="H131" s="15"/>
      <c r="I131" s="15"/>
      <c r="J131" s="15"/>
      <c r="K131" s="15"/>
      <c r="L131" s="13"/>
      <c r="M131" s="15"/>
      <c r="N131" s="15"/>
      <c r="O131" s="15" t="str">
        <f t="shared" si="34"/>
        <v/>
      </c>
      <c r="P131" s="15"/>
      <c r="Q131" s="15"/>
      <c r="R131" s="15"/>
      <c r="S131" s="15"/>
      <c r="T131" s="433">
        <f t="shared" si="38"/>
        <v>0</v>
      </c>
      <c r="W131" s="743">
        <f t="shared" si="39"/>
        <v>0</v>
      </c>
    </row>
    <row r="132">
      <c r="A132" s="13">
        <v>130.0</v>
      </c>
      <c r="B132" s="15"/>
      <c r="C132" s="15"/>
      <c r="D132" s="13">
        <v>3.81401100124583E14</v>
      </c>
      <c r="E132" s="15"/>
      <c r="F132" s="15"/>
      <c r="G132" s="15"/>
      <c r="H132" s="15"/>
      <c r="I132" s="15"/>
      <c r="J132" s="15"/>
      <c r="K132" s="15"/>
      <c r="L132" s="13"/>
      <c r="M132" s="15"/>
      <c r="N132" s="15"/>
      <c r="O132" s="15" t="str">
        <f t="shared" si="34"/>
        <v/>
      </c>
      <c r="P132" s="15"/>
      <c r="Q132" s="15"/>
      <c r="R132" s="15"/>
      <c r="S132" s="15"/>
      <c r="T132" s="433">
        <f t="shared" si="38"/>
        <v>0</v>
      </c>
      <c r="W132" s="743">
        <f t="shared" si="39"/>
        <v>0</v>
      </c>
    </row>
    <row r="133">
      <c r="A133" s="13">
        <v>131.0</v>
      </c>
      <c r="B133" s="15"/>
      <c r="C133" s="15"/>
      <c r="D133" s="13">
        <v>3.81401100124583E14</v>
      </c>
      <c r="E133" s="15"/>
      <c r="F133" s="15"/>
      <c r="G133" s="15"/>
      <c r="H133" s="15"/>
      <c r="I133" s="15"/>
      <c r="J133" s="15"/>
      <c r="K133" s="15"/>
      <c r="L133" s="13"/>
      <c r="M133" s="15"/>
      <c r="N133" s="15"/>
      <c r="O133" s="15" t="str">
        <f t="shared" si="34"/>
        <v/>
      </c>
      <c r="P133" s="15"/>
      <c r="Q133" s="15"/>
      <c r="R133" s="15"/>
      <c r="S133" s="15"/>
      <c r="T133" s="433">
        <f t="shared" si="38"/>
        <v>0</v>
      </c>
      <c r="W133" s="743">
        <f t="shared" si="39"/>
        <v>0</v>
      </c>
    </row>
    <row r="134">
      <c r="A134" s="13">
        <v>132.0</v>
      </c>
      <c r="B134" s="15"/>
      <c r="C134" s="15"/>
      <c r="D134" s="13">
        <v>3.81401100124583E14</v>
      </c>
      <c r="E134" s="15"/>
      <c r="F134" s="15"/>
      <c r="G134" s="15"/>
      <c r="H134" s="15"/>
      <c r="I134" s="15"/>
      <c r="J134" s="15"/>
      <c r="K134" s="15"/>
      <c r="L134" s="13"/>
      <c r="M134" s="15"/>
      <c r="N134" s="15"/>
      <c r="O134" s="15" t="str">
        <f t="shared" si="34"/>
        <v/>
      </c>
      <c r="P134" s="15"/>
      <c r="Q134" s="15"/>
      <c r="R134" s="15"/>
      <c r="S134" s="15"/>
      <c r="T134" s="433">
        <f t="shared" si="38"/>
        <v>0</v>
      </c>
      <c r="W134" s="743">
        <f t="shared" si="39"/>
        <v>0</v>
      </c>
    </row>
    <row r="135">
      <c r="A135" s="13">
        <v>133.0</v>
      </c>
      <c r="B135" s="15"/>
      <c r="C135" s="15"/>
      <c r="D135" s="13">
        <v>3.81401100124583E14</v>
      </c>
      <c r="E135" s="15"/>
      <c r="F135" s="15"/>
      <c r="G135" s="15"/>
      <c r="H135" s="15"/>
      <c r="I135" s="15"/>
      <c r="J135" s="15"/>
      <c r="K135" s="15"/>
      <c r="L135" s="13"/>
      <c r="M135" s="15"/>
      <c r="N135" s="15"/>
      <c r="O135" s="15" t="str">
        <f t="shared" si="34"/>
        <v/>
      </c>
      <c r="P135" s="15"/>
      <c r="Q135" s="15"/>
      <c r="R135" s="15"/>
      <c r="S135" s="15"/>
      <c r="T135" s="433">
        <f t="shared" si="38"/>
        <v>0</v>
      </c>
      <c r="W135" s="743">
        <f t="shared" si="39"/>
        <v>0</v>
      </c>
    </row>
    <row r="136">
      <c r="A136" s="40"/>
      <c r="B136" s="42"/>
      <c r="C136" s="42"/>
      <c r="D136" s="42"/>
      <c r="E136" s="42"/>
      <c r="F136" s="42"/>
      <c r="G136" s="110"/>
      <c r="H136" s="63" t="s">
        <v>560</v>
      </c>
      <c r="I136" s="44"/>
      <c r="J136" s="44"/>
      <c r="K136" s="44"/>
      <c r="L136" s="44"/>
      <c r="M136" s="44"/>
      <c r="N136" s="45">
        <f t="shared" ref="N136:O136" si="40">SUM(N3:N135)</f>
        <v>136450.5</v>
      </c>
      <c r="O136" s="45">
        <f t="shared" si="40"/>
        <v>136450.5</v>
      </c>
      <c r="P136" s="110">
        <f>(N136*1)/N138</f>
        <v>4.54835</v>
      </c>
      <c r="Q136" s="42"/>
      <c r="R136" s="42"/>
      <c r="S136" s="42"/>
      <c r="T136" s="309">
        <f>SUM(T3:T135)</f>
        <v>4517.125</v>
      </c>
      <c r="U136" s="167">
        <f t="shared" ref="U136:V136" si="41">SUM(U3:U42)</f>
        <v>0</v>
      </c>
      <c r="V136" s="24">
        <f t="shared" si="41"/>
        <v>0</v>
      </c>
      <c r="W136" s="427">
        <f t="shared" ref="W136:X136" si="42">SUM(W3:W135)</f>
        <v>2003.2</v>
      </c>
      <c r="X136" s="814">
        <f t="shared" si="42"/>
        <v>50</v>
      </c>
    </row>
    <row r="137">
      <c r="A137" s="13"/>
      <c r="B137" s="15"/>
      <c r="C137" s="15"/>
      <c r="D137" s="15"/>
      <c r="E137" s="15"/>
      <c r="F137" s="15"/>
      <c r="G137" s="15"/>
      <c r="H137" s="15"/>
      <c r="I137" s="15"/>
      <c r="J137" s="15"/>
      <c r="K137" s="15"/>
      <c r="L137" s="15"/>
      <c r="M137" s="64" t="s">
        <v>563</v>
      </c>
      <c r="O137" s="65">
        <f>O136/D138</f>
        <v>19604.9569</v>
      </c>
      <c r="P137" s="15"/>
      <c r="Q137" s="15"/>
      <c r="R137" s="15"/>
      <c r="S137" s="15"/>
    </row>
    <row r="138">
      <c r="A138" s="13"/>
      <c r="B138" s="1"/>
      <c r="C138" s="229" t="s">
        <v>1400</v>
      </c>
      <c r="D138" s="230">
        <v>6.96</v>
      </c>
      <c r="E138" s="117" t="s">
        <v>1401</v>
      </c>
      <c r="F138" s="81">
        <v>0.05</v>
      </c>
      <c r="G138" s="13"/>
      <c r="H138" s="15"/>
      <c r="I138" s="15"/>
      <c r="J138" s="15"/>
      <c r="K138" s="15"/>
      <c r="L138" s="15"/>
      <c r="M138" s="13" t="s">
        <v>1047</v>
      </c>
      <c r="N138" s="72">
        <v>30000.0</v>
      </c>
      <c r="O138" s="73">
        <f>N138/6.96</f>
        <v>4310.344828</v>
      </c>
      <c r="P138" s="15"/>
      <c r="Q138" s="15"/>
      <c r="R138" s="15"/>
      <c r="S138" s="15"/>
    </row>
    <row r="139">
      <c r="A139" s="13"/>
      <c r="B139" s="13"/>
      <c r="C139" s="231" t="s">
        <v>1402</v>
      </c>
      <c r="D139" s="232">
        <f>$N$136</f>
        <v>136450.5</v>
      </c>
      <c r="E139" s="118">
        <f t="shared" ref="E139:E140" si="44">D139*$F$138</f>
        <v>6822.525</v>
      </c>
      <c r="F139" s="15"/>
      <c r="G139" s="51" t="s">
        <v>377</v>
      </c>
      <c r="H139" s="51" t="s">
        <v>378</v>
      </c>
      <c r="I139" s="51" t="s">
        <v>378</v>
      </c>
      <c r="J139" s="15"/>
      <c r="K139" s="15"/>
      <c r="L139" s="15"/>
      <c r="M139" s="13" t="s">
        <v>1403</v>
      </c>
      <c r="N139" s="72">
        <f t="shared" ref="N139:O139" si="43">N138*5%</f>
        <v>1500</v>
      </c>
      <c r="O139" s="233">
        <f t="shared" si="43"/>
        <v>215.5172414</v>
      </c>
      <c r="P139" s="15"/>
      <c r="Q139" s="15"/>
      <c r="R139" s="15"/>
      <c r="S139" s="15"/>
    </row>
    <row r="140">
      <c r="A140" s="13"/>
      <c r="B140" s="13"/>
      <c r="C140" s="231" t="s">
        <v>1404</v>
      </c>
      <c r="D140" s="234">
        <f>D139/D138</f>
        <v>19604.9569</v>
      </c>
      <c r="E140" s="119">
        <f t="shared" si="44"/>
        <v>980.2478448</v>
      </c>
      <c r="F140" s="15"/>
      <c r="G140" s="52" t="s">
        <v>23</v>
      </c>
      <c r="H140" s="52" t="s">
        <v>1647</v>
      </c>
      <c r="I140" s="52" t="s">
        <v>671</v>
      </c>
      <c r="J140" s="15"/>
      <c r="K140" s="15"/>
      <c r="L140" s="15"/>
      <c r="M140" s="83" t="s">
        <v>1405</v>
      </c>
      <c r="N140" s="235">
        <f>N138-N136</f>
        <v>-106450.5</v>
      </c>
      <c r="O140" s="15"/>
      <c r="P140" s="15"/>
      <c r="Q140" s="15"/>
      <c r="R140" s="15"/>
      <c r="S140" s="15"/>
    </row>
    <row r="141">
      <c r="A141" s="15"/>
      <c r="B141" s="13"/>
      <c r="C141" s="231" t="s">
        <v>1406</v>
      </c>
      <c r="D141" s="232"/>
      <c r="E141" s="118"/>
      <c r="F141" s="15"/>
      <c r="G141" s="51" t="s">
        <v>1648</v>
      </c>
      <c r="H141" s="51" t="s">
        <v>1649</v>
      </c>
      <c r="I141" s="51" t="s">
        <v>383</v>
      </c>
      <c r="J141" s="15"/>
      <c r="K141" s="15"/>
      <c r="L141" s="15"/>
      <c r="M141" s="85" t="s">
        <v>1407</v>
      </c>
      <c r="N141" s="236">
        <f>-1*(N140)</f>
        <v>106450.5</v>
      </c>
      <c r="O141" s="15"/>
      <c r="P141" s="15"/>
      <c r="Q141" s="15"/>
      <c r="R141" s="15"/>
      <c r="S141" s="15"/>
    </row>
    <row r="142">
      <c r="A142" s="15"/>
      <c r="B142" s="15"/>
      <c r="C142" s="15"/>
      <c r="D142" s="15"/>
      <c r="E142" s="15"/>
      <c r="F142" s="15"/>
      <c r="G142" s="15"/>
      <c r="H142" s="15"/>
      <c r="I142" s="15"/>
      <c r="J142" s="15"/>
      <c r="K142" s="15"/>
      <c r="L142" s="15"/>
      <c r="M142" s="15"/>
      <c r="N142" s="15"/>
      <c r="O142" s="15"/>
      <c r="P142" s="15"/>
      <c r="Q142" s="15"/>
      <c r="R142" s="15"/>
      <c r="S142" s="15"/>
    </row>
    <row r="143">
      <c r="A143" s="15"/>
      <c r="B143" s="15"/>
      <c r="C143" s="15"/>
      <c r="D143" s="15"/>
      <c r="E143" s="15"/>
      <c r="F143" s="15"/>
      <c r="G143" s="15"/>
      <c r="H143" s="15"/>
      <c r="I143" s="15">
        <f>420-70</f>
        <v>350</v>
      </c>
      <c r="J143" s="15"/>
      <c r="K143" s="15"/>
      <c r="L143" s="15"/>
      <c r="M143" s="15"/>
      <c r="N143" s="15"/>
      <c r="O143" s="15"/>
      <c r="P143" s="15"/>
      <c r="Q143" s="15"/>
      <c r="R143" s="15"/>
      <c r="S143" s="15"/>
    </row>
    <row r="144">
      <c r="A144" s="15"/>
      <c r="B144" s="55"/>
      <c r="C144" s="54"/>
      <c r="D144" s="55"/>
      <c r="E144" s="53"/>
      <c r="F144" s="55"/>
      <c r="G144" s="55"/>
      <c r="H144" s="55"/>
      <c r="I144" s="55"/>
      <c r="J144" s="15"/>
      <c r="K144" s="15"/>
      <c r="L144" s="15"/>
      <c r="M144" s="15"/>
      <c r="N144" s="15"/>
      <c r="O144" s="15"/>
      <c r="P144" s="15"/>
      <c r="Q144" s="15"/>
      <c r="R144" s="15"/>
      <c r="S144" s="15"/>
    </row>
    <row r="145">
      <c r="A145" s="15"/>
      <c r="B145" s="66"/>
      <c r="C145" s="13"/>
      <c r="D145" s="49"/>
      <c r="E145" s="13"/>
      <c r="F145" s="15"/>
      <c r="G145" s="15"/>
      <c r="H145" s="15">
        <f>1540-1050</f>
        <v>490</v>
      </c>
      <c r="I145" s="15"/>
      <c r="J145" s="15"/>
      <c r="K145" s="15"/>
      <c r="L145" s="15"/>
      <c r="M145" s="15"/>
      <c r="N145" s="15"/>
      <c r="O145" s="15"/>
      <c r="P145" s="15"/>
      <c r="Q145" s="15"/>
      <c r="R145" s="15"/>
      <c r="S145" s="15"/>
    </row>
    <row r="146">
      <c r="A146" s="15"/>
      <c r="B146" s="66"/>
      <c r="C146" s="13"/>
      <c r="D146" s="49"/>
      <c r="E146" s="13"/>
      <c r="F146" s="15"/>
      <c r="G146" s="15"/>
      <c r="H146" s="15"/>
      <c r="I146" s="15"/>
      <c r="J146" s="15"/>
      <c r="K146" s="15"/>
      <c r="L146" s="15"/>
      <c r="M146" s="15"/>
      <c r="N146" s="15"/>
      <c r="O146" s="15"/>
      <c r="P146" s="15"/>
      <c r="Q146" s="15"/>
      <c r="R146" s="15"/>
      <c r="S146" s="15"/>
    </row>
    <row r="147">
      <c r="A147" s="15"/>
      <c r="B147" s="15"/>
      <c r="C147" s="15"/>
      <c r="D147" s="15"/>
      <c r="E147" s="15"/>
      <c r="F147" s="15"/>
      <c r="G147" s="15"/>
      <c r="H147" s="13"/>
      <c r="I147" s="13"/>
      <c r="J147" s="13"/>
      <c r="K147" s="13"/>
      <c r="L147" s="15"/>
      <c r="M147" s="15"/>
      <c r="N147" s="15"/>
      <c r="O147" s="15"/>
      <c r="P147" s="15"/>
      <c r="Q147" s="15"/>
      <c r="R147" s="15"/>
      <c r="S147" s="15"/>
    </row>
    <row r="148">
      <c r="A148" s="15"/>
      <c r="B148" s="15"/>
      <c r="C148" s="15"/>
      <c r="D148" s="15"/>
      <c r="E148" s="15"/>
      <c r="F148" s="15"/>
      <c r="G148" s="15"/>
      <c r="H148" s="15"/>
      <c r="I148" s="15"/>
      <c r="J148" s="15"/>
      <c r="K148" s="15"/>
      <c r="L148" s="15"/>
      <c r="M148" s="15"/>
      <c r="N148" s="15"/>
      <c r="O148" s="15"/>
      <c r="P148" s="15"/>
      <c r="Q148" s="15"/>
      <c r="R148" s="15"/>
      <c r="S148" s="15"/>
    </row>
    <row r="149">
      <c r="A149" s="15"/>
      <c r="B149" s="15"/>
      <c r="C149" s="15"/>
      <c r="D149" s="258"/>
      <c r="G149" s="15"/>
      <c r="H149" s="15"/>
      <c r="I149" s="15"/>
      <c r="J149" s="15"/>
      <c r="K149" s="15"/>
      <c r="L149" s="15"/>
      <c r="M149" s="15"/>
      <c r="N149" s="15"/>
      <c r="O149" s="15"/>
      <c r="P149" s="15"/>
      <c r="Q149" s="15"/>
      <c r="R149" s="15"/>
      <c r="S149" s="15"/>
    </row>
    <row r="150">
      <c r="A150" s="15"/>
      <c r="B150" s="15"/>
      <c r="C150" s="15"/>
      <c r="D150" s="258"/>
      <c r="E150" s="258"/>
      <c r="F150" s="259"/>
      <c r="G150" s="15"/>
      <c r="H150" s="15"/>
      <c r="I150" s="15"/>
      <c r="J150" s="15"/>
      <c r="K150" s="15"/>
      <c r="L150" s="15"/>
      <c r="M150" s="15"/>
      <c r="N150" s="15"/>
      <c r="O150" s="15"/>
      <c r="P150" s="15"/>
      <c r="Q150" s="15"/>
      <c r="R150" s="15"/>
      <c r="S150" s="15"/>
    </row>
    <row r="151">
      <c r="A151" s="15"/>
      <c r="B151" s="15"/>
      <c r="C151" s="15"/>
      <c r="D151" s="260"/>
      <c r="E151" s="15"/>
      <c r="F151" s="13"/>
      <c r="G151" s="15"/>
      <c r="H151" s="15"/>
      <c r="I151" s="15"/>
      <c r="J151" s="15"/>
      <c r="K151" s="15"/>
      <c r="L151" s="15"/>
      <c r="M151" s="15"/>
      <c r="N151" s="15"/>
      <c r="O151" s="15"/>
      <c r="P151" s="15"/>
      <c r="Q151" s="15"/>
      <c r="R151" s="15"/>
      <c r="S151" s="15"/>
    </row>
    <row r="152">
      <c r="A152" s="15"/>
      <c r="B152" s="15"/>
      <c r="C152" s="15"/>
      <c r="D152" s="260"/>
      <c r="E152" s="15"/>
      <c r="F152" s="13"/>
      <c r="G152" s="15"/>
      <c r="H152" s="15"/>
      <c r="I152" s="15"/>
      <c r="J152" s="15"/>
      <c r="K152" s="15"/>
      <c r="L152" s="15"/>
      <c r="M152" s="15"/>
      <c r="N152" s="15"/>
      <c r="O152" s="15"/>
      <c r="P152" s="15"/>
      <c r="Q152" s="15"/>
      <c r="R152" s="15"/>
      <c r="S152" s="15"/>
    </row>
    <row r="153">
      <c r="A153" s="15"/>
      <c r="B153" s="15"/>
      <c r="C153" s="15"/>
      <c r="D153" s="260"/>
      <c r="E153" s="15"/>
      <c r="F153" s="13"/>
      <c r="G153" s="15"/>
      <c r="H153" s="15"/>
      <c r="I153" s="15"/>
      <c r="J153" s="15"/>
      <c r="K153" s="15"/>
      <c r="L153" s="15"/>
      <c r="M153" s="15"/>
      <c r="N153" s="15"/>
      <c r="O153" s="15"/>
      <c r="P153" s="15"/>
      <c r="Q153" s="15"/>
      <c r="R153" s="15"/>
      <c r="S153" s="15"/>
    </row>
    <row r="154">
      <c r="A154" s="15"/>
      <c r="B154" s="15"/>
      <c r="C154" s="15"/>
      <c r="D154" s="260"/>
      <c r="E154" s="15"/>
      <c r="F154" s="13"/>
      <c r="G154" s="15"/>
      <c r="H154" s="15"/>
      <c r="I154" s="15"/>
      <c r="J154" s="15"/>
      <c r="K154" s="15"/>
      <c r="L154" s="15"/>
      <c r="M154" s="15"/>
      <c r="N154" s="15"/>
      <c r="O154" s="15"/>
      <c r="P154" s="15"/>
      <c r="Q154" s="15"/>
      <c r="R154" s="15"/>
      <c r="S154" s="15"/>
    </row>
    <row r="155">
      <c r="A155" s="15"/>
      <c r="B155" s="15"/>
      <c r="C155" s="15"/>
      <c r="D155" s="260"/>
      <c r="E155" s="15"/>
      <c r="F155" s="13"/>
      <c r="G155" s="15"/>
      <c r="H155" s="15"/>
      <c r="I155" s="15"/>
      <c r="J155" s="15"/>
      <c r="K155" s="15"/>
      <c r="L155" s="15"/>
      <c r="M155" s="15"/>
      <c r="N155" s="15"/>
      <c r="O155" s="15"/>
      <c r="P155" s="15"/>
      <c r="Q155" s="15"/>
      <c r="R155" s="15"/>
      <c r="S155" s="15"/>
    </row>
    <row r="156">
      <c r="A156" s="15"/>
      <c r="B156" s="15"/>
      <c r="C156" s="15"/>
      <c r="D156" s="260"/>
      <c r="E156" s="15"/>
      <c r="F156" s="13"/>
      <c r="G156" s="15"/>
      <c r="H156" s="15"/>
      <c r="I156" s="15"/>
      <c r="J156" s="15"/>
      <c r="K156" s="15"/>
      <c r="L156" s="15"/>
      <c r="M156" s="15"/>
      <c r="N156" s="15"/>
      <c r="O156" s="15"/>
      <c r="P156" s="15"/>
      <c r="Q156" s="15"/>
      <c r="R156" s="15"/>
      <c r="S156" s="15"/>
    </row>
    <row r="157">
      <c r="A157" s="15"/>
      <c r="B157" s="15"/>
      <c r="C157" s="15"/>
      <c r="D157" s="260"/>
      <c r="E157" s="15"/>
      <c r="F157" s="13"/>
      <c r="G157" s="15"/>
      <c r="H157" s="13"/>
      <c r="I157" s="15"/>
      <c r="J157" s="15"/>
      <c r="K157" s="15"/>
      <c r="L157" s="15"/>
      <c r="M157" s="15"/>
      <c r="N157" s="15"/>
      <c r="O157" s="15"/>
      <c r="P157" s="15"/>
      <c r="Q157" s="15"/>
      <c r="R157" s="15"/>
      <c r="S157" s="15"/>
    </row>
    <row r="158">
      <c r="A158" s="15"/>
      <c r="B158" s="15"/>
      <c r="C158" s="15"/>
      <c r="D158" s="15"/>
      <c r="E158" s="15"/>
      <c r="F158" s="15"/>
      <c r="G158" s="15"/>
      <c r="H158" s="15"/>
      <c r="I158" s="15"/>
      <c r="J158" s="15"/>
      <c r="K158" s="15"/>
      <c r="L158" s="15"/>
      <c r="M158" s="15"/>
      <c r="N158" s="15"/>
      <c r="O158" s="15"/>
      <c r="P158" s="15"/>
      <c r="Q158" s="15"/>
      <c r="R158" s="15"/>
      <c r="S158" s="15"/>
    </row>
    <row r="159">
      <c r="A159" s="15"/>
      <c r="B159" s="15"/>
      <c r="C159" s="15"/>
      <c r="D159" s="261"/>
      <c r="E159" s="262"/>
      <c r="F159" s="15"/>
      <c r="G159" s="15"/>
      <c r="H159" s="15"/>
      <c r="I159" s="15"/>
      <c r="J159" s="15"/>
      <c r="K159" s="15"/>
      <c r="L159" s="15"/>
      <c r="M159" s="15"/>
      <c r="N159" s="15"/>
      <c r="O159" s="15"/>
      <c r="P159" s="15"/>
      <c r="Q159" s="15"/>
      <c r="R159" s="15"/>
      <c r="S159" s="15"/>
    </row>
    <row r="160">
      <c r="A160" s="15"/>
      <c r="B160" s="15"/>
      <c r="C160" s="15"/>
      <c r="D160" s="261"/>
      <c r="E160" s="262"/>
      <c r="F160" s="15"/>
      <c r="G160" s="15"/>
      <c r="H160" s="15"/>
      <c r="I160" s="15"/>
      <c r="J160" s="15"/>
      <c r="K160" s="15"/>
      <c r="L160" s="15"/>
      <c r="M160" s="15"/>
      <c r="N160" s="15"/>
      <c r="O160" s="15"/>
      <c r="P160" s="15"/>
      <c r="Q160" s="15"/>
      <c r="R160" s="15"/>
      <c r="S160" s="15"/>
    </row>
    <row r="161">
      <c r="A161" s="15"/>
      <c r="B161" s="15"/>
      <c r="C161" s="15"/>
      <c r="D161" s="15"/>
      <c r="E161" s="15"/>
      <c r="F161" s="15"/>
      <c r="G161" s="15"/>
      <c r="H161" s="15"/>
      <c r="I161" s="15"/>
      <c r="J161" s="15"/>
      <c r="K161" s="15"/>
      <c r="L161" s="15"/>
      <c r="M161" s="15"/>
      <c r="N161" s="15"/>
      <c r="O161" s="15"/>
      <c r="P161" s="15"/>
      <c r="Q161" s="15"/>
      <c r="R161" s="15"/>
      <c r="S161" s="15"/>
    </row>
    <row r="162">
      <c r="A162" s="15"/>
      <c r="B162" s="15"/>
      <c r="C162" s="15"/>
      <c r="D162" s="258"/>
      <c r="E162" s="258"/>
      <c r="F162" s="263"/>
      <c r="G162" s="15"/>
      <c r="H162" s="15"/>
      <c r="I162" s="15"/>
      <c r="J162" s="15"/>
      <c r="K162" s="15"/>
      <c r="L162" s="15"/>
      <c r="M162" s="15"/>
      <c r="N162" s="15"/>
      <c r="O162" s="15"/>
      <c r="P162" s="15"/>
      <c r="Q162" s="15"/>
      <c r="R162" s="15"/>
      <c r="S162" s="15"/>
    </row>
    <row r="163">
      <c r="A163" s="15"/>
      <c r="B163" s="264"/>
      <c r="C163" s="265"/>
      <c r="D163" s="266"/>
      <c r="E163" s="13"/>
      <c r="F163" s="15"/>
      <c r="G163" s="15"/>
      <c r="H163" s="15"/>
      <c r="I163" s="15"/>
      <c r="J163" s="15"/>
      <c r="K163" s="15"/>
      <c r="L163" s="15"/>
      <c r="M163" s="15"/>
      <c r="N163" s="15"/>
      <c r="O163" s="15"/>
      <c r="P163" s="15"/>
      <c r="Q163" s="15"/>
      <c r="R163" s="15"/>
      <c r="S163" s="15"/>
    </row>
    <row r="164">
      <c r="A164" s="15"/>
      <c r="B164" s="264"/>
      <c r="C164" s="265"/>
      <c r="D164" s="267"/>
      <c r="E164" s="13"/>
      <c r="F164" s="15"/>
      <c r="G164" s="15"/>
      <c r="H164" s="15"/>
      <c r="I164" s="15"/>
      <c r="J164" s="15"/>
      <c r="K164" s="15"/>
      <c r="L164" s="15"/>
      <c r="M164" s="15"/>
      <c r="N164" s="15"/>
      <c r="O164" s="15"/>
      <c r="P164" s="15"/>
      <c r="Q164" s="15"/>
      <c r="R164" s="15"/>
      <c r="S164" s="15"/>
    </row>
    <row r="165">
      <c r="A165" s="15"/>
      <c r="B165" s="13"/>
      <c r="C165" s="419"/>
      <c r="D165" s="267"/>
      <c r="E165" s="13"/>
      <c r="F165" s="15"/>
      <c r="G165" s="15"/>
      <c r="H165" s="15"/>
      <c r="I165" s="15"/>
      <c r="J165" s="15"/>
      <c r="K165" s="15"/>
      <c r="L165" s="15"/>
      <c r="M165" s="15"/>
      <c r="N165" s="15"/>
      <c r="O165" s="15"/>
      <c r="P165" s="15"/>
      <c r="Q165" s="15"/>
      <c r="R165" s="15"/>
      <c r="S165" s="15"/>
    </row>
    <row r="166">
      <c r="A166" s="15"/>
      <c r="B166" s="15"/>
      <c r="C166" s="15"/>
      <c r="D166" s="260"/>
      <c r="F166" s="268"/>
      <c r="G166" s="15"/>
      <c r="H166" s="15"/>
      <c r="I166" s="15"/>
      <c r="J166" s="15"/>
      <c r="K166" s="15"/>
      <c r="L166" s="15"/>
      <c r="M166" s="15"/>
      <c r="N166" s="15"/>
      <c r="O166" s="15"/>
      <c r="P166" s="15"/>
      <c r="Q166" s="15"/>
      <c r="R166" s="15"/>
      <c r="S166" s="15"/>
    </row>
    <row r="167">
      <c r="A167" s="15"/>
      <c r="B167" s="15"/>
      <c r="C167" s="15"/>
      <c r="D167" s="99"/>
      <c r="E167" s="99"/>
      <c r="F167" s="420"/>
      <c r="G167" s="15"/>
      <c r="H167" s="15"/>
      <c r="I167" s="15"/>
      <c r="J167" s="15"/>
      <c r="K167" s="15"/>
      <c r="L167" s="15"/>
      <c r="M167" s="15"/>
      <c r="N167" s="15"/>
      <c r="O167" s="15"/>
      <c r="P167" s="15"/>
      <c r="Q167" s="15"/>
      <c r="R167" s="15"/>
      <c r="S167" s="15"/>
    </row>
    <row r="168">
      <c r="A168" s="15"/>
      <c r="B168" s="15"/>
      <c r="C168" s="15"/>
      <c r="D168" s="421"/>
      <c r="E168" s="421"/>
      <c r="F168" s="99"/>
      <c r="G168" s="15"/>
      <c r="H168" s="15"/>
      <c r="I168" s="15"/>
      <c r="J168" s="15"/>
      <c r="K168" s="15"/>
      <c r="L168" s="15"/>
      <c r="M168" s="15"/>
      <c r="N168" s="15"/>
      <c r="O168" s="15"/>
      <c r="P168" s="15"/>
      <c r="Q168" s="15"/>
      <c r="R168" s="15"/>
      <c r="S168" s="15"/>
    </row>
    <row r="169">
      <c r="A169" s="15"/>
      <c r="B169" s="15"/>
      <c r="C169" s="15"/>
      <c r="D169" s="99"/>
      <c r="E169" s="99"/>
      <c r="F169" s="15"/>
      <c r="G169" s="15"/>
      <c r="H169" s="15"/>
      <c r="I169" s="15"/>
      <c r="J169" s="15"/>
      <c r="K169" s="15"/>
      <c r="L169" s="15"/>
      <c r="M169" s="15"/>
      <c r="N169" s="15"/>
      <c r="O169" s="15"/>
      <c r="P169" s="15"/>
      <c r="Q169" s="15"/>
      <c r="R169" s="15"/>
      <c r="S169" s="15"/>
    </row>
    <row r="170">
      <c r="A170" s="15"/>
      <c r="B170" s="15"/>
      <c r="C170" s="15"/>
      <c r="D170" s="15"/>
      <c r="E170" s="15"/>
      <c r="F170" s="15"/>
      <c r="G170" s="15"/>
      <c r="H170" s="15"/>
      <c r="I170" s="15"/>
      <c r="J170" s="15"/>
      <c r="K170" s="15"/>
      <c r="L170" s="15"/>
      <c r="M170" s="15"/>
      <c r="N170" s="15"/>
      <c r="O170" s="15"/>
      <c r="P170" s="15"/>
      <c r="Q170" s="15"/>
      <c r="R170" s="15"/>
      <c r="S170" s="15"/>
    </row>
    <row r="171">
      <c r="A171" s="15"/>
      <c r="B171" s="15"/>
      <c r="C171" s="15"/>
      <c r="D171" s="15"/>
      <c r="E171" s="15"/>
      <c r="F171" s="15"/>
      <c r="G171" s="15"/>
      <c r="H171" s="15"/>
      <c r="I171" s="15"/>
      <c r="J171" s="15"/>
      <c r="K171" s="15"/>
      <c r="L171" s="15"/>
      <c r="M171" s="15"/>
      <c r="N171" s="15"/>
      <c r="O171" s="15"/>
      <c r="P171" s="15"/>
      <c r="Q171" s="15"/>
      <c r="R171" s="15"/>
      <c r="S171" s="15"/>
    </row>
    <row r="172">
      <c r="A172" s="15"/>
      <c r="B172" s="15"/>
      <c r="C172" s="15"/>
      <c r="D172" s="15"/>
      <c r="E172" s="15"/>
      <c r="F172" s="15"/>
      <c r="G172" s="15"/>
      <c r="H172" s="15"/>
      <c r="I172" s="15"/>
      <c r="J172" s="15"/>
      <c r="K172" s="15"/>
      <c r="L172" s="15"/>
      <c r="M172" s="15"/>
      <c r="N172" s="15"/>
      <c r="O172" s="15"/>
      <c r="P172" s="15"/>
      <c r="Q172" s="15"/>
      <c r="R172" s="15"/>
      <c r="S172" s="15"/>
    </row>
    <row r="173">
      <c r="A173" s="15"/>
      <c r="B173" s="15"/>
      <c r="C173" s="15"/>
      <c r="D173" s="15"/>
      <c r="E173" s="15"/>
      <c r="F173" s="15"/>
      <c r="G173" s="15"/>
      <c r="H173" s="15"/>
      <c r="I173" s="15"/>
      <c r="J173" s="15"/>
      <c r="K173" s="15"/>
      <c r="L173" s="15"/>
      <c r="M173" s="15"/>
      <c r="N173" s="15"/>
      <c r="O173" s="15"/>
      <c r="P173" s="15"/>
      <c r="Q173" s="15"/>
      <c r="R173" s="15"/>
      <c r="S173" s="15"/>
    </row>
    <row r="174">
      <c r="A174" s="15"/>
      <c r="B174" s="15"/>
      <c r="C174" s="15"/>
      <c r="D174" s="15"/>
      <c r="E174" s="15"/>
      <c r="F174" s="15"/>
      <c r="G174" s="15"/>
      <c r="H174" s="15"/>
      <c r="I174" s="15"/>
      <c r="J174" s="15"/>
      <c r="K174" s="15"/>
      <c r="L174" s="15"/>
      <c r="M174" s="15"/>
      <c r="N174" s="15"/>
      <c r="O174" s="15"/>
      <c r="P174" s="15"/>
      <c r="Q174" s="15"/>
      <c r="R174" s="15"/>
      <c r="S174" s="15"/>
    </row>
    <row r="175">
      <c r="A175" s="15"/>
      <c r="B175" s="15"/>
      <c r="C175" s="15"/>
      <c r="D175" s="15"/>
      <c r="E175" s="15"/>
      <c r="F175" s="15"/>
      <c r="G175" s="15"/>
      <c r="H175" s="15"/>
      <c r="I175" s="15"/>
      <c r="J175" s="15"/>
      <c r="K175" s="15"/>
      <c r="L175" s="15"/>
      <c r="M175" s="15"/>
      <c r="N175" s="15"/>
      <c r="O175" s="15"/>
      <c r="P175" s="15"/>
      <c r="Q175" s="15"/>
      <c r="R175" s="15"/>
      <c r="S175" s="15"/>
    </row>
    <row r="176">
      <c r="A176" s="15"/>
      <c r="B176" s="15"/>
      <c r="C176" s="15"/>
      <c r="D176" s="15"/>
      <c r="E176" s="15"/>
      <c r="F176" s="15"/>
      <c r="G176" s="15"/>
      <c r="H176" s="15"/>
      <c r="I176" s="15"/>
      <c r="J176" s="15"/>
      <c r="K176" s="15"/>
      <c r="L176" s="15"/>
      <c r="M176" s="15"/>
      <c r="N176" s="15"/>
      <c r="O176" s="15"/>
      <c r="P176" s="15"/>
      <c r="Q176" s="15"/>
      <c r="R176" s="15"/>
      <c r="S176" s="15"/>
    </row>
    <row r="177">
      <c r="A177" s="15"/>
      <c r="B177" s="15"/>
      <c r="C177" s="15"/>
      <c r="D177" s="15"/>
      <c r="E177" s="15"/>
      <c r="F177" s="15"/>
      <c r="G177" s="15"/>
      <c r="H177" s="15"/>
      <c r="I177" s="15"/>
      <c r="J177" s="15"/>
      <c r="K177" s="15"/>
      <c r="L177" s="15"/>
      <c r="M177" s="15"/>
      <c r="N177" s="15"/>
      <c r="O177" s="15"/>
      <c r="P177" s="15"/>
      <c r="Q177" s="15"/>
      <c r="R177" s="15"/>
      <c r="S177" s="15"/>
    </row>
    <row r="178">
      <c r="A178" s="15"/>
      <c r="B178" s="15"/>
      <c r="C178" s="15"/>
      <c r="D178" s="15"/>
      <c r="E178" s="15"/>
      <c r="F178" s="15"/>
      <c r="G178" s="15"/>
      <c r="H178" s="15"/>
      <c r="I178" s="15"/>
      <c r="J178" s="15"/>
      <c r="K178" s="15"/>
      <c r="L178" s="15"/>
      <c r="M178" s="15"/>
      <c r="N178" s="15"/>
      <c r="O178" s="15"/>
      <c r="P178" s="15"/>
      <c r="Q178" s="15"/>
      <c r="R178" s="15"/>
      <c r="S178" s="15"/>
    </row>
    <row r="179">
      <c r="A179" s="15"/>
      <c r="B179" s="15"/>
      <c r="C179" s="15"/>
      <c r="D179" s="15"/>
      <c r="E179" s="15"/>
      <c r="F179" s="15"/>
      <c r="G179" s="15"/>
      <c r="H179" s="15"/>
      <c r="I179" s="15"/>
      <c r="J179" s="15"/>
      <c r="K179" s="15"/>
      <c r="L179" s="15"/>
      <c r="M179" s="15"/>
      <c r="N179" s="15"/>
      <c r="O179" s="15"/>
      <c r="P179" s="15"/>
      <c r="Q179" s="15"/>
      <c r="R179" s="15"/>
      <c r="S179" s="15"/>
    </row>
    <row r="180">
      <c r="A180" s="15"/>
      <c r="B180" s="15"/>
      <c r="C180" s="15"/>
      <c r="D180" s="15"/>
      <c r="E180" s="15"/>
      <c r="F180" s="15"/>
      <c r="G180" s="15"/>
      <c r="H180" s="15"/>
      <c r="I180" s="15"/>
      <c r="J180" s="15"/>
      <c r="K180" s="15"/>
      <c r="L180" s="15"/>
      <c r="M180" s="15"/>
      <c r="N180" s="15"/>
      <c r="O180" s="15"/>
      <c r="P180" s="15"/>
      <c r="Q180" s="15"/>
      <c r="R180" s="15"/>
      <c r="S180" s="15"/>
    </row>
    <row r="181">
      <c r="A181" s="15"/>
      <c r="B181" s="15"/>
      <c r="C181" s="15"/>
      <c r="D181" s="15"/>
      <c r="E181" s="15"/>
      <c r="F181" s="15"/>
      <c r="G181" s="15"/>
      <c r="H181" s="15"/>
      <c r="I181" s="15"/>
      <c r="J181" s="15"/>
      <c r="K181" s="15"/>
      <c r="L181" s="15"/>
      <c r="M181" s="15"/>
      <c r="N181" s="15"/>
      <c r="O181" s="15"/>
      <c r="P181" s="15"/>
      <c r="Q181" s="15"/>
      <c r="R181" s="15"/>
      <c r="S181" s="15"/>
    </row>
    <row r="182">
      <c r="A182" s="15"/>
      <c r="B182" s="15"/>
      <c r="C182" s="15"/>
      <c r="D182" s="15"/>
      <c r="E182" s="15"/>
      <c r="F182" s="15"/>
      <c r="G182" s="15"/>
      <c r="H182" s="15"/>
      <c r="I182" s="15"/>
      <c r="J182" s="15"/>
      <c r="K182" s="15"/>
      <c r="L182" s="15"/>
      <c r="M182" s="15"/>
      <c r="N182" s="15"/>
      <c r="O182" s="15"/>
      <c r="P182" s="15"/>
      <c r="Q182" s="15"/>
      <c r="R182" s="15"/>
      <c r="S182" s="15"/>
    </row>
    <row r="183">
      <c r="A183" s="15"/>
      <c r="B183" s="15"/>
      <c r="C183" s="15"/>
      <c r="D183" s="15"/>
      <c r="E183" s="15"/>
      <c r="F183" s="15"/>
      <c r="G183" s="15"/>
      <c r="H183" s="15"/>
      <c r="I183" s="15"/>
      <c r="J183" s="15"/>
      <c r="K183" s="15"/>
      <c r="L183" s="15"/>
      <c r="M183" s="15"/>
      <c r="N183" s="15"/>
      <c r="O183" s="15"/>
      <c r="P183" s="15"/>
      <c r="Q183" s="15"/>
      <c r="R183" s="15"/>
      <c r="S183" s="15"/>
    </row>
    <row r="184">
      <c r="A184" s="15"/>
      <c r="B184" s="15"/>
      <c r="C184" s="15"/>
      <c r="D184" s="15"/>
      <c r="E184" s="15"/>
      <c r="F184" s="15"/>
      <c r="G184" s="15"/>
      <c r="H184" s="15"/>
      <c r="I184" s="15"/>
      <c r="J184" s="15"/>
      <c r="K184" s="15"/>
      <c r="L184" s="15"/>
      <c r="M184" s="15"/>
      <c r="N184" s="15"/>
      <c r="O184" s="15"/>
      <c r="P184" s="15"/>
      <c r="Q184" s="15"/>
      <c r="R184" s="15"/>
      <c r="S184" s="15"/>
    </row>
    <row r="185">
      <c r="A185" s="15"/>
      <c r="B185" s="15"/>
      <c r="C185" s="15"/>
      <c r="D185" s="15"/>
      <c r="E185" s="15"/>
      <c r="F185" s="15"/>
      <c r="G185" s="15"/>
      <c r="H185" s="15"/>
      <c r="I185" s="15"/>
      <c r="J185" s="15"/>
      <c r="K185" s="15"/>
      <c r="L185" s="15"/>
      <c r="M185" s="15"/>
      <c r="N185" s="15"/>
      <c r="O185" s="15"/>
      <c r="P185" s="15"/>
      <c r="Q185" s="15"/>
      <c r="R185" s="15"/>
      <c r="S185" s="15"/>
    </row>
    <row r="186">
      <c r="A186" s="15"/>
      <c r="B186" s="15"/>
      <c r="C186" s="15"/>
      <c r="D186" s="15"/>
      <c r="E186" s="15"/>
      <c r="F186" s="15"/>
      <c r="G186" s="15"/>
      <c r="H186" s="15"/>
      <c r="I186" s="15"/>
      <c r="J186" s="15"/>
      <c r="K186" s="15"/>
      <c r="L186" s="15"/>
      <c r="M186" s="15"/>
      <c r="N186" s="15"/>
      <c r="O186" s="15"/>
      <c r="P186" s="15"/>
      <c r="Q186" s="15"/>
      <c r="R186" s="15"/>
      <c r="S186" s="15"/>
    </row>
    <row r="187">
      <c r="A187" s="15"/>
      <c r="B187" s="15"/>
      <c r="C187" s="15"/>
      <c r="D187" s="15"/>
      <c r="E187" s="15"/>
      <c r="F187" s="15"/>
      <c r="G187" s="15"/>
      <c r="H187" s="15"/>
      <c r="I187" s="15"/>
      <c r="J187" s="15"/>
      <c r="K187" s="15"/>
      <c r="L187" s="15"/>
      <c r="M187" s="15"/>
      <c r="N187" s="15"/>
      <c r="O187" s="15"/>
      <c r="P187" s="15"/>
      <c r="Q187" s="15"/>
      <c r="R187" s="15"/>
      <c r="S187" s="15"/>
    </row>
    <row r="188">
      <c r="A188" s="15"/>
      <c r="B188" s="15"/>
      <c r="C188" s="15"/>
      <c r="D188" s="15"/>
      <c r="E188" s="15"/>
      <c r="F188" s="15"/>
      <c r="G188" s="15"/>
      <c r="H188" s="15"/>
      <c r="I188" s="15"/>
      <c r="J188" s="15"/>
      <c r="K188" s="15"/>
      <c r="L188" s="15"/>
      <c r="M188" s="15"/>
      <c r="N188" s="15"/>
      <c r="O188" s="15"/>
      <c r="P188" s="15"/>
      <c r="Q188" s="15"/>
      <c r="R188" s="15"/>
      <c r="S188" s="15"/>
    </row>
    <row r="189">
      <c r="A189" s="15"/>
      <c r="B189" s="15"/>
      <c r="C189" s="15"/>
      <c r="D189" s="15"/>
      <c r="E189" s="15"/>
      <c r="F189" s="15"/>
      <c r="G189" s="15"/>
      <c r="H189" s="15"/>
      <c r="I189" s="15"/>
      <c r="J189" s="15"/>
      <c r="K189" s="15"/>
      <c r="L189" s="15"/>
      <c r="M189" s="15"/>
      <c r="N189" s="15"/>
      <c r="O189" s="15"/>
      <c r="P189" s="15"/>
      <c r="Q189" s="15"/>
      <c r="R189" s="15"/>
      <c r="S189" s="15"/>
    </row>
    <row r="190">
      <c r="A190" s="15"/>
      <c r="B190" s="15"/>
      <c r="C190" s="15"/>
      <c r="D190" s="15"/>
      <c r="E190" s="15"/>
      <c r="F190" s="15"/>
      <c r="G190" s="15"/>
      <c r="H190" s="15"/>
      <c r="I190" s="15"/>
      <c r="J190" s="15"/>
      <c r="K190" s="15"/>
      <c r="L190" s="15"/>
      <c r="M190" s="15"/>
      <c r="N190" s="15"/>
      <c r="O190" s="15"/>
      <c r="P190" s="15"/>
      <c r="Q190" s="15"/>
      <c r="R190" s="15"/>
      <c r="S190" s="15"/>
    </row>
    <row r="191">
      <c r="A191" s="15"/>
      <c r="B191" s="15"/>
      <c r="C191" s="15"/>
      <c r="D191" s="15"/>
      <c r="E191" s="15"/>
      <c r="F191" s="15"/>
      <c r="G191" s="15"/>
      <c r="H191" s="15"/>
      <c r="I191" s="15"/>
      <c r="J191" s="15"/>
      <c r="K191" s="15"/>
      <c r="L191" s="15"/>
      <c r="M191" s="15"/>
      <c r="N191" s="15"/>
      <c r="O191" s="15"/>
      <c r="P191" s="15"/>
      <c r="Q191" s="15"/>
      <c r="R191" s="15"/>
      <c r="S191" s="15"/>
    </row>
    <row r="192">
      <c r="A192" s="15"/>
      <c r="B192" s="15"/>
      <c r="C192" s="15"/>
      <c r="D192" s="15"/>
      <c r="E192" s="15"/>
      <c r="F192" s="15"/>
      <c r="G192" s="15"/>
      <c r="H192" s="15"/>
      <c r="I192" s="15"/>
      <c r="J192" s="15"/>
      <c r="K192" s="15"/>
      <c r="L192" s="15"/>
      <c r="M192" s="15"/>
      <c r="N192" s="15"/>
      <c r="O192" s="15"/>
      <c r="P192" s="15"/>
      <c r="Q192" s="15"/>
      <c r="R192" s="15"/>
      <c r="S192" s="15"/>
    </row>
    <row r="193">
      <c r="A193" s="15"/>
      <c r="B193" s="15"/>
      <c r="C193" s="15"/>
      <c r="D193" s="15"/>
      <c r="E193" s="15"/>
      <c r="F193" s="15"/>
      <c r="G193" s="15"/>
      <c r="H193" s="15"/>
      <c r="I193" s="15"/>
      <c r="J193" s="15"/>
      <c r="K193" s="15"/>
      <c r="L193" s="15"/>
      <c r="M193" s="15"/>
      <c r="N193" s="15"/>
      <c r="O193" s="15"/>
      <c r="P193" s="15"/>
      <c r="Q193" s="15"/>
      <c r="R193" s="15"/>
      <c r="S193" s="15"/>
    </row>
    <row r="194">
      <c r="A194" s="15"/>
      <c r="B194" s="15"/>
      <c r="C194" s="15"/>
      <c r="D194" s="15"/>
      <c r="E194" s="15"/>
      <c r="F194" s="15"/>
      <c r="G194" s="15"/>
      <c r="H194" s="15"/>
      <c r="I194" s="15"/>
      <c r="J194" s="15"/>
      <c r="K194" s="15"/>
      <c r="L194" s="15"/>
      <c r="M194" s="15"/>
      <c r="N194" s="15"/>
      <c r="O194" s="15"/>
      <c r="P194" s="15"/>
      <c r="Q194" s="15"/>
      <c r="R194" s="15"/>
      <c r="S194" s="15"/>
    </row>
    <row r="195">
      <c r="A195" s="15"/>
      <c r="B195" s="15"/>
      <c r="C195" s="15"/>
      <c r="D195" s="15"/>
      <c r="E195" s="15"/>
      <c r="F195" s="15"/>
      <c r="G195" s="15"/>
      <c r="H195" s="15"/>
      <c r="I195" s="15"/>
      <c r="J195" s="15"/>
      <c r="K195" s="15"/>
      <c r="L195" s="15"/>
      <c r="M195" s="15"/>
      <c r="N195" s="15"/>
      <c r="O195" s="15"/>
      <c r="P195" s="15"/>
      <c r="Q195" s="15"/>
      <c r="R195" s="15"/>
      <c r="S195" s="15"/>
    </row>
    <row r="196">
      <c r="A196" s="15"/>
      <c r="B196" s="15"/>
      <c r="C196" s="15"/>
      <c r="D196" s="15"/>
      <c r="E196" s="15"/>
      <c r="F196" s="15"/>
      <c r="G196" s="15"/>
      <c r="H196" s="15"/>
      <c r="I196" s="15"/>
      <c r="J196" s="15"/>
      <c r="K196" s="15"/>
      <c r="L196" s="15"/>
      <c r="M196" s="15"/>
      <c r="N196" s="15"/>
      <c r="O196" s="15"/>
      <c r="P196" s="15"/>
      <c r="Q196" s="15"/>
      <c r="R196" s="15"/>
      <c r="S196" s="15"/>
    </row>
    <row r="197">
      <c r="A197" s="15"/>
      <c r="B197" s="15"/>
      <c r="C197" s="15"/>
      <c r="D197" s="15"/>
      <c r="E197" s="15"/>
      <c r="F197" s="15"/>
      <c r="G197" s="15"/>
      <c r="H197" s="15"/>
      <c r="I197" s="15"/>
      <c r="J197" s="15"/>
      <c r="K197" s="15"/>
      <c r="L197" s="15"/>
      <c r="M197" s="15"/>
      <c r="N197" s="15"/>
      <c r="O197" s="15"/>
      <c r="P197" s="15"/>
      <c r="Q197" s="15"/>
      <c r="R197" s="15"/>
      <c r="S197" s="15"/>
    </row>
    <row r="198">
      <c r="A198" s="15"/>
      <c r="B198" s="15"/>
      <c r="C198" s="15"/>
      <c r="D198" s="15"/>
      <c r="E198" s="15"/>
      <c r="F198" s="15"/>
      <c r="G198" s="15"/>
      <c r="H198" s="15"/>
      <c r="I198" s="15"/>
      <c r="J198" s="15"/>
      <c r="K198" s="15"/>
      <c r="L198" s="15"/>
      <c r="M198" s="15"/>
      <c r="N198" s="15"/>
      <c r="O198" s="15"/>
      <c r="P198" s="15"/>
      <c r="Q198" s="15"/>
      <c r="R198" s="15"/>
      <c r="S198" s="15"/>
    </row>
    <row r="199">
      <c r="A199" s="15"/>
      <c r="B199" s="15"/>
      <c r="C199" s="15"/>
      <c r="D199" s="15"/>
      <c r="E199" s="15"/>
      <c r="F199" s="15"/>
      <c r="G199" s="15"/>
      <c r="H199" s="15"/>
      <c r="I199" s="15"/>
      <c r="J199" s="15"/>
      <c r="K199" s="15"/>
      <c r="L199" s="15"/>
      <c r="M199" s="15"/>
      <c r="N199" s="15"/>
      <c r="O199" s="15"/>
      <c r="P199" s="15"/>
      <c r="Q199" s="15"/>
      <c r="R199" s="15"/>
      <c r="S199" s="15"/>
    </row>
    <row r="200">
      <c r="A200" s="15"/>
      <c r="B200" s="15"/>
      <c r="C200" s="15"/>
      <c r="D200" s="15"/>
      <c r="E200" s="15"/>
      <c r="F200" s="15"/>
      <c r="G200" s="15"/>
      <c r="H200" s="15"/>
      <c r="I200" s="15"/>
      <c r="J200" s="15"/>
      <c r="K200" s="15"/>
      <c r="L200" s="15"/>
      <c r="M200" s="15"/>
      <c r="N200" s="15"/>
      <c r="O200" s="15"/>
      <c r="P200" s="15"/>
      <c r="Q200" s="15"/>
      <c r="R200" s="15"/>
      <c r="S200" s="15"/>
    </row>
    <row r="201">
      <c r="A201" s="15"/>
      <c r="B201" s="15"/>
      <c r="C201" s="15"/>
      <c r="D201" s="15"/>
      <c r="E201" s="15"/>
      <c r="F201" s="15"/>
      <c r="G201" s="15"/>
      <c r="H201" s="15"/>
      <c r="I201" s="15"/>
      <c r="J201" s="15"/>
      <c r="K201" s="15"/>
      <c r="L201" s="15"/>
      <c r="M201" s="15"/>
      <c r="N201" s="15"/>
      <c r="O201" s="15"/>
      <c r="P201" s="15"/>
      <c r="Q201" s="15"/>
      <c r="R201" s="15"/>
      <c r="S201" s="15"/>
    </row>
    <row r="202">
      <c r="A202" s="15"/>
      <c r="B202" s="15"/>
      <c r="C202" s="15"/>
      <c r="D202" s="15"/>
      <c r="E202" s="15"/>
      <c r="F202" s="15"/>
      <c r="G202" s="15"/>
      <c r="H202" s="15"/>
      <c r="I202" s="15"/>
      <c r="J202" s="15"/>
      <c r="K202" s="15"/>
      <c r="L202" s="15"/>
      <c r="M202" s="15"/>
      <c r="N202" s="15"/>
      <c r="O202" s="15"/>
      <c r="P202" s="15"/>
      <c r="Q202" s="15"/>
      <c r="R202" s="15"/>
      <c r="S202" s="15"/>
    </row>
    <row r="203">
      <c r="A203" s="15"/>
      <c r="B203" s="15"/>
      <c r="C203" s="15"/>
      <c r="D203" s="15"/>
      <c r="E203" s="15"/>
      <c r="F203" s="15"/>
      <c r="G203" s="15"/>
      <c r="H203" s="15"/>
      <c r="I203" s="15"/>
      <c r="J203" s="15"/>
      <c r="K203" s="15"/>
      <c r="L203" s="15"/>
      <c r="M203" s="15"/>
      <c r="N203" s="15"/>
      <c r="O203" s="15"/>
      <c r="P203" s="15"/>
      <c r="Q203" s="15"/>
      <c r="R203" s="15"/>
      <c r="S203" s="15"/>
    </row>
    <row r="204">
      <c r="A204" s="15"/>
      <c r="B204" s="15"/>
      <c r="C204" s="15"/>
      <c r="D204" s="15"/>
      <c r="E204" s="15"/>
      <c r="F204" s="15"/>
      <c r="G204" s="15"/>
      <c r="H204" s="15"/>
      <c r="I204" s="15"/>
      <c r="J204" s="15"/>
      <c r="K204" s="15"/>
      <c r="L204" s="15"/>
      <c r="M204" s="15"/>
      <c r="N204" s="15"/>
      <c r="O204" s="15"/>
      <c r="P204" s="15"/>
      <c r="Q204" s="15"/>
      <c r="R204" s="15"/>
      <c r="S204" s="15"/>
    </row>
    <row r="205">
      <c r="A205" s="15"/>
      <c r="B205" s="15"/>
      <c r="C205" s="15"/>
      <c r="D205" s="15"/>
      <c r="E205" s="15"/>
      <c r="F205" s="15"/>
      <c r="G205" s="15"/>
      <c r="H205" s="15"/>
      <c r="I205" s="15"/>
      <c r="J205" s="15"/>
      <c r="K205" s="15"/>
      <c r="L205" s="15"/>
      <c r="M205" s="15"/>
      <c r="N205" s="15"/>
      <c r="O205" s="15"/>
      <c r="P205" s="15"/>
      <c r="Q205" s="15"/>
      <c r="R205" s="15"/>
      <c r="S205" s="15"/>
    </row>
    <row r="206">
      <c r="A206" s="15"/>
      <c r="B206" s="15"/>
      <c r="C206" s="15"/>
      <c r="D206" s="15"/>
      <c r="E206" s="15"/>
      <c r="F206" s="15"/>
      <c r="G206" s="15"/>
      <c r="H206" s="15"/>
      <c r="I206" s="15"/>
      <c r="J206" s="15"/>
      <c r="K206" s="15"/>
      <c r="L206" s="15"/>
      <c r="M206" s="15"/>
      <c r="N206" s="15"/>
      <c r="O206" s="15"/>
      <c r="P206" s="15"/>
      <c r="Q206" s="15"/>
      <c r="R206" s="15"/>
      <c r="S206" s="15"/>
    </row>
    <row r="207">
      <c r="A207" s="15"/>
      <c r="B207" s="15"/>
      <c r="C207" s="15"/>
      <c r="D207" s="15"/>
      <c r="E207" s="15"/>
      <c r="F207" s="15"/>
      <c r="G207" s="15"/>
      <c r="H207" s="15"/>
      <c r="I207" s="15"/>
      <c r="J207" s="15"/>
      <c r="K207" s="15"/>
      <c r="L207" s="15"/>
      <c r="M207" s="15"/>
      <c r="N207" s="15"/>
      <c r="O207" s="15"/>
      <c r="P207" s="15"/>
      <c r="Q207" s="15"/>
      <c r="R207" s="15"/>
      <c r="S207" s="15"/>
    </row>
    <row r="208">
      <c r="A208" s="15"/>
      <c r="B208" s="15"/>
      <c r="C208" s="15"/>
      <c r="D208" s="15"/>
      <c r="E208" s="15"/>
      <c r="F208" s="15"/>
      <c r="G208" s="15"/>
      <c r="H208" s="15"/>
      <c r="I208" s="15"/>
      <c r="J208" s="15"/>
      <c r="K208" s="15"/>
      <c r="L208" s="15"/>
      <c r="M208" s="15"/>
      <c r="N208" s="15"/>
      <c r="O208" s="15"/>
      <c r="P208" s="15"/>
      <c r="Q208" s="15"/>
      <c r="R208" s="15"/>
      <c r="S208" s="15"/>
    </row>
    <row r="209">
      <c r="A209" s="15"/>
      <c r="B209" s="15"/>
      <c r="C209" s="15"/>
      <c r="D209" s="15"/>
      <c r="E209" s="15"/>
      <c r="F209" s="15"/>
      <c r="G209" s="15"/>
      <c r="H209" s="15"/>
      <c r="I209" s="15"/>
      <c r="J209" s="15"/>
      <c r="K209" s="15"/>
      <c r="L209" s="15"/>
      <c r="M209" s="15"/>
      <c r="N209" s="15"/>
      <c r="O209" s="15"/>
      <c r="P209" s="15"/>
      <c r="Q209" s="15"/>
      <c r="R209" s="15"/>
      <c r="S209" s="15"/>
    </row>
    <row r="210">
      <c r="A210" s="15"/>
      <c r="B210" s="15"/>
      <c r="C210" s="15"/>
      <c r="D210" s="15"/>
      <c r="E210" s="15"/>
      <c r="F210" s="15"/>
      <c r="G210" s="15"/>
      <c r="H210" s="15"/>
      <c r="I210" s="15"/>
      <c r="J210" s="15"/>
      <c r="K210" s="15"/>
      <c r="L210" s="15"/>
      <c r="M210" s="15"/>
      <c r="N210" s="15"/>
      <c r="O210" s="15"/>
      <c r="P210" s="15"/>
      <c r="Q210" s="15"/>
      <c r="R210" s="15"/>
      <c r="S210" s="15"/>
    </row>
    <row r="211">
      <c r="A211" s="15"/>
      <c r="B211" s="15"/>
      <c r="C211" s="15"/>
      <c r="D211" s="15"/>
      <c r="E211" s="15"/>
      <c r="F211" s="15"/>
      <c r="G211" s="15"/>
      <c r="H211" s="15"/>
      <c r="I211" s="15"/>
      <c r="J211" s="15"/>
      <c r="K211" s="15"/>
      <c r="L211" s="15"/>
      <c r="M211" s="15"/>
      <c r="N211" s="15"/>
      <c r="O211" s="15"/>
      <c r="P211" s="15"/>
      <c r="Q211" s="15"/>
      <c r="R211" s="15"/>
      <c r="S211" s="15"/>
    </row>
    <row r="212">
      <c r="A212" s="15"/>
      <c r="B212" s="15"/>
      <c r="C212" s="15"/>
      <c r="D212" s="15"/>
      <c r="E212" s="15"/>
      <c r="F212" s="15"/>
      <c r="G212" s="15"/>
      <c r="H212" s="15"/>
      <c r="I212" s="15"/>
      <c r="J212" s="15"/>
      <c r="K212" s="15"/>
      <c r="L212" s="15"/>
      <c r="M212" s="15"/>
      <c r="N212" s="15"/>
      <c r="O212" s="15"/>
      <c r="P212" s="15"/>
      <c r="Q212" s="15"/>
      <c r="R212" s="15"/>
      <c r="S212" s="15"/>
    </row>
    <row r="213">
      <c r="A213" s="15"/>
      <c r="B213" s="15"/>
      <c r="C213" s="15"/>
      <c r="D213" s="15"/>
      <c r="E213" s="15"/>
      <c r="F213" s="15"/>
      <c r="G213" s="15"/>
      <c r="H213" s="15"/>
      <c r="I213" s="15"/>
      <c r="J213" s="15"/>
      <c r="K213" s="15"/>
      <c r="L213" s="15"/>
      <c r="M213" s="15"/>
      <c r="N213" s="15"/>
      <c r="O213" s="15"/>
      <c r="P213" s="15"/>
      <c r="Q213" s="15"/>
      <c r="R213" s="15"/>
      <c r="S213" s="15"/>
    </row>
    <row r="214">
      <c r="A214" s="15"/>
      <c r="B214" s="15"/>
      <c r="C214" s="15"/>
      <c r="D214" s="15"/>
      <c r="E214" s="15"/>
      <c r="F214" s="15"/>
      <c r="G214" s="15"/>
      <c r="H214" s="15"/>
      <c r="I214" s="15"/>
      <c r="J214" s="15"/>
      <c r="K214" s="15"/>
      <c r="L214" s="15"/>
      <c r="M214" s="15"/>
      <c r="N214" s="15"/>
      <c r="O214" s="15"/>
      <c r="P214" s="15"/>
      <c r="Q214" s="15"/>
      <c r="R214" s="15"/>
      <c r="S214" s="15"/>
    </row>
    <row r="215">
      <c r="A215" s="15"/>
      <c r="B215" s="15"/>
      <c r="C215" s="15"/>
      <c r="D215" s="15"/>
      <c r="E215" s="15"/>
      <c r="F215" s="15"/>
      <c r="G215" s="15"/>
      <c r="H215" s="15"/>
      <c r="I215" s="15"/>
      <c r="J215" s="15"/>
      <c r="K215" s="15"/>
      <c r="L215" s="15"/>
      <c r="M215" s="15"/>
      <c r="N215" s="15"/>
      <c r="O215" s="15"/>
      <c r="P215" s="15"/>
      <c r="Q215" s="15"/>
      <c r="R215" s="15"/>
      <c r="S215" s="15"/>
    </row>
    <row r="216">
      <c r="A216" s="15"/>
      <c r="B216" s="15"/>
      <c r="C216" s="15"/>
      <c r="D216" s="15"/>
      <c r="E216" s="15"/>
      <c r="F216" s="15"/>
      <c r="G216" s="15"/>
      <c r="H216" s="15"/>
      <c r="I216" s="15"/>
      <c r="J216" s="15"/>
      <c r="K216" s="15"/>
      <c r="L216" s="15"/>
      <c r="M216" s="15"/>
      <c r="N216" s="15"/>
      <c r="O216" s="15"/>
      <c r="P216" s="15"/>
      <c r="Q216" s="15"/>
      <c r="R216" s="15"/>
      <c r="S216" s="15"/>
    </row>
    <row r="217">
      <c r="A217" s="15"/>
      <c r="B217" s="15"/>
      <c r="C217" s="15"/>
      <c r="D217" s="15"/>
      <c r="E217" s="15"/>
      <c r="F217" s="15"/>
      <c r="G217" s="15"/>
      <c r="H217" s="15"/>
      <c r="I217" s="15"/>
      <c r="J217" s="15"/>
      <c r="K217" s="15"/>
      <c r="L217" s="15"/>
      <c r="M217" s="15"/>
      <c r="N217" s="15"/>
      <c r="O217" s="15"/>
      <c r="P217" s="15"/>
      <c r="Q217" s="15"/>
      <c r="R217" s="15"/>
      <c r="S217" s="15"/>
    </row>
    <row r="218">
      <c r="A218" s="15"/>
      <c r="B218" s="15"/>
      <c r="C218" s="15"/>
      <c r="D218" s="15"/>
      <c r="E218" s="15"/>
      <c r="F218" s="15"/>
      <c r="G218" s="15"/>
      <c r="H218" s="15"/>
      <c r="I218" s="15"/>
      <c r="J218" s="15"/>
      <c r="K218" s="15"/>
      <c r="L218" s="15"/>
      <c r="M218" s="15"/>
      <c r="N218" s="15"/>
      <c r="O218" s="15"/>
      <c r="P218" s="15"/>
      <c r="Q218" s="15"/>
      <c r="R218" s="15"/>
      <c r="S218" s="15"/>
    </row>
    <row r="219">
      <c r="A219" s="15"/>
      <c r="B219" s="15"/>
      <c r="C219" s="15"/>
      <c r="D219" s="15"/>
      <c r="E219" s="15"/>
      <c r="F219" s="15"/>
      <c r="G219" s="15"/>
      <c r="H219" s="15"/>
      <c r="I219" s="15"/>
      <c r="J219" s="15"/>
      <c r="K219" s="15"/>
      <c r="L219" s="15"/>
      <c r="M219" s="15"/>
      <c r="N219" s="15"/>
      <c r="O219" s="15"/>
      <c r="P219" s="15"/>
      <c r="Q219" s="15"/>
      <c r="R219" s="15"/>
      <c r="S219" s="15"/>
    </row>
    <row r="220">
      <c r="A220" s="15"/>
      <c r="B220" s="15"/>
      <c r="C220" s="15"/>
      <c r="D220" s="15"/>
      <c r="E220" s="15"/>
      <c r="F220" s="15"/>
      <c r="G220" s="15"/>
      <c r="H220" s="15"/>
      <c r="I220" s="15"/>
      <c r="J220" s="15"/>
      <c r="K220" s="15"/>
      <c r="L220" s="15"/>
      <c r="M220" s="15"/>
      <c r="N220" s="15"/>
      <c r="O220" s="15"/>
      <c r="P220" s="15"/>
      <c r="Q220" s="15"/>
      <c r="R220" s="15"/>
      <c r="S220" s="15"/>
    </row>
    <row r="221">
      <c r="A221" s="15"/>
      <c r="B221" s="15"/>
      <c r="C221" s="15"/>
      <c r="D221" s="15"/>
      <c r="E221" s="15"/>
      <c r="F221" s="15"/>
      <c r="G221" s="15"/>
      <c r="H221" s="15"/>
      <c r="I221" s="15"/>
      <c r="J221" s="15"/>
      <c r="K221" s="15"/>
      <c r="L221" s="15"/>
      <c r="M221" s="15"/>
      <c r="N221" s="15"/>
      <c r="O221" s="15"/>
      <c r="P221" s="15"/>
      <c r="Q221" s="15"/>
      <c r="R221" s="15"/>
      <c r="S221" s="15"/>
    </row>
    <row r="222">
      <c r="A222" s="15"/>
      <c r="B222" s="15"/>
      <c r="C222" s="15"/>
      <c r="D222" s="15"/>
      <c r="E222" s="15"/>
      <c r="F222" s="15"/>
      <c r="G222" s="15"/>
      <c r="H222" s="15"/>
      <c r="I222" s="15"/>
      <c r="J222" s="15"/>
      <c r="K222" s="15"/>
      <c r="L222" s="15"/>
      <c r="M222" s="15"/>
      <c r="N222" s="15"/>
      <c r="O222" s="15"/>
      <c r="P222" s="15"/>
      <c r="Q222" s="15"/>
      <c r="R222" s="15"/>
      <c r="S222" s="15"/>
    </row>
    <row r="223">
      <c r="A223" s="15"/>
      <c r="B223" s="15"/>
      <c r="C223" s="15"/>
      <c r="D223" s="15"/>
      <c r="E223" s="15"/>
      <c r="F223" s="15"/>
      <c r="G223" s="15"/>
      <c r="H223" s="15"/>
      <c r="I223" s="15"/>
      <c r="J223" s="15"/>
      <c r="K223" s="15"/>
      <c r="L223" s="15"/>
      <c r="M223" s="15"/>
      <c r="N223" s="15"/>
      <c r="O223" s="15"/>
      <c r="P223" s="15"/>
      <c r="Q223" s="15"/>
      <c r="R223" s="15"/>
      <c r="S223" s="15"/>
    </row>
    <row r="224">
      <c r="A224" s="15"/>
      <c r="B224" s="15"/>
      <c r="C224" s="15"/>
      <c r="D224" s="15"/>
      <c r="E224" s="15"/>
      <c r="F224" s="15"/>
      <c r="G224" s="15"/>
      <c r="H224" s="15"/>
      <c r="I224" s="15"/>
      <c r="J224" s="15"/>
      <c r="K224" s="15"/>
      <c r="L224" s="15"/>
      <c r="M224" s="15"/>
      <c r="N224" s="15"/>
      <c r="O224" s="15"/>
      <c r="P224" s="15"/>
      <c r="Q224" s="15"/>
      <c r="R224" s="15"/>
      <c r="S224" s="15"/>
    </row>
    <row r="225">
      <c r="A225" s="15"/>
      <c r="B225" s="15"/>
      <c r="C225" s="15"/>
      <c r="D225" s="15"/>
      <c r="E225" s="15"/>
      <c r="F225" s="15"/>
      <c r="G225" s="15"/>
      <c r="H225" s="15"/>
      <c r="I225" s="15"/>
      <c r="J225" s="15"/>
      <c r="K225" s="15"/>
      <c r="L225" s="15"/>
      <c r="M225" s="15"/>
      <c r="N225" s="15"/>
      <c r="O225" s="15"/>
      <c r="P225" s="15"/>
      <c r="Q225" s="15"/>
      <c r="R225" s="15"/>
      <c r="S225" s="15"/>
    </row>
    <row r="226">
      <c r="A226" s="15"/>
      <c r="B226" s="15"/>
      <c r="C226" s="15"/>
      <c r="D226" s="15"/>
      <c r="E226" s="15"/>
      <c r="F226" s="15"/>
      <c r="G226" s="15"/>
      <c r="H226" s="15"/>
      <c r="I226" s="15"/>
      <c r="J226" s="15"/>
      <c r="K226" s="15"/>
      <c r="L226" s="15"/>
      <c r="M226" s="15"/>
      <c r="N226" s="15"/>
      <c r="O226" s="15"/>
      <c r="P226" s="15"/>
      <c r="Q226" s="15"/>
      <c r="R226" s="15"/>
      <c r="S226" s="15"/>
    </row>
    <row r="227">
      <c r="A227" s="15"/>
      <c r="B227" s="15"/>
      <c r="C227" s="15"/>
      <c r="D227" s="15"/>
      <c r="E227" s="15"/>
      <c r="F227" s="15"/>
      <c r="G227" s="15"/>
      <c r="H227" s="15"/>
      <c r="I227" s="15"/>
      <c r="J227" s="15"/>
      <c r="K227" s="15"/>
      <c r="L227" s="15"/>
      <c r="M227" s="15"/>
      <c r="N227" s="15"/>
      <c r="O227" s="15"/>
      <c r="P227" s="15"/>
      <c r="Q227" s="15"/>
      <c r="R227" s="15"/>
      <c r="S227" s="15"/>
    </row>
    <row r="228">
      <c r="A228" s="15"/>
      <c r="B228" s="15"/>
      <c r="C228" s="15"/>
      <c r="D228" s="15"/>
      <c r="E228" s="15"/>
      <c r="F228" s="15"/>
      <c r="G228" s="15"/>
      <c r="H228" s="15"/>
      <c r="I228" s="15"/>
      <c r="J228" s="15"/>
      <c r="K228" s="15"/>
      <c r="L228" s="15"/>
      <c r="M228" s="15"/>
      <c r="N228" s="15"/>
      <c r="O228" s="15"/>
      <c r="P228" s="15"/>
      <c r="Q228" s="15"/>
      <c r="R228" s="15"/>
      <c r="S228" s="15"/>
    </row>
    <row r="229">
      <c r="A229" s="15"/>
      <c r="B229" s="15"/>
      <c r="C229" s="15"/>
      <c r="D229" s="15"/>
      <c r="E229" s="15"/>
      <c r="F229" s="15"/>
      <c r="G229" s="15"/>
      <c r="H229" s="15"/>
      <c r="I229" s="15"/>
      <c r="J229" s="15"/>
      <c r="K229" s="15"/>
      <c r="L229" s="15"/>
      <c r="M229" s="15"/>
      <c r="N229" s="15"/>
      <c r="O229" s="15"/>
      <c r="P229" s="15"/>
      <c r="Q229" s="15"/>
      <c r="R229" s="15"/>
      <c r="S229" s="15"/>
    </row>
    <row r="230">
      <c r="A230" s="15"/>
      <c r="B230" s="15"/>
      <c r="C230" s="15"/>
      <c r="D230" s="15"/>
      <c r="E230" s="15"/>
      <c r="F230" s="15"/>
      <c r="G230" s="15"/>
      <c r="H230" s="15"/>
      <c r="I230" s="15"/>
      <c r="J230" s="15"/>
      <c r="K230" s="15"/>
      <c r="L230" s="15"/>
      <c r="M230" s="15"/>
      <c r="N230" s="15"/>
      <c r="O230" s="15"/>
      <c r="P230" s="15"/>
      <c r="Q230" s="15"/>
      <c r="R230" s="15"/>
      <c r="S230" s="15"/>
    </row>
    <row r="231">
      <c r="A231" s="15"/>
      <c r="B231" s="15"/>
      <c r="C231" s="15"/>
      <c r="D231" s="15"/>
      <c r="E231" s="15"/>
      <c r="F231" s="15"/>
      <c r="G231" s="15"/>
      <c r="H231" s="15"/>
      <c r="I231" s="15"/>
      <c r="J231" s="15"/>
      <c r="K231" s="15"/>
      <c r="L231" s="15"/>
      <c r="M231" s="15"/>
      <c r="N231" s="15"/>
      <c r="O231" s="15"/>
      <c r="P231" s="15"/>
      <c r="Q231" s="15"/>
      <c r="R231" s="15"/>
      <c r="S231" s="15"/>
    </row>
    <row r="232">
      <c r="A232" s="15"/>
      <c r="B232" s="15"/>
      <c r="C232" s="15"/>
      <c r="D232" s="15"/>
      <c r="E232" s="15"/>
      <c r="F232" s="15"/>
      <c r="G232" s="15"/>
      <c r="H232" s="15"/>
      <c r="I232" s="15"/>
      <c r="J232" s="15"/>
      <c r="K232" s="15"/>
      <c r="L232" s="15"/>
      <c r="M232" s="15"/>
      <c r="N232" s="15"/>
      <c r="O232" s="15"/>
      <c r="P232" s="15"/>
      <c r="Q232" s="15"/>
      <c r="R232" s="15"/>
      <c r="S232" s="15"/>
    </row>
    <row r="233">
      <c r="A233" s="15"/>
      <c r="B233" s="15"/>
      <c r="C233" s="15"/>
      <c r="D233" s="15"/>
      <c r="E233" s="15"/>
      <c r="F233" s="15"/>
      <c r="G233" s="15"/>
      <c r="H233" s="15"/>
      <c r="I233" s="15"/>
      <c r="J233" s="15"/>
      <c r="K233" s="15"/>
      <c r="L233" s="15"/>
      <c r="M233" s="15"/>
      <c r="N233" s="15"/>
      <c r="O233" s="15"/>
      <c r="P233" s="15"/>
      <c r="Q233" s="15"/>
      <c r="R233" s="15"/>
      <c r="S233" s="15"/>
    </row>
    <row r="234">
      <c r="A234" s="15"/>
      <c r="B234" s="15"/>
      <c r="C234" s="15"/>
      <c r="D234" s="15"/>
      <c r="E234" s="15"/>
      <c r="F234" s="15"/>
      <c r="G234" s="15"/>
      <c r="H234" s="15"/>
      <c r="I234" s="15"/>
      <c r="J234" s="15"/>
      <c r="K234" s="15"/>
      <c r="L234" s="15"/>
      <c r="M234" s="15"/>
      <c r="N234" s="15"/>
      <c r="O234" s="15"/>
      <c r="P234" s="15"/>
      <c r="Q234" s="15"/>
      <c r="R234" s="15"/>
      <c r="S234" s="15"/>
    </row>
    <row r="235">
      <c r="A235" s="15"/>
      <c r="B235" s="15"/>
      <c r="C235" s="15"/>
      <c r="D235" s="15"/>
      <c r="E235" s="15"/>
      <c r="F235" s="15"/>
      <c r="G235" s="15"/>
      <c r="H235" s="15"/>
      <c r="I235" s="15"/>
      <c r="J235" s="15"/>
      <c r="K235" s="15"/>
      <c r="L235" s="15"/>
      <c r="M235" s="15"/>
      <c r="N235" s="15"/>
      <c r="O235" s="15"/>
      <c r="P235" s="15"/>
      <c r="Q235" s="15"/>
      <c r="R235" s="15"/>
      <c r="S235" s="15"/>
    </row>
    <row r="236">
      <c r="A236" s="15"/>
      <c r="B236" s="15"/>
      <c r="C236" s="15"/>
      <c r="D236" s="15"/>
      <c r="E236" s="15"/>
      <c r="F236" s="15"/>
      <c r="G236" s="15"/>
      <c r="H236" s="15"/>
      <c r="I236" s="15"/>
      <c r="J236" s="15"/>
      <c r="K236" s="15"/>
      <c r="L236" s="15"/>
      <c r="M236" s="15"/>
      <c r="N236" s="15"/>
      <c r="O236" s="15"/>
      <c r="P236" s="15"/>
      <c r="Q236" s="15"/>
      <c r="R236" s="15"/>
      <c r="S236" s="15"/>
    </row>
    <row r="237">
      <c r="A237" s="15"/>
      <c r="B237" s="15"/>
      <c r="C237" s="15"/>
      <c r="D237" s="15"/>
      <c r="E237" s="15"/>
      <c r="F237" s="15"/>
      <c r="G237" s="15"/>
      <c r="H237" s="15"/>
      <c r="I237" s="15"/>
      <c r="J237" s="15"/>
      <c r="K237" s="15"/>
      <c r="L237" s="15"/>
      <c r="M237" s="15"/>
      <c r="N237" s="15"/>
      <c r="O237" s="15"/>
      <c r="P237" s="15"/>
      <c r="Q237" s="15"/>
      <c r="R237" s="15"/>
      <c r="S237" s="15"/>
    </row>
    <row r="238">
      <c r="A238" s="15"/>
      <c r="B238" s="15"/>
      <c r="C238" s="15"/>
      <c r="D238" s="15"/>
      <c r="E238" s="15"/>
      <c r="F238" s="15"/>
      <c r="G238" s="15"/>
      <c r="H238" s="15"/>
      <c r="I238" s="15"/>
      <c r="J238" s="15"/>
      <c r="K238" s="15"/>
      <c r="L238" s="15"/>
      <c r="M238" s="15"/>
      <c r="N238" s="15"/>
      <c r="O238" s="15"/>
      <c r="P238" s="15"/>
      <c r="Q238" s="15"/>
      <c r="R238" s="15"/>
      <c r="S238" s="15"/>
    </row>
    <row r="239">
      <c r="A239" s="15"/>
      <c r="B239" s="15"/>
      <c r="C239" s="15"/>
      <c r="D239" s="15"/>
      <c r="E239" s="15"/>
      <c r="F239" s="15"/>
      <c r="G239" s="15"/>
      <c r="H239" s="15"/>
      <c r="I239" s="15"/>
      <c r="J239" s="15"/>
      <c r="K239" s="15"/>
      <c r="L239" s="15"/>
      <c r="M239" s="15"/>
      <c r="N239" s="15"/>
      <c r="O239" s="15"/>
      <c r="P239" s="15"/>
      <c r="Q239" s="15"/>
      <c r="R239" s="15"/>
      <c r="S239" s="15"/>
    </row>
    <row r="240">
      <c r="A240" s="15"/>
      <c r="B240" s="15"/>
      <c r="C240" s="15"/>
      <c r="D240" s="15"/>
      <c r="E240" s="15"/>
      <c r="F240" s="15"/>
      <c r="G240" s="15"/>
      <c r="H240" s="15"/>
      <c r="I240" s="15"/>
      <c r="J240" s="15"/>
      <c r="K240" s="15"/>
      <c r="L240" s="15"/>
      <c r="M240" s="15"/>
      <c r="N240" s="15"/>
      <c r="O240" s="15"/>
      <c r="P240" s="15"/>
      <c r="Q240" s="15"/>
      <c r="R240" s="15"/>
      <c r="S240" s="15"/>
    </row>
    <row r="241">
      <c r="A241" s="15"/>
      <c r="B241" s="15"/>
      <c r="C241" s="15"/>
      <c r="D241" s="15"/>
      <c r="E241" s="15"/>
      <c r="F241" s="15"/>
      <c r="G241" s="15"/>
      <c r="H241" s="15"/>
      <c r="I241" s="15"/>
      <c r="J241" s="15"/>
      <c r="K241" s="15"/>
      <c r="L241" s="15"/>
      <c r="M241" s="15"/>
      <c r="N241" s="15"/>
      <c r="O241" s="15"/>
      <c r="P241" s="15"/>
      <c r="Q241" s="15"/>
      <c r="R241" s="15"/>
      <c r="S241" s="15"/>
    </row>
    <row r="242">
      <c r="A242" s="15"/>
      <c r="B242" s="15"/>
      <c r="C242" s="15"/>
      <c r="D242" s="15"/>
      <c r="E242" s="15"/>
      <c r="F242" s="15"/>
      <c r="G242" s="15"/>
      <c r="H242" s="15"/>
      <c r="I242" s="15"/>
      <c r="J242" s="15"/>
      <c r="K242" s="15"/>
      <c r="L242" s="15"/>
      <c r="M242" s="15"/>
      <c r="N242" s="15"/>
      <c r="O242" s="15"/>
      <c r="P242" s="15"/>
      <c r="Q242" s="15"/>
      <c r="R242" s="15"/>
      <c r="S242" s="15"/>
    </row>
    <row r="243">
      <c r="A243" s="15"/>
      <c r="B243" s="15"/>
      <c r="C243" s="15"/>
      <c r="D243" s="15"/>
      <c r="E243" s="15"/>
      <c r="F243" s="15"/>
      <c r="G243" s="15"/>
      <c r="H243" s="15"/>
      <c r="I243" s="15"/>
      <c r="J243" s="15"/>
      <c r="K243" s="15"/>
      <c r="L243" s="15"/>
      <c r="M243" s="15"/>
      <c r="N243" s="15"/>
      <c r="O243" s="15"/>
      <c r="P243" s="15"/>
      <c r="Q243" s="15"/>
      <c r="R243" s="15"/>
      <c r="S243" s="15"/>
    </row>
    <row r="244">
      <c r="A244" s="15"/>
      <c r="B244" s="15"/>
      <c r="C244" s="15"/>
      <c r="D244" s="15"/>
      <c r="E244" s="15"/>
      <c r="F244" s="15"/>
      <c r="G244" s="15"/>
      <c r="H244" s="15"/>
      <c r="I244" s="15"/>
      <c r="J244" s="15"/>
      <c r="K244" s="15"/>
      <c r="L244" s="15"/>
      <c r="M244" s="15"/>
      <c r="N244" s="15"/>
      <c r="O244" s="15"/>
      <c r="P244" s="15"/>
      <c r="Q244" s="15"/>
      <c r="R244" s="15"/>
      <c r="S244" s="15"/>
    </row>
    <row r="245">
      <c r="A245" s="15"/>
      <c r="B245" s="15"/>
      <c r="C245" s="15"/>
      <c r="D245" s="15"/>
      <c r="E245" s="15"/>
      <c r="F245" s="15"/>
      <c r="G245" s="15"/>
      <c r="H245" s="15"/>
      <c r="I245" s="15"/>
      <c r="J245" s="15"/>
      <c r="K245" s="15"/>
      <c r="L245" s="15"/>
      <c r="M245" s="15"/>
      <c r="N245" s="15"/>
      <c r="O245" s="15"/>
      <c r="P245" s="15"/>
      <c r="Q245" s="15"/>
      <c r="R245" s="15"/>
      <c r="S245" s="15"/>
    </row>
    <row r="246">
      <c r="A246" s="15"/>
      <c r="B246" s="15"/>
      <c r="C246" s="15"/>
      <c r="D246" s="15"/>
      <c r="E246" s="15"/>
      <c r="F246" s="15"/>
      <c r="G246" s="15"/>
      <c r="H246" s="15"/>
      <c r="I246" s="15"/>
      <c r="J246" s="15"/>
      <c r="K246" s="15"/>
      <c r="L246" s="15"/>
      <c r="M246" s="15"/>
      <c r="N246" s="15"/>
      <c r="O246" s="15"/>
      <c r="P246" s="15"/>
      <c r="Q246" s="15"/>
      <c r="R246" s="15"/>
      <c r="S246" s="15"/>
    </row>
    <row r="247">
      <c r="A247" s="15"/>
      <c r="B247" s="15"/>
      <c r="C247" s="15"/>
      <c r="D247" s="15"/>
      <c r="E247" s="15"/>
      <c r="F247" s="15"/>
      <c r="G247" s="15"/>
      <c r="H247" s="15"/>
      <c r="I247" s="15"/>
      <c r="J247" s="15"/>
      <c r="K247" s="15"/>
      <c r="L247" s="15"/>
      <c r="M247" s="15"/>
      <c r="N247" s="15"/>
      <c r="O247" s="15"/>
      <c r="P247" s="15"/>
      <c r="Q247" s="15"/>
      <c r="R247" s="15"/>
      <c r="S247" s="15"/>
    </row>
    <row r="248">
      <c r="A248" s="15"/>
      <c r="B248" s="15"/>
      <c r="C248" s="15"/>
      <c r="D248" s="15"/>
      <c r="E248" s="15"/>
      <c r="F248" s="15"/>
      <c r="G248" s="15"/>
      <c r="H248" s="15"/>
      <c r="I248" s="15"/>
      <c r="J248" s="15"/>
      <c r="K248" s="15"/>
      <c r="L248" s="15"/>
      <c r="M248" s="15"/>
      <c r="N248" s="15"/>
      <c r="O248" s="15"/>
      <c r="P248" s="15"/>
      <c r="Q248" s="15"/>
      <c r="R248" s="15"/>
      <c r="S248" s="15"/>
    </row>
    <row r="249">
      <c r="A249" s="15"/>
      <c r="B249" s="15"/>
      <c r="C249" s="15"/>
      <c r="D249" s="15"/>
      <c r="E249" s="15"/>
      <c r="F249" s="15"/>
      <c r="G249" s="15"/>
      <c r="H249" s="15"/>
      <c r="I249" s="15"/>
      <c r="J249" s="15"/>
      <c r="K249" s="15"/>
      <c r="L249" s="15"/>
      <c r="M249" s="15"/>
      <c r="N249" s="15"/>
      <c r="O249" s="15"/>
      <c r="P249" s="15"/>
      <c r="Q249" s="15"/>
      <c r="R249" s="15"/>
      <c r="S249" s="15"/>
    </row>
    <row r="250">
      <c r="A250" s="15"/>
      <c r="B250" s="15"/>
      <c r="C250" s="15"/>
      <c r="D250" s="15"/>
      <c r="E250" s="15"/>
      <c r="F250" s="15"/>
      <c r="G250" s="15"/>
      <c r="H250" s="15"/>
      <c r="I250" s="15"/>
      <c r="J250" s="15"/>
      <c r="K250" s="15"/>
      <c r="L250" s="15"/>
      <c r="M250" s="15"/>
      <c r="N250" s="15"/>
      <c r="O250" s="15"/>
      <c r="P250" s="15"/>
      <c r="Q250" s="15"/>
      <c r="R250" s="15"/>
      <c r="S250" s="15"/>
    </row>
    <row r="251">
      <c r="A251" s="15"/>
      <c r="B251" s="15"/>
      <c r="C251" s="15"/>
      <c r="D251" s="15"/>
      <c r="E251" s="15"/>
      <c r="F251" s="15"/>
      <c r="G251" s="15"/>
      <c r="H251" s="15"/>
      <c r="I251" s="15"/>
      <c r="J251" s="15"/>
      <c r="K251" s="15"/>
      <c r="L251" s="15"/>
      <c r="M251" s="15"/>
      <c r="N251" s="15"/>
      <c r="O251" s="15"/>
      <c r="P251" s="15"/>
      <c r="Q251" s="15"/>
      <c r="R251" s="15"/>
      <c r="S251" s="15"/>
    </row>
    <row r="252">
      <c r="A252" s="15"/>
      <c r="B252" s="15"/>
      <c r="C252" s="15"/>
      <c r="D252" s="15"/>
      <c r="E252" s="15"/>
      <c r="F252" s="15"/>
      <c r="G252" s="15"/>
      <c r="H252" s="15"/>
      <c r="I252" s="15"/>
      <c r="J252" s="15"/>
      <c r="K252" s="15"/>
      <c r="L252" s="15"/>
      <c r="M252" s="15"/>
      <c r="N252" s="15"/>
      <c r="O252" s="15"/>
      <c r="P252" s="15"/>
      <c r="Q252" s="15"/>
      <c r="R252" s="15"/>
      <c r="S252" s="15"/>
    </row>
    <row r="253">
      <c r="A253" s="15"/>
      <c r="B253" s="15"/>
      <c r="C253" s="15"/>
      <c r="D253" s="15"/>
      <c r="E253" s="15"/>
      <c r="F253" s="15"/>
      <c r="G253" s="15"/>
      <c r="H253" s="15"/>
      <c r="I253" s="15"/>
      <c r="J253" s="15"/>
      <c r="K253" s="15"/>
      <c r="L253" s="15"/>
      <c r="M253" s="15"/>
      <c r="N253" s="15"/>
      <c r="O253" s="15"/>
      <c r="P253" s="15"/>
      <c r="Q253" s="15"/>
      <c r="R253" s="15"/>
      <c r="S253" s="15"/>
    </row>
    <row r="254">
      <c r="A254" s="15"/>
      <c r="B254" s="15"/>
      <c r="C254" s="15"/>
      <c r="D254" s="15"/>
      <c r="E254" s="15"/>
      <c r="F254" s="15"/>
      <c r="G254" s="15"/>
      <c r="H254" s="15"/>
      <c r="I254" s="15"/>
      <c r="J254" s="15"/>
      <c r="K254" s="15"/>
      <c r="L254" s="15"/>
      <c r="M254" s="15"/>
      <c r="N254" s="15"/>
      <c r="O254" s="15"/>
      <c r="P254" s="15"/>
      <c r="Q254" s="15"/>
      <c r="R254" s="15"/>
      <c r="S254" s="15"/>
    </row>
    <row r="255">
      <c r="A255" s="15"/>
      <c r="B255" s="15"/>
      <c r="C255" s="15"/>
      <c r="D255" s="15"/>
      <c r="E255" s="15"/>
      <c r="F255" s="15"/>
      <c r="G255" s="15"/>
      <c r="H255" s="15"/>
      <c r="I255" s="15"/>
      <c r="J255" s="15"/>
      <c r="K255" s="15"/>
      <c r="L255" s="15"/>
      <c r="M255" s="15"/>
      <c r="N255" s="15"/>
      <c r="O255" s="15"/>
      <c r="P255" s="15"/>
      <c r="Q255" s="15"/>
      <c r="R255" s="15"/>
      <c r="S255" s="15"/>
    </row>
    <row r="256">
      <c r="A256" s="15"/>
      <c r="B256" s="15"/>
      <c r="C256" s="15"/>
      <c r="D256" s="15"/>
      <c r="E256" s="15"/>
      <c r="F256" s="15"/>
      <c r="G256" s="15"/>
      <c r="H256" s="15"/>
      <c r="I256" s="15"/>
      <c r="J256" s="15"/>
      <c r="K256" s="15"/>
      <c r="L256" s="15"/>
      <c r="M256" s="15"/>
      <c r="N256" s="15"/>
      <c r="O256" s="15"/>
      <c r="P256" s="15"/>
      <c r="Q256" s="15"/>
      <c r="R256" s="15"/>
      <c r="S256" s="15"/>
    </row>
    <row r="257">
      <c r="A257" s="15"/>
      <c r="B257" s="15"/>
      <c r="C257" s="15"/>
      <c r="D257" s="15"/>
      <c r="E257" s="15"/>
      <c r="F257" s="15"/>
      <c r="G257" s="15"/>
      <c r="H257" s="15"/>
      <c r="I257" s="15"/>
      <c r="J257" s="15"/>
      <c r="K257" s="15"/>
      <c r="L257" s="15"/>
      <c r="M257" s="15"/>
      <c r="N257" s="15"/>
      <c r="O257" s="15"/>
      <c r="P257" s="15"/>
      <c r="Q257" s="15"/>
      <c r="R257" s="15"/>
      <c r="S257" s="15"/>
    </row>
    <row r="258">
      <c r="A258" s="15"/>
      <c r="B258" s="15"/>
      <c r="C258" s="15"/>
      <c r="D258" s="15"/>
      <c r="E258" s="15"/>
      <c r="F258" s="15"/>
      <c r="G258" s="15"/>
      <c r="H258" s="15"/>
      <c r="I258" s="15"/>
      <c r="J258" s="15"/>
      <c r="K258" s="15"/>
      <c r="L258" s="15"/>
      <c r="M258" s="15"/>
      <c r="N258" s="15"/>
      <c r="O258" s="15"/>
      <c r="P258" s="15"/>
      <c r="Q258" s="15"/>
      <c r="R258" s="15"/>
      <c r="S258" s="15"/>
    </row>
    <row r="259">
      <c r="A259" s="15"/>
      <c r="B259" s="15"/>
      <c r="C259" s="15"/>
      <c r="D259" s="15"/>
      <c r="E259" s="15"/>
      <c r="F259" s="15"/>
      <c r="G259" s="15"/>
      <c r="H259" s="15"/>
      <c r="I259" s="15"/>
      <c r="J259" s="15"/>
      <c r="K259" s="15"/>
      <c r="L259" s="15"/>
      <c r="M259" s="15"/>
      <c r="N259" s="15"/>
      <c r="O259" s="15"/>
      <c r="P259" s="15"/>
      <c r="Q259" s="15"/>
      <c r="R259" s="15"/>
      <c r="S259" s="15"/>
    </row>
    <row r="260">
      <c r="A260" s="15"/>
      <c r="B260" s="15"/>
      <c r="C260" s="15"/>
      <c r="D260" s="15"/>
      <c r="E260" s="15"/>
      <c r="F260" s="15"/>
      <c r="G260" s="15"/>
      <c r="H260" s="15"/>
      <c r="I260" s="15"/>
      <c r="J260" s="15"/>
      <c r="K260" s="15"/>
      <c r="L260" s="15"/>
      <c r="M260" s="15"/>
      <c r="N260" s="15"/>
      <c r="O260" s="15"/>
      <c r="P260" s="15"/>
      <c r="Q260" s="15"/>
      <c r="R260" s="15"/>
      <c r="S260" s="15"/>
    </row>
    <row r="261">
      <c r="A261" s="15"/>
      <c r="B261" s="15"/>
      <c r="C261" s="15"/>
      <c r="D261" s="15"/>
      <c r="E261" s="15"/>
      <c r="F261" s="15"/>
      <c r="G261" s="15"/>
      <c r="H261" s="15"/>
      <c r="I261" s="15"/>
      <c r="J261" s="15"/>
      <c r="K261" s="15"/>
      <c r="L261" s="15"/>
      <c r="M261" s="15"/>
      <c r="N261" s="15"/>
      <c r="O261" s="15"/>
      <c r="P261" s="15"/>
      <c r="Q261" s="15"/>
      <c r="R261" s="15"/>
      <c r="S261" s="15"/>
    </row>
    <row r="262">
      <c r="A262" s="15"/>
      <c r="B262" s="15"/>
      <c r="C262" s="15"/>
      <c r="D262" s="15"/>
      <c r="E262" s="15"/>
      <c r="F262" s="15"/>
      <c r="G262" s="15"/>
      <c r="H262" s="15"/>
      <c r="I262" s="15"/>
      <c r="J262" s="15"/>
      <c r="K262" s="15"/>
      <c r="L262" s="15"/>
      <c r="M262" s="15"/>
      <c r="N262" s="15"/>
      <c r="O262" s="15"/>
      <c r="P262" s="15"/>
      <c r="Q262" s="15"/>
      <c r="R262" s="15"/>
      <c r="S262" s="15"/>
    </row>
    <row r="263">
      <c r="A263" s="15"/>
      <c r="B263" s="15"/>
      <c r="C263" s="15"/>
      <c r="D263" s="15"/>
      <c r="E263" s="15"/>
      <c r="F263" s="15"/>
      <c r="G263" s="15"/>
      <c r="H263" s="15"/>
      <c r="I263" s="15"/>
      <c r="J263" s="15"/>
      <c r="K263" s="15"/>
      <c r="L263" s="15"/>
      <c r="M263" s="15"/>
      <c r="N263" s="15"/>
      <c r="O263" s="15"/>
      <c r="P263" s="15"/>
      <c r="Q263" s="15"/>
      <c r="R263" s="15"/>
      <c r="S263" s="15"/>
    </row>
    <row r="264">
      <c r="A264" s="15"/>
      <c r="B264" s="15"/>
      <c r="C264" s="15"/>
      <c r="D264" s="15"/>
      <c r="E264" s="15"/>
      <c r="F264" s="15"/>
      <c r="G264" s="15"/>
      <c r="H264" s="15"/>
      <c r="I264" s="15"/>
      <c r="J264" s="15"/>
      <c r="K264" s="15"/>
      <c r="L264" s="15"/>
      <c r="M264" s="15"/>
      <c r="N264" s="15"/>
      <c r="O264" s="15"/>
      <c r="P264" s="15"/>
      <c r="Q264" s="15"/>
      <c r="R264" s="15"/>
      <c r="S264" s="15"/>
    </row>
    <row r="265">
      <c r="A265" s="15"/>
      <c r="B265" s="15"/>
      <c r="C265" s="15"/>
      <c r="D265" s="15"/>
      <c r="E265" s="15"/>
      <c r="F265" s="15"/>
      <c r="G265" s="15"/>
      <c r="H265" s="15"/>
      <c r="I265" s="15"/>
      <c r="J265" s="15"/>
      <c r="K265" s="15"/>
      <c r="L265" s="15"/>
      <c r="M265" s="15"/>
      <c r="N265" s="15"/>
      <c r="O265" s="15"/>
      <c r="P265" s="15"/>
      <c r="Q265" s="15"/>
      <c r="R265" s="15"/>
      <c r="S265" s="15"/>
    </row>
    <row r="266">
      <c r="A266" s="15"/>
      <c r="B266" s="15"/>
      <c r="C266" s="15"/>
      <c r="D266" s="15"/>
      <c r="E266" s="15"/>
      <c r="F266" s="15"/>
      <c r="G266" s="15"/>
      <c r="H266" s="15"/>
      <c r="I266" s="15"/>
      <c r="J266" s="15"/>
      <c r="K266" s="15"/>
      <c r="L266" s="15"/>
      <c r="M266" s="15"/>
      <c r="N266" s="15"/>
      <c r="O266" s="15"/>
      <c r="P266" s="15"/>
      <c r="Q266" s="15"/>
      <c r="R266" s="15"/>
      <c r="S266" s="15"/>
    </row>
    <row r="267">
      <c r="A267" s="15"/>
      <c r="B267" s="15"/>
      <c r="C267" s="15"/>
      <c r="D267" s="15"/>
      <c r="E267" s="15"/>
      <c r="F267" s="15"/>
      <c r="G267" s="15"/>
      <c r="H267" s="15"/>
      <c r="I267" s="15"/>
      <c r="J267" s="15"/>
      <c r="K267" s="15"/>
      <c r="L267" s="15"/>
      <c r="M267" s="15"/>
      <c r="N267" s="15"/>
      <c r="O267" s="15"/>
      <c r="P267" s="15"/>
      <c r="Q267" s="15"/>
      <c r="R267" s="15"/>
      <c r="S267" s="15"/>
    </row>
    <row r="268">
      <c r="A268" s="15"/>
      <c r="B268" s="15"/>
      <c r="C268" s="15"/>
      <c r="D268" s="15"/>
      <c r="E268" s="15"/>
      <c r="F268" s="15"/>
      <c r="G268" s="15"/>
      <c r="H268" s="15"/>
      <c r="I268" s="15"/>
      <c r="J268" s="15"/>
      <c r="K268" s="15"/>
      <c r="L268" s="15"/>
      <c r="M268" s="15"/>
      <c r="N268" s="15"/>
      <c r="O268" s="15"/>
      <c r="P268" s="15"/>
      <c r="Q268" s="15"/>
      <c r="R268" s="15"/>
      <c r="S268" s="15"/>
    </row>
    <row r="269">
      <c r="A269" s="15"/>
      <c r="B269" s="15"/>
      <c r="C269" s="15"/>
      <c r="D269" s="15"/>
      <c r="E269" s="15"/>
      <c r="F269" s="15"/>
      <c r="G269" s="15"/>
      <c r="H269" s="15"/>
      <c r="I269" s="15"/>
      <c r="J269" s="15"/>
      <c r="K269" s="15"/>
      <c r="L269" s="15"/>
      <c r="M269" s="15"/>
      <c r="N269" s="15"/>
      <c r="O269" s="15"/>
      <c r="P269" s="15"/>
      <c r="Q269" s="15"/>
      <c r="R269" s="15"/>
      <c r="S269" s="15"/>
    </row>
    <row r="270">
      <c r="A270" s="15"/>
      <c r="B270" s="15"/>
      <c r="C270" s="15"/>
      <c r="D270" s="15"/>
      <c r="E270" s="15"/>
      <c r="F270" s="15"/>
      <c r="G270" s="15"/>
      <c r="H270" s="15"/>
      <c r="I270" s="15"/>
      <c r="J270" s="15"/>
      <c r="K270" s="15"/>
      <c r="L270" s="15"/>
      <c r="M270" s="15"/>
      <c r="N270" s="15"/>
      <c r="O270" s="15"/>
      <c r="P270" s="15"/>
      <c r="Q270" s="15"/>
      <c r="R270" s="15"/>
      <c r="S270" s="15"/>
    </row>
    <row r="271">
      <c r="A271" s="15"/>
      <c r="B271" s="15"/>
      <c r="C271" s="15"/>
      <c r="D271" s="15"/>
      <c r="E271" s="15"/>
      <c r="F271" s="15"/>
      <c r="G271" s="15"/>
      <c r="H271" s="15"/>
      <c r="I271" s="15"/>
      <c r="J271" s="15"/>
      <c r="K271" s="15"/>
      <c r="L271" s="15"/>
      <c r="M271" s="15"/>
      <c r="N271" s="15"/>
      <c r="O271" s="15"/>
      <c r="P271" s="15"/>
      <c r="Q271" s="15"/>
      <c r="R271" s="15"/>
      <c r="S271" s="15"/>
    </row>
    <row r="272">
      <c r="A272" s="15"/>
      <c r="B272" s="15"/>
      <c r="C272" s="15"/>
      <c r="D272" s="15"/>
      <c r="E272" s="15"/>
      <c r="F272" s="15"/>
      <c r="G272" s="15"/>
      <c r="H272" s="15"/>
      <c r="I272" s="15"/>
      <c r="J272" s="15"/>
      <c r="K272" s="15"/>
      <c r="L272" s="15"/>
      <c r="M272" s="15"/>
      <c r="N272" s="15"/>
      <c r="O272" s="15"/>
      <c r="P272" s="15"/>
      <c r="Q272" s="15"/>
      <c r="R272" s="15"/>
      <c r="S272" s="15"/>
    </row>
    <row r="273">
      <c r="A273" s="15"/>
      <c r="B273" s="15"/>
      <c r="C273" s="15"/>
      <c r="D273" s="15"/>
      <c r="E273" s="15"/>
      <c r="F273" s="15"/>
      <c r="G273" s="15"/>
      <c r="H273" s="15"/>
      <c r="I273" s="15"/>
      <c r="J273" s="15"/>
      <c r="K273" s="15"/>
      <c r="L273" s="15"/>
      <c r="M273" s="15"/>
      <c r="N273" s="15"/>
      <c r="O273" s="15"/>
      <c r="P273" s="15"/>
      <c r="Q273" s="15"/>
      <c r="R273" s="15"/>
      <c r="S273" s="15"/>
    </row>
    <row r="274">
      <c r="A274" s="15"/>
      <c r="B274" s="15"/>
      <c r="C274" s="15"/>
      <c r="D274" s="15"/>
      <c r="E274" s="15"/>
      <c r="F274" s="15"/>
      <c r="G274" s="15"/>
      <c r="H274" s="15"/>
      <c r="I274" s="15"/>
      <c r="J274" s="15"/>
      <c r="K274" s="15"/>
      <c r="L274" s="15"/>
      <c r="M274" s="15"/>
      <c r="N274" s="15"/>
      <c r="O274" s="15"/>
      <c r="P274" s="15"/>
      <c r="Q274" s="15"/>
      <c r="R274" s="15"/>
      <c r="S274" s="15"/>
    </row>
    <row r="275">
      <c r="A275" s="15"/>
      <c r="B275" s="15"/>
      <c r="C275" s="15"/>
      <c r="D275" s="15"/>
      <c r="E275" s="15"/>
      <c r="F275" s="15"/>
      <c r="G275" s="15"/>
      <c r="H275" s="15"/>
      <c r="I275" s="15"/>
      <c r="J275" s="15"/>
      <c r="K275" s="15"/>
      <c r="L275" s="15"/>
      <c r="M275" s="15"/>
      <c r="N275" s="15"/>
      <c r="O275" s="15"/>
      <c r="P275" s="15"/>
      <c r="Q275" s="15"/>
      <c r="R275" s="15"/>
      <c r="S275" s="15"/>
    </row>
    <row r="276">
      <c r="A276" s="15"/>
      <c r="B276" s="15"/>
      <c r="C276" s="15"/>
      <c r="D276" s="15"/>
      <c r="E276" s="15"/>
      <c r="F276" s="15"/>
      <c r="G276" s="15"/>
      <c r="H276" s="15"/>
      <c r="I276" s="15"/>
      <c r="J276" s="15"/>
      <c r="K276" s="15"/>
      <c r="L276" s="15"/>
      <c r="M276" s="15"/>
      <c r="N276" s="15"/>
      <c r="O276" s="15"/>
      <c r="P276" s="15"/>
      <c r="Q276" s="15"/>
      <c r="R276" s="15"/>
      <c r="S276" s="15"/>
    </row>
    <row r="277">
      <c r="A277" s="15"/>
      <c r="B277" s="15"/>
      <c r="C277" s="15"/>
      <c r="D277" s="15"/>
      <c r="E277" s="15"/>
      <c r="F277" s="15"/>
      <c r="G277" s="15"/>
      <c r="H277" s="15"/>
      <c r="I277" s="15"/>
      <c r="J277" s="15"/>
      <c r="K277" s="15"/>
      <c r="L277" s="15"/>
      <c r="M277" s="15"/>
      <c r="N277" s="15"/>
      <c r="O277" s="15"/>
      <c r="P277" s="15"/>
      <c r="Q277" s="15"/>
      <c r="R277" s="15"/>
      <c r="S277" s="15"/>
    </row>
    <row r="278">
      <c r="A278" s="15"/>
      <c r="B278" s="15"/>
      <c r="C278" s="15"/>
      <c r="D278" s="15"/>
      <c r="E278" s="15"/>
      <c r="F278" s="15"/>
      <c r="G278" s="15"/>
      <c r="H278" s="15"/>
      <c r="I278" s="15"/>
      <c r="J278" s="15"/>
      <c r="K278" s="15"/>
      <c r="L278" s="15"/>
      <c r="M278" s="15"/>
      <c r="N278" s="15"/>
      <c r="O278" s="15"/>
      <c r="P278" s="15"/>
      <c r="Q278" s="15"/>
      <c r="R278" s="15"/>
      <c r="S278" s="15"/>
    </row>
    <row r="279">
      <c r="A279" s="15"/>
      <c r="B279" s="15"/>
      <c r="C279" s="15"/>
      <c r="D279" s="15"/>
      <c r="E279" s="15"/>
      <c r="F279" s="15"/>
      <c r="G279" s="15"/>
      <c r="H279" s="15"/>
      <c r="I279" s="15"/>
      <c r="J279" s="15"/>
      <c r="K279" s="15"/>
      <c r="L279" s="15"/>
      <c r="M279" s="15"/>
      <c r="N279" s="15"/>
      <c r="O279" s="15"/>
      <c r="P279" s="15"/>
      <c r="Q279" s="15"/>
      <c r="R279" s="15"/>
      <c r="S279" s="15"/>
    </row>
    <row r="280">
      <c r="A280" s="15"/>
      <c r="B280" s="15"/>
      <c r="C280" s="15"/>
      <c r="D280" s="15"/>
      <c r="E280" s="15"/>
      <c r="F280" s="15"/>
      <c r="G280" s="15"/>
      <c r="H280" s="15"/>
      <c r="I280" s="15"/>
      <c r="J280" s="15"/>
      <c r="K280" s="15"/>
      <c r="L280" s="15"/>
      <c r="M280" s="15"/>
      <c r="N280" s="15"/>
      <c r="O280" s="15"/>
      <c r="P280" s="15"/>
      <c r="Q280" s="15"/>
      <c r="R280" s="15"/>
      <c r="S280" s="15"/>
    </row>
    <row r="281">
      <c r="A281" s="15"/>
      <c r="B281" s="15"/>
      <c r="C281" s="15"/>
      <c r="D281" s="15"/>
      <c r="E281" s="15"/>
      <c r="F281" s="15"/>
      <c r="G281" s="15"/>
      <c r="H281" s="15"/>
      <c r="I281" s="15"/>
      <c r="J281" s="15"/>
      <c r="K281" s="15"/>
      <c r="L281" s="15"/>
      <c r="M281" s="15"/>
      <c r="N281" s="15"/>
      <c r="O281" s="15"/>
      <c r="P281" s="15"/>
      <c r="Q281" s="15"/>
      <c r="R281" s="15"/>
      <c r="S281" s="15"/>
    </row>
    <row r="282">
      <c r="A282" s="15"/>
      <c r="B282" s="15"/>
      <c r="C282" s="15"/>
      <c r="D282" s="15"/>
      <c r="E282" s="15"/>
      <c r="F282" s="15"/>
      <c r="G282" s="15"/>
      <c r="H282" s="15"/>
      <c r="I282" s="15"/>
      <c r="J282" s="15"/>
      <c r="K282" s="15"/>
      <c r="L282" s="15"/>
      <c r="M282" s="15"/>
      <c r="N282" s="15"/>
      <c r="O282" s="15"/>
      <c r="P282" s="15"/>
      <c r="Q282" s="15"/>
      <c r="R282" s="15"/>
      <c r="S282" s="15"/>
    </row>
    <row r="283">
      <c r="A283" s="15"/>
      <c r="B283" s="15"/>
      <c r="C283" s="15"/>
      <c r="D283" s="15"/>
      <c r="E283" s="15"/>
      <c r="F283" s="15"/>
      <c r="G283" s="15"/>
      <c r="H283" s="15"/>
      <c r="I283" s="15"/>
      <c r="J283" s="15"/>
      <c r="K283" s="15"/>
      <c r="L283" s="15"/>
      <c r="M283" s="15"/>
      <c r="N283" s="15"/>
      <c r="O283" s="15"/>
      <c r="P283" s="15"/>
      <c r="Q283" s="15"/>
      <c r="R283" s="15"/>
      <c r="S283" s="15"/>
    </row>
    <row r="284">
      <c r="A284" s="15"/>
      <c r="B284" s="15"/>
      <c r="C284" s="15"/>
      <c r="D284" s="15"/>
      <c r="E284" s="15"/>
      <c r="F284" s="15"/>
      <c r="G284" s="15"/>
      <c r="H284" s="15"/>
      <c r="I284" s="15"/>
      <c r="J284" s="15"/>
      <c r="K284" s="15"/>
      <c r="L284" s="15"/>
      <c r="M284" s="15"/>
      <c r="N284" s="15"/>
      <c r="O284" s="15"/>
      <c r="P284" s="15"/>
      <c r="Q284" s="15"/>
      <c r="R284" s="15"/>
      <c r="S284" s="15"/>
    </row>
    <row r="285">
      <c r="A285" s="15"/>
      <c r="B285" s="15"/>
      <c r="C285" s="15"/>
      <c r="D285" s="15"/>
      <c r="E285" s="15"/>
      <c r="F285" s="15"/>
      <c r="G285" s="15"/>
      <c r="H285" s="15"/>
      <c r="I285" s="15"/>
      <c r="J285" s="15"/>
      <c r="K285" s="15"/>
      <c r="L285" s="15"/>
      <c r="M285" s="15"/>
      <c r="N285" s="15"/>
      <c r="O285" s="15"/>
      <c r="P285" s="15"/>
      <c r="Q285" s="15"/>
      <c r="R285" s="15"/>
      <c r="S285" s="15"/>
    </row>
    <row r="286">
      <c r="A286" s="15"/>
      <c r="B286" s="15"/>
      <c r="C286" s="15"/>
      <c r="D286" s="15"/>
      <c r="E286" s="15"/>
      <c r="F286" s="15"/>
      <c r="G286" s="15"/>
      <c r="H286" s="15"/>
      <c r="I286" s="15"/>
      <c r="J286" s="15"/>
      <c r="K286" s="15"/>
      <c r="L286" s="15"/>
      <c r="M286" s="15"/>
      <c r="N286" s="15"/>
      <c r="O286" s="15"/>
      <c r="P286" s="15"/>
      <c r="Q286" s="15"/>
      <c r="R286" s="15"/>
      <c r="S286" s="15"/>
    </row>
    <row r="287">
      <c r="A287" s="15"/>
      <c r="B287" s="15"/>
      <c r="C287" s="15"/>
      <c r="D287" s="15"/>
      <c r="E287" s="15"/>
      <c r="F287" s="15"/>
      <c r="G287" s="15"/>
      <c r="H287" s="15"/>
      <c r="I287" s="15"/>
      <c r="J287" s="15"/>
      <c r="K287" s="15"/>
      <c r="L287" s="15"/>
      <c r="M287" s="15"/>
      <c r="N287" s="15"/>
      <c r="O287" s="15"/>
      <c r="P287" s="15"/>
      <c r="Q287" s="15"/>
      <c r="R287" s="15"/>
      <c r="S287" s="15"/>
    </row>
    <row r="288">
      <c r="A288" s="15"/>
      <c r="B288" s="15"/>
      <c r="C288" s="15"/>
      <c r="D288" s="15"/>
      <c r="E288" s="15"/>
      <c r="F288" s="15"/>
      <c r="G288" s="15"/>
      <c r="H288" s="15"/>
      <c r="I288" s="15"/>
      <c r="J288" s="15"/>
      <c r="K288" s="15"/>
      <c r="L288" s="15"/>
      <c r="M288" s="15"/>
      <c r="N288" s="15"/>
      <c r="O288" s="15"/>
      <c r="P288" s="15"/>
      <c r="Q288" s="15"/>
      <c r="R288" s="15"/>
      <c r="S288" s="15"/>
    </row>
    <row r="289">
      <c r="A289" s="15"/>
      <c r="B289" s="15"/>
      <c r="C289" s="15"/>
      <c r="D289" s="15"/>
      <c r="E289" s="15"/>
      <c r="F289" s="15"/>
      <c r="G289" s="15"/>
      <c r="H289" s="15"/>
      <c r="I289" s="15"/>
      <c r="J289" s="15"/>
      <c r="K289" s="15"/>
      <c r="L289" s="15"/>
      <c r="M289" s="15"/>
      <c r="N289" s="15"/>
      <c r="O289" s="15"/>
      <c r="P289" s="15"/>
      <c r="Q289" s="15"/>
      <c r="R289" s="15"/>
      <c r="S289" s="15"/>
    </row>
    <row r="290">
      <c r="A290" s="15"/>
      <c r="B290" s="15"/>
      <c r="C290" s="15"/>
      <c r="D290" s="15"/>
      <c r="E290" s="15"/>
      <c r="F290" s="15"/>
      <c r="G290" s="15"/>
      <c r="H290" s="15"/>
      <c r="I290" s="15"/>
      <c r="J290" s="15"/>
      <c r="K290" s="15"/>
      <c r="L290" s="15"/>
      <c r="M290" s="15"/>
      <c r="N290" s="15"/>
      <c r="O290" s="15"/>
      <c r="P290" s="15"/>
      <c r="Q290" s="15"/>
      <c r="R290" s="15"/>
      <c r="S290" s="15"/>
    </row>
    <row r="291">
      <c r="A291" s="15"/>
      <c r="B291" s="15"/>
      <c r="C291" s="15"/>
      <c r="D291" s="15"/>
      <c r="E291" s="15"/>
      <c r="F291" s="15"/>
      <c r="G291" s="15"/>
      <c r="H291" s="15"/>
      <c r="I291" s="15"/>
      <c r="J291" s="15"/>
      <c r="K291" s="15"/>
      <c r="L291" s="15"/>
      <c r="M291" s="15"/>
      <c r="N291" s="15"/>
      <c r="O291" s="15"/>
      <c r="P291" s="15"/>
      <c r="Q291" s="15"/>
      <c r="R291" s="15"/>
      <c r="S291" s="15"/>
    </row>
    <row r="292">
      <c r="A292" s="15"/>
      <c r="B292" s="15"/>
      <c r="C292" s="15"/>
      <c r="D292" s="15"/>
      <c r="E292" s="15"/>
      <c r="F292" s="15"/>
      <c r="G292" s="15"/>
      <c r="H292" s="15"/>
      <c r="I292" s="15"/>
      <c r="J292" s="15"/>
      <c r="K292" s="15"/>
      <c r="L292" s="15"/>
      <c r="M292" s="15"/>
      <c r="N292" s="15"/>
      <c r="O292" s="15"/>
      <c r="P292" s="15"/>
      <c r="Q292" s="15"/>
      <c r="R292" s="15"/>
      <c r="S292" s="15"/>
    </row>
    <row r="293">
      <c r="A293" s="15"/>
      <c r="B293" s="15"/>
      <c r="C293" s="15"/>
      <c r="D293" s="15"/>
      <c r="E293" s="15"/>
      <c r="F293" s="15"/>
      <c r="G293" s="15"/>
      <c r="H293" s="15"/>
      <c r="I293" s="15"/>
      <c r="J293" s="15"/>
      <c r="K293" s="15"/>
      <c r="L293" s="15"/>
      <c r="M293" s="15"/>
      <c r="N293" s="15"/>
      <c r="O293" s="15"/>
      <c r="P293" s="15"/>
      <c r="Q293" s="15"/>
      <c r="R293" s="15"/>
      <c r="S293" s="15"/>
    </row>
    <row r="294">
      <c r="A294" s="15"/>
      <c r="B294" s="15"/>
      <c r="C294" s="15"/>
      <c r="D294" s="15"/>
      <c r="E294" s="15"/>
      <c r="F294" s="15"/>
      <c r="G294" s="15"/>
      <c r="H294" s="15"/>
      <c r="I294" s="15"/>
      <c r="J294" s="15"/>
      <c r="K294" s="15"/>
      <c r="L294" s="15"/>
      <c r="M294" s="15"/>
      <c r="N294" s="15"/>
      <c r="O294" s="15"/>
      <c r="P294" s="15"/>
      <c r="Q294" s="15"/>
      <c r="R294" s="15"/>
      <c r="S294" s="15"/>
    </row>
    <row r="295">
      <c r="A295" s="15"/>
      <c r="B295" s="15"/>
      <c r="C295" s="15"/>
      <c r="D295" s="15"/>
      <c r="E295" s="15"/>
      <c r="F295" s="15"/>
      <c r="G295" s="15"/>
      <c r="H295" s="15"/>
      <c r="I295" s="15"/>
      <c r="J295" s="15"/>
      <c r="K295" s="15"/>
      <c r="L295" s="15"/>
      <c r="M295" s="15"/>
      <c r="N295" s="15"/>
      <c r="O295" s="15"/>
      <c r="P295" s="15"/>
      <c r="Q295" s="15"/>
      <c r="R295" s="15"/>
      <c r="S295" s="15"/>
    </row>
    <row r="296">
      <c r="A296" s="15"/>
      <c r="B296" s="15"/>
      <c r="C296" s="15"/>
      <c r="D296" s="15"/>
      <c r="E296" s="15"/>
      <c r="F296" s="15"/>
      <c r="G296" s="15"/>
      <c r="H296" s="15"/>
      <c r="I296" s="15"/>
      <c r="J296" s="15"/>
      <c r="K296" s="15"/>
      <c r="L296" s="15"/>
      <c r="M296" s="15"/>
      <c r="N296" s="15"/>
      <c r="O296" s="15"/>
      <c r="P296" s="15"/>
      <c r="Q296" s="15"/>
      <c r="R296" s="15"/>
      <c r="S296" s="15"/>
    </row>
    <row r="297">
      <c r="A297" s="15"/>
      <c r="B297" s="15"/>
      <c r="C297" s="15"/>
      <c r="D297" s="15"/>
      <c r="E297" s="15"/>
      <c r="F297" s="15"/>
      <c r="G297" s="15"/>
      <c r="H297" s="15"/>
      <c r="I297" s="15"/>
      <c r="J297" s="15"/>
      <c r="K297" s="15"/>
      <c r="L297" s="15"/>
      <c r="M297" s="15"/>
      <c r="N297" s="15"/>
      <c r="O297" s="15"/>
      <c r="P297" s="15"/>
      <c r="Q297" s="15"/>
      <c r="R297" s="15"/>
      <c r="S297" s="15"/>
    </row>
    <row r="298">
      <c r="A298" s="15"/>
      <c r="B298" s="15"/>
      <c r="C298" s="15"/>
      <c r="D298" s="15"/>
      <c r="E298" s="15"/>
      <c r="F298" s="15"/>
      <c r="G298" s="15"/>
      <c r="H298" s="15"/>
      <c r="I298" s="15"/>
      <c r="J298" s="15"/>
      <c r="K298" s="15"/>
      <c r="L298" s="15"/>
      <c r="M298" s="15"/>
      <c r="N298" s="15"/>
      <c r="O298" s="15"/>
      <c r="P298" s="15"/>
      <c r="Q298" s="15"/>
      <c r="R298" s="15"/>
      <c r="S298" s="15"/>
    </row>
    <row r="299">
      <c r="A299" s="15"/>
      <c r="B299" s="15"/>
      <c r="C299" s="15"/>
      <c r="D299" s="15"/>
      <c r="E299" s="15"/>
      <c r="F299" s="15"/>
      <c r="G299" s="15"/>
      <c r="H299" s="15"/>
      <c r="I299" s="15"/>
      <c r="J299" s="15"/>
      <c r="K299" s="15"/>
      <c r="L299" s="15"/>
      <c r="M299" s="15"/>
      <c r="N299" s="15"/>
      <c r="O299" s="15"/>
      <c r="P299" s="15"/>
      <c r="Q299" s="15"/>
      <c r="R299" s="15"/>
      <c r="S299" s="15"/>
    </row>
    <row r="300">
      <c r="A300" s="15"/>
      <c r="B300" s="15"/>
      <c r="C300" s="15"/>
      <c r="D300" s="15"/>
      <c r="E300" s="15"/>
      <c r="F300" s="15"/>
      <c r="G300" s="15"/>
      <c r="H300" s="15"/>
      <c r="I300" s="15"/>
      <c r="J300" s="15"/>
      <c r="K300" s="15"/>
      <c r="L300" s="15"/>
      <c r="M300" s="15"/>
      <c r="N300" s="15"/>
      <c r="O300" s="15"/>
      <c r="P300" s="15"/>
      <c r="Q300" s="15"/>
      <c r="R300" s="15"/>
      <c r="S300" s="15"/>
    </row>
    <row r="301">
      <c r="A301" s="15"/>
      <c r="B301" s="15"/>
      <c r="C301" s="15"/>
      <c r="D301" s="15"/>
      <c r="E301" s="15"/>
      <c r="F301" s="15"/>
      <c r="G301" s="15"/>
      <c r="H301" s="15"/>
      <c r="I301" s="15"/>
      <c r="J301" s="15"/>
      <c r="K301" s="15"/>
      <c r="L301" s="15"/>
      <c r="M301" s="15"/>
      <c r="N301" s="15"/>
      <c r="O301" s="15"/>
      <c r="P301" s="15"/>
      <c r="Q301" s="15"/>
      <c r="R301" s="15"/>
      <c r="S301" s="15"/>
    </row>
    <row r="302">
      <c r="A302" s="15"/>
      <c r="B302" s="15"/>
      <c r="C302" s="15"/>
      <c r="D302" s="15"/>
      <c r="E302" s="15"/>
      <c r="F302" s="15"/>
      <c r="G302" s="15"/>
      <c r="H302" s="15"/>
      <c r="I302" s="15"/>
      <c r="J302" s="15"/>
      <c r="K302" s="15"/>
      <c r="L302" s="15"/>
      <c r="M302" s="15"/>
      <c r="N302" s="15"/>
      <c r="O302" s="15"/>
      <c r="P302" s="15"/>
      <c r="Q302" s="15"/>
      <c r="R302" s="15"/>
      <c r="S302" s="15"/>
    </row>
    <row r="303">
      <c r="A303" s="15"/>
      <c r="B303" s="15"/>
      <c r="C303" s="15"/>
      <c r="D303" s="15"/>
      <c r="E303" s="15"/>
      <c r="F303" s="15"/>
      <c r="G303" s="15"/>
      <c r="H303" s="15"/>
      <c r="I303" s="15"/>
      <c r="J303" s="15"/>
      <c r="K303" s="15"/>
      <c r="L303" s="15"/>
      <c r="M303" s="15"/>
      <c r="N303" s="15"/>
      <c r="O303" s="15"/>
      <c r="P303" s="15"/>
      <c r="Q303" s="15"/>
      <c r="R303" s="15"/>
      <c r="S303" s="15"/>
    </row>
    <row r="304">
      <c r="A304" s="15"/>
      <c r="B304" s="15"/>
      <c r="C304" s="15"/>
      <c r="D304" s="15"/>
      <c r="E304" s="15"/>
      <c r="F304" s="15"/>
      <c r="G304" s="15"/>
      <c r="H304" s="15"/>
      <c r="I304" s="15"/>
      <c r="J304" s="15"/>
      <c r="K304" s="15"/>
      <c r="L304" s="15"/>
      <c r="M304" s="15"/>
      <c r="N304" s="15"/>
      <c r="O304" s="15"/>
      <c r="P304" s="15"/>
      <c r="Q304" s="15"/>
      <c r="R304" s="15"/>
      <c r="S304" s="15"/>
    </row>
    <row r="305">
      <c r="A305" s="15"/>
      <c r="B305" s="15"/>
      <c r="C305" s="15"/>
      <c r="D305" s="15"/>
      <c r="E305" s="15"/>
      <c r="F305" s="15"/>
      <c r="G305" s="15"/>
      <c r="H305" s="15"/>
      <c r="I305" s="15"/>
      <c r="J305" s="15"/>
      <c r="K305" s="15"/>
      <c r="L305" s="15"/>
      <c r="M305" s="15"/>
      <c r="N305" s="15"/>
      <c r="O305" s="15"/>
      <c r="P305" s="15"/>
      <c r="Q305" s="15"/>
      <c r="R305" s="15"/>
      <c r="S305" s="15"/>
    </row>
    <row r="306">
      <c r="A306" s="15"/>
      <c r="B306" s="15"/>
      <c r="C306" s="15"/>
      <c r="D306" s="15"/>
      <c r="E306" s="15"/>
      <c r="F306" s="15"/>
      <c r="G306" s="15"/>
      <c r="H306" s="15"/>
      <c r="I306" s="15"/>
      <c r="J306" s="15"/>
      <c r="K306" s="15"/>
      <c r="L306" s="15"/>
      <c r="M306" s="15"/>
      <c r="N306" s="15"/>
      <c r="O306" s="15"/>
      <c r="P306" s="15"/>
      <c r="Q306" s="15"/>
      <c r="R306" s="15"/>
      <c r="S306" s="15"/>
    </row>
    <row r="307">
      <c r="A307" s="15"/>
      <c r="B307" s="15"/>
      <c r="C307" s="15"/>
      <c r="D307" s="15"/>
      <c r="E307" s="15"/>
      <c r="F307" s="15"/>
      <c r="G307" s="15"/>
      <c r="H307" s="15"/>
      <c r="I307" s="15"/>
      <c r="J307" s="15"/>
      <c r="K307" s="15"/>
      <c r="L307" s="15"/>
      <c r="M307" s="15"/>
      <c r="N307" s="15"/>
      <c r="O307" s="15"/>
      <c r="P307" s="15"/>
      <c r="Q307" s="15"/>
      <c r="R307" s="15"/>
      <c r="S307" s="15"/>
    </row>
    <row r="308">
      <c r="A308" s="15"/>
      <c r="B308" s="15"/>
      <c r="C308" s="15"/>
      <c r="D308" s="15"/>
      <c r="E308" s="15"/>
      <c r="F308" s="15"/>
      <c r="G308" s="15"/>
      <c r="H308" s="15"/>
      <c r="I308" s="15"/>
      <c r="J308" s="15"/>
      <c r="K308" s="15"/>
      <c r="L308" s="15"/>
      <c r="M308" s="15"/>
      <c r="N308" s="15"/>
      <c r="O308" s="15"/>
      <c r="P308" s="15"/>
      <c r="Q308" s="15"/>
      <c r="R308" s="15"/>
      <c r="S308" s="15"/>
    </row>
    <row r="309">
      <c r="A309" s="15"/>
      <c r="B309" s="15"/>
      <c r="C309" s="15"/>
      <c r="D309" s="15"/>
      <c r="E309" s="15"/>
      <c r="F309" s="15"/>
      <c r="G309" s="15"/>
      <c r="H309" s="15"/>
      <c r="I309" s="15"/>
      <c r="J309" s="15"/>
      <c r="K309" s="15"/>
      <c r="L309" s="15"/>
      <c r="M309" s="15"/>
      <c r="N309" s="15"/>
      <c r="O309" s="15"/>
      <c r="P309" s="15"/>
      <c r="Q309" s="15"/>
      <c r="R309" s="15"/>
      <c r="S309" s="15"/>
    </row>
    <row r="310">
      <c r="A310" s="15"/>
      <c r="B310" s="15"/>
      <c r="C310" s="15"/>
      <c r="D310" s="15"/>
      <c r="E310" s="15"/>
      <c r="F310" s="15"/>
      <c r="G310" s="15"/>
      <c r="H310" s="15"/>
      <c r="I310" s="15"/>
      <c r="J310" s="15"/>
      <c r="K310" s="15"/>
      <c r="L310" s="15"/>
      <c r="M310" s="15"/>
      <c r="N310" s="15"/>
      <c r="O310" s="15"/>
      <c r="P310" s="15"/>
      <c r="Q310" s="15"/>
      <c r="R310" s="15"/>
      <c r="S310" s="15"/>
    </row>
    <row r="311">
      <c r="A311" s="15"/>
      <c r="B311" s="15"/>
      <c r="C311" s="15"/>
      <c r="D311" s="15"/>
      <c r="E311" s="15"/>
      <c r="F311" s="15"/>
      <c r="G311" s="15"/>
      <c r="H311" s="15"/>
      <c r="I311" s="15"/>
      <c r="J311" s="15"/>
      <c r="K311" s="15"/>
      <c r="L311" s="15"/>
      <c r="M311" s="15"/>
      <c r="N311" s="15"/>
      <c r="O311" s="15"/>
      <c r="P311" s="15"/>
      <c r="Q311" s="15"/>
      <c r="R311" s="15"/>
      <c r="S311" s="15"/>
    </row>
    <row r="312">
      <c r="A312" s="15"/>
      <c r="B312" s="15"/>
      <c r="C312" s="15"/>
      <c r="D312" s="15"/>
      <c r="E312" s="15"/>
      <c r="F312" s="15"/>
      <c r="G312" s="15"/>
      <c r="H312" s="15"/>
      <c r="I312" s="15"/>
      <c r="J312" s="15"/>
      <c r="K312" s="15"/>
      <c r="L312" s="15"/>
      <c r="M312" s="15"/>
      <c r="N312" s="15"/>
      <c r="O312" s="15"/>
      <c r="P312" s="15"/>
      <c r="Q312" s="15"/>
      <c r="R312" s="15"/>
      <c r="S312" s="15"/>
    </row>
    <row r="313">
      <c r="A313" s="15"/>
      <c r="B313" s="15"/>
      <c r="C313" s="15"/>
      <c r="D313" s="15"/>
      <c r="E313" s="15"/>
      <c r="F313" s="15"/>
      <c r="G313" s="15"/>
      <c r="H313" s="15"/>
      <c r="I313" s="15"/>
      <c r="J313" s="15"/>
      <c r="K313" s="15"/>
      <c r="L313" s="15"/>
      <c r="M313" s="15"/>
      <c r="N313" s="15"/>
      <c r="O313" s="15"/>
      <c r="P313" s="15"/>
      <c r="Q313" s="15"/>
      <c r="R313" s="15"/>
      <c r="S313" s="15"/>
    </row>
    <row r="314">
      <c r="A314" s="15"/>
      <c r="B314" s="15"/>
      <c r="C314" s="15"/>
      <c r="D314" s="15"/>
      <c r="E314" s="15"/>
      <c r="F314" s="15"/>
      <c r="G314" s="15"/>
      <c r="H314" s="15"/>
      <c r="I314" s="15"/>
      <c r="J314" s="15"/>
      <c r="K314" s="15"/>
      <c r="L314" s="15"/>
      <c r="M314" s="15"/>
      <c r="N314" s="15"/>
      <c r="O314" s="15"/>
      <c r="P314" s="15"/>
      <c r="Q314" s="15"/>
      <c r="R314" s="15"/>
      <c r="S314" s="15"/>
    </row>
    <row r="315">
      <c r="A315" s="15"/>
      <c r="B315" s="15"/>
      <c r="C315" s="15"/>
      <c r="D315" s="15"/>
      <c r="E315" s="15"/>
      <c r="F315" s="15"/>
      <c r="G315" s="15"/>
      <c r="H315" s="15"/>
      <c r="I315" s="15"/>
      <c r="J315" s="15"/>
      <c r="K315" s="15"/>
      <c r="L315" s="15"/>
      <c r="M315" s="15"/>
      <c r="N315" s="15"/>
      <c r="O315" s="15"/>
      <c r="P315" s="15"/>
      <c r="Q315" s="15"/>
      <c r="R315" s="15"/>
      <c r="S315" s="15"/>
    </row>
    <row r="316">
      <c r="A316" s="15"/>
      <c r="B316" s="15"/>
      <c r="C316" s="15"/>
      <c r="D316" s="15"/>
      <c r="E316" s="15"/>
      <c r="F316" s="15"/>
      <c r="G316" s="15"/>
      <c r="H316" s="15"/>
      <c r="I316" s="15"/>
      <c r="J316" s="15"/>
      <c r="K316" s="15"/>
      <c r="L316" s="15"/>
      <c r="M316" s="15"/>
      <c r="N316" s="15"/>
      <c r="O316" s="15"/>
      <c r="P316" s="15"/>
      <c r="Q316" s="15"/>
      <c r="R316" s="15"/>
      <c r="S316" s="15"/>
    </row>
    <row r="317">
      <c r="A317" s="15"/>
      <c r="B317" s="15"/>
      <c r="C317" s="15"/>
      <c r="D317" s="15"/>
      <c r="E317" s="15"/>
      <c r="F317" s="15"/>
      <c r="G317" s="15"/>
      <c r="H317" s="15"/>
      <c r="I317" s="15"/>
      <c r="J317" s="15"/>
      <c r="K317" s="15"/>
      <c r="L317" s="15"/>
      <c r="M317" s="15"/>
      <c r="N317" s="15"/>
      <c r="O317" s="15"/>
      <c r="P317" s="15"/>
      <c r="Q317" s="15"/>
      <c r="R317" s="15"/>
      <c r="S317" s="15"/>
    </row>
    <row r="318">
      <c r="A318" s="15"/>
      <c r="B318" s="15"/>
      <c r="C318" s="15"/>
      <c r="D318" s="15"/>
      <c r="E318" s="15"/>
      <c r="F318" s="15"/>
      <c r="G318" s="15"/>
      <c r="H318" s="15"/>
      <c r="I318" s="15"/>
      <c r="J318" s="15"/>
      <c r="K318" s="15"/>
      <c r="L318" s="15"/>
      <c r="M318" s="15"/>
      <c r="N318" s="15"/>
      <c r="O318" s="15"/>
      <c r="P318" s="15"/>
      <c r="Q318" s="15"/>
      <c r="R318" s="15"/>
      <c r="S318" s="15"/>
    </row>
    <row r="319">
      <c r="A319" s="15"/>
      <c r="B319" s="15"/>
      <c r="C319" s="15"/>
      <c r="D319" s="15"/>
      <c r="E319" s="15"/>
      <c r="F319" s="15"/>
      <c r="G319" s="15"/>
      <c r="H319" s="15"/>
      <c r="I319" s="15"/>
      <c r="J319" s="15"/>
      <c r="K319" s="15"/>
      <c r="L319" s="15"/>
      <c r="M319" s="15"/>
      <c r="N319" s="15"/>
      <c r="O319" s="15"/>
      <c r="P319" s="15"/>
      <c r="Q319" s="15"/>
      <c r="R319" s="15"/>
      <c r="S319" s="15"/>
    </row>
    <row r="320">
      <c r="A320" s="15"/>
      <c r="B320" s="15"/>
      <c r="C320" s="15"/>
      <c r="D320" s="15"/>
      <c r="E320" s="15"/>
      <c r="F320" s="15"/>
      <c r="G320" s="15"/>
      <c r="H320" s="15"/>
      <c r="I320" s="15"/>
      <c r="J320" s="15"/>
      <c r="K320" s="15"/>
      <c r="L320" s="15"/>
      <c r="M320" s="15"/>
      <c r="N320" s="15"/>
      <c r="O320" s="15"/>
      <c r="P320" s="15"/>
      <c r="Q320" s="15"/>
      <c r="R320" s="15"/>
      <c r="S320" s="15"/>
    </row>
    <row r="321">
      <c r="A321" s="15"/>
      <c r="B321" s="15"/>
      <c r="C321" s="15"/>
      <c r="D321" s="15"/>
      <c r="E321" s="15"/>
      <c r="F321" s="15"/>
      <c r="G321" s="15"/>
      <c r="H321" s="15"/>
      <c r="I321" s="15"/>
      <c r="J321" s="15"/>
      <c r="K321" s="15"/>
      <c r="L321" s="15"/>
      <c r="M321" s="15"/>
      <c r="N321" s="15"/>
      <c r="O321" s="15"/>
      <c r="P321" s="15"/>
      <c r="Q321" s="15"/>
      <c r="R321" s="15"/>
      <c r="S321" s="15"/>
    </row>
    <row r="322">
      <c r="A322" s="15"/>
      <c r="B322" s="15"/>
      <c r="C322" s="15"/>
      <c r="D322" s="15"/>
      <c r="E322" s="15"/>
      <c r="F322" s="15"/>
      <c r="G322" s="15"/>
      <c r="H322" s="15"/>
      <c r="I322" s="15"/>
      <c r="J322" s="15"/>
      <c r="K322" s="15"/>
      <c r="L322" s="15"/>
      <c r="M322" s="15"/>
      <c r="N322" s="15"/>
      <c r="O322" s="15"/>
      <c r="P322" s="15"/>
      <c r="Q322" s="15"/>
      <c r="R322" s="15"/>
      <c r="S322" s="15"/>
    </row>
    <row r="323">
      <c r="A323" s="15"/>
      <c r="B323" s="15"/>
      <c r="C323" s="15"/>
      <c r="D323" s="15"/>
      <c r="E323" s="15"/>
      <c r="F323" s="15"/>
      <c r="G323" s="15"/>
      <c r="H323" s="15"/>
      <c r="I323" s="15"/>
      <c r="J323" s="15"/>
      <c r="K323" s="15"/>
      <c r="L323" s="15"/>
      <c r="M323" s="15"/>
      <c r="N323" s="15"/>
      <c r="O323" s="15"/>
      <c r="P323" s="15"/>
      <c r="Q323" s="15"/>
      <c r="R323" s="15"/>
      <c r="S323" s="15"/>
    </row>
    <row r="324">
      <c r="A324" s="15"/>
      <c r="B324" s="15"/>
      <c r="C324" s="15"/>
      <c r="D324" s="15"/>
      <c r="E324" s="15"/>
      <c r="F324" s="15"/>
      <c r="G324" s="15"/>
      <c r="H324" s="15"/>
      <c r="I324" s="15"/>
      <c r="J324" s="15"/>
      <c r="K324" s="15"/>
      <c r="L324" s="15"/>
      <c r="M324" s="15"/>
      <c r="N324" s="15"/>
      <c r="O324" s="15"/>
      <c r="P324" s="15"/>
      <c r="Q324" s="15"/>
      <c r="R324" s="15"/>
      <c r="S324" s="15"/>
    </row>
    <row r="325">
      <c r="A325" s="15"/>
      <c r="B325" s="15"/>
      <c r="C325" s="15"/>
      <c r="D325" s="15"/>
      <c r="E325" s="15"/>
      <c r="F325" s="15"/>
      <c r="G325" s="15"/>
      <c r="H325" s="15"/>
      <c r="I325" s="15"/>
      <c r="J325" s="15"/>
      <c r="K325" s="15"/>
      <c r="L325" s="15"/>
      <c r="M325" s="15"/>
      <c r="N325" s="15"/>
      <c r="O325" s="15"/>
      <c r="P325" s="15"/>
      <c r="Q325" s="15"/>
      <c r="R325" s="15"/>
      <c r="S325" s="15"/>
    </row>
    <row r="326">
      <c r="A326" s="15"/>
      <c r="B326" s="15"/>
      <c r="C326" s="15"/>
      <c r="D326" s="15"/>
      <c r="E326" s="15"/>
      <c r="F326" s="15"/>
      <c r="G326" s="15"/>
      <c r="H326" s="15"/>
      <c r="I326" s="15"/>
      <c r="J326" s="15"/>
      <c r="K326" s="15"/>
      <c r="L326" s="15"/>
      <c r="M326" s="15"/>
      <c r="N326" s="15"/>
      <c r="O326" s="15"/>
      <c r="P326" s="15"/>
      <c r="Q326" s="15"/>
      <c r="R326" s="15"/>
      <c r="S326" s="15"/>
    </row>
    <row r="327">
      <c r="A327" s="15"/>
      <c r="B327" s="15"/>
      <c r="C327" s="15"/>
      <c r="D327" s="15"/>
      <c r="E327" s="15"/>
      <c r="F327" s="15"/>
      <c r="G327" s="15"/>
      <c r="H327" s="15"/>
      <c r="I327" s="15"/>
      <c r="J327" s="15"/>
      <c r="K327" s="15"/>
      <c r="L327" s="15"/>
      <c r="M327" s="15"/>
      <c r="N327" s="15"/>
      <c r="O327" s="15"/>
      <c r="P327" s="15"/>
      <c r="Q327" s="15"/>
      <c r="R327" s="15"/>
      <c r="S327" s="15"/>
    </row>
    <row r="328">
      <c r="A328" s="15"/>
      <c r="B328" s="15"/>
      <c r="C328" s="15"/>
      <c r="D328" s="15"/>
      <c r="E328" s="15"/>
      <c r="F328" s="15"/>
      <c r="G328" s="15"/>
      <c r="H328" s="15"/>
      <c r="I328" s="15"/>
      <c r="J328" s="15"/>
      <c r="K328" s="15"/>
      <c r="L328" s="15"/>
      <c r="M328" s="15"/>
      <c r="N328" s="15"/>
      <c r="O328" s="15"/>
      <c r="P328" s="15"/>
      <c r="Q328" s="15"/>
      <c r="R328" s="15"/>
      <c r="S328" s="15"/>
    </row>
    <row r="329">
      <c r="A329" s="15"/>
      <c r="B329" s="15"/>
      <c r="C329" s="15"/>
      <c r="D329" s="15"/>
      <c r="E329" s="15"/>
      <c r="F329" s="15"/>
      <c r="G329" s="15"/>
      <c r="H329" s="15"/>
      <c r="I329" s="15"/>
      <c r="J329" s="15"/>
      <c r="K329" s="15"/>
      <c r="L329" s="15"/>
      <c r="M329" s="15"/>
      <c r="N329" s="15"/>
      <c r="O329" s="15"/>
      <c r="P329" s="15"/>
      <c r="Q329" s="15"/>
      <c r="R329" s="15"/>
      <c r="S329" s="15"/>
    </row>
    <row r="330">
      <c r="A330" s="15"/>
      <c r="B330" s="15"/>
      <c r="C330" s="15"/>
      <c r="D330" s="15"/>
      <c r="E330" s="15"/>
      <c r="F330" s="15"/>
      <c r="G330" s="15"/>
      <c r="H330" s="15"/>
      <c r="I330" s="15"/>
      <c r="J330" s="15"/>
      <c r="K330" s="15"/>
      <c r="L330" s="15"/>
      <c r="M330" s="15"/>
      <c r="N330" s="15"/>
      <c r="O330" s="15"/>
      <c r="P330" s="15"/>
      <c r="Q330" s="15"/>
      <c r="R330" s="15"/>
      <c r="S330" s="15"/>
    </row>
    <row r="331">
      <c r="A331" s="15"/>
      <c r="B331" s="15"/>
      <c r="C331" s="15"/>
      <c r="D331" s="15"/>
      <c r="E331" s="15"/>
      <c r="F331" s="15"/>
      <c r="G331" s="15"/>
      <c r="H331" s="15"/>
      <c r="I331" s="15"/>
      <c r="J331" s="15"/>
      <c r="K331" s="15"/>
      <c r="L331" s="15"/>
      <c r="M331" s="15"/>
      <c r="N331" s="15"/>
      <c r="O331" s="15"/>
      <c r="P331" s="15"/>
      <c r="Q331" s="15"/>
      <c r="R331" s="15"/>
      <c r="S331" s="15"/>
    </row>
    <row r="332">
      <c r="A332" s="15"/>
      <c r="B332" s="15"/>
      <c r="C332" s="15"/>
      <c r="D332" s="15"/>
      <c r="E332" s="15"/>
      <c r="F332" s="15"/>
      <c r="G332" s="15"/>
      <c r="H332" s="15"/>
      <c r="I332" s="15"/>
      <c r="J332" s="15"/>
      <c r="K332" s="15"/>
      <c r="L332" s="15"/>
      <c r="M332" s="15"/>
      <c r="N332" s="15"/>
      <c r="O332" s="15"/>
      <c r="P332" s="15"/>
      <c r="Q332" s="15"/>
      <c r="R332" s="15"/>
      <c r="S332" s="15"/>
    </row>
    <row r="333">
      <c r="A333" s="15"/>
      <c r="B333" s="15"/>
      <c r="C333" s="15"/>
      <c r="D333" s="15"/>
      <c r="E333" s="15"/>
      <c r="F333" s="15"/>
      <c r="G333" s="15"/>
      <c r="H333" s="15"/>
      <c r="I333" s="15"/>
      <c r="J333" s="15"/>
      <c r="K333" s="15"/>
      <c r="L333" s="15"/>
      <c r="M333" s="15"/>
      <c r="N333" s="15"/>
      <c r="O333" s="15"/>
      <c r="P333" s="15"/>
      <c r="Q333" s="15"/>
      <c r="R333" s="15"/>
      <c r="S333" s="15"/>
    </row>
    <row r="334">
      <c r="A334" s="15"/>
      <c r="B334" s="15"/>
      <c r="C334" s="15"/>
      <c r="D334" s="15"/>
      <c r="E334" s="15"/>
      <c r="F334" s="15"/>
      <c r="G334" s="15"/>
      <c r="H334" s="15"/>
      <c r="I334" s="15"/>
      <c r="J334" s="15"/>
      <c r="K334" s="15"/>
      <c r="L334" s="15"/>
      <c r="M334" s="15"/>
      <c r="N334" s="15"/>
      <c r="O334" s="15"/>
      <c r="P334" s="15"/>
      <c r="Q334" s="15"/>
      <c r="R334" s="15"/>
      <c r="S334" s="15"/>
    </row>
    <row r="335">
      <c r="A335" s="15"/>
      <c r="B335" s="15"/>
      <c r="C335" s="15"/>
      <c r="D335" s="15"/>
      <c r="E335" s="15"/>
      <c r="F335" s="15"/>
      <c r="G335" s="15"/>
      <c r="H335" s="15"/>
      <c r="I335" s="15"/>
      <c r="J335" s="15"/>
      <c r="K335" s="15"/>
      <c r="L335" s="15"/>
      <c r="M335" s="15"/>
      <c r="N335" s="15"/>
      <c r="O335" s="15"/>
      <c r="P335" s="15"/>
      <c r="Q335" s="15"/>
      <c r="R335" s="15"/>
      <c r="S335" s="15"/>
    </row>
    <row r="336">
      <c r="A336" s="15"/>
      <c r="B336" s="15"/>
      <c r="C336" s="15"/>
      <c r="D336" s="15"/>
      <c r="E336" s="15"/>
      <c r="F336" s="15"/>
      <c r="G336" s="15"/>
      <c r="H336" s="15"/>
      <c r="I336" s="15"/>
      <c r="J336" s="15"/>
      <c r="K336" s="15"/>
      <c r="L336" s="15"/>
      <c r="M336" s="15"/>
      <c r="N336" s="15"/>
      <c r="O336" s="15"/>
      <c r="P336" s="15"/>
      <c r="Q336" s="15"/>
      <c r="R336" s="15"/>
      <c r="S336" s="15"/>
    </row>
    <row r="337">
      <c r="A337" s="15"/>
      <c r="B337" s="15"/>
      <c r="C337" s="15"/>
      <c r="D337" s="15"/>
      <c r="E337" s="15"/>
      <c r="F337" s="15"/>
      <c r="G337" s="15"/>
      <c r="H337" s="15"/>
      <c r="I337" s="15"/>
      <c r="J337" s="15"/>
      <c r="K337" s="15"/>
      <c r="L337" s="15"/>
      <c r="M337" s="15"/>
      <c r="N337" s="15"/>
      <c r="O337" s="15"/>
      <c r="P337" s="15"/>
      <c r="Q337" s="15"/>
      <c r="R337" s="15"/>
      <c r="S337" s="15"/>
    </row>
    <row r="338">
      <c r="A338" s="15"/>
      <c r="B338" s="15"/>
      <c r="C338" s="15"/>
      <c r="D338" s="15"/>
      <c r="E338" s="15"/>
      <c r="F338" s="15"/>
      <c r="G338" s="15"/>
      <c r="H338" s="15"/>
      <c r="I338" s="15"/>
      <c r="J338" s="15"/>
      <c r="K338" s="15"/>
      <c r="L338" s="15"/>
      <c r="M338" s="15"/>
      <c r="N338" s="15"/>
      <c r="O338" s="15"/>
      <c r="P338" s="15"/>
      <c r="Q338" s="15"/>
      <c r="R338" s="15"/>
      <c r="S338" s="15"/>
    </row>
    <row r="339">
      <c r="A339" s="15"/>
      <c r="B339" s="15"/>
      <c r="C339" s="15"/>
      <c r="D339" s="15"/>
      <c r="E339" s="15"/>
      <c r="F339" s="15"/>
      <c r="G339" s="15"/>
      <c r="H339" s="15"/>
      <c r="I339" s="15"/>
      <c r="J339" s="15"/>
      <c r="K339" s="15"/>
      <c r="L339" s="15"/>
      <c r="M339" s="15"/>
      <c r="N339" s="15"/>
      <c r="O339" s="15"/>
      <c r="P339" s="15"/>
      <c r="Q339" s="15"/>
      <c r="R339" s="15"/>
      <c r="S339" s="15"/>
    </row>
    <row r="340">
      <c r="A340" s="15"/>
      <c r="B340" s="15"/>
      <c r="C340" s="15"/>
      <c r="D340" s="15"/>
      <c r="E340" s="15"/>
      <c r="F340" s="15"/>
      <c r="G340" s="15"/>
      <c r="H340" s="15"/>
      <c r="I340" s="15"/>
      <c r="J340" s="15"/>
      <c r="K340" s="15"/>
      <c r="L340" s="15"/>
      <c r="M340" s="15"/>
      <c r="N340" s="15"/>
      <c r="O340" s="15"/>
      <c r="P340" s="15"/>
      <c r="Q340" s="15"/>
      <c r="R340" s="15"/>
      <c r="S340" s="15"/>
    </row>
    <row r="341">
      <c r="A341" s="15"/>
      <c r="B341" s="15"/>
      <c r="C341" s="15"/>
      <c r="D341" s="15"/>
      <c r="E341" s="15"/>
      <c r="F341" s="15"/>
      <c r="G341" s="15"/>
      <c r="H341" s="15"/>
      <c r="I341" s="15"/>
      <c r="J341" s="15"/>
      <c r="K341" s="15"/>
      <c r="L341" s="15"/>
      <c r="M341" s="15"/>
      <c r="N341" s="15"/>
      <c r="O341" s="15"/>
      <c r="P341" s="15"/>
      <c r="Q341" s="15"/>
      <c r="R341" s="15"/>
      <c r="S341" s="15"/>
    </row>
    <row r="342">
      <c r="A342" s="15"/>
      <c r="B342" s="15"/>
      <c r="C342" s="15"/>
      <c r="D342" s="15"/>
      <c r="E342" s="15"/>
      <c r="F342" s="15"/>
      <c r="G342" s="15"/>
      <c r="H342" s="15"/>
      <c r="I342" s="15"/>
      <c r="J342" s="15"/>
      <c r="K342" s="15"/>
      <c r="L342" s="15"/>
      <c r="M342" s="15"/>
      <c r="N342" s="15"/>
      <c r="O342" s="15"/>
      <c r="P342" s="15"/>
      <c r="Q342" s="15"/>
      <c r="R342" s="15"/>
      <c r="S342" s="15"/>
    </row>
    <row r="343">
      <c r="A343" s="15"/>
      <c r="B343" s="15"/>
      <c r="C343" s="15"/>
      <c r="D343" s="15"/>
      <c r="E343" s="15"/>
      <c r="F343" s="15"/>
      <c r="G343" s="15"/>
      <c r="H343" s="15"/>
      <c r="I343" s="15"/>
      <c r="J343" s="15"/>
      <c r="K343" s="15"/>
      <c r="L343" s="15"/>
      <c r="M343" s="15"/>
      <c r="N343" s="15"/>
      <c r="O343" s="15"/>
      <c r="P343" s="15"/>
      <c r="Q343" s="15"/>
      <c r="R343" s="15"/>
      <c r="S343" s="15"/>
    </row>
    <row r="344">
      <c r="A344" s="15"/>
      <c r="B344" s="15"/>
      <c r="C344" s="15"/>
      <c r="D344" s="15"/>
      <c r="E344" s="15"/>
      <c r="F344" s="15"/>
      <c r="G344" s="15"/>
      <c r="H344" s="15"/>
      <c r="I344" s="15"/>
      <c r="J344" s="15"/>
      <c r="K344" s="15"/>
      <c r="L344" s="15"/>
      <c r="M344" s="15"/>
      <c r="N344" s="15"/>
      <c r="O344" s="15"/>
      <c r="P344" s="15"/>
      <c r="Q344" s="15"/>
      <c r="R344" s="15"/>
      <c r="S344" s="15"/>
    </row>
    <row r="345">
      <c r="A345" s="15"/>
      <c r="B345" s="15"/>
      <c r="C345" s="15"/>
      <c r="D345" s="15"/>
      <c r="E345" s="15"/>
      <c r="F345" s="15"/>
      <c r="G345" s="15"/>
      <c r="H345" s="15"/>
      <c r="I345" s="15"/>
      <c r="J345" s="15"/>
      <c r="K345" s="15"/>
      <c r="L345" s="15"/>
      <c r="M345" s="15"/>
      <c r="N345" s="15"/>
      <c r="O345" s="15"/>
      <c r="P345" s="15"/>
      <c r="Q345" s="15"/>
      <c r="R345" s="15"/>
      <c r="S345" s="15"/>
    </row>
    <row r="346">
      <c r="A346" s="15"/>
      <c r="B346" s="15"/>
      <c r="C346" s="15"/>
      <c r="D346" s="15"/>
      <c r="E346" s="15"/>
      <c r="F346" s="15"/>
      <c r="G346" s="15"/>
      <c r="H346" s="15"/>
      <c r="I346" s="15"/>
      <c r="J346" s="15"/>
      <c r="K346" s="15"/>
      <c r="L346" s="15"/>
      <c r="M346" s="15"/>
      <c r="N346" s="15"/>
      <c r="O346" s="15"/>
      <c r="P346" s="15"/>
      <c r="Q346" s="15"/>
      <c r="R346" s="15"/>
      <c r="S346" s="15"/>
    </row>
    <row r="347">
      <c r="A347" s="15"/>
      <c r="B347" s="15"/>
      <c r="C347" s="15"/>
      <c r="D347" s="15"/>
      <c r="E347" s="15"/>
      <c r="F347" s="15"/>
      <c r="G347" s="15"/>
      <c r="H347" s="15"/>
      <c r="I347" s="15"/>
      <c r="J347" s="15"/>
      <c r="K347" s="15"/>
      <c r="L347" s="15"/>
      <c r="M347" s="15"/>
      <c r="N347" s="15"/>
      <c r="O347" s="15"/>
      <c r="P347" s="15"/>
      <c r="Q347" s="15"/>
      <c r="R347" s="15"/>
      <c r="S347" s="15"/>
    </row>
    <row r="348">
      <c r="A348" s="15"/>
      <c r="B348" s="15"/>
      <c r="C348" s="15"/>
      <c r="D348" s="15"/>
      <c r="E348" s="15"/>
      <c r="F348" s="15"/>
      <c r="G348" s="15"/>
      <c r="H348" s="15"/>
      <c r="I348" s="15"/>
      <c r="J348" s="15"/>
      <c r="K348" s="15"/>
      <c r="L348" s="15"/>
      <c r="M348" s="15"/>
      <c r="N348" s="15"/>
      <c r="O348" s="15"/>
      <c r="P348" s="15"/>
      <c r="Q348" s="15"/>
      <c r="R348" s="15"/>
      <c r="S348" s="15"/>
    </row>
    <row r="349">
      <c r="A349" s="15"/>
      <c r="B349" s="15"/>
      <c r="C349" s="15"/>
      <c r="D349" s="15"/>
      <c r="E349" s="15"/>
      <c r="F349" s="15"/>
      <c r="G349" s="15"/>
      <c r="H349" s="15"/>
      <c r="I349" s="15"/>
      <c r="J349" s="15"/>
      <c r="K349" s="15"/>
      <c r="L349" s="15"/>
      <c r="M349" s="15"/>
      <c r="N349" s="15"/>
      <c r="O349" s="15"/>
      <c r="P349" s="15"/>
      <c r="Q349" s="15"/>
      <c r="R349" s="15"/>
      <c r="S349" s="15"/>
    </row>
    <row r="350">
      <c r="A350" s="15"/>
      <c r="B350" s="15"/>
      <c r="C350" s="15"/>
      <c r="D350" s="15"/>
      <c r="E350" s="15"/>
      <c r="F350" s="15"/>
      <c r="G350" s="15"/>
      <c r="H350" s="15"/>
      <c r="I350" s="15"/>
      <c r="J350" s="15"/>
      <c r="K350" s="15"/>
      <c r="L350" s="15"/>
      <c r="M350" s="15"/>
      <c r="N350" s="15"/>
      <c r="O350" s="15"/>
      <c r="P350" s="15"/>
      <c r="Q350" s="15"/>
      <c r="R350" s="15"/>
      <c r="S350" s="15"/>
    </row>
    <row r="351">
      <c r="A351" s="15"/>
      <c r="B351" s="15"/>
      <c r="C351" s="15"/>
      <c r="D351" s="15"/>
      <c r="E351" s="15"/>
      <c r="F351" s="15"/>
      <c r="G351" s="15"/>
      <c r="H351" s="15"/>
      <c r="I351" s="15"/>
      <c r="J351" s="15"/>
      <c r="K351" s="15"/>
      <c r="L351" s="15"/>
      <c r="M351" s="15"/>
      <c r="N351" s="15"/>
      <c r="O351" s="15"/>
      <c r="P351" s="15"/>
      <c r="Q351" s="15"/>
      <c r="R351" s="15"/>
      <c r="S351" s="15"/>
    </row>
    <row r="352">
      <c r="A352" s="15"/>
      <c r="B352" s="15"/>
      <c r="C352" s="15"/>
      <c r="D352" s="15"/>
      <c r="E352" s="15"/>
      <c r="F352" s="15"/>
      <c r="G352" s="15"/>
      <c r="H352" s="15"/>
      <c r="I352" s="15"/>
      <c r="J352" s="15"/>
      <c r="K352" s="15"/>
      <c r="L352" s="15"/>
      <c r="M352" s="15"/>
      <c r="N352" s="15"/>
      <c r="O352" s="15"/>
      <c r="P352" s="15"/>
      <c r="Q352" s="15"/>
      <c r="R352" s="15"/>
      <c r="S352" s="15"/>
    </row>
    <row r="353">
      <c r="A353" s="15"/>
      <c r="B353" s="15"/>
      <c r="C353" s="15"/>
      <c r="D353" s="15"/>
      <c r="E353" s="15"/>
      <c r="F353" s="15"/>
      <c r="G353" s="15"/>
      <c r="H353" s="15"/>
      <c r="I353" s="15"/>
      <c r="J353" s="15"/>
      <c r="K353" s="15"/>
      <c r="L353" s="15"/>
      <c r="M353" s="15"/>
      <c r="N353" s="15"/>
      <c r="O353" s="15"/>
      <c r="P353" s="15"/>
      <c r="Q353" s="15"/>
      <c r="R353" s="15"/>
      <c r="S353" s="15"/>
    </row>
    <row r="354">
      <c r="A354" s="15"/>
      <c r="B354" s="15"/>
      <c r="C354" s="15"/>
      <c r="D354" s="15"/>
      <c r="E354" s="15"/>
      <c r="F354" s="15"/>
      <c r="G354" s="15"/>
      <c r="H354" s="15"/>
      <c r="I354" s="15"/>
      <c r="J354" s="15"/>
      <c r="K354" s="15"/>
      <c r="L354" s="15"/>
      <c r="M354" s="15"/>
      <c r="N354" s="15"/>
      <c r="O354" s="15"/>
      <c r="P354" s="15"/>
      <c r="Q354" s="15"/>
      <c r="R354" s="15"/>
      <c r="S354" s="15"/>
    </row>
    <row r="355">
      <c r="A355" s="15"/>
      <c r="B355" s="15"/>
      <c r="C355" s="15"/>
      <c r="D355" s="15"/>
      <c r="E355" s="15"/>
      <c r="F355" s="15"/>
      <c r="G355" s="15"/>
      <c r="H355" s="15"/>
      <c r="I355" s="15"/>
      <c r="J355" s="15"/>
      <c r="K355" s="15"/>
      <c r="L355" s="15"/>
      <c r="M355" s="15"/>
      <c r="N355" s="15"/>
      <c r="O355" s="15"/>
      <c r="P355" s="15"/>
      <c r="Q355" s="15"/>
      <c r="R355" s="15"/>
      <c r="S355" s="15"/>
    </row>
    <row r="356">
      <c r="A356" s="15"/>
      <c r="B356" s="15"/>
      <c r="C356" s="15"/>
      <c r="D356" s="15"/>
      <c r="E356" s="15"/>
      <c r="F356" s="15"/>
      <c r="G356" s="15"/>
      <c r="H356" s="15"/>
      <c r="I356" s="15"/>
      <c r="J356" s="15"/>
      <c r="K356" s="15"/>
      <c r="L356" s="15"/>
      <c r="M356" s="15"/>
      <c r="N356" s="15"/>
      <c r="O356" s="15"/>
      <c r="P356" s="15"/>
      <c r="Q356" s="15"/>
      <c r="R356" s="15"/>
      <c r="S356" s="15"/>
    </row>
    <row r="357">
      <c r="A357" s="15"/>
      <c r="B357" s="15"/>
      <c r="C357" s="15"/>
      <c r="D357" s="15"/>
      <c r="E357" s="15"/>
      <c r="F357" s="15"/>
      <c r="G357" s="15"/>
      <c r="H357" s="15"/>
      <c r="I357" s="15"/>
      <c r="J357" s="15"/>
      <c r="K357" s="15"/>
      <c r="L357" s="15"/>
      <c r="M357" s="15"/>
      <c r="N357" s="15"/>
      <c r="O357" s="15"/>
      <c r="P357" s="15"/>
      <c r="Q357" s="15"/>
      <c r="R357" s="15"/>
      <c r="S357" s="15"/>
    </row>
    <row r="358">
      <c r="A358" s="15"/>
      <c r="B358" s="15"/>
      <c r="C358" s="15"/>
      <c r="D358" s="15"/>
      <c r="E358" s="15"/>
      <c r="F358" s="15"/>
      <c r="G358" s="15"/>
      <c r="H358" s="15"/>
      <c r="I358" s="15"/>
      <c r="J358" s="15"/>
      <c r="K358" s="15"/>
      <c r="L358" s="15"/>
      <c r="M358" s="15"/>
      <c r="N358" s="15"/>
      <c r="O358" s="15"/>
      <c r="P358" s="15"/>
      <c r="Q358" s="15"/>
      <c r="R358" s="15"/>
      <c r="S358" s="15"/>
    </row>
    <row r="359">
      <c r="A359" s="15"/>
      <c r="B359" s="15"/>
      <c r="C359" s="15"/>
      <c r="D359" s="15"/>
      <c r="E359" s="15"/>
      <c r="F359" s="15"/>
      <c r="G359" s="15"/>
      <c r="H359" s="15"/>
      <c r="I359" s="15"/>
      <c r="J359" s="15"/>
      <c r="K359" s="15"/>
      <c r="L359" s="15"/>
      <c r="M359" s="15"/>
      <c r="N359" s="15"/>
      <c r="O359" s="15"/>
      <c r="P359" s="15"/>
      <c r="Q359" s="15"/>
      <c r="R359" s="15"/>
      <c r="S359" s="15"/>
    </row>
    <row r="360">
      <c r="A360" s="15"/>
      <c r="B360" s="15"/>
      <c r="C360" s="15"/>
      <c r="D360" s="15"/>
      <c r="E360" s="15"/>
      <c r="F360" s="15"/>
      <c r="G360" s="15"/>
      <c r="H360" s="15"/>
      <c r="I360" s="15"/>
      <c r="J360" s="15"/>
      <c r="K360" s="15"/>
      <c r="L360" s="15"/>
      <c r="M360" s="15"/>
      <c r="N360" s="15"/>
      <c r="O360" s="15"/>
      <c r="P360" s="15"/>
      <c r="Q360" s="15"/>
      <c r="R360" s="15"/>
      <c r="S360" s="15"/>
    </row>
    <row r="361">
      <c r="A361" s="15"/>
      <c r="B361" s="15"/>
      <c r="C361" s="15"/>
      <c r="D361" s="15"/>
      <c r="E361" s="15"/>
      <c r="F361" s="15"/>
      <c r="G361" s="15"/>
      <c r="H361" s="15"/>
      <c r="I361" s="15"/>
      <c r="J361" s="15"/>
      <c r="K361" s="15"/>
      <c r="L361" s="15"/>
      <c r="M361" s="15"/>
      <c r="N361" s="15"/>
      <c r="O361" s="15"/>
      <c r="P361" s="15"/>
      <c r="Q361" s="15"/>
      <c r="R361" s="15"/>
      <c r="S361" s="15"/>
    </row>
    <row r="362">
      <c r="A362" s="15"/>
      <c r="B362" s="15"/>
      <c r="C362" s="15"/>
      <c r="D362" s="15"/>
      <c r="E362" s="15"/>
      <c r="F362" s="15"/>
      <c r="G362" s="15"/>
      <c r="H362" s="15"/>
      <c r="I362" s="15"/>
      <c r="J362" s="15"/>
      <c r="K362" s="15"/>
      <c r="L362" s="15"/>
      <c r="M362" s="15"/>
      <c r="N362" s="15"/>
      <c r="O362" s="15"/>
      <c r="P362" s="15"/>
      <c r="Q362" s="15"/>
      <c r="R362" s="15"/>
      <c r="S362" s="15"/>
    </row>
    <row r="363">
      <c r="A363" s="15"/>
      <c r="B363" s="15"/>
      <c r="C363" s="15"/>
      <c r="D363" s="15"/>
      <c r="E363" s="15"/>
      <c r="F363" s="15"/>
      <c r="G363" s="15"/>
      <c r="H363" s="15"/>
      <c r="I363" s="15"/>
      <c r="J363" s="15"/>
      <c r="K363" s="15"/>
      <c r="L363" s="15"/>
      <c r="M363" s="15"/>
      <c r="N363" s="15"/>
      <c r="O363" s="15"/>
      <c r="P363" s="15"/>
      <c r="Q363" s="15"/>
      <c r="R363" s="15"/>
      <c r="S363" s="15"/>
    </row>
    <row r="364">
      <c r="A364" s="15"/>
      <c r="B364" s="15"/>
      <c r="C364" s="15"/>
      <c r="D364" s="15"/>
      <c r="E364" s="15"/>
      <c r="F364" s="15"/>
      <c r="G364" s="15"/>
      <c r="H364" s="15"/>
      <c r="I364" s="15"/>
      <c r="J364" s="15"/>
      <c r="K364" s="15"/>
      <c r="L364" s="15"/>
      <c r="M364" s="15"/>
      <c r="N364" s="15"/>
      <c r="O364" s="15"/>
      <c r="P364" s="15"/>
      <c r="Q364" s="15"/>
      <c r="R364" s="15"/>
      <c r="S364" s="15"/>
    </row>
    <row r="365">
      <c r="A365" s="15"/>
      <c r="B365" s="15"/>
      <c r="C365" s="15"/>
      <c r="D365" s="15"/>
      <c r="E365" s="15"/>
      <c r="F365" s="15"/>
      <c r="G365" s="15"/>
      <c r="H365" s="15"/>
      <c r="I365" s="15"/>
      <c r="J365" s="15"/>
      <c r="K365" s="15"/>
      <c r="L365" s="15"/>
      <c r="M365" s="15"/>
      <c r="N365" s="15"/>
      <c r="O365" s="15"/>
      <c r="P365" s="15"/>
      <c r="Q365" s="15"/>
      <c r="R365" s="15"/>
      <c r="S365" s="15"/>
    </row>
    <row r="366">
      <c r="A366" s="15"/>
      <c r="B366" s="15"/>
      <c r="C366" s="15"/>
      <c r="D366" s="15"/>
      <c r="E366" s="15"/>
      <c r="F366" s="15"/>
      <c r="G366" s="15"/>
      <c r="H366" s="15"/>
      <c r="I366" s="15"/>
      <c r="J366" s="15"/>
      <c r="K366" s="15"/>
      <c r="L366" s="15"/>
      <c r="M366" s="15"/>
      <c r="N366" s="15"/>
      <c r="O366" s="15"/>
      <c r="P366" s="15"/>
      <c r="Q366" s="15"/>
      <c r="R366" s="15"/>
      <c r="S366" s="15"/>
    </row>
    <row r="367">
      <c r="A367" s="15"/>
      <c r="B367" s="15"/>
      <c r="C367" s="15"/>
      <c r="D367" s="15"/>
      <c r="E367" s="15"/>
      <c r="F367" s="15"/>
      <c r="G367" s="15"/>
      <c r="H367" s="15"/>
      <c r="I367" s="15"/>
      <c r="J367" s="15"/>
      <c r="K367" s="15"/>
      <c r="L367" s="15"/>
      <c r="M367" s="15"/>
      <c r="N367" s="15"/>
      <c r="O367" s="15"/>
      <c r="P367" s="15"/>
      <c r="Q367" s="15"/>
      <c r="R367" s="15"/>
      <c r="S367" s="15"/>
    </row>
    <row r="368">
      <c r="A368" s="15"/>
      <c r="B368" s="15"/>
      <c r="C368" s="15"/>
      <c r="D368" s="15"/>
      <c r="E368" s="15"/>
      <c r="F368" s="15"/>
      <c r="G368" s="15"/>
      <c r="H368" s="15"/>
      <c r="I368" s="15"/>
      <c r="J368" s="15"/>
      <c r="K368" s="15"/>
      <c r="L368" s="15"/>
      <c r="M368" s="15"/>
      <c r="N368" s="15"/>
      <c r="O368" s="15"/>
      <c r="P368" s="15"/>
      <c r="Q368" s="15"/>
      <c r="R368" s="15"/>
      <c r="S368" s="15"/>
    </row>
    <row r="369">
      <c r="A369" s="15"/>
      <c r="B369" s="15"/>
      <c r="C369" s="15"/>
      <c r="D369" s="15"/>
      <c r="E369" s="15"/>
      <c r="F369" s="15"/>
      <c r="G369" s="15"/>
      <c r="H369" s="15"/>
      <c r="I369" s="15"/>
      <c r="J369" s="15"/>
      <c r="K369" s="15"/>
      <c r="L369" s="15"/>
      <c r="M369" s="15"/>
      <c r="N369" s="15"/>
      <c r="O369" s="15"/>
      <c r="P369" s="15"/>
      <c r="Q369" s="15"/>
      <c r="R369" s="15"/>
      <c r="S369" s="15"/>
    </row>
    <row r="370">
      <c r="A370" s="15"/>
      <c r="B370" s="15"/>
      <c r="C370" s="15"/>
      <c r="D370" s="15"/>
      <c r="E370" s="15"/>
      <c r="F370" s="15"/>
      <c r="G370" s="15"/>
      <c r="H370" s="15"/>
      <c r="I370" s="15"/>
      <c r="J370" s="15"/>
      <c r="K370" s="15"/>
      <c r="L370" s="15"/>
      <c r="M370" s="15"/>
      <c r="N370" s="15"/>
      <c r="O370" s="15"/>
      <c r="P370" s="15"/>
      <c r="Q370" s="15"/>
      <c r="R370" s="15"/>
      <c r="S370" s="15"/>
    </row>
    <row r="371">
      <c r="A371" s="15"/>
      <c r="B371" s="15"/>
      <c r="C371" s="15"/>
      <c r="D371" s="15"/>
      <c r="E371" s="15"/>
      <c r="F371" s="15"/>
      <c r="G371" s="15"/>
      <c r="H371" s="15"/>
      <c r="I371" s="15"/>
      <c r="J371" s="15"/>
      <c r="K371" s="15"/>
      <c r="L371" s="15"/>
      <c r="M371" s="15"/>
      <c r="N371" s="15"/>
      <c r="O371" s="15"/>
      <c r="P371" s="15"/>
      <c r="Q371" s="15"/>
      <c r="R371" s="15"/>
      <c r="S371" s="15"/>
    </row>
    <row r="372">
      <c r="A372" s="15"/>
      <c r="B372" s="15"/>
      <c r="C372" s="15"/>
      <c r="D372" s="15"/>
      <c r="E372" s="15"/>
      <c r="F372" s="15"/>
      <c r="G372" s="15"/>
      <c r="H372" s="15"/>
      <c r="I372" s="15"/>
      <c r="J372" s="15"/>
      <c r="K372" s="15"/>
      <c r="L372" s="15"/>
      <c r="M372" s="15"/>
      <c r="N372" s="15"/>
      <c r="O372" s="15"/>
      <c r="P372" s="15"/>
      <c r="Q372" s="15"/>
      <c r="R372" s="15"/>
      <c r="S372" s="15"/>
    </row>
    <row r="373">
      <c r="A373" s="15"/>
      <c r="B373" s="15"/>
      <c r="C373" s="15"/>
      <c r="D373" s="15"/>
      <c r="E373" s="15"/>
      <c r="F373" s="15"/>
      <c r="G373" s="15"/>
      <c r="H373" s="15"/>
      <c r="I373" s="15"/>
      <c r="J373" s="15"/>
      <c r="K373" s="15"/>
      <c r="L373" s="15"/>
      <c r="M373" s="15"/>
      <c r="N373" s="15"/>
      <c r="O373" s="15"/>
      <c r="P373" s="15"/>
      <c r="Q373" s="15"/>
      <c r="R373" s="15"/>
      <c r="S373" s="15"/>
    </row>
    <row r="374">
      <c r="A374" s="15"/>
      <c r="B374" s="15"/>
      <c r="C374" s="15"/>
      <c r="D374" s="15"/>
      <c r="E374" s="15"/>
      <c r="F374" s="15"/>
      <c r="G374" s="15"/>
      <c r="H374" s="15"/>
      <c r="I374" s="15"/>
      <c r="J374" s="15"/>
      <c r="K374" s="15"/>
      <c r="L374" s="15"/>
      <c r="M374" s="15"/>
      <c r="N374" s="15"/>
      <c r="O374" s="15"/>
      <c r="P374" s="15"/>
      <c r="Q374" s="15"/>
      <c r="R374" s="15"/>
      <c r="S374" s="15"/>
    </row>
    <row r="375">
      <c r="A375" s="15"/>
      <c r="B375" s="15"/>
      <c r="C375" s="15"/>
      <c r="D375" s="15"/>
      <c r="E375" s="15"/>
      <c r="F375" s="15"/>
      <c r="G375" s="15"/>
      <c r="H375" s="15"/>
      <c r="I375" s="15"/>
      <c r="J375" s="15"/>
      <c r="K375" s="15"/>
      <c r="L375" s="15"/>
      <c r="M375" s="15"/>
      <c r="N375" s="15"/>
      <c r="O375" s="15"/>
      <c r="P375" s="15"/>
      <c r="Q375" s="15"/>
      <c r="R375" s="15"/>
      <c r="S375" s="15"/>
    </row>
    <row r="376">
      <c r="A376" s="15"/>
      <c r="B376" s="15"/>
      <c r="C376" s="15"/>
      <c r="D376" s="15"/>
      <c r="E376" s="15"/>
      <c r="F376" s="15"/>
      <c r="G376" s="15"/>
      <c r="H376" s="15"/>
      <c r="I376" s="15"/>
      <c r="J376" s="15"/>
      <c r="K376" s="15"/>
      <c r="L376" s="15"/>
      <c r="M376" s="15"/>
      <c r="N376" s="15"/>
      <c r="O376" s="15"/>
      <c r="P376" s="15"/>
      <c r="Q376" s="15"/>
      <c r="R376" s="15"/>
      <c r="S376" s="15"/>
    </row>
    <row r="377">
      <c r="A377" s="15"/>
      <c r="B377" s="15"/>
      <c r="C377" s="15"/>
      <c r="D377" s="15"/>
      <c r="E377" s="15"/>
      <c r="F377" s="15"/>
      <c r="G377" s="15"/>
      <c r="H377" s="15"/>
      <c r="I377" s="15"/>
      <c r="J377" s="15"/>
      <c r="K377" s="15"/>
      <c r="L377" s="15"/>
      <c r="M377" s="15"/>
      <c r="N377" s="15"/>
      <c r="O377" s="15"/>
      <c r="P377" s="15"/>
      <c r="Q377" s="15"/>
      <c r="R377" s="15"/>
      <c r="S377" s="15"/>
    </row>
    <row r="378">
      <c r="A378" s="15"/>
      <c r="B378" s="15"/>
      <c r="C378" s="15"/>
      <c r="D378" s="15"/>
      <c r="E378" s="15"/>
      <c r="F378" s="15"/>
      <c r="G378" s="15"/>
      <c r="H378" s="15"/>
      <c r="I378" s="15"/>
      <c r="J378" s="15"/>
      <c r="K378" s="15"/>
      <c r="L378" s="15"/>
      <c r="M378" s="15"/>
      <c r="N378" s="15"/>
      <c r="O378" s="15"/>
      <c r="P378" s="15"/>
      <c r="Q378" s="15"/>
      <c r="R378" s="15"/>
      <c r="S378" s="15"/>
    </row>
    <row r="379">
      <c r="A379" s="15"/>
      <c r="B379" s="15"/>
      <c r="C379" s="15"/>
      <c r="D379" s="15"/>
      <c r="E379" s="15"/>
      <c r="F379" s="15"/>
      <c r="G379" s="15"/>
      <c r="H379" s="15"/>
      <c r="I379" s="15"/>
      <c r="J379" s="15"/>
      <c r="K379" s="15"/>
      <c r="L379" s="15"/>
      <c r="M379" s="15"/>
      <c r="N379" s="15"/>
      <c r="O379" s="15"/>
      <c r="P379" s="15"/>
      <c r="Q379" s="15"/>
      <c r="R379" s="15"/>
      <c r="S379" s="15"/>
    </row>
    <row r="380">
      <c r="A380" s="15"/>
      <c r="B380" s="15"/>
      <c r="C380" s="15"/>
      <c r="D380" s="15"/>
      <c r="E380" s="15"/>
      <c r="F380" s="15"/>
      <c r="G380" s="15"/>
      <c r="H380" s="15"/>
      <c r="I380" s="15"/>
      <c r="J380" s="15"/>
      <c r="K380" s="15"/>
      <c r="L380" s="15"/>
      <c r="M380" s="15"/>
      <c r="N380" s="15"/>
      <c r="O380" s="15"/>
      <c r="P380" s="15"/>
      <c r="Q380" s="15"/>
      <c r="R380" s="15"/>
      <c r="S380" s="15"/>
    </row>
    <row r="381">
      <c r="A381" s="15"/>
      <c r="B381" s="15"/>
      <c r="C381" s="15"/>
      <c r="D381" s="15"/>
      <c r="E381" s="15"/>
      <c r="F381" s="15"/>
      <c r="G381" s="15"/>
      <c r="H381" s="15"/>
      <c r="I381" s="15"/>
      <c r="J381" s="15"/>
      <c r="K381" s="15"/>
      <c r="L381" s="15"/>
      <c r="M381" s="15"/>
      <c r="N381" s="15"/>
      <c r="O381" s="15"/>
      <c r="P381" s="15"/>
      <c r="Q381" s="15"/>
      <c r="R381" s="15"/>
      <c r="S381" s="15"/>
    </row>
    <row r="382">
      <c r="A382" s="15"/>
      <c r="B382" s="15"/>
      <c r="C382" s="15"/>
      <c r="D382" s="15"/>
      <c r="E382" s="15"/>
      <c r="F382" s="15"/>
      <c r="G382" s="15"/>
      <c r="H382" s="15"/>
      <c r="I382" s="15"/>
      <c r="J382" s="15"/>
      <c r="K382" s="15"/>
      <c r="L382" s="15"/>
      <c r="M382" s="15"/>
      <c r="N382" s="15"/>
      <c r="O382" s="15"/>
      <c r="P382" s="15"/>
      <c r="Q382" s="15"/>
      <c r="R382" s="15"/>
      <c r="S382" s="15"/>
    </row>
    <row r="383">
      <c r="A383" s="15"/>
      <c r="B383" s="15"/>
      <c r="C383" s="15"/>
      <c r="D383" s="15"/>
      <c r="E383" s="15"/>
      <c r="F383" s="15"/>
      <c r="G383" s="15"/>
      <c r="H383" s="15"/>
      <c r="I383" s="15"/>
      <c r="J383" s="15"/>
      <c r="K383" s="15"/>
      <c r="L383" s="15"/>
      <c r="M383" s="15"/>
      <c r="N383" s="15"/>
      <c r="O383" s="15"/>
      <c r="P383" s="15"/>
      <c r="Q383" s="15"/>
      <c r="R383" s="15"/>
      <c r="S383" s="15"/>
    </row>
    <row r="384">
      <c r="A384" s="15"/>
      <c r="B384" s="15"/>
      <c r="C384" s="15"/>
      <c r="D384" s="15"/>
      <c r="E384" s="15"/>
      <c r="F384" s="15"/>
      <c r="G384" s="15"/>
      <c r="H384" s="15"/>
      <c r="I384" s="15"/>
      <c r="J384" s="15"/>
      <c r="K384" s="15"/>
      <c r="L384" s="15"/>
      <c r="M384" s="15"/>
      <c r="N384" s="15"/>
      <c r="O384" s="15"/>
      <c r="P384" s="15"/>
      <c r="Q384" s="15"/>
      <c r="R384" s="15"/>
      <c r="S384" s="15"/>
    </row>
    <row r="385">
      <c r="A385" s="15"/>
      <c r="B385" s="15"/>
      <c r="C385" s="15"/>
      <c r="D385" s="15"/>
      <c r="E385" s="15"/>
      <c r="F385" s="15"/>
      <c r="G385" s="15"/>
      <c r="H385" s="15"/>
      <c r="I385" s="15"/>
      <c r="J385" s="15"/>
      <c r="K385" s="15"/>
      <c r="L385" s="15"/>
      <c r="M385" s="15"/>
      <c r="N385" s="15"/>
      <c r="O385" s="15"/>
      <c r="P385" s="15"/>
      <c r="Q385" s="15"/>
      <c r="R385" s="15"/>
      <c r="S385" s="15"/>
    </row>
    <row r="386">
      <c r="A386" s="15"/>
      <c r="B386" s="15"/>
      <c r="C386" s="15"/>
      <c r="D386" s="15"/>
      <c r="E386" s="15"/>
      <c r="F386" s="15"/>
      <c r="G386" s="15"/>
      <c r="H386" s="15"/>
      <c r="I386" s="15"/>
      <c r="J386" s="15"/>
      <c r="K386" s="15"/>
      <c r="L386" s="15"/>
      <c r="M386" s="15"/>
      <c r="N386" s="15"/>
      <c r="O386" s="15"/>
      <c r="P386" s="15"/>
      <c r="Q386" s="15"/>
      <c r="R386" s="15"/>
      <c r="S386" s="15"/>
    </row>
    <row r="387">
      <c r="A387" s="15"/>
      <c r="B387" s="15"/>
      <c r="C387" s="15"/>
      <c r="D387" s="15"/>
      <c r="E387" s="15"/>
      <c r="F387" s="15"/>
      <c r="G387" s="15"/>
      <c r="H387" s="15"/>
      <c r="I387" s="15"/>
      <c r="J387" s="15"/>
      <c r="K387" s="15"/>
      <c r="L387" s="15"/>
      <c r="M387" s="15"/>
      <c r="N387" s="15"/>
      <c r="O387" s="15"/>
      <c r="P387" s="15"/>
      <c r="Q387" s="15"/>
      <c r="R387" s="15"/>
      <c r="S387" s="15"/>
    </row>
    <row r="388">
      <c r="A388" s="15"/>
      <c r="B388" s="15"/>
      <c r="C388" s="15"/>
      <c r="D388" s="15"/>
      <c r="E388" s="15"/>
      <c r="F388" s="15"/>
      <c r="G388" s="15"/>
      <c r="H388" s="15"/>
      <c r="I388" s="15"/>
      <c r="J388" s="15"/>
      <c r="K388" s="15"/>
      <c r="L388" s="15"/>
      <c r="M388" s="15"/>
      <c r="N388" s="15"/>
      <c r="O388" s="15"/>
      <c r="P388" s="15"/>
      <c r="Q388" s="15"/>
      <c r="R388" s="15"/>
      <c r="S388" s="15"/>
    </row>
    <row r="389">
      <c r="A389" s="15"/>
      <c r="B389" s="15"/>
      <c r="C389" s="15"/>
      <c r="D389" s="15"/>
      <c r="E389" s="15"/>
      <c r="F389" s="15"/>
      <c r="G389" s="15"/>
      <c r="H389" s="15"/>
      <c r="I389" s="15"/>
      <c r="J389" s="15"/>
      <c r="K389" s="15"/>
      <c r="L389" s="15"/>
      <c r="M389" s="15"/>
      <c r="N389" s="15"/>
      <c r="O389" s="15"/>
      <c r="P389" s="15"/>
      <c r="Q389" s="15"/>
      <c r="R389" s="15"/>
      <c r="S389" s="15"/>
    </row>
    <row r="390">
      <c r="A390" s="15"/>
      <c r="B390" s="15"/>
      <c r="C390" s="15"/>
      <c r="D390" s="15"/>
      <c r="E390" s="15"/>
      <c r="F390" s="15"/>
      <c r="G390" s="15"/>
      <c r="H390" s="15"/>
      <c r="I390" s="15"/>
      <c r="J390" s="15"/>
      <c r="K390" s="15"/>
      <c r="L390" s="15"/>
      <c r="M390" s="15"/>
      <c r="N390" s="15"/>
      <c r="O390" s="15"/>
      <c r="P390" s="15"/>
      <c r="Q390" s="15"/>
      <c r="R390" s="15"/>
      <c r="S390" s="15"/>
    </row>
    <row r="391">
      <c r="A391" s="15"/>
      <c r="B391" s="15"/>
      <c r="C391" s="15"/>
      <c r="D391" s="15"/>
      <c r="E391" s="15"/>
      <c r="F391" s="15"/>
      <c r="G391" s="15"/>
      <c r="H391" s="15"/>
      <c r="I391" s="15"/>
      <c r="J391" s="15"/>
      <c r="K391" s="15"/>
      <c r="L391" s="15"/>
      <c r="M391" s="15"/>
      <c r="N391" s="15"/>
      <c r="O391" s="15"/>
      <c r="P391" s="15"/>
      <c r="Q391" s="15"/>
      <c r="R391" s="15"/>
      <c r="S391" s="15"/>
    </row>
    <row r="392">
      <c r="A392" s="15"/>
      <c r="B392" s="15"/>
      <c r="C392" s="15"/>
      <c r="D392" s="15"/>
      <c r="E392" s="15"/>
      <c r="F392" s="15"/>
      <c r="G392" s="15"/>
      <c r="H392" s="15"/>
      <c r="I392" s="15"/>
      <c r="J392" s="15"/>
      <c r="K392" s="15"/>
      <c r="L392" s="15"/>
      <c r="M392" s="15"/>
      <c r="N392" s="15"/>
      <c r="O392" s="15"/>
      <c r="P392" s="15"/>
      <c r="Q392" s="15"/>
      <c r="R392" s="15"/>
      <c r="S392" s="15"/>
    </row>
    <row r="393">
      <c r="A393" s="15"/>
      <c r="B393" s="15"/>
      <c r="C393" s="15"/>
      <c r="D393" s="15"/>
      <c r="E393" s="15"/>
      <c r="F393" s="15"/>
      <c r="G393" s="15"/>
      <c r="H393" s="15"/>
      <c r="I393" s="15"/>
      <c r="J393" s="15"/>
      <c r="K393" s="15"/>
      <c r="L393" s="15"/>
      <c r="M393" s="15"/>
      <c r="N393" s="15"/>
      <c r="O393" s="15"/>
      <c r="P393" s="15"/>
      <c r="Q393" s="15"/>
      <c r="R393" s="15"/>
      <c r="S393" s="15"/>
    </row>
    <row r="394">
      <c r="A394" s="15"/>
      <c r="B394" s="15"/>
      <c r="C394" s="15"/>
      <c r="D394" s="15"/>
      <c r="E394" s="15"/>
      <c r="F394" s="15"/>
      <c r="G394" s="15"/>
      <c r="H394" s="15"/>
      <c r="I394" s="15"/>
      <c r="J394" s="15"/>
      <c r="K394" s="15"/>
      <c r="L394" s="15"/>
      <c r="M394" s="15"/>
      <c r="N394" s="15"/>
      <c r="O394" s="15"/>
      <c r="P394" s="15"/>
      <c r="Q394" s="15"/>
      <c r="R394" s="15"/>
      <c r="S394" s="15"/>
    </row>
    <row r="395">
      <c r="A395" s="15"/>
      <c r="B395" s="15"/>
      <c r="C395" s="15"/>
      <c r="D395" s="15"/>
      <c r="E395" s="15"/>
      <c r="F395" s="15"/>
      <c r="G395" s="15"/>
      <c r="H395" s="15"/>
      <c r="I395" s="15"/>
      <c r="J395" s="15"/>
      <c r="K395" s="15"/>
      <c r="L395" s="15"/>
      <c r="M395" s="15"/>
      <c r="N395" s="15"/>
      <c r="O395" s="15"/>
      <c r="P395" s="15"/>
      <c r="Q395" s="15"/>
      <c r="R395" s="15"/>
      <c r="S395" s="15"/>
    </row>
    <row r="396">
      <c r="A396" s="15"/>
      <c r="B396" s="15"/>
      <c r="C396" s="15"/>
      <c r="D396" s="15"/>
      <c r="E396" s="15"/>
      <c r="F396" s="15"/>
      <c r="G396" s="15"/>
      <c r="H396" s="15"/>
      <c r="I396" s="15"/>
      <c r="J396" s="15"/>
      <c r="K396" s="15"/>
      <c r="L396" s="15"/>
      <c r="M396" s="15"/>
      <c r="N396" s="15"/>
      <c r="O396" s="15"/>
      <c r="P396" s="15"/>
      <c r="Q396" s="15"/>
      <c r="R396" s="15"/>
      <c r="S396" s="15"/>
    </row>
    <row r="397">
      <c r="A397" s="15"/>
      <c r="B397" s="15"/>
      <c r="C397" s="15"/>
      <c r="D397" s="15"/>
      <c r="E397" s="15"/>
      <c r="F397" s="15"/>
      <c r="G397" s="15"/>
      <c r="H397" s="15"/>
      <c r="I397" s="15"/>
      <c r="J397" s="15"/>
      <c r="K397" s="15"/>
      <c r="L397" s="15"/>
      <c r="M397" s="15"/>
      <c r="N397" s="15"/>
      <c r="O397" s="15"/>
      <c r="P397" s="15"/>
      <c r="Q397" s="15"/>
      <c r="R397" s="15"/>
      <c r="S397" s="15"/>
    </row>
    <row r="398">
      <c r="A398" s="15"/>
      <c r="B398" s="15"/>
      <c r="C398" s="15"/>
      <c r="D398" s="15"/>
      <c r="E398" s="15"/>
      <c r="F398" s="15"/>
      <c r="G398" s="15"/>
      <c r="H398" s="15"/>
      <c r="I398" s="15"/>
      <c r="J398" s="15"/>
      <c r="K398" s="15"/>
      <c r="L398" s="15"/>
      <c r="M398" s="15"/>
      <c r="N398" s="15"/>
      <c r="O398" s="15"/>
      <c r="P398" s="15"/>
      <c r="Q398" s="15"/>
      <c r="R398" s="15"/>
      <c r="S398" s="15"/>
    </row>
    <row r="399">
      <c r="A399" s="15"/>
      <c r="B399" s="15"/>
      <c r="C399" s="15"/>
      <c r="D399" s="15"/>
      <c r="E399" s="15"/>
      <c r="F399" s="15"/>
      <c r="G399" s="15"/>
      <c r="H399" s="15"/>
      <c r="I399" s="15"/>
      <c r="J399" s="15"/>
      <c r="K399" s="15"/>
      <c r="L399" s="15"/>
      <c r="M399" s="15"/>
      <c r="N399" s="15"/>
      <c r="O399" s="15"/>
      <c r="P399" s="15"/>
      <c r="Q399" s="15"/>
      <c r="R399" s="15"/>
      <c r="S399" s="15"/>
    </row>
    <row r="400">
      <c r="A400" s="15"/>
      <c r="B400" s="15"/>
      <c r="C400" s="15"/>
      <c r="D400" s="15"/>
      <c r="E400" s="15"/>
      <c r="F400" s="15"/>
      <c r="G400" s="15"/>
      <c r="H400" s="15"/>
      <c r="I400" s="15"/>
      <c r="J400" s="15"/>
      <c r="K400" s="15"/>
      <c r="L400" s="15"/>
      <c r="M400" s="15"/>
      <c r="N400" s="15"/>
      <c r="O400" s="15"/>
      <c r="P400" s="15"/>
      <c r="Q400" s="15"/>
      <c r="R400" s="15"/>
      <c r="S400" s="15"/>
    </row>
    <row r="401">
      <c r="A401" s="15"/>
      <c r="B401" s="15"/>
      <c r="C401" s="15"/>
      <c r="D401" s="15"/>
      <c r="E401" s="15"/>
      <c r="F401" s="15"/>
      <c r="G401" s="15"/>
      <c r="H401" s="15"/>
      <c r="I401" s="15"/>
      <c r="J401" s="15"/>
      <c r="K401" s="15"/>
      <c r="L401" s="15"/>
      <c r="M401" s="15"/>
      <c r="N401" s="15"/>
      <c r="O401" s="15"/>
      <c r="P401" s="15"/>
      <c r="Q401" s="15"/>
      <c r="R401" s="15"/>
      <c r="S401" s="15"/>
    </row>
    <row r="402">
      <c r="A402" s="15"/>
      <c r="B402" s="15"/>
      <c r="C402" s="15"/>
      <c r="D402" s="15"/>
      <c r="E402" s="15"/>
      <c r="F402" s="15"/>
      <c r="G402" s="15"/>
      <c r="H402" s="15"/>
      <c r="I402" s="15"/>
      <c r="J402" s="15"/>
      <c r="K402" s="15"/>
      <c r="L402" s="15"/>
      <c r="M402" s="15"/>
      <c r="N402" s="15"/>
      <c r="O402" s="15"/>
      <c r="P402" s="15"/>
      <c r="Q402" s="15"/>
      <c r="R402" s="15"/>
      <c r="S402" s="15"/>
    </row>
    <row r="403">
      <c r="A403" s="15"/>
      <c r="B403" s="15"/>
      <c r="C403" s="15"/>
      <c r="D403" s="15"/>
      <c r="E403" s="15"/>
      <c r="F403" s="15"/>
      <c r="G403" s="15"/>
      <c r="H403" s="15"/>
      <c r="I403" s="15"/>
      <c r="J403" s="15"/>
      <c r="K403" s="15"/>
      <c r="L403" s="15"/>
      <c r="M403" s="15"/>
      <c r="N403" s="15"/>
      <c r="O403" s="15"/>
      <c r="P403" s="15"/>
      <c r="Q403" s="15"/>
      <c r="R403" s="15"/>
      <c r="S403" s="15"/>
    </row>
    <row r="404">
      <c r="A404" s="15"/>
      <c r="B404" s="15"/>
      <c r="C404" s="15"/>
      <c r="D404" s="15"/>
      <c r="E404" s="15"/>
      <c r="F404" s="15"/>
      <c r="G404" s="15"/>
      <c r="H404" s="15"/>
      <c r="I404" s="15"/>
      <c r="J404" s="15"/>
      <c r="K404" s="15"/>
      <c r="L404" s="15"/>
      <c r="M404" s="15"/>
      <c r="N404" s="15"/>
      <c r="O404" s="15"/>
      <c r="P404" s="15"/>
      <c r="Q404" s="15"/>
      <c r="R404" s="15"/>
      <c r="S404" s="15"/>
    </row>
    <row r="405">
      <c r="A405" s="15"/>
      <c r="B405" s="15"/>
      <c r="C405" s="15"/>
      <c r="D405" s="15"/>
      <c r="E405" s="15"/>
      <c r="F405" s="15"/>
      <c r="G405" s="15"/>
      <c r="H405" s="15"/>
      <c r="I405" s="15"/>
      <c r="J405" s="15"/>
      <c r="K405" s="15"/>
      <c r="L405" s="15"/>
      <c r="M405" s="15"/>
      <c r="N405" s="15"/>
      <c r="O405" s="15"/>
      <c r="P405" s="15"/>
      <c r="Q405" s="15"/>
      <c r="R405" s="15"/>
      <c r="S405" s="15"/>
    </row>
    <row r="406">
      <c r="A406" s="15"/>
      <c r="B406" s="15"/>
      <c r="C406" s="15"/>
      <c r="D406" s="15"/>
      <c r="E406" s="15"/>
      <c r="F406" s="15"/>
      <c r="G406" s="15"/>
      <c r="H406" s="15"/>
      <c r="I406" s="15"/>
      <c r="J406" s="15"/>
      <c r="K406" s="15"/>
      <c r="L406" s="15"/>
      <c r="M406" s="15"/>
      <c r="N406" s="15"/>
      <c r="O406" s="15"/>
      <c r="P406" s="15"/>
      <c r="Q406" s="15"/>
      <c r="R406" s="15"/>
      <c r="S406" s="15"/>
    </row>
    <row r="407">
      <c r="A407" s="15"/>
      <c r="B407" s="15"/>
      <c r="C407" s="15"/>
      <c r="D407" s="15"/>
      <c r="E407" s="15"/>
      <c r="F407" s="15"/>
      <c r="G407" s="15"/>
      <c r="H407" s="15"/>
      <c r="I407" s="15"/>
      <c r="J407" s="15"/>
      <c r="K407" s="15"/>
      <c r="L407" s="15"/>
      <c r="M407" s="15"/>
      <c r="N407" s="15"/>
      <c r="O407" s="15"/>
      <c r="P407" s="15"/>
      <c r="Q407" s="15"/>
      <c r="R407" s="15"/>
      <c r="S407" s="15"/>
    </row>
    <row r="408">
      <c r="A408" s="15"/>
      <c r="B408" s="15"/>
      <c r="C408" s="15"/>
      <c r="D408" s="15"/>
      <c r="E408" s="15"/>
      <c r="F408" s="15"/>
      <c r="G408" s="15"/>
      <c r="H408" s="15"/>
      <c r="I408" s="15"/>
      <c r="J408" s="15"/>
      <c r="K408" s="15"/>
      <c r="L408" s="15"/>
      <c r="M408" s="15"/>
      <c r="N408" s="15"/>
      <c r="O408" s="15"/>
      <c r="P408" s="15"/>
      <c r="Q408" s="15"/>
      <c r="R408" s="15"/>
      <c r="S408" s="15"/>
    </row>
    <row r="409">
      <c r="A409" s="15"/>
      <c r="B409" s="15"/>
      <c r="C409" s="15"/>
      <c r="D409" s="15"/>
      <c r="E409" s="15"/>
      <c r="F409" s="15"/>
      <c r="G409" s="15"/>
      <c r="H409" s="15"/>
      <c r="I409" s="15"/>
      <c r="J409" s="15"/>
      <c r="K409" s="15"/>
      <c r="L409" s="15"/>
      <c r="M409" s="15"/>
      <c r="N409" s="15"/>
      <c r="O409" s="15"/>
      <c r="P409" s="15"/>
      <c r="Q409" s="15"/>
      <c r="R409" s="15"/>
      <c r="S409" s="15"/>
    </row>
    <row r="410">
      <c r="A410" s="15"/>
      <c r="B410" s="15"/>
      <c r="C410" s="15"/>
      <c r="D410" s="15"/>
      <c r="E410" s="15"/>
      <c r="F410" s="15"/>
      <c r="G410" s="15"/>
      <c r="H410" s="15"/>
      <c r="I410" s="15"/>
      <c r="J410" s="15"/>
      <c r="K410" s="15"/>
      <c r="L410" s="15"/>
      <c r="M410" s="15"/>
      <c r="N410" s="15"/>
      <c r="O410" s="15"/>
      <c r="P410" s="15"/>
      <c r="Q410" s="15"/>
      <c r="R410" s="15"/>
      <c r="S410" s="15"/>
    </row>
    <row r="411">
      <c r="A411" s="15"/>
      <c r="B411" s="15"/>
      <c r="C411" s="15"/>
      <c r="D411" s="15"/>
      <c r="E411" s="15"/>
      <c r="F411" s="15"/>
      <c r="G411" s="15"/>
      <c r="H411" s="15"/>
      <c r="I411" s="15"/>
      <c r="J411" s="15"/>
      <c r="K411" s="15"/>
      <c r="L411" s="15"/>
      <c r="M411" s="15"/>
      <c r="N411" s="15"/>
      <c r="O411" s="15"/>
      <c r="P411" s="15"/>
      <c r="Q411" s="15"/>
      <c r="R411" s="15"/>
      <c r="S411" s="15"/>
    </row>
    <row r="412">
      <c r="A412" s="15"/>
      <c r="B412" s="15"/>
      <c r="C412" s="15"/>
      <c r="D412" s="15"/>
      <c r="E412" s="15"/>
      <c r="F412" s="15"/>
      <c r="G412" s="15"/>
      <c r="H412" s="15"/>
      <c r="I412" s="15"/>
      <c r="J412" s="15"/>
      <c r="K412" s="15"/>
      <c r="L412" s="15"/>
      <c r="M412" s="15"/>
      <c r="N412" s="15"/>
      <c r="O412" s="15"/>
      <c r="P412" s="15"/>
      <c r="Q412" s="15"/>
      <c r="R412" s="15"/>
      <c r="S412" s="15"/>
    </row>
    <row r="413">
      <c r="A413" s="15"/>
      <c r="B413" s="15"/>
      <c r="C413" s="15"/>
      <c r="D413" s="15"/>
      <c r="E413" s="15"/>
      <c r="F413" s="15"/>
      <c r="G413" s="15"/>
      <c r="H413" s="15"/>
      <c r="I413" s="15"/>
      <c r="J413" s="15"/>
      <c r="K413" s="15"/>
      <c r="L413" s="15"/>
      <c r="M413" s="15"/>
      <c r="N413" s="15"/>
      <c r="O413" s="15"/>
      <c r="P413" s="15"/>
      <c r="Q413" s="15"/>
      <c r="R413" s="15"/>
      <c r="S413" s="15"/>
    </row>
    <row r="414">
      <c r="A414" s="15"/>
      <c r="B414" s="15"/>
      <c r="C414" s="15"/>
      <c r="D414" s="15"/>
      <c r="E414" s="15"/>
      <c r="F414" s="15"/>
      <c r="G414" s="15"/>
      <c r="H414" s="15"/>
      <c r="I414" s="15"/>
      <c r="J414" s="15"/>
      <c r="K414" s="15"/>
      <c r="L414" s="15"/>
      <c r="M414" s="15"/>
      <c r="N414" s="15"/>
      <c r="O414" s="15"/>
      <c r="P414" s="15"/>
      <c r="Q414" s="15"/>
      <c r="R414" s="15"/>
      <c r="S414" s="15"/>
    </row>
    <row r="415">
      <c r="A415" s="15"/>
      <c r="B415" s="15"/>
      <c r="C415" s="15"/>
      <c r="D415" s="15"/>
      <c r="E415" s="15"/>
      <c r="F415" s="15"/>
      <c r="G415" s="15"/>
      <c r="H415" s="15"/>
      <c r="I415" s="15"/>
      <c r="J415" s="15"/>
      <c r="K415" s="15"/>
      <c r="L415" s="15"/>
      <c r="M415" s="15"/>
      <c r="N415" s="15"/>
      <c r="O415" s="15"/>
      <c r="P415" s="15"/>
      <c r="Q415" s="15"/>
      <c r="R415" s="15"/>
      <c r="S415" s="15"/>
    </row>
    <row r="416">
      <c r="A416" s="15"/>
      <c r="B416" s="15"/>
      <c r="C416" s="15"/>
      <c r="D416" s="15"/>
      <c r="E416" s="15"/>
      <c r="F416" s="15"/>
      <c r="G416" s="15"/>
      <c r="H416" s="15"/>
      <c r="I416" s="15"/>
      <c r="J416" s="15"/>
      <c r="K416" s="15"/>
      <c r="L416" s="15"/>
      <c r="M416" s="15"/>
      <c r="N416" s="15"/>
      <c r="O416" s="15"/>
      <c r="P416" s="15"/>
      <c r="Q416" s="15"/>
      <c r="R416" s="15"/>
      <c r="S416" s="15"/>
    </row>
    <row r="417">
      <c r="A417" s="15"/>
      <c r="B417" s="15"/>
      <c r="C417" s="15"/>
      <c r="D417" s="15"/>
      <c r="E417" s="15"/>
      <c r="F417" s="15"/>
      <c r="G417" s="15"/>
      <c r="H417" s="15"/>
      <c r="I417" s="15"/>
      <c r="J417" s="15"/>
      <c r="K417" s="15"/>
      <c r="L417" s="15"/>
      <c r="M417" s="15"/>
      <c r="N417" s="15"/>
      <c r="O417" s="15"/>
      <c r="P417" s="15"/>
      <c r="Q417" s="15"/>
      <c r="R417" s="15"/>
      <c r="S417" s="15"/>
    </row>
    <row r="418">
      <c r="A418" s="15"/>
      <c r="B418" s="15"/>
      <c r="C418" s="15"/>
      <c r="D418" s="15"/>
      <c r="E418" s="15"/>
      <c r="F418" s="15"/>
      <c r="G418" s="15"/>
      <c r="H418" s="15"/>
      <c r="I418" s="15"/>
      <c r="J418" s="15"/>
      <c r="K418" s="15"/>
      <c r="L418" s="15"/>
      <c r="M418" s="15"/>
      <c r="N418" s="15"/>
      <c r="O418" s="15"/>
      <c r="P418" s="15"/>
      <c r="Q418" s="15"/>
      <c r="R418" s="15"/>
      <c r="S418" s="15"/>
    </row>
    <row r="419">
      <c r="A419" s="15"/>
      <c r="B419" s="15"/>
      <c r="C419" s="15"/>
      <c r="D419" s="15"/>
      <c r="E419" s="15"/>
      <c r="F419" s="15"/>
      <c r="G419" s="15"/>
      <c r="H419" s="15"/>
      <c r="I419" s="15"/>
      <c r="J419" s="15"/>
      <c r="K419" s="15"/>
      <c r="L419" s="15"/>
      <c r="M419" s="15"/>
      <c r="N419" s="15"/>
      <c r="O419" s="15"/>
      <c r="P419" s="15"/>
      <c r="Q419" s="15"/>
      <c r="R419" s="15"/>
      <c r="S419" s="15"/>
    </row>
    <row r="420">
      <c r="A420" s="15"/>
      <c r="B420" s="15"/>
      <c r="C420" s="15"/>
      <c r="D420" s="15"/>
      <c r="E420" s="15"/>
      <c r="F420" s="15"/>
      <c r="G420" s="15"/>
      <c r="H420" s="15"/>
      <c r="I420" s="15"/>
      <c r="J420" s="15"/>
      <c r="K420" s="15"/>
      <c r="L420" s="15"/>
      <c r="M420" s="15"/>
      <c r="N420" s="15"/>
      <c r="O420" s="15"/>
      <c r="P420" s="15"/>
      <c r="Q420" s="15"/>
      <c r="R420" s="15"/>
      <c r="S420" s="15"/>
    </row>
    <row r="421">
      <c r="A421" s="15"/>
      <c r="B421" s="15"/>
      <c r="C421" s="15"/>
      <c r="D421" s="15"/>
      <c r="E421" s="15"/>
      <c r="F421" s="15"/>
      <c r="G421" s="15"/>
      <c r="H421" s="15"/>
      <c r="I421" s="15"/>
      <c r="J421" s="15"/>
      <c r="K421" s="15"/>
      <c r="L421" s="15"/>
      <c r="M421" s="15"/>
      <c r="N421" s="15"/>
      <c r="O421" s="15"/>
      <c r="P421" s="15"/>
      <c r="Q421" s="15"/>
      <c r="R421" s="15"/>
      <c r="S421" s="15"/>
    </row>
    <row r="422">
      <c r="A422" s="15"/>
      <c r="B422" s="15"/>
      <c r="C422" s="15"/>
      <c r="D422" s="15"/>
      <c r="E422" s="15"/>
      <c r="F422" s="15"/>
      <c r="G422" s="15"/>
      <c r="H422" s="15"/>
      <c r="I422" s="15"/>
      <c r="J422" s="15"/>
      <c r="K422" s="15"/>
      <c r="L422" s="15"/>
      <c r="M422" s="15"/>
      <c r="N422" s="15"/>
      <c r="O422" s="15"/>
      <c r="P422" s="15"/>
      <c r="Q422" s="15"/>
      <c r="R422" s="15"/>
      <c r="S422" s="15"/>
    </row>
    <row r="423">
      <c r="A423" s="15"/>
      <c r="B423" s="15"/>
      <c r="C423" s="15"/>
      <c r="D423" s="15"/>
      <c r="E423" s="15"/>
      <c r="F423" s="15"/>
      <c r="G423" s="15"/>
      <c r="H423" s="15"/>
      <c r="I423" s="15"/>
      <c r="J423" s="15"/>
      <c r="K423" s="15"/>
      <c r="L423" s="15"/>
      <c r="M423" s="15"/>
      <c r="N423" s="15"/>
      <c r="O423" s="15"/>
      <c r="P423" s="15"/>
      <c r="Q423" s="15"/>
      <c r="R423" s="15"/>
      <c r="S423" s="15"/>
    </row>
    <row r="424">
      <c r="A424" s="15"/>
      <c r="B424" s="15"/>
      <c r="C424" s="15"/>
      <c r="D424" s="15"/>
      <c r="E424" s="15"/>
      <c r="F424" s="15"/>
      <c r="G424" s="15"/>
      <c r="H424" s="15"/>
      <c r="I424" s="15"/>
      <c r="J424" s="15"/>
      <c r="K424" s="15"/>
      <c r="L424" s="15"/>
      <c r="M424" s="15"/>
      <c r="N424" s="15"/>
      <c r="O424" s="15"/>
      <c r="P424" s="15"/>
      <c r="Q424" s="15"/>
      <c r="R424" s="15"/>
      <c r="S424" s="15"/>
    </row>
    <row r="425">
      <c r="A425" s="15"/>
      <c r="B425" s="15"/>
      <c r="C425" s="15"/>
      <c r="D425" s="15"/>
      <c r="E425" s="15"/>
      <c r="F425" s="15"/>
      <c r="G425" s="15"/>
      <c r="H425" s="15"/>
      <c r="I425" s="15"/>
      <c r="J425" s="15"/>
      <c r="K425" s="15"/>
      <c r="L425" s="15"/>
      <c r="M425" s="15"/>
      <c r="N425" s="15"/>
      <c r="O425" s="15"/>
      <c r="P425" s="15"/>
      <c r="Q425" s="15"/>
      <c r="R425" s="15"/>
      <c r="S425" s="15"/>
    </row>
    <row r="426">
      <c r="A426" s="15"/>
      <c r="B426" s="15"/>
      <c r="C426" s="15"/>
      <c r="D426" s="15"/>
      <c r="E426" s="15"/>
      <c r="F426" s="15"/>
      <c r="G426" s="15"/>
      <c r="H426" s="15"/>
      <c r="I426" s="15"/>
      <c r="J426" s="15"/>
      <c r="K426" s="15"/>
      <c r="L426" s="15"/>
      <c r="M426" s="15"/>
      <c r="N426" s="15"/>
      <c r="O426" s="15"/>
      <c r="P426" s="15"/>
      <c r="Q426" s="15"/>
      <c r="R426" s="15"/>
      <c r="S426" s="15"/>
    </row>
    <row r="427">
      <c r="A427" s="15"/>
      <c r="B427" s="15"/>
      <c r="C427" s="15"/>
      <c r="D427" s="15"/>
      <c r="E427" s="15"/>
      <c r="F427" s="15"/>
      <c r="G427" s="15"/>
      <c r="H427" s="15"/>
      <c r="I427" s="15"/>
      <c r="J427" s="15"/>
      <c r="K427" s="15"/>
      <c r="L427" s="15"/>
      <c r="M427" s="15"/>
      <c r="N427" s="15"/>
      <c r="O427" s="15"/>
      <c r="P427" s="15"/>
      <c r="Q427" s="15"/>
      <c r="R427" s="15"/>
      <c r="S427" s="15"/>
    </row>
    <row r="428">
      <c r="A428" s="15"/>
      <c r="B428" s="15"/>
      <c r="C428" s="15"/>
      <c r="D428" s="15"/>
      <c r="E428" s="15"/>
      <c r="F428" s="15"/>
      <c r="G428" s="15"/>
      <c r="H428" s="15"/>
      <c r="I428" s="15"/>
      <c r="J428" s="15"/>
      <c r="K428" s="15"/>
      <c r="L428" s="15"/>
      <c r="M428" s="15"/>
      <c r="N428" s="15"/>
      <c r="O428" s="15"/>
      <c r="P428" s="15"/>
      <c r="Q428" s="15"/>
      <c r="R428" s="15"/>
      <c r="S428" s="15"/>
    </row>
    <row r="429">
      <c r="A429" s="15"/>
      <c r="B429" s="15"/>
      <c r="C429" s="15"/>
      <c r="D429" s="15"/>
      <c r="E429" s="15"/>
      <c r="F429" s="15"/>
      <c r="G429" s="15"/>
      <c r="H429" s="15"/>
      <c r="I429" s="15"/>
      <c r="J429" s="15"/>
      <c r="K429" s="15"/>
      <c r="L429" s="15"/>
      <c r="M429" s="15"/>
      <c r="N429" s="15"/>
      <c r="O429" s="15"/>
      <c r="P429" s="15"/>
      <c r="Q429" s="15"/>
      <c r="R429" s="15"/>
      <c r="S429" s="15"/>
    </row>
    <row r="430">
      <c r="A430" s="15"/>
      <c r="B430" s="15"/>
      <c r="C430" s="15"/>
      <c r="D430" s="15"/>
      <c r="E430" s="15"/>
      <c r="F430" s="15"/>
      <c r="G430" s="15"/>
      <c r="H430" s="15"/>
      <c r="I430" s="15"/>
      <c r="J430" s="15"/>
      <c r="K430" s="15"/>
      <c r="L430" s="15"/>
      <c r="M430" s="15"/>
      <c r="N430" s="15"/>
      <c r="O430" s="15"/>
      <c r="P430" s="15"/>
      <c r="Q430" s="15"/>
      <c r="R430" s="15"/>
      <c r="S430" s="15"/>
    </row>
    <row r="431">
      <c r="A431" s="15"/>
      <c r="B431" s="15"/>
      <c r="C431" s="15"/>
      <c r="D431" s="15"/>
      <c r="E431" s="15"/>
      <c r="F431" s="15"/>
      <c r="G431" s="15"/>
      <c r="H431" s="15"/>
      <c r="I431" s="15"/>
      <c r="J431" s="15"/>
      <c r="K431" s="15"/>
      <c r="L431" s="15"/>
      <c r="M431" s="15"/>
      <c r="N431" s="15"/>
      <c r="O431" s="15"/>
      <c r="P431" s="15"/>
      <c r="Q431" s="15"/>
      <c r="R431" s="15"/>
      <c r="S431" s="15"/>
    </row>
    <row r="432">
      <c r="A432" s="15"/>
      <c r="B432" s="15"/>
      <c r="C432" s="15"/>
      <c r="D432" s="15"/>
      <c r="E432" s="15"/>
      <c r="F432" s="15"/>
      <c r="G432" s="15"/>
      <c r="H432" s="15"/>
      <c r="I432" s="15"/>
      <c r="J432" s="15"/>
      <c r="K432" s="15"/>
      <c r="L432" s="15"/>
      <c r="M432" s="15"/>
      <c r="N432" s="15"/>
      <c r="O432" s="15"/>
      <c r="P432" s="15"/>
      <c r="Q432" s="15"/>
      <c r="R432" s="15"/>
      <c r="S432" s="15"/>
    </row>
    <row r="433">
      <c r="A433" s="15"/>
      <c r="B433" s="15"/>
      <c r="C433" s="15"/>
      <c r="D433" s="15"/>
      <c r="E433" s="15"/>
      <c r="F433" s="15"/>
      <c r="G433" s="15"/>
      <c r="H433" s="15"/>
      <c r="I433" s="15"/>
      <c r="J433" s="15"/>
      <c r="K433" s="15"/>
      <c r="L433" s="15"/>
      <c r="M433" s="15"/>
      <c r="N433" s="15"/>
      <c r="O433" s="15"/>
      <c r="P433" s="15"/>
      <c r="Q433" s="15"/>
      <c r="R433" s="15"/>
      <c r="S433" s="15"/>
    </row>
    <row r="434">
      <c r="A434" s="15"/>
      <c r="B434" s="15"/>
      <c r="C434" s="15"/>
      <c r="D434" s="15"/>
      <c r="E434" s="15"/>
      <c r="F434" s="15"/>
      <c r="G434" s="15"/>
      <c r="H434" s="15"/>
      <c r="I434" s="15"/>
      <c r="J434" s="15"/>
      <c r="K434" s="15"/>
      <c r="L434" s="15"/>
      <c r="M434" s="15"/>
      <c r="N434" s="15"/>
      <c r="O434" s="15"/>
      <c r="P434" s="15"/>
      <c r="Q434" s="15"/>
      <c r="R434" s="15"/>
      <c r="S434" s="15"/>
    </row>
    <row r="435">
      <c r="A435" s="15"/>
      <c r="B435" s="15"/>
      <c r="C435" s="15"/>
      <c r="D435" s="15"/>
      <c r="E435" s="15"/>
      <c r="F435" s="15"/>
      <c r="G435" s="15"/>
      <c r="H435" s="15"/>
      <c r="I435" s="15"/>
      <c r="J435" s="15"/>
      <c r="K435" s="15"/>
      <c r="L435" s="15"/>
      <c r="M435" s="15"/>
      <c r="N435" s="15"/>
      <c r="O435" s="15"/>
      <c r="P435" s="15"/>
      <c r="Q435" s="15"/>
      <c r="R435" s="15"/>
      <c r="S435" s="15"/>
    </row>
    <row r="436">
      <c r="A436" s="15"/>
      <c r="B436" s="15"/>
      <c r="C436" s="15"/>
      <c r="D436" s="15"/>
      <c r="E436" s="15"/>
      <c r="F436" s="15"/>
      <c r="G436" s="15"/>
      <c r="H436" s="15"/>
      <c r="I436" s="15"/>
      <c r="J436" s="15"/>
      <c r="K436" s="15"/>
      <c r="L436" s="15"/>
      <c r="M436" s="15"/>
      <c r="N436" s="15"/>
      <c r="O436" s="15"/>
      <c r="P436" s="15"/>
      <c r="Q436" s="15"/>
      <c r="R436" s="15"/>
      <c r="S436" s="15"/>
    </row>
    <row r="437">
      <c r="A437" s="15"/>
      <c r="B437" s="15"/>
      <c r="C437" s="15"/>
      <c r="D437" s="15"/>
      <c r="E437" s="15"/>
      <c r="F437" s="15"/>
      <c r="G437" s="15"/>
      <c r="H437" s="15"/>
      <c r="I437" s="15"/>
      <c r="J437" s="15"/>
      <c r="K437" s="15"/>
      <c r="L437" s="15"/>
      <c r="M437" s="15"/>
      <c r="N437" s="15"/>
      <c r="O437" s="15"/>
      <c r="P437" s="15"/>
      <c r="Q437" s="15"/>
      <c r="R437" s="15"/>
      <c r="S437" s="15"/>
    </row>
    <row r="438">
      <c r="A438" s="15"/>
      <c r="B438" s="15"/>
      <c r="C438" s="15"/>
      <c r="D438" s="15"/>
      <c r="E438" s="15"/>
      <c r="F438" s="15"/>
      <c r="G438" s="15"/>
      <c r="H438" s="15"/>
      <c r="I438" s="15"/>
      <c r="J438" s="15"/>
      <c r="K438" s="15"/>
      <c r="L438" s="15"/>
      <c r="M438" s="15"/>
      <c r="N438" s="15"/>
      <c r="O438" s="15"/>
      <c r="P438" s="15"/>
      <c r="Q438" s="15"/>
      <c r="R438" s="15"/>
      <c r="S438" s="15"/>
    </row>
    <row r="439">
      <c r="A439" s="15"/>
      <c r="B439" s="15"/>
      <c r="C439" s="15"/>
      <c r="D439" s="15"/>
      <c r="E439" s="15"/>
      <c r="F439" s="15"/>
      <c r="G439" s="15"/>
      <c r="H439" s="15"/>
      <c r="I439" s="15"/>
      <c r="J439" s="15"/>
      <c r="K439" s="15"/>
      <c r="L439" s="15"/>
      <c r="M439" s="15"/>
      <c r="N439" s="15"/>
      <c r="O439" s="15"/>
      <c r="P439" s="15"/>
      <c r="Q439" s="15"/>
      <c r="R439" s="15"/>
      <c r="S439" s="15"/>
    </row>
    <row r="440">
      <c r="A440" s="15"/>
      <c r="B440" s="15"/>
      <c r="C440" s="15"/>
      <c r="D440" s="15"/>
      <c r="E440" s="15"/>
      <c r="F440" s="15"/>
      <c r="G440" s="15"/>
      <c r="H440" s="15"/>
      <c r="I440" s="15"/>
      <c r="J440" s="15"/>
      <c r="K440" s="15"/>
      <c r="L440" s="15"/>
      <c r="M440" s="15"/>
      <c r="N440" s="15"/>
      <c r="O440" s="15"/>
      <c r="P440" s="15"/>
      <c r="Q440" s="15"/>
      <c r="R440" s="15"/>
      <c r="S440" s="15"/>
    </row>
    <row r="441">
      <c r="A441" s="15"/>
      <c r="B441" s="15"/>
      <c r="C441" s="15"/>
      <c r="D441" s="15"/>
      <c r="E441" s="15"/>
      <c r="F441" s="15"/>
      <c r="G441" s="15"/>
      <c r="H441" s="15"/>
      <c r="I441" s="15"/>
      <c r="J441" s="15"/>
      <c r="K441" s="15"/>
      <c r="L441" s="15"/>
      <c r="M441" s="15"/>
      <c r="N441" s="15"/>
      <c r="O441" s="15"/>
      <c r="P441" s="15"/>
      <c r="Q441" s="15"/>
      <c r="R441" s="15"/>
      <c r="S441" s="15"/>
    </row>
    <row r="442">
      <c r="A442" s="15"/>
      <c r="B442" s="15"/>
      <c r="C442" s="15"/>
      <c r="D442" s="15"/>
      <c r="E442" s="15"/>
      <c r="F442" s="15"/>
      <c r="G442" s="15"/>
      <c r="H442" s="15"/>
      <c r="I442" s="15"/>
      <c r="J442" s="15"/>
      <c r="K442" s="15"/>
      <c r="L442" s="15"/>
      <c r="M442" s="15"/>
      <c r="N442" s="15"/>
      <c r="O442" s="15"/>
      <c r="P442" s="15"/>
      <c r="Q442" s="15"/>
      <c r="R442" s="15"/>
      <c r="S442" s="15"/>
    </row>
    <row r="443">
      <c r="A443" s="15"/>
      <c r="B443" s="15"/>
      <c r="C443" s="15"/>
      <c r="D443" s="15"/>
      <c r="E443" s="15"/>
      <c r="F443" s="15"/>
      <c r="G443" s="15"/>
      <c r="H443" s="15"/>
      <c r="I443" s="15"/>
      <c r="J443" s="15"/>
      <c r="K443" s="15"/>
      <c r="L443" s="15"/>
      <c r="M443" s="15"/>
      <c r="N443" s="15"/>
      <c r="O443" s="15"/>
      <c r="P443" s="15"/>
      <c r="Q443" s="15"/>
      <c r="R443" s="15"/>
      <c r="S443" s="15"/>
    </row>
    <row r="444">
      <c r="A444" s="15"/>
      <c r="B444" s="15"/>
      <c r="C444" s="15"/>
      <c r="D444" s="15"/>
      <c r="E444" s="15"/>
      <c r="F444" s="15"/>
      <c r="G444" s="15"/>
      <c r="H444" s="15"/>
      <c r="I444" s="15"/>
      <c r="J444" s="15"/>
      <c r="K444" s="15"/>
      <c r="L444" s="15"/>
      <c r="M444" s="15"/>
      <c r="N444" s="15"/>
      <c r="O444" s="15"/>
      <c r="P444" s="15"/>
      <c r="Q444" s="15"/>
      <c r="R444" s="15"/>
      <c r="S444" s="15"/>
    </row>
    <row r="445">
      <c r="A445" s="15"/>
      <c r="B445" s="15"/>
      <c r="C445" s="15"/>
      <c r="D445" s="15"/>
      <c r="E445" s="15"/>
      <c r="F445" s="15"/>
      <c r="G445" s="15"/>
      <c r="H445" s="15"/>
      <c r="I445" s="15"/>
      <c r="J445" s="15"/>
      <c r="K445" s="15"/>
      <c r="L445" s="15"/>
      <c r="M445" s="15"/>
      <c r="N445" s="15"/>
      <c r="O445" s="15"/>
      <c r="P445" s="15"/>
      <c r="Q445" s="15"/>
      <c r="R445" s="15"/>
      <c r="S445" s="15"/>
    </row>
    <row r="446">
      <c r="A446" s="15"/>
      <c r="B446" s="15"/>
      <c r="C446" s="15"/>
      <c r="D446" s="15"/>
      <c r="E446" s="15"/>
      <c r="F446" s="15"/>
      <c r="G446" s="15"/>
      <c r="H446" s="15"/>
      <c r="I446" s="15"/>
      <c r="J446" s="15"/>
      <c r="K446" s="15"/>
      <c r="L446" s="15"/>
      <c r="M446" s="15"/>
      <c r="N446" s="15"/>
      <c r="O446" s="15"/>
      <c r="P446" s="15"/>
      <c r="Q446" s="15"/>
      <c r="R446" s="15"/>
      <c r="S446" s="15"/>
    </row>
    <row r="447">
      <c r="A447" s="15"/>
      <c r="B447" s="15"/>
      <c r="C447" s="15"/>
      <c r="D447" s="15"/>
      <c r="E447" s="15"/>
      <c r="F447" s="15"/>
      <c r="G447" s="15"/>
      <c r="H447" s="15"/>
      <c r="I447" s="15"/>
      <c r="J447" s="15"/>
      <c r="K447" s="15"/>
      <c r="L447" s="15"/>
      <c r="M447" s="15"/>
      <c r="N447" s="15"/>
      <c r="O447" s="15"/>
      <c r="P447" s="15"/>
      <c r="Q447" s="15"/>
      <c r="R447" s="15"/>
      <c r="S447" s="15"/>
    </row>
    <row r="448">
      <c r="A448" s="15"/>
      <c r="B448" s="15"/>
      <c r="C448" s="15"/>
      <c r="D448" s="15"/>
      <c r="E448" s="15"/>
      <c r="F448" s="15"/>
      <c r="G448" s="15"/>
      <c r="H448" s="15"/>
      <c r="I448" s="15"/>
      <c r="J448" s="15"/>
      <c r="K448" s="15"/>
      <c r="L448" s="15"/>
      <c r="M448" s="15"/>
      <c r="N448" s="15"/>
      <c r="O448" s="15"/>
      <c r="P448" s="15"/>
      <c r="Q448" s="15"/>
      <c r="R448" s="15"/>
      <c r="S448" s="15"/>
    </row>
    <row r="449">
      <c r="A449" s="15"/>
      <c r="B449" s="15"/>
      <c r="C449" s="15"/>
      <c r="D449" s="15"/>
      <c r="E449" s="15"/>
      <c r="F449" s="15"/>
      <c r="G449" s="15"/>
      <c r="H449" s="15"/>
      <c r="I449" s="15"/>
      <c r="J449" s="15"/>
      <c r="K449" s="15"/>
      <c r="L449" s="15"/>
      <c r="M449" s="15"/>
      <c r="N449" s="15"/>
      <c r="O449" s="15"/>
      <c r="P449" s="15"/>
      <c r="Q449" s="15"/>
      <c r="R449" s="15"/>
      <c r="S449" s="15"/>
    </row>
    <row r="450">
      <c r="A450" s="15"/>
      <c r="B450" s="15"/>
      <c r="C450" s="15"/>
      <c r="D450" s="15"/>
      <c r="E450" s="15"/>
      <c r="F450" s="15"/>
      <c r="G450" s="15"/>
      <c r="H450" s="15"/>
      <c r="I450" s="15"/>
      <c r="J450" s="15"/>
      <c r="K450" s="15"/>
      <c r="L450" s="15"/>
      <c r="M450" s="15"/>
      <c r="N450" s="15"/>
      <c r="O450" s="15"/>
      <c r="P450" s="15"/>
      <c r="Q450" s="15"/>
      <c r="R450" s="15"/>
      <c r="S450" s="15"/>
    </row>
    <row r="451">
      <c r="A451" s="15"/>
      <c r="B451" s="15"/>
      <c r="C451" s="15"/>
      <c r="D451" s="15"/>
      <c r="E451" s="15"/>
      <c r="F451" s="15"/>
      <c r="G451" s="15"/>
      <c r="H451" s="15"/>
      <c r="I451" s="15"/>
      <c r="J451" s="15"/>
      <c r="K451" s="15"/>
      <c r="L451" s="15"/>
      <c r="M451" s="15"/>
      <c r="N451" s="15"/>
      <c r="O451" s="15"/>
      <c r="P451" s="15"/>
      <c r="Q451" s="15"/>
      <c r="R451" s="15"/>
      <c r="S451" s="15"/>
    </row>
    <row r="452">
      <c r="A452" s="15"/>
      <c r="B452" s="15"/>
      <c r="C452" s="15"/>
      <c r="D452" s="15"/>
      <c r="E452" s="15"/>
      <c r="F452" s="15"/>
      <c r="G452" s="15"/>
      <c r="H452" s="15"/>
      <c r="I452" s="15"/>
      <c r="J452" s="15"/>
      <c r="K452" s="15"/>
      <c r="L452" s="15"/>
      <c r="M452" s="15"/>
      <c r="N452" s="15"/>
      <c r="O452" s="15"/>
      <c r="P452" s="15"/>
      <c r="Q452" s="15"/>
      <c r="R452" s="15"/>
      <c r="S452" s="15"/>
    </row>
    <row r="453">
      <c r="A453" s="15"/>
      <c r="B453" s="15"/>
      <c r="C453" s="15"/>
      <c r="D453" s="15"/>
      <c r="E453" s="15"/>
      <c r="F453" s="15"/>
      <c r="G453" s="15"/>
      <c r="H453" s="15"/>
      <c r="I453" s="15"/>
      <c r="J453" s="15"/>
      <c r="K453" s="15"/>
      <c r="L453" s="15"/>
      <c r="M453" s="15"/>
      <c r="N453" s="15"/>
      <c r="O453" s="15"/>
      <c r="P453" s="15"/>
      <c r="Q453" s="15"/>
      <c r="R453" s="15"/>
      <c r="S453" s="15"/>
    </row>
    <row r="454">
      <c r="A454" s="15"/>
      <c r="B454" s="15"/>
      <c r="C454" s="15"/>
      <c r="D454" s="15"/>
      <c r="E454" s="15"/>
      <c r="F454" s="15"/>
      <c r="G454" s="15"/>
      <c r="H454" s="15"/>
      <c r="I454" s="15"/>
      <c r="J454" s="15"/>
      <c r="K454" s="15"/>
      <c r="L454" s="15"/>
      <c r="M454" s="15"/>
      <c r="N454" s="15"/>
      <c r="O454" s="15"/>
      <c r="P454" s="15"/>
      <c r="Q454" s="15"/>
      <c r="R454" s="15"/>
      <c r="S454" s="15"/>
    </row>
    <row r="455">
      <c r="A455" s="15"/>
      <c r="B455" s="15"/>
      <c r="C455" s="15"/>
      <c r="D455" s="15"/>
      <c r="E455" s="15"/>
      <c r="F455" s="15"/>
      <c r="G455" s="15"/>
      <c r="H455" s="15"/>
      <c r="I455" s="15"/>
      <c r="J455" s="15"/>
      <c r="K455" s="15"/>
      <c r="L455" s="15"/>
      <c r="M455" s="15"/>
      <c r="N455" s="15"/>
      <c r="O455" s="15"/>
      <c r="P455" s="15"/>
      <c r="Q455" s="15"/>
      <c r="R455" s="15"/>
      <c r="S455" s="15"/>
    </row>
    <row r="456">
      <c r="A456" s="15"/>
      <c r="B456" s="15"/>
      <c r="C456" s="15"/>
      <c r="D456" s="15"/>
      <c r="E456" s="15"/>
      <c r="F456" s="15"/>
      <c r="G456" s="15"/>
      <c r="H456" s="15"/>
      <c r="I456" s="15"/>
      <c r="J456" s="15"/>
      <c r="K456" s="15"/>
      <c r="L456" s="15"/>
      <c r="M456" s="15"/>
      <c r="N456" s="15"/>
      <c r="O456" s="15"/>
      <c r="P456" s="15"/>
      <c r="Q456" s="15"/>
      <c r="R456" s="15"/>
      <c r="S456" s="15"/>
    </row>
    <row r="457">
      <c r="A457" s="15"/>
      <c r="B457" s="15"/>
      <c r="C457" s="15"/>
      <c r="D457" s="15"/>
      <c r="E457" s="15"/>
      <c r="F457" s="15"/>
      <c r="G457" s="15"/>
      <c r="H457" s="15"/>
      <c r="I457" s="15"/>
      <c r="J457" s="15"/>
      <c r="K457" s="15"/>
      <c r="L457" s="15"/>
      <c r="M457" s="15"/>
      <c r="N457" s="15"/>
      <c r="O457" s="15"/>
      <c r="P457" s="15"/>
      <c r="Q457" s="15"/>
      <c r="R457" s="15"/>
      <c r="S457" s="15"/>
    </row>
    <row r="458">
      <c r="A458" s="15"/>
      <c r="B458" s="15"/>
      <c r="C458" s="15"/>
      <c r="D458" s="15"/>
      <c r="E458" s="15"/>
      <c r="F458" s="15"/>
      <c r="G458" s="15"/>
      <c r="H458" s="15"/>
      <c r="I458" s="15"/>
      <c r="J458" s="15"/>
      <c r="K458" s="15"/>
      <c r="L458" s="15"/>
      <c r="M458" s="15"/>
      <c r="N458" s="15"/>
      <c r="O458" s="15"/>
      <c r="P458" s="15"/>
      <c r="Q458" s="15"/>
      <c r="R458" s="15"/>
      <c r="S458" s="15"/>
    </row>
    <row r="459">
      <c r="A459" s="15"/>
      <c r="B459" s="15"/>
      <c r="C459" s="15"/>
      <c r="D459" s="15"/>
      <c r="E459" s="15"/>
      <c r="F459" s="15"/>
      <c r="G459" s="15"/>
      <c r="H459" s="15"/>
      <c r="I459" s="15"/>
      <c r="J459" s="15"/>
      <c r="K459" s="15"/>
      <c r="L459" s="15"/>
      <c r="M459" s="15"/>
      <c r="N459" s="15"/>
      <c r="O459" s="15"/>
      <c r="P459" s="15"/>
      <c r="Q459" s="15"/>
      <c r="R459" s="15"/>
      <c r="S459" s="15"/>
    </row>
    <row r="460">
      <c r="A460" s="15"/>
      <c r="B460" s="15"/>
      <c r="C460" s="15"/>
      <c r="D460" s="15"/>
      <c r="E460" s="15"/>
      <c r="F460" s="15"/>
      <c r="G460" s="15"/>
      <c r="H460" s="15"/>
      <c r="I460" s="15"/>
      <c r="J460" s="15"/>
      <c r="K460" s="15"/>
      <c r="L460" s="15"/>
      <c r="M460" s="15"/>
      <c r="N460" s="15"/>
      <c r="O460" s="15"/>
      <c r="P460" s="15"/>
      <c r="Q460" s="15"/>
      <c r="R460" s="15"/>
      <c r="S460" s="15"/>
    </row>
    <row r="461">
      <c r="A461" s="15"/>
      <c r="B461" s="15"/>
      <c r="C461" s="15"/>
      <c r="D461" s="15"/>
      <c r="E461" s="15"/>
      <c r="F461" s="15"/>
      <c r="G461" s="15"/>
      <c r="H461" s="15"/>
      <c r="I461" s="15"/>
      <c r="J461" s="15"/>
      <c r="K461" s="15"/>
      <c r="L461" s="15"/>
      <c r="M461" s="15"/>
      <c r="N461" s="15"/>
      <c r="O461" s="15"/>
      <c r="P461" s="15"/>
      <c r="Q461" s="15"/>
      <c r="R461" s="15"/>
      <c r="S461" s="15"/>
    </row>
    <row r="462">
      <c r="A462" s="15"/>
      <c r="B462" s="15"/>
      <c r="C462" s="15"/>
      <c r="D462" s="15"/>
      <c r="E462" s="15"/>
      <c r="F462" s="15"/>
      <c r="G462" s="15"/>
      <c r="H462" s="15"/>
      <c r="I462" s="15"/>
      <c r="J462" s="15"/>
      <c r="K462" s="15"/>
      <c r="L462" s="15"/>
      <c r="M462" s="15"/>
      <c r="N462" s="15"/>
      <c r="O462" s="15"/>
      <c r="P462" s="15"/>
      <c r="Q462" s="15"/>
      <c r="R462" s="15"/>
      <c r="S462" s="15"/>
    </row>
    <row r="463">
      <c r="A463" s="15"/>
      <c r="B463" s="15"/>
      <c r="C463" s="15"/>
      <c r="D463" s="15"/>
      <c r="E463" s="15"/>
      <c r="F463" s="15"/>
      <c r="G463" s="15"/>
      <c r="H463" s="15"/>
      <c r="I463" s="15"/>
      <c r="J463" s="15"/>
      <c r="K463" s="15"/>
      <c r="L463" s="15"/>
      <c r="M463" s="15"/>
      <c r="N463" s="15"/>
      <c r="O463" s="15"/>
      <c r="P463" s="15"/>
      <c r="Q463" s="15"/>
      <c r="R463" s="15"/>
      <c r="S463" s="15"/>
    </row>
    <row r="464">
      <c r="A464" s="15"/>
      <c r="B464" s="15"/>
      <c r="C464" s="15"/>
      <c r="D464" s="15"/>
      <c r="E464" s="15"/>
      <c r="F464" s="15"/>
      <c r="G464" s="15"/>
      <c r="H464" s="15"/>
      <c r="I464" s="15"/>
      <c r="J464" s="15"/>
      <c r="K464" s="15"/>
      <c r="L464" s="15"/>
      <c r="M464" s="15"/>
      <c r="N464" s="15"/>
      <c r="O464" s="15"/>
      <c r="P464" s="15"/>
      <c r="Q464" s="15"/>
      <c r="R464" s="15"/>
      <c r="S464" s="15"/>
    </row>
    <row r="465">
      <c r="A465" s="15"/>
      <c r="B465" s="15"/>
      <c r="C465" s="15"/>
      <c r="D465" s="15"/>
      <c r="E465" s="15"/>
      <c r="F465" s="15"/>
      <c r="G465" s="15"/>
      <c r="H465" s="15"/>
      <c r="I465" s="15"/>
      <c r="J465" s="15"/>
      <c r="K465" s="15"/>
      <c r="L465" s="15"/>
      <c r="M465" s="15"/>
      <c r="N465" s="15"/>
      <c r="O465" s="15"/>
      <c r="P465" s="15"/>
      <c r="Q465" s="15"/>
      <c r="R465" s="15"/>
      <c r="S465" s="15"/>
    </row>
    <row r="466">
      <c r="A466" s="15"/>
      <c r="B466" s="15"/>
      <c r="C466" s="15"/>
      <c r="D466" s="15"/>
      <c r="E466" s="15"/>
      <c r="F466" s="15"/>
      <c r="G466" s="15"/>
      <c r="H466" s="15"/>
      <c r="I466" s="15"/>
      <c r="J466" s="15"/>
      <c r="K466" s="15"/>
      <c r="L466" s="15"/>
      <c r="M466" s="15"/>
      <c r="N466" s="15"/>
      <c r="O466" s="15"/>
      <c r="P466" s="15"/>
      <c r="Q466" s="15"/>
      <c r="R466" s="15"/>
      <c r="S466" s="15"/>
    </row>
    <row r="467">
      <c r="A467" s="15"/>
      <c r="B467" s="15"/>
      <c r="C467" s="15"/>
      <c r="D467" s="15"/>
      <c r="E467" s="15"/>
      <c r="F467" s="15"/>
      <c r="G467" s="15"/>
      <c r="H467" s="15"/>
      <c r="I467" s="15"/>
      <c r="J467" s="15"/>
      <c r="K467" s="15"/>
      <c r="L467" s="15"/>
      <c r="M467" s="15"/>
      <c r="N467" s="15"/>
      <c r="O467" s="15"/>
      <c r="P467" s="15"/>
      <c r="Q467" s="15"/>
      <c r="R467" s="15"/>
      <c r="S467" s="15"/>
    </row>
    <row r="468">
      <c r="A468" s="15"/>
      <c r="B468" s="15"/>
      <c r="C468" s="15"/>
      <c r="D468" s="15"/>
      <c r="E468" s="15"/>
      <c r="F468" s="15"/>
      <c r="G468" s="15"/>
      <c r="H468" s="15"/>
      <c r="I468" s="15"/>
      <c r="J468" s="15"/>
      <c r="K468" s="15"/>
      <c r="L468" s="15"/>
      <c r="M468" s="15"/>
      <c r="N468" s="15"/>
      <c r="O468" s="15"/>
      <c r="P468" s="15"/>
      <c r="Q468" s="15"/>
      <c r="R468" s="15"/>
      <c r="S468" s="15"/>
    </row>
    <row r="469">
      <c r="A469" s="15"/>
      <c r="B469" s="15"/>
      <c r="C469" s="15"/>
      <c r="D469" s="15"/>
      <c r="E469" s="15"/>
      <c r="F469" s="15"/>
      <c r="G469" s="15"/>
      <c r="H469" s="15"/>
      <c r="I469" s="15"/>
      <c r="J469" s="15"/>
      <c r="K469" s="15"/>
      <c r="L469" s="15"/>
      <c r="M469" s="15"/>
      <c r="N469" s="15"/>
      <c r="O469" s="15"/>
      <c r="P469" s="15"/>
      <c r="Q469" s="15"/>
      <c r="R469" s="15"/>
      <c r="S469" s="15"/>
    </row>
    <row r="470">
      <c r="A470" s="15"/>
      <c r="B470" s="15"/>
      <c r="C470" s="15"/>
      <c r="D470" s="15"/>
      <c r="E470" s="15"/>
      <c r="F470" s="15"/>
      <c r="G470" s="15"/>
      <c r="H470" s="15"/>
      <c r="I470" s="15"/>
      <c r="J470" s="15"/>
      <c r="K470" s="15"/>
      <c r="L470" s="15"/>
      <c r="M470" s="15"/>
      <c r="N470" s="15"/>
      <c r="O470" s="15"/>
      <c r="P470" s="15"/>
      <c r="Q470" s="15"/>
      <c r="R470" s="15"/>
      <c r="S470" s="15"/>
    </row>
    <row r="471">
      <c r="A471" s="15"/>
      <c r="B471" s="15"/>
      <c r="C471" s="15"/>
      <c r="D471" s="15"/>
      <c r="E471" s="15"/>
      <c r="F471" s="15"/>
      <c r="G471" s="15"/>
      <c r="H471" s="15"/>
      <c r="I471" s="15"/>
      <c r="J471" s="15"/>
      <c r="K471" s="15"/>
      <c r="L471" s="15"/>
      <c r="M471" s="15"/>
      <c r="N471" s="15"/>
      <c r="O471" s="15"/>
      <c r="P471" s="15"/>
      <c r="Q471" s="15"/>
      <c r="R471" s="15"/>
      <c r="S471" s="15"/>
    </row>
    <row r="472">
      <c r="A472" s="15"/>
      <c r="B472" s="15"/>
      <c r="C472" s="15"/>
      <c r="D472" s="15"/>
      <c r="E472" s="15"/>
      <c r="F472" s="15"/>
      <c r="G472" s="15"/>
      <c r="H472" s="15"/>
      <c r="I472" s="15"/>
      <c r="J472" s="15"/>
      <c r="K472" s="15"/>
      <c r="L472" s="15"/>
      <c r="M472" s="15"/>
      <c r="N472" s="15"/>
      <c r="O472" s="15"/>
      <c r="P472" s="15"/>
      <c r="Q472" s="15"/>
      <c r="R472" s="15"/>
      <c r="S472" s="15"/>
    </row>
    <row r="473">
      <c r="A473" s="15"/>
      <c r="B473" s="15"/>
      <c r="C473" s="15"/>
      <c r="D473" s="15"/>
      <c r="E473" s="15"/>
      <c r="F473" s="15"/>
      <c r="G473" s="15"/>
      <c r="H473" s="15"/>
      <c r="I473" s="15"/>
      <c r="J473" s="15"/>
      <c r="K473" s="15"/>
      <c r="L473" s="15"/>
      <c r="M473" s="15"/>
      <c r="N473" s="15"/>
      <c r="O473" s="15"/>
      <c r="P473" s="15"/>
      <c r="Q473" s="15"/>
      <c r="R473" s="15"/>
      <c r="S473" s="15"/>
    </row>
    <row r="474">
      <c r="A474" s="15"/>
      <c r="B474" s="15"/>
      <c r="C474" s="15"/>
      <c r="D474" s="15"/>
      <c r="E474" s="15"/>
      <c r="F474" s="15"/>
      <c r="G474" s="15"/>
      <c r="H474" s="15"/>
      <c r="I474" s="15"/>
      <c r="J474" s="15"/>
      <c r="K474" s="15"/>
      <c r="L474" s="15"/>
      <c r="M474" s="15"/>
      <c r="N474" s="15"/>
      <c r="O474" s="15"/>
      <c r="P474" s="15"/>
      <c r="Q474" s="15"/>
      <c r="R474" s="15"/>
      <c r="S474" s="15"/>
    </row>
    <row r="475">
      <c r="A475" s="15"/>
      <c r="B475" s="15"/>
      <c r="C475" s="15"/>
      <c r="D475" s="15"/>
      <c r="E475" s="15"/>
      <c r="F475" s="15"/>
      <c r="G475" s="15"/>
      <c r="H475" s="15"/>
      <c r="I475" s="15"/>
      <c r="J475" s="15"/>
      <c r="K475" s="15"/>
      <c r="L475" s="15"/>
      <c r="M475" s="15"/>
      <c r="N475" s="15"/>
      <c r="O475" s="15"/>
      <c r="P475" s="15"/>
      <c r="Q475" s="15"/>
      <c r="R475" s="15"/>
      <c r="S475" s="15"/>
    </row>
    <row r="476">
      <c r="A476" s="15"/>
      <c r="B476" s="15"/>
      <c r="C476" s="15"/>
      <c r="D476" s="15"/>
      <c r="E476" s="15"/>
      <c r="F476" s="15"/>
      <c r="G476" s="15"/>
      <c r="H476" s="15"/>
      <c r="I476" s="15"/>
      <c r="J476" s="15"/>
      <c r="K476" s="15"/>
      <c r="L476" s="15"/>
      <c r="M476" s="15"/>
      <c r="N476" s="15"/>
      <c r="O476" s="15"/>
      <c r="P476" s="15"/>
      <c r="Q476" s="15"/>
      <c r="R476" s="15"/>
      <c r="S476" s="15"/>
    </row>
    <row r="477">
      <c r="A477" s="15"/>
      <c r="B477" s="15"/>
      <c r="C477" s="15"/>
      <c r="D477" s="15"/>
      <c r="E477" s="15"/>
      <c r="F477" s="15"/>
      <c r="G477" s="15"/>
      <c r="H477" s="15"/>
      <c r="I477" s="15"/>
      <c r="J477" s="15"/>
      <c r="K477" s="15"/>
      <c r="L477" s="15"/>
      <c r="M477" s="15"/>
      <c r="N477" s="15"/>
      <c r="O477" s="15"/>
      <c r="P477" s="15"/>
      <c r="Q477" s="15"/>
      <c r="R477" s="15"/>
      <c r="S477" s="15"/>
    </row>
    <row r="478">
      <c r="A478" s="15"/>
      <c r="B478" s="15"/>
      <c r="C478" s="15"/>
      <c r="D478" s="15"/>
      <c r="E478" s="15"/>
      <c r="F478" s="15"/>
      <c r="G478" s="15"/>
      <c r="H478" s="15"/>
      <c r="I478" s="15"/>
      <c r="J478" s="15"/>
      <c r="K478" s="15"/>
      <c r="L478" s="15"/>
      <c r="M478" s="15"/>
      <c r="N478" s="15"/>
      <c r="O478" s="15"/>
      <c r="P478" s="15"/>
      <c r="Q478" s="15"/>
      <c r="R478" s="15"/>
      <c r="S478" s="15"/>
    </row>
    <row r="479">
      <c r="A479" s="15"/>
      <c r="B479" s="15"/>
      <c r="C479" s="15"/>
      <c r="D479" s="15"/>
      <c r="E479" s="15"/>
      <c r="F479" s="15"/>
      <c r="G479" s="15"/>
      <c r="H479" s="15"/>
      <c r="I479" s="15"/>
      <c r="J479" s="15"/>
      <c r="K479" s="15"/>
      <c r="L479" s="15"/>
      <c r="M479" s="15"/>
      <c r="N479" s="15"/>
      <c r="O479" s="15"/>
      <c r="P479" s="15"/>
      <c r="Q479" s="15"/>
      <c r="R479" s="15"/>
      <c r="S479" s="15"/>
    </row>
    <row r="480">
      <c r="A480" s="15"/>
      <c r="B480" s="15"/>
      <c r="C480" s="15"/>
      <c r="D480" s="15"/>
      <c r="E480" s="15"/>
      <c r="F480" s="15"/>
      <c r="G480" s="15"/>
      <c r="H480" s="15"/>
      <c r="I480" s="15"/>
      <c r="J480" s="15"/>
      <c r="K480" s="15"/>
      <c r="L480" s="15"/>
      <c r="M480" s="15"/>
      <c r="N480" s="15"/>
      <c r="O480" s="15"/>
      <c r="P480" s="15"/>
      <c r="Q480" s="15"/>
      <c r="R480" s="15"/>
      <c r="S480" s="15"/>
    </row>
    <row r="481">
      <c r="A481" s="15"/>
      <c r="B481" s="15"/>
      <c r="C481" s="15"/>
      <c r="D481" s="15"/>
      <c r="E481" s="15"/>
      <c r="F481" s="15"/>
      <c r="G481" s="15"/>
      <c r="H481" s="15"/>
      <c r="I481" s="15"/>
      <c r="J481" s="15"/>
      <c r="K481" s="15"/>
      <c r="L481" s="15"/>
      <c r="M481" s="15"/>
      <c r="N481" s="15"/>
      <c r="O481" s="15"/>
      <c r="P481" s="15"/>
      <c r="Q481" s="15"/>
      <c r="R481" s="15"/>
      <c r="S481" s="15"/>
    </row>
    <row r="482">
      <c r="A482" s="15"/>
      <c r="B482" s="15"/>
      <c r="C482" s="15"/>
      <c r="D482" s="15"/>
      <c r="E482" s="15"/>
      <c r="F482" s="15"/>
      <c r="G482" s="15"/>
      <c r="H482" s="15"/>
      <c r="I482" s="15"/>
      <c r="J482" s="15"/>
      <c r="K482" s="15"/>
      <c r="L482" s="15"/>
      <c r="M482" s="15"/>
      <c r="N482" s="15"/>
      <c r="O482" s="15"/>
      <c r="P482" s="15"/>
      <c r="Q482" s="15"/>
      <c r="R482" s="15"/>
      <c r="S482" s="15"/>
    </row>
    <row r="483">
      <c r="A483" s="15"/>
      <c r="B483" s="15"/>
      <c r="C483" s="15"/>
      <c r="D483" s="15"/>
      <c r="E483" s="15"/>
      <c r="F483" s="15"/>
      <c r="G483" s="15"/>
      <c r="H483" s="15"/>
      <c r="I483" s="15"/>
      <c r="J483" s="15"/>
      <c r="K483" s="15"/>
      <c r="L483" s="15"/>
      <c r="M483" s="15"/>
      <c r="N483" s="15"/>
      <c r="O483" s="15"/>
      <c r="P483" s="15"/>
      <c r="Q483" s="15"/>
      <c r="R483" s="15"/>
      <c r="S483" s="15"/>
    </row>
    <row r="484">
      <c r="A484" s="15"/>
      <c r="B484" s="15"/>
      <c r="C484" s="15"/>
      <c r="D484" s="15"/>
      <c r="E484" s="15"/>
      <c r="F484" s="15"/>
      <c r="G484" s="15"/>
      <c r="H484" s="15"/>
      <c r="I484" s="15"/>
      <c r="J484" s="15"/>
      <c r="K484" s="15"/>
      <c r="L484" s="15"/>
      <c r="M484" s="15"/>
      <c r="N484" s="15"/>
      <c r="O484" s="15"/>
      <c r="P484" s="15"/>
      <c r="Q484" s="15"/>
      <c r="R484" s="15"/>
      <c r="S484" s="15"/>
    </row>
    <row r="485">
      <c r="A485" s="15"/>
      <c r="B485" s="15"/>
      <c r="C485" s="15"/>
      <c r="D485" s="15"/>
      <c r="E485" s="15"/>
      <c r="F485" s="15"/>
      <c r="G485" s="15"/>
      <c r="H485" s="15"/>
      <c r="I485" s="15"/>
      <c r="J485" s="15"/>
      <c r="K485" s="15"/>
      <c r="L485" s="15"/>
      <c r="M485" s="15"/>
      <c r="N485" s="15"/>
      <c r="O485" s="15"/>
      <c r="P485" s="15"/>
      <c r="Q485" s="15"/>
      <c r="R485" s="15"/>
      <c r="S485" s="15"/>
    </row>
    <row r="486">
      <c r="A486" s="15"/>
      <c r="B486" s="15"/>
      <c r="C486" s="15"/>
      <c r="D486" s="15"/>
      <c r="E486" s="15"/>
      <c r="F486" s="15"/>
      <c r="G486" s="15"/>
      <c r="H486" s="15"/>
      <c r="I486" s="15"/>
      <c r="J486" s="15"/>
      <c r="K486" s="15"/>
      <c r="L486" s="15"/>
      <c r="M486" s="15"/>
      <c r="N486" s="15"/>
      <c r="O486" s="15"/>
      <c r="P486" s="15"/>
      <c r="Q486" s="15"/>
      <c r="R486" s="15"/>
      <c r="S486" s="15"/>
    </row>
    <row r="487">
      <c r="A487" s="15"/>
      <c r="B487" s="15"/>
      <c r="C487" s="15"/>
      <c r="D487" s="15"/>
      <c r="E487" s="15"/>
      <c r="F487" s="15"/>
      <c r="G487" s="15"/>
      <c r="H487" s="15"/>
      <c r="I487" s="15"/>
      <c r="J487" s="15"/>
      <c r="K487" s="15"/>
      <c r="L487" s="15"/>
      <c r="M487" s="15"/>
      <c r="N487" s="15"/>
      <c r="O487" s="15"/>
      <c r="P487" s="15"/>
      <c r="Q487" s="15"/>
      <c r="R487" s="15"/>
      <c r="S487" s="15"/>
    </row>
    <row r="488">
      <c r="A488" s="15"/>
      <c r="B488" s="15"/>
      <c r="C488" s="15"/>
      <c r="D488" s="15"/>
      <c r="E488" s="15"/>
      <c r="F488" s="15"/>
      <c r="G488" s="15"/>
      <c r="H488" s="15"/>
      <c r="I488" s="15"/>
      <c r="J488" s="15"/>
      <c r="K488" s="15"/>
      <c r="L488" s="15"/>
      <c r="M488" s="15"/>
      <c r="N488" s="15"/>
      <c r="O488" s="15"/>
      <c r="P488" s="15"/>
      <c r="Q488" s="15"/>
      <c r="R488" s="15"/>
      <c r="S488" s="15"/>
    </row>
    <row r="489">
      <c r="A489" s="15"/>
      <c r="B489" s="15"/>
      <c r="C489" s="15"/>
      <c r="D489" s="15"/>
      <c r="E489" s="15"/>
      <c r="F489" s="15"/>
      <c r="G489" s="15"/>
      <c r="H489" s="15"/>
      <c r="I489" s="15"/>
      <c r="J489" s="15"/>
      <c r="K489" s="15"/>
      <c r="L489" s="15"/>
      <c r="M489" s="15"/>
      <c r="N489" s="15"/>
      <c r="O489" s="15"/>
      <c r="P489" s="15"/>
      <c r="Q489" s="15"/>
      <c r="R489" s="15"/>
      <c r="S489" s="15"/>
    </row>
    <row r="490">
      <c r="A490" s="15"/>
      <c r="B490" s="15"/>
      <c r="C490" s="15"/>
      <c r="D490" s="15"/>
      <c r="E490" s="15"/>
      <c r="F490" s="15"/>
      <c r="G490" s="15"/>
      <c r="H490" s="15"/>
      <c r="I490" s="15"/>
      <c r="J490" s="15"/>
      <c r="K490" s="15"/>
      <c r="L490" s="15"/>
      <c r="M490" s="15"/>
      <c r="N490" s="15"/>
      <c r="O490" s="15"/>
      <c r="P490" s="15"/>
      <c r="Q490" s="15"/>
      <c r="R490" s="15"/>
      <c r="S490" s="15"/>
    </row>
    <row r="491">
      <c r="A491" s="15"/>
      <c r="B491" s="15"/>
      <c r="C491" s="15"/>
      <c r="D491" s="15"/>
      <c r="E491" s="15"/>
      <c r="F491" s="15"/>
      <c r="G491" s="15"/>
      <c r="H491" s="15"/>
      <c r="I491" s="15"/>
      <c r="J491" s="15"/>
      <c r="K491" s="15"/>
      <c r="L491" s="15"/>
      <c r="M491" s="15"/>
      <c r="N491" s="15"/>
      <c r="O491" s="15"/>
      <c r="P491" s="15"/>
      <c r="Q491" s="15"/>
      <c r="R491" s="15"/>
      <c r="S491" s="15"/>
    </row>
    <row r="492">
      <c r="A492" s="15"/>
      <c r="B492" s="15"/>
      <c r="C492" s="15"/>
      <c r="D492" s="15"/>
      <c r="E492" s="15"/>
      <c r="F492" s="15"/>
      <c r="G492" s="15"/>
      <c r="H492" s="15"/>
      <c r="I492" s="15"/>
      <c r="J492" s="15"/>
      <c r="K492" s="15"/>
      <c r="L492" s="15"/>
      <c r="M492" s="15"/>
      <c r="N492" s="15"/>
      <c r="O492" s="15"/>
      <c r="P492" s="15"/>
      <c r="Q492" s="15"/>
      <c r="R492" s="15"/>
      <c r="S492" s="15"/>
    </row>
    <row r="493">
      <c r="A493" s="15"/>
      <c r="B493" s="15"/>
      <c r="C493" s="15"/>
      <c r="D493" s="15"/>
      <c r="E493" s="15"/>
      <c r="F493" s="15"/>
      <c r="G493" s="15"/>
      <c r="H493" s="15"/>
      <c r="I493" s="15"/>
      <c r="J493" s="15"/>
      <c r="K493" s="15"/>
      <c r="L493" s="15"/>
      <c r="M493" s="15"/>
      <c r="N493" s="15"/>
      <c r="O493" s="15"/>
      <c r="P493" s="15"/>
      <c r="Q493" s="15"/>
      <c r="R493" s="15"/>
      <c r="S493" s="15"/>
    </row>
    <row r="494">
      <c r="A494" s="15"/>
      <c r="B494" s="15"/>
      <c r="C494" s="15"/>
      <c r="D494" s="15"/>
      <c r="E494" s="15"/>
      <c r="F494" s="15"/>
      <c r="G494" s="15"/>
      <c r="H494" s="15"/>
      <c r="I494" s="15"/>
      <c r="J494" s="15"/>
      <c r="K494" s="15"/>
      <c r="L494" s="15"/>
      <c r="M494" s="15"/>
      <c r="N494" s="15"/>
      <c r="O494" s="15"/>
      <c r="P494" s="15"/>
      <c r="Q494" s="15"/>
      <c r="R494" s="15"/>
      <c r="S494" s="15"/>
    </row>
    <row r="495">
      <c r="A495" s="15"/>
      <c r="B495" s="15"/>
      <c r="C495" s="15"/>
      <c r="D495" s="15"/>
      <c r="E495" s="15"/>
      <c r="F495" s="15"/>
      <c r="G495" s="15"/>
      <c r="H495" s="15"/>
      <c r="I495" s="15"/>
      <c r="J495" s="15"/>
      <c r="K495" s="15"/>
      <c r="L495" s="15"/>
      <c r="M495" s="15"/>
      <c r="N495" s="15"/>
      <c r="O495" s="15"/>
      <c r="P495" s="15"/>
      <c r="Q495" s="15"/>
      <c r="R495" s="15"/>
      <c r="S495" s="15"/>
    </row>
    <row r="496">
      <c r="A496" s="15"/>
      <c r="B496" s="15"/>
      <c r="C496" s="15"/>
      <c r="D496" s="15"/>
      <c r="E496" s="15"/>
      <c r="F496" s="15"/>
      <c r="G496" s="15"/>
      <c r="H496" s="15"/>
      <c r="I496" s="15"/>
      <c r="J496" s="15"/>
      <c r="K496" s="15"/>
      <c r="L496" s="15"/>
      <c r="M496" s="15"/>
      <c r="N496" s="15"/>
      <c r="O496" s="15"/>
      <c r="P496" s="15"/>
      <c r="Q496" s="15"/>
      <c r="R496" s="15"/>
      <c r="S496" s="15"/>
    </row>
    <row r="497">
      <c r="A497" s="15"/>
      <c r="B497" s="15"/>
      <c r="C497" s="15"/>
      <c r="D497" s="15"/>
      <c r="E497" s="15"/>
      <c r="F497" s="15"/>
      <c r="G497" s="15"/>
      <c r="H497" s="15"/>
      <c r="I497" s="15"/>
      <c r="J497" s="15"/>
      <c r="K497" s="15"/>
      <c r="L497" s="15"/>
      <c r="M497" s="15"/>
      <c r="N497" s="15"/>
      <c r="O497" s="15"/>
      <c r="P497" s="15"/>
      <c r="Q497" s="15"/>
      <c r="R497" s="15"/>
      <c r="S497" s="15"/>
    </row>
    <row r="498">
      <c r="A498" s="15"/>
      <c r="B498" s="15"/>
      <c r="C498" s="15"/>
      <c r="D498" s="15"/>
      <c r="E498" s="15"/>
      <c r="F498" s="15"/>
      <c r="G498" s="15"/>
      <c r="H498" s="15"/>
      <c r="I498" s="15"/>
      <c r="J498" s="15"/>
      <c r="K498" s="15"/>
      <c r="L498" s="15"/>
      <c r="M498" s="15"/>
      <c r="N498" s="15"/>
      <c r="O498" s="15"/>
      <c r="P498" s="15"/>
      <c r="Q498" s="15"/>
      <c r="R498" s="15"/>
      <c r="S498" s="15"/>
    </row>
    <row r="499">
      <c r="A499" s="15"/>
      <c r="B499" s="15"/>
      <c r="C499" s="15"/>
      <c r="D499" s="15"/>
      <c r="E499" s="15"/>
      <c r="F499" s="15"/>
      <c r="G499" s="15"/>
      <c r="H499" s="15"/>
      <c r="I499" s="15"/>
      <c r="J499" s="15"/>
      <c r="K499" s="15"/>
      <c r="L499" s="15"/>
      <c r="M499" s="15"/>
      <c r="N499" s="15"/>
      <c r="O499" s="15"/>
      <c r="P499" s="15"/>
      <c r="Q499" s="15"/>
      <c r="R499" s="15"/>
      <c r="S499" s="15"/>
    </row>
    <row r="500">
      <c r="A500" s="15"/>
      <c r="B500" s="15"/>
      <c r="C500" s="15"/>
      <c r="D500" s="15"/>
      <c r="E500" s="15"/>
      <c r="F500" s="15"/>
      <c r="G500" s="15"/>
      <c r="H500" s="15"/>
      <c r="I500" s="15"/>
      <c r="J500" s="15"/>
      <c r="K500" s="15"/>
      <c r="L500" s="15"/>
      <c r="M500" s="15"/>
      <c r="N500" s="15"/>
      <c r="O500" s="15"/>
      <c r="P500" s="15"/>
      <c r="Q500" s="15"/>
      <c r="R500" s="15"/>
      <c r="S500" s="15"/>
    </row>
    <row r="501">
      <c r="A501" s="15"/>
      <c r="B501" s="15"/>
      <c r="C501" s="15"/>
      <c r="D501" s="15"/>
      <c r="E501" s="15"/>
      <c r="F501" s="15"/>
      <c r="G501" s="15"/>
      <c r="H501" s="15"/>
      <c r="I501" s="15"/>
      <c r="J501" s="15"/>
      <c r="K501" s="15"/>
      <c r="L501" s="15"/>
      <c r="M501" s="15"/>
      <c r="N501" s="15"/>
      <c r="O501" s="15"/>
      <c r="P501" s="15"/>
      <c r="Q501" s="15"/>
      <c r="R501" s="15"/>
      <c r="S501" s="15"/>
    </row>
    <row r="502">
      <c r="A502" s="15"/>
      <c r="B502" s="15"/>
      <c r="C502" s="15"/>
      <c r="D502" s="15"/>
      <c r="E502" s="15"/>
      <c r="F502" s="15"/>
      <c r="G502" s="15"/>
      <c r="H502" s="15"/>
      <c r="I502" s="15"/>
      <c r="J502" s="15"/>
      <c r="K502" s="15"/>
      <c r="L502" s="15"/>
      <c r="M502" s="15"/>
      <c r="N502" s="15"/>
      <c r="O502" s="15"/>
      <c r="P502" s="15"/>
      <c r="Q502" s="15"/>
      <c r="R502" s="15"/>
      <c r="S502" s="15"/>
    </row>
    <row r="503">
      <c r="A503" s="15"/>
      <c r="B503" s="15"/>
      <c r="C503" s="15"/>
      <c r="D503" s="15"/>
      <c r="E503" s="15"/>
      <c r="F503" s="15"/>
      <c r="G503" s="15"/>
      <c r="H503" s="15"/>
      <c r="I503" s="15"/>
      <c r="J503" s="15"/>
      <c r="K503" s="15"/>
      <c r="L503" s="15"/>
      <c r="M503" s="15"/>
      <c r="N503" s="15"/>
      <c r="O503" s="15"/>
      <c r="P503" s="15"/>
      <c r="Q503" s="15"/>
      <c r="R503" s="15"/>
      <c r="S503" s="15"/>
    </row>
    <row r="504">
      <c r="A504" s="15"/>
      <c r="B504" s="15"/>
      <c r="C504" s="15"/>
      <c r="D504" s="15"/>
      <c r="E504" s="15"/>
      <c r="F504" s="15"/>
      <c r="G504" s="15"/>
      <c r="H504" s="15"/>
      <c r="I504" s="15"/>
      <c r="J504" s="15"/>
      <c r="K504" s="15"/>
      <c r="L504" s="15"/>
      <c r="M504" s="15"/>
      <c r="N504" s="15"/>
      <c r="O504" s="15"/>
      <c r="P504" s="15"/>
      <c r="Q504" s="15"/>
      <c r="R504" s="15"/>
      <c r="S504" s="15"/>
    </row>
    <row r="505">
      <c r="A505" s="15"/>
      <c r="B505" s="15"/>
      <c r="C505" s="15"/>
      <c r="D505" s="15"/>
      <c r="E505" s="15"/>
      <c r="F505" s="15"/>
      <c r="G505" s="15"/>
      <c r="H505" s="15"/>
      <c r="I505" s="15"/>
      <c r="J505" s="15"/>
      <c r="K505" s="15"/>
      <c r="L505" s="15"/>
      <c r="M505" s="15"/>
      <c r="N505" s="15"/>
      <c r="O505" s="15"/>
      <c r="P505" s="15"/>
      <c r="Q505" s="15"/>
      <c r="R505" s="15"/>
      <c r="S505" s="15"/>
    </row>
    <row r="506">
      <c r="A506" s="15"/>
      <c r="B506" s="15"/>
      <c r="C506" s="15"/>
      <c r="D506" s="15"/>
      <c r="E506" s="15"/>
      <c r="F506" s="15"/>
      <c r="G506" s="15"/>
      <c r="H506" s="15"/>
      <c r="I506" s="15"/>
      <c r="J506" s="15"/>
      <c r="K506" s="15"/>
      <c r="L506" s="15"/>
      <c r="M506" s="15"/>
      <c r="N506" s="15"/>
      <c r="O506" s="15"/>
      <c r="P506" s="15"/>
      <c r="Q506" s="15"/>
      <c r="R506" s="15"/>
      <c r="S506" s="15"/>
    </row>
    <row r="507">
      <c r="A507" s="15"/>
      <c r="B507" s="15"/>
      <c r="C507" s="15"/>
      <c r="D507" s="15"/>
      <c r="E507" s="15"/>
      <c r="F507" s="15"/>
      <c r="G507" s="15"/>
      <c r="H507" s="15"/>
      <c r="I507" s="15"/>
      <c r="J507" s="15"/>
      <c r="K507" s="15"/>
      <c r="L507" s="15"/>
      <c r="M507" s="15"/>
      <c r="N507" s="15"/>
      <c r="O507" s="15"/>
      <c r="P507" s="15"/>
      <c r="Q507" s="15"/>
      <c r="R507" s="15"/>
      <c r="S507" s="15"/>
    </row>
    <row r="508">
      <c r="A508" s="15"/>
      <c r="B508" s="15"/>
      <c r="C508" s="15"/>
      <c r="D508" s="15"/>
      <c r="E508" s="15"/>
      <c r="F508" s="15"/>
      <c r="G508" s="15"/>
      <c r="H508" s="15"/>
      <c r="I508" s="15"/>
      <c r="J508" s="15"/>
      <c r="K508" s="15"/>
      <c r="L508" s="15"/>
      <c r="M508" s="15"/>
      <c r="N508" s="15"/>
      <c r="O508" s="15"/>
      <c r="P508" s="15"/>
      <c r="Q508" s="15"/>
      <c r="R508" s="15"/>
      <c r="S508" s="15"/>
    </row>
    <row r="509">
      <c r="A509" s="15"/>
      <c r="B509" s="15"/>
      <c r="C509" s="15"/>
      <c r="D509" s="15"/>
      <c r="E509" s="15"/>
      <c r="F509" s="15"/>
      <c r="G509" s="15"/>
      <c r="H509" s="15"/>
      <c r="I509" s="15"/>
      <c r="J509" s="15"/>
      <c r="K509" s="15"/>
      <c r="L509" s="15"/>
      <c r="M509" s="15"/>
      <c r="N509" s="15"/>
      <c r="O509" s="15"/>
      <c r="P509" s="15"/>
      <c r="Q509" s="15"/>
      <c r="R509" s="15"/>
      <c r="S509" s="15"/>
    </row>
    <row r="510">
      <c r="A510" s="15"/>
      <c r="B510" s="15"/>
      <c r="C510" s="15"/>
      <c r="D510" s="15"/>
      <c r="E510" s="15"/>
      <c r="F510" s="15"/>
      <c r="G510" s="15"/>
      <c r="H510" s="15"/>
      <c r="I510" s="15"/>
      <c r="J510" s="15"/>
      <c r="K510" s="15"/>
      <c r="L510" s="15"/>
      <c r="M510" s="15"/>
      <c r="N510" s="15"/>
      <c r="O510" s="15"/>
      <c r="P510" s="15"/>
      <c r="Q510" s="15"/>
      <c r="R510" s="15"/>
      <c r="S510" s="15"/>
    </row>
    <row r="511">
      <c r="A511" s="15"/>
      <c r="B511" s="15"/>
      <c r="C511" s="15"/>
      <c r="D511" s="15"/>
      <c r="E511" s="15"/>
      <c r="F511" s="15"/>
      <c r="G511" s="15"/>
      <c r="H511" s="15"/>
      <c r="I511" s="15"/>
      <c r="J511" s="15"/>
      <c r="K511" s="15"/>
      <c r="L511" s="15"/>
      <c r="M511" s="15"/>
      <c r="N511" s="15"/>
      <c r="O511" s="15"/>
      <c r="P511" s="15"/>
      <c r="Q511" s="15"/>
      <c r="R511" s="15"/>
      <c r="S511" s="15"/>
    </row>
    <row r="512">
      <c r="A512" s="15"/>
      <c r="B512" s="15"/>
      <c r="C512" s="15"/>
      <c r="D512" s="15"/>
      <c r="E512" s="15"/>
      <c r="F512" s="15"/>
      <c r="G512" s="15"/>
      <c r="H512" s="15"/>
      <c r="I512" s="15"/>
      <c r="J512" s="15"/>
      <c r="K512" s="15"/>
      <c r="L512" s="15"/>
      <c r="M512" s="15"/>
      <c r="N512" s="15"/>
      <c r="O512" s="15"/>
      <c r="P512" s="15"/>
      <c r="Q512" s="15"/>
      <c r="R512" s="15"/>
      <c r="S512" s="15"/>
    </row>
    <row r="513">
      <c r="A513" s="15"/>
      <c r="B513" s="15"/>
      <c r="C513" s="15"/>
      <c r="D513" s="15"/>
      <c r="E513" s="15"/>
      <c r="F513" s="15"/>
      <c r="G513" s="15"/>
      <c r="H513" s="15"/>
      <c r="I513" s="15"/>
      <c r="J513" s="15"/>
      <c r="K513" s="15"/>
      <c r="L513" s="15"/>
      <c r="M513" s="15"/>
      <c r="N513" s="15"/>
      <c r="O513" s="15"/>
      <c r="P513" s="15"/>
      <c r="Q513" s="15"/>
      <c r="R513" s="15"/>
      <c r="S513" s="15"/>
    </row>
    <row r="514">
      <c r="A514" s="15"/>
      <c r="B514" s="15"/>
      <c r="C514" s="15"/>
      <c r="D514" s="15"/>
      <c r="E514" s="15"/>
      <c r="F514" s="15"/>
      <c r="G514" s="15"/>
      <c r="H514" s="15"/>
      <c r="I514" s="15"/>
      <c r="J514" s="15"/>
      <c r="K514" s="15"/>
      <c r="L514" s="15"/>
      <c r="M514" s="15"/>
      <c r="N514" s="15"/>
      <c r="O514" s="15"/>
      <c r="P514" s="15"/>
      <c r="Q514" s="15"/>
      <c r="R514" s="15"/>
      <c r="S514" s="15"/>
    </row>
    <row r="515">
      <c r="A515" s="15"/>
      <c r="B515" s="15"/>
      <c r="C515" s="15"/>
      <c r="D515" s="15"/>
      <c r="E515" s="15"/>
      <c r="F515" s="15"/>
      <c r="G515" s="15"/>
      <c r="H515" s="15"/>
      <c r="I515" s="15"/>
      <c r="J515" s="15"/>
      <c r="K515" s="15"/>
      <c r="L515" s="15"/>
      <c r="M515" s="15"/>
      <c r="N515" s="15"/>
      <c r="O515" s="15"/>
      <c r="P515" s="15"/>
      <c r="Q515" s="15"/>
      <c r="R515" s="15"/>
      <c r="S515" s="15"/>
    </row>
    <row r="516">
      <c r="A516" s="15"/>
      <c r="B516" s="15"/>
      <c r="C516" s="15"/>
      <c r="D516" s="15"/>
      <c r="E516" s="15"/>
      <c r="F516" s="15"/>
      <c r="G516" s="15"/>
      <c r="H516" s="15"/>
      <c r="I516" s="15"/>
      <c r="J516" s="15"/>
      <c r="K516" s="15"/>
      <c r="L516" s="15"/>
      <c r="M516" s="15"/>
      <c r="N516" s="15"/>
      <c r="O516" s="15"/>
      <c r="P516" s="15"/>
      <c r="Q516" s="15"/>
      <c r="R516" s="15"/>
      <c r="S516" s="15"/>
    </row>
    <row r="517">
      <c r="A517" s="15"/>
      <c r="B517" s="15"/>
      <c r="C517" s="15"/>
      <c r="D517" s="15"/>
      <c r="E517" s="15"/>
      <c r="F517" s="15"/>
      <c r="G517" s="15"/>
      <c r="H517" s="15"/>
      <c r="I517" s="15"/>
      <c r="J517" s="15"/>
      <c r="K517" s="15"/>
      <c r="L517" s="15"/>
      <c r="M517" s="15"/>
      <c r="N517" s="15"/>
      <c r="O517" s="15"/>
      <c r="P517" s="15"/>
      <c r="Q517" s="15"/>
      <c r="R517" s="15"/>
      <c r="S517" s="15"/>
    </row>
    <row r="518">
      <c r="A518" s="15"/>
      <c r="B518" s="15"/>
      <c r="C518" s="15"/>
      <c r="D518" s="15"/>
      <c r="E518" s="15"/>
      <c r="F518" s="15"/>
      <c r="G518" s="15"/>
      <c r="H518" s="15"/>
      <c r="I518" s="15"/>
      <c r="J518" s="15"/>
      <c r="K518" s="15"/>
      <c r="L518" s="15"/>
      <c r="M518" s="15"/>
      <c r="N518" s="15"/>
      <c r="O518" s="15"/>
      <c r="P518" s="15"/>
      <c r="Q518" s="15"/>
      <c r="R518" s="15"/>
      <c r="S518" s="15"/>
    </row>
    <row r="519">
      <c r="A519" s="15"/>
      <c r="B519" s="15"/>
      <c r="C519" s="15"/>
      <c r="D519" s="15"/>
      <c r="E519" s="15"/>
      <c r="F519" s="15"/>
      <c r="G519" s="15"/>
      <c r="H519" s="15"/>
      <c r="I519" s="15"/>
      <c r="J519" s="15"/>
      <c r="K519" s="15"/>
      <c r="L519" s="15"/>
      <c r="M519" s="15"/>
      <c r="N519" s="15"/>
      <c r="O519" s="15"/>
      <c r="P519" s="15"/>
      <c r="Q519" s="15"/>
      <c r="R519" s="15"/>
      <c r="S519" s="15"/>
    </row>
    <row r="520">
      <c r="A520" s="15"/>
      <c r="B520" s="15"/>
      <c r="C520" s="15"/>
      <c r="D520" s="15"/>
      <c r="E520" s="15"/>
      <c r="F520" s="15"/>
      <c r="G520" s="15"/>
      <c r="H520" s="15"/>
      <c r="I520" s="15"/>
      <c r="J520" s="15"/>
      <c r="K520" s="15"/>
      <c r="L520" s="15"/>
      <c r="M520" s="15"/>
      <c r="N520" s="15"/>
      <c r="O520" s="15"/>
      <c r="P520" s="15"/>
      <c r="Q520" s="15"/>
      <c r="R520" s="15"/>
      <c r="S520" s="15"/>
    </row>
    <row r="521">
      <c r="A521" s="15"/>
      <c r="B521" s="15"/>
      <c r="C521" s="15"/>
      <c r="D521" s="15"/>
      <c r="E521" s="15"/>
      <c r="F521" s="15"/>
      <c r="G521" s="15"/>
      <c r="H521" s="15"/>
      <c r="I521" s="15"/>
      <c r="J521" s="15"/>
      <c r="K521" s="15"/>
      <c r="L521" s="15"/>
      <c r="M521" s="15"/>
      <c r="N521" s="15"/>
      <c r="O521" s="15"/>
      <c r="P521" s="15"/>
      <c r="Q521" s="15"/>
      <c r="R521" s="15"/>
      <c r="S521" s="15"/>
    </row>
    <row r="522">
      <c r="A522" s="15"/>
      <c r="B522" s="15"/>
      <c r="C522" s="15"/>
      <c r="D522" s="15"/>
      <c r="E522" s="15"/>
      <c r="F522" s="15"/>
      <c r="G522" s="15"/>
      <c r="H522" s="15"/>
      <c r="I522" s="15"/>
      <c r="J522" s="15"/>
      <c r="K522" s="15"/>
      <c r="L522" s="15"/>
      <c r="M522" s="15"/>
      <c r="N522" s="15"/>
      <c r="O522" s="15"/>
      <c r="P522" s="15"/>
      <c r="Q522" s="15"/>
      <c r="R522" s="15"/>
      <c r="S522" s="15"/>
    </row>
    <row r="523">
      <c r="A523" s="15"/>
      <c r="B523" s="15"/>
      <c r="C523" s="15"/>
      <c r="D523" s="15"/>
      <c r="E523" s="15"/>
      <c r="F523" s="15"/>
      <c r="G523" s="15"/>
      <c r="H523" s="15"/>
      <c r="I523" s="15"/>
      <c r="J523" s="15"/>
      <c r="K523" s="15"/>
      <c r="L523" s="15"/>
      <c r="M523" s="15"/>
      <c r="N523" s="15"/>
      <c r="O523" s="15"/>
      <c r="P523" s="15"/>
      <c r="Q523" s="15"/>
      <c r="R523" s="15"/>
      <c r="S523" s="15"/>
    </row>
    <row r="524">
      <c r="A524" s="15"/>
      <c r="B524" s="15"/>
      <c r="C524" s="15"/>
      <c r="D524" s="15"/>
      <c r="E524" s="15"/>
      <c r="F524" s="15"/>
      <c r="G524" s="15"/>
      <c r="H524" s="15"/>
      <c r="I524" s="15"/>
      <c r="J524" s="15"/>
      <c r="K524" s="15"/>
      <c r="L524" s="15"/>
      <c r="M524" s="15"/>
      <c r="N524" s="15"/>
      <c r="O524" s="15"/>
      <c r="P524" s="15"/>
      <c r="Q524" s="15"/>
      <c r="R524" s="15"/>
      <c r="S524" s="15"/>
    </row>
    <row r="525">
      <c r="A525" s="15"/>
      <c r="B525" s="15"/>
      <c r="C525" s="15"/>
      <c r="D525" s="15"/>
      <c r="E525" s="15"/>
      <c r="F525" s="15"/>
      <c r="G525" s="15"/>
      <c r="H525" s="15"/>
      <c r="I525" s="15"/>
      <c r="J525" s="15"/>
      <c r="K525" s="15"/>
      <c r="L525" s="15"/>
      <c r="M525" s="15"/>
      <c r="N525" s="15"/>
      <c r="O525" s="15"/>
      <c r="P525" s="15"/>
      <c r="Q525" s="15"/>
      <c r="R525" s="15"/>
      <c r="S525" s="15"/>
    </row>
    <row r="526">
      <c r="A526" s="15"/>
      <c r="B526" s="15"/>
      <c r="C526" s="15"/>
      <c r="D526" s="15"/>
      <c r="E526" s="15"/>
      <c r="F526" s="15"/>
      <c r="G526" s="15"/>
      <c r="H526" s="15"/>
      <c r="I526" s="15"/>
      <c r="J526" s="15"/>
      <c r="K526" s="15"/>
      <c r="L526" s="15"/>
      <c r="M526" s="15"/>
      <c r="N526" s="15"/>
      <c r="O526" s="15"/>
      <c r="P526" s="15"/>
      <c r="Q526" s="15"/>
      <c r="R526" s="15"/>
      <c r="S526" s="15"/>
    </row>
    <row r="527">
      <c r="A527" s="15"/>
      <c r="B527" s="15"/>
      <c r="C527" s="15"/>
      <c r="D527" s="15"/>
      <c r="E527" s="15"/>
      <c r="F527" s="15"/>
      <c r="G527" s="15"/>
      <c r="H527" s="15"/>
      <c r="I527" s="15"/>
      <c r="J527" s="15"/>
      <c r="K527" s="15"/>
      <c r="L527" s="15"/>
      <c r="M527" s="15"/>
      <c r="N527" s="15"/>
      <c r="O527" s="15"/>
      <c r="P527" s="15"/>
      <c r="Q527" s="15"/>
      <c r="R527" s="15"/>
      <c r="S527" s="15"/>
    </row>
    <row r="528">
      <c r="A528" s="15"/>
      <c r="B528" s="15"/>
      <c r="C528" s="15"/>
      <c r="D528" s="15"/>
      <c r="E528" s="15"/>
      <c r="F528" s="15"/>
      <c r="G528" s="15"/>
      <c r="H528" s="15"/>
      <c r="I528" s="15"/>
      <c r="J528" s="15"/>
      <c r="K528" s="15"/>
      <c r="L528" s="15"/>
      <c r="M528" s="15"/>
      <c r="N528" s="15"/>
      <c r="O528" s="15"/>
      <c r="P528" s="15"/>
      <c r="Q528" s="15"/>
      <c r="R528" s="15"/>
      <c r="S528" s="15"/>
    </row>
    <row r="529">
      <c r="A529" s="15"/>
      <c r="B529" s="15"/>
      <c r="C529" s="15"/>
      <c r="D529" s="15"/>
      <c r="E529" s="15"/>
      <c r="F529" s="15"/>
      <c r="G529" s="15"/>
      <c r="H529" s="15"/>
      <c r="I529" s="15"/>
      <c r="J529" s="15"/>
      <c r="K529" s="15"/>
      <c r="L529" s="15"/>
      <c r="M529" s="15"/>
      <c r="N529" s="15"/>
      <c r="O529" s="15"/>
      <c r="P529" s="15"/>
      <c r="Q529" s="15"/>
      <c r="R529" s="15"/>
      <c r="S529" s="15"/>
    </row>
    <row r="530">
      <c r="A530" s="15"/>
      <c r="B530" s="15"/>
      <c r="C530" s="15"/>
      <c r="D530" s="15"/>
      <c r="E530" s="15"/>
      <c r="F530" s="15"/>
      <c r="G530" s="15"/>
      <c r="H530" s="15"/>
      <c r="I530" s="15"/>
      <c r="J530" s="15"/>
      <c r="K530" s="15"/>
      <c r="L530" s="15"/>
      <c r="M530" s="15"/>
      <c r="N530" s="15"/>
      <c r="O530" s="15"/>
      <c r="P530" s="15"/>
      <c r="Q530" s="15"/>
      <c r="R530" s="15"/>
      <c r="S530" s="15"/>
    </row>
    <row r="531">
      <c r="A531" s="15"/>
      <c r="B531" s="15"/>
      <c r="C531" s="15"/>
      <c r="D531" s="15"/>
      <c r="E531" s="15"/>
      <c r="F531" s="15"/>
      <c r="G531" s="15"/>
      <c r="H531" s="15"/>
      <c r="I531" s="15"/>
      <c r="J531" s="15"/>
      <c r="K531" s="15"/>
      <c r="L531" s="15"/>
      <c r="M531" s="15"/>
      <c r="N531" s="15"/>
      <c r="O531" s="15"/>
      <c r="P531" s="15"/>
      <c r="Q531" s="15"/>
      <c r="R531" s="15"/>
      <c r="S531" s="15"/>
    </row>
    <row r="532">
      <c r="A532" s="15"/>
      <c r="B532" s="15"/>
      <c r="C532" s="15"/>
      <c r="D532" s="15"/>
      <c r="E532" s="15"/>
      <c r="F532" s="15"/>
      <c r="G532" s="15"/>
      <c r="H532" s="15"/>
      <c r="I532" s="15"/>
      <c r="J532" s="15"/>
      <c r="K532" s="15"/>
      <c r="L532" s="15"/>
      <c r="M532" s="15"/>
      <c r="N532" s="15"/>
      <c r="O532" s="15"/>
      <c r="P532" s="15"/>
      <c r="Q532" s="15"/>
      <c r="R532" s="15"/>
      <c r="S532" s="15"/>
    </row>
    <row r="533">
      <c r="A533" s="15"/>
      <c r="B533" s="15"/>
      <c r="C533" s="15"/>
      <c r="D533" s="15"/>
      <c r="E533" s="15"/>
      <c r="F533" s="15"/>
      <c r="G533" s="15"/>
      <c r="H533" s="15"/>
      <c r="I533" s="15"/>
      <c r="J533" s="15"/>
      <c r="K533" s="15"/>
      <c r="L533" s="15"/>
      <c r="M533" s="15"/>
      <c r="N533" s="15"/>
      <c r="O533" s="15"/>
      <c r="P533" s="15"/>
      <c r="Q533" s="15"/>
      <c r="R533" s="15"/>
      <c r="S533" s="15"/>
    </row>
    <row r="534">
      <c r="A534" s="15"/>
      <c r="B534" s="15"/>
      <c r="C534" s="15"/>
      <c r="D534" s="15"/>
      <c r="E534" s="15"/>
      <c r="F534" s="15"/>
      <c r="G534" s="15"/>
      <c r="H534" s="15"/>
      <c r="I534" s="15"/>
      <c r="J534" s="15"/>
      <c r="K534" s="15"/>
      <c r="L534" s="15"/>
      <c r="M534" s="15"/>
      <c r="N534" s="15"/>
      <c r="O534" s="15"/>
      <c r="P534" s="15"/>
      <c r="Q534" s="15"/>
      <c r="R534" s="15"/>
      <c r="S534" s="15"/>
    </row>
    <row r="535">
      <c r="A535" s="15"/>
      <c r="B535" s="15"/>
      <c r="C535" s="15"/>
      <c r="D535" s="15"/>
      <c r="E535" s="15"/>
      <c r="F535" s="15"/>
      <c r="G535" s="15"/>
      <c r="H535" s="15"/>
      <c r="I535" s="15"/>
      <c r="J535" s="15"/>
      <c r="K535" s="15"/>
      <c r="L535" s="15"/>
      <c r="M535" s="15"/>
      <c r="N535" s="15"/>
      <c r="O535" s="15"/>
      <c r="P535" s="15"/>
      <c r="Q535" s="15"/>
      <c r="R535" s="15"/>
      <c r="S535" s="15"/>
    </row>
    <row r="536">
      <c r="A536" s="15"/>
      <c r="B536" s="15"/>
      <c r="C536" s="15"/>
      <c r="D536" s="15"/>
      <c r="E536" s="15"/>
      <c r="F536" s="15"/>
      <c r="G536" s="15"/>
      <c r="H536" s="15"/>
      <c r="I536" s="15"/>
      <c r="J536" s="15"/>
      <c r="K536" s="15"/>
      <c r="L536" s="15"/>
      <c r="M536" s="15"/>
      <c r="N536" s="15"/>
      <c r="O536" s="15"/>
      <c r="P536" s="15"/>
      <c r="Q536" s="15"/>
      <c r="R536" s="15"/>
      <c r="S536" s="15"/>
    </row>
    <row r="537">
      <c r="A537" s="15"/>
      <c r="B537" s="15"/>
      <c r="C537" s="15"/>
      <c r="D537" s="15"/>
      <c r="E537" s="15"/>
      <c r="F537" s="15"/>
      <c r="G537" s="15"/>
      <c r="H537" s="15"/>
      <c r="I537" s="15"/>
      <c r="J537" s="15"/>
      <c r="K537" s="15"/>
      <c r="L537" s="15"/>
      <c r="M537" s="15"/>
      <c r="N537" s="15"/>
      <c r="O537" s="15"/>
      <c r="P537" s="15"/>
      <c r="Q537" s="15"/>
      <c r="R537" s="15"/>
      <c r="S537" s="15"/>
    </row>
    <row r="538">
      <c r="A538" s="15"/>
      <c r="B538" s="15"/>
      <c r="C538" s="15"/>
      <c r="D538" s="15"/>
      <c r="E538" s="15"/>
      <c r="F538" s="15"/>
      <c r="G538" s="15"/>
      <c r="H538" s="15"/>
      <c r="I538" s="15"/>
      <c r="J538" s="15"/>
      <c r="K538" s="15"/>
      <c r="L538" s="15"/>
      <c r="M538" s="15"/>
      <c r="N538" s="15"/>
      <c r="O538" s="15"/>
      <c r="P538" s="15"/>
      <c r="Q538" s="15"/>
      <c r="R538" s="15"/>
      <c r="S538" s="15"/>
    </row>
    <row r="539">
      <c r="A539" s="15"/>
      <c r="B539" s="15"/>
      <c r="C539" s="15"/>
      <c r="D539" s="15"/>
      <c r="E539" s="15"/>
      <c r="F539" s="15"/>
      <c r="G539" s="15"/>
      <c r="H539" s="15"/>
      <c r="I539" s="15"/>
      <c r="J539" s="15"/>
      <c r="K539" s="15"/>
      <c r="L539" s="15"/>
      <c r="M539" s="15"/>
      <c r="N539" s="15"/>
      <c r="O539" s="15"/>
      <c r="P539" s="15"/>
      <c r="Q539" s="15"/>
      <c r="R539" s="15"/>
      <c r="S539" s="15"/>
    </row>
    <row r="540">
      <c r="A540" s="15"/>
      <c r="B540" s="15"/>
      <c r="C540" s="15"/>
      <c r="D540" s="15"/>
      <c r="E540" s="15"/>
      <c r="F540" s="15"/>
      <c r="G540" s="15"/>
      <c r="H540" s="15"/>
      <c r="I540" s="15"/>
      <c r="J540" s="15"/>
      <c r="K540" s="15"/>
      <c r="L540" s="15"/>
      <c r="M540" s="15"/>
      <c r="N540" s="15"/>
      <c r="O540" s="15"/>
      <c r="P540" s="15"/>
      <c r="Q540" s="15"/>
      <c r="R540" s="15"/>
      <c r="S540" s="15"/>
    </row>
    <row r="541">
      <c r="A541" s="15"/>
      <c r="B541" s="15"/>
      <c r="C541" s="15"/>
      <c r="D541" s="15"/>
      <c r="E541" s="15"/>
      <c r="F541" s="15"/>
      <c r="G541" s="15"/>
      <c r="H541" s="15"/>
      <c r="I541" s="15"/>
      <c r="J541" s="15"/>
      <c r="K541" s="15"/>
      <c r="L541" s="15"/>
      <c r="M541" s="15"/>
      <c r="N541" s="15"/>
      <c r="O541" s="15"/>
      <c r="P541" s="15"/>
      <c r="Q541" s="15"/>
      <c r="R541" s="15"/>
      <c r="S541" s="15"/>
    </row>
    <row r="542">
      <c r="A542" s="15"/>
      <c r="B542" s="15"/>
      <c r="C542" s="15"/>
      <c r="D542" s="15"/>
      <c r="E542" s="15"/>
      <c r="F542" s="15"/>
      <c r="G542" s="15"/>
      <c r="H542" s="15"/>
      <c r="I542" s="15"/>
      <c r="J542" s="15"/>
      <c r="K542" s="15"/>
      <c r="L542" s="15"/>
      <c r="M542" s="15"/>
      <c r="N542" s="15"/>
      <c r="O542" s="15"/>
      <c r="P542" s="15"/>
      <c r="Q542" s="15"/>
      <c r="R542" s="15"/>
      <c r="S542" s="15"/>
    </row>
    <row r="543">
      <c r="A543" s="15"/>
      <c r="B543" s="15"/>
      <c r="C543" s="15"/>
      <c r="D543" s="15"/>
      <c r="E543" s="15"/>
      <c r="F543" s="15"/>
      <c r="G543" s="15"/>
      <c r="H543" s="15"/>
      <c r="I543" s="15"/>
      <c r="J543" s="15"/>
      <c r="K543" s="15"/>
      <c r="L543" s="15"/>
      <c r="M543" s="15"/>
      <c r="N543" s="15"/>
      <c r="O543" s="15"/>
      <c r="P543" s="15"/>
      <c r="Q543" s="15"/>
      <c r="R543" s="15"/>
      <c r="S543" s="15"/>
    </row>
    <row r="544">
      <c r="A544" s="15"/>
      <c r="B544" s="15"/>
      <c r="C544" s="15"/>
      <c r="D544" s="15"/>
      <c r="E544" s="15"/>
      <c r="F544" s="15"/>
      <c r="G544" s="15"/>
      <c r="H544" s="15"/>
      <c r="I544" s="15"/>
      <c r="J544" s="15"/>
      <c r="K544" s="15"/>
      <c r="L544" s="15"/>
      <c r="M544" s="15"/>
      <c r="N544" s="15"/>
      <c r="O544" s="15"/>
      <c r="P544" s="15"/>
      <c r="Q544" s="15"/>
      <c r="R544" s="15"/>
      <c r="S544" s="15"/>
    </row>
    <row r="545">
      <c r="A545" s="15"/>
      <c r="B545" s="15"/>
      <c r="C545" s="15"/>
      <c r="D545" s="15"/>
      <c r="E545" s="15"/>
      <c r="F545" s="15"/>
      <c r="G545" s="15"/>
      <c r="H545" s="15"/>
      <c r="I545" s="15"/>
      <c r="J545" s="15"/>
      <c r="K545" s="15"/>
      <c r="L545" s="15"/>
      <c r="M545" s="15"/>
      <c r="N545" s="15"/>
      <c r="O545" s="15"/>
      <c r="P545" s="15"/>
      <c r="Q545" s="15"/>
      <c r="R545" s="15"/>
      <c r="S545" s="15"/>
    </row>
    <row r="546">
      <c r="A546" s="15"/>
      <c r="B546" s="15"/>
      <c r="C546" s="15"/>
      <c r="D546" s="15"/>
      <c r="E546" s="15"/>
      <c r="F546" s="15"/>
      <c r="G546" s="15"/>
      <c r="H546" s="15"/>
      <c r="I546" s="15"/>
      <c r="J546" s="15"/>
      <c r="K546" s="15"/>
      <c r="L546" s="15"/>
      <c r="M546" s="15"/>
      <c r="N546" s="15"/>
      <c r="O546" s="15"/>
      <c r="P546" s="15"/>
      <c r="Q546" s="15"/>
      <c r="R546" s="15"/>
      <c r="S546" s="15"/>
    </row>
    <row r="547">
      <c r="A547" s="15"/>
      <c r="B547" s="15"/>
      <c r="C547" s="15"/>
      <c r="D547" s="15"/>
      <c r="E547" s="15"/>
      <c r="F547" s="15"/>
      <c r="G547" s="15"/>
      <c r="H547" s="15"/>
      <c r="I547" s="15"/>
      <c r="J547" s="15"/>
      <c r="K547" s="15"/>
      <c r="L547" s="15"/>
      <c r="M547" s="15"/>
      <c r="N547" s="15"/>
      <c r="O547" s="15"/>
      <c r="P547" s="15"/>
      <c r="Q547" s="15"/>
      <c r="R547" s="15"/>
      <c r="S547" s="15"/>
    </row>
    <row r="548">
      <c r="A548" s="15"/>
      <c r="B548" s="15"/>
      <c r="C548" s="15"/>
      <c r="D548" s="15"/>
      <c r="E548" s="15"/>
      <c r="F548" s="15"/>
      <c r="G548" s="15"/>
      <c r="H548" s="15"/>
      <c r="I548" s="15"/>
      <c r="J548" s="15"/>
      <c r="K548" s="15"/>
      <c r="L548" s="15"/>
      <c r="M548" s="15"/>
      <c r="N548" s="15"/>
      <c r="O548" s="15"/>
      <c r="P548" s="15"/>
      <c r="Q548" s="15"/>
      <c r="R548" s="15"/>
      <c r="S548" s="15"/>
    </row>
    <row r="549">
      <c r="A549" s="15"/>
      <c r="B549" s="15"/>
      <c r="C549" s="15"/>
      <c r="D549" s="15"/>
      <c r="E549" s="15"/>
      <c r="F549" s="15"/>
      <c r="G549" s="15"/>
      <c r="H549" s="15"/>
      <c r="I549" s="15"/>
      <c r="J549" s="15"/>
      <c r="K549" s="15"/>
      <c r="L549" s="15"/>
      <c r="M549" s="15"/>
      <c r="N549" s="15"/>
      <c r="O549" s="15"/>
      <c r="P549" s="15"/>
      <c r="Q549" s="15"/>
      <c r="R549" s="15"/>
      <c r="S549" s="15"/>
    </row>
    <row r="550">
      <c r="A550" s="15"/>
      <c r="B550" s="15"/>
      <c r="C550" s="15"/>
      <c r="D550" s="15"/>
      <c r="E550" s="15"/>
      <c r="F550" s="15"/>
      <c r="G550" s="15"/>
      <c r="H550" s="15"/>
      <c r="I550" s="15"/>
      <c r="J550" s="15"/>
      <c r="K550" s="15"/>
      <c r="L550" s="15"/>
      <c r="M550" s="15"/>
      <c r="N550" s="15"/>
      <c r="O550" s="15"/>
      <c r="P550" s="15"/>
      <c r="Q550" s="15"/>
      <c r="R550" s="15"/>
      <c r="S550" s="15"/>
    </row>
    <row r="551">
      <c r="A551" s="15"/>
      <c r="B551" s="15"/>
      <c r="C551" s="15"/>
      <c r="D551" s="15"/>
      <c r="E551" s="15"/>
      <c r="F551" s="15"/>
      <c r="G551" s="15"/>
      <c r="H551" s="15"/>
      <c r="I551" s="15"/>
      <c r="J551" s="15"/>
      <c r="K551" s="15"/>
      <c r="L551" s="15"/>
      <c r="M551" s="15"/>
      <c r="N551" s="15"/>
      <c r="O551" s="15"/>
      <c r="P551" s="15"/>
      <c r="Q551" s="15"/>
      <c r="R551" s="15"/>
      <c r="S551" s="15"/>
    </row>
    <row r="552">
      <c r="A552" s="15"/>
      <c r="B552" s="15"/>
      <c r="C552" s="15"/>
      <c r="D552" s="15"/>
      <c r="E552" s="15"/>
      <c r="F552" s="15"/>
      <c r="G552" s="15"/>
      <c r="H552" s="15"/>
      <c r="I552" s="15"/>
      <c r="J552" s="15"/>
      <c r="K552" s="15"/>
      <c r="L552" s="15"/>
      <c r="M552" s="15"/>
      <c r="N552" s="15"/>
      <c r="O552" s="15"/>
      <c r="P552" s="15"/>
      <c r="Q552" s="15"/>
      <c r="R552" s="15"/>
      <c r="S552" s="15"/>
    </row>
    <row r="553">
      <c r="A553" s="15"/>
      <c r="B553" s="15"/>
      <c r="C553" s="15"/>
      <c r="D553" s="15"/>
      <c r="E553" s="15"/>
      <c r="F553" s="15"/>
      <c r="G553" s="15"/>
      <c r="H553" s="15"/>
      <c r="I553" s="15"/>
      <c r="J553" s="15"/>
      <c r="K553" s="15"/>
      <c r="L553" s="15"/>
      <c r="M553" s="15"/>
      <c r="N553" s="15"/>
      <c r="O553" s="15"/>
      <c r="P553" s="15"/>
      <c r="Q553" s="15"/>
      <c r="R553" s="15"/>
      <c r="S553" s="15"/>
    </row>
    <row r="554">
      <c r="A554" s="15"/>
      <c r="B554" s="15"/>
      <c r="C554" s="15"/>
      <c r="D554" s="15"/>
      <c r="E554" s="15"/>
      <c r="F554" s="15"/>
      <c r="G554" s="15"/>
      <c r="H554" s="15"/>
      <c r="I554" s="15"/>
      <c r="J554" s="15"/>
      <c r="K554" s="15"/>
      <c r="L554" s="15"/>
      <c r="M554" s="15"/>
      <c r="N554" s="15"/>
      <c r="O554" s="15"/>
      <c r="P554" s="15"/>
      <c r="Q554" s="15"/>
      <c r="R554" s="15"/>
      <c r="S554" s="15"/>
    </row>
    <row r="555">
      <c r="A555" s="15"/>
      <c r="B555" s="15"/>
      <c r="C555" s="15"/>
      <c r="D555" s="15"/>
      <c r="E555" s="15"/>
      <c r="F555" s="15"/>
      <c r="G555" s="15"/>
      <c r="H555" s="15"/>
      <c r="I555" s="15"/>
      <c r="J555" s="15"/>
      <c r="K555" s="15"/>
      <c r="L555" s="15"/>
      <c r="M555" s="15"/>
      <c r="N555" s="15"/>
      <c r="O555" s="15"/>
      <c r="P555" s="15"/>
      <c r="Q555" s="15"/>
      <c r="R555" s="15"/>
      <c r="S555" s="15"/>
    </row>
    <row r="556">
      <c r="A556" s="15"/>
      <c r="B556" s="15"/>
      <c r="C556" s="15"/>
      <c r="D556" s="15"/>
      <c r="E556" s="15"/>
      <c r="F556" s="15"/>
      <c r="G556" s="15"/>
      <c r="H556" s="15"/>
      <c r="I556" s="15"/>
      <c r="J556" s="15"/>
      <c r="K556" s="15"/>
      <c r="L556" s="15"/>
      <c r="M556" s="15"/>
      <c r="N556" s="15"/>
      <c r="O556" s="15"/>
      <c r="P556" s="15"/>
      <c r="Q556" s="15"/>
      <c r="R556" s="15"/>
      <c r="S556" s="15"/>
    </row>
    <row r="557">
      <c r="A557" s="15"/>
      <c r="B557" s="15"/>
      <c r="C557" s="15"/>
      <c r="D557" s="15"/>
      <c r="E557" s="15"/>
      <c r="F557" s="15"/>
      <c r="G557" s="15"/>
      <c r="H557" s="15"/>
      <c r="I557" s="15"/>
      <c r="J557" s="15"/>
      <c r="K557" s="15"/>
      <c r="L557" s="15"/>
      <c r="M557" s="15"/>
      <c r="N557" s="15"/>
      <c r="O557" s="15"/>
      <c r="P557" s="15"/>
      <c r="Q557" s="15"/>
      <c r="R557" s="15"/>
      <c r="S557" s="15"/>
    </row>
    <row r="558">
      <c r="A558" s="15"/>
      <c r="B558" s="15"/>
      <c r="C558" s="15"/>
      <c r="D558" s="15"/>
      <c r="E558" s="15"/>
      <c r="F558" s="15"/>
      <c r="G558" s="15"/>
      <c r="H558" s="15"/>
      <c r="I558" s="15"/>
      <c r="J558" s="15"/>
      <c r="K558" s="15"/>
      <c r="L558" s="15"/>
      <c r="M558" s="15"/>
      <c r="N558" s="15"/>
      <c r="O558" s="15"/>
      <c r="P558" s="15"/>
      <c r="Q558" s="15"/>
      <c r="R558" s="15"/>
      <c r="S558" s="15"/>
    </row>
    <row r="559">
      <c r="A559" s="15"/>
      <c r="B559" s="15"/>
      <c r="C559" s="15"/>
      <c r="D559" s="15"/>
      <c r="E559" s="15"/>
      <c r="F559" s="15"/>
      <c r="G559" s="15"/>
      <c r="H559" s="15"/>
      <c r="I559" s="15"/>
      <c r="J559" s="15"/>
      <c r="K559" s="15"/>
      <c r="L559" s="15"/>
      <c r="M559" s="15"/>
      <c r="N559" s="15"/>
      <c r="O559" s="15"/>
      <c r="P559" s="15"/>
      <c r="Q559" s="15"/>
      <c r="R559" s="15"/>
      <c r="S559" s="15"/>
    </row>
    <row r="560">
      <c r="A560" s="15"/>
      <c r="B560" s="15"/>
      <c r="C560" s="15"/>
      <c r="D560" s="15"/>
      <c r="E560" s="15"/>
      <c r="F560" s="15"/>
      <c r="G560" s="15"/>
      <c r="H560" s="15"/>
      <c r="I560" s="15"/>
      <c r="J560" s="15"/>
      <c r="K560" s="15"/>
      <c r="L560" s="15"/>
      <c r="M560" s="15"/>
      <c r="N560" s="15"/>
      <c r="O560" s="15"/>
      <c r="P560" s="15"/>
      <c r="Q560" s="15"/>
      <c r="R560" s="15"/>
      <c r="S560" s="15"/>
    </row>
    <row r="561">
      <c r="A561" s="15"/>
      <c r="B561" s="15"/>
      <c r="C561" s="15"/>
      <c r="D561" s="15"/>
      <c r="E561" s="15"/>
      <c r="F561" s="15"/>
      <c r="G561" s="15"/>
      <c r="H561" s="15"/>
      <c r="I561" s="15"/>
      <c r="J561" s="15"/>
      <c r="K561" s="15"/>
      <c r="L561" s="15"/>
      <c r="M561" s="15"/>
      <c r="N561" s="15"/>
      <c r="O561" s="15"/>
      <c r="P561" s="15"/>
      <c r="Q561" s="15"/>
      <c r="R561" s="15"/>
      <c r="S561" s="15"/>
    </row>
    <row r="562">
      <c r="A562" s="15"/>
      <c r="B562" s="15"/>
      <c r="C562" s="15"/>
      <c r="D562" s="15"/>
      <c r="E562" s="15"/>
      <c r="F562" s="15"/>
      <c r="G562" s="15"/>
      <c r="H562" s="15"/>
      <c r="I562" s="15"/>
      <c r="J562" s="15"/>
      <c r="K562" s="15"/>
      <c r="L562" s="15"/>
      <c r="M562" s="15"/>
      <c r="N562" s="15"/>
      <c r="O562" s="15"/>
      <c r="P562" s="15"/>
      <c r="Q562" s="15"/>
      <c r="R562" s="15"/>
      <c r="S562" s="15"/>
    </row>
    <row r="563">
      <c r="A563" s="15"/>
      <c r="B563" s="15"/>
      <c r="C563" s="15"/>
      <c r="D563" s="15"/>
      <c r="E563" s="15"/>
      <c r="F563" s="15"/>
      <c r="G563" s="15"/>
      <c r="H563" s="15"/>
      <c r="I563" s="15"/>
      <c r="J563" s="15"/>
      <c r="K563" s="15"/>
      <c r="L563" s="15"/>
      <c r="M563" s="15"/>
      <c r="N563" s="15"/>
      <c r="O563" s="15"/>
      <c r="P563" s="15"/>
      <c r="Q563" s="15"/>
      <c r="R563" s="15"/>
      <c r="S563" s="15"/>
    </row>
    <row r="564">
      <c r="A564" s="15"/>
      <c r="B564" s="15"/>
      <c r="C564" s="15"/>
      <c r="D564" s="15"/>
      <c r="E564" s="15"/>
      <c r="F564" s="15"/>
      <c r="G564" s="15"/>
      <c r="H564" s="15"/>
      <c r="I564" s="15"/>
      <c r="J564" s="15"/>
      <c r="K564" s="15"/>
      <c r="L564" s="15"/>
      <c r="M564" s="15"/>
      <c r="N564" s="15"/>
      <c r="O564" s="15"/>
      <c r="P564" s="15"/>
      <c r="Q564" s="15"/>
      <c r="R564" s="15"/>
      <c r="S564" s="15"/>
    </row>
    <row r="565">
      <c r="A565" s="15"/>
      <c r="B565" s="15"/>
      <c r="C565" s="15"/>
      <c r="D565" s="15"/>
      <c r="E565" s="15"/>
      <c r="F565" s="15"/>
      <c r="G565" s="15"/>
      <c r="H565" s="15"/>
      <c r="I565" s="15"/>
      <c r="J565" s="15"/>
      <c r="K565" s="15"/>
      <c r="L565" s="15"/>
      <c r="M565" s="15"/>
      <c r="N565" s="15"/>
      <c r="O565" s="15"/>
      <c r="P565" s="15"/>
      <c r="Q565" s="15"/>
      <c r="R565" s="15"/>
      <c r="S565" s="15"/>
    </row>
    <row r="566">
      <c r="A566" s="15"/>
      <c r="B566" s="15"/>
      <c r="C566" s="15"/>
      <c r="D566" s="15"/>
      <c r="E566" s="15"/>
      <c r="F566" s="15"/>
      <c r="G566" s="15"/>
      <c r="H566" s="15"/>
      <c r="I566" s="15"/>
      <c r="J566" s="15"/>
      <c r="K566" s="15"/>
      <c r="L566" s="15"/>
      <c r="M566" s="15"/>
      <c r="N566" s="15"/>
      <c r="O566" s="15"/>
      <c r="P566" s="15"/>
      <c r="Q566" s="15"/>
      <c r="R566" s="15"/>
      <c r="S566" s="15"/>
    </row>
    <row r="567">
      <c r="A567" s="15"/>
      <c r="B567" s="15"/>
      <c r="C567" s="15"/>
      <c r="D567" s="15"/>
      <c r="E567" s="15"/>
      <c r="F567" s="15"/>
      <c r="G567" s="15"/>
      <c r="H567" s="15"/>
      <c r="I567" s="15"/>
      <c r="J567" s="15"/>
      <c r="K567" s="15"/>
      <c r="L567" s="15"/>
      <c r="M567" s="15"/>
      <c r="N567" s="15"/>
      <c r="O567" s="15"/>
      <c r="P567" s="15"/>
      <c r="Q567" s="15"/>
      <c r="R567" s="15"/>
      <c r="S567" s="15"/>
    </row>
    <row r="568">
      <c r="A568" s="15"/>
      <c r="B568" s="15"/>
      <c r="C568" s="15"/>
      <c r="D568" s="15"/>
      <c r="E568" s="15"/>
      <c r="F568" s="15"/>
      <c r="G568" s="15"/>
      <c r="H568" s="15"/>
      <c r="I568" s="15"/>
      <c r="J568" s="15"/>
      <c r="K568" s="15"/>
      <c r="L568" s="15"/>
      <c r="M568" s="15"/>
      <c r="N568" s="15"/>
      <c r="O568" s="15"/>
      <c r="P568" s="15"/>
      <c r="Q568" s="15"/>
      <c r="R568" s="15"/>
      <c r="S568" s="15"/>
    </row>
    <row r="569">
      <c r="A569" s="15"/>
      <c r="B569" s="15"/>
      <c r="C569" s="15"/>
      <c r="D569" s="15"/>
      <c r="E569" s="15"/>
      <c r="F569" s="15"/>
      <c r="G569" s="15"/>
      <c r="H569" s="15"/>
      <c r="I569" s="15"/>
      <c r="J569" s="15"/>
      <c r="K569" s="15"/>
      <c r="L569" s="15"/>
      <c r="M569" s="15"/>
      <c r="N569" s="15"/>
      <c r="O569" s="15"/>
      <c r="P569" s="15"/>
      <c r="Q569" s="15"/>
      <c r="R569" s="15"/>
      <c r="S569" s="15"/>
    </row>
    <row r="570">
      <c r="A570" s="15"/>
      <c r="B570" s="15"/>
      <c r="C570" s="15"/>
      <c r="D570" s="15"/>
      <c r="E570" s="15"/>
      <c r="F570" s="15"/>
      <c r="G570" s="15"/>
      <c r="H570" s="15"/>
      <c r="I570" s="15"/>
      <c r="J570" s="15"/>
      <c r="K570" s="15"/>
      <c r="L570" s="15"/>
      <c r="M570" s="15"/>
      <c r="N570" s="15"/>
      <c r="O570" s="15"/>
      <c r="P570" s="15"/>
      <c r="Q570" s="15"/>
      <c r="R570" s="15"/>
      <c r="S570" s="15"/>
    </row>
    <row r="571">
      <c r="A571" s="15"/>
      <c r="B571" s="15"/>
      <c r="C571" s="15"/>
      <c r="D571" s="15"/>
      <c r="E571" s="15"/>
      <c r="F571" s="15"/>
      <c r="G571" s="15"/>
      <c r="H571" s="15"/>
      <c r="I571" s="15"/>
      <c r="J571" s="15"/>
      <c r="K571" s="15"/>
      <c r="L571" s="15"/>
      <c r="M571" s="15"/>
      <c r="N571" s="15"/>
      <c r="O571" s="15"/>
      <c r="P571" s="15"/>
      <c r="Q571" s="15"/>
      <c r="R571" s="15"/>
      <c r="S571" s="15"/>
    </row>
    <row r="572">
      <c r="A572" s="15"/>
      <c r="B572" s="15"/>
      <c r="C572" s="15"/>
      <c r="D572" s="15"/>
      <c r="E572" s="15"/>
      <c r="F572" s="15"/>
      <c r="G572" s="15"/>
      <c r="H572" s="15"/>
      <c r="I572" s="15"/>
      <c r="J572" s="15"/>
      <c r="K572" s="15"/>
      <c r="L572" s="15"/>
      <c r="M572" s="15"/>
      <c r="N572" s="15"/>
      <c r="O572" s="15"/>
      <c r="P572" s="15"/>
      <c r="Q572" s="15"/>
      <c r="R572" s="15"/>
      <c r="S572" s="15"/>
    </row>
    <row r="573">
      <c r="A573" s="15"/>
      <c r="B573" s="15"/>
      <c r="C573" s="15"/>
      <c r="D573" s="15"/>
      <c r="E573" s="15"/>
      <c r="F573" s="15"/>
      <c r="G573" s="15"/>
      <c r="H573" s="15"/>
      <c r="I573" s="15"/>
      <c r="J573" s="15"/>
      <c r="K573" s="15"/>
      <c r="L573" s="15"/>
      <c r="M573" s="15"/>
      <c r="N573" s="15"/>
      <c r="O573" s="15"/>
      <c r="P573" s="15"/>
      <c r="Q573" s="15"/>
      <c r="R573" s="15"/>
      <c r="S573" s="15"/>
    </row>
    <row r="574">
      <c r="A574" s="15"/>
      <c r="B574" s="15"/>
      <c r="C574" s="15"/>
      <c r="D574" s="15"/>
      <c r="E574" s="15"/>
      <c r="F574" s="15"/>
      <c r="G574" s="15"/>
      <c r="H574" s="15"/>
      <c r="I574" s="15"/>
      <c r="J574" s="15"/>
      <c r="K574" s="15"/>
      <c r="L574" s="15"/>
      <c r="M574" s="15"/>
      <c r="N574" s="15"/>
      <c r="O574" s="15"/>
      <c r="P574" s="15"/>
      <c r="Q574" s="15"/>
      <c r="R574" s="15"/>
      <c r="S574" s="15"/>
    </row>
    <row r="575">
      <c r="A575" s="15"/>
      <c r="B575" s="15"/>
      <c r="C575" s="15"/>
      <c r="D575" s="15"/>
      <c r="E575" s="15"/>
      <c r="F575" s="15"/>
      <c r="G575" s="15"/>
      <c r="H575" s="15"/>
      <c r="I575" s="15"/>
      <c r="J575" s="15"/>
      <c r="K575" s="15"/>
      <c r="L575" s="15"/>
      <c r="M575" s="15"/>
      <c r="N575" s="15"/>
      <c r="O575" s="15"/>
      <c r="P575" s="15"/>
      <c r="Q575" s="15"/>
      <c r="R575" s="15"/>
      <c r="S575" s="15"/>
    </row>
    <row r="576">
      <c r="A576" s="15"/>
      <c r="B576" s="15"/>
      <c r="C576" s="15"/>
      <c r="D576" s="15"/>
      <c r="E576" s="15"/>
      <c r="F576" s="15"/>
      <c r="G576" s="15"/>
      <c r="H576" s="15"/>
      <c r="I576" s="15"/>
      <c r="J576" s="15"/>
      <c r="K576" s="15"/>
      <c r="L576" s="15"/>
      <c r="M576" s="15"/>
      <c r="N576" s="15"/>
      <c r="O576" s="15"/>
      <c r="P576" s="15"/>
      <c r="Q576" s="15"/>
      <c r="R576" s="15"/>
      <c r="S576" s="15"/>
    </row>
    <row r="577">
      <c r="A577" s="15"/>
      <c r="B577" s="15"/>
      <c r="C577" s="15"/>
      <c r="D577" s="15"/>
      <c r="E577" s="15"/>
      <c r="F577" s="15"/>
      <c r="G577" s="15"/>
      <c r="H577" s="15"/>
      <c r="I577" s="15"/>
      <c r="J577" s="15"/>
      <c r="K577" s="15"/>
      <c r="L577" s="15"/>
      <c r="M577" s="15"/>
      <c r="N577" s="15"/>
      <c r="O577" s="15"/>
      <c r="P577" s="15"/>
      <c r="Q577" s="15"/>
      <c r="R577" s="15"/>
      <c r="S577" s="15"/>
    </row>
    <row r="578">
      <c r="A578" s="15"/>
      <c r="B578" s="15"/>
      <c r="C578" s="15"/>
      <c r="D578" s="15"/>
      <c r="E578" s="15"/>
      <c r="F578" s="15"/>
      <c r="G578" s="15"/>
      <c r="H578" s="15"/>
      <c r="I578" s="15"/>
      <c r="J578" s="15"/>
      <c r="K578" s="15"/>
      <c r="L578" s="15"/>
      <c r="M578" s="15"/>
      <c r="N578" s="15"/>
      <c r="O578" s="15"/>
      <c r="P578" s="15"/>
      <c r="Q578" s="15"/>
      <c r="R578" s="15"/>
      <c r="S578" s="15"/>
    </row>
    <row r="579">
      <c r="A579" s="15"/>
      <c r="B579" s="15"/>
      <c r="C579" s="15"/>
      <c r="D579" s="15"/>
      <c r="E579" s="15"/>
      <c r="F579" s="15"/>
      <c r="G579" s="15"/>
      <c r="H579" s="15"/>
      <c r="I579" s="15"/>
      <c r="J579" s="15"/>
      <c r="K579" s="15"/>
      <c r="L579" s="15"/>
      <c r="M579" s="15"/>
      <c r="N579" s="15"/>
      <c r="O579" s="15"/>
      <c r="P579" s="15"/>
      <c r="Q579" s="15"/>
      <c r="R579" s="15"/>
      <c r="S579" s="15"/>
    </row>
    <row r="580">
      <c r="A580" s="15"/>
      <c r="B580" s="15"/>
      <c r="C580" s="15"/>
      <c r="D580" s="15"/>
      <c r="E580" s="15"/>
      <c r="F580" s="15"/>
      <c r="G580" s="15"/>
      <c r="H580" s="15"/>
      <c r="I580" s="15"/>
      <c r="J580" s="15"/>
      <c r="K580" s="15"/>
      <c r="L580" s="15"/>
      <c r="M580" s="15"/>
      <c r="N580" s="15"/>
      <c r="O580" s="15"/>
      <c r="P580" s="15"/>
      <c r="Q580" s="15"/>
      <c r="R580" s="15"/>
      <c r="S580" s="15"/>
    </row>
    <row r="581">
      <c r="A581" s="15"/>
      <c r="B581" s="15"/>
      <c r="C581" s="15"/>
      <c r="D581" s="15"/>
      <c r="E581" s="15"/>
      <c r="F581" s="15"/>
      <c r="G581" s="15"/>
      <c r="H581" s="15"/>
      <c r="I581" s="15"/>
      <c r="J581" s="15"/>
      <c r="K581" s="15"/>
      <c r="L581" s="15"/>
      <c r="M581" s="15"/>
      <c r="N581" s="15"/>
      <c r="O581" s="15"/>
      <c r="P581" s="15"/>
      <c r="Q581" s="15"/>
      <c r="R581" s="15"/>
      <c r="S581" s="15"/>
    </row>
    <row r="582">
      <c r="A582" s="15"/>
      <c r="B582" s="15"/>
      <c r="C582" s="15"/>
      <c r="D582" s="15"/>
      <c r="E582" s="15"/>
      <c r="F582" s="15"/>
      <c r="G582" s="15"/>
      <c r="H582" s="15"/>
      <c r="I582" s="15"/>
      <c r="J582" s="15"/>
      <c r="K582" s="15"/>
      <c r="L582" s="15"/>
      <c r="M582" s="15"/>
      <c r="N582" s="15"/>
      <c r="O582" s="15"/>
      <c r="P582" s="15"/>
      <c r="Q582" s="15"/>
      <c r="R582" s="15"/>
      <c r="S582" s="15"/>
    </row>
    <row r="583">
      <c r="A583" s="15"/>
      <c r="B583" s="15"/>
      <c r="C583" s="15"/>
      <c r="D583" s="15"/>
      <c r="E583" s="15"/>
      <c r="F583" s="15"/>
      <c r="G583" s="15"/>
      <c r="H583" s="15"/>
      <c r="I583" s="15"/>
      <c r="J583" s="15"/>
      <c r="K583" s="15"/>
      <c r="L583" s="15"/>
      <c r="M583" s="15"/>
      <c r="N583" s="15"/>
      <c r="O583" s="15"/>
      <c r="P583" s="15"/>
      <c r="Q583" s="15"/>
      <c r="R583" s="15"/>
      <c r="S583" s="15"/>
    </row>
    <row r="584">
      <c r="A584" s="15"/>
      <c r="B584" s="15"/>
      <c r="C584" s="15"/>
      <c r="D584" s="15"/>
      <c r="E584" s="15"/>
      <c r="F584" s="15"/>
      <c r="G584" s="15"/>
      <c r="H584" s="15"/>
      <c r="I584" s="15"/>
      <c r="J584" s="15"/>
      <c r="K584" s="15"/>
      <c r="L584" s="15"/>
      <c r="M584" s="15"/>
      <c r="N584" s="15"/>
      <c r="O584" s="15"/>
      <c r="P584" s="15"/>
      <c r="Q584" s="15"/>
      <c r="R584" s="15"/>
      <c r="S584" s="15"/>
    </row>
    <row r="585">
      <c r="A585" s="15"/>
      <c r="B585" s="15"/>
      <c r="C585" s="15"/>
      <c r="D585" s="15"/>
      <c r="E585" s="15"/>
      <c r="F585" s="15"/>
      <c r="G585" s="15"/>
      <c r="H585" s="15"/>
      <c r="I585" s="15"/>
      <c r="J585" s="15"/>
      <c r="K585" s="15"/>
      <c r="L585" s="15"/>
      <c r="M585" s="15"/>
      <c r="N585" s="15"/>
      <c r="O585" s="15"/>
      <c r="P585" s="15"/>
      <c r="Q585" s="15"/>
      <c r="R585" s="15"/>
      <c r="S585" s="15"/>
    </row>
    <row r="586">
      <c r="A586" s="15"/>
      <c r="B586" s="15"/>
      <c r="C586" s="15"/>
      <c r="D586" s="15"/>
      <c r="E586" s="15"/>
      <c r="F586" s="15"/>
      <c r="G586" s="15"/>
      <c r="H586" s="15"/>
      <c r="I586" s="15"/>
      <c r="J586" s="15"/>
      <c r="K586" s="15"/>
      <c r="L586" s="15"/>
      <c r="M586" s="15"/>
      <c r="N586" s="15"/>
      <c r="O586" s="15"/>
      <c r="P586" s="15"/>
      <c r="Q586" s="15"/>
      <c r="R586" s="15"/>
      <c r="S586" s="15"/>
    </row>
    <row r="587">
      <c r="A587" s="15"/>
      <c r="B587" s="15"/>
      <c r="C587" s="15"/>
      <c r="D587" s="15"/>
      <c r="E587" s="15"/>
      <c r="F587" s="15"/>
      <c r="G587" s="15"/>
      <c r="H587" s="15"/>
      <c r="I587" s="15"/>
      <c r="J587" s="15"/>
      <c r="K587" s="15"/>
      <c r="L587" s="15"/>
      <c r="M587" s="15"/>
      <c r="N587" s="15"/>
      <c r="O587" s="15"/>
      <c r="P587" s="15"/>
      <c r="Q587" s="15"/>
      <c r="R587" s="15"/>
      <c r="S587" s="15"/>
    </row>
    <row r="588">
      <c r="A588" s="15"/>
      <c r="B588" s="15"/>
      <c r="C588" s="15"/>
      <c r="D588" s="15"/>
      <c r="E588" s="15"/>
      <c r="F588" s="15"/>
      <c r="G588" s="15"/>
      <c r="H588" s="15"/>
      <c r="I588" s="15"/>
      <c r="J588" s="15"/>
      <c r="K588" s="15"/>
      <c r="L588" s="15"/>
      <c r="M588" s="15"/>
      <c r="N588" s="15"/>
      <c r="O588" s="15"/>
      <c r="P588" s="15"/>
      <c r="Q588" s="15"/>
      <c r="R588" s="15"/>
      <c r="S588" s="15"/>
    </row>
    <row r="589">
      <c r="A589" s="15"/>
      <c r="B589" s="15"/>
      <c r="C589" s="15"/>
      <c r="D589" s="15"/>
      <c r="E589" s="15"/>
      <c r="F589" s="15"/>
      <c r="G589" s="15"/>
      <c r="H589" s="15"/>
      <c r="I589" s="15"/>
      <c r="J589" s="15"/>
      <c r="K589" s="15"/>
      <c r="L589" s="15"/>
      <c r="M589" s="15"/>
      <c r="N589" s="15"/>
      <c r="O589" s="15"/>
      <c r="P589" s="15"/>
      <c r="Q589" s="15"/>
      <c r="R589" s="15"/>
      <c r="S589" s="15"/>
    </row>
    <row r="590">
      <c r="A590" s="15"/>
      <c r="B590" s="15"/>
      <c r="C590" s="15"/>
      <c r="D590" s="15"/>
      <c r="E590" s="15"/>
      <c r="F590" s="15"/>
      <c r="G590" s="15"/>
      <c r="H590" s="15"/>
      <c r="I590" s="15"/>
      <c r="J590" s="15"/>
      <c r="K590" s="15"/>
      <c r="L590" s="15"/>
      <c r="M590" s="15"/>
      <c r="N590" s="15"/>
      <c r="O590" s="15"/>
      <c r="P590" s="15"/>
      <c r="Q590" s="15"/>
      <c r="R590" s="15"/>
      <c r="S590" s="15"/>
    </row>
    <row r="591">
      <c r="A591" s="15"/>
      <c r="B591" s="15"/>
      <c r="C591" s="15"/>
      <c r="D591" s="15"/>
      <c r="E591" s="15"/>
      <c r="F591" s="15"/>
      <c r="G591" s="15"/>
      <c r="H591" s="15"/>
      <c r="I591" s="15"/>
      <c r="J591" s="15"/>
      <c r="K591" s="15"/>
      <c r="L591" s="15"/>
      <c r="M591" s="15"/>
      <c r="N591" s="15"/>
      <c r="O591" s="15"/>
      <c r="P591" s="15"/>
      <c r="Q591" s="15"/>
      <c r="R591" s="15"/>
      <c r="S591" s="15"/>
    </row>
    <row r="592">
      <c r="A592" s="15"/>
      <c r="B592" s="15"/>
      <c r="C592" s="15"/>
      <c r="D592" s="15"/>
      <c r="E592" s="15"/>
      <c r="F592" s="15"/>
      <c r="G592" s="15"/>
      <c r="H592" s="15"/>
      <c r="I592" s="15"/>
      <c r="J592" s="15"/>
      <c r="K592" s="15"/>
      <c r="L592" s="15"/>
      <c r="M592" s="15"/>
      <c r="N592" s="15"/>
      <c r="O592" s="15"/>
      <c r="P592" s="15"/>
      <c r="Q592" s="15"/>
      <c r="R592" s="15"/>
      <c r="S592" s="15"/>
    </row>
    <row r="593">
      <c r="A593" s="15"/>
      <c r="B593" s="15"/>
      <c r="C593" s="15"/>
      <c r="D593" s="15"/>
      <c r="E593" s="15"/>
      <c r="F593" s="15"/>
      <c r="G593" s="15"/>
      <c r="H593" s="15"/>
      <c r="I593" s="15"/>
      <c r="J593" s="15"/>
      <c r="K593" s="15"/>
      <c r="L593" s="15"/>
      <c r="M593" s="15"/>
      <c r="N593" s="15"/>
      <c r="O593" s="15"/>
      <c r="P593" s="15"/>
      <c r="Q593" s="15"/>
      <c r="R593" s="15"/>
      <c r="S593" s="15"/>
    </row>
    <row r="594">
      <c r="A594" s="15"/>
      <c r="B594" s="15"/>
      <c r="C594" s="15"/>
      <c r="D594" s="15"/>
      <c r="E594" s="15"/>
      <c r="F594" s="15"/>
      <c r="G594" s="15"/>
      <c r="H594" s="15"/>
      <c r="I594" s="15"/>
      <c r="J594" s="15"/>
      <c r="K594" s="15"/>
      <c r="L594" s="15"/>
      <c r="M594" s="15"/>
      <c r="N594" s="15"/>
      <c r="O594" s="15"/>
      <c r="P594" s="15"/>
      <c r="Q594" s="15"/>
      <c r="R594" s="15"/>
      <c r="S594" s="15"/>
    </row>
    <row r="595">
      <c r="A595" s="15"/>
      <c r="B595" s="15"/>
      <c r="C595" s="15"/>
      <c r="D595" s="15"/>
      <c r="E595" s="15"/>
      <c r="F595" s="15"/>
      <c r="G595" s="15"/>
      <c r="H595" s="15"/>
      <c r="I595" s="15"/>
      <c r="J595" s="15"/>
      <c r="K595" s="15"/>
      <c r="L595" s="15"/>
      <c r="M595" s="15"/>
      <c r="N595" s="15"/>
      <c r="O595" s="15"/>
      <c r="P595" s="15"/>
      <c r="Q595" s="15"/>
      <c r="R595" s="15"/>
      <c r="S595" s="15"/>
    </row>
    <row r="596">
      <c r="A596" s="15"/>
      <c r="B596" s="15"/>
      <c r="C596" s="15"/>
      <c r="D596" s="15"/>
      <c r="E596" s="15"/>
      <c r="F596" s="15"/>
      <c r="G596" s="15"/>
      <c r="H596" s="15"/>
      <c r="I596" s="15"/>
      <c r="J596" s="15"/>
      <c r="K596" s="15"/>
      <c r="L596" s="15"/>
      <c r="M596" s="15"/>
      <c r="N596" s="15"/>
      <c r="O596" s="15"/>
      <c r="P596" s="15"/>
      <c r="Q596" s="15"/>
      <c r="R596" s="15"/>
      <c r="S596" s="15"/>
    </row>
    <row r="597">
      <c r="A597" s="15"/>
      <c r="B597" s="15"/>
      <c r="C597" s="15"/>
      <c r="D597" s="15"/>
      <c r="E597" s="15"/>
      <c r="F597" s="15"/>
      <c r="G597" s="15"/>
      <c r="H597" s="15"/>
      <c r="I597" s="15"/>
      <c r="J597" s="15"/>
      <c r="K597" s="15"/>
      <c r="L597" s="15"/>
      <c r="M597" s="15"/>
      <c r="N597" s="15"/>
      <c r="O597" s="15"/>
      <c r="P597" s="15"/>
      <c r="Q597" s="15"/>
      <c r="R597" s="15"/>
      <c r="S597" s="15"/>
    </row>
    <row r="598">
      <c r="A598" s="15"/>
      <c r="B598" s="15"/>
      <c r="C598" s="15"/>
      <c r="D598" s="15"/>
      <c r="E598" s="15"/>
      <c r="F598" s="15"/>
      <c r="G598" s="15"/>
      <c r="H598" s="15"/>
      <c r="I598" s="15"/>
      <c r="J598" s="15"/>
      <c r="K598" s="15"/>
      <c r="L598" s="15"/>
      <c r="M598" s="15"/>
      <c r="N598" s="15"/>
      <c r="O598" s="15"/>
      <c r="P598" s="15"/>
      <c r="Q598" s="15"/>
      <c r="R598" s="15"/>
      <c r="S598" s="15"/>
    </row>
    <row r="599">
      <c r="A599" s="15"/>
      <c r="B599" s="15"/>
      <c r="C599" s="15"/>
      <c r="D599" s="15"/>
      <c r="E599" s="15"/>
      <c r="F599" s="15"/>
      <c r="G599" s="15"/>
      <c r="H599" s="15"/>
      <c r="I599" s="15"/>
      <c r="J599" s="15"/>
      <c r="K599" s="15"/>
      <c r="L599" s="15"/>
      <c r="M599" s="15"/>
      <c r="N599" s="15"/>
      <c r="O599" s="15"/>
      <c r="P599" s="15"/>
      <c r="Q599" s="15"/>
      <c r="R599" s="15"/>
      <c r="S599" s="15"/>
    </row>
    <row r="600">
      <c r="A600" s="15"/>
      <c r="B600" s="15"/>
      <c r="C600" s="15"/>
      <c r="D600" s="15"/>
      <c r="E600" s="15"/>
      <c r="F600" s="15"/>
      <c r="G600" s="15"/>
      <c r="H600" s="15"/>
      <c r="I600" s="15"/>
      <c r="J600" s="15"/>
      <c r="K600" s="15"/>
      <c r="L600" s="15"/>
      <c r="M600" s="15"/>
      <c r="N600" s="15"/>
      <c r="O600" s="15"/>
      <c r="P600" s="15"/>
      <c r="Q600" s="15"/>
      <c r="R600" s="15"/>
      <c r="S600" s="15"/>
    </row>
    <row r="601">
      <c r="A601" s="15"/>
      <c r="B601" s="15"/>
      <c r="C601" s="15"/>
      <c r="D601" s="15"/>
      <c r="E601" s="15"/>
      <c r="F601" s="15"/>
      <c r="G601" s="15"/>
      <c r="H601" s="15"/>
      <c r="I601" s="15"/>
      <c r="J601" s="15"/>
      <c r="K601" s="15"/>
      <c r="L601" s="15"/>
      <c r="M601" s="15"/>
      <c r="N601" s="15"/>
      <c r="O601" s="15"/>
      <c r="P601" s="15"/>
      <c r="Q601" s="15"/>
      <c r="R601" s="15"/>
      <c r="S601" s="15"/>
    </row>
    <row r="602">
      <c r="A602" s="15"/>
      <c r="B602" s="15"/>
      <c r="C602" s="15"/>
      <c r="D602" s="15"/>
      <c r="E602" s="15"/>
      <c r="F602" s="15"/>
      <c r="G602" s="15"/>
      <c r="H602" s="15"/>
      <c r="I602" s="15"/>
      <c r="J602" s="15"/>
      <c r="K602" s="15"/>
      <c r="L602" s="15"/>
      <c r="M602" s="15"/>
      <c r="N602" s="15"/>
      <c r="O602" s="15"/>
      <c r="P602" s="15"/>
      <c r="Q602" s="15"/>
      <c r="R602" s="15"/>
      <c r="S602" s="15"/>
    </row>
    <row r="603">
      <c r="A603" s="15"/>
      <c r="B603" s="15"/>
      <c r="C603" s="15"/>
      <c r="D603" s="15"/>
      <c r="E603" s="15"/>
      <c r="F603" s="15"/>
      <c r="G603" s="15"/>
      <c r="H603" s="15"/>
      <c r="I603" s="15"/>
      <c r="J603" s="15"/>
      <c r="K603" s="15"/>
      <c r="L603" s="15"/>
      <c r="M603" s="15"/>
      <c r="N603" s="15"/>
      <c r="O603" s="15"/>
      <c r="P603" s="15"/>
      <c r="Q603" s="15"/>
      <c r="R603" s="15"/>
      <c r="S603" s="15"/>
    </row>
    <row r="604">
      <c r="A604" s="15"/>
      <c r="B604" s="15"/>
      <c r="C604" s="15"/>
      <c r="D604" s="15"/>
      <c r="E604" s="15"/>
      <c r="F604" s="15"/>
      <c r="G604" s="15"/>
      <c r="H604" s="15"/>
      <c r="I604" s="15"/>
      <c r="J604" s="15"/>
      <c r="K604" s="15"/>
      <c r="L604" s="15"/>
      <c r="M604" s="15"/>
      <c r="N604" s="15"/>
      <c r="O604" s="15"/>
      <c r="P604" s="15"/>
      <c r="Q604" s="15"/>
      <c r="R604" s="15"/>
      <c r="S604" s="15"/>
    </row>
    <row r="605">
      <c r="A605" s="15"/>
      <c r="B605" s="15"/>
      <c r="C605" s="15"/>
      <c r="D605" s="15"/>
      <c r="E605" s="15"/>
      <c r="F605" s="15"/>
      <c r="G605" s="15"/>
      <c r="H605" s="15"/>
      <c r="I605" s="15"/>
      <c r="J605" s="15"/>
      <c r="K605" s="15"/>
      <c r="L605" s="15"/>
      <c r="M605" s="15"/>
      <c r="N605" s="15"/>
      <c r="O605" s="15"/>
      <c r="P605" s="15"/>
      <c r="Q605" s="15"/>
      <c r="R605" s="15"/>
      <c r="S605" s="15"/>
    </row>
    <row r="606">
      <c r="A606" s="15"/>
      <c r="B606" s="15"/>
      <c r="C606" s="15"/>
      <c r="D606" s="15"/>
      <c r="E606" s="15"/>
      <c r="F606" s="15"/>
      <c r="G606" s="15"/>
      <c r="H606" s="15"/>
      <c r="I606" s="15"/>
      <c r="J606" s="15"/>
      <c r="K606" s="15"/>
      <c r="L606" s="15"/>
      <c r="M606" s="15"/>
      <c r="N606" s="15"/>
      <c r="O606" s="15"/>
      <c r="P606" s="15"/>
      <c r="Q606" s="15"/>
      <c r="R606" s="15"/>
      <c r="S606" s="15"/>
    </row>
    <row r="607">
      <c r="A607" s="15"/>
      <c r="B607" s="15"/>
      <c r="C607" s="15"/>
      <c r="D607" s="15"/>
      <c r="E607" s="15"/>
      <c r="F607" s="15"/>
      <c r="G607" s="15"/>
      <c r="H607" s="15"/>
      <c r="I607" s="15"/>
      <c r="J607" s="15"/>
      <c r="K607" s="15"/>
      <c r="L607" s="15"/>
      <c r="M607" s="15"/>
      <c r="N607" s="15"/>
      <c r="O607" s="15"/>
      <c r="P607" s="15"/>
      <c r="Q607" s="15"/>
      <c r="R607" s="15"/>
      <c r="S607" s="15"/>
    </row>
    <row r="608">
      <c r="A608" s="15"/>
      <c r="B608" s="15"/>
      <c r="C608" s="15"/>
      <c r="D608" s="15"/>
      <c r="E608" s="15"/>
      <c r="F608" s="15"/>
      <c r="G608" s="15"/>
      <c r="H608" s="15"/>
      <c r="I608" s="15"/>
      <c r="J608" s="15"/>
      <c r="K608" s="15"/>
      <c r="L608" s="15"/>
      <c r="M608" s="15"/>
      <c r="N608" s="15"/>
      <c r="O608" s="15"/>
      <c r="P608" s="15"/>
      <c r="Q608" s="15"/>
      <c r="R608" s="15"/>
      <c r="S608" s="15"/>
    </row>
    <row r="609">
      <c r="A609" s="15"/>
      <c r="B609" s="15"/>
      <c r="C609" s="15"/>
      <c r="D609" s="15"/>
      <c r="E609" s="15"/>
      <c r="F609" s="15"/>
      <c r="G609" s="15"/>
      <c r="H609" s="15"/>
      <c r="I609" s="15"/>
      <c r="J609" s="15"/>
      <c r="K609" s="15"/>
      <c r="L609" s="15"/>
      <c r="M609" s="15"/>
      <c r="N609" s="15"/>
      <c r="O609" s="15"/>
      <c r="P609" s="15"/>
      <c r="Q609" s="15"/>
      <c r="R609" s="15"/>
      <c r="S609" s="15"/>
    </row>
    <row r="610">
      <c r="A610" s="15"/>
      <c r="B610" s="15"/>
      <c r="C610" s="15"/>
      <c r="D610" s="15"/>
      <c r="E610" s="15"/>
      <c r="F610" s="15"/>
      <c r="G610" s="15"/>
      <c r="H610" s="15"/>
      <c r="I610" s="15"/>
      <c r="J610" s="15"/>
      <c r="K610" s="15"/>
      <c r="L610" s="15"/>
      <c r="M610" s="15"/>
      <c r="N610" s="15"/>
      <c r="O610" s="15"/>
      <c r="P610" s="15"/>
      <c r="Q610" s="15"/>
      <c r="R610" s="15"/>
      <c r="S610" s="15"/>
    </row>
    <row r="611">
      <c r="A611" s="15"/>
      <c r="B611" s="15"/>
      <c r="C611" s="15"/>
      <c r="D611" s="15"/>
      <c r="E611" s="15"/>
      <c r="F611" s="15"/>
      <c r="G611" s="15"/>
      <c r="H611" s="15"/>
      <c r="I611" s="15"/>
      <c r="J611" s="15"/>
      <c r="K611" s="15"/>
      <c r="L611" s="15"/>
      <c r="M611" s="15"/>
      <c r="N611" s="15"/>
      <c r="O611" s="15"/>
      <c r="P611" s="15"/>
      <c r="Q611" s="15"/>
      <c r="R611" s="15"/>
      <c r="S611" s="15"/>
    </row>
    <row r="612">
      <c r="A612" s="15"/>
      <c r="B612" s="15"/>
      <c r="C612" s="15"/>
      <c r="D612" s="15"/>
      <c r="E612" s="15"/>
      <c r="F612" s="15"/>
      <c r="G612" s="15"/>
      <c r="H612" s="15"/>
      <c r="I612" s="15"/>
      <c r="J612" s="15"/>
      <c r="K612" s="15"/>
      <c r="L612" s="15"/>
      <c r="M612" s="15"/>
      <c r="N612" s="15"/>
      <c r="O612" s="15"/>
      <c r="P612" s="15"/>
      <c r="Q612" s="15"/>
      <c r="R612" s="15"/>
      <c r="S612" s="15"/>
    </row>
    <row r="613">
      <c r="A613" s="15"/>
      <c r="B613" s="15"/>
      <c r="C613" s="15"/>
      <c r="D613" s="15"/>
      <c r="E613" s="15"/>
      <c r="F613" s="15"/>
      <c r="G613" s="15"/>
      <c r="H613" s="15"/>
      <c r="I613" s="15"/>
      <c r="J613" s="15"/>
      <c r="K613" s="15"/>
      <c r="L613" s="15"/>
      <c r="M613" s="15"/>
      <c r="N613" s="15"/>
      <c r="O613" s="15"/>
      <c r="P613" s="15"/>
      <c r="Q613" s="15"/>
      <c r="R613" s="15"/>
      <c r="S613" s="15"/>
    </row>
    <row r="614">
      <c r="A614" s="15"/>
      <c r="B614" s="15"/>
      <c r="C614" s="15"/>
      <c r="D614" s="15"/>
      <c r="E614" s="15"/>
      <c r="F614" s="15"/>
      <c r="G614" s="15"/>
      <c r="H614" s="15"/>
      <c r="I614" s="15"/>
      <c r="J614" s="15"/>
      <c r="K614" s="15"/>
      <c r="L614" s="15"/>
      <c r="M614" s="15"/>
      <c r="N614" s="15"/>
      <c r="O614" s="15"/>
      <c r="P614" s="15"/>
      <c r="Q614" s="15"/>
      <c r="R614" s="15"/>
      <c r="S614" s="15"/>
    </row>
    <row r="615">
      <c r="A615" s="15"/>
      <c r="B615" s="15"/>
      <c r="C615" s="15"/>
      <c r="D615" s="15"/>
      <c r="E615" s="15"/>
      <c r="F615" s="15"/>
      <c r="G615" s="15"/>
      <c r="H615" s="15"/>
      <c r="I615" s="15"/>
      <c r="J615" s="15"/>
      <c r="K615" s="15"/>
      <c r="L615" s="15"/>
      <c r="M615" s="15"/>
      <c r="N615" s="15"/>
      <c r="O615" s="15"/>
      <c r="P615" s="15"/>
      <c r="Q615" s="15"/>
      <c r="R615" s="15"/>
      <c r="S615" s="15"/>
    </row>
    <row r="616">
      <c r="A616" s="15"/>
      <c r="B616" s="15"/>
      <c r="C616" s="15"/>
      <c r="D616" s="15"/>
      <c r="E616" s="15"/>
      <c r="F616" s="15"/>
      <c r="G616" s="15"/>
      <c r="H616" s="15"/>
      <c r="I616" s="15"/>
      <c r="J616" s="15"/>
      <c r="K616" s="15"/>
      <c r="L616" s="15"/>
      <c r="M616" s="15"/>
      <c r="N616" s="15"/>
      <c r="O616" s="15"/>
      <c r="P616" s="15"/>
      <c r="Q616" s="15"/>
      <c r="R616" s="15"/>
      <c r="S616" s="15"/>
    </row>
    <row r="617">
      <c r="A617" s="15"/>
      <c r="B617" s="15"/>
      <c r="C617" s="15"/>
      <c r="D617" s="15"/>
      <c r="E617" s="15"/>
      <c r="F617" s="15"/>
      <c r="G617" s="15"/>
      <c r="H617" s="15"/>
      <c r="I617" s="15"/>
      <c r="J617" s="15"/>
      <c r="K617" s="15"/>
      <c r="L617" s="15"/>
      <c r="M617" s="15"/>
      <c r="N617" s="15"/>
      <c r="O617" s="15"/>
      <c r="P617" s="15"/>
      <c r="Q617" s="15"/>
      <c r="R617" s="15"/>
      <c r="S617" s="15"/>
    </row>
    <row r="618">
      <c r="A618" s="15"/>
      <c r="B618" s="15"/>
      <c r="C618" s="15"/>
      <c r="D618" s="15"/>
      <c r="E618" s="15"/>
      <c r="F618" s="15"/>
      <c r="G618" s="15"/>
      <c r="H618" s="15"/>
      <c r="I618" s="15"/>
      <c r="J618" s="15"/>
      <c r="K618" s="15"/>
      <c r="L618" s="15"/>
      <c r="M618" s="15"/>
      <c r="N618" s="15"/>
      <c r="O618" s="15"/>
      <c r="P618" s="15"/>
      <c r="Q618" s="15"/>
      <c r="R618" s="15"/>
      <c r="S618" s="15"/>
    </row>
    <row r="619">
      <c r="A619" s="15"/>
      <c r="B619" s="15"/>
      <c r="C619" s="15"/>
      <c r="D619" s="15"/>
      <c r="E619" s="15"/>
      <c r="F619" s="15"/>
      <c r="G619" s="15"/>
      <c r="H619" s="15"/>
      <c r="I619" s="15"/>
      <c r="J619" s="15"/>
      <c r="K619" s="15"/>
      <c r="L619" s="15"/>
      <c r="M619" s="15"/>
      <c r="N619" s="15"/>
      <c r="O619" s="15"/>
      <c r="P619" s="15"/>
      <c r="Q619" s="15"/>
      <c r="R619" s="15"/>
      <c r="S619" s="15"/>
    </row>
    <row r="620">
      <c r="A620" s="15"/>
      <c r="B620" s="15"/>
      <c r="C620" s="15"/>
      <c r="D620" s="15"/>
      <c r="E620" s="15"/>
      <c r="F620" s="15"/>
      <c r="G620" s="15"/>
      <c r="H620" s="15"/>
      <c r="I620" s="15"/>
      <c r="J620" s="15"/>
      <c r="K620" s="15"/>
      <c r="L620" s="15"/>
      <c r="M620" s="15"/>
      <c r="N620" s="15"/>
      <c r="O620" s="15"/>
      <c r="P620" s="15"/>
      <c r="Q620" s="15"/>
      <c r="R620" s="15"/>
      <c r="S620" s="15"/>
    </row>
    <row r="621">
      <c r="A621" s="15"/>
      <c r="B621" s="15"/>
      <c r="C621" s="15"/>
      <c r="D621" s="15"/>
      <c r="E621" s="15"/>
      <c r="F621" s="15"/>
      <c r="G621" s="15"/>
      <c r="H621" s="15"/>
      <c r="I621" s="15"/>
      <c r="J621" s="15"/>
      <c r="K621" s="15"/>
      <c r="L621" s="15"/>
      <c r="M621" s="15"/>
      <c r="N621" s="15"/>
      <c r="O621" s="15"/>
      <c r="P621" s="15"/>
      <c r="Q621" s="15"/>
      <c r="R621" s="15"/>
      <c r="S621" s="15"/>
    </row>
    <row r="622">
      <c r="A622" s="15"/>
      <c r="B622" s="15"/>
      <c r="C622" s="15"/>
      <c r="D622" s="15"/>
      <c r="E622" s="15"/>
      <c r="F622" s="15"/>
      <c r="G622" s="15"/>
      <c r="H622" s="15"/>
      <c r="I622" s="15"/>
      <c r="J622" s="15"/>
      <c r="K622" s="15"/>
      <c r="L622" s="15"/>
      <c r="M622" s="15"/>
      <c r="N622" s="15"/>
      <c r="O622" s="15"/>
      <c r="P622" s="15"/>
      <c r="Q622" s="15"/>
      <c r="R622" s="15"/>
      <c r="S622" s="15"/>
    </row>
    <row r="623">
      <c r="A623" s="15"/>
      <c r="B623" s="15"/>
      <c r="C623" s="15"/>
      <c r="D623" s="15"/>
      <c r="E623" s="15"/>
      <c r="F623" s="15"/>
      <c r="G623" s="15"/>
      <c r="H623" s="15"/>
      <c r="I623" s="15"/>
      <c r="J623" s="15"/>
      <c r="K623" s="15"/>
      <c r="L623" s="15"/>
      <c r="M623" s="15"/>
      <c r="N623" s="15"/>
      <c r="O623" s="15"/>
      <c r="P623" s="15"/>
      <c r="Q623" s="15"/>
      <c r="R623" s="15"/>
      <c r="S623" s="15"/>
    </row>
    <row r="624">
      <c r="A624" s="15"/>
      <c r="B624" s="15"/>
      <c r="C624" s="15"/>
      <c r="D624" s="15"/>
      <c r="E624" s="15"/>
      <c r="F624" s="15"/>
      <c r="G624" s="15"/>
      <c r="H624" s="15"/>
      <c r="I624" s="15"/>
      <c r="J624" s="15"/>
      <c r="K624" s="15"/>
      <c r="L624" s="15"/>
      <c r="M624" s="15"/>
      <c r="N624" s="15"/>
      <c r="O624" s="15"/>
      <c r="P624" s="15"/>
      <c r="Q624" s="15"/>
      <c r="R624" s="15"/>
      <c r="S624" s="15"/>
    </row>
    <row r="625">
      <c r="A625" s="15"/>
      <c r="B625" s="15"/>
      <c r="C625" s="15"/>
      <c r="D625" s="15"/>
      <c r="E625" s="15"/>
      <c r="F625" s="15"/>
      <c r="G625" s="15"/>
      <c r="H625" s="15"/>
      <c r="I625" s="15"/>
      <c r="J625" s="15"/>
      <c r="K625" s="15"/>
      <c r="L625" s="15"/>
      <c r="M625" s="15"/>
      <c r="N625" s="15"/>
      <c r="O625" s="15"/>
      <c r="P625" s="15"/>
      <c r="Q625" s="15"/>
      <c r="R625" s="15"/>
      <c r="S625" s="15"/>
    </row>
    <row r="626">
      <c r="A626" s="15"/>
      <c r="B626" s="15"/>
      <c r="C626" s="15"/>
      <c r="D626" s="15"/>
      <c r="E626" s="15"/>
      <c r="F626" s="15"/>
      <c r="G626" s="15"/>
      <c r="H626" s="15"/>
      <c r="I626" s="15"/>
      <c r="J626" s="15"/>
      <c r="K626" s="15"/>
      <c r="L626" s="15"/>
      <c r="M626" s="15"/>
      <c r="N626" s="15"/>
      <c r="O626" s="15"/>
      <c r="P626" s="15"/>
      <c r="Q626" s="15"/>
      <c r="R626" s="15"/>
      <c r="S626" s="15"/>
    </row>
    <row r="627">
      <c r="A627" s="15"/>
      <c r="B627" s="15"/>
      <c r="C627" s="15"/>
      <c r="D627" s="15"/>
      <c r="E627" s="15"/>
      <c r="F627" s="15"/>
      <c r="G627" s="15"/>
      <c r="H627" s="15"/>
      <c r="I627" s="15"/>
      <c r="J627" s="15"/>
      <c r="K627" s="15"/>
      <c r="L627" s="15"/>
      <c r="M627" s="15"/>
      <c r="N627" s="15"/>
      <c r="O627" s="15"/>
      <c r="P627" s="15"/>
      <c r="Q627" s="15"/>
      <c r="R627" s="15"/>
      <c r="S627" s="15"/>
    </row>
    <row r="628">
      <c r="A628" s="15"/>
      <c r="B628" s="15"/>
      <c r="C628" s="15"/>
      <c r="D628" s="15"/>
      <c r="E628" s="15"/>
      <c r="F628" s="15"/>
      <c r="G628" s="15"/>
      <c r="H628" s="15"/>
      <c r="I628" s="15"/>
      <c r="J628" s="15"/>
      <c r="K628" s="15"/>
      <c r="L628" s="15"/>
      <c r="M628" s="15"/>
      <c r="N628" s="15"/>
      <c r="O628" s="15"/>
      <c r="P628" s="15"/>
      <c r="Q628" s="15"/>
      <c r="R628" s="15"/>
      <c r="S628" s="15"/>
    </row>
    <row r="629">
      <c r="A629" s="15"/>
      <c r="B629" s="15"/>
      <c r="C629" s="15"/>
      <c r="D629" s="15"/>
      <c r="E629" s="15"/>
      <c r="F629" s="15"/>
      <c r="G629" s="15"/>
      <c r="H629" s="15"/>
      <c r="I629" s="15"/>
      <c r="J629" s="15"/>
      <c r="K629" s="15"/>
      <c r="L629" s="15"/>
      <c r="M629" s="15"/>
      <c r="N629" s="15"/>
      <c r="O629" s="15"/>
      <c r="P629" s="15"/>
      <c r="Q629" s="15"/>
      <c r="R629" s="15"/>
      <c r="S629" s="15"/>
    </row>
    <row r="630">
      <c r="A630" s="15"/>
      <c r="B630" s="15"/>
      <c r="C630" s="15"/>
      <c r="D630" s="15"/>
      <c r="E630" s="15"/>
      <c r="F630" s="15"/>
      <c r="G630" s="15"/>
      <c r="H630" s="15"/>
      <c r="I630" s="15"/>
      <c r="J630" s="15"/>
      <c r="K630" s="15"/>
      <c r="L630" s="15"/>
      <c r="M630" s="15"/>
      <c r="N630" s="15"/>
      <c r="O630" s="15"/>
      <c r="P630" s="15"/>
      <c r="Q630" s="15"/>
      <c r="R630" s="15"/>
      <c r="S630" s="15"/>
    </row>
    <row r="631">
      <c r="A631" s="15"/>
      <c r="B631" s="15"/>
      <c r="C631" s="15"/>
      <c r="D631" s="15"/>
      <c r="E631" s="15"/>
      <c r="F631" s="15"/>
      <c r="G631" s="15"/>
      <c r="H631" s="15"/>
      <c r="I631" s="15"/>
      <c r="J631" s="15"/>
      <c r="K631" s="15"/>
      <c r="L631" s="15"/>
      <c r="M631" s="15"/>
      <c r="N631" s="15"/>
      <c r="O631" s="15"/>
      <c r="P631" s="15"/>
      <c r="Q631" s="15"/>
      <c r="R631" s="15"/>
      <c r="S631" s="15"/>
    </row>
    <row r="632">
      <c r="A632" s="15"/>
      <c r="B632" s="15"/>
      <c r="C632" s="15"/>
      <c r="D632" s="15"/>
      <c r="E632" s="15"/>
      <c r="F632" s="15"/>
      <c r="G632" s="15"/>
      <c r="H632" s="15"/>
      <c r="I632" s="15"/>
      <c r="J632" s="15"/>
      <c r="K632" s="15"/>
      <c r="L632" s="15"/>
      <c r="M632" s="15"/>
      <c r="N632" s="15"/>
      <c r="O632" s="15"/>
      <c r="P632" s="15"/>
      <c r="Q632" s="15"/>
      <c r="R632" s="15"/>
      <c r="S632" s="15"/>
    </row>
    <row r="633">
      <c r="A633" s="15"/>
      <c r="B633" s="15"/>
      <c r="C633" s="15"/>
      <c r="D633" s="15"/>
      <c r="E633" s="15"/>
      <c r="F633" s="15"/>
      <c r="G633" s="15"/>
      <c r="H633" s="15"/>
      <c r="I633" s="15"/>
      <c r="J633" s="15"/>
      <c r="K633" s="15"/>
      <c r="L633" s="15"/>
      <c r="M633" s="15"/>
      <c r="N633" s="15"/>
      <c r="O633" s="15"/>
      <c r="P633" s="15"/>
      <c r="Q633" s="15"/>
      <c r="R633" s="15"/>
      <c r="S633" s="15"/>
    </row>
    <row r="634">
      <c r="A634" s="15"/>
      <c r="B634" s="15"/>
      <c r="C634" s="15"/>
      <c r="D634" s="15"/>
      <c r="E634" s="15"/>
      <c r="F634" s="15"/>
      <c r="G634" s="15"/>
      <c r="H634" s="15"/>
      <c r="I634" s="15"/>
      <c r="J634" s="15"/>
      <c r="K634" s="15"/>
      <c r="L634" s="15"/>
      <c r="M634" s="15"/>
      <c r="N634" s="15"/>
      <c r="O634" s="15"/>
      <c r="P634" s="15"/>
      <c r="Q634" s="15"/>
      <c r="R634" s="15"/>
      <c r="S634" s="15"/>
    </row>
    <row r="635">
      <c r="A635" s="15"/>
      <c r="B635" s="15"/>
      <c r="C635" s="15"/>
      <c r="D635" s="15"/>
      <c r="E635" s="15"/>
      <c r="F635" s="15"/>
      <c r="G635" s="15"/>
      <c r="H635" s="15"/>
      <c r="I635" s="15"/>
      <c r="J635" s="15"/>
      <c r="K635" s="15"/>
      <c r="L635" s="15"/>
      <c r="M635" s="15"/>
      <c r="N635" s="15"/>
      <c r="O635" s="15"/>
      <c r="P635" s="15"/>
      <c r="Q635" s="15"/>
      <c r="R635" s="15"/>
      <c r="S635" s="15"/>
    </row>
    <row r="636">
      <c r="A636" s="15"/>
      <c r="B636" s="15"/>
      <c r="C636" s="15"/>
      <c r="D636" s="15"/>
      <c r="E636" s="15"/>
      <c r="F636" s="15"/>
      <c r="G636" s="15"/>
      <c r="H636" s="15"/>
      <c r="I636" s="15"/>
      <c r="J636" s="15"/>
      <c r="K636" s="15"/>
      <c r="L636" s="15"/>
      <c r="M636" s="15"/>
      <c r="N636" s="15"/>
      <c r="O636" s="15"/>
      <c r="P636" s="15"/>
      <c r="Q636" s="15"/>
      <c r="R636" s="15"/>
      <c r="S636" s="15"/>
    </row>
    <row r="637">
      <c r="A637" s="15"/>
      <c r="B637" s="15"/>
      <c r="C637" s="15"/>
      <c r="D637" s="15"/>
      <c r="E637" s="15"/>
      <c r="F637" s="15"/>
      <c r="G637" s="15"/>
      <c r="H637" s="15"/>
      <c r="I637" s="15"/>
      <c r="J637" s="15"/>
      <c r="K637" s="15"/>
      <c r="L637" s="15"/>
      <c r="M637" s="15"/>
      <c r="N637" s="15"/>
      <c r="O637" s="15"/>
      <c r="P637" s="15"/>
      <c r="Q637" s="15"/>
      <c r="R637" s="15"/>
      <c r="S637" s="15"/>
    </row>
    <row r="638">
      <c r="A638" s="15"/>
      <c r="B638" s="15"/>
      <c r="C638" s="15"/>
      <c r="D638" s="15"/>
      <c r="E638" s="15"/>
      <c r="F638" s="15"/>
      <c r="G638" s="15"/>
      <c r="H638" s="15"/>
      <c r="I638" s="15"/>
      <c r="J638" s="15"/>
      <c r="K638" s="15"/>
      <c r="L638" s="15"/>
      <c r="M638" s="15"/>
      <c r="N638" s="15"/>
      <c r="O638" s="15"/>
      <c r="P638" s="15"/>
      <c r="Q638" s="15"/>
      <c r="R638" s="15"/>
      <c r="S638" s="15"/>
    </row>
    <row r="639">
      <c r="A639" s="15"/>
      <c r="B639" s="15"/>
      <c r="C639" s="15"/>
      <c r="D639" s="15"/>
      <c r="E639" s="15"/>
      <c r="F639" s="15"/>
      <c r="G639" s="15"/>
      <c r="H639" s="15"/>
      <c r="I639" s="15"/>
      <c r="J639" s="15"/>
      <c r="K639" s="15"/>
      <c r="L639" s="15"/>
      <c r="M639" s="15"/>
      <c r="N639" s="15"/>
      <c r="O639" s="15"/>
      <c r="P639" s="15"/>
      <c r="Q639" s="15"/>
      <c r="R639" s="15"/>
      <c r="S639" s="15"/>
    </row>
    <row r="640">
      <c r="A640" s="15"/>
      <c r="B640" s="15"/>
      <c r="C640" s="15"/>
      <c r="D640" s="15"/>
      <c r="E640" s="15"/>
      <c r="F640" s="15"/>
      <c r="G640" s="15"/>
      <c r="H640" s="15"/>
      <c r="I640" s="15"/>
      <c r="J640" s="15"/>
      <c r="K640" s="15"/>
      <c r="L640" s="15"/>
      <c r="M640" s="15"/>
      <c r="N640" s="15"/>
      <c r="O640" s="15"/>
      <c r="P640" s="15"/>
      <c r="Q640" s="15"/>
      <c r="R640" s="15"/>
      <c r="S640" s="15"/>
    </row>
    <row r="641">
      <c r="A641" s="15"/>
      <c r="B641" s="15"/>
      <c r="C641" s="15"/>
      <c r="D641" s="15"/>
      <c r="E641" s="15"/>
      <c r="F641" s="15"/>
      <c r="G641" s="15"/>
      <c r="H641" s="15"/>
      <c r="I641" s="15"/>
      <c r="J641" s="15"/>
      <c r="K641" s="15"/>
      <c r="L641" s="15"/>
      <c r="M641" s="15"/>
      <c r="N641" s="15"/>
      <c r="O641" s="15"/>
      <c r="P641" s="15"/>
      <c r="Q641" s="15"/>
      <c r="R641" s="15"/>
      <c r="S641" s="15"/>
    </row>
    <row r="642">
      <c r="A642" s="15"/>
      <c r="B642" s="15"/>
      <c r="C642" s="15"/>
      <c r="D642" s="15"/>
      <c r="E642" s="15"/>
      <c r="F642" s="15"/>
      <c r="G642" s="15"/>
      <c r="H642" s="15"/>
      <c r="I642" s="15"/>
      <c r="J642" s="15"/>
      <c r="K642" s="15"/>
      <c r="L642" s="15"/>
      <c r="M642" s="15"/>
      <c r="N642" s="15"/>
      <c r="O642" s="15"/>
      <c r="P642" s="15"/>
      <c r="Q642" s="15"/>
      <c r="R642" s="15"/>
      <c r="S642" s="15"/>
    </row>
    <row r="643">
      <c r="A643" s="15"/>
      <c r="B643" s="15"/>
      <c r="C643" s="15"/>
      <c r="D643" s="15"/>
      <c r="E643" s="15"/>
      <c r="F643" s="15"/>
      <c r="G643" s="15"/>
      <c r="H643" s="15"/>
      <c r="I643" s="15"/>
      <c r="J643" s="15"/>
      <c r="K643" s="15"/>
      <c r="L643" s="15"/>
      <c r="M643" s="15"/>
      <c r="N643" s="15"/>
      <c r="O643" s="15"/>
      <c r="P643" s="15"/>
      <c r="Q643" s="15"/>
      <c r="R643" s="15"/>
      <c r="S643" s="15"/>
    </row>
    <row r="644">
      <c r="A644" s="15"/>
      <c r="B644" s="15"/>
      <c r="C644" s="15"/>
      <c r="D644" s="15"/>
      <c r="E644" s="15"/>
      <c r="F644" s="15"/>
      <c r="G644" s="15"/>
      <c r="H644" s="15"/>
      <c r="I644" s="15"/>
      <c r="J644" s="15"/>
      <c r="K644" s="15"/>
      <c r="L644" s="15"/>
      <c r="M644" s="15"/>
      <c r="N644" s="15"/>
      <c r="O644" s="15"/>
      <c r="P644" s="15"/>
      <c r="Q644" s="15"/>
      <c r="R644" s="15"/>
      <c r="S644" s="15"/>
    </row>
    <row r="645">
      <c r="A645" s="15"/>
      <c r="B645" s="15"/>
      <c r="C645" s="15"/>
      <c r="D645" s="15"/>
      <c r="E645" s="15"/>
      <c r="F645" s="15"/>
      <c r="G645" s="15"/>
      <c r="H645" s="15"/>
      <c r="I645" s="15"/>
      <c r="J645" s="15"/>
      <c r="K645" s="15"/>
      <c r="L645" s="15"/>
      <c r="M645" s="15"/>
      <c r="N645" s="15"/>
      <c r="O645" s="15"/>
      <c r="P645" s="15"/>
      <c r="Q645" s="15"/>
      <c r="R645" s="15"/>
      <c r="S645" s="15"/>
    </row>
    <row r="646">
      <c r="A646" s="15"/>
      <c r="B646" s="15"/>
      <c r="C646" s="15"/>
      <c r="D646" s="15"/>
      <c r="E646" s="15"/>
      <c r="F646" s="15"/>
      <c r="G646" s="15"/>
      <c r="H646" s="15"/>
      <c r="I646" s="15"/>
      <c r="J646" s="15"/>
      <c r="K646" s="15"/>
      <c r="L646" s="15"/>
      <c r="M646" s="15"/>
      <c r="N646" s="15"/>
      <c r="O646" s="15"/>
      <c r="P646" s="15"/>
      <c r="Q646" s="15"/>
      <c r="R646" s="15"/>
      <c r="S646" s="15"/>
    </row>
    <row r="647">
      <c r="A647" s="15"/>
      <c r="B647" s="15"/>
      <c r="C647" s="15"/>
      <c r="D647" s="15"/>
      <c r="E647" s="15"/>
      <c r="F647" s="15"/>
      <c r="G647" s="15"/>
      <c r="H647" s="15"/>
      <c r="I647" s="15"/>
      <c r="J647" s="15"/>
      <c r="K647" s="15"/>
      <c r="L647" s="15"/>
      <c r="M647" s="15"/>
      <c r="N647" s="15"/>
      <c r="O647" s="15"/>
      <c r="P647" s="15"/>
      <c r="Q647" s="15"/>
      <c r="R647" s="15"/>
      <c r="S647" s="15"/>
    </row>
    <row r="648">
      <c r="A648" s="15"/>
      <c r="B648" s="15"/>
      <c r="C648" s="15"/>
      <c r="D648" s="15"/>
      <c r="E648" s="15"/>
      <c r="F648" s="15"/>
      <c r="G648" s="15"/>
      <c r="H648" s="15"/>
      <c r="I648" s="15"/>
      <c r="J648" s="15"/>
      <c r="K648" s="15"/>
      <c r="L648" s="15"/>
      <c r="M648" s="15"/>
      <c r="N648" s="15"/>
      <c r="O648" s="15"/>
      <c r="P648" s="15"/>
      <c r="Q648" s="15"/>
      <c r="R648" s="15"/>
      <c r="S648" s="15"/>
    </row>
    <row r="649">
      <c r="A649" s="15"/>
      <c r="B649" s="15"/>
      <c r="C649" s="15"/>
      <c r="D649" s="15"/>
      <c r="E649" s="15"/>
      <c r="F649" s="15"/>
      <c r="G649" s="15"/>
      <c r="H649" s="15"/>
      <c r="I649" s="15"/>
      <c r="J649" s="15"/>
      <c r="K649" s="15"/>
      <c r="L649" s="15"/>
      <c r="M649" s="15"/>
      <c r="N649" s="15"/>
      <c r="O649" s="15"/>
      <c r="P649" s="15"/>
      <c r="Q649" s="15"/>
      <c r="R649" s="15"/>
      <c r="S649" s="15"/>
    </row>
    <row r="650">
      <c r="A650" s="15"/>
      <c r="B650" s="15"/>
      <c r="C650" s="15"/>
      <c r="D650" s="15"/>
      <c r="E650" s="15"/>
      <c r="F650" s="15"/>
      <c r="G650" s="15"/>
      <c r="H650" s="15"/>
      <c r="I650" s="15"/>
      <c r="J650" s="15"/>
      <c r="K650" s="15"/>
      <c r="L650" s="15"/>
      <c r="M650" s="15"/>
      <c r="N650" s="15"/>
      <c r="O650" s="15"/>
      <c r="P650" s="15"/>
      <c r="Q650" s="15"/>
      <c r="R650" s="15"/>
      <c r="S650" s="15"/>
    </row>
    <row r="651">
      <c r="A651" s="15"/>
      <c r="B651" s="15"/>
      <c r="C651" s="15"/>
      <c r="D651" s="15"/>
      <c r="E651" s="15"/>
      <c r="F651" s="15"/>
      <c r="G651" s="15"/>
      <c r="H651" s="15"/>
      <c r="I651" s="15"/>
      <c r="J651" s="15"/>
      <c r="K651" s="15"/>
      <c r="L651" s="15"/>
      <c r="M651" s="15"/>
      <c r="N651" s="15"/>
      <c r="O651" s="15"/>
      <c r="P651" s="15"/>
      <c r="Q651" s="15"/>
      <c r="R651" s="15"/>
      <c r="S651" s="15"/>
    </row>
    <row r="652">
      <c r="A652" s="15"/>
      <c r="B652" s="15"/>
      <c r="C652" s="15"/>
      <c r="D652" s="15"/>
      <c r="E652" s="15"/>
      <c r="F652" s="15"/>
      <c r="G652" s="15"/>
      <c r="H652" s="15"/>
      <c r="I652" s="15"/>
      <c r="J652" s="15"/>
      <c r="K652" s="15"/>
      <c r="L652" s="15"/>
      <c r="M652" s="15"/>
      <c r="N652" s="15"/>
      <c r="O652" s="15"/>
      <c r="P652" s="15"/>
      <c r="Q652" s="15"/>
      <c r="R652" s="15"/>
      <c r="S652" s="15"/>
    </row>
    <row r="653">
      <c r="A653" s="15"/>
      <c r="B653" s="15"/>
      <c r="C653" s="15"/>
      <c r="D653" s="15"/>
      <c r="E653" s="15"/>
      <c r="F653" s="15"/>
      <c r="G653" s="15"/>
      <c r="H653" s="15"/>
      <c r="I653" s="15"/>
      <c r="J653" s="15"/>
      <c r="K653" s="15"/>
      <c r="L653" s="15"/>
      <c r="M653" s="15"/>
      <c r="N653" s="15"/>
      <c r="O653" s="15"/>
      <c r="P653" s="15"/>
      <c r="Q653" s="15"/>
      <c r="R653" s="15"/>
      <c r="S653" s="15"/>
    </row>
    <row r="654">
      <c r="A654" s="15"/>
      <c r="B654" s="15"/>
      <c r="C654" s="15"/>
      <c r="D654" s="15"/>
      <c r="E654" s="15"/>
      <c r="F654" s="15"/>
      <c r="G654" s="15"/>
      <c r="H654" s="15"/>
      <c r="I654" s="15"/>
      <c r="J654" s="15"/>
      <c r="K654" s="15"/>
      <c r="L654" s="15"/>
      <c r="M654" s="15"/>
      <c r="N654" s="15"/>
      <c r="O654" s="15"/>
      <c r="P654" s="15"/>
      <c r="Q654" s="15"/>
      <c r="R654" s="15"/>
      <c r="S654" s="15"/>
    </row>
    <row r="655">
      <c r="A655" s="15"/>
      <c r="B655" s="15"/>
      <c r="C655" s="15"/>
      <c r="D655" s="15"/>
      <c r="E655" s="15"/>
      <c r="F655" s="15"/>
      <c r="G655" s="15"/>
      <c r="H655" s="15"/>
      <c r="I655" s="15"/>
      <c r="J655" s="15"/>
      <c r="K655" s="15"/>
      <c r="L655" s="15"/>
      <c r="M655" s="15"/>
      <c r="N655" s="15"/>
      <c r="O655" s="15"/>
      <c r="P655" s="15"/>
      <c r="Q655" s="15"/>
      <c r="R655" s="15"/>
      <c r="S655" s="15"/>
    </row>
    <row r="656">
      <c r="A656" s="15"/>
      <c r="B656" s="15"/>
      <c r="C656" s="15"/>
      <c r="D656" s="15"/>
      <c r="E656" s="15"/>
      <c r="F656" s="15"/>
      <c r="G656" s="15"/>
      <c r="H656" s="15"/>
      <c r="I656" s="15"/>
      <c r="J656" s="15"/>
      <c r="K656" s="15"/>
      <c r="L656" s="15"/>
      <c r="M656" s="15"/>
      <c r="N656" s="15"/>
      <c r="O656" s="15"/>
      <c r="P656" s="15"/>
      <c r="Q656" s="15"/>
      <c r="R656" s="15"/>
      <c r="S656" s="15"/>
    </row>
    <row r="657">
      <c r="A657" s="15"/>
      <c r="B657" s="15"/>
      <c r="C657" s="15"/>
      <c r="D657" s="15"/>
      <c r="E657" s="15"/>
      <c r="F657" s="15"/>
      <c r="G657" s="15"/>
      <c r="H657" s="15"/>
      <c r="I657" s="15"/>
      <c r="J657" s="15"/>
      <c r="K657" s="15"/>
      <c r="L657" s="15"/>
      <c r="M657" s="15"/>
      <c r="N657" s="15"/>
      <c r="O657" s="15"/>
      <c r="P657" s="15"/>
      <c r="Q657" s="15"/>
      <c r="R657" s="15"/>
      <c r="S657" s="15"/>
    </row>
    <row r="658">
      <c r="A658" s="15"/>
      <c r="B658" s="15"/>
      <c r="C658" s="15"/>
      <c r="D658" s="15"/>
      <c r="E658" s="15"/>
      <c r="F658" s="15"/>
      <c r="G658" s="15"/>
      <c r="H658" s="15"/>
      <c r="I658" s="15"/>
      <c r="J658" s="15"/>
      <c r="K658" s="15"/>
      <c r="L658" s="15"/>
      <c r="M658" s="15"/>
      <c r="N658" s="15"/>
      <c r="O658" s="15"/>
      <c r="P658" s="15"/>
      <c r="Q658" s="15"/>
      <c r="R658" s="15"/>
      <c r="S658" s="15"/>
    </row>
    <row r="659">
      <c r="A659" s="15"/>
      <c r="B659" s="15"/>
      <c r="C659" s="15"/>
      <c r="D659" s="15"/>
      <c r="E659" s="15"/>
      <c r="F659" s="15"/>
      <c r="G659" s="15"/>
      <c r="H659" s="15"/>
      <c r="I659" s="15"/>
      <c r="J659" s="15"/>
      <c r="K659" s="15"/>
      <c r="L659" s="15"/>
      <c r="M659" s="15"/>
      <c r="N659" s="15"/>
      <c r="O659" s="15"/>
      <c r="P659" s="15"/>
      <c r="Q659" s="15"/>
      <c r="R659" s="15"/>
      <c r="S659" s="15"/>
    </row>
    <row r="660">
      <c r="A660" s="15"/>
      <c r="B660" s="15"/>
      <c r="C660" s="15"/>
      <c r="D660" s="15"/>
      <c r="E660" s="15"/>
      <c r="F660" s="15"/>
      <c r="G660" s="15"/>
      <c r="H660" s="15"/>
      <c r="I660" s="15"/>
      <c r="J660" s="15"/>
      <c r="K660" s="15"/>
      <c r="L660" s="15"/>
      <c r="M660" s="15"/>
      <c r="N660" s="15"/>
      <c r="O660" s="15"/>
      <c r="P660" s="15"/>
      <c r="Q660" s="15"/>
      <c r="R660" s="15"/>
      <c r="S660" s="15"/>
    </row>
    <row r="661">
      <c r="A661" s="15"/>
      <c r="B661" s="15"/>
      <c r="C661" s="15"/>
      <c r="D661" s="15"/>
      <c r="E661" s="15"/>
      <c r="F661" s="15"/>
      <c r="G661" s="15"/>
      <c r="H661" s="15"/>
      <c r="I661" s="15"/>
      <c r="J661" s="15"/>
      <c r="K661" s="15"/>
      <c r="L661" s="15"/>
      <c r="M661" s="15"/>
      <c r="N661" s="15"/>
      <c r="O661" s="15"/>
      <c r="P661" s="15"/>
      <c r="Q661" s="15"/>
      <c r="R661" s="15"/>
      <c r="S661" s="15"/>
    </row>
    <row r="662">
      <c r="A662" s="15"/>
      <c r="B662" s="15"/>
      <c r="C662" s="15"/>
      <c r="D662" s="15"/>
      <c r="E662" s="15"/>
      <c r="F662" s="15"/>
      <c r="G662" s="15"/>
      <c r="H662" s="15"/>
      <c r="I662" s="15"/>
      <c r="J662" s="15"/>
      <c r="K662" s="15"/>
      <c r="L662" s="15"/>
      <c r="M662" s="15"/>
      <c r="N662" s="15"/>
      <c r="O662" s="15"/>
      <c r="P662" s="15"/>
      <c r="Q662" s="15"/>
      <c r="R662" s="15"/>
      <c r="S662" s="15"/>
    </row>
    <row r="663">
      <c r="A663" s="15"/>
      <c r="B663" s="15"/>
      <c r="C663" s="15"/>
      <c r="D663" s="15"/>
      <c r="E663" s="15"/>
      <c r="F663" s="15"/>
      <c r="G663" s="15"/>
      <c r="H663" s="15"/>
      <c r="I663" s="15"/>
      <c r="J663" s="15"/>
      <c r="K663" s="15"/>
      <c r="L663" s="15"/>
      <c r="M663" s="15"/>
      <c r="N663" s="15"/>
      <c r="O663" s="15"/>
      <c r="P663" s="15"/>
      <c r="Q663" s="15"/>
      <c r="R663" s="15"/>
      <c r="S663" s="15"/>
    </row>
    <row r="664">
      <c r="A664" s="15"/>
      <c r="B664" s="15"/>
      <c r="C664" s="15"/>
      <c r="D664" s="15"/>
      <c r="E664" s="15"/>
      <c r="F664" s="15"/>
      <c r="G664" s="15"/>
      <c r="H664" s="15"/>
      <c r="I664" s="15"/>
      <c r="J664" s="15"/>
      <c r="K664" s="15"/>
      <c r="L664" s="15"/>
      <c r="M664" s="15"/>
      <c r="N664" s="15"/>
      <c r="O664" s="15"/>
      <c r="P664" s="15"/>
      <c r="Q664" s="15"/>
      <c r="R664" s="15"/>
      <c r="S664" s="15"/>
    </row>
    <row r="665">
      <c r="A665" s="15"/>
      <c r="B665" s="15"/>
      <c r="C665" s="15"/>
      <c r="D665" s="15"/>
      <c r="E665" s="15"/>
      <c r="F665" s="15"/>
      <c r="G665" s="15"/>
      <c r="H665" s="15"/>
      <c r="I665" s="15"/>
      <c r="J665" s="15"/>
      <c r="K665" s="15"/>
      <c r="L665" s="15"/>
      <c r="M665" s="15"/>
      <c r="N665" s="15"/>
      <c r="O665" s="15"/>
      <c r="P665" s="15"/>
      <c r="Q665" s="15"/>
      <c r="R665" s="15"/>
      <c r="S665" s="15"/>
    </row>
    <row r="666">
      <c r="A666" s="15"/>
      <c r="B666" s="15"/>
      <c r="C666" s="15"/>
      <c r="D666" s="15"/>
      <c r="E666" s="15"/>
      <c r="F666" s="15"/>
      <c r="G666" s="15"/>
      <c r="H666" s="15"/>
      <c r="I666" s="15"/>
      <c r="J666" s="15"/>
      <c r="K666" s="15"/>
      <c r="L666" s="15"/>
      <c r="M666" s="15"/>
      <c r="N666" s="15"/>
      <c r="O666" s="15"/>
      <c r="P666" s="15"/>
      <c r="Q666" s="15"/>
      <c r="R666" s="15"/>
      <c r="S666" s="15"/>
    </row>
    <row r="667">
      <c r="A667" s="15"/>
      <c r="B667" s="15"/>
      <c r="C667" s="15"/>
      <c r="D667" s="15"/>
      <c r="E667" s="15"/>
      <c r="F667" s="15"/>
      <c r="G667" s="15"/>
      <c r="H667" s="15"/>
      <c r="I667" s="15"/>
      <c r="J667" s="15"/>
      <c r="K667" s="15"/>
      <c r="L667" s="15"/>
      <c r="M667" s="15"/>
      <c r="N667" s="15"/>
      <c r="O667" s="15"/>
      <c r="P667" s="15"/>
      <c r="Q667" s="15"/>
      <c r="R667" s="15"/>
      <c r="S667" s="15"/>
    </row>
    <row r="668">
      <c r="A668" s="15"/>
      <c r="B668" s="15"/>
      <c r="C668" s="15"/>
      <c r="D668" s="15"/>
      <c r="E668" s="15"/>
      <c r="F668" s="15"/>
      <c r="G668" s="15"/>
      <c r="H668" s="15"/>
      <c r="I668" s="15"/>
      <c r="J668" s="15"/>
      <c r="K668" s="15"/>
      <c r="L668" s="15"/>
      <c r="M668" s="15"/>
      <c r="N668" s="15"/>
      <c r="O668" s="15"/>
      <c r="P668" s="15"/>
      <c r="Q668" s="15"/>
      <c r="R668" s="15"/>
      <c r="S668" s="15"/>
    </row>
    <row r="669">
      <c r="A669" s="15"/>
      <c r="B669" s="15"/>
      <c r="C669" s="15"/>
      <c r="D669" s="15"/>
      <c r="E669" s="15"/>
      <c r="F669" s="15"/>
      <c r="G669" s="15"/>
      <c r="H669" s="15"/>
      <c r="I669" s="15"/>
      <c r="J669" s="15"/>
      <c r="K669" s="15"/>
      <c r="L669" s="15"/>
      <c r="M669" s="15"/>
      <c r="N669" s="15"/>
      <c r="O669" s="15"/>
      <c r="P669" s="15"/>
      <c r="Q669" s="15"/>
      <c r="R669" s="15"/>
      <c r="S669" s="15"/>
    </row>
    <row r="670">
      <c r="A670" s="15"/>
      <c r="B670" s="15"/>
      <c r="C670" s="15"/>
      <c r="D670" s="15"/>
      <c r="E670" s="15"/>
      <c r="F670" s="15"/>
      <c r="G670" s="15"/>
      <c r="H670" s="15"/>
      <c r="I670" s="15"/>
      <c r="J670" s="15"/>
      <c r="K670" s="15"/>
      <c r="L670" s="15"/>
      <c r="M670" s="15"/>
      <c r="N670" s="15"/>
      <c r="O670" s="15"/>
      <c r="P670" s="15"/>
      <c r="Q670" s="15"/>
      <c r="R670" s="15"/>
      <c r="S670" s="15"/>
    </row>
    <row r="671">
      <c r="A671" s="15"/>
      <c r="B671" s="15"/>
      <c r="C671" s="15"/>
      <c r="D671" s="15"/>
      <c r="E671" s="15"/>
      <c r="F671" s="15"/>
      <c r="G671" s="15"/>
      <c r="H671" s="15"/>
      <c r="I671" s="15"/>
      <c r="J671" s="15"/>
      <c r="K671" s="15"/>
      <c r="L671" s="15"/>
      <c r="M671" s="15"/>
      <c r="N671" s="15"/>
      <c r="O671" s="15"/>
      <c r="P671" s="15"/>
      <c r="Q671" s="15"/>
      <c r="R671" s="15"/>
      <c r="S671" s="15"/>
    </row>
    <row r="672">
      <c r="A672" s="15"/>
      <c r="B672" s="15"/>
      <c r="C672" s="15"/>
      <c r="D672" s="15"/>
      <c r="E672" s="15"/>
      <c r="F672" s="15"/>
      <c r="G672" s="15"/>
      <c r="H672" s="15"/>
      <c r="I672" s="15"/>
      <c r="J672" s="15"/>
      <c r="K672" s="15"/>
      <c r="L672" s="15"/>
      <c r="M672" s="15"/>
      <c r="N672" s="15"/>
      <c r="O672" s="15"/>
      <c r="P672" s="15"/>
      <c r="Q672" s="15"/>
      <c r="R672" s="15"/>
      <c r="S672" s="15"/>
    </row>
    <row r="673">
      <c r="A673" s="15"/>
      <c r="B673" s="15"/>
      <c r="C673" s="15"/>
      <c r="D673" s="15"/>
      <c r="E673" s="15"/>
      <c r="F673" s="15"/>
      <c r="G673" s="15"/>
      <c r="H673" s="15"/>
      <c r="I673" s="15"/>
      <c r="J673" s="15"/>
      <c r="K673" s="15"/>
      <c r="L673" s="15"/>
      <c r="M673" s="15"/>
      <c r="N673" s="15"/>
      <c r="O673" s="15"/>
      <c r="P673" s="15"/>
      <c r="Q673" s="15"/>
      <c r="R673" s="15"/>
      <c r="S673" s="15"/>
    </row>
    <row r="674">
      <c r="A674" s="15"/>
      <c r="B674" s="15"/>
      <c r="C674" s="15"/>
      <c r="D674" s="15"/>
      <c r="E674" s="15"/>
      <c r="F674" s="15"/>
      <c r="G674" s="15"/>
      <c r="H674" s="15"/>
      <c r="I674" s="15"/>
      <c r="J674" s="15"/>
      <c r="K674" s="15"/>
      <c r="L674" s="15"/>
      <c r="M674" s="15"/>
      <c r="N674" s="15"/>
      <c r="O674" s="15"/>
      <c r="P674" s="15"/>
      <c r="Q674" s="15"/>
      <c r="R674" s="15"/>
      <c r="S674" s="15"/>
    </row>
    <row r="675">
      <c r="A675" s="15"/>
      <c r="B675" s="15"/>
      <c r="C675" s="15"/>
      <c r="D675" s="15"/>
      <c r="E675" s="15"/>
      <c r="F675" s="15"/>
      <c r="G675" s="15"/>
      <c r="H675" s="15"/>
      <c r="I675" s="15"/>
      <c r="J675" s="15"/>
      <c r="K675" s="15"/>
      <c r="L675" s="15"/>
      <c r="M675" s="15"/>
      <c r="N675" s="15"/>
      <c r="O675" s="15"/>
      <c r="P675" s="15"/>
      <c r="Q675" s="15"/>
      <c r="R675" s="15"/>
      <c r="S675" s="15"/>
    </row>
    <row r="676">
      <c r="A676" s="15"/>
      <c r="B676" s="15"/>
      <c r="C676" s="15"/>
      <c r="D676" s="15"/>
      <c r="E676" s="15"/>
      <c r="F676" s="15"/>
      <c r="G676" s="15"/>
      <c r="H676" s="15"/>
      <c r="I676" s="15"/>
      <c r="J676" s="15"/>
      <c r="K676" s="15"/>
      <c r="L676" s="15"/>
      <c r="M676" s="15"/>
      <c r="N676" s="15"/>
      <c r="O676" s="15"/>
      <c r="P676" s="15"/>
      <c r="Q676" s="15"/>
      <c r="R676" s="15"/>
      <c r="S676" s="15"/>
    </row>
    <row r="677">
      <c r="A677" s="15"/>
      <c r="B677" s="15"/>
      <c r="C677" s="15"/>
      <c r="D677" s="15"/>
      <c r="E677" s="15"/>
      <c r="F677" s="15"/>
      <c r="G677" s="15"/>
      <c r="H677" s="15"/>
      <c r="I677" s="15"/>
      <c r="J677" s="15"/>
      <c r="K677" s="15"/>
      <c r="L677" s="15"/>
      <c r="M677" s="15"/>
      <c r="N677" s="15"/>
      <c r="O677" s="15"/>
      <c r="P677" s="15"/>
      <c r="Q677" s="15"/>
      <c r="R677" s="15"/>
      <c r="S677" s="15"/>
    </row>
    <row r="678">
      <c r="A678" s="15"/>
      <c r="B678" s="15"/>
      <c r="C678" s="15"/>
      <c r="D678" s="15"/>
      <c r="E678" s="15"/>
      <c r="F678" s="15"/>
      <c r="G678" s="15"/>
      <c r="H678" s="15"/>
      <c r="I678" s="15"/>
      <c r="J678" s="15"/>
      <c r="K678" s="15"/>
      <c r="L678" s="15"/>
      <c r="M678" s="15"/>
      <c r="N678" s="15"/>
      <c r="O678" s="15"/>
      <c r="P678" s="15"/>
      <c r="Q678" s="15"/>
      <c r="R678" s="15"/>
      <c r="S678" s="15"/>
    </row>
    <row r="679">
      <c r="A679" s="15"/>
      <c r="B679" s="15"/>
      <c r="C679" s="15"/>
      <c r="D679" s="15"/>
      <c r="E679" s="15"/>
      <c r="F679" s="15"/>
      <c r="G679" s="15"/>
      <c r="H679" s="15"/>
      <c r="I679" s="15"/>
      <c r="J679" s="15"/>
      <c r="K679" s="15"/>
      <c r="L679" s="15"/>
      <c r="M679" s="15"/>
      <c r="N679" s="15"/>
      <c r="O679" s="15"/>
      <c r="P679" s="15"/>
      <c r="Q679" s="15"/>
      <c r="R679" s="15"/>
      <c r="S679" s="15"/>
    </row>
    <row r="680">
      <c r="A680" s="15"/>
      <c r="B680" s="15"/>
      <c r="C680" s="15"/>
      <c r="D680" s="15"/>
      <c r="E680" s="15"/>
      <c r="F680" s="15"/>
      <c r="G680" s="15"/>
      <c r="H680" s="15"/>
      <c r="I680" s="15"/>
      <c r="J680" s="15"/>
      <c r="K680" s="15"/>
      <c r="L680" s="15"/>
      <c r="M680" s="15"/>
      <c r="N680" s="15"/>
      <c r="O680" s="15"/>
      <c r="P680" s="15"/>
      <c r="Q680" s="15"/>
      <c r="R680" s="15"/>
      <c r="S680" s="15"/>
    </row>
    <row r="681">
      <c r="A681" s="15"/>
      <c r="B681" s="15"/>
      <c r="C681" s="15"/>
      <c r="D681" s="15"/>
      <c r="E681" s="15"/>
      <c r="F681" s="15"/>
      <c r="G681" s="15"/>
      <c r="H681" s="15"/>
      <c r="I681" s="15"/>
      <c r="J681" s="15"/>
      <c r="K681" s="15"/>
      <c r="L681" s="15"/>
      <c r="M681" s="15"/>
      <c r="N681" s="15"/>
      <c r="O681" s="15"/>
      <c r="P681" s="15"/>
      <c r="Q681" s="15"/>
      <c r="R681" s="15"/>
      <c r="S681" s="15"/>
    </row>
    <row r="682">
      <c r="A682" s="15"/>
      <c r="B682" s="15"/>
      <c r="C682" s="15"/>
      <c r="D682" s="15"/>
      <c r="E682" s="15"/>
      <c r="F682" s="15"/>
      <c r="G682" s="15"/>
      <c r="H682" s="15"/>
      <c r="I682" s="15"/>
      <c r="J682" s="15"/>
      <c r="K682" s="15"/>
      <c r="L682" s="15"/>
      <c r="M682" s="15"/>
      <c r="N682" s="15"/>
      <c r="O682" s="15"/>
      <c r="P682" s="15"/>
      <c r="Q682" s="15"/>
      <c r="R682" s="15"/>
      <c r="S682" s="15"/>
    </row>
    <row r="683">
      <c r="A683" s="15"/>
      <c r="B683" s="15"/>
      <c r="C683" s="15"/>
      <c r="D683" s="15"/>
      <c r="E683" s="15"/>
      <c r="F683" s="15"/>
      <c r="G683" s="15"/>
      <c r="H683" s="15"/>
      <c r="I683" s="15"/>
      <c r="J683" s="15"/>
      <c r="K683" s="15"/>
      <c r="L683" s="15"/>
      <c r="M683" s="15"/>
      <c r="N683" s="15"/>
      <c r="O683" s="15"/>
      <c r="P683" s="15"/>
      <c r="Q683" s="15"/>
      <c r="R683" s="15"/>
      <c r="S683" s="15"/>
    </row>
    <row r="684">
      <c r="A684" s="15"/>
      <c r="B684" s="15"/>
      <c r="C684" s="15"/>
      <c r="D684" s="15"/>
      <c r="E684" s="15"/>
      <c r="F684" s="15"/>
      <c r="G684" s="15"/>
      <c r="H684" s="15"/>
      <c r="I684" s="15"/>
      <c r="J684" s="15"/>
      <c r="K684" s="15"/>
      <c r="L684" s="15"/>
      <c r="M684" s="15"/>
      <c r="N684" s="15"/>
      <c r="O684" s="15"/>
      <c r="P684" s="15"/>
      <c r="Q684" s="15"/>
      <c r="R684" s="15"/>
      <c r="S684" s="15"/>
    </row>
    <row r="685">
      <c r="A685" s="15"/>
      <c r="B685" s="15"/>
      <c r="C685" s="15"/>
      <c r="D685" s="15"/>
      <c r="E685" s="15"/>
      <c r="F685" s="15"/>
      <c r="G685" s="15"/>
      <c r="H685" s="15"/>
      <c r="I685" s="15"/>
      <c r="J685" s="15"/>
      <c r="K685" s="15"/>
      <c r="L685" s="15"/>
      <c r="M685" s="15"/>
      <c r="N685" s="15"/>
      <c r="O685" s="15"/>
      <c r="P685" s="15"/>
      <c r="Q685" s="15"/>
      <c r="R685" s="15"/>
      <c r="S685" s="15"/>
    </row>
    <row r="686">
      <c r="A686" s="15"/>
      <c r="B686" s="15"/>
      <c r="C686" s="15"/>
      <c r="D686" s="15"/>
      <c r="E686" s="15"/>
      <c r="F686" s="15"/>
      <c r="G686" s="15"/>
      <c r="H686" s="15"/>
      <c r="I686" s="15"/>
      <c r="J686" s="15"/>
      <c r="K686" s="15"/>
      <c r="L686" s="15"/>
      <c r="M686" s="15"/>
      <c r="N686" s="15"/>
      <c r="O686" s="15"/>
      <c r="P686" s="15"/>
      <c r="Q686" s="15"/>
      <c r="R686" s="15"/>
      <c r="S686" s="15"/>
    </row>
    <row r="687">
      <c r="A687" s="15"/>
      <c r="B687" s="15"/>
      <c r="C687" s="15"/>
      <c r="D687" s="15"/>
      <c r="E687" s="15"/>
      <c r="F687" s="15"/>
      <c r="G687" s="15"/>
      <c r="H687" s="15"/>
      <c r="I687" s="15"/>
      <c r="J687" s="15"/>
      <c r="K687" s="15"/>
      <c r="L687" s="15"/>
      <c r="M687" s="15"/>
      <c r="N687" s="15"/>
      <c r="O687" s="15"/>
      <c r="P687" s="15"/>
      <c r="Q687" s="15"/>
      <c r="R687" s="15"/>
      <c r="S687" s="15"/>
    </row>
    <row r="688">
      <c r="A688" s="15"/>
      <c r="B688" s="15"/>
      <c r="C688" s="15"/>
      <c r="D688" s="15"/>
      <c r="E688" s="15"/>
      <c r="F688" s="15"/>
      <c r="G688" s="15"/>
      <c r="H688" s="15"/>
      <c r="I688" s="15"/>
      <c r="J688" s="15"/>
      <c r="K688" s="15"/>
      <c r="L688" s="15"/>
      <c r="M688" s="15"/>
      <c r="N688" s="15"/>
      <c r="O688" s="15"/>
      <c r="P688" s="15"/>
      <c r="Q688" s="15"/>
      <c r="R688" s="15"/>
      <c r="S688" s="15"/>
    </row>
    <row r="689">
      <c r="A689" s="15"/>
      <c r="B689" s="15"/>
      <c r="C689" s="15"/>
      <c r="D689" s="15"/>
      <c r="E689" s="15"/>
      <c r="F689" s="15"/>
      <c r="G689" s="15"/>
      <c r="H689" s="15"/>
      <c r="I689" s="15"/>
      <c r="J689" s="15"/>
      <c r="K689" s="15"/>
      <c r="L689" s="15"/>
      <c r="M689" s="15"/>
      <c r="N689" s="15"/>
      <c r="O689" s="15"/>
      <c r="P689" s="15"/>
      <c r="Q689" s="15"/>
      <c r="R689" s="15"/>
      <c r="S689" s="15"/>
    </row>
    <row r="690">
      <c r="A690" s="15"/>
      <c r="B690" s="15"/>
      <c r="C690" s="15"/>
      <c r="D690" s="15"/>
      <c r="E690" s="15"/>
      <c r="F690" s="15"/>
      <c r="G690" s="15"/>
      <c r="H690" s="15"/>
      <c r="I690" s="15"/>
      <c r="J690" s="15"/>
      <c r="K690" s="15"/>
      <c r="L690" s="15"/>
      <c r="M690" s="15"/>
      <c r="N690" s="15"/>
      <c r="O690" s="15"/>
      <c r="P690" s="15"/>
      <c r="Q690" s="15"/>
      <c r="R690" s="15"/>
      <c r="S690" s="15"/>
    </row>
    <row r="691">
      <c r="A691" s="15"/>
      <c r="B691" s="15"/>
      <c r="C691" s="15"/>
      <c r="D691" s="15"/>
      <c r="E691" s="15"/>
      <c r="F691" s="15"/>
      <c r="G691" s="15"/>
      <c r="H691" s="15"/>
      <c r="I691" s="15"/>
      <c r="J691" s="15"/>
      <c r="K691" s="15"/>
      <c r="L691" s="15"/>
      <c r="M691" s="15"/>
      <c r="N691" s="15"/>
      <c r="O691" s="15"/>
      <c r="P691" s="15"/>
      <c r="Q691" s="15"/>
      <c r="R691" s="15"/>
      <c r="S691" s="15"/>
    </row>
    <row r="692">
      <c r="A692" s="15"/>
      <c r="B692" s="15"/>
      <c r="C692" s="15"/>
      <c r="D692" s="15"/>
      <c r="E692" s="15"/>
      <c r="F692" s="15"/>
      <c r="G692" s="15"/>
      <c r="H692" s="15"/>
      <c r="I692" s="15"/>
      <c r="J692" s="15"/>
      <c r="K692" s="15"/>
      <c r="L692" s="15"/>
      <c r="M692" s="15"/>
      <c r="N692" s="15"/>
      <c r="O692" s="15"/>
      <c r="P692" s="15"/>
      <c r="Q692" s="15"/>
      <c r="R692" s="15"/>
      <c r="S692" s="15"/>
    </row>
    <row r="693">
      <c r="A693" s="15"/>
      <c r="B693" s="15"/>
      <c r="C693" s="15"/>
      <c r="D693" s="15"/>
      <c r="E693" s="15"/>
      <c r="F693" s="15"/>
      <c r="G693" s="15"/>
      <c r="H693" s="15"/>
      <c r="I693" s="15"/>
      <c r="J693" s="15"/>
      <c r="K693" s="15"/>
      <c r="L693" s="15"/>
      <c r="M693" s="15"/>
      <c r="N693" s="15"/>
      <c r="O693" s="15"/>
      <c r="P693" s="15"/>
      <c r="Q693" s="15"/>
      <c r="R693" s="15"/>
      <c r="S693" s="15"/>
    </row>
    <row r="694">
      <c r="A694" s="15"/>
      <c r="B694" s="15"/>
      <c r="C694" s="15"/>
      <c r="D694" s="15"/>
      <c r="E694" s="15"/>
      <c r="F694" s="15"/>
      <c r="G694" s="15"/>
      <c r="H694" s="15"/>
      <c r="I694" s="15"/>
      <c r="J694" s="15"/>
      <c r="K694" s="15"/>
      <c r="L694" s="15"/>
      <c r="M694" s="15"/>
      <c r="N694" s="15"/>
      <c r="O694" s="15"/>
      <c r="P694" s="15"/>
      <c r="Q694" s="15"/>
      <c r="R694" s="15"/>
      <c r="S694" s="15"/>
    </row>
    <row r="695">
      <c r="A695" s="15"/>
      <c r="B695" s="15"/>
      <c r="C695" s="15"/>
      <c r="D695" s="15"/>
      <c r="E695" s="15"/>
      <c r="F695" s="15"/>
      <c r="G695" s="15"/>
      <c r="H695" s="15"/>
      <c r="I695" s="15"/>
      <c r="J695" s="15"/>
      <c r="K695" s="15"/>
      <c r="L695" s="15"/>
      <c r="M695" s="15"/>
      <c r="N695" s="15"/>
      <c r="O695" s="15"/>
      <c r="P695" s="15"/>
      <c r="Q695" s="15"/>
      <c r="R695" s="15"/>
      <c r="S695" s="15"/>
    </row>
    <row r="696">
      <c r="A696" s="15"/>
      <c r="B696" s="15"/>
      <c r="C696" s="15"/>
      <c r="D696" s="15"/>
      <c r="E696" s="15"/>
      <c r="F696" s="15"/>
      <c r="G696" s="15"/>
      <c r="H696" s="15"/>
      <c r="I696" s="15"/>
      <c r="J696" s="15"/>
      <c r="K696" s="15"/>
      <c r="L696" s="15"/>
      <c r="M696" s="15"/>
      <c r="N696" s="15"/>
      <c r="O696" s="15"/>
      <c r="P696" s="15"/>
      <c r="Q696" s="15"/>
      <c r="R696" s="15"/>
      <c r="S696" s="15"/>
    </row>
    <row r="697">
      <c r="A697" s="15"/>
      <c r="B697" s="15"/>
      <c r="C697" s="15"/>
      <c r="D697" s="15"/>
      <c r="E697" s="15"/>
      <c r="F697" s="15"/>
      <c r="G697" s="15"/>
      <c r="H697" s="15"/>
      <c r="I697" s="15"/>
      <c r="J697" s="15"/>
      <c r="K697" s="15"/>
      <c r="L697" s="15"/>
      <c r="M697" s="15"/>
      <c r="N697" s="15"/>
      <c r="O697" s="15"/>
      <c r="P697" s="15"/>
      <c r="Q697" s="15"/>
      <c r="R697" s="15"/>
      <c r="S697" s="15"/>
    </row>
    <row r="698">
      <c r="A698" s="15"/>
      <c r="B698" s="15"/>
      <c r="C698" s="15"/>
      <c r="D698" s="15"/>
      <c r="E698" s="15"/>
      <c r="F698" s="15"/>
      <c r="G698" s="15"/>
      <c r="H698" s="15"/>
      <c r="I698" s="15"/>
      <c r="J698" s="15"/>
      <c r="K698" s="15"/>
      <c r="L698" s="15"/>
      <c r="M698" s="15"/>
      <c r="N698" s="15"/>
      <c r="O698" s="15"/>
      <c r="P698" s="15"/>
      <c r="Q698" s="15"/>
      <c r="R698" s="15"/>
      <c r="S698" s="15"/>
    </row>
    <row r="699">
      <c r="A699" s="15"/>
      <c r="B699" s="15"/>
      <c r="C699" s="15"/>
      <c r="D699" s="15"/>
      <c r="E699" s="15"/>
      <c r="F699" s="15"/>
      <c r="G699" s="15"/>
      <c r="H699" s="15"/>
      <c r="I699" s="15"/>
      <c r="J699" s="15"/>
      <c r="K699" s="15"/>
      <c r="L699" s="15"/>
      <c r="M699" s="15"/>
      <c r="N699" s="15"/>
      <c r="O699" s="15"/>
      <c r="P699" s="15"/>
      <c r="Q699" s="15"/>
      <c r="R699" s="15"/>
      <c r="S699" s="15"/>
    </row>
    <row r="700">
      <c r="A700" s="15"/>
      <c r="B700" s="15"/>
      <c r="C700" s="15"/>
      <c r="D700" s="15"/>
      <c r="E700" s="15"/>
      <c r="F700" s="15"/>
      <c r="G700" s="15"/>
      <c r="H700" s="15"/>
      <c r="I700" s="15"/>
      <c r="J700" s="15"/>
      <c r="K700" s="15"/>
      <c r="L700" s="15"/>
      <c r="M700" s="15"/>
      <c r="N700" s="15"/>
      <c r="O700" s="15"/>
      <c r="P700" s="15"/>
      <c r="Q700" s="15"/>
      <c r="R700" s="15"/>
      <c r="S700" s="15"/>
    </row>
    <row r="701">
      <c r="A701" s="15"/>
      <c r="B701" s="15"/>
      <c r="C701" s="15"/>
      <c r="D701" s="15"/>
      <c r="E701" s="15"/>
      <c r="F701" s="15"/>
      <c r="G701" s="15"/>
      <c r="H701" s="15"/>
      <c r="I701" s="15"/>
      <c r="J701" s="15"/>
      <c r="K701" s="15"/>
      <c r="L701" s="15"/>
      <c r="M701" s="15"/>
      <c r="N701" s="15"/>
      <c r="O701" s="15"/>
      <c r="P701" s="15"/>
      <c r="Q701" s="15"/>
      <c r="R701" s="15"/>
      <c r="S701" s="15"/>
    </row>
    <row r="702">
      <c r="A702" s="15"/>
      <c r="B702" s="15"/>
      <c r="C702" s="15"/>
      <c r="D702" s="15"/>
      <c r="E702" s="15"/>
      <c r="F702" s="15"/>
      <c r="G702" s="15"/>
      <c r="H702" s="15"/>
      <c r="I702" s="15"/>
      <c r="J702" s="15"/>
      <c r="K702" s="15"/>
      <c r="L702" s="15"/>
      <c r="M702" s="15"/>
      <c r="N702" s="15"/>
      <c r="O702" s="15"/>
      <c r="P702" s="15"/>
      <c r="Q702" s="15"/>
      <c r="R702" s="15"/>
      <c r="S702" s="15"/>
    </row>
    <row r="703">
      <c r="A703" s="15"/>
      <c r="B703" s="15"/>
      <c r="C703" s="15"/>
      <c r="D703" s="15"/>
      <c r="E703" s="15"/>
      <c r="F703" s="15"/>
      <c r="G703" s="15"/>
      <c r="H703" s="15"/>
      <c r="I703" s="15"/>
      <c r="J703" s="15"/>
      <c r="K703" s="15"/>
      <c r="L703" s="15"/>
      <c r="M703" s="15"/>
      <c r="N703" s="15"/>
      <c r="O703" s="15"/>
      <c r="P703" s="15"/>
      <c r="Q703" s="15"/>
      <c r="R703" s="15"/>
      <c r="S703" s="15"/>
    </row>
    <row r="704">
      <c r="A704" s="15"/>
      <c r="B704" s="15"/>
      <c r="C704" s="15"/>
      <c r="D704" s="15"/>
      <c r="E704" s="15"/>
      <c r="F704" s="15"/>
      <c r="G704" s="15"/>
      <c r="H704" s="15"/>
      <c r="I704" s="15"/>
      <c r="J704" s="15"/>
      <c r="K704" s="15"/>
      <c r="L704" s="15"/>
      <c r="M704" s="15"/>
      <c r="N704" s="15"/>
      <c r="O704" s="15"/>
      <c r="P704" s="15"/>
      <c r="Q704" s="15"/>
      <c r="R704" s="15"/>
      <c r="S704" s="15"/>
    </row>
    <row r="705">
      <c r="A705" s="15"/>
      <c r="B705" s="15"/>
      <c r="C705" s="15"/>
      <c r="D705" s="15"/>
      <c r="E705" s="15"/>
      <c r="F705" s="15"/>
      <c r="G705" s="15"/>
      <c r="H705" s="15"/>
      <c r="I705" s="15"/>
      <c r="J705" s="15"/>
      <c r="K705" s="15"/>
      <c r="L705" s="15"/>
      <c r="M705" s="15"/>
      <c r="N705" s="15"/>
      <c r="O705" s="15"/>
      <c r="P705" s="15"/>
      <c r="Q705" s="15"/>
      <c r="R705" s="15"/>
      <c r="S705" s="15"/>
    </row>
    <row r="706">
      <c r="A706" s="15"/>
      <c r="B706" s="15"/>
      <c r="C706" s="15"/>
      <c r="D706" s="15"/>
      <c r="E706" s="15"/>
      <c r="F706" s="15"/>
      <c r="G706" s="15"/>
      <c r="H706" s="15"/>
      <c r="I706" s="15"/>
      <c r="J706" s="15"/>
      <c r="K706" s="15"/>
      <c r="L706" s="15"/>
      <c r="M706" s="15"/>
      <c r="N706" s="15"/>
      <c r="O706" s="15"/>
      <c r="P706" s="15"/>
      <c r="Q706" s="15"/>
      <c r="R706" s="15"/>
      <c r="S706" s="15"/>
    </row>
    <row r="707">
      <c r="A707" s="15"/>
      <c r="B707" s="15"/>
      <c r="C707" s="15"/>
      <c r="D707" s="15"/>
      <c r="E707" s="15"/>
      <c r="F707" s="15"/>
      <c r="G707" s="15"/>
      <c r="H707" s="15"/>
      <c r="I707" s="15"/>
      <c r="J707" s="15"/>
      <c r="K707" s="15"/>
      <c r="L707" s="15"/>
      <c r="M707" s="15"/>
      <c r="N707" s="15"/>
      <c r="O707" s="15"/>
      <c r="P707" s="15"/>
      <c r="Q707" s="15"/>
      <c r="R707" s="15"/>
      <c r="S707" s="15"/>
    </row>
    <row r="708">
      <c r="A708" s="15"/>
      <c r="B708" s="15"/>
      <c r="C708" s="15"/>
      <c r="D708" s="15"/>
      <c r="E708" s="15"/>
      <c r="F708" s="15"/>
      <c r="G708" s="15"/>
      <c r="H708" s="15"/>
      <c r="I708" s="15"/>
      <c r="J708" s="15"/>
      <c r="K708" s="15"/>
      <c r="L708" s="15"/>
      <c r="M708" s="15"/>
      <c r="N708" s="15"/>
      <c r="O708" s="15"/>
      <c r="P708" s="15"/>
      <c r="Q708" s="15"/>
      <c r="R708" s="15"/>
      <c r="S708" s="15"/>
    </row>
    <row r="709">
      <c r="A709" s="15"/>
      <c r="B709" s="15"/>
      <c r="C709" s="15"/>
      <c r="D709" s="15"/>
      <c r="E709" s="15"/>
      <c r="F709" s="15"/>
      <c r="G709" s="15"/>
      <c r="H709" s="15"/>
      <c r="I709" s="15"/>
      <c r="J709" s="15"/>
      <c r="K709" s="15"/>
      <c r="L709" s="15"/>
      <c r="M709" s="15"/>
      <c r="N709" s="15"/>
      <c r="O709" s="15"/>
      <c r="P709" s="15"/>
      <c r="Q709" s="15"/>
      <c r="R709" s="15"/>
      <c r="S709" s="15"/>
    </row>
    <row r="710">
      <c r="A710" s="15"/>
      <c r="B710" s="15"/>
      <c r="C710" s="15"/>
      <c r="D710" s="15"/>
      <c r="E710" s="15"/>
      <c r="F710" s="15"/>
      <c r="G710" s="15"/>
      <c r="H710" s="15"/>
      <c r="I710" s="15"/>
      <c r="J710" s="15"/>
      <c r="K710" s="15"/>
      <c r="L710" s="15"/>
      <c r="M710" s="15"/>
      <c r="N710" s="15"/>
      <c r="O710" s="15"/>
      <c r="P710" s="15"/>
      <c r="Q710" s="15"/>
      <c r="R710" s="15"/>
      <c r="S710" s="15"/>
    </row>
    <row r="711">
      <c r="A711" s="15"/>
      <c r="B711" s="15"/>
      <c r="C711" s="15"/>
      <c r="D711" s="15"/>
      <c r="E711" s="15"/>
      <c r="F711" s="15"/>
      <c r="G711" s="15"/>
      <c r="H711" s="15"/>
      <c r="I711" s="15"/>
      <c r="J711" s="15"/>
      <c r="K711" s="15"/>
      <c r="L711" s="15"/>
      <c r="M711" s="15"/>
      <c r="N711" s="15"/>
      <c r="O711" s="15"/>
      <c r="P711" s="15"/>
      <c r="Q711" s="15"/>
      <c r="R711" s="15"/>
      <c r="S711" s="15"/>
    </row>
    <row r="712">
      <c r="A712" s="15"/>
      <c r="B712" s="15"/>
      <c r="C712" s="15"/>
      <c r="D712" s="15"/>
      <c r="E712" s="15"/>
      <c r="F712" s="15"/>
      <c r="G712" s="15"/>
      <c r="H712" s="15"/>
      <c r="I712" s="15"/>
      <c r="J712" s="15"/>
      <c r="K712" s="15"/>
      <c r="L712" s="15"/>
      <c r="M712" s="15"/>
      <c r="N712" s="15"/>
      <c r="O712" s="15"/>
      <c r="P712" s="15"/>
      <c r="Q712" s="15"/>
      <c r="R712" s="15"/>
      <c r="S712" s="15"/>
    </row>
    <row r="713">
      <c r="A713" s="15"/>
      <c r="B713" s="15"/>
      <c r="C713" s="15"/>
      <c r="D713" s="15"/>
      <c r="E713" s="15"/>
      <c r="F713" s="15"/>
      <c r="G713" s="15"/>
      <c r="H713" s="15"/>
      <c r="I713" s="15"/>
      <c r="J713" s="15"/>
      <c r="K713" s="15"/>
      <c r="L713" s="15"/>
      <c r="M713" s="15"/>
      <c r="N713" s="15"/>
      <c r="O713" s="15"/>
      <c r="P713" s="15"/>
      <c r="Q713" s="15"/>
      <c r="R713" s="15"/>
      <c r="S713" s="15"/>
    </row>
    <row r="714">
      <c r="A714" s="15"/>
      <c r="B714" s="15"/>
      <c r="C714" s="15"/>
      <c r="D714" s="15"/>
      <c r="E714" s="15"/>
      <c r="F714" s="15"/>
      <c r="G714" s="15"/>
      <c r="H714" s="15"/>
      <c r="I714" s="15"/>
      <c r="J714" s="15"/>
      <c r="K714" s="15"/>
      <c r="L714" s="15"/>
      <c r="M714" s="15"/>
      <c r="N714" s="15"/>
      <c r="O714" s="15"/>
      <c r="P714" s="15"/>
      <c r="Q714" s="15"/>
      <c r="R714" s="15"/>
      <c r="S714" s="15"/>
    </row>
    <row r="715">
      <c r="A715" s="15"/>
      <c r="B715" s="15"/>
      <c r="C715" s="15"/>
      <c r="D715" s="15"/>
      <c r="E715" s="15"/>
      <c r="F715" s="15"/>
      <c r="G715" s="15"/>
      <c r="H715" s="15"/>
      <c r="I715" s="15"/>
      <c r="J715" s="15"/>
      <c r="K715" s="15"/>
      <c r="L715" s="15"/>
      <c r="M715" s="15"/>
      <c r="N715" s="15"/>
      <c r="O715" s="15"/>
      <c r="P715" s="15"/>
      <c r="Q715" s="15"/>
      <c r="R715" s="15"/>
      <c r="S715" s="15"/>
    </row>
    <row r="716">
      <c r="A716" s="15"/>
      <c r="B716" s="15"/>
      <c r="C716" s="15"/>
      <c r="D716" s="15"/>
      <c r="E716" s="15"/>
      <c r="F716" s="15"/>
      <c r="G716" s="15"/>
      <c r="H716" s="15"/>
      <c r="I716" s="15"/>
      <c r="J716" s="15"/>
      <c r="K716" s="15"/>
      <c r="L716" s="15"/>
      <c r="M716" s="15"/>
      <c r="N716" s="15"/>
      <c r="O716" s="15"/>
      <c r="P716" s="15"/>
      <c r="Q716" s="15"/>
      <c r="R716" s="15"/>
      <c r="S716" s="15"/>
    </row>
    <row r="717">
      <c r="A717" s="15"/>
      <c r="B717" s="15"/>
      <c r="C717" s="15"/>
      <c r="D717" s="15"/>
      <c r="E717" s="15"/>
      <c r="F717" s="15"/>
      <c r="G717" s="15"/>
      <c r="H717" s="15"/>
      <c r="I717" s="15"/>
      <c r="J717" s="15"/>
      <c r="K717" s="15"/>
      <c r="L717" s="15"/>
      <c r="M717" s="15"/>
      <c r="N717" s="15"/>
      <c r="O717" s="15"/>
      <c r="P717" s="15"/>
      <c r="Q717" s="15"/>
      <c r="R717" s="15"/>
      <c r="S717" s="15"/>
    </row>
    <row r="718">
      <c r="A718" s="15"/>
      <c r="B718" s="15"/>
      <c r="C718" s="15"/>
      <c r="D718" s="15"/>
      <c r="E718" s="15"/>
      <c r="F718" s="15"/>
      <c r="G718" s="15"/>
      <c r="H718" s="15"/>
      <c r="I718" s="15"/>
      <c r="J718" s="15"/>
      <c r="K718" s="15"/>
      <c r="L718" s="15"/>
      <c r="M718" s="15"/>
      <c r="N718" s="15"/>
      <c r="O718" s="15"/>
      <c r="P718" s="15"/>
      <c r="Q718" s="15"/>
      <c r="R718" s="15"/>
      <c r="S718" s="15"/>
    </row>
    <row r="719">
      <c r="A719" s="15"/>
      <c r="B719" s="15"/>
      <c r="C719" s="15"/>
      <c r="D719" s="15"/>
      <c r="E719" s="15"/>
      <c r="F719" s="15"/>
      <c r="G719" s="15"/>
      <c r="H719" s="15"/>
      <c r="I719" s="15"/>
      <c r="J719" s="15"/>
      <c r="K719" s="15"/>
      <c r="L719" s="15"/>
      <c r="M719" s="15"/>
      <c r="N719" s="15"/>
      <c r="O719" s="15"/>
      <c r="P719" s="15"/>
      <c r="Q719" s="15"/>
      <c r="R719" s="15"/>
      <c r="S719" s="15"/>
    </row>
    <row r="720">
      <c r="A720" s="15"/>
      <c r="B720" s="15"/>
      <c r="C720" s="15"/>
      <c r="D720" s="15"/>
      <c r="E720" s="15"/>
      <c r="F720" s="15"/>
      <c r="G720" s="15"/>
      <c r="H720" s="15"/>
      <c r="I720" s="15"/>
      <c r="J720" s="15"/>
      <c r="K720" s="15"/>
      <c r="L720" s="15"/>
      <c r="M720" s="15"/>
      <c r="N720" s="15"/>
      <c r="O720" s="15"/>
      <c r="P720" s="15"/>
      <c r="Q720" s="15"/>
      <c r="R720" s="15"/>
      <c r="S720" s="15"/>
    </row>
    <row r="721">
      <c r="A721" s="15"/>
      <c r="B721" s="15"/>
      <c r="C721" s="15"/>
      <c r="D721" s="15"/>
      <c r="E721" s="15"/>
      <c r="F721" s="15"/>
      <c r="G721" s="15"/>
      <c r="H721" s="15"/>
      <c r="I721" s="15"/>
      <c r="J721" s="15"/>
      <c r="K721" s="15"/>
      <c r="L721" s="15"/>
      <c r="M721" s="15"/>
      <c r="N721" s="15"/>
      <c r="O721" s="15"/>
      <c r="P721" s="15"/>
      <c r="Q721" s="15"/>
      <c r="R721" s="15"/>
      <c r="S721" s="15"/>
    </row>
    <row r="722">
      <c r="A722" s="15"/>
      <c r="B722" s="15"/>
      <c r="C722" s="15"/>
      <c r="D722" s="15"/>
      <c r="E722" s="15"/>
      <c r="F722" s="15"/>
      <c r="G722" s="15"/>
      <c r="H722" s="15"/>
      <c r="I722" s="15"/>
      <c r="J722" s="15"/>
      <c r="K722" s="15"/>
      <c r="L722" s="15"/>
      <c r="M722" s="15"/>
      <c r="N722" s="15"/>
      <c r="O722" s="15"/>
      <c r="P722" s="15"/>
      <c r="Q722" s="15"/>
      <c r="R722" s="15"/>
      <c r="S722" s="15"/>
    </row>
    <row r="723">
      <c r="A723" s="15"/>
      <c r="B723" s="15"/>
      <c r="C723" s="15"/>
      <c r="D723" s="15"/>
      <c r="E723" s="15"/>
      <c r="F723" s="15"/>
      <c r="G723" s="15"/>
      <c r="H723" s="15"/>
      <c r="I723" s="15"/>
      <c r="J723" s="15"/>
      <c r="K723" s="15"/>
      <c r="L723" s="15"/>
      <c r="M723" s="15"/>
      <c r="N723" s="15"/>
      <c r="O723" s="15"/>
      <c r="P723" s="15"/>
      <c r="Q723" s="15"/>
      <c r="R723" s="15"/>
      <c r="S723" s="15"/>
    </row>
    <row r="724">
      <c r="A724" s="15"/>
      <c r="B724" s="15"/>
      <c r="C724" s="15"/>
      <c r="D724" s="15"/>
      <c r="E724" s="15"/>
      <c r="F724" s="15"/>
      <c r="G724" s="15"/>
      <c r="H724" s="15"/>
      <c r="I724" s="15"/>
      <c r="J724" s="15"/>
      <c r="K724" s="15"/>
      <c r="L724" s="15"/>
      <c r="M724" s="15"/>
      <c r="N724" s="15"/>
      <c r="O724" s="15"/>
      <c r="P724" s="15"/>
      <c r="Q724" s="15"/>
      <c r="R724" s="15"/>
      <c r="S724" s="15"/>
    </row>
    <row r="725">
      <c r="A725" s="15"/>
      <c r="B725" s="15"/>
      <c r="C725" s="15"/>
      <c r="D725" s="15"/>
      <c r="E725" s="15"/>
      <c r="F725" s="15"/>
      <c r="G725" s="15"/>
      <c r="H725" s="15"/>
      <c r="I725" s="15"/>
      <c r="J725" s="15"/>
      <c r="K725" s="15"/>
      <c r="L725" s="15"/>
      <c r="M725" s="15"/>
      <c r="N725" s="15"/>
      <c r="O725" s="15"/>
      <c r="P725" s="15"/>
      <c r="Q725" s="15"/>
      <c r="R725" s="15"/>
      <c r="S725" s="15"/>
    </row>
    <row r="726">
      <c r="A726" s="15"/>
      <c r="B726" s="15"/>
      <c r="C726" s="15"/>
      <c r="D726" s="15"/>
      <c r="E726" s="15"/>
      <c r="F726" s="15"/>
      <c r="G726" s="15"/>
      <c r="H726" s="15"/>
      <c r="I726" s="15"/>
      <c r="J726" s="15"/>
      <c r="K726" s="15"/>
      <c r="L726" s="15"/>
      <c r="M726" s="15"/>
      <c r="N726" s="15"/>
      <c r="O726" s="15"/>
      <c r="P726" s="15"/>
      <c r="Q726" s="15"/>
      <c r="R726" s="15"/>
      <c r="S726" s="15"/>
    </row>
    <row r="727">
      <c r="A727" s="15"/>
      <c r="B727" s="15"/>
      <c r="C727" s="15"/>
      <c r="D727" s="15"/>
      <c r="E727" s="15"/>
      <c r="F727" s="15"/>
      <c r="G727" s="15"/>
      <c r="H727" s="15"/>
      <c r="I727" s="15"/>
      <c r="J727" s="15"/>
      <c r="K727" s="15"/>
      <c r="L727" s="15"/>
      <c r="M727" s="15"/>
      <c r="N727" s="15"/>
      <c r="O727" s="15"/>
      <c r="P727" s="15"/>
      <c r="Q727" s="15"/>
      <c r="R727" s="15"/>
      <c r="S727" s="15"/>
    </row>
    <row r="728">
      <c r="A728" s="15"/>
      <c r="B728" s="15"/>
      <c r="C728" s="15"/>
      <c r="D728" s="15"/>
      <c r="E728" s="15"/>
      <c r="F728" s="15"/>
      <c r="G728" s="15"/>
      <c r="H728" s="15"/>
      <c r="I728" s="15"/>
      <c r="J728" s="15"/>
      <c r="K728" s="15"/>
      <c r="L728" s="15"/>
      <c r="M728" s="15"/>
      <c r="N728" s="15"/>
      <c r="O728" s="15"/>
      <c r="P728" s="15"/>
      <c r="Q728" s="15"/>
      <c r="R728" s="15"/>
      <c r="S728" s="15"/>
    </row>
    <row r="729">
      <c r="A729" s="15"/>
      <c r="B729" s="15"/>
      <c r="C729" s="15"/>
      <c r="D729" s="15"/>
      <c r="E729" s="15"/>
      <c r="F729" s="15"/>
      <c r="G729" s="15"/>
      <c r="H729" s="15"/>
      <c r="I729" s="15"/>
      <c r="J729" s="15"/>
      <c r="K729" s="15"/>
      <c r="L729" s="15"/>
      <c r="M729" s="15"/>
      <c r="N729" s="15"/>
      <c r="O729" s="15"/>
      <c r="P729" s="15"/>
      <c r="Q729" s="15"/>
      <c r="R729" s="15"/>
      <c r="S729" s="15"/>
    </row>
    <row r="730">
      <c r="A730" s="15"/>
      <c r="B730" s="15"/>
      <c r="C730" s="15"/>
      <c r="D730" s="15"/>
      <c r="E730" s="15"/>
      <c r="F730" s="15"/>
      <c r="G730" s="15"/>
      <c r="H730" s="15"/>
      <c r="I730" s="15"/>
      <c r="J730" s="15"/>
      <c r="K730" s="15"/>
      <c r="L730" s="15"/>
      <c r="M730" s="15"/>
      <c r="N730" s="15"/>
      <c r="O730" s="15"/>
      <c r="P730" s="15"/>
      <c r="Q730" s="15"/>
      <c r="R730" s="15"/>
      <c r="S730" s="15"/>
    </row>
    <row r="731">
      <c r="A731" s="15"/>
      <c r="B731" s="15"/>
      <c r="C731" s="15"/>
      <c r="D731" s="15"/>
      <c r="E731" s="15"/>
      <c r="F731" s="15"/>
      <c r="G731" s="15"/>
      <c r="H731" s="15"/>
      <c r="I731" s="15"/>
      <c r="J731" s="15"/>
      <c r="K731" s="15"/>
      <c r="L731" s="15"/>
      <c r="M731" s="15"/>
      <c r="N731" s="15"/>
      <c r="O731" s="15"/>
      <c r="P731" s="15"/>
      <c r="Q731" s="15"/>
      <c r="R731" s="15"/>
      <c r="S731" s="15"/>
    </row>
    <row r="732">
      <c r="A732" s="15"/>
      <c r="B732" s="15"/>
      <c r="C732" s="15"/>
      <c r="D732" s="15"/>
      <c r="E732" s="15"/>
      <c r="F732" s="15"/>
      <c r="G732" s="15"/>
      <c r="H732" s="15"/>
      <c r="I732" s="15"/>
      <c r="J732" s="15"/>
      <c r="K732" s="15"/>
      <c r="L732" s="15"/>
      <c r="M732" s="15"/>
      <c r="N732" s="15"/>
      <c r="O732" s="15"/>
      <c r="P732" s="15"/>
      <c r="Q732" s="15"/>
      <c r="R732" s="15"/>
      <c r="S732" s="15"/>
    </row>
    <row r="733">
      <c r="A733" s="15"/>
      <c r="B733" s="15"/>
      <c r="C733" s="15"/>
      <c r="D733" s="15"/>
      <c r="E733" s="15"/>
      <c r="F733" s="15"/>
      <c r="G733" s="15"/>
      <c r="H733" s="15"/>
      <c r="I733" s="15"/>
      <c r="J733" s="15"/>
      <c r="K733" s="15"/>
      <c r="L733" s="15"/>
      <c r="M733" s="15"/>
      <c r="N733" s="15"/>
      <c r="O733" s="15"/>
      <c r="P733" s="15"/>
      <c r="Q733" s="15"/>
      <c r="R733" s="15"/>
      <c r="S733" s="15"/>
    </row>
    <row r="734">
      <c r="A734" s="15"/>
      <c r="B734" s="15"/>
      <c r="C734" s="15"/>
      <c r="D734" s="15"/>
      <c r="E734" s="15"/>
      <c r="F734" s="15"/>
      <c r="G734" s="15"/>
      <c r="H734" s="15"/>
      <c r="I734" s="15"/>
      <c r="J734" s="15"/>
      <c r="K734" s="15"/>
      <c r="L734" s="15"/>
      <c r="M734" s="15"/>
      <c r="N734" s="15"/>
      <c r="O734" s="15"/>
      <c r="P734" s="15"/>
      <c r="Q734" s="15"/>
      <c r="R734" s="15"/>
      <c r="S734" s="15"/>
    </row>
    <row r="735">
      <c r="A735" s="15"/>
      <c r="B735" s="15"/>
      <c r="C735" s="15"/>
      <c r="D735" s="15"/>
      <c r="E735" s="15"/>
      <c r="F735" s="15"/>
      <c r="G735" s="15"/>
      <c r="H735" s="15"/>
      <c r="I735" s="15"/>
      <c r="J735" s="15"/>
      <c r="K735" s="15"/>
      <c r="L735" s="15"/>
      <c r="M735" s="15"/>
      <c r="N735" s="15"/>
      <c r="O735" s="15"/>
      <c r="P735" s="15"/>
      <c r="Q735" s="15"/>
      <c r="R735" s="15"/>
      <c r="S735" s="15"/>
    </row>
    <row r="736">
      <c r="A736" s="15"/>
      <c r="B736" s="15"/>
      <c r="C736" s="15"/>
      <c r="D736" s="15"/>
      <c r="E736" s="15"/>
      <c r="F736" s="15"/>
      <c r="G736" s="15"/>
      <c r="H736" s="15"/>
      <c r="I736" s="15"/>
      <c r="J736" s="15"/>
      <c r="K736" s="15"/>
      <c r="L736" s="15"/>
      <c r="M736" s="15"/>
      <c r="N736" s="15"/>
      <c r="O736" s="15"/>
      <c r="P736" s="15"/>
      <c r="Q736" s="15"/>
      <c r="R736" s="15"/>
      <c r="S736" s="15"/>
    </row>
    <row r="737">
      <c r="A737" s="15"/>
      <c r="B737" s="15"/>
      <c r="C737" s="15"/>
      <c r="D737" s="15"/>
      <c r="E737" s="15"/>
      <c r="F737" s="15"/>
      <c r="G737" s="15"/>
      <c r="H737" s="15"/>
      <c r="I737" s="15"/>
      <c r="J737" s="15"/>
      <c r="K737" s="15"/>
      <c r="L737" s="15"/>
      <c r="M737" s="15"/>
      <c r="N737" s="15"/>
      <c r="O737" s="15"/>
      <c r="P737" s="15"/>
      <c r="Q737" s="15"/>
      <c r="R737" s="15"/>
      <c r="S737" s="15"/>
    </row>
    <row r="738">
      <c r="A738" s="15"/>
      <c r="B738" s="15"/>
      <c r="C738" s="15"/>
      <c r="D738" s="15"/>
      <c r="E738" s="15"/>
      <c r="F738" s="15"/>
      <c r="G738" s="15"/>
      <c r="H738" s="15"/>
      <c r="I738" s="15"/>
      <c r="J738" s="15"/>
      <c r="K738" s="15"/>
      <c r="L738" s="15"/>
      <c r="M738" s="15"/>
      <c r="N738" s="15"/>
      <c r="O738" s="15"/>
      <c r="P738" s="15"/>
      <c r="Q738" s="15"/>
      <c r="R738" s="15"/>
      <c r="S738" s="15"/>
    </row>
    <row r="739">
      <c r="A739" s="15"/>
      <c r="B739" s="15"/>
      <c r="C739" s="15"/>
      <c r="D739" s="15"/>
      <c r="E739" s="15"/>
      <c r="F739" s="15"/>
      <c r="G739" s="15"/>
      <c r="H739" s="15"/>
      <c r="I739" s="15"/>
      <c r="J739" s="15"/>
      <c r="K739" s="15"/>
      <c r="L739" s="15"/>
      <c r="M739" s="15"/>
      <c r="N739" s="15"/>
      <c r="O739" s="15"/>
      <c r="P739" s="15"/>
      <c r="Q739" s="15"/>
      <c r="R739" s="15"/>
      <c r="S739" s="15"/>
    </row>
    <row r="740">
      <c r="A740" s="15"/>
      <c r="B740" s="15"/>
      <c r="C740" s="15"/>
      <c r="D740" s="15"/>
      <c r="E740" s="15"/>
      <c r="F740" s="15"/>
      <c r="G740" s="15"/>
      <c r="H740" s="15"/>
      <c r="I740" s="15"/>
      <c r="J740" s="15"/>
      <c r="K740" s="15"/>
      <c r="L740" s="15"/>
      <c r="M740" s="15"/>
      <c r="N740" s="15"/>
      <c r="O740" s="15"/>
      <c r="P740" s="15"/>
      <c r="Q740" s="15"/>
      <c r="R740" s="15"/>
      <c r="S740" s="15"/>
    </row>
    <row r="741">
      <c r="A741" s="15"/>
      <c r="B741" s="15"/>
      <c r="C741" s="15"/>
      <c r="D741" s="15"/>
      <c r="E741" s="15"/>
      <c r="F741" s="15"/>
      <c r="G741" s="15"/>
      <c r="H741" s="15"/>
      <c r="I741" s="15"/>
      <c r="J741" s="15"/>
      <c r="K741" s="15"/>
      <c r="L741" s="15"/>
      <c r="M741" s="15"/>
      <c r="N741" s="15"/>
      <c r="O741" s="15"/>
      <c r="P741" s="15"/>
      <c r="Q741" s="15"/>
      <c r="R741" s="15"/>
      <c r="S741" s="15"/>
    </row>
    <row r="742">
      <c r="A742" s="15"/>
      <c r="B742" s="15"/>
      <c r="C742" s="15"/>
      <c r="D742" s="15"/>
      <c r="E742" s="15"/>
      <c r="F742" s="15"/>
      <c r="G742" s="15"/>
      <c r="H742" s="15"/>
      <c r="I742" s="15"/>
      <c r="J742" s="15"/>
      <c r="K742" s="15"/>
      <c r="L742" s="15"/>
      <c r="M742" s="15"/>
      <c r="N742" s="15"/>
      <c r="O742" s="15"/>
      <c r="P742" s="15"/>
      <c r="Q742" s="15"/>
      <c r="R742" s="15"/>
      <c r="S742" s="15"/>
    </row>
    <row r="743">
      <c r="A743" s="15"/>
      <c r="B743" s="15"/>
      <c r="C743" s="15"/>
      <c r="D743" s="15"/>
      <c r="E743" s="15"/>
      <c r="F743" s="15"/>
      <c r="G743" s="15"/>
      <c r="H743" s="15"/>
      <c r="I743" s="15"/>
      <c r="J743" s="15"/>
      <c r="K743" s="15"/>
      <c r="L743" s="15"/>
      <c r="M743" s="15"/>
      <c r="N743" s="15"/>
      <c r="O743" s="15"/>
      <c r="P743" s="15"/>
      <c r="Q743" s="15"/>
      <c r="R743" s="15"/>
      <c r="S743" s="15"/>
    </row>
    <row r="744">
      <c r="A744" s="15"/>
      <c r="B744" s="15"/>
      <c r="C744" s="15"/>
      <c r="D744" s="15"/>
      <c r="E744" s="15"/>
      <c r="F744" s="15"/>
      <c r="G744" s="15"/>
      <c r="H744" s="15"/>
      <c r="I744" s="15"/>
      <c r="J744" s="15"/>
      <c r="K744" s="15"/>
      <c r="L744" s="15"/>
      <c r="M744" s="15"/>
      <c r="N744" s="15"/>
      <c r="O744" s="15"/>
      <c r="P744" s="15"/>
      <c r="Q744" s="15"/>
      <c r="R744" s="15"/>
      <c r="S744" s="15"/>
    </row>
    <row r="745">
      <c r="A745" s="15"/>
      <c r="B745" s="15"/>
      <c r="C745" s="15"/>
      <c r="D745" s="15"/>
      <c r="E745" s="15"/>
      <c r="F745" s="15"/>
      <c r="G745" s="15"/>
      <c r="H745" s="15"/>
      <c r="I745" s="15"/>
      <c r="J745" s="15"/>
      <c r="K745" s="15"/>
      <c r="L745" s="15"/>
      <c r="M745" s="15"/>
      <c r="N745" s="15"/>
      <c r="O745" s="15"/>
      <c r="P745" s="15"/>
      <c r="Q745" s="15"/>
      <c r="R745" s="15"/>
      <c r="S745" s="15"/>
    </row>
    <row r="746">
      <c r="A746" s="15"/>
      <c r="B746" s="15"/>
      <c r="C746" s="15"/>
      <c r="D746" s="15"/>
      <c r="E746" s="15"/>
      <c r="F746" s="15"/>
      <c r="G746" s="15"/>
      <c r="H746" s="15"/>
      <c r="I746" s="15"/>
      <c r="J746" s="15"/>
      <c r="K746" s="15"/>
      <c r="L746" s="15"/>
      <c r="M746" s="15"/>
      <c r="N746" s="15"/>
      <c r="O746" s="15"/>
      <c r="P746" s="15"/>
      <c r="Q746" s="15"/>
      <c r="R746" s="15"/>
      <c r="S746" s="15"/>
    </row>
    <row r="747">
      <c r="A747" s="15"/>
      <c r="B747" s="15"/>
      <c r="C747" s="15"/>
      <c r="D747" s="15"/>
      <c r="E747" s="15"/>
      <c r="F747" s="15"/>
      <c r="G747" s="15"/>
      <c r="H747" s="15"/>
      <c r="I747" s="15"/>
      <c r="J747" s="15"/>
      <c r="K747" s="15"/>
      <c r="L747" s="15"/>
      <c r="M747" s="15"/>
      <c r="N747" s="15"/>
      <c r="O747" s="15"/>
      <c r="P747" s="15"/>
      <c r="Q747" s="15"/>
      <c r="R747" s="15"/>
      <c r="S747" s="15"/>
    </row>
    <row r="748">
      <c r="A748" s="15"/>
      <c r="B748" s="15"/>
      <c r="C748" s="15"/>
      <c r="D748" s="15"/>
      <c r="E748" s="15"/>
      <c r="F748" s="15"/>
      <c r="G748" s="15"/>
      <c r="H748" s="15"/>
      <c r="I748" s="15"/>
      <c r="J748" s="15"/>
      <c r="K748" s="15"/>
      <c r="L748" s="15"/>
      <c r="M748" s="15"/>
      <c r="N748" s="15"/>
      <c r="O748" s="15"/>
      <c r="P748" s="15"/>
      <c r="Q748" s="15"/>
      <c r="R748" s="15"/>
      <c r="S748" s="15"/>
    </row>
    <row r="749">
      <c r="A749" s="15"/>
      <c r="B749" s="15"/>
      <c r="C749" s="15"/>
      <c r="D749" s="15"/>
      <c r="E749" s="15"/>
      <c r="F749" s="15"/>
      <c r="G749" s="15"/>
      <c r="H749" s="15"/>
      <c r="I749" s="15"/>
      <c r="J749" s="15"/>
      <c r="K749" s="15"/>
      <c r="L749" s="15"/>
      <c r="M749" s="15"/>
      <c r="N749" s="15"/>
      <c r="O749" s="15"/>
      <c r="P749" s="15"/>
      <c r="Q749" s="15"/>
      <c r="R749" s="15"/>
      <c r="S749" s="15"/>
    </row>
    <row r="750">
      <c r="A750" s="15"/>
      <c r="B750" s="15"/>
      <c r="C750" s="15"/>
      <c r="D750" s="15"/>
      <c r="E750" s="15"/>
      <c r="F750" s="15"/>
      <c r="G750" s="15"/>
      <c r="H750" s="15"/>
      <c r="I750" s="15"/>
      <c r="J750" s="15"/>
      <c r="K750" s="15"/>
      <c r="L750" s="15"/>
      <c r="M750" s="15"/>
      <c r="N750" s="15"/>
      <c r="O750" s="15"/>
      <c r="P750" s="15"/>
      <c r="Q750" s="15"/>
      <c r="R750" s="15"/>
      <c r="S750" s="15"/>
    </row>
    <row r="751">
      <c r="A751" s="15"/>
      <c r="B751" s="15"/>
      <c r="C751" s="15"/>
      <c r="D751" s="15"/>
      <c r="E751" s="15"/>
      <c r="F751" s="15"/>
      <c r="G751" s="15"/>
      <c r="H751" s="15"/>
      <c r="I751" s="15"/>
      <c r="J751" s="15"/>
      <c r="K751" s="15"/>
      <c r="L751" s="15"/>
      <c r="M751" s="15"/>
      <c r="N751" s="15"/>
      <c r="O751" s="15"/>
      <c r="P751" s="15"/>
      <c r="Q751" s="15"/>
      <c r="R751" s="15"/>
      <c r="S751" s="15"/>
    </row>
    <row r="752">
      <c r="A752" s="15"/>
      <c r="B752" s="15"/>
      <c r="C752" s="15"/>
      <c r="D752" s="15"/>
      <c r="E752" s="15"/>
      <c r="F752" s="15"/>
      <c r="G752" s="15"/>
      <c r="H752" s="15"/>
      <c r="I752" s="15"/>
      <c r="J752" s="15"/>
      <c r="K752" s="15"/>
      <c r="L752" s="15"/>
      <c r="M752" s="15"/>
      <c r="N752" s="15"/>
      <c r="O752" s="15"/>
      <c r="P752" s="15"/>
      <c r="Q752" s="15"/>
      <c r="R752" s="15"/>
      <c r="S752" s="15"/>
    </row>
    <row r="753">
      <c r="A753" s="15"/>
      <c r="B753" s="15"/>
      <c r="C753" s="15"/>
      <c r="D753" s="15"/>
      <c r="E753" s="15"/>
      <c r="F753" s="15"/>
      <c r="G753" s="15"/>
      <c r="H753" s="15"/>
      <c r="I753" s="15"/>
      <c r="J753" s="15"/>
      <c r="K753" s="15"/>
      <c r="L753" s="15"/>
      <c r="M753" s="15"/>
      <c r="N753" s="15"/>
      <c r="O753" s="15"/>
      <c r="P753" s="15"/>
      <c r="Q753" s="15"/>
      <c r="R753" s="15"/>
      <c r="S753" s="15"/>
    </row>
    <row r="754">
      <c r="A754" s="15"/>
      <c r="B754" s="15"/>
      <c r="C754" s="15"/>
      <c r="D754" s="15"/>
      <c r="E754" s="15"/>
      <c r="F754" s="15"/>
      <c r="G754" s="15"/>
      <c r="H754" s="15"/>
      <c r="I754" s="15"/>
      <c r="J754" s="15"/>
      <c r="K754" s="15"/>
      <c r="L754" s="15"/>
      <c r="M754" s="15"/>
      <c r="N754" s="15"/>
      <c r="O754" s="15"/>
      <c r="P754" s="15"/>
      <c r="Q754" s="15"/>
      <c r="R754" s="15"/>
      <c r="S754" s="15"/>
    </row>
    <row r="755">
      <c r="A755" s="15"/>
      <c r="B755" s="15"/>
      <c r="C755" s="15"/>
      <c r="D755" s="15"/>
      <c r="E755" s="15"/>
      <c r="F755" s="15"/>
      <c r="G755" s="15"/>
      <c r="H755" s="15"/>
      <c r="I755" s="15"/>
      <c r="J755" s="15"/>
      <c r="K755" s="15"/>
      <c r="L755" s="15"/>
      <c r="M755" s="15"/>
      <c r="N755" s="15"/>
      <c r="O755" s="15"/>
      <c r="P755" s="15"/>
      <c r="Q755" s="15"/>
      <c r="R755" s="15"/>
      <c r="S755" s="15"/>
    </row>
    <row r="756">
      <c r="A756" s="15"/>
      <c r="B756" s="15"/>
      <c r="C756" s="15"/>
      <c r="D756" s="15"/>
      <c r="E756" s="15"/>
      <c r="F756" s="15"/>
      <c r="G756" s="15"/>
      <c r="H756" s="15"/>
      <c r="I756" s="15"/>
      <c r="J756" s="15"/>
      <c r="K756" s="15"/>
      <c r="L756" s="15"/>
      <c r="M756" s="15"/>
      <c r="N756" s="15"/>
      <c r="O756" s="15"/>
      <c r="P756" s="15"/>
      <c r="Q756" s="15"/>
      <c r="R756" s="15"/>
      <c r="S756" s="15"/>
    </row>
    <row r="757">
      <c r="A757" s="15"/>
      <c r="B757" s="15"/>
      <c r="C757" s="15"/>
      <c r="D757" s="15"/>
      <c r="E757" s="15"/>
      <c r="F757" s="15"/>
      <c r="G757" s="15"/>
      <c r="H757" s="15"/>
      <c r="I757" s="15"/>
      <c r="J757" s="15"/>
      <c r="K757" s="15"/>
      <c r="L757" s="15"/>
      <c r="M757" s="15"/>
      <c r="N757" s="15"/>
      <c r="O757" s="15"/>
      <c r="P757" s="15"/>
      <c r="Q757" s="15"/>
      <c r="R757" s="15"/>
      <c r="S757" s="15"/>
    </row>
    <row r="758">
      <c r="A758" s="15"/>
      <c r="B758" s="15"/>
      <c r="C758" s="15"/>
      <c r="D758" s="15"/>
      <c r="E758" s="15"/>
      <c r="F758" s="15"/>
      <c r="G758" s="15"/>
      <c r="H758" s="15"/>
      <c r="I758" s="15"/>
      <c r="J758" s="15"/>
      <c r="K758" s="15"/>
      <c r="L758" s="15"/>
      <c r="M758" s="15"/>
      <c r="N758" s="15"/>
      <c r="O758" s="15"/>
      <c r="P758" s="15"/>
      <c r="Q758" s="15"/>
      <c r="R758" s="15"/>
      <c r="S758" s="15"/>
    </row>
    <row r="759">
      <c r="A759" s="15"/>
      <c r="B759" s="15"/>
      <c r="C759" s="15"/>
      <c r="D759" s="15"/>
      <c r="E759" s="15"/>
      <c r="F759" s="15"/>
      <c r="G759" s="15"/>
      <c r="H759" s="15"/>
      <c r="I759" s="15"/>
      <c r="J759" s="15"/>
      <c r="K759" s="15"/>
      <c r="L759" s="15"/>
      <c r="M759" s="15"/>
      <c r="N759" s="15"/>
      <c r="O759" s="15"/>
      <c r="P759" s="15"/>
      <c r="Q759" s="15"/>
      <c r="R759" s="15"/>
      <c r="S759" s="15"/>
    </row>
    <row r="760">
      <c r="A760" s="15"/>
      <c r="B760" s="15"/>
      <c r="C760" s="15"/>
      <c r="D760" s="15"/>
      <c r="E760" s="15"/>
      <c r="F760" s="15"/>
      <c r="G760" s="15"/>
      <c r="H760" s="15"/>
      <c r="I760" s="15"/>
      <c r="J760" s="15"/>
      <c r="K760" s="15"/>
      <c r="L760" s="15"/>
      <c r="M760" s="15"/>
      <c r="N760" s="15"/>
      <c r="O760" s="15"/>
      <c r="P760" s="15"/>
      <c r="Q760" s="15"/>
      <c r="R760" s="15"/>
      <c r="S760" s="15"/>
    </row>
    <row r="761">
      <c r="A761" s="15"/>
      <c r="B761" s="15"/>
      <c r="C761" s="15"/>
      <c r="D761" s="15"/>
      <c r="E761" s="15"/>
      <c r="F761" s="15"/>
      <c r="G761" s="15"/>
      <c r="H761" s="15"/>
      <c r="I761" s="15"/>
      <c r="J761" s="15"/>
      <c r="K761" s="15"/>
      <c r="L761" s="15"/>
      <c r="M761" s="15"/>
      <c r="N761" s="15"/>
      <c r="O761" s="15"/>
      <c r="P761" s="15"/>
      <c r="Q761" s="15"/>
      <c r="R761" s="15"/>
      <c r="S761" s="15"/>
    </row>
    <row r="762">
      <c r="A762" s="15"/>
      <c r="B762" s="15"/>
      <c r="C762" s="15"/>
      <c r="D762" s="15"/>
      <c r="E762" s="15"/>
      <c r="F762" s="15"/>
      <c r="G762" s="15"/>
      <c r="H762" s="15"/>
      <c r="I762" s="15"/>
      <c r="J762" s="15"/>
      <c r="K762" s="15"/>
      <c r="L762" s="15"/>
      <c r="M762" s="15"/>
      <c r="N762" s="15"/>
      <c r="O762" s="15"/>
      <c r="P762" s="15"/>
      <c r="Q762" s="15"/>
      <c r="R762" s="15"/>
      <c r="S762" s="15"/>
    </row>
    <row r="763">
      <c r="A763" s="15"/>
      <c r="B763" s="15"/>
      <c r="C763" s="15"/>
      <c r="D763" s="15"/>
      <c r="E763" s="15"/>
      <c r="F763" s="15"/>
      <c r="G763" s="15"/>
      <c r="H763" s="15"/>
      <c r="I763" s="15"/>
      <c r="J763" s="15"/>
      <c r="K763" s="15"/>
      <c r="L763" s="15"/>
      <c r="M763" s="15"/>
      <c r="N763" s="15"/>
      <c r="O763" s="15"/>
      <c r="P763" s="15"/>
      <c r="Q763" s="15"/>
      <c r="R763" s="15"/>
      <c r="S763" s="15"/>
    </row>
    <row r="764">
      <c r="A764" s="15"/>
      <c r="B764" s="15"/>
      <c r="C764" s="15"/>
      <c r="D764" s="15"/>
      <c r="E764" s="15"/>
      <c r="F764" s="15"/>
      <c r="G764" s="15"/>
      <c r="H764" s="15"/>
      <c r="I764" s="15"/>
      <c r="J764" s="15"/>
      <c r="K764" s="15"/>
      <c r="L764" s="15"/>
      <c r="M764" s="15"/>
      <c r="N764" s="15"/>
      <c r="O764" s="15"/>
      <c r="P764" s="15"/>
      <c r="Q764" s="15"/>
      <c r="R764" s="15"/>
      <c r="S764" s="15"/>
    </row>
    <row r="765">
      <c r="A765" s="15"/>
      <c r="B765" s="15"/>
      <c r="C765" s="15"/>
      <c r="D765" s="15"/>
      <c r="E765" s="15"/>
      <c r="F765" s="15"/>
      <c r="G765" s="15"/>
      <c r="H765" s="15"/>
      <c r="I765" s="15"/>
      <c r="J765" s="15"/>
      <c r="K765" s="15"/>
      <c r="L765" s="15"/>
      <c r="M765" s="15"/>
      <c r="N765" s="15"/>
      <c r="O765" s="15"/>
      <c r="P765" s="15"/>
      <c r="Q765" s="15"/>
      <c r="R765" s="15"/>
      <c r="S765" s="15"/>
    </row>
    <row r="766">
      <c r="A766" s="15"/>
      <c r="B766" s="15"/>
      <c r="C766" s="15"/>
      <c r="D766" s="15"/>
      <c r="E766" s="15"/>
      <c r="F766" s="15"/>
      <c r="G766" s="15"/>
      <c r="H766" s="15"/>
      <c r="I766" s="15"/>
      <c r="J766" s="15"/>
      <c r="K766" s="15"/>
      <c r="L766" s="15"/>
      <c r="M766" s="15"/>
      <c r="N766" s="15"/>
      <c r="O766" s="15"/>
      <c r="P766" s="15"/>
      <c r="Q766" s="15"/>
      <c r="R766" s="15"/>
      <c r="S766" s="15"/>
    </row>
    <row r="767">
      <c r="A767" s="15"/>
      <c r="B767" s="15"/>
      <c r="C767" s="15"/>
      <c r="D767" s="15"/>
      <c r="E767" s="15"/>
      <c r="F767" s="15"/>
      <c r="G767" s="15"/>
      <c r="H767" s="15"/>
      <c r="I767" s="15"/>
      <c r="J767" s="15"/>
      <c r="K767" s="15"/>
      <c r="L767" s="15"/>
      <c r="M767" s="15"/>
      <c r="N767" s="15"/>
      <c r="O767" s="15"/>
      <c r="P767" s="15"/>
      <c r="Q767" s="15"/>
      <c r="R767" s="15"/>
      <c r="S767" s="15"/>
    </row>
    <row r="768">
      <c r="A768" s="15"/>
      <c r="B768" s="15"/>
      <c r="C768" s="15"/>
      <c r="D768" s="15"/>
      <c r="E768" s="15"/>
      <c r="F768" s="15"/>
      <c r="G768" s="15"/>
      <c r="H768" s="15"/>
      <c r="I768" s="15"/>
      <c r="J768" s="15"/>
      <c r="K768" s="15"/>
      <c r="L768" s="15"/>
      <c r="M768" s="15"/>
      <c r="N768" s="15"/>
      <c r="O768" s="15"/>
      <c r="P768" s="15"/>
      <c r="Q768" s="15"/>
      <c r="R768" s="15"/>
      <c r="S768" s="15"/>
    </row>
    <row r="769">
      <c r="A769" s="15"/>
      <c r="B769" s="15"/>
      <c r="C769" s="15"/>
      <c r="D769" s="15"/>
      <c r="E769" s="15"/>
      <c r="F769" s="15"/>
      <c r="G769" s="15"/>
      <c r="H769" s="15"/>
      <c r="I769" s="15"/>
      <c r="J769" s="15"/>
      <c r="K769" s="15"/>
      <c r="L769" s="15"/>
      <c r="M769" s="15"/>
      <c r="N769" s="15"/>
      <c r="O769" s="15"/>
      <c r="P769" s="15"/>
      <c r="Q769" s="15"/>
      <c r="R769" s="15"/>
      <c r="S769" s="15"/>
    </row>
    <row r="770">
      <c r="A770" s="15"/>
      <c r="B770" s="15"/>
      <c r="C770" s="15"/>
      <c r="D770" s="15"/>
      <c r="E770" s="15"/>
      <c r="F770" s="15"/>
      <c r="G770" s="15"/>
      <c r="H770" s="15"/>
      <c r="I770" s="15"/>
      <c r="J770" s="15"/>
      <c r="K770" s="15"/>
      <c r="L770" s="15"/>
      <c r="M770" s="15"/>
      <c r="N770" s="15"/>
      <c r="O770" s="15"/>
      <c r="P770" s="15"/>
      <c r="Q770" s="15"/>
      <c r="R770" s="15"/>
      <c r="S770" s="15"/>
    </row>
    <row r="771">
      <c r="A771" s="15"/>
      <c r="B771" s="15"/>
      <c r="C771" s="15"/>
      <c r="D771" s="15"/>
      <c r="E771" s="15"/>
      <c r="F771" s="15"/>
      <c r="G771" s="15"/>
      <c r="H771" s="15"/>
      <c r="I771" s="15"/>
      <c r="J771" s="15"/>
      <c r="K771" s="15"/>
      <c r="L771" s="15"/>
      <c r="M771" s="15"/>
      <c r="N771" s="15"/>
      <c r="O771" s="15"/>
      <c r="P771" s="15"/>
      <c r="Q771" s="15"/>
      <c r="R771" s="15"/>
      <c r="S771" s="15"/>
    </row>
    <row r="772">
      <c r="A772" s="15"/>
      <c r="B772" s="15"/>
      <c r="C772" s="15"/>
      <c r="D772" s="15"/>
      <c r="E772" s="15"/>
      <c r="F772" s="15"/>
      <c r="G772" s="15"/>
      <c r="H772" s="15"/>
      <c r="I772" s="15"/>
      <c r="J772" s="15"/>
      <c r="K772" s="15"/>
      <c r="L772" s="15"/>
      <c r="M772" s="15"/>
      <c r="N772" s="15"/>
      <c r="O772" s="15"/>
      <c r="P772" s="15"/>
      <c r="Q772" s="15"/>
      <c r="R772" s="15"/>
      <c r="S772" s="15"/>
    </row>
    <row r="773">
      <c r="A773" s="15"/>
      <c r="B773" s="15"/>
      <c r="C773" s="15"/>
      <c r="D773" s="15"/>
      <c r="E773" s="15"/>
      <c r="F773" s="15"/>
      <c r="G773" s="15"/>
      <c r="H773" s="15"/>
      <c r="I773" s="15"/>
      <c r="J773" s="15"/>
      <c r="K773" s="15"/>
      <c r="L773" s="15"/>
      <c r="M773" s="15"/>
      <c r="N773" s="15"/>
      <c r="O773" s="15"/>
      <c r="P773" s="15"/>
      <c r="Q773" s="15"/>
      <c r="R773" s="15"/>
      <c r="S773" s="15"/>
    </row>
    <row r="774">
      <c r="A774" s="15"/>
      <c r="B774" s="15"/>
      <c r="C774" s="15"/>
      <c r="D774" s="15"/>
      <c r="E774" s="15"/>
      <c r="F774" s="15"/>
      <c r="G774" s="15"/>
      <c r="H774" s="15"/>
      <c r="I774" s="15"/>
      <c r="J774" s="15"/>
      <c r="K774" s="15"/>
      <c r="L774" s="15"/>
      <c r="M774" s="15"/>
      <c r="N774" s="15"/>
      <c r="O774" s="15"/>
      <c r="P774" s="15"/>
      <c r="Q774" s="15"/>
      <c r="R774" s="15"/>
      <c r="S774" s="15"/>
    </row>
    <row r="775">
      <c r="A775" s="15"/>
      <c r="B775" s="15"/>
      <c r="C775" s="15"/>
      <c r="D775" s="15"/>
      <c r="E775" s="15"/>
      <c r="F775" s="15"/>
      <c r="G775" s="15"/>
      <c r="H775" s="15"/>
      <c r="I775" s="15"/>
      <c r="J775" s="15"/>
      <c r="K775" s="15"/>
      <c r="L775" s="15"/>
      <c r="M775" s="15"/>
      <c r="N775" s="15"/>
      <c r="O775" s="15"/>
      <c r="P775" s="15"/>
      <c r="Q775" s="15"/>
      <c r="R775" s="15"/>
      <c r="S775" s="15"/>
    </row>
    <row r="776">
      <c r="A776" s="15"/>
      <c r="B776" s="15"/>
      <c r="C776" s="15"/>
      <c r="D776" s="15"/>
      <c r="E776" s="15"/>
      <c r="F776" s="15"/>
      <c r="G776" s="15"/>
      <c r="H776" s="15"/>
      <c r="I776" s="15"/>
      <c r="J776" s="15"/>
      <c r="K776" s="15"/>
      <c r="L776" s="15"/>
      <c r="M776" s="15"/>
      <c r="N776" s="15"/>
      <c r="O776" s="15"/>
      <c r="P776" s="15"/>
      <c r="Q776" s="15"/>
      <c r="R776" s="15"/>
      <c r="S776" s="15"/>
    </row>
    <row r="777">
      <c r="A777" s="15"/>
      <c r="B777" s="15"/>
      <c r="C777" s="15"/>
      <c r="D777" s="15"/>
      <c r="E777" s="15"/>
      <c r="F777" s="15"/>
      <c r="G777" s="15"/>
      <c r="H777" s="15"/>
      <c r="I777" s="15"/>
      <c r="J777" s="15"/>
      <c r="K777" s="15"/>
      <c r="L777" s="15"/>
      <c r="M777" s="15"/>
      <c r="N777" s="15"/>
      <c r="O777" s="15"/>
      <c r="P777" s="15"/>
      <c r="Q777" s="15"/>
      <c r="R777" s="15"/>
      <c r="S777" s="15"/>
    </row>
    <row r="778">
      <c r="A778" s="15"/>
      <c r="B778" s="15"/>
      <c r="C778" s="15"/>
      <c r="D778" s="15"/>
      <c r="E778" s="15"/>
      <c r="F778" s="15"/>
      <c r="G778" s="15"/>
      <c r="H778" s="15"/>
      <c r="I778" s="15"/>
      <c r="J778" s="15"/>
      <c r="K778" s="15"/>
      <c r="L778" s="15"/>
      <c r="M778" s="15"/>
      <c r="N778" s="15"/>
      <c r="O778" s="15"/>
      <c r="P778" s="15"/>
      <c r="Q778" s="15"/>
      <c r="R778" s="15"/>
      <c r="S778" s="15"/>
    </row>
    <row r="779">
      <c r="A779" s="15"/>
      <c r="B779" s="15"/>
      <c r="C779" s="15"/>
      <c r="D779" s="15"/>
      <c r="E779" s="15"/>
      <c r="F779" s="15"/>
      <c r="G779" s="15"/>
      <c r="H779" s="15"/>
      <c r="I779" s="15"/>
      <c r="J779" s="15"/>
      <c r="K779" s="15"/>
      <c r="L779" s="15"/>
      <c r="M779" s="15"/>
      <c r="N779" s="15"/>
      <c r="O779" s="15"/>
      <c r="P779" s="15"/>
      <c r="Q779" s="15"/>
      <c r="R779" s="15"/>
      <c r="S779" s="15"/>
    </row>
    <row r="780">
      <c r="A780" s="15"/>
      <c r="B780" s="15"/>
      <c r="C780" s="15"/>
      <c r="D780" s="15"/>
      <c r="E780" s="15"/>
      <c r="F780" s="15"/>
      <c r="G780" s="15"/>
      <c r="H780" s="15"/>
      <c r="I780" s="15"/>
      <c r="J780" s="15"/>
      <c r="K780" s="15"/>
      <c r="L780" s="15"/>
      <c r="M780" s="15"/>
      <c r="N780" s="15"/>
      <c r="O780" s="15"/>
      <c r="P780" s="15"/>
      <c r="Q780" s="15"/>
      <c r="R780" s="15"/>
      <c r="S780" s="15"/>
    </row>
    <row r="781">
      <c r="A781" s="15"/>
      <c r="B781" s="15"/>
      <c r="C781" s="15"/>
      <c r="D781" s="15"/>
      <c r="E781" s="15"/>
      <c r="F781" s="15"/>
      <c r="G781" s="15"/>
      <c r="H781" s="15"/>
      <c r="I781" s="15"/>
      <c r="J781" s="15"/>
      <c r="K781" s="15"/>
      <c r="L781" s="15"/>
      <c r="M781" s="15"/>
      <c r="N781" s="15"/>
      <c r="O781" s="15"/>
      <c r="P781" s="15"/>
      <c r="Q781" s="15"/>
      <c r="R781" s="15"/>
      <c r="S781" s="15"/>
    </row>
    <row r="782">
      <c r="A782" s="15"/>
      <c r="B782" s="15"/>
      <c r="C782" s="15"/>
      <c r="D782" s="15"/>
      <c r="E782" s="15"/>
      <c r="F782" s="15"/>
      <c r="G782" s="15"/>
      <c r="H782" s="15"/>
      <c r="I782" s="15"/>
      <c r="J782" s="15"/>
      <c r="K782" s="15"/>
      <c r="L782" s="15"/>
      <c r="M782" s="15"/>
      <c r="N782" s="15"/>
      <c r="O782" s="15"/>
      <c r="P782" s="15"/>
      <c r="Q782" s="15"/>
      <c r="R782" s="15"/>
      <c r="S782" s="15"/>
    </row>
    <row r="783">
      <c r="A783" s="15"/>
      <c r="B783" s="15"/>
      <c r="C783" s="15"/>
      <c r="D783" s="15"/>
      <c r="E783" s="15"/>
      <c r="F783" s="15"/>
      <c r="G783" s="15"/>
      <c r="H783" s="15"/>
      <c r="I783" s="15"/>
      <c r="J783" s="15"/>
      <c r="K783" s="15"/>
      <c r="L783" s="15"/>
      <c r="M783" s="15"/>
      <c r="N783" s="15"/>
      <c r="O783" s="15"/>
      <c r="P783" s="15"/>
      <c r="Q783" s="15"/>
      <c r="R783" s="15"/>
      <c r="S783" s="15"/>
    </row>
    <row r="784">
      <c r="A784" s="15"/>
      <c r="B784" s="15"/>
      <c r="C784" s="15"/>
      <c r="D784" s="15"/>
      <c r="E784" s="15"/>
      <c r="F784" s="15"/>
      <c r="G784" s="15"/>
      <c r="H784" s="15"/>
      <c r="I784" s="15"/>
      <c r="J784" s="15"/>
      <c r="K784" s="15"/>
      <c r="L784" s="15"/>
      <c r="M784" s="15"/>
      <c r="N784" s="15"/>
      <c r="O784" s="15"/>
      <c r="P784" s="15"/>
      <c r="Q784" s="15"/>
      <c r="R784" s="15"/>
      <c r="S784" s="15"/>
    </row>
    <row r="785">
      <c r="A785" s="15"/>
      <c r="B785" s="15"/>
      <c r="C785" s="15"/>
      <c r="D785" s="15"/>
      <c r="E785" s="15"/>
      <c r="F785" s="15"/>
      <c r="G785" s="15"/>
      <c r="H785" s="15"/>
      <c r="I785" s="15"/>
      <c r="J785" s="15"/>
      <c r="K785" s="15"/>
      <c r="L785" s="15"/>
      <c r="M785" s="15"/>
      <c r="N785" s="15"/>
      <c r="O785" s="15"/>
      <c r="P785" s="15"/>
      <c r="Q785" s="15"/>
      <c r="R785" s="15"/>
      <c r="S785" s="15"/>
    </row>
    <row r="786">
      <c r="A786" s="15"/>
      <c r="B786" s="15"/>
      <c r="C786" s="15"/>
      <c r="D786" s="15"/>
      <c r="E786" s="15"/>
      <c r="F786" s="15"/>
      <c r="G786" s="15"/>
      <c r="H786" s="15"/>
      <c r="I786" s="15"/>
      <c r="J786" s="15"/>
      <c r="K786" s="15"/>
      <c r="L786" s="15"/>
      <c r="M786" s="15"/>
      <c r="N786" s="15"/>
      <c r="O786" s="15"/>
      <c r="P786" s="15"/>
      <c r="Q786" s="15"/>
      <c r="R786" s="15"/>
      <c r="S786" s="15"/>
    </row>
    <row r="787">
      <c r="A787" s="15"/>
      <c r="B787" s="15"/>
      <c r="C787" s="15"/>
      <c r="D787" s="15"/>
      <c r="E787" s="15"/>
      <c r="F787" s="15"/>
      <c r="G787" s="15"/>
      <c r="H787" s="15"/>
      <c r="I787" s="15"/>
      <c r="J787" s="15"/>
      <c r="K787" s="15"/>
      <c r="L787" s="15"/>
      <c r="M787" s="15"/>
      <c r="N787" s="15"/>
      <c r="O787" s="15"/>
      <c r="P787" s="15"/>
      <c r="Q787" s="15"/>
      <c r="R787" s="15"/>
      <c r="S787" s="15"/>
    </row>
    <row r="788">
      <c r="A788" s="15"/>
      <c r="B788" s="15"/>
      <c r="C788" s="15"/>
      <c r="D788" s="15"/>
      <c r="E788" s="15"/>
      <c r="F788" s="15"/>
      <c r="G788" s="15"/>
      <c r="H788" s="15"/>
      <c r="I788" s="15"/>
      <c r="J788" s="15"/>
      <c r="K788" s="15"/>
      <c r="L788" s="15"/>
      <c r="M788" s="15"/>
      <c r="N788" s="15"/>
      <c r="O788" s="15"/>
      <c r="P788" s="15"/>
      <c r="Q788" s="15"/>
      <c r="R788" s="15"/>
      <c r="S788" s="15"/>
    </row>
    <row r="789">
      <c r="A789" s="15"/>
      <c r="B789" s="15"/>
      <c r="C789" s="15"/>
      <c r="D789" s="15"/>
      <c r="E789" s="15"/>
      <c r="F789" s="15"/>
      <c r="G789" s="15"/>
      <c r="H789" s="15"/>
      <c r="I789" s="15"/>
      <c r="J789" s="15"/>
      <c r="K789" s="15"/>
      <c r="L789" s="15"/>
      <c r="M789" s="15"/>
      <c r="N789" s="15"/>
      <c r="O789" s="15"/>
      <c r="P789" s="15"/>
      <c r="Q789" s="15"/>
      <c r="R789" s="15"/>
      <c r="S789" s="15"/>
    </row>
    <row r="790">
      <c r="A790" s="15"/>
      <c r="B790" s="15"/>
      <c r="C790" s="15"/>
      <c r="D790" s="15"/>
      <c r="E790" s="15"/>
      <c r="F790" s="15"/>
      <c r="G790" s="15"/>
      <c r="H790" s="15"/>
      <c r="I790" s="15"/>
      <c r="J790" s="15"/>
      <c r="K790" s="15"/>
      <c r="L790" s="15"/>
      <c r="M790" s="15"/>
      <c r="N790" s="15"/>
      <c r="O790" s="15"/>
      <c r="P790" s="15"/>
      <c r="Q790" s="15"/>
      <c r="R790" s="15"/>
      <c r="S790" s="15"/>
    </row>
    <row r="791">
      <c r="A791" s="15"/>
      <c r="B791" s="15"/>
      <c r="C791" s="15"/>
      <c r="D791" s="15"/>
      <c r="E791" s="15"/>
      <c r="F791" s="15"/>
      <c r="G791" s="15"/>
      <c r="H791" s="15"/>
      <c r="I791" s="15"/>
      <c r="J791" s="15"/>
      <c r="K791" s="15"/>
      <c r="L791" s="15"/>
      <c r="M791" s="15"/>
      <c r="N791" s="15"/>
      <c r="O791" s="15"/>
      <c r="P791" s="15"/>
      <c r="Q791" s="15"/>
      <c r="R791" s="15"/>
      <c r="S791" s="15"/>
    </row>
    <row r="792">
      <c r="A792" s="15"/>
      <c r="B792" s="15"/>
      <c r="C792" s="15"/>
      <c r="D792" s="15"/>
      <c r="E792" s="15"/>
      <c r="F792" s="15"/>
      <c r="G792" s="15"/>
      <c r="H792" s="15"/>
      <c r="I792" s="15"/>
      <c r="J792" s="15"/>
      <c r="K792" s="15"/>
      <c r="L792" s="15"/>
      <c r="M792" s="15"/>
      <c r="N792" s="15"/>
      <c r="O792" s="15"/>
      <c r="P792" s="15"/>
      <c r="Q792" s="15"/>
      <c r="R792" s="15"/>
      <c r="S792" s="15"/>
    </row>
    <row r="793">
      <c r="A793" s="15"/>
      <c r="B793" s="15"/>
      <c r="C793" s="15"/>
      <c r="D793" s="15"/>
      <c r="E793" s="15"/>
      <c r="F793" s="15"/>
      <c r="G793" s="15"/>
      <c r="H793" s="15"/>
      <c r="I793" s="15"/>
      <c r="J793" s="15"/>
      <c r="K793" s="15"/>
      <c r="L793" s="15"/>
      <c r="M793" s="15"/>
      <c r="N793" s="15"/>
      <c r="O793" s="15"/>
      <c r="P793" s="15"/>
      <c r="Q793" s="15"/>
      <c r="R793" s="15"/>
      <c r="S793" s="15"/>
    </row>
    <row r="794">
      <c r="A794" s="15"/>
      <c r="B794" s="15"/>
      <c r="C794" s="15"/>
      <c r="D794" s="15"/>
      <c r="E794" s="15"/>
      <c r="F794" s="15"/>
      <c r="G794" s="15"/>
      <c r="H794" s="15"/>
      <c r="I794" s="15"/>
      <c r="J794" s="15"/>
      <c r="K794" s="15"/>
      <c r="L794" s="15"/>
      <c r="M794" s="15"/>
      <c r="N794" s="15"/>
      <c r="O794" s="15"/>
      <c r="P794" s="15"/>
      <c r="Q794" s="15"/>
      <c r="R794" s="15"/>
      <c r="S794" s="15"/>
    </row>
    <row r="795">
      <c r="A795" s="15"/>
      <c r="B795" s="15"/>
      <c r="C795" s="15"/>
      <c r="D795" s="15"/>
      <c r="E795" s="15"/>
      <c r="F795" s="15"/>
      <c r="G795" s="15"/>
      <c r="H795" s="15"/>
      <c r="I795" s="15"/>
      <c r="J795" s="15"/>
      <c r="K795" s="15"/>
      <c r="L795" s="15"/>
      <c r="M795" s="15"/>
      <c r="N795" s="15"/>
      <c r="O795" s="15"/>
      <c r="P795" s="15"/>
      <c r="Q795" s="15"/>
      <c r="R795" s="15"/>
      <c r="S795" s="15"/>
    </row>
    <row r="796">
      <c r="A796" s="15"/>
      <c r="B796" s="15"/>
      <c r="C796" s="15"/>
      <c r="D796" s="15"/>
      <c r="E796" s="15"/>
      <c r="F796" s="15"/>
      <c r="G796" s="15"/>
      <c r="H796" s="15"/>
      <c r="I796" s="15"/>
      <c r="J796" s="15"/>
      <c r="K796" s="15"/>
      <c r="L796" s="15"/>
      <c r="M796" s="15"/>
      <c r="N796" s="15"/>
      <c r="O796" s="15"/>
      <c r="P796" s="15"/>
      <c r="Q796" s="15"/>
      <c r="R796" s="15"/>
      <c r="S796" s="15"/>
    </row>
    <row r="797">
      <c r="A797" s="15"/>
      <c r="B797" s="15"/>
      <c r="C797" s="15"/>
      <c r="D797" s="15"/>
      <c r="E797" s="15"/>
      <c r="F797" s="15"/>
      <c r="G797" s="15"/>
      <c r="H797" s="15"/>
      <c r="I797" s="15"/>
      <c r="J797" s="15"/>
      <c r="K797" s="15"/>
      <c r="L797" s="15"/>
      <c r="M797" s="15"/>
      <c r="N797" s="15"/>
      <c r="O797" s="15"/>
      <c r="P797" s="15"/>
      <c r="Q797" s="15"/>
      <c r="R797" s="15"/>
      <c r="S797" s="15"/>
    </row>
    <row r="798">
      <c r="A798" s="15"/>
      <c r="B798" s="15"/>
      <c r="C798" s="15"/>
      <c r="D798" s="15"/>
      <c r="E798" s="15"/>
      <c r="F798" s="15"/>
      <c r="G798" s="15"/>
      <c r="H798" s="15"/>
      <c r="I798" s="15"/>
      <c r="J798" s="15"/>
      <c r="K798" s="15"/>
      <c r="L798" s="15"/>
      <c r="M798" s="15"/>
      <c r="N798" s="15"/>
      <c r="O798" s="15"/>
      <c r="P798" s="15"/>
      <c r="Q798" s="15"/>
      <c r="R798" s="15"/>
      <c r="S798" s="15"/>
    </row>
    <row r="799">
      <c r="A799" s="15"/>
      <c r="B799" s="15"/>
      <c r="C799" s="15"/>
      <c r="D799" s="15"/>
      <c r="E799" s="15"/>
      <c r="F799" s="15"/>
      <c r="G799" s="15"/>
      <c r="H799" s="15"/>
      <c r="I799" s="15"/>
      <c r="J799" s="15"/>
      <c r="K799" s="15"/>
      <c r="L799" s="15"/>
      <c r="M799" s="15"/>
      <c r="N799" s="15"/>
      <c r="O799" s="15"/>
      <c r="P799" s="15"/>
      <c r="Q799" s="15"/>
      <c r="R799" s="15"/>
      <c r="S799" s="15"/>
    </row>
    <row r="800">
      <c r="A800" s="15"/>
      <c r="B800" s="15"/>
      <c r="C800" s="15"/>
      <c r="D800" s="15"/>
      <c r="E800" s="15"/>
      <c r="F800" s="15"/>
      <c r="G800" s="15"/>
      <c r="H800" s="15"/>
      <c r="I800" s="15"/>
      <c r="J800" s="15"/>
      <c r="K800" s="15"/>
      <c r="L800" s="15"/>
      <c r="M800" s="15"/>
      <c r="N800" s="15"/>
      <c r="O800" s="15"/>
      <c r="P800" s="15"/>
      <c r="Q800" s="15"/>
      <c r="R800" s="15"/>
      <c r="S800" s="15"/>
    </row>
    <row r="801">
      <c r="A801" s="15"/>
      <c r="B801" s="15"/>
      <c r="C801" s="15"/>
      <c r="D801" s="15"/>
      <c r="E801" s="15"/>
      <c r="F801" s="15"/>
      <c r="G801" s="15"/>
      <c r="H801" s="15"/>
      <c r="I801" s="15"/>
      <c r="J801" s="15"/>
      <c r="K801" s="15"/>
      <c r="L801" s="15"/>
      <c r="M801" s="15"/>
      <c r="N801" s="15"/>
      <c r="O801" s="15"/>
      <c r="P801" s="15"/>
      <c r="Q801" s="15"/>
      <c r="R801" s="15"/>
      <c r="S801" s="15"/>
    </row>
    <row r="802">
      <c r="A802" s="15"/>
      <c r="B802" s="15"/>
      <c r="C802" s="15"/>
      <c r="D802" s="15"/>
      <c r="E802" s="15"/>
      <c r="F802" s="15"/>
      <c r="G802" s="15"/>
      <c r="H802" s="15"/>
      <c r="I802" s="15"/>
      <c r="J802" s="15"/>
      <c r="K802" s="15"/>
      <c r="L802" s="15"/>
      <c r="M802" s="15"/>
      <c r="N802" s="15"/>
      <c r="O802" s="15"/>
      <c r="P802" s="15"/>
      <c r="Q802" s="15"/>
      <c r="R802" s="15"/>
      <c r="S802" s="15"/>
    </row>
    <row r="803">
      <c r="A803" s="15"/>
      <c r="B803" s="15"/>
      <c r="C803" s="15"/>
      <c r="D803" s="15"/>
      <c r="E803" s="15"/>
      <c r="F803" s="15"/>
      <c r="G803" s="15"/>
      <c r="H803" s="15"/>
      <c r="I803" s="15"/>
      <c r="J803" s="15"/>
      <c r="K803" s="15"/>
      <c r="L803" s="15"/>
      <c r="M803" s="15"/>
      <c r="N803" s="15"/>
      <c r="O803" s="15"/>
      <c r="P803" s="15"/>
      <c r="Q803" s="15"/>
      <c r="R803" s="15"/>
      <c r="S803" s="15"/>
    </row>
    <row r="804">
      <c r="A804" s="15"/>
      <c r="B804" s="15"/>
      <c r="C804" s="15"/>
      <c r="D804" s="15"/>
      <c r="E804" s="15"/>
      <c r="F804" s="15"/>
      <c r="G804" s="15"/>
      <c r="H804" s="15"/>
      <c r="I804" s="15"/>
      <c r="J804" s="15"/>
      <c r="K804" s="15"/>
      <c r="L804" s="15"/>
      <c r="M804" s="15"/>
      <c r="N804" s="15"/>
      <c r="O804" s="15"/>
      <c r="P804" s="15"/>
      <c r="Q804" s="15"/>
      <c r="R804" s="15"/>
      <c r="S804" s="15"/>
    </row>
    <row r="805">
      <c r="A805" s="15"/>
      <c r="B805" s="15"/>
      <c r="C805" s="15"/>
      <c r="D805" s="15"/>
      <c r="E805" s="15"/>
      <c r="F805" s="15"/>
      <c r="G805" s="15"/>
      <c r="H805" s="15"/>
      <c r="I805" s="15"/>
      <c r="J805" s="15"/>
      <c r="K805" s="15"/>
      <c r="L805" s="15"/>
      <c r="M805" s="15"/>
      <c r="N805" s="15"/>
      <c r="O805" s="15"/>
      <c r="P805" s="15"/>
      <c r="Q805" s="15"/>
      <c r="R805" s="15"/>
      <c r="S805" s="15"/>
    </row>
    <row r="806">
      <c r="A806" s="15"/>
      <c r="B806" s="15"/>
      <c r="C806" s="15"/>
      <c r="D806" s="15"/>
      <c r="E806" s="15"/>
      <c r="F806" s="15"/>
      <c r="G806" s="15"/>
      <c r="H806" s="15"/>
      <c r="I806" s="15"/>
      <c r="J806" s="15"/>
      <c r="K806" s="15"/>
      <c r="L806" s="15"/>
      <c r="M806" s="15"/>
      <c r="N806" s="15"/>
      <c r="O806" s="15"/>
      <c r="P806" s="15"/>
      <c r="Q806" s="15"/>
      <c r="R806" s="15"/>
      <c r="S806" s="15"/>
    </row>
    <row r="807">
      <c r="A807" s="15"/>
      <c r="B807" s="15"/>
      <c r="C807" s="15"/>
      <c r="D807" s="15"/>
      <c r="E807" s="15"/>
      <c r="F807" s="15"/>
      <c r="G807" s="15"/>
      <c r="H807" s="15"/>
      <c r="I807" s="15"/>
      <c r="J807" s="15"/>
      <c r="K807" s="15"/>
      <c r="L807" s="15"/>
      <c r="M807" s="15"/>
      <c r="N807" s="15"/>
      <c r="O807" s="15"/>
      <c r="P807" s="15"/>
      <c r="Q807" s="15"/>
      <c r="R807" s="15"/>
      <c r="S807" s="15"/>
    </row>
    <row r="808">
      <c r="A808" s="15"/>
      <c r="B808" s="15"/>
      <c r="C808" s="15"/>
      <c r="D808" s="15"/>
      <c r="E808" s="15"/>
      <c r="F808" s="15"/>
      <c r="G808" s="15"/>
      <c r="H808" s="15"/>
      <c r="I808" s="15"/>
      <c r="J808" s="15"/>
      <c r="K808" s="15"/>
      <c r="L808" s="15"/>
      <c r="M808" s="15"/>
      <c r="N808" s="15"/>
      <c r="O808" s="15"/>
      <c r="P808" s="15"/>
      <c r="Q808" s="15"/>
      <c r="R808" s="15"/>
      <c r="S808" s="15"/>
    </row>
    <row r="809">
      <c r="A809" s="15"/>
      <c r="B809" s="15"/>
      <c r="C809" s="15"/>
      <c r="D809" s="15"/>
      <c r="E809" s="15"/>
      <c r="F809" s="15"/>
      <c r="G809" s="15"/>
      <c r="H809" s="15"/>
      <c r="I809" s="15"/>
      <c r="J809" s="15"/>
      <c r="K809" s="15"/>
      <c r="L809" s="15"/>
      <c r="M809" s="15"/>
      <c r="N809" s="15"/>
      <c r="O809" s="15"/>
      <c r="P809" s="15"/>
      <c r="Q809" s="15"/>
      <c r="R809" s="15"/>
      <c r="S809" s="15"/>
    </row>
    <row r="810">
      <c r="A810" s="15"/>
      <c r="B810" s="15"/>
      <c r="C810" s="15"/>
      <c r="D810" s="15"/>
      <c r="E810" s="15"/>
      <c r="F810" s="15"/>
      <c r="G810" s="15"/>
      <c r="H810" s="15"/>
      <c r="I810" s="15"/>
      <c r="J810" s="15"/>
      <c r="K810" s="15"/>
      <c r="L810" s="15"/>
      <c r="M810" s="15"/>
      <c r="N810" s="15"/>
      <c r="O810" s="15"/>
      <c r="P810" s="15"/>
      <c r="Q810" s="15"/>
      <c r="R810" s="15"/>
      <c r="S810" s="15"/>
    </row>
    <row r="811">
      <c r="A811" s="15"/>
      <c r="B811" s="15"/>
      <c r="C811" s="15"/>
      <c r="D811" s="15"/>
      <c r="E811" s="15"/>
      <c r="F811" s="15"/>
      <c r="G811" s="15"/>
      <c r="H811" s="15"/>
      <c r="I811" s="15"/>
      <c r="J811" s="15"/>
      <c r="K811" s="15"/>
      <c r="L811" s="15"/>
      <c r="M811" s="15"/>
      <c r="N811" s="15"/>
      <c r="O811" s="15"/>
      <c r="P811" s="15"/>
      <c r="Q811" s="15"/>
      <c r="R811" s="15"/>
      <c r="S811" s="15"/>
    </row>
    <row r="812">
      <c r="A812" s="15"/>
      <c r="B812" s="15"/>
      <c r="C812" s="15"/>
      <c r="D812" s="15"/>
      <c r="E812" s="15"/>
      <c r="F812" s="15"/>
      <c r="G812" s="15"/>
      <c r="H812" s="15"/>
      <c r="I812" s="15"/>
      <c r="J812" s="15"/>
      <c r="K812" s="15"/>
      <c r="L812" s="15"/>
      <c r="M812" s="15"/>
      <c r="N812" s="15"/>
      <c r="O812" s="15"/>
      <c r="P812" s="15"/>
      <c r="Q812" s="15"/>
      <c r="R812" s="15"/>
      <c r="S812" s="15"/>
    </row>
    <row r="813">
      <c r="A813" s="15"/>
      <c r="B813" s="15"/>
      <c r="C813" s="15"/>
      <c r="D813" s="15"/>
      <c r="E813" s="15"/>
      <c r="F813" s="15"/>
      <c r="G813" s="15"/>
      <c r="H813" s="15"/>
      <c r="I813" s="15"/>
      <c r="J813" s="15"/>
      <c r="K813" s="15"/>
      <c r="L813" s="15"/>
      <c r="M813" s="15"/>
      <c r="N813" s="15"/>
      <c r="O813" s="15"/>
      <c r="P813" s="15"/>
      <c r="Q813" s="15"/>
      <c r="R813" s="15"/>
      <c r="S813" s="15"/>
    </row>
    <row r="814">
      <c r="A814" s="15"/>
      <c r="B814" s="15"/>
      <c r="C814" s="15"/>
      <c r="D814" s="15"/>
      <c r="E814" s="15"/>
      <c r="F814" s="15"/>
      <c r="G814" s="15"/>
      <c r="H814" s="15"/>
      <c r="I814" s="15"/>
      <c r="J814" s="15"/>
      <c r="K814" s="15"/>
      <c r="L814" s="15"/>
      <c r="M814" s="15"/>
      <c r="N814" s="15"/>
      <c r="O814" s="15"/>
      <c r="P814" s="15"/>
      <c r="Q814" s="15"/>
      <c r="R814" s="15"/>
      <c r="S814" s="15"/>
    </row>
    <row r="815">
      <c r="A815" s="15"/>
      <c r="B815" s="15"/>
      <c r="C815" s="15"/>
      <c r="D815" s="15"/>
      <c r="E815" s="15"/>
      <c r="F815" s="15"/>
      <c r="G815" s="15"/>
      <c r="H815" s="15"/>
      <c r="I815" s="15"/>
      <c r="J815" s="15"/>
      <c r="K815" s="15"/>
      <c r="L815" s="15"/>
      <c r="M815" s="15"/>
      <c r="N815" s="15"/>
      <c r="O815" s="15"/>
      <c r="P815" s="15"/>
      <c r="Q815" s="15"/>
      <c r="R815" s="15"/>
      <c r="S815" s="15"/>
    </row>
    <row r="816">
      <c r="A816" s="15"/>
      <c r="B816" s="15"/>
      <c r="C816" s="15"/>
      <c r="D816" s="15"/>
      <c r="E816" s="15"/>
      <c r="F816" s="15"/>
      <c r="G816" s="15"/>
      <c r="H816" s="15"/>
      <c r="I816" s="15"/>
      <c r="J816" s="15"/>
      <c r="K816" s="15"/>
      <c r="L816" s="15"/>
      <c r="M816" s="15"/>
      <c r="N816" s="15"/>
      <c r="O816" s="15"/>
      <c r="P816" s="15"/>
      <c r="Q816" s="15"/>
      <c r="R816" s="15"/>
      <c r="S816" s="15"/>
    </row>
    <row r="817">
      <c r="A817" s="15"/>
      <c r="B817" s="15"/>
      <c r="C817" s="15"/>
      <c r="D817" s="15"/>
      <c r="E817" s="15"/>
      <c r="F817" s="15"/>
      <c r="G817" s="15"/>
      <c r="H817" s="15"/>
      <c r="I817" s="15"/>
      <c r="J817" s="15"/>
      <c r="K817" s="15"/>
      <c r="L817" s="15"/>
      <c r="M817" s="15"/>
      <c r="N817" s="15"/>
      <c r="O817" s="15"/>
      <c r="P817" s="15"/>
      <c r="Q817" s="15"/>
      <c r="R817" s="15"/>
      <c r="S817" s="15"/>
    </row>
    <row r="818">
      <c r="A818" s="15"/>
      <c r="B818" s="15"/>
      <c r="C818" s="15"/>
      <c r="D818" s="15"/>
      <c r="E818" s="15"/>
      <c r="F818" s="15"/>
      <c r="G818" s="15"/>
      <c r="H818" s="15"/>
      <c r="I818" s="15"/>
      <c r="J818" s="15"/>
      <c r="K818" s="15"/>
      <c r="L818" s="15"/>
      <c r="M818" s="15"/>
      <c r="N818" s="15"/>
      <c r="O818" s="15"/>
      <c r="P818" s="15"/>
      <c r="Q818" s="15"/>
      <c r="R818" s="15"/>
      <c r="S818" s="15"/>
    </row>
    <row r="819">
      <c r="A819" s="15"/>
      <c r="B819" s="15"/>
      <c r="C819" s="15"/>
      <c r="D819" s="15"/>
      <c r="E819" s="15"/>
      <c r="F819" s="15"/>
      <c r="G819" s="15"/>
      <c r="H819" s="15"/>
      <c r="I819" s="15"/>
      <c r="J819" s="15"/>
      <c r="K819" s="15"/>
      <c r="L819" s="15"/>
      <c r="M819" s="15"/>
      <c r="N819" s="15"/>
      <c r="O819" s="15"/>
      <c r="P819" s="15"/>
      <c r="Q819" s="15"/>
      <c r="R819" s="15"/>
      <c r="S819" s="15"/>
    </row>
    <row r="820">
      <c r="A820" s="15"/>
      <c r="B820" s="15"/>
      <c r="C820" s="15"/>
      <c r="D820" s="15"/>
      <c r="E820" s="15"/>
      <c r="F820" s="15"/>
      <c r="G820" s="15"/>
      <c r="H820" s="15"/>
      <c r="I820" s="15"/>
      <c r="J820" s="15"/>
      <c r="K820" s="15"/>
      <c r="L820" s="15"/>
      <c r="M820" s="15"/>
      <c r="N820" s="15"/>
      <c r="O820" s="15"/>
      <c r="P820" s="15"/>
      <c r="Q820" s="15"/>
      <c r="R820" s="15"/>
      <c r="S820" s="15"/>
    </row>
    <row r="821">
      <c r="A821" s="15"/>
      <c r="B821" s="15"/>
      <c r="C821" s="15"/>
      <c r="D821" s="15"/>
      <c r="E821" s="15"/>
      <c r="F821" s="15"/>
      <c r="G821" s="15"/>
      <c r="H821" s="15"/>
      <c r="I821" s="15"/>
      <c r="J821" s="15"/>
      <c r="K821" s="15"/>
      <c r="L821" s="15"/>
      <c r="M821" s="15"/>
      <c r="N821" s="15"/>
      <c r="O821" s="15"/>
      <c r="P821" s="15"/>
      <c r="Q821" s="15"/>
      <c r="R821" s="15"/>
      <c r="S821" s="15"/>
    </row>
    <row r="822">
      <c r="A822" s="15"/>
      <c r="B822" s="15"/>
      <c r="C822" s="15"/>
      <c r="D822" s="15"/>
      <c r="E822" s="15"/>
      <c r="F822" s="15"/>
      <c r="G822" s="15"/>
      <c r="H822" s="15"/>
      <c r="I822" s="15"/>
      <c r="J822" s="15"/>
      <c r="K822" s="15"/>
      <c r="L822" s="15"/>
      <c r="M822" s="15"/>
      <c r="N822" s="15"/>
      <c r="O822" s="15"/>
      <c r="P822" s="15"/>
      <c r="Q822" s="15"/>
      <c r="R822" s="15"/>
      <c r="S822" s="15"/>
    </row>
    <row r="823">
      <c r="A823" s="15"/>
      <c r="B823" s="15"/>
      <c r="C823" s="15"/>
      <c r="D823" s="15"/>
      <c r="E823" s="15"/>
      <c r="F823" s="15"/>
      <c r="G823" s="15"/>
      <c r="H823" s="15"/>
      <c r="I823" s="15"/>
      <c r="J823" s="15"/>
      <c r="K823" s="15"/>
      <c r="L823" s="15"/>
      <c r="M823" s="15"/>
      <c r="N823" s="15"/>
      <c r="O823" s="15"/>
      <c r="P823" s="15"/>
      <c r="Q823" s="15"/>
      <c r="R823" s="15"/>
      <c r="S823" s="15"/>
    </row>
    <row r="824">
      <c r="A824" s="15"/>
      <c r="B824" s="15"/>
      <c r="C824" s="15"/>
      <c r="D824" s="15"/>
      <c r="E824" s="15"/>
      <c r="F824" s="15"/>
      <c r="G824" s="15"/>
      <c r="H824" s="15"/>
      <c r="I824" s="15"/>
      <c r="J824" s="15"/>
      <c r="K824" s="15"/>
      <c r="L824" s="15"/>
      <c r="M824" s="15"/>
      <c r="N824" s="15"/>
      <c r="O824" s="15"/>
      <c r="P824" s="15"/>
      <c r="Q824" s="15"/>
      <c r="R824" s="15"/>
      <c r="S824" s="15"/>
    </row>
    <row r="825">
      <c r="A825" s="15"/>
      <c r="B825" s="15"/>
      <c r="C825" s="15"/>
      <c r="D825" s="15"/>
      <c r="E825" s="15"/>
      <c r="F825" s="15"/>
      <c r="G825" s="15"/>
      <c r="H825" s="15"/>
      <c r="I825" s="15"/>
      <c r="J825" s="15"/>
      <c r="K825" s="15"/>
      <c r="L825" s="15"/>
      <c r="M825" s="15"/>
      <c r="N825" s="15"/>
      <c r="O825" s="15"/>
      <c r="P825" s="15"/>
      <c r="Q825" s="15"/>
      <c r="R825" s="15"/>
      <c r="S825" s="15"/>
    </row>
    <row r="826">
      <c r="A826" s="15"/>
      <c r="B826" s="15"/>
      <c r="C826" s="15"/>
      <c r="D826" s="15"/>
      <c r="E826" s="15"/>
      <c r="F826" s="15"/>
      <c r="G826" s="15"/>
      <c r="H826" s="15"/>
      <c r="I826" s="15"/>
      <c r="J826" s="15"/>
      <c r="K826" s="15"/>
      <c r="L826" s="15"/>
      <c r="M826" s="15"/>
      <c r="N826" s="15"/>
      <c r="O826" s="15"/>
      <c r="P826" s="15"/>
      <c r="Q826" s="15"/>
      <c r="R826" s="15"/>
      <c r="S826" s="15"/>
    </row>
    <row r="827">
      <c r="A827" s="15"/>
      <c r="B827" s="15"/>
      <c r="C827" s="15"/>
      <c r="D827" s="15"/>
      <c r="E827" s="15"/>
      <c r="F827" s="15"/>
      <c r="G827" s="15"/>
      <c r="H827" s="15"/>
      <c r="I827" s="15"/>
      <c r="J827" s="15"/>
      <c r="K827" s="15"/>
      <c r="L827" s="15"/>
      <c r="M827" s="15"/>
      <c r="N827" s="15"/>
      <c r="O827" s="15"/>
      <c r="P827" s="15"/>
      <c r="Q827" s="15"/>
      <c r="R827" s="15"/>
      <c r="S827" s="15"/>
    </row>
    <row r="828">
      <c r="A828" s="15"/>
      <c r="B828" s="15"/>
      <c r="C828" s="15"/>
      <c r="D828" s="15"/>
      <c r="E828" s="15"/>
      <c r="F828" s="15"/>
      <c r="G828" s="15"/>
      <c r="H828" s="15"/>
      <c r="I828" s="15"/>
      <c r="J828" s="15"/>
      <c r="K828" s="15"/>
      <c r="L828" s="15"/>
      <c r="M828" s="15"/>
      <c r="N828" s="15"/>
      <c r="O828" s="15"/>
      <c r="P828" s="15"/>
      <c r="Q828" s="15"/>
      <c r="R828" s="15"/>
      <c r="S828" s="15"/>
    </row>
    <row r="829">
      <c r="A829" s="15"/>
      <c r="B829" s="15"/>
      <c r="C829" s="15"/>
      <c r="D829" s="15"/>
      <c r="E829" s="15"/>
      <c r="F829" s="15"/>
      <c r="G829" s="15"/>
      <c r="H829" s="15"/>
      <c r="I829" s="15"/>
      <c r="J829" s="15"/>
      <c r="K829" s="15"/>
      <c r="L829" s="15"/>
      <c r="M829" s="15"/>
      <c r="N829" s="15"/>
      <c r="O829" s="15"/>
      <c r="P829" s="15"/>
      <c r="Q829" s="15"/>
      <c r="R829" s="15"/>
      <c r="S829" s="15"/>
    </row>
    <row r="830">
      <c r="A830" s="15"/>
      <c r="B830" s="15"/>
      <c r="C830" s="15"/>
      <c r="D830" s="15"/>
      <c r="E830" s="15"/>
      <c r="F830" s="15"/>
      <c r="G830" s="15"/>
      <c r="H830" s="15"/>
      <c r="I830" s="15"/>
      <c r="J830" s="15"/>
      <c r="K830" s="15"/>
      <c r="L830" s="15"/>
      <c r="M830" s="15"/>
      <c r="N830" s="15"/>
      <c r="O830" s="15"/>
      <c r="P830" s="15"/>
      <c r="Q830" s="15"/>
      <c r="R830" s="15"/>
      <c r="S830" s="15"/>
    </row>
    <row r="831">
      <c r="A831" s="15"/>
      <c r="B831" s="15"/>
      <c r="C831" s="15"/>
      <c r="D831" s="15"/>
      <c r="E831" s="15"/>
      <c r="F831" s="15"/>
      <c r="G831" s="15"/>
      <c r="H831" s="15"/>
      <c r="I831" s="15"/>
      <c r="J831" s="15"/>
      <c r="K831" s="15"/>
      <c r="L831" s="15"/>
      <c r="M831" s="15"/>
      <c r="N831" s="15"/>
      <c r="O831" s="15"/>
      <c r="P831" s="15"/>
      <c r="Q831" s="15"/>
      <c r="R831" s="15"/>
      <c r="S831" s="15"/>
    </row>
    <row r="832">
      <c r="A832" s="15"/>
      <c r="B832" s="15"/>
      <c r="C832" s="15"/>
      <c r="D832" s="15"/>
      <c r="E832" s="15"/>
      <c r="F832" s="15"/>
      <c r="G832" s="15"/>
      <c r="H832" s="15"/>
      <c r="I832" s="15"/>
      <c r="J832" s="15"/>
      <c r="K832" s="15"/>
      <c r="L832" s="15"/>
      <c r="M832" s="15"/>
      <c r="N832" s="15"/>
      <c r="O832" s="15"/>
      <c r="P832" s="15"/>
      <c r="Q832" s="15"/>
      <c r="R832" s="15"/>
      <c r="S832" s="15"/>
    </row>
    <row r="833">
      <c r="A833" s="15"/>
      <c r="B833" s="15"/>
      <c r="C833" s="15"/>
      <c r="D833" s="15"/>
      <c r="E833" s="15"/>
      <c r="F833" s="15"/>
      <c r="G833" s="15"/>
      <c r="H833" s="15"/>
      <c r="I833" s="15"/>
      <c r="J833" s="15"/>
      <c r="K833" s="15"/>
      <c r="L833" s="15"/>
      <c r="M833" s="15"/>
      <c r="N833" s="15"/>
      <c r="O833" s="15"/>
      <c r="P833" s="15"/>
      <c r="Q833" s="15"/>
      <c r="R833" s="15"/>
      <c r="S833" s="15"/>
    </row>
    <row r="834">
      <c r="A834" s="15"/>
      <c r="B834" s="15"/>
      <c r="C834" s="15"/>
      <c r="D834" s="15"/>
      <c r="E834" s="15"/>
      <c r="F834" s="15"/>
      <c r="G834" s="15"/>
      <c r="H834" s="15"/>
      <c r="I834" s="15"/>
      <c r="J834" s="15"/>
      <c r="K834" s="15"/>
      <c r="L834" s="15"/>
      <c r="M834" s="15"/>
      <c r="N834" s="15"/>
      <c r="O834" s="15"/>
      <c r="P834" s="15"/>
      <c r="Q834" s="15"/>
      <c r="R834" s="15"/>
      <c r="S834" s="15"/>
    </row>
    <row r="835">
      <c r="A835" s="15"/>
      <c r="B835" s="15"/>
      <c r="C835" s="15"/>
      <c r="D835" s="15"/>
      <c r="E835" s="15"/>
      <c r="F835" s="15"/>
      <c r="G835" s="15"/>
      <c r="H835" s="15"/>
      <c r="I835" s="15"/>
      <c r="J835" s="15"/>
      <c r="K835" s="15"/>
      <c r="L835" s="15"/>
      <c r="M835" s="15"/>
      <c r="N835" s="15"/>
      <c r="O835" s="15"/>
      <c r="P835" s="15"/>
      <c r="Q835" s="15"/>
      <c r="R835" s="15"/>
      <c r="S835" s="15"/>
    </row>
    <row r="836">
      <c r="A836" s="15"/>
      <c r="B836" s="15"/>
      <c r="C836" s="15"/>
      <c r="D836" s="15"/>
      <c r="E836" s="15"/>
      <c r="F836" s="15"/>
      <c r="G836" s="15"/>
      <c r="H836" s="15"/>
      <c r="I836" s="15"/>
      <c r="J836" s="15"/>
      <c r="K836" s="15"/>
      <c r="L836" s="15"/>
      <c r="M836" s="15"/>
      <c r="N836" s="15"/>
      <c r="O836" s="15"/>
      <c r="P836" s="15"/>
      <c r="Q836" s="15"/>
      <c r="R836" s="15"/>
      <c r="S836" s="15"/>
    </row>
    <row r="837">
      <c r="A837" s="15"/>
      <c r="B837" s="15"/>
      <c r="C837" s="15"/>
      <c r="D837" s="15"/>
      <c r="E837" s="15"/>
      <c r="F837" s="15"/>
      <c r="G837" s="15"/>
      <c r="H837" s="15"/>
      <c r="I837" s="15"/>
      <c r="J837" s="15"/>
      <c r="K837" s="15"/>
      <c r="L837" s="15"/>
      <c r="M837" s="15"/>
      <c r="N837" s="15"/>
      <c r="O837" s="15"/>
      <c r="P837" s="15"/>
      <c r="Q837" s="15"/>
      <c r="R837" s="15"/>
      <c r="S837" s="15"/>
    </row>
    <row r="838">
      <c r="A838" s="15"/>
      <c r="B838" s="15"/>
      <c r="C838" s="15"/>
      <c r="D838" s="15"/>
      <c r="E838" s="15"/>
      <c r="F838" s="15"/>
      <c r="G838" s="15"/>
      <c r="H838" s="15"/>
      <c r="I838" s="15"/>
      <c r="J838" s="15"/>
      <c r="K838" s="15"/>
      <c r="L838" s="15"/>
      <c r="M838" s="15"/>
      <c r="N838" s="15"/>
      <c r="O838" s="15"/>
      <c r="P838" s="15"/>
      <c r="Q838" s="15"/>
      <c r="R838" s="15"/>
      <c r="S838" s="15"/>
    </row>
    <row r="839">
      <c r="A839" s="15"/>
      <c r="B839" s="15"/>
      <c r="C839" s="15"/>
      <c r="D839" s="15"/>
      <c r="E839" s="15"/>
      <c r="F839" s="15"/>
      <c r="G839" s="15"/>
      <c r="H839" s="15"/>
      <c r="I839" s="15"/>
      <c r="J839" s="15"/>
      <c r="K839" s="15"/>
      <c r="L839" s="15"/>
      <c r="M839" s="15"/>
      <c r="N839" s="15"/>
      <c r="O839" s="15"/>
      <c r="P839" s="15"/>
      <c r="Q839" s="15"/>
      <c r="R839" s="15"/>
      <c r="S839" s="15"/>
    </row>
    <row r="840">
      <c r="A840" s="15"/>
      <c r="B840" s="15"/>
      <c r="C840" s="15"/>
      <c r="D840" s="15"/>
      <c r="E840" s="15"/>
      <c r="F840" s="15"/>
      <c r="G840" s="15"/>
      <c r="H840" s="15"/>
      <c r="I840" s="15"/>
      <c r="J840" s="15"/>
      <c r="K840" s="15"/>
      <c r="L840" s="15"/>
      <c r="M840" s="15"/>
      <c r="N840" s="15"/>
      <c r="O840" s="15"/>
      <c r="P840" s="15"/>
      <c r="Q840" s="15"/>
      <c r="R840" s="15"/>
      <c r="S840" s="15"/>
    </row>
    <row r="841">
      <c r="A841" s="15"/>
      <c r="B841" s="15"/>
      <c r="C841" s="15"/>
      <c r="D841" s="15"/>
      <c r="E841" s="15"/>
      <c r="F841" s="15"/>
      <c r="G841" s="15"/>
      <c r="H841" s="15"/>
      <c r="I841" s="15"/>
      <c r="J841" s="15"/>
      <c r="K841" s="15"/>
      <c r="L841" s="15"/>
      <c r="M841" s="15"/>
      <c r="N841" s="15"/>
      <c r="O841" s="15"/>
      <c r="P841" s="15"/>
      <c r="Q841" s="15"/>
      <c r="R841" s="15"/>
      <c r="S841" s="15"/>
    </row>
    <row r="842">
      <c r="A842" s="15"/>
      <c r="B842" s="15"/>
      <c r="C842" s="15"/>
      <c r="D842" s="15"/>
      <c r="E842" s="15"/>
      <c r="F842" s="15"/>
      <c r="G842" s="15"/>
      <c r="H842" s="15"/>
      <c r="I842" s="15"/>
      <c r="J842" s="15"/>
      <c r="K842" s="15"/>
      <c r="L842" s="15"/>
      <c r="M842" s="15"/>
      <c r="N842" s="15"/>
      <c r="O842" s="15"/>
      <c r="P842" s="15"/>
      <c r="Q842" s="15"/>
      <c r="R842" s="15"/>
      <c r="S842" s="15"/>
    </row>
    <row r="843">
      <c r="A843" s="15"/>
      <c r="B843" s="15"/>
      <c r="C843" s="15"/>
      <c r="D843" s="15"/>
      <c r="E843" s="15"/>
      <c r="F843" s="15"/>
      <c r="G843" s="15"/>
      <c r="H843" s="15"/>
      <c r="I843" s="15"/>
      <c r="J843" s="15"/>
      <c r="K843" s="15"/>
      <c r="L843" s="15"/>
      <c r="M843" s="15"/>
      <c r="N843" s="15"/>
      <c r="O843" s="15"/>
      <c r="P843" s="15"/>
      <c r="Q843" s="15"/>
      <c r="R843" s="15"/>
      <c r="S843" s="15"/>
    </row>
    <row r="844">
      <c r="A844" s="15"/>
      <c r="B844" s="15"/>
      <c r="C844" s="15"/>
      <c r="D844" s="15"/>
      <c r="E844" s="15"/>
      <c r="F844" s="15"/>
      <c r="G844" s="15"/>
      <c r="H844" s="15"/>
      <c r="I844" s="15"/>
      <c r="J844" s="15"/>
      <c r="K844" s="15"/>
      <c r="L844" s="15"/>
      <c r="M844" s="15"/>
      <c r="N844" s="15"/>
      <c r="O844" s="15"/>
      <c r="P844" s="15"/>
      <c r="Q844" s="15"/>
      <c r="R844" s="15"/>
      <c r="S844" s="15"/>
    </row>
    <row r="845">
      <c r="A845" s="15"/>
      <c r="B845" s="15"/>
      <c r="C845" s="15"/>
      <c r="D845" s="15"/>
      <c r="E845" s="15"/>
      <c r="F845" s="15"/>
      <c r="G845" s="15"/>
      <c r="H845" s="15"/>
      <c r="I845" s="15"/>
      <c r="J845" s="15"/>
      <c r="K845" s="15"/>
      <c r="L845" s="15"/>
      <c r="M845" s="15"/>
      <c r="N845" s="15"/>
      <c r="O845" s="15"/>
      <c r="P845" s="15"/>
      <c r="Q845" s="15"/>
      <c r="R845" s="15"/>
      <c r="S845" s="15"/>
    </row>
    <row r="846">
      <c r="A846" s="15"/>
      <c r="B846" s="15"/>
      <c r="C846" s="15"/>
      <c r="D846" s="15"/>
      <c r="E846" s="15"/>
      <c r="F846" s="15"/>
      <c r="G846" s="15"/>
      <c r="H846" s="15"/>
      <c r="I846" s="15"/>
      <c r="J846" s="15"/>
      <c r="K846" s="15"/>
      <c r="L846" s="15"/>
      <c r="M846" s="15"/>
      <c r="N846" s="15"/>
      <c r="O846" s="15"/>
      <c r="P846" s="15"/>
      <c r="Q846" s="15"/>
      <c r="R846" s="15"/>
      <c r="S846" s="15"/>
    </row>
    <row r="847">
      <c r="A847" s="15"/>
      <c r="B847" s="15"/>
      <c r="C847" s="15"/>
      <c r="D847" s="15"/>
      <c r="E847" s="15"/>
      <c r="F847" s="15"/>
      <c r="G847" s="15"/>
      <c r="H847" s="15"/>
      <c r="I847" s="15"/>
      <c r="J847" s="15"/>
      <c r="K847" s="15"/>
      <c r="L847" s="15"/>
      <c r="M847" s="15"/>
      <c r="N847" s="15"/>
      <c r="O847" s="15"/>
      <c r="P847" s="15"/>
      <c r="Q847" s="15"/>
      <c r="R847" s="15"/>
      <c r="S847" s="15"/>
    </row>
    <row r="848">
      <c r="A848" s="15"/>
      <c r="B848" s="15"/>
      <c r="C848" s="15"/>
      <c r="D848" s="15"/>
      <c r="E848" s="15"/>
      <c r="F848" s="15"/>
      <c r="G848" s="15"/>
      <c r="H848" s="15"/>
      <c r="I848" s="15"/>
      <c r="J848" s="15"/>
      <c r="K848" s="15"/>
      <c r="L848" s="15"/>
      <c r="M848" s="15"/>
      <c r="N848" s="15"/>
      <c r="O848" s="15"/>
      <c r="P848" s="15"/>
      <c r="Q848" s="15"/>
      <c r="R848" s="15"/>
      <c r="S848" s="15"/>
    </row>
    <row r="849">
      <c r="A849" s="15"/>
      <c r="B849" s="15"/>
      <c r="C849" s="15"/>
      <c r="D849" s="15"/>
      <c r="E849" s="15"/>
      <c r="F849" s="15"/>
      <c r="G849" s="15"/>
      <c r="H849" s="15"/>
      <c r="I849" s="15"/>
      <c r="J849" s="15"/>
      <c r="K849" s="15"/>
      <c r="L849" s="15"/>
      <c r="M849" s="15"/>
      <c r="N849" s="15"/>
      <c r="O849" s="15"/>
      <c r="P849" s="15"/>
      <c r="Q849" s="15"/>
      <c r="R849" s="15"/>
      <c r="S849" s="15"/>
    </row>
    <row r="850">
      <c r="A850" s="15"/>
      <c r="B850" s="15"/>
      <c r="C850" s="15"/>
      <c r="D850" s="15"/>
      <c r="E850" s="15"/>
      <c r="F850" s="15"/>
      <c r="G850" s="15"/>
      <c r="H850" s="15"/>
      <c r="I850" s="15"/>
      <c r="J850" s="15"/>
      <c r="K850" s="15"/>
      <c r="L850" s="15"/>
      <c r="M850" s="15"/>
      <c r="N850" s="15"/>
      <c r="O850" s="15"/>
      <c r="P850" s="15"/>
      <c r="Q850" s="15"/>
      <c r="R850" s="15"/>
      <c r="S850" s="15"/>
    </row>
    <row r="851">
      <c r="A851" s="15"/>
      <c r="B851" s="15"/>
      <c r="C851" s="15"/>
      <c r="D851" s="15"/>
      <c r="E851" s="15"/>
      <c r="F851" s="15"/>
      <c r="G851" s="15"/>
      <c r="H851" s="15"/>
      <c r="I851" s="15"/>
      <c r="J851" s="15"/>
      <c r="K851" s="15"/>
      <c r="L851" s="15"/>
      <c r="M851" s="15"/>
      <c r="N851" s="15"/>
      <c r="O851" s="15"/>
      <c r="P851" s="15"/>
      <c r="Q851" s="15"/>
      <c r="R851" s="15"/>
      <c r="S851" s="15"/>
    </row>
    <row r="852">
      <c r="A852" s="15"/>
      <c r="B852" s="15"/>
      <c r="C852" s="15"/>
      <c r="D852" s="15"/>
      <c r="E852" s="15"/>
      <c r="F852" s="15"/>
      <c r="G852" s="15"/>
      <c r="H852" s="15"/>
      <c r="I852" s="15"/>
      <c r="J852" s="15"/>
      <c r="K852" s="15"/>
      <c r="L852" s="15"/>
      <c r="M852" s="15"/>
      <c r="N852" s="15"/>
      <c r="O852" s="15"/>
      <c r="P852" s="15"/>
      <c r="Q852" s="15"/>
      <c r="R852" s="15"/>
      <c r="S852" s="15"/>
    </row>
    <row r="853">
      <c r="A853" s="15"/>
      <c r="B853" s="15"/>
      <c r="C853" s="15"/>
      <c r="D853" s="15"/>
      <c r="E853" s="15"/>
      <c r="F853" s="15"/>
      <c r="G853" s="15"/>
      <c r="H853" s="15"/>
      <c r="I853" s="15"/>
      <c r="J853" s="15"/>
      <c r="K853" s="15"/>
      <c r="L853" s="15"/>
      <c r="M853" s="15"/>
      <c r="N853" s="15"/>
      <c r="O853" s="15"/>
      <c r="P853" s="15"/>
      <c r="Q853" s="15"/>
      <c r="R853" s="15"/>
      <c r="S853" s="15"/>
    </row>
    <row r="854">
      <c r="A854" s="15"/>
      <c r="B854" s="15"/>
      <c r="C854" s="15"/>
      <c r="D854" s="15"/>
      <c r="E854" s="15"/>
      <c r="F854" s="15"/>
      <c r="G854" s="15"/>
      <c r="H854" s="15"/>
      <c r="I854" s="15"/>
      <c r="J854" s="15"/>
      <c r="K854" s="15"/>
      <c r="L854" s="15"/>
      <c r="M854" s="15"/>
      <c r="N854" s="15"/>
      <c r="O854" s="15"/>
      <c r="P854" s="15"/>
      <c r="Q854" s="15"/>
      <c r="R854" s="15"/>
      <c r="S854" s="15"/>
    </row>
    <row r="855">
      <c r="A855" s="15"/>
      <c r="B855" s="15"/>
      <c r="C855" s="15"/>
      <c r="D855" s="15"/>
      <c r="E855" s="15"/>
      <c r="F855" s="15"/>
      <c r="G855" s="15"/>
      <c r="H855" s="15"/>
      <c r="I855" s="15"/>
      <c r="J855" s="15"/>
      <c r="K855" s="15"/>
      <c r="L855" s="15"/>
      <c r="M855" s="15"/>
      <c r="N855" s="15"/>
      <c r="O855" s="15"/>
      <c r="P855" s="15"/>
      <c r="Q855" s="15"/>
      <c r="R855" s="15"/>
      <c r="S855" s="15"/>
    </row>
    <row r="856">
      <c r="A856" s="15"/>
      <c r="B856" s="15"/>
      <c r="C856" s="15"/>
      <c r="D856" s="15"/>
      <c r="E856" s="15"/>
      <c r="F856" s="15"/>
      <c r="G856" s="15"/>
      <c r="H856" s="15"/>
      <c r="I856" s="15"/>
      <c r="J856" s="15"/>
      <c r="K856" s="15"/>
      <c r="L856" s="15"/>
      <c r="M856" s="15"/>
      <c r="N856" s="15"/>
      <c r="O856" s="15"/>
      <c r="P856" s="15"/>
      <c r="Q856" s="15"/>
      <c r="R856" s="15"/>
      <c r="S856" s="15"/>
    </row>
    <row r="857">
      <c r="A857" s="15"/>
      <c r="B857" s="15"/>
      <c r="C857" s="15"/>
      <c r="D857" s="15"/>
      <c r="E857" s="15"/>
      <c r="F857" s="15"/>
      <c r="G857" s="15"/>
      <c r="H857" s="15"/>
      <c r="I857" s="15"/>
      <c r="J857" s="15"/>
      <c r="K857" s="15"/>
      <c r="L857" s="15"/>
      <c r="M857" s="15"/>
      <c r="N857" s="15"/>
      <c r="O857" s="15"/>
      <c r="P857" s="15"/>
      <c r="Q857" s="15"/>
      <c r="R857" s="15"/>
      <c r="S857" s="15"/>
    </row>
    <row r="858">
      <c r="A858" s="15"/>
      <c r="B858" s="15"/>
      <c r="C858" s="15"/>
      <c r="D858" s="15"/>
      <c r="E858" s="15"/>
      <c r="F858" s="15"/>
      <c r="G858" s="15"/>
      <c r="H858" s="15"/>
      <c r="I858" s="15"/>
      <c r="J858" s="15"/>
      <c r="K858" s="15"/>
      <c r="L858" s="15"/>
      <c r="M858" s="15"/>
      <c r="N858" s="15"/>
      <c r="O858" s="15"/>
      <c r="P858" s="15"/>
      <c r="Q858" s="15"/>
      <c r="R858" s="15"/>
      <c r="S858" s="15"/>
    </row>
    <row r="859">
      <c r="A859" s="15"/>
      <c r="B859" s="15"/>
      <c r="C859" s="15"/>
      <c r="D859" s="15"/>
      <c r="E859" s="15"/>
      <c r="F859" s="15"/>
      <c r="G859" s="15"/>
      <c r="H859" s="15"/>
      <c r="I859" s="15"/>
      <c r="J859" s="15"/>
      <c r="K859" s="15"/>
      <c r="L859" s="15"/>
      <c r="M859" s="15"/>
      <c r="N859" s="15"/>
      <c r="O859" s="15"/>
      <c r="P859" s="15"/>
      <c r="Q859" s="15"/>
      <c r="R859" s="15"/>
      <c r="S859" s="15"/>
    </row>
    <row r="860">
      <c r="A860" s="15"/>
      <c r="B860" s="15"/>
      <c r="C860" s="15"/>
      <c r="D860" s="15"/>
      <c r="E860" s="15"/>
      <c r="F860" s="15"/>
      <c r="G860" s="15"/>
      <c r="H860" s="15"/>
      <c r="I860" s="15"/>
      <c r="J860" s="15"/>
      <c r="K860" s="15"/>
      <c r="L860" s="15"/>
      <c r="M860" s="15"/>
      <c r="N860" s="15"/>
      <c r="O860" s="15"/>
      <c r="P860" s="15"/>
      <c r="Q860" s="15"/>
      <c r="R860" s="15"/>
      <c r="S860" s="15"/>
    </row>
    <row r="861">
      <c r="A861" s="15"/>
      <c r="B861" s="15"/>
      <c r="C861" s="15"/>
      <c r="D861" s="15"/>
      <c r="E861" s="15"/>
      <c r="F861" s="15"/>
      <c r="G861" s="15"/>
      <c r="H861" s="15"/>
      <c r="I861" s="15"/>
      <c r="J861" s="15"/>
      <c r="K861" s="15"/>
      <c r="L861" s="15"/>
      <c r="M861" s="15"/>
      <c r="N861" s="15"/>
      <c r="O861" s="15"/>
      <c r="P861" s="15"/>
      <c r="Q861" s="15"/>
      <c r="R861" s="15"/>
      <c r="S861" s="15"/>
    </row>
    <row r="862">
      <c r="A862" s="15"/>
      <c r="B862" s="15"/>
      <c r="C862" s="15"/>
      <c r="D862" s="15"/>
      <c r="E862" s="15"/>
      <c r="F862" s="15"/>
      <c r="G862" s="15"/>
      <c r="H862" s="15"/>
      <c r="I862" s="15"/>
      <c r="J862" s="15"/>
      <c r="K862" s="15"/>
      <c r="L862" s="15"/>
      <c r="M862" s="15"/>
      <c r="N862" s="15"/>
      <c r="O862" s="15"/>
      <c r="P862" s="15"/>
      <c r="Q862" s="15"/>
      <c r="R862" s="15"/>
      <c r="S862" s="15"/>
    </row>
    <row r="863">
      <c r="A863" s="15"/>
      <c r="B863" s="15"/>
      <c r="C863" s="15"/>
      <c r="D863" s="15"/>
      <c r="E863" s="15"/>
      <c r="F863" s="15"/>
      <c r="G863" s="15"/>
      <c r="H863" s="15"/>
      <c r="I863" s="15"/>
      <c r="J863" s="15"/>
      <c r="K863" s="15"/>
      <c r="L863" s="15"/>
      <c r="M863" s="15"/>
      <c r="N863" s="15"/>
      <c r="O863" s="15"/>
      <c r="P863" s="15"/>
      <c r="Q863" s="15"/>
      <c r="R863" s="15"/>
      <c r="S863" s="15"/>
    </row>
    <row r="864">
      <c r="A864" s="15"/>
      <c r="B864" s="15"/>
      <c r="C864" s="15"/>
      <c r="D864" s="15"/>
      <c r="E864" s="15"/>
      <c r="F864" s="15"/>
      <c r="G864" s="15"/>
      <c r="H864" s="15"/>
      <c r="I864" s="15"/>
      <c r="J864" s="15"/>
      <c r="K864" s="15"/>
      <c r="L864" s="15"/>
      <c r="M864" s="15"/>
      <c r="N864" s="15"/>
      <c r="O864" s="15"/>
      <c r="P864" s="15"/>
      <c r="Q864" s="15"/>
      <c r="R864" s="15"/>
      <c r="S864" s="15"/>
    </row>
    <row r="865">
      <c r="A865" s="15"/>
      <c r="B865" s="15"/>
      <c r="C865" s="15"/>
      <c r="D865" s="15"/>
      <c r="E865" s="15"/>
      <c r="F865" s="15"/>
      <c r="G865" s="15"/>
      <c r="H865" s="15"/>
      <c r="I865" s="15"/>
      <c r="J865" s="15"/>
      <c r="K865" s="15"/>
      <c r="L865" s="15"/>
      <c r="M865" s="15"/>
      <c r="N865" s="15"/>
      <c r="O865" s="15"/>
      <c r="P865" s="15"/>
      <c r="Q865" s="15"/>
      <c r="R865" s="15"/>
      <c r="S865" s="15"/>
    </row>
    <row r="866">
      <c r="A866" s="15"/>
      <c r="B866" s="15"/>
      <c r="C866" s="15"/>
      <c r="D866" s="15"/>
      <c r="E866" s="15"/>
      <c r="F866" s="15"/>
      <c r="G866" s="15"/>
      <c r="H866" s="15"/>
      <c r="I866" s="15"/>
      <c r="J866" s="15"/>
      <c r="K866" s="15"/>
      <c r="L866" s="15"/>
      <c r="M866" s="15"/>
      <c r="N866" s="15"/>
      <c r="O866" s="15"/>
      <c r="P866" s="15"/>
      <c r="Q866" s="15"/>
      <c r="R866" s="15"/>
      <c r="S866" s="15"/>
    </row>
    <row r="867">
      <c r="A867" s="15"/>
      <c r="B867" s="15"/>
      <c r="C867" s="15"/>
      <c r="D867" s="15"/>
      <c r="E867" s="15"/>
      <c r="F867" s="15"/>
      <c r="G867" s="15"/>
      <c r="H867" s="15"/>
      <c r="I867" s="15"/>
      <c r="J867" s="15"/>
      <c r="K867" s="15"/>
      <c r="L867" s="15"/>
      <c r="M867" s="15"/>
      <c r="N867" s="15"/>
      <c r="O867" s="15"/>
      <c r="P867" s="15"/>
      <c r="Q867" s="15"/>
      <c r="R867" s="15"/>
      <c r="S867" s="15"/>
    </row>
    <row r="868">
      <c r="A868" s="15"/>
      <c r="B868" s="15"/>
      <c r="C868" s="15"/>
      <c r="D868" s="15"/>
      <c r="E868" s="15"/>
      <c r="F868" s="15"/>
      <c r="G868" s="15"/>
      <c r="H868" s="15"/>
      <c r="I868" s="15"/>
      <c r="J868" s="15"/>
      <c r="K868" s="15"/>
      <c r="L868" s="15"/>
      <c r="M868" s="15"/>
      <c r="N868" s="15"/>
      <c r="O868" s="15"/>
      <c r="P868" s="15"/>
      <c r="Q868" s="15"/>
      <c r="R868" s="15"/>
      <c r="S868" s="15"/>
    </row>
    <row r="869">
      <c r="A869" s="15"/>
      <c r="B869" s="15"/>
      <c r="C869" s="15"/>
      <c r="D869" s="15"/>
      <c r="E869" s="15"/>
      <c r="F869" s="15"/>
      <c r="G869" s="15"/>
      <c r="H869" s="15"/>
      <c r="I869" s="15"/>
      <c r="J869" s="15"/>
      <c r="K869" s="15"/>
      <c r="L869" s="15"/>
      <c r="M869" s="15"/>
      <c r="N869" s="15"/>
      <c r="O869" s="15"/>
      <c r="P869" s="15"/>
      <c r="Q869" s="15"/>
      <c r="R869" s="15"/>
      <c r="S869" s="15"/>
    </row>
    <row r="870">
      <c r="A870" s="15"/>
      <c r="B870" s="15"/>
      <c r="C870" s="15"/>
      <c r="D870" s="15"/>
      <c r="E870" s="15"/>
      <c r="F870" s="15"/>
      <c r="G870" s="15"/>
      <c r="H870" s="15"/>
      <c r="I870" s="15"/>
      <c r="J870" s="15"/>
      <c r="K870" s="15"/>
      <c r="L870" s="15"/>
      <c r="M870" s="15"/>
      <c r="N870" s="15"/>
      <c r="O870" s="15"/>
      <c r="P870" s="15"/>
      <c r="Q870" s="15"/>
      <c r="R870" s="15"/>
      <c r="S870" s="15"/>
    </row>
    <row r="871">
      <c r="A871" s="15"/>
      <c r="B871" s="15"/>
      <c r="C871" s="15"/>
      <c r="D871" s="15"/>
      <c r="E871" s="15"/>
      <c r="F871" s="15"/>
      <c r="G871" s="15"/>
      <c r="H871" s="15"/>
      <c r="I871" s="15"/>
      <c r="J871" s="15"/>
      <c r="K871" s="15"/>
      <c r="L871" s="15"/>
      <c r="M871" s="15"/>
      <c r="N871" s="15"/>
      <c r="O871" s="15"/>
      <c r="P871" s="15"/>
      <c r="Q871" s="15"/>
      <c r="R871" s="15"/>
      <c r="S871" s="15"/>
    </row>
    <row r="872">
      <c r="A872" s="15"/>
      <c r="B872" s="15"/>
      <c r="C872" s="15"/>
      <c r="D872" s="15"/>
      <c r="E872" s="15"/>
      <c r="F872" s="15"/>
      <c r="G872" s="15"/>
      <c r="H872" s="15"/>
      <c r="I872" s="15"/>
      <c r="J872" s="15"/>
      <c r="K872" s="15"/>
      <c r="L872" s="15"/>
      <c r="M872" s="15"/>
      <c r="N872" s="15"/>
      <c r="O872" s="15"/>
      <c r="P872" s="15"/>
      <c r="Q872" s="15"/>
      <c r="R872" s="15"/>
      <c r="S872" s="15"/>
    </row>
    <row r="873">
      <c r="A873" s="15"/>
      <c r="B873" s="15"/>
      <c r="C873" s="15"/>
      <c r="D873" s="15"/>
      <c r="E873" s="15"/>
      <c r="F873" s="15"/>
      <c r="G873" s="15"/>
      <c r="H873" s="15"/>
      <c r="I873" s="15"/>
      <c r="J873" s="15"/>
      <c r="K873" s="15"/>
      <c r="L873" s="15"/>
      <c r="M873" s="15"/>
      <c r="N873" s="15"/>
      <c r="O873" s="15"/>
      <c r="P873" s="15"/>
      <c r="Q873" s="15"/>
      <c r="R873" s="15"/>
      <c r="S873" s="15"/>
    </row>
    <row r="874">
      <c r="A874" s="15"/>
      <c r="B874" s="15"/>
      <c r="C874" s="15"/>
      <c r="D874" s="15"/>
      <c r="E874" s="15"/>
      <c r="F874" s="15"/>
      <c r="G874" s="15"/>
      <c r="H874" s="15"/>
      <c r="I874" s="15"/>
      <c r="J874" s="15"/>
      <c r="K874" s="15"/>
      <c r="L874" s="15"/>
      <c r="M874" s="15"/>
      <c r="N874" s="15"/>
      <c r="O874" s="15"/>
      <c r="P874" s="15"/>
      <c r="Q874" s="15"/>
      <c r="R874" s="15"/>
      <c r="S874" s="15"/>
    </row>
    <row r="875">
      <c r="A875" s="15"/>
      <c r="B875" s="15"/>
      <c r="C875" s="15"/>
      <c r="D875" s="15"/>
      <c r="E875" s="15"/>
      <c r="F875" s="15"/>
      <c r="G875" s="15"/>
      <c r="H875" s="15"/>
      <c r="I875" s="15"/>
      <c r="J875" s="15"/>
      <c r="K875" s="15"/>
      <c r="L875" s="15"/>
      <c r="M875" s="15"/>
      <c r="N875" s="15"/>
      <c r="O875" s="15"/>
      <c r="P875" s="15"/>
      <c r="Q875" s="15"/>
      <c r="R875" s="15"/>
      <c r="S875" s="15"/>
    </row>
    <row r="876">
      <c r="A876" s="15"/>
      <c r="B876" s="15"/>
      <c r="C876" s="15"/>
      <c r="D876" s="15"/>
      <c r="E876" s="15"/>
      <c r="F876" s="15"/>
      <c r="G876" s="15"/>
      <c r="H876" s="15"/>
      <c r="I876" s="15"/>
      <c r="J876" s="15"/>
      <c r="K876" s="15"/>
      <c r="L876" s="15"/>
      <c r="M876" s="15"/>
      <c r="N876" s="15"/>
      <c r="O876" s="15"/>
      <c r="P876" s="15"/>
      <c r="Q876" s="15"/>
      <c r="R876" s="15"/>
      <c r="S876" s="15"/>
    </row>
    <row r="877">
      <c r="A877" s="15"/>
      <c r="B877" s="15"/>
      <c r="C877" s="15"/>
      <c r="D877" s="15"/>
      <c r="E877" s="15"/>
      <c r="F877" s="15"/>
      <c r="G877" s="15"/>
      <c r="H877" s="15"/>
      <c r="I877" s="15"/>
      <c r="J877" s="15"/>
      <c r="K877" s="15"/>
      <c r="L877" s="15"/>
      <c r="M877" s="15"/>
      <c r="N877" s="15"/>
      <c r="O877" s="15"/>
      <c r="P877" s="15"/>
      <c r="Q877" s="15"/>
      <c r="R877" s="15"/>
      <c r="S877" s="15"/>
    </row>
    <row r="878">
      <c r="A878" s="15"/>
      <c r="B878" s="15"/>
      <c r="C878" s="15"/>
      <c r="D878" s="15"/>
      <c r="E878" s="15"/>
      <c r="F878" s="15"/>
      <c r="G878" s="15"/>
      <c r="H878" s="15"/>
      <c r="I878" s="15"/>
      <c r="J878" s="15"/>
      <c r="K878" s="15"/>
      <c r="L878" s="15"/>
      <c r="M878" s="15"/>
      <c r="N878" s="15"/>
      <c r="O878" s="15"/>
      <c r="P878" s="15"/>
      <c r="Q878" s="15"/>
      <c r="R878" s="15"/>
      <c r="S878" s="15"/>
    </row>
    <row r="879">
      <c r="A879" s="15"/>
      <c r="B879" s="15"/>
      <c r="C879" s="15"/>
      <c r="D879" s="15"/>
      <c r="E879" s="15"/>
      <c r="F879" s="15"/>
      <c r="G879" s="15"/>
      <c r="H879" s="15"/>
      <c r="I879" s="15"/>
      <c r="J879" s="15"/>
      <c r="K879" s="15"/>
      <c r="L879" s="15"/>
      <c r="M879" s="15"/>
      <c r="N879" s="15"/>
      <c r="O879" s="15"/>
      <c r="P879" s="15"/>
      <c r="Q879" s="15"/>
      <c r="R879" s="15"/>
      <c r="S879" s="15"/>
    </row>
    <row r="880">
      <c r="A880" s="15"/>
      <c r="B880" s="15"/>
      <c r="C880" s="15"/>
      <c r="D880" s="15"/>
      <c r="E880" s="15"/>
      <c r="F880" s="15"/>
      <c r="G880" s="15"/>
      <c r="H880" s="15"/>
      <c r="I880" s="15"/>
      <c r="J880" s="15"/>
      <c r="K880" s="15"/>
      <c r="L880" s="15"/>
      <c r="M880" s="15"/>
      <c r="N880" s="15"/>
      <c r="O880" s="15"/>
      <c r="P880" s="15"/>
      <c r="Q880" s="15"/>
      <c r="R880" s="15"/>
      <c r="S880" s="15"/>
    </row>
    <row r="881">
      <c r="A881" s="15"/>
      <c r="B881" s="15"/>
      <c r="C881" s="15"/>
      <c r="D881" s="15"/>
      <c r="E881" s="15"/>
      <c r="F881" s="15"/>
      <c r="G881" s="15"/>
      <c r="H881" s="15"/>
      <c r="I881" s="15"/>
      <c r="J881" s="15"/>
      <c r="K881" s="15"/>
      <c r="L881" s="15"/>
      <c r="M881" s="15"/>
      <c r="N881" s="15"/>
      <c r="O881" s="15"/>
      <c r="P881" s="15"/>
      <c r="Q881" s="15"/>
      <c r="R881" s="15"/>
      <c r="S881" s="15"/>
    </row>
    <row r="882">
      <c r="A882" s="15"/>
      <c r="B882" s="15"/>
      <c r="C882" s="15"/>
      <c r="D882" s="15"/>
      <c r="E882" s="15"/>
      <c r="F882" s="15"/>
      <c r="G882" s="15"/>
      <c r="H882" s="15"/>
      <c r="I882" s="15"/>
      <c r="J882" s="15"/>
      <c r="K882" s="15"/>
      <c r="L882" s="15"/>
      <c r="M882" s="15"/>
      <c r="N882" s="15"/>
      <c r="O882" s="15"/>
      <c r="P882" s="15"/>
      <c r="Q882" s="15"/>
      <c r="R882" s="15"/>
      <c r="S882" s="15"/>
    </row>
    <row r="883">
      <c r="A883" s="15"/>
      <c r="B883" s="15"/>
      <c r="C883" s="15"/>
      <c r="D883" s="15"/>
      <c r="E883" s="15"/>
      <c r="F883" s="15"/>
      <c r="G883" s="15"/>
      <c r="H883" s="15"/>
      <c r="I883" s="15"/>
      <c r="J883" s="15"/>
      <c r="K883" s="15"/>
      <c r="L883" s="15"/>
      <c r="M883" s="15"/>
      <c r="N883" s="15"/>
      <c r="O883" s="15"/>
      <c r="P883" s="15"/>
      <c r="Q883" s="15"/>
      <c r="R883" s="15"/>
      <c r="S883" s="15"/>
    </row>
    <row r="884">
      <c r="A884" s="15"/>
      <c r="B884" s="15"/>
      <c r="C884" s="15"/>
      <c r="D884" s="15"/>
      <c r="E884" s="15"/>
      <c r="F884" s="15"/>
      <c r="G884" s="15"/>
      <c r="H884" s="15"/>
      <c r="I884" s="15"/>
      <c r="J884" s="15"/>
      <c r="K884" s="15"/>
      <c r="L884" s="15"/>
      <c r="M884" s="15"/>
      <c r="N884" s="15"/>
      <c r="O884" s="15"/>
      <c r="P884" s="15"/>
      <c r="Q884" s="15"/>
      <c r="R884" s="15"/>
      <c r="S884" s="15"/>
    </row>
    <row r="885">
      <c r="A885" s="15"/>
      <c r="B885" s="15"/>
      <c r="C885" s="15"/>
      <c r="D885" s="15"/>
      <c r="E885" s="15"/>
      <c r="F885" s="15"/>
      <c r="G885" s="15"/>
      <c r="H885" s="15"/>
      <c r="I885" s="15"/>
      <c r="J885" s="15"/>
      <c r="K885" s="15"/>
      <c r="L885" s="15"/>
      <c r="M885" s="15"/>
      <c r="N885" s="15"/>
      <c r="O885" s="15"/>
      <c r="P885" s="15"/>
      <c r="Q885" s="15"/>
      <c r="R885" s="15"/>
      <c r="S885" s="15"/>
    </row>
    <row r="886">
      <c r="A886" s="15"/>
      <c r="B886" s="15"/>
      <c r="C886" s="15"/>
      <c r="D886" s="15"/>
      <c r="E886" s="15"/>
      <c r="F886" s="15"/>
      <c r="G886" s="15"/>
      <c r="H886" s="15"/>
      <c r="I886" s="15"/>
      <c r="J886" s="15"/>
      <c r="K886" s="15"/>
      <c r="L886" s="15"/>
      <c r="M886" s="15"/>
      <c r="N886" s="15"/>
      <c r="O886" s="15"/>
      <c r="P886" s="15"/>
      <c r="Q886" s="15"/>
      <c r="R886" s="15"/>
      <c r="S886" s="15"/>
    </row>
    <row r="887">
      <c r="A887" s="15"/>
      <c r="B887" s="15"/>
      <c r="C887" s="15"/>
      <c r="D887" s="15"/>
      <c r="E887" s="15"/>
      <c r="F887" s="15"/>
      <c r="G887" s="15"/>
      <c r="H887" s="15"/>
      <c r="I887" s="15"/>
      <c r="J887" s="15"/>
      <c r="K887" s="15"/>
      <c r="L887" s="15"/>
      <c r="M887" s="15"/>
      <c r="N887" s="15"/>
      <c r="O887" s="15"/>
      <c r="P887" s="15"/>
      <c r="Q887" s="15"/>
      <c r="R887" s="15"/>
      <c r="S887" s="15"/>
    </row>
    <row r="888">
      <c r="A888" s="15"/>
      <c r="B888" s="15"/>
      <c r="C888" s="15"/>
      <c r="D888" s="15"/>
      <c r="E888" s="15"/>
      <c r="F888" s="15"/>
      <c r="G888" s="15"/>
      <c r="H888" s="15"/>
      <c r="I888" s="15"/>
      <c r="J888" s="15"/>
      <c r="K888" s="15"/>
      <c r="L888" s="15"/>
      <c r="M888" s="15"/>
      <c r="N888" s="15"/>
      <c r="O888" s="15"/>
      <c r="P888" s="15"/>
      <c r="Q888" s="15"/>
      <c r="R888" s="15"/>
      <c r="S888" s="15"/>
    </row>
    <row r="889">
      <c r="A889" s="15"/>
      <c r="B889" s="15"/>
      <c r="C889" s="15"/>
      <c r="D889" s="15"/>
      <c r="E889" s="15"/>
      <c r="F889" s="15"/>
      <c r="G889" s="15"/>
      <c r="H889" s="15"/>
      <c r="I889" s="15"/>
      <c r="J889" s="15"/>
      <c r="K889" s="15"/>
      <c r="L889" s="15"/>
      <c r="M889" s="15"/>
      <c r="N889" s="15"/>
      <c r="O889" s="15"/>
      <c r="P889" s="15"/>
      <c r="Q889" s="15"/>
      <c r="R889" s="15"/>
      <c r="S889" s="15"/>
    </row>
    <row r="890">
      <c r="A890" s="15"/>
      <c r="B890" s="15"/>
      <c r="C890" s="15"/>
      <c r="D890" s="15"/>
      <c r="E890" s="15"/>
      <c r="F890" s="15"/>
      <c r="G890" s="15"/>
      <c r="H890" s="15"/>
      <c r="I890" s="15"/>
      <c r="J890" s="15"/>
      <c r="K890" s="15"/>
      <c r="L890" s="15"/>
      <c r="M890" s="15"/>
      <c r="N890" s="15"/>
      <c r="O890" s="15"/>
      <c r="P890" s="15"/>
      <c r="Q890" s="15"/>
      <c r="R890" s="15"/>
      <c r="S890" s="15"/>
    </row>
    <row r="891">
      <c r="A891" s="15"/>
      <c r="B891" s="15"/>
      <c r="C891" s="15"/>
      <c r="D891" s="15"/>
      <c r="E891" s="15"/>
      <c r="F891" s="15"/>
      <c r="G891" s="15"/>
      <c r="H891" s="15"/>
      <c r="I891" s="15"/>
      <c r="J891" s="15"/>
      <c r="K891" s="15"/>
      <c r="L891" s="15"/>
      <c r="M891" s="15"/>
      <c r="N891" s="15"/>
      <c r="O891" s="15"/>
      <c r="P891" s="15"/>
      <c r="Q891" s="15"/>
      <c r="R891" s="15"/>
      <c r="S891" s="15"/>
    </row>
    <row r="892">
      <c r="A892" s="15"/>
      <c r="B892" s="15"/>
      <c r="C892" s="15"/>
      <c r="D892" s="15"/>
      <c r="E892" s="15"/>
      <c r="F892" s="15"/>
      <c r="G892" s="15"/>
      <c r="H892" s="15"/>
      <c r="I892" s="15"/>
      <c r="J892" s="15"/>
      <c r="K892" s="15"/>
      <c r="L892" s="15"/>
      <c r="M892" s="15"/>
      <c r="N892" s="15"/>
      <c r="O892" s="15"/>
      <c r="P892" s="15"/>
      <c r="Q892" s="15"/>
      <c r="R892" s="15"/>
      <c r="S892" s="15"/>
    </row>
    <row r="893">
      <c r="A893" s="15"/>
      <c r="B893" s="15"/>
      <c r="C893" s="15"/>
      <c r="D893" s="15"/>
      <c r="E893" s="15"/>
      <c r="F893" s="15"/>
      <c r="G893" s="15"/>
      <c r="H893" s="15"/>
      <c r="I893" s="15"/>
      <c r="J893" s="15"/>
      <c r="K893" s="15"/>
      <c r="L893" s="15"/>
      <c r="M893" s="15"/>
      <c r="N893" s="15"/>
      <c r="O893" s="15"/>
      <c r="P893" s="15"/>
      <c r="Q893" s="15"/>
      <c r="R893" s="15"/>
      <c r="S893" s="15"/>
    </row>
    <row r="894">
      <c r="A894" s="15"/>
      <c r="B894" s="15"/>
      <c r="C894" s="15"/>
      <c r="D894" s="15"/>
      <c r="E894" s="15"/>
      <c r="F894" s="15"/>
      <c r="G894" s="15"/>
      <c r="H894" s="15"/>
      <c r="I894" s="15"/>
      <c r="J894" s="15"/>
      <c r="K894" s="15"/>
      <c r="L894" s="15"/>
      <c r="M894" s="15"/>
      <c r="N894" s="15"/>
      <c r="O894" s="15"/>
      <c r="P894" s="15"/>
      <c r="Q894" s="15"/>
      <c r="R894" s="15"/>
      <c r="S894" s="15"/>
    </row>
    <row r="895">
      <c r="A895" s="15"/>
      <c r="B895" s="15"/>
      <c r="C895" s="15"/>
      <c r="D895" s="15"/>
      <c r="E895" s="15"/>
      <c r="F895" s="15"/>
      <c r="G895" s="15"/>
      <c r="H895" s="15"/>
      <c r="I895" s="15"/>
      <c r="J895" s="15"/>
      <c r="K895" s="15"/>
      <c r="L895" s="15"/>
      <c r="M895" s="15"/>
      <c r="N895" s="15"/>
      <c r="O895" s="15"/>
      <c r="P895" s="15"/>
      <c r="Q895" s="15"/>
      <c r="R895" s="15"/>
      <c r="S895" s="15"/>
    </row>
    <row r="896">
      <c r="A896" s="15"/>
      <c r="B896" s="15"/>
      <c r="C896" s="15"/>
      <c r="D896" s="15"/>
      <c r="E896" s="15"/>
      <c r="F896" s="15"/>
      <c r="G896" s="15"/>
      <c r="H896" s="15"/>
      <c r="I896" s="15"/>
      <c r="J896" s="15"/>
      <c r="K896" s="15"/>
      <c r="L896" s="15"/>
      <c r="M896" s="15"/>
      <c r="N896" s="15"/>
      <c r="O896" s="15"/>
      <c r="P896" s="15"/>
      <c r="Q896" s="15"/>
      <c r="R896" s="15"/>
      <c r="S896" s="15"/>
    </row>
    <row r="897">
      <c r="A897" s="15"/>
      <c r="B897" s="15"/>
      <c r="C897" s="15"/>
      <c r="D897" s="15"/>
      <c r="E897" s="15"/>
      <c r="F897" s="15"/>
      <c r="G897" s="15"/>
      <c r="H897" s="15"/>
      <c r="I897" s="15"/>
      <c r="J897" s="15"/>
      <c r="K897" s="15"/>
      <c r="L897" s="15"/>
      <c r="M897" s="15"/>
      <c r="N897" s="15"/>
      <c r="O897" s="15"/>
      <c r="P897" s="15"/>
      <c r="Q897" s="15"/>
      <c r="R897" s="15"/>
      <c r="S897" s="15"/>
    </row>
    <row r="898">
      <c r="A898" s="15"/>
      <c r="B898" s="15"/>
      <c r="C898" s="15"/>
      <c r="D898" s="15"/>
      <c r="E898" s="15"/>
      <c r="F898" s="15"/>
      <c r="G898" s="15"/>
      <c r="H898" s="15"/>
      <c r="I898" s="15"/>
      <c r="J898" s="15"/>
      <c r="K898" s="15"/>
      <c r="L898" s="15"/>
      <c r="M898" s="15"/>
      <c r="N898" s="15"/>
      <c r="O898" s="15"/>
      <c r="P898" s="15"/>
      <c r="Q898" s="15"/>
      <c r="R898" s="15"/>
      <c r="S898" s="15"/>
    </row>
    <row r="899">
      <c r="A899" s="15"/>
      <c r="B899" s="15"/>
      <c r="C899" s="15"/>
      <c r="D899" s="15"/>
      <c r="E899" s="15"/>
      <c r="F899" s="15"/>
      <c r="G899" s="15"/>
      <c r="H899" s="15"/>
      <c r="I899" s="15"/>
      <c r="J899" s="15"/>
      <c r="K899" s="15"/>
      <c r="L899" s="15"/>
      <c r="M899" s="15"/>
      <c r="N899" s="15"/>
      <c r="O899" s="15"/>
      <c r="P899" s="15"/>
      <c r="Q899" s="15"/>
      <c r="R899" s="15"/>
      <c r="S899" s="15"/>
    </row>
    <row r="900">
      <c r="A900" s="15"/>
      <c r="B900" s="15"/>
      <c r="C900" s="15"/>
      <c r="D900" s="15"/>
      <c r="E900" s="15"/>
      <c r="F900" s="15"/>
      <c r="G900" s="15"/>
      <c r="H900" s="15"/>
      <c r="I900" s="15"/>
      <c r="J900" s="15"/>
      <c r="K900" s="15"/>
      <c r="L900" s="15"/>
      <c r="M900" s="15"/>
      <c r="N900" s="15"/>
      <c r="O900" s="15"/>
      <c r="P900" s="15"/>
      <c r="Q900" s="15"/>
      <c r="R900" s="15"/>
      <c r="S900" s="15"/>
    </row>
    <row r="901">
      <c r="A901" s="15"/>
      <c r="B901" s="15"/>
      <c r="C901" s="15"/>
      <c r="D901" s="15"/>
      <c r="E901" s="15"/>
      <c r="F901" s="15"/>
      <c r="G901" s="15"/>
      <c r="H901" s="15"/>
      <c r="I901" s="15"/>
      <c r="J901" s="15"/>
      <c r="K901" s="15"/>
      <c r="L901" s="15"/>
      <c r="M901" s="15"/>
      <c r="N901" s="15"/>
      <c r="O901" s="15"/>
      <c r="P901" s="15"/>
      <c r="Q901" s="15"/>
      <c r="R901" s="15"/>
      <c r="S901" s="15"/>
    </row>
    <row r="902">
      <c r="A902" s="15"/>
      <c r="B902" s="15"/>
      <c r="C902" s="15"/>
      <c r="D902" s="15"/>
      <c r="E902" s="15"/>
      <c r="F902" s="15"/>
      <c r="G902" s="15"/>
      <c r="H902" s="15"/>
      <c r="I902" s="15"/>
      <c r="J902" s="15"/>
      <c r="K902" s="15"/>
      <c r="L902" s="15"/>
      <c r="M902" s="15"/>
      <c r="N902" s="15"/>
      <c r="O902" s="15"/>
      <c r="P902" s="15"/>
      <c r="Q902" s="15"/>
      <c r="R902" s="15"/>
      <c r="S902" s="15"/>
    </row>
    <row r="903">
      <c r="A903" s="15"/>
      <c r="B903" s="15"/>
      <c r="C903" s="15"/>
      <c r="D903" s="15"/>
      <c r="E903" s="15"/>
      <c r="F903" s="15"/>
      <c r="G903" s="15"/>
      <c r="H903" s="15"/>
      <c r="I903" s="15"/>
      <c r="J903" s="15"/>
      <c r="K903" s="15"/>
      <c r="L903" s="15"/>
      <c r="M903" s="15"/>
      <c r="N903" s="15"/>
      <c r="O903" s="15"/>
      <c r="P903" s="15"/>
      <c r="Q903" s="15"/>
      <c r="R903" s="15"/>
      <c r="S903" s="15"/>
    </row>
    <row r="904">
      <c r="A904" s="15"/>
      <c r="B904" s="15"/>
      <c r="C904" s="15"/>
      <c r="D904" s="15"/>
      <c r="E904" s="15"/>
      <c r="F904" s="15"/>
      <c r="G904" s="15"/>
      <c r="H904" s="15"/>
      <c r="I904" s="15"/>
      <c r="J904" s="15"/>
      <c r="K904" s="15"/>
      <c r="L904" s="15"/>
      <c r="M904" s="15"/>
      <c r="N904" s="15"/>
      <c r="O904" s="15"/>
      <c r="P904" s="15"/>
      <c r="Q904" s="15"/>
      <c r="R904" s="15"/>
      <c r="S904" s="15"/>
    </row>
    <row r="905">
      <c r="A905" s="15"/>
      <c r="B905" s="15"/>
      <c r="C905" s="15"/>
      <c r="D905" s="15"/>
      <c r="E905" s="15"/>
      <c r="F905" s="15"/>
      <c r="G905" s="15"/>
      <c r="H905" s="15"/>
      <c r="I905" s="15"/>
      <c r="J905" s="15"/>
      <c r="K905" s="15"/>
      <c r="L905" s="15"/>
      <c r="M905" s="15"/>
      <c r="N905" s="15"/>
      <c r="O905" s="15"/>
      <c r="P905" s="15"/>
      <c r="Q905" s="15"/>
      <c r="R905" s="15"/>
      <c r="S905" s="15"/>
    </row>
    <row r="906">
      <c r="A906" s="15"/>
      <c r="B906" s="15"/>
      <c r="C906" s="15"/>
      <c r="D906" s="15"/>
      <c r="E906" s="15"/>
      <c r="F906" s="15"/>
      <c r="G906" s="15"/>
      <c r="H906" s="15"/>
      <c r="I906" s="15"/>
      <c r="J906" s="15"/>
      <c r="K906" s="15"/>
      <c r="L906" s="15"/>
      <c r="M906" s="15"/>
      <c r="N906" s="15"/>
      <c r="O906" s="15"/>
      <c r="P906" s="15"/>
      <c r="Q906" s="15"/>
      <c r="R906" s="15"/>
      <c r="S906" s="15"/>
    </row>
    <row r="907">
      <c r="A907" s="15"/>
      <c r="B907" s="15"/>
      <c r="C907" s="15"/>
      <c r="D907" s="15"/>
      <c r="E907" s="15"/>
      <c r="F907" s="15"/>
      <c r="G907" s="15"/>
      <c r="H907" s="15"/>
      <c r="I907" s="15"/>
      <c r="J907" s="15"/>
      <c r="K907" s="15"/>
      <c r="L907" s="15"/>
      <c r="M907" s="15"/>
      <c r="N907" s="15"/>
      <c r="O907" s="15"/>
      <c r="P907" s="15"/>
      <c r="Q907" s="15"/>
      <c r="R907" s="15"/>
      <c r="S907" s="15"/>
    </row>
    <row r="908">
      <c r="A908" s="15"/>
      <c r="B908" s="15"/>
      <c r="C908" s="15"/>
      <c r="D908" s="15"/>
      <c r="E908" s="15"/>
      <c r="F908" s="15"/>
      <c r="G908" s="15"/>
      <c r="H908" s="15"/>
      <c r="I908" s="15"/>
      <c r="J908" s="15"/>
      <c r="K908" s="15"/>
      <c r="L908" s="15"/>
      <c r="M908" s="15"/>
      <c r="N908" s="15"/>
      <c r="O908" s="15"/>
      <c r="P908" s="15"/>
      <c r="Q908" s="15"/>
      <c r="R908" s="15"/>
      <c r="S908" s="15"/>
    </row>
    <row r="909">
      <c r="A909" s="15"/>
      <c r="B909" s="15"/>
      <c r="C909" s="15"/>
      <c r="D909" s="15"/>
      <c r="E909" s="15"/>
      <c r="F909" s="15"/>
      <c r="G909" s="15"/>
      <c r="H909" s="15"/>
      <c r="I909" s="15"/>
      <c r="J909" s="15"/>
      <c r="K909" s="15"/>
      <c r="L909" s="15"/>
      <c r="M909" s="15"/>
      <c r="N909" s="15"/>
      <c r="O909" s="15"/>
      <c r="P909" s="15"/>
      <c r="Q909" s="15"/>
      <c r="R909" s="15"/>
      <c r="S909" s="15"/>
    </row>
    <row r="910">
      <c r="A910" s="15"/>
      <c r="B910" s="15"/>
      <c r="C910" s="15"/>
      <c r="D910" s="15"/>
      <c r="E910" s="15"/>
      <c r="F910" s="15"/>
      <c r="G910" s="15"/>
      <c r="H910" s="15"/>
      <c r="I910" s="15"/>
      <c r="J910" s="15"/>
      <c r="K910" s="15"/>
      <c r="L910" s="15"/>
      <c r="M910" s="15"/>
      <c r="N910" s="15"/>
      <c r="O910" s="15"/>
      <c r="P910" s="15"/>
      <c r="Q910" s="15"/>
      <c r="R910" s="15"/>
      <c r="S910" s="15"/>
    </row>
    <row r="911">
      <c r="A911" s="15"/>
      <c r="B911" s="15"/>
      <c r="C911" s="15"/>
      <c r="D911" s="15"/>
      <c r="E911" s="15"/>
      <c r="F911" s="15"/>
      <c r="G911" s="15"/>
      <c r="H911" s="15"/>
      <c r="I911" s="15"/>
      <c r="J911" s="15"/>
      <c r="K911" s="15"/>
      <c r="L911" s="15"/>
      <c r="M911" s="15"/>
      <c r="N911" s="15"/>
      <c r="O911" s="15"/>
      <c r="P911" s="15"/>
      <c r="Q911" s="15"/>
      <c r="R911" s="15"/>
      <c r="S911" s="15"/>
    </row>
    <row r="912">
      <c r="A912" s="15"/>
      <c r="B912" s="15"/>
      <c r="C912" s="15"/>
      <c r="D912" s="15"/>
      <c r="E912" s="15"/>
      <c r="F912" s="15"/>
      <c r="G912" s="15"/>
      <c r="H912" s="15"/>
      <c r="I912" s="15"/>
      <c r="J912" s="15"/>
      <c r="K912" s="15"/>
      <c r="L912" s="15"/>
      <c r="M912" s="15"/>
      <c r="N912" s="15"/>
      <c r="O912" s="15"/>
      <c r="P912" s="15"/>
      <c r="Q912" s="15"/>
      <c r="R912" s="15"/>
      <c r="S912" s="15"/>
    </row>
    <row r="913">
      <c r="A913" s="15"/>
      <c r="B913" s="15"/>
      <c r="C913" s="15"/>
      <c r="D913" s="15"/>
      <c r="E913" s="15"/>
      <c r="F913" s="15"/>
      <c r="G913" s="15"/>
      <c r="H913" s="15"/>
      <c r="I913" s="15"/>
      <c r="J913" s="15"/>
      <c r="K913" s="15"/>
      <c r="L913" s="15"/>
      <c r="M913" s="15"/>
      <c r="N913" s="15"/>
      <c r="O913" s="15"/>
      <c r="P913" s="15"/>
      <c r="Q913" s="15"/>
      <c r="R913" s="15"/>
      <c r="S913" s="15"/>
    </row>
    <row r="914">
      <c r="A914" s="15"/>
      <c r="B914" s="15"/>
      <c r="C914" s="15"/>
      <c r="D914" s="15"/>
      <c r="E914" s="15"/>
      <c r="F914" s="15"/>
      <c r="G914" s="15"/>
      <c r="H914" s="15"/>
      <c r="I914" s="15"/>
      <c r="J914" s="15"/>
      <c r="K914" s="15"/>
      <c r="L914" s="15"/>
      <c r="M914" s="15"/>
      <c r="N914" s="15"/>
      <c r="O914" s="15"/>
      <c r="P914" s="15"/>
      <c r="Q914" s="15"/>
      <c r="R914" s="15"/>
      <c r="S914" s="15"/>
    </row>
    <row r="915">
      <c r="A915" s="15"/>
      <c r="B915" s="15"/>
      <c r="C915" s="15"/>
      <c r="D915" s="15"/>
      <c r="E915" s="15"/>
      <c r="F915" s="15"/>
      <c r="G915" s="15"/>
      <c r="H915" s="15"/>
      <c r="I915" s="15"/>
      <c r="J915" s="15"/>
      <c r="K915" s="15"/>
      <c r="L915" s="15"/>
      <c r="M915" s="15"/>
      <c r="N915" s="15"/>
      <c r="O915" s="15"/>
      <c r="P915" s="15"/>
      <c r="Q915" s="15"/>
      <c r="R915" s="15"/>
      <c r="S915" s="15"/>
    </row>
    <row r="916">
      <c r="A916" s="15"/>
      <c r="B916" s="15"/>
      <c r="C916" s="15"/>
      <c r="D916" s="15"/>
      <c r="E916" s="15"/>
      <c r="F916" s="15"/>
      <c r="G916" s="15"/>
      <c r="H916" s="15"/>
      <c r="I916" s="15"/>
      <c r="J916" s="15"/>
      <c r="K916" s="15"/>
      <c r="L916" s="15"/>
      <c r="M916" s="15"/>
      <c r="N916" s="15"/>
      <c r="O916" s="15"/>
      <c r="P916" s="15"/>
      <c r="Q916" s="15"/>
      <c r="R916" s="15"/>
      <c r="S916" s="15"/>
    </row>
    <row r="917">
      <c r="A917" s="15"/>
      <c r="B917" s="15"/>
      <c r="C917" s="15"/>
      <c r="D917" s="15"/>
      <c r="E917" s="15"/>
      <c r="F917" s="15"/>
      <c r="G917" s="15"/>
      <c r="H917" s="15"/>
      <c r="I917" s="15"/>
      <c r="J917" s="15"/>
      <c r="K917" s="15"/>
      <c r="L917" s="15"/>
      <c r="M917" s="15"/>
      <c r="N917" s="15"/>
      <c r="O917" s="15"/>
      <c r="P917" s="15"/>
      <c r="Q917" s="15"/>
      <c r="R917" s="15"/>
      <c r="S917" s="15"/>
    </row>
    <row r="918">
      <c r="A918" s="15"/>
      <c r="B918" s="15"/>
      <c r="C918" s="15"/>
      <c r="D918" s="15"/>
      <c r="E918" s="15"/>
      <c r="F918" s="15"/>
      <c r="G918" s="15"/>
      <c r="H918" s="15"/>
      <c r="I918" s="15"/>
      <c r="J918" s="15"/>
      <c r="K918" s="15"/>
      <c r="L918" s="15"/>
      <c r="M918" s="15"/>
      <c r="N918" s="15"/>
      <c r="O918" s="15"/>
      <c r="P918" s="15"/>
      <c r="Q918" s="15"/>
      <c r="R918" s="15"/>
      <c r="S918" s="15"/>
    </row>
    <row r="919">
      <c r="A919" s="15"/>
      <c r="B919" s="15"/>
      <c r="C919" s="15"/>
      <c r="D919" s="15"/>
      <c r="E919" s="15"/>
      <c r="F919" s="15"/>
      <c r="G919" s="15"/>
      <c r="H919" s="15"/>
      <c r="I919" s="15"/>
      <c r="J919" s="15"/>
      <c r="K919" s="15"/>
      <c r="L919" s="15"/>
      <c r="M919" s="15"/>
      <c r="N919" s="15"/>
      <c r="O919" s="15"/>
      <c r="P919" s="15"/>
      <c r="Q919" s="15"/>
      <c r="R919" s="15"/>
      <c r="S919" s="15"/>
    </row>
    <row r="920">
      <c r="A920" s="15"/>
      <c r="B920" s="15"/>
      <c r="C920" s="15"/>
      <c r="D920" s="15"/>
      <c r="E920" s="15"/>
      <c r="F920" s="15"/>
      <c r="G920" s="15"/>
      <c r="H920" s="15"/>
      <c r="I920" s="15"/>
      <c r="J920" s="15"/>
      <c r="K920" s="15"/>
      <c r="L920" s="15"/>
      <c r="M920" s="15"/>
      <c r="N920" s="15"/>
      <c r="O920" s="15"/>
      <c r="P920" s="15"/>
      <c r="Q920" s="15"/>
      <c r="R920" s="15"/>
      <c r="S920" s="15"/>
    </row>
    <row r="921">
      <c r="A921" s="15"/>
      <c r="B921" s="15"/>
      <c r="C921" s="15"/>
      <c r="D921" s="15"/>
      <c r="E921" s="15"/>
      <c r="F921" s="15"/>
      <c r="G921" s="15"/>
      <c r="H921" s="15"/>
      <c r="I921" s="15"/>
      <c r="J921" s="15"/>
      <c r="K921" s="15"/>
      <c r="L921" s="15"/>
      <c r="M921" s="15"/>
      <c r="N921" s="15"/>
      <c r="O921" s="15"/>
      <c r="P921" s="15"/>
      <c r="Q921" s="15"/>
      <c r="R921" s="15"/>
      <c r="S921" s="15"/>
    </row>
    <row r="922">
      <c r="A922" s="15"/>
      <c r="B922" s="15"/>
      <c r="C922" s="15"/>
      <c r="D922" s="15"/>
      <c r="E922" s="15"/>
      <c r="F922" s="15"/>
      <c r="G922" s="15"/>
      <c r="H922" s="15"/>
      <c r="I922" s="15"/>
      <c r="J922" s="15"/>
      <c r="K922" s="15"/>
      <c r="L922" s="15"/>
      <c r="M922" s="15"/>
      <c r="N922" s="15"/>
      <c r="O922" s="15"/>
      <c r="P922" s="15"/>
      <c r="Q922" s="15"/>
      <c r="R922" s="15"/>
      <c r="S922" s="15"/>
    </row>
    <row r="923">
      <c r="A923" s="15"/>
      <c r="B923" s="15"/>
      <c r="C923" s="15"/>
      <c r="D923" s="15"/>
      <c r="E923" s="15"/>
      <c r="F923" s="15"/>
      <c r="G923" s="15"/>
      <c r="H923" s="15"/>
      <c r="I923" s="15"/>
      <c r="J923" s="15"/>
      <c r="K923" s="15"/>
      <c r="L923" s="15"/>
      <c r="M923" s="15"/>
      <c r="N923" s="15"/>
      <c r="O923" s="15"/>
      <c r="P923" s="15"/>
      <c r="Q923" s="15"/>
      <c r="R923" s="15"/>
      <c r="S923" s="15"/>
    </row>
    <row r="924">
      <c r="A924" s="15"/>
      <c r="B924" s="15"/>
      <c r="C924" s="15"/>
      <c r="D924" s="15"/>
      <c r="E924" s="15"/>
      <c r="F924" s="15"/>
      <c r="G924" s="15"/>
      <c r="H924" s="15"/>
      <c r="I924" s="15"/>
      <c r="J924" s="15"/>
      <c r="K924" s="15"/>
      <c r="L924" s="15"/>
      <c r="M924" s="15"/>
      <c r="N924" s="15"/>
      <c r="O924" s="15"/>
      <c r="P924" s="15"/>
      <c r="Q924" s="15"/>
      <c r="R924" s="15"/>
      <c r="S924" s="15"/>
    </row>
    <row r="925">
      <c r="A925" s="15"/>
      <c r="B925" s="15"/>
      <c r="C925" s="15"/>
      <c r="D925" s="15"/>
      <c r="E925" s="15"/>
      <c r="F925" s="15"/>
      <c r="G925" s="15"/>
      <c r="H925" s="15"/>
      <c r="I925" s="15"/>
      <c r="J925" s="15"/>
      <c r="K925" s="15"/>
      <c r="L925" s="15"/>
      <c r="M925" s="15"/>
      <c r="N925" s="15"/>
      <c r="O925" s="15"/>
      <c r="P925" s="15"/>
      <c r="Q925" s="15"/>
      <c r="R925" s="15"/>
      <c r="S925" s="15"/>
    </row>
    <row r="926">
      <c r="A926" s="15"/>
      <c r="B926" s="15"/>
      <c r="C926" s="15"/>
      <c r="D926" s="15"/>
      <c r="E926" s="15"/>
      <c r="F926" s="15"/>
      <c r="G926" s="15"/>
      <c r="H926" s="15"/>
      <c r="I926" s="15"/>
      <c r="J926" s="15"/>
      <c r="K926" s="15"/>
      <c r="L926" s="15"/>
      <c r="M926" s="15"/>
      <c r="N926" s="15"/>
      <c r="O926" s="15"/>
      <c r="P926" s="15"/>
      <c r="Q926" s="15"/>
      <c r="R926" s="15"/>
      <c r="S926" s="15"/>
    </row>
    <row r="927">
      <c r="A927" s="15"/>
      <c r="B927" s="15"/>
      <c r="C927" s="15"/>
      <c r="D927" s="15"/>
      <c r="E927" s="15"/>
      <c r="F927" s="15"/>
      <c r="G927" s="15"/>
      <c r="H927" s="15"/>
      <c r="I927" s="15"/>
      <c r="J927" s="15"/>
      <c r="K927" s="15"/>
      <c r="L927" s="15"/>
      <c r="M927" s="15"/>
      <c r="N927" s="15"/>
      <c r="O927" s="15"/>
      <c r="P927" s="15"/>
      <c r="Q927" s="15"/>
      <c r="R927" s="15"/>
      <c r="S927" s="15"/>
    </row>
    <row r="928">
      <c r="A928" s="15"/>
      <c r="B928" s="15"/>
      <c r="C928" s="15"/>
      <c r="D928" s="15"/>
      <c r="E928" s="15"/>
      <c r="F928" s="15"/>
      <c r="G928" s="15"/>
      <c r="H928" s="15"/>
      <c r="I928" s="15"/>
      <c r="J928" s="15"/>
      <c r="K928" s="15"/>
      <c r="L928" s="15"/>
      <c r="M928" s="15"/>
      <c r="N928" s="15"/>
      <c r="O928" s="15"/>
      <c r="P928" s="15"/>
      <c r="Q928" s="15"/>
      <c r="R928" s="15"/>
      <c r="S928" s="15"/>
    </row>
    <row r="929">
      <c r="A929" s="15"/>
      <c r="B929" s="15"/>
      <c r="C929" s="15"/>
      <c r="D929" s="15"/>
      <c r="E929" s="15"/>
      <c r="F929" s="15"/>
      <c r="G929" s="15"/>
      <c r="H929" s="15"/>
      <c r="I929" s="15"/>
      <c r="J929" s="15"/>
      <c r="K929" s="15"/>
      <c r="L929" s="15"/>
      <c r="M929" s="15"/>
      <c r="N929" s="15"/>
      <c r="O929" s="15"/>
      <c r="P929" s="15"/>
      <c r="Q929" s="15"/>
      <c r="R929" s="15"/>
      <c r="S929" s="15"/>
    </row>
    <row r="930">
      <c r="A930" s="15"/>
      <c r="B930" s="15"/>
      <c r="C930" s="15"/>
      <c r="D930" s="15"/>
      <c r="E930" s="15"/>
      <c r="F930" s="15"/>
      <c r="G930" s="15"/>
      <c r="H930" s="15"/>
      <c r="I930" s="15"/>
      <c r="J930" s="15"/>
      <c r="K930" s="15"/>
      <c r="L930" s="15"/>
      <c r="M930" s="15"/>
      <c r="N930" s="15"/>
      <c r="O930" s="15"/>
      <c r="P930" s="15"/>
      <c r="Q930" s="15"/>
      <c r="R930" s="15"/>
      <c r="S930" s="15"/>
    </row>
    <row r="931">
      <c r="A931" s="15"/>
      <c r="B931" s="15"/>
      <c r="C931" s="15"/>
      <c r="D931" s="15"/>
      <c r="E931" s="15"/>
      <c r="F931" s="15"/>
      <c r="G931" s="15"/>
      <c r="H931" s="15"/>
      <c r="I931" s="15"/>
      <c r="J931" s="15"/>
      <c r="K931" s="15"/>
      <c r="L931" s="15"/>
      <c r="M931" s="15"/>
      <c r="N931" s="15"/>
      <c r="O931" s="15"/>
      <c r="P931" s="15"/>
      <c r="Q931" s="15"/>
      <c r="R931" s="15"/>
      <c r="S931" s="15"/>
    </row>
    <row r="932">
      <c r="A932" s="15"/>
      <c r="B932" s="15"/>
      <c r="C932" s="15"/>
      <c r="D932" s="15"/>
      <c r="E932" s="15"/>
      <c r="F932" s="15"/>
      <c r="G932" s="15"/>
      <c r="H932" s="15"/>
      <c r="I932" s="15"/>
      <c r="J932" s="15"/>
      <c r="K932" s="15"/>
      <c r="L932" s="15"/>
      <c r="M932" s="15"/>
      <c r="N932" s="15"/>
      <c r="O932" s="15"/>
      <c r="P932" s="15"/>
      <c r="Q932" s="15"/>
      <c r="R932" s="15"/>
      <c r="S932" s="15"/>
    </row>
    <row r="933">
      <c r="A933" s="15"/>
      <c r="B933" s="15"/>
      <c r="C933" s="15"/>
      <c r="D933" s="15"/>
      <c r="E933" s="15"/>
      <c r="F933" s="15"/>
      <c r="G933" s="15"/>
      <c r="H933" s="15"/>
      <c r="I933" s="15"/>
      <c r="J933" s="15"/>
      <c r="K933" s="15"/>
      <c r="L933" s="15"/>
      <c r="M933" s="15"/>
      <c r="N933" s="15"/>
      <c r="O933" s="15"/>
      <c r="P933" s="15"/>
      <c r="Q933" s="15"/>
      <c r="R933" s="15"/>
      <c r="S933" s="15"/>
    </row>
    <row r="934">
      <c r="A934" s="15"/>
      <c r="B934" s="15"/>
      <c r="C934" s="15"/>
      <c r="D934" s="15"/>
      <c r="E934" s="15"/>
      <c r="F934" s="15"/>
      <c r="G934" s="15"/>
      <c r="H934" s="15"/>
      <c r="I934" s="15"/>
      <c r="J934" s="15"/>
      <c r="K934" s="15"/>
      <c r="L934" s="15"/>
      <c r="M934" s="15"/>
      <c r="N934" s="15"/>
      <c r="O934" s="15"/>
      <c r="P934" s="15"/>
      <c r="Q934" s="15"/>
      <c r="R934" s="15"/>
      <c r="S934" s="15"/>
    </row>
    <row r="935">
      <c r="A935" s="15"/>
      <c r="B935" s="15"/>
      <c r="C935" s="15"/>
      <c r="D935" s="15"/>
      <c r="E935" s="15"/>
      <c r="F935" s="15"/>
      <c r="G935" s="15"/>
      <c r="H935" s="15"/>
      <c r="I935" s="15"/>
      <c r="J935" s="15"/>
      <c r="K935" s="15"/>
      <c r="L935" s="15"/>
      <c r="M935" s="15"/>
      <c r="N935" s="15"/>
      <c r="O935" s="15"/>
      <c r="P935" s="15"/>
      <c r="Q935" s="15"/>
      <c r="R935" s="15"/>
      <c r="S935" s="15"/>
    </row>
    <row r="936">
      <c r="A936" s="15"/>
      <c r="B936" s="15"/>
      <c r="C936" s="15"/>
      <c r="D936" s="15"/>
      <c r="E936" s="15"/>
      <c r="F936" s="15"/>
      <c r="G936" s="15"/>
      <c r="H936" s="15"/>
      <c r="I936" s="15"/>
      <c r="J936" s="15"/>
      <c r="K936" s="15"/>
      <c r="L936" s="15"/>
      <c r="M936" s="15"/>
      <c r="N936" s="15"/>
      <c r="O936" s="15"/>
      <c r="P936" s="15"/>
      <c r="Q936" s="15"/>
      <c r="R936" s="15"/>
      <c r="S936" s="15"/>
    </row>
    <row r="937">
      <c r="A937" s="15"/>
      <c r="B937" s="15"/>
      <c r="C937" s="15"/>
      <c r="D937" s="15"/>
      <c r="E937" s="15"/>
      <c r="F937" s="15"/>
      <c r="G937" s="15"/>
      <c r="H937" s="15"/>
      <c r="I937" s="15"/>
      <c r="J937" s="15"/>
      <c r="K937" s="15"/>
      <c r="L937" s="15"/>
      <c r="M937" s="15"/>
      <c r="N937" s="15"/>
      <c r="O937" s="15"/>
      <c r="P937" s="15"/>
      <c r="Q937" s="15"/>
      <c r="R937" s="15"/>
      <c r="S937" s="15"/>
    </row>
    <row r="938">
      <c r="A938" s="15"/>
      <c r="B938" s="15"/>
      <c r="C938" s="15"/>
      <c r="D938" s="15"/>
      <c r="E938" s="15"/>
      <c r="F938" s="15"/>
      <c r="G938" s="15"/>
      <c r="H938" s="15"/>
      <c r="I938" s="15"/>
      <c r="J938" s="15"/>
      <c r="K938" s="15"/>
      <c r="L938" s="15"/>
      <c r="M938" s="15"/>
      <c r="N938" s="15"/>
      <c r="O938" s="15"/>
      <c r="P938" s="15"/>
      <c r="Q938" s="15"/>
      <c r="R938" s="15"/>
      <c r="S938" s="15"/>
    </row>
    <row r="939">
      <c r="A939" s="15"/>
      <c r="B939" s="15"/>
      <c r="C939" s="15"/>
      <c r="D939" s="15"/>
      <c r="E939" s="15"/>
      <c r="F939" s="15"/>
      <c r="G939" s="15"/>
      <c r="H939" s="15"/>
      <c r="I939" s="15"/>
      <c r="J939" s="15"/>
      <c r="K939" s="15"/>
      <c r="L939" s="15"/>
      <c r="M939" s="15"/>
      <c r="N939" s="15"/>
      <c r="O939" s="15"/>
      <c r="P939" s="15"/>
      <c r="Q939" s="15"/>
      <c r="R939" s="15"/>
      <c r="S939" s="15"/>
    </row>
    <row r="940">
      <c r="A940" s="15"/>
      <c r="B940" s="15"/>
      <c r="C940" s="15"/>
      <c r="D940" s="15"/>
      <c r="E940" s="15"/>
      <c r="F940" s="15"/>
      <c r="G940" s="15"/>
      <c r="H940" s="15"/>
      <c r="I940" s="15"/>
      <c r="J940" s="15"/>
      <c r="K940" s="15"/>
      <c r="L940" s="15"/>
      <c r="M940" s="15"/>
      <c r="N940" s="15"/>
      <c r="O940" s="15"/>
      <c r="P940" s="15"/>
      <c r="Q940" s="15"/>
      <c r="R940" s="15"/>
      <c r="S940" s="15"/>
    </row>
    <row r="941">
      <c r="A941" s="15"/>
      <c r="B941" s="15"/>
      <c r="C941" s="15"/>
      <c r="D941" s="15"/>
      <c r="E941" s="15"/>
      <c r="F941" s="15"/>
      <c r="G941" s="15"/>
      <c r="H941" s="15"/>
      <c r="I941" s="15"/>
      <c r="J941" s="15"/>
      <c r="K941" s="15"/>
      <c r="L941" s="15"/>
      <c r="M941" s="15"/>
      <c r="N941" s="15"/>
      <c r="O941" s="15"/>
      <c r="P941" s="15"/>
      <c r="Q941" s="15"/>
      <c r="R941" s="15"/>
      <c r="S941" s="15"/>
    </row>
    <row r="942">
      <c r="A942" s="15"/>
      <c r="B942" s="15"/>
      <c r="C942" s="15"/>
      <c r="D942" s="15"/>
      <c r="E942" s="15"/>
      <c r="F942" s="15"/>
      <c r="G942" s="15"/>
      <c r="H942" s="15"/>
      <c r="I942" s="15"/>
      <c r="J942" s="15"/>
      <c r="K942" s="15"/>
      <c r="L942" s="15"/>
      <c r="M942" s="15"/>
      <c r="N942" s="15"/>
      <c r="O942" s="15"/>
      <c r="P942" s="15"/>
      <c r="Q942" s="15"/>
      <c r="R942" s="15"/>
      <c r="S942" s="15"/>
    </row>
    <row r="943">
      <c r="A943" s="15"/>
      <c r="B943" s="15"/>
      <c r="C943" s="15"/>
      <c r="D943" s="15"/>
      <c r="E943" s="15"/>
      <c r="F943" s="15"/>
      <c r="G943" s="15"/>
      <c r="H943" s="15"/>
      <c r="I943" s="15"/>
      <c r="J943" s="15"/>
      <c r="K943" s="15"/>
      <c r="L943" s="15"/>
      <c r="M943" s="15"/>
      <c r="N943" s="15"/>
      <c r="O943" s="15"/>
      <c r="P943" s="15"/>
      <c r="Q943" s="15"/>
      <c r="R943" s="15"/>
      <c r="S943" s="15"/>
    </row>
    <row r="944">
      <c r="A944" s="15"/>
      <c r="B944" s="15"/>
      <c r="C944" s="15"/>
      <c r="D944" s="15"/>
      <c r="E944" s="15"/>
      <c r="F944" s="15"/>
      <c r="G944" s="15"/>
      <c r="H944" s="15"/>
      <c r="I944" s="15"/>
      <c r="J944" s="15"/>
      <c r="K944" s="15"/>
      <c r="L944" s="15"/>
      <c r="M944" s="15"/>
      <c r="N944" s="15"/>
      <c r="O944" s="15"/>
      <c r="P944" s="15"/>
      <c r="Q944" s="15"/>
      <c r="R944" s="15"/>
      <c r="S944" s="15"/>
    </row>
    <row r="945">
      <c r="A945" s="15"/>
      <c r="B945" s="15"/>
      <c r="C945" s="15"/>
      <c r="D945" s="15"/>
      <c r="E945" s="15"/>
      <c r="F945" s="15"/>
      <c r="G945" s="15"/>
      <c r="H945" s="15"/>
      <c r="I945" s="15"/>
      <c r="J945" s="15"/>
      <c r="K945" s="15"/>
      <c r="L945" s="15"/>
      <c r="M945" s="15"/>
      <c r="N945" s="15"/>
      <c r="O945" s="15"/>
      <c r="P945" s="15"/>
      <c r="Q945" s="15"/>
      <c r="R945" s="15"/>
      <c r="S945" s="15"/>
    </row>
    <row r="946">
      <c r="A946" s="15"/>
      <c r="B946" s="15"/>
      <c r="C946" s="15"/>
      <c r="D946" s="15"/>
      <c r="E946" s="15"/>
      <c r="F946" s="15"/>
      <c r="G946" s="15"/>
      <c r="H946" s="15"/>
      <c r="I946" s="15"/>
      <c r="J946" s="15"/>
      <c r="K946" s="15"/>
      <c r="L946" s="15"/>
      <c r="M946" s="15"/>
      <c r="N946" s="15"/>
      <c r="O946" s="15"/>
      <c r="P946" s="15"/>
      <c r="Q946" s="15"/>
      <c r="R946" s="15"/>
      <c r="S946" s="15"/>
    </row>
    <row r="947">
      <c r="A947" s="15"/>
      <c r="B947" s="15"/>
      <c r="C947" s="15"/>
      <c r="D947" s="15"/>
      <c r="E947" s="15"/>
      <c r="F947" s="15"/>
      <c r="G947" s="15"/>
      <c r="H947" s="15"/>
      <c r="I947" s="15"/>
      <c r="J947" s="15"/>
      <c r="K947" s="15"/>
      <c r="L947" s="15"/>
      <c r="M947" s="15"/>
      <c r="N947" s="15"/>
      <c r="O947" s="15"/>
      <c r="P947" s="15"/>
      <c r="Q947" s="15"/>
      <c r="R947" s="15"/>
      <c r="S947" s="15"/>
    </row>
    <row r="948">
      <c r="A948" s="15"/>
      <c r="B948" s="15"/>
      <c r="C948" s="15"/>
      <c r="D948" s="15"/>
      <c r="E948" s="15"/>
      <c r="F948" s="15"/>
      <c r="G948" s="15"/>
      <c r="H948" s="15"/>
      <c r="I948" s="15"/>
      <c r="J948" s="15"/>
      <c r="K948" s="15"/>
      <c r="L948" s="15"/>
      <c r="M948" s="15"/>
      <c r="N948" s="15"/>
      <c r="O948" s="15"/>
      <c r="P948" s="15"/>
      <c r="Q948" s="15"/>
      <c r="R948" s="15"/>
      <c r="S948" s="15"/>
    </row>
    <row r="949">
      <c r="A949" s="15"/>
      <c r="B949" s="15"/>
      <c r="C949" s="15"/>
      <c r="D949" s="15"/>
      <c r="E949" s="15"/>
      <c r="F949" s="15"/>
      <c r="G949" s="15"/>
      <c r="H949" s="15"/>
      <c r="I949" s="15"/>
      <c r="J949" s="15"/>
      <c r="K949" s="15"/>
      <c r="L949" s="15"/>
      <c r="M949" s="15"/>
      <c r="N949" s="15"/>
      <c r="O949" s="15"/>
      <c r="P949" s="15"/>
      <c r="Q949" s="15"/>
      <c r="R949" s="15"/>
      <c r="S949" s="15"/>
    </row>
    <row r="950">
      <c r="A950" s="15"/>
      <c r="B950" s="15"/>
      <c r="C950" s="15"/>
      <c r="D950" s="15"/>
      <c r="E950" s="15"/>
      <c r="F950" s="15"/>
      <c r="G950" s="15"/>
      <c r="H950" s="15"/>
      <c r="I950" s="15"/>
      <c r="J950" s="15"/>
      <c r="K950" s="15"/>
      <c r="L950" s="15"/>
      <c r="M950" s="15"/>
      <c r="N950" s="15"/>
      <c r="O950" s="15"/>
      <c r="P950" s="15"/>
      <c r="Q950" s="15"/>
      <c r="R950" s="15"/>
      <c r="S950" s="15"/>
    </row>
    <row r="951">
      <c r="A951" s="15"/>
      <c r="B951" s="15"/>
      <c r="C951" s="15"/>
      <c r="D951" s="15"/>
      <c r="E951" s="15"/>
      <c r="F951" s="15"/>
      <c r="G951" s="15"/>
      <c r="H951" s="15"/>
      <c r="I951" s="15"/>
      <c r="J951" s="15"/>
      <c r="K951" s="15"/>
      <c r="L951" s="15"/>
      <c r="M951" s="15"/>
      <c r="N951" s="15"/>
      <c r="O951" s="15"/>
      <c r="P951" s="15"/>
      <c r="Q951" s="15"/>
      <c r="R951" s="15"/>
      <c r="S951" s="15"/>
    </row>
    <row r="952">
      <c r="A952" s="15"/>
      <c r="B952" s="15"/>
      <c r="C952" s="15"/>
      <c r="D952" s="15"/>
      <c r="E952" s="15"/>
      <c r="F952" s="15"/>
      <c r="G952" s="15"/>
      <c r="H952" s="15"/>
      <c r="I952" s="15"/>
      <c r="J952" s="15"/>
      <c r="K952" s="15"/>
      <c r="L952" s="15"/>
      <c r="M952" s="15"/>
      <c r="N952" s="15"/>
      <c r="O952" s="15"/>
      <c r="P952" s="15"/>
      <c r="Q952" s="15"/>
      <c r="R952" s="15"/>
      <c r="S952" s="15"/>
    </row>
    <row r="953">
      <c r="A953" s="15"/>
      <c r="B953" s="15"/>
      <c r="C953" s="15"/>
      <c r="D953" s="15"/>
      <c r="E953" s="15"/>
      <c r="F953" s="15"/>
      <c r="G953" s="15"/>
      <c r="H953" s="15"/>
      <c r="I953" s="15"/>
      <c r="J953" s="15"/>
      <c r="K953" s="15"/>
      <c r="L953" s="15"/>
      <c r="M953" s="15"/>
      <c r="N953" s="15"/>
      <c r="O953" s="15"/>
      <c r="P953" s="15"/>
      <c r="Q953" s="15"/>
      <c r="R953" s="15"/>
      <c r="S953" s="15"/>
    </row>
    <row r="954">
      <c r="A954" s="15"/>
      <c r="B954" s="15"/>
      <c r="C954" s="15"/>
      <c r="D954" s="15"/>
      <c r="E954" s="15"/>
      <c r="F954" s="15"/>
      <c r="G954" s="15"/>
      <c r="H954" s="15"/>
      <c r="I954" s="15"/>
      <c r="J954" s="15"/>
      <c r="K954" s="15"/>
      <c r="L954" s="15"/>
      <c r="M954" s="15"/>
      <c r="N954" s="15"/>
      <c r="O954" s="15"/>
      <c r="P954" s="15"/>
      <c r="Q954" s="15"/>
      <c r="R954" s="15"/>
      <c r="S954" s="15"/>
    </row>
    <row r="955">
      <c r="A955" s="15"/>
      <c r="B955" s="15"/>
      <c r="C955" s="15"/>
      <c r="D955" s="15"/>
      <c r="E955" s="15"/>
      <c r="F955" s="15"/>
      <c r="G955" s="15"/>
      <c r="H955" s="15"/>
      <c r="I955" s="15"/>
      <c r="J955" s="15"/>
      <c r="K955" s="15"/>
      <c r="L955" s="15"/>
      <c r="M955" s="15"/>
      <c r="N955" s="15"/>
      <c r="O955" s="15"/>
      <c r="P955" s="15"/>
      <c r="Q955" s="15"/>
      <c r="R955" s="15"/>
      <c r="S955" s="15"/>
    </row>
    <row r="956">
      <c r="A956" s="15"/>
      <c r="B956" s="15"/>
      <c r="C956" s="15"/>
      <c r="D956" s="15"/>
      <c r="E956" s="15"/>
      <c r="F956" s="15"/>
      <c r="G956" s="15"/>
      <c r="H956" s="15"/>
      <c r="I956" s="15"/>
      <c r="J956" s="15"/>
      <c r="K956" s="15"/>
      <c r="L956" s="15"/>
      <c r="M956" s="15"/>
      <c r="N956" s="15"/>
      <c r="O956" s="15"/>
      <c r="P956" s="15"/>
      <c r="Q956" s="15"/>
      <c r="R956" s="15"/>
      <c r="S956" s="15"/>
    </row>
    <row r="957">
      <c r="A957" s="15"/>
      <c r="B957" s="15"/>
      <c r="C957" s="15"/>
      <c r="D957" s="15"/>
      <c r="E957" s="15"/>
      <c r="F957" s="15"/>
      <c r="G957" s="15"/>
      <c r="H957" s="15"/>
      <c r="I957" s="15"/>
      <c r="J957" s="15"/>
      <c r="K957" s="15"/>
      <c r="L957" s="15"/>
      <c r="M957" s="15"/>
      <c r="N957" s="15"/>
      <c r="O957" s="15"/>
      <c r="P957" s="15"/>
      <c r="Q957" s="15"/>
      <c r="R957" s="15"/>
      <c r="S957" s="15"/>
    </row>
    <row r="958">
      <c r="A958" s="15"/>
      <c r="B958" s="15"/>
      <c r="C958" s="15"/>
      <c r="D958" s="15"/>
      <c r="E958" s="15"/>
      <c r="F958" s="15"/>
      <c r="G958" s="15"/>
      <c r="H958" s="15"/>
      <c r="I958" s="15"/>
      <c r="J958" s="15"/>
      <c r="K958" s="15"/>
      <c r="L958" s="15"/>
      <c r="M958" s="15"/>
      <c r="N958" s="15"/>
      <c r="O958" s="15"/>
      <c r="P958" s="15"/>
      <c r="Q958" s="15"/>
      <c r="R958" s="15"/>
      <c r="S958" s="15"/>
    </row>
    <row r="959">
      <c r="A959" s="15"/>
      <c r="B959" s="15"/>
      <c r="C959" s="15"/>
      <c r="D959" s="15"/>
      <c r="E959" s="15"/>
      <c r="F959" s="15"/>
      <c r="G959" s="15"/>
      <c r="H959" s="15"/>
      <c r="I959" s="15"/>
      <c r="J959" s="15"/>
      <c r="K959" s="15"/>
      <c r="L959" s="15"/>
      <c r="M959" s="15"/>
      <c r="N959" s="15"/>
      <c r="O959" s="15"/>
      <c r="P959" s="15"/>
      <c r="Q959" s="15"/>
      <c r="R959" s="15"/>
      <c r="S959" s="15"/>
    </row>
    <row r="960">
      <c r="A960" s="15"/>
      <c r="B960" s="15"/>
      <c r="C960" s="15"/>
      <c r="D960" s="15"/>
      <c r="E960" s="15"/>
      <c r="F960" s="15"/>
      <c r="G960" s="15"/>
      <c r="H960" s="15"/>
      <c r="I960" s="15"/>
      <c r="J960" s="15"/>
      <c r="K960" s="15"/>
      <c r="L960" s="15"/>
      <c r="M960" s="15"/>
      <c r="N960" s="15"/>
      <c r="O960" s="15"/>
      <c r="P960" s="15"/>
      <c r="Q960" s="15"/>
      <c r="R960" s="15"/>
      <c r="S960" s="15"/>
    </row>
    <row r="961">
      <c r="A961" s="15"/>
      <c r="B961" s="15"/>
      <c r="C961" s="15"/>
      <c r="D961" s="15"/>
      <c r="E961" s="15"/>
      <c r="F961" s="15"/>
      <c r="G961" s="15"/>
      <c r="H961" s="15"/>
      <c r="I961" s="15"/>
      <c r="J961" s="15"/>
      <c r="K961" s="15"/>
      <c r="L961" s="15"/>
      <c r="M961" s="15"/>
      <c r="N961" s="15"/>
      <c r="O961" s="15"/>
      <c r="P961" s="15"/>
      <c r="Q961" s="15"/>
      <c r="R961" s="15"/>
      <c r="S961" s="15"/>
    </row>
    <row r="962">
      <c r="A962" s="15"/>
      <c r="B962" s="15"/>
      <c r="C962" s="15"/>
      <c r="D962" s="15"/>
      <c r="E962" s="15"/>
      <c r="F962" s="15"/>
      <c r="G962" s="15"/>
      <c r="H962" s="15"/>
      <c r="I962" s="15"/>
      <c r="J962" s="15"/>
      <c r="K962" s="15"/>
      <c r="L962" s="15"/>
      <c r="M962" s="15"/>
      <c r="N962" s="15"/>
      <c r="O962" s="15"/>
      <c r="P962" s="15"/>
      <c r="Q962" s="15"/>
      <c r="R962" s="15"/>
      <c r="S962" s="15"/>
    </row>
    <row r="963">
      <c r="A963" s="15"/>
      <c r="B963" s="15"/>
      <c r="C963" s="15"/>
      <c r="D963" s="15"/>
      <c r="E963" s="15"/>
      <c r="F963" s="15"/>
      <c r="G963" s="15"/>
      <c r="H963" s="15"/>
      <c r="I963" s="15"/>
      <c r="J963" s="15"/>
      <c r="K963" s="15"/>
      <c r="L963" s="15"/>
      <c r="M963" s="15"/>
      <c r="N963" s="15"/>
      <c r="O963" s="15"/>
      <c r="P963" s="15"/>
      <c r="Q963" s="15"/>
      <c r="R963" s="15"/>
      <c r="S963" s="15"/>
    </row>
    <row r="964">
      <c r="A964" s="15"/>
      <c r="B964" s="15"/>
      <c r="C964" s="15"/>
      <c r="D964" s="15"/>
      <c r="E964" s="15"/>
      <c r="F964" s="15"/>
      <c r="G964" s="15"/>
      <c r="H964" s="15"/>
      <c r="I964" s="15"/>
      <c r="J964" s="15"/>
      <c r="K964" s="15"/>
      <c r="L964" s="15"/>
      <c r="M964" s="15"/>
      <c r="N964" s="15"/>
      <c r="O964" s="15"/>
      <c r="P964" s="15"/>
      <c r="Q964" s="15"/>
      <c r="R964" s="15"/>
      <c r="S964" s="15"/>
    </row>
    <row r="965">
      <c r="A965" s="15"/>
      <c r="B965" s="15"/>
      <c r="C965" s="15"/>
      <c r="D965" s="15"/>
      <c r="E965" s="15"/>
      <c r="F965" s="15"/>
      <c r="G965" s="15"/>
      <c r="H965" s="15"/>
      <c r="I965" s="15"/>
      <c r="J965" s="15"/>
      <c r="K965" s="15"/>
      <c r="L965" s="15"/>
      <c r="M965" s="15"/>
      <c r="N965" s="15"/>
      <c r="O965" s="15"/>
      <c r="P965" s="15"/>
      <c r="Q965" s="15"/>
      <c r="R965" s="15"/>
      <c r="S965" s="15"/>
    </row>
    <row r="966">
      <c r="A966" s="15"/>
      <c r="B966" s="15"/>
      <c r="C966" s="15"/>
      <c r="D966" s="15"/>
      <c r="E966" s="15"/>
      <c r="F966" s="15"/>
      <c r="G966" s="15"/>
      <c r="H966" s="15"/>
      <c r="I966" s="15"/>
      <c r="J966" s="15"/>
      <c r="K966" s="15"/>
      <c r="L966" s="15"/>
      <c r="M966" s="15"/>
      <c r="N966" s="15"/>
      <c r="O966" s="15"/>
      <c r="P966" s="15"/>
      <c r="Q966" s="15"/>
      <c r="R966" s="15"/>
      <c r="S966" s="15"/>
    </row>
    <row r="967">
      <c r="A967" s="15"/>
      <c r="B967" s="15"/>
      <c r="C967" s="15"/>
      <c r="D967" s="15"/>
      <c r="E967" s="15"/>
      <c r="F967" s="15"/>
      <c r="G967" s="15"/>
      <c r="H967" s="15"/>
      <c r="I967" s="15"/>
      <c r="J967" s="15"/>
      <c r="K967" s="15"/>
      <c r="L967" s="15"/>
      <c r="M967" s="15"/>
      <c r="N967" s="15"/>
      <c r="O967" s="15"/>
      <c r="P967" s="15"/>
      <c r="Q967" s="15"/>
      <c r="R967" s="15"/>
      <c r="S967" s="15"/>
    </row>
    <row r="968">
      <c r="A968" s="15"/>
      <c r="B968" s="15"/>
      <c r="C968" s="15"/>
      <c r="D968" s="15"/>
      <c r="E968" s="15"/>
      <c r="F968" s="15"/>
      <c r="G968" s="15"/>
      <c r="H968" s="15"/>
      <c r="I968" s="15"/>
      <c r="J968" s="15"/>
      <c r="K968" s="15"/>
      <c r="L968" s="15"/>
      <c r="M968" s="15"/>
      <c r="N968" s="15"/>
      <c r="O968" s="15"/>
      <c r="P968" s="15"/>
      <c r="Q968" s="15"/>
      <c r="R968" s="15"/>
      <c r="S968" s="15"/>
    </row>
    <row r="969">
      <c r="A969" s="15"/>
      <c r="B969" s="15"/>
      <c r="C969" s="15"/>
      <c r="D969" s="15"/>
      <c r="E969" s="15"/>
      <c r="F969" s="15"/>
      <c r="G969" s="15"/>
      <c r="H969" s="15"/>
      <c r="I969" s="15"/>
      <c r="J969" s="15"/>
      <c r="K969" s="15"/>
      <c r="L969" s="15"/>
      <c r="M969" s="15"/>
      <c r="N969" s="15"/>
      <c r="O969" s="15"/>
      <c r="P969" s="15"/>
      <c r="Q969" s="15"/>
      <c r="R969" s="15"/>
      <c r="S969" s="15"/>
    </row>
    <row r="970">
      <c r="A970" s="15"/>
      <c r="B970" s="15"/>
      <c r="C970" s="15"/>
      <c r="D970" s="15"/>
      <c r="E970" s="15"/>
      <c r="F970" s="15"/>
      <c r="G970" s="15"/>
      <c r="H970" s="15"/>
      <c r="I970" s="15"/>
      <c r="J970" s="15"/>
      <c r="K970" s="15"/>
      <c r="L970" s="15"/>
      <c r="M970" s="15"/>
      <c r="N970" s="15"/>
      <c r="O970" s="15"/>
      <c r="P970" s="15"/>
      <c r="Q970" s="15"/>
      <c r="R970" s="15"/>
      <c r="S970" s="15"/>
    </row>
    <row r="971">
      <c r="A971" s="15"/>
      <c r="B971" s="15"/>
      <c r="C971" s="15"/>
      <c r="D971" s="15"/>
      <c r="E971" s="15"/>
      <c r="F971" s="15"/>
      <c r="G971" s="15"/>
      <c r="H971" s="15"/>
      <c r="I971" s="15"/>
      <c r="J971" s="15"/>
      <c r="K971" s="15"/>
      <c r="L971" s="15"/>
      <c r="M971" s="15"/>
      <c r="N971" s="15"/>
      <c r="O971" s="15"/>
      <c r="P971" s="15"/>
      <c r="Q971" s="15"/>
      <c r="R971" s="15"/>
      <c r="S971" s="15"/>
    </row>
    <row r="972">
      <c r="A972" s="15"/>
      <c r="B972" s="15"/>
      <c r="C972" s="15"/>
      <c r="D972" s="15"/>
      <c r="E972" s="15"/>
      <c r="F972" s="15"/>
      <c r="G972" s="15"/>
      <c r="H972" s="15"/>
      <c r="I972" s="15"/>
      <c r="J972" s="15"/>
      <c r="K972" s="15"/>
      <c r="L972" s="15"/>
      <c r="M972" s="15"/>
      <c r="N972" s="15"/>
      <c r="O972" s="15"/>
      <c r="P972" s="15"/>
      <c r="Q972" s="15"/>
      <c r="R972" s="15"/>
      <c r="S972" s="15"/>
    </row>
    <row r="973">
      <c r="A973" s="15"/>
      <c r="B973" s="15"/>
      <c r="C973" s="15"/>
      <c r="D973" s="15"/>
      <c r="E973" s="15"/>
      <c r="F973" s="15"/>
      <c r="G973" s="15"/>
      <c r="H973" s="15"/>
      <c r="I973" s="15"/>
      <c r="J973" s="15"/>
      <c r="K973" s="15"/>
      <c r="L973" s="15"/>
      <c r="M973" s="15"/>
      <c r="N973" s="15"/>
      <c r="O973" s="15"/>
      <c r="P973" s="15"/>
      <c r="Q973" s="15"/>
      <c r="R973" s="15"/>
      <c r="S973" s="15"/>
    </row>
    <row r="974">
      <c r="A974" s="15"/>
      <c r="B974" s="15"/>
      <c r="C974" s="15"/>
      <c r="D974" s="15"/>
      <c r="E974" s="15"/>
      <c r="F974" s="15"/>
      <c r="G974" s="15"/>
      <c r="H974" s="15"/>
      <c r="I974" s="15"/>
      <c r="J974" s="15"/>
      <c r="K974" s="15"/>
      <c r="L974" s="15"/>
      <c r="M974" s="15"/>
      <c r="N974" s="15"/>
      <c r="O974" s="15"/>
      <c r="P974" s="15"/>
      <c r="Q974" s="15"/>
      <c r="R974" s="15"/>
      <c r="S974" s="15"/>
    </row>
    <row r="975">
      <c r="A975" s="15"/>
      <c r="B975" s="15"/>
      <c r="C975" s="15"/>
      <c r="D975" s="15"/>
      <c r="E975" s="15"/>
      <c r="F975" s="15"/>
      <c r="G975" s="15"/>
      <c r="H975" s="15"/>
      <c r="I975" s="15"/>
      <c r="J975" s="15"/>
      <c r="K975" s="15"/>
      <c r="L975" s="15"/>
      <c r="M975" s="15"/>
      <c r="N975" s="15"/>
      <c r="O975" s="15"/>
      <c r="P975" s="15"/>
      <c r="Q975" s="15"/>
      <c r="R975" s="15"/>
      <c r="S975" s="15"/>
    </row>
    <row r="976">
      <c r="A976" s="15"/>
      <c r="B976" s="15"/>
      <c r="C976" s="15"/>
      <c r="D976" s="15"/>
      <c r="E976" s="15"/>
      <c r="F976" s="15"/>
      <c r="G976" s="15"/>
      <c r="H976" s="15"/>
      <c r="I976" s="15"/>
      <c r="J976" s="15"/>
      <c r="K976" s="15"/>
      <c r="L976" s="15"/>
      <c r="M976" s="15"/>
      <c r="N976" s="15"/>
      <c r="O976" s="15"/>
      <c r="P976" s="15"/>
      <c r="Q976" s="15"/>
      <c r="R976" s="15"/>
      <c r="S976" s="15"/>
    </row>
    <row r="977">
      <c r="A977" s="15"/>
      <c r="B977" s="15"/>
      <c r="C977" s="15"/>
      <c r="D977" s="15"/>
      <c r="E977" s="15"/>
      <c r="F977" s="15"/>
      <c r="G977" s="15"/>
      <c r="H977" s="15"/>
      <c r="I977" s="15"/>
      <c r="J977" s="15"/>
      <c r="K977" s="15"/>
      <c r="L977" s="15"/>
      <c r="M977" s="15"/>
      <c r="N977" s="15"/>
      <c r="O977" s="15"/>
      <c r="P977" s="15"/>
      <c r="Q977" s="15"/>
      <c r="R977" s="15"/>
      <c r="S977" s="15"/>
    </row>
    <row r="978">
      <c r="A978" s="15"/>
      <c r="B978" s="15"/>
      <c r="C978" s="15"/>
      <c r="D978" s="15"/>
      <c r="E978" s="15"/>
      <c r="F978" s="15"/>
      <c r="G978" s="15"/>
      <c r="H978" s="15"/>
      <c r="I978" s="15"/>
      <c r="J978" s="15"/>
      <c r="K978" s="15"/>
      <c r="L978" s="15"/>
      <c r="M978" s="15"/>
      <c r="N978" s="15"/>
      <c r="O978" s="15"/>
      <c r="P978" s="15"/>
      <c r="Q978" s="15"/>
      <c r="R978" s="15"/>
      <c r="S978" s="15"/>
    </row>
    <row r="979">
      <c r="A979" s="15"/>
      <c r="B979" s="15"/>
      <c r="C979" s="15"/>
      <c r="D979" s="15"/>
      <c r="E979" s="15"/>
      <c r="F979" s="15"/>
      <c r="G979" s="15"/>
      <c r="H979" s="15"/>
      <c r="I979" s="15"/>
      <c r="J979" s="15"/>
      <c r="K979" s="15"/>
      <c r="L979" s="15"/>
      <c r="M979" s="15"/>
      <c r="N979" s="15"/>
      <c r="O979" s="15"/>
      <c r="P979" s="15"/>
      <c r="Q979" s="15"/>
      <c r="R979" s="15"/>
      <c r="S979" s="15"/>
    </row>
    <row r="980">
      <c r="A980" s="15"/>
      <c r="B980" s="15"/>
      <c r="C980" s="15"/>
      <c r="D980" s="15"/>
      <c r="E980" s="15"/>
      <c r="F980" s="15"/>
      <c r="G980" s="15"/>
      <c r="H980" s="15"/>
      <c r="I980" s="15"/>
      <c r="J980" s="15"/>
      <c r="K980" s="15"/>
      <c r="L980" s="15"/>
      <c r="M980" s="15"/>
      <c r="N980" s="15"/>
      <c r="O980" s="15"/>
      <c r="P980" s="15"/>
      <c r="Q980" s="15"/>
      <c r="R980" s="15"/>
      <c r="S980" s="15"/>
    </row>
    <row r="981">
      <c r="A981" s="15"/>
      <c r="B981" s="15"/>
      <c r="C981" s="15"/>
      <c r="D981" s="15"/>
      <c r="E981" s="15"/>
      <c r="F981" s="15"/>
      <c r="G981" s="15"/>
      <c r="H981" s="15"/>
      <c r="I981" s="15"/>
      <c r="J981" s="15"/>
      <c r="K981" s="15"/>
      <c r="L981" s="15"/>
      <c r="M981" s="15"/>
      <c r="N981" s="15"/>
      <c r="O981" s="15"/>
      <c r="P981" s="15"/>
      <c r="Q981" s="15"/>
      <c r="R981" s="15"/>
      <c r="S981" s="15"/>
    </row>
    <row r="982">
      <c r="A982" s="15"/>
      <c r="B982" s="15"/>
      <c r="C982" s="15"/>
      <c r="D982" s="15"/>
      <c r="E982" s="15"/>
      <c r="F982" s="15"/>
      <c r="G982" s="15"/>
      <c r="H982" s="15"/>
      <c r="I982" s="15"/>
      <c r="J982" s="15"/>
      <c r="K982" s="15"/>
      <c r="L982" s="15"/>
      <c r="M982" s="15"/>
      <c r="N982" s="15"/>
      <c r="O982" s="15"/>
      <c r="P982" s="15"/>
      <c r="Q982" s="15"/>
      <c r="R982" s="15"/>
      <c r="S982" s="15"/>
    </row>
    <row r="983">
      <c r="A983" s="15"/>
      <c r="B983" s="15"/>
      <c r="C983" s="15"/>
      <c r="D983" s="15"/>
      <c r="E983" s="15"/>
      <c r="F983" s="15"/>
      <c r="G983" s="15"/>
      <c r="H983" s="15"/>
      <c r="I983" s="15"/>
      <c r="J983" s="15"/>
      <c r="K983" s="15"/>
      <c r="L983" s="15"/>
      <c r="M983" s="15"/>
      <c r="N983" s="15"/>
      <c r="O983" s="15"/>
      <c r="P983" s="15"/>
      <c r="Q983" s="15"/>
      <c r="R983" s="15"/>
      <c r="S983" s="15"/>
    </row>
    <row r="984">
      <c r="A984" s="15"/>
      <c r="B984" s="15"/>
      <c r="C984" s="15"/>
      <c r="D984" s="15"/>
      <c r="E984" s="15"/>
      <c r="F984" s="15"/>
      <c r="G984" s="15"/>
      <c r="H984" s="15"/>
      <c r="I984" s="15"/>
      <c r="J984" s="15"/>
      <c r="K984" s="15"/>
      <c r="L984" s="15"/>
      <c r="M984" s="15"/>
      <c r="N984" s="15"/>
      <c r="O984" s="15"/>
      <c r="P984" s="15"/>
      <c r="Q984" s="15"/>
      <c r="R984" s="15"/>
      <c r="S984" s="15"/>
    </row>
    <row r="985">
      <c r="A985" s="15"/>
      <c r="B985" s="15"/>
      <c r="C985" s="15"/>
      <c r="D985" s="15"/>
      <c r="E985" s="15"/>
      <c r="F985" s="15"/>
      <c r="G985" s="15"/>
      <c r="H985" s="15"/>
      <c r="I985" s="15"/>
      <c r="J985" s="15"/>
      <c r="K985" s="15"/>
      <c r="L985" s="15"/>
      <c r="M985" s="15"/>
      <c r="N985" s="15"/>
      <c r="O985" s="15"/>
      <c r="P985" s="15"/>
      <c r="Q985" s="15"/>
      <c r="R985" s="15"/>
      <c r="S985" s="15"/>
    </row>
    <row r="986">
      <c r="A986" s="15"/>
      <c r="B986" s="15"/>
      <c r="C986" s="15"/>
      <c r="D986" s="15"/>
      <c r="E986" s="15"/>
      <c r="F986" s="15"/>
      <c r="G986" s="15"/>
      <c r="H986" s="15"/>
      <c r="I986" s="15"/>
      <c r="J986" s="15"/>
      <c r="K986" s="15"/>
      <c r="L986" s="15"/>
      <c r="M986" s="15"/>
      <c r="N986" s="15"/>
      <c r="O986" s="15"/>
      <c r="P986" s="15"/>
      <c r="Q986" s="15"/>
      <c r="R986" s="15"/>
      <c r="S986" s="15"/>
    </row>
    <row r="987">
      <c r="A987" s="15"/>
      <c r="B987" s="15"/>
      <c r="C987" s="15"/>
      <c r="D987" s="15"/>
      <c r="E987" s="15"/>
      <c r="F987" s="15"/>
      <c r="G987" s="15"/>
      <c r="H987" s="15"/>
      <c r="I987" s="15"/>
      <c r="J987" s="15"/>
      <c r="K987" s="15"/>
      <c r="L987" s="15"/>
      <c r="M987" s="15"/>
      <c r="N987" s="15"/>
      <c r="O987" s="15"/>
      <c r="P987" s="15"/>
      <c r="Q987" s="15"/>
      <c r="R987" s="15"/>
      <c r="S987" s="15"/>
    </row>
    <row r="988">
      <c r="A988" s="15"/>
      <c r="B988" s="15"/>
      <c r="C988" s="15"/>
      <c r="D988" s="15"/>
      <c r="E988" s="15"/>
      <c r="F988" s="15"/>
      <c r="G988" s="15"/>
      <c r="H988" s="15"/>
      <c r="I988" s="15"/>
      <c r="J988" s="15"/>
      <c r="K988" s="15"/>
      <c r="L988" s="15"/>
      <c r="M988" s="15"/>
      <c r="N988" s="15"/>
      <c r="O988" s="15"/>
      <c r="P988" s="15"/>
      <c r="Q988" s="15"/>
      <c r="R988" s="15"/>
      <c r="S988" s="15"/>
    </row>
    <row r="989">
      <c r="A989" s="15"/>
      <c r="B989" s="15"/>
      <c r="C989" s="15"/>
      <c r="D989" s="15"/>
      <c r="E989" s="15"/>
      <c r="F989" s="15"/>
      <c r="G989" s="15"/>
      <c r="H989" s="15"/>
      <c r="I989" s="15"/>
      <c r="J989" s="15"/>
      <c r="K989" s="15"/>
      <c r="L989" s="15"/>
      <c r="M989" s="15"/>
      <c r="N989" s="15"/>
      <c r="O989" s="15"/>
      <c r="P989" s="15"/>
      <c r="Q989" s="15"/>
      <c r="R989" s="15"/>
      <c r="S989" s="15"/>
    </row>
    <row r="990">
      <c r="A990" s="15"/>
      <c r="B990" s="15"/>
      <c r="C990" s="15"/>
      <c r="D990" s="15"/>
      <c r="E990" s="15"/>
      <c r="F990" s="15"/>
      <c r="G990" s="15"/>
      <c r="H990" s="15"/>
      <c r="I990" s="15"/>
      <c r="J990" s="15"/>
      <c r="K990" s="15"/>
      <c r="L990" s="15"/>
      <c r="M990" s="15"/>
      <c r="N990" s="15"/>
      <c r="O990" s="15"/>
      <c r="P990" s="15"/>
      <c r="Q990" s="15"/>
      <c r="R990" s="15"/>
      <c r="S990" s="15"/>
    </row>
    <row r="991">
      <c r="A991" s="15"/>
      <c r="B991" s="15"/>
      <c r="C991" s="15"/>
      <c r="D991" s="15"/>
      <c r="E991" s="15"/>
      <c r="F991" s="15"/>
      <c r="G991" s="15"/>
      <c r="H991" s="15"/>
      <c r="I991" s="15"/>
      <c r="J991" s="15"/>
      <c r="K991" s="15"/>
      <c r="L991" s="15"/>
      <c r="M991" s="15"/>
      <c r="N991" s="15"/>
      <c r="O991" s="15"/>
      <c r="P991" s="15"/>
      <c r="Q991" s="15"/>
      <c r="R991" s="15"/>
      <c r="S991" s="15"/>
    </row>
    <row r="992">
      <c r="A992" s="15"/>
      <c r="B992" s="15"/>
      <c r="C992" s="15"/>
      <c r="D992" s="15"/>
      <c r="E992" s="15"/>
      <c r="F992" s="15"/>
      <c r="G992" s="15"/>
      <c r="H992" s="15"/>
      <c r="I992" s="15"/>
      <c r="J992" s="15"/>
      <c r="K992" s="15"/>
      <c r="L992" s="15"/>
      <c r="M992" s="15"/>
      <c r="N992" s="15"/>
      <c r="O992" s="15"/>
      <c r="P992" s="15"/>
      <c r="Q992" s="15"/>
      <c r="R992" s="15"/>
      <c r="S992" s="15"/>
    </row>
    <row r="993">
      <c r="A993" s="15"/>
      <c r="B993" s="15"/>
      <c r="C993" s="15"/>
      <c r="D993" s="15"/>
      <c r="E993" s="15"/>
      <c r="F993" s="15"/>
      <c r="G993" s="15"/>
      <c r="H993" s="15"/>
      <c r="I993" s="15"/>
      <c r="J993" s="15"/>
      <c r="K993" s="15"/>
      <c r="L993" s="15"/>
      <c r="M993" s="15"/>
      <c r="N993" s="15"/>
      <c r="O993" s="15"/>
      <c r="P993" s="15"/>
      <c r="Q993" s="15"/>
      <c r="R993" s="15"/>
      <c r="S993" s="15"/>
    </row>
    <row r="994">
      <c r="A994" s="15"/>
      <c r="B994" s="15"/>
      <c r="C994" s="15"/>
      <c r="D994" s="15"/>
      <c r="E994" s="15"/>
      <c r="F994" s="15"/>
      <c r="G994" s="15"/>
      <c r="H994" s="15"/>
      <c r="I994" s="15"/>
      <c r="J994" s="15"/>
      <c r="K994" s="15"/>
      <c r="L994" s="15"/>
      <c r="M994" s="15"/>
      <c r="N994" s="15"/>
      <c r="O994" s="15"/>
      <c r="P994" s="15"/>
      <c r="Q994" s="15"/>
      <c r="R994" s="15"/>
      <c r="S994" s="15"/>
    </row>
    <row r="995">
      <c r="A995" s="15"/>
      <c r="B995" s="15"/>
      <c r="C995" s="15"/>
      <c r="D995" s="15"/>
      <c r="E995" s="15"/>
      <c r="F995" s="15"/>
      <c r="G995" s="15"/>
      <c r="H995" s="15"/>
      <c r="I995" s="15"/>
      <c r="J995" s="15"/>
      <c r="K995" s="15"/>
      <c r="L995" s="15"/>
      <c r="M995" s="15"/>
      <c r="N995" s="15"/>
      <c r="O995" s="15"/>
      <c r="P995" s="15"/>
      <c r="Q995" s="15"/>
      <c r="R995" s="15"/>
      <c r="S995" s="15"/>
    </row>
    <row r="996">
      <c r="A996" s="15"/>
      <c r="B996" s="15"/>
      <c r="C996" s="15"/>
      <c r="D996" s="15"/>
      <c r="E996" s="15"/>
      <c r="F996" s="15"/>
      <c r="G996" s="15"/>
      <c r="H996" s="15"/>
      <c r="I996" s="15"/>
      <c r="J996" s="15"/>
      <c r="K996" s="15"/>
      <c r="L996" s="15"/>
      <c r="M996" s="15"/>
      <c r="N996" s="15"/>
      <c r="O996" s="15"/>
      <c r="P996" s="15"/>
      <c r="Q996" s="15"/>
      <c r="R996" s="15"/>
      <c r="S996" s="15"/>
    </row>
    <row r="997">
      <c r="A997" s="15"/>
      <c r="B997" s="15"/>
      <c r="C997" s="15"/>
      <c r="D997" s="15"/>
      <c r="E997" s="15"/>
      <c r="F997" s="15"/>
      <c r="G997" s="15"/>
      <c r="H997" s="15"/>
      <c r="I997" s="15"/>
      <c r="J997" s="15"/>
      <c r="K997" s="15"/>
      <c r="L997" s="15"/>
      <c r="M997" s="15"/>
      <c r="N997" s="15"/>
      <c r="O997" s="15"/>
      <c r="P997" s="15"/>
      <c r="Q997" s="15"/>
      <c r="R997" s="15"/>
      <c r="S997" s="15"/>
    </row>
    <row r="998">
      <c r="A998" s="15"/>
      <c r="B998" s="15"/>
      <c r="C998" s="15"/>
      <c r="D998" s="15"/>
      <c r="E998" s="15"/>
      <c r="F998" s="15"/>
      <c r="G998" s="15"/>
      <c r="H998" s="15"/>
      <c r="I998" s="15"/>
      <c r="J998" s="15"/>
      <c r="K998" s="15"/>
      <c r="L998" s="15"/>
      <c r="M998" s="15"/>
      <c r="N998" s="15"/>
      <c r="O998" s="15"/>
      <c r="P998" s="15"/>
      <c r="Q998" s="15"/>
      <c r="R998" s="15"/>
      <c r="S998" s="15"/>
    </row>
    <row r="999">
      <c r="A999" s="15"/>
      <c r="B999" s="15"/>
      <c r="C999" s="15"/>
      <c r="D999" s="15"/>
      <c r="E999" s="15"/>
      <c r="F999" s="15"/>
      <c r="G999" s="15"/>
      <c r="H999" s="15"/>
      <c r="I999" s="15"/>
      <c r="J999" s="15"/>
      <c r="K999" s="15"/>
      <c r="L999" s="15"/>
      <c r="M999" s="15"/>
      <c r="N999" s="15"/>
      <c r="O999" s="15"/>
      <c r="P999" s="15"/>
      <c r="Q999" s="15"/>
      <c r="R999" s="15"/>
      <c r="S999" s="15"/>
    </row>
    <row r="1000">
      <c r="A1000" s="15"/>
      <c r="B1000" s="15"/>
      <c r="C1000" s="15"/>
      <c r="D1000" s="15"/>
      <c r="E1000" s="15"/>
      <c r="F1000" s="15"/>
      <c r="G1000" s="15"/>
      <c r="H1000" s="15"/>
      <c r="I1000" s="15"/>
      <c r="J1000" s="15"/>
      <c r="K1000" s="15"/>
      <c r="L1000" s="15"/>
      <c r="M1000" s="15"/>
      <c r="N1000" s="15"/>
      <c r="O1000" s="15"/>
      <c r="P1000" s="15"/>
      <c r="Q1000" s="15"/>
      <c r="R1000" s="15"/>
      <c r="S1000" s="15"/>
    </row>
    <row r="1001">
      <c r="A1001" s="15"/>
      <c r="B1001" s="15"/>
      <c r="C1001" s="15"/>
      <c r="D1001" s="15"/>
      <c r="E1001" s="15"/>
      <c r="F1001" s="15"/>
      <c r="G1001" s="15"/>
      <c r="H1001" s="15"/>
      <c r="I1001" s="15"/>
      <c r="J1001" s="15"/>
      <c r="K1001" s="15"/>
      <c r="L1001" s="15"/>
      <c r="M1001" s="15"/>
      <c r="N1001" s="15"/>
      <c r="O1001" s="15"/>
      <c r="P1001" s="15"/>
      <c r="Q1001" s="15"/>
      <c r="R1001" s="15"/>
      <c r="S1001" s="15"/>
    </row>
    <row r="1002">
      <c r="A1002" s="15"/>
      <c r="B1002" s="15"/>
      <c r="C1002" s="15"/>
      <c r="D1002" s="15"/>
      <c r="E1002" s="15"/>
      <c r="F1002" s="15"/>
      <c r="G1002" s="15"/>
      <c r="H1002" s="15"/>
      <c r="I1002" s="15"/>
      <c r="J1002" s="15"/>
      <c r="K1002" s="15"/>
      <c r="L1002" s="15"/>
      <c r="M1002" s="15"/>
      <c r="N1002" s="15"/>
      <c r="O1002" s="15"/>
      <c r="P1002" s="15"/>
      <c r="Q1002" s="15"/>
      <c r="R1002" s="15"/>
      <c r="S1002" s="15"/>
    </row>
    <row r="1003">
      <c r="A1003" s="15"/>
      <c r="B1003" s="15"/>
      <c r="C1003" s="15"/>
      <c r="D1003" s="15"/>
      <c r="E1003" s="15"/>
      <c r="F1003" s="15"/>
      <c r="G1003" s="15"/>
      <c r="H1003" s="15"/>
      <c r="I1003" s="15"/>
      <c r="J1003" s="15"/>
      <c r="K1003" s="15"/>
      <c r="L1003" s="15"/>
      <c r="M1003" s="15"/>
      <c r="N1003" s="15"/>
      <c r="O1003" s="15"/>
      <c r="P1003" s="15"/>
      <c r="Q1003" s="15"/>
      <c r="R1003" s="15"/>
      <c r="S1003" s="15"/>
    </row>
    <row r="1004">
      <c r="A1004" s="15"/>
      <c r="B1004" s="15"/>
      <c r="C1004" s="15"/>
      <c r="D1004" s="15"/>
      <c r="E1004" s="15"/>
      <c r="F1004" s="15"/>
      <c r="G1004" s="15"/>
      <c r="H1004" s="15"/>
      <c r="I1004" s="15"/>
      <c r="J1004" s="15"/>
      <c r="K1004" s="15"/>
      <c r="L1004" s="15"/>
      <c r="M1004" s="15"/>
      <c r="N1004" s="15"/>
      <c r="O1004" s="15"/>
      <c r="P1004" s="15"/>
      <c r="Q1004" s="15"/>
      <c r="R1004" s="15"/>
      <c r="S1004" s="15"/>
    </row>
    <row r="1005">
      <c r="A1005" s="15"/>
      <c r="B1005" s="15"/>
      <c r="C1005" s="15"/>
      <c r="D1005" s="15"/>
      <c r="E1005" s="15"/>
      <c r="F1005" s="15"/>
      <c r="G1005" s="15"/>
      <c r="H1005" s="15"/>
      <c r="I1005" s="15"/>
      <c r="J1005" s="15"/>
      <c r="K1005" s="15"/>
      <c r="L1005" s="15"/>
      <c r="M1005" s="15"/>
      <c r="N1005" s="15"/>
      <c r="O1005" s="15"/>
      <c r="P1005" s="15"/>
      <c r="Q1005" s="15"/>
      <c r="R1005" s="15"/>
      <c r="S1005" s="15"/>
    </row>
    <row r="1006">
      <c r="A1006" s="15"/>
      <c r="B1006" s="15"/>
      <c r="C1006" s="15"/>
      <c r="D1006" s="15"/>
      <c r="E1006" s="15"/>
      <c r="F1006" s="15"/>
      <c r="G1006" s="15"/>
      <c r="H1006" s="15"/>
      <c r="I1006" s="15"/>
      <c r="J1006" s="15"/>
      <c r="K1006" s="15"/>
      <c r="L1006" s="15"/>
      <c r="M1006" s="15"/>
      <c r="N1006" s="15"/>
      <c r="O1006" s="15"/>
      <c r="P1006" s="15"/>
      <c r="Q1006" s="15"/>
      <c r="R1006" s="15"/>
      <c r="S1006" s="15"/>
    </row>
    <row r="1007">
      <c r="A1007" s="15"/>
      <c r="B1007" s="15"/>
      <c r="C1007" s="15"/>
      <c r="D1007" s="15"/>
      <c r="E1007" s="15"/>
      <c r="F1007" s="15"/>
      <c r="G1007" s="15"/>
      <c r="H1007" s="15"/>
      <c r="I1007" s="15"/>
      <c r="J1007" s="15"/>
      <c r="K1007" s="15"/>
      <c r="L1007" s="15"/>
      <c r="M1007" s="15"/>
      <c r="N1007" s="15"/>
      <c r="O1007" s="15"/>
      <c r="P1007" s="15"/>
      <c r="Q1007" s="15"/>
      <c r="R1007" s="15"/>
      <c r="S1007" s="15"/>
    </row>
    <row r="1008">
      <c r="A1008" s="15"/>
      <c r="B1008" s="15"/>
      <c r="C1008" s="15"/>
      <c r="D1008" s="15"/>
      <c r="E1008" s="15"/>
      <c r="F1008" s="15"/>
      <c r="G1008" s="15"/>
      <c r="H1008" s="15"/>
      <c r="I1008" s="15"/>
      <c r="J1008" s="15"/>
      <c r="K1008" s="15"/>
      <c r="L1008" s="15"/>
      <c r="M1008" s="15"/>
      <c r="N1008" s="15"/>
      <c r="O1008" s="15"/>
      <c r="P1008" s="15"/>
      <c r="Q1008" s="15"/>
      <c r="R1008" s="15"/>
      <c r="S1008" s="15"/>
    </row>
    <row r="1009">
      <c r="A1009" s="15"/>
      <c r="B1009" s="15"/>
      <c r="C1009" s="15"/>
      <c r="D1009" s="15"/>
      <c r="E1009" s="15"/>
      <c r="F1009" s="15"/>
      <c r="G1009" s="15"/>
      <c r="H1009" s="15"/>
      <c r="I1009" s="15"/>
      <c r="J1009" s="15"/>
      <c r="K1009" s="15"/>
      <c r="L1009" s="15"/>
      <c r="M1009" s="15"/>
      <c r="N1009" s="15"/>
      <c r="O1009" s="15"/>
      <c r="P1009" s="15"/>
      <c r="Q1009" s="15"/>
      <c r="R1009" s="15"/>
      <c r="S1009" s="15"/>
    </row>
    <row r="1010">
      <c r="A1010" s="15"/>
      <c r="B1010" s="15"/>
      <c r="C1010" s="15"/>
      <c r="D1010" s="15"/>
      <c r="E1010" s="15"/>
      <c r="F1010" s="15"/>
      <c r="G1010" s="15"/>
      <c r="H1010" s="15"/>
      <c r="I1010" s="15"/>
      <c r="J1010" s="15"/>
      <c r="K1010" s="15"/>
      <c r="L1010" s="15"/>
      <c r="M1010" s="15"/>
      <c r="N1010" s="15"/>
      <c r="O1010" s="15"/>
      <c r="P1010" s="15"/>
      <c r="Q1010" s="15"/>
      <c r="R1010" s="15"/>
      <c r="S1010" s="15"/>
    </row>
    <row r="1011">
      <c r="A1011" s="15"/>
      <c r="B1011" s="15"/>
      <c r="C1011" s="15"/>
      <c r="D1011" s="15"/>
      <c r="E1011" s="15"/>
      <c r="F1011" s="15"/>
      <c r="G1011" s="15"/>
      <c r="H1011" s="15"/>
      <c r="I1011" s="15"/>
      <c r="J1011" s="15"/>
      <c r="K1011" s="15"/>
      <c r="L1011" s="15"/>
      <c r="M1011" s="15"/>
      <c r="N1011" s="15"/>
      <c r="O1011" s="15"/>
      <c r="P1011" s="15"/>
      <c r="Q1011" s="15"/>
      <c r="R1011" s="15"/>
      <c r="S1011" s="15"/>
    </row>
    <row r="1012">
      <c r="A1012" s="15"/>
      <c r="B1012" s="15"/>
      <c r="C1012" s="15"/>
      <c r="D1012" s="15"/>
      <c r="E1012" s="15"/>
      <c r="F1012" s="15"/>
      <c r="G1012" s="15"/>
      <c r="H1012" s="15"/>
      <c r="I1012" s="15"/>
      <c r="J1012" s="15"/>
      <c r="K1012" s="15"/>
      <c r="L1012" s="15"/>
      <c r="M1012" s="15"/>
      <c r="N1012" s="15"/>
      <c r="O1012" s="15"/>
      <c r="P1012" s="15"/>
      <c r="Q1012" s="15"/>
      <c r="R1012" s="15"/>
      <c r="S1012" s="15"/>
    </row>
    <row r="1013">
      <c r="A1013" s="15"/>
      <c r="B1013" s="15"/>
      <c r="C1013" s="15"/>
      <c r="D1013" s="15"/>
      <c r="E1013" s="15"/>
      <c r="F1013" s="15"/>
      <c r="G1013" s="15"/>
      <c r="H1013" s="15"/>
      <c r="I1013" s="15"/>
      <c r="J1013" s="15"/>
      <c r="K1013" s="15"/>
      <c r="L1013" s="15"/>
      <c r="M1013" s="15"/>
      <c r="N1013" s="15"/>
      <c r="O1013" s="15"/>
      <c r="P1013" s="15"/>
      <c r="Q1013" s="15"/>
      <c r="R1013" s="15"/>
      <c r="S1013" s="15"/>
    </row>
    <row r="1014">
      <c r="A1014" s="15"/>
      <c r="B1014" s="15"/>
      <c r="C1014" s="15"/>
      <c r="D1014" s="15"/>
      <c r="E1014" s="15"/>
      <c r="F1014" s="15"/>
      <c r="G1014" s="15"/>
      <c r="H1014" s="15"/>
      <c r="I1014" s="15"/>
      <c r="J1014" s="15"/>
      <c r="K1014" s="15"/>
      <c r="L1014" s="15"/>
      <c r="M1014" s="15"/>
      <c r="N1014" s="15"/>
      <c r="O1014" s="15"/>
      <c r="P1014" s="15"/>
      <c r="Q1014" s="15"/>
      <c r="R1014" s="15"/>
      <c r="S1014" s="15"/>
    </row>
    <row r="1015">
      <c r="A1015" s="15"/>
      <c r="B1015" s="15"/>
      <c r="C1015" s="15"/>
      <c r="D1015" s="15"/>
      <c r="E1015" s="15"/>
      <c r="F1015" s="15"/>
      <c r="G1015" s="15"/>
      <c r="H1015" s="15"/>
      <c r="I1015" s="15"/>
      <c r="J1015" s="15"/>
      <c r="K1015" s="15"/>
      <c r="L1015" s="15"/>
      <c r="M1015" s="15"/>
      <c r="N1015" s="15"/>
      <c r="O1015" s="15"/>
      <c r="P1015" s="15"/>
      <c r="Q1015" s="15"/>
      <c r="R1015" s="15"/>
      <c r="S1015" s="15"/>
    </row>
    <row r="1016">
      <c r="A1016" s="15"/>
      <c r="B1016" s="15"/>
      <c r="C1016" s="15"/>
      <c r="D1016" s="15"/>
      <c r="E1016" s="15"/>
      <c r="F1016" s="15"/>
      <c r="G1016" s="15"/>
      <c r="H1016" s="15"/>
      <c r="I1016" s="15"/>
      <c r="J1016" s="15"/>
      <c r="K1016" s="15"/>
      <c r="L1016" s="15"/>
      <c r="M1016" s="15"/>
      <c r="N1016" s="15"/>
      <c r="O1016" s="15"/>
      <c r="P1016" s="15"/>
      <c r="Q1016" s="15"/>
      <c r="R1016" s="15"/>
      <c r="S1016" s="15"/>
    </row>
    <row r="1017">
      <c r="A1017" s="15"/>
      <c r="B1017" s="15"/>
      <c r="C1017" s="15"/>
      <c r="D1017" s="15"/>
      <c r="E1017" s="15"/>
      <c r="F1017" s="15"/>
      <c r="G1017" s="15"/>
      <c r="H1017" s="15"/>
      <c r="I1017" s="15"/>
      <c r="J1017" s="15"/>
      <c r="K1017" s="15"/>
      <c r="L1017" s="15"/>
      <c r="M1017" s="15"/>
      <c r="N1017" s="15"/>
      <c r="O1017" s="15"/>
      <c r="P1017" s="15"/>
      <c r="Q1017" s="15"/>
      <c r="R1017" s="15"/>
      <c r="S1017" s="15"/>
    </row>
    <row r="1018">
      <c r="A1018" s="15"/>
      <c r="B1018" s="15"/>
      <c r="C1018" s="15"/>
      <c r="D1018" s="15"/>
      <c r="E1018" s="15"/>
      <c r="F1018" s="15"/>
      <c r="G1018" s="15"/>
      <c r="H1018" s="15"/>
      <c r="I1018" s="15"/>
      <c r="J1018" s="15"/>
      <c r="K1018" s="15"/>
      <c r="L1018" s="15"/>
      <c r="M1018" s="15"/>
      <c r="N1018" s="15"/>
      <c r="O1018" s="15"/>
      <c r="P1018" s="15"/>
      <c r="Q1018" s="15"/>
      <c r="R1018" s="15"/>
      <c r="S1018" s="15"/>
    </row>
    <row r="1019">
      <c r="A1019" s="15"/>
      <c r="B1019" s="15"/>
      <c r="C1019" s="15"/>
      <c r="D1019" s="15"/>
      <c r="E1019" s="15"/>
      <c r="F1019" s="15"/>
      <c r="G1019" s="15"/>
      <c r="H1019" s="15"/>
      <c r="I1019" s="15"/>
      <c r="J1019" s="15"/>
      <c r="K1019" s="15"/>
      <c r="L1019" s="15"/>
      <c r="M1019" s="15"/>
      <c r="N1019" s="15"/>
      <c r="O1019" s="15"/>
      <c r="P1019" s="15"/>
      <c r="Q1019" s="15"/>
      <c r="R1019" s="15"/>
      <c r="S1019" s="15"/>
    </row>
    <row r="1020">
      <c r="A1020" s="15"/>
      <c r="B1020" s="15"/>
      <c r="C1020" s="15"/>
      <c r="D1020" s="15"/>
      <c r="E1020" s="15"/>
      <c r="F1020" s="15"/>
      <c r="G1020" s="15"/>
      <c r="H1020" s="15"/>
      <c r="I1020" s="15"/>
      <c r="J1020" s="15"/>
      <c r="K1020" s="15"/>
      <c r="L1020" s="15"/>
      <c r="M1020" s="15"/>
      <c r="N1020" s="15"/>
      <c r="O1020" s="15"/>
      <c r="P1020" s="15"/>
      <c r="Q1020" s="15"/>
      <c r="R1020" s="15"/>
      <c r="S1020" s="15"/>
    </row>
    <row r="1021">
      <c r="A1021" s="15"/>
      <c r="B1021" s="15"/>
      <c r="C1021" s="15"/>
      <c r="D1021" s="15"/>
      <c r="E1021" s="15"/>
      <c r="F1021" s="15"/>
      <c r="G1021" s="15"/>
      <c r="H1021" s="15"/>
      <c r="I1021" s="15"/>
      <c r="J1021" s="15"/>
      <c r="K1021" s="15"/>
      <c r="L1021" s="15"/>
      <c r="M1021" s="15"/>
      <c r="N1021" s="15"/>
      <c r="O1021" s="15"/>
      <c r="P1021" s="15"/>
      <c r="Q1021" s="15"/>
      <c r="R1021" s="15"/>
      <c r="S1021" s="15"/>
    </row>
    <row r="1022">
      <c r="A1022" s="15"/>
      <c r="B1022" s="15"/>
      <c r="C1022" s="15"/>
      <c r="D1022" s="15"/>
      <c r="E1022" s="15"/>
      <c r="F1022" s="15"/>
      <c r="G1022" s="15"/>
      <c r="H1022" s="15"/>
      <c r="I1022" s="15"/>
      <c r="J1022" s="15"/>
      <c r="K1022" s="15"/>
      <c r="L1022" s="15"/>
      <c r="M1022" s="15"/>
      <c r="N1022" s="15"/>
      <c r="O1022" s="15"/>
      <c r="P1022" s="15"/>
      <c r="Q1022" s="15"/>
      <c r="R1022" s="15"/>
      <c r="S1022" s="15"/>
    </row>
    <row r="1023">
      <c r="A1023" s="15"/>
      <c r="B1023" s="15"/>
      <c r="C1023" s="15"/>
      <c r="D1023" s="15"/>
      <c r="E1023" s="15"/>
      <c r="F1023" s="15"/>
      <c r="G1023" s="15"/>
      <c r="H1023" s="15"/>
      <c r="I1023" s="15"/>
      <c r="J1023" s="15"/>
      <c r="K1023" s="15"/>
      <c r="L1023" s="15"/>
      <c r="M1023" s="15"/>
      <c r="N1023" s="15"/>
      <c r="O1023" s="15"/>
      <c r="P1023" s="15"/>
      <c r="Q1023" s="15"/>
      <c r="R1023" s="15"/>
      <c r="S1023" s="15"/>
    </row>
    <row r="1024">
      <c r="A1024" s="15"/>
      <c r="B1024" s="15"/>
      <c r="C1024" s="15"/>
      <c r="D1024" s="15"/>
      <c r="E1024" s="15"/>
      <c r="F1024" s="15"/>
      <c r="G1024" s="15"/>
      <c r="H1024" s="15"/>
      <c r="I1024" s="15"/>
      <c r="J1024" s="15"/>
      <c r="K1024" s="15"/>
      <c r="L1024" s="15"/>
      <c r="M1024" s="15"/>
      <c r="N1024" s="15"/>
      <c r="O1024" s="15"/>
      <c r="P1024" s="15"/>
      <c r="Q1024" s="15"/>
      <c r="R1024" s="15"/>
      <c r="S1024" s="15"/>
    </row>
    <row r="1025">
      <c r="A1025" s="15"/>
      <c r="B1025" s="15"/>
      <c r="C1025" s="15"/>
      <c r="D1025" s="15"/>
      <c r="E1025" s="15"/>
      <c r="F1025" s="15"/>
      <c r="G1025" s="15"/>
      <c r="H1025" s="15"/>
      <c r="I1025" s="15"/>
      <c r="J1025" s="15"/>
      <c r="K1025" s="15"/>
      <c r="L1025" s="15"/>
      <c r="M1025" s="15"/>
      <c r="N1025" s="15"/>
      <c r="O1025" s="15"/>
      <c r="P1025" s="15"/>
      <c r="Q1025" s="15"/>
      <c r="R1025" s="15"/>
      <c r="S1025" s="15"/>
    </row>
    <row r="1026">
      <c r="A1026" s="15"/>
      <c r="B1026" s="15"/>
      <c r="C1026" s="15"/>
      <c r="D1026" s="15"/>
      <c r="E1026" s="15"/>
      <c r="F1026" s="15"/>
      <c r="G1026" s="15"/>
      <c r="H1026" s="15"/>
      <c r="I1026" s="15"/>
      <c r="J1026" s="15"/>
      <c r="K1026" s="15"/>
      <c r="L1026" s="15"/>
      <c r="M1026" s="15"/>
      <c r="N1026" s="15"/>
      <c r="O1026" s="15"/>
      <c r="P1026" s="15"/>
      <c r="Q1026" s="15"/>
      <c r="R1026" s="15"/>
      <c r="S1026" s="15"/>
    </row>
    <row r="1027">
      <c r="A1027" s="15"/>
      <c r="B1027" s="15"/>
      <c r="C1027" s="15"/>
      <c r="D1027" s="15"/>
      <c r="E1027" s="15"/>
      <c r="F1027" s="15"/>
      <c r="G1027" s="15"/>
      <c r="H1027" s="15"/>
      <c r="I1027" s="15"/>
      <c r="J1027" s="15"/>
      <c r="K1027" s="15"/>
      <c r="L1027" s="15"/>
      <c r="M1027" s="15"/>
      <c r="N1027" s="15"/>
      <c r="O1027" s="15"/>
      <c r="P1027" s="15"/>
      <c r="Q1027" s="15"/>
      <c r="R1027" s="15"/>
      <c r="S1027" s="15"/>
    </row>
    <row r="1028">
      <c r="A1028" s="15"/>
      <c r="B1028" s="15"/>
      <c r="C1028" s="15"/>
      <c r="D1028" s="15"/>
      <c r="E1028" s="15"/>
      <c r="F1028" s="15"/>
      <c r="G1028" s="15"/>
      <c r="H1028" s="15"/>
      <c r="I1028" s="15"/>
      <c r="J1028" s="15"/>
      <c r="K1028" s="15"/>
      <c r="L1028" s="15"/>
      <c r="M1028" s="15"/>
      <c r="N1028" s="15"/>
      <c r="O1028" s="15"/>
      <c r="P1028" s="15"/>
      <c r="Q1028" s="15"/>
      <c r="R1028" s="15"/>
      <c r="S1028" s="15"/>
    </row>
    <row r="1029">
      <c r="A1029" s="15"/>
      <c r="B1029" s="15"/>
      <c r="C1029" s="15"/>
      <c r="D1029" s="15"/>
      <c r="E1029" s="15"/>
      <c r="F1029" s="15"/>
      <c r="G1029" s="15"/>
      <c r="H1029" s="15"/>
      <c r="I1029" s="15"/>
      <c r="J1029" s="15"/>
      <c r="K1029" s="15"/>
      <c r="L1029" s="15"/>
      <c r="M1029" s="15"/>
      <c r="N1029" s="15"/>
      <c r="O1029" s="15"/>
      <c r="P1029" s="15"/>
      <c r="Q1029" s="15"/>
      <c r="R1029" s="15"/>
      <c r="S1029" s="15"/>
    </row>
    <row r="1030">
      <c r="A1030" s="15"/>
      <c r="B1030" s="15"/>
      <c r="C1030" s="15"/>
      <c r="D1030" s="15"/>
      <c r="E1030" s="15"/>
      <c r="F1030" s="15"/>
      <c r="G1030" s="15"/>
      <c r="H1030" s="15"/>
      <c r="I1030" s="15"/>
      <c r="J1030" s="15"/>
      <c r="K1030" s="15"/>
      <c r="L1030" s="15"/>
      <c r="M1030" s="15"/>
      <c r="N1030" s="15"/>
      <c r="O1030" s="15"/>
      <c r="P1030" s="15"/>
      <c r="Q1030" s="15"/>
      <c r="R1030" s="15"/>
      <c r="S1030" s="15"/>
    </row>
    <row r="1031">
      <c r="A1031" s="15"/>
      <c r="B1031" s="15"/>
      <c r="C1031" s="15"/>
      <c r="D1031" s="15"/>
      <c r="E1031" s="15"/>
      <c r="F1031" s="15"/>
      <c r="G1031" s="15"/>
      <c r="H1031" s="15"/>
      <c r="I1031" s="15"/>
      <c r="J1031" s="15"/>
      <c r="K1031" s="15"/>
      <c r="L1031" s="15"/>
      <c r="M1031" s="15"/>
      <c r="N1031" s="15"/>
      <c r="O1031" s="15"/>
      <c r="P1031" s="15"/>
      <c r="Q1031" s="15"/>
      <c r="R1031" s="15"/>
      <c r="S1031" s="15"/>
    </row>
    <row r="1032">
      <c r="A1032" s="15"/>
      <c r="B1032" s="15"/>
      <c r="C1032" s="15"/>
      <c r="D1032" s="15"/>
      <c r="E1032" s="15"/>
      <c r="F1032" s="15"/>
      <c r="G1032" s="15"/>
      <c r="H1032" s="15"/>
      <c r="I1032" s="15"/>
      <c r="J1032" s="15"/>
      <c r="K1032" s="15"/>
      <c r="L1032" s="15"/>
      <c r="M1032" s="15"/>
      <c r="N1032" s="15"/>
      <c r="O1032" s="15"/>
      <c r="P1032" s="15"/>
      <c r="Q1032" s="15"/>
      <c r="R1032" s="15"/>
      <c r="S1032" s="15"/>
    </row>
    <row r="1033">
      <c r="A1033" s="15"/>
      <c r="B1033" s="15"/>
      <c r="C1033" s="15"/>
      <c r="D1033" s="15"/>
      <c r="E1033" s="15"/>
      <c r="F1033" s="15"/>
      <c r="G1033" s="15"/>
      <c r="H1033" s="15"/>
      <c r="I1033" s="15"/>
      <c r="J1033" s="15"/>
      <c r="K1033" s="15"/>
      <c r="L1033" s="15"/>
      <c r="M1033" s="15"/>
      <c r="N1033" s="15"/>
      <c r="O1033" s="15"/>
      <c r="P1033" s="15"/>
      <c r="Q1033" s="15"/>
      <c r="R1033" s="15"/>
      <c r="S1033" s="15"/>
    </row>
    <row r="1034">
      <c r="A1034" s="15"/>
      <c r="B1034" s="15"/>
      <c r="C1034" s="15"/>
      <c r="D1034" s="15"/>
      <c r="E1034" s="15"/>
      <c r="F1034" s="15"/>
      <c r="G1034" s="15"/>
      <c r="H1034" s="15"/>
      <c r="I1034" s="15"/>
      <c r="J1034" s="15"/>
      <c r="K1034" s="15"/>
      <c r="L1034" s="15"/>
      <c r="M1034" s="15"/>
      <c r="N1034" s="15"/>
      <c r="O1034" s="15"/>
      <c r="P1034" s="15"/>
      <c r="Q1034" s="15"/>
      <c r="R1034" s="15"/>
      <c r="S1034" s="15"/>
    </row>
    <row r="1035">
      <c r="A1035" s="15"/>
      <c r="B1035" s="15"/>
      <c r="C1035" s="15"/>
      <c r="D1035" s="15"/>
      <c r="E1035" s="15"/>
      <c r="F1035" s="15"/>
      <c r="G1035" s="15"/>
      <c r="H1035" s="15"/>
      <c r="I1035" s="15"/>
      <c r="J1035" s="15"/>
      <c r="K1035" s="15"/>
      <c r="L1035" s="15"/>
      <c r="M1035" s="15"/>
      <c r="N1035" s="15"/>
      <c r="O1035" s="15"/>
      <c r="P1035" s="15"/>
      <c r="Q1035" s="15"/>
      <c r="R1035" s="15"/>
      <c r="S1035" s="15"/>
    </row>
    <row r="1036">
      <c r="A1036" s="15"/>
      <c r="B1036" s="15"/>
      <c r="C1036" s="15"/>
      <c r="D1036" s="15"/>
      <c r="E1036" s="15"/>
      <c r="F1036" s="15"/>
      <c r="G1036" s="15"/>
      <c r="H1036" s="15"/>
      <c r="I1036" s="15"/>
      <c r="J1036" s="15"/>
      <c r="K1036" s="15"/>
      <c r="L1036" s="15"/>
      <c r="M1036" s="15"/>
      <c r="N1036" s="15"/>
      <c r="O1036" s="15"/>
      <c r="P1036" s="15"/>
      <c r="Q1036" s="15"/>
      <c r="R1036" s="15"/>
      <c r="S1036" s="15"/>
    </row>
    <row r="1037">
      <c r="A1037" s="15"/>
      <c r="B1037" s="15"/>
      <c r="C1037" s="15"/>
      <c r="D1037" s="15"/>
      <c r="E1037" s="15"/>
      <c r="F1037" s="15"/>
      <c r="G1037" s="15"/>
      <c r="H1037" s="15"/>
      <c r="I1037" s="15"/>
      <c r="J1037" s="15"/>
      <c r="K1037" s="15"/>
      <c r="L1037" s="15"/>
      <c r="M1037" s="15"/>
      <c r="N1037" s="15"/>
      <c r="O1037" s="15"/>
      <c r="P1037" s="15"/>
      <c r="Q1037" s="15"/>
      <c r="R1037" s="15"/>
      <c r="S1037" s="15"/>
    </row>
    <row r="1038">
      <c r="A1038" s="15"/>
      <c r="B1038" s="15"/>
      <c r="C1038" s="15"/>
      <c r="D1038" s="15"/>
      <c r="E1038" s="15"/>
      <c r="F1038" s="15"/>
      <c r="G1038" s="15"/>
      <c r="H1038" s="15"/>
      <c r="I1038" s="15"/>
      <c r="J1038" s="15"/>
      <c r="K1038" s="15"/>
      <c r="L1038" s="15"/>
      <c r="M1038" s="15"/>
      <c r="N1038" s="15"/>
      <c r="O1038" s="15"/>
      <c r="P1038" s="15"/>
      <c r="Q1038" s="15"/>
      <c r="R1038" s="15"/>
      <c r="S1038" s="15"/>
    </row>
    <row r="1039">
      <c r="A1039" s="15"/>
      <c r="B1039" s="15"/>
      <c r="C1039" s="15"/>
      <c r="D1039" s="15"/>
      <c r="E1039" s="15"/>
      <c r="F1039" s="15"/>
      <c r="G1039" s="15"/>
      <c r="H1039" s="15"/>
      <c r="I1039" s="15"/>
      <c r="J1039" s="15"/>
      <c r="K1039" s="15"/>
      <c r="L1039" s="15"/>
      <c r="M1039" s="15"/>
      <c r="N1039" s="15"/>
      <c r="O1039" s="15"/>
      <c r="P1039" s="15"/>
      <c r="Q1039" s="15"/>
      <c r="R1039" s="15"/>
      <c r="S1039" s="15"/>
    </row>
    <row r="1040">
      <c r="A1040" s="15"/>
      <c r="B1040" s="15"/>
      <c r="C1040" s="15"/>
      <c r="D1040" s="15"/>
      <c r="E1040" s="15"/>
      <c r="F1040" s="15"/>
      <c r="G1040" s="15"/>
      <c r="H1040" s="15"/>
      <c r="I1040" s="15"/>
      <c r="J1040" s="15"/>
      <c r="K1040" s="15"/>
      <c r="L1040" s="15"/>
      <c r="M1040" s="15"/>
      <c r="N1040" s="15"/>
      <c r="O1040" s="15"/>
      <c r="P1040" s="15"/>
      <c r="Q1040" s="15"/>
      <c r="R1040" s="15"/>
      <c r="S1040" s="15"/>
    </row>
    <row r="1041">
      <c r="A1041" s="15"/>
      <c r="B1041" s="15"/>
      <c r="C1041" s="15"/>
      <c r="D1041" s="15"/>
      <c r="E1041" s="15"/>
      <c r="F1041" s="15"/>
      <c r="G1041" s="15"/>
      <c r="H1041" s="15"/>
      <c r="I1041" s="15"/>
      <c r="J1041" s="15"/>
      <c r="K1041" s="15"/>
      <c r="L1041" s="15"/>
      <c r="M1041" s="15"/>
      <c r="N1041" s="15"/>
      <c r="O1041" s="15"/>
      <c r="P1041" s="15"/>
      <c r="Q1041" s="15"/>
      <c r="R1041" s="15"/>
      <c r="S1041" s="15"/>
    </row>
    <row r="1042">
      <c r="A1042" s="15"/>
      <c r="B1042" s="15"/>
      <c r="C1042" s="15"/>
      <c r="D1042" s="15"/>
      <c r="E1042" s="15"/>
      <c r="F1042" s="15"/>
      <c r="G1042" s="15"/>
      <c r="H1042" s="15"/>
      <c r="I1042" s="15"/>
      <c r="J1042" s="15"/>
      <c r="K1042" s="15"/>
      <c r="L1042" s="15"/>
      <c r="M1042" s="15"/>
      <c r="N1042" s="15"/>
      <c r="O1042" s="15"/>
      <c r="P1042" s="15"/>
      <c r="Q1042" s="15"/>
      <c r="R1042" s="15"/>
      <c r="S1042" s="15"/>
    </row>
    <row r="1043">
      <c r="A1043" s="15"/>
      <c r="B1043" s="15"/>
      <c r="C1043" s="15"/>
      <c r="D1043" s="15"/>
      <c r="E1043" s="15"/>
      <c r="F1043" s="15"/>
      <c r="G1043" s="15"/>
      <c r="H1043" s="15"/>
      <c r="I1043" s="15"/>
      <c r="J1043" s="15"/>
      <c r="K1043" s="15"/>
      <c r="L1043" s="15"/>
      <c r="M1043" s="15"/>
      <c r="N1043" s="15"/>
      <c r="O1043" s="15"/>
      <c r="P1043" s="15"/>
      <c r="Q1043" s="15"/>
      <c r="R1043" s="15"/>
      <c r="S1043" s="15"/>
    </row>
    <row r="1044">
      <c r="A1044" s="15"/>
      <c r="B1044" s="15"/>
      <c r="C1044" s="15"/>
      <c r="D1044" s="15"/>
      <c r="E1044" s="15"/>
      <c r="F1044" s="15"/>
      <c r="G1044" s="15"/>
      <c r="H1044" s="15"/>
      <c r="I1044" s="15"/>
      <c r="J1044" s="15"/>
      <c r="K1044" s="15"/>
      <c r="L1044" s="15"/>
      <c r="M1044" s="15"/>
      <c r="N1044" s="15"/>
      <c r="O1044" s="15"/>
      <c r="P1044" s="15"/>
      <c r="Q1044" s="15"/>
      <c r="R1044" s="15"/>
      <c r="S1044" s="15"/>
    </row>
    <row r="1045">
      <c r="A1045" s="15"/>
      <c r="B1045" s="15"/>
      <c r="C1045" s="15"/>
      <c r="D1045" s="15"/>
      <c r="E1045" s="15"/>
      <c r="F1045" s="15"/>
      <c r="G1045" s="15"/>
      <c r="H1045" s="15"/>
      <c r="I1045" s="15"/>
      <c r="J1045" s="15"/>
      <c r="K1045" s="15"/>
      <c r="L1045" s="15"/>
      <c r="M1045" s="15"/>
      <c r="N1045" s="15"/>
      <c r="O1045" s="15"/>
      <c r="P1045" s="15"/>
      <c r="Q1045" s="15"/>
      <c r="R1045" s="15"/>
      <c r="S1045" s="15"/>
    </row>
    <row r="1046">
      <c r="A1046" s="15"/>
      <c r="B1046" s="15"/>
      <c r="C1046" s="15"/>
      <c r="D1046" s="15"/>
      <c r="E1046" s="15"/>
      <c r="F1046" s="15"/>
      <c r="G1046" s="15"/>
      <c r="H1046" s="15"/>
      <c r="I1046" s="15"/>
      <c r="J1046" s="15"/>
      <c r="K1046" s="15"/>
      <c r="L1046" s="15"/>
      <c r="M1046" s="15"/>
      <c r="N1046" s="15"/>
      <c r="O1046" s="15"/>
      <c r="P1046" s="15"/>
      <c r="Q1046" s="15"/>
      <c r="R1046" s="15"/>
      <c r="S1046" s="15"/>
    </row>
    <row r="1047">
      <c r="A1047" s="15"/>
      <c r="B1047" s="15"/>
      <c r="C1047" s="15"/>
      <c r="D1047" s="15"/>
      <c r="E1047" s="15"/>
      <c r="F1047" s="15"/>
      <c r="G1047" s="15"/>
      <c r="H1047" s="15"/>
      <c r="I1047" s="15"/>
      <c r="J1047" s="15"/>
      <c r="K1047" s="15"/>
      <c r="L1047" s="15"/>
      <c r="M1047" s="15"/>
      <c r="N1047" s="15"/>
      <c r="O1047" s="15"/>
      <c r="P1047" s="15"/>
      <c r="Q1047" s="15"/>
      <c r="R1047" s="15"/>
      <c r="S1047" s="15"/>
    </row>
    <row r="1048">
      <c r="A1048" s="15"/>
      <c r="B1048" s="15"/>
      <c r="C1048" s="15"/>
      <c r="D1048" s="15"/>
      <c r="E1048" s="15"/>
      <c r="F1048" s="15"/>
      <c r="G1048" s="15"/>
      <c r="H1048" s="15"/>
      <c r="I1048" s="15"/>
      <c r="J1048" s="15"/>
      <c r="K1048" s="15"/>
      <c r="L1048" s="15"/>
      <c r="M1048" s="15"/>
      <c r="N1048" s="15"/>
      <c r="O1048" s="15"/>
      <c r="P1048" s="15"/>
      <c r="Q1048" s="15"/>
      <c r="R1048" s="15"/>
      <c r="S1048" s="15"/>
    </row>
    <row r="1049">
      <c r="A1049" s="15"/>
      <c r="B1049" s="15"/>
      <c r="C1049" s="15"/>
      <c r="D1049" s="15"/>
      <c r="E1049" s="15"/>
      <c r="F1049" s="15"/>
      <c r="G1049" s="15"/>
      <c r="H1049" s="15"/>
      <c r="I1049" s="15"/>
      <c r="J1049" s="15"/>
      <c r="K1049" s="15"/>
      <c r="L1049" s="15"/>
      <c r="M1049" s="15"/>
      <c r="N1049" s="15"/>
      <c r="O1049" s="15"/>
      <c r="P1049" s="15"/>
      <c r="Q1049" s="15"/>
      <c r="R1049" s="15"/>
      <c r="S1049" s="15"/>
    </row>
    <row r="1050">
      <c r="A1050" s="15"/>
      <c r="B1050" s="15"/>
      <c r="C1050" s="15"/>
      <c r="D1050" s="15"/>
      <c r="E1050" s="15"/>
      <c r="F1050" s="15"/>
      <c r="G1050" s="15"/>
      <c r="H1050" s="15"/>
      <c r="I1050" s="15"/>
      <c r="J1050" s="15"/>
      <c r="K1050" s="15"/>
      <c r="L1050" s="15"/>
      <c r="M1050" s="15"/>
      <c r="N1050" s="15"/>
      <c r="O1050" s="15"/>
      <c r="P1050" s="15"/>
      <c r="Q1050" s="15"/>
      <c r="R1050" s="15"/>
      <c r="S1050" s="15"/>
    </row>
    <row r="1051">
      <c r="A1051" s="15"/>
      <c r="B1051" s="15"/>
      <c r="C1051" s="15"/>
      <c r="D1051" s="15"/>
      <c r="E1051" s="15"/>
      <c r="F1051" s="15"/>
      <c r="G1051" s="15"/>
      <c r="H1051" s="15"/>
      <c r="I1051" s="15"/>
      <c r="J1051" s="15"/>
      <c r="K1051" s="15"/>
      <c r="L1051" s="15"/>
      <c r="M1051" s="15"/>
      <c r="N1051" s="15"/>
      <c r="O1051" s="15"/>
      <c r="P1051" s="15"/>
      <c r="Q1051" s="15"/>
      <c r="R1051" s="15"/>
      <c r="S1051" s="15"/>
    </row>
    <row r="1052">
      <c r="A1052" s="15"/>
      <c r="B1052" s="15"/>
      <c r="C1052" s="15"/>
      <c r="D1052" s="15"/>
      <c r="E1052" s="15"/>
      <c r="F1052" s="15"/>
      <c r="G1052" s="15"/>
      <c r="H1052" s="15"/>
      <c r="I1052" s="15"/>
      <c r="J1052" s="15"/>
      <c r="K1052" s="15"/>
      <c r="L1052" s="15"/>
      <c r="M1052" s="15"/>
      <c r="N1052" s="15"/>
      <c r="O1052" s="15"/>
      <c r="P1052" s="15"/>
      <c r="Q1052" s="15"/>
      <c r="R1052" s="15"/>
      <c r="S1052" s="15"/>
    </row>
    <row r="1053">
      <c r="A1053" s="15"/>
      <c r="B1053" s="15"/>
      <c r="C1053" s="15"/>
      <c r="D1053" s="15"/>
      <c r="E1053" s="15"/>
      <c r="F1053" s="15"/>
      <c r="G1053" s="15"/>
      <c r="H1053" s="15"/>
      <c r="I1053" s="15"/>
      <c r="J1053" s="15"/>
      <c r="K1053" s="15"/>
      <c r="L1053" s="15"/>
      <c r="M1053" s="15"/>
      <c r="N1053" s="15"/>
      <c r="O1053" s="15"/>
      <c r="P1053" s="15"/>
      <c r="Q1053" s="15"/>
      <c r="R1053" s="15"/>
      <c r="S1053" s="15"/>
    </row>
    <row r="1054">
      <c r="A1054" s="15"/>
      <c r="B1054" s="15"/>
      <c r="C1054" s="15"/>
      <c r="D1054" s="15"/>
      <c r="E1054" s="15"/>
      <c r="F1054" s="15"/>
      <c r="G1054" s="15"/>
      <c r="H1054" s="15"/>
      <c r="I1054" s="15"/>
      <c r="J1054" s="15"/>
      <c r="K1054" s="15"/>
      <c r="L1054" s="15"/>
      <c r="M1054" s="15"/>
      <c r="N1054" s="15"/>
      <c r="O1054" s="15"/>
      <c r="P1054" s="15"/>
      <c r="Q1054" s="15"/>
      <c r="R1054" s="15"/>
      <c r="S1054" s="15"/>
    </row>
    <row r="1055">
      <c r="A1055" s="15"/>
      <c r="B1055" s="15"/>
      <c r="C1055" s="15"/>
      <c r="D1055" s="15"/>
      <c r="E1055" s="15"/>
      <c r="F1055" s="15"/>
      <c r="G1055" s="15"/>
      <c r="H1055" s="15"/>
      <c r="I1055" s="15"/>
      <c r="J1055" s="15"/>
      <c r="K1055" s="15"/>
      <c r="L1055" s="15"/>
      <c r="M1055" s="15"/>
      <c r="N1055" s="15"/>
      <c r="O1055" s="15"/>
      <c r="P1055" s="15"/>
      <c r="Q1055" s="15"/>
      <c r="R1055" s="15"/>
      <c r="S1055" s="15"/>
    </row>
    <row r="1056">
      <c r="A1056" s="15"/>
      <c r="B1056" s="15"/>
      <c r="C1056" s="15"/>
      <c r="D1056" s="15"/>
      <c r="E1056" s="15"/>
      <c r="F1056" s="15"/>
      <c r="G1056" s="15"/>
      <c r="H1056" s="15"/>
      <c r="I1056" s="15"/>
      <c r="J1056" s="15"/>
      <c r="K1056" s="15"/>
      <c r="L1056" s="15"/>
      <c r="M1056" s="15"/>
      <c r="N1056" s="15"/>
      <c r="O1056" s="15"/>
      <c r="P1056" s="15"/>
      <c r="Q1056" s="15"/>
      <c r="R1056" s="15"/>
      <c r="S1056" s="15"/>
    </row>
    <row r="1057">
      <c r="A1057" s="15"/>
      <c r="B1057" s="15"/>
      <c r="C1057" s="15"/>
      <c r="D1057" s="15"/>
      <c r="E1057" s="15"/>
      <c r="F1057" s="15"/>
      <c r="G1057" s="15"/>
      <c r="H1057" s="15"/>
      <c r="I1057" s="15"/>
      <c r="J1057" s="15"/>
      <c r="K1057" s="15"/>
      <c r="L1057" s="15"/>
      <c r="M1057" s="15"/>
      <c r="N1057" s="15"/>
      <c r="O1057" s="15"/>
      <c r="P1057" s="15"/>
      <c r="Q1057" s="15"/>
      <c r="R1057" s="15"/>
      <c r="S1057" s="15"/>
    </row>
    <row r="1058">
      <c r="A1058" s="15"/>
      <c r="B1058" s="15"/>
      <c r="C1058" s="15"/>
      <c r="D1058" s="15"/>
      <c r="E1058" s="15"/>
      <c r="F1058" s="15"/>
      <c r="G1058" s="15"/>
      <c r="H1058" s="15"/>
      <c r="I1058" s="15"/>
      <c r="J1058" s="15"/>
      <c r="K1058" s="15"/>
      <c r="L1058" s="15"/>
      <c r="M1058" s="15"/>
      <c r="N1058" s="15"/>
      <c r="O1058" s="15"/>
      <c r="P1058" s="15"/>
      <c r="Q1058" s="15"/>
      <c r="R1058" s="15"/>
      <c r="S1058" s="15"/>
    </row>
    <row r="1059">
      <c r="A1059" s="15"/>
      <c r="B1059" s="15"/>
      <c r="C1059" s="15"/>
      <c r="D1059" s="15"/>
      <c r="E1059" s="15"/>
      <c r="F1059" s="15"/>
      <c r="G1059" s="15"/>
      <c r="H1059" s="15"/>
      <c r="I1059" s="15"/>
      <c r="J1059" s="15"/>
      <c r="K1059" s="15"/>
      <c r="L1059" s="15"/>
      <c r="M1059" s="15"/>
      <c r="N1059" s="15"/>
      <c r="O1059" s="15"/>
      <c r="P1059" s="15"/>
      <c r="Q1059" s="15"/>
      <c r="R1059" s="15"/>
      <c r="S1059" s="15"/>
    </row>
    <row r="1060">
      <c r="A1060" s="15"/>
      <c r="B1060" s="15"/>
      <c r="C1060" s="15"/>
      <c r="D1060" s="15"/>
      <c r="E1060" s="15"/>
      <c r="F1060" s="15"/>
      <c r="G1060" s="15"/>
      <c r="H1060" s="15"/>
      <c r="I1060" s="15"/>
      <c r="J1060" s="15"/>
      <c r="K1060" s="15"/>
      <c r="L1060" s="15"/>
      <c r="M1060" s="15"/>
      <c r="N1060" s="15"/>
      <c r="O1060" s="15"/>
      <c r="P1060" s="15"/>
      <c r="Q1060" s="15"/>
      <c r="R1060" s="15"/>
      <c r="S1060" s="15"/>
    </row>
    <row r="1061">
      <c r="A1061" s="15"/>
      <c r="B1061" s="15"/>
      <c r="C1061" s="15"/>
      <c r="D1061" s="15"/>
      <c r="E1061" s="15"/>
      <c r="F1061" s="15"/>
      <c r="G1061" s="15"/>
      <c r="H1061" s="15"/>
      <c r="I1061" s="15"/>
      <c r="J1061" s="15"/>
      <c r="K1061" s="15"/>
      <c r="L1061" s="15"/>
      <c r="M1061" s="15"/>
      <c r="N1061" s="15"/>
      <c r="O1061" s="15"/>
      <c r="P1061" s="15"/>
      <c r="Q1061" s="15"/>
      <c r="R1061" s="15"/>
      <c r="S1061" s="15"/>
    </row>
    <row r="1062">
      <c r="A1062" s="15"/>
      <c r="B1062" s="15"/>
      <c r="C1062" s="15"/>
      <c r="D1062" s="15"/>
      <c r="E1062" s="15"/>
      <c r="F1062" s="15"/>
      <c r="G1062" s="15"/>
      <c r="H1062" s="15"/>
      <c r="I1062" s="15"/>
      <c r="J1062" s="15"/>
      <c r="K1062" s="15"/>
      <c r="L1062" s="15"/>
      <c r="M1062" s="15"/>
      <c r="N1062" s="15"/>
      <c r="O1062" s="15"/>
      <c r="P1062" s="15"/>
      <c r="Q1062" s="15"/>
      <c r="R1062" s="15"/>
      <c r="S1062" s="15"/>
    </row>
    <row r="1063">
      <c r="A1063" s="15"/>
      <c r="B1063" s="15"/>
      <c r="C1063" s="15"/>
      <c r="D1063" s="15"/>
      <c r="E1063" s="15"/>
      <c r="F1063" s="15"/>
      <c r="G1063" s="15"/>
      <c r="H1063" s="15"/>
      <c r="I1063" s="15"/>
      <c r="J1063" s="15"/>
      <c r="K1063" s="15"/>
      <c r="L1063" s="15"/>
      <c r="M1063" s="15"/>
      <c r="N1063" s="15"/>
      <c r="O1063" s="15"/>
      <c r="P1063" s="15"/>
      <c r="Q1063" s="15"/>
      <c r="R1063" s="15"/>
      <c r="S1063" s="15"/>
    </row>
    <row r="1064">
      <c r="A1064" s="15"/>
      <c r="B1064" s="15"/>
      <c r="C1064" s="15"/>
      <c r="D1064" s="15"/>
      <c r="E1064" s="15"/>
      <c r="F1064" s="15"/>
      <c r="G1064" s="15"/>
      <c r="H1064" s="15"/>
      <c r="I1064" s="15"/>
      <c r="J1064" s="15"/>
      <c r="K1064" s="15"/>
      <c r="L1064" s="15"/>
      <c r="M1064" s="15"/>
      <c r="N1064" s="15"/>
      <c r="O1064" s="15"/>
      <c r="P1064" s="15"/>
      <c r="Q1064" s="15"/>
      <c r="R1064" s="15"/>
      <c r="S1064" s="15"/>
    </row>
    <row r="1065">
      <c r="A1065" s="15"/>
      <c r="B1065" s="15"/>
      <c r="C1065" s="15"/>
      <c r="D1065" s="15"/>
      <c r="E1065" s="15"/>
      <c r="F1065" s="15"/>
      <c r="G1065" s="15"/>
      <c r="H1065" s="15"/>
      <c r="I1065" s="15"/>
      <c r="J1065" s="15"/>
      <c r="K1065" s="15"/>
      <c r="L1065" s="15"/>
      <c r="M1065" s="15"/>
      <c r="N1065" s="15"/>
      <c r="O1065" s="15"/>
      <c r="P1065" s="15"/>
      <c r="Q1065" s="15"/>
      <c r="R1065" s="15"/>
      <c r="S1065" s="15"/>
    </row>
    <row r="1066">
      <c r="A1066" s="15"/>
      <c r="B1066" s="15"/>
      <c r="C1066" s="15"/>
      <c r="D1066" s="15"/>
      <c r="E1066" s="15"/>
      <c r="F1066" s="15"/>
      <c r="G1066" s="15"/>
      <c r="H1066" s="15"/>
      <c r="I1066" s="15"/>
      <c r="J1066" s="15"/>
      <c r="K1066" s="15"/>
      <c r="L1066" s="15"/>
      <c r="M1066" s="15"/>
      <c r="N1066" s="15"/>
      <c r="O1066" s="15"/>
      <c r="P1066" s="15"/>
      <c r="Q1066" s="15"/>
      <c r="R1066" s="15"/>
      <c r="S1066" s="15"/>
    </row>
    <row r="1067">
      <c r="A1067" s="15"/>
      <c r="B1067" s="15"/>
      <c r="C1067" s="15"/>
      <c r="D1067" s="15"/>
      <c r="E1067" s="15"/>
      <c r="F1067" s="15"/>
      <c r="G1067" s="15"/>
      <c r="H1067" s="15"/>
      <c r="I1067" s="15"/>
      <c r="J1067" s="15"/>
      <c r="K1067" s="15"/>
      <c r="L1067" s="15"/>
      <c r="M1067" s="15"/>
      <c r="N1067" s="15"/>
      <c r="O1067" s="15"/>
      <c r="P1067" s="15"/>
      <c r="Q1067" s="15"/>
      <c r="R1067" s="15"/>
      <c r="S1067" s="15"/>
    </row>
    <row r="1068">
      <c r="A1068" s="15"/>
      <c r="B1068" s="15"/>
      <c r="C1068" s="15"/>
      <c r="D1068" s="15"/>
      <c r="E1068" s="15"/>
      <c r="F1068" s="15"/>
      <c r="G1068" s="15"/>
      <c r="H1068" s="15"/>
      <c r="I1068" s="15"/>
      <c r="J1068" s="15"/>
      <c r="K1068" s="15"/>
      <c r="L1068" s="15"/>
      <c r="M1068" s="15"/>
      <c r="N1068" s="15"/>
      <c r="O1068" s="15"/>
      <c r="P1068" s="15"/>
      <c r="Q1068" s="15"/>
      <c r="R1068" s="15"/>
      <c r="S1068" s="15"/>
    </row>
    <row r="1069">
      <c r="A1069" s="15"/>
      <c r="B1069" s="15"/>
      <c r="C1069" s="15"/>
      <c r="D1069" s="15"/>
      <c r="E1069" s="15"/>
      <c r="F1069" s="15"/>
      <c r="G1069" s="15"/>
      <c r="H1069" s="15"/>
      <c r="I1069" s="15"/>
      <c r="J1069" s="15"/>
      <c r="K1069" s="15"/>
      <c r="L1069" s="15"/>
      <c r="M1069" s="15"/>
      <c r="N1069" s="15"/>
      <c r="O1069" s="15"/>
      <c r="P1069" s="15"/>
      <c r="Q1069" s="15"/>
      <c r="R1069" s="15"/>
      <c r="S1069" s="15"/>
    </row>
    <row r="1070">
      <c r="A1070" s="15"/>
      <c r="B1070" s="15"/>
      <c r="C1070" s="15"/>
      <c r="D1070" s="15"/>
      <c r="E1070" s="15"/>
      <c r="F1070" s="15"/>
      <c r="G1070" s="15"/>
      <c r="H1070" s="15"/>
      <c r="I1070" s="15"/>
      <c r="J1070" s="15"/>
      <c r="K1070" s="15"/>
      <c r="L1070" s="15"/>
      <c r="M1070" s="15"/>
      <c r="N1070" s="15"/>
      <c r="O1070" s="15"/>
      <c r="P1070" s="15"/>
      <c r="Q1070" s="15"/>
      <c r="R1070" s="15"/>
      <c r="S1070" s="15"/>
    </row>
    <row r="1071">
      <c r="A1071" s="15"/>
      <c r="B1071" s="15"/>
      <c r="C1071" s="15"/>
      <c r="D1071" s="15"/>
      <c r="E1071" s="15"/>
      <c r="F1071" s="15"/>
      <c r="G1071" s="15"/>
      <c r="H1071" s="15"/>
      <c r="I1071" s="15"/>
      <c r="J1071" s="15"/>
      <c r="K1071" s="15"/>
      <c r="L1071" s="15"/>
      <c r="M1071" s="15"/>
      <c r="N1071" s="15"/>
      <c r="O1071" s="15"/>
      <c r="P1071" s="15"/>
      <c r="Q1071" s="15"/>
      <c r="R1071" s="15"/>
      <c r="S1071" s="15"/>
    </row>
    <row r="1072">
      <c r="A1072" s="15"/>
      <c r="B1072" s="15"/>
      <c r="C1072" s="15"/>
      <c r="D1072" s="15"/>
      <c r="E1072" s="15"/>
      <c r="F1072" s="15"/>
      <c r="G1072" s="15"/>
      <c r="H1072" s="15"/>
      <c r="I1072" s="15"/>
      <c r="J1072" s="15"/>
      <c r="K1072" s="15"/>
      <c r="L1072" s="15"/>
      <c r="M1072" s="15"/>
      <c r="N1072" s="15"/>
      <c r="O1072" s="15"/>
      <c r="P1072" s="15"/>
      <c r="Q1072" s="15"/>
      <c r="R1072" s="15"/>
      <c r="S1072" s="15"/>
    </row>
    <row r="1073">
      <c r="A1073" s="15"/>
      <c r="B1073" s="15"/>
      <c r="C1073" s="15"/>
      <c r="D1073" s="15"/>
      <c r="E1073" s="15"/>
      <c r="F1073" s="15"/>
      <c r="G1073" s="15"/>
      <c r="H1073" s="15"/>
      <c r="I1073" s="15"/>
      <c r="J1073" s="15"/>
      <c r="K1073" s="15"/>
      <c r="L1073" s="15"/>
      <c r="M1073" s="15"/>
      <c r="N1073" s="15"/>
      <c r="O1073" s="15"/>
      <c r="P1073" s="15"/>
      <c r="Q1073" s="15"/>
      <c r="R1073" s="15"/>
      <c r="S1073" s="15"/>
    </row>
    <row r="1074">
      <c r="A1074" s="15"/>
      <c r="B1074" s="15"/>
      <c r="C1074" s="15"/>
      <c r="D1074" s="15"/>
      <c r="E1074" s="15"/>
      <c r="F1074" s="15"/>
      <c r="G1074" s="15"/>
      <c r="H1074" s="15"/>
      <c r="I1074" s="15"/>
      <c r="J1074" s="15"/>
      <c r="K1074" s="15"/>
      <c r="L1074" s="15"/>
      <c r="M1074" s="15"/>
      <c r="N1074" s="15"/>
      <c r="O1074" s="15"/>
      <c r="P1074" s="15"/>
      <c r="Q1074" s="15"/>
      <c r="R1074" s="15"/>
      <c r="S1074" s="15"/>
    </row>
    <row r="1075">
      <c r="A1075" s="15"/>
      <c r="B1075" s="15"/>
      <c r="C1075" s="15"/>
      <c r="D1075" s="15"/>
      <c r="E1075" s="15"/>
      <c r="F1075" s="15"/>
      <c r="G1075" s="15"/>
      <c r="H1075" s="15"/>
      <c r="I1075" s="15"/>
      <c r="J1075" s="15"/>
      <c r="K1075" s="15"/>
      <c r="L1075" s="15"/>
      <c r="M1075" s="15"/>
      <c r="N1075" s="15"/>
      <c r="O1075" s="15"/>
      <c r="P1075" s="15"/>
      <c r="Q1075" s="15"/>
      <c r="R1075" s="15"/>
      <c r="S1075" s="15"/>
    </row>
    <row r="1076">
      <c r="A1076" s="15"/>
      <c r="B1076" s="15"/>
      <c r="C1076" s="15"/>
      <c r="D1076" s="15"/>
      <c r="E1076" s="15"/>
      <c r="F1076" s="15"/>
      <c r="G1076" s="15"/>
      <c r="H1076" s="15"/>
      <c r="I1076" s="15"/>
      <c r="J1076" s="15"/>
      <c r="K1076" s="15"/>
      <c r="L1076" s="15"/>
      <c r="M1076" s="15"/>
      <c r="N1076" s="15"/>
      <c r="O1076" s="15"/>
      <c r="P1076" s="15"/>
      <c r="Q1076" s="15"/>
      <c r="R1076" s="15"/>
      <c r="S1076" s="15"/>
    </row>
    <row r="1077">
      <c r="A1077" s="15"/>
      <c r="B1077" s="15"/>
      <c r="C1077" s="15"/>
      <c r="D1077" s="15"/>
      <c r="E1077" s="15"/>
      <c r="F1077" s="15"/>
      <c r="G1077" s="15"/>
      <c r="H1077" s="15"/>
      <c r="I1077" s="15"/>
      <c r="J1077" s="15"/>
      <c r="K1077" s="15"/>
      <c r="L1077" s="15"/>
      <c r="M1077" s="15"/>
      <c r="N1077" s="15"/>
      <c r="O1077" s="15"/>
      <c r="P1077" s="15"/>
      <c r="Q1077" s="15"/>
      <c r="R1077" s="15"/>
      <c r="S1077" s="15"/>
    </row>
    <row r="1078">
      <c r="A1078" s="15"/>
      <c r="B1078" s="15"/>
      <c r="C1078" s="15"/>
      <c r="D1078" s="15"/>
      <c r="E1078" s="15"/>
      <c r="F1078" s="15"/>
      <c r="G1078" s="15"/>
      <c r="H1078" s="15"/>
      <c r="I1078" s="15"/>
      <c r="J1078" s="15"/>
      <c r="K1078" s="15"/>
      <c r="L1078" s="15"/>
      <c r="M1078" s="15"/>
      <c r="N1078" s="15"/>
      <c r="O1078" s="15"/>
      <c r="P1078" s="15"/>
      <c r="Q1078" s="15"/>
      <c r="R1078" s="15"/>
      <c r="S1078" s="15"/>
    </row>
    <row r="1079">
      <c r="A1079" s="15"/>
      <c r="B1079" s="15"/>
      <c r="C1079" s="15"/>
      <c r="D1079" s="15"/>
      <c r="E1079" s="15"/>
      <c r="F1079" s="15"/>
      <c r="G1079" s="15"/>
      <c r="H1079" s="15"/>
      <c r="I1079" s="15"/>
      <c r="J1079" s="15"/>
      <c r="K1079" s="15"/>
      <c r="L1079" s="15"/>
      <c r="M1079" s="15"/>
      <c r="N1079" s="15"/>
      <c r="O1079" s="15"/>
      <c r="P1079" s="15"/>
      <c r="Q1079" s="15"/>
      <c r="R1079" s="15"/>
      <c r="S1079" s="15"/>
    </row>
    <row r="1080">
      <c r="A1080" s="15"/>
      <c r="B1080" s="15"/>
      <c r="C1080" s="15"/>
      <c r="D1080" s="15"/>
      <c r="E1080" s="15"/>
      <c r="F1080" s="15"/>
      <c r="G1080" s="15"/>
      <c r="H1080" s="15"/>
      <c r="I1080" s="15"/>
      <c r="J1080" s="15"/>
      <c r="K1080" s="15"/>
      <c r="L1080" s="15"/>
      <c r="M1080" s="15"/>
      <c r="N1080" s="15"/>
      <c r="O1080" s="15"/>
      <c r="P1080" s="15"/>
      <c r="Q1080" s="15"/>
      <c r="R1080" s="15"/>
      <c r="S1080" s="15"/>
    </row>
    <row r="1081">
      <c r="A1081" s="15"/>
      <c r="B1081" s="15"/>
      <c r="C1081" s="15"/>
      <c r="D1081" s="15"/>
      <c r="E1081" s="15"/>
      <c r="F1081" s="15"/>
      <c r="G1081" s="15"/>
      <c r="H1081" s="15"/>
      <c r="I1081" s="15"/>
      <c r="J1081" s="15"/>
      <c r="K1081" s="15"/>
      <c r="L1081" s="15"/>
      <c r="M1081" s="15"/>
      <c r="N1081" s="15"/>
      <c r="O1081" s="15"/>
      <c r="P1081" s="15"/>
      <c r="Q1081" s="15"/>
      <c r="R1081" s="15"/>
      <c r="S1081" s="15"/>
    </row>
    <row r="1082">
      <c r="A1082" s="15"/>
      <c r="B1082" s="15"/>
      <c r="C1082" s="15"/>
      <c r="D1082" s="15"/>
      <c r="E1082" s="15"/>
      <c r="F1082" s="15"/>
      <c r="G1082" s="15"/>
      <c r="H1082" s="15"/>
      <c r="I1082" s="15"/>
      <c r="J1082" s="15"/>
      <c r="K1082" s="15"/>
      <c r="L1082" s="15"/>
      <c r="M1082" s="15"/>
      <c r="N1082" s="15"/>
      <c r="O1082" s="15"/>
      <c r="P1082" s="15"/>
      <c r="Q1082" s="15"/>
      <c r="R1082" s="15"/>
      <c r="S1082" s="15"/>
    </row>
    <row r="1083">
      <c r="A1083" s="15"/>
      <c r="B1083" s="15"/>
      <c r="C1083" s="15"/>
      <c r="D1083" s="15"/>
      <c r="E1083" s="15"/>
      <c r="F1083" s="15"/>
      <c r="G1083" s="15"/>
      <c r="H1083" s="15"/>
      <c r="I1083" s="15"/>
      <c r="J1083" s="15"/>
      <c r="K1083" s="15"/>
      <c r="L1083" s="15"/>
      <c r="M1083" s="15"/>
      <c r="N1083" s="15"/>
      <c r="O1083" s="15"/>
      <c r="P1083" s="15"/>
      <c r="Q1083" s="15"/>
      <c r="R1083" s="15"/>
      <c r="S1083" s="15"/>
    </row>
    <row r="1084">
      <c r="A1084" s="15"/>
      <c r="B1084" s="15"/>
      <c r="C1084" s="15"/>
      <c r="D1084" s="15"/>
      <c r="E1084" s="15"/>
      <c r="F1084" s="15"/>
      <c r="G1084" s="15"/>
      <c r="H1084" s="15"/>
      <c r="I1084" s="15"/>
      <c r="J1084" s="15"/>
      <c r="K1084" s="15"/>
      <c r="L1084" s="15"/>
      <c r="M1084" s="15"/>
      <c r="N1084" s="15"/>
      <c r="O1084" s="15"/>
      <c r="P1084" s="15"/>
      <c r="Q1084" s="15"/>
      <c r="R1084" s="15"/>
      <c r="S1084" s="15"/>
    </row>
    <row r="1085">
      <c r="A1085" s="15"/>
      <c r="B1085" s="15"/>
      <c r="C1085" s="15"/>
      <c r="D1085" s="15"/>
      <c r="E1085" s="15"/>
      <c r="F1085" s="15"/>
      <c r="G1085" s="15"/>
      <c r="H1085" s="15"/>
      <c r="I1085" s="15"/>
      <c r="J1085" s="15"/>
      <c r="K1085" s="15"/>
      <c r="L1085" s="15"/>
      <c r="M1085" s="15"/>
      <c r="N1085" s="15"/>
      <c r="O1085" s="15"/>
      <c r="P1085" s="15"/>
      <c r="Q1085" s="15"/>
      <c r="R1085" s="15"/>
      <c r="S1085" s="15"/>
    </row>
    <row r="1086">
      <c r="A1086" s="15"/>
      <c r="B1086" s="15"/>
      <c r="C1086" s="15"/>
      <c r="D1086" s="15"/>
      <c r="E1086" s="15"/>
      <c r="F1086" s="15"/>
      <c r="G1086" s="15"/>
      <c r="H1086" s="15"/>
      <c r="I1086" s="15"/>
      <c r="J1086" s="15"/>
      <c r="K1086" s="15"/>
      <c r="L1086" s="15"/>
      <c r="M1086" s="15"/>
      <c r="N1086" s="15"/>
      <c r="O1086" s="15"/>
      <c r="P1086" s="15"/>
      <c r="Q1086" s="15"/>
      <c r="R1086" s="15"/>
      <c r="S1086" s="15"/>
    </row>
    <row r="1087">
      <c r="A1087" s="15"/>
      <c r="B1087" s="15"/>
      <c r="C1087" s="15"/>
      <c r="D1087" s="15"/>
      <c r="E1087" s="15"/>
      <c r="F1087" s="15"/>
      <c r="G1087" s="15"/>
      <c r="H1087" s="15"/>
      <c r="I1087" s="15"/>
      <c r="J1087" s="15"/>
      <c r="K1087" s="15"/>
      <c r="L1087" s="15"/>
      <c r="M1087" s="15"/>
      <c r="N1087" s="15"/>
      <c r="O1087" s="15"/>
      <c r="P1087" s="15"/>
      <c r="Q1087" s="15"/>
      <c r="R1087" s="15"/>
      <c r="S1087" s="15"/>
    </row>
    <row r="1088">
      <c r="A1088" s="15"/>
      <c r="B1088" s="15"/>
      <c r="C1088" s="15"/>
      <c r="D1088" s="15"/>
      <c r="E1088" s="15"/>
      <c r="F1088" s="15"/>
      <c r="G1088" s="15"/>
      <c r="H1088" s="15"/>
      <c r="I1088" s="15"/>
      <c r="J1088" s="15"/>
      <c r="K1088" s="15"/>
      <c r="L1088" s="15"/>
      <c r="M1088" s="15"/>
      <c r="N1088" s="15"/>
      <c r="O1088" s="15"/>
      <c r="P1088" s="15"/>
      <c r="Q1088" s="15"/>
      <c r="R1088" s="15"/>
      <c r="S1088" s="15"/>
    </row>
    <row r="1089">
      <c r="A1089" s="15"/>
      <c r="B1089" s="15"/>
      <c r="C1089" s="15"/>
      <c r="D1089" s="15"/>
      <c r="E1089" s="15"/>
      <c r="F1089" s="15"/>
      <c r="G1089" s="15"/>
      <c r="H1089" s="15"/>
      <c r="I1089" s="15"/>
      <c r="J1089" s="15"/>
      <c r="K1089" s="15"/>
      <c r="L1089" s="15"/>
      <c r="M1089" s="15"/>
      <c r="N1089" s="15"/>
      <c r="O1089" s="15"/>
      <c r="P1089" s="15"/>
      <c r="Q1089" s="15"/>
      <c r="R1089" s="15"/>
      <c r="S1089" s="15"/>
    </row>
    <row r="1090">
      <c r="A1090" s="15"/>
      <c r="B1090" s="15"/>
      <c r="C1090" s="15"/>
      <c r="D1090" s="15"/>
      <c r="E1090" s="15"/>
      <c r="F1090" s="15"/>
      <c r="G1090" s="15"/>
      <c r="H1090" s="15"/>
      <c r="I1090" s="15"/>
      <c r="J1090" s="15"/>
      <c r="K1090" s="15"/>
      <c r="L1090" s="15"/>
      <c r="M1090" s="15"/>
      <c r="N1090" s="15"/>
      <c r="O1090" s="15"/>
      <c r="P1090" s="15"/>
      <c r="Q1090" s="15"/>
      <c r="R1090" s="15"/>
      <c r="S1090" s="15"/>
    </row>
    <row r="1091">
      <c r="A1091" s="15"/>
      <c r="B1091" s="15"/>
      <c r="C1091" s="15"/>
      <c r="D1091" s="15"/>
      <c r="E1091" s="15"/>
      <c r="F1091" s="15"/>
      <c r="G1091" s="15"/>
      <c r="H1091" s="15"/>
      <c r="I1091" s="15"/>
      <c r="J1091" s="15"/>
      <c r="K1091" s="15"/>
      <c r="L1091" s="15"/>
      <c r="M1091" s="15"/>
      <c r="N1091" s="15"/>
      <c r="O1091" s="15"/>
      <c r="P1091" s="15"/>
      <c r="Q1091" s="15"/>
      <c r="R1091" s="15"/>
      <c r="S1091" s="15"/>
    </row>
    <row r="1092">
      <c r="A1092" s="15"/>
      <c r="B1092" s="15"/>
      <c r="C1092" s="15"/>
      <c r="D1092" s="15"/>
      <c r="E1092" s="15"/>
      <c r="F1092" s="15"/>
      <c r="G1092" s="15"/>
      <c r="H1092" s="15"/>
      <c r="I1092" s="15"/>
      <c r="J1092" s="15"/>
      <c r="K1092" s="15"/>
      <c r="L1092" s="15"/>
      <c r="M1092" s="15"/>
      <c r="N1092" s="15"/>
      <c r="O1092" s="15"/>
      <c r="P1092" s="15"/>
      <c r="Q1092" s="15"/>
      <c r="R1092" s="15"/>
      <c r="S1092" s="15"/>
    </row>
    <row r="1093">
      <c r="A1093" s="15"/>
      <c r="B1093" s="15"/>
      <c r="C1093" s="15"/>
      <c r="D1093" s="15"/>
      <c r="E1093" s="15"/>
      <c r="F1093" s="15"/>
      <c r="G1093" s="15"/>
      <c r="H1093" s="15"/>
      <c r="I1093" s="15"/>
      <c r="J1093" s="15"/>
      <c r="K1093" s="15"/>
      <c r="L1093" s="15"/>
      <c r="M1093" s="15"/>
      <c r="N1093" s="15"/>
      <c r="O1093" s="15"/>
      <c r="P1093" s="15"/>
      <c r="Q1093" s="15"/>
      <c r="R1093" s="15"/>
      <c r="S1093" s="15"/>
    </row>
    <row r="1094">
      <c r="A1094" s="15"/>
      <c r="B1094" s="15"/>
      <c r="C1094" s="15"/>
      <c r="D1094" s="15"/>
      <c r="E1094" s="15"/>
      <c r="F1094" s="15"/>
      <c r="G1094" s="15"/>
      <c r="H1094" s="15"/>
      <c r="I1094" s="15"/>
      <c r="J1094" s="15"/>
      <c r="K1094" s="15"/>
      <c r="L1094" s="15"/>
      <c r="M1094" s="15"/>
      <c r="N1094" s="15"/>
      <c r="O1094" s="15"/>
      <c r="P1094" s="15"/>
      <c r="Q1094" s="15"/>
      <c r="R1094" s="15"/>
      <c r="S1094" s="15"/>
    </row>
    <row r="1095">
      <c r="A1095" s="15"/>
      <c r="B1095" s="15"/>
      <c r="C1095" s="15"/>
      <c r="D1095" s="15"/>
      <c r="E1095" s="15"/>
      <c r="F1095" s="15"/>
      <c r="G1095" s="15"/>
      <c r="H1095" s="15"/>
      <c r="I1095" s="15"/>
      <c r="J1095" s="15"/>
      <c r="K1095" s="15"/>
      <c r="L1095" s="15"/>
      <c r="M1095" s="15"/>
      <c r="N1095" s="15"/>
      <c r="O1095" s="15"/>
      <c r="P1095" s="15"/>
      <c r="Q1095" s="15"/>
      <c r="R1095" s="15"/>
      <c r="S1095" s="15"/>
    </row>
    <row r="1096">
      <c r="A1096" s="15"/>
      <c r="B1096" s="15"/>
      <c r="C1096" s="15"/>
      <c r="D1096" s="15"/>
      <c r="E1096" s="15"/>
      <c r="F1096" s="15"/>
      <c r="G1096" s="15"/>
      <c r="H1096" s="15"/>
      <c r="I1096" s="15"/>
      <c r="J1096" s="15"/>
      <c r="K1096" s="15"/>
      <c r="L1096" s="15"/>
      <c r="M1096" s="15"/>
      <c r="N1096" s="15"/>
      <c r="O1096" s="15"/>
      <c r="P1096" s="15"/>
      <c r="Q1096" s="15"/>
      <c r="R1096" s="15"/>
      <c r="S1096" s="15"/>
    </row>
    <row r="1097">
      <c r="A1097" s="15"/>
      <c r="B1097" s="15"/>
      <c r="C1097" s="15"/>
      <c r="D1097" s="15"/>
      <c r="E1097" s="15"/>
      <c r="F1097" s="15"/>
      <c r="G1097" s="15"/>
      <c r="H1097" s="15"/>
      <c r="I1097" s="15"/>
      <c r="J1097" s="15"/>
      <c r="K1097" s="15"/>
      <c r="L1097" s="15"/>
      <c r="M1097" s="15"/>
      <c r="N1097" s="15"/>
      <c r="O1097" s="15"/>
      <c r="P1097" s="15"/>
      <c r="Q1097" s="15"/>
      <c r="R1097" s="15"/>
      <c r="S1097" s="15"/>
    </row>
    <row r="1098">
      <c r="A1098" s="15"/>
      <c r="B1098" s="15"/>
      <c r="C1098" s="15"/>
      <c r="D1098" s="15"/>
      <c r="E1098" s="15"/>
      <c r="F1098" s="15"/>
      <c r="G1098" s="15"/>
      <c r="H1098" s="15"/>
      <c r="I1098" s="15"/>
      <c r="J1098" s="15"/>
      <c r="K1098" s="15"/>
      <c r="L1098" s="15"/>
      <c r="M1098" s="15"/>
      <c r="N1098" s="15"/>
      <c r="O1098" s="15"/>
      <c r="P1098" s="15"/>
      <c r="Q1098" s="15"/>
      <c r="R1098" s="15"/>
      <c r="S1098" s="15"/>
    </row>
    <row r="1099">
      <c r="A1099" s="15"/>
      <c r="B1099" s="15"/>
      <c r="C1099" s="15"/>
      <c r="D1099" s="15"/>
      <c r="E1099" s="15"/>
      <c r="F1099" s="15"/>
      <c r="G1099" s="15"/>
      <c r="H1099" s="15"/>
      <c r="I1099" s="15"/>
      <c r="J1099" s="15"/>
      <c r="K1099" s="15"/>
      <c r="L1099" s="15"/>
      <c r="M1099" s="15"/>
      <c r="N1099" s="15"/>
      <c r="O1099" s="15"/>
      <c r="P1099" s="15"/>
      <c r="Q1099" s="15"/>
      <c r="R1099" s="15"/>
      <c r="S1099" s="15"/>
    </row>
    <row r="1100">
      <c r="A1100" s="15"/>
      <c r="B1100" s="15"/>
      <c r="C1100" s="15"/>
      <c r="D1100" s="15"/>
      <c r="E1100" s="15"/>
      <c r="F1100" s="15"/>
      <c r="G1100" s="15"/>
      <c r="H1100" s="15"/>
      <c r="I1100" s="15"/>
      <c r="J1100" s="15"/>
      <c r="K1100" s="15"/>
      <c r="L1100" s="15"/>
      <c r="M1100" s="15"/>
      <c r="N1100" s="15"/>
      <c r="O1100" s="15"/>
      <c r="P1100" s="15"/>
      <c r="Q1100" s="15"/>
      <c r="R1100" s="15"/>
      <c r="S1100" s="15"/>
    </row>
    <row r="1101">
      <c r="A1101" s="15"/>
      <c r="B1101" s="15"/>
      <c r="C1101" s="15"/>
      <c r="D1101" s="15"/>
      <c r="E1101" s="15"/>
      <c r="F1101" s="15"/>
      <c r="G1101" s="15"/>
      <c r="H1101" s="15"/>
      <c r="I1101" s="15"/>
      <c r="J1101" s="15"/>
      <c r="K1101" s="15"/>
      <c r="L1101" s="15"/>
      <c r="M1101" s="15"/>
      <c r="N1101" s="15"/>
      <c r="O1101" s="15"/>
      <c r="P1101" s="15"/>
      <c r="Q1101" s="15"/>
      <c r="R1101" s="15"/>
      <c r="S1101" s="15"/>
    </row>
    <row r="1102">
      <c r="A1102" s="15"/>
      <c r="B1102" s="15"/>
      <c r="C1102" s="15"/>
      <c r="D1102" s="15"/>
      <c r="E1102" s="15"/>
      <c r="F1102" s="15"/>
      <c r="G1102" s="15"/>
      <c r="H1102" s="15"/>
      <c r="I1102" s="15"/>
      <c r="J1102" s="15"/>
      <c r="K1102" s="15"/>
      <c r="L1102" s="15"/>
      <c r="M1102" s="15"/>
      <c r="N1102" s="15"/>
      <c r="O1102" s="15"/>
      <c r="P1102" s="15"/>
      <c r="Q1102" s="15"/>
      <c r="R1102" s="15"/>
      <c r="S1102" s="15"/>
    </row>
    <row r="1103">
      <c r="A1103" s="15"/>
      <c r="B1103" s="15"/>
      <c r="C1103" s="15"/>
      <c r="D1103" s="15"/>
      <c r="E1103" s="15"/>
      <c r="F1103" s="15"/>
      <c r="G1103" s="15"/>
      <c r="H1103" s="15"/>
      <c r="I1103" s="15"/>
      <c r="J1103" s="15"/>
      <c r="K1103" s="15"/>
      <c r="L1103" s="15"/>
      <c r="M1103" s="15"/>
      <c r="N1103" s="15"/>
      <c r="O1103" s="15"/>
      <c r="P1103" s="15"/>
      <c r="Q1103" s="15"/>
      <c r="R1103" s="15"/>
      <c r="S1103" s="15"/>
    </row>
    <row r="1104">
      <c r="A1104" s="15"/>
      <c r="B1104" s="15"/>
      <c r="C1104" s="15"/>
      <c r="D1104" s="15"/>
      <c r="E1104" s="15"/>
      <c r="F1104" s="15"/>
      <c r="G1104" s="15"/>
      <c r="H1104" s="15"/>
      <c r="I1104" s="15"/>
      <c r="J1104" s="15"/>
      <c r="K1104" s="15"/>
      <c r="L1104" s="15"/>
      <c r="M1104" s="15"/>
      <c r="N1104" s="15"/>
      <c r="O1104" s="15"/>
      <c r="P1104" s="15"/>
      <c r="Q1104" s="15"/>
      <c r="R1104" s="15"/>
      <c r="S1104" s="15"/>
    </row>
    <row r="1105">
      <c r="A1105" s="15"/>
      <c r="B1105" s="15"/>
      <c r="C1105" s="15"/>
      <c r="D1105" s="15"/>
      <c r="E1105" s="15"/>
      <c r="F1105" s="15"/>
      <c r="G1105" s="15"/>
      <c r="H1105" s="15"/>
      <c r="I1105" s="15"/>
      <c r="J1105" s="15"/>
      <c r="K1105" s="15"/>
      <c r="L1105" s="15"/>
      <c r="M1105" s="15"/>
      <c r="N1105" s="15"/>
      <c r="O1105" s="15"/>
      <c r="P1105" s="15"/>
      <c r="Q1105" s="15"/>
      <c r="R1105" s="15"/>
      <c r="S1105" s="15"/>
    </row>
    <row r="1106">
      <c r="A1106" s="15"/>
      <c r="B1106" s="15"/>
      <c r="C1106" s="15"/>
      <c r="D1106" s="15"/>
      <c r="E1106" s="15"/>
      <c r="F1106" s="15"/>
      <c r="G1106" s="15"/>
      <c r="H1106" s="15"/>
      <c r="I1106" s="15"/>
      <c r="J1106" s="15"/>
      <c r="K1106" s="15"/>
      <c r="L1106" s="15"/>
      <c r="M1106" s="15"/>
      <c r="N1106" s="15"/>
      <c r="O1106" s="15"/>
      <c r="P1106" s="15"/>
      <c r="Q1106" s="15"/>
      <c r="R1106" s="15"/>
      <c r="S1106" s="15"/>
    </row>
    <row r="1107">
      <c r="A1107" s="15"/>
      <c r="B1107" s="15"/>
      <c r="C1107" s="15"/>
      <c r="D1107" s="15"/>
      <c r="E1107" s="15"/>
      <c r="F1107" s="15"/>
      <c r="G1107" s="15"/>
      <c r="H1107" s="15"/>
      <c r="I1107" s="15"/>
      <c r="J1107" s="15"/>
      <c r="K1107" s="15"/>
      <c r="L1107" s="15"/>
      <c r="M1107" s="15"/>
      <c r="N1107" s="15"/>
      <c r="O1107" s="15"/>
      <c r="P1107" s="15"/>
      <c r="Q1107" s="15"/>
      <c r="R1107" s="15"/>
      <c r="S1107" s="15"/>
    </row>
    <row r="1108">
      <c r="A1108" s="15"/>
      <c r="B1108" s="15"/>
      <c r="C1108" s="15"/>
      <c r="D1108" s="15"/>
      <c r="E1108" s="15"/>
      <c r="F1108" s="15"/>
      <c r="G1108" s="15"/>
      <c r="H1108" s="15"/>
      <c r="I1108" s="15"/>
      <c r="J1108" s="15"/>
      <c r="K1108" s="15"/>
      <c r="L1108" s="15"/>
      <c r="M1108" s="15"/>
      <c r="N1108" s="15"/>
      <c r="O1108" s="15"/>
      <c r="P1108" s="15"/>
      <c r="Q1108" s="15"/>
      <c r="R1108" s="15"/>
      <c r="S1108" s="15"/>
    </row>
    <row r="1109">
      <c r="A1109" s="15"/>
      <c r="B1109" s="15"/>
      <c r="C1109" s="15"/>
      <c r="D1109" s="15"/>
      <c r="E1109" s="15"/>
      <c r="F1109" s="15"/>
      <c r="G1109" s="15"/>
      <c r="H1109" s="15"/>
      <c r="I1109" s="15"/>
      <c r="J1109" s="15"/>
      <c r="K1109" s="15"/>
      <c r="L1109" s="15"/>
      <c r="M1109" s="15"/>
      <c r="N1109" s="15"/>
      <c r="O1109" s="15"/>
      <c r="P1109" s="15"/>
      <c r="Q1109" s="15"/>
      <c r="R1109" s="15"/>
      <c r="S1109" s="15"/>
    </row>
    <row r="1110">
      <c r="A1110" s="15"/>
      <c r="B1110" s="15"/>
      <c r="C1110" s="15"/>
      <c r="D1110" s="15"/>
      <c r="E1110" s="15"/>
      <c r="F1110" s="15"/>
      <c r="G1110" s="15"/>
      <c r="H1110" s="15"/>
      <c r="I1110" s="15"/>
      <c r="J1110" s="15"/>
      <c r="K1110" s="15"/>
      <c r="L1110" s="15"/>
      <c r="M1110" s="15"/>
      <c r="N1110" s="15"/>
      <c r="O1110" s="15"/>
      <c r="P1110" s="15"/>
      <c r="Q1110" s="15"/>
      <c r="R1110" s="15"/>
      <c r="S1110" s="15"/>
    </row>
  </sheetData>
  <autoFilter ref="$A$2:$AF$141"/>
  <mergeCells count="5">
    <mergeCell ref="N1:Q1"/>
    <mergeCell ref="H136:M136"/>
    <mergeCell ref="M137:N137"/>
    <mergeCell ref="D149:F149"/>
    <mergeCell ref="D166:E166"/>
  </mergeCells>
  <conditionalFormatting sqref="T1:T135 T137:T1110">
    <cfRule type="cellIs" dxfId="0" priority="1" operator="greaterThan">
      <formula>0</formula>
    </cfRule>
  </conditionalFormatting>
  <dataValidations>
    <dataValidation type="list" allowBlank="1" showErrorMessage="1" sqref="R43:R135">
      <formula1>"MARI - NICOLE,DANA - NICOLE,NICOLE,SANTY - NICOLE,M-S-Nic,M-D-N,D-S-Nic,Todos,N-S-J,NICOLE - JOSE"</formula1>
    </dataValidation>
    <dataValidation type="custom" allowBlank="1" showDropDown="1" showErrorMessage="1" sqref="B43:C135">
      <formula1>OR(NOT(ISERROR(DATEVALUE(B43))), AND(ISNUMBER(B43), LEFT(CELL("format", B43))="D"))</formula1>
    </dataValidation>
    <dataValidation type="list" allowBlank="1" showErrorMessage="1" sqref="L3:L135">
      <formula1>LISTA!$B$2:$B$100</formula1>
    </dataValidation>
    <dataValidation type="list" allowBlank="1" showErrorMessage="1" sqref="R3:R42">
      <formula1>"MARI - NICOLE,DANA - NICOLE,NICOLE,SANTY - NICOLE,M-S-Nic,M-D-N,D-S-Nic,Todos"</formula1>
    </dataValidation>
    <dataValidation type="list" allowBlank="1" showErrorMessage="1" sqref="Q43:Q135">
      <formula1>LISTA!$C$8:$C$14</formula1>
    </dataValidation>
    <dataValidation type="list" allowBlank="1" showErrorMessage="1" sqref="M3:M42">
      <formula1>LISTA!$A$2:$A$10</formula1>
    </dataValidation>
    <dataValidation type="list" allowBlank="1" showErrorMessage="1" sqref="Q3:Q42">
      <formula1>LISTA!$C$8:$C$14</formula1>
    </dataValidation>
    <dataValidation type="list" allowBlank="1" showErrorMessage="1" sqref="M43:M135">
      <formula1>LISTA!$A$2:$A$10</formula1>
    </dataValidation>
    <dataValidation type="custom" allowBlank="1" showDropDown="1" sqref="C144:E144 C145">
      <formula1>OR(NOT(ISERROR(DATEVALUE(C144))), AND(ISNUMBER(C144), LEFT(CELL("format", C144))="D"))</formula1>
    </dataValidation>
    <dataValidation type="custom" allowBlank="1" showDropDown="1" showErrorMessage="1" sqref="B3:C26 B27 B28:C42 K3:K42">
      <formula1>OR(NOT(ISERROR(DATEVALUE(B3))), AND(ISNUMBER(B3), LEFT(CELL("format", B3))="D"))</formula1>
    </dataValidation>
  </dataValidations>
  <hyperlinks>
    <hyperlink r:id="rId1" ref="J36"/>
  </hyperlinks>
  <drawing r:id="rId2"/>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8"/>
    <col customWidth="1" min="2" max="2" width="14.38"/>
    <col customWidth="1" min="3" max="3" width="18.63"/>
    <col customWidth="1" hidden="1" min="4" max="4" width="19.5"/>
    <col customWidth="1" min="5" max="5" width="12.13"/>
    <col customWidth="1" min="6" max="6" width="14.75"/>
    <col customWidth="1" min="7" max="7" width="28.13"/>
    <col customWidth="1" min="8" max="8" width="26.75"/>
    <col customWidth="1" min="9" max="9" width="19.75"/>
    <col customWidth="1" min="10" max="11" width="21.25"/>
    <col customWidth="1" min="12" max="13" width="15.63"/>
    <col customWidth="1" min="16" max="16" width="21.63"/>
    <col customWidth="1" min="17" max="17" width="27.25"/>
    <col customWidth="1" min="18" max="18" width="15.63"/>
    <col customWidth="1" min="19" max="19" width="54.25"/>
    <col customWidth="1" min="20" max="20" width="14.13"/>
    <col hidden="1" min="21" max="22" width="12.63"/>
  </cols>
  <sheetData>
    <row r="1">
      <c r="A1" s="1"/>
      <c r="B1" s="3"/>
      <c r="C1" s="3"/>
      <c r="D1" s="3"/>
      <c r="E1" s="3"/>
      <c r="F1" s="4"/>
      <c r="G1" s="4"/>
      <c r="H1" s="4"/>
      <c r="I1" s="4"/>
      <c r="J1" s="815"/>
      <c r="K1" s="4"/>
      <c r="L1" s="4"/>
      <c r="M1" s="4"/>
      <c r="N1" s="5" t="s">
        <v>0</v>
      </c>
      <c r="O1" s="6"/>
      <c r="P1" s="6"/>
      <c r="Q1" s="7"/>
      <c r="R1" s="8"/>
      <c r="S1" s="8"/>
    </row>
    <row r="2">
      <c r="A2" s="590" t="s">
        <v>1</v>
      </c>
      <c r="B2" s="590" t="s">
        <v>2</v>
      </c>
      <c r="C2" s="590" t="s">
        <v>3</v>
      </c>
      <c r="D2" s="590" t="s">
        <v>4</v>
      </c>
      <c r="E2" s="590" t="s">
        <v>5</v>
      </c>
      <c r="F2" s="9" t="s">
        <v>6</v>
      </c>
      <c r="G2" s="9" t="s">
        <v>7</v>
      </c>
      <c r="H2" s="9" t="s">
        <v>8</v>
      </c>
      <c r="I2" s="9" t="s">
        <v>9</v>
      </c>
      <c r="J2" s="816" t="s">
        <v>10</v>
      </c>
      <c r="K2" s="9" t="s">
        <v>2456</v>
      </c>
      <c r="L2" s="9" t="s">
        <v>11</v>
      </c>
      <c r="M2" s="9" t="s">
        <v>12</v>
      </c>
      <c r="N2" s="10" t="s">
        <v>13</v>
      </c>
      <c r="O2" s="10" t="s">
        <v>14</v>
      </c>
      <c r="P2" s="10" t="s">
        <v>15</v>
      </c>
      <c r="Q2" s="10" t="s">
        <v>16</v>
      </c>
      <c r="R2" s="11" t="s">
        <v>17</v>
      </c>
      <c r="S2" s="11" t="s">
        <v>18</v>
      </c>
      <c r="T2" s="124"/>
      <c r="U2" s="124"/>
      <c r="V2" s="124"/>
      <c r="W2" s="591"/>
      <c r="X2" s="591"/>
    </row>
    <row r="3">
      <c r="A3" s="592">
        <v>1.0</v>
      </c>
      <c r="B3" s="593">
        <v>45599.0</v>
      </c>
      <c r="C3" s="593">
        <v>45598.0</v>
      </c>
      <c r="D3" s="592"/>
      <c r="E3" s="592">
        <v>10116.0</v>
      </c>
      <c r="F3" s="592">
        <v>8741467.0</v>
      </c>
      <c r="G3" s="592" t="s">
        <v>4309</v>
      </c>
      <c r="H3" s="592" t="s">
        <v>4309</v>
      </c>
      <c r="I3" s="592">
        <v>7.3155646E7</v>
      </c>
      <c r="J3" s="817"/>
      <c r="K3" s="593"/>
      <c r="L3" s="592" t="s">
        <v>418</v>
      </c>
      <c r="M3" s="596"/>
      <c r="N3" s="592">
        <v>240.0</v>
      </c>
      <c r="O3" s="592">
        <f t="shared" ref="O3:O5" si="1">N3</f>
        <v>240</v>
      </c>
      <c r="P3" s="596"/>
      <c r="Q3" s="592" t="s">
        <v>854</v>
      </c>
      <c r="R3" s="597" t="s">
        <v>1885</v>
      </c>
      <c r="S3" s="592" t="s">
        <v>4310</v>
      </c>
      <c r="T3" s="92"/>
    </row>
    <row r="4">
      <c r="A4" s="592">
        <v>2.0</v>
      </c>
      <c r="B4" s="593">
        <v>45599.0</v>
      </c>
      <c r="C4" s="593">
        <v>45600.0</v>
      </c>
      <c r="D4" s="592"/>
      <c r="E4" s="592">
        <v>10117.0</v>
      </c>
      <c r="F4" s="592">
        <v>1.0735593E7</v>
      </c>
      <c r="G4" s="592" t="s">
        <v>4311</v>
      </c>
      <c r="H4" s="592" t="s">
        <v>4311</v>
      </c>
      <c r="I4" s="592">
        <v>7.7875928E7</v>
      </c>
      <c r="J4" s="818" t="s">
        <v>4312</v>
      </c>
      <c r="K4" s="593"/>
      <c r="L4" s="592" t="s">
        <v>2260</v>
      </c>
      <c r="M4" s="596"/>
      <c r="N4" s="592">
        <v>160.0</v>
      </c>
      <c r="O4" s="592">
        <f t="shared" si="1"/>
        <v>160</v>
      </c>
      <c r="P4" s="596"/>
      <c r="Q4" s="592" t="s">
        <v>854</v>
      </c>
      <c r="R4" s="597" t="s">
        <v>1885</v>
      </c>
      <c r="S4" s="592" t="s">
        <v>4313</v>
      </c>
      <c r="T4" s="92"/>
    </row>
    <row r="5">
      <c r="A5" s="592">
        <v>3.0</v>
      </c>
      <c r="B5" s="593">
        <v>45599.0</v>
      </c>
      <c r="C5" s="593">
        <v>45599.0</v>
      </c>
      <c r="D5" s="592"/>
      <c r="E5" s="592">
        <v>10118.0</v>
      </c>
      <c r="F5" s="592">
        <v>6.439627011E9</v>
      </c>
      <c r="G5" s="592" t="s">
        <v>4314</v>
      </c>
      <c r="H5" s="592" t="s">
        <v>4314</v>
      </c>
      <c r="I5" s="592">
        <v>6.7469848E7</v>
      </c>
      <c r="J5" s="818" t="s">
        <v>4315</v>
      </c>
      <c r="K5" s="593"/>
      <c r="L5" s="592" t="s">
        <v>418</v>
      </c>
      <c r="M5" s="596"/>
      <c r="N5" s="592">
        <v>320.0</v>
      </c>
      <c r="O5" s="592">
        <f t="shared" si="1"/>
        <v>320</v>
      </c>
      <c r="P5" s="596"/>
      <c r="Q5" s="592" t="s">
        <v>854</v>
      </c>
      <c r="R5" s="597" t="s">
        <v>1885</v>
      </c>
      <c r="S5" s="592" t="s">
        <v>4316</v>
      </c>
      <c r="T5" s="92"/>
    </row>
    <row r="6">
      <c r="A6" s="592">
        <v>4.0</v>
      </c>
      <c r="B6" s="593">
        <v>45599.0</v>
      </c>
      <c r="C6" s="593">
        <v>45599.0</v>
      </c>
      <c r="D6" s="592">
        <v>3.81401100124583E14</v>
      </c>
      <c r="E6" s="592">
        <v>10115.0</v>
      </c>
      <c r="F6" s="594">
        <v>6311568.0</v>
      </c>
      <c r="G6" s="594" t="s">
        <v>4290</v>
      </c>
      <c r="H6" s="594" t="s">
        <v>4290</v>
      </c>
      <c r="I6" s="594">
        <v>7.0853233E7</v>
      </c>
      <c r="J6" s="819"/>
      <c r="K6" s="596"/>
      <c r="L6" s="592" t="s">
        <v>98</v>
      </c>
      <c r="M6" s="596"/>
      <c r="N6" s="592">
        <v>429.0</v>
      </c>
      <c r="O6" s="592">
        <v>429.0</v>
      </c>
      <c r="P6" s="592" t="s">
        <v>4317</v>
      </c>
      <c r="Q6" s="592" t="s">
        <v>854</v>
      </c>
      <c r="R6" s="597" t="s">
        <v>1885</v>
      </c>
      <c r="S6" s="592" t="s">
        <v>2809</v>
      </c>
      <c r="T6" s="92"/>
    </row>
    <row r="7">
      <c r="A7" s="592">
        <v>5.0</v>
      </c>
      <c r="B7" s="593">
        <v>45599.0</v>
      </c>
      <c r="C7" s="593">
        <v>45599.0</v>
      </c>
      <c r="D7" s="592">
        <v>3.81401100124583E14</v>
      </c>
      <c r="E7" s="594">
        <v>10114.0</v>
      </c>
      <c r="F7" s="594">
        <v>0.0</v>
      </c>
      <c r="G7" s="594" t="s">
        <v>4164</v>
      </c>
      <c r="H7" s="594" t="s">
        <v>4164</v>
      </c>
      <c r="I7" s="594">
        <v>6.447711E7</v>
      </c>
      <c r="J7" s="820"/>
      <c r="K7" s="592"/>
      <c r="L7" s="592" t="s">
        <v>1449</v>
      </c>
      <c r="M7" s="592" t="s">
        <v>27</v>
      </c>
      <c r="N7" s="592">
        <v>465.0</v>
      </c>
      <c r="O7" s="596">
        <v>465.0</v>
      </c>
      <c r="P7" s="592" t="s">
        <v>4318</v>
      </c>
      <c r="Q7" s="592" t="s">
        <v>854</v>
      </c>
      <c r="R7" s="597" t="s">
        <v>1885</v>
      </c>
      <c r="S7" s="592" t="s">
        <v>4319</v>
      </c>
      <c r="T7" s="92"/>
      <c r="V7" s="12"/>
    </row>
    <row r="8" ht="34.5" customHeight="1">
      <c r="A8" s="592">
        <v>6.0</v>
      </c>
      <c r="B8" s="593">
        <v>45599.0</v>
      </c>
      <c r="C8" s="593">
        <v>45599.0</v>
      </c>
      <c r="D8" s="592">
        <v>3.81401100124583E14</v>
      </c>
      <c r="E8" s="592">
        <v>1042.0</v>
      </c>
      <c r="F8" s="592">
        <v>4695865.0</v>
      </c>
      <c r="G8" s="592" t="s">
        <v>4320</v>
      </c>
      <c r="H8" s="592" t="s">
        <v>4321</v>
      </c>
      <c r="I8" s="592">
        <v>7.5395471E7</v>
      </c>
      <c r="J8" s="818"/>
      <c r="K8" s="593"/>
      <c r="L8" s="592" t="s">
        <v>701</v>
      </c>
      <c r="M8" s="615"/>
      <c r="N8" s="620">
        <f>(50*6)+35+35</f>
        <v>370</v>
      </c>
      <c r="O8" s="592">
        <f t="shared" ref="O8:O9" si="2">N8</f>
        <v>370</v>
      </c>
      <c r="P8" s="621"/>
      <c r="Q8" s="615" t="s">
        <v>854</v>
      </c>
      <c r="R8" s="597" t="s">
        <v>1885</v>
      </c>
      <c r="S8" s="592" t="s">
        <v>4322</v>
      </c>
      <c r="T8" s="92"/>
      <c r="V8" s="12"/>
    </row>
    <row r="9">
      <c r="A9" s="592">
        <v>7.0</v>
      </c>
      <c r="B9" s="593">
        <v>45599.0</v>
      </c>
      <c r="C9" s="593">
        <v>45599.0</v>
      </c>
      <c r="D9" s="592">
        <v>3.81401100124583E14</v>
      </c>
      <c r="E9" s="592">
        <v>10141.0</v>
      </c>
      <c r="F9" s="594">
        <v>3.240385012E9</v>
      </c>
      <c r="G9" s="594" t="s">
        <v>4323</v>
      </c>
      <c r="H9" s="821" t="s">
        <v>4323</v>
      </c>
      <c r="I9" s="592">
        <v>7.2624182E7</v>
      </c>
      <c r="J9" s="818"/>
      <c r="K9" s="593"/>
      <c r="L9" s="592" t="s">
        <v>418</v>
      </c>
      <c r="M9" s="592"/>
      <c r="N9" s="592">
        <v>560.0</v>
      </c>
      <c r="O9" s="592">
        <f t="shared" si="2"/>
        <v>560</v>
      </c>
      <c r="P9" s="592"/>
      <c r="Q9" s="592" t="s">
        <v>854</v>
      </c>
      <c r="R9" s="597" t="s">
        <v>1885</v>
      </c>
      <c r="S9" s="592" t="s">
        <v>3995</v>
      </c>
      <c r="T9" s="92"/>
    </row>
    <row r="10" ht="36.0" customHeight="1">
      <c r="A10" s="592">
        <v>10.0</v>
      </c>
      <c r="B10" s="616">
        <v>45601.0</v>
      </c>
      <c r="C10" s="616">
        <v>45598.0</v>
      </c>
      <c r="D10" s="615">
        <v>3.81401100124583E14</v>
      </c>
      <c r="E10" s="615">
        <v>10173.0</v>
      </c>
      <c r="F10" s="624">
        <v>9012571.0</v>
      </c>
      <c r="G10" s="736" t="s">
        <v>4255</v>
      </c>
      <c r="H10" s="615" t="s">
        <v>4255</v>
      </c>
      <c r="I10" s="615">
        <v>7.0858608E7</v>
      </c>
      <c r="J10" s="822"/>
      <c r="K10" s="621"/>
      <c r="L10" s="615" t="s">
        <v>305</v>
      </c>
      <c r="M10" s="621"/>
      <c r="N10" s="620">
        <v>429.0</v>
      </c>
      <c r="O10" s="615">
        <v>429.0</v>
      </c>
      <c r="P10" s="823" t="s">
        <v>4324</v>
      </c>
      <c r="Q10" s="615" t="s">
        <v>1203</v>
      </c>
      <c r="R10" s="597" t="s">
        <v>1885</v>
      </c>
      <c r="S10" s="615" t="s">
        <v>4325</v>
      </c>
      <c r="T10" s="92"/>
      <c r="U10" s="113"/>
      <c r="V10" s="144"/>
      <c r="W10" s="350"/>
      <c r="X10" s="113"/>
      <c r="Y10" s="113"/>
      <c r="Z10" s="113"/>
      <c r="AA10" s="113"/>
      <c r="AB10" s="113"/>
      <c r="AC10" s="113"/>
      <c r="AD10" s="113"/>
      <c r="AE10" s="113"/>
      <c r="AF10" s="113"/>
    </row>
    <row r="11">
      <c r="A11" s="592">
        <v>8.0</v>
      </c>
      <c r="B11" s="593">
        <v>45601.0</v>
      </c>
      <c r="C11" s="593">
        <v>45611.0</v>
      </c>
      <c r="D11" s="592">
        <v>3.81401100124583E14</v>
      </c>
      <c r="E11" s="592">
        <v>10174.0</v>
      </c>
      <c r="F11" s="600">
        <v>1.3224787E7</v>
      </c>
      <c r="G11" s="592" t="s">
        <v>878</v>
      </c>
      <c r="H11" s="592" t="s">
        <v>4326</v>
      </c>
      <c r="I11" s="592">
        <v>7.494737E7</v>
      </c>
      <c r="J11" s="818" t="s">
        <v>4327</v>
      </c>
      <c r="K11" s="593"/>
      <c r="L11" s="592" t="s">
        <v>141</v>
      </c>
      <c r="M11" s="592" t="s">
        <v>27</v>
      </c>
      <c r="N11" s="592">
        <v>509.0</v>
      </c>
      <c r="O11" s="592">
        <f t="shared" ref="O11:O17" si="3">N11</f>
        <v>509</v>
      </c>
      <c r="P11" s="592"/>
      <c r="Q11" s="592" t="s">
        <v>854</v>
      </c>
      <c r="R11" s="597" t="s">
        <v>1885</v>
      </c>
      <c r="S11" s="592" t="s">
        <v>4328</v>
      </c>
      <c r="T11" s="92"/>
      <c r="W11" s="350"/>
    </row>
    <row r="12">
      <c r="A12" s="592">
        <v>9.0</v>
      </c>
      <c r="B12" s="593">
        <v>45601.0</v>
      </c>
      <c r="C12" s="593">
        <v>45600.0</v>
      </c>
      <c r="D12" s="592">
        <v>3.81401100124583E14</v>
      </c>
      <c r="E12" s="592">
        <v>10175.0</v>
      </c>
      <c r="F12" s="592">
        <v>9034675.0</v>
      </c>
      <c r="G12" s="592" t="s">
        <v>4329</v>
      </c>
      <c r="H12" s="592" t="s">
        <v>4329</v>
      </c>
      <c r="I12" s="592">
        <v>7.3150493E7</v>
      </c>
      <c r="J12" s="818"/>
      <c r="K12" s="593"/>
      <c r="L12" s="592" t="s">
        <v>2260</v>
      </c>
      <c r="M12" s="592"/>
      <c r="N12" s="592">
        <v>160.0</v>
      </c>
      <c r="O12" s="592">
        <f t="shared" si="3"/>
        <v>160</v>
      </c>
      <c r="P12" s="592"/>
      <c r="Q12" s="592" t="s">
        <v>854</v>
      </c>
      <c r="R12" s="597" t="s">
        <v>1885</v>
      </c>
      <c r="S12" s="592" t="s">
        <v>4330</v>
      </c>
      <c r="T12" s="92"/>
      <c r="V12" s="12"/>
      <c r="W12" s="350"/>
    </row>
    <row r="13">
      <c r="A13" s="592">
        <v>11.0</v>
      </c>
      <c r="B13" s="658">
        <v>45601.0</v>
      </c>
      <c r="C13" s="593">
        <v>45600.0</v>
      </c>
      <c r="D13" s="592">
        <v>3.81401100124583E14</v>
      </c>
      <c r="E13" s="615">
        <v>10176.0</v>
      </c>
      <c r="F13" s="615">
        <v>1.0735593E7</v>
      </c>
      <c r="G13" s="615" t="s">
        <v>4311</v>
      </c>
      <c r="H13" s="617" t="s">
        <v>4311</v>
      </c>
      <c r="I13" s="600">
        <v>7.7875928E7</v>
      </c>
      <c r="J13" s="824" t="s">
        <v>4312</v>
      </c>
      <c r="K13" s="593"/>
      <c r="L13" s="615" t="s">
        <v>141</v>
      </c>
      <c r="M13" s="615"/>
      <c r="N13" s="620">
        <v>639.0</v>
      </c>
      <c r="O13" s="592">
        <f t="shared" si="3"/>
        <v>639</v>
      </c>
      <c r="P13" s="621"/>
      <c r="Q13" s="615" t="s">
        <v>854</v>
      </c>
      <c r="R13" s="597" t="s">
        <v>1885</v>
      </c>
      <c r="S13" s="615" t="s">
        <v>4331</v>
      </c>
      <c r="T13" s="92"/>
      <c r="V13" s="12"/>
      <c r="W13" s="350"/>
    </row>
    <row r="14">
      <c r="A14" s="592">
        <v>12.0</v>
      </c>
      <c r="B14" s="658">
        <v>45603.0</v>
      </c>
      <c r="C14" s="593">
        <v>45603.0</v>
      </c>
      <c r="D14" s="592">
        <v>3.81401100124583E14</v>
      </c>
      <c r="E14" s="592">
        <v>10231.0</v>
      </c>
      <c r="F14" s="594">
        <v>4.731651012E9</v>
      </c>
      <c r="G14" s="594" t="s">
        <v>4332</v>
      </c>
      <c r="H14" s="594" t="s">
        <v>4333</v>
      </c>
      <c r="I14" s="594">
        <v>7.0205721E7</v>
      </c>
      <c r="J14" s="820"/>
      <c r="K14" s="593"/>
      <c r="L14" s="592" t="s">
        <v>2260</v>
      </c>
      <c r="M14" s="592"/>
      <c r="N14" s="669">
        <f>540+80</f>
        <v>620</v>
      </c>
      <c r="O14" s="592">
        <f t="shared" si="3"/>
        <v>620</v>
      </c>
      <c r="P14" s="592"/>
      <c r="Q14" s="615" t="s">
        <v>854</v>
      </c>
      <c r="R14" s="597" t="s">
        <v>1885</v>
      </c>
      <c r="S14" s="592" t="s">
        <v>4334</v>
      </c>
      <c r="T14" s="92"/>
      <c r="V14" s="12"/>
    </row>
    <row r="15">
      <c r="A15" s="592">
        <v>13.0</v>
      </c>
      <c r="B15" s="658">
        <v>45603.0</v>
      </c>
      <c r="C15" s="593">
        <v>45604.0</v>
      </c>
      <c r="D15" s="592">
        <v>3.81401100124583E14</v>
      </c>
      <c r="E15" s="592">
        <v>10233.0</v>
      </c>
      <c r="F15" s="594">
        <v>7733932.0</v>
      </c>
      <c r="G15" s="594" t="s">
        <v>4335</v>
      </c>
      <c r="H15" s="748" t="s">
        <v>4336</v>
      </c>
      <c r="I15" s="594">
        <v>7.7045126E7</v>
      </c>
      <c r="J15" s="820"/>
      <c r="K15" s="593"/>
      <c r="L15" s="592" t="s">
        <v>749</v>
      </c>
      <c r="M15" s="592"/>
      <c r="N15" s="592">
        <v>2500.0</v>
      </c>
      <c r="O15" s="592">
        <f t="shared" si="3"/>
        <v>2500</v>
      </c>
      <c r="P15" s="632" t="s">
        <v>4337</v>
      </c>
      <c r="Q15" s="592" t="s">
        <v>854</v>
      </c>
      <c r="R15" s="597" t="s">
        <v>1885</v>
      </c>
      <c r="S15" s="592" t="s">
        <v>4338</v>
      </c>
      <c r="T15" s="92"/>
    </row>
    <row r="16">
      <c r="A16" s="592">
        <v>14.0</v>
      </c>
      <c r="B16" s="658">
        <v>45603.0</v>
      </c>
      <c r="C16" s="593">
        <v>45606.0</v>
      </c>
      <c r="D16" s="592">
        <v>3.81401100124583E14</v>
      </c>
      <c r="E16" s="592">
        <v>10234.0</v>
      </c>
      <c r="F16" s="594">
        <v>1.410352E7</v>
      </c>
      <c r="G16" s="594" t="s">
        <v>4339</v>
      </c>
      <c r="H16" s="594" t="s">
        <v>4340</v>
      </c>
      <c r="I16" s="594">
        <v>7.8544381E7</v>
      </c>
      <c r="J16" s="820"/>
      <c r="K16" s="593"/>
      <c r="L16" s="592" t="s">
        <v>418</v>
      </c>
      <c r="M16" s="592"/>
      <c r="N16" s="592">
        <v>210.0</v>
      </c>
      <c r="O16" s="592">
        <f t="shared" si="3"/>
        <v>210</v>
      </c>
      <c r="P16" s="592"/>
      <c r="Q16" s="592" t="s">
        <v>854</v>
      </c>
      <c r="R16" s="597" t="s">
        <v>1885</v>
      </c>
      <c r="S16" s="592" t="s">
        <v>4341</v>
      </c>
      <c r="T16" s="92"/>
    </row>
    <row r="17">
      <c r="A17" s="592">
        <v>15.0</v>
      </c>
      <c r="B17" s="593">
        <v>45603.0</v>
      </c>
      <c r="C17" s="593">
        <v>45612.0</v>
      </c>
      <c r="D17" s="592">
        <v>3.81401100124583E14</v>
      </c>
      <c r="E17" s="592">
        <v>10235.0</v>
      </c>
      <c r="F17" s="592">
        <v>3763945.0</v>
      </c>
      <c r="G17" s="592" t="s">
        <v>4342</v>
      </c>
      <c r="H17" s="592" t="s">
        <v>4343</v>
      </c>
      <c r="I17" s="592">
        <f>5581981890550</f>
        <v>5581981890550</v>
      </c>
      <c r="J17" s="818" t="s">
        <v>4344</v>
      </c>
      <c r="K17" s="593"/>
      <c r="L17" s="592" t="s">
        <v>1449</v>
      </c>
      <c r="M17" s="592" t="s">
        <v>27</v>
      </c>
      <c r="N17" s="592">
        <v>465.0</v>
      </c>
      <c r="O17" s="592">
        <f t="shared" si="3"/>
        <v>465</v>
      </c>
      <c r="P17" s="632" t="s">
        <v>4345</v>
      </c>
      <c r="Q17" s="592" t="s">
        <v>854</v>
      </c>
      <c r="R17" s="597" t="s">
        <v>1885</v>
      </c>
      <c r="S17" s="592" t="s">
        <v>4346</v>
      </c>
      <c r="T17" s="92"/>
      <c r="V17" s="12"/>
    </row>
    <row r="18">
      <c r="A18" s="592">
        <v>16.0</v>
      </c>
      <c r="B18" s="593">
        <v>45604.0</v>
      </c>
      <c r="C18" s="593">
        <v>45604.0</v>
      </c>
      <c r="D18" s="592">
        <v>3.81401100124583E14</v>
      </c>
      <c r="E18" s="592">
        <v>10240.0</v>
      </c>
      <c r="F18" s="592">
        <v>7733932.0</v>
      </c>
      <c r="G18" s="592" t="s">
        <v>4335</v>
      </c>
      <c r="H18" s="592" t="s">
        <v>4336</v>
      </c>
      <c r="I18" s="592">
        <v>7.7045126E7</v>
      </c>
      <c r="J18" s="818"/>
      <c r="K18" s="593"/>
      <c r="L18" s="592" t="s">
        <v>749</v>
      </c>
      <c r="M18" s="592"/>
      <c r="N18" s="592">
        <v>2760.0</v>
      </c>
      <c r="O18" s="592">
        <v>2760.0</v>
      </c>
      <c r="P18" s="786" t="s">
        <v>1828</v>
      </c>
      <c r="Q18" s="592" t="s">
        <v>854</v>
      </c>
      <c r="R18" s="597" t="s">
        <v>1885</v>
      </c>
      <c r="S18" s="592" t="s">
        <v>4338</v>
      </c>
      <c r="T18" s="92"/>
    </row>
    <row r="19">
      <c r="A19" s="592">
        <v>17.0</v>
      </c>
      <c r="B19" s="593">
        <v>45604.0</v>
      </c>
      <c r="C19" s="593">
        <v>45605.0</v>
      </c>
      <c r="D19" s="592">
        <v>3.81401100124583E14</v>
      </c>
      <c r="E19" s="592">
        <v>10241.0</v>
      </c>
      <c r="F19" s="594">
        <v>5.767919016E9</v>
      </c>
      <c r="G19" s="594" t="s">
        <v>4347</v>
      </c>
      <c r="H19" s="748" t="s">
        <v>4348</v>
      </c>
      <c r="I19" s="594">
        <v>6.0720756E7</v>
      </c>
      <c r="J19" s="820"/>
      <c r="K19" s="593"/>
      <c r="L19" s="592" t="s">
        <v>749</v>
      </c>
      <c r="M19" s="592"/>
      <c r="N19" s="592">
        <v>1430.0</v>
      </c>
      <c r="O19" s="592">
        <f t="shared" ref="O19:O21" si="4">N19</f>
        <v>1430</v>
      </c>
      <c r="P19" s="592"/>
      <c r="Q19" s="592" t="s">
        <v>854</v>
      </c>
      <c r="R19" s="597" t="s">
        <v>1885</v>
      </c>
      <c r="S19" s="592" t="s">
        <v>4349</v>
      </c>
      <c r="T19" s="92"/>
    </row>
    <row r="20">
      <c r="A20" s="825">
        <v>18.0</v>
      </c>
      <c r="B20" s="826">
        <v>45604.0</v>
      </c>
      <c r="C20" s="826">
        <v>45606.0</v>
      </c>
      <c r="D20" s="825">
        <v>3.81401100124583E14</v>
      </c>
      <c r="E20" s="825">
        <v>10244.0</v>
      </c>
      <c r="F20" s="827">
        <v>9841110.0</v>
      </c>
      <c r="G20" s="827" t="s">
        <v>4350</v>
      </c>
      <c r="H20" s="827" t="s">
        <v>4351</v>
      </c>
      <c r="I20" s="827">
        <v>7.8109553E7</v>
      </c>
      <c r="J20" s="828"/>
      <c r="K20" s="826"/>
      <c r="L20" s="825" t="s">
        <v>418</v>
      </c>
      <c r="M20" s="825"/>
      <c r="N20" s="825">
        <v>120.0</v>
      </c>
      <c r="O20" s="825">
        <f t="shared" si="4"/>
        <v>120</v>
      </c>
      <c r="P20" s="825"/>
      <c r="Q20" s="825" t="s">
        <v>854</v>
      </c>
      <c r="R20" s="829" t="s">
        <v>4352</v>
      </c>
      <c r="S20" s="825" t="s">
        <v>4353</v>
      </c>
      <c r="T20" s="92"/>
      <c r="U20" s="12"/>
    </row>
    <row r="21">
      <c r="A21" s="592">
        <v>19.0</v>
      </c>
      <c r="B21" s="593">
        <v>45604.0</v>
      </c>
      <c r="C21" s="593">
        <v>45605.0</v>
      </c>
      <c r="D21" s="592">
        <v>3.81401100124583E14</v>
      </c>
      <c r="E21" s="592">
        <v>10245.0</v>
      </c>
      <c r="F21" s="594">
        <v>8975437.0</v>
      </c>
      <c r="G21" s="748" t="s">
        <v>4354</v>
      </c>
      <c r="H21" s="748" t="s">
        <v>4355</v>
      </c>
      <c r="I21" s="594">
        <v>6.5880813E7</v>
      </c>
      <c r="J21" s="818"/>
      <c r="K21" s="593"/>
      <c r="L21" s="592" t="s">
        <v>749</v>
      </c>
      <c r="M21" s="592"/>
      <c r="N21" s="592">
        <v>1500.0</v>
      </c>
      <c r="O21" s="592">
        <f t="shared" si="4"/>
        <v>1500</v>
      </c>
      <c r="P21" s="632" t="s">
        <v>4356</v>
      </c>
      <c r="Q21" s="592" t="s">
        <v>854</v>
      </c>
      <c r="R21" s="597" t="s">
        <v>1885</v>
      </c>
      <c r="S21" s="592" t="s">
        <v>4357</v>
      </c>
      <c r="T21" s="92"/>
      <c r="V21" s="12"/>
    </row>
    <row r="22">
      <c r="A22" s="592">
        <v>20.0</v>
      </c>
      <c r="B22" s="593">
        <v>45604.0</v>
      </c>
      <c r="C22" s="593">
        <v>45606.0</v>
      </c>
      <c r="D22" s="592">
        <v>3.81401100124583E14</v>
      </c>
      <c r="E22" s="592">
        <v>10246.0</v>
      </c>
      <c r="F22" s="592">
        <v>7964512.0</v>
      </c>
      <c r="G22" s="592" t="s">
        <v>4226</v>
      </c>
      <c r="H22" s="592" t="s">
        <v>4226</v>
      </c>
      <c r="I22" s="592">
        <v>6.7513029E7</v>
      </c>
      <c r="J22" s="818"/>
      <c r="K22" s="592"/>
      <c r="L22" s="592" t="s">
        <v>98</v>
      </c>
      <c r="M22" s="592" t="s">
        <v>44</v>
      </c>
      <c r="N22" s="592">
        <v>1148.0</v>
      </c>
      <c r="O22" s="592">
        <v>1148.0</v>
      </c>
      <c r="P22" s="786" t="s">
        <v>1828</v>
      </c>
      <c r="Q22" s="592" t="s">
        <v>1203</v>
      </c>
      <c r="R22" s="597" t="s">
        <v>1885</v>
      </c>
      <c r="S22" s="592" t="s">
        <v>4358</v>
      </c>
      <c r="T22" s="92"/>
    </row>
    <row r="23">
      <c r="A23" s="592">
        <v>21.0</v>
      </c>
      <c r="B23" s="593">
        <v>45605.0</v>
      </c>
      <c r="C23" s="593">
        <v>45597.0</v>
      </c>
      <c r="D23" s="592">
        <v>3.81401100124583E14</v>
      </c>
      <c r="E23" s="592">
        <v>10261.0</v>
      </c>
      <c r="F23" s="592">
        <v>0.0</v>
      </c>
      <c r="G23" s="592" t="s">
        <v>4359</v>
      </c>
      <c r="H23" s="592" t="s">
        <v>4359</v>
      </c>
      <c r="I23" s="592">
        <v>7.9816207E7</v>
      </c>
      <c r="J23" s="818"/>
      <c r="K23" s="593"/>
      <c r="L23" s="592" t="s">
        <v>2260</v>
      </c>
      <c r="M23" s="592"/>
      <c r="N23" s="592">
        <v>80.0</v>
      </c>
      <c r="O23" s="592">
        <f t="shared" ref="O23:O59" si="5">N23</f>
        <v>80</v>
      </c>
      <c r="P23" s="592"/>
      <c r="Q23" s="592" t="s">
        <v>854</v>
      </c>
      <c r="R23" s="597" t="s">
        <v>1885</v>
      </c>
      <c r="S23" s="592" t="s">
        <v>4360</v>
      </c>
      <c r="T23" s="92"/>
    </row>
    <row r="24">
      <c r="A24" s="592">
        <v>22.0</v>
      </c>
      <c r="B24" s="593">
        <v>45605.0</v>
      </c>
      <c r="C24" s="593">
        <v>45622.0</v>
      </c>
      <c r="D24" s="592">
        <v>3.81401100124583E14</v>
      </c>
      <c r="E24" s="592">
        <v>10262.0</v>
      </c>
      <c r="F24" s="594">
        <v>7508354.0</v>
      </c>
      <c r="G24" s="594" t="s">
        <v>4361</v>
      </c>
      <c r="H24" s="594" t="s">
        <v>4361</v>
      </c>
      <c r="I24" s="594">
        <v>6.9062869E7</v>
      </c>
      <c r="J24" s="820"/>
      <c r="K24" s="593"/>
      <c r="L24" s="592" t="s">
        <v>418</v>
      </c>
      <c r="M24" s="592"/>
      <c r="N24" s="592">
        <v>220.0</v>
      </c>
      <c r="O24" s="592">
        <f t="shared" si="5"/>
        <v>220</v>
      </c>
      <c r="P24" s="592"/>
      <c r="Q24" s="592" t="s">
        <v>854</v>
      </c>
      <c r="R24" s="597" t="s">
        <v>1885</v>
      </c>
      <c r="S24" s="592" t="s">
        <v>4362</v>
      </c>
      <c r="T24" s="92"/>
      <c r="V24" s="12"/>
    </row>
    <row r="25">
      <c r="A25" s="592">
        <v>23.0</v>
      </c>
      <c r="B25" s="593">
        <v>45605.0</v>
      </c>
      <c r="C25" s="593">
        <v>45605.0</v>
      </c>
      <c r="D25" s="592">
        <v>3.81401100124583E14</v>
      </c>
      <c r="E25" s="592">
        <v>10263.0</v>
      </c>
      <c r="F25" s="594">
        <v>6449933.0</v>
      </c>
      <c r="G25" s="594" t="s">
        <v>4363</v>
      </c>
      <c r="H25" s="592" t="s">
        <v>4363</v>
      </c>
      <c r="I25" s="594">
        <v>7.2242434E7</v>
      </c>
      <c r="J25" s="830" t="s">
        <v>4364</v>
      </c>
      <c r="K25" s="593"/>
      <c r="L25" s="592" t="s">
        <v>418</v>
      </c>
      <c r="M25" s="592"/>
      <c r="N25" s="592">
        <v>240.0</v>
      </c>
      <c r="O25" s="592">
        <f t="shared" si="5"/>
        <v>240</v>
      </c>
      <c r="P25" s="640"/>
      <c r="Q25" s="592" t="s">
        <v>854</v>
      </c>
      <c r="R25" s="597" t="s">
        <v>1885</v>
      </c>
      <c r="S25" s="592" t="s">
        <v>4365</v>
      </c>
      <c r="T25" s="92"/>
      <c r="U25" s="12"/>
    </row>
    <row r="26">
      <c r="A26" s="592">
        <v>24.0</v>
      </c>
      <c r="B26" s="593">
        <v>45605.0</v>
      </c>
      <c r="C26" s="593">
        <v>45605.0</v>
      </c>
      <c r="D26" s="592">
        <v>3.81401100124583E14</v>
      </c>
      <c r="E26" s="592">
        <v>10265.0</v>
      </c>
      <c r="F26" s="594">
        <v>2989933.0</v>
      </c>
      <c r="G26" s="594" t="s">
        <v>4366</v>
      </c>
      <c r="H26" s="594" t="s">
        <v>4367</v>
      </c>
      <c r="I26" s="594">
        <v>7.0890149E7</v>
      </c>
      <c r="J26" s="818" t="s">
        <v>4364</v>
      </c>
      <c r="K26" s="593"/>
      <c r="L26" s="592" t="s">
        <v>418</v>
      </c>
      <c r="M26" s="592"/>
      <c r="N26" s="592">
        <v>85.0</v>
      </c>
      <c r="O26" s="592">
        <f t="shared" si="5"/>
        <v>85</v>
      </c>
      <c r="P26" s="592"/>
      <c r="Q26" s="592" t="s">
        <v>854</v>
      </c>
      <c r="R26" s="597" t="s">
        <v>1885</v>
      </c>
      <c r="S26" s="592" t="s">
        <v>4368</v>
      </c>
      <c r="T26" s="92"/>
      <c r="U26" s="12"/>
    </row>
    <row r="27">
      <c r="A27" s="825">
        <v>25.0</v>
      </c>
      <c r="B27" s="826">
        <v>45605.0</v>
      </c>
      <c r="C27" s="826">
        <v>45606.0</v>
      </c>
      <c r="D27" s="825">
        <v>3.81401100124583E14</v>
      </c>
      <c r="E27" s="825">
        <v>10266.0</v>
      </c>
      <c r="F27" s="825">
        <v>9809343.0</v>
      </c>
      <c r="G27" s="825" t="s">
        <v>4369</v>
      </c>
      <c r="H27" s="827" t="s">
        <v>4370</v>
      </c>
      <c r="I27" s="825">
        <v>7.7611759E7</v>
      </c>
      <c r="J27" s="831"/>
      <c r="K27" s="826"/>
      <c r="L27" s="825" t="s">
        <v>418</v>
      </c>
      <c r="M27" s="825"/>
      <c r="N27" s="825">
        <v>120.0</v>
      </c>
      <c r="O27" s="825">
        <f t="shared" si="5"/>
        <v>120</v>
      </c>
      <c r="P27" s="825"/>
      <c r="Q27" s="825" t="s">
        <v>854</v>
      </c>
      <c r="R27" s="829" t="s">
        <v>4352</v>
      </c>
      <c r="S27" s="825" t="s">
        <v>4371</v>
      </c>
      <c r="T27" s="92"/>
      <c r="V27" s="12"/>
      <c r="X27" s="12"/>
    </row>
    <row r="28">
      <c r="A28" s="592">
        <v>26.0</v>
      </c>
      <c r="B28" s="593">
        <v>45605.0</v>
      </c>
      <c r="C28" s="593">
        <v>45606.0</v>
      </c>
      <c r="D28" s="592">
        <v>3.81401100124583E14</v>
      </c>
      <c r="E28" s="592">
        <v>10267.0</v>
      </c>
      <c r="F28" s="592">
        <v>4604488.0</v>
      </c>
      <c r="G28" s="592" t="s">
        <v>4372</v>
      </c>
      <c r="H28" s="592" t="s">
        <v>4373</v>
      </c>
      <c r="I28" s="592">
        <v>7.7626272E7</v>
      </c>
      <c r="J28" s="818" t="s">
        <v>4374</v>
      </c>
      <c r="K28" s="593"/>
      <c r="L28" s="592" t="s">
        <v>418</v>
      </c>
      <c r="M28" s="592"/>
      <c r="N28" s="592">
        <v>480.0</v>
      </c>
      <c r="O28" s="592">
        <f t="shared" si="5"/>
        <v>480</v>
      </c>
      <c r="P28" s="640"/>
      <c r="Q28" s="592" t="s">
        <v>854</v>
      </c>
      <c r="R28" s="597" t="s">
        <v>1885</v>
      </c>
      <c r="S28" s="592" t="s">
        <v>4375</v>
      </c>
      <c r="T28" s="92"/>
      <c r="V28" s="12"/>
    </row>
    <row r="29">
      <c r="A29" s="592">
        <v>27.0</v>
      </c>
      <c r="B29" s="593">
        <v>45605.0</v>
      </c>
      <c r="C29" s="593">
        <v>45605.0</v>
      </c>
      <c r="D29" s="592">
        <v>3.81401100124583E14</v>
      </c>
      <c r="E29" s="592">
        <v>10268.0</v>
      </c>
      <c r="F29" s="594">
        <v>0.0</v>
      </c>
      <c r="G29" s="594" t="s">
        <v>4376</v>
      </c>
      <c r="H29" s="594" t="s">
        <v>4376</v>
      </c>
      <c r="I29" s="594">
        <v>7.6362548E7</v>
      </c>
      <c r="J29" s="830" t="s">
        <v>4377</v>
      </c>
      <c r="K29" s="593"/>
      <c r="L29" s="592" t="s">
        <v>701</v>
      </c>
      <c r="M29" s="592"/>
      <c r="N29" s="592">
        <v>100.0</v>
      </c>
      <c r="O29" s="592">
        <f t="shared" si="5"/>
        <v>100</v>
      </c>
      <c r="P29" s="592"/>
      <c r="Q29" s="592" t="s">
        <v>854</v>
      </c>
      <c r="R29" s="597" t="s">
        <v>1885</v>
      </c>
      <c r="S29" s="592" t="s">
        <v>4378</v>
      </c>
      <c r="T29" s="92"/>
      <c r="U29" s="12"/>
    </row>
    <row r="30">
      <c r="A30" s="592">
        <v>28.0</v>
      </c>
      <c r="B30" s="593">
        <v>45605.0</v>
      </c>
      <c r="C30" s="593">
        <v>45606.0</v>
      </c>
      <c r="D30" s="592">
        <v>3.81401100124583E14</v>
      </c>
      <c r="E30" s="592">
        <v>10269.0</v>
      </c>
      <c r="F30" s="594">
        <v>4641030.0</v>
      </c>
      <c r="G30" s="594" t="s">
        <v>4379</v>
      </c>
      <c r="H30" s="594" t="s">
        <v>4380</v>
      </c>
      <c r="I30" s="594">
        <v>6.8769702E7</v>
      </c>
      <c r="J30" s="830" t="s">
        <v>4381</v>
      </c>
      <c r="K30" s="593"/>
      <c r="L30" s="592" t="s">
        <v>418</v>
      </c>
      <c r="M30" s="592"/>
      <c r="N30" s="592">
        <v>240.0</v>
      </c>
      <c r="O30" s="592">
        <f t="shared" si="5"/>
        <v>240</v>
      </c>
      <c r="P30" s="592"/>
      <c r="Q30" s="592" t="s">
        <v>854</v>
      </c>
      <c r="R30" s="597" t="s">
        <v>1885</v>
      </c>
      <c r="S30" s="592" t="s">
        <v>2452</v>
      </c>
      <c r="T30" s="92"/>
      <c r="U30" s="12"/>
    </row>
    <row r="31">
      <c r="A31" s="592">
        <v>29.0</v>
      </c>
      <c r="B31" s="593">
        <v>45605.0</v>
      </c>
      <c r="C31" s="638">
        <v>45606.0</v>
      </c>
      <c r="D31" s="592">
        <v>3.81401100124583E14</v>
      </c>
      <c r="E31" s="592">
        <v>10264.0</v>
      </c>
      <c r="F31" s="592">
        <v>5.875683011E9</v>
      </c>
      <c r="G31" s="592" t="s">
        <v>4382</v>
      </c>
      <c r="H31" s="592" t="s">
        <v>4382</v>
      </c>
      <c r="I31" s="592">
        <v>6.3483364E7</v>
      </c>
      <c r="J31" s="818" t="s">
        <v>4383</v>
      </c>
      <c r="K31" s="593"/>
      <c r="L31" s="592" t="s">
        <v>98</v>
      </c>
      <c r="M31" s="592" t="s">
        <v>27</v>
      </c>
      <c r="N31" s="592">
        <v>455.0</v>
      </c>
      <c r="O31" s="592">
        <f t="shared" si="5"/>
        <v>455</v>
      </c>
      <c r="P31" s="632" t="s">
        <v>4384</v>
      </c>
      <c r="Q31" s="592" t="s">
        <v>854</v>
      </c>
      <c r="R31" s="597" t="s">
        <v>1885</v>
      </c>
      <c r="S31" s="592" t="s">
        <v>4385</v>
      </c>
      <c r="T31" s="92"/>
      <c r="U31" s="12"/>
    </row>
    <row r="32">
      <c r="A32" s="592">
        <v>30.0</v>
      </c>
      <c r="B32" s="593">
        <v>45605.0</v>
      </c>
      <c r="C32" s="593">
        <v>45606.0</v>
      </c>
      <c r="D32" s="592">
        <v>3.81401100124583E14</v>
      </c>
      <c r="E32" s="592">
        <v>10282.0</v>
      </c>
      <c r="F32" s="592">
        <v>4096469.0</v>
      </c>
      <c r="G32" s="592" t="s">
        <v>4386</v>
      </c>
      <c r="H32" s="592" t="s">
        <v>4386</v>
      </c>
      <c r="I32" s="592">
        <v>7.1304857E7</v>
      </c>
      <c r="J32" s="818"/>
      <c r="K32" s="593"/>
      <c r="L32" s="592" t="s">
        <v>418</v>
      </c>
      <c r="M32" s="592"/>
      <c r="N32" s="592">
        <v>445.0</v>
      </c>
      <c r="O32" s="592">
        <f t="shared" si="5"/>
        <v>445</v>
      </c>
      <c r="P32" s="592"/>
      <c r="Q32" s="592" t="s">
        <v>854</v>
      </c>
      <c r="R32" s="597" t="s">
        <v>1885</v>
      </c>
      <c r="S32" s="592" t="s">
        <v>4387</v>
      </c>
      <c r="T32" s="92"/>
    </row>
    <row r="33">
      <c r="A33" s="592">
        <v>31.0</v>
      </c>
      <c r="B33" s="593">
        <v>45605.0</v>
      </c>
      <c r="C33" s="593">
        <v>45606.0</v>
      </c>
      <c r="D33" s="592">
        <v>3.81401100124583E14</v>
      </c>
      <c r="E33" s="592">
        <v>10283.0</v>
      </c>
      <c r="F33" s="594">
        <v>1.410352E7</v>
      </c>
      <c r="G33" s="594" t="s">
        <v>4339</v>
      </c>
      <c r="H33" s="594" t="s">
        <v>4340</v>
      </c>
      <c r="I33" s="594">
        <v>7.8544381E7</v>
      </c>
      <c r="J33" s="830"/>
      <c r="K33" s="593"/>
      <c r="L33" s="592" t="s">
        <v>646</v>
      </c>
      <c r="M33" s="592"/>
      <c r="N33" s="592">
        <v>459.0</v>
      </c>
      <c r="O33" s="592">
        <f t="shared" si="5"/>
        <v>459</v>
      </c>
      <c r="P33" s="592"/>
      <c r="Q33" s="592" t="s">
        <v>854</v>
      </c>
      <c r="R33" s="597" t="s">
        <v>1885</v>
      </c>
      <c r="S33" s="592" t="s">
        <v>4388</v>
      </c>
      <c r="T33" s="92"/>
      <c r="V33" s="12"/>
    </row>
    <row r="34">
      <c r="A34" s="592">
        <v>32.0</v>
      </c>
      <c r="B34" s="593">
        <v>45605.0</v>
      </c>
      <c r="C34" s="593">
        <v>45606.0</v>
      </c>
      <c r="D34" s="592">
        <v>3.81401100124583E14</v>
      </c>
      <c r="E34" s="592">
        <v>10284.0</v>
      </c>
      <c r="F34" s="594">
        <v>4657427.0</v>
      </c>
      <c r="G34" s="594" t="s">
        <v>4389</v>
      </c>
      <c r="H34" s="594" t="s">
        <v>4389</v>
      </c>
      <c r="I34" s="594">
        <v>7.6601736E7</v>
      </c>
      <c r="J34" s="820"/>
      <c r="K34" s="593"/>
      <c r="L34" s="592" t="s">
        <v>418</v>
      </c>
      <c r="M34" s="592"/>
      <c r="N34" s="592">
        <v>1815.0</v>
      </c>
      <c r="O34" s="592">
        <f t="shared" si="5"/>
        <v>1815</v>
      </c>
      <c r="P34" s="640"/>
      <c r="Q34" s="592" t="s">
        <v>854</v>
      </c>
      <c r="R34" s="597" t="s">
        <v>1885</v>
      </c>
      <c r="S34" s="592" t="s">
        <v>4390</v>
      </c>
      <c r="T34" s="92"/>
      <c r="U34" s="12"/>
    </row>
    <row r="35">
      <c r="A35" s="592">
        <v>33.0</v>
      </c>
      <c r="B35" s="593">
        <v>45605.0</v>
      </c>
      <c r="C35" s="593">
        <v>45606.0</v>
      </c>
      <c r="D35" s="592">
        <v>3.81401100124583E14</v>
      </c>
      <c r="E35" s="592">
        <v>10285.0</v>
      </c>
      <c r="F35" s="592">
        <v>8257610.0</v>
      </c>
      <c r="G35" s="592" t="s">
        <v>4391</v>
      </c>
      <c r="H35" s="592" t="s">
        <v>4391</v>
      </c>
      <c r="I35" s="592">
        <v>7.0071375E7</v>
      </c>
      <c r="J35" s="818" t="s">
        <v>4392</v>
      </c>
      <c r="K35" s="593"/>
      <c r="L35" s="592" t="s">
        <v>418</v>
      </c>
      <c r="M35" s="592"/>
      <c r="N35" s="592">
        <v>445.0</v>
      </c>
      <c r="O35" s="592">
        <f t="shared" si="5"/>
        <v>445</v>
      </c>
      <c r="P35" s="592"/>
      <c r="Q35" s="592" t="s">
        <v>854</v>
      </c>
      <c r="R35" s="597" t="s">
        <v>1885</v>
      </c>
      <c r="S35" s="592" t="s">
        <v>4387</v>
      </c>
      <c r="T35" s="92"/>
      <c r="U35" s="12"/>
    </row>
    <row r="36">
      <c r="A36" s="592">
        <v>34.0</v>
      </c>
      <c r="B36" s="593">
        <v>45605.0</v>
      </c>
      <c r="C36" s="593">
        <v>45606.0</v>
      </c>
      <c r="D36" s="592">
        <v>3.81401100124583E14</v>
      </c>
      <c r="E36" s="592">
        <v>10286.0</v>
      </c>
      <c r="F36" s="594">
        <v>0.0</v>
      </c>
      <c r="G36" s="592" t="s">
        <v>4393</v>
      </c>
      <c r="H36" s="592" t="s">
        <v>4393</v>
      </c>
      <c r="I36" s="592">
        <v>7.1354177E7</v>
      </c>
      <c r="J36" s="818" t="s">
        <v>4394</v>
      </c>
      <c r="K36" s="593"/>
      <c r="L36" s="592" t="s">
        <v>418</v>
      </c>
      <c r="M36" s="592"/>
      <c r="N36" s="592">
        <v>240.0</v>
      </c>
      <c r="O36" s="592">
        <f t="shared" si="5"/>
        <v>240</v>
      </c>
      <c r="P36" s="592"/>
      <c r="Q36" s="592" t="s">
        <v>854</v>
      </c>
      <c r="R36" s="597" t="s">
        <v>1885</v>
      </c>
      <c r="S36" s="592" t="s">
        <v>1559</v>
      </c>
      <c r="T36" s="92"/>
      <c r="V36" s="12"/>
    </row>
    <row r="37">
      <c r="A37" s="592">
        <v>35.0</v>
      </c>
      <c r="B37" s="593">
        <v>45605.0</v>
      </c>
      <c r="C37" s="593">
        <v>45606.0</v>
      </c>
      <c r="D37" s="592">
        <v>3.81401100124583E14</v>
      </c>
      <c r="E37" s="592">
        <v>10287.0</v>
      </c>
      <c r="F37" s="594">
        <v>4715886.0</v>
      </c>
      <c r="G37" s="594" t="s">
        <v>4395</v>
      </c>
      <c r="H37" s="594" t="s">
        <v>4395</v>
      </c>
      <c r="I37" s="594">
        <v>7.6108596E7</v>
      </c>
      <c r="J37" s="830" t="s">
        <v>4396</v>
      </c>
      <c r="K37" s="593"/>
      <c r="L37" s="592" t="s">
        <v>418</v>
      </c>
      <c r="M37" s="592"/>
      <c r="N37" s="592">
        <v>465.0</v>
      </c>
      <c r="O37" s="592">
        <f t="shared" si="5"/>
        <v>465</v>
      </c>
      <c r="P37" s="592"/>
      <c r="Q37" s="592" t="s">
        <v>854</v>
      </c>
      <c r="R37" s="597" t="s">
        <v>1885</v>
      </c>
      <c r="S37" s="592" t="s">
        <v>4397</v>
      </c>
      <c r="T37" s="92"/>
    </row>
    <row r="38">
      <c r="A38" s="592">
        <v>36.0</v>
      </c>
      <c r="B38" s="593">
        <v>45605.0</v>
      </c>
      <c r="C38" s="593">
        <v>45624.0</v>
      </c>
      <c r="D38" s="592">
        <v>3.81401100124583E14</v>
      </c>
      <c r="E38" s="592">
        <v>10288.0</v>
      </c>
      <c r="F38" s="594">
        <v>8254086.0</v>
      </c>
      <c r="G38" s="594" t="s">
        <v>4398</v>
      </c>
      <c r="H38" s="594" t="s">
        <v>4398</v>
      </c>
      <c r="I38" s="594">
        <v>7.9062694E7</v>
      </c>
      <c r="J38" s="832"/>
      <c r="K38" s="593"/>
      <c r="L38" s="592" t="s">
        <v>2260</v>
      </c>
      <c r="M38" s="592"/>
      <c r="N38" s="592">
        <v>160.0</v>
      </c>
      <c r="O38" s="592">
        <f t="shared" si="5"/>
        <v>160</v>
      </c>
      <c r="P38" s="592"/>
      <c r="Q38" s="592" t="s">
        <v>854</v>
      </c>
      <c r="R38" s="597" t="s">
        <v>1885</v>
      </c>
      <c r="S38" s="592" t="s">
        <v>4399</v>
      </c>
      <c r="T38" s="92"/>
      <c r="U38" s="12"/>
    </row>
    <row r="39">
      <c r="A39" s="592">
        <v>37.0</v>
      </c>
      <c r="B39" s="593">
        <v>45607.0</v>
      </c>
      <c r="C39" s="593">
        <v>45606.0</v>
      </c>
      <c r="D39" s="592">
        <v>3.81401100124583E14</v>
      </c>
      <c r="E39" s="592">
        <v>10330.0</v>
      </c>
      <c r="F39" s="592">
        <v>5880296.0</v>
      </c>
      <c r="G39" s="592" t="s">
        <v>4400</v>
      </c>
      <c r="H39" s="592" t="s">
        <v>4400</v>
      </c>
      <c r="I39" s="592">
        <v>7.7616154E7</v>
      </c>
      <c r="J39" s="818" t="s">
        <v>4401</v>
      </c>
      <c r="K39" s="593"/>
      <c r="L39" s="592" t="s">
        <v>418</v>
      </c>
      <c r="M39" s="596"/>
      <c r="N39" s="592">
        <v>120.0</v>
      </c>
      <c r="O39" s="592">
        <f t="shared" si="5"/>
        <v>120</v>
      </c>
      <c r="P39" s="596"/>
      <c r="Q39" s="592" t="s">
        <v>854</v>
      </c>
      <c r="R39" s="597" t="s">
        <v>1885</v>
      </c>
      <c r="S39" s="669" t="s">
        <v>1795</v>
      </c>
      <c r="T39" s="92"/>
      <c r="U39" s="154"/>
      <c r="V39" s="109"/>
    </row>
    <row r="40">
      <c r="A40" s="592">
        <v>38.0</v>
      </c>
      <c r="B40" s="593">
        <v>45607.0</v>
      </c>
      <c r="C40" s="593">
        <v>45606.0</v>
      </c>
      <c r="D40" s="592">
        <v>3.81401100124583E14</v>
      </c>
      <c r="E40" s="592">
        <v>10331.0</v>
      </c>
      <c r="F40" s="592">
        <v>5846417.0</v>
      </c>
      <c r="G40" s="592" t="s">
        <v>4402</v>
      </c>
      <c r="H40" s="592" t="s">
        <v>4402</v>
      </c>
      <c r="I40" s="592">
        <v>7.1084278E7</v>
      </c>
      <c r="J40" s="818" t="s">
        <v>4403</v>
      </c>
      <c r="K40" s="593"/>
      <c r="L40" s="592" t="s">
        <v>418</v>
      </c>
      <c r="M40" s="592"/>
      <c r="N40" s="592">
        <v>480.0</v>
      </c>
      <c r="O40" s="592">
        <f t="shared" si="5"/>
        <v>480</v>
      </c>
      <c r="P40" s="596"/>
      <c r="Q40" s="592" t="s">
        <v>854</v>
      </c>
      <c r="R40" s="597" t="s">
        <v>1885</v>
      </c>
      <c r="S40" s="592" t="s">
        <v>4404</v>
      </c>
      <c r="T40" s="92"/>
      <c r="U40" s="154"/>
      <c r="V40" s="109"/>
    </row>
    <row r="41">
      <c r="A41" s="592">
        <v>39.0</v>
      </c>
      <c r="B41" s="593">
        <v>45607.0</v>
      </c>
      <c r="C41" s="593">
        <v>45606.0</v>
      </c>
      <c r="D41" s="592">
        <v>3.81401100124583E14</v>
      </c>
      <c r="E41" s="592">
        <v>10332.0</v>
      </c>
      <c r="F41" s="592">
        <v>6294597.0</v>
      </c>
      <c r="G41" s="592" t="s">
        <v>4405</v>
      </c>
      <c r="H41" s="592" t="s">
        <v>4405</v>
      </c>
      <c r="I41" s="592">
        <v>7.7304398E7</v>
      </c>
      <c r="J41" s="818"/>
      <c r="K41" s="593"/>
      <c r="L41" s="592" t="s">
        <v>418</v>
      </c>
      <c r="M41" s="592"/>
      <c r="N41" s="592">
        <v>325.0</v>
      </c>
      <c r="O41" s="592">
        <f t="shared" si="5"/>
        <v>325</v>
      </c>
      <c r="P41" s="596"/>
      <c r="Q41" s="592" t="s">
        <v>854</v>
      </c>
      <c r="R41" s="597" t="s">
        <v>1885</v>
      </c>
      <c r="S41" s="592" t="s">
        <v>4406</v>
      </c>
      <c r="T41" s="92"/>
      <c r="U41" s="154"/>
      <c r="V41" s="109"/>
    </row>
    <row r="42">
      <c r="A42" s="592">
        <v>40.0</v>
      </c>
      <c r="B42" s="593">
        <v>45607.0</v>
      </c>
      <c r="C42" s="593">
        <v>45606.0</v>
      </c>
      <c r="D42" s="592">
        <v>3.81401100124583E14</v>
      </c>
      <c r="E42" s="592">
        <v>10333.0</v>
      </c>
      <c r="F42" s="594">
        <v>8929606.0</v>
      </c>
      <c r="G42" s="594" t="s">
        <v>4407</v>
      </c>
      <c r="H42" s="594" t="s">
        <v>4407</v>
      </c>
      <c r="I42" s="594">
        <v>6.1514502E7</v>
      </c>
      <c r="J42" s="818"/>
      <c r="K42" s="593"/>
      <c r="L42" s="592" t="s">
        <v>418</v>
      </c>
      <c r="M42" s="592"/>
      <c r="N42" s="592">
        <v>240.0</v>
      </c>
      <c r="O42" s="592">
        <f t="shared" si="5"/>
        <v>240</v>
      </c>
      <c r="P42" s="592"/>
      <c r="Q42" s="592" t="s">
        <v>854</v>
      </c>
      <c r="R42" s="597" t="s">
        <v>1885</v>
      </c>
      <c r="S42" s="592" t="s">
        <v>4408</v>
      </c>
      <c r="T42" s="92"/>
      <c r="U42" s="12"/>
    </row>
    <row r="43">
      <c r="A43" s="592">
        <v>41.0</v>
      </c>
      <c r="B43" s="593">
        <v>45607.0</v>
      </c>
      <c r="C43" s="593">
        <v>45606.0</v>
      </c>
      <c r="D43" s="592">
        <v>3.81401100124583E14</v>
      </c>
      <c r="E43" s="592">
        <v>10334.0</v>
      </c>
      <c r="F43" s="592">
        <v>8875457.0</v>
      </c>
      <c r="G43" s="592" t="s">
        <v>4409</v>
      </c>
      <c r="H43" s="746" t="s">
        <v>4409</v>
      </c>
      <c r="I43" s="592">
        <v>7.0296506E7</v>
      </c>
      <c r="J43" s="818"/>
      <c r="K43" s="593"/>
      <c r="L43" s="592" t="s">
        <v>418</v>
      </c>
      <c r="M43" s="592"/>
      <c r="N43" s="592">
        <v>325.0</v>
      </c>
      <c r="O43" s="592">
        <f t="shared" si="5"/>
        <v>325</v>
      </c>
      <c r="P43" s="592"/>
      <c r="Q43" s="592" t="s">
        <v>854</v>
      </c>
      <c r="R43" s="597" t="s">
        <v>1885</v>
      </c>
      <c r="S43" s="592" t="s">
        <v>4316</v>
      </c>
      <c r="T43" s="92"/>
      <c r="U43" s="12"/>
    </row>
    <row r="44">
      <c r="A44" s="592">
        <v>42.0</v>
      </c>
      <c r="B44" s="593">
        <v>45607.0</v>
      </c>
      <c r="C44" s="593">
        <v>45606.0</v>
      </c>
      <c r="D44" s="592">
        <v>3.81401100124583E14</v>
      </c>
      <c r="E44" s="592">
        <v>10335.0</v>
      </c>
      <c r="F44" s="592">
        <v>1.1351411E7</v>
      </c>
      <c r="G44" s="592" t="s">
        <v>4410</v>
      </c>
      <c r="H44" s="592" t="s">
        <v>4410</v>
      </c>
      <c r="I44" s="592">
        <v>6.2176796E7</v>
      </c>
      <c r="J44" s="818"/>
      <c r="K44" s="593"/>
      <c r="L44" s="592" t="s">
        <v>418</v>
      </c>
      <c r="M44" s="592"/>
      <c r="N44" s="592">
        <v>530.0</v>
      </c>
      <c r="O44" s="592">
        <f t="shared" si="5"/>
        <v>530</v>
      </c>
      <c r="P44" s="596"/>
      <c r="Q44" s="592" t="s">
        <v>854</v>
      </c>
      <c r="R44" s="597" t="s">
        <v>1885</v>
      </c>
      <c r="S44" s="592" t="s">
        <v>3893</v>
      </c>
      <c r="T44" s="92"/>
      <c r="U44" s="92"/>
      <c r="V44" s="109"/>
    </row>
    <row r="45">
      <c r="A45" s="592">
        <v>43.0</v>
      </c>
      <c r="B45" s="593">
        <v>45607.0</v>
      </c>
      <c r="C45" s="593">
        <v>45606.0</v>
      </c>
      <c r="D45" s="592">
        <v>3.81401100124583E14</v>
      </c>
      <c r="E45" s="592">
        <v>10336.0</v>
      </c>
      <c r="F45" s="594">
        <v>1389548.0</v>
      </c>
      <c r="G45" s="594" t="s">
        <v>4411</v>
      </c>
      <c r="H45" s="594" t="s">
        <v>4412</v>
      </c>
      <c r="I45" s="594">
        <v>7.8054919E7</v>
      </c>
      <c r="J45" s="830"/>
      <c r="K45" s="593"/>
      <c r="L45" s="592" t="s">
        <v>418</v>
      </c>
      <c r="M45" s="592"/>
      <c r="N45" s="592">
        <v>360.0</v>
      </c>
      <c r="O45" s="592">
        <f t="shared" si="5"/>
        <v>360</v>
      </c>
      <c r="P45" s="596"/>
      <c r="Q45" s="592" t="s">
        <v>854</v>
      </c>
      <c r="R45" s="597" t="s">
        <v>1885</v>
      </c>
      <c r="S45" s="592" t="s">
        <v>1566</v>
      </c>
      <c r="T45" s="92"/>
      <c r="U45" s="92"/>
      <c r="V45" s="109"/>
    </row>
    <row r="46">
      <c r="A46" s="592">
        <v>44.0</v>
      </c>
      <c r="B46" s="593">
        <v>45607.0</v>
      </c>
      <c r="C46" s="593">
        <v>45606.0</v>
      </c>
      <c r="D46" s="592">
        <v>3.81401100124583E14</v>
      </c>
      <c r="E46" s="592">
        <v>10337.0</v>
      </c>
      <c r="F46" s="592">
        <v>0.0</v>
      </c>
      <c r="G46" s="592" t="s">
        <v>4413</v>
      </c>
      <c r="H46" s="592" t="s">
        <v>4413</v>
      </c>
      <c r="I46" s="592">
        <v>6.79283861E8</v>
      </c>
      <c r="J46" s="818"/>
      <c r="K46" s="593"/>
      <c r="L46" s="592" t="s">
        <v>418</v>
      </c>
      <c r="M46" s="592"/>
      <c r="N46" s="664">
        <v>770.0</v>
      </c>
      <c r="O46" s="592">
        <f t="shared" si="5"/>
        <v>770</v>
      </c>
      <c r="P46" s="833" t="s">
        <v>1828</v>
      </c>
      <c r="Q46" s="592" t="s">
        <v>827</v>
      </c>
      <c r="R46" s="597" t="s">
        <v>1885</v>
      </c>
      <c r="S46" s="592" t="s">
        <v>4414</v>
      </c>
      <c r="T46" s="92"/>
      <c r="U46" s="108"/>
      <c r="V46" s="109"/>
    </row>
    <row r="47">
      <c r="A47" s="592">
        <v>45.0</v>
      </c>
      <c r="B47" s="593">
        <v>45607.0</v>
      </c>
      <c r="C47" s="593">
        <v>45606.0</v>
      </c>
      <c r="D47" s="592">
        <v>3.81401100124583E14</v>
      </c>
      <c r="E47" s="592">
        <v>10338.0</v>
      </c>
      <c r="F47" s="592">
        <v>5878277.0</v>
      </c>
      <c r="G47" s="592" t="s">
        <v>4415</v>
      </c>
      <c r="H47" s="592" t="s">
        <v>4415</v>
      </c>
      <c r="I47" s="592">
        <v>7.7628635E7</v>
      </c>
      <c r="J47" s="818"/>
      <c r="K47" s="593"/>
      <c r="L47" s="592" t="s">
        <v>418</v>
      </c>
      <c r="M47" s="596"/>
      <c r="N47" s="592">
        <v>480.0</v>
      </c>
      <c r="O47" s="592">
        <f t="shared" si="5"/>
        <v>480</v>
      </c>
      <c r="P47" s="596"/>
      <c r="Q47" s="592" t="s">
        <v>854</v>
      </c>
      <c r="R47" s="597" t="s">
        <v>1885</v>
      </c>
      <c r="S47" s="592" t="s">
        <v>1618</v>
      </c>
      <c r="T47" s="92"/>
      <c r="U47" s="108"/>
      <c r="V47" s="109"/>
    </row>
    <row r="48">
      <c r="A48" s="592">
        <v>46.0</v>
      </c>
      <c r="B48" s="593">
        <v>45607.0</v>
      </c>
      <c r="C48" s="593">
        <v>45606.0</v>
      </c>
      <c r="D48" s="592">
        <v>3.81401100124583E14</v>
      </c>
      <c r="E48" s="592">
        <v>10338.0</v>
      </c>
      <c r="F48" s="592">
        <v>4931102.0</v>
      </c>
      <c r="G48" s="592" t="s">
        <v>4416</v>
      </c>
      <c r="H48" s="592" t="s">
        <v>4417</v>
      </c>
      <c r="I48" s="592">
        <v>7.2650287E7</v>
      </c>
      <c r="J48" s="818"/>
      <c r="K48" s="593"/>
      <c r="L48" s="592" t="s">
        <v>418</v>
      </c>
      <c r="M48" s="596"/>
      <c r="N48" s="592">
        <v>240.0</v>
      </c>
      <c r="O48" s="592">
        <f t="shared" si="5"/>
        <v>240</v>
      </c>
      <c r="P48" s="596"/>
      <c r="Q48" s="592" t="s">
        <v>854</v>
      </c>
      <c r="R48" s="597" t="s">
        <v>1885</v>
      </c>
      <c r="S48" s="592" t="s">
        <v>1559</v>
      </c>
      <c r="T48" s="92"/>
      <c r="U48" s="108"/>
      <c r="V48" s="109"/>
    </row>
    <row r="49">
      <c r="A49" s="592">
        <v>47.0</v>
      </c>
      <c r="B49" s="593">
        <v>45607.0</v>
      </c>
      <c r="C49" s="593">
        <v>45606.0</v>
      </c>
      <c r="D49" s="592">
        <v>3.81401100124583E14</v>
      </c>
      <c r="E49" s="592">
        <v>10340.0</v>
      </c>
      <c r="F49" s="592">
        <v>3869715.0</v>
      </c>
      <c r="G49" s="592" t="s">
        <v>4418</v>
      </c>
      <c r="H49" s="592" t="s">
        <v>4418</v>
      </c>
      <c r="I49" s="592">
        <v>7.9803737E7</v>
      </c>
      <c r="J49" s="818"/>
      <c r="K49" s="593"/>
      <c r="L49" s="592" t="s">
        <v>418</v>
      </c>
      <c r="M49" s="596"/>
      <c r="N49" s="592">
        <v>530.0</v>
      </c>
      <c r="O49" s="592">
        <f t="shared" si="5"/>
        <v>530</v>
      </c>
      <c r="P49" s="596"/>
      <c r="Q49" s="592" t="s">
        <v>854</v>
      </c>
      <c r="R49" s="597" t="s">
        <v>1885</v>
      </c>
      <c r="S49" s="592" t="s">
        <v>4419</v>
      </c>
      <c r="T49" s="92"/>
      <c r="U49" s="108"/>
      <c r="V49" s="109"/>
    </row>
    <row r="50">
      <c r="A50" s="592">
        <v>48.0</v>
      </c>
      <c r="B50" s="593">
        <v>45607.0</v>
      </c>
      <c r="C50" s="593">
        <v>45606.0</v>
      </c>
      <c r="D50" s="592">
        <v>3.81401100124583E14</v>
      </c>
      <c r="E50" s="592">
        <v>10341.0</v>
      </c>
      <c r="F50" s="592">
        <v>4687323.0</v>
      </c>
      <c r="G50" s="592" t="s">
        <v>4420</v>
      </c>
      <c r="H50" s="592" t="s">
        <v>4420</v>
      </c>
      <c r="I50" s="592">
        <v>7.8092163E7</v>
      </c>
      <c r="J50" s="818"/>
      <c r="K50" s="593"/>
      <c r="L50" s="592" t="s">
        <v>418</v>
      </c>
      <c r="M50" s="596"/>
      <c r="N50" s="592">
        <v>600.0</v>
      </c>
      <c r="O50" s="592">
        <f t="shared" si="5"/>
        <v>600</v>
      </c>
      <c r="P50" s="596"/>
      <c r="Q50" s="592" t="s">
        <v>854</v>
      </c>
      <c r="R50" s="597" t="s">
        <v>1885</v>
      </c>
      <c r="S50" s="592" t="s">
        <v>1615</v>
      </c>
      <c r="T50" s="92"/>
      <c r="U50" s="108"/>
      <c r="V50" s="109"/>
    </row>
    <row r="51">
      <c r="A51" s="592">
        <v>49.0</v>
      </c>
      <c r="B51" s="593">
        <v>45607.0</v>
      </c>
      <c r="C51" s="593">
        <v>45606.0</v>
      </c>
      <c r="D51" s="592">
        <v>3.81401100124583E14</v>
      </c>
      <c r="E51" s="592">
        <v>10342.0</v>
      </c>
      <c r="F51" s="592">
        <v>9982300.0</v>
      </c>
      <c r="G51" s="592" t="s">
        <v>4421</v>
      </c>
      <c r="H51" s="592" t="s">
        <v>4421</v>
      </c>
      <c r="I51" s="592">
        <v>7.8431212E7</v>
      </c>
      <c r="J51" s="817"/>
      <c r="K51" s="593"/>
      <c r="L51" s="592" t="s">
        <v>418</v>
      </c>
      <c r="M51" s="596"/>
      <c r="N51" s="592">
        <v>565.0</v>
      </c>
      <c r="O51" s="592">
        <f t="shared" si="5"/>
        <v>565</v>
      </c>
      <c r="P51" s="596"/>
      <c r="Q51" s="592" t="s">
        <v>854</v>
      </c>
      <c r="R51" s="597" t="s">
        <v>1885</v>
      </c>
      <c r="S51" s="592" t="s">
        <v>3995</v>
      </c>
      <c r="T51" s="92"/>
      <c r="U51" s="108"/>
      <c r="V51" s="109"/>
    </row>
    <row r="52">
      <c r="A52" s="592">
        <v>50.0</v>
      </c>
      <c r="B52" s="593">
        <v>45607.0</v>
      </c>
      <c r="C52" s="593">
        <v>45606.0</v>
      </c>
      <c r="D52" s="592">
        <v>3.81401100124583E14</v>
      </c>
      <c r="E52" s="592">
        <v>10343.0</v>
      </c>
      <c r="F52" s="592">
        <v>0.0</v>
      </c>
      <c r="G52" s="592" t="s">
        <v>4422</v>
      </c>
      <c r="H52" s="592" t="s">
        <v>4422</v>
      </c>
      <c r="I52" s="592">
        <v>0.0</v>
      </c>
      <c r="J52" s="817"/>
      <c r="K52" s="593"/>
      <c r="L52" s="592" t="s">
        <v>418</v>
      </c>
      <c r="M52" s="596"/>
      <c r="N52" s="592">
        <v>320.0</v>
      </c>
      <c r="O52" s="592">
        <f t="shared" si="5"/>
        <v>320</v>
      </c>
      <c r="P52" s="596"/>
      <c r="Q52" s="592" t="s">
        <v>854</v>
      </c>
      <c r="R52" s="597" t="s">
        <v>1885</v>
      </c>
      <c r="S52" s="592" t="s">
        <v>2415</v>
      </c>
      <c r="T52" s="92"/>
      <c r="U52" s="108"/>
    </row>
    <row r="53">
      <c r="A53" s="592">
        <v>51.0</v>
      </c>
      <c r="B53" s="593">
        <v>45607.0</v>
      </c>
      <c r="C53" s="593">
        <v>45609.0</v>
      </c>
      <c r="D53" s="592">
        <v>3.81401100124583E14</v>
      </c>
      <c r="E53" s="592">
        <v>10344.0</v>
      </c>
      <c r="F53" s="592">
        <v>6308517.0</v>
      </c>
      <c r="G53" s="592" t="s">
        <v>4423</v>
      </c>
      <c r="H53" s="592" t="s">
        <v>4423</v>
      </c>
      <c r="I53" s="592">
        <v>7.6028676E7</v>
      </c>
      <c r="J53" s="817"/>
      <c r="K53" s="593"/>
      <c r="L53" s="592" t="s">
        <v>2260</v>
      </c>
      <c r="M53" s="596"/>
      <c r="N53" s="592">
        <v>220.0</v>
      </c>
      <c r="O53" s="592">
        <f t="shared" si="5"/>
        <v>220</v>
      </c>
      <c r="P53" s="596"/>
      <c r="Q53" s="592" t="s">
        <v>854</v>
      </c>
      <c r="R53" s="597" t="s">
        <v>1885</v>
      </c>
      <c r="S53" s="592" t="s">
        <v>4424</v>
      </c>
      <c r="T53" s="92"/>
      <c r="U53" s="108"/>
    </row>
    <row r="54">
      <c r="A54" s="592">
        <v>52.0</v>
      </c>
      <c r="B54" s="593">
        <v>45607.0</v>
      </c>
      <c r="C54" s="593">
        <v>45601.0</v>
      </c>
      <c r="D54" s="592">
        <v>3.81401100124583E14</v>
      </c>
      <c r="E54" s="592">
        <v>10345.0</v>
      </c>
      <c r="F54" s="592">
        <v>1.238269E7</v>
      </c>
      <c r="G54" s="592" t="s">
        <v>4425</v>
      </c>
      <c r="H54" s="592" t="s">
        <v>4425</v>
      </c>
      <c r="I54" s="592"/>
      <c r="J54" s="818"/>
      <c r="K54" s="593"/>
      <c r="L54" s="592" t="s">
        <v>418</v>
      </c>
      <c r="M54" s="596"/>
      <c r="N54" s="592">
        <v>160.0</v>
      </c>
      <c r="O54" s="592">
        <f t="shared" si="5"/>
        <v>160</v>
      </c>
      <c r="P54" s="596"/>
      <c r="Q54" s="592" t="s">
        <v>854</v>
      </c>
      <c r="R54" s="597" t="s">
        <v>1885</v>
      </c>
      <c r="S54" s="592" t="s">
        <v>4426</v>
      </c>
      <c r="T54" s="92"/>
      <c r="U54" s="108"/>
    </row>
    <row r="55">
      <c r="A55" s="592">
        <v>53.0</v>
      </c>
      <c r="B55" s="593">
        <v>45607.0</v>
      </c>
      <c r="C55" s="593">
        <v>45620.0</v>
      </c>
      <c r="D55" s="592">
        <v>3.81401100124583E14</v>
      </c>
      <c r="E55" s="592">
        <v>10246.0</v>
      </c>
      <c r="F55" s="592">
        <v>4.2267502E8</v>
      </c>
      <c r="G55" s="592" t="s">
        <v>4427</v>
      </c>
      <c r="H55" s="592" t="s">
        <v>4428</v>
      </c>
      <c r="I55" s="592">
        <v>7.7034435E7</v>
      </c>
      <c r="J55" s="818"/>
      <c r="K55" s="593"/>
      <c r="L55" s="592" t="s">
        <v>418</v>
      </c>
      <c r="M55" s="596"/>
      <c r="N55" s="592">
        <v>240.0</v>
      </c>
      <c r="O55" s="592">
        <f t="shared" si="5"/>
        <v>240</v>
      </c>
      <c r="P55" s="596"/>
      <c r="Q55" s="592" t="s">
        <v>854</v>
      </c>
      <c r="R55" s="597" t="s">
        <v>1885</v>
      </c>
      <c r="S55" s="592" t="s">
        <v>2193</v>
      </c>
      <c r="T55" s="92"/>
      <c r="U55" s="108"/>
    </row>
    <row r="56">
      <c r="A56" s="592">
        <v>54.0</v>
      </c>
      <c r="B56" s="593">
        <v>45607.0</v>
      </c>
      <c r="C56" s="593">
        <v>45608.0</v>
      </c>
      <c r="D56" s="592">
        <v>3.81401100124583E14</v>
      </c>
      <c r="E56" s="592">
        <v>10247.0</v>
      </c>
      <c r="F56" s="592">
        <v>9721626.0</v>
      </c>
      <c r="G56" s="592" t="s">
        <v>4429</v>
      </c>
      <c r="H56" s="592" t="s">
        <v>4430</v>
      </c>
      <c r="I56" s="592">
        <v>7.3970044E7</v>
      </c>
      <c r="J56" s="818" t="s">
        <v>4431</v>
      </c>
      <c r="K56" s="593"/>
      <c r="L56" s="592" t="s">
        <v>2260</v>
      </c>
      <c r="M56" s="596"/>
      <c r="N56" s="592">
        <v>560.0</v>
      </c>
      <c r="O56" s="592">
        <f t="shared" si="5"/>
        <v>560</v>
      </c>
      <c r="P56" s="632" t="s">
        <v>4048</v>
      </c>
      <c r="Q56" s="592" t="s">
        <v>854</v>
      </c>
      <c r="R56" s="597" t="s">
        <v>1885</v>
      </c>
      <c r="S56" s="592" t="s">
        <v>4432</v>
      </c>
      <c r="T56" s="92"/>
      <c r="U56" s="154"/>
    </row>
    <row r="57">
      <c r="A57" s="592">
        <v>55.0</v>
      </c>
      <c r="B57" s="593">
        <v>45607.0</v>
      </c>
      <c r="C57" s="593">
        <v>45613.0</v>
      </c>
      <c r="D57" s="592">
        <v>3.81401100124583E14</v>
      </c>
      <c r="E57" s="592">
        <v>10363.0</v>
      </c>
      <c r="F57" s="592">
        <v>8228354.0</v>
      </c>
      <c r="G57" s="592" t="s">
        <v>4433</v>
      </c>
      <c r="H57" s="592" t="s">
        <v>4434</v>
      </c>
      <c r="I57" s="592">
        <v>7.3660887E7</v>
      </c>
      <c r="J57" s="818"/>
      <c r="K57" s="593"/>
      <c r="L57" s="592" t="s">
        <v>749</v>
      </c>
      <c r="M57" s="596"/>
      <c r="N57" s="592">
        <v>3612.5</v>
      </c>
      <c r="O57" s="592">
        <f t="shared" si="5"/>
        <v>3612.5</v>
      </c>
      <c r="P57" s="632" t="s">
        <v>4435</v>
      </c>
      <c r="Q57" s="592" t="s">
        <v>854</v>
      </c>
      <c r="R57" s="597" t="s">
        <v>1885</v>
      </c>
      <c r="S57" s="592" t="s">
        <v>4436</v>
      </c>
      <c r="T57" s="92"/>
      <c r="U57" s="154"/>
    </row>
    <row r="58">
      <c r="A58" s="29">
        <v>57.0</v>
      </c>
      <c r="B58" s="174">
        <v>45609.0</v>
      </c>
      <c r="C58" s="174">
        <v>45617.0</v>
      </c>
      <c r="D58" s="29">
        <v>3.81401100124583E14</v>
      </c>
      <c r="E58" s="29">
        <v>10371.0</v>
      </c>
      <c r="F58" s="29">
        <v>4563284.0</v>
      </c>
      <c r="G58" s="29" t="s">
        <v>4437</v>
      </c>
      <c r="H58" s="29" t="s">
        <v>4437</v>
      </c>
      <c r="I58" s="29">
        <v>7.8005018E7</v>
      </c>
      <c r="J58" s="834"/>
      <c r="K58" s="174"/>
      <c r="L58" s="29" t="s">
        <v>119</v>
      </c>
      <c r="M58" s="216"/>
      <c r="N58" s="29">
        <v>150.0</v>
      </c>
      <c r="O58" s="29">
        <f t="shared" si="5"/>
        <v>150</v>
      </c>
      <c r="P58" s="216"/>
      <c r="Q58" s="29" t="s">
        <v>854</v>
      </c>
      <c r="R58" s="177" t="s">
        <v>988</v>
      </c>
      <c r="S58" s="29" t="s">
        <v>4438</v>
      </c>
      <c r="T58" s="92"/>
      <c r="U58" s="108"/>
    </row>
    <row r="59">
      <c r="A59" s="592">
        <v>56.0</v>
      </c>
      <c r="B59" s="593">
        <v>45607.0</v>
      </c>
      <c r="C59" s="593">
        <v>45608.0</v>
      </c>
      <c r="D59" s="592">
        <v>3.81401100124583E14</v>
      </c>
      <c r="E59" s="592">
        <v>10372.0</v>
      </c>
      <c r="F59" s="592">
        <v>4708518.0</v>
      </c>
      <c r="G59" s="592" t="s">
        <v>4439</v>
      </c>
      <c r="H59" s="592" t="s">
        <v>4439</v>
      </c>
      <c r="I59" s="592">
        <v>7.2138387E7</v>
      </c>
      <c r="J59" s="817"/>
      <c r="K59" s="593"/>
      <c r="L59" s="592" t="s">
        <v>646</v>
      </c>
      <c r="M59" s="596"/>
      <c r="N59" s="592">
        <v>579.0</v>
      </c>
      <c r="O59" s="592">
        <f t="shared" si="5"/>
        <v>579</v>
      </c>
      <c r="P59" s="596"/>
      <c r="Q59" s="592" t="s">
        <v>854</v>
      </c>
      <c r="R59" s="597" t="s">
        <v>1885</v>
      </c>
      <c r="S59" s="592" t="s">
        <v>4440</v>
      </c>
      <c r="T59" s="92"/>
      <c r="U59" s="154"/>
    </row>
    <row r="60">
      <c r="A60" s="29">
        <v>62.0</v>
      </c>
      <c r="B60" s="174">
        <v>45609.0</v>
      </c>
      <c r="C60" s="174">
        <v>45612.0</v>
      </c>
      <c r="D60" s="29">
        <v>3.81401100124583E14</v>
      </c>
      <c r="E60" s="29">
        <v>10282.0</v>
      </c>
      <c r="F60" s="29">
        <v>5649497.0</v>
      </c>
      <c r="G60" s="29" t="s">
        <v>3817</v>
      </c>
      <c r="H60" s="29" t="s">
        <v>4441</v>
      </c>
      <c r="I60" s="29">
        <v>6.0095352E7</v>
      </c>
      <c r="J60" s="834"/>
      <c r="K60" s="174"/>
      <c r="L60" s="29" t="s">
        <v>749</v>
      </c>
      <c r="M60" s="29"/>
      <c r="N60" s="29">
        <v>8000.0</v>
      </c>
      <c r="O60" s="29">
        <v>8000.0</v>
      </c>
      <c r="P60" s="29" t="s">
        <v>4442</v>
      </c>
      <c r="Q60" s="29" t="s">
        <v>854</v>
      </c>
      <c r="R60" s="177" t="s">
        <v>988</v>
      </c>
      <c r="S60" s="29" t="s">
        <v>4443</v>
      </c>
      <c r="T60" s="92"/>
      <c r="U60" s="108"/>
    </row>
    <row r="61">
      <c r="A61" s="825">
        <v>59.0</v>
      </c>
      <c r="B61" s="826">
        <v>45609.0</v>
      </c>
      <c r="C61" s="826">
        <v>45610.0</v>
      </c>
      <c r="D61" s="825">
        <v>3.81401100124583E14</v>
      </c>
      <c r="E61" s="825">
        <v>10383.0</v>
      </c>
      <c r="F61" s="825">
        <v>1.3709803E7</v>
      </c>
      <c r="G61" s="827" t="s">
        <v>4444</v>
      </c>
      <c r="H61" s="825" t="s">
        <v>4444</v>
      </c>
      <c r="I61" s="825">
        <v>7.5048244E7</v>
      </c>
      <c r="J61" s="835"/>
      <c r="K61" s="826"/>
      <c r="L61" s="825" t="s">
        <v>2260</v>
      </c>
      <c r="M61" s="836"/>
      <c r="N61" s="825">
        <v>80.0</v>
      </c>
      <c r="O61" s="825">
        <f t="shared" ref="O61:O66" si="6">N61</f>
        <v>80</v>
      </c>
      <c r="P61" s="836"/>
      <c r="Q61" s="825" t="s">
        <v>854</v>
      </c>
      <c r="R61" s="829" t="s">
        <v>4352</v>
      </c>
      <c r="S61" s="825" t="s">
        <v>4445</v>
      </c>
      <c r="T61" s="837"/>
      <c r="U61" s="108"/>
      <c r="X61" s="12"/>
    </row>
    <row r="62">
      <c r="A62" s="592">
        <v>58.0</v>
      </c>
      <c r="B62" s="593">
        <v>45609.0</v>
      </c>
      <c r="C62" s="593">
        <v>45610.0</v>
      </c>
      <c r="D62" s="592">
        <v>3.81401100124583E14</v>
      </c>
      <c r="E62" s="592">
        <v>10366.0</v>
      </c>
      <c r="F62" s="592">
        <v>1.3774937E7</v>
      </c>
      <c r="G62" s="592" t="s">
        <v>4446</v>
      </c>
      <c r="H62" s="592" t="s">
        <v>4446</v>
      </c>
      <c r="I62" s="592">
        <v>7.2692941E7</v>
      </c>
      <c r="J62" s="818"/>
      <c r="K62" s="593"/>
      <c r="L62" s="592" t="s">
        <v>2260</v>
      </c>
      <c r="M62" s="596"/>
      <c r="N62" s="592">
        <v>160.0</v>
      </c>
      <c r="O62" s="592">
        <f t="shared" si="6"/>
        <v>160</v>
      </c>
      <c r="P62" s="596"/>
      <c r="Q62" s="592" t="s">
        <v>854</v>
      </c>
      <c r="R62" s="597" t="s">
        <v>1885</v>
      </c>
      <c r="S62" s="592" t="s">
        <v>4447</v>
      </c>
      <c r="T62" s="92"/>
      <c r="U62" s="108"/>
    </row>
    <row r="63">
      <c r="A63" s="592">
        <v>60.0</v>
      </c>
      <c r="B63" s="593">
        <v>45609.0</v>
      </c>
      <c r="C63" s="593">
        <v>45611.0</v>
      </c>
      <c r="D63" s="592">
        <v>3.81401100124583E14</v>
      </c>
      <c r="E63" s="592">
        <v>10384.0</v>
      </c>
      <c r="F63" s="592">
        <v>0.0</v>
      </c>
      <c r="G63" s="592" t="s">
        <v>4448</v>
      </c>
      <c r="H63" s="592" t="s">
        <v>4448</v>
      </c>
      <c r="I63" s="592">
        <v>6.0845204E7</v>
      </c>
      <c r="J63" s="818"/>
      <c r="K63" s="593"/>
      <c r="L63" s="592" t="s">
        <v>2260</v>
      </c>
      <c r="M63" s="596"/>
      <c r="N63" s="592">
        <v>360.0</v>
      </c>
      <c r="O63" s="592">
        <f t="shared" si="6"/>
        <v>360</v>
      </c>
      <c r="P63" s="596"/>
      <c r="Q63" s="592" t="s">
        <v>854</v>
      </c>
      <c r="R63" s="597" t="s">
        <v>1885</v>
      </c>
      <c r="S63" s="592" t="s">
        <v>4449</v>
      </c>
      <c r="T63" s="92"/>
      <c r="U63" s="108"/>
    </row>
    <row r="64">
      <c r="A64" s="592">
        <v>61.0</v>
      </c>
      <c r="B64" s="593">
        <v>45609.0</v>
      </c>
      <c r="C64" s="593">
        <v>45613.0</v>
      </c>
      <c r="D64" s="592">
        <v>3.81401100124583E14</v>
      </c>
      <c r="E64" s="592">
        <v>10385.0</v>
      </c>
      <c r="F64" s="592">
        <v>6373436.0</v>
      </c>
      <c r="G64" s="592" t="s">
        <v>4450</v>
      </c>
      <c r="H64" s="592" t="s">
        <v>4450</v>
      </c>
      <c r="I64" s="592">
        <v>7.0829072E7</v>
      </c>
      <c r="J64" s="818"/>
      <c r="K64" s="593"/>
      <c r="L64" s="592" t="s">
        <v>418</v>
      </c>
      <c r="M64" s="596"/>
      <c r="N64" s="592">
        <v>240.0</v>
      </c>
      <c r="O64" s="592">
        <f t="shared" si="6"/>
        <v>240</v>
      </c>
      <c r="P64" s="596"/>
      <c r="Q64" s="592" t="s">
        <v>854</v>
      </c>
      <c r="R64" s="597" t="s">
        <v>1885</v>
      </c>
      <c r="S64" s="592" t="s">
        <v>2485</v>
      </c>
      <c r="T64" s="92"/>
      <c r="U64" s="108"/>
    </row>
    <row r="65">
      <c r="A65" s="592">
        <v>63.0</v>
      </c>
      <c r="B65" s="593">
        <v>45610.0</v>
      </c>
      <c r="C65" s="593">
        <v>45613.0</v>
      </c>
      <c r="D65" s="592">
        <v>3.81401100124583E14</v>
      </c>
      <c r="E65" s="592">
        <v>10397.0</v>
      </c>
      <c r="F65" s="592">
        <v>8117830.0</v>
      </c>
      <c r="G65" s="592" t="s">
        <v>4451</v>
      </c>
      <c r="H65" s="592" t="s">
        <v>4451</v>
      </c>
      <c r="I65" s="592">
        <v>7.5337628E7</v>
      </c>
      <c r="J65" s="818"/>
      <c r="K65" s="593"/>
      <c r="L65" s="592" t="s">
        <v>418</v>
      </c>
      <c r="M65" s="596"/>
      <c r="N65" s="592">
        <v>565.0</v>
      </c>
      <c r="O65" s="592">
        <f t="shared" si="6"/>
        <v>565</v>
      </c>
      <c r="P65" s="596"/>
      <c r="Q65" s="592" t="s">
        <v>854</v>
      </c>
      <c r="R65" s="597" t="s">
        <v>1885</v>
      </c>
      <c r="S65" s="592" t="s">
        <v>4452</v>
      </c>
      <c r="T65" s="92"/>
      <c r="U65" s="108"/>
    </row>
    <row r="66">
      <c r="A66" s="592">
        <v>64.0</v>
      </c>
      <c r="B66" s="593">
        <v>45610.0</v>
      </c>
      <c r="C66" s="593">
        <v>45612.0</v>
      </c>
      <c r="D66" s="592">
        <v>3.81401100124583E14</v>
      </c>
      <c r="E66" s="592">
        <v>10403.0</v>
      </c>
      <c r="F66" s="592">
        <v>5185232.0</v>
      </c>
      <c r="G66" s="592" t="s">
        <v>4453</v>
      </c>
      <c r="H66" s="592" t="s">
        <v>4454</v>
      </c>
      <c r="I66" s="592">
        <v>7.0710071E7</v>
      </c>
      <c r="J66" s="818"/>
      <c r="K66" s="593"/>
      <c r="L66" s="592" t="s">
        <v>1127</v>
      </c>
      <c r="M66" s="592" t="s">
        <v>27</v>
      </c>
      <c r="N66" s="592">
        <v>1428.5</v>
      </c>
      <c r="O66" s="592">
        <f t="shared" si="6"/>
        <v>1428.5</v>
      </c>
      <c r="P66" s="592" t="s">
        <v>4455</v>
      </c>
      <c r="Q66" s="592" t="s">
        <v>854</v>
      </c>
      <c r="R66" s="597" t="s">
        <v>1885</v>
      </c>
      <c r="S66" s="592" t="s">
        <v>4456</v>
      </c>
      <c r="T66" s="92"/>
      <c r="U66" s="108"/>
    </row>
    <row r="67">
      <c r="A67" s="403">
        <v>65.0</v>
      </c>
      <c r="B67" s="838">
        <v>45610.0</v>
      </c>
      <c r="C67" s="838">
        <v>45610.0</v>
      </c>
      <c r="D67" s="403">
        <v>3.81401100124583E14</v>
      </c>
      <c r="E67" s="403">
        <v>10404.0</v>
      </c>
      <c r="F67" s="403">
        <v>5344457.0</v>
      </c>
      <c r="G67" s="403" t="s">
        <v>4302</v>
      </c>
      <c r="H67" s="403" t="s">
        <v>4303</v>
      </c>
      <c r="I67" s="403">
        <v>7.667663E7</v>
      </c>
      <c r="J67" s="839"/>
      <c r="K67" s="840"/>
      <c r="L67" s="403" t="s">
        <v>749</v>
      </c>
      <c r="M67" s="840"/>
      <c r="N67" s="403">
        <v>2270.0</v>
      </c>
      <c r="O67" s="403">
        <v>2270.0</v>
      </c>
      <c r="P67" s="403" t="s">
        <v>4457</v>
      </c>
      <c r="Q67" s="403" t="s">
        <v>827</v>
      </c>
      <c r="R67" s="405" t="s">
        <v>4458</v>
      </c>
      <c r="S67" s="403" t="s">
        <v>4459</v>
      </c>
      <c r="T67" s="384"/>
      <c r="U67" s="389"/>
      <c r="V67" s="350"/>
      <c r="W67" s="350"/>
      <c r="X67" s="350"/>
      <c r="Y67" s="350"/>
      <c r="Z67" s="350"/>
      <c r="AA67" s="350"/>
      <c r="AB67" s="350"/>
      <c r="AC67" s="350"/>
      <c r="AD67" s="350"/>
      <c r="AE67" s="350"/>
      <c r="AF67" s="350"/>
    </row>
    <row r="68">
      <c r="A68" s="592">
        <v>66.0</v>
      </c>
      <c r="B68" s="593">
        <v>45610.0</v>
      </c>
      <c r="C68" s="593">
        <v>45605.0</v>
      </c>
      <c r="D68" s="592">
        <v>3.81401100124583E14</v>
      </c>
      <c r="E68" s="592">
        <v>10405.0</v>
      </c>
      <c r="F68" s="592">
        <v>8975437.0</v>
      </c>
      <c r="G68" s="592" t="s">
        <v>4354</v>
      </c>
      <c r="H68" s="592" t="s">
        <v>4355</v>
      </c>
      <c r="I68" s="592">
        <v>6.5880813E7</v>
      </c>
      <c r="J68" s="818"/>
      <c r="K68" s="593"/>
      <c r="L68" s="592" t="s">
        <v>749</v>
      </c>
      <c r="M68" s="592"/>
      <c r="N68" s="592">
        <v>1550.0</v>
      </c>
      <c r="O68" s="592">
        <v>1550.0</v>
      </c>
      <c r="P68" s="592" t="s">
        <v>1628</v>
      </c>
      <c r="Q68" s="592" t="s">
        <v>827</v>
      </c>
      <c r="R68" s="597" t="s">
        <v>1885</v>
      </c>
      <c r="S68" s="592" t="s">
        <v>4460</v>
      </c>
      <c r="T68" s="92"/>
      <c r="U68" s="108"/>
    </row>
    <row r="69">
      <c r="A69" s="29">
        <v>67.0</v>
      </c>
      <c r="B69" s="174">
        <v>45613.0</v>
      </c>
      <c r="C69" s="174">
        <v>45612.0</v>
      </c>
      <c r="D69" s="29">
        <v>3.81401100124583E14</v>
      </c>
      <c r="E69" s="29">
        <v>10451.0</v>
      </c>
      <c r="F69" s="29">
        <v>5649497.0</v>
      </c>
      <c r="G69" s="29" t="s">
        <v>3817</v>
      </c>
      <c r="H69" s="29" t="s">
        <v>4461</v>
      </c>
      <c r="I69" s="29">
        <v>6.0095352E7</v>
      </c>
      <c r="J69" s="834"/>
      <c r="K69" s="174"/>
      <c r="L69" s="29" t="s">
        <v>749</v>
      </c>
      <c r="M69" s="216"/>
      <c r="N69" s="29">
        <v>970.0</v>
      </c>
      <c r="O69" s="29">
        <f t="shared" ref="O69:O90" si="7">N69</f>
        <v>970</v>
      </c>
      <c r="P69" s="29" t="s">
        <v>3694</v>
      </c>
      <c r="Q69" s="29" t="s">
        <v>827</v>
      </c>
      <c r="R69" s="177" t="s">
        <v>988</v>
      </c>
      <c r="S69" s="29" t="s">
        <v>4462</v>
      </c>
      <c r="T69" s="92"/>
      <c r="U69" s="108"/>
    </row>
    <row r="70">
      <c r="A70" s="592">
        <v>68.0</v>
      </c>
      <c r="B70" s="593">
        <v>45613.0</v>
      </c>
      <c r="C70" s="593">
        <v>45612.0</v>
      </c>
      <c r="D70" s="592">
        <v>3.81401100124583E14</v>
      </c>
      <c r="E70" s="592">
        <v>10452.0</v>
      </c>
      <c r="F70" s="592">
        <v>6323376.0</v>
      </c>
      <c r="G70" s="592" t="s">
        <v>4463</v>
      </c>
      <c r="H70" s="592" t="s">
        <v>4463</v>
      </c>
      <c r="I70" s="592">
        <v>7.6303489E7</v>
      </c>
      <c r="J70" s="818" t="s">
        <v>4464</v>
      </c>
      <c r="K70" s="593"/>
      <c r="L70" s="592" t="s">
        <v>1449</v>
      </c>
      <c r="M70" s="592" t="s">
        <v>27</v>
      </c>
      <c r="N70" s="592">
        <v>850.0</v>
      </c>
      <c r="O70" s="592">
        <f t="shared" si="7"/>
        <v>850</v>
      </c>
      <c r="P70" s="596"/>
      <c r="Q70" s="592" t="s">
        <v>854</v>
      </c>
      <c r="R70" s="597" t="s">
        <v>1885</v>
      </c>
      <c r="S70" s="592" t="s">
        <v>4465</v>
      </c>
      <c r="T70" s="92"/>
      <c r="U70" s="108"/>
    </row>
    <row r="71">
      <c r="A71" s="592">
        <v>69.0</v>
      </c>
      <c r="B71" s="593">
        <v>45613.0</v>
      </c>
      <c r="C71" s="593">
        <v>45612.0</v>
      </c>
      <c r="D71" s="592">
        <v>3.81401100124583E14</v>
      </c>
      <c r="E71" s="592">
        <v>10454.0</v>
      </c>
      <c r="F71" s="592">
        <v>1.279188E7</v>
      </c>
      <c r="G71" s="592" t="s">
        <v>4466</v>
      </c>
      <c r="H71" s="592" t="s">
        <v>4466</v>
      </c>
      <c r="I71" s="592">
        <v>7.1695114E7</v>
      </c>
      <c r="J71" s="818"/>
      <c r="K71" s="593"/>
      <c r="L71" s="592" t="s">
        <v>418</v>
      </c>
      <c r="M71" s="596"/>
      <c r="N71" s="592">
        <v>240.0</v>
      </c>
      <c r="O71" s="592">
        <f t="shared" si="7"/>
        <v>240</v>
      </c>
      <c r="P71" s="596"/>
      <c r="Q71" s="592" t="s">
        <v>854</v>
      </c>
      <c r="R71" s="597" t="s">
        <v>1885</v>
      </c>
      <c r="S71" s="600" t="s">
        <v>4467</v>
      </c>
      <c r="T71" s="92"/>
      <c r="U71" s="108"/>
    </row>
    <row r="72">
      <c r="A72" s="592">
        <v>70.0</v>
      </c>
      <c r="B72" s="593">
        <v>45613.0</v>
      </c>
      <c r="C72" s="593">
        <v>45613.0</v>
      </c>
      <c r="D72" s="592">
        <v>3.81401100124583E14</v>
      </c>
      <c r="E72" s="592">
        <v>10455.0</v>
      </c>
      <c r="F72" s="592">
        <v>1.3169056E7</v>
      </c>
      <c r="G72" s="592" t="s">
        <v>4468</v>
      </c>
      <c r="H72" s="592" t="s">
        <v>4468</v>
      </c>
      <c r="I72" s="592">
        <v>7.5171511E7</v>
      </c>
      <c r="J72" s="818" t="s">
        <v>4469</v>
      </c>
      <c r="K72" s="593"/>
      <c r="L72" s="592" t="s">
        <v>418</v>
      </c>
      <c r="M72" s="596"/>
      <c r="N72" s="592">
        <v>240.0</v>
      </c>
      <c r="O72" s="592">
        <f t="shared" si="7"/>
        <v>240</v>
      </c>
      <c r="P72" s="596"/>
      <c r="Q72" s="592" t="s">
        <v>854</v>
      </c>
      <c r="R72" s="597" t="s">
        <v>1885</v>
      </c>
      <c r="S72" s="592" t="s">
        <v>4470</v>
      </c>
      <c r="T72" s="92"/>
      <c r="U72" s="108"/>
    </row>
    <row r="73">
      <c r="A73" s="592">
        <v>71.0</v>
      </c>
      <c r="B73" s="593">
        <v>45613.0</v>
      </c>
      <c r="C73" s="593">
        <v>45612.0</v>
      </c>
      <c r="D73" s="592">
        <v>3.81401100124583E14</v>
      </c>
      <c r="E73" s="592">
        <v>10456.0</v>
      </c>
      <c r="F73" s="592">
        <v>0.0</v>
      </c>
      <c r="G73" s="592" t="s">
        <v>4471</v>
      </c>
      <c r="H73" s="592" t="s">
        <v>4471</v>
      </c>
      <c r="I73" s="592">
        <v>7.7390621E7</v>
      </c>
      <c r="J73" s="818"/>
      <c r="K73" s="593"/>
      <c r="L73" s="592" t="s">
        <v>418</v>
      </c>
      <c r="M73" s="596"/>
      <c r="N73" s="592">
        <v>240.0</v>
      </c>
      <c r="O73" s="592">
        <f t="shared" si="7"/>
        <v>240</v>
      </c>
      <c r="P73" s="596"/>
      <c r="Q73" s="592" t="s">
        <v>854</v>
      </c>
      <c r="R73" s="597" t="s">
        <v>1885</v>
      </c>
      <c r="S73" s="592" t="s">
        <v>4470</v>
      </c>
      <c r="T73" s="92"/>
      <c r="U73" s="108"/>
    </row>
    <row r="74">
      <c r="A74" s="592">
        <v>72.0</v>
      </c>
      <c r="B74" s="593">
        <v>45613.0</v>
      </c>
      <c r="C74" s="593">
        <v>45612.0</v>
      </c>
      <c r="D74" s="592">
        <v>3.81401100124583E14</v>
      </c>
      <c r="E74" s="592">
        <v>10457.0</v>
      </c>
      <c r="F74" s="592">
        <v>4560275.0</v>
      </c>
      <c r="G74" s="592" t="s">
        <v>4472</v>
      </c>
      <c r="H74" s="592" t="s">
        <v>4472</v>
      </c>
      <c r="I74" s="592">
        <v>7.5003443E7</v>
      </c>
      <c r="J74" s="818"/>
      <c r="K74" s="593"/>
      <c r="L74" s="592" t="s">
        <v>701</v>
      </c>
      <c r="M74" s="596"/>
      <c r="N74" s="592">
        <v>50.0</v>
      </c>
      <c r="O74" s="592">
        <f t="shared" si="7"/>
        <v>50</v>
      </c>
      <c r="P74" s="596"/>
      <c r="Q74" s="592" t="s">
        <v>854</v>
      </c>
      <c r="R74" s="597" t="s">
        <v>1885</v>
      </c>
      <c r="S74" s="592" t="s">
        <v>3715</v>
      </c>
      <c r="T74" s="92"/>
      <c r="U74" s="108"/>
    </row>
    <row r="75">
      <c r="A75" s="592">
        <v>73.0</v>
      </c>
      <c r="B75" s="593">
        <v>45613.0</v>
      </c>
      <c r="C75" s="593">
        <v>45613.0</v>
      </c>
      <c r="D75" s="592">
        <v>3.81401100124583E14</v>
      </c>
      <c r="E75" s="592">
        <v>10459.0</v>
      </c>
      <c r="F75" s="592">
        <v>8208420.0</v>
      </c>
      <c r="G75" s="592" t="s">
        <v>4473</v>
      </c>
      <c r="H75" s="592" t="s">
        <v>4473</v>
      </c>
      <c r="I75" s="592">
        <v>6.5904895E7</v>
      </c>
      <c r="J75" s="818"/>
      <c r="K75" s="593"/>
      <c r="L75" s="592" t="s">
        <v>418</v>
      </c>
      <c r="M75" s="596"/>
      <c r="N75" s="592">
        <v>1215.0</v>
      </c>
      <c r="O75" s="592">
        <f t="shared" si="7"/>
        <v>1215</v>
      </c>
      <c r="P75" s="596"/>
      <c r="Q75" s="592" t="s">
        <v>854</v>
      </c>
      <c r="R75" s="597" t="s">
        <v>1885</v>
      </c>
      <c r="S75" s="592" t="s">
        <v>4474</v>
      </c>
      <c r="T75" s="92"/>
      <c r="U75" s="108"/>
    </row>
    <row r="76">
      <c r="A76" s="592">
        <v>74.0</v>
      </c>
      <c r="B76" s="593">
        <v>45613.0</v>
      </c>
      <c r="C76" s="593">
        <v>45613.0</v>
      </c>
      <c r="D76" s="592">
        <v>3.81401100124583E14</v>
      </c>
      <c r="E76" s="592">
        <v>10461.0</v>
      </c>
      <c r="F76" s="592">
        <v>1.3033178E7</v>
      </c>
      <c r="G76" s="592" t="s">
        <v>4475</v>
      </c>
      <c r="H76" s="592" t="s">
        <v>4475</v>
      </c>
      <c r="I76" s="592">
        <v>7.9725355E7</v>
      </c>
      <c r="J76" s="818" t="s">
        <v>4476</v>
      </c>
      <c r="K76" s="593"/>
      <c r="L76" s="592" t="s">
        <v>305</v>
      </c>
      <c r="M76" s="592" t="s">
        <v>44</v>
      </c>
      <c r="N76" s="592">
        <v>1600.0</v>
      </c>
      <c r="O76" s="592">
        <f t="shared" si="7"/>
        <v>1600</v>
      </c>
      <c r="P76" s="592" t="s">
        <v>4477</v>
      </c>
      <c r="Q76" s="592" t="s">
        <v>854</v>
      </c>
      <c r="R76" s="597" t="s">
        <v>1885</v>
      </c>
      <c r="S76" s="592" t="s">
        <v>4478</v>
      </c>
      <c r="T76" s="92"/>
      <c r="U76" s="108"/>
    </row>
    <row r="77">
      <c r="A77" s="592">
        <v>75.0</v>
      </c>
      <c r="B77" s="593">
        <v>45613.0</v>
      </c>
      <c r="C77" s="593">
        <v>45613.0</v>
      </c>
      <c r="D77" s="592">
        <v>3.81401100124583E14</v>
      </c>
      <c r="E77" s="592">
        <v>10462.0</v>
      </c>
      <c r="F77" s="592">
        <v>4717484.0</v>
      </c>
      <c r="G77" s="592" t="s">
        <v>4479</v>
      </c>
      <c r="H77" s="592" t="s">
        <v>4479</v>
      </c>
      <c r="I77" s="592">
        <v>6.009532E7</v>
      </c>
      <c r="J77" s="818"/>
      <c r="K77" s="593"/>
      <c r="L77" s="592" t="s">
        <v>418</v>
      </c>
      <c r="M77" s="596"/>
      <c r="N77" s="592">
        <v>600.0</v>
      </c>
      <c r="O77" s="592">
        <f t="shared" si="7"/>
        <v>600</v>
      </c>
      <c r="P77" s="596"/>
      <c r="Q77" s="592" t="s">
        <v>854</v>
      </c>
      <c r="R77" s="597" t="s">
        <v>1885</v>
      </c>
      <c r="S77" s="592" t="s">
        <v>4480</v>
      </c>
      <c r="T77" s="92"/>
      <c r="U77" s="108"/>
    </row>
    <row r="78">
      <c r="A78" s="592">
        <v>76.0</v>
      </c>
      <c r="B78" s="593">
        <v>45613.0</v>
      </c>
      <c r="C78" s="593">
        <v>45613.0</v>
      </c>
      <c r="D78" s="592">
        <v>3.81401100124583E14</v>
      </c>
      <c r="E78" s="592">
        <v>10463.0</v>
      </c>
      <c r="F78" s="592">
        <v>6292921.0</v>
      </c>
      <c r="G78" s="592" t="s">
        <v>4481</v>
      </c>
      <c r="H78" s="592" t="s">
        <v>4481</v>
      </c>
      <c r="I78" s="592">
        <v>7.5041909E7</v>
      </c>
      <c r="J78" s="818" t="s">
        <v>4482</v>
      </c>
      <c r="K78" s="593"/>
      <c r="L78" s="592" t="s">
        <v>418</v>
      </c>
      <c r="M78" s="596"/>
      <c r="N78" s="592">
        <v>360.0</v>
      </c>
      <c r="O78" s="592">
        <f t="shared" si="7"/>
        <v>360</v>
      </c>
      <c r="P78" s="596"/>
      <c r="Q78" s="592" t="s">
        <v>854</v>
      </c>
      <c r="R78" s="597" t="s">
        <v>1885</v>
      </c>
      <c r="S78" s="592" t="s">
        <v>4483</v>
      </c>
      <c r="T78" s="92"/>
      <c r="U78" s="108"/>
    </row>
    <row r="79">
      <c r="A79" s="592">
        <v>77.0</v>
      </c>
      <c r="B79" s="593">
        <v>45613.0</v>
      </c>
      <c r="C79" s="593">
        <v>45613.0</v>
      </c>
      <c r="D79" s="592">
        <v>3.81401100124583E14</v>
      </c>
      <c r="E79" s="592">
        <v>10464.0</v>
      </c>
      <c r="F79" s="592">
        <v>3.9999802E8</v>
      </c>
      <c r="G79" s="592" t="s">
        <v>4484</v>
      </c>
      <c r="H79" s="592" t="s">
        <v>4485</v>
      </c>
      <c r="I79" s="592">
        <v>7.5537859E7</v>
      </c>
      <c r="J79" s="818"/>
      <c r="K79" s="593"/>
      <c r="L79" s="592" t="s">
        <v>418</v>
      </c>
      <c r="M79" s="596"/>
      <c r="N79" s="592">
        <f>500+680</f>
        <v>1180</v>
      </c>
      <c r="O79" s="592">
        <f t="shared" si="7"/>
        <v>1180</v>
      </c>
      <c r="P79" s="596"/>
      <c r="Q79" s="592" t="s">
        <v>854</v>
      </c>
      <c r="R79" s="597" t="s">
        <v>1885</v>
      </c>
      <c r="S79" s="592" t="s">
        <v>4486</v>
      </c>
      <c r="T79" s="92"/>
      <c r="U79" s="108"/>
    </row>
    <row r="80">
      <c r="A80" s="592">
        <v>78.0</v>
      </c>
      <c r="B80" s="593">
        <v>45613.0</v>
      </c>
      <c r="C80" s="593">
        <v>45613.0</v>
      </c>
      <c r="D80" s="592">
        <v>3.81401100124583E14</v>
      </c>
      <c r="E80" s="592">
        <v>10465.0</v>
      </c>
      <c r="F80" s="592">
        <v>6369133.0</v>
      </c>
      <c r="G80" s="592" t="s">
        <v>4487</v>
      </c>
      <c r="H80" s="592" t="s">
        <v>4487</v>
      </c>
      <c r="I80" s="592">
        <v>7.6037186E7</v>
      </c>
      <c r="J80" s="818"/>
      <c r="K80" s="593">
        <v>32199.0</v>
      </c>
      <c r="L80" s="592" t="s">
        <v>418</v>
      </c>
      <c r="M80" s="596"/>
      <c r="N80" s="592">
        <v>240.0</v>
      </c>
      <c r="O80" s="592">
        <f t="shared" si="7"/>
        <v>240</v>
      </c>
      <c r="P80" s="596"/>
      <c r="Q80" s="592" t="s">
        <v>854</v>
      </c>
      <c r="R80" s="597" t="s">
        <v>1885</v>
      </c>
      <c r="S80" s="592" t="s">
        <v>2193</v>
      </c>
      <c r="T80" s="92"/>
      <c r="U80" s="108"/>
    </row>
    <row r="81">
      <c r="A81" s="592">
        <v>79.0</v>
      </c>
      <c r="B81" s="593">
        <v>45613.0</v>
      </c>
      <c r="C81" s="593">
        <v>45613.0</v>
      </c>
      <c r="D81" s="592">
        <v>3.81401100124583E14</v>
      </c>
      <c r="E81" s="592">
        <v>10466.0</v>
      </c>
      <c r="F81" s="592">
        <v>1.2415103E7</v>
      </c>
      <c r="G81" s="592" t="s">
        <v>4488</v>
      </c>
      <c r="H81" s="592" t="s">
        <v>4489</v>
      </c>
      <c r="I81" s="592">
        <v>6.9160826E7</v>
      </c>
      <c r="J81" s="818"/>
      <c r="K81" s="593"/>
      <c r="L81" s="592" t="s">
        <v>418</v>
      </c>
      <c r="M81" s="596"/>
      <c r="N81" s="592">
        <v>240.0</v>
      </c>
      <c r="O81" s="592">
        <f t="shared" si="7"/>
        <v>240</v>
      </c>
      <c r="P81" s="596"/>
      <c r="Q81" s="592" t="s">
        <v>854</v>
      </c>
      <c r="R81" s="597" t="s">
        <v>1885</v>
      </c>
      <c r="S81" s="592" t="s">
        <v>2193</v>
      </c>
      <c r="T81" s="92"/>
      <c r="U81" s="108"/>
    </row>
    <row r="82">
      <c r="A82" s="592">
        <v>80.0</v>
      </c>
      <c r="B82" s="593">
        <v>45613.0</v>
      </c>
      <c r="C82" s="593">
        <v>45613.0</v>
      </c>
      <c r="D82" s="592">
        <v>3.81401100124583E14</v>
      </c>
      <c r="E82" s="592">
        <v>10467.0</v>
      </c>
      <c r="F82" s="592">
        <v>1.1402071E7</v>
      </c>
      <c r="G82" s="592" t="s">
        <v>4490</v>
      </c>
      <c r="H82" s="592" t="s">
        <v>4490</v>
      </c>
      <c r="I82" s="592">
        <v>6.9199506E7</v>
      </c>
      <c r="J82" s="818" t="s">
        <v>4491</v>
      </c>
      <c r="K82" s="593">
        <v>37212.0</v>
      </c>
      <c r="L82" s="592" t="s">
        <v>418</v>
      </c>
      <c r="M82" s="596"/>
      <c r="N82" s="592">
        <f>840+205+240</f>
        <v>1285</v>
      </c>
      <c r="O82" s="592">
        <f t="shared" si="7"/>
        <v>1285</v>
      </c>
      <c r="P82" s="596"/>
      <c r="Q82" s="592" t="s">
        <v>854</v>
      </c>
      <c r="R82" s="597" t="s">
        <v>1885</v>
      </c>
      <c r="S82" s="592" t="s">
        <v>4492</v>
      </c>
      <c r="T82" s="92"/>
      <c r="U82" s="108"/>
    </row>
    <row r="83">
      <c r="A83" s="592">
        <v>81.0</v>
      </c>
      <c r="B83" s="593">
        <v>45613.0</v>
      </c>
      <c r="C83" s="593">
        <v>45613.0</v>
      </c>
      <c r="D83" s="592">
        <v>3.81401100124583E14</v>
      </c>
      <c r="E83" s="592">
        <v>10469.0</v>
      </c>
      <c r="F83" s="592">
        <v>4704863.0</v>
      </c>
      <c r="G83" s="592" t="s">
        <v>4493</v>
      </c>
      <c r="H83" s="592" t="s">
        <v>4493</v>
      </c>
      <c r="I83" s="592">
        <v>6.3533514E7</v>
      </c>
      <c r="J83" s="818"/>
      <c r="K83" s="593">
        <v>29277.0</v>
      </c>
      <c r="L83" s="592" t="s">
        <v>418</v>
      </c>
      <c r="M83" s="596"/>
      <c r="N83" s="592">
        <v>445.0</v>
      </c>
      <c r="O83" s="592">
        <f t="shared" si="7"/>
        <v>445</v>
      </c>
      <c r="P83" s="596"/>
      <c r="Q83" s="592" t="s">
        <v>854</v>
      </c>
      <c r="R83" s="597" t="s">
        <v>1885</v>
      </c>
      <c r="S83" s="592" t="s">
        <v>3705</v>
      </c>
      <c r="T83" s="92"/>
      <c r="U83" s="108"/>
    </row>
    <row r="84">
      <c r="A84" s="592">
        <v>82.0</v>
      </c>
      <c r="B84" s="593">
        <v>45613.0</v>
      </c>
      <c r="C84" s="593">
        <v>45613.0</v>
      </c>
      <c r="D84" s="592">
        <v>3.81401100124583E14</v>
      </c>
      <c r="E84" s="592">
        <v>10470.0</v>
      </c>
      <c r="F84" s="592">
        <v>3863398.0</v>
      </c>
      <c r="G84" s="592" t="s">
        <v>4494</v>
      </c>
      <c r="H84" s="592" t="s">
        <v>4495</v>
      </c>
      <c r="I84" s="592">
        <v>7.7603347E7</v>
      </c>
      <c r="J84" s="818"/>
      <c r="K84" s="593">
        <v>26126.0</v>
      </c>
      <c r="L84" s="592" t="s">
        <v>418</v>
      </c>
      <c r="M84" s="596"/>
      <c r="N84" s="592">
        <v>1320.0</v>
      </c>
      <c r="O84" s="592">
        <f t="shared" si="7"/>
        <v>1320</v>
      </c>
      <c r="P84" s="596"/>
      <c r="Q84" s="592" t="s">
        <v>854</v>
      </c>
      <c r="R84" s="597" t="s">
        <v>1885</v>
      </c>
      <c r="S84" s="592" t="s">
        <v>2426</v>
      </c>
      <c r="T84" s="92"/>
      <c r="U84" s="108"/>
    </row>
    <row r="85">
      <c r="A85" s="592">
        <v>84.0</v>
      </c>
      <c r="B85" s="593">
        <v>45613.0</v>
      </c>
      <c r="C85" s="593">
        <v>45613.0</v>
      </c>
      <c r="D85" s="592">
        <v>3.81401100124583E14</v>
      </c>
      <c r="E85" s="592">
        <v>10508.0</v>
      </c>
      <c r="F85" s="592">
        <v>5374370.0</v>
      </c>
      <c r="G85" s="592" t="s">
        <v>3792</v>
      </c>
      <c r="H85" s="592" t="s">
        <v>4496</v>
      </c>
      <c r="I85" s="592">
        <v>7.2688198E7</v>
      </c>
      <c r="J85" s="818" t="s">
        <v>3794</v>
      </c>
      <c r="K85" s="593">
        <v>31880.0</v>
      </c>
      <c r="L85" s="592" t="s">
        <v>418</v>
      </c>
      <c r="M85" s="596"/>
      <c r="N85" s="592">
        <v>735.0</v>
      </c>
      <c r="O85" s="592">
        <f t="shared" si="7"/>
        <v>735</v>
      </c>
      <c r="P85" s="596"/>
      <c r="Q85" s="592" t="s">
        <v>854</v>
      </c>
      <c r="R85" s="597" t="s">
        <v>1885</v>
      </c>
      <c r="S85" s="592" t="s">
        <v>4497</v>
      </c>
      <c r="T85" s="92"/>
      <c r="U85" s="108"/>
    </row>
    <row r="86">
      <c r="A86" s="592">
        <v>85.0</v>
      </c>
      <c r="B86" s="593">
        <v>45613.0</v>
      </c>
      <c r="C86" s="593">
        <v>45613.0</v>
      </c>
      <c r="D86" s="592">
        <v>3.81401100124583E14</v>
      </c>
      <c r="E86" s="592">
        <v>10509.0</v>
      </c>
      <c r="F86" s="592">
        <v>0.0</v>
      </c>
      <c r="G86" s="592" t="s">
        <v>4498</v>
      </c>
      <c r="H86" s="592" t="s">
        <v>4498</v>
      </c>
      <c r="I86" s="592">
        <v>6.8768702E7</v>
      </c>
      <c r="J86" s="818"/>
      <c r="K86" s="593"/>
      <c r="L86" s="592" t="s">
        <v>418</v>
      </c>
      <c r="M86" s="596"/>
      <c r="N86" s="592">
        <v>325.0</v>
      </c>
      <c r="O86" s="592">
        <f t="shared" si="7"/>
        <v>325</v>
      </c>
      <c r="P86" s="596"/>
      <c r="Q86" s="592" t="s">
        <v>854</v>
      </c>
      <c r="R86" s="597" t="s">
        <v>1885</v>
      </c>
      <c r="S86" s="592" t="s">
        <v>4499</v>
      </c>
      <c r="T86" s="92"/>
      <c r="U86" s="108"/>
    </row>
    <row r="87">
      <c r="A87" s="592">
        <v>86.0</v>
      </c>
      <c r="B87" s="593">
        <v>45613.0</v>
      </c>
      <c r="C87" s="593">
        <v>45613.0</v>
      </c>
      <c r="D87" s="592">
        <v>3.81401100124583E14</v>
      </c>
      <c r="E87" s="592">
        <v>10510.0</v>
      </c>
      <c r="F87" s="592">
        <v>1.3509302E7</v>
      </c>
      <c r="G87" s="592" t="s">
        <v>4500</v>
      </c>
      <c r="H87" s="592" t="s">
        <v>4500</v>
      </c>
      <c r="I87" s="592">
        <v>7.7358411E7</v>
      </c>
      <c r="J87" s="818"/>
      <c r="K87" s="593"/>
      <c r="L87" s="592" t="s">
        <v>418</v>
      </c>
      <c r="M87" s="596"/>
      <c r="N87" s="592">
        <v>240.0</v>
      </c>
      <c r="O87" s="592">
        <f t="shared" si="7"/>
        <v>240</v>
      </c>
      <c r="P87" s="596"/>
      <c r="Q87" s="592" t="s">
        <v>854</v>
      </c>
      <c r="R87" s="597" t="s">
        <v>1885</v>
      </c>
      <c r="S87" s="592" t="s">
        <v>1559</v>
      </c>
      <c r="T87" s="92"/>
      <c r="U87" s="108"/>
    </row>
    <row r="88">
      <c r="A88" s="592">
        <v>83.0</v>
      </c>
      <c r="B88" s="593">
        <v>45613.0</v>
      </c>
      <c r="C88" s="593">
        <v>45613.0</v>
      </c>
      <c r="D88" s="592">
        <v>3.81401100124583E14</v>
      </c>
      <c r="E88" s="592">
        <v>10511.0</v>
      </c>
      <c r="F88" s="592">
        <v>4597269.0</v>
      </c>
      <c r="G88" s="592" t="s">
        <v>4501</v>
      </c>
      <c r="H88" s="592" t="s">
        <v>4502</v>
      </c>
      <c r="I88" s="592">
        <v>7.7633779E7</v>
      </c>
      <c r="J88" s="818"/>
      <c r="K88" s="593">
        <v>40441.0</v>
      </c>
      <c r="L88" s="592" t="s">
        <v>418</v>
      </c>
      <c r="M88" s="596"/>
      <c r="N88" s="592">
        <v>120.0</v>
      </c>
      <c r="O88" s="592">
        <f t="shared" si="7"/>
        <v>120</v>
      </c>
      <c r="P88" s="596"/>
      <c r="Q88" s="592" t="s">
        <v>854</v>
      </c>
      <c r="R88" s="597" t="s">
        <v>1885</v>
      </c>
      <c r="S88" s="592" t="s">
        <v>2412</v>
      </c>
      <c r="T88" s="92"/>
      <c r="U88" s="108"/>
    </row>
    <row r="89">
      <c r="A89" s="592">
        <v>87.0</v>
      </c>
      <c r="B89" s="593">
        <v>45614.0</v>
      </c>
      <c r="C89" s="593">
        <v>45612.0</v>
      </c>
      <c r="D89" s="592">
        <v>3.81401100124583E14</v>
      </c>
      <c r="E89" s="592">
        <v>10521.0</v>
      </c>
      <c r="F89" s="592">
        <v>3763945.0</v>
      </c>
      <c r="G89" s="592" t="s">
        <v>4342</v>
      </c>
      <c r="H89" s="592" t="s">
        <v>4343</v>
      </c>
      <c r="I89" s="592">
        <v>5.58198189055E12</v>
      </c>
      <c r="J89" s="818" t="s">
        <v>4344</v>
      </c>
      <c r="K89" s="593"/>
      <c r="L89" s="592" t="s">
        <v>1449</v>
      </c>
      <c r="M89" s="596"/>
      <c r="N89" s="592">
        <v>465.0</v>
      </c>
      <c r="O89" s="592">
        <f t="shared" si="7"/>
        <v>465</v>
      </c>
      <c r="P89" s="786" t="s">
        <v>1828</v>
      </c>
      <c r="Q89" s="592" t="s">
        <v>1203</v>
      </c>
      <c r="R89" s="597" t="s">
        <v>1885</v>
      </c>
      <c r="S89" s="592" t="s">
        <v>4503</v>
      </c>
      <c r="T89" s="92"/>
      <c r="U89" s="108"/>
    </row>
    <row r="90">
      <c r="A90" s="592">
        <v>88.0</v>
      </c>
      <c r="B90" s="593">
        <v>45614.0</v>
      </c>
      <c r="C90" s="593">
        <v>45613.0</v>
      </c>
      <c r="D90" s="592">
        <v>3.81401100124583E14</v>
      </c>
      <c r="E90" s="592">
        <v>10523.0</v>
      </c>
      <c r="F90" s="592">
        <v>8228354.0</v>
      </c>
      <c r="G90" s="592" t="s">
        <v>4433</v>
      </c>
      <c r="H90" s="592" t="s">
        <v>4434</v>
      </c>
      <c r="I90" s="592">
        <v>7.3660887E7</v>
      </c>
      <c r="J90" s="818"/>
      <c r="K90" s="593"/>
      <c r="L90" s="592" t="s">
        <v>749</v>
      </c>
      <c r="M90" s="596"/>
      <c r="N90" s="592">
        <v>5602.5</v>
      </c>
      <c r="O90" s="592">
        <f t="shared" si="7"/>
        <v>5602.5</v>
      </c>
      <c r="P90" s="786" t="s">
        <v>1828</v>
      </c>
      <c r="Q90" s="592" t="s">
        <v>827</v>
      </c>
      <c r="R90" s="597" t="s">
        <v>1885</v>
      </c>
      <c r="S90" s="592" t="s">
        <v>4504</v>
      </c>
      <c r="T90" s="92"/>
      <c r="U90" s="108"/>
    </row>
    <row r="91">
      <c r="A91" s="592">
        <v>89.0</v>
      </c>
      <c r="B91" s="593">
        <v>45614.0</v>
      </c>
      <c r="C91" s="593">
        <v>45613.0</v>
      </c>
      <c r="D91" s="592">
        <v>3.81401100124583E14</v>
      </c>
      <c r="E91" s="592">
        <v>10525.0</v>
      </c>
      <c r="F91" s="592">
        <v>1.3033178E7</v>
      </c>
      <c r="G91" s="592" t="s">
        <v>4475</v>
      </c>
      <c r="H91" s="592" t="s">
        <v>4475</v>
      </c>
      <c r="I91" s="592">
        <v>7.9725355E7</v>
      </c>
      <c r="J91" s="818" t="s">
        <v>4476</v>
      </c>
      <c r="K91" s="593"/>
      <c r="L91" s="592" t="s">
        <v>305</v>
      </c>
      <c r="M91" s="592" t="s">
        <v>44</v>
      </c>
      <c r="N91" s="592">
        <v>319.0</v>
      </c>
      <c r="O91" s="592">
        <v>319.0</v>
      </c>
      <c r="P91" s="786" t="s">
        <v>1828</v>
      </c>
      <c r="Q91" s="592" t="s">
        <v>854</v>
      </c>
      <c r="R91" s="597" t="s">
        <v>1885</v>
      </c>
      <c r="S91" s="592" t="s">
        <v>2809</v>
      </c>
      <c r="T91" s="92"/>
      <c r="U91" s="108"/>
    </row>
    <row r="92">
      <c r="A92" s="29">
        <v>90.0</v>
      </c>
      <c r="B92" s="174">
        <v>45614.0</v>
      </c>
      <c r="C92" s="174">
        <v>45614.0</v>
      </c>
      <c r="D92" s="29">
        <v>3.81401100124583E14</v>
      </c>
      <c r="E92" s="29">
        <v>10526.0</v>
      </c>
      <c r="F92" s="29">
        <v>3.170269012E9</v>
      </c>
      <c r="G92" s="29" t="s">
        <v>4505</v>
      </c>
      <c r="H92" s="29" t="s">
        <v>4506</v>
      </c>
      <c r="I92" s="29">
        <v>7.8105838E7</v>
      </c>
      <c r="J92" s="834"/>
      <c r="K92" s="174"/>
      <c r="L92" s="29" t="s">
        <v>98</v>
      </c>
      <c r="M92" s="216"/>
      <c r="N92" s="29">
        <v>599.0</v>
      </c>
      <c r="O92" s="29">
        <f t="shared" ref="O92:O94" si="8">N92</f>
        <v>599</v>
      </c>
      <c r="P92" s="783" t="s">
        <v>1828</v>
      </c>
      <c r="Q92" s="29" t="s">
        <v>1203</v>
      </c>
      <c r="R92" s="177" t="s">
        <v>988</v>
      </c>
      <c r="S92" s="29" t="s">
        <v>4507</v>
      </c>
      <c r="T92" s="92"/>
      <c r="U92" s="108"/>
    </row>
    <row r="93">
      <c r="A93" s="592">
        <v>91.0</v>
      </c>
      <c r="B93" s="593">
        <v>45616.0</v>
      </c>
      <c r="C93" s="593">
        <v>45615.0</v>
      </c>
      <c r="D93" s="592">
        <v>3.81401100124583E14</v>
      </c>
      <c r="E93" s="592">
        <v>10560.0</v>
      </c>
      <c r="F93" s="592">
        <v>0.0</v>
      </c>
      <c r="G93" s="592" t="s">
        <v>4508</v>
      </c>
      <c r="H93" s="592" t="s">
        <v>4508</v>
      </c>
      <c r="I93" s="592">
        <v>7.3177977E7</v>
      </c>
      <c r="J93" s="818"/>
      <c r="K93" s="593"/>
      <c r="L93" s="592" t="s">
        <v>2260</v>
      </c>
      <c r="M93" s="596"/>
      <c r="N93" s="592">
        <v>80.0</v>
      </c>
      <c r="O93" s="592">
        <f t="shared" si="8"/>
        <v>80</v>
      </c>
      <c r="P93" s="596"/>
      <c r="Q93" s="592" t="s">
        <v>854</v>
      </c>
      <c r="R93" s="597" t="s">
        <v>1885</v>
      </c>
      <c r="S93" s="592" t="s">
        <v>4509</v>
      </c>
      <c r="T93" s="92"/>
      <c r="U93" s="108"/>
    </row>
    <row r="94">
      <c r="A94" s="825">
        <v>92.0</v>
      </c>
      <c r="B94" s="826">
        <v>45616.0</v>
      </c>
      <c r="C94" s="826">
        <v>45616.0</v>
      </c>
      <c r="D94" s="825">
        <v>3.81401100124583E14</v>
      </c>
      <c r="E94" s="825">
        <v>10561.0</v>
      </c>
      <c r="F94" s="825">
        <v>6510416.0</v>
      </c>
      <c r="G94" s="825" t="s">
        <v>4510</v>
      </c>
      <c r="H94" s="825" t="s">
        <v>4510</v>
      </c>
      <c r="I94" s="825">
        <v>7.6457367E7</v>
      </c>
      <c r="J94" s="831"/>
      <c r="K94" s="826"/>
      <c r="L94" s="825" t="s">
        <v>98</v>
      </c>
      <c r="M94" s="825" t="s">
        <v>27</v>
      </c>
      <c r="N94" s="825">
        <v>529.0</v>
      </c>
      <c r="O94" s="825">
        <f t="shared" si="8"/>
        <v>529</v>
      </c>
      <c r="P94" s="836"/>
      <c r="Q94" s="825" t="s">
        <v>854</v>
      </c>
      <c r="R94" s="829" t="s">
        <v>4352</v>
      </c>
      <c r="S94" s="825" t="s">
        <v>4511</v>
      </c>
      <c r="T94" s="92"/>
      <c r="U94" s="108"/>
    </row>
    <row r="95">
      <c r="A95" s="29">
        <v>93.0</v>
      </c>
      <c r="B95" s="174">
        <v>45616.0</v>
      </c>
      <c r="C95" s="174">
        <v>45616.0</v>
      </c>
      <c r="D95" s="29">
        <v>3.81401100124583E14</v>
      </c>
      <c r="E95" s="29">
        <v>10562.0</v>
      </c>
      <c r="F95" s="29">
        <v>5649497.0</v>
      </c>
      <c r="G95" s="29" t="s">
        <v>3817</v>
      </c>
      <c r="H95" s="29" t="s">
        <v>4461</v>
      </c>
      <c r="I95" s="29">
        <v>6.0095352E7</v>
      </c>
      <c r="J95" s="834"/>
      <c r="K95" s="174"/>
      <c r="L95" s="29" t="s">
        <v>749</v>
      </c>
      <c r="M95" s="216"/>
      <c r="N95" s="29">
        <v>0.0</v>
      </c>
      <c r="O95" s="29">
        <v>0.0</v>
      </c>
      <c r="P95" s="29" t="s">
        <v>4512</v>
      </c>
      <c r="Q95" s="29" t="s">
        <v>854</v>
      </c>
      <c r="R95" s="177" t="s">
        <v>988</v>
      </c>
      <c r="S95" s="29" t="s">
        <v>4513</v>
      </c>
      <c r="T95" s="92"/>
      <c r="U95" s="108"/>
    </row>
    <row r="96">
      <c r="A96" s="29">
        <v>94.0</v>
      </c>
      <c r="B96" s="174">
        <v>45616.0</v>
      </c>
      <c r="C96" s="174">
        <v>45616.0</v>
      </c>
      <c r="D96" s="29">
        <v>3.81401100124583E14</v>
      </c>
      <c r="E96" s="29">
        <v>10563.0</v>
      </c>
      <c r="F96" s="29">
        <v>5649497.0</v>
      </c>
      <c r="G96" s="29" t="s">
        <v>3817</v>
      </c>
      <c r="H96" s="29" t="s">
        <v>4461</v>
      </c>
      <c r="I96" s="29">
        <v>6.0095352E7</v>
      </c>
      <c r="J96" s="834"/>
      <c r="K96" s="174"/>
      <c r="L96" s="29"/>
      <c r="M96" s="216"/>
      <c r="N96" s="29">
        <v>0.0</v>
      </c>
      <c r="O96" s="29">
        <v>0.0</v>
      </c>
      <c r="P96" s="29" t="s">
        <v>4514</v>
      </c>
      <c r="Q96" s="29" t="s">
        <v>827</v>
      </c>
      <c r="R96" s="177" t="s">
        <v>988</v>
      </c>
      <c r="S96" s="29" t="s">
        <v>4515</v>
      </c>
      <c r="T96" s="92"/>
      <c r="U96" s="108"/>
    </row>
    <row r="97">
      <c r="A97" s="592">
        <v>95.0</v>
      </c>
      <c r="B97" s="593">
        <v>45616.0</v>
      </c>
      <c r="C97" s="593">
        <v>45620.0</v>
      </c>
      <c r="D97" s="592">
        <v>3.81401100124583E14</v>
      </c>
      <c r="E97" s="592">
        <v>10564.0</v>
      </c>
      <c r="F97" s="592">
        <v>4089445.0</v>
      </c>
      <c r="G97" s="592" t="s">
        <v>4516</v>
      </c>
      <c r="H97" s="592" t="s">
        <v>4516</v>
      </c>
      <c r="I97" s="592">
        <v>7.3466534E7</v>
      </c>
      <c r="J97" s="818" t="s">
        <v>4517</v>
      </c>
      <c r="K97" s="593"/>
      <c r="L97" s="592" t="s">
        <v>418</v>
      </c>
      <c r="M97" s="596"/>
      <c r="N97" s="592">
        <v>240.0</v>
      </c>
      <c r="O97" s="592">
        <f t="shared" ref="O97:O100" si="9">N97</f>
        <v>240</v>
      </c>
      <c r="P97" s="596"/>
      <c r="Q97" s="592" t="s">
        <v>854</v>
      </c>
      <c r="R97" s="597" t="s">
        <v>1885</v>
      </c>
      <c r="S97" s="592" t="s">
        <v>4408</v>
      </c>
      <c r="T97" s="92"/>
      <c r="U97" s="108"/>
    </row>
    <row r="98">
      <c r="A98" s="825">
        <v>96.0</v>
      </c>
      <c r="B98" s="826">
        <v>45617.0</v>
      </c>
      <c r="C98" s="826">
        <v>45617.0</v>
      </c>
      <c r="D98" s="825">
        <v>3.81401100124583E14</v>
      </c>
      <c r="E98" s="825">
        <v>10566.0</v>
      </c>
      <c r="F98" s="825">
        <v>8894927.0</v>
      </c>
      <c r="G98" s="825" t="s">
        <v>4518</v>
      </c>
      <c r="H98" s="825" t="s">
        <v>4518</v>
      </c>
      <c r="I98" s="825">
        <v>6.3403356E7</v>
      </c>
      <c r="J98" s="831"/>
      <c r="K98" s="826"/>
      <c r="L98" s="825" t="s">
        <v>2260</v>
      </c>
      <c r="M98" s="836"/>
      <c r="N98" s="825">
        <v>460.0</v>
      </c>
      <c r="O98" s="825">
        <f t="shared" si="9"/>
        <v>460</v>
      </c>
      <c r="P98" s="836"/>
      <c r="Q98" s="825" t="s">
        <v>854</v>
      </c>
      <c r="R98" s="829" t="s">
        <v>4352</v>
      </c>
      <c r="S98" s="825" t="s">
        <v>4519</v>
      </c>
      <c r="T98" s="92"/>
      <c r="U98" s="108"/>
    </row>
    <row r="99">
      <c r="A99" s="592">
        <v>97.0</v>
      </c>
      <c r="B99" s="593">
        <v>45617.0</v>
      </c>
      <c r="C99" s="593">
        <v>45631.0</v>
      </c>
      <c r="D99" s="592">
        <v>3.81401100124583E14</v>
      </c>
      <c r="E99" s="592">
        <v>10567.0</v>
      </c>
      <c r="F99" s="592">
        <v>1.015285025E9</v>
      </c>
      <c r="G99" s="592" t="s">
        <v>4520</v>
      </c>
      <c r="H99" s="592" t="s">
        <v>4521</v>
      </c>
      <c r="I99" s="592">
        <v>7.1627402E7</v>
      </c>
      <c r="J99" s="818"/>
      <c r="K99" s="593"/>
      <c r="L99" s="592" t="s">
        <v>1740</v>
      </c>
      <c r="M99" s="596"/>
      <c r="N99" s="592">
        <v>1913.0</v>
      </c>
      <c r="O99" s="592">
        <f t="shared" si="9"/>
        <v>1913</v>
      </c>
      <c r="P99" s="592" t="s">
        <v>4522</v>
      </c>
      <c r="Q99" s="592" t="s">
        <v>854</v>
      </c>
      <c r="R99" s="597" t="s">
        <v>1885</v>
      </c>
      <c r="S99" s="592" t="s">
        <v>4523</v>
      </c>
      <c r="T99" s="92"/>
      <c r="U99" s="108"/>
    </row>
    <row r="100">
      <c r="A100" s="29">
        <v>98.0</v>
      </c>
      <c r="B100" s="174">
        <v>45617.0</v>
      </c>
      <c r="C100" s="174">
        <v>45619.0</v>
      </c>
      <c r="D100" s="29">
        <v>3.81401100124583E14</v>
      </c>
      <c r="E100" s="29">
        <v>10572.0</v>
      </c>
      <c r="F100" s="29">
        <v>5353743.0</v>
      </c>
      <c r="G100" s="29" t="s">
        <v>4524</v>
      </c>
      <c r="H100" s="29" t="s">
        <v>4525</v>
      </c>
      <c r="I100" s="29">
        <v>7.8093806E7</v>
      </c>
      <c r="J100" s="834" t="s">
        <v>4526</v>
      </c>
      <c r="K100" s="174"/>
      <c r="L100" s="29" t="s">
        <v>1740</v>
      </c>
      <c r="M100" s="216"/>
      <c r="N100" s="29">
        <v>1000.0</v>
      </c>
      <c r="O100" s="29">
        <f t="shared" si="9"/>
        <v>1000</v>
      </c>
      <c r="P100" s="29" t="s">
        <v>4527</v>
      </c>
      <c r="Q100" s="29" t="s">
        <v>854</v>
      </c>
      <c r="R100" s="177" t="s">
        <v>988</v>
      </c>
      <c r="S100" s="29" t="s">
        <v>4528</v>
      </c>
      <c r="T100" s="92"/>
      <c r="U100" s="108"/>
    </row>
    <row r="101">
      <c r="A101" s="29">
        <v>99.0</v>
      </c>
      <c r="B101" s="174">
        <v>45619.0</v>
      </c>
      <c r="C101" s="174">
        <v>45619.0</v>
      </c>
      <c r="D101" s="29">
        <v>3.81401100124583E14</v>
      </c>
      <c r="E101" s="29">
        <v>10585.0</v>
      </c>
      <c r="F101" s="29">
        <v>5353743.0</v>
      </c>
      <c r="G101" s="29" t="s">
        <v>4524</v>
      </c>
      <c r="H101" s="29" t="s">
        <v>4525</v>
      </c>
      <c r="I101" s="29">
        <v>7.8093806E7</v>
      </c>
      <c r="J101" s="834" t="s">
        <v>4526</v>
      </c>
      <c r="K101" s="174"/>
      <c r="L101" s="29" t="s">
        <v>1740</v>
      </c>
      <c r="M101" s="216"/>
      <c r="N101" s="29">
        <v>1290.0</v>
      </c>
      <c r="O101" s="29">
        <v>1290.0</v>
      </c>
      <c r="P101" s="783" t="s">
        <v>1828</v>
      </c>
      <c r="Q101" s="29" t="s">
        <v>854</v>
      </c>
      <c r="R101" s="177" t="s">
        <v>988</v>
      </c>
      <c r="S101" s="29" t="s">
        <v>4529</v>
      </c>
      <c r="T101" s="92"/>
      <c r="U101" s="108"/>
    </row>
    <row r="102">
      <c r="A102" s="592">
        <v>100.0</v>
      </c>
      <c r="B102" s="593">
        <v>45619.0</v>
      </c>
      <c r="C102" s="593">
        <v>45620.0</v>
      </c>
      <c r="D102" s="592">
        <v>3.81401100124583E14</v>
      </c>
      <c r="E102" s="592">
        <v>10586.0</v>
      </c>
      <c r="F102" s="592">
        <v>7786625.0</v>
      </c>
      <c r="G102" s="592" t="s">
        <v>4530</v>
      </c>
      <c r="H102" s="592" t="s">
        <v>4530</v>
      </c>
      <c r="I102" s="592">
        <v>7.5686655E7</v>
      </c>
      <c r="J102" s="818"/>
      <c r="K102" s="593"/>
      <c r="L102" s="592" t="s">
        <v>418</v>
      </c>
      <c r="M102" s="596"/>
      <c r="N102" s="592">
        <v>445.0</v>
      </c>
      <c r="O102" s="592">
        <f t="shared" ref="O102:O124" si="10">N102</f>
        <v>445</v>
      </c>
      <c r="P102" s="596"/>
      <c r="Q102" s="592" t="s">
        <v>854</v>
      </c>
      <c r="R102" s="597" t="s">
        <v>1885</v>
      </c>
      <c r="S102" s="592" t="s">
        <v>4531</v>
      </c>
      <c r="T102" s="92"/>
      <c r="U102" s="108"/>
    </row>
    <row r="103">
      <c r="A103" s="592">
        <v>102.0</v>
      </c>
      <c r="B103" s="593">
        <v>45619.0</v>
      </c>
      <c r="C103" s="593">
        <v>45620.0</v>
      </c>
      <c r="D103" s="592">
        <v>3.81401100124583E14</v>
      </c>
      <c r="E103" s="592">
        <v>10587.0</v>
      </c>
      <c r="F103" s="592">
        <v>5815545.0</v>
      </c>
      <c r="G103" s="592" t="s">
        <v>4532</v>
      </c>
      <c r="H103" s="592" t="s">
        <v>4532</v>
      </c>
      <c r="I103" s="592">
        <v>7.9249043E7</v>
      </c>
      <c r="J103" s="818"/>
      <c r="K103" s="593"/>
      <c r="L103" s="592" t="s">
        <v>418</v>
      </c>
      <c r="M103" s="596"/>
      <c r="N103" s="592">
        <v>325.0</v>
      </c>
      <c r="O103" s="592">
        <f t="shared" si="10"/>
        <v>325</v>
      </c>
      <c r="P103" s="596"/>
      <c r="Q103" s="592" t="s">
        <v>854</v>
      </c>
      <c r="R103" s="597" t="s">
        <v>1885</v>
      </c>
      <c r="S103" s="592" t="s">
        <v>2415</v>
      </c>
      <c r="T103" s="92"/>
      <c r="U103" s="108"/>
    </row>
    <row r="104">
      <c r="A104" s="592">
        <v>103.0</v>
      </c>
      <c r="B104" s="593">
        <v>45619.0</v>
      </c>
      <c r="C104" s="593">
        <v>45619.0</v>
      </c>
      <c r="D104" s="592">
        <v>3.81401100124583E14</v>
      </c>
      <c r="E104" s="592">
        <v>10588.0</v>
      </c>
      <c r="F104" s="592">
        <v>1.285819E7</v>
      </c>
      <c r="G104" s="592" t="s">
        <v>4533</v>
      </c>
      <c r="H104" s="821" t="s">
        <v>4533</v>
      </c>
      <c r="I104" s="592">
        <v>6.903062E7</v>
      </c>
      <c r="J104" s="818"/>
      <c r="K104" s="593"/>
      <c r="L104" s="592" t="s">
        <v>418</v>
      </c>
      <c r="M104" s="596"/>
      <c r="N104" s="592">
        <v>160.0</v>
      </c>
      <c r="O104" s="592">
        <f t="shared" si="10"/>
        <v>160</v>
      </c>
      <c r="P104" s="596"/>
      <c r="Q104" s="592" t="s">
        <v>854</v>
      </c>
      <c r="R104" s="597" t="s">
        <v>1885</v>
      </c>
      <c r="S104" s="592" t="s">
        <v>4534</v>
      </c>
      <c r="T104" s="92"/>
      <c r="U104" s="108"/>
    </row>
    <row r="105">
      <c r="A105" s="592">
        <v>104.0</v>
      </c>
      <c r="B105" s="593">
        <v>45619.0</v>
      </c>
      <c r="C105" s="593">
        <v>45620.0</v>
      </c>
      <c r="D105" s="592">
        <v>3.81401100124583E14</v>
      </c>
      <c r="E105" s="592">
        <v>10589.0</v>
      </c>
      <c r="F105" s="592">
        <v>6.362511018E9</v>
      </c>
      <c r="G105" s="592" t="s">
        <v>4535</v>
      </c>
      <c r="H105" s="592" t="s">
        <v>4536</v>
      </c>
      <c r="I105" s="592">
        <v>7.0960915E7</v>
      </c>
      <c r="J105" s="817"/>
      <c r="K105" s="593"/>
      <c r="L105" s="592" t="s">
        <v>418</v>
      </c>
      <c r="M105" s="596"/>
      <c r="N105" s="592">
        <v>325.0</v>
      </c>
      <c r="O105" s="592">
        <f t="shared" si="10"/>
        <v>325</v>
      </c>
      <c r="P105" s="596"/>
      <c r="Q105" s="592" t="s">
        <v>854</v>
      </c>
      <c r="R105" s="597" t="s">
        <v>1885</v>
      </c>
      <c r="S105" s="592" t="s">
        <v>4537</v>
      </c>
      <c r="T105" s="92"/>
      <c r="U105" s="108"/>
    </row>
    <row r="106">
      <c r="A106" s="592">
        <v>101.0</v>
      </c>
      <c r="B106" s="593">
        <v>45620.0</v>
      </c>
      <c r="C106" s="593">
        <v>45619.0</v>
      </c>
      <c r="D106" s="592">
        <v>3.81401100124583E14</v>
      </c>
      <c r="E106" s="592">
        <v>10618.0</v>
      </c>
      <c r="F106" s="592">
        <v>0.0</v>
      </c>
      <c r="G106" s="592" t="s">
        <v>4538</v>
      </c>
      <c r="H106" s="592" t="s">
        <v>4538</v>
      </c>
      <c r="I106" s="592">
        <v>7.9894788E7</v>
      </c>
      <c r="J106" s="818" t="s">
        <v>4539</v>
      </c>
      <c r="K106" s="593"/>
      <c r="L106" s="592" t="s">
        <v>305</v>
      </c>
      <c r="M106" s="592" t="s">
        <v>27</v>
      </c>
      <c r="N106" s="592">
        <v>979.0</v>
      </c>
      <c r="O106" s="592">
        <f t="shared" si="10"/>
        <v>979</v>
      </c>
      <c r="P106" s="596"/>
      <c r="Q106" s="592" t="s">
        <v>854</v>
      </c>
      <c r="R106" s="597" t="s">
        <v>1885</v>
      </c>
      <c r="S106" s="592" t="s">
        <v>4540</v>
      </c>
      <c r="T106" s="92"/>
      <c r="U106" s="108"/>
    </row>
    <row r="107">
      <c r="A107" s="592">
        <v>105.0</v>
      </c>
      <c r="B107" s="593">
        <v>45620.0</v>
      </c>
      <c r="C107" s="593">
        <v>45620.0</v>
      </c>
      <c r="D107" s="592">
        <v>3.81401100124583E14</v>
      </c>
      <c r="E107" s="592">
        <v>10619.0</v>
      </c>
      <c r="F107" s="592">
        <v>3657102.0</v>
      </c>
      <c r="G107" s="592" t="s">
        <v>4541</v>
      </c>
      <c r="H107" s="592" t="s">
        <v>4542</v>
      </c>
      <c r="I107" s="592">
        <v>6.7771099E7</v>
      </c>
      <c r="J107" s="818"/>
      <c r="K107" s="593"/>
      <c r="L107" s="592" t="s">
        <v>418</v>
      </c>
      <c r="M107" s="596"/>
      <c r="N107" s="592">
        <v>360.0</v>
      </c>
      <c r="O107" s="592">
        <f t="shared" si="10"/>
        <v>360</v>
      </c>
      <c r="P107" s="596"/>
      <c r="Q107" s="592" t="s">
        <v>854</v>
      </c>
      <c r="R107" s="597" t="s">
        <v>1885</v>
      </c>
      <c r="S107" s="592" t="s">
        <v>1807</v>
      </c>
      <c r="T107" s="92"/>
      <c r="U107" s="108"/>
    </row>
    <row r="108">
      <c r="A108" s="592">
        <v>106.0</v>
      </c>
      <c r="B108" s="593">
        <v>45620.0</v>
      </c>
      <c r="C108" s="593">
        <v>45620.0</v>
      </c>
      <c r="D108" s="592">
        <v>3.81401100124583E14</v>
      </c>
      <c r="E108" s="592">
        <v>10620.0</v>
      </c>
      <c r="F108" s="592">
        <v>5632755.0</v>
      </c>
      <c r="G108" s="592" t="s">
        <v>4543</v>
      </c>
      <c r="H108" s="592" t="s">
        <v>4543</v>
      </c>
      <c r="I108" s="592">
        <v>7.7313204E7</v>
      </c>
      <c r="J108" s="818"/>
      <c r="K108" s="593"/>
      <c r="L108" s="592" t="s">
        <v>418</v>
      </c>
      <c r="M108" s="596"/>
      <c r="N108" s="592">
        <v>600.0</v>
      </c>
      <c r="O108" s="592">
        <f t="shared" si="10"/>
        <v>600</v>
      </c>
      <c r="P108" s="596"/>
      <c r="Q108" s="592" t="s">
        <v>854</v>
      </c>
      <c r="R108" s="597" t="s">
        <v>1885</v>
      </c>
      <c r="S108" s="592" t="s">
        <v>3896</v>
      </c>
      <c r="T108" s="92"/>
      <c r="U108" s="108"/>
    </row>
    <row r="109">
      <c r="A109" s="592">
        <v>107.0</v>
      </c>
      <c r="B109" s="593">
        <v>45620.0</v>
      </c>
      <c r="C109" s="593">
        <v>45620.0</v>
      </c>
      <c r="D109" s="592">
        <v>3.81401100124583E14</v>
      </c>
      <c r="E109" s="592">
        <v>10621.0</v>
      </c>
      <c r="F109" s="592">
        <v>5694208.0</v>
      </c>
      <c r="G109" s="592" t="s">
        <v>4544</v>
      </c>
      <c r="H109" s="592" t="s">
        <v>4544</v>
      </c>
      <c r="I109" s="592">
        <v>7.2206528E7</v>
      </c>
      <c r="J109" s="818"/>
      <c r="K109" s="593"/>
      <c r="L109" s="592" t="s">
        <v>701</v>
      </c>
      <c r="M109" s="596"/>
      <c r="N109" s="592">
        <v>50.0</v>
      </c>
      <c r="O109" s="592">
        <f t="shared" si="10"/>
        <v>50</v>
      </c>
      <c r="P109" s="596"/>
      <c r="Q109" s="592" t="s">
        <v>854</v>
      </c>
      <c r="R109" s="597" t="s">
        <v>1885</v>
      </c>
      <c r="S109" s="592" t="s">
        <v>4545</v>
      </c>
      <c r="T109" s="92"/>
      <c r="U109" s="108"/>
    </row>
    <row r="110">
      <c r="A110" s="592">
        <v>108.0</v>
      </c>
      <c r="B110" s="593">
        <v>45620.0</v>
      </c>
      <c r="C110" s="593">
        <v>45620.0</v>
      </c>
      <c r="D110" s="592">
        <v>3.81401100124583E14</v>
      </c>
      <c r="E110" s="592">
        <v>10622.0</v>
      </c>
      <c r="F110" s="769">
        <v>5.805398014E9</v>
      </c>
      <c r="G110" s="790" t="s">
        <v>4546</v>
      </c>
      <c r="H110" s="790" t="s">
        <v>4547</v>
      </c>
      <c r="I110" s="769">
        <v>7.6819416E7</v>
      </c>
      <c r="J110" s="841"/>
      <c r="K110" s="593"/>
      <c r="L110" s="790" t="s">
        <v>418</v>
      </c>
      <c r="M110" s="746"/>
      <c r="N110" s="615">
        <v>240.0</v>
      </c>
      <c r="O110" s="592">
        <f t="shared" si="10"/>
        <v>240</v>
      </c>
      <c r="P110" s="790"/>
      <c r="Q110" s="653" t="s">
        <v>854</v>
      </c>
      <c r="R110" s="597" t="s">
        <v>1885</v>
      </c>
      <c r="S110" s="592" t="s">
        <v>1559</v>
      </c>
      <c r="T110" s="92"/>
      <c r="U110" s="108"/>
    </row>
    <row r="111">
      <c r="A111" s="592">
        <v>109.0</v>
      </c>
      <c r="B111" s="593">
        <v>45620.0</v>
      </c>
      <c r="C111" s="593">
        <v>45620.0</v>
      </c>
      <c r="D111" s="592">
        <v>3.81401100124583E14</v>
      </c>
      <c r="E111" s="592">
        <v>10623.0</v>
      </c>
      <c r="F111" s="664">
        <v>1.1267542E7</v>
      </c>
      <c r="G111" s="592" t="s">
        <v>4548</v>
      </c>
      <c r="H111" s="592" t="s">
        <v>4548</v>
      </c>
      <c r="I111" s="592">
        <v>6.2076758E7</v>
      </c>
      <c r="J111" s="818"/>
      <c r="K111" s="593"/>
      <c r="L111" s="592" t="s">
        <v>418</v>
      </c>
      <c r="M111" s="592"/>
      <c r="N111" s="592">
        <v>240.0</v>
      </c>
      <c r="O111" s="592">
        <f t="shared" si="10"/>
        <v>240</v>
      </c>
      <c r="P111" s="592"/>
      <c r="Q111" s="592" t="s">
        <v>854</v>
      </c>
      <c r="R111" s="597" t="s">
        <v>1885</v>
      </c>
      <c r="S111" s="592" t="s">
        <v>1559</v>
      </c>
      <c r="T111" s="92"/>
      <c r="U111" s="108"/>
    </row>
    <row r="112">
      <c r="A112" s="592">
        <v>110.0</v>
      </c>
      <c r="B112" s="593">
        <v>45620.0</v>
      </c>
      <c r="C112" s="593">
        <v>45620.0</v>
      </c>
      <c r="D112" s="592">
        <v>3.81401100124583E14</v>
      </c>
      <c r="E112" s="592">
        <v>10624.0</v>
      </c>
      <c r="F112" s="664">
        <v>1.1612619E7</v>
      </c>
      <c r="G112" s="592" t="s">
        <v>4549</v>
      </c>
      <c r="H112" s="592" t="s">
        <v>4549</v>
      </c>
      <c r="I112" s="592">
        <v>7.5042242E7</v>
      </c>
      <c r="J112" s="818" t="s">
        <v>4550</v>
      </c>
      <c r="K112" s="593"/>
      <c r="L112" s="592" t="s">
        <v>418</v>
      </c>
      <c r="M112" s="592"/>
      <c r="N112" s="592">
        <v>240.0</v>
      </c>
      <c r="O112" s="592">
        <f t="shared" si="10"/>
        <v>240</v>
      </c>
      <c r="P112" s="592"/>
      <c r="Q112" s="592" t="s">
        <v>854</v>
      </c>
      <c r="R112" s="597" t="s">
        <v>1885</v>
      </c>
      <c r="S112" s="592" t="s">
        <v>1559</v>
      </c>
      <c r="T112" s="92"/>
      <c r="U112" s="108"/>
    </row>
    <row r="113">
      <c r="A113" s="592">
        <v>111.0</v>
      </c>
      <c r="B113" s="593">
        <v>45620.0</v>
      </c>
      <c r="C113" s="593">
        <v>45620.0</v>
      </c>
      <c r="D113" s="592">
        <v>3.81401100124583E14</v>
      </c>
      <c r="E113" s="592">
        <v>10625.0</v>
      </c>
      <c r="F113" s="664">
        <v>6253207.0</v>
      </c>
      <c r="G113" s="592" t="s">
        <v>4551</v>
      </c>
      <c r="H113" s="592" t="s">
        <v>4551</v>
      </c>
      <c r="I113" s="592">
        <v>7.790941E7</v>
      </c>
      <c r="J113" s="818"/>
      <c r="K113" s="593"/>
      <c r="L113" s="592" t="s">
        <v>418</v>
      </c>
      <c r="M113" s="592"/>
      <c r="N113" s="592">
        <v>240.0</v>
      </c>
      <c r="O113" s="592">
        <f t="shared" si="10"/>
        <v>240</v>
      </c>
      <c r="P113" s="592"/>
      <c r="Q113" s="592" t="s">
        <v>854</v>
      </c>
      <c r="R113" s="597" t="s">
        <v>1885</v>
      </c>
      <c r="S113" s="592" t="s">
        <v>1559</v>
      </c>
      <c r="T113" s="92"/>
      <c r="U113" s="108"/>
      <c r="V113" s="12"/>
    </row>
    <row r="114">
      <c r="A114" s="592">
        <v>114.0</v>
      </c>
      <c r="B114" s="593">
        <v>45620.0</v>
      </c>
      <c r="C114" s="593">
        <v>45620.0</v>
      </c>
      <c r="D114" s="592">
        <v>3.81401100124583E14</v>
      </c>
      <c r="E114" s="592">
        <v>10626.0</v>
      </c>
      <c r="F114" s="592">
        <v>0.0</v>
      </c>
      <c r="G114" s="592" t="s">
        <v>4552</v>
      </c>
      <c r="H114" s="592" t="s">
        <v>4552</v>
      </c>
      <c r="I114" s="592">
        <v>7.3607446E7</v>
      </c>
      <c r="J114" s="818" t="s">
        <v>4553</v>
      </c>
      <c r="K114" s="593"/>
      <c r="L114" s="592" t="s">
        <v>418</v>
      </c>
      <c r="M114" s="596"/>
      <c r="N114" s="592">
        <v>240.0</v>
      </c>
      <c r="O114" s="592">
        <f t="shared" si="10"/>
        <v>240</v>
      </c>
      <c r="P114" s="596"/>
      <c r="Q114" s="592" t="s">
        <v>854</v>
      </c>
      <c r="R114" s="597" t="s">
        <v>1885</v>
      </c>
      <c r="S114" s="592" t="s">
        <v>1559</v>
      </c>
      <c r="T114" s="92"/>
      <c r="U114" s="108"/>
    </row>
    <row r="115">
      <c r="A115" s="592">
        <v>112.0</v>
      </c>
      <c r="B115" s="593">
        <v>45620.0</v>
      </c>
      <c r="C115" s="593">
        <v>45620.0</v>
      </c>
      <c r="D115" s="592">
        <v>3.81401100124583E14</v>
      </c>
      <c r="E115" s="592">
        <v>10627.0</v>
      </c>
      <c r="F115" s="592">
        <v>0.0</v>
      </c>
      <c r="G115" s="592" t="s">
        <v>4554</v>
      </c>
      <c r="H115" s="592" t="s">
        <v>4554</v>
      </c>
      <c r="I115" s="592">
        <v>7.7397E7</v>
      </c>
      <c r="J115" s="818" t="s">
        <v>4555</v>
      </c>
      <c r="K115" s="593"/>
      <c r="L115" s="592" t="s">
        <v>418</v>
      </c>
      <c r="M115" s="592"/>
      <c r="N115" s="592">
        <v>235.0</v>
      </c>
      <c r="O115" s="592">
        <f t="shared" si="10"/>
        <v>235</v>
      </c>
      <c r="P115" s="596"/>
      <c r="Q115" s="592" t="s">
        <v>854</v>
      </c>
      <c r="R115" s="597" t="s">
        <v>1885</v>
      </c>
      <c r="S115" s="592" t="s">
        <v>4556</v>
      </c>
      <c r="T115" s="92"/>
      <c r="U115" s="154"/>
    </row>
    <row r="116">
      <c r="A116" s="592">
        <v>113.0</v>
      </c>
      <c r="B116" s="593">
        <v>45620.0</v>
      </c>
      <c r="C116" s="593">
        <v>45620.0</v>
      </c>
      <c r="D116" s="592">
        <v>3.81401100124583E14</v>
      </c>
      <c r="E116" s="592">
        <v>10628.0</v>
      </c>
      <c r="F116" s="592">
        <v>1.3045273E7</v>
      </c>
      <c r="G116" s="592" t="s">
        <v>4557</v>
      </c>
      <c r="H116" s="592" t="s">
        <v>4557</v>
      </c>
      <c r="I116" s="592">
        <v>7.8192549E7</v>
      </c>
      <c r="J116" s="818" t="s">
        <v>4558</v>
      </c>
      <c r="K116" s="593"/>
      <c r="L116" s="592" t="s">
        <v>701</v>
      </c>
      <c r="M116" s="596"/>
      <c r="N116" s="592">
        <v>150.0</v>
      </c>
      <c r="O116" s="592">
        <f t="shared" si="10"/>
        <v>150</v>
      </c>
      <c r="P116" s="596"/>
      <c r="Q116" s="592" t="s">
        <v>854</v>
      </c>
      <c r="R116" s="597" t="s">
        <v>1885</v>
      </c>
      <c r="S116" s="592" t="s">
        <v>4031</v>
      </c>
      <c r="T116" s="92"/>
      <c r="U116" s="108"/>
      <c r="V116" s="12"/>
    </row>
    <row r="117">
      <c r="A117" s="592">
        <v>115.0</v>
      </c>
      <c r="B117" s="593">
        <v>45620.0</v>
      </c>
      <c r="C117" s="593">
        <v>45621.0</v>
      </c>
      <c r="D117" s="592">
        <v>3.81401100124583E14</v>
      </c>
      <c r="E117" s="592">
        <v>10629.0</v>
      </c>
      <c r="F117" s="594">
        <v>9848778.0</v>
      </c>
      <c r="G117" s="594" t="s">
        <v>4559</v>
      </c>
      <c r="H117" s="594" t="s">
        <v>4559</v>
      </c>
      <c r="I117" s="594">
        <v>7.5039242E7</v>
      </c>
      <c r="J117" s="820" t="s">
        <v>4560</v>
      </c>
      <c r="K117" s="593"/>
      <c r="L117" s="592" t="s">
        <v>2260</v>
      </c>
      <c r="M117" s="596"/>
      <c r="N117" s="592">
        <f>80*3</f>
        <v>240</v>
      </c>
      <c r="O117" s="592">
        <f t="shared" si="10"/>
        <v>240</v>
      </c>
      <c r="P117" s="596"/>
      <c r="Q117" s="592" t="s">
        <v>854</v>
      </c>
      <c r="R117" s="597" t="s">
        <v>1885</v>
      </c>
      <c r="S117" s="592" t="s">
        <v>4038</v>
      </c>
      <c r="T117" s="92"/>
      <c r="U117" s="108"/>
    </row>
    <row r="118">
      <c r="A118" s="825">
        <v>116.0</v>
      </c>
      <c r="B118" s="826">
        <v>45621.0</v>
      </c>
      <c r="C118" s="826">
        <v>45621.0</v>
      </c>
      <c r="D118" s="825">
        <v>3.81401100124583E14</v>
      </c>
      <c r="E118" s="825">
        <v>10644.0</v>
      </c>
      <c r="F118" s="825">
        <v>5694208.0</v>
      </c>
      <c r="G118" s="825" t="s">
        <v>4561</v>
      </c>
      <c r="H118" s="825" t="s">
        <v>4561</v>
      </c>
      <c r="I118" s="825">
        <v>7.2206528E7</v>
      </c>
      <c r="J118" s="831" t="s">
        <v>4562</v>
      </c>
      <c r="K118" s="826"/>
      <c r="L118" s="825" t="s">
        <v>701</v>
      </c>
      <c r="M118" s="836"/>
      <c r="N118" s="825">
        <v>50.0</v>
      </c>
      <c r="O118" s="825">
        <f t="shared" si="10"/>
        <v>50</v>
      </c>
      <c r="P118" s="836"/>
      <c r="Q118" s="825" t="s">
        <v>854</v>
      </c>
      <c r="R118" s="829" t="s">
        <v>4352</v>
      </c>
      <c r="S118" s="825" t="s">
        <v>3715</v>
      </c>
      <c r="T118" s="92"/>
      <c r="U118" s="108"/>
    </row>
    <row r="119">
      <c r="A119" s="825">
        <v>117.0</v>
      </c>
      <c r="B119" s="826">
        <v>45621.0</v>
      </c>
      <c r="C119" s="826">
        <v>45621.0</v>
      </c>
      <c r="D119" s="825">
        <v>3.81401100124583E14</v>
      </c>
      <c r="E119" s="825">
        <v>10647.0</v>
      </c>
      <c r="F119" s="825">
        <v>8071345.0</v>
      </c>
      <c r="G119" s="825" t="s">
        <v>4563</v>
      </c>
      <c r="H119" s="825" t="s">
        <v>4563</v>
      </c>
      <c r="I119" s="825">
        <v>7.8144492E7</v>
      </c>
      <c r="J119" s="831" t="s">
        <v>4564</v>
      </c>
      <c r="K119" s="826"/>
      <c r="L119" s="825" t="s">
        <v>2260</v>
      </c>
      <c r="M119" s="836"/>
      <c r="N119" s="825">
        <v>130.0</v>
      </c>
      <c r="O119" s="825">
        <f t="shared" si="10"/>
        <v>130</v>
      </c>
      <c r="P119" s="836"/>
      <c r="Q119" s="825" t="s">
        <v>854</v>
      </c>
      <c r="R119" s="829" t="s">
        <v>4352</v>
      </c>
      <c r="S119" s="825" t="s">
        <v>4565</v>
      </c>
      <c r="T119" s="92"/>
      <c r="U119" s="108"/>
    </row>
    <row r="120">
      <c r="A120" s="592">
        <v>118.0</v>
      </c>
      <c r="B120" s="593">
        <v>45621.0</v>
      </c>
      <c r="C120" s="593">
        <v>45621.0</v>
      </c>
      <c r="D120" s="592">
        <v>3.81401100124583E14</v>
      </c>
      <c r="E120" s="592">
        <v>10648.0</v>
      </c>
      <c r="F120" s="592">
        <v>9848778.0</v>
      </c>
      <c r="G120" s="592" t="s">
        <v>4559</v>
      </c>
      <c r="H120" s="592" t="s">
        <v>4559</v>
      </c>
      <c r="I120" s="592">
        <v>7.5039242E7</v>
      </c>
      <c r="J120" s="817"/>
      <c r="K120" s="593"/>
      <c r="L120" s="592" t="s">
        <v>418</v>
      </c>
      <c r="M120" s="596"/>
      <c r="N120" s="592">
        <v>80.0</v>
      </c>
      <c r="O120" s="592">
        <f t="shared" si="10"/>
        <v>80</v>
      </c>
      <c r="P120" s="596"/>
      <c r="Q120" s="592" t="s">
        <v>854</v>
      </c>
      <c r="R120" s="597" t="s">
        <v>1885</v>
      </c>
      <c r="S120" s="592" t="s">
        <v>4566</v>
      </c>
      <c r="T120" s="92"/>
      <c r="U120" s="108"/>
    </row>
    <row r="121">
      <c r="A121" s="29">
        <v>119.0</v>
      </c>
      <c r="B121" s="174">
        <v>45621.0</v>
      </c>
      <c r="C121" s="174">
        <v>45622.0</v>
      </c>
      <c r="D121" s="29">
        <v>3.81401100124583E14</v>
      </c>
      <c r="E121" s="29">
        <v>10650.0</v>
      </c>
      <c r="F121" s="29">
        <v>7836067.0</v>
      </c>
      <c r="G121" s="29" t="s">
        <v>4567</v>
      </c>
      <c r="H121" s="29" t="s">
        <v>4568</v>
      </c>
      <c r="I121" s="29">
        <v>7.1013191E7</v>
      </c>
      <c r="J121" s="834" t="s">
        <v>4569</v>
      </c>
      <c r="K121" s="174"/>
      <c r="L121" s="29" t="s">
        <v>701</v>
      </c>
      <c r="M121" s="216"/>
      <c r="N121" s="29">
        <v>50.0</v>
      </c>
      <c r="O121" s="29">
        <f t="shared" si="10"/>
        <v>50</v>
      </c>
      <c r="P121" s="216"/>
      <c r="Q121" s="29" t="s">
        <v>854</v>
      </c>
      <c r="R121" s="177" t="s">
        <v>988</v>
      </c>
      <c r="S121" s="29" t="s">
        <v>3715</v>
      </c>
      <c r="T121" s="92"/>
      <c r="U121" s="108"/>
    </row>
    <row r="122">
      <c r="A122" s="29">
        <v>120.0</v>
      </c>
      <c r="B122" s="174">
        <v>45621.0</v>
      </c>
      <c r="C122" s="174">
        <v>45624.0</v>
      </c>
      <c r="D122" s="29">
        <v>3.81401100124583E14</v>
      </c>
      <c r="E122" s="29">
        <v>10661.0</v>
      </c>
      <c r="F122" s="29">
        <v>6249967.0</v>
      </c>
      <c r="G122" s="29" t="s">
        <v>4570</v>
      </c>
      <c r="H122" s="29" t="s">
        <v>4570</v>
      </c>
      <c r="I122" s="29">
        <v>7.6085712E7</v>
      </c>
      <c r="J122" s="842"/>
      <c r="K122" s="174"/>
      <c r="L122" s="29" t="s">
        <v>2260</v>
      </c>
      <c r="M122" s="216"/>
      <c r="N122" s="29">
        <v>295.0</v>
      </c>
      <c r="O122" s="29">
        <f t="shared" si="10"/>
        <v>295</v>
      </c>
      <c r="P122" s="216"/>
      <c r="Q122" s="29" t="s">
        <v>854</v>
      </c>
      <c r="R122" s="177" t="s">
        <v>988</v>
      </c>
      <c r="S122" s="29" t="s">
        <v>4571</v>
      </c>
      <c r="T122" s="92"/>
      <c r="U122" s="108"/>
    </row>
    <row r="123">
      <c r="A123" s="401">
        <v>121.0</v>
      </c>
      <c r="B123" s="402">
        <v>45622.0</v>
      </c>
      <c r="C123" s="402">
        <v>45627.0</v>
      </c>
      <c r="D123" s="401">
        <v>3.81401100124583E14</v>
      </c>
      <c r="E123" s="401">
        <v>10671.0</v>
      </c>
      <c r="F123" s="401">
        <v>6318825.0</v>
      </c>
      <c r="G123" s="401" t="s">
        <v>4572</v>
      </c>
      <c r="H123" s="401" t="s">
        <v>4572</v>
      </c>
      <c r="I123" s="401">
        <v>7.6379919E7</v>
      </c>
      <c r="J123" s="843"/>
      <c r="K123" s="402"/>
      <c r="L123" s="401" t="s">
        <v>418</v>
      </c>
      <c r="M123" s="118"/>
      <c r="N123" s="401">
        <v>390.0</v>
      </c>
      <c r="O123" s="401">
        <f t="shared" si="10"/>
        <v>390</v>
      </c>
      <c r="P123" s="118"/>
      <c r="Q123" s="401" t="s">
        <v>854</v>
      </c>
      <c r="R123" s="405" t="s">
        <v>4458</v>
      </c>
      <c r="S123" s="401" t="s">
        <v>4573</v>
      </c>
      <c r="T123" s="92"/>
      <c r="U123" s="108"/>
    </row>
    <row r="124">
      <c r="A124" s="401">
        <v>122.0</v>
      </c>
      <c r="B124" s="402">
        <v>45622.0</v>
      </c>
      <c r="C124" s="402">
        <v>45632.0</v>
      </c>
      <c r="D124" s="401">
        <v>3.81401100124583E14</v>
      </c>
      <c r="E124" s="401">
        <v>10672.0</v>
      </c>
      <c r="F124" s="401">
        <v>5598390.0</v>
      </c>
      <c r="G124" s="401" t="s">
        <v>4574</v>
      </c>
      <c r="H124" s="401" t="s">
        <v>4574</v>
      </c>
      <c r="I124" s="401">
        <v>7.8749685E7</v>
      </c>
      <c r="J124" s="843"/>
      <c r="K124" s="402"/>
      <c r="L124" s="401" t="s">
        <v>305</v>
      </c>
      <c r="M124" s="118"/>
      <c r="N124" s="401">
        <v>599.0</v>
      </c>
      <c r="O124" s="401">
        <f t="shared" si="10"/>
        <v>599</v>
      </c>
      <c r="P124" s="118"/>
      <c r="Q124" s="401" t="s">
        <v>854</v>
      </c>
      <c r="R124" s="405" t="s">
        <v>4458</v>
      </c>
      <c r="S124" s="401" t="s">
        <v>4575</v>
      </c>
      <c r="T124" s="92"/>
      <c r="U124" s="108"/>
    </row>
    <row r="125">
      <c r="A125" s="825">
        <v>123.0</v>
      </c>
      <c r="B125" s="826">
        <v>45622.0</v>
      </c>
      <c r="C125" s="826">
        <v>45626.0</v>
      </c>
      <c r="D125" s="825"/>
      <c r="E125" s="825">
        <v>10673.0</v>
      </c>
      <c r="F125" s="825">
        <v>9008448.0</v>
      </c>
      <c r="G125" s="825" t="s">
        <v>4576</v>
      </c>
      <c r="H125" s="825" t="s">
        <v>4576</v>
      </c>
      <c r="I125" s="825">
        <v>6.0990496E7</v>
      </c>
      <c r="J125" s="836"/>
      <c r="K125" s="826"/>
      <c r="L125" s="825" t="s">
        <v>418</v>
      </c>
      <c r="M125" s="836"/>
      <c r="N125" s="825">
        <v>210.0</v>
      </c>
      <c r="O125" s="825">
        <v>210.0</v>
      </c>
      <c r="P125" s="836"/>
      <c r="Q125" s="825" t="s">
        <v>854</v>
      </c>
      <c r="R125" s="829" t="s">
        <v>4352</v>
      </c>
      <c r="S125" s="825" t="s">
        <v>4577</v>
      </c>
      <c r="T125" s="92"/>
      <c r="U125" s="108"/>
    </row>
    <row r="126">
      <c r="A126" s="592">
        <v>124.0</v>
      </c>
      <c r="B126" s="593">
        <v>45622.0</v>
      </c>
      <c r="C126" s="593">
        <v>45630.0</v>
      </c>
      <c r="D126" s="592"/>
      <c r="E126" s="592">
        <v>10674.0</v>
      </c>
      <c r="F126" s="592">
        <v>5333180.0</v>
      </c>
      <c r="G126" s="592" t="s">
        <v>4578</v>
      </c>
      <c r="H126" s="592" t="s">
        <v>4579</v>
      </c>
      <c r="I126" s="592">
        <v>7.0934164E7</v>
      </c>
      <c r="J126" s="592" t="s">
        <v>4580</v>
      </c>
      <c r="K126" s="593"/>
      <c r="L126" s="592" t="s">
        <v>418</v>
      </c>
      <c r="M126" s="596"/>
      <c r="N126" s="592">
        <v>160.0</v>
      </c>
      <c r="O126" s="592">
        <f t="shared" ref="O126:O140" si="11">N126</f>
        <v>160</v>
      </c>
      <c r="P126" s="596"/>
      <c r="Q126" s="592" t="s">
        <v>854</v>
      </c>
      <c r="R126" s="597" t="s">
        <v>1885</v>
      </c>
      <c r="S126" s="592" t="s">
        <v>4581</v>
      </c>
      <c r="T126" s="92"/>
      <c r="U126" s="108"/>
    </row>
    <row r="127">
      <c r="A127" s="592">
        <v>125.0</v>
      </c>
      <c r="B127" s="593">
        <v>45622.0</v>
      </c>
      <c r="C127" s="593">
        <v>45627.0</v>
      </c>
      <c r="D127" s="592"/>
      <c r="E127" s="592">
        <v>10675.0</v>
      </c>
      <c r="F127" s="592">
        <v>2969984.0</v>
      </c>
      <c r="G127" s="592" t="s">
        <v>4582</v>
      </c>
      <c r="H127" s="592" t="s">
        <v>4583</v>
      </c>
      <c r="I127" s="592">
        <v>7.2609099E7</v>
      </c>
      <c r="J127" s="596"/>
      <c r="K127" s="593"/>
      <c r="L127" s="592" t="s">
        <v>418</v>
      </c>
      <c r="M127" s="596"/>
      <c r="N127" s="592">
        <v>495.0</v>
      </c>
      <c r="O127" s="592">
        <f t="shared" si="11"/>
        <v>495</v>
      </c>
      <c r="P127" s="596"/>
      <c r="Q127" s="592" t="s">
        <v>854</v>
      </c>
      <c r="R127" s="597" t="s">
        <v>1885</v>
      </c>
      <c r="S127" s="592" t="s">
        <v>4584</v>
      </c>
      <c r="T127" s="92"/>
      <c r="U127" s="108"/>
    </row>
    <row r="128">
      <c r="A128" s="592">
        <v>126.0</v>
      </c>
      <c r="B128" s="593">
        <v>45624.0</v>
      </c>
      <c r="C128" s="593">
        <v>45625.0</v>
      </c>
      <c r="D128" s="592"/>
      <c r="E128" s="592">
        <v>10693.0</v>
      </c>
      <c r="F128" s="592">
        <v>3895988.0</v>
      </c>
      <c r="G128" s="592" t="s">
        <v>4585</v>
      </c>
      <c r="H128" s="592" t="s">
        <v>4585</v>
      </c>
      <c r="I128" s="592">
        <v>7.0966461E7</v>
      </c>
      <c r="J128" s="596"/>
      <c r="K128" s="593"/>
      <c r="L128" s="592" t="s">
        <v>1449</v>
      </c>
      <c r="M128" s="592" t="s">
        <v>27</v>
      </c>
      <c r="N128" s="592">
        <v>465.0</v>
      </c>
      <c r="O128" s="592">
        <f t="shared" si="11"/>
        <v>465</v>
      </c>
      <c r="P128" s="592" t="s">
        <v>4586</v>
      </c>
      <c r="Q128" s="592" t="s">
        <v>854</v>
      </c>
      <c r="R128" s="597" t="s">
        <v>1885</v>
      </c>
      <c r="S128" s="592" t="s">
        <v>4587</v>
      </c>
      <c r="T128" s="92"/>
      <c r="U128" s="108"/>
    </row>
    <row r="129">
      <c r="A129" s="401">
        <v>129.0</v>
      </c>
      <c r="B129" s="402">
        <v>45624.0</v>
      </c>
      <c r="C129" s="402">
        <v>45626.0</v>
      </c>
      <c r="D129" s="401"/>
      <c r="E129" s="401">
        <v>10694.0</v>
      </c>
      <c r="F129" s="401">
        <v>5920175.0</v>
      </c>
      <c r="G129" s="401" t="s">
        <v>4588</v>
      </c>
      <c r="H129" s="401" t="s">
        <v>4588</v>
      </c>
      <c r="I129" s="401">
        <v>7.6993434E7</v>
      </c>
      <c r="J129" s="401" t="s">
        <v>4589</v>
      </c>
      <c r="K129" s="402"/>
      <c r="L129" s="401" t="s">
        <v>418</v>
      </c>
      <c r="M129" s="118"/>
      <c r="N129" s="401">
        <v>600.0</v>
      </c>
      <c r="O129" s="401">
        <f t="shared" si="11"/>
        <v>600</v>
      </c>
      <c r="P129" s="118"/>
      <c r="Q129" s="401" t="s">
        <v>854</v>
      </c>
      <c r="R129" s="405" t="s">
        <v>4458</v>
      </c>
      <c r="S129" s="401" t="s">
        <v>4590</v>
      </c>
      <c r="T129" s="92"/>
      <c r="U129" s="108"/>
    </row>
    <row r="130">
      <c r="A130" s="592">
        <v>130.0</v>
      </c>
      <c r="B130" s="593">
        <v>45624.0</v>
      </c>
      <c r="C130" s="593">
        <v>45621.0</v>
      </c>
      <c r="D130" s="592"/>
      <c r="E130" s="592">
        <v>10695.0</v>
      </c>
      <c r="F130" s="592">
        <v>6398420.0</v>
      </c>
      <c r="G130" s="592" t="s">
        <v>4591</v>
      </c>
      <c r="H130" s="592" t="s">
        <v>4591</v>
      </c>
      <c r="I130" s="592">
        <v>7.7092932E7</v>
      </c>
      <c r="J130" s="592" t="s">
        <v>2797</v>
      </c>
      <c r="K130" s="593"/>
      <c r="L130" s="592" t="s">
        <v>1343</v>
      </c>
      <c r="M130" s="596"/>
      <c r="N130" s="592">
        <v>1890.0</v>
      </c>
      <c r="O130" s="592">
        <f t="shared" si="11"/>
        <v>1890</v>
      </c>
      <c r="P130" s="592" t="s">
        <v>4592</v>
      </c>
      <c r="Q130" s="592" t="s">
        <v>854</v>
      </c>
      <c r="R130" s="597" t="s">
        <v>1885</v>
      </c>
      <c r="S130" s="592" t="s">
        <v>4593</v>
      </c>
      <c r="T130" s="92"/>
      <c r="U130" s="108"/>
    </row>
    <row r="131">
      <c r="A131" s="592">
        <v>131.0</v>
      </c>
      <c r="B131" s="593">
        <v>45624.0</v>
      </c>
      <c r="C131" s="593">
        <v>45627.0</v>
      </c>
      <c r="D131" s="592"/>
      <c r="E131" s="592">
        <v>10696.0</v>
      </c>
      <c r="F131" s="592">
        <v>2969984.0</v>
      </c>
      <c r="G131" s="592" t="s">
        <v>4594</v>
      </c>
      <c r="H131" s="592" t="s">
        <v>4595</v>
      </c>
      <c r="I131" s="592">
        <v>6.7898999E7</v>
      </c>
      <c r="J131" s="596"/>
      <c r="K131" s="593"/>
      <c r="L131" s="592" t="s">
        <v>418</v>
      </c>
      <c r="M131" s="596"/>
      <c r="N131" s="592">
        <v>315.0</v>
      </c>
      <c r="O131" s="592">
        <f t="shared" si="11"/>
        <v>315</v>
      </c>
      <c r="P131" s="596"/>
      <c r="Q131" s="592" t="s">
        <v>854</v>
      </c>
      <c r="R131" s="597" t="s">
        <v>1885</v>
      </c>
      <c r="S131" s="592" t="s">
        <v>4596</v>
      </c>
      <c r="T131" s="92"/>
      <c r="U131" s="108"/>
    </row>
    <row r="132">
      <c r="A132" s="401">
        <v>127.0</v>
      </c>
      <c r="B132" s="402">
        <v>45624.0</v>
      </c>
      <c r="C132" s="402">
        <v>45668.0</v>
      </c>
      <c r="D132" s="401"/>
      <c r="E132" s="401">
        <v>10723.0</v>
      </c>
      <c r="F132" s="401">
        <v>5197320.0</v>
      </c>
      <c r="G132" s="401" t="s">
        <v>4597</v>
      </c>
      <c r="H132" s="401" t="s">
        <v>4598</v>
      </c>
      <c r="I132" s="401">
        <v>6.9434533E7</v>
      </c>
      <c r="J132" s="118"/>
      <c r="K132" s="402"/>
      <c r="L132" s="401" t="s">
        <v>119</v>
      </c>
      <c r="M132" s="401" t="s">
        <v>44</v>
      </c>
      <c r="N132" s="401">
        <v>3119.0</v>
      </c>
      <c r="O132" s="401">
        <f t="shared" si="11"/>
        <v>3119</v>
      </c>
      <c r="P132" s="401" t="s">
        <v>4599</v>
      </c>
      <c r="Q132" s="401" t="s">
        <v>854</v>
      </c>
      <c r="R132" s="405" t="s">
        <v>4458</v>
      </c>
      <c r="S132" s="401" t="s">
        <v>4600</v>
      </c>
      <c r="T132" s="92"/>
      <c r="U132" s="108"/>
    </row>
    <row r="133">
      <c r="A133" s="401">
        <v>128.0</v>
      </c>
      <c r="B133" s="402">
        <v>45624.0</v>
      </c>
      <c r="C133" s="402">
        <v>45668.0</v>
      </c>
      <c r="D133" s="401"/>
      <c r="E133" s="401">
        <v>10723.0</v>
      </c>
      <c r="F133" s="401">
        <v>5197320.0</v>
      </c>
      <c r="G133" s="401" t="s">
        <v>4597</v>
      </c>
      <c r="H133" s="401" t="s">
        <v>4598</v>
      </c>
      <c r="I133" s="401">
        <v>6.9434533E7</v>
      </c>
      <c r="J133" s="118"/>
      <c r="K133" s="402"/>
      <c r="L133" s="401" t="s">
        <v>89</v>
      </c>
      <c r="M133" s="401" t="s">
        <v>44</v>
      </c>
      <c r="N133" s="401">
        <f>4679+618</f>
        <v>5297</v>
      </c>
      <c r="O133" s="401">
        <f t="shared" si="11"/>
        <v>5297</v>
      </c>
      <c r="P133" s="401" t="s">
        <v>4599</v>
      </c>
      <c r="Q133" s="401" t="s">
        <v>854</v>
      </c>
      <c r="R133" s="405" t="s">
        <v>4458</v>
      </c>
      <c r="S133" s="401" t="s">
        <v>4601</v>
      </c>
      <c r="T133" s="92"/>
      <c r="U133" s="108"/>
    </row>
    <row r="134">
      <c r="A134" s="592">
        <v>132.0</v>
      </c>
      <c r="B134" s="593">
        <v>45625.0</v>
      </c>
      <c r="C134" s="593">
        <v>45625.0</v>
      </c>
      <c r="D134" s="592"/>
      <c r="E134" s="592">
        <v>10724.0</v>
      </c>
      <c r="F134" s="592">
        <v>1.3634367E7</v>
      </c>
      <c r="G134" s="592" t="s">
        <v>4602</v>
      </c>
      <c r="H134" s="592" t="s">
        <v>4602</v>
      </c>
      <c r="I134" s="592">
        <v>7.7050372E7</v>
      </c>
      <c r="J134" s="596"/>
      <c r="K134" s="593"/>
      <c r="L134" s="592" t="s">
        <v>2260</v>
      </c>
      <c r="M134" s="596"/>
      <c r="N134" s="592">
        <v>325.0</v>
      </c>
      <c r="O134" s="592">
        <f t="shared" si="11"/>
        <v>325</v>
      </c>
      <c r="P134" s="596"/>
      <c r="Q134" s="592" t="s">
        <v>854</v>
      </c>
      <c r="R134" s="597" t="s">
        <v>1885</v>
      </c>
      <c r="S134" s="592" t="s">
        <v>4603</v>
      </c>
      <c r="T134" s="92"/>
      <c r="U134" s="108"/>
    </row>
    <row r="135">
      <c r="A135" s="592">
        <v>133.0</v>
      </c>
      <c r="B135" s="593">
        <v>45625.0</v>
      </c>
      <c r="C135" s="593">
        <v>45627.0</v>
      </c>
      <c r="D135" s="592"/>
      <c r="E135" s="592">
        <v>10725.0</v>
      </c>
      <c r="F135" s="592">
        <v>9823415.0</v>
      </c>
      <c r="G135" s="592" t="s">
        <v>4604</v>
      </c>
      <c r="H135" s="592" t="s">
        <v>4604</v>
      </c>
      <c r="I135" s="592">
        <v>7.1324587E7</v>
      </c>
      <c r="J135" s="592" t="s">
        <v>4605</v>
      </c>
      <c r="K135" s="593"/>
      <c r="L135" s="592" t="s">
        <v>418</v>
      </c>
      <c r="M135" s="596"/>
      <c r="N135" s="592">
        <v>210.0</v>
      </c>
      <c r="O135" s="592">
        <f t="shared" si="11"/>
        <v>210</v>
      </c>
      <c r="P135" s="596"/>
      <c r="Q135" s="592" t="s">
        <v>854</v>
      </c>
      <c r="R135" s="597" t="s">
        <v>1885</v>
      </c>
      <c r="S135" s="592" t="s">
        <v>4606</v>
      </c>
      <c r="T135" s="92"/>
      <c r="U135" s="108"/>
    </row>
    <row r="136">
      <c r="A136" s="592">
        <v>134.0</v>
      </c>
      <c r="B136" s="593">
        <v>45625.0</v>
      </c>
      <c r="C136" s="593">
        <v>45627.0</v>
      </c>
      <c r="D136" s="592"/>
      <c r="E136" s="592">
        <v>10726.0</v>
      </c>
      <c r="F136" s="592">
        <v>2969984.0</v>
      </c>
      <c r="G136" s="592" t="s">
        <v>4594</v>
      </c>
      <c r="H136" s="592" t="s">
        <v>4595</v>
      </c>
      <c r="I136" s="592">
        <v>6.7898999E7</v>
      </c>
      <c r="J136" s="596"/>
      <c r="K136" s="593"/>
      <c r="L136" s="592" t="s">
        <v>418</v>
      </c>
      <c r="M136" s="596"/>
      <c r="N136" s="592">
        <v>315.0</v>
      </c>
      <c r="O136" s="592">
        <f t="shared" si="11"/>
        <v>315</v>
      </c>
      <c r="P136" s="596"/>
      <c r="Q136" s="592" t="s">
        <v>854</v>
      </c>
      <c r="R136" s="597" t="s">
        <v>1885</v>
      </c>
      <c r="S136" s="592" t="s">
        <v>4607</v>
      </c>
      <c r="T136" s="92"/>
      <c r="U136" s="108"/>
    </row>
    <row r="137">
      <c r="A137" s="592">
        <v>135.0</v>
      </c>
      <c r="B137" s="593">
        <v>45625.0</v>
      </c>
      <c r="C137" s="593">
        <v>45627.0</v>
      </c>
      <c r="D137" s="592"/>
      <c r="E137" s="592">
        <v>10727.0</v>
      </c>
      <c r="F137" s="592">
        <v>8874343.0</v>
      </c>
      <c r="G137" s="592" t="s">
        <v>4608</v>
      </c>
      <c r="H137" s="592" t="s">
        <v>4609</v>
      </c>
      <c r="I137" s="592">
        <v>7.8429322E7</v>
      </c>
      <c r="J137" s="592" t="s">
        <v>4610</v>
      </c>
      <c r="K137" s="593"/>
      <c r="L137" s="592" t="s">
        <v>418</v>
      </c>
      <c r="M137" s="596"/>
      <c r="N137" s="592">
        <f>8*105 +75</f>
        <v>915</v>
      </c>
      <c r="O137" s="592">
        <f t="shared" si="11"/>
        <v>915</v>
      </c>
      <c r="P137" s="596"/>
      <c r="Q137" s="592" t="s">
        <v>854</v>
      </c>
      <c r="R137" s="597" t="s">
        <v>1885</v>
      </c>
      <c r="S137" s="592" t="s">
        <v>4611</v>
      </c>
      <c r="T137" s="92"/>
      <c r="U137" s="108"/>
    </row>
    <row r="138">
      <c r="A138" s="592">
        <v>136.0</v>
      </c>
      <c r="B138" s="593">
        <v>45625.0</v>
      </c>
      <c r="C138" s="593">
        <v>45626.0</v>
      </c>
      <c r="D138" s="592"/>
      <c r="E138" s="592">
        <v>10755.0</v>
      </c>
      <c r="F138" s="592">
        <v>5411932.0</v>
      </c>
      <c r="G138" s="592" t="s">
        <v>4612</v>
      </c>
      <c r="H138" s="592" t="s">
        <v>4613</v>
      </c>
      <c r="I138" s="592">
        <v>6.7775411E7</v>
      </c>
      <c r="J138" s="592" t="s">
        <v>4614</v>
      </c>
      <c r="K138" s="593"/>
      <c r="L138" s="592" t="s">
        <v>305</v>
      </c>
      <c r="M138" s="596"/>
      <c r="N138" s="592">
        <v>929.0</v>
      </c>
      <c r="O138" s="592">
        <f t="shared" si="11"/>
        <v>929</v>
      </c>
      <c r="P138" s="596"/>
      <c r="Q138" s="592" t="s">
        <v>854</v>
      </c>
      <c r="R138" s="597" t="s">
        <v>1885</v>
      </c>
      <c r="S138" s="592" t="s">
        <v>4615</v>
      </c>
      <c r="T138" s="92"/>
      <c r="U138" s="108"/>
    </row>
    <row r="139">
      <c r="A139" s="592">
        <v>137.0</v>
      </c>
      <c r="B139" s="593">
        <v>45625.0</v>
      </c>
      <c r="C139" s="593">
        <v>45627.0</v>
      </c>
      <c r="D139" s="592"/>
      <c r="E139" s="592">
        <v>10728.0</v>
      </c>
      <c r="F139" s="600">
        <v>1378413.0</v>
      </c>
      <c r="G139" s="592" t="s">
        <v>4616</v>
      </c>
      <c r="H139" s="592" t="s">
        <v>4617</v>
      </c>
      <c r="I139" s="592">
        <v>7.8087229E7</v>
      </c>
      <c r="J139" s="596"/>
      <c r="K139" s="593"/>
      <c r="L139" s="592" t="s">
        <v>418</v>
      </c>
      <c r="M139" s="596"/>
      <c r="N139" s="592">
        <v>210.0</v>
      </c>
      <c r="O139" s="592">
        <f t="shared" si="11"/>
        <v>210</v>
      </c>
      <c r="P139" s="596"/>
      <c r="Q139" s="592" t="s">
        <v>854</v>
      </c>
      <c r="R139" s="597" t="s">
        <v>1885</v>
      </c>
      <c r="S139" s="592" t="s">
        <v>4618</v>
      </c>
      <c r="T139" s="92"/>
      <c r="U139" s="108"/>
    </row>
    <row r="140">
      <c r="A140" s="592">
        <v>138.0</v>
      </c>
      <c r="B140" s="593">
        <v>45625.0</v>
      </c>
      <c r="C140" s="593">
        <v>45625.0</v>
      </c>
      <c r="D140" s="592"/>
      <c r="E140" s="592">
        <v>10729.0</v>
      </c>
      <c r="F140" s="592">
        <v>3895988.0</v>
      </c>
      <c r="G140" s="592" t="s">
        <v>4585</v>
      </c>
      <c r="H140" s="592" t="s">
        <v>4585</v>
      </c>
      <c r="I140" s="592">
        <v>7.0966461E7</v>
      </c>
      <c r="J140" s="596"/>
      <c r="K140" s="593"/>
      <c r="L140" s="592" t="s">
        <v>1449</v>
      </c>
      <c r="M140" s="596"/>
      <c r="N140" s="592">
        <v>465.0</v>
      </c>
      <c r="O140" s="592">
        <f t="shared" si="11"/>
        <v>465</v>
      </c>
      <c r="P140" s="592" t="s">
        <v>1828</v>
      </c>
      <c r="Q140" s="592" t="s">
        <v>854</v>
      </c>
      <c r="R140" s="597" t="s">
        <v>1885</v>
      </c>
      <c r="S140" s="592" t="s">
        <v>4168</v>
      </c>
      <c r="T140" s="92"/>
      <c r="U140" s="108"/>
    </row>
    <row r="141">
      <c r="A141" s="36">
        <v>139.0</v>
      </c>
      <c r="B141" s="87">
        <v>45626.0</v>
      </c>
      <c r="C141" s="87">
        <v>45626.0</v>
      </c>
      <c r="D141" s="36"/>
      <c r="E141" s="36">
        <v>10748.0</v>
      </c>
      <c r="F141" s="36">
        <v>1.71244023E8</v>
      </c>
      <c r="G141" s="36" t="s">
        <v>4619</v>
      </c>
      <c r="H141" s="36" t="s">
        <v>4620</v>
      </c>
      <c r="I141" s="36">
        <v>6.9237277E7</v>
      </c>
      <c r="J141" s="88"/>
      <c r="K141" s="87"/>
      <c r="L141" s="36" t="s">
        <v>1343</v>
      </c>
      <c r="M141" s="88"/>
      <c r="N141" s="36">
        <v>0.0</v>
      </c>
      <c r="O141" s="36">
        <v>0.0</v>
      </c>
      <c r="P141" s="36" t="s">
        <v>1278</v>
      </c>
      <c r="Q141" s="36" t="s">
        <v>854</v>
      </c>
      <c r="R141" s="89" t="s">
        <v>988</v>
      </c>
      <c r="S141" s="36" t="s">
        <v>4621</v>
      </c>
      <c r="T141" s="112"/>
      <c r="U141" s="785"/>
      <c r="V141" s="113"/>
      <c r="W141" s="113"/>
      <c r="X141" s="113"/>
      <c r="Y141" s="113"/>
      <c r="Z141" s="113"/>
      <c r="AA141" s="113"/>
      <c r="AB141" s="113"/>
      <c r="AC141" s="113"/>
      <c r="AD141" s="113"/>
      <c r="AE141" s="113"/>
      <c r="AF141" s="113"/>
    </row>
    <row r="142">
      <c r="A142" s="29">
        <v>140.0</v>
      </c>
      <c r="B142" s="174">
        <v>45626.0</v>
      </c>
      <c r="C142" s="174">
        <v>45612.0</v>
      </c>
      <c r="D142" s="29"/>
      <c r="E142" s="29">
        <v>10750.0</v>
      </c>
      <c r="F142" s="29">
        <v>4.735985019E9</v>
      </c>
      <c r="G142" s="29" t="s">
        <v>4299</v>
      </c>
      <c r="H142" s="29" t="s">
        <v>4299</v>
      </c>
      <c r="I142" s="29">
        <v>7.7167677E7</v>
      </c>
      <c r="J142" s="216"/>
      <c r="K142" s="216"/>
      <c r="L142" s="29" t="s">
        <v>374</v>
      </c>
      <c r="M142" s="216"/>
      <c r="N142" s="29">
        <v>469.0</v>
      </c>
      <c r="O142" s="29">
        <v>469.0</v>
      </c>
      <c r="P142" s="216"/>
      <c r="Q142" s="29" t="s">
        <v>854</v>
      </c>
      <c r="R142" s="177" t="s">
        <v>988</v>
      </c>
      <c r="S142" s="29" t="s">
        <v>4622</v>
      </c>
      <c r="T142" s="92"/>
      <c r="U142" s="108"/>
    </row>
    <row r="143">
      <c r="A143" s="29">
        <v>141.0</v>
      </c>
      <c r="B143" s="174">
        <v>45626.0</v>
      </c>
      <c r="C143" s="174">
        <v>45626.0</v>
      </c>
      <c r="D143" s="29"/>
      <c r="E143" s="29">
        <v>10751.0</v>
      </c>
      <c r="F143" s="29">
        <v>1.71244023E8</v>
      </c>
      <c r="G143" s="29" t="s">
        <v>4619</v>
      </c>
      <c r="H143" s="29" t="s">
        <v>4620</v>
      </c>
      <c r="I143" s="29">
        <v>6.9237277E7</v>
      </c>
      <c r="J143" s="216"/>
      <c r="K143" s="174"/>
      <c r="L143" s="29" t="s">
        <v>1343</v>
      </c>
      <c r="M143" s="216"/>
      <c r="N143" s="29">
        <v>2860.0</v>
      </c>
      <c r="O143" s="29">
        <v>2860.0</v>
      </c>
      <c r="P143" s="29" t="s">
        <v>4623</v>
      </c>
      <c r="Q143" s="29" t="s">
        <v>854</v>
      </c>
      <c r="R143" s="177" t="s">
        <v>988</v>
      </c>
      <c r="S143" s="29" t="s">
        <v>4621</v>
      </c>
      <c r="T143" s="92"/>
      <c r="U143" s="108"/>
    </row>
    <row r="144">
      <c r="A144" s="592">
        <v>142.0</v>
      </c>
      <c r="B144" s="593">
        <v>45626.0</v>
      </c>
      <c r="C144" s="593">
        <v>45626.0</v>
      </c>
      <c r="D144" s="592"/>
      <c r="E144" s="592">
        <v>10752.0</v>
      </c>
      <c r="F144" s="592">
        <v>9757404.0</v>
      </c>
      <c r="G144" s="592" t="s">
        <v>4624</v>
      </c>
      <c r="H144" s="592" t="s">
        <v>4624</v>
      </c>
      <c r="I144" s="592">
        <v>7.7304482E7</v>
      </c>
      <c r="J144" s="596"/>
      <c r="K144" s="593"/>
      <c r="L144" s="592" t="s">
        <v>779</v>
      </c>
      <c r="M144" s="596"/>
      <c r="N144" s="592">
        <v>1300.0</v>
      </c>
      <c r="O144" s="592">
        <f t="shared" ref="O144:O146" si="12">N144</f>
        <v>1300</v>
      </c>
      <c r="P144" s="596"/>
      <c r="Q144" s="592" t="s">
        <v>854</v>
      </c>
      <c r="R144" s="597" t="s">
        <v>1885</v>
      </c>
      <c r="S144" s="592" t="s">
        <v>4625</v>
      </c>
      <c r="T144" s="92"/>
      <c r="U144" s="108"/>
    </row>
    <row r="145">
      <c r="A145" s="592">
        <v>143.0</v>
      </c>
      <c r="B145" s="593">
        <v>45626.0</v>
      </c>
      <c r="C145" s="593">
        <v>45643.0</v>
      </c>
      <c r="D145" s="592"/>
      <c r="E145" s="592">
        <v>10761.0</v>
      </c>
      <c r="F145" s="592">
        <v>5336070.0</v>
      </c>
      <c r="G145" s="592" t="s">
        <v>4626</v>
      </c>
      <c r="H145" s="592" t="s">
        <v>4627</v>
      </c>
      <c r="I145" s="592">
        <v>6.5847385E7</v>
      </c>
      <c r="J145" s="596"/>
      <c r="K145" s="593"/>
      <c r="L145" s="592" t="s">
        <v>1343</v>
      </c>
      <c r="M145" s="596"/>
      <c r="N145" s="592">
        <v>1590.0</v>
      </c>
      <c r="O145" s="592">
        <f t="shared" si="12"/>
        <v>1590</v>
      </c>
      <c r="P145" s="592" t="s">
        <v>4628</v>
      </c>
      <c r="Q145" s="592" t="s">
        <v>854</v>
      </c>
      <c r="R145" s="597" t="s">
        <v>1885</v>
      </c>
      <c r="S145" s="592" t="s">
        <v>4629</v>
      </c>
      <c r="T145" s="92"/>
      <c r="U145" s="108"/>
    </row>
    <row r="146">
      <c r="A146" s="592">
        <v>144.0</v>
      </c>
      <c r="B146" s="593">
        <v>45626.0</v>
      </c>
      <c r="C146" s="593">
        <v>45631.0</v>
      </c>
      <c r="D146" s="592"/>
      <c r="E146" s="592">
        <v>10763.0</v>
      </c>
      <c r="F146" s="592">
        <v>5336070.0</v>
      </c>
      <c r="G146" s="592" t="s">
        <v>4626</v>
      </c>
      <c r="H146" s="592" t="s">
        <v>4630</v>
      </c>
      <c r="I146" s="592">
        <v>6.5847385E7</v>
      </c>
      <c r="J146" s="592" t="s">
        <v>4631</v>
      </c>
      <c r="K146" s="593"/>
      <c r="L146" s="592" t="s">
        <v>1343</v>
      </c>
      <c r="M146" s="596"/>
      <c r="N146" s="592">
        <v>1030.0</v>
      </c>
      <c r="O146" s="592">
        <f t="shared" si="12"/>
        <v>1030</v>
      </c>
      <c r="P146" s="592" t="s">
        <v>4628</v>
      </c>
      <c r="Q146" s="592" t="s">
        <v>854</v>
      </c>
      <c r="R146" s="597" t="s">
        <v>1885</v>
      </c>
      <c r="S146" s="592" t="s">
        <v>4632</v>
      </c>
      <c r="T146" s="92"/>
      <c r="U146" s="108"/>
    </row>
    <row r="147">
      <c r="A147" s="592">
        <v>145.0</v>
      </c>
      <c r="B147" s="593">
        <v>45626.0</v>
      </c>
      <c r="C147" s="593">
        <v>45626.0</v>
      </c>
      <c r="D147" s="592"/>
      <c r="E147" s="592">
        <v>10765.0</v>
      </c>
      <c r="F147" s="592">
        <v>9654453.0</v>
      </c>
      <c r="G147" s="592" t="s">
        <v>4633</v>
      </c>
      <c r="H147" s="592" t="s">
        <v>4633</v>
      </c>
      <c r="I147" s="592">
        <v>7.5311231E7</v>
      </c>
      <c r="J147" s="596"/>
      <c r="K147" s="593"/>
      <c r="L147" s="592" t="s">
        <v>418</v>
      </c>
      <c r="M147" s="596"/>
      <c r="N147" s="592">
        <v>420.0</v>
      </c>
      <c r="O147" s="592">
        <v>420.0</v>
      </c>
      <c r="P147" s="596"/>
      <c r="Q147" s="592" t="s">
        <v>854</v>
      </c>
      <c r="R147" s="597" t="s">
        <v>1885</v>
      </c>
      <c r="S147" s="592" t="s">
        <v>4634</v>
      </c>
      <c r="T147" s="92"/>
      <c r="U147" s="108"/>
    </row>
    <row r="148">
      <c r="A148" s="825">
        <v>146.0</v>
      </c>
      <c r="B148" s="826">
        <v>45626.0</v>
      </c>
      <c r="C148" s="826">
        <v>45626.0</v>
      </c>
      <c r="D148" s="825"/>
      <c r="E148" s="825">
        <v>10766.0</v>
      </c>
      <c r="F148" s="825">
        <v>9795803.0</v>
      </c>
      <c r="G148" s="825" t="s">
        <v>4635</v>
      </c>
      <c r="H148" s="825" t="s">
        <v>4635</v>
      </c>
      <c r="I148" s="825">
        <v>7.6057925E7</v>
      </c>
      <c r="J148" s="825" t="s">
        <v>4636</v>
      </c>
      <c r="K148" s="826"/>
      <c r="L148" s="825" t="s">
        <v>418</v>
      </c>
      <c r="M148" s="836"/>
      <c r="N148" s="825">
        <v>210.0</v>
      </c>
      <c r="O148" s="825">
        <f t="shared" ref="O148:O159" si="13">N148</f>
        <v>210</v>
      </c>
      <c r="P148" s="836"/>
      <c r="Q148" s="825" t="s">
        <v>854</v>
      </c>
      <c r="R148" s="829" t="s">
        <v>4352</v>
      </c>
      <c r="S148" s="825" t="s">
        <v>2193</v>
      </c>
      <c r="T148" s="92"/>
      <c r="U148" s="108"/>
    </row>
    <row r="149">
      <c r="A149" s="825">
        <v>147.0</v>
      </c>
      <c r="B149" s="826">
        <v>45626.0</v>
      </c>
      <c r="C149" s="826">
        <v>45647.0</v>
      </c>
      <c r="D149" s="825"/>
      <c r="E149" s="825">
        <v>10767.0</v>
      </c>
      <c r="F149" s="825">
        <v>0.0</v>
      </c>
      <c r="G149" s="825" t="s">
        <v>4637</v>
      </c>
      <c r="H149" s="825" t="s">
        <v>4637</v>
      </c>
      <c r="I149" s="825">
        <v>7.2605254E7</v>
      </c>
      <c r="J149" s="836"/>
      <c r="K149" s="826"/>
      <c r="L149" s="825" t="s">
        <v>141</v>
      </c>
      <c r="M149" s="825" t="s">
        <v>27</v>
      </c>
      <c r="N149" s="825">
        <v>799.0</v>
      </c>
      <c r="O149" s="825">
        <f t="shared" si="13"/>
        <v>799</v>
      </c>
      <c r="P149" s="836"/>
      <c r="Q149" s="825" t="s">
        <v>854</v>
      </c>
      <c r="R149" s="829" t="s">
        <v>4352</v>
      </c>
      <c r="S149" s="825" t="s">
        <v>4638</v>
      </c>
      <c r="T149" s="92"/>
      <c r="U149" s="108"/>
    </row>
    <row r="150">
      <c r="A150" s="592">
        <v>148.0</v>
      </c>
      <c r="B150" s="593">
        <v>45626.0</v>
      </c>
      <c r="C150" s="593">
        <v>45633.0</v>
      </c>
      <c r="D150" s="592"/>
      <c r="E150" s="592">
        <v>10768.0</v>
      </c>
      <c r="F150" s="592">
        <v>5190724.0</v>
      </c>
      <c r="G150" s="592" t="s">
        <v>4639</v>
      </c>
      <c r="H150" s="592" t="s">
        <v>4639</v>
      </c>
      <c r="I150" s="592">
        <v>7.8304002E7</v>
      </c>
      <c r="J150" s="592" t="s">
        <v>4640</v>
      </c>
      <c r="K150" s="593"/>
      <c r="L150" s="592" t="s">
        <v>98</v>
      </c>
      <c r="M150" s="592" t="s">
        <v>27</v>
      </c>
      <c r="N150" s="592">
        <v>859.0</v>
      </c>
      <c r="O150" s="592">
        <f t="shared" si="13"/>
        <v>859</v>
      </c>
      <c r="P150" s="596"/>
      <c r="Q150" s="592" t="s">
        <v>854</v>
      </c>
      <c r="R150" s="597" t="s">
        <v>1885</v>
      </c>
      <c r="S150" s="592" t="s">
        <v>4641</v>
      </c>
      <c r="T150" s="92"/>
      <c r="U150" s="108"/>
    </row>
    <row r="151">
      <c r="A151" s="592">
        <v>149.0</v>
      </c>
      <c r="B151" s="593">
        <v>45626.0</v>
      </c>
      <c r="C151" s="593">
        <v>45627.0</v>
      </c>
      <c r="D151" s="592"/>
      <c r="E151" s="592">
        <v>10769.0</v>
      </c>
      <c r="F151" s="592">
        <v>8090143.0</v>
      </c>
      <c r="G151" s="592" t="s">
        <v>2591</v>
      </c>
      <c r="H151" s="592" t="s">
        <v>4642</v>
      </c>
      <c r="I151" s="592">
        <v>7.0943048E7</v>
      </c>
      <c r="J151" s="596"/>
      <c r="K151" s="593"/>
      <c r="L151" s="592" t="s">
        <v>418</v>
      </c>
      <c r="M151" s="596"/>
      <c r="N151" s="592">
        <v>705.0</v>
      </c>
      <c r="O151" s="592">
        <f t="shared" si="13"/>
        <v>705</v>
      </c>
      <c r="P151" s="596"/>
      <c r="Q151" s="592" t="s">
        <v>854</v>
      </c>
      <c r="R151" s="597" t="s">
        <v>1885</v>
      </c>
      <c r="S151" s="592" t="s">
        <v>4643</v>
      </c>
      <c r="T151" s="92"/>
      <c r="U151" s="108"/>
    </row>
    <row r="152">
      <c r="A152" s="592">
        <v>150.0</v>
      </c>
      <c r="B152" s="593">
        <v>45626.0</v>
      </c>
      <c r="C152" s="593">
        <v>45627.0</v>
      </c>
      <c r="D152" s="592"/>
      <c r="E152" s="592">
        <v>10770.0</v>
      </c>
      <c r="F152" s="592">
        <v>6449933.0</v>
      </c>
      <c r="G152" s="592" t="s">
        <v>4644</v>
      </c>
      <c r="H152" s="592" t="s">
        <v>4645</v>
      </c>
      <c r="I152" s="592">
        <v>7.2242434E7</v>
      </c>
      <c r="J152" s="596"/>
      <c r="K152" s="593"/>
      <c r="L152" s="592" t="s">
        <v>418</v>
      </c>
      <c r="M152" s="596"/>
      <c r="N152" s="592">
        <v>210.0</v>
      </c>
      <c r="O152" s="592">
        <f t="shared" si="13"/>
        <v>210</v>
      </c>
      <c r="P152" s="596"/>
      <c r="Q152" s="592" t="s">
        <v>854</v>
      </c>
      <c r="R152" s="597" t="s">
        <v>1885</v>
      </c>
      <c r="S152" s="592" t="s">
        <v>4646</v>
      </c>
      <c r="T152" s="92"/>
      <c r="U152" s="108"/>
    </row>
    <row r="153">
      <c r="A153" s="592">
        <v>151.0</v>
      </c>
      <c r="B153" s="593">
        <v>45626.0</v>
      </c>
      <c r="C153" s="593">
        <v>45627.0</v>
      </c>
      <c r="D153" s="592"/>
      <c r="E153" s="592">
        <v>10771.0</v>
      </c>
      <c r="F153" s="592">
        <v>3255566.0</v>
      </c>
      <c r="G153" s="592" t="s">
        <v>4647</v>
      </c>
      <c r="H153" s="592" t="s">
        <v>4647</v>
      </c>
      <c r="I153" s="592">
        <v>6.3478141E7</v>
      </c>
      <c r="J153" s="596"/>
      <c r="K153" s="593"/>
      <c r="L153" s="592" t="s">
        <v>418</v>
      </c>
      <c r="M153" s="596"/>
      <c r="N153" s="592">
        <v>210.0</v>
      </c>
      <c r="O153" s="592">
        <f t="shared" si="13"/>
        <v>210</v>
      </c>
      <c r="P153" s="596"/>
      <c r="Q153" s="592" t="s">
        <v>854</v>
      </c>
      <c r="R153" s="597" t="s">
        <v>1885</v>
      </c>
      <c r="S153" s="592" t="s">
        <v>4646</v>
      </c>
      <c r="T153" s="92"/>
      <c r="U153" s="108"/>
    </row>
    <row r="154">
      <c r="A154" s="592">
        <v>152.0</v>
      </c>
      <c r="B154" s="593">
        <v>45626.0</v>
      </c>
      <c r="C154" s="593">
        <v>45627.0</v>
      </c>
      <c r="D154" s="592"/>
      <c r="E154" s="592">
        <v>10772.0</v>
      </c>
      <c r="F154" s="592">
        <v>9046621.0</v>
      </c>
      <c r="G154" s="592" t="s">
        <v>4648</v>
      </c>
      <c r="H154" s="592" t="s">
        <v>4648</v>
      </c>
      <c r="I154" s="592">
        <v>6.9076516E7</v>
      </c>
      <c r="J154" s="596"/>
      <c r="K154" s="593"/>
      <c r="L154" s="592" t="s">
        <v>418</v>
      </c>
      <c r="M154" s="596"/>
      <c r="N154" s="592">
        <v>495.0</v>
      </c>
      <c r="O154" s="592">
        <f t="shared" si="13"/>
        <v>495</v>
      </c>
      <c r="P154" s="596"/>
      <c r="Q154" s="592" t="s">
        <v>854</v>
      </c>
      <c r="R154" s="597" t="s">
        <v>1885</v>
      </c>
      <c r="S154" s="592" t="s">
        <v>4649</v>
      </c>
      <c r="T154" s="92"/>
      <c r="U154" s="108"/>
    </row>
    <row r="155">
      <c r="A155" s="592">
        <v>153.0</v>
      </c>
      <c r="B155" s="593">
        <v>45626.0</v>
      </c>
      <c r="C155" s="593">
        <v>45627.0</v>
      </c>
      <c r="D155" s="592"/>
      <c r="E155" s="592">
        <v>10074.0</v>
      </c>
      <c r="F155" s="592">
        <v>8.233964017E9</v>
      </c>
      <c r="G155" s="592" t="s">
        <v>4650</v>
      </c>
      <c r="H155" s="592" t="s">
        <v>4650</v>
      </c>
      <c r="I155" s="592">
        <v>7.6852318E7</v>
      </c>
      <c r="J155" s="592" t="s">
        <v>4651</v>
      </c>
      <c r="K155" s="593"/>
      <c r="L155" s="592" t="s">
        <v>418</v>
      </c>
      <c r="M155" s="596"/>
      <c r="N155" s="592">
        <v>210.0</v>
      </c>
      <c r="O155" s="592">
        <f t="shared" si="13"/>
        <v>210</v>
      </c>
      <c r="P155" s="596"/>
      <c r="Q155" s="592" t="s">
        <v>854</v>
      </c>
      <c r="R155" s="597" t="s">
        <v>1885</v>
      </c>
      <c r="S155" s="592" t="s">
        <v>4646</v>
      </c>
      <c r="T155" s="92"/>
      <c r="U155" s="108"/>
    </row>
    <row r="156">
      <c r="A156" s="825">
        <v>154.0</v>
      </c>
      <c r="B156" s="826">
        <v>45626.0</v>
      </c>
      <c r="C156" s="826">
        <v>45627.0</v>
      </c>
      <c r="D156" s="825"/>
      <c r="E156" s="825">
        <v>10776.0</v>
      </c>
      <c r="F156" s="825">
        <v>3860941.0</v>
      </c>
      <c r="G156" s="825" t="s">
        <v>4652</v>
      </c>
      <c r="H156" s="825" t="s">
        <v>4653</v>
      </c>
      <c r="I156" s="825">
        <v>7.1320805E7</v>
      </c>
      <c r="J156" s="836"/>
      <c r="K156" s="826"/>
      <c r="L156" s="825" t="s">
        <v>418</v>
      </c>
      <c r="M156" s="836"/>
      <c r="N156" s="825">
        <v>465.0</v>
      </c>
      <c r="O156" s="825">
        <f t="shared" si="13"/>
        <v>465</v>
      </c>
      <c r="P156" s="836"/>
      <c r="Q156" s="825" t="s">
        <v>854</v>
      </c>
      <c r="R156" s="829" t="s">
        <v>4352</v>
      </c>
      <c r="S156" s="825" t="s">
        <v>4654</v>
      </c>
      <c r="T156" s="92"/>
      <c r="U156" s="108"/>
    </row>
    <row r="157">
      <c r="A157" s="592">
        <v>155.0</v>
      </c>
      <c r="B157" s="593">
        <v>45626.0</v>
      </c>
      <c r="C157" s="593">
        <v>45633.0</v>
      </c>
      <c r="D157" s="592"/>
      <c r="E157" s="592">
        <v>10777.0</v>
      </c>
      <c r="F157" s="592">
        <v>2308925.0</v>
      </c>
      <c r="G157" s="592" t="s">
        <v>4655</v>
      </c>
      <c r="H157" s="592" t="s">
        <v>4656</v>
      </c>
      <c r="I157" s="592">
        <v>7.744001E7</v>
      </c>
      <c r="J157" s="592" t="s">
        <v>4657</v>
      </c>
      <c r="K157" s="593"/>
      <c r="L157" s="592" t="s">
        <v>119</v>
      </c>
      <c r="M157" s="592" t="s">
        <v>27</v>
      </c>
      <c r="N157" s="592">
        <v>1579.0</v>
      </c>
      <c r="O157" s="592">
        <f t="shared" si="13"/>
        <v>1579</v>
      </c>
      <c r="P157" s="596"/>
      <c r="Q157" s="592" t="s">
        <v>854</v>
      </c>
      <c r="R157" s="597" t="s">
        <v>1885</v>
      </c>
      <c r="S157" s="592" t="s">
        <v>4658</v>
      </c>
      <c r="T157" s="92"/>
      <c r="U157" s="108"/>
    </row>
    <row r="158">
      <c r="A158" s="592">
        <v>156.0</v>
      </c>
      <c r="B158" s="593">
        <v>45626.0</v>
      </c>
      <c r="C158" s="593">
        <v>45627.0</v>
      </c>
      <c r="D158" s="592"/>
      <c r="E158" s="592">
        <v>10778.0</v>
      </c>
      <c r="F158" s="592">
        <v>6302166.0</v>
      </c>
      <c r="G158" s="592" t="s">
        <v>4659</v>
      </c>
      <c r="H158" s="592" t="s">
        <v>4659</v>
      </c>
      <c r="I158" s="592">
        <v>7.6632677E7</v>
      </c>
      <c r="J158" s="592" t="s">
        <v>4660</v>
      </c>
      <c r="K158" s="593"/>
      <c r="L158" s="592" t="s">
        <v>418</v>
      </c>
      <c r="M158" s="596"/>
      <c r="N158" s="592">
        <v>645.0</v>
      </c>
      <c r="O158" s="592">
        <f t="shared" si="13"/>
        <v>645</v>
      </c>
      <c r="P158" s="596"/>
      <c r="Q158" s="592" t="s">
        <v>854</v>
      </c>
      <c r="R158" s="597" t="s">
        <v>1885</v>
      </c>
      <c r="S158" s="592" t="s">
        <v>4661</v>
      </c>
      <c r="T158" s="92"/>
      <c r="U158" s="108"/>
    </row>
    <row r="159">
      <c r="A159" s="592">
        <v>157.0</v>
      </c>
      <c r="B159" s="593">
        <v>45626.0</v>
      </c>
      <c r="C159" s="593">
        <v>45627.0</v>
      </c>
      <c r="D159" s="592"/>
      <c r="E159" s="592">
        <v>10780.0</v>
      </c>
      <c r="F159" s="592">
        <v>1.3396506E7</v>
      </c>
      <c r="G159" s="592" t="s">
        <v>4662</v>
      </c>
      <c r="H159" s="592" t="s">
        <v>4662</v>
      </c>
      <c r="I159" s="592">
        <v>7.5683678E7</v>
      </c>
      <c r="J159" s="592" t="s">
        <v>4663</v>
      </c>
      <c r="K159" s="593"/>
      <c r="L159" s="592" t="s">
        <v>418</v>
      </c>
      <c r="M159" s="596"/>
      <c r="N159" s="592">
        <v>210.0</v>
      </c>
      <c r="O159" s="592">
        <f t="shared" si="13"/>
        <v>210</v>
      </c>
      <c r="P159" s="596"/>
      <c r="Q159" s="592" t="s">
        <v>854</v>
      </c>
      <c r="R159" s="597" t="s">
        <v>1885</v>
      </c>
      <c r="S159" s="592" t="s">
        <v>4664</v>
      </c>
      <c r="T159" s="92"/>
      <c r="U159" s="108"/>
    </row>
    <row r="160">
      <c r="A160" s="592">
        <v>158.0</v>
      </c>
      <c r="B160" s="593">
        <v>45626.0</v>
      </c>
      <c r="C160" s="593">
        <v>45627.0</v>
      </c>
      <c r="D160" s="592"/>
      <c r="E160" s="592">
        <v>10781.0</v>
      </c>
      <c r="F160" s="592">
        <v>9731076.0</v>
      </c>
      <c r="G160" s="592" t="s">
        <v>4665</v>
      </c>
      <c r="H160" s="592" t="s">
        <v>4665</v>
      </c>
      <c r="I160" s="592">
        <v>7.9040377E7</v>
      </c>
      <c r="J160" s="592" t="s">
        <v>4666</v>
      </c>
      <c r="K160" s="593"/>
      <c r="L160" s="592" t="s">
        <v>418</v>
      </c>
      <c r="M160" s="596"/>
      <c r="N160" s="592">
        <v>385.0</v>
      </c>
      <c r="O160" s="592">
        <v>285.0</v>
      </c>
      <c r="P160" s="596"/>
      <c r="Q160" s="592" t="s">
        <v>854</v>
      </c>
      <c r="R160" s="597" t="s">
        <v>1885</v>
      </c>
      <c r="S160" s="592" t="s">
        <v>4667</v>
      </c>
      <c r="T160" s="92"/>
      <c r="U160" s="108"/>
    </row>
    <row r="161">
      <c r="A161" s="592">
        <v>159.0</v>
      </c>
      <c r="B161" s="593">
        <v>45626.0</v>
      </c>
      <c r="C161" s="593">
        <v>45626.0</v>
      </c>
      <c r="D161" s="592"/>
      <c r="E161" s="592">
        <v>10783.0</v>
      </c>
      <c r="F161" s="592">
        <v>0.0</v>
      </c>
      <c r="G161" s="592" t="s">
        <v>4668</v>
      </c>
      <c r="H161" s="592" t="s">
        <v>4668</v>
      </c>
      <c r="I161" s="596"/>
      <c r="J161" s="596"/>
      <c r="K161" s="593"/>
      <c r="L161" s="592" t="s">
        <v>646</v>
      </c>
      <c r="M161" s="596"/>
      <c r="N161" s="592">
        <v>519.0</v>
      </c>
      <c r="O161" s="592">
        <f t="shared" ref="O161:O162" si="14">N161</f>
        <v>519</v>
      </c>
      <c r="P161" s="592" t="s">
        <v>4669</v>
      </c>
      <c r="Q161" s="592" t="s">
        <v>854</v>
      </c>
      <c r="R161" s="597" t="s">
        <v>1885</v>
      </c>
      <c r="S161" s="592" t="s">
        <v>4670</v>
      </c>
      <c r="T161" s="92"/>
      <c r="U161" s="108"/>
    </row>
    <row r="162">
      <c r="A162" s="592">
        <v>160.0</v>
      </c>
      <c r="B162" s="593">
        <v>45626.0</v>
      </c>
      <c r="C162" s="593">
        <v>45627.0</v>
      </c>
      <c r="D162" s="592"/>
      <c r="E162" s="592">
        <v>10784.0</v>
      </c>
      <c r="F162" s="592">
        <v>1.2352988E7</v>
      </c>
      <c r="G162" s="592" t="s">
        <v>4671</v>
      </c>
      <c r="H162" s="592" t="s">
        <v>4671</v>
      </c>
      <c r="I162" s="592">
        <v>7.7058539E7</v>
      </c>
      <c r="J162" s="592" t="s">
        <v>4672</v>
      </c>
      <c r="K162" s="593"/>
      <c r="L162" s="592" t="s">
        <v>418</v>
      </c>
      <c r="M162" s="596"/>
      <c r="N162" s="592">
        <v>735.0</v>
      </c>
      <c r="O162" s="592">
        <f t="shared" si="14"/>
        <v>735</v>
      </c>
      <c r="P162" s="596"/>
      <c r="Q162" s="592" t="s">
        <v>854</v>
      </c>
      <c r="R162" s="597" t="s">
        <v>1885</v>
      </c>
      <c r="S162" s="592" t="s">
        <v>4673</v>
      </c>
      <c r="T162" s="92"/>
      <c r="U162" s="108"/>
    </row>
    <row r="163">
      <c r="A163" s="13">
        <v>161.0</v>
      </c>
      <c r="B163" s="14"/>
      <c r="C163" s="14"/>
      <c r="D163" s="13"/>
      <c r="E163" s="15"/>
      <c r="F163" s="13"/>
      <c r="G163" s="13"/>
      <c r="H163" s="13"/>
      <c r="I163" s="13"/>
      <c r="J163" s="13"/>
      <c r="K163" s="14"/>
      <c r="L163" s="13"/>
      <c r="M163" s="15"/>
      <c r="N163" s="13"/>
      <c r="O163" s="13"/>
      <c r="P163" s="15"/>
      <c r="Q163" s="13"/>
      <c r="R163" s="97"/>
      <c r="S163" s="15"/>
      <c r="T163" s="92"/>
      <c r="U163" s="108"/>
    </row>
    <row r="164">
      <c r="A164" s="13">
        <v>162.0</v>
      </c>
      <c r="B164" s="14"/>
      <c r="C164" s="14"/>
      <c r="D164" s="13"/>
      <c r="E164" s="15"/>
      <c r="F164" s="15"/>
      <c r="G164" s="15"/>
      <c r="H164" s="15"/>
      <c r="I164" s="15"/>
      <c r="J164" s="15"/>
      <c r="K164" s="14"/>
      <c r="L164" s="13"/>
      <c r="M164" s="15"/>
      <c r="N164" s="13"/>
      <c r="O164" s="13"/>
      <c r="P164" s="15"/>
      <c r="Q164" s="13"/>
      <c r="R164" s="97"/>
      <c r="S164" s="15"/>
      <c r="T164" s="92"/>
      <c r="U164" s="108"/>
    </row>
    <row r="165">
      <c r="A165" s="13">
        <v>163.0</v>
      </c>
      <c r="B165" s="14"/>
      <c r="C165" s="14"/>
      <c r="D165" s="13"/>
      <c r="E165" s="15"/>
      <c r="F165" s="15"/>
      <c r="G165" s="15"/>
      <c r="H165" s="15"/>
      <c r="I165" s="15"/>
      <c r="J165" s="15"/>
      <c r="K165" s="14"/>
      <c r="L165" s="13"/>
      <c r="M165" s="15"/>
      <c r="N165" s="13"/>
      <c r="O165" s="13" t="str">
        <f t="shared" ref="O165:O166" si="15">N165</f>
        <v/>
      </c>
      <c r="P165" s="15"/>
      <c r="Q165" s="13"/>
      <c r="R165" s="97"/>
      <c r="S165" s="15"/>
      <c r="T165" s="92"/>
      <c r="U165" s="108"/>
    </row>
    <row r="166">
      <c r="A166" s="13">
        <v>164.0</v>
      </c>
      <c r="B166" s="14"/>
      <c r="C166" s="14"/>
      <c r="D166" s="13"/>
      <c r="E166" s="15"/>
      <c r="F166" s="15"/>
      <c r="G166" s="15"/>
      <c r="H166" s="15"/>
      <c r="I166" s="15"/>
      <c r="J166" s="15"/>
      <c r="K166" s="14"/>
      <c r="L166" s="13"/>
      <c r="M166" s="15"/>
      <c r="N166" s="13"/>
      <c r="O166" s="13" t="str">
        <f t="shared" si="15"/>
        <v/>
      </c>
      <c r="P166" s="15"/>
      <c r="Q166" s="13"/>
      <c r="R166" s="97"/>
      <c r="S166" s="15"/>
      <c r="T166" s="92"/>
      <c r="U166" s="108"/>
    </row>
    <row r="167">
      <c r="A167" s="13">
        <v>165.0</v>
      </c>
      <c r="B167" s="14"/>
      <c r="C167" s="14"/>
      <c r="D167" s="13"/>
      <c r="E167" s="15"/>
      <c r="F167" s="15"/>
      <c r="G167" s="15"/>
      <c r="H167" s="15"/>
      <c r="I167" s="15"/>
      <c r="J167" s="15"/>
      <c r="K167" s="14"/>
      <c r="L167" s="13"/>
      <c r="M167" s="15"/>
      <c r="N167" s="13"/>
      <c r="O167" s="13"/>
      <c r="P167" s="15"/>
      <c r="Q167" s="13"/>
      <c r="R167" s="97"/>
      <c r="S167" s="15"/>
      <c r="T167" s="92"/>
      <c r="U167" s="108"/>
    </row>
    <row r="168">
      <c r="A168" s="13">
        <v>166.0</v>
      </c>
      <c r="B168" s="14"/>
      <c r="C168" s="14"/>
      <c r="D168" s="13"/>
      <c r="E168" s="15"/>
      <c r="F168" s="15"/>
      <c r="G168" s="15"/>
      <c r="H168" s="15"/>
      <c r="I168" s="15"/>
      <c r="J168" s="15"/>
      <c r="K168" s="14"/>
      <c r="L168" s="13"/>
      <c r="M168" s="15"/>
      <c r="N168" s="13"/>
      <c r="O168" s="13"/>
      <c r="P168" s="15"/>
      <c r="Q168" s="13"/>
      <c r="R168" s="97"/>
      <c r="S168" s="15"/>
      <c r="T168" s="92"/>
      <c r="U168" s="108"/>
    </row>
    <row r="169">
      <c r="A169" s="13">
        <v>167.0</v>
      </c>
      <c r="B169" s="14"/>
      <c r="C169" s="14"/>
      <c r="D169" s="13"/>
      <c r="E169" s="15"/>
      <c r="F169" s="15"/>
      <c r="G169" s="15"/>
      <c r="H169" s="15"/>
      <c r="I169" s="15"/>
      <c r="J169" s="15"/>
      <c r="K169" s="14"/>
      <c r="L169" s="13"/>
      <c r="M169" s="15"/>
      <c r="N169" s="13"/>
      <c r="O169" s="13"/>
      <c r="P169" s="15"/>
      <c r="Q169" s="13"/>
      <c r="R169" s="97"/>
      <c r="S169" s="15"/>
      <c r="T169" s="92"/>
      <c r="U169" s="108"/>
    </row>
    <row r="170">
      <c r="A170" s="13">
        <v>168.0</v>
      </c>
      <c r="B170" s="14"/>
      <c r="C170" s="14"/>
      <c r="D170" s="13"/>
      <c r="E170" s="15"/>
      <c r="F170" s="15"/>
      <c r="G170" s="15"/>
      <c r="H170" s="15"/>
      <c r="I170" s="15"/>
      <c r="J170" s="15"/>
      <c r="K170" s="14"/>
      <c r="L170" s="13"/>
      <c r="M170" s="15"/>
      <c r="N170" s="13"/>
      <c r="O170" s="13"/>
      <c r="P170" s="15"/>
      <c r="Q170" s="13"/>
      <c r="R170" s="97"/>
      <c r="S170" s="15"/>
      <c r="T170" s="92"/>
      <c r="U170" s="108"/>
    </row>
    <row r="171">
      <c r="A171" s="13">
        <v>169.0</v>
      </c>
      <c r="B171" s="14"/>
      <c r="C171" s="14"/>
      <c r="D171" s="13"/>
      <c r="E171" s="15"/>
      <c r="F171" s="15"/>
      <c r="G171" s="15"/>
      <c r="H171" s="15"/>
      <c r="I171" s="15"/>
      <c r="J171" s="15"/>
      <c r="K171" s="14"/>
      <c r="L171" s="13"/>
      <c r="M171" s="15"/>
      <c r="N171" s="13"/>
      <c r="O171" s="13"/>
      <c r="P171" s="15"/>
      <c r="Q171" s="13"/>
      <c r="R171" s="97"/>
      <c r="S171" s="15"/>
      <c r="T171" s="92"/>
      <c r="U171" s="108"/>
    </row>
    <row r="172">
      <c r="A172" s="13">
        <v>170.0</v>
      </c>
      <c r="B172" s="14"/>
      <c r="C172" s="14"/>
      <c r="D172" s="13"/>
      <c r="E172" s="15"/>
      <c r="F172" s="15"/>
      <c r="G172" s="15"/>
      <c r="H172" s="15"/>
      <c r="I172" s="15"/>
      <c r="J172" s="15"/>
      <c r="K172" s="14"/>
      <c r="L172" s="13"/>
      <c r="M172" s="15"/>
      <c r="N172" s="13"/>
      <c r="O172" s="13"/>
      <c r="P172" s="15"/>
      <c r="Q172" s="13"/>
      <c r="R172" s="97"/>
      <c r="S172" s="15"/>
      <c r="T172" s="92"/>
      <c r="U172" s="108"/>
    </row>
    <row r="173">
      <c r="A173" s="13">
        <v>171.0</v>
      </c>
      <c r="B173" s="14"/>
      <c r="C173" s="14"/>
      <c r="D173" s="13"/>
      <c r="E173" s="15"/>
      <c r="F173" s="15"/>
      <c r="G173" s="15"/>
      <c r="H173" s="15"/>
      <c r="I173" s="15"/>
      <c r="J173" s="15"/>
      <c r="K173" s="14"/>
      <c r="L173" s="13"/>
      <c r="M173" s="15"/>
      <c r="N173" s="13"/>
      <c r="O173" s="13"/>
      <c r="P173" s="15"/>
      <c r="Q173" s="13"/>
      <c r="R173" s="97"/>
      <c r="S173" s="15"/>
      <c r="T173" s="92"/>
      <c r="U173" s="108"/>
    </row>
    <row r="174">
      <c r="A174" s="13">
        <v>172.0</v>
      </c>
      <c r="B174" s="14"/>
      <c r="C174" s="14"/>
      <c r="D174" s="13"/>
      <c r="E174" s="15"/>
      <c r="F174" s="15"/>
      <c r="G174" s="15"/>
      <c r="H174" s="15"/>
      <c r="I174" s="15"/>
      <c r="J174" s="15"/>
      <c r="K174" s="14"/>
      <c r="L174" s="13"/>
      <c r="M174" s="15"/>
      <c r="N174" s="13"/>
      <c r="O174" s="13"/>
      <c r="P174" s="15"/>
      <c r="Q174" s="13"/>
      <c r="R174" s="97"/>
      <c r="S174" s="15"/>
      <c r="T174" s="92"/>
      <c r="U174" s="108"/>
    </row>
    <row r="175">
      <c r="A175" s="13">
        <v>173.0</v>
      </c>
      <c r="B175" s="14"/>
      <c r="C175" s="14"/>
      <c r="D175" s="13"/>
      <c r="E175" s="15"/>
      <c r="F175" s="15"/>
      <c r="G175" s="15"/>
      <c r="H175" s="15"/>
      <c r="I175" s="15"/>
      <c r="J175" s="15"/>
      <c r="K175" s="14"/>
      <c r="L175" s="13"/>
      <c r="M175" s="15"/>
      <c r="N175" s="13"/>
      <c r="O175" s="13"/>
      <c r="P175" s="15"/>
      <c r="Q175" s="13"/>
      <c r="R175" s="97"/>
      <c r="S175" s="15"/>
      <c r="T175" s="92"/>
      <c r="U175" s="108"/>
    </row>
    <row r="176">
      <c r="A176" s="13">
        <v>174.0</v>
      </c>
      <c r="B176" s="14"/>
      <c r="C176" s="14"/>
      <c r="D176" s="13"/>
      <c r="E176" s="15"/>
      <c r="F176" s="15"/>
      <c r="G176" s="15"/>
      <c r="H176" s="15"/>
      <c r="I176" s="15"/>
      <c r="J176" s="15"/>
      <c r="K176" s="14"/>
      <c r="L176" s="13"/>
      <c r="M176" s="15"/>
      <c r="N176" s="13"/>
      <c r="O176" s="13"/>
      <c r="P176" s="15"/>
      <c r="Q176" s="13"/>
      <c r="R176" s="97"/>
      <c r="S176" s="15"/>
      <c r="T176" s="92"/>
      <c r="U176" s="108"/>
    </row>
    <row r="177">
      <c r="A177" s="13">
        <v>175.0</v>
      </c>
      <c r="B177" s="14"/>
      <c r="C177" s="14"/>
      <c r="D177" s="13"/>
      <c r="E177" s="15"/>
      <c r="F177" s="15"/>
      <c r="G177" s="15"/>
      <c r="H177" s="15"/>
      <c r="I177" s="15"/>
      <c r="J177" s="15"/>
      <c r="K177" s="14"/>
      <c r="L177" s="13"/>
      <c r="M177" s="15"/>
      <c r="N177" s="13"/>
      <c r="O177" s="13"/>
      <c r="P177" s="15"/>
      <c r="Q177" s="13"/>
      <c r="R177" s="97"/>
      <c r="S177" s="15"/>
      <c r="T177" s="92"/>
      <c r="U177" s="108"/>
    </row>
    <row r="178">
      <c r="A178" s="13">
        <v>176.0</v>
      </c>
      <c r="B178" s="14"/>
      <c r="C178" s="14"/>
      <c r="D178" s="13"/>
      <c r="E178" s="15"/>
      <c r="F178" s="15"/>
      <c r="G178" s="15"/>
      <c r="H178" s="15"/>
      <c r="I178" s="15"/>
      <c r="J178" s="15"/>
      <c r="K178" s="14"/>
      <c r="L178" s="13"/>
      <c r="M178" s="15"/>
      <c r="N178" s="13"/>
      <c r="O178" s="13"/>
      <c r="P178" s="15"/>
      <c r="Q178" s="13"/>
      <c r="R178" s="97"/>
      <c r="S178" s="15"/>
      <c r="T178" s="92"/>
      <c r="U178" s="108"/>
    </row>
    <row r="179">
      <c r="A179" s="13">
        <v>177.0</v>
      </c>
      <c r="B179" s="14"/>
      <c r="C179" s="14"/>
      <c r="D179" s="13"/>
      <c r="E179" s="15"/>
      <c r="F179" s="15"/>
      <c r="G179" s="15"/>
      <c r="H179" s="15"/>
      <c r="I179" s="15"/>
      <c r="J179" s="15"/>
      <c r="K179" s="14"/>
      <c r="L179" s="13"/>
      <c r="M179" s="15"/>
      <c r="N179" s="13"/>
      <c r="O179" s="13"/>
      <c r="P179" s="15"/>
      <c r="Q179" s="13"/>
      <c r="R179" s="97"/>
      <c r="S179" s="15"/>
      <c r="T179" s="92"/>
      <c r="U179" s="108"/>
    </row>
    <row r="180">
      <c r="A180" s="13">
        <v>178.0</v>
      </c>
      <c r="B180" s="14"/>
      <c r="C180" s="14"/>
      <c r="D180" s="13"/>
      <c r="E180" s="15"/>
      <c r="F180" s="15"/>
      <c r="G180" s="15"/>
      <c r="H180" s="15"/>
      <c r="I180" s="15"/>
      <c r="J180" s="15"/>
      <c r="K180" s="14"/>
      <c r="L180" s="13"/>
      <c r="M180" s="15"/>
      <c r="N180" s="13"/>
      <c r="O180" s="13"/>
      <c r="P180" s="15"/>
      <c r="Q180" s="13"/>
      <c r="R180" s="97"/>
      <c r="S180" s="15"/>
      <c r="T180" s="92"/>
      <c r="U180" s="108"/>
    </row>
    <row r="181">
      <c r="A181" s="13">
        <v>179.0</v>
      </c>
      <c r="B181" s="14"/>
      <c r="C181" s="14"/>
      <c r="D181" s="13"/>
      <c r="E181" s="15"/>
      <c r="F181" s="15"/>
      <c r="G181" s="15"/>
      <c r="H181" s="15"/>
      <c r="I181" s="15"/>
      <c r="J181" s="15"/>
      <c r="K181" s="14"/>
      <c r="L181" s="13"/>
      <c r="M181" s="15"/>
      <c r="N181" s="13"/>
      <c r="O181" s="13"/>
      <c r="P181" s="15"/>
      <c r="Q181" s="13"/>
      <c r="R181" s="97"/>
      <c r="S181" s="15"/>
      <c r="T181" s="92"/>
      <c r="U181" s="108"/>
    </row>
    <row r="182">
      <c r="A182" s="13">
        <v>180.0</v>
      </c>
      <c r="B182" s="14"/>
      <c r="C182" s="14"/>
      <c r="D182" s="13"/>
      <c r="E182" s="15"/>
      <c r="F182" s="15"/>
      <c r="G182" s="15"/>
      <c r="H182" s="15"/>
      <c r="I182" s="15"/>
      <c r="J182" s="15"/>
      <c r="K182" s="14"/>
      <c r="L182" s="13"/>
      <c r="M182" s="15"/>
      <c r="N182" s="13"/>
      <c r="O182" s="13"/>
      <c r="P182" s="15"/>
      <c r="Q182" s="13"/>
      <c r="R182" s="97"/>
      <c r="S182" s="15"/>
      <c r="T182" s="92"/>
      <c r="U182" s="108"/>
    </row>
    <row r="183">
      <c r="A183" s="13">
        <v>181.0</v>
      </c>
      <c r="B183" s="14"/>
      <c r="C183" s="14"/>
      <c r="D183" s="13"/>
      <c r="E183" s="15"/>
      <c r="F183" s="15"/>
      <c r="G183" s="15"/>
      <c r="H183" s="15"/>
      <c r="I183" s="15"/>
      <c r="J183" s="15"/>
      <c r="K183" s="14"/>
      <c r="L183" s="13"/>
      <c r="M183" s="15"/>
      <c r="N183" s="13"/>
      <c r="O183" s="13"/>
      <c r="P183" s="15"/>
      <c r="Q183" s="13"/>
      <c r="R183" s="97"/>
      <c r="S183" s="15"/>
      <c r="T183" s="92"/>
      <c r="U183" s="108"/>
    </row>
    <row r="184">
      <c r="A184" s="13">
        <v>182.0</v>
      </c>
      <c r="B184" s="14"/>
      <c r="C184" s="14"/>
      <c r="D184" s="13"/>
      <c r="E184" s="15"/>
      <c r="F184" s="15"/>
      <c r="G184" s="15"/>
      <c r="H184" s="15"/>
      <c r="I184" s="15"/>
      <c r="J184" s="15"/>
      <c r="K184" s="14"/>
      <c r="L184" s="13"/>
      <c r="M184" s="15"/>
      <c r="N184" s="13"/>
      <c r="O184" s="13"/>
      <c r="P184" s="15"/>
      <c r="Q184" s="13"/>
      <c r="R184" s="97"/>
      <c r="S184" s="15"/>
      <c r="T184" s="92"/>
      <c r="U184" s="108"/>
    </row>
    <row r="185">
      <c r="A185" s="13">
        <v>183.0</v>
      </c>
      <c r="B185" s="14"/>
      <c r="C185" s="14"/>
      <c r="D185" s="13"/>
      <c r="E185" s="15"/>
      <c r="F185" s="15"/>
      <c r="G185" s="15"/>
      <c r="H185" s="15"/>
      <c r="I185" s="15"/>
      <c r="J185" s="15"/>
      <c r="K185" s="14"/>
      <c r="L185" s="13"/>
      <c r="M185" s="15"/>
      <c r="N185" s="13"/>
      <c r="O185" s="13"/>
      <c r="P185" s="15"/>
      <c r="Q185" s="13"/>
      <c r="R185" s="97"/>
      <c r="S185" s="15"/>
      <c r="T185" s="92"/>
      <c r="U185" s="108"/>
    </row>
    <row r="186">
      <c r="A186" s="13">
        <v>184.0</v>
      </c>
      <c r="B186" s="14"/>
      <c r="C186" s="14"/>
      <c r="D186" s="13"/>
      <c r="E186" s="15"/>
      <c r="F186" s="15"/>
      <c r="G186" s="15"/>
      <c r="H186" s="15"/>
      <c r="I186" s="15"/>
      <c r="J186" s="15"/>
      <c r="K186" s="14"/>
      <c r="L186" s="13"/>
      <c r="M186" s="15"/>
      <c r="N186" s="13"/>
      <c r="O186" s="13"/>
      <c r="P186" s="15"/>
      <c r="Q186" s="13"/>
      <c r="R186" s="97"/>
      <c r="S186" s="15"/>
      <c r="T186" s="92"/>
      <c r="U186" s="108"/>
    </row>
    <row r="187">
      <c r="A187" s="13">
        <v>185.0</v>
      </c>
      <c r="B187" s="14"/>
      <c r="C187" s="14"/>
      <c r="D187" s="13"/>
      <c r="E187" s="15"/>
      <c r="F187" s="15"/>
      <c r="G187" s="15"/>
      <c r="H187" s="15"/>
      <c r="I187" s="15"/>
      <c r="J187" s="15"/>
      <c r="K187" s="14"/>
      <c r="L187" s="13"/>
      <c r="M187" s="15"/>
      <c r="N187" s="13"/>
      <c r="O187" s="13"/>
      <c r="P187" s="15"/>
      <c r="Q187" s="13"/>
      <c r="R187" s="97"/>
      <c r="S187" s="15"/>
      <c r="T187" s="92"/>
      <c r="U187" s="108"/>
    </row>
    <row r="188">
      <c r="A188" s="13">
        <v>186.0</v>
      </c>
      <c r="B188" s="14"/>
      <c r="C188" s="14"/>
      <c r="D188" s="13"/>
      <c r="E188" s="15"/>
      <c r="F188" s="15"/>
      <c r="G188" s="15"/>
      <c r="H188" s="15"/>
      <c r="I188" s="15"/>
      <c r="J188" s="15"/>
      <c r="K188" s="14"/>
      <c r="L188" s="13"/>
      <c r="M188" s="15"/>
      <c r="N188" s="13"/>
      <c r="O188" s="13"/>
      <c r="P188" s="15"/>
      <c r="Q188" s="13"/>
      <c r="R188" s="97"/>
      <c r="S188" s="15"/>
      <c r="T188" s="92"/>
      <c r="U188" s="108"/>
    </row>
    <row r="189">
      <c r="A189" s="13">
        <v>187.0</v>
      </c>
      <c r="B189" s="14"/>
      <c r="C189" s="14"/>
      <c r="D189" s="13"/>
      <c r="E189" s="15"/>
      <c r="F189" s="15"/>
      <c r="G189" s="15"/>
      <c r="H189" s="15"/>
      <c r="I189" s="15"/>
      <c r="J189" s="15"/>
      <c r="K189" s="14"/>
      <c r="L189" s="13"/>
      <c r="M189" s="15"/>
      <c r="N189" s="13"/>
      <c r="O189" s="13"/>
      <c r="P189" s="15"/>
      <c r="Q189" s="13"/>
      <c r="R189" s="97"/>
      <c r="S189" s="15"/>
      <c r="T189" s="92"/>
      <c r="U189" s="108"/>
    </row>
    <row r="190">
      <c r="A190" s="40"/>
      <c r="B190" s="42"/>
      <c r="C190" s="42"/>
      <c r="D190" s="42"/>
      <c r="E190" s="42"/>
      <c r="F190" s="42"/>
      <c r="G190" s="110"/>
      <c r="H190" s="63" t="s">
        <v>560</v>
      </c>
      <c r="I190" s="44"/>
      <c r="J190" s="44"/>
      <c r="K190" s="44"/>
      <c r="L190" s="44"/>
      <c r="M190" s="44"/>
      <c r="N190" s="45">
        <f t="shared" ref="N190:O190" si="16">SUM(N3:N189)</f>
        <v>110623.5</v>
      </c>
      <c r="O190" s="45">
        <f t="shared" si="16"/>
        <v>110523.5</v>
      </c>
      <c r="P190" s="110">
        <f>(N190*1)/N192</f>
        <v>5.531175</v>
      </c>
      <c r="Q190" s="42"/>
      <c r="R190" s="42"/>
      <c r="S190" s="42"/>
      <c r="X190" s="416"/>
    </row>
    <row r="191">
      <c r="A191" s="13"/>
      <c r="B191" s="15"/>
      <c r="C191" s="15"/>
      <c r="D191" s="15"/>
      <c r="E191" s="15"/>
      <c r="F191" s="15"/>
      <c r="G191" s="15"/>
      <c r="H191" s="15"/>
      <c r="I191" s="15"/>
      <c r="J191" s="844"/>
      <c r="K191" s="15"/>
      <c r="L191" s="15"/>
      <c r="M191" s="64" t="s">
        <v>563</v>
      </c>
      <c r="O191" s="65">
        <f>O190/D192</f>
        <v>15879.81322</v>
      </c>
      <c r="P191" s="15"/>
      <c r="Q191" s="15"/>
      <c r="R191" s="15"/>
      <c r="S191" s="15"/>
    </row>
    <row r="192">
      <c r="A192" s="13"/>
      <c r="B192" s="1"/>
      <c r="C192" s="229" t="s">
        <v>1400</v>
      </c>
      <c r="D192" s="230">
        <v>6.96</v>
      </c>
      <c r="E192" s="117" t="s">
        <v>1401</v>
      </c>
      <c r="F192" s="81">
        <v>0.05</v>
      </c>
      <c r="G192" s="13"/>
      <c r="H192" s="15"/>
      <c r="I192" s="15"/>
      <c r="J192" s="844"/>
      <c r="K192" s="15"/>
      <c r="L192" s="15"/>
      <c r="M192" s="13" t="s">
        <v>1047</v>
      </c>
      <c r="N192" s="72">
        <v>20000.0</v>
      </c>
      <c r="O192" s="73">
        <f>N192/6.96</f>
        <v>2873.563218</v>
      </c>
      <c r="P192" s="15"/>
      <c r="Q192" s="15"/>
      <c r="R192" s="15"/>
      <c r="S192" s="15"/>
    </row>
    <row r="193">
      <c r="A193" s="13"/>
      <c r="B193" s="13"/>
      <c r="C193" s="231" t="s">
        <v>1402</v>
      </c>
      <c r="D193" s="232">
        <f>$N$190</f>
        <v>110623.5</v>
      </c>
      <c r="E193" s="119">
        <f>N190*$F$192</f>
        <v>5531.175</v>
      </c>
      <c r="F193" s="15"/>
      <c r="G193" s="51" t="s">
        <v>377</v>
      </c>
      <c r="H193" s="51" t="s">
        <v>378</v>
      </c>
      <c r="I193" s="51" t="s">
        <v>378</v>
      </c>
      <c r="J193" s="844"/>
      <c r="K193" s="15"/>
      <c r="L193" s="15"/>
      <c r="M193" s="13"/>
      <c r="N193" s="72"/>
      <c r="O193" s="82"/>
      <c r="P193" s="15"/>
      <c r="Q193" s="15"/>
      <c r="R193" s="15"/>
      <c r="S193" s="15"/>
    </row>
    <row r="194">
      <c r="A194" s="13"/>
      <c r="B194" s="13"/>
      <c r="C194" s="231" t="s">
        <v>1404</v>
      </c>
      <c r="D194" s="234">
        <f>D193/D192</f>
        <v>15894.18103</v>
      </c>
      <c r="E194" s="119">
        <f>D194*$F$192</f>
        <v>794.7090517</v>
      </c>
      <c r="F194" s="15"/>
      <c r="G194" s="52" t="s">
        <v>23</v>
      </c>
      <c r="H194" s="52" t="s">
        <v>1647</v>
      </c>
      <c r="I194" s="52" t="s">
        <v>671</v>
      </c>
      <c r="J194" s="844"/>
      <c r="K194" s="15"/>
      <c r="L194" s="15"/>
      <c r="M194" s="83"/>
      <c r="N194" s="84"/>
      <c r="O194" s="15"/>
      <c r="P194" s="15"/>
      <c r="Q194" s="15"/>
      <c r="R194" s="15"/>
      <c r="S194" s="15"/>
    </row>
    <row r="195">
      <c r="A195" s="15"/>
      <c r="B195" s="13"/>
      <c r="C195" s="231" t="s">
        <v>1406</v>
      </c>
      <c r="D195" s="232"/>
      <c r="E195" s="118"/>
      <c r="F195" s="15"/>
      <c r="G195" s="51" t="s">
        <v>1648</v>
      </c>
      <c r="H195" s="51" t="s">
        <v>1649</v>
      </c>
      <c r="I195" s="51" t="s">
        <v>383</v>
      </c>
      <c r="J195" s="844"/>
      <c r="K195" s="15"/>
      <c r="L195" s="15"/>
      <c r="M195" s="85"/>
      <c r="N195" s="86"/>
      <c r="O195" s="15"/>
      <c r="P195" s="15"/>
      <c r="Q195" s="15"/>
      <c r="R195" s="15"/>
      <c r="S195" s="15"/>
    </row>
    <row r="196">
      <c r="A196" s="15"/>
      <c r="B196" s="15"/>
      <c r="C196" s="15"/>
      <c r="D196" s="15"/>
      <c r="E196" s="15"/>
      <c r="F196" s="15"/>
      <c r="G196" s="15"/>
      <c r="H196" s="15"/>
      <c r="I196" s="15"/>
      <c r="J196" s="844"/>
      <c r="K196" s="15"/>
      <c r="L196" s="15"/>
      <c r="M196" s="15"/>
      <c r="N196" s="15"/>
      <c r="O196" s="15"/>
      <c r="P196" s="15"/>
      <c r="Q196" s="15"/>
      <c r="R196" s="15"/>
      <c r="S196" s="15"/>
    </row>
    <row r="197">
      <c r="A197" s="15"/>
      <c r="B197" s="15"/>
      <c r="C197" s="15"/>
      <c r="D197" s="15"/>
      <c r="E197" s="15"/>
      <c r="F197" s="15"/>
      <c r="G197" s="15"/>
      <c r="H197" s="15"/>
      <c r="I197" s="15"/>
      <c r="J197" s="844"/>
      <c r="K197" s="15"/>
      <c r="L197" s="15"/>
      <c r="M197" s="15"/>
      <c r="N197" s="15"/>
      <c r="O197" s="15"/>
      <c r="P197" s="15"/>
      <c r="Q197" s="15"/>
      <c r="R197" s="15"/>
      <c r="S197" s="15"/>
    </row>
    <row r="198">
      <c r="A198" s="15"/>
      <c r="B198" s="55"/>
      <c r="C198" s="54"/>
      <c r="D198" s="55"/>
      <c r="E198" s="53"/>
      <c r="F198" s="55"/>
      <c r="G198" s="55"/>
      <c r="H198" s="55"/>
      <c r="I198" s="55"/>
      <c r="J198" s="844"/>
      <c r="K198" s="15"/>
      <c r="L198" s="15"/>
      <c r="M198" s="15"/>
      <c r="N198" s="15"/>
      <c r="O198" s="15"/>
      <c r="P198" s="15"/>
      <c r="Q198" s="15"/>
      <c r="R198" s="15"/>
      <c r="S198" s="15"/>
    </row>
    <row r="199">
      <c r="A199" s="15"/>
      <c r="B199" s="66"/>
      <c r="C199" s="13"/>
      <c r="D199" s="49"/>
      <c r="E199" s="13"/>
      <c r="F199" s="15"/>
      <c r="G199" s="15"/>
      <c r="H199" s="15"/>
      <c r="I199" s="15"/>
      <c r="J199" s="844"/>
      <c r="K199" s="15"/>
      <c r="L199" s="15"/>
      <c r="M199" s="15"/>
      <c r="N199" s="15"/>
      <c r="O199" s="15"/>
      <c r="P199" s="15"/>
      <c r="Q199" s="15"/>
      <c r="R199" s="15"/>
      <c r="S199" s="15"/>
    </row>
    <row r="200">
      <c r="A200" s="15"/>
      <c r="B200" s="66"/>
      <c r="C200" s="13"/>
      <c r="D200" s="49"/>
      <c r="E200" s="13"/>
      <c r="F200" s="15"/>
      <c r="G200" s="15"/>
      <c r="H200" s="15"/>
      <c r="I200" s="15"/>
      <c r="J200" s="844"/>
      <c r="K200" s="15"/>
      <c r="L200" s="15"/>
      <c r="M200" s="15"/>
      <c r="N200" s="15"/>
      <c r="O200" s="15"/>
      <c r="P200" s="15"/>
      <c r="Q200" s="15"/>
      <c r="R200" s="15"/>
      <c r="S200" s="15"/>
    </row>
    <row r="201">
      <c r="A201" s="15"/>
      <c r="B201" s="15"/>
      <c r="C201" s="15"/>
      <c r="D201" s="15"/>
      <c r="E201" s="15"/>
      <c r="F201" s="15"/>
      <c r="G201" s="15"/>
      <c r="H201" s="13"/>
      <c r="I201" s="13"/>
      <c r="J201" s="845"/>
      <c r="K201" s="13"/>
      <c r="L201" s="15"/>
      <c r="M201" s="15"/>
      <c r="N201" s="15"/>
      <c r="O201" s="15"/>
      <c r="P201" s="15"/>
      <c r="Q201" s="15"/>
      <c r="R201" s="15"/>
      <c r="S201" s="15"/>
    </row>
    <row r="202" hidden="1">
      <c r="A202" s="15"/>
      <c r="B202" s="15"/>
      <c r="C202" s="15"/>
      <c r="D202" s="15"/>
      <c r="E202" s="15"/>
      <c r="F202" s="15"/>
      <c r="G202" s="13"/>
      <c r="H202" s="13"/>
      <c r="I202" s="13"/>
      <c r="J202" s="845"/>
      <c r="K202" s="13"/>
      <c r="L202" s="15"/>
      <c r="M202" s="15"/>
      <c r="N202" s="15"/>
      <c r="O202" s="15"/>
      <c r="P202" s="15"/>
      <c r="Q202" s="15"/>
      <c r="R202" s="15"/>
      <c r="S202" s="15"/>
    </row>
    <row r="203" hidden="1">
      <c r="A203" s="15"/>
      <c r="B203" s="15"/>
      <c r="C203" s="15"/>
      <c r="D203" s="15"/>
      <c r="E203" s="15"/>
      <c r="F203" s="15"/>
      <c r="I203" s="15"/>
      <c r="J203" s="844"/>
      <c r="K203" s="15"/>
      <c r="L203" s="15"/>
      <c r="M203" s="15"/>
      <c r="N203" s="15"/>
      <c r="O203" s="15"/>
      <c r="P203" s="15"/>
      <c r="Q203" s="15"/>
      <c r="R203" s="15"/>
      <c r="S203" s="15"/>
    </row>
    <row r="204" hidden="1">
      <c r="A204" s="15"/>
      <c r="B204" s="15"/>
      <c r="C204" s="15"/>
      <c r="D204" s="15"/>
      <c r="E204" s="15"/>
      <c r="F204" s="15"/>
      <c r="I204" s="15"/>
      <c r="J204" s="844"/>
      <c r="K204" s="15"/>
      <c r="L204" s="15"/>
      <c r="M204" s="15"/>
      <c r="N204" s="15"/>
      <c r="O204" s="15"/>
      <c r="P204" s="15"/>
      <c r="Q204" s="15"/>
      <c r="R204" s="15"/>
      <c r="S204" s="15"/>
    </row>
    <row r="205" hidden="1">
      <c r="A205" s="15"/>
      <c r="B205" s="15"/>
      <c r="C205" s="15"/>
      <c r="D205" s="15"/>
      <c r="E205" s="15"/>
      <c r="F205" s="15"/>
      <c r="G205" s="15"/>
      <c r="H205" s="15"/>
      <c r="I205" s="15"/>
      <c r="J205" s="844"/>
      <c r="K205" s="15"/>
      <c r="L205" s="15"/>
      <c r="M205" s="15"/>
      <c r="N205" s="15"/>
      <c r="O205" s="15"/>
      <c r="P205" s="15"/>
      <c r="Q205" s="15"/>
      <c r="R205" s="15"/>
      <c r="S205" s="15"/>
    </row>
    <row r="206" hidden="1">
      <c r="A206" s="15"/>
      <c r="B206" s="15"/>
      <c r="C206" s="15"/>
      <c r="D206" s="15"/>
      <c r="E206" s="15"/>
      <c r="F206" s="15"/>
      <c r="G206" s="15"/>
      <c r="H206" s="15"/>
      <c r="I206" s="15"/>
      <c r="J206" s="844"/>
      <c r="K206" s="15"/>
      <c r="L206" s="15"/>
      <c r="M206" s="15"/>
      <c r="N206" s="15"/>
      <c r="O206" s="15"/>
      <c r="P206" s="15"/>
      <c r="Q206" s="15"/>
      <c r="R206" s="15"/>
      <c r="S206" s="15"/>
    </row>
    <row r="207" hidden="1">
      <c r="A207" s="15"/>
      <c r="B207" s="15"/>
      <c r="C207" s="15"/>
      <c r="D207" s="15"/>
      <c r="E207" s="15"/>
      <c r="F207" s="15"/>
      <c r="G207" s="15"/>
      <c r="H207" s="15"/>
      <c r="I207" s="15"/>
      <c r="J207" s="844"/>
      <c r="K207" s="15"/>
      <c r="L207" s="15"/>
      <c r="M207" s="15"/>
      <c r="N207" s="15"/>
      <c r="O207" s="15"/>
      <c r="P207" s="15"/>
      <c r="Q207" s="15"/>
      <c r="R207" s="15"/>
      <c r="S207" s="15"/>
    </row>
    <row r="208" hidden="1">
      <c r="A208" s="15"/>
      <c r="B208" s="15"/>
      <c r="C208" s="15"/>
      <c r="D208" s="15"/>
      <c r="E208" s="15"/>
      <c r="F208" s="15"/>
      <c r="G208" s="15"/>
      <c r="H208" s="15"/>
      <c r="I208" s="15"/>
      <c r="J208" s="844"/>
      <c r="K208" s="15"/>
      <c r="L208" s="15"/>
      <c r="M208" s="15"/>
      <c r="N208" s="15"/>
      <c r="O208" s="15"/>
      <c r="P208" s="15"/>
      <c r="Q208" s="15"/>
      <c r="R208" s="15"/>
      <c r="S208" s="15"/>
    </row>
    <row r="209" hidden="1">
      <c r="A209" s="15"/>
      <c r="B209" s="15"/>
      <c r="C209" s="15"/>
      <c r="D209" s="15"/>
      <c r="E209" s="15"/>
      <c r="F209" s="15"/>
      <c r="G209" s="15"/>
      <c r="H209" s="15"/>
      <c r="I209" s="15"/>
      <c r="J209" s="844"/>
      <c r="K209" s="15"/>
      <c r="L209" s="15"/>
      <c r="M209" s="15"/>
      <c r="N209" s="15"/>
      <c r="O209" s="15"/>
      <c r="P209" s="15"/>
      <c r="Q209" s="15"/>
      <c r="R209" s="15"/>
      <c r="S209" s="15"/>
    </row>
    <row r="210" hidden="1">
      <c r="A210" s="15"/>
      <c r="B210" s="15"/>
      <c r="C210" s="15"/>
      <c r="D210" s="15"/>
      <c r="E210" s="15"/>
      <c r="F210" s="15"/>
      <c r="G210" s="15"/>
      <c r="H210" s="15"/>
      <c r="I210" s="15"/>
      <c r="J210" s="844"/>
      <c r="K210" s="15"/>
      <c r="L210" s="15"/>
      <c r="M210" s="15"/>
      <c r="N210" s="15"/>
      <c r="O210" s="15"/>
      <c r="P210" s="15"/>
      <c r="Q210" s="15"/>
      <c r="R210" s="15"/>
      <c r="S210" s="15"/>
    </row>
    <row r="211" hidden="1">
      <c r="A211" s="15"/>
      <c r="B211" s="15"/>
      <c r="C211" s="15"/>
      <c r="D211" s="15"/>
      <c r="E211" s="15"/>
      <c r="F211" s="15"/>
      <c r="G211" s="15"/>
      <c r="H211" s="15"/>
      <c r="I211" s="15"/>
      <c r="J211" s="844"/>
      <c r="K211" s="15"/>
      <c r="L211" s="15"/>
      <c r="M211" s="15"/>
      <c r="N211" s="15"/>
      <c r="O211" s="15"/>
      <c r="P211" s="15"/>
      <c r="Q211" s="15"/>
      <c r="R211" s="15"/>
      <c r="S211" s="15"/>
    </row>
    <row r="212" hidden="1">
      <c r="A212" s="15"/>
      <c r="B212" s="15"/>
      <c r="C212" s="15"/>
      <c r="D212" s="15"/>
      <c r="E212" s="15"/>
      <c r="F212" s="15"/>
      <c r="G212" s="15"/>
      <c r="H212" s="15"/>
      <c r="I212" s="15"/>
      <c r="J212" s="844"/>
      <c r="K212" s="15"/>
      <c r="L212" s="15"/>
      <c r="M212" s="15"/>
      <c r="N212" s="15"/>
      <c r="O212" s="15"/>
      <c r="P212" s="15"/>
      <c r="Q212" s="15"/>
      <c r="R212" s="15"/>
      <c r="S212" s="15"/>
    </row>
    <row r="213" hidden="1">
      <c r="A213" s="15"/>
      <c r="B213" s="15"/>
      <c r="C213" s="15"/>
      <c r="D213" s="15"/>
      <c r="E213" s="15"/>
      <c r="F213" s="15"/>
      <c r="G213" s="15"/>
      <c r="H213" s="15"/>
      <c r="I213" s="15"/>
      <c r="J213" s="844"/>
      <c r="K213" s="15"/>
      <c r="L213" s="15"/>
      <c r="M213" s="15"/>
      <c r="N213" s="15"/>
      <c r="O213" s="15"/>
      <c r="P213" s="15"/>
      <c r="Q213" s="15"/>
      <c r="R213" s="15"/>
      <c r="S213" s="15"/>
    </row>
    <row r="214" hidden="1">
      <c r="A214" s="15"/>
      <c r="B214" s="15"/>
      <c r="C214" s="15"/>
      <c r="D214" s="15"/>
      <c r="E214" s="15"/>
      <c r="F214" s="15"/>
      <c r="G214" s="15"/>
      <c r="H214" s="15"/>
      <c r="I214" s="15"/>
      <c r="J214" s="844"/>
      <c r="K214" s="15"/>
      <c r="L214" s="15"/>
      <c r="M214" s="15"/>
      <c r="N214" s="15"/>
      <c r="O214" s="15"/>
      <c r="P214" s="15"/>
      <c r="Q214" s="15"/>
      <c r="R214" s="15"/>
      <c r="S214" s="15"/>
    </row>
    <row r="215" hidden="1">
      <c r="A215" s="15"/>
      <c r="B215" s="15"/>
      <c r="C215" s="15"/>
      <c r="D215" s="15"/>
      <c r="E215" s="15"/>
      <c r="F215" s="15"/>
      <c r="G215" s="15"/>
      <c r="H215" s="15"/>
      <c r="I215" s="15"/>
      <c r="J215" s="844"/>
      <c r="K215" s="15"/>
      <c r="L215" s="15"/>
      <c r="M215" s="15"/>
      <c r="N215" s="15"/>
      <c r="O215" s="15"/>
      <c r="P215" s="15"/>
      <c r="Q215" s="15"/>
      <c r="R215" s="15"/>
      <c r="S215" s="15"/>
    </row>
    <row r="216">
      <c r="A216" s="15"/>
      <c r="B216" s="15"/>
      <c r="C216" s="15"/>
      <c r="D216" s="15"/>
      <c r="E216" s="15"/>
      <c r="F216" s="15"/>
      <c r="G216" s="15"/>
      <c r="H216" s="15"/>
      <c r="I216" s="15"/>
      <c r="J216" s="844"/>
      <c r="K216" s="15"/>
      <c r="L216" s="15"/>
      <c r="M216" s="15"/>
      <c r="N216" s="15"/>
      <c r="O216" s="15"/>
      <c r="P216" s="15"/>
      <c r="Q216" s="15"/>
      <c r="R216" s="15"/>
      <c r="S216" s="15"/>
    </row>
    <row r="217">
      <c r="A217" s="15"/>
      <c r="B217" s="15"/>
      <c r="C217" s="15"/>
      <c r="D217" s="258"/>
      <c r="G217" s="15"/>
      <c r="H217" s="15"/>
      <c r="I217" s="15"/>
      <c r="J217" s="844"/>
      <c r="K217" s="15"/>
      <c r="L217" s="15"/>
      <c r="M217" s="15"/>
      <c r="N217" s="15"/>
      <c r="O217" s="15"/>
      <c r="P217" s="15"/>
      <c r="Q217" s="15"/>
      <c r="R217" s="15"/>
      <c r="S217" s="15"/>
    </row>
    <row r="218">
      <c r="A218" s="15"/>
      <c r="B218" s="15"/>
      <c r="C218" s="15"/>
      <c r="D218" s="258"/>
      <c r="E218" s="258"/>
      <c r="F218" s="259"/>
      <c r="G218" s="15"/>
      <c r="H218" s="15"/>
      <c r="I218" s="15"/>
      <c r="J218" s="844"/>
      <c r="K218" s="15"/>
      <c r="L218" s="15"/>
      <c r="M218" s="15"/>
      <c r="N218" s="15"/>
      <c r="O218" s="15"/>
      <c r="P218" s="15"/>
      <c r="Q218" s="15"/>
      <c r="R218" s="15"/>
      <c r="S218" s="15"/>
    </row>
    <row r="219">
      <c r="A219" s="15"/>
      <c r="B219" s="15"/>
      <c r="C219" s="15"/>
      <c r="D219" s="260"/>
      <c r="E219" s="15"/>
      <c r="F219" s="13"/>
      <c r="G219" s="15"/>
      <c r="H219" s="15"/>
      <c r="I219" s="15"/>
      <c r="J219" s="844"/>
      <c r="K219" s="15"/>
      <c r="L219" s="15"/>
      <c r="M219" s="15"/>
      <c r="N219" s="15"/>
      <c r="O219" s="15"/>
      <c r="P219" s="15"/>
      <c r="Q219" s="15"/>
      <c r="R219" s="15"/>
      <c r="S219" s="15"/>
    </row>
    <row r="220">
      <c r="A220" s="15"/>
      <c r="B220" s="15"/>
      <c r="C220" s="15"/>
      <c r="D220" s="260"/>
      <c r="E220" s="15"/>
      <c r="F220" s="13"/>
      <c r="G220" s="15"/>
      <c r="H220" s="15"/>
      <c r="I220" s="15"/>
      <c r="J220" s="844"/>
      <c r="K220" s="15"/>
      <c r="L220" s="15"/>
      <c r="M220" s="15"/>
      <c r="N220" s="15"/>
      <c r="O220" s="15"/>
      <c r="P220" s="15"/>
      <c r="Q220" s="15"/>
      <c r="R220" s="15"/>
      <c r="S220" s="15"/>
    </row>
    <row r="221">
      <c r="A221" s="15"/>
      <c r="B221" s="15"/>
      <c r="C221" s="15"/>
      <c r="D221" s="260"/>
      <c r="E221" s="15"/>
      <c r="F221" s="13"/>
      <c r="G221" s="15"/>
      <c r="H221" s="15"/>
      <c r="I221" s="15"/>
      <c r="J221" s="844"/>
      <c r="K221" s="15"/>
      <c r="L221" s="15"/>
      <c r="M221" s="15"/>
      <c r="N221" s="15"/>
      <c r="O221" s="15"/>
      <c r="P221" s="15"/>
      <c r="Q221" s="15"/>
      <c r="R221" s="15"/>
      <c r="S221" s="15"/>
    </row>
    <row r="222">
      <c r="A222" s="15"/>
      <c r="B222" s="15"/>
      <c r="C222" s="15"/>
      <c r="D222" s="260"/>
      <c r="E222" s="15"/>
      <c r="F222" s="13"/>
      <c r="G222" s="15"/>
      <c r="H222" s="15"/>
      <c r="I222" s="15"/>
      <c r="J222" s="844"/>
      <c r="K222" s="15"/>
      <c r="L222" s="15"/>
      <c r="M222" s="15"/>
      <c r="N222" s="15"/>
      <c r="O222" s="15"/>
      <c r="P222" s="15"/>
      <c r="Q222" s="15"/>
      <c r="R222" s="15"/>
      <c r="S222" s="15"/>
    </row>
    <row r="223">
      <c r="A223" s="15"/>
      <c r="B223" s="15"/>
      <c r="C223" s="15"/>
      <c r="D223" s="260"/>
      <c r="E223" s="15"/>
      <c r="F223" s="13"/>
      <c r="G223" s="15"/>
      <c r="H223" s="15"/>
      <c r="I223" s="15"/>
      <c r="J223" s="844"/>
      <c r="K223" s="15"/>
      <c r="L223" s="15"/>
      <c r="M223" s="15"/>
      <c r="N223" s="15"/>
      <c r="O223" s="15"/>
      <c r="P223" s="15"/>
      <c r="Q223" s="15"/>
      <c r="R223" s="15"/>
      <c r="S223" s="15"/>
    </row>
    <row r="224">
      <c r="A224" s="15"/>
      <c r="B224" s="15"/>
      <c r="C224" s="15"/>
      <c r="D224" s="260"/>
      <c r="E224" s="15"/>
      <c r="F224" s="13"/>
      <c r="G224" s="15"/>
      <c r="H224" s="15"/>
      <c r="I224" s="15"/>
      <c r="J224" s="844"/>
      <c r="K224" s="15"/>
      <c r="L224" s="15"/>
      <c r="M224" s="15"/>
      <c r="N224" s="15"/>
      <c r="O224" s="15"/>
      <c r="P224" s="15"/>
      <c r="Q224" s="15"/>
      <c r="R224" s="15"/>
      <c r="S224" s="15"/>
    </row>
    <row r="225">
      <c r="A225" s="15"/>
      <c r="B225" s="15"/>
      <c r="C225" s="15"/>
      <c r="D225" s="260"/>
      <c r="E225" s="15"/>
      <c r="F225" s="13"/>
      <c r="G225" s="15"/>
      <c r="H225" s="13"/>
      <c r="I225" s="15"/>
      <c r="J225" s="844"/>
      <c r="K225" s="15"/>
      <c r="L225" s="15"/>
      <c r="M225" s="15"/>
      <c r="N225" s="15"/>
      <c r="O225" s="15"/>
      <c r="P225" s="15"/>
      <c r="Q225" s="15"/>
      <c r="R225" s="15"/>
      <c r="S225" s="15"/>
    </row>
    <row r="226">
      <c r="A226" s="15"/>
      <c r="B226" s="15"/>
      <c r="C226" s="15"/>
      <c r="D226" s="15"/>
      <c r="E226" s="15"/>
      <c r="F226" s="15"/>
      <c r="G226" s="15"/>
      <c r="H226" s="15"/>
      <c r="I226" s="15"/>
      <c r="J226" s="844"/>
      <c r="K226" s="15"/>
      <c r="L226" s="15"/>
      <c r="M226" s="15"/>
      <c r="N226" s="15"/>
      <c r="O226" s="15"/>
      <c r="P226" s="15"/>
      <c r="Q226" s="15"/>
      <c r="R226" s="15"/>
      <c r="S226" s="15"/>
    </row>
    <row r="227">
      <c r="A227" s="15"/>
      <c r="B227" s="15"/>
      <c r="C227" s="15"/>
      <c r="D227" s="261"/>
      <c r="E227" s="262"/>
      <c r="F227" s="15"/>
      <c r="G227" s="15"/>
      <c r="H227" s="15"/>
      <c r="I227" s="15"/>
      <c r="J227" s="844"/>
      <c r="K227" s="15"/>
      <c r="L227" s="15"/>
      <c r="M227" s="15"/>
      <c r="N227" s="15"/>
      <c r="O227" s="15"/>
      <c r="P227" s="15"/>
      <c r="Q227" s="15"/>
      <c r="R227" s="15"/>
      <c r="S227" s="15"/>
    </row>
    <row r="228">
      <c r="A228" s="15"/>
      <c r="B228" s="15"/>
      <c r="C228" s="15"/>
      <c r="D228" s="261"/>
      <c r="E228" s="262"/>
      <c r="F228" s="15"/>
      <c r="G228" s="15"/>
      <c r="H228" s="15"/>
      <c r="I228" s="15"/>
      <c r="J228" s="844"/>
      <c r="K228" s="15"/>
      <c r="L228" s="15"/>
      <c r="M228" s="15"/>
      <c r="N228" s="15"/>
      <c r="O228" s="15"/>
      <c r="P228" s="15"/>
      <c r="Q228" s="15"/>
      <c r="R228" s="15"/>
      <c r="S228" s="15"/>
    </row>
    <row r="229">
      <c r="A229" s="15"/>
      <c r="B229" s="15"/>
      <c r="C229" s="15"/>
      <c r="D229" s="15"/>
      <c r="E229" s="15"/>
      <c r="F229" s="15"/>
      <c r="G229" s="15"/>
      <c r="H229" s="15"/>
      <c r="I229" s="15"/>
      <c r="J229" s="844"/>
      <c r="K229" s="15"/>
      <c r="L229" s="15"/>
      <c r="M229" s="15"/>
      <c r="N229" s="15"/>
      <c r="O229" s="15"/>
      <c r="P229" s="15"/>
      <c r="Q229" s="15"/>
      <c r="R229" s="15"/>
      <c r="S229" s="15"/>
    </row>
    <row r="230">
      <c r="A230" s="15"/>
      <c r="B230" s="15"/>
      <c r="C230" s="15"/>
      <c r="D230" s="258"/>
      <c r="E230" s="258"/>
      <c r="F230" s="263"/>
      <c r="G230" s="15"/>
      <c r="H230" s="15"/>
      <c r="I230" s="15"/>
      <c r="J230" s="844"/>
      <c r="K230" s="15"/>
      <c r="L230" s="15"/>
      <c r="M230" s="15"/>
      <c r="N230" s="15"/>
      <c r="O230" s="15"/>
      <c r="P230" s="15"/>
      <c r="Q230" s="15"/>
      <c r="R230" s="15"/>
      <c r="S230" s="15"/>
    </row>
    <row r="231">
      <c r="A231" s="15"/>
      <c r="B231" s="264"/>
      <c r="C231" s="265"/>
      <c r="D231" s="266"/>
      <c r="E231" s="13"/>
      <c r="F231" s="15"/>
      <c r="G231" s="15"/>
      <c r="H231" s="15"/>
      <c r="I231" s="15"/>
      <c r="J231" s="844"/>
      <c r="K231" s="15"/>
      <c r="L231" s="15"/>
      <c r="M231" s="15"/>
      <c r="N231" s="15"/>
      <c r="O231" s="15"/>
      <c r="P231" s="15"/>
      <c r="Q231" s="15"/>
      <c r="R231" s="15"/>
      <c r="S231" s="15"/>
    </row>
    <row r="232">
      <c r="A232" s="15"/>
      <c r="B232" s="264"/>
      <c r="C232" s="265"/>
      <c r="D232" s="267"/>
      <c r="E232" s="13"/>
      <c r="F232" s="15"/>
      <c r="G232" s="15"/>
      <c r="H232" s="15"/>
      <c r="I232" s="15"/>
      <c r="J232" s="844"/>
      <c r="K232" s="15"/>
      <c r="L232" s="15"/>
      <c r="M232" s="15"/>
      <c r="N232" s="15"/>
      <c r="O232" s="15"/>
      <c r="P232" s="15"/>
      <c r="Q232" s="15"/>
      <c r="R232" s="15"/>
      <c r="S232" s="15"/>
    </row>
    <row r="233">
      <c r="A233" s="15"/>
      <c r="B233" s="13"/>
      <c r="C233" s="419"/>
      <c r="D233" s="267"/>
      <c r="E233" s="13"/>
      <c r="F233" s="15"/>
      <c r="G233" s="15"/>
      <c r="H233" s="15"/>
      <c r="I233" s="15"/>
      <c r="J233" s="844"/>
      <c r="K233" s="15"/>
      <c r="L233" s="15"/>
      <c r="M233" s="15"/>
      <c r="N233" s="15"/>
      <c r="O233" s="15"/>
      <c r="P233" s="15"/>
      <c r="Q233" s="15"/>
      <c r="R233" s="15"/>
      <c r="S233" s="15"/>
    </row>
    <row r="234">
      <c r="A234" s="15"/>
      <c r="B234" s="15"/>
      <c r="C234" s="15"/>
      <c r="D234" s="260"/>
      <c r="F234" s="268"/>
      <c r="G234" s="15"/>
      <c r="H234" s="15"/>
      <c r="I234" s="15"/>
      <c r="J234" s="844"/>
      <c r="K234" s="15"/>
      <c r="L234" s="15"/>
      <c r="M234" s="15"/>
      <c r="N234" s="15"/>
      <c r="O234" s="15"/>
      <c r="P234" s="15"/>
      <c r="Q234" s="15"/>
      <c r="R234" s="15"/>
      <c r="S234" s="15"/>
    </row>
    <row r="235">
      <c r="A235" s="15"/>
      <c r="B235" s="15"/>
      <c r="C235" s="15"/>
      <c r="D235" s="99"/>
      <c r="E235" s="99"/>
      <c r="F235" s="420"/>
      <c r="G235" s="15"/>
      <c r="H235" s="15"/>
      <c r="I235" s="15"/>
      <c r="J235" s="844"/>
      <c r="K235" s="15"/>
      <c r="L235" s="15"/>
      <c r="M235" s="15"/>
      <c r="N235" s="15"/>
      <c r="O235" s="15"/>
      <c r="P235" s="15"/>
      <c r="Q235" s="15"/>
      <c r="R235" s="15"/>
      <c r="S235" s="15"/>
    </row>
    <row r="236">
      <c r="A236" s="15"/>
      <c r="B236" s="15"/>
      <c r="C236" s="15"/>
      <c r="D236" s="421"/>
      <c r="E236" s="421"/>
      <c r="F236" s="99"/>
      <c r="G236" s="15"/>
      <c r="H236" s="15"/>
      <c r="I236" s="15"/>
      <c r="J236" s="844"/>
      <c r="K236" s="15"/>
      <c r="L236" s="15"/>
      <c r="M236" s="15"/>
      <c r="N236" s="15"/>
      <c r="O236" s="15"/>
      <c r="P236" s="15"/>
      <c r="Q236" s="15"/>
      <c r="R236" s="15"/>
      <c r="S236" s="15"/>
    </row>
    <row r="237">
      <c r="A237" s="15"/>
      <c r="B237" s="15"/>
      <c r="C237" s="15"/>
      <c r="D237" s="99"/>
      <c r="E237" s="99"/>
      <c r="F237" s="15"/>
      <c r="G237" s="15"/>
      <c r="H237" s="15"/>
      <c r="I237" s="15"/>
      <c r="J237" s="844"/>
      <c r="K237" s="15"/>
      <c r="L237" s="15"/>
      <c r="M237" s="15"/>
      <c r="N237" s="15"/>
      <c r="O237" s="15"/>
      <c r="P237" s="15"/>
      <c r="Q237" s="15"/>
      <c r="R237" s="15"/>
      <c r="S237" s="15"/>
    </row>
    <row r="238">
      <c r="A238" s="15"/>
      <c r="B238" s="15"/>
      <c r="C238" s="15"/>
      <c r="D238" s="15"/>
      <c r="E238" s="15"/>
      <c r="F238" s="15"/>
      <c r="G238" s="15"/>
      <c r="H238" s="15"/>
      <c r="I238" s="15"/>
      <c r="J238" s="844"/>
      <c r="K238" s="15"/>
      <c r="L238" s="15"/>
      <c r="M238" s="15"/>
      <c r="N238" s="15"/>
      <c r="O238" s="15"/>
      <c r="P238" s="15"/>
      <c r="Q238" s="15"/>
      <c r="R238" s="15"/>
      <c r="S238" s="15"/>
    </row>
    <row r="239">
      <c r="A239" s="15"/>
      <c r="B239" s="15"/>
      <c r="C239" s="15"/>
      <c r="D239" s="15"/>
      <c r="E239" s="15"/>
      <c r="F239" s="15"/>
      <c r="G239" s="15"/>
      <c r="H239" s="15"/>
      <c r="I239" s="15"/>
      <c r="J239" s="844"/>
      <c r="K239" s="15"/>
      <c r="L239" s="15"/>
      <c r="M239" s="15"/>
      <c r="N239" s="15"/>
      <c r="O239" s="15"/>
      <c r="P239" s="15"/>
      <c r="Q239" s="15"/>
      <c r="R239" s="15"/>
      <c r="S239" s="15"/>
    </row>
    <row r="240">
      <c r="A240" s="15"/>
      <c r="B240" s="15"/>
      <c r="C240" s="15"/>
      <c r="D240" s="15"/>
      <c r="E240" s="15"/>
      <c r="F240" s="15"/>
      <c r="G240" s="15"/>
      <c r="H240" s="15"/>
      <c r="I240" s="15"/>
      <c r="J240" s="844"/>
      <c r="K240" s="15"/>
      <c r="L240" s="15"/>
      <c r="M240" s="15"/>
      <c r="N240" s="15"/>
      <c r="O240" s="15"/>
      <c r="P240" s="15"/>
      <c r="Q240" s="15"/>
      <c r="R240" s="15"/>
      <c r="S240" s="15"/>
    </row>
    <row r="241">
      <c r="A241" s="15"/>
      <c r="B241" s="15"/>
      <c r="C241" s="15"/>
      <c r="D241" s="15"/>
      <c r="E241" s="15"/>
      <c r="F241" s="15"/>
      <c r="G241" s="15"/>
      <c r="H241" s="15"/>
      <c r="I241" s="15"/>
      <c r="J241" s="844"/>
      <c r="K241" s="15"/>
      <c r="L241" s="15"/>
      <c r="M241" s="15"/>
      <c r="N241" s="15"/>
      <c r="O241" s="15"/>
      <c r="P241" s="15"/>
      <c r="Q241" s="15"/>
      <c r="R241" s="15"/>
      <c r="S241" s="15"/>
    </row>
    <row r="242">
      <c r="A242" s="15"/>
      <c r="B242" s="15"/>
      <c r="C242" s="15"/>
      <c r="D242" s="15"/>
      <c r="E242" s="15"/>
      <c r="F242" s="15"/>
      <c r="G242" s="15"/>
      <c r="H242" s="15"/>
      <c r="I242" s="15"/>
      <c r="J242" s="844"/>
      <c r="K242" s="15"/>
      <c r="L242" s="15"/>
      <c r="M242" s="15"/>
      <c r="N242" s="15"/>
      <c r="O242" s="15"/>
      <c r="P242" s="15"/>
      <c r="Q242" s="15"/>
      <c r="R242" s="15"/>
      <c r="S242" s="15"/>
    </row>
    <row r="243">
      <c r="A243" s="15"/>
      <c r="B243" s="15"/>
      <c r="C243" s="15"/>
      <c r="D243" s="15"/>
      <c r="E243" s="15"/>
      <c r="F243" s="15"/>
      <c r="G243" s="15"/>
      <c r="H243" s="15"/>
      <c r="I243" s="15"/>
      <c r="J243" s="844"/>
      <c r="K243" s="15"/>
      <c r="L243" s="15"/>
      <c r="M243" s="15"/>
      <c r="N243" s="15"/>
      <c r="O243" s="15"/>
      <c r="P243" s="15"/>
      <c r="Q243" s="15"/>
      <c r="R243" s="15"/>
      <c r="S243" s="15"/>
    </row>
    <row r="244">
      <c r="A244" s="15"/>
      <c r="B244" s="15"/>
      <c r="C244" s="15"/>
      <c r="D244" s="15"/>
      <c r="E244" s="15"/>
      <c r="F244" s="15"/>
      <c r="G244" s="15"/>
      <c r="H244" s="15"/>
      <c r="I244" s="15"/>
      <c r="J244" s="844"/>
      <c r="K244" s="15"/>
      <c r="L244" s="15"/>
      <c r="M244" s="15"/>
      <c r="N244" s="15"/>
      <c r="O244" s="15"/>
      <c r="P244" s="15"/>
      <c r="Q244" s="15"/>
      <c r="R244" s="15"/>
      <c r="S244" s="15"/>
    </row>
    <row r="245">
      <c r="A245" s="15"/>
      <c r="B245" s="15"/>
      <c r="C245" s="15"/>
      <c r="D245" s="15"/>
      <c r="E245" s="15"/>
      <c r="F245" s="15"/>
      <c r="G245" s="15"/>
      <c r="H245" s="15"/>
      <c r="I245" s="15"/>
      <c r="J245" s="844"/>
      <c r="K245" s="15"/>
      <c r="L245" s="15"/>
      <c r="M245" s="15"/>
      <c r="N245" s="15"/>
      <c r="O245" s="15"/>
      <c r="P245" s="15"/>
      <c r="Q245" s="15"/>
      <c r="R245" s="15"/>
      <c r="S245" s="15"/>
    </row>
    <row r="246">
      <c r="A246" s="15"/>
      <c r="B246" s="15"/>
      <c r="C246" s="15"/>
      <c r="D246" s="15"/>
      <c r="E246" s="15"/>
      <c r="F246" s="15"/>
      <c r="G246" s="15"/>
      <c r="H246" s="15"/>
      <c r="I246" s="15"/>
      <c r="J246" s="844"/>
      <c r="K246" s="15"/>
      <c r="L246" s="15"/>
      <c r="M246" s="15"/>
      <c r="N246" s="15"/>
      <c r="O246" s="15"/>
      <c r="P246" s="15"/>
      <c r="Q246" s="15"/>
      <c r="R246" s="15"/>
      <c r="S246" s="15"/>
    </row>
    <row r="247">
      <c r="A247" s="15"/>
      <c r="B247" s="15"/>
      <c r="C247" s="15"/>
      <c r="D247" s="15"/>
      <c r="E247" s="15"/>
      <c r="F247" s="15"/>
      <c r="G247" s="15"/>
      <c r="H247" s="15"/>
      <c r="I247" s="15"/>
      <c r="J247" s="844"/>
      <c r="K247" s="15"/>
      <c r="L247" s="15"/>
      <c r="M247" s="15"/>
      <c r="N247" s="15"/>
      <c r="O247" s="15"/>
      <c r="P247" s="15"/>
      <c r="Q247" s="15"/>
      <c r="R247" s="15"/>
      <c r="S247" s="15"/>
    </row>
    <row r="248">
      <c r="A248" s="15"/>
      <c r="B248" s="15"/>
      <c r="C248" s="15"/>
      <c r="D248" s="15"/>
      <c r="E248" s="15"/>
      <c r="F248" s="15"/>
      <c r="G248" s="15"/>
      <c r="H248" s="15"/>
      <c r="I248" s="15"/>
      <c r="J248" s="844"/>
      <c r="K248" s="15"/>
      <c r="L248" s="15"/>
      <c r="M248" s="15"/>
      <c r="N248" s="15"/>
      <c r="O248" s="15"/>
      <c r="P248" s="15"/>
      <c r="Q248" s="15"/>
      <c r="R248" s="15"/>
      <c r="S248" s="15"/>
    </row>
    <row r="249">
      <c r="A249" s="15"/>
      <c r="B249" s="15"/>
      <c r="C249" s="15"/>
      <c r="D249" s="15"/>
      <c r="E249" s="15"/>
      <c r="F249" s="15"/>
      <c r="G249" s="15"/>
      <c r="H249" s="15"/>
      <c r="I249" s="15"/>
      <c r="J249" s="844"/>
      <c r="K249" s="15"/>
      <c r="L249" s="15"/>
      <c r="M249" s="15"/>
      <c r="N249" s="15"/>
      <c r="O249" s="15"/>
      <c r="P249" s="15"/>
      <c r="Q249" s="15"/>
      <c r="R249" s="15"/>
      <c r="S249" s="15"/>
    </row>
    <row r="250">
      <c r="A250" s="15"/>
      <c r="B250" s="15"/>
      <c r="C250" s="15"/>
      <c r="D250" s="15"/>
      <c r="E250" s="15"/>
      <c r="F250" s="15"/>
      <c r="G250" s="15"/>
      <c r="H250" s="15"/>
      <c r="I250" s="15"/>
      <c r="J250" s="844"/>
      <c r="K250" s="15"/>
      <c r="L250" s="15"/>
      <c r="M250" s="15"/>
      <c r="N250" s="15"/>
      <c r="O250" s="15"/>
      <c r="P250" s="15"/>
      <c r="Q250" s="15"/>
      <c r="R250" s="15"/>
      <c r="S250" s="15"/>
    </row>
    <row r="251">
      <c r="A251" s="15"/>
      <c r="B251" s="15"/>
      <c r="C251" s="15"/>
      <c r="D251" s="15"/>
      <c r="E251" s="15"/>
      <c r="F251" s="15"/>
      <c r="G251" s="15"/>
      <c r="H251" s="15"/>
      <c r="I251" s="15"/>
      <c r="J251" s="844"/>
      <c r="K251" s="15"/>
      <c r="L251" s="15"/>
      <c r="M251" s="15"/>
      <c r="N251" s="15"/>
      <c r="O251" s="15"/>
      <c r="P251" s="15"/>
      <c r="Q251" s="15"/>
      <c r="R251" s="15"/>
      <c r="S251" s="15"/>
    </row>
    <row r="252">
      <c r="A252" s="15"/>
      <c r="B252" s="15"/>
      <c r="C252" s="15"/>
      <c r="D252" s="15"/>
      <c r="E252" s="15"/>
      <c r="F252" s="15"/>
      <c r="G252" s="15"/>
      <c r="H252" s="15"/>
      <c r="I252" s="15"/>
      <c r="J252" s="844"/>
      <c r="K252" s="15"/>
      <c r="L252" s="15"/>
      <c r="M252" s="15"/>
      <c r="N252" s="15"/>
      <c r="O252" s="15"/>
      <c r="P252" s="15"/>
      <c r="Q252" s="15"/>
      <c r="R252" s="15"/>
      <c r="S252" s="15"/>
    </row>
    <row r="253">
      <c r="A253" s="15"/>
      <c r="B253" s="15"/>
      <c r="C253" s="15"/>
      <c r="D253" s="15"/>
      <c r="E253" s="15"/>
      <c r="F253" s="15"/>
      <c r="G253" s="15"/>
      <c r="H253" s="15"/>
      <c r="I253" s="15"/>
      <c r="J253" s="844"/>
      <c r="K253" s="15"/>
      <c r="L253" s="15"/>
      <c r="M253" s="15"/>
      <c r="N253" s="15"/>
      <c r="O253" s="15"/>
      <c r="P253" s="15"/>
      <c r="Q253" s="15"/>
      <c r="R253" s="15"/>
      <c r="S253" s="15"/>
    </row>
    <row r="254">
      <c r="A254" s="15"/>
      <c r="B254" s="15"/>
      <c r="C254" s="15"/>
      <c r="D254" s="15"/>
      <c r="E254" s="15"/>
      <c r="F254" s="15"/>
      <c r="G254" s="15"/>
      <c r="H254" s="15"/>
      <c r="I254" s="15"/>
      <c r="J254" s="844"/>
      <c r="K254" s="15"/>
      <c r="L254" s="15"/>
      <c r="M254" s="15"/>
      <c r="N254" s="15"/>
      <c r="O254" s="15"/>
      <c r="P254" s="15"/>
      <c r="Q254" s="15"/>
      <c r="R254" s="15"/>
      <c r="S254" s="15"/>
    </row>
    <row r="255">
      <c r="A255" s="15"/>
      <c r="B255" s="15"/>
      <c r="C255" s="15"/>
      <c r="D255" s="15"/>
      <c r="E255" s="15"/>
      <c r="F255" s="15"/>
      <c r="G255" s="15"/>
      <c r="H255" s="15"/>
      <c r="I255" s="15"/>
      <c r="J255" s="844"/>
      <c r="K255" s="15"/>
      <c r="L255" s="15"/>
      <c r="M255" s="15"/>
      <c r="N255" s="15"/>
      <c r="O255" s="15"/>
      <c r="P255" s="15"/>
      <c r="Q255" s="15"/>
      <c r="R255" s="15"/>
      <c r="S255" s="15"/>
    </row>
    <row r="256">
      <c r="A256" s="15"/>
      <c r="B256" s="15"/>
      <c r="C256" s="15"/>
      <c r="D256" s="15"/>
      <c r="E256" s="15"/>
      <c r="F256" s="15"/>
      <c r="G256" s="15"/>
      <c r="H256" s="15"/>
      <c r="I256" s="15"/>
      <c r="J256" s="844"/>
      <c r="K256" s="15"/>
      <c r="L256" s="15"/>
      <c r="M256" s="15"/>
      <c r="N256" s="15"/>
      <c r="O256" s="15"/>
      <c r="P256" s="15"/>
      <c r="Q256" s="15"/>
      <c r="R256" s="15"/>
      <c r="S256" s="15"/>
    </row>
    <row r="257">
      <c r="A257" s="15"/>
      <c r="B257" s="15"/>
      <c r="C257" s="15"/>
      <c r="D257" s="15"/>
      <c r="E257" s="15"/>
      <c r="F257" s="15"/>
      <c r="G257" s="15"/>
      <c r="H257" s="15"/>
      <c r="I257" s="15"/>
      <c r="J257" s="844"/>
      <c r="K257" s="15"/>
      <c r="L257" s="15"/>
      <c r="M257" s="15"/>
      <c r="N257" s="15"/>
      <c r="O257" s="15"/>
      <c r="P257" s="15"/>
      <c r="Q257" s="15"/>
      <c r="R257" s="15"/>
      <c r="S257" s="15"/>
    </row>
    <row r="258">
      <c r="A258" s="15"/>
      <c r="B258" s="15"/>
      <c r="C258" s="15"/>
      <c r="D258" s="15"/>
      <c r="E258" s="15"/>
      <c r="F258" s="15"/>
      <c r="G258" s="15"/>
      <c r="H258" s="15"/>
      <c r="I258" s="15"/>
      <c r="J258" s="844"/>
      <c r="K258" s="15"/>
      <c r="L258" s="15"/>
      <c r="M258" s="15"/>
      <c r="N258" s="15"/>
      <c r="O258" s="15"/>
      <c r="P258" s="15"/>
      <c r="Q258" s="15"/>
      <c r="R258" s="15"/>
      <c r="S258" s="15"/>
    </row>
    <row r="259">
      <c r="A259" s="15"/>
      <c r="B259" s="15"/>
      <c r="C259" s="15"/>
      <c r="D259" s="15"/>
      <c r="E259" s="15"/>
      <c r="F259" s="15"/>
      <c r="G259" s="15"/>
      <c r="H259" s="15"/>
      <c r="I259" s="15"/>
      <c r="J259" s="844"/>
      <c r="K259" s="15"/>
      <c r="L259" s="15"/>
      <c r="M259" s="15"/>
      <c r="N259" s="15"/>
      <c r="O259" s="15"/>
      <c r="P259" s="15"/>
      <c r="Q259" s="15"/>
      <c r="R259" s="15"/>
      <c r="S259" s="15"/>
    </row>
    <row r="260">
      <c r="A260" s="15"/>
      <c r="B260" s="15"/>
      <c r="C260" s="15"/>
      <c r="D260" s="15"/>
      <c r="E260" s="15"/>
      <c r="F260" s="15"/>
      <c r="G260" s="15"/>
      <c r="H260" s="15"/>
      <c r="I260" s="15"/>
      <c r="J260" s="844"/>
      <c r="K260" s="15"/>
      <c r="L260" s="15"/>
      <c r="M260" s="15"/>
      <c r="N260" s="15"/>
      <c r="O260" s="15"/>
      <c r="P260" s="15"/>
      <c r="Q260" s="15"/>
      <c r="R260" s="15"/>
      <c r="S260" s="15"/>
    </row>
    <row r="261">
      <c r="A261" s="15"/>
      <c r="B261" s="15"/>
      <c r="C261" s="15"/>
      <c r="D261" s="15"/>
      <c r="E261" s="15"/>
      <c r="F261" s="15"/>
      <c r="G261" s="15"/>
      <c r="H261" s="15"/>
      <c r="I261" s="15"/>
      <c r="J261" s="844"/>
      <c r="K261" s="15"/>
      <c r="L261" s="15"/>
      <c r="M261" s="15"/>
      <c r="N261" s="15"/>
      <c r="O261" s="15"/>
      <c r="P261" s="15"/>
      <c r="Q261" s="15"/>
      <c r="R261" s="15"/>
      <c r="S261" s="15"/>
    </row>
    <row r="262">
      <c r="A262" s="15"/>
      <c r="B262" s="15"/>
      <c r="C262" s="15"/>
      <c r="D262" s="15"/>
      <c r="E262" s="15"/>
      <c r="F262" s="15"/>
      <c r="G262" s="15"/>
      <c r="H262" s="15"/>
      <c r="I262" s="15"/>
      <c r="J262" s="844"/>
      <c r="K262" s="15"/>
      <c r="L262" s="15"/>
      <c r="M262" s="15"/>
      <c r="N262" s="15"/>
      <c r="O262" s="15"/>
      <c r="P262" s="15"/>
      <c r="Q262" s="15"/>
      <c r="R262" s="15"/>
      <c r="S262" s="15"/>
    </row>
    <row r="263">
      <c r="A263" s="15"/>
      <c r="B263" s="15"/>
      <c r="C263" s="15"/>
      <c r="D263" s="15"/>
      <c r="E263" s="15"/>
      <c r="F263" s="15"/>
      <c r="G263" s="15"/>
      <c r="H263" s="15"/>
      <c r="I263" s="15"/>
      <c r="J263" s="844"/>
      <c r="K263" s="15"/>
      <c r="L263" s="15"/>
      <c r="M263" s="15"/>
      <c r="N263" s="15"/>
      <c r="O263" s="15"/>
      <c r="P263" s="15"/>
      <c r="Q263" s="15"/>
      <c r="R263" s="15"/>
      <c r="S263" s="15"/>
    </row>
    <row r="264">
      <c r="A264" s="15"/>
      <c r="B264" s="15"/>
      <c r="C264" s="15"/>
      <c r="D264" s="15"/>
      <c r="E264" s="15"/>
      <c r="F264" s="15"/>
      <c r="G264" s="15"/>
      <c r="H264" s="15"/>
      <c r="I264" s="15"/>
      <c r="J264" s="844"/>
      <c r="K264" s="15"/>
      <c r="L264" s="15"/>
      <c r="M264" s="15"/>
      <c r="N264" s="15"/>
      <c r="O264" s="15"/>
      <c r="P264" s="15"/>
      <c r="Q264" s="15"/>
      <c r="R264" s="15"/>
      <c r="S264" s="15"/>
    </row>
    <row r="265">
      <c r="A265" s="15"/>
      <c r="B265" s="15"/>
      <c r="C265" s="15"/>
      <c r="D265" s="15"/>
      <c r="E265" s="15"/>
      <c r="F265" s="15"/>
      <c r="G265" s="15"/>
      <c r="H265" s="15"/>
      <c r="I265" s="15"/>
      <c r="J265" s="844"/>
      <c r="K265" s="15"/>
      <c r="L265" s="15"/>
      <c r="M265" s="15"/>
      <c r="N265" s="15"/>
      <c r="O265" s="15"/>
      <c r="P265" s="15"/>
      <c r="Q265" s="15"/>
      <c r="R265" s="15"/>
      <c r="S265" s="15"/>
    </row>
    <row r="266">
      <c r="A266" s="15"/>
      <c r="B266" s="15"/>
      <c r="C266" s="15"/>
      <c r="D266" s="15"/>
      <c r="E266" s="15"/>
      <c r="F266" s="15"/>
      <c r="G266" s="15"/>
      <c r="H266" s="15"/>
      <c r="I266" s="15"/>
      <c r="J266" s="844"/>
      <c r="K266" s="15"/>
      <c r="L266" s="15"/>
      <c r="M266" s="15"/>
      <c r="N266" s="15"/>
      <c r="O266" s="15"/>
      <c r="P266" s="15"/>
      <c r="Q266" s="15"/>
      <c r="R266" s="15"/>
      <c r="S266" s="15"/>
    </row>
    <row r="267">
      <c r="A267" s="15"/>
      <c r="B267" s="15"/>
      <c r="C267" s="15"/>
      <c r="D267" s="15"/>
      <c r="E267" s="15"/>
      <c r="F267" s="15"/>
      <c r="G267" s="15"/>
      <c r="H267" s="15"/>
      <c r="I267" s="15"/>
      <c r="J267" s="844"/>
      <c r="K267" s="15"/>
      <c r="L267" s="15"/>
      <c r="M267" s="15"/>
      <c r="N267" s="15"/>
      <c r="O267" s="15"/>
      <c r="P267" s="15"/>
      <c r="Q267" s="15"/>
      <c r="R267" s="15"/>
      <c r="S267" s="15"/>
    </row>
    <row r="268">
      <c r="A268" s="15"/>
      <c r="B268" s="15"/>
      <c r="C268" s="15"/>
      <c r="D268" s="15"/>
      <c r="E268" s="15"/>
      <c r="F268" s="15"/>
      <c r="G268" s="15"/>
      <c r="H268" s="15"/>
      <c r="I268" s="15"/>
      <c r="J268" s="844"/>
      <c r="K268" s="15"/>
      <c r="L268" s="15"/>
      <c r="M268" s="15"/>
      <c r="N268" s="15"/>
      <c r="O268" s="15"/>
      <c r="P268" s="15"/>
      <c r="Q268" s="15"/>
      <c r="R268" s="15"/>
      <c r="S268" s="15"/>
    </row>
    <row r="269">
      <c r="A269" s="15"/>
      <c r="B269" s="15"/>
      <c r="C269" s="15"/>
      <c r="D269" s="15"/>
      <c r="E269" s="15"/>
      <c r="F269" s="15"/>
      <c r="G269" s="15"/>
      <c r="H269" s="15"/>
      <c r="I269" s="15"/>
      <c r="J269" s="844"/>
      <c r="K269" s="15"/>
      <c r="L269" s="15"/>
      <c r="M269" s="15"/>
      <c r="N269" s="15"/>
      <c r="O269" s="15"/>
      <c r="P269" s="15"/>
      <c r="Q269" s="15"/>
      <c r="R269" s="15"/>
      <c r="S269" s="15"/>
    </row>
    <row r="270">
      <c r="A270" s="15"/>
      <c r="B270" s="15"/>
      <c r="C270" s="15"/>
      <c r="D270" s="15"/>
      <c r="E270" s="15"/>
      <c r="F270" s="15"/>
      <c r="G270" s="15"/>
      <c r="H270" s="15"/>
      <c r="I270" s="15"/>
      <c r="J270" s="844"/>
      <c r="K270" s="15"/>
      <c r="L270" s="15"/>
      <c r="M270" s="15"/>
      <c r="N270" s="15"/>
      <c r="O270" s="15"/>
      <c r="P270" s="15"/>
      <c r="Q270" s="15"/>
      <c r="R270" s="15"/>
      <c r="S270" s="15"/>
    </row>
    <row r="271">
      <c r="A271" s="15"/>
      <c r="B271" s="15"/>
      <c r="C271" s="15"/>
      <c r="D271" s="15"/>
      <c r="E271" s="15"/>
      <c r="F271" s="15"/>
      <c r="G271" s="15"/>
      <c r="H271" s="15"/>
      <c r="I271" s="15"/>
      <c r="J271" s="844"/>
      <c r="K271" s="15"/>
      <c r="L271" s="15"/>
      <c r="M271" s="15"/>
      <c r="N271" s="15"/>
      <c r="O271" s="15"/>
      <c r="P271" s="15"/>
      <c r="Q271" s="15"/>
      <c r="R271" s="15"/>
      <c r="S271" s="15"/>
    </row>
    <row r="272">
      <c r="A272" s="15"/>
      <c r="B272" s="15"/>
      <c r="C272" s="15"/>
      <c r="D272" s="15"/>
      <c r="E272" s="15"/>
      <c r="F272" s="15"/>
      <c r="G272" s="15"/>
      <c r="H272" s="15"/>
      <c r="I272" s="15"/>
      <c r="J272" s="844"/>
      <c r="K272" s="15"/>
      <c r="L272" s="15"/>
      <c r="M272" s="15"/>
      <c r="N272" s="15"/>
      <c r="O272" s="15"/>
      <c r="P272" s="15"/>
      <c r="Q272" s="15"/>
      <c r="R272" s="15"/>
      <c r="S272" s="15"/>
    </row>
    <row r="273">
      <c r="A273" s="15"/>
      <c r="B273" s="15"/>
      <c r="C273" s="15"/>
      <c r="D273" s="15"/>
      <c r="E273" s="15"/>
      <c r="F273" s="15"/>
      <c r="G273" s="15"/>
      <c r="H273" s="15"/>
      <c r="I273" s="15"/>
      <c r="J273" s="844"/>
      <c r="K273" s="15"/>
      <c r="L273" s="15"/>
      <c r="M273" s="15"/>
      <c r="N273" s="15"/>
      <c r="O273" s="15"/>
      <c r="P273" s="15"/>
      <c r="Q273" s="15"/>
      <c r="R273" s="15"/>
      <c r="S273" s="15"/>
    </row>
    <row r="274">
      <c r="A274" s="15"/>
      <c r="B274" s="15"/>
      <c r="C274" s="15"/>
      <c r="D274" s="15"/>
      <c r="E274" s="15"/>
      <c r="F274" s="15"/>
      <c r="G274" s="15"/>
      <c r="H274" s="15"/>
      <c r="I274" s="15"/>
      <c r="J274" s="844"/>
      <c r="K274" s="15"/>
      <c r="L274" s="15"/>
      <c r="M274" s="15"/>
      <c r="N274" s="15"/>
      <c r="O274" s="15"/>
      <c r="P274" s="15"/>
      <c r="Q274" s="15"/>
      <c r="R274" s="15"/>
      <c r="S274" s="15"/>
    </row>
    <row r="275">
      <c r="A275" s="15"/>
      <c r="B275" s="15"/>
      <c r="C275" s="15"/>
      <c r="D275" s="15"/>
      <c r="E275" s="15"/>
      <c r="F275" s="15"/>
      <c r="G275" s="15"/>
      <c r="H275" s="15"/>
      <c r="I275" s="15"/>
      <c r="J275" s="844"/>
      <c r="K275" s="15"/>
      <c r="L275" s="15"/>
      <c r="M275" s="15"/>
      <c r="N275" s="15"/>
      <c r="O275" s="15"/>
      <c r="P275" s="15"/>
      <c r="Q275" s="15"/>
      <c r="R275" s="15"/>
      <c r="S275" s="15"/>
    </row>
    <row r="276">
      <c r="A276" s="15"/>
      <c r="B276" s="15"/>
      <c r="C276" s="15"/>
      <c r="D276" s="15"/>
      <c r="E276" s="15"/>
      <c r="F276" s="15"/>
      <c r="G276" s="15"/>
      <c r="H276" s="15"/>
      <c r="I276" s="15"/>
      <c r="J276" s="844"/>
      <c r="K276" s="15"/>
      <c r="L276" s="15"/>
      <c r="M276" s="15"/>
      <c r="N276" s="15"/>
      <c r="O276" s="15"/>
      <c r="P276" s="15"/>
      <c r="Q276" s="15"/>
      <c r="R276" s="15"/>
      <c r="S276" s="15"/>
    </row>
    <row r="277">
      <c r="A277" s="15"/>
      <c r="B277" s="15"/>
      <c r="C277" s="15"/>
      <c r="D277" s="15"/>
      <c r="E277" s="15"/>
      <c r="F277" s="15"/>
      <c r="G277" s="15"/>
      <c r="H277" s="15"/>
      <c r="I277" s="15"/>
      <c r="J277" s="844"/>
      <c r="K277" s="15"/>
      <c r="L277" s="15"/>
      <c r="M277" s="15"/>
      <c r="N277" s="15"/>
      <c r="O277" s="15"/>
      <c r="P277" s="15"/>
      <c r="Q277" s="15"/>
      <c r="R277" s="15"/>
      <c r="S277" s="15"/>
    </row>
    <row r="278">
      <c r="A278" s="15"/>
      <c r="B278" s="15"/>
      <c r="C278" s="15"/>
      <c r="D278" s="15"/>
      <c r="E278" s="15"/>
      <c r="F278" s="15"/>
      <c r="G278" s="15"/>
      <c r="H278" s="15"/>
      <c r="I278" s="15"/>
      <c r="J278" s="844"/>
      <c r="K278" s="15"/>
      <c r="L278" s="15"/>
      <c r="M278" s="15"/>
      <c r="N278" s="15"/>
      <c r="O278" s="15"/>
      <c r="P278" s="15"/>
      <c r="Q278" s="15"/>
      <c r="R278" s="15"/>
      <c r="S278" s="15"/>
    </row>
    <row r="279">
      <c r="A279" s="15"/>
      <c r="B279" s="15"/>
      <c r="C279" s="15"/>
      <c r="D279" s="15"/>
      <c r="E279" s="15"/>
      <c r="F279" s="15"/>
      <c r="G279" s="15"/>
      <c r="H279" s="15"/>
      <c r="I279" s="15"/>
      <c r="J279" s="844"/>
      <c r="K279" s="15"/>
      <c r="L279" s="15"/>
      <c r="M279" s="15"/>
      <c r="N279" s="15"/>
      <c r="O279" s="15"/>
      <c r="P279" s="15"/>
      <c r="Q279" s="15"/>
      <c r="R279" s="15"/>
      <c r="S279" s="15"/>
    </row>
    <row r="280">
      <c r="A280" s="15"/>
      <c r="B280" s="15"/>
      <c r="C280" s="15"/>
      <c r="D280" s="15"/>
      <c r="E280" s="15"/>
      <c r="F280" s="15"/>
      <c r="G280" s="15"/>
      <c r="H280" s="15"/>
      <c r="I280" s="15"/>
      <c r="J280" s="844"/>
      <c r="K280" s="15"/>
      <c r="L280" s="15"/>
      <c r="M280" s="15"/>
      <c r="N280" s="15"/>
      <c r="O280" s="15"/>
      <c r="P280" s="15"/>
      <c r="Q280" s="15"/>
      <c r="R280" s="15"/>
      <c r="S280" s="15"/>
    </row>
    <row r="281">
      <c r="A281" s="15"/>
      <c r="B281" s="15"/>
      <c r="C281" s="15"/>
      <c r="D281" s="15"/>
      <c r="E281" s="15"/>
      <c r="F281" s="15"/>
      <c r="G281" s="15"/>
      <c r="H281" s="15"/>
      <c r="I281" s="15"/>
      <c r="J281" s="844"/>
      <c r="K281" s="15"/>
      <c r="L281" s="15"/>
      <c r="M281" s="15"/>
      <c r="N281" s="15"/>
      <c r="O281" s="15"/>
      <c r="P281" s="15"/>
      <c r="Q281" s="15"/>
      <c r="R281" s="15"/>
      <c r="S281" s="15"/>
    </row>
    <row r="282">
      <c r="A282" s="15"/>
      <c r="B282" s="15"/>
      <c r="C282" s="15"/>
      <c r="D282" s="15"/>
      <c r="E282" s="15"/>
      <c r="F282" s="15"/>
      <c r="G282" s="15"/>
      <c r="H282" s="15"/>
      <c r="I282" s="15"/>
      <c r="J282" s="844"/>
      <c r="K282" s="15"/>
      <c r="L282" s="15"/>
      <c r="M282" s="15"/>
      <c r="N282" s="15"/>
      <c r="O282" s="15"/>
      <c r="P282" s="15"/>
      <c r="Q282" s="15"/>
      <c r="R282" s="15"/>
      <c r="S282" s="15"/>
    </row>
    <row r="283">
      <c r="A283" s="15"/>
      <c r="B283" s="15"/>
      <c r="C283" s="15"/>
      <c r="D283" s="15"/>
      <c r="E283" s="15"/>
      <c r="F283" s="15"/>
      <c r="G283" s="15"/>
      <c r="H283" s="15"/>
      <c r="I283" s="15"/>
      <c r="J283" s="844"/>
      <c r="K283" s="15"/>
      <c r="L283" s="15"/>
      <c r="M283" s="15"/>
      <c r="N283" s="15"/>
      <c r="O283" s="15"/>
      <c r="P283" s="15"/>
      <c r="Q283" s="15"/>
      <c r="R283" s="15"/>
      <c r="S283" s="15"/>
    </row>
    <row r="284">
      <c r="A284" s="15"/>
      <c r="B284" s="15"/>
      <c r="C284" s="15"/>
      <c r="D284" s="15"/>
      <c r="E284" s="15"/>
      <c r="F284" s="15"/>
      <c r="G284" s="15"/>
      <c r="H284" s="15"/>
      <c r="I284" s="15"/>
      <c r="J284" s="844"/>
      <c r="K284" s="15"/>
      <c r="L284" s="15"/>
      <c r="M284" s="15"/>
      <c r="N284" s="15"/>
      <c r="O284" s="15"/>
      <c r="P284" s="15"/>
      <c r="Q284" s="15"/>
      <c r="R284" s="15"/>
      <c r="S284" s="15"/>
    </row>
    <row r="285">
      <c r="A285" s="15"/>
      <c r="B285" s="15"/>
      <c r="C285" s="15"/>
      <c r="D285" s="15"/>
      <c r="E285" s="15"/>
      <c r="F285" s="15"/>
      <c r="G285" s="15"/>
      <c r="H285" s="15"/>
      <c r="I285" s="15"/>
      <c r="J285" s="844"/>
      <c r="K285" s="15"/>
      <c r="L285" s="15"/>
      <c r="M285" s="15"/>
      <c r="N285" s="15"/>
      <c r="O285" s="15"/>
      <c r="P285" s="15"/>
      <c r="Q285" s="15"/>
      <c r="R285" s="15"/>
      <c r="S285" s="15"/>
    </row>
    <row r="286">
      <c r="A286" s="15"/>
      <c r="B286" s="15"/>
      <c r="C286" s="15"/>
      <c r="D286" s="15"/>
      <c r="E286" s="15"/>
      <c r="F286" s="15"/>
      <c r="G286" s="15"/>
      <c r="H286" s="15"/>
      <c r="I286" s="15"/>
      <c r="J286" s="844"/>
      <c r="K286" s="15"/>
      <c r="L286" s="15"/>
      <c r="M286" s="15"/>
      <c r="N286" s="15"/>
      <c r="O286" s="15"/>
      <c r="P286" s="15"/>
      <c r="Q286" s="15"/>
      <c r="R286" s="15"/>
      <c r="S286" s="15"/>
    </row>
    <row r="287">
      <c r="A287" s="15"/>
      <c r="B287" s="15"/>
      <c r="C287" s="15"/>
      <c r="D287" s="15"/>
      <c r="E287" s="15"/>
      <c r="F287" s="15"/>
      <c r="G287" s="15"/>
      <c r="H287" s="15"/>
      <c r="I287" s="15"/>
      <c r="J287" s="844"/>
      <c r="K287" s="15"/>
      <c r="L287" s="15"/>
      <c r="M287" s="15"/>
      <c r="N287" s="15"/>
      <c r="O287" s="15"/>
      <c r="P287" s="15"/>
      <c r="Q287" s="15"/>
      <c r="R287" s="15"/>
      <c r="S287" s="15"/>
    </row>
    <row r="288">
      <c r="A288" s="15"/>
      <c r="B288" s="15"/>
      <c r="C288" s="15"/>
      <c r="D288" s="15"/>
      <c r="E288" s="15"/>
      <c r="F288" s="15"/>
      <c r="G288" s="15"/>
      <c r="H288" s="15"/>
      <c r="I288" s="15"/>
      <c r="J288" s="844"/>
      <c r="K288" s="15"/>
      <c r="L288" s="15"/>
      <c r="M288" s="15"/>
      <c r="N288" s="15"/>
      <c r="O288" s="15"/>
      <c r="P288" s="15"/>
      <c r="Q288" s="15"/>
      <c r="R288" s="15"/>
      <c r="S288" s="15"/>
    </row>
    <row r="289">
      <c r="A289" s="15"/>
      <c r="B289" s="15"/>
      <c r="C289" s="15"/>
      <c r="D289" s="15"/>
      <c r="E289" s="15"/>
      <c r="F289" s="15"/>
      <c r="G289" s="15"/>
      <c r="H289" s="15"/>
      <c r="I289" s="15"/>
      <c r="J289" s="844"/>
      <c r="K289" s="15"/>
      <c r="L289" s="15"/>
      <c r="M289" s="15"/>
      <c r="N289" s="15"/>
      <c r="O289" s="15"/>
      <c r="P289" s="15"/>
      <c r="Q289" s="15"/>
      <c r="R289" s="15"/>
      <c r="S289" s="15"/>
    </row>
    <row r="290">
      <c r="A290" s="15"/>
      <c r="B290" s="15"/>
      <c r="C290" s="15"/>
      <c r="D290" s="15"/>
      <c r="E290" s="15"/>
      <c r="F290" s="15"/>
      <c r="G290" s="15"/>
      <c r="H290" s="15"/>
      <c r="I290" s="15"/>
      <c r="J290" s="844"/>
      <c r="K290" s="15"/>
      <c r="L290" s="15"/>
      <c r="M290" s="15"/>
      <c r="N290" s="15"/>
      <c r="O290" s="15"/>
      <c r="P290" s="15"/>
      <c r="Q290" s="15"/>
      <c r="R290" s="15"/>
      <c r="S290" s="15"/>
    </row>
    <row r="291">
      <c r="A291" s="15"/>
      <c r="B291" s="15"/>
      <c r="C291" s="15"/>
      <c r="D291" s="15"/>
      <c r="E291" s="15"/>
      <c r="F291" s="15"/>
      <c r="G291" s="15"/>
      <c r="H291" s="15"/>
      <c r="I291" s="15"/>
      <c r="J291" s="844"/>
      <c r="K291" s="15"/>
      <c r="L291" s="15"/>
      <c r="M291" s="15"/>
      <c r="N291" s="15"/>
      <c r="O291" s="15"/>
      <c r="P291" s="15"/>
      <c r="Q291" s="15"/>
      <c r="R291" s="15"/>
      <c r="S291" s="15"/>
    </row>
    <row r="292">
      <c r="A292" s="15"/>
      <c r="B292" s="15"/>
      <c r="C292" s="15"/>
      <c r="D292" s="15"/>
      <c r="E292" s="15"/>
      <c r="F292" s="15"/>
      <c r="G292" s="15"/>
      <c r="H292" s="15"/>
      <c r="I292" s="15"/>
      <c r="J292" s="844"/>
      <c r="K292" s="15"/>
      <c r="L292" s="15"/>
      <c r="M292" s="15"/>
      <c r="N292" s="15"/>
      <c r="O292" s="15"/>
      <c r="P292" s="15"/>
      <c r="Q292" s="15"/>
      <c r="R292" s="15"/>
      <c r="S292" s="15"/>
    </row>
    <row r="293">
      <c r="A293" s="15"/>
      <c r="B293" s="15"/>
      <c r="C293" s="15"/>
      <c r="D293" s="15"/>
      <c r="E293" s="15"/>
      <c r="F293" s="15"/>
      <c r="G293" s="15"/>
      <c r="H293" s="15"/>
      <c r="I293" s="15"/>
      <c r="J293" s="844"/>
      <c r="K293" s="15"/>
      <c r="L293" s="15"/>
      <c r="M293" s="15"/>
      <c r="N293" s="15"/>
      <c r="O293" s="15"/>
      <c r="P293" s="15"/>
      <c r="Q293" s="15"/>
      <c r="R293" s="15"/>
      <c r="S293" s="15"/>
    </row>
    <row r="294">
      <c r="A294" s="15"/>
      <c r="B294" s="15"/>
      <c r="C294" s="15"/>
      <c r="D294" s="15"/>
      <c r="E294" s="15"/>
      <c r="F294" s="15"/>
      <c r="G294" s="15"/>
      <c r="H294" s="15"/>
      <c r="I294" s="15"/>
      <c r="J294" s="844"/>
      <c r="K294" s="15"/>
      <c r="L294" s="15"/>
      <c r="M294" s="15"/>
      <c r="N294" s="15"/>
      <c r="O294" s="15"/>
      <c r="P294" s="15"/>
      <c r="Q294" s="15"/>
      <c r="R294" s="15"/>
      <c r="S294" s="15"/>
    </row>
    <row r="295">
      <c r="A295" s="15"/>
      <c r="B295" s="15"/>
      <c r="C295" s="15"/>
      <c r="D295" s="15"/>
      <c r="E295" s="15"/>
      <c r="F295" s="15"/>
      <c r="G295" s="15"/>
      <c r="H295" s="15"/>
      <c r="I295" s="15"/>
      <c r="J295" s="844"/>
      <c r="K295" s="15"/>
      <c r="L295" s="15"/>
      <c r="M295" s="15"/>
      <c r="N295" s="15"/>
      <c r="O295" s="15"/>
      <c r="P295" s="15"/>
      <c r="Q295" s="15"/>
      <c r="R295" s="15"/>
      <c r="S295" s="15"/>
    </row>
    <row r="296">
      <c r="A296" s="15"/>
      <c r="B296" s="15"/>
      <c r="C296" s="15"/>
      <c r="D296" s="15"/>
      <c r="E296" s="15"/>
      <c r="F296" s="15"/>
      <c r="G296" s="15"/>
      <c r="H296" s="15"/>
      <c r="I296" s="15"/>
      <c r="J296" s="844"/>
      <c r="K296" s="15"/>
      <c r="L296" s="15"/>
      <c r="M296" s="15"/>
      <c r="N296" s="15"/>
      <c r="O296" s="15"/>
      <c r="P296" s="15"/>
      <c r="Q296" s="15"/>
      <c r="R296" s="15"/>
      <c r="S296" s="15"/>
    </row>
    <row r="297">
      <c r="A297" s="15"/>
      <c r="B297" s="15"/>
      <c r="C297" s="15"/>
      <c r="D297" s="15"/>
      <c r="E297" s="15"/>
      <c r="F297" s="15"/>
      <c r="G297" s="15"/>
      <c r="H297" s="15"/>
      <c r="I297" s="15"/>
      <c r="J297" s="844"/>
      <c r="K297" s="15"/>
      <c r="L297" s="15"/>
      <c r="M297" s="15"/>
      <c r="N297" s="15"/>
      <c r="O297" s="15"/>
      <c r="P297" s="15"/>
      <c r="Q297" s="15"/>
      <c r="R297" s="15"/>
      <c r="S297" s="15"/>
    </row>
    <row r="298">
      <c r="A298" s="15"/>
      <c r="B298" s="15"/>
      <c r="C298" s="15"/>
      <c r="D298" s="15"/>
      <c r="E298" s="15"/>
      <c r="F298" s="15"/>
      <c r="G298" s="15"/>
      <c r="H298" s="15"/>
      <c r="I298" s="15"/>
      <c r="J298" s="844"/>
      <c r="K298" s="15"/>
      <c r="L298" s="15"/>
      <c r="M298" s="15"/>
      <c r="N298" s="15"/>
      <c r="O298" s="15"/>
      <c r="P298" s="15"/>
      <c r="Q298" s="15"/>
      <c r="R298" s="15"/>
      <c r="S298" s="15"/>
    </row>
    <row r="299">
      <c r="A299" s="15"/>
      <c r="B299" s="15"/>
      <c r="C299" s="15"/>
      <c r="D299" s="15"/>
      <c r="E299" s="15"/>
      <c r="F299" s="15"/>
      <c r="G299" s="15"/>
      <c r="H299" s="15"/>
      <c r="I299" s="15"/>
      <c r="J299" s="844"/>
      <c r="K299" s="15"/>
      <c r="L299" s="15"/>
      <c r="M299" s="15"/>
      <c r="N299" s="15"/>
      <c r="O299" s="15"/>
      <c r="P299" s="15"/>
      <c r="Q299" s="15"/>
      <c r="R299" s="15"/>
      <c r="S299" s="15"/>
    </row>
    <row r="300">
      <c r="A300" s="15"/>
      <c r="B300" s="15"/>
      <c r="C300" s="15"/>
      <c r="D300" s="15"/>
      <c r="E300" s="15"/>
      <c r="F300" s="15"/>
      <c r="G300" s="15"/>
      <c r="H300" s="15"/>
      <c r="I300" s="15"/>
      <c r="J300" s="844"/>
      <c r="K300" s="15"/>
      <c r="L300" s="15"/>
      <c r="M300" s="15"/>
      <c r="N300" s="15"/>
      <c r="O300" s="15"/>
      <c r="P300" s="15"/>
      <c r="Q300" s="15"/>
      <c r="R300" s="15"/>
      <c r="S300" s="15"/>
    </row>
    <row r="301">
      <c r="A301" s="15"/>
      <c r="B301" s="15"/>
      <c r="C301" s="15"/>
      <c r="D301" s="15"/>
      <c r="E301" s="15"/>
      <c r="F301" s="15"/>
      <c r="G301" s="15"/>
      <c r="H301" s="15"/>
      <c r="I301" s="15"/>
      <c r="J301" s="844"/>
      <c r="K301" s="15"/>
      <c r="L301" s="15"/>
      <c r="M301" s="15"/>
      <c r="N301" s="15"/>
      <c r="O301" s="15"/>
      <c r="P301" s="15"/>
      <c r="Q301" s="15"/>
      <c r="R301" s="15"/>
      <c r="S301" s="15"/>
    </row>
    <row r="302">
      <c r="A302" s="15"/>
      <c r="B302" s="15"/>
      <c r="C302" s="15"/>
      <c r="D302" s="15"/>
      <c r="E302" s="15"/>
      <c r="F302" s="15"/>
      <c r="G302" s="15"/>
      <c r="H302" s="15"/>
      <c r="I302" s="15"/>
      <c r="J302" s="844"/>
      <c r="K302" s="15"/>
      <c r="L302" s="15"/>
      <c r="M302" s="15"/>
      <c r="N302" s="15"/>
      <c r="O302" s="15"/>
      <c r="P302" s="15"/>
      <c r="Q302" s="15"/>
      <c r="R302" s="15"/>
      <c r="S302" s="15"/>
    </row>
    <row r="303">
      <c r="A303" s="15"/>
      <c r="B303" s="15"/>
      <c r="C303" s="15"/>
      <c r="D303" s="15"/>
      <c r="E303" s="15"/>
      <c r="F303" s="15"/>
      <c r="G303" s="15"/>
      <c r="H303" s="15"/>
      <c r="I303" s="15"/>
      <c r="J303" s="844"/>
      <c r="K303" s="15"/>
      <c r="L303" s="15"/>
      <c r="M303" s="15"/>
      <c r="N303" s="15"/>
      <c r="O303" s="15"/>
      <c r="P303" s="15"/>
      <c r="Q303" s="15"/>
      <c r="R303" s="15"/>
      <c r="S303" s="15"/>
    </row>
    <row r="304">
      <c r="A304" s="15"/>
      <c r="B304" s="15"/>
      <c r="C304" s="15"/>
      <c r="D304" s="15"/>
      <c r="E304" s="15"/>
      <c r="F304" s="15"/>
      <c r="G304" s="15"/>
      <c r="H304" s="15"/>
      <c r="I304" s="15"/>
      <c r="J304" s="844"/>
      <c r="K304" s="15"/>
      <c r="L304" s="15"/>
      <c r="M304" s="15"/>
      <c r="N304" s="15"/>
      <c r="O304" s="15"/>
      <c r="P304" s="15"/>
      <c r="Q304" s="15"/>
      <c r="R304" s="15"/>
      <c r="S304" s="15"/>
    </row>
    <row r="305">
      <c r="A305" s="15"/>
      <c r="B305" s="15"/>
      <c r="C305" s="15"/>
      <c r="D305" s="15"/>
      <c r="E305" s="15"/>
      <c r="F305" s="15"/>
      <c r="G305" s="15"/>
      <c r="H305" s="15"/>
      <c r="I305" s="15"/>
      <c r="J305" s="844"/>
      <c r="K305" s="15"/>
      <c r="L305" s="15"/>
      <c r="M305" s="15"/>
      <c r="N305" s="15"/>
      <c r="O305" s="15"/>
      <c r="P305" s="15"/>
      <c r="Q305" s="15"/>
      <c r="R305" s="15"/>
      <c r="S305" s="15"/>
    </row>
    <row r="306">
      <c r="A306" s="15"/>
      <c r="B306" s="15"/>
      <c r="C306" s="15"/>
      <c r="D306" s="15"/>
      <c r="E306" s="15"/>
      <c r="F306" s="15"/>
      <c r="G306" s="15"/>
      <c r="H306" s="15"/>
      <c r="I306" s="15"/>
      <c r="J306" s="844"/>
      <c r="K306" s="15"/>
      <c r="L306" s="15"/>
      <c r="M306" s="15"/>
      <c r="N306" s="15"/>
      <c r="O306" s="15"/>
      <c r="P306" s="15"/>
      <c r="Q306" s="15"/>
      <c r="R306" s="15"/>
      <c r="S306" s="15"/>
    </row>
    <row r="307">
      <c r="A307" s="15"/>
      <c r="B307" s="15"/>
      <c r="C307" s="15"/>
      <c r="D307" s="15"/>
      <c r="E307" s="15"/>
      <c r="F307" s="15"/>
      <c r="G307" s="15"/>
      <c r="H307" s="15"/>
      <c r="I307" s="15"/>
      <c r="J307" s="844"/>
      <c r="K307" s="15"/>
      <c r="L307" s="15"/>
      <c r="M307" s="15"/>
      <c r="N307" s="15"/>
      <c r="O307" s="15"/>
      <c r="P307" s="15"/>
      <c r="Q307" s="15"/>
      <c r="R307" s="15"/>
      <c r="S307" s="15"/>
    </row>
    <row r="308">
      <c r="A308" s="15"/>
      <c r="B308" s="15"/>
      <c r="C308" s="15"/>
      <c r="D308" s="15"/>
      <c r="E308" s="15"/>
      <c r="F308" s="15"/>
      <c r="G308" s="15"/>
      <c r="H308" s="15"/>
      <c r="I308" s="15"/>
      <c r="J308" s="844"/>
      <c r="K308" s="15"/>
      <c r="L308" s="15"/>
      <c r="M308" s="15"/>
      <c r="N308" s="15"/>
      <c r="O308" s="15"/>
      <c r="P308" s="15"/>
      <c r="Q308" s="15"/>
      <c r="R308" s="15"/>
      <c r="S308" s="15"/>
    </row>
    <row r="309">
      <c r="A309" s="15"/>
      <c r="B309" s="15"/>
      <c r="C309" s="15"/>
      <c r="D309" s="15"/>
      <c r="E309" s="15"/>
      <c r="F309" s="15"/>
      <c r="G309" s="15"/>
      <c r="H309" s="15"/>
      <c r="I309" s="15"/>
      <c r="J309" s="844"/>
      <c r="K309" s="15"/>
      <c r="L309" s="15"/>
      <c r="M309" s="15"/>
      <c r="N309" s="15"/>
      <c r="O309" s="15"/>
      <c r="P309" s="15"/>
      <c r="Q309" s="15"/>
      <c r="R309" s="15"/>
      <c r="S309" s="15"/>
    </row>
    <row r="310">
      <c r="A310" s="15"/>
      <c r="B310" s="15"/>
      <c r="C310" s="15"/>
      <c r="D310" s="15"/>
      <c r="E310" s="15"/>
      <c r="F310" s="15"/>
      <c r="G310" s="15"/>
      <c r="H310" s="15"/>
      <c r="I310" s="15"/>
      <c r="J310" s="844"/>
      <c r="K310" s="15"/>
      <c r="L310" s="15"/>
      <c r="M310" s="15"/>
      <c r="N310" s="15"/>
      <c r="O310" s="15"/>
      <c r="P310" s="15"/>
      <c r="Q310" s="15"/>
      <c r="R310" s="15"/>
      <c r="S310" s="15"/>
    </row>
    <row r="311">
      <c r="A311" s="15"/>
      <c r="B311" s="15"/>
      <c r="C311" s="15"/>
      <c r="D311" s="15"/>
      <c r="E311" s="15"/>
      <c r="F311" s="15"/>
      <c r="G311" s="15"/>
      <c r="H311" s="15"/>
      <c r="I311" s="15"/>
      <c r="J311" s="844"/>
      <c r="K311" s="15"/>
      <c r="L311" s="15"/>
      <c r="M311" s="15"/>
      <c r="N311" s="15"/>
      <c r="O311" s="15"/>
      <c r="P311" s="15"/>
      <c r="Q311" s="15"/>
      <c r="R311" s="15"/>
      <c r="S311" s="15"/>
    </row>
    <row r="312">
      <c r="A312" s="15"/>
      <c r="B312" s="15"/>
      <c r="C312" s="15"/>
      <c r="D312" s="15"/>
      <c r="E312" s="15"/>
      <c r="F312" s="15"/>
      <c r="G312" s="15"/>
      <c r="H312" s="15"/>
      <c r="I312" s="15"/>
      <c r="J312" s="844"/>
      <c r="K312" s="15"/>
      <c r="L312" s="15"/>
      <c r="M312" s="15"/>
      <c r="N312" s="15"/>
      <c r="O312" s="15"/>
      <c r="P312" s="15"/>
      <c r="Q312" s="15"/>
      <c r="R312" s="15"/>
      <c r="S312" s="15"/>
    </row>
    <row r="313">
      <c r="A313" s="15"/>
      <c r="B313" s="15"/>
      <c r="C313" s="15"/>
      <c r="D313" s="15"/>
      <c r="E313" s="15"/>
      <c r="F313" s="15"/>
      <c r="G313" s="15"/>
      <c r="H313" s="15"/>
      <c r="I313" s="15"/>
      <c r="J313" s="844"/>
      <c r="K313" s="15"/>
      <c r="L313" s="15"/>
      <c r="M313" s="15"/>
      <c r="N313" s="15"/>
      <c r="O313" s="15"/>
      <c r="P313" s="15"/>
      <c r="Q313" s="15"/>
      <c r="R313" s="15"/>
      <c r="S313" s="15"/>
    </row>
    <row r="314">
      <c r="A314" s="15"/>
      <c r="B314" s="15"/>
      <c r="C314" s="15"/>
      <c r="D314" s="15"/>
      <c r="E314" s="15"/>
      <c r="F314" s="15"/>
      <c r="G314" s="15"/>
      <c r="H314" s="15"/>
      <c r="I314" s="15"/>
      <c r="J314" s="844"/>
      <c r="K314" s="15"/>
      <c r="L314" s="15"/>
      <c r="M314" s="15"/>
      <c r="N314" s="15"/>
      <c r="O314" s="15"/>
      <c r="P314" s="15"/>
      <c r="Q314" s="15"/>
      <c r="R314" s="15"/>
      <c r="S314" s="15"/>
    </row>
    <row r="315">
      <c r="A315" s="15"/>
      <c r="B315" s="15"/>
      <c r="C315" s="15"/>
      <c r="D315" s="15"/>
      <c r="E315" s="15"/>
      <c r="F315" s="15"/>
      <c r="G315" s="15"/>
      <c r="H315" s="15"/>
      <c r="I315" s="15"/>
      <c r="J315" s="844"/>
      <c r="K315" s="15"/>
      <c r="L315" s="15"/>
      <c r="M315" s="15"/>
      <c r="N315" s="15"/>
      <c r="O315" s="15"/>
      <c r="P315" s="15"/>
      <c r="Q315" s="15"/>
      <c r="R315" s="15"/>
      <c r="S315" s="15"/>
    </row>
    <row r="316">
      <c r="A316" s="15"/>
      <c r="B316" s="15"/>
      <c r="C316" s="15"/>
      <c r="D316" s="15"/>
      <c r="E316" s="15"/>
      <c r="F316" s="15"/>
      <c r="G316" s="15"/>
      <c r="H316" s="15"/>
      <c r="I316" s="15"/>
      <c r="J316" s="844"/>
      <c r="K316" s="15"/>
      <c r="L316" s="15"/>
      <c r="M316" s="15"/>
      <c r="N316" s="15"/>
      <c r="O316" s="15"/>
      <c r="P316" s="15"/>
      <c r="Q316" s="15"/>
      <c r="R316" s="15"/>
      <c r="S316" s="15"/>
    </row>
    <row r="317">
      <c r="A317" s="15"/>
      <c r="B317" s="15"/>
      <c r="C317" s="15"/>
      <c r="D317" s="15"/>
      <c r="E317" s="15"/>
      <c r="F317" s="15"/>
      <c r="G317" s="15"/>
      <c r="H317" s="15"/>
      <c r="I317" s="15"/>
      <c r="J317" s="844"/>
      <c r="K317" s="15"/>
      <c r="L317" s="15"/>
      <c r="M317" s="15"/>
      <c r="N317" s="15"/>
      <c r="O317" s="15"/>
      <c r="P317" s="15"/>
      <c r="Q317" s="15"/>
      <c r="R317" s="15"/>
      <c r="S317" s="15"/>
    </row>
    <row r="318">
      <c r="A318" s="15"/>
      <c r="B318" s="15"/>
      <c r="C318" s="15"/>
      <c r="D318" s="15"/>
      <c r="E318" s="15"/>
      <c r="F318" s="15"/>
      <c r="G318" s="15"/>
      <c r="H318" s="15"/>
      <c r="I318" s="15"/>
      <c r="J318" s="844"/>
      <c r="K318" s="15"/>
      <c r="L318" s="15"/>
      <c r="M318" s="15"/>
      <c r="N318" s="15"/>
      <c r="O318" s="15"/>
      <c r="P318" s="15"/>
      <c r="Q318" s="15"/>
      <c r="R318" s="15"/>
      <c r="S318" s="15"/>
    </row>
    <row r="319">
      <c r="A319" s="15"/>
      <c r="B319" s="15"/>
      <c r="C319" s="15"/>
      <c r="D319" s="15"/>
      <c r="E319" s="15"/>
      <c r="F319" s="15"/>
      <c r="G319" s="15"/>
      <c r="H319" s="15"/>
      <c r="I319" s="15"/>
      <c r="J319" s="844"/>
      <c r="K319" s="15"/>
      <c r="L319" s="15"/>
      <c r="M319" s="15"/>
      <c r="N319" s="15"/>
      <c r="O319" s="15"/>
      <c r="P319" s="15"/>
      <c r="Q319" s="15"/>
      <c r="R319" s="15"/>
      <c r="S319" s="15"/>
    </row>
    <row r="320">
      <c r="A320" s="15"/>
      <c r="B320" s="15"/>
      <c r="C320" s="15"/>
      <c r="D320" s="15"/>
      <c r="E320" s="15"/>
      <c r="F320" s="15"/>
      <c r="G320" s="15"/>
      <c r="H320" s="15"/>
      <c r="I320" s="15"/>
      <c r="J320" s="844"/>
      <c r="K320" s="15"/>
      <c r="L320" s="15"/>
      <c r="M320" s="15"/>
      <c r="N320" s="15"/>
      <c r="O320" s="15"/>
      <c r="P320" s="15"/>
      <c r="Q320" s="15"/>
      <c r="R320" s="15"/>
      <c r="S320" s="15"/>
    </row>
    <row r="321">
      <c r="A321" s="15"/>
      <c r="B321" s="15"/>
      <c r="C321" s="15"/>
      <c r="D321" s="15"/>
      <c r="E321" s="15"/>
      <c r="F321" s="15"/>
      <c r="G321" s="15"/>
      <c r="H321" s="15"/>
      <c r="I321" s="15"/>
      <c r="J321" s="844"/>
      <c r="K321" s="15"/>
      <c r="L321" s="15"/>
      <c r="M321" s="15"/>
      <c r="N321" s="15"/>
      <c r="O321" s="15"/>
      <c r="P321" s="15"/>
      <c r="Q321" s="15"/>
      <c r="R321" s="15"/>
      <c r="S321" s="15"/>
    </row>
    <row r="322">
      <c r="A322" s="15"/>
      <c r="B322" s="15"/>
      <c r="C322" s="15"/>
      <c r="D322" s="15"/>
      <c r="E322" s="15"/>
      <c r="F322" s="15"/>
      <c r="G322" s="15"/>
      <c r="H322" s="15"/>
      <c r="I322" s="15"/>
      <c r="J322" s="844"/>
      <c r="K322" s="15"/>
      <c r="L322" s="15"/>
      <c r="M322" s="15"/>
      <c r="N322" s="15"/>
      <c r="O322" s="15"/>
      <c r="P322" s="15"/>
      <c r="Q322" s="15"/>
      <c r="R322" s="15"/>
      <c r="S322" s="15"/>
    </row>
    <row r="323">
      <c r="A323" s="15"/>
      <c r="B323" s="15"/>
      <c r="C323" s="15"/>
      <c r="D323" s="15"/>
      <c r="E323" s="15"/>
      <c r="F323" s="15"/>
      <c r="G323" s="15"/>
      <c r="H323" s="15"/>
      <c r="I323" s="15"/>
      <c r="J323" s="844"/>
      <c r="K323" s="15"/>
      <c r="L323" s="15"/>
      <c r="M323" s="15"/>
      <c r="N323" s="15"/>
      <c r="O323" s="15"/>
      <c r="P323" s="15"/>
      <c r="Q323" s="15"/>
      <c r="R323" s="15"/>
      <c r="S323" s="15"/>
    </row>
    <row r="324">
      <c r="A324" s="15"/>
      <c r="B324" s="15"/>
      <c r="C324" s="15"/>
      <c r="D324" s="15"/>
      <c r="E324" s="15"/>
      <c r="F324" s="15"/>
      <c r="G324" s="15"/>
      <c r="H324" s="15"/>
      <c r="I324" s="15"/>
      <c r="J324" s="844"/>
      <c r="K324" s="15"/>
      <c r="L324" s="15"/>
      <c r="M324" s="15"/>
      <c r="N324" s="15"/>
      <c r="O324" s="15"/>
      <c r="P324" s="15"/>
      <c r="Q324" s="15"/>
      <c r="R324" s="15"/>
      <c r="S324" s="15"/>
    </row>
    <row r="325">
      <c r="A325" s="15"/>
      <c r="B325" s="15"/>
      <c r="C325" s="15"/>
      <c r="D325" s="15"/>
      <c r="E325" s="15"/>
      <c r="F325" s="15"/>
      <c r="G325" s="15"/>
      <c r="H325" s="15"/>
      <c r="I325" s="15"/>
      <c r="J325" s="844"/>
      <c r="K325" s="15"/>
      <c r="L325" s="15"/>
      <c r="M325" s="15"/>
      <c r="N325" s="15"/>
      <c r="O325" s="15"/>
      <c r="P325" s="15"/>
      <c r="Q325" s="15"/>
      <c r="R325" s="15"/>
      <c r="S325" s="15"/>
    </row>
    <row r="326">
      <c r="A326" s="15"/>
      <c r="B326" s="15"/>
      <c r="C326" s="15"/>
      <c r="D326" s="15"/>
      <c r="E326" s="15"/>
      <c r="F326" s="15"/>
      <c r="G326" s="15"/>
      <c r="H326" s="15"/>
      <c r="I326" s="15"/>
      <c r="J326" s="844"/>
      <c r="K326" s="15"/>
      <c r="L326" s="15"/>
      <c r="M326" s="15"/>
      <c r="N326" s="15"/>
      <c r="O326" s="15"/>
      <c r="P326" s="15"/>
      <c r="Q326" s="15"/>
      <c r="R326" s="15"/>
      <c r="S326" s="15"/>
    </row>
    <row r="327">
      <c r="A327" s="15"/>
      <c r="B327" s="15"/>
      <c r="C327" s="15"/>
      <c r="D327" s="15"/>
      <c r="E327" s="15"/>
      <c r="F327" s="15"/>
      <c r="G327" s="15"/>
      <c r="H327" s="15"/>
      <c r="I327" s="15"/>
      <c r="J327" s="844"/>
      <c r="K327" s="15"/>
      <c r="L327" s="15"/>
      <c r="M327" s="15"/>
      <c r="N327" s="15"/>
      <c r="O327" s="15"/>
      <c r="P327" s="15"/>
      <c r="Q327" s="15"/>
      <c r="R327" s="15"/>
      <c r="S327" s="15"/>
    </row>
    <row r="328">
      <c r="A328" s="15"/>
      <c r="B328" s="15"/>
      <c r="C328" s="15"/>
      <c r="D328" s="15"/>
      <c r="E328" s="15"/>
      <c r="F328" s="15"/>
      <c r="G328" s="15"/>
      <c r="H328" s="15"/>
      <c r="I328" s="15"/>
      <c r="J328" s="844"/>
      <c r="K328" s="15"/>
      <c r="L328" s="15"/>
      <c r="M328" s="15"/>
      <c r="N328" s="15"/>
      <c r="O328" s="15"/>
      <c r="P328" s="15"/>
      <c r="Q328" s="15"/>
      <c r="R328" s="15"/>
      <c r="S328" s="15"/>
    </row>
    <row r="329">
      <c r="A329" s="15"/>
      <c r="B329" s="15"/>
      <c r="C329" s="15"/>
      <c r="D329" s="15"/>
      <c r="E329" s="15"/>
      <c r="F329" s="15"/>
      <c r="G329" s="15"/>
      <c r="H329" s="15"/>
      <c r="I329" s="15"/>
      <c r="J329" s="844"/>
      <c r="K329" s="15"/>
      <c r="L329" s="15"/>
      <c r="M329" s="15"/>
      <c r="N329" s="15"/>
      <c r="O329" s="15"/>
      <c r="P329" s="15"/>
      <c r="Q329" s="15"/>
      <c r="R329" s="15"/>
      <c r="S329" s="15"/>
    </row>
    <row r="330">
      <c r="A330" s="15"/>
      <c r="B330" s="15"/>
      <c r="C330" s="15"/>
      <c r="D330" s="15"/>
      <c r="E330" s="15"/>
      <c r="F330" s="15"/>
      <c r="G330" s="15"/>
      <c r="H330" s="15"/>
      <c r="I330" s="15"/>
      <c r="J330" s="844"/>
      <c r="K330" s="15"/>
      <c r="L330" s="15"/>
      <c r="M330" s="15"/>
      <c r="N330" s="15"/>
      <c r="O330" s="15"/>
      <c r="P330" s="15"/>
      <c r="Q330" s="15"/>
      <c r="R330" s="15"/>
      <c r="S330" s="15"/>
    </row>
    <row r="331">
      <c r="A331" s="15"/>
      <c r="B331" s="15"/>
      <c r="C331" s="15"/>
      <c r="D331" s="15"/>
      <c r="E331" s="15"/>
      <c r="F331" s="15"/>
      <c r="G331" s="15"/>
      <c r="H331" s="15"/>
      <c r="I331" s="15"/>
      <c r="J331" s="844"/>
      <c r="K331" s="15"/>
      <c r="L331" s="15"/>
      <c r="M331" s="15"/>
      <c r="N331" s="15"/>
      <c r="O331" s="15"/>
      <c r="P331" s="15"/>
      <c r="Q331" s="15"/>
      <c r="R331" s="15"/>
      <c r="S331" s="15"/>
    </row>
    <row r="332">
      <c r="A332" s="15"/>
      <c r="B332" s="15"/>
      <c r="C332" s="15"/>
      <c r="D332" s="15"/>
      <c r="E332" s="15"/>
      <c r="F332" s="15"/>
      <c r="G332" s="15"/>
      <c r="H332" s="15"/>
      <c r="I332" s="15"/>
      <c r="J332" s="844"/>
      <c r="K332" s="15"/>
      <c r="L332" s="15"/>
      <c r="M332" s="15"/>
      <c r="N332" s="15"/>
      <c r="O332" s="15"/>
      <c r="P332" s="15"/>
      <c r="Q332" s="15"/>
      <c r="R332" s="15"/>
      <c r="S332" s="15"/>
    </row>
    <row r="333">
      <c r="A333" s="15"/>
      <c r="B333" s="15"/>
      <c r="C333" s="15"/>
      <c r="D333" s="15"/>
      <c r="E333" s="15"/>
      <c r="F333" s="15"/>
      <c r="G333" s="15"/>
      <c r="H333" s="15"/>
      <c r="I333" s="15"/>
      <c r="J333" s="844"/>
      <c r="K333" s="15"/>
      <c r="L333" s="15"/>
      <c r="M333" s="15"/>
      <c r="N333" s="15"/>
      <c r="O333" s="15"/>
      <c r="P333" s="15"/>
      <c r="Q333" s="15"/>
      <c r="R333" s="15"/>
      <c r="S333" s="15"/>
    </row>
    <row r="334">
      <c r="A334" s="15"/>
      <c r="B334" s="15"/>
      <c r="C334" s="15"/>
      <c r="D334" s="15"/>
      <c r="E334" s="15"/>
      <c r="F334" s="15"/>
      <c r="G334" s="15"/>
      <c r="H334" s="15"/>
      <c r="I334" s="15"/>
      <c r="J334" s="844"/>
      <c r="K334" s="15"/>
      <c r="L334" s="15"/>
      <c r="M334" s="15"/>
      <c r="N334" s="15"/>
      <c r="O334" s="15"/>
      <c r="P334" s="15"/>
      <c r="Q334" s="15"/>
      <c r="R334" s="15"/>
      <c r="S334" s="15"/>
    </row>
    <row r="335">
      <c r="A335" s="15"/>
      <c r="B335" s="15"/>
      <c r="C335" s="15"/>
      <c r="D335" s="15"/>
      <c r="E335" s="15"/>
      <c r="F335" s="15"/>
      <c r="G335" s="15"/>
      <c r="H335" s="15"/>
      <c r="I335" s="15"/>
      <c r="J335" s="844"/>
      <c r="K335" s="15"/>
      <c r="L335" s="15"/>
      <c r="M335" s="15"/>
      <c r="N335" s="15"/>
      <c r="O335" s="15"/>
      <c r="P335" s="15"/>
      <c r="Q335" s="15"/>
      <c r="R335" s="15"/>
      <c r="S335" s="15"/>
    </row>
    <row r="336">
      <c r="A336" s="15"/>
      <c r="B336" s="15"/>
      <c r="C336" s="15"/>
      <c r="D336" s="15"/>
      <c r="E336" s="15"/>
      <c r="F336" s="15"/>
      <c r="G336" s="15"/>
      <c r="H336" s="15"/>
      <c r="I336" s="15"/>
      <c r="J336" s="844"/>
      <c r="K336" s="15"/>
      <c r="L336" s="15"/>
      <c r="M336" s="15"/>
      <c r="N336" s="15"/>
      <c r="O336" s="15"/>
      <c r="P336" s="15"/>
      <c r="Q336" s="15"/>
      <c r="R336" s="15"/>
      <c r="S336" s="15"/>
    </row>
    <row r="337">
      <c r="A337" s="15"/>
      <c r="B337" s="15"/>
      <c r="C337" s="15"/>
      <c r="D337" s="15"/>
      <c r="E337" s="15"/>
      <c r="F337" s="15"/>
      <c r="G337" s="15"/>
      <c r="H337" s="15"/>
      <c r="I337" s="15"/>
      <c r="J337" s="844"/>
      <c r="K337" s="15"/>
      <c r="L337" s="15"/>
      <c r="M337" s="15"/>
      <c r="N337" s="15"/>
      <c r="O337" s="15"/>
      <c r="P337" s="15"/>
      <c r="Q337" s="15"/>
      <c r="R337" s="15"/>
      <c r="S337" s="15"/>
    </row>
    <row r="338">
      <c r="A338" s="15"/>
      <c r="B338" s="15"/>
      <c r="C338" s="15"/>
      <c r="D338" s="15"/>
      <c r="E338" s="15"/>
      <c r="F338" s="15"/>
      <c r="G338" s="15"/>
      <c r="H338" s="15"/>
      <c r="I338" s="15"/>
      <c r="J338" s="844"/>
      <c r="K338" s="15"/>
      <c r="L338" s="15"/>
      <c r="M338" s="15"/>
      <c r="N338" s="15"/>
      <c r="O338" s="15"/>
      <c r="P338" s="15"/>
      <c r="Q338" s="15"/>
      <c r="R338" s="15"/>
      <c r="S338" s="15"/>
    </row>
    <row r="339">
      <c r="A339" s="15"/>
      <c r="B339" s="15"/>
      <c r="C339" s="15"/>
      <c r="D339" s="15"/>
      <c r="E339" s="15"/>
      <c r="F339" s="15"/>
      <c r="G339" s="15"/>
      <c r="H339" s="15"/>
      <c r="I339" s="15"/>
      <c r="J339" s="844"/>
      <c r="K339" s="15"/>
      <c r="L339" s="15"/>
      <c r="M339" s="15"/>
      <c r="N339" s="15"/>
      <c r="O339" s="15"/>
      <c r="P339" s="15"/>
      <c r="Q339" s="15"/>
      <c r="R339" s="15"/>
      <c r="S339" s="15"/>
    </row>
    <row r="340">
      <c r="A340" s="15"/>
      <c r="B340" s="15"/>
      <c r="C340" s="15"/>
      <c r="D340" s="15"/>
      <c r="E340" s="15"/>
      <c r="F340" s="15"/>
      <c r="G340" s="15"/>
      <c r="H340" s="15"/>
      <c r="I340" s="15"/>
      <c r="J340" s="844"/>
      <c r="K340" s="15"/>
      <c r="L340" s="15"/>
      <c r="M340" s="15"/>
      <c r="N340" s="15"/>
      <c r="O340" s="15"/>
      <c r="P340" s="15"/>
      <c r="Q340" s="15"/>
      <c r="R340" s="15"/>
      <c r="S340" s="15"/>
    </row>
    <row r="341">
      <c r="A341" s="15"/>
      <c r="B341" s="15"/>
      <c r="C341" s="15"/>
      <c r="D341" s="15"/>
      <c r="E341" s="15"/>
      <c r="F341" s="15"/>
      <c r="G341" s="15"/>
      <c r="H341" s="15"/>
      <c r="I341" s="15"/>
      <c r="J341" s="844"/>
      <c r="K341" s="15"/>
      <c r="L341" s="15"/>
      <c r="M341" s="15"/>
      <c r="N341" s="15"/>
      <c r="O341" s="15"/>
      <c r="P341" s="15"/>
      <c r="Q341" s="15"/>
      <c r="R341" s="15"/>
      <c r="S341" s="15"/>
    </row>
    <row r="342">
      <c r="A342" s="15"/>
      <c r="B342" s="15"/>
      <c r="C342" s="15"/>
      <c r="D342" s="15"/>
      <c r="E342" s="15"/>
      <c r="F342" s="15"/>
      <c r="G342" s="15"/>
      <c r="H342" s="15"/>
      <c r="I342" s="15"/>
      <c r="J342" s="844"/>
      <c r="K342" s="15"/>
      <c r="L342" s="15"/>
      <c r="M342" s="15"/>
      <c r="N342" s="15"/>
      <c r="O342" s="15"/>
      <c r="P342" s="15"/>
      <c r="Q342" s="15"/>
      <c r="R342" s="15"/>
      <c r="S342" s="15"/>
    </row>
    <row r="343">
      <c r="A343" s="15"/>
      <c r="B343" s="15"/>
      <c r="C343" s="15"/>
      <c r="D343" s="15"/>
      <c r="E343" s="15"/>
      <c r="F343" s="15"/>
      <c r="G343" s="15"/>
      <c r="H343" s="15"/>
      <c r="I343" s="15"/>
      <c r="J343" s="844"/>
      <c r="K343" s="15"/>
      <c r="L343" s="15"/>
      <c r="M343" s="15"/>
      <c r="N343" s="15"/>
      <c r="O343" s="15"/>
      <c r="P343" s="15"/>
      <c r="Q343" s="15"/>
      <c r="R343" s="15"/>
      <c r="S343" s="15"/>
    </row>
    <row r="344">
      <c r="A344" s="15"/>
      <c r="B344" s="15"/>
      <c r="C344" s="15"/>
      <c r="D344" s="15"/>
      <c r="E344" s="15"/>
      <c r="F344" s="15"/>
      <c r="G344" s="15"/>
      <c r="H344" s="15"/>
      <c r="I344" s="15"/>
      <c r="J344" s="844"/>
      <c r="K344" s="15"/>
      <c r="L344" s="15"/>
      <c r="M344" s="15"/>
      <c r="N344" s="15"/>
      <c r="O344" s="15"/>
      <c r="P344" s="15"/>
      <c r="Q344" s="15"/>
      <c r="R344" s="15"/>
      <c r="S344" s="15"/>
    </row>
    <row r="345">
      <c r="A345" s="15"/>
      <c r="B345" s="15"/>
      <c r="C345" s="15"/>
      <c r="D345" s="15"/>
      <c r="E345" s="15"/>
      <c r="F345" s="15"/>
      <c r="G345" s="15"/>
      <c r="H345" s="15"/>
      <c r="I345" s="15"/>
      <c r="J345" s="844"/>
      <c r="K345" s="15"/>
      <c r="L345" s="15"/>
      <c r="M345" s="15"/>
      <c r="N345" s="15"/>
      <c r="O345" s="15"/>
      <c r="P345" s="15"/>
      <c r="Q345" s="15"/>
      <c r="R345" s="15"/>
      <c r="S345" s="15"/>
    </row>
    <row r="346">
      <c r="A346" s="15"/>
      <c r="B346" s="15"/>
      <c r="C346" s="15"/>
      <c r="D346" s="15"/>
      <c r="E346" s="15"/>
      <c r="F346" s="15"/>
      <c r="G346" s="15"/>
      <c r="H346" s="15"/>
      <c r="I346" s="15"/>
      <c r="J346" s="844"/>
      <c r="K346" s="15"/>
      <c r="L346" s="15"/>
      <c r="M346" s="15"/>
      <c r="N346" s="15"/>
      <c r="O346" s="15"/>
      <c r="P346" s="15"/>
      <c r="Q346" s="15"/>
      <c r="R346" s="15"/>
      <c r="S346" s="15"/>
    </row>
    <row r="347">
      <c r="A347" s="15"/>
      <c r="B347" s="15"/>
      <c r="C347" s="15"/>
      <c r="D347" s="15"/>
      <c r="E347" s="15"/>
      <c r="F347" s="15"/>
      <c r="G347" s="15"/>
      <c r="H347" s="15"/>
      <c r="I347" s="15"/>
      <c r="J347" s="844"/>
      <c r="K347" s="15"/>
      <c r="L347" s="15"/>
      <c r="M347" s="15"/>
      <c r="N347" s="15"/>
      <c r="O347" s="15"/>
      <c r="P347" s="15"/>
      <c r="Q347" s="15"/>
      <c r="R347" s="15"/>
      <c r="S347" s="15"/>
    </row>
    <row r="348">
      <c r="A348" s="15"/>
      <c r="B348" s="15"/>
      <c r="C348" s="15"/>
      <c r="D348" s="15"/>
      <c r="E348" s="15"/>
      <c r="F348" s="15"/>
      <c r="G348" s="15"/>
      <c r="H348" s="15"/>
      <c r="I348" s="15"/>
      <c r="J348" s="844"/>
      <c r="K348" s="15"/>
      <c r="L348" s="15"/>
      <c r="M348" s="15"/>
      <c r="N348" s="15"/>
      <c r="O348" s="15"/>
      <c r="P348" s="15"/>
      <c r="Q348" s="15"/>
      <c r="R348" s="15"/>
      <c r="S348" s="15"/>
    </row>
    <row r="349">
      <c r="A349" s="15"/>
      <c r="B349" s="15"/>
      <c r="C349" s="15"/>
      <c r="D349" s="15"/>
      <c r="E349" s="15"/>
      <c r="F349" s="15"/>
      <c r="G349" s="15"/>
      <c r="H349" s="15"/>
      <c r="I349" s="15"/>
      <c r="J349" s="844"/>
      <c r="K349" s="15"/>
      <c r="L349" s="15"/>
      <c r="M349" s="15"/>
      <c r="N349" s="15"/>
      <c r="O349" s="15"/>
      <c r="P349" s="15"/>
      <c r="Q349" s="15"/>
      <c r="R349" s="15"/>
      <c r="S349" s="15"/>
    </row>
    <row r="350">
      <c r="A350" s="15"/>
      <c r="B350" s="15"/>
      <c r="C350" s="15"/>
      <c r="D350" s="15"/>
      <c r="E350" s="15"/>
      <c r="F350" s="15"/>
      <c r="G350" s="15"/>
      <c r="H350" s="15"/>
      <c r="I350" s="15"/>
      <c r="J350" s="844"/>
      <c r="K350" s="15"/>
      <c r="L350" s="15"/>
      <c r="M350" s="15"/>
      <c r="N350" s="15"/>
      <c r="O350" s="15"/>
      <c r="P350" s="15"/>
      <c r="Q350" s="15"/>
      <c r="R350" s="15"/>
      <c r="S350" s="15"/>
    </row>
    <row r="351">
      <c r="A351" s="15"/>
      <c r="B351" s="15"/>
      <c r="C351" s="15"/>
      <c r="D351" s="15"/>
      <c r="E351" s="15"/>
      <c r="F351" s="15"/>
      <c r="G351" s="15"/>
      <c r="H351" s="15"/>
      <c r="I351" s="15"/>
      <c r="J351" s="844"/>
      <c r="K351" s="15"/>
      <c r="L351" s="15"/>
      <c r="M351" s="15"/>
      <c r="N351" s="15"/>
      <c r="O351" s="15"/>
      <c r="P351" s="15"/>
      <c r="Q351" s="15"/>
      <c r="R351" s="15"/>
      <c r="S351" s="15"/>
    </row>
    <row r="352">
      <c r="A352" s="15"/>
      <c r="B352" s="15"/>
      <c r="C352" s="15"/>
      <c r="D352" s="15"/>
      <c r="E352" s="15"/>
      <c r="F352" s="15"/>
      <c r="G352" s="15"/>
      <c r="H352" s="15"/>
      <c r="I352" s="15"/>
      <c r="J352" s="844"/>
      <c r="K352" s="15"/>
      <c r="L352" s="15"/>
      <c r="M352" s="15"/>
      <c r="N352" s="15"/>
      <c r="O352" s="15"/>
      <c r="P352" s="15"/>
      <c r="Q352" s="15"/>
      <c r="R352" s="15"/>
      <c r="S352" s="15"/>
    </row>
    <row r="353">
      <c r="A353" s="15"/>
      <c r="B353" s="15"/>
      <c r="C353" s="15"/>
      <c r="D353" s="15"/>
      <c r="E353" s="15"/>
      <c r="F353" s="15"/>
      <c r="G353" s="15"/>
      <c r="H353" s="15"/>
      <c r="I353" s="15"/>
      <c r="J353" s="844"/>
      <c r="K353" s="15"/>
      <c r="L353" s="15"/>
      <c r="M353" s="15"/>
      <c r="N353" s="15"/>
      <c r="O353" s="15"/>
      <c r="P353" s="15"/>
      <c r="Q353" s="15"/>
      <c r="R353" s="15"/>
      <c r="S353" s="15"/>
    </row>
    <row r="354">
      <c r="A354" s="15"/>
      <c r="B354" s="15"/>
      <c r="C354" s="15"/>
      <c r="D354" s="15"/>
      <c r="E354" s="15"/>
      <c r="F354" s="15"/>
      <c r="G354" s="15"/>
      <c r="H354" s="15"/>
      <c r="I354" s="15"/>
      <c r="J354" s="844"/>
      <c r="K354" s="15"/>
      <c r="L354" s="15"/>
      <c r="M354" s="15"/>
      <c r="N354" s="15"/>
      <c r="O354" s="15"/>
      <c r="P354" s="15"/>
      <c r="Q354" s="15"/>
      <c r="R354" s="15"/>
      <c r="S354" s="15"/>
    </row>
    <row r="355">
      <c r="A355" s="15"/>
      <c r="B355" s="15"/>
      <c r="C355" s="15"/>
      <c r="D355" s="15"/>
      <c r="E355" s="15"/>
      <c r="F355" s="15"/>
      <c r="G355" s="15"/>
      <c r="H355" s="15"/>
      <c r="I355" s="15"/>
      <c r="J355" s="844"/>
      <c r="K355" s="15"/>
      <c r="L355" s="15"/>
      <c r="M355" s="15"/>
      <c r="N355" s="15"/>
      <c r="O355" s="15"/>
      <c r="P355" s="15"/>
      <c r="Q355" s="15"/>
      <c r="R355" s="15"/>
      <c r="S355" s="15"/>
    </row>
    <row r="356">
      <c r="A356" s="15"/>
      <c r="B356" s="15"/>
      <c r="C356" s="15"/>
      <c r="D356" s="15"/>
      <c r="E356" s="15"/>
      <c r="F356" s="15"/>
      <c r="G356" s="15"/>
      <c r="H356" s="15"/>
      <c r="I356" s="15"/>
      <c r="J356" s="844"/>
      <c r="K356" s="15"/>
      <c r="L356" s="15"/>
      <c r="M356" s="15"/>
      <c r="N356" s="15"/>
      <c r="O356" s="15"/>
      <c r="P356" s="15"/>
      <c r="Q356" s="15"/>
      <c r="R356" s="15"/>
      <c r="S356" s="15"/>
    </row>
    <row r="357">
      <c r="A357" s="15"/>
      <c r="B357" s="15"/>
      <c r="C357" s="15"/>
      <c r="D357" s="15"/>
      <c r="E357" s="15"/>
      <c r="F357" s="15"/>
      <c r="G357" s="15"/>
      <c r="H357" s="15"/>
      <c r="I357" s="15"/>
      <c r="J357" s="844"/>
      <c r="K357" s="15"/>
      <c r="L357" s="15"/>
      <c r="M357" s="15"/>
      <c r="N357" s="15"/>
      <c r="O357" s="15"/>
      <c r="P357" s="15"/>
      <c r="Q357" s="15"/>
      <c r="R357" s="15"/>
      <c r="S357" s="15"/>
    </row>
    <row r="358">
      <c r="A358" s="15"/>
      <c r="B358" s="15"/>
      <c r="C358" s="15"/>
      <c r="D358" s="15"/>
      <c r="E358" s="15"/>
      <c r="F358" s="15"/>
      <c r="G358" s="15"/>
      <c r="H358" s="15"/>
      <c r="I358" s="15"/>
      <c r="J358" s="844"/>
      <c r="K358" s="15"/>
      <c r="L358" s="15"/>
      <c r="M358" s="15"/>
      <c r="N358" s="15"/>
      <c r="O358" s="15"/>
      <c r="P358" s="15"/>
      <c r="Q358" s="15"/>
      <c r="R358" s="15"/>
      <c r="S358" s="15"/>
    </row>
    <row r="359">
      <c r="A359" s="15"/>
      <c r="B359" s="15"/>
      <c r="C359" s="15"/>
      <c r="D359" s="15"/>
      <c r="E359" s="15"/>
      <c r="F359" s="15"/>
      <c r="G359" s="15"/>
      <c r="H359" s="15"/>
      <c r="I359" s="15"/>
      <c r="J359" s="844"/>
      <c r="K359" s="15"/>
      <c r="L359" s="15"/>
      <c r="M359" s="15"/>
      <c r="N359" s="15"/>
      <c r="O359" s="15"/>
      <c r="P359" s="15"/>
      <c r="Q359" s="15"/>
      <c r="R359" s="15"/>
      <c r="S359" s="15"/>
    </row>
    <row r="360">
      <c r="A360" s="15"/>
      <c r="B360" s="15"/>
      <c r="C360" s="15"/>
      <c r="D360" s="15"/>
      <c r="E360" s="15"/>
      <c r="F360" s="15"/>
      <c r="G360" s="15"/>
      <c r="H360" s="15"/>
      <c r="I360" s="15"/>
      <c r="J360" s="844"/>
      <c r="K360" s="15"/>
      <c r="L360" s="15"/>
      <c r="M360" s="15"/>
      <c r="N360" s="15"/>
      <c r="O360" s="15"/>
      <c r="P360" s="15"/>
      <c r="Q360" s="15"/>
      <c r="R360" s="15"/>
      <c r="S360" s="15"/>
    </row>
    <row r="361">
      <c r="A361" s="15"/>
      <c r="B361" s="15"/>
      <c r="C361" s="15"/>
      <c r="D361" s="15"/>
      <c r="E361" s="15"/>
      <c r="F361" s="15"/>
      <c r="G361" s="15"/>
      <c r="H361" s="15"/>
      <c r="I361" s="15"/>
      <c r="J361" s="844"/>
      <c r="K361" s="15"/>
      <c r="L361" s="15"/>
      <c r="M361" s="15"/>
      <c r="N361" s="15"/>
      <c r="O361" s="15"/>
      <c r="P361" s="15"/>
      <c r="Q361" s="15"/>
      <c r="R361" s="15"/>
      <c r="S361" s="15"/>
    </row>
    <row r="362">
      <c r="A362" s="15"/>
      <c r="B362" s="15"/>
      <c r="C362" s="15"/>
      <c r="D362" s="15"/>
      <c r="E362" s="15"/>
      <c r="F362" s="15"/>
      <c r="G362" s="15"/>
      <c r="H362" s="15"/>
      <c r="I362" s="15"/>
      <c r="J362" s="844"/>
      <c r="K362" s="15"/>
      <c r="L362" s="15"/>
      <c r="M362" s="15"/>
      <c r="N362" s="15"/>
      <c r="O362" s="15"/>
      <c r="P362" s="15"/>
      <c r="Q362" s="15"/>
      <c r="R362" s="15"/>
      <c r="S362" s="15"/>
    </row>
    <row r="363">
      <c r="A363" s="15"/>
      <c r="B363" s="15"/>
      <c r="C363" s="15"/>
      <c r="D363" s="15"/>
      <c r="E363" s="15"/>
      <c r="F363" s="15"/>
      <c r="G363" s="15"/>
      <c r="H363" s="15"/>
      <c r="I363" s="15"/>
      <c r="J363" s="844"/>
      <c r="K363" s="15"/>
      <c r="L363" s="15"/>
      <c r="M363" s="15"/>
      <c r="N363" s="15"/>
      <c r="O363" s="15"/>
      <c r="P363" s="15"/>
      <c r="Q363" s="15"/>
      <c r="R363" s="15"/>
      <c r="S363" s="15"/>
    </row>
    <row r="364">
      <c r="A364" s="15"/>
      <c r="B364" s="15"/>
      <c r="C364" s="15"/>
      <c r="D364" s="15"/>
      <c r="E364" s="15"/>
      <c r="F364" s="15"/>
      <c r="G364" s="15"/>
      <c r="H364" s="15"/>
      <c r="I364" s="15"/>
      <c r="J364" s="844"/>
      <c r="K364" s="15"/>
      <c r="L364" s="15"/>
      <c r="M364" s="15"/>
      <c r="N364" s="15"/>
      <c r="O364" s="15"/>
      <c r="P364" s="15"/>
      <c r="Q364" s="15"/>
      <c r="R364" s="15"/>
      <c r="S364" s="15"/>
    </row>
    <row r="365">
      <c r="A365" s="15"/>
      <c r="B365" s="15"/>
      <c r="C365" s="15"/>
      <c r="D365" s="15"/>
      <c r="E365" s="15"/>
      <c r="F365" s="15"/>
      <c r="G365" s="15"/>
      <c r="H365" s="15"/>
      <c r="I365" s="15"/>
      <c r="J365" s="844"/>
      <c r="K365" s="15"/>
      <c r="L365" s="15"/>
      <c r="M365" s="15"/>
      <c r="N365" s="15"/>
      <c r="O365" s="15"/>
      <c r="P365" s="15"/>
      <c r="Q365" s="15"/>
      <c r="R365" s="15"/>
      <c r="S365" s="15"/>
    </row>
    <row r="366">
      <c r="A366" s="15"/>
      <c r="B366" s="15"/>
      <c r="C366" s="15"/>
      <c r="D366" s="15"/>
      <c r="E366" s="15"/>
      <c r="F366" s="15"/>
      <c r="G366" s="15"/>
      <c r="H366" s="15"/>
      <c r="I366" s="15"/>
      <c r="J366" s="844"/>
      <c r="K366" s="15"/>
      <c r="L366" s="15"/>
      <c r="M366" s="15"/>
      <c r="N366" s="15"/>
      <c r="O366" s="15"/>
      <c r="P366" s="15"/>
      <c r="Q366" s="15"/>
      <c r="R366" s="15"/>
      <c r="S366" s="15"/>
    </row>
    <row r="367">
      <c r="A367" s="15"/>
      <c r="B367" s="15"/>
      <c r="C367" s="15"/>
      <c r="D367" s="15"/>
      <c r="E367" s="15"/>
      <c r="F367" s="15"/>
      <c r="G367" s="15"/>
      <c r="H367" s="15"/>
      <c r="I367" s="15"/>
      <c r="J367" s="844"/>
      <c r="K367" s="15"/>
      <c r="L367" s="15"/>
      <c r="M367" s="15"/>
      <c r="N367" s="15"/>
      <c r="O367" s="15"/>
      <c r="P367" s="15"/>
      <c r="Q367" s="15"/>
      <c r="R367" s="15"/>
      <c r="S367" s="15"/>
    </row>
    <row r="368">
      <c r="A368" s="15"/>
      <c r="B368" s="15"/>
      <c r="C368" s="15"/>
      <c r="D368" s="15"/>
      <c r="E368" s="15"/>
      <c r="F368" s="15"/>
      <c r="G368" s="15"/>
      <c r="H368" s="15"/>
      <c r="I368" s="15"/>
      <c r="J368" s="844"/>
      <c r="K368" s="15"/>
      <c r="L368" s="15"/>
      <c r="M368" s="15"/>
      <c r="N368" s="15"/>
      <c r="O368" s="15"/>
      <c r="P368" s="15"/>
      <c r="Q368" s="15"/>
      <c r="R368" s="15"/>
      <c r="S368" s="15"/>
    </row>
    <row r="369">
      <c r="A369" s="15"/>
      <c r="B369" s="15"/>
      <c r="C369" s="15"/>
      <c r="D369" s="15"/>
      <c r="E369" s="15"/>
      <c r="F369" s="15"/>
      <c r="G369" s="15"/>
      <c r="H369" s="15"/>
      <c r="I369" s="15"/>
      <c r="J369" s="844"/>
      <c r="K369" s="15"/>
      <c r="L369" s="15"/>
      <c r="M369" s="15"/>
      <c r="N369" s="15"/>
      <c r="O369" s="15"/>
      <c r="P369" s="15"/>
      <c r="Q369" s="15"/>
      <c r="R369" s="15"/>
      <c r="S369" s="15"/>
    </row>
    <row r="370">
      <c r="A370" s="15"/>
      <c r="B370" s="15"/>
      <c r="C370" s="15"/>
      <c r="D370" s="15"/>
      <c r="E370" s="15"/>
      <c r="F370" s="15"/>
      <c r="G370" s="15"/>
      <c r="H370" s="15"/>
      <c r="I370" s="15"/>
      <c r="J370" s="844"/>
      <c r="K370" s="15"/>
      <c r="L370" s="15"/>
      <c r="M370" s="15"/>
      <c r="N370" s="15"/>
      <c r="O370" s="15"/>
      <c r="P370" s="15"/>
      <c r="Q370" s="15"/>
      <c r="R370" s="15"/>
      <c r="S370" s="15"/>
    </row>
    <row r="371">
      <c r="A371" s="15"/>
      <c r="B371" s="15"/>
      <c r="C371" s="15"/>
      <c r="D371" s="15"/>
      <c r="E371" s="15"/>
      <c r="F371" s="15"/>
      <c r="G371" s="15"/>
      <c r="H371" s="15"/>
      <c r="I371" s="15"/>
      <c r="J371" s="844"/>
      <c r="K371" s="15"/>
      <c r="L371" s="15"/>
      <c r="M371" s="15"/>
      <c r="N371" s="15"/>
      <c r="O371" s="15"/>
      <c r="P371" s="15"/>
      <c r="Q371" s="15"/>
      <c r="R371" s="15"/>
      <c r="S371" s="15"/>
    </row>
    <row r="372">
      <c r="A372" s="15"/>
      <c r="B372" s="15"/>
      <c r="C372" s="15"/>
      <c r="D372" s="15"/>
      <c r="E372" s="15"/>
      <c r="F372" s="15"/>
      <c r="G372" s="15"/>
      <c r="H372" s="15"/>
      <c r="I372" s="15"/>
      <c r="J372" s="844"/>
      <c r="K372" s="15"/>
      <c r="L372" s="15"/>
      <c r="M372" s="15"/>
      <c r="N372" s="15"/>
      <c r="O372" s="15"/>
      <c r="P372" s="15"/>
      <c r="Q372" s="15"/>
      <c r="R372" s="15"/>
      <c r="S372" s="15"/>
    </row>
    <row r="373">
      <c r="A373" s="15"/>
      <c r="B373" s="15"/>
      <c r="C373" s="15"/>
      <c r="D373" s="15"/>
      <c r="E373" s="15"/>
      <c r="F373" s="15"/>
      <c r="G373" s="15"/>
      <c r="H373" s="15"/>
      <c r="I373" s="15"/>
      <c r="J373" s="844"/>
      <c r="K373" s="15"/>
      <c r="L373" s="15"/>
      <c r="M373" s="15"/>
      <c r="N373" s="15"/>
      <c r="O373" s="15"/>
      <c r="P373" s="15"/>
      <c r="Q373" s="15"/>
      <c r="R373" s="15"/>
      <c r="S373" s="15"/>
    </row>
    <row r="374">
      <c r="A374" s="15"/>
      <c r="B374" s="15"/>
      <c r="C374" s="15"/>
      <c r="D374" s="15"/>
      <c r="E374" s="15"/>
      <c r="F374" s="15"/>
      <c r="G374" s="15"/>
      <c r="H374" s="15"/>
      <c r="I374" s="15"/>
      <c r="J374" s="844"/>
      <c r="K374" s="15"/>
      <c r="L374" s="15"/>
      <c r="M374" s="15"/>
      <c r="N374" s="15"/>
      <c r="O374" s="15"/>
      <c r="P374" s="15"/>
      <c r="Q374" s="15"/>
      <c r="R374" s="15"/>
      <c r="S374" s="15"/>
    </row>
    <row r="375">
      <c r="A375" s="15"/>
      <c r="B375" s="15"/>
      <c r="C375" s="15"/>
      <c r="D375" s="15"/>
      <c r="E375" s="15"/>
      <c r="F375" s="15"/>
      <c r="G375" s="15"/>
      <c r="H375" s="15"/>
      <c r="I375" s="15"/>
      <c r="J375" s="844"/>
      <c r="K375" s="15"/>
      <c r="L375" s="15"/>
      <c r="M375" s="15"/>
      <c r="N375" s="15"/>
      <c r="O375" s="15"/>
      <c r="P375" s="15"/>
      <c r="Q375" s="15"/>
      <c r="R375" s="15"/>
      <c r="S375" s="15"/>
    </row>
    <row r="376">
      <c r="A376" s="15"/>
      <c r="B376" s="15"/>
      <c r="C376" s="15"/>
      <c r="D376" s="15"/>
      <c r="E376" s="15"/>
      <c r="F376" s="15"/>
      <c r="G376" s="15"/>
      <c r="H376" s="15"/>
      <c r="I376" s="15"/>
      <c r="J376" s="844"/>
      <c r="K376" s="15"/>
      <c r="L376" s="15"/>
      <c r="M376" s="15"/>
      <c r="N376" s="15"/>
      <c r="O376" s="15"/>
      <c r="P376" s="15"/>
      <c r="Q376" s="15"/>
      <c r="R376" s="15"/>
      <c r="S376" s="15"/>
    </row>
    <row r="377">
      <c r="A377" s="15"/>
      <c r="B377" s="15"/>
      <c r="C377" s="15"/>
      <c r="D377" s="15"/>
      <c r="E377" s="15"/>
      <c r="F377" s="15"/>
      <c r="G377" s="15"/>
      <c r="H377" s="15"/>
      <c r="I377" s="15"/>
      <c r="J377" s="844"/>
      <c r="K377" s="15"/>
      <c r="L377" s="15"/>
      <c r="M377" s="15"/>
      <c r="N377" s="15"/>
      <c r="O377" s="15"/>
      <c r="P377" s="15"/>
      <c r="Q377" s="15"/>
      <c r="R377" s="15"/>
      <c r="S377" s="15"/>
    </row>
    <row r="378">
      <c r="A378" s="15"/>
      <c r="B378" s="15"/>
      <c r="C378" s="15"/>
      <c r="D378" s="15"/>
      <c r="E378" s="15"/>
      <c r="F378" s="15"/>
      <c r="G378" s="15"/>
      <c r="H378" s="15"/>
      <c r="I378" s="15"/>
      <c r="J378" s="844"/>
      <c r="K378" s="15"/>
      <c r="L378" s="15"/>
      <c r="M378" s="15"/>
      <c r="N378" s="15"/>
      <c r="O378" s="15"/>
      <c r="P378" s="15"/>
      <c r="Q378" s="15"/>
      <c r="R378" s="15"/>
      <c r="S378" s="15"/>
    </row>
    <row r="379">
      <c r="A379" s="15"/>
      <c r="B379" s="15"/>
      <c r="C379" s="15"/>
      <c r="D379" s="15"/>
      <c r="E379" s="15"/>
      <c r="F379" s="15"/>
      <c r="G379" s="15"/>
      <c r="H379" s="15"/>
      <c r="I379" s="15"/>
      <c r="J379" s="844"/>
      <c r="K379" s="15"/>
      <c r="L379" s="15"/>
      <c r="M379" s="15"/>
      <c r="N379" s="15"/>
      <c r="O379" s="15"/>
      <c r="P379" s="15"/>
      <c r="Q379" s="15"/>
      <c r="R379" s="15"/>
      <c r="S379" s="15"/>
    </row>
    <row r="380">
      <c r="A380" s="15"/>
      <c r="B380" s="15"/>
      <c r="C380" s="15"/>
      <c r="D380" s="15"/>
      <c r="E380" s="15"/>
      <c r="F380" s="15"/>
      <c r="G380" s="15"/>
      <c r="H380" s="15"/>
      <c r="I380" s="15"/>
      <c r="J380" s="844"/>
      <c r="K380" s="15"/>
      <c r="L380" s="15"/>
      <c r="M380" s="15"/>
      <c r="N380" s="15"/>
      <c r="O380" s="15"/>
      <c r="P380" s="15"/>
      <c r="Q380" s="15"/>
      <c r="R380" s="15"/>
      <c r="S380" s="15"/>
    </row>
    <row r="381">
      <c r="A381" s="15"/>
      <c r="B381" s="15"/>
      <c r="C381" s="15"/>
      <c r="D381" s="15"/>
      <c r="E381" s="15"/>
      <c r="F381" s="15"/>
      <c r="G381" s="15"/>
      <c r="H381" s="15"/>
      <c r="I381" s="15"/>
      <c r="J381" s="844"/>
      <c r="K381" s="15"/>
      <c r="L381" s="15"/>
      <c r="M381" s="15"/>
      <c r="N381" s="15"/>
      <c r="O381" s="15"/>
      <c r="P381" s="15"/>
      <c r="Q381" s="15"/>
      <c r="R381" s="15"/>
      <c r="S381" s="15"/>
    </row>
    <row r="382">
      <c r="A382" s="15"/>
      <c r="B382" s="15"/>
      <c r="C382" s="15"/>
      <c r="D382" s="15"/>
      <c r="E382" s="15"/>
      <c r="F382" s="15"/>
      <c r="G382" s="15"/>
      <c r="H382" s="15"/>
      <c r="I382" s="15"/>
      <c r="J382" s="844"/>
      <c r="K382" s="15"/>
      <c r="L382" s="15"/>
      <c r="M382" s="15"/>
      <c r="N382" s="15"/>
      <c r="O382" s="15"/>
      <c r="P382" s="15"/>
      <c r="Q382" s="15"/>
      <c r="R382" s="15"/>
      <c r="S382" s="15"/>
    </row>
    <row r="383">
      <c r="A383" s="15"/>
      <c r="B383" s="15"/>
      <c r="C383" s="15"/>
      <c r="D383" s="15"/>
      <c r="E383" s="15"/>
      <c r="F383" s="15"/>
      <c r="G383" s="15"/>
      <c r="H383" s="15"/>
      <c r="I383" s="15"/>
      <c r="J383" s="844"/>
      <c r="K383" s="15"/>
      <c r="L383" s="15"/>
      <c r="M383" s="15"/>
      <c r="N383" s="15"/>
      <c r="O383" s="15"/>
      <c r="P383" s="15"/>
      <c r="Q383" s="15"/>
      <c r="R383" s="15"/>
      <c r="S383" s="15"/>
    </row>
    <row r="384">
      <c r="A384" s="15"/>
      <c r="B384" s="15"/>
      <c r="C384" s="15"/>
      <c r="D384" s="15"/>
      <c r="E384" s="15"/>
      <c r="F384" s="15"/>
      <c r="G384" s="15"/>
      <c r="H384" s="15"/>
      <c r="I384" s="15"/>
      <c r="J384" s="844"/>
      <c r="K384" s="15"/>
      <c r="L384" s="15"/>
      <c r="M384" s="15"/>
      <c r="N384" s="15"/>
      <c r="O384" s="15"/>
      <c r="P384" s="15"/>
      <c r="Q384" s="15"/>
      <c r="R384" s="15"/>
      <c r="S384" s="15"/>
    </row>
    <row r="385">
      <c r="A385" s="15"/>
      <c r="B385" s="15"/>
      <c r="C385" s="15"/>
      <c r="D385" s="15"/>
      <c r="E385" s="15"/>
      <c r="F385" s="15"/>
      <c r="G385" s="15"/>
      <c r="H385" s="15"/>
      <c r="I385" s="15"/>
      <c r="J385" s="844"/>
      <c r="K385" s="15"/>
      <c r="L385" s="15"/>
      <c r="M385" s="15"/>
      <c r="N385" s="15"/>
      <c r="O385" s="15"/>
      <c r="P385" s="15"/>
      <c r="Q385" s="15"/>
      <c r="R385" s="15"/>
      <c r="S385" s="15"/>
    </row>
    <row r="386">
      <c r="A386" s="15"/>
      <c r="B386" s="15"/>
      <c r="C386" s="15"/>
      <c r="D386" s="15"/>
      <c r="E386" s="15"/>
      <c r="F386" s="15"/>
      <c r="G386" s="15"/>
      <c r="H386" s="15"/>
      <c r="I386" s="15"/>
      <c r="J386" s="844"/>
      <c r="K386" s="15"/>
      <c r="L386" s="15"/>
      <c r="M386" s="15"/>
      <c r="N386" s="15"/>
      <c r="O386" s="15"/>
      <c r="P386" s="15"/>
      <c r="Q386" s="15"/>
      <c r="R386" s="15"/>
      <c r="S386" s="15"/>
    </row>
    <row r="387">
      <c r="A387" s="15"/>
      <c r="B387" s="15"/>
      <c r="C387" s="15"/>
      <c r="D387" s="15"/>
      <c r="E387" s="15"/>
      <c r="F387" s="15"/>
      <c r="G387" s="15"/>
      <c r="H387" s="15"/>
      <c r="I387" s="15"/>
      <c r="J387" s="844"/>
      <c r="K387" s="15"/>
      <c r="L387" s="15"/>
      <c r="M387" s="15"/>
      <c r="N387" s="15"/>
      <c r="O387" s="15"/>
      <c r="P387" s="15"/>
      <c r="Q387" s="15"/>
      <c r="R387" s="15"/>
      <c r="S387" s="15"/>
    </row>
    <row r="388">
      <c r="A388" s="15"/>
      <c r="B388" s="15"/>
      <c r="C388" s="15"/>
      <c r="D388" s="15"/>
      <c r="E388" s="15"/>
      <c r="F388" s="15"/>
      <c r="G388" s="15"/>
      <c r="H388" s="15"/>
      <c r="I388" s="15"/>
      <c r="J388" s="844"/>
      <c r="K388" s="15"/>
      <c r="L388" s="15"/>
      <c r="M388" s="15"/>
      <c r="N388" s="15"/>
      <c r="O388" s="15"/>
      <c r="P388" s="15"/>
      <c r="Q388" s="15"/>
      <c r="R388" s="15"/>
      <c r="S388" s="15"/>
    </row>
    <row r="389">
      <c r="A389" s="15"/>
      <c r="B389" s="15"/>
      <c r="C389" s="15"/>
      <c r="D389" s="15"/>
      <c r="E389" s="15"/>
      <c r="F389" s="15"/>
      <c r="G389" s="15"/>
      <c r="H389" s="15"/>
      <c r="I389" s="15"/>
      <c r="J389" s="844"/>
      <c r="K389" s="15"/>
      <c r="L389" s="15"/>
      <c r="M389" s="15"/>
      <c r="N389" s="15"/>
      <c r="O389" s="15"/>
      <c r="P389" s="15"/>
      <c r="Q389" s="15"/>
      <c r="R389" s="15"/>
      <c r="S389" s="15"/>
    </row>
    <row r="390">
      <c r="A390" s="15"/>
      <c r="B390" s="15"/>
      <c r="C390" s="15"/>
      <c r="D390" s="15"/>
      <c r="E390" s="15"/>
      <c r="F390" s="15"/>
      <c r="G390" s="15"/>
      <c r="H390" s="15"/>
      <c r="I390" s="15"/>
      <c r="J390" s="844"/>
      <c r="K390" s="15"/>
      <c r="L390" s="15"/>
      <c r="M390" s="15"/>
      <c r="N390" s="15"/>
      <c r="O390" s="15"/>
      <c r="P390" s="15"/>
      <c r="Q390" s="15"/>
      <c r="R390" s="15"/>
      <c r="S390" s="15"/>
    </row>
    <row r="391">
      <c r="A391" s="15"/>
      <c r="B391" s="15"/>
      <c r="C391" s="15"/>
      <c r="D391" s="15"/>
      <c r="E391" s="15"/>
      <c r="F391" s="15"/>
      <c r="G391" s="15"/>
      <c r="H391" s="15"/>
      <c r="I391" s="15"/>
      <c r="J391" s="844"/>
      <c r="K391" s="15"/>
      <c r="L391" s="15"/>
      <c r="M391" s="15"/>
      <c r="N391" s="15"/>
      <c r="O391" s="15"/>
      <c r="P391" s="15"/>
      <c r="Q391" s="15"/>
      <c r="R391" s="15"/>
      <c r="S391" s="15"/>
    </row>
    <row r="392">
      <c r="A392" s="15"/>
      <c r="B392" s="15"/>
      <c r="C392" s="15"/>
      <c r="D392" s="15"/>
      <c r="E392" s="15"/>
      <c r="F392" s="15"/>
      <c r="G392" s="15"/>
      <c r="H392" s="15"/>
      <c r="I392" s="15"/>
      <c r="J392" s="844"/>
      <c r="K392" s="15"/>
      <c r="L392" s="15"/>
      <c r="M392" s="15"/>
      <c r="N392" s="15"/>
      <c r="O392" s="15"/>
      <c r="P392" s="15"/>
      <c r="Q392" s="15"/>
      <c r="R392" s="15"/>
      <c r="S392" s="15"/>
    </row>
    <row r="393">
      <c r="A393" s="15"/>
      <c r="B393" s="15"/>
      <c r="C393" s="15"/>
      <c r="D393" s="15"/>
      <c r="E393" s="15"/>
      <c r="F393" s="15"/>
      <c r="G393" s="15"/>
      <c r="H393" s="15"/>
      <c r="I393" s="15"/>
      <c r="J393" s="844"/>
      <c r="K393" s="15"/>
      <c r="L393" s="15"/>
      <c r="M393" s="15"/>
      <c r="N393" s="15"/>
      <c r="O393" s="15"/>
      <c r="P393" s="15"/>
      <c r="Q393" s="15"/>
      <c r="R393" s="15"/>
      <c r="S393" s="15"/>
    </row>
    <row r="394">
      <c r="A394" s="15"/>
      <c r="B394" s="15"/>
      <c r="C394" s="15"/>
      <c r="D394" s="15"/>
      <c r="E394" s="15"/>
      <c r="F394" s="15"/>
      <c r="G394" s="15"/>
      <c r="H394" s="15"/>
      <c r="I394" s="15"/>
      <c r="J394" s="844"/>
      <c r="K394" s="15"/>
      <c r="L394" s="15"/>
      <c r="M394" s="15"/>
      <c r="N394" s="15"/>
      <c r="O394" s="15"/>
      <c r="P394" s="15"/>
      <c r="Q394" s="15"/>
      <c r="R394" s="15"/>
      <c r="S394" s="15"/>
    </row>
    <row r="395">
      <c r="A395" s="15"/>
      <c r="B395" s="15"/>
      <c r="C395" s="15"/>
      <c r="D395" s="15"/>
      <c r="E395" s="15"/>
      <c r="F395" s="15"/>
      <c r="G395" s="15"/>
      <c r="H395" s="15"/>
      <c r="I395" s="15"/>
      <c r="J395" s="844"/>
      <c r="K395" s="15"/>
      <c r="L395" s="15"/>
      <c r="M395" s="15"/>
      <c r="N395" s="15"/>
      <c r="O395" s="15"/>
      <c r="P395" s="15"/>
      <c r="Q395" s="15"/>
      <c r="R395" s="15"/>
      <c r="S395" s="15"/>
    </row>
    <row r="396">
      <c r="A396" s="15"/>
      <c r="B396" s="15"/>
      <c r="C396" s="15"/>
      <c r="D396" s="15"/>
      <c r="E396" s="15"/>
      <c r="F396" s="15"/>
      <c r="G396" s="15"/>
      <c r="H396" s="15"/>
      <c r="I396" s="15"/>
      <c r="J396" s="844"/>
      <c r="K396" s="15"/>
      <c r="L396" s="15"/>
      <c r="M396" s="15"/>
      <c r="N396" s="15"/>
      <c r="O396" s="15"/>
      <c r="P396" s="15"/>
      <c r="Q396" s="15"/>
      <c r="R396" s="15"/>
      <c r="S396" s="15"/>
    </row>
    <row r="397">
      <c r="A397" s="15"/>
      <c r="B397" s="15"/>
      <c r="C397" s="15"/>
      <c r="D397" s="15"/>
      <c r="E397" s="15"/>
      <c r="F397" s="15"/>
      <c r="G397" s="15"/>
      <c r="H397" s="15"/>
      <c r="I397" s="15"/>
      <c r="J397" s="844"/>
      <c r="K397" s="15"/>
      <c r="L397" s="15"/>
      <c r="M397" s="15"/>
      <c r="N397" s="15"/>
      <c r="O397" s="15"/>
      <c r="P397" s="15"/>
      <c r="Q397" s="15"/>
      <c r="R397" s="15"/>
      <c r="S397" s="15"/>
    </row>
    <row r="398">
      <c r="A398" s="15"/>
      <c r="B398" s="15"/>
      <c r="C398" s="15"/>
      <c r="D398" s="15"/>
      <c r="E398" s="15"/>
      <c r="F398" s="15"/>
      <c r="G398" s="15"/>
      <c r="H398" s="15"/>
      <c r="I398" s="15"/>
      <c r="J398" s="844"/>
      <c r="K398" s="15"/>
      <c r="L398" s="15"/>
      <c r="M398" s="15"/>
      <c r="N398" s="15"/>
      <c r="O398" s="15"/>
      <c r="P398" s="15"/>
      <c r="Q398" s="15"/>
      <c r="R398" s="15"/>
      <c r="S398" s="15"/>
    </row>
    <row r="399">
      <c r="A399" s="15"/>
      <c r="B399" s="15"/>
      <c r="C399" s="15"/>
      <c r="D399" s="15"/>
      <c r="E399" s="15"/>
      <c r="F399" s="15"/>
      <c r="G399" s="15"/>
      <c r="H399" s="15"/>
      <c r="I399" s="15"/>
      <c r="J399" s="844"/>
      <c r="K399" s="15"/>
      <c r="L399" s="15"/>
      <c r="M399" s="15"/>
      <c r="N399" s="15"/>
      <c r="O399" s="15"/>
      <c r="P399" s="15"/>
      <c r="Q399" s="15"/>
      <c r="R399" s="15"/>
      <c r="S399" s="15"/>
    </row>
    <row r="400">
      <c r="A400" s="15"/>
      <c r="B400" s="15"/>
      <c r="C400" s="15"/>
      <c r="D400" s="15"/>
      <c r="E400" s="15"/>
      <c r="F400" s="15"/>
      <c r="G400" s="15"/>
      <c r="H400" s="15"/>
      <c r="I400" s="15"/>
      <c r="J400" s="844"/>
      <c r="K400" s="15"/>
      <c r="L400" s="15"/>
      <c r="M400" s="15"/>
      <c r="N400" s="15"/>
      <c r="O400" s="15"/>
      <c r="P400" s="15"/>
      <c r="Q400" s="15"/>
      <c r="R400" s="15"/>
      <c r="S400" s="15"/>
    </row>
    <row r="401">
      <c r="A401" s="15"/>
      <c r="B401" s="15"/>
      <c r="C401" s="15"/>
      <c r="D401" s="15"/>
      <c r="E401" s="15"/>
      <c r="F401" s="15"/>
      <c r="G401" s="15"/>
      <c r="H401" s="15"/>
      <c r="I401" s="15"/>
      <c r="J401" s="844"/>
      <c r="K401" s="15"/>
      <c r="L401" s="15"/>
      <c r="M401" s="15"/>
      <c r="N401" s="15"/>
      <c r="O401" s="15"/>
      <c r="P401" s="15"/>
      <c r="Q401" s="15"/>
      <c r="R401" s="15"/>
      <c r="S401" s="15"/>
    </row>
    <row r="402">
      <c r="A402" s="15"/>
      <c r="B402" s="15"/>
      <c r="C402" s="15"/>
      <c r="D402" s="15"/>
      <c r="E402" s="15"/>
      <c r="F402" s="15"/>
      <c r="G402" s="15"/>
      <c r="H402" s="15"/>
      <c r="I402" s="15"/>
      <c r="J402" s="844"/>
      <c r="K402" s="15"/>
      <c r="L402" s="15"/>
      <c r="M402" s="15"/>
      <c r="N402" s="15"/>
      <c r="O402" s="15"/>
      <c r="P402" s="15"/>
      <c r="Q402" s="15"/>
      <c r="R402" s="15"/>
      <c r="S402" s="15"/>
    </row>
    <row r="403">
      <c r="A403" s="15"/>
      <c r="B403" s="15"/>
      <c r="C403" s="15"/>
      <c r="D403" s="15"/>
      <c r="E403" s="15"/>
      <c r="F403" s="15"/>
      <c r="G403" s="15"/>
      <c r="H403" s="15"/>
      <c r="I403" s="15"/>
      <c r="J403" s="844"/>
      <c r="K403" s="15"/>
      <c r="L403" s="15"/>
      <c r="M403" s="15"/>
      <c r="N403" s="15"/>
      <c r="O403" s="15"/>
      <c r="P403" s="15"/>
      <c r="Q403" s="15"/>
      <c r="R403" s="15"/>
      <c r="S403" s="15"/>
    </row>
    <row r="404">
      <c r="A404" s="15"/>
      <c r="B404" s="15"/>
      <c r="C404" s="15"/>
      <c r="D404" s="15"/>
      <c r="E404" s="15"/>
      <c r="F404" s="15"/>
      <c r="G404" s="15"/>
      <c r="H404" s="15"/>
      <c r="I404" s="15"/>
      <c r="J404" s="844"/>
      <c r="K404" s="15"/>
      <c r="L404" s="15"/>
      <c r="M404" s="15"/>
      <c r="N404" s="15"/>
      <c r="O404" s="15"/>
      <c r="P404" s="15"/>
      <c r="Q404" s="15"/>
      <c r="R404" s="15"/>
      <c r="S404" s="15"/>
    </row>
    <row r="405">
      <c r="A405" s="15"/>
      <c r="B405" s="15"/>
      <c r="C405" s="15"/>
      <c r="D405" s="15"/>
      <c r="E405" s="15"/>
      <c r="F405" s="15"/>
      <c r="G405" s="15"/>
      <c r="H405" s="15"/>
      <c r="I405" s="15"/>
      <c r="J405" s="844"/>
      <c r="K405" s="15"/>
      <c r="L405" s="15"/>
      <c r="M405" s="15"/>
      <c r="N405" s="15"/>
      <c r="O405" s="15"/>
      <c r="P405" s="15"/>
      <c r="Q405" s="15"/>
      <c r="R405" s="15"/>
      <c r="S405" s="15"/>
    </row>
    <row r="406">
      <c r="A406" s="15"/>
      <c r="B406" s="15"/>
      <c r="C406" s="15"/>
      <c r="D406" s="15"/>
      <c r="E406" s="15"/>
      <c r="F406" s="15"/>
      <c r="G406" s="15"/>
      <c r="H406" s="15"/>
      <c r="I406" s="15"/>
      <c r="J406" s="844"/>
      <c r="K406" s="15"/>
      <c r="L406" s="15"/>
      <c r="M406" s="15"/>
      <c r="N406" s="15"/>
      <c r="O406" s="15"/>
      <c r="P406" s="15"/>
      <c r="Q406" s="15"/>
      <c r="R406" s="15"/>
      <c r="S406" s="15"/>
    </row>
    <row r="407">
      <c r="A407" s="15"/>
      <c r="B407" s="15"/>
      <c r="C407" s="15"/>
      <c r="D407" s="15"/>
      <c r="E407" s="15"/>
      <c r="F407" s="15"/>
      <c r="G407" s="15"/>
      <c r="H407" s="15"/>
      <c r="I407" s="15"/>
      <c r="J407" s="844"/>
      <c r="K407" s="15"/>
      <c r="L407" s="15"/>
      <c r="M407" s="15"/>
      <c r="N407" s="15"/>
      <c r="O407" s="15"/>
      <c r="P407" s="15"/>
      <c r="Q407" s="15"/>
      <c r="R407" s="15"/>
      <c r="S407" s="15"/>
    </row>
    <row r="408">
      <c r="A408" s="15"/>
      <c r="B408" s="15"/>
      <c r="C408" s="15"/>
      <c r="D408" s="15"/>
      <c r="E408" s="15"/>
      <c r="F408" s="15"/>
      <c r="G408" s="15"/>
      <c r="H408" s="15"/>
      <c r="I408" s="15"/>
      <c r="J408" s="844"/>
      <c r="K408" s="15"/>
      <c r="L408" s="15"/>
      <c r="M408" s="15"/>
      <c r="N408" s="15"/>
      <c r="O408" s="15"/>
      <c r="P408" s="15"/>
      <c r="Q408" s="15"/>
      <c r="R408" s="15"/>
      <c r="S408" s="15"/>
    </row>
    <row r="409">
      <c r="A409" s="15"/>
      <c r="B409" s="15"/>
      <c r="C409" s="15"/>
      <c r="D409" s="15"/>
      <c r="E409" s="15"/>
      <c r="F409" s="15"/>
      <c r="G409" s="15"/>
      <c r="H409" s="15"/>
      <c r="I409" s="15"/>
      <c r="J409" s="844"/>
      <c r="K409" s="15"/>
      <c r="L409" s="15"/>
      <c r="M409" s="15"/>
      <c r="N409" s="15"/>
      <c r="O409" s="15"/>
      <c r="P409" s="15"/>
      <c r="Q409" s="15"/>
      <c r="R409" s="15"/>
      <c r="S409" s="15"/>
    </row>
    <row r="410">
      <c r="A410" s="15"/>
      <c r="B410" s="15"/>
      <c r="C410" s="15"/>
      <c r="D410" s="15"/>
      <c r="E410" s="15"/>
      <c r="F410" s="15"/>
      <c r="G410" s="15"/>
      <c r="H410" s="15"/>
      <c r="I410" s="15"/>
      <c r="J410" s="844"/>
      <c r="K410" s="15"/>
      <c r="L410" s="15"/>
      <c r="M410" s="15"/>
      <c r="N410" s="15"/>
      <c r="O410" s="15"/>
      <c r="P410" s="15"/>
      <c r="Q410" s="15"/>
      <c r="R410" s="15"/>
      <c r="S410" s="15"/>
    </row>
    <row r="411">
      <c r="A411" s="15"/>
      <c r="B411" s="15"/>
      <c r="C411" s="15"/>
      <c r="D411" s="15"/>
      <c r="E411" s="15"/>
      <c r="F411" s="15"/>
      <c r="G411" s="15"/>
      <c r="H411" s="15"/>
      <c r="I411" s="15"/>
      <c r="J411" s="844"/>
      <c r="K411" s="15"/>
      <c r="L411" s="15"/>
      <c r="M411" s="15"/>
      <c r="N411" s="15"/>
      <c r="O411" s="15"/>
      <c r="P411" s="15"/>
      <c r="Q411" s="15"/>
      <c r="R411" s="15"/>
      <c r="S411" s="15"/>
    </row>
    <row r="412">
      <c r="A412" s="15"/>
      <c r="B412" s="15"/>
      <c r="C412" s="15"/>
      <c r="D412" s="15"/>
      <c r="E412" s="15"/>
      <c r="F412" s="15"/>
      <c r="G412" s="15"/>
      <c r="H412" s="15"/>
      <c r="I412" s="15"/>
      <c r="J412" s="844"/>
      <c r="K412" s="15"/>
      <c r="L412" s="15"/>
      <c r="M412" s="15"/>
      <c r="N412" s="15"/>
      <c r="O412" s="15"/>
      <c r="P412" s="15"/>
      <c r="Q412" s="15"/>
      <c r="R412" s="15"/>
      <c r="S412" s="15"/>
    </row>
    <row r="413">
      <c r="A413" s="15"/>
      <c r="B413" s="15"/>
      <c r="C413" s="15"/>
      <c r="D413" s="15"/>
      <c r="E413" s="15"/>
      <c r="F413" s="15"/>
      <c r="G413" s="15"/>
      <c r="H413" s="15"/>
      <c r="I413" s="15"/>
      <c r="J413" s="844"/>
      <c r="K413" s="15"/>
      <c r="L413" s="15"/>
      <c r="M413" s="15"/>
      <c r="N413" s="15"/>
      <c r="O413" s="15"/>
      <c r="P413" s="15"/>
      <c r="Q413" s="15"/>
      <c r="R413" s="15"/>
      <c r="S413" s="15"/>
    </row>
    <row r="414">
      <c r="A414" s="15"/>
      <c r="B414" s="15"/>
      <c r="C414" s="15"/>
      <c r="D414" s="15"/>
      <c r="E414" s="15"/>
      <c r="F414" s="15"/>
      <c r="G414" s="15"/>
      <c r="H414" s="15"/>
      <c r="I414" s="15"/>
      <c r="J414" s="844"/>
      <c r="K414" s="15"/>
      <c r="L414" s="15"/>
      <c r="M414" s="15"/>
      <c r="N414" s="15"/>
      <c r="O414" s="15"/>
      <c r="P414" s="15"/>
      <c r="Q414" s="15"/>
      <c r="R414" s="15"/>
      <c r="S414" s="15"/>
    </row>
    <row r="415">
      <c r="A415" s="15"/>
      <c r="B415" s="15"/>
      <c r="C415" s="15"/>
      <c r="D415" s="15"/>
      <c r="E415" s="15"/>
      <c r="F415" s="15"/>
      <c r="G415" s="15"/>
      <c r="H415" s="15"/>
      <c r="I415" s="15"/>
      <c r="J415" s="844"/>
      <c r="K415" s="15"/>
      <c r="L415" s="15"/>
      <c r="M415" s="15"/>
      <c r="N415" s="15"/>
      <c r="O415" s="15"/>
      <c r="P415" s="15"/>
      <c r="Q415" s="15"/>
      <c r="R415" s="15"/>
      <c r="S415" s="15"/>
    </row>
    <row r="416">
      <c r="A416" s="15"/>
      <c r="B416" s="15"/>
      <c r="C416" s="15"/>
      <c r="D416" s="15"/>
      <c r="E416" s="15"/>
      <c r="F416" s="15"/>
      <c r="G416" s="15"/>
      <c r="H416" s="15"/>
      <c r="I416" s="15"/>
      <c r="J416" s="844"/>
      <c r="K416" s="15"/>
      <c r="L416" s="15"/>
      <c r="M416" s="15"/>
      <c r="N416" s="15"/>
      <c r="O416" s="15"/>
      <c r="P416" s="15"/>
      <c r="Q416" s="15"/>
      <c r="R416" s="15"/>
      <c r="S416" s="15"/>
    </row>
    <row r="417">
      <c r="A417" s="15"/>
      <c r="B417" s="15"/>
      <c r="C417" s="15"/>
      <c r="D417" s="15"/>
      <c r="E417" s="15"/>
      <c r="F417" s="15"/>
      <c r="G417" s="15"/>
      <c r="H417" s="15"/>
      <c r="I417" s="15"/>
      <c r="J417" s="844"/>
      <c r="K417" s="15"/>
      <c r="L417" s="15"/>
      <c r="M417" s="15"/>
      <c r="N417" s="15"/>
      <c r="O417" s="15"/>
      <c r="P417" s="15"/>
      <c r="Q417" s="15"/>
      <c r="R417" s="15"/>
      <c r="S417" s="15"/>
    </row>
    <row r="418">
      <c r="A418" s="15"/>
      <c r="B418" s="15"/>
      <c r="C418" s="15"/>
      <c r="D418" s="15"/>
      <c r="E418" s="15"/>
      <c r="F418" s="15"/>
      <c r="G418" s="15"/>
      <c r="H418" s="15"/>
      <c r="I418" s="15"/>
      <c r="J418" s="844"/>
      <c r="K418" s="15"/>
      <c r="L418" s="15"/>
      <c r="M418" s="15"/>
      <c r="N418" s="15"/>
      <c r="O418" s="15"/>
      <c r="P418" s="15"/>
      <c r="Q418" s="15"/>
      <c r="R418" s="15"/>
      <c r="S418" s="15"/>
    </row>
    <row r="419">
      <c r="A419" s="15"/>
      <c r="B419" s="15"/>
      <c r="C419" s="15"/>
      <c r="D419" s="15"/>
      <c r="E419" s="15"/>
      <c r="F419" s="15"/>
      <c r="G419" s="15"/>
      <c r="H419" s="15"/>
      <c r="I419" s="15"/>
      <c r="J419" s="844"/>
      <c r="K419" s="15"/>
      <c r="L419" s="15"/>
      <c r="M419" s="15"/>
      <c r="N419" s="15"/>
      <c r="O419" s="15"/>
      <c r="P419" s="15"/>
      <c r="Q419" s="15"/>
      <c r="R419" s="15"/>
      <c r="S419" s="15"/>
    </row>
    <row r="420">
      <c r="A420" s="15"/>
      <c r="B420" s="15"/>
      <c r="C420" s="15"/>
      <c r="D420" s="15"/>
      <c r="E420" s="15"/>
      <c r="F420" s="15"/>
      <c r="G420" s="15"/>
      <c r="H420" s="15"/>
      <c r="I420" s="15"/>
      <c r="J420" s="844"/>
      <c r="K420" s="15"/>
      <c r="L420" s="15"/>
      <c r="M420" s="15"/>
      <c r="N420" s="15"/>
      <c r="O420" s="15"/>
      <c r="P420" s="15"/>
      <c r="Q420" s="15"/>
      <c r="R420" s="15"/>
      <c r="S420" s="15"/>
    </row>
    <row r="421">
      <c r="A421" s="15"/>
      <c r="B421" s="15"/>
      <c r="C421" s="15"/>
      <c r="D421" s="15"/>
      <c r="E421" s="15"/>
      <c r="F421" s="15"/>
      <c r="G421" s="15"/>
      <c r="H421" s="15"/>
      <c r="I421" s="15"/>
      <c r="J421" s="844"/>
      <c r="K421" s="15"/>
      <c r="L421" s="15"/>
      <c r="M421" s="15"/>
      <c r="N421" s="15"/>
      <c r="O421" s="15"/>
      <c r="P421" s="15"/>
      <c r="Q421" s="15"/>
      <c r="R421" s="15"/>
      <c r="S421" s="15"/>
    </row>
    <row r="422">
      <c r="A422" s="15"/>
      <c r="B422" s="15"/>
      <c r="C422" s="15"/>
      <c r="D422" s="15"/>
      <c r="E422" s="15"/>
      <c r="F422" s="15"/>
      <c r="G422" s="15"/>
      <c r="H422" s="15"/>
      <c r="I422" s="15"/>
      <c r="J422" s="844"/>
      <c r="K422" s="15"/>
      <c r="L422" s="15"/>
      <c r="M422" s="15"/>
      <c r="N422" s="15"/>
      <c r="O422" s="15"/>
      <c r="P422" s="15"/>
      <c r="Q422" s="15"/>
      <c r="R422" s="15"/>
      <c r="S422" s="15"/>
    </row>
    <row r="423">
      <c r="A423" s="15"/>
      <c r="B423" s="15"/>
      <c r="C423" s="15"/>
      <c r="D423" s="15"/>
      <c r="E423" s="15"/>
      <c r="F423" s="15"/>
      <c r="G423" s="15"/>
      <c r="H423" s="15"/>
      <c r="I423" s="15"/>
      <c r="J423" s="844"/>
      <c r="K423" s="15"/>
      <c r="L423" s="15"/>
      <c r="M423" s="15"/>
      <c r="N423" s="15"/>
      <c r="O423" s="15"/>
      <c r="P423" s="15"/>
      <c r="Q423" s="15"/>
      <c r="R423" s="15"/>
      <c r="S423" s="15"/>
    </row>
    <row r="424">
      <c r="A424" s="15"/>
      <c r="B424" s="15"/>
      <c r="C424" s="15"/>
      <c r="D424" s="15"/>
      <c r="E424" s="15"/>
      <c r="F424" s="15"/>
      <c r="G424" s="15"/>
      <c r="H424" s="15"/>
      <c r="I424" s="15"/>
      <c r="J424" s="844"/>
      <c r="K424" s="15"/>
      <c r="L424" s="15"/>
      <c r="M424" s="15"/>
      <c r="N424" s="15"/>
      <c r="O424" s="15"/>
      <c r="P424" s="15"/>
      <c r="Q424" s="15"/>
      <c r="R424" s="15"/>
      <c r="S424" s="15"/>
    </row>
    <row r="425">
      <c r="A425" s="15"/>
      <c r="B425" s="15"/>
      <c r="C425" s="15"/>
      <c r="D425" s="15"/>
      <c r="E425" s="15"/>
      <c r="F425" s="15"/>
      <c r="G425" s="15"/>
      <c r="H425" s="15"/>
      <c r="I425" s="15"/>
      <c r="J425" s="844"/>
      <c r="K425" s="15"/>
      <c r="L425" s="15"/>
      <c r="M425" s="15"/>
      <c r="N425" s="15"/>
      <c r="O425" s="15"/>
      <c r="P425" s="15"/>
      <c r="Q425" s="15"/>
      <c r="R425" s="15"/>
      <c r="S425" s="15"/>
    </row>
    <row r="426">
      <c r="A426" s="15"/>
      <c r="B426" s="15"/>
      <c r="C426" s="15"/>
      <c r="D426" s="15"/>
      <c r="E426" s="15"/>
      <c r="F426" s="15"/>
      <c r="G426" s="15"/>
      <c r="H426" s="15"/>
      <c r="I426" s="15"/>
      <c r="J426" s="844"/>
      <c r="K426" s="15"/>
      <c r="L426" s="15"/>
      <c r="M426" s="15"/>
      <c r="N426" s="15"/>
      <c r="O426" s="15"/>
      <c r="P426" s="15"/>
      <c r="Q426" s="15"/>
      <c r="R426" s="15"/>
      <c r="S426" s="15"/>
    </row>
    <row r="427">
      <c r="A427" s="15"/>
      <c r="B427" s="15"/>
      <c r="C427" s="15"/>
      <c r="D427" s="15"/>
      <c r="E427" s="15"/>
      <c r="F427" s="15"/>
      <c r="G427" s="15"/>
      <c r="H427" s="15"/>
      <c r="I427" s="15"/>
      <c r="J427" s="844"/>
      <c r="K427" s="15"/>
      <c r="L427" s="15"/>
      <c r="M427" s="15"/>
      <c r="N427" s="15"/>
      <c r="O427" s="15"/>
      <c r="P427" s="15"/>
      <c r="Q427" s="15"/>
      <c r="R427" s="15"/>
      <c r="S427" s="15"/>
    </row>
    <row r="428">
      <c r="A428" s="15"/>
      <c r="B428" s="15"/>
      <c r="C428" s="15"/>
      <c r="D428" s="15"/>
      <c r="E428" s="15"/>
      <c r="F428" s="15"/>
      <c r="G428" s="15"/>
      <c r="H428" s="15"/>
      <c r="I428" s="15"/>
      <c r="J428" s="844"/>
      <c r="K428" s="15"/>
      <c r="L428" s="15"/>
      <c r="M428" s="15"/>
      <c r="N428" s="15"/>
      <c r="O428" s="15"/>
      <c r="P428" s="15"/>
      <c r="Q428" s="15"/>
      <c r="R428" s="15"/>
      <c r="S428" s="15"/>
    </row>
    <row r="429">
      <c r="A429" s="15"/>
      <c r="B429" s="15"/>
      <c r="C429" s="15"/>
      <c r="D429" s="15"/>
      <c r="E429" s="15"/>
      <c r="F429" s="15"/>
      <c r="G429" s="15"/>
      <c r="H429" s="15"/>
      <c r="I429" s="15"/>
      <c r="J429" s="844"/>
      <c r="K429" s="15"/>
      <c r="L429" s="15"/>
      <c r="M429" s="15"/>
      <c r="N429" s="15"/>
      <c r="O429" s="15"/>
      <c r="P429" s="15"/>
      <c r="Q429" s="15"/>
      <c r="R429" s="15"/>
      <c r="S429" s="15"/>
    </row>
    <row r="430">
      <c r="A430" s="15"/>
      <c r="B430" s="15"/>
      <c r="C430" s="15"/>
      <c r="D430" s="15"/>
      <c r="E430" s="15"/>
      <c r="F430" s="15"/>
      <c r="G430" s="15"/>
      <c r="H430" s="15"/>
      <c r="I430" s="15"/>
      <c r="J430" s="844"/>
      <c r="K430" s="15"/>
      <c r="L430" s="15"/>
      <c r="M430" s="15"/>
      <c r="N430" s="15"/>
      <c r="O430" s="15"/>
      <c r="P430" s="15"/>
      <c r="Q430" s="15"/>
      <c r="R430" s="15"/>
      <c r="S430" s="15"/>
    </row>
    <row r="431">
      <c r="A431" s="15"/>
      <c r="B431" s="15"/>
      <c r="C431" s="15"/>
      <c r="D431" s="15"/>
      <c r="E431" s="15"/>
      <c r="F431" s="15"/>
      <c r="G431" s="15"/>
      <c r="H431" s="15"/>
      <c r="I431" s="15"/>
      <c r="J431" s="844"/>
      <c r="K431" s="15"/>
      <c r="L431" s="15"/>
      <c r="M431" s="15"/>
      <c r="N431" s="15"/>
      <c r="O431" s="15"/>
      <c r="P431" s="15"/>
      <c r="Q431" s="15"/>
      <c r="R431" s="15"/>
      <c r="S431" s="15"/>
    </row>
    <row r="432">
      <c r="A432" s="15"/>
      <c r="B432" s="15"/>
      <c r="C432" s="15"/>
      <c r="D432" s="15"/>
      <c r="E432" s="15"/>
      <c r="F432" s="15"/>
      <c r="G432" s="15"/>
      <c r="H432" s="15"/>
      <c r="I432" s="15"/>
      <c r="J432" s="844"/>
      <c r="K432" s="15"/>
      <c r="L432" s="15"/>
      <c r="M432" s="15"/>
      <c r="N432" s="15"/>
      <c r="O432" s="15"/>
      <c r="P432" s="15"/>
      <c r="Q432" s="15"/>
      <c r="R432" s="15"/>
      <c r="S432" s="15"/>
    </row>
    <row r="433">
      <c r="A433" s="15"/>
      <c r="B433" s="15"/>
      <c r="C433" s="15"/>
      <c r="D433" s="15"/>
      <c r="E433" s="15"/>
      <c r="F433" s="15"/>
      <c r="G433" s="15"/>
      <c r="H433" s="15"/>
      <c r="I433" s="15"/>
      <c r="J433" s="844"/>
      <c r="K433" s="15"/>
      <c r="L433" s="15"/>
      <c r="M433" s="15"/>
      <c r="N433" s="15"/>
      <c r="O433" s="15"/>
      <c r="P433" s="15"/>
      <c r="Q433" s="15"/>
      <c r="R433" s="15"/>
      <c r="S433" s="15"/>
    </row>
    <row r="434">
      <c r="A434" s="15"/>
      <c r="B434" s="15"/>
      <c r="C434" s="15"/>
      <c r="D434" s="15"/>
      <c r="E434" s="15"/>
      <c r="F434" s="15"/>
      <c r="G434" s="15"/>
      <c r="H434" s="15"/>
      <c r="I434" s="15"/>
      <c r="J434" s="844"/>
      <c r="K434" s="15"/>
      <c r="L434" s="15"/>
      <c r="M434" s="15"/>
      <c r="N434" s="15"/>
      <c r="O434" s="15"/>
      <c r="P434" s="15"/>
      <c r="Q434" s="15"/>
      <c r="R434" s="15"/>
      <c r="S434" s="15"/>
    </row>
    <row r="435">
      <c r="A435" s="15"/>
      <c r="B435" s="15"/>
      <c r="C435" s="15"/>
      <c r="D435" s="15"/>
      <c r="E435" s="15"/>
      <c r="F435" s="15"/>
      <c r="G435" s="15"/>
      <c r="H435" s="15"/>
      <c r="I435" s="15"/>
      <c r="J435" s="844"/>
      <c r="K435" s="15"/>
      <c r="L435" s="15"/>
      <c r="M435" s="15"/>
      <c r="N435" s="15"/>
      <c r="O435" s="15"/>
      <c r="P435" s="15"/>
      <c r="Q435" s="15"/>
      <c r="R435" s="15"/>
      <c r="S435" s="15"/>
    </row>
    <row r="436">
      <c r="A436" s="15"/>
      <c r="B436" s="15"/>
      <c r="C436" s="15"/>
      <c r="D436" s="15"/>
      <c r="E436" s="15"/>
      <c r="F436" s="15"/>
      <c r="G436" s="15"/>
      <c r="H436" s="15"/>
      <c r="I436" s="15"/>
      <c r="J436" s="844"/>
      <c r="K436" s="15"/>
      <c r="L436" s="15"/>
      <c r="M436" s="15"/>
      <c r="N436" s="15"/>
      <c r="O436" s="15"/>
      <c r="P436" s="15"/>
      <c r="Q436" s="15"/>
      <c r="R436" s="15"/>
      <c r="S436" s="15"/>
    </row>
    <row r="437">
      <c r="A437" s="15"/>
      <c r="B437" s="15"/>
      <c r="C437" s="15"/>
      <c r="D437" s="15"/>
      <c r="E437" s="15"/>
      <c r="F437" s="15"/>
      <c r="G437" s="15"/>
      <c r="H437" s="15"/>
      <c r="I437" s="15"/>
      <c r="J437" s="844"/>
      <c r="K437" s="15"/>
      <c r="L437" s="15"/>
      <c r="M437" s="15"/>
      <c r="N437" s="15"/>
      <c r="O437" s="15"/>
      <c r="P437" s="15"/>
      <c r="Q437" s="15"/>
      <c r="R437" s="15"/>
      <c r="S437" s="15"/>
    </row>
    <row r="438">
      <c r="A438" s="15"/>
      <c r="B438" s="15"/>
      <c r="C438" s="15"/>
      <c r="D438" s="15"/>
      <c r="E438" s="15"/>
      <c r="F438" s="15"/>
      <c r="G438" s="15"/>
      <c r="H438" s="15"/>
      <c r="I438" s="15"/>
      <c r="J438" s="844"/>
      <c r="K438" s="15"/>
      <c r="L438" s="15"/>
      <c r="M438" s="15"/>
      <c r="N438" s="15"/>
      <c r="O438" s="15"/>
      <c r="P438" s="15"/>
      <c r="Q438" s="15"/>
      <c r="R438" s="15"/>
      <c r="S438" s="15"/>
    </row>
    <row r="439">
      <c r="A439" s="15"/>
      <c r="B439" s="15"/>
      <c r="C439" s="15"/>
      <c r="D439" s="15"/>
      <c r="E439" s="15"/>
      <c r="F439" s="15"/>
      <c r="G439" s="15"/>
      <c r="H439" s="15"/>
      <c r="I439" s="15"/>
      <c r="J439" s="844"/>
      <c r="K439" s="15"/>
      <c r="L439" s="15"/>
      <c r="M439" s="15"/>
      <c r="N439" s="15"/>
      <c r="O439" s="15"/>
      <c r="P439" s="15"/>
      <c r="Q439" s="15"/>
      <c r="R439" s="15"/>
      <c r="S439" s="15"/>
    </row>
    <row r="440">
      <c r="A440" s="15"/>
      <c r="B440" s="15"/>
      <c r="C440" s="15"/>
      <c r="D440" s="15"/>
      <c r="E440" s="15"/>
      <c r="F440" s="15"/>
      <c r="G440" s="15"/>
      <c r="H440" s="15"/>
      <c r="I440" s="15"/>
      <c r="J440" s="844"/>
      <c r="K440" s="15"/>
      <c r="L440" s="15"/>
      <c r="M440" s="15"/>
      <c r="N440" s="15"/>
      <c r="O440" s="15"/>
      <c r="P440" s="15"/>
      <c r="Q440" s="15"/>
      <c r="R440" s="15"/>
      <c r="S440" s="15"/>
    </row>
    <row r="441">
      <c r="A441" s="15"/>
      <c r="B441" s="15"/>
      <c r="C441" s="15"/>
      <c r="D441" s="15"/>
      <c r="E441" s="15"/>
      <c r="F441" s="15"/>
      <c r="G441" s="15"/>
      <c r="H441" s="15"/>
      <c r="I441" s="15"/>
      <c r="J441" s="844"/>
      <c r="K441" s="15"/>
      <c r="L441" s="15"/>
      <c r="M441" s="15"/>
      <c r="N441" s="15"/>
      <c r="O441" s="15"/>
      <c r="P441" s="15"/>
      <c r="Q441" s="15"/>
      <c r="R441" s="15"/>
      <c r="S441" s="15"/>
    </row>
    <row r="442">
      <c r="A442" s="15"/>
      <c r="B442" s="15"/>
      <c r="C442" s="15"/>
      <c r="D442" s="15"/>
      <c r="E442" s="15"/>
      <c r="F442" s="15"/>
      <c r="G442" s="15"/>
      <c r="H442" s="15"/>
      <c r="I442" s="15"/>
      <c r="J442" s="844"/>
      <c r="K442" s="15"/>
      <c r="L442" s="15"/>
      <c r="M442" s="15"/>
      <c r="N442" s="15"/>
      <c r="O442" s="15"/>
      <c r="P442" s="15"/>
      <c r="Q442" s="15"/>
      <c r="R442" s="15"/>
      <c r="S442" s="15"/>
    </row>
    <row r="443">
      <c r="A443" s="15"/>
      <c r="B443" s="15"/>
      <c r="C443" s="15"/>
      <c r="D443" s="15"/>
      <c r="E443" s="15"/>
      <c r="F443" s="15"/>
      <c r="G443" s="15"/>
      <c r="H443" s="15"/>
      <c r="I443" s="15"/>
      <c r="J443" s="844"/>
      <c r="K443" s="15"/>
      <c r="L443" s="15"/>
      <c r="M443" s="15"/>
      <c r="N443" s="15"/>
      <c r="O443" s="15"/>
      <c r="P443" s="15"/>
      <c r="Q443" s="15"/>
      <c r="R443" s="15"/>
      <c r="S443" s="15"/>
    </row>
    <row r="444">
      <c r="A444" s="15"/>
      <c r="B444" s="15"/>
      <c r="C444" s="15"/>
      <c r="D444" s="15"/>
      <c r="E444" s="15"/>
      <c r="F444" s="15"/>
      <c r="G444" s="15"/>
      <c r="H444" s="15"/>
      <c r="I444" s="15"/>
      <c r="J444" s="844"/>
      <c r="K444" s="15"/>
      <c r="L444" s="15"/>
      <c r="M444" s="15"/>
      <c r="N444" s="15"/>
      <c r="O444" s="15"/>
      <c r="P444" s="15"/>
      <c r="Q444" s="15"/>
      <c r="R444" s="15"/>
      <c r="S444" s="15"/>
    </row>
    <row r="445">
      <c r="A445" s="15"/>
      <c r="B445" s="15"/>
      <c r="C445" s="15"/>
      <c r="D445" s="15"/>
      <c r="E445" s="15"/>
      <c r="F445" s="15"/>
      <c r="G445" s="15"/>
      <c r="H445" s="15"/>
      <c r="I445" s="15"/>
      <c r="J445" s="844"/>
      <c r="K445" s="15"/>
      <c r="L445" s="15"/>
      <c r="M445" s="15"/>
      <c r="N445" s="15"/>
      <c r="O445" s="15"/>
      <c r="P445" s="15"/>
      <c r="Q445" s="15"/>
      <c r="R445" s="15"/>
      <c r="S445" s="15"/>
    </row>
    <row r="446">
      <c r="A446" s="15"/>
      <c r="B446" s="15"/>
      <c r="C446" s="15"/>
      <c r="D446" s="15"/>
      <c r="E446" s="15"/>
      <c r="F446" s="15"/>
      <c r="G446" s="15"/>
      <c r="H446" s="15"/>
      <c r="I446" s="15"/>
      <c r="J446" s="844"/>
      <c r="K446" s="15"/>
      <c r="L446" s="15"/>
      <c r="M446" s="15"/>
      <c r="N446" s="15"/>
      <c r="O446" s="15"/>
      <c r="P446" s="15"/>
      <c r="Q446" s="15"/>
      <c r="R446" s="15"/>
      <c r="S446" s="15"/>
    </row>
    <row r="447">
      <c r="A447" s="15"/>
      <c r="B447" s="15"/>
      <c r="C447" s="15"/>
      <c r="D447" s="15"/>
      <c r="E447" s="15"/>
      <c r="F447" s="15"/>
      <c r="G447" s="15"/>
      <c r="H447" s="15"/>
      <c r="I447" s="15"/>
      <c r="J447" s="844"/>
      <c r="K447" s="15"/>
      <c r="L447" s="15"/>
      <c r="M447" s="15"/>
      <c r="N447" s="15"/>
      <c r="O447" s="15"/>
      <c r="P447" s="15"/>
      <c r="Q447" s="15"/>
      <c r="R447" s="15"/>
      <c r="S447" s="15"/>
    </row>
    <row r="448">
      <c r="A448" s="15"/>
      <c r="B448" s="15"/>
      <c r="C448" s="15"/>
      <c r="D448" s="15"/>
      <c r="E448" s="15"/>
      <c r="F448" s="15"/>
      <c r="G448" s="15"/>
      <c r="H448" s="15"/>
      <c r="I448" s="15"/>
      <c r="J448" s="844"/>
      <c r="K448" s="15"/>
      <c r="L448" s="15"/>
      <c r="M448" s="15"/>
      <c r="N448" s="15"/>
      <c r="O448" s="15"/>
      <c r="P448" s="15"/>
      <c r="Q448" s="15"/>
      <c r="R448" s="15"/>
      <c r="S448" s="15"/>
    </row>
    <row r="449">
      <c r="A449" s="15"/>
      <c r="B449" s="15"/>
      <c r="C449" s="15"/>
      <c r="D449" s="15"/>
      <c r="E449" s="15"/>
      <c r="F449" s="15"/>
      <c r="G449" s="15"/>
      <c r="H449" s="15"/>
      <c r="I449" s="15"/>
      <c r="J449" s="844"/>
      <c r="K449" s="15"/>
      <c r="L449" s="15"/>
      <c r="M449" s="15"/>
      <c r="N449" s="15"/>
      <c r="O449" s="15"/>
      <c r="P449" s="15"/>
      <c r="Q449" s="15"/>
      <c r="R449" s="15"/>
      <c r="S449" s="15"/>
    </row>
    <row r="450">
      <c r="A450" s="15"/>
      <c r="B450" s="15"/>
      <c r="C450" s="15"/>
      <c r="D450" s="15"/>
      <c r="E450" s="15"/>
      <c r="F450" s="15"/>
      <c r="G450" s="15"/>
      <c r="H450" s="15"/>
      <c r="I450" s="15"/>
      <c r="J450" s="844"/>
      <c r="K450" s="15"/>
      <c r="L450" s="15"/>
      <c r="M450" s="15"/>
      <c r="N450" s="15"/>
      <c r="O450" s="15"/>
      <c r="P450" s="15"/>
      <c r="Q450" s="15"/>
      <c r="R450" s="15"/>
      <c r="S450" s="15"/>
    </row>
    <row r="451">
      <c r="A451" s="15"/>
      <c r="B451" s="15"/>
      <c r="C451" s="15"/>
      <c r="D451" s="15"/>
      <c r="E451" s="15"/>
      <c r="F451" s="15"/>
      <c r="G451" s="15"/>
      <c r="H451" s="15"/>
      <c r="I451" s="15"/>
      <c r="J451" s="844"/>
      <c r="K451" s="15"/>
      <c r="L451" s="15"/>
      <c r="M451" s="15"/>
      <c r="N451" s="15"/>
      <c r="O451" s="15"/>
      <c r="P451" s="15"/>
      <c r="Q451" s="15"/>
      <c r="R451" s="15"/>
      <c r="S451" s="15"/>
    </row>
    <row r="452">
      <c r="A452" s="15"/>
      <c r="B452" s="15"/>
      <c r="C452" s="15"/>
      <c r="D452" s="15"/>
      <c r="E452" s="15"/>
      <c r="F452" s="15"/>
      <c r="G452" s="15"/>
      <c r="H452" s="15"/>
      <c r="I452" s="15"/>
      <c r="J452" s="844"/>
      <c r="K452" s="15"/>
      <c r="L452" s="15"/>
      <c r="M452" s="15"/>
      <c r="N452" s="15"/>
      <c r="O452" s="15"/>
      <c r="P452" s="15"/>
      <c r="Q452" s="15"/>
      <c r="R452" s="15"/>
      <c r="S452" s="15"/>
    </row>
    <row r="453">
      <c r="A453" s="15"/>
      <c r="B453" s="15"/>
      <c r="C453" s="15"/>
      <c r="D453" s="15"/>
      <c r="E453" s="15"/>
      <c r="F453" s="15"/>
      <c r="G453" s="15"/>
      <c r="H453" s="15"/>
      <c r="I453" s="15"/>
      <c r="J453" s="844"/>
      <c r="K453" s="15"/>
      <c r="L453" s="15"/>
      <c r="M453" s="15"/>
      <c r="N453" s="15"/>
      <c r="O453" s="15"/>
      <c r="P453" s="15"/>
      <c r="Q453" s="15"/>
      <c r="R453" s="15"/>
      <c r="S453" s="15"/>
    </row>
    <row r="454">
      <c r="A454" s="15"/>
      <c r="B454" s="15"/>
      <c r="C454" s="15"/>
      <c r="D454" s="15"/>
      <c r="E454" s="15"/>
      <c r="F454" s="15"/>
      <c r="G454" s="15"/>
      <c r="H454" s="15"/>
      <c r="I454" s="15"/>
      <c r="J454" s="844"/>
      <c r="K454" s="15"/>
      <c r="L454" s="15"/>
      <c r="M454" s="15"/>
      <c r="N454" s="15"/>
      <c r="O454" s="15"/>
      <c r="P454" s="15"/>
      <c r="Q454" s="15"/>
      <c r="R454" s="15"/>
      <c r="S454" s="15"/>
    </row>
    <row r="455">
      <c r="A455" s="15"/>
      <c r="B455" s="15"/>
      <c r="C455" s="15"/>
      <c r="D455" s="15"/>
      <c r="E455" s="15"/>
      <c r="F455" s="15"/>
      <c r="G455" s="15"/>
      <c r="H455" s="15"/>
      <c r="I455" s="15"/>
      <c r="J455" s="844"/>
      <c r="K455" s="15"/>
      <c r="L455" s="15"/>
      <c r="M455" s="15"/>
      <c r="N455" s="15"/>
      <c r="O455" s="15"/>
      <c r="P455" s="15"/>
      <c r="Q455" s="15"/>
      <c r="R455" s="15"/>
      <c r="S455" s="15"/>
    </row>
    <row r="456">
      <c r="A456" s="15"/>
      <c r="B456" s="15"/>
      <c r="C456" s="15"/>
      <c r="D456" s="15"/>
      <c r="E456" s="15"/>
      <c r="F456" s="15"/>
      <c r="G456" s="15"/>
      <c r="H456" s="15"/>
      <c r="I456" s="15"/>
      <c r="J456" s="844"/>
      <c r="K456" s="15"/>
      <c r="L456" s="15"/>
      <c r="M456" s="15"/>
      <c r="N456" s="15"/>
      <c r="O456" s="15"/>
      <c r="P456" s="15"/>
      <c r="Q456" s="15"/>
      <c r="R456" s="15"/>
      <c r="S456" s="15"/>
    </row>
    <row r="457">
      <c r="A457" s="15"/>
      <c r="B457" s="15"/>
      <c r="C457" s="15"/>
      <c r="D457" s="15"/>
      <c r="E457" s="15"/>
      <c r="F457" s="15"/>
      <c r="G457" s="15"/>
      <c r="H457" s="15"/>
      <c r="I457" s="15"/>
      <c r="J457" s="844"/>
      <c r="K457" s="15"/>
      <c r="L457" s="15"/>
      <c r="M457" s="15"/>
      <c r="N457" s="15"/>
      <c r="O457" s="15"/>
      <c r="P457" s="15"/>
      <c r="Q457" s="15"/>
      <c r="R457" s="15"/>
      <c r="S457" s="15"/>
    </row>
    <row r="458">
      <c r="A458" s="15"/>
      <c r="B458" s="15"/>
      <c r="C458" s="15"/>
      <c r="D458" s="15"/>
      <c r="E458" s="15"/>
      <c r="F458" s="15"/>
      <c r="G458" s="15"/>
      <c r="H458" s="15"/>
      <c r="I458" s="15"/>
      <c r="J458" s="844"/>
      <c r="K458" s="15"/>
      <c r="L458" s="15"/>
      <c r="M458" s="15"/>
      <c r="N458" s="15"/>
      <c r="O458" s="15"/>
      <c r="P458" s="15"/>
      <c r="Q458" s="15"/>
      <c r="R458" s="15"/>
      <c r="S458" s="15"/>
    </row>
    <row r="459">
      <c r="A459" s="15"/>
      <c r="B459" s="15"/>
      <c r="C459" s="15"/>
      <c r="D459" s="15"/>
      <c r="E459" s="15"/>
      <c r="F459" s="15"/>
      <c r="G459" s="15"/>
      <c r="H459" s="15"/>
      <c r="I459" s="15"/>
      <c r="J459" s="844"/>
      <c r="K459" s="15"/>
      <c r="L459" s="15"/>
      <c r="M459" s="15"/>
      <c r="N459" s="15"/>
      <c r="O459" s="15"/>
      <c r="P459" s="15"/>
      <c r="Q459" s="15"/>
      <c r="R459" s="15"/>
      <c r="S459" s="15"/>
    </row>
    <row r="460">
      <c r="A460" s="15"/>
      <c r="B460" s="15"/>
      <c r="C460" s="15"/>
      <c r="D460" s="15"/>
      <c r="E460" s="15"/>
      <c r="F460" s="15"/>
      <c r="G460" s="15"/>
      <c r="H460" s="15"/>
      <c r="I460" s="15"/>
      <c r="J460" s="844"/>
      <c r="K460" s="15"/>
      <c r="L460" s="15"/>
      <c r="M460" s="15"/>
      <c r="N460" s="15"/>
      <c r="O460" s="15"/>
      <c r="P460" s="15"/>
      <c r="Q460" s="15"/>
      <c r="R460" s="15"/>
      <c r="S460" s="15"/>
    </row>
    <row r="461">
      <c r="A461" s="15"/>
      <c r="B461" s="15"/>
      <c r="C461" s="15"/>
      <c r="D461" s="15"/>
      <c r="E461" s="15"/>
      <c r="F461" s="15"/>
      <c r="G461" s="15"/>
      <c r="H461" s="15"/>
      <c r="I461" s="15"/>
      <c r="J461" s="844"/>
      <c r="K461" s="15"/>
      <c r="L461" s="15"/>
      <c r="M461" s="15"/>
      <c r="N461" s="15"/>
      <c r="O461" s="15"/>
      <c r="P461" s="15"/>
      <c r="Q461" s="15"/>
      <c r="R461" s="15"/>
      <c r="S461" s="15"/>
    </row>
    <row r="462">
      <c r="A462" s="15"/>
      <c r="B462" s="15"/>
      <c r="C462" s="15"/>
      <c r="D462" s="15"/>
      <c r="E462" s="15"/>
      <c r="F462" s="15"/>
      <c r="G462" s="15"/>
      <c r="H462" s="15"/>
      <c r="I462" s="15"/>
      <c r="J462" s="844"/>
      <c r="K462" s="15"/>
      <c r="L462" s="15"/>
      <c r="M462" s="15"/>
      <c r="N462" s="15"/>
      <c r="O462" s="15"/>
      <c r="P462" s="15"/>
      <c r="Q462" s="15"/>
      <c r="R462" s="15"/>
      <c r="S462" s="15"/>
    </row>
    <row r="463">
      <c r="A463" s="15"/>
      <c r="B463" s="15"/>
      <c r="C463" s="15"/>
      <c r="D463" s="15"/>
      <c r="E463" s="15"/>
      <c r="F463" s="15"/>
      <c r="G463" s="15"/>
      <c r="H463" s="15"/>
      <c r="I463" s="15"/>
      <c r="J463" s="844"/>
      <c r="K463" s="15"/>
      <c r="L463" s="15"/>
      <c r="M463" s="15"/>
      <c r="N463" s="15"/>
      <c r="O463" s="15"/>
      <c r="P463" s="15"/>
      <c r="Q463" s="15"/>
      <c r="R463" s="15"/>
      <c r="S463" s="15"/>
    </row>
    <row r="464">
      <c r="A464" s="15"/>
      <c r="B464" s="15"/>
      <c r="C464" s="15"/>
      <c r="D464" s="15"/>
      <c r="E464" s="15"/>
      <c r="F464" s="15"/>
      <c r="G464" s="15"/>
      <c r="H464" s="15"/>
      <c r="I464" s="15"/>
      <c r="J464" s="844"/>
      <c r="K464" s="15"/>
      <c r="L464" s="15"/>
      <c r="M464" s="15"/>
      <c r="N464" s="15"/>
      <c r="O464" s="15"/>
      <c r="P464" s="15"/>
      <c r="Q464" s="15"/>
      <c r="R464" s="15"/>
      <c r="S464" s="15"/>
    </row>
    <row r="465">
      <c r="A465" s="15"/>
      <c r="B465" s="15"/>
      <c r="C465" s="15"/>
      <c r="D465" s="15"/>
      <c r="E465" s="15"/>
      <c r="F465" s="15"/>
      <c r="G465" s="15"/>
      <c r="H465" s="15"/>
      <c r="I465" s="15"/>
      <c r="J465" s="844"/>
      <c r="K465" s="15"/>
      <c r="L465" s="15"/>
      <c r="M465" s="15"/>
      <c r="N465" s="15"/>
      <c r="O465" s="15"/>
      <c r="P465" s="15"/>
      <c r="Q465" s="15"/>
      <c r="R465" s="15"/>
      <c r="S465" s="15"/>
    </row>
    <row r="466">
      <c r="A466" s="15"/>
      <c r="B466" s="15"/>
      <c r="C466" s="15"/>
      <c r="D466" s="15"/>
      <c r="E466" s="15"/>
      <c r="F466" s="15"/>
      <c r="G466" s="15"/>
      <c r="H466" s="15"/>
      <c r="I466" s="15"/>
      <c r="J466" s="844"/>
      <c r="K466" s="15"/>
      <c r="L466" s="15"/>
      <c r="M466" s="15"/>
      <c r="N466" s="15"/>
      <c r="O466" s="15"/>
      <c r="P466" s="15"/>
      <c r="Q466" s="15"/>
      <c r="R466" s="15"/>
      <c r="S466" s="15"/>
    </row>
    <row r="467">
      <c r="A467" s="15"/>
      <c r="B467" s="15"/>
      <c r="C467" s="15"/>
      <c r="D467" s="15"/>
      <c r="E467" s="15"/>
      <c r="F467" s="15"/>
      <c r="G467" s="15"/>
      <c r="H467" s="15"/>
      <c r="I467" s="15"/>
      <c r="J467" s="844"/>
      <c r="K467" s="15"/>
      <c r="L467" s="15"/>
      <c r="M467" s="15"/>
      <c r="N467" s="15"/>
      <c r="O467" s="15"/>
      <c r="P467" s="15"/>
      <c r="Q467" s="15"/>
      <c r="R467" s="15"/>
      <c r="S467" s="15"/>
    </row>
    <row r="468">
      <c r="A468" s="15"/>
      <c r="B468" s="15"/>
      <c r="C468" s="15"/>
      <c r="D468" s="15"/>
      <c r="E468" s="15"/>
      <c r="F468" s="15"/>
      <c r="G468" s="15"/>
      <c r="H468" s="15"/>
      <c r="I468" s="15"/>
      <c r="J468" s="844"/>
      <c r="K468" s="15"/>
      <c r="L468" s="15"/>
      <c r="M468" s="15"/>
      <c r="N468" s="15"/>
      <c r="O468" s="15"/>
      <c r="P468" s="15"/>
      <c r="Q468" s="15"/>
      <c r="R468" s="15"/>
      <c r="S468" s="15"/>
    </row>
    <row r="469">
      <c r="A469" s="15"/>
      <c r="B469" s="15"/>
      <c r="C469" s="15"/>
      <c r="D469" s="15"/>
      <c r="E469" s="15"/>
      <c r="F469" s="15"/>
      <c r="G469" s="15"/>
      <c r="H469" s="15"/>
      <c r="I469" s="15"/>
      <c r="J469" s="844"/>
      <c r="K469" s="15"/>
      <c r="L469" s="15"/>
      <c r="M469" s="15"/>
      <c r="N469" s="15"/>
      <c r="O469" s="15"/>
      <c r="P469" s="15"/>
      <c r="Q469" s="15"/>
      <c r="R469" s="15"/>
      <c r="S469" s="15"/>
    </row>
    <row r="470">
      <c r="A470" s="15"/>
      <c r="B470" s="15"/>
      <c r="C470" s="15"/>
      <c r="D470" s="15"/>
      <c r="E470" s="15"/>
      <c r="F470" s="15"/>
      <c r="G470" s="15"/>
      <c r="H470" s="15"/>
      <c r="I470" s="15"/>
      <c r="J470" s="844"/>
      <c r="K470" s="15"/>
      <c r="L470" s="15"/>
      <c r="M470" s="15"/>
      <c r="N470" s="15"/>
      <c r="O470" s="15"/>
      <c r="P470" s="15"/>
      <c r="Q470" s="15"/>
      <c r="R470" s="15"/>
      <c r="S470" s="15"/>
    </row>
    <row r="471">
      <c r="A471" s="15"/>
      <c r="B471" s="15"/>
      <c r="C471" s="15"/>
      <c r="D471" s="15"/>
      <c r="E471" s="15"/>
      <c r="F471" s="15"/>
      <c r="G471" s="15"/>
      <c r="H471" s="15"/>
      <c r="I471" s="15"/>
      <c r="J471" s="844"/>
      <c r="K471" s="15"/>
      <c r="L471" s="15"/>
      <c r="M471" s="15"/>
      <c r="N471" s="15"/>
      <c r="O471" s="15"/>
      <c r="P471" s="15"/>
      <c r="Q471" s="15"/>
      <c r="R471" s="15"/>
      <c r="S471" s="15"/>
    </row>
    <row r="472">
      <c r="A472" s="15"/>
      <c r="B472" s="15"/>
      <c r="C472" s="15"/>
      <c r="D472" s="15"/>
      <c r="E472" s="15"/>
      <c r="F472" s="15"/>
      <c r="G472" s="15"/>
      <c r="H472" s="15"/>
      <c r="I472" s="15"/>
      <c r="J472" s="844"/>
      <c r="K472" s="15"/>
      <c r="L472" s="15"/>
      <c r="M472" s="15"/>
      <c r="N472" s="15"/>
      <c r="O472" s="15"/>
      <c r="P472" s="15"/>
      <c r="Q472" s="15"/>
      <c r="R472" s="15"/>
      <c r="S472" s="15"/>
    </row>
    <row r="473">
      <c r="A473" s="15"/>
      <c r="B473" s="15"/>
      <c r="C473" s="15"/>
      <c r="D473" s="15"/>
      <c r="E473" s="15"/>
      <c r="F473" s="15"/>
      <c r="G473" s="15"/>
      <c r="H473" s="15"/>
      <c r="I473" s="15"/>
      <c r="J473" s="844"/>
      <c r="K473" s="15"/>
      <c r="L473" s="15"/>
      <c r="M473" s="15"/>
      <c r="N473" s="15"/>
      <c r="O473" s="15"/>
      <c r="P473" s="15"/>
      <c r="Q473" s="15"/>
      <c r="R473" s="15"/>
      <c r="S473" s="15"/>
    </row>
    <row r="474">
      <c r="A474" s="15"/>
      <c r="B474" s="15"/>
      <c r="C474" s="15"/>
      <c r="D474" s="15"/>
      <c r="E474" s="15"/>
      <c r="F474" s="15"/>
      <c r="G474" s="15"/>
      <c r="H474" s="15"/>
      <c r="I474" s="15"/>
      <c r="J474" s="844"/>
      <c r="K474" s="15"/>
      <c r="L474" s="15"/>
      <c r="M474" s="15"/>
      <c r="N474" s="15"/>
      <c r="O474" s="15"/>
      <c r="P474" s="15"/>
      <c r="Q474" s="15"/>
      <c r="R474" s="15"/>
      <c r="S474" s="15"/>
    </row>
    <row r="475">
      <c r="A475" s="15"/>
      <c r="B475" s="15"/>
      <c r="C475" s="15"/>
      <c r="D475" s="15"/>
      <c r="E475" s="15"/>
      <c r="F475" s="15"/>
      <c r="G475" s="15"/>
      <c r="H475" s="15"/>
      <c r="I475" s="15"/>
      <c r="J475" s="844"/>
      <c r="K475" s="15"/>
      <c r="L475" s="15"/>
      <c r="M475" s="15"/>
      <c r="N475" s="15"/>
      <c r="O475" s="15"/>
      <c r="P475" s="15"/>
      <c r="Q475" s="15"/>
      <c r="R475" s="15"/>
      <c r="S475" s="15"/>
    </row>
    <row r="476">
      <c r="A476" s="15"/>
      <c r="B476" s="15"/>
      <c r="C476" s="15"/>
      <c r="D476" s="15"/>
      <c r="E476" s="15"/>
      <c r="F476" s="15"/>
      <c r="G476" s="15"/>
      <c r="H476" s="15"/>
      <c r="I476" s="15"/>
      <c r="J476" s="844"/>
      <c r="K476" s="15"/>
      <c r="L476" s="15"/>
      <c r="M476" s="15"/>
      <c r="N476" s="15"/>
      <c r="O476" s="15"/>
      <c r="P476" s="15"/>
      <c r="Q476" s="15"/>
      <c r="R476" s="15"/>
      <c r="S476" s="15"/>
    </row>
    <row r="477">
      <c r="A477" s="15"/>
      <c r="B477" s="15"/>
      <c r="C477" s="15"/>
      <c r="D477" s="15"/>
      <c r="E477" s="15"/>
      <c r="F477" s="15"/>
      <c r="G477" s="15"/>
      <c r="H477" s="15"/>
      <c r="I477" s="15"/>
      <c r="J477" s="844"/>
      <c r="K477" s="15"/>
      <c r="L477" s="15"/>
      <c r="M477" s="15"/>
      <c r="N477" s="15"/>
      <c r="O477" s="15"/>
      <c r="P477" s="15"/>
      <c r="Q477" s="15"/>
      <c r="R477" s="15"/>
      <c r="S477" s="15"/>
    </row>
    <row r="478">
      <c r="A478" s="15"/>
      <c r="B478" s="15"/>
      <c r="C478" s="15"/>
      <c r="D478" s="15"/>
      <c r="E478" s="15"/>
      <c r="F478" s="15"/>
      <c r="G478" s="15"/>
      <c r="H478" s="15"/>
      <c r="I478" s="15"/>
      <c r="J478" s="844"/>
      <c r="K478" s="15"/>
      <c r="L478" s="15"/>
      <c r="M478" s="15"/>
      <c r="N478" s="15"/>
      <c r="O478" s="15"/>
      <c r="P478" s="15"/>
      <c r="Q478" s="15"/>
      <c r="R478" s="15"/>
      <c r="S478" s="15"/>
    </row>
    <row r="479">
      <c r="A479" s="15"/>
      <c r="B479" s="15"/>
      <c r="C479" s="15"/>
      <c r="D479" s="15"/>
      <c r="E479" s="15"/>
      <c r="F479" s="15"/>
      <c r="G479" s="15"/>
      <c r="H479" s="15"/>
      <c r="I479" s="15"/>
      <c r="J479" s="844"/>
      <c r="K479" s="15"/>
      <c r="L479" s="15"/>
      <c r="M479" s="15"/>
      <c r="N479" s="15"/>
      <c r="O479" s="15"/>
      <c r="P479" s="15"/>
      <c r="Q479" s="15"/>
      <c r="R479" s="15"/>
      <c r="S479" s="15"/>
    </row>
    <row r="480">
      <c r="A480" s="15"/>
      <c r="B480" s="15"/>
      <c r="C480" s="15"/>
      <c r="D480" s="15"/>
      <c r="E480" s="15"/>
      <c r="F480" s="15"/>
      <c r="G480" s="15"/>
      <c r="H480" s="15"/>
      <c r="I480" s="15"/>
      <c r="J480" s="844"/>
      <c r="K480" s="15"/>
      <c r="L480" s="15"/>
      <c r="M480" s="15"/>
      <c r="N480" s="15"/>
      <c r="O480" s="15"/>
      <c r="P480" s="15"/>
      <c r="Q480" s="15"/>
      <c r="R480" s="15"/>
      <c r="S480" s="15"/>
    </row>
    <row r="481">
      <c r="A481" s="15"/>
      <c r="B481" s="15"/>
      <c r="C481" s="15"/>
      <c r="D481" s="15"/>
      <c r="E481" s="15"/>
      <c r="F481" s="15"/>
      <c r="G481" s="15"/>
      <c r="H481" s="15"/>
      <c r="I481" s="15"/>
      <c r="J481" s="844"/>
      <c r="K481" s="15"/>
      <c r="L481" s="15"/>
      <c r="M481" s="15"/>
      <c r="N481" s="15"/>
      <c r="O481" s="15"/>
      <c r="P481" s="15"/>
      <c r="Q481" s="15"/>
      <c r="R481" s="15"/>
      <c r="S481" s="15"/>
    </row>
    <row r="482">
      <c r="A482" s="15"/>
      <c r="B482" s="15"/>
      <c r="C482" s="15"/>
      <c r="D482" s="15"/>
      <c r="E482" s="15"/>
      <c r="F482" s="15"/>
      <c r="G482" s="15"/>
      <c r="H482" s="15"/>
      <c r="I482" s="15"/>
      <c r="J482" s="844"/>
      <c r="K482" s="15"/>
      <c r="L482" s="15"/>
      <c r="M482" s="15"/>
      <c r="N482" s="15"/>
      <c r="O482" s="15"/>
      <c r="P482" s="15"/>
      <c r="Q482" s="15"/>
      <c r="R482" s="15"/>
      <c r="S482" s="15"/>
    </row>
    <row r="483">
      <c r="A483" s="15"/>
      <c r="B483" s="15"/>
      <c r="C483" s="15"/>
      <c r="D483" s="15"/>
      <c r="E483" s="15"/>
      <c r="F483" s="15"/>
      <c r="G483" s="15"/>
      <c r="H483" s="15"/>
      <c r="I483" s="15"/>
      <c r="J483" s="844"/>
      <c r="K483" s="15"/>
      <c r="L483" s="15"/>
      <c r="M483" s="15"/>
      <c r="N483" s="15"/>
      <c r="O483" s="15"/>
      <c r="P483" s="15"/>
      <c r="Q483" s="15"/>
      <c r="R483" s="15"/>
      <c r="S483" s="15"/>
    </row>
    <row r="484">
      <c r="A484" s="15"/>
      <c r="B484" s="15"/>
      <c r="C484" s="15"/>
      <c r="D484" s="15"/>
      <c r="E484" s="15"/>
      <c r="F484" s="15"/>
      <c r="G484" s="15"/>
      <c r="H484" s="15"/>
      <c r="I484" s="15"/>
      <c r="J484" s="844"/>
      <c r="K484" s="15"/>
      <c r="L484" s="15"/>
      <c r="M484" s="15"/>
      <c r="N484" s="15"/>
      <c r="O484" s="15"/>
      <c r="P484" s="15"/>
      <c r="Q484" s="15"/>
      <c r="R484" s="15"/>
      <c r="S484" s="15"/>
    </row>
    <row r="485">
      <c r="A485" s="15"/>
      <c r="B485" s="15"/>
      <c r="C485" s="15"/>
      <c r="D485" s="15"/>
      <c r="E485" s="15"/>
      <c r="F485" s="15"/>
      <c r="G485" s="15"/>
      <c r="H485" s="15"/>
      <c r="I485" s="15"/>
      <c r="J485" s="844"/>
      <c r="K485" s="15"/>
      <c r="L485" s="15"/>
      <c r="M485" s="15"/>
      <c r="N485" s="15"/>
      <c r="O485" s="15"/>
      <c r="P485" s="15"/>
      <c r="Q485" s="15"/>
      <c r="R485" s="15"/>
      <c r="S485" s="15"/>
    </row>
    <row r="486">
      <c r="A486" s="15"/>
      <c r="B486" s="15"/>
      <c r="C486" s="15"/>
      <c r="D486" s="15"/>
      <c r="E486" s="15"/>
      <c r="F486" s="15"/>
      <c r="G486" s="15"/>
      <c r="H486" s="15"/>
      <c r="I486" s="15"/>
      <c r="J486" s="844"/>
      <c r="K486" s="15"/>
      <c r="L486" s="15"/>
      <c r="M486" s="15"/>
      <c r="N486" s="15"/>
      <c r="O486" s="15"/>
      <c r="P486" s="15"/>
      <c r="Q486" s="15"/>
      <c r="R486" s="15"/>
      <c r="S486" s="15"/>
    </row>
    <row r="487">
      <c r="A487" s="15"/>
      <c r="B487" s="15"/>
      <c r="C487" s="15"/>
      <c r="D487" s="15"/>
      <c r="E487" s="15"/>
      <c r="F487" s="15"/>
      <c r="G487" s="15"/>
      <c r="H487" s="15"/>
      <c r="I487" s="15"/>
      <c r="J487" s="844"/>
      <c r="K487" s="15"/>
      <c r="L487" s="15"/>
      <c r="M487" s="15"/>
      <c r="N487" s="15"/>
      <c r="O487" s="15"/>
      <c r="P487" s="15"/>
      <c r="Q487" s="15"/>
      <c r="R487" s="15"/>
      <c r="S487" s="15"/>
    </row>
    <row r="488">
      <c r="A488" s="15"/>
      <c r="B488" s="15"/>
      <c r="C488" s="15"/>
      <c r="D488" s="15"/>
      <c r="E488" s="15"/>
      <c r="F488" s="15"/>
      <c r="G488" s="15"/>
      <c r="H488" s="15"/>
      <c r="I488" s="15"/>
      <c r="J488" s="844"/>
      <c r="K488" s="15"/>
      <c r="L488" s="15"/>
      <c r="M488" s="15"/>
      <c r="N488" s="15"/>
      <c r="O488" s="15"/>
      <c r="P488" s="15"/>
      <c r="Q488" s="15"/>
      <c r="R488" s="15"/>
      <c r="S488" s="15"/>
    </row>
    <row r="489">
      <c r="A489" s="15"/>
      <c r="B489" s="15"/>
      <c r="C489" s="15"/>
      <c r="D489" s="15"/>
      <c r="E489" s="15"/>
      <c r="F489" s="15"/>
      <c r="G489" s="15"/>
      <c r="H489" s="15"/>
      <c r="I489" s="15"/>
      <c r="J489" s="844"/>
      <c r="K489" s="15"/>
      <c r="L489" s="15"/>
      <c r="M489" s="15"/>
      <c r="N489" s="15"/>
      <c r="O489" s="15"/>
      <c r="P489" s="15"/>
      <c r="Q489" s="15"/>
      <c r="R489" s="15"/>
      <c r="S489" s="15"/>
    </row>
    <row r="490">
      <c r="A490" s="15"/>
      <c r="B490" s="15"/>
      <c r="C490" s="15"/>
      <c r="D490" s="15"/>
      <c r="E490" s="15"/>
      <c r="F490" s="15"/>
      <c r="G490" s="15"/>
      <c r="H490" s="15"/>
      <c r="I490" s="15"/>
      <c r="J490" s="844"/>
      <c r="K490" s="15"/>
      <c r="L490" s="15"/>
      <c r="M490" s="15"/>
      <c r="N490" s="15"/>
      <c r="O490" s="15"/>
      <c r="P490" s="15"/>
      <c r="Q490" s="15"/>
      <c r="R490" s="15"/>
      <c r="S490" s="15"/>
    </row>
    <row r="491">
      <c r="A491" s="15"/>
      <c r="B491" s="15"/>
      <c r="C491" s="15"/>
      <c r="D491" s="15"/>
      <c r="E491" s="15"/>
      <c r="F491" s="15"/>
      <c r="G491" s="15"/>
      <c r="H491" s="15"/>
      <c r="I491" s="15"/>
      <c r="J491" s="844"/>
      <c r="K491" s="15"/>
      <c r="L491" s="15"/>
      <c r="M491" s="15"/>
      <c r="N491" s="15"/>
      <c r="O491" s="15"/>
      <c r="P491" s="15"/>
      <c r="Q491" s="15"/>
      <c r="R491" s="15"/>
      <c r="S491" s="15"/>
    </row>
    <row r="492">
      <c r="A492" s="15"/>
      <c r="B492" s="15"/>
      <c r="C492" s="15"/>
      <c r="D492" s="15"/>
      <c r="E492" s="15"/>
      <c r="F492" s="15"/>
      <c r="G492" s="15"/>
      <c r="H492" s="15"/>
      <c r="I492" s="15"/>
      <c r="J492" s="844"/>
      <c r="K492" s="15"/>
      <c r="L492" s="15"/>
      <c r="M492" s="15"/>
      <c r="N492" s="15"/>
      <c r="O492" s="15"/>
      <c r="P492" s="15"/>
      <c r="Q492" s="15"/>
      <c r="R492" s="15"/>
      <c r="S492" s="15"/>
    </row>
    <row r="493">
      <c r="A493" s="15"/>
      <c r="B493" s="15"/>
      <c r="C493" s="15"/>
      <c r="D493" s="15"/>
      <c r="E493" s="15"/>
      <c r="F493" s="15"/>
      <c r="G493" s="15"/>
      <c r="H493" s="15"/>
      <c r="I493" s="15"/>
      <c r="J493" s="844"/>
      <c r="K493" s="15"/>
      <c r="L493" s="15"/>
      <c r="M493" s="15"/>
      <c r="N493" s="15"/>
      <c r="O493" s="15"/>
      <c r="P493" s="15"/>
      <c r="Q493" s="15"/>
      <c r="R493" s="15"/>
      <c r="S493" s="15"/>
    </row>
    <row r="494">
      <c r="A494" s="15"/>
      <c r="B494" s="15"/>
      <c r="C494" s="15"/>
      <c r="D494" s="15"/>
      <c r="E494" s="15"/>
      <c r="F494" s="15"/>
      <c r="G494" s="15"/>
      <c r="H494" s="15"/>
      <c r="I494" s="15"/>
      <c r="J494" s="844"/>
      <c r="K494" s="15"/>
      <c r="L494" s="15"/>
      <c r="M494" s="15"/>
      <c r="N494" s="15"/>
      <c r="O494" s="15"/>
      <c r="P494" s="15"/>
      <c r="Q494" s="15"/>
      <c r="R494" s="15"/>
      <c r="S494" s="15"/>
    </row>
    <row r="495">
      <c r="A495" s="15"/>
      <c r="B495" s="15"/>
      <c r="C495" s="15"/>
      <c r="D495" s="15"/>
      <c r="E495" s="15"/>
      <c r="F495" s="15"/>
      <c r="G495" s="15"/>
      <c r="H495" s="15"/>
      <c r="I495" s="15"/>
      <c r="J495" s="844"/>
      <c r="K495" s="15"/>
      <c r="L495" s="15"/>
      <c r="M495" s="15"/>
      <c r="N495" s="15"/>
      <c r="O495" s="15"/>
      <c r="P495" s="15"/>
      <c r="Q495" s="15"/>
      <c r="R495" s="15"/>
      <c r="S495" s="15"/>
    </row>
    <row r="496">
      <c r="A496" s="15"/>
      <c r="B496" s="15"/>
      <c r="C496" s="15"/>
      <c r="D496" s="15"/>
      <c r="E496" s="15"/>
      <c r="F496" s="15"/>
      <c r="G496" s="15"/>
      <c r="H496" s="15"/>
      <c r="I496" s="15"/>
      <c r="J496" s="844"/>
      <c r="K496" s="15"/>
      <c r="L496" s="15"/>
      <c r="M496" s="15"/>
      <c r="N496" s="15"/>
      <c r="O496" s="15"/>
      <c r="P496" s="15"/>
      <c r="Q496" s="15"/>
      <c r="R496" s="15"/>
      <c r="S496" s="15"/>
    </row>
    <row r="497">
      <c r="A497" s="15"/>
      <c r="B497" s="15"/>
      <c r="C497" s="15"/>
      <c r="D497" s="15"/>
      <c r="E497" s="15"/>
      <c r="F497" s="15"/>
      <c r="G497" s="15"/>
      <c r="H497" s="15"/>
      <c r="I497" s="15"/>
      <c r="J497" s="844"/>
      <c r="K497" s="15"/>
      <c r="L497" s="15"/>
      <c r="M497" s="15"/>
      <c r="N497" s="15"/>
      <c r="O497" s="15"/>
      <c r="P497" s="15"/>
      <c r="Q497" s="15"/>
      <c r="R497" s="15"/>
      <c r="S497" s="15"/>
    </row>
    <row r="498">
      <c r="A498" s="15"/>
      <c r="B498" s="15"/>
      <c r="C498" s="15"/>
      <c r="D498" s="15"/>
      <c r="E498" s="15"/>
      <c r="F498" s="15"/>
      <c r="G498" s="15"/>
      <c r="H498" s="15"/>
      <c r="I498" s="15"/>
      <c r="J498" s="844"/>
      <c r="K498" s="15"/>
      <c r="L498" s="15"/>
      <c r="M498" s="15"/>
      <c r="N498" s="15"/>
      <c r="O498" s="15"/>
      <c r="P498" s="15"/>
      <c r="Q498" s="15"/>
      <c r="R498" s="15"/>
      <c r="S498" s="15"/>
    </row>
    <row r="499">
      <c r="A499" s="15"/>
      <c r="B499" s="15"/>
      <c r="C499" s="15"/>
      <c r="D499" s="15"/>
      <c r="E499" s="15"/>
      <c r="F499" s="15"/>
      <c r="G499" s="15"/>
      <c r="H499" s="15"/>
      <c r="I499" s="15"/>
      <c r="J499" s="844"/>
      <c r="K499" s="15"/>
      <c r="L499" s="15"/>
      <c r="M499" s="15"/>
      <c r="N499" s="15"/>
      <c r="O499" s="15"/>
      <c r="P499" s="15"/>
      <c r="Q499" s="15"/>
      <c r="R499" s="15"/>
      <c r="S499" s="15"/>
    </row>
    <row r="500">
      <c r="A500" s="15"/>
      <c r="B500" s="15"/>
      <c r="C500" s="15"/>
      <c r="D500" s="15"/>
      <c r="E500" s="15"/>
      <c r="F500" s="15"/>
      <c r="G500" s="15"/>
      <c r="H500" s="15"/>
      <c r="I500" s="15"/>
      <c r="J500" s="844"/>
      <c r="K500" s="15"/>
      <c r="L500" s="15"/>
      <c r="M500" s="15"/>
      <c r="N500" s="15"/>
      <c r="O500" s="15"/>
      <c r="P500" s="15"/>
      <c r="Q500" s="15"/>
      <c r="R500" s="15"/>
      <c r="S500" s="15"/>
    </row>
    <row r="501">
      <c r="A501" s="15"/>
      <c r="B501" s="15"/>
      <c r="C501" s="15"/>
      <c r="D501" s="15"/>
      <c r="E501" s="15"/>
      <c r="F501" s="15"/>
      <c r="G501" s="15"/>
      <c r="H501" s="15"/>
      <c r="I501" s="15"/>
      <c r="J501" s="844"/>
      <c r="K501" s="15"/>
      <c r="L501" s="15"/>
      <c r="M501" s="15"/>
      <c r="N501" s="15"/>
      <c r="O501" s="15"/>
      <c r="P501" s="15"/>
      <c r="Q501" s="15"/>
      <c r="R501" s="15"/>
      <c r="S501" s="15"/>
    </row>
    <row r="502">
      <c r="A502" s="15"/>
      <c r="B502" s="15"/>
      <c r="C502" s="15"/>
      <c r="D502" s="15"/>
      <c r="E502" s="15"/>
      <c r="F502" s="15"/>
      <c r="G502" s="15"/>
      <c r="H502" s="15"/>
      <c r="I502" s="15"/>
      <c r="J502" s="844"/>
      <c r="K502" s="15"/>
      <c r="L502" s="15"/>
      <c r="M502" s="15"/>
      <c r="N502" s="15"/>
      <c r="O502" s="15"/>
      <c r="P502" s="15"/>
      <c r="Q502" s="15"/>
      <c r="R502" s="15"/>
      <c r="S502" s="15"/>
    </row>
    <row r="503">
      <c r="A503" s="15"/>
      <c r="B503" s="15"/>
      <c r="C503" s="15"/>
      <c r="D503" s="15"/>
      <c r="E503" s="15"/>
      <c r="F503" s="15"/>
      <c r="G503" s="15"/>
      <c r="H503" s="15"/>
      <c r="I503" s="15"/>
      <c r="J503" s="844"/>
      <c r="K503" s="15"/>
      <c r="L503" s="15"/>
      <c r="M503" s="15"/>
      <c r="N503" s="15"/>
      <c r="O503" s="15"/>
      <c r="P503" s="15"/>
      <c r="Q503" s="15"/>
      <c r="R503" s="15"/>
      <c r="S503" s="15"/>
    </row>
    <row r="504">
      <c r="A504" s="15"/>
      <c r="B504" s="15"/>
      <c r="C504" s="15"/>
      <c r="D504" s="15"/>
      <c r="E504" s="15"/>
      <c r="F504" s="15"/>
      <c r="G504" s="15"/>
      <c r="H504" s="15"/>
      <c r="I504" s="15"/>
      <c r="J504" s="844"/>
      <c r="K504" s="15"/>
      <c r="L504" s="15"/>
      <c r="M504" s="15"/>
      <c r="N504" s="15"/>
      <c r="O504" s="15"/>
      <c r="P504" s="15"/>
      <c r="Q504" s="15"/>
      <c r="R504" s="15"/>
      <c r="S504" s="15"/>
    </row>
    <row r="505">
      <c r="A505" s="15"/>
      <c r="B505" s="15"/>
      <c r="C505" s="15"/>
      <c r="D505" s="15"/>
      <c r="E505" s="15"/>
      <c r="F505" s="15"/>
      <c r="G505" s="15"/>
      <c r="H505" s="15"/>
      <c r="I505" s="15"/>
      <c r="J505" s="844"/>
      <c r="K505" s="15"/>
      <c r="L505" s="15"/>
      <c r="M505" s="15"/>
      <c r="N505" s="15"/>
      <c r="O505" s="15"/>
      <c r="P505" s="15"/>
      <c r="Q505" s="15"/>
      <c r="R505" s="15"/>
      <c r="S505" s="15"/>
    </row>
    <row r="506">
      <c r="A506" s="15"/>
      <c r="B506" s="15"/>
      <c r="C506" s="15"/>
      <c r="D506" s="15"/>
      <c r="E506" s="15"/>
      <c r="F506" s="15"/>
      <c r="G506" s="15"/>
      <c r="H506" s="15"/>
      <c r="I506" s="15"/>
      <c r="J506" s="844"/>
      <c r="K506" s="15"/>
      <c r="L506" s="15"/>
      <c r="M506" s="15"/>
      <c r="N506" s="15"/>
      <c r="O506" s="15"/>
      <c r="P506" s="15"/>
      <c r="Q506" s="15"/>
      <c r="R506" s="15"/>
      <c r="S506" s="15"/>
    </row>
    <row r="507">
      <c r="A507" s="15"/>
      <c r="B507" s="15"/>
      <c r="C507" s="15"/>
      <c r="D507" s="15"/>
      <c r="E507" s="15"/>
      <c r="F507" s="15"/>
      <c r="G507" s="15"/>
      <c r="H507" s="15"/>
      <c r="I507" s="15"/>
      <c r="J507" s="844"/>
      <c r="K507" s="15"/>
      <c r="L507" s="15"/>
      <c r="M507" s="15"/>
      <c r="N507" s="15"/>
      <c r="O507" s="15"/>
      <c r="P507" s="15"/>
      <c r="Q507" s="15"/>
      <c r="R507" s="15"/>
      <c r="S507" s="15"/>
    </row>
    <row r="508">
      <c r="A508" s="15"/>
      <c r="B508" s="15"/>
      <c r="C508" s="15"/>
      <c r="D508" s="15"/>
      <c r="E508" s="15"/>
      <c r="F508" s="15"/>
      <c r="G508" s="15"/>
      <c r="H508" s="15"/>
      <c r="I508" s="15"/>
      <c r="J508" s="844"/>
      <c r="K508" s="15"/>
      <c r="L508" s="15"/>
      <c r="M508" s="15"/>
      <c r="N508" s="15"/>
      <c r="O508" s="15"/>
      <c r="P508" s="15"/>
      <c r="Q508" s="15"/>
      <c r="R508" s="15"/>
      <c r="S508" s="15"/>
    </row>
    <row r="509">
      <c r="A509" s="15"/>
      <c r="B509" s="15"/>
      <c r="C509" s="15"/>
      <c r="D509" s="15"/>
      <c r="E509" s="15"/>
      <c r="F509" s="15"/>
      <c r="G509" s="15"/>
      <c r="H509" s="15"/>
      <c r="I509" s="15"/>
      <c r="J509" s="844"/>
      <c r="K509" s="15"/>
      <c r="L509" s="15"/>
      <c r="M509" s="15"/>
      <c r="N509" s="15"/>
      <c r="O509" s="15"/>
      <c r="P509" s="15"/>
      <c r="Q509" s="15"/>
      <c r="R509" s="15"/>
      <c r="S509" s="15"/>
    </row>
    <row r="510">
      <c r="A510" s="15"/>
      <c r="B510" s="15"/>
      <c r="C510" s="15"/>
      <c r="D510" s="15"/>
      <c r="E510" s="15"/>
      <c r="F510" s="15"/>
      <c r="G510" s="15"/>
      <c r="H510" s="15"/>
      <c r="I510" s="15"/>
      <c r="J510" s="844"/>
      <c r="K510" s="15"/>
      <c r="L510" s="15"/>
      <c r="M510" s="15"/>
      <c r="N510" s="15"/>
      <c r="O510" s="15"/>
      <c r="P510" s="15"/>
      <c r="Q510" s="15"/>
      <c r="R510" s="15"/>
      <c r="S510" s="15"/>
    </row>
    <row r="511">
      <c r="A511" s="15"/>
      <c r="B511" s="15"/>
      <c r="C511" s="15"/>
      <c r="D511" s="15"/>
      <c r="E511" s="15"/>
      <c r="F511" s="15"/>
      <c r="G511" s="15"/>
      <c r="H511" s="15"/>
      <c r="I511" s="15"/>
      <c r="J511" s="844"/>
      <c r="K511" s="15"/>
      <c r="L511" s="15"/>
      <c r="M511" s="15"/>
      <c r="N511" s="15"/>
      <c r="O511" s="15"/>
      <c r="P511" s="15"/>
      <c r="Q511" s="15"/>
      <c r="R511" s="15"/>
      <c r="S511" s="15"/>
    </row>
    <row r="512">
      <c r="A512" s="15"/>
      <c r="B512" s="15"/>
      <c r="C512" s="15"/>
      <c r="D512" s="15"/>
      <c r="E512" s="15"/>
      <c r="F512" s="15"/>
      <c r="G512" s="15"/>
      <c r="H512" s="15"/>
      <c r="I512" s="15"/>
      <c r="J512" s="844"/>
      <c r="K512" s="15"/>
      <c r="L512" s="15"/>
      <c r="M512" s="15"/>
      <c r="N512" s="15"/>
      <c r="O512" s="15"/>
      <c r="P512" s="15"/>
      <c r="Q512" s="15"/>
      <c r="R512" s="15"/>
      <c r="S512" s="15"/>
    </row>
    <row r="513">
      <c r="A513" s="15"/>
      <c r="B513" s="15"/>
      <c r="C513" s="15"/>
      <c r="D513" s="15"/>
      <c r="E513" s="15"/>
      <c r="F513" s="15"/>
      <c r="G513" s="15"/>
      <c r="H513" s="15"/>
      <c r="I513" s="15"/>
      <c r="J513" s="844"/>
      <c r="K513" s="15"/>
      <c r="L513" s="15"/>
      <c r="M513" s="15"/>
      <c r="N513" s="15"/>
      <c r="O513" s="15"/>
      <c r="P513" s="15"/>
      <c r="Q513" s="15"/>
      <c r="R513" s="15"/>
      <c r="S513" s="15"/>
    </row>
    <row r="514">
      <c r="A514" s="15"/>
      <c r="B514" s="15"/>
      <c r="C514" s="15"/>
      <c r="D514" s="15"/>
      <c r="E514" s="15"/>
      <c r="F514" s="15"/>
      <c r="G514" s="15"/>
      <c r="H514" s="15"/>
      <c r="I514" s="15"/>
      <c r="J514" s="844"/>
      <c r="K514" s="15"/>
      <c r="L514" s="15"/>
      <c r="M514" s="15"/>
      <c r="N514" s="15"/>
      <c r="O514" s="15"/>
      <c r="P514" s="15"/>
      <c r="Q514" s="15"/>
      <c r="R514" s="15"/>
      <c r="S514" s="15"/>
    </row>
    <row r="515">
      <c r="A515" s="15"/>
      <c r="B515" s="15"/>
      <c r="C515" s="15"/>
      <c r="D515" s="15"/>
      <c r="E515" s="15"/>
      <c r="F515" s="15"/>
      <c r="G515" s="15"/>
      <c r="H515" s="15"/>
      <c r="I515" s="15"/>
      <c r="J515" s="844"/>
      <c r="K515" s="15"/>
      <c r="L515" s="15"/>
      <c r="M515" s="15"/>
      <c r="N515" s="15"/>
      <c r="O515" s="15"/>
      <c r="P515" s="15"/>
      <c r="Q515" s="15"/>
      <c r="R515" s="15"/>
      <c r="S515" s="15"/>
    </row>
    <row r="516">
      <c r="A516" s="15"/>
      <c r="B516" s="15"/>
      <c r="C516" s="15"/>
      <c r="D516" s="15"/>
      <c r="E516" s="15"/>
      <c r="F516" s="15"/>
      <c r="G516" s="15"/>
      <c r="H516" s="15"/>
      <c r="I516" s="15"/>
      <c r="J516" s="844"/>
      <c r="K516" s="15"/>
      <c r="L516" s="15"/>
      <c r="M516" s="15"/>
      <c r="N516" s="15"/>
      <c r="O516" s="15"/>
      <c r="P516" s="15"/>
      <c r="Q516" s="15"/>
      <c r="R516" s="15"/>
      <c r="S516" s="15"/>
    </row>
    <row r="517">
      <c r="A517" s="15"/>
      <c r="B517" s="15"/>
      <c r="C517" s="15"/>
      <c r="D517" s="15"/>
      <c r="E517" s="15"/>
      <c r="F517" s="15"/>
      <c r="G517" s="15"/>
      <c r="H517" s="15"/>
      <c r="I517" s="15"/>
      <c r="J517" s="844"/>
      <c r="K517" s="15"/>
      <c r="L517" s="15"/>
      <c r="M517" s="15"/>
      <c r="N517" s="15"/>
      <c r="O517" s="15"/>
      <c r="P517" s="15"/>
      <c r="Q517" s="15"/>
      <c r="R517" s="15"/>
      <c r="S517" s="15"/>
    </row>
    <row r="518">
      <c r="A518" s="15"/>
      <c r="B518" s="15"/>
      <c r="C518" s="15"/>
      <c r="D518" s="15"/>
      <c r="E518" s="15"/>
      <c r="F518" s="15"/>
      <c r="G518" s="15"/>
      <c r="H518" s="15"/>
      <c r="I518" s="15"/>
      <c r="J518" s="844"/>
      <c r="K518" s="15"/>
      <c r="L518" s="15"/>
      <c r="M518" s="15"/>
      <c r="N518" s="15"/>
      <c r="O518" s="15"/>
      <c r="P518" s="15"/>
      <c r="Q518" s="15"/>
      <c r="R518" s="15"/>
      <c r="S518" s="15"/>
    </row>
    <row r="519">
      <c r="A519" s="15"/>
      <c r="B519" s="15"/>
      <c r="C519" s="15"/>
      <c r="D519" s="15"/>
      <c r="E519" s="15"/>
      <c r="F519" s="15"/>
      <c r="G519" s="15"/>
      <c r="H519" s="15"/>
      <c r="I519" s="15"/>
      <c r="J519" s="844"/>
      <c r="K519" s="15"/>
      <c r="L519" s="15"/>
      <c r="M519" s="15"/>
      <c r="N519" s="15"/>
      <c r="O519" s="15"/>
      <c r="P519" s="15"/>
      <c r="Q519" s="15"/>
      <c r="R519" s="15"/>
      <c r="S519" s="15"/>
    </row>
    <row r="520">
      <c r="A520" s="15"/>
      <c r="B520" s="15"/>
      <c r="C520" s="15"/>
      <c r="D520" s="15"/>
      <c r="E520" s="15"/>
      <c r="F520" s="15"/>
      <c r="G520" s="15"/>
      <c r="H520" s="15"/>
      <c r="I520" s="15"/>
      <c r="J520" s="844"/>
      <c r="K520" s="15"/>
      <c r="L520" s="15"/>
      <c r="M520" s="15"/>
      <c r="N520" s="15"/>
      <c r="O520" s="15"/>
      <c r="P520" s="15"/>
      <c r="Q520" s="15"/>
      <c r="R520" s="15"/>
      <c r="S520" s="15"/>
    </row>
    <row r="521">
      <c r="A521" s="15"/>
      <c r="B521" s="15"/>
      <c r="C521" s="15"/>
      <c r="D521" s="15"/>
      <c r="E521" s="15"/>
      <c r="F521" s="15"/>
      <c r="G521" s="15"/>
      <c r="H521" s="15"/>
      <c r="I521" s="15"/>
      <c r="J521" s="844"/>
      <c r="K521" s="15"/>
      <c r="L521" s="15"/>
      <c r="M521" s="15"/>
      <c r="N521" s="15"/>
      <c r="O521" s="15"/>
      <c r="P521" s="15"/>
      <c r="Q521" s="15"/>
      <c r="R521" s="15"/>
      <c r="S521" s="15"/>
    </row>
    <row r="522">
      <c r="A522" s="15"/>
      <c r="B522" s="15"/>
      <c r="C522" s="15"/>
      <c r="D522" s="15"/>
      <c r="E522" s="15"/>
      <c r="F522" s="15"/>
      <c r="G522" s="15"/>
      <c r="H522" s="15"/>
      <c r="I522" s="15"/>
      <c r="J522" s="844"/>
      <c r="K522" s="15"/>
      <c r="L522" s="15"/>
      <c r="M522" s="15"/>
      <c r="N522" s="15"/>
      <c r="O522" s="15"/>
      <c r="P522" s="15"/>
      <c r="Q522" s="15"/>
      <c r="R522" s="15"/>
      <c r="S522" s="15"/>
    </row>
    <row r="523">
      <c r="A523" s="15"/>
      <c r="B523" s="15"/>
      <c r="C523" s="15"/>
      <c r="D523" s="15"/>
      <c r="E523" s="15"/>
      <c r="F523" s="15"/>
      <c r="G523" s="15"/>
      <c r="H523" s="15"/>
      <c r="I523" s="15"/>
      <c r="J523" s="844"/>
      <c r="K523" s="15"/>
      <c r="L523" s="15"/>
      <c r="M523" s="15"/>
      <c r="N523" s="15"/>
      <c r="O523" s="15"/>
      <c r="P523" s="15"/>
      <c r="Q523" s="15"/>
      <c r="R523" s="15"/>
      <c r="S523" s="15"/>
    </row>
    <row r="524">
      <c r="A524" s="15"/>
      <c r="B524" s="15"/>
      <c r="C524" s="15"/>
      <c r="D524" s="15"/>
      <c r="E524" s="15"/>
      <c r="F524" s="15"/>
      <c r="G524" s="15"/>
      <c r="H524" s="15"/>
      <c r="I524" s="15"/>
      <c r="J524" s="844"/>
      <c r="K524" s="15"/>
      <c r="L524" s="15"/>
      <c r="M524" s="15"/>
      <c r="N524" s="15"/>
      <c r="O524" s="15"/>
      <c r="P524" s="15"/>
      <c r="Q524" s="15"/>
      <c r="R524" s="15"/>
      <c r="S524" s="15"/>
    </row>
    <row r="525">
      <c r="A525" s="15"/>
      <c r="B525" s="15"/>
      <c r="C525" s="15"/>
      <c r="D525" s="15"/>
      <c r="E525" s="15"/>
      <c r="F525" s="15"/>
      <c r="G525" s="15"/>
      <c r="H525" s="15"/>
      <c r="I525" s="15"/>
      <c r="J525" s="844"/>
      <c r="K525" s="15"/>
      <c r="L525" s="15"/>
      <c r="M525" s="15"/>
      <c r="N525" s="15"/>
      <c r="O525" s="15"/>
      <c r="P525" s="15"/>
      <c r="Q525" s="15"/>
      <c r="R525" s="15"/>
      <c r="S525" s="15"/>
    </row>
    <row r="526">
      <c r="A526" s="15"/>
      <c r="B526" s="15"/>
      <c r="C526" s="15"/>
      <c r="D526" s="15"/>
      <c r="E526" s="15"/>
      <c r="F526" s="15"/>
      <c r="G526" s="15"/>
      <c r="H526" s="15"/>
      <c r="I526" s="15"/>
      <c r="J526" s="844"/>
      <c r="K526" s="15"/>
      <c r="L526" s="15"/>
      <c r="M526" s="15"/>
      <c r="N526" s="15"/>
      <c r="O526" s="15"/>
      <c r="P526" s="15"/>
      <c r="Q526" s="15"/>
      <c r="R526" s="15"/>
      <c r="S526" s="15"/>
    </row>
    <row r="527">
      <c r="A527" s="15"/>
      <c r="B527" s="15"/>
      <c r="C527" s="15"/>
      <c r="D527" s="15"/>
      <c r="E527" s="15"/>
      <c r="F527" s="15"/>
      <c r="G527" s="15"/>
      <c r="H527" s="15"/>
      <c r="I527" s="15"/>
      <c r="J527" s="844"/>
      <c r="K527" s="15"/>
      <c r="L527" s="15"/>
      <c r="M527" s="15"/>
      <c r="N527" s="15"/>
      <c r="O527" s="15"/>
      <c r="P527" s="15"/>
      <c r="Q527" s="15"/>
      <c r="R527" s="15"/>
      <c r="S527" s="15"/>
    </row>
    <row r="528">
      <c r="A528" s="15"/>
      <c r="B528" s="15"/>
      <c r="C528" s="15"/>
      <c r="D528" s="15"/>
      <c r="E528" s="15"/>
      <c r="F528" s="15"/>
      <c r="G528" s="15"/>
      <c r="H528" s="15"/>
      <c r="I528" s="15"/>
      <c r="J528" s="844"/>
      <c r="K528" s="15"/>
      <c r="L528" s="15"/>
      <c r="M528" s="15"/>
      <c r="N528" s="15"/>
      <c r="O528" s="15"/>
      <c r="P528" s="15"/>
      <c r="Q528" s="15"/>
      <c r="R528" s="15"/>
      <c r="S528" s="15"/>
    </row>
    <row r="529">
      <c r="A529" s="15"/>
      <c r="B529" s="15"/>
      <c r="C529" s="15"/>
      <c r="D529" s="15"/>
      <c r="E529" s="15"/>
      <c r="F529" s="15"/>
      <c r="G529" s="15"/>
      <c r="H529" s="15"/>
      <c r="I529" s="15"/>
      <c r="J529" s="844"/>
      <c r="K529" s="15"/>
      <c r="L529" s="15"/>
      <c r="M529" s="15"/>
      <c r="N529" s="15"/>
      <c r="O529" s="15"/>
      <c r="P529" s="15"/>
      <c r="Q529" s="15"/>
      <c r="R529" s="15"/>
      <c r="S529" s="15"/>
    </row>
    <row r="530">
      <c r="A530" s="15"/>
      <c r="B530" s="15"/>
      <c r="C530" s="15"/>
      <c r="D530" s="15"/>
      <c r="E530" s="15"/>
      <c r="F530" s="15"/>
      <c r="G530" s="15"/>
      <c r="H530" s="15"/>
      <c r="I530" s="15"/>
      <c r="J530" s="844"/>
      <c r="K530" s="15"/>
      <c r="L530" s="15"/>
      <c r="M530" s="15"/>
      <c r="N530" s="15"/>
      <c r="O530" s="15"/>
      <c r="P530" s="15"/>
      <c r="Q530" s="15"/>
      <c r="R530" s="15"/>
      <c r="S530" s="15"/>
    </row>
    <row r="531">
      <c r="A531" s="15"/>
      <c r="B531" s="15"/>
      <c r="C531" s="15"/>
      <c r="D531" s="15"/>
      <c r="E531" s="15"/>
      <c r="F531" s="15"/>
      <c r="G531" s="15"/>
      <c r="H531" s="15"/>
      <c r="I531" s="15"/>
      <c r="J531" s="844"/>
      <c r="K531" s="15"/>
      <c r="L531" s="15"/>
      <c r="M531" s="15"/>
      <c r="N531" s="15"/>
      <c r="O531" s="15"/>
      <c r="P531" s="15"/>
      <c r="Q531" s="15"/>
      <c r="R531" s="15"/>
      <c r="S531" s="15"/>
    </row>
    <row r="532">
      <c r="A532" s="15"/>
      <c r="B532" s="15"/>
      <c r="C532" s="15"/>
      <c r="D532" s="15"/>
      <c r="E532" s="15"/>
      <c r="F532" s="15"/>
      <c r="G532" s="15"/>
      <c r="H532" s="15"/>
      <c r="I532" s="15"/>
      <c r="J532" s="844"/>
      <c r="K532" s="15"/>
      <c r="L532" s="15"/>
      <c r="M532" s="15"/>
      <c r="N532" s="15"/>
      <c r="O532" s="15"/>
      <c r="P532" s="15"/>
      <c r="Q532" s="15"/>
      <c r="R532" s="15"/>
      <c r="S532" s="15"/>
    </row>
    <row r="533">
      <c r="A533" s="15"/>
      <c r="B533" s="15"/>
      <c r="C533" s="15"/>
      <c r="D533" s="15"/>
      <c r="E533" s="15"/>
      <c r="F533" s="15"/>
      <c r="G533" s="15"/>
      <c r="H533" s="15"/>
      <c r="I533" s="15"/>
      <c r="J533" s="844"/>
      <c r="K533" s="15"/>
      <c r="L533" s="15"/>
      <c r="M533" s="15"/>
      <c r="N533" s="15"/>
      <c r="O533" s="15"/>
      <c r="P533" s="15"/>
      <c r="Q533" s="15"/>
      <c r="R533" s="15"/>
      <c r="S533" s="15"/>
    </row>
    <row r="534">
      <c r="A534" s="15"/>
      <c r="B534" s="15"/>
      <c r="C534" s="15"/>
      <c r="D534" s="15"/>
      <c r="E534" s="15"/>
      <c r="F534" s="15"/>
      <c r="G534" s="15"/>
      <c r="H534" s="15"/>
      <c r="I534" s="15"/>
      <c r="J534" s="844"/>
      <c r="K534" s="15"/>
      <c r="L534" s="15"/>
      <c r="M534" s="15"/>
      <c r="N534" s="15"/>
      <c r="O534" s="15"/>
      <c r="P534" s="15"/>
      <c r="Q534" s="15"/>
      <c r="R534" s="15"/>
      <c r="S534" s="15"/>
    </row>
    <row r="535">
      <c r="A535" s="15"/>
      <c r="B535" s="15"/>
      <c r="C535" s="15"/>
      <c r="D535" s="15"/>
      <c r="E535" s="15"/>
      <c r="F535" s="15"/>
      <c r="G535" s="15"/>
      <c r="H535" s="15"/>
      <c r="I535" s="15"/>
      <c r="J535" s="844"/>
      <c r="K535" s="15"/>
      <c r="L535" s="15"/>
      <c r="M535" s="15"/>
      <c r="N535" s="15"/>
      <c r="O535" s="15"/>
      <c r="P535" s="15"/>
      <c r="Q535" s="15"/>
      <c r="R535" s="15"/>
      <c r="S535" s="15"/>
    </row>
    <row r="536">
      <c r="A536" s="15"/>
      <c r="B536" s="15"/>
      <c r="C536" s="15"/>
      <c r="D536" s="15"/>
      <c r="E536" s="15"/>
      <c r="F536" s="15"/>
      <c r="G536" s="15"/>
      <c r="H536" s="15"/>
      <c r="I536" s="15"/>
      <c r="J536" s="844"/>
      <c r="K536" s="15"/>
      <c r="L536" s="15"/>
      <c r="M536" s="15"/>
      <c r="N536" s="15"/>
      <c r="O536" s="15"/>
      <c r="P536" s="15"/>
      <c r="Q536" s="15"/>
      <c r="R536" s="15"/>
      <c r="S536" s="15"/>
    </row>
    <row r="537">
      <c r="A537" s="15"/>
      <c r="B537" s="15"/>
      <c r="C537" s="15"/>
      <c r="D537" s="15"/>
      <c r="E537" s="15"/>
      <c r="F537" s="15"/>
      <c r="G537" s="15"/>
      <c r="H537" s="15"/>
      <c r="I537" s="15"/>
      <c r="J537" s="844"/>
      <c r="K537" s="15"/>
      <c r="L537" s="15"/>
      <c r="M537" s="15"/>
      <c r="N537" s="15"/>
      <c r="O537" s="15"/>
      <c r="P537" s="15"/>
      <c r="Q537" s="15"/>
      <c r="R537" s="15"/>
      <c r="S537" s="15"/>
    </row>
    <row r="538">
      <c r="A538" s="15"/>
      <c r="B538" s="15"/>
      <c r="C538" s="15"/>
      <c r="D538" s="15"/>
      <c r="E538" s="15"/>
      <c r="F538" s="15"/>
      <c r="G538" s="15"/>
      <c r="H538" s="15"/>
      <c r="I538" s="15"/>
      <c r="J538" s="844"/>
      <c r="K538" s="15"/>
      <c r="L538" s="15"/>
      <c r="M538" s="15"/>
      <c r="N538" s="15"/>
      <c r="O538" s="15"/>
      <c r="P538" s="15"/>
      <c r="Q538" s="15"/>
      <c r="R538" s="15"/>
      <c r="S538" s="15"/>
    </row>
    <row r="539">
      <c r="A539" s="15"/>
      <c r="B539" s="15"/>
      <c r="C539" s="15"/>
      <c r="D539" s="15"/>
      <c r="E539" s="15"/>
      <c r="F539" s="15"/>
      <c r="G539" s="15"/>
      <c r="H539" s="15"/>
      <c r="I539" s="15"/>
      <c r="J539" s="844"/>
      <c r="K539" s="15"/>
      <c r="L539" s="15"/>
      <c r="M539" s="15"/>
      <c r="N539" s="15"/>
      <c r="O539" s="15"/>
      <c r="P539" s="15"/>
      <c r="Q539" s="15"/>
      <c r="R539" s="15"/>
      <c r="S539" s="15"/>
    </row>
    <row r="540">
      <c r="A540" s="15"/>
      <c r="B540" s="15"/>
      <c r="C540" s="15"/>
      <c r="D540" s="15"/>
      <c r="E540" s="15"/>
      <c r="F540" s="15"/>
      <c r="G540" s="15"/>
      <c r="H540" s="15"/>
      <c r="I540" s="15"/>
      <c r="J540" s="844"/>
      <c r="K540" s="15"/>
      <c r="L540" s="15"/>
      <c r="M540" s="15"/>
      <c r="N540" s="15"/>
      <c r="O540" s="15"/>
      <c r="P540" s="15"/>
      <c r="Q540" s="15"/>
      <c r="R540" s="15"/>
      <c r="S540" s="15"/>
    </row>
    <row r="541">
      <c r="A541" s="15"/>
      <c r="B541" s="15"/>
      <c r="C541" s="15"/>
      <c r="D541" s="15"/>
      <c r="E541" s="15"/>
      <c r="F541" s="15"/>
      <c r="G541" s="15"/>
      <c r="H541" s="15"/>
      <c r="I541" s="15"/>
      <c r="J541" s="844"/>
      <c r="K541" s="15"/>
      <c r="L541" s="15"/>
      <c r="M541" s="15"/>
      <c r="N541" s="15"/>
      <c r="O541" s="15"/>
      <c r="P541" s="15"/>
      <c r="Q541" s="15"/>
      <c r="R541" s="15"/>
      <c r="S541" s="15"/>
    </row>
    <row r="542">
      <c r="A542" s="15"/>
      <c r="B542" s="15"/>
      <c r="C542" s="15"/>
      <c r="D542" s="15"/>
      <c r="E542" s="15"/>
      <c r="F542" s="15"/>
      <c r="G542" s="15"/>
      <c r="H542" s="15"/>
      <c r="I542" s="15"/>
      <c r="J542" s="844"/>
      <c r="K542" s="15"/>
      <c r="L542" s="15"/>
      <c r="M542" s="15"/>
      <c r="N542" s="15"/>
      <c r="O542" s="15"/>
      <c r="P542" s="15"/>
      <c r="Q542" s="15"/>
      <c r="R542" s="15"/>
      <c r="S542" s="15"/>
    </row>
    <row r="543">
      <c r="A543" s="15"/>
      <c r="B543" s="15"/>
      <c r="C543" s="15"/>
      <c r="D543" s="15"/>
      <c r="E543" s="15"/>
      <c r="F543" s="15"/>
      <c r="G543" s="15"/>
      <c r="H543" s="15"/>
      <c r="I543" s="15"/>
      <c r="J543" s="844"/>
      <c r="K543" s="15"/>
      <c r="L543" s="15"/>
      <c r="M543" s="15"/>
      <c r="N543" s="15"/>
      <c r="O543" s="15"/>
      <c r="P543" s="15"/>
      <c r="Q543" s="15"/>
      <c r="R543" s="15"/>
      <c r="S543" s="15"/>
    </row>
    <row r="544">
      <c r="A544" s="15"/>
      <c r="B544" s="15"/>
      <c r="C544" s="15"/>
      <c r="D544" s="15"/>
      <c r="E544" s="15"/>
      <c r="F544" s="15"/>
      <c r="G544" s="15"/>
      <c r="H544" s="15"/>
      <c r="I544" s="15"/>
      <c r="J544" s="844"/>
      <c r="K544" s="15"/>
      <c r="L544" s="15"/>
      <c r="M544" s="15"/>
      <c r="N544" s="15"/>
      <c r="O544" s="15"/>
      <c r="P544" s="15"/>
      <c r="Q544" s="15"/>
      <c r="R544" s="15"/>
      <c r="S544" s="15"/>
    </row>
    <row r="545">
      <c r="A545" s="15"/>
      <c r="B545" s="15"/>
      <c r="C545" s="15"/>
      <c r="D545" s="15"/>
      <c r="E545" s="15"/>
      <c r="F545" s="15"/>
      <c r="G545" s="15"/>
      <c r="H545" s="15"/>
      <c r="I545" s="15"/>
      <c r="J545" s="844"/>
      <c r="K545" s="15"/>
      <c r="L545" s="15"/>
      <c r="M545" s="15"/>
      <c r="N545" s="15"/>
      <c r="O545" s="15"/>
      <c r="P545" s="15"/>
      <c r="Q545" s="15"/>
      <c r="R545" s="15"/>
      <c r="S545" s="15"/>
    </row>
    <row r="546">
      <c r="A546" s="15"/>
      <c r="B546" s="15"/>
      <c r="C546" s="15"/>
      <c r="D546" s="15"/>
      <c r="E546" s="15"/>
      <c r="F546" s="15"/>
      <c r="G546" s="15"/>
      <c r="H546" s="15"/>
      <c r="I546" s="15"/>
      <c r="J546" s="844"/>
      <c r="K546" s="15"/>
      <c r="L546" s="15"/>
      <c r="M546" s="15"/>
      <c r="N546" s="15"/>
      <c r="O546" s="15"/>
      <c r="P546" s="15"/>
      <c r="Q546" s="15"/>
      <c r="R546" s="15"/>
      <c r="S546" s="15"/>
    </row>
    <row r="547">
      <c r="A547" s="15"/>
      <c r="B547" s="15"/>
      <c r="C547" s="15"/>
      <c r="D547" s="15"/>
      <c r="E547" s="15"/>
      <c r="F547" s="15"/>
      <c r="G547" s="15"/>
      <c r="H547" s="15"/>
      <c r="I547" s="15"/>
      <c r="J547" s="844"/>
      <c r="K547" s="15"/>
      <c r="L547" s="15"/>
      <c r="M547" s="15"/>
      <c r="N547" s="15"/>
      <c r="O547" s="15"/>
      <c r="P547" s="15"/>
      <c r="Q547" s="15"/>
      <c r="R547" s="15"/>
      <c r="S547" s="15"/>
    </row>
    <row r="548">
      <c r="A548" s="15"/>
      <c r="B548" s="15"/>
      <c r="C548" s="15"/>
      <c r="D548" s="15"/>
      <c r="E548" s="15"/>
      <c r="F548" s="15"/>
      <c r="G548" s="15"/>
      <c r="H548" s="15"/>
      <c r="I548" s="15"/>
      <c r="J548" s="844"/>
      <c r="K548" s="15"/>
      <c r="L548" s="15"/>
      <c r="M548" s="15"/>
      <c r="N548" s="15"/>
      <c r="O548" s="15"/>
      <c r="P548" s="15"/>
      <c r="Q548" s="15"/>
      <c r="R548" s="15"/>
      <c r="S548" s="15"/>
    </row>
    <row r="549">
      <c r="A549" s="15"/>
      <c r="B549" s="15"/>
      <c r="C549" s="15"/>
      <c r="D549" s="15"/>
      <c r="E549" s="15"/>
      <c r="F549" s="15"/>
      <c r="G549" s="15"/>
      <c r="H549" s="15"/>
      <c r="I549" s="15"/>
      <c r="J549" s="844"/>
      <c r="K549" s="15"/>
      <c r="L549" s="15"/>
      <c r="M549" s="15"/>
      <c r="N549" s="15"/>
      <c r="O549" s="15"/>
      <c r="P549" s="15"/>
      <c r="Q549" s="15"/>
      <c r="R549" s="15"/>
      <c r="S549" s="15"/>
    </row>
    <row r="550">
      <c r="A550" s="15"/>
      <c r="B550" s="15"/>
      <c r="C550" s="15"/>
      <c r="D550" s="15"/>
      <c r="E550" s="15"/>
      <c r="F550" s="15"/>
      <c r="G550" s="15"/>
      <c r="H550" s="15"/>
      <c r="I550" s="15"/>
      <c r="J550" s="844"/>
      <c r="K550" s="15"/>
      <c r="L550" s="15"/>
      <c r="M550" s="15"/>
      <c r="N550" s="15"/>
      <c r="O550" s="15"/>
      <c r="P550" s="15"/>
      <c r="Q550" s="15"/>
      <c r="R550" s="15"/>
      <c r="S550" s="15"/>
    </row>
    <row r="551">
      <c r="A551" s="15"/>
      <c r="B551" s="15"/>
      <c r="C551" s="15"/>
      <c r="D551" s="15"/>
      <c r="E551" s="15"/>
      <c r="F551" s="15"/>
      <c r="G551" s="15"/>
      <c r="H551" s="15"/>
      <c r="I551" s="15"/>
      <c r="J551" s="844"/>
      <c r="K551" s="15"/>
      <c r="L551" s="15"/>
      <c r="M551" s="15"/>
      <c r="N551" s="15"/>
      <c r="O551" s="15"/>
      <c r="P551" s="15"/>
      <c r="Q551" s="15"/>
      <c r="R551" s="15"/>
      <c r="S551" s="15"/>
    </row>
    <row r="552">
      <c r="A552" s="15"/>
      <c r="B552" s="15"/>
      <c r="C552" s="15"/>
      <c r="D552" s="15"/>
      <c r="E552" s="15"/>
      <c r="F552" s="15"/>
      <c r="G552" s="15"/>
      <c r="H552" s="15"/>
      <c r="I552" s="15"/>
      <c r="J552" s="844"/>
      <c r="K552" s="15"/>
      <c r="L552" s="15"/>
      <c r="M552" s="15"/>
      <c r="N552" s="15"/>
      <c r="O552" s="15"/>
      <c r="P552" s="15"/>
      <c r="Q552" s="15"/>
      <c r="R552" s="15"/>
      <c r="S552" s="15"/>
    </row>
    <row r="553">
      <c r="A553" s="15"/>
      <c r="B553" s="15"/>
      <c r="C553" s="15"/>
      <c r="D553" s="15"/>
      <c r="E553" s="15"/>
      <c r="F553" s="15"/>
      <c r="G553" s="15"/>
      <c r="H553" s="15"/>
      <c r="I553" s="15"/>
      <c r="J553" s="844"/>
      <c r="K553" s="15"/>
      <c r="L553" s="15"/>
      <c r="M553" s="15"/>
      <c r="N553" s="15"/>
      <c r="O553" s="15"/>
      <c r="P553" s="15"/>
      <c r="Q553" s="15"/>
      <c r="R553" s="15"/>
      <c r="S553" s="15"/>
    </row>
    <row r="554">
      <c r="A554" s="15"/>
      <c r="B554" s="15"/>
      <c r="C554" s="15"/>
      <c r="D554" s="15"/>
      <c r="E554" s="15"/>
      <c r="F554" s="15"/>
      <c r="G554" s="15"/>
      <c r="H554" s="15"/>
      <c r="I554" s="15"/>
      <c r="J554" s="844"/>
      <c r="K554" s="15"/>
      <c r="L554" s="15"/>
      <c r="M554" s="15"/>
      <c r="N554" s="15"/>
      <c r="O554" s="15"/>
      <c r="P554" s="15"/>
      <c r="Q554" s="15"/>
      <c r="R554" s="15"/>
      <c r="S554" s="15"/>
    </row>
    <row r="555">
      <c r="A555" s="15"/>
      <c r="B555" s="15"/>
      <c r="C555" s="15"/>
      <c r="D555" s="15"/>
      <c r="E555" s="15"/>
      <c r="F555" s="15"/>
      <c r="G555" s="15"/>
      <c r="H555" s="15"/>
      <c r="I555" s="15"/>
      <c r="J555" s="844"/>
      <c r="K555" s="15"/>
      <c r="L555" s="15"/>
      <c r="M555" s="15"/>
      <c r="N555" s="15"/>
      <c r="O555" s="15"/>
      <c r="P555" s="15"/>
      <c r="Q555" s="15"/>
      <c r="R555" s="15"/>
      <c r="S555" s="15"/>
    </row>
    <row r="556">
      <c r="A556" s="15"/>
      <c r="B556" s="15"/>
      <c r="C556" s="15"/>
      <c r="D556" s="15"/>
      <c r="E556" s="15"/>
      <c r="F556" s="15"/>
      <c r="G556" s="15"/>
      <c r="H556" s="15"/>
      <c r="I556" s="15"/>
      <c r="J556" s="844"/>
      <c r="K556" s="15"/>
      <c r="L556" s="15"/>
      <c r="M556" s="15"/>
      <c r="N556" s="15"/>
      <c r="O556" s="15"/>
      <c r="P556" s="15"/>
      <c r="Q556" s="15"/>
      <c r="R556" s="15"/>
      <c r="S556" s="15"/>
    </row>
    <row r="557">
      <c r="A557" s="15"/>
      <c r="B557" s="15"/>
      <c r="C557" s="15"/>
      <c r="D557" s="15"/>
      <c r="E557" s="15"/>
      <c r="F557" s="15"/>
      <c r="G557" s="15"/>
      <c r="H557" s="15"/>
      <c r="I557" s="15"/>
      <c r="J557" s="844"/>
      <c r="K557" s="15"/>
      <c r="L557" s="15"/>
      <c r="M557" s="15"/>
      <c r="N557" s="15"/>
      <c r="O557" s="15"/>
      <c r="P557" s="15"/>
      <c r="Q557" s="15"/>
      <c r="R557" s="15"/>
      <c r="S557" s="15"/>
    </row>
    <row r="558">
      <c r="A558" s="15"/>
      <c r="B558" s="15"/>
      <c r="C558" s="15"/>
      <c r="D558" s="15"/>
      <c r="E558" s="15"/>
      <c r="F558" s="15"/>
      <c r="G558" s="15"/>
      <c r="H558" s="15"/>
      <c r="I558" s="15"/>
      <c r="J558" s="844"/>
      <c r="K558" s="15"/>
      <c r="L558" s="15"/>
      <c r="M558" s="15"/>
      <c r="N558" s="15"/>
      <c r="O558" s="15"/>
      <c r="P558" s="15"/>
      <c r="Q558" s="15"/>
      <c r="R558" s="15"/>
      <c r="S558" s="15"/>
    </row>
    <row r="559">
      <c r="A559" s="15"/>
      <c r="B559" s="15"/>
      <c r="C559" s="15"/>
      <c r="D559" s="15"/>
      <c r="E559" s="15"/>
      <c r="F559" s="15"/>
      <c r="G559" s="15"/>
      <c r="H559" s="15"/>
      <c r="I559" s="15"/>
      <c r="J559" s="844"/>
      <c r="K559" s="15"/>
      <c r="L559" s="15"/>
      <c r="M559" s="15"/>
      <c r="N559" s="15"/>
      <c r="O559" s="15"/>
      <c r="P559" s="15"/>
      <c r="Q559" s="15"/>
      <c r="R559" s="15"/>
      <c r="S559" s="15"/>
    </row>
    <row r="560">
      <c r="A560" s="15"/>
      <c r="B560" s="15"/>
      <c r="C560" s="15"/>
      <c r="D560" s="15"/>
      <c r="E560" s="15"/>
      <c r="F560" s="15"/>
      <c r="G560" s="15"/>
      <c r="H560" s="15"/>
      <c r="I560" s="15"/>
      <c r="J560" s="844"/>
      <c r="K560" s="15"/>
      <c r="L560" s="15"/>
      <c r="M560" s="15"/>
      <c r="N560" s="15"/>
      <c r="O560" s="15"/>
      <c r="P560" s="15"/>
      <c r="Q560" s="15"/>
      <c r="R560" s="15"/>
      <c r="S560" s="15"/>
    </row>
    <row r="561">
      <c r="A561" s="15"/>
      <c r="B561" s="15"/>
      <c r="C561" s="15"/>
      <c r="D561" s="15"/>
      <c r="E561" s="15"/>
      <c r="F561" s="15"/>
      <c r="G561" s="15"/>
      <c r="H561" s="15"/>
      <c r="I561" s="15"/>
      <c r="J561" s="844"/>
      <c r="K561" s="15"/>
      <c r="L561" s="15"/>
      <c r="M561" s="15"/>
      <c r="N561" s="15"/>
      <c r="O561" s="15"/>
      <c r="P561" s="15"/>
      <c r="Q561" s="15"/>
      <c r="R561" s="15"/>
      <c r="S561" s="15"/>
    </row>
    <row r="562">
      <c r="A562" s="15"/>
      <c r="B562" s="15"/>
      <c r="C562" s="15"/>
      <c r="D562" s="15"/>
      <c r="E562" s="15"/>
      <c r="F562" s="15"/>
      <c r="G562" s="15"/>
      <c r="H562" s="15"/>
      <c r="I562" s="15"/>
      <c r="J562" s="844"/>
      <c r="K562" s="15"/>
      <c r="L562" s="15"/>
      <c r="M562" s="15"/>
      <c r="N562" s="15"/>
      <c r="O562" s="15"/>
      <c r="P562" s="15"/>
      <c r="Q562" s="15"/>
      <c r="R562" s="15"/>
      <c r="S562" s="15"/>
    </row>
    <row r="563">
      <c r="A563" s="15"/>
      <c r="B563" s="15"/>
      <c r="C563" s="15"/>
      <c r="D563" s="15"/>
      <c r="E563" s="15"/>
      <c r="F563" s="15"/>
      <c r="G563" s="15"/>
      <c r="H563" s="15"/>
      <c r="I563" s="15"/>
      <c r="J563" s="844"/>
      <c r="K563" s="15"/>
      <c r="L563" s="15"/>
      <c r="M563" s="15"/>
      <c r="N563" s="15"/>
      <c r="O563" s="15"/>
      <c r="P563" s="15"/>
      <c r="Q563" s="15"/>
      <c r="R563" s="15"/>
      <c r="S563" s="15"/>
    </row>
    <row r="564">
      <c r="A564" s="15"/>
      <c r="B564" s="15"/>
      <c r="C564" s="15"/>
      <c r="D564" s="15"/>
      <c r="E564" s="15"/>
      <c r="F564" s="15"/>
      <c r="G564" s="15"/>
      <c r="H564" s="15"/>
      <c r="I564" s="15"/>
      <c r="J564" s="844"/>
      <c r="K564" s="15"/>
      <c r="L564" s="15"/>
      <c r="M564" s="15"/>
      <c r="N564" s="15"/>
      <c r="O564" s="15"/>
      <c r="P564" s="15"/>
      <c r="Q564" s="15"/>
      <c r="R564" s="15"/>
      <c r="S564" s="15"/>
    </row>
    <row r="565">
      <c r="A565" s="15"/>
      <c r="B565" s="15"/>
      <c r="C565" s="15"/>
      <c r="D565" s="15"/>
      <c r="E565" s="15"/>
      <c r="F565" s="15"/>
      <c r="G565" s="15"/>
      <c r="H565" s="15"/>
      <c r="I565" s="15"/>
      <c r="J565" s="844"/>
      <c r="K565" s="15"/>
      <c r="L565" s="15"/>
      <c r="M565" s="15"/>
      <c r="N565" s="15"/>
      <c r="O565" s="15"/>
      <c r="P565" s="15"/>
      <c r="Q565" s="15"/>
      <c r="R565" s="15"/>
      <c r="S565" s="15"/>
    </row>
    <row r="566">
      <c r="A566" s="15"/>
      <c r="B566" s="15"/>
      <c r="C566" s="15"/>
      <c r="D566" s="15"/>
      <c r="E566" s="15"/>
      <c r="F566" s="15"/>
      <c r="G566" s="15"/>
      <c r="H566" s="15"/>
      <c r="I566" s="15"/>
      <c r="J566" s="844"/>
      <c r="K566" s="15"/>
      <c r="L566" s="15"/>
      <c r="M566" s="15"/>
      <c r="N566" s="15"/>
      <c r="O566" s="15"/>
      <c r="P566" s="15"/>
      <c r="Q566" s="15"/>
      <c r="R566" s="15"/>
      <c r="S566" s="15"/>
    </row>
    <row r="567">
      <c r="A567" s="15"/>
      <c r="B567" s="15"/>
      <c r="C567" s="15"/>
      <c r="D567" s="15"/>
      <c r="E567" s="15"/>
      <c r="F567" s="15"/>
      <c r="G567" s="15"/>
      <c r="H567" s="15"/>
      <c r="I567" s="15"/>
      <c r="J567" s="844"/>
      <c r="K567" s="15"/>
      <c r="L567" s="15"/>
      <c r="M567" s="15"/>
      <c r="N567" s="15"/>
      <c r="O567" s="15"/>
      <c r="P567" s="15"/>
      <c r="Q567" s="15"/>
      <c r="R567" s="15"/>
      <c r="S567" s="15"/>
    </row>
    <row r="568">
      <c r="A568" s="15"/>
      <c r="B568" s="15"/>
      <c r="C568" s="15"/>
      <c r="D568" s="15"/>
      <c r="E568" s="15"/>
      <c r="F568" s="15"/>
      <c r="G568" s="15"/>
      <c r="H568" s="15"/>
      <c r="I568" s="15"/>
      <c r="J568" s="844"/>
      <c r="K568" s="15"/>
      <c r="L568" s="15"/>
      <c r="M568" s="15"/>
      <c r="N568" s="15"/>
      <c r="O568" s="15"/>
      <c r="P568" s="15"/>
      <c r="Q568" s="15"/>
      <c r="R568" s="15"/>
      <c r="S568" s="15"/>
    </row>
    <row r="569">
      <c r="A569" s="15"/>
      <c r="B569" s="15"/>
      <c r="C569" s="15"/>
      <c r="D569" s="15"/>
      <c r="E569" s="15"/>
      <c r="F569" s="15"/>
      <c r="G569" s="15"/>
      <c r="H569" s="15"/>
      <c r="I569" s="15"/>
      <c r="J569" s="844"/>
      <c r="K569" s="15"/>
      <c r="L569" s="15"/>
      <c r="M569" s="15"/>
      <c r="N569" s="15"/>
      <c r="O569" s="15"/>
      <c r="P569" s="15"/>
      <c r="Q569" s="15"/>
      <c r="R569" s="15"/>
      <c r="S569" s="15"/>
    </row>
    <row r="570">
      <c r="A570" s="15"/>
      <c r="B570" s="15"/>
      <c r="C570" s="15"/>
      <c r="D570" s="15"/>
      <c r="E570" s="15"/>
      <c r="F570" s="15"/>
      <c r="G570" s="15"/>
      <c r="H570" s="15"/>
      <c r="I570" s="15"/>
      <c r="J570" s="844"/>
      <c r="K570" s="15"/>
      <c r="L570" s="15"/>
      <c r="M570" s="15"/>
      <c r="N570" s="15"/>
      <c r="O570" s="15"/>
      <c r="P570" s="15"/>
      <c r="Q570" s="15"/>
      <c r="R570" s="15"/>
      <c r="S570" s="15"/>
    </row>
    <row r="571">
      <c r="A571" s="15"/>
      <c r="B571" s="15"/>
      <c r="C571" s="15"/>
      <c r="D571" s="15"/>
      <c r="E571" s="15"/>
      <c r="F571" s="15"/>
      <c r="G571" s="15"/>
      <c r="H571" s="15"/>
      <c r="I571" s="15"/>
      <c r="J571" s="844"/>
      <c r="K571" s="15"/>
      <c r="L571" s="15"/>
      <c r="M571" s="15"/>
      <c r="N571" s="15"/>
      <c r="O571" s="15"/>
      <c r="P571" s="15"/>
      <c r="Q571" s="15"/>
      <c r="R571" s="15"/>
      <c r="S571" s="15"/>
    </row>
    <row r="572">
      <c r="A572" s="15"/>
      <c r="B572" s="15"/>
      <c r="C572" s="15"/>
      <c r="D572" s="15"/>
      <c r="E572" s="15"/>
      <c r="F572" s="15"/>
      <c r="G572" s="15"/>
      <c r="H572" s="15"/>
      <c r="I572" s="15"/>
      <c r="J572" s="844"/>
      <c r="K572" s="15"/>
      <c r="L572" s="15"/>
      <c r="M572" s="15"/>
      <c r="N572" s="15"/>
      <c r="O572" s="15"/>
      <c r="P572" s="15"/>
      <c r="Q572" s="15"/>
      <c r="R572" s="15"/>
      <c r="S572" s="15"/>
    </row>
    <row r="573">
      <c r="A573" s="15"/>
      <c r="B573" s="15"/>
      <c r="C573" s="15"/>
      <c r="D573" s="15"/>
      <c r="E573" s="15"/>
      <c r="F573" s="15"/>
      <c r="G573" s="15"/>
      <c r="H573" s="15"/>
      <c r="I573" s="15"/>
      <c r="J573" s="844"/>
      <c r="K573" s="15"/>
      <c r="L573" s="15"/>
      <c r="M573" s="15"/>
      <c r="N573" s="15"/>
      <c r="O573" s="15"/>
      <c r="P573" s="15"/>
      <c r="Q573" s="15"/>
      <c r="R573" s="15"/>
      <c r="S573" s="15"/>
    </row>
    <row r="574">
      <c r="A574" s="15"/>
      <c r="B574" s="15"/>
      <c r="C574" s="15"/>
      <c r="D574" s="15"/>
      <c r="E574" s="15"/>
      <c r="F574" s="15"/>
      <c r="G574" s="15"/>
      <c r="H574" s="15"/>
      <c r="I574" s="15"/>
      <c r="J574" s="844"/>
      <c r="K574" s="15"/>
      <c r="L574" s="15"/>
      <c r="M574" s="15"/>
      <c r="N574" s="15"/>
      <c r="O574" s="15"/>
      <c r="P574" s="15"/>
      <c r="Q574" s="15"/>
      <c r="R574" s="15"/>
      <c r="S574" s="15"/>
    </row>
    <row r="575">
      <c r="A575" s="15"/>
      <c r="B575" s="15"/>
      <c r="C575" s="15"/>
      <c r="D575" s="15"/>
      <c r="E575" s="15"/>
      <c r="F575" s="15"/>
      <c r="G575" s="15"/>
      <c r="H575" s="15"/>
      <c r="I575" s="15"/>
      <c r="J575" s="844"/>
      <c r="K575" s="15"/>
      <c r="L575" s="15"/>
      <c r="M575" s="15"/>
      <c r="N575" s="15"/>
      <c r="O575" s="15"/>
      <c r="P575" s="15"/>
      <c r="Q575" s="15"/>
      <c r="R575" s="15"/>
      <c r="S575" s="15"/>
    </row>
    <row r="576">
      <c r="A576" s="15"/>
      <c r="B576" s="15"/>
      <c r="C576" s="15"/>
      <c r="D576" s="15"/>
      <c r="E576" s="15"/>
      <c r="F576" s="15"/>
      <c r="G576" s="15"/>
      <c r="H576" s="15"/>
      <c r="I576" s="15"/>
      <c r="J576" s="844"/>
      <c r="K576" s="15"/>
      <c r="L576" s="15"/>
      <c r="M576" s="15"/>
      <c r="N576" s="15"/>
      <c r="O576" s="15"/>
      <c r="P576" s="15"/>
      <c r="Q576" s="15"/>
      <c r="R576" s="15"/>
      <c r="S576" s="15"/>
    </row>
    <row r="577">
      <c r="A577" s="15"/>
      <c r="B577" s="15"/>
      <c r="C577" s="15"/>
      <c r="D577" s="15"/>
      <c r="E577" s="15"/>
      <c r="F577" s="15"/>
      <c r="G577" s="15"/>
      <c r="H577" s="15"/>
      <c r="I577" s="15"/>
      <c r="J577" s="844"/>
      <c r="K577" s="15"/>
      <c r="L577" s="15"/>
      <c r="M577" s="15"/>
      <c r="N577" s="15"/>
      <c r="O577" s="15"/>
      <c r="P577" s="15"/>
      <c r="Q577" s="15"/>
      <c r="R577" s="15"/>
      <c r="S577" s="15"/>
    </row>
    <row r="578">
      <c r="A578" s="15"/>
      <c r="B578" s="15"/>
      <c r="C578" s="15"/>
      <c r="D578" s="15"/>
      <c r="E578" s="15"/>
      <c r="F578" s="15"/>
      <c r="G578" s="15"/>
      <c r="H578" s="15"/>
      <c r="I578" s="15"/>
      <c r="J578" s="844"/>
      <c r="K578" s="15"/>
      <c r="L578" s="15"/>
      <c r="M578" s="15"/>
      <c r="N578" s="15"/>
      <c r="O578" s="15"/>
      <c r="P578" s="15"/>
      <c r="Q578" s="15"/>
      <c r="R578" s="15"/>
      <c r="S578" s="15"/>
    </row>
    <row r="579">
      <c r="A579" s="15"/>
      <c r="B579" s="15"/>
      <c r="C579" s="15"/>
      <c r="D579" s="15"/>
      <c r="E579" s="15"/>
      <c r="F579" s="15"/>
      <c r="G579" s="15"/>
      <c r="H579" s="15"/>
      <c r="I579" s="15"/>
      <c r="J579" s="844"/>
      <c r="K579" s="15"/>
      <c r="L579" s="15"/>
      <c r="M579" s="15"/>
      <c r="N579" s="15"/>
      <c r="O579" s="15"/>
      <c r="P579" s="15"/>
      <c r="Q579" s="15"/>
      <c r="R579" s="15"/>
      <c r="S579" s="15"/>
    </row>
    <row r="580">
      <c r="A580" s="15"/>
      <c r="B580" s="15"/>
      <c r="C580" s="15"/>
      <c r="D580" s="15"/>
      <c r="E580" s="15"/>
      <c r="F580" s="15"/>
      <c r="G580" s="15"/>
      <c r="H580" s="15"/>
      <c r="I580" s="15"/>
      <c r="J580" s="844"/>
      <c r="K580" s="15"/>
      <c r="L580" s="15"/>
      <c r="M580" s="15"/>
      <c r="N580" s="15"/>
      <c r="O580" s="15"/>
      <c r="P580" s="15"/>
      <c r="Q580" s="15"/>
      <c r="R580" s="15"/>
      <c r="S580" s="15"/>
    </row>
    <row r="581">
      <c r="A581" s="15"/>
      <c r="B581" s="15"/>
      <c r="C581" s="15"/>
      <c r="D581" s="15"/>
      <c r="E581" s="15"/>
      <c r="F581" s="15"/>
      <c r="G581" s="15"/>
      <c r="H581" s="15"/>
      <c r="I581" s="15"/>
      <c r="J581" s="844"/>
      <c r="K581" s="15"/>
      <c r="L581" s="15"/>
      <c r="M581" s="15"/>
      <c r="N581" s="15"/>
      <c r="O581" s="15"/>
      <c r="P581" s="15"/>
      <c r="Q581" s="15"/>
      <c r="R581" s="15"/>
      <c r="S581" s="15"/>
    </row>
    <row r="582">
      <c r="A582" s="15"/>
      <c r="B582" s="15"/>
      <c r="C582" s="15"/>
      <c r="D582" s="15"/>
      <c r="E582" s="15"/>
      <c r="F582" s="15"/>
      <c r="G582" s="15"/>
      <c r="H582" s="15"/>
      <c r="I582" s="15"/>
      <c r="J582" s="844"/>
      <c r="K582" s="15"/>
      <c r="L582" s="15"/>
      <c r="M582" s="15"/>
      <c r="N582" s="15"/>
      <c r="O582" s="15"/>
      <c r="P582" s="15"/>
      <c r="Q582" s="15"/>
      <c r="R582" s="15"/>
      <c r="S582" s="15"/>
    </row>
    <row r="583">
      <c r="A583" s="15"/>
      <c r="B583" s="15"/>
      <c r="C583" s="15"/>
      <c r="D583" s="15"/>
      <c r="E583" s="15"/>
      <c r="F583" s="15"/>
      <c r="G583" s="15"/>
      <c r="H583" s="15"/>
      <c r="I583" s="15"/>
      <c r="J583" s="844"/>
      <c r="K583" s="15"/>
      <c r="L583" s="15"/>
      <c r="M583" s="15"/>
      <c r="N583" s="15"/>
      <c r="O583" s="15"/>
      <c r="P583" s="15"/>
      <c r="Q583" s="15"/>
      <c r="R583" s="15"/>
      <c r="S583" s="15"/>
    </row>
    <row r="584">
      <c r="A584" s="15"/>
      <c r="B584" s="15"/>
      <c r="C584" s="15"/>
      <c r="D584" s="15"/>
      <c r="E584" s="15"/>
      <c r="F584" s="15"/>
      <c r="G584" s="15"/>
      <c r="H584" s="15"/>
      <c r="I584" s="15"/>
      <c r="J584" s="844"/>
      <c r="K584" s="15"/>
      <c r="L584" s="15"/>
      <c r="M584" s="15"/>
      <c r="N584" s="15"/>
      <c r="O584" s="15"/>
      <c r="P584" s="15"/>
      <c r="Q584" s="15"/>
      <c r="R584" s="15"/>
      <c r="S584" s="15"/>
    </row>
    <row r="585">
      <c r="A585" s="15"/>
      <c r="B585" s="15"/>
      <c r="C585" s="15"/>
      <c r="D585" s="15"/>
      <c r="E585" s="15"/>
      <c r="F585" s="15"/>
      <c r="G585" s="15"/>
      <c r="H585" s="15"/>
      <c r="I585" s="15"/>
      <c r="J585" s="844"/>
      <c r="K585" s="15"/>
      <c r="L585" s="15"/>
      <c r="M585" s="15"/>
      <c r="N585" s="15"/>
      <c r="O585" s="15"/>
      <c r="P585" s="15"/>
      <c r="Q585" s="15"/>
      <c r="R585" s="15"/>
      <c r="S585" s="15"/>
    </row>
    <row r="586">
      <c r="A586" s="15"/>
      <c r="B586" s="15"/>
      <c r="C586" s="15"/>
      <c r="D586" s="15"/>
      <c r="E586" s="15"/>
      <c r="F586" s="15"/>
      <c r="G586" s="15"/>
      <c r="H586" s="15"/>
      <c r="I586" s="15"/>
      <c r="J586" s="844"/>
      <c r="K586" s="15"/>
      <c r="L586" s="15"/>
      <c r="M586" s="15"/>
      <c r="N586" s="15"/>
      <c r="O586" s="15"/>
      <c r="P586" s="15"/>
      <c r="Q586" s="15"/>
      <c r="R586" s="15"/>
      <c r="S586" s="15"/>
    </row>
    <row r="587">
      <c r="A587" s="15"/>
      <c r="B587" s="15"/>
      <c r="C587" s="15"/>
      <c r="D587" s="15"/>
      <c r="E587" s="15"/>
      <c r="F587" s="15"/>
      <c r="G587" s="15"/>
      <c r="H587" s="15"/>
      <c r="I587" s="15"/>
      <c r="J587" s="844"/>
      <c r="K587" s="15"/>
      <c r="L587" s="15"/>
      <c r="M587" s="15"/>
      <c r="N587" s="15"/>
      <c r="O587" s="15"/>
      <c r="P587" s="15"/>
      <c r="Q587" s="15"/>
      <c r="R587" s="15"/>
      <c r="S587" s="15"/>
    </row>
    <row r="588">
      <c r="A588" s="15"/>
      <c r="B588" s="15"/>
      <c r="C588" s="15"/>
      <c r="D588" s="15"/>
      <c r="E588" s="15"/>
      <c r="F588" s="15"/>
      <c r="G588" s="15"/>
      <c r="H588" s="15"/>
      <c r="I588" s="15"/>
      <c r="J588" s="844"/>
      <c r="K588" s="15"/>
      <c r="L588" s="15"/>
      <c r="M588" s="15"/>
      <c r="N588" s="15"/>
      <c r="O588" s="15"/>
      <c r="P588" s="15"/>
      <c r="Q588" s="15"/>
      <c r="R588" s="15"/>
      <c r="S588" s="15"/>
    </row>
    <row r="589">
      <c r="A589" s="15"/>
      <c r="B589" s="15"/>
      <c r="C589" s="15"/>
      <c r="D589" s="15"/>
      <c r="E589" s="15"/>
      <c r="F589" s="15"/>
      <c r="G589" s="15"/>
      <c r="H589" s="15"/>
      <c r="I589" s="15"/>
      <c r="J589" s="844"/>
      <c r="K589" s="15"/>
      <c r="L589" s="15"/>
      <c r="M589" s="15"/>
      <c r="N589" s="15"/>
      <c r="O589" s="15"/>
      <c r="P589" s="15"/>
      <c r="Q589" s="15"/>
      <c r="R589" s="15"/>
      <c r="S589" s="15"/>
    </row>
    <row r="590">
      <c r="A590" s="15"/>
      <c r="B590" s="15"/>
      <c r="C590" s="15"/>
      <c r="D590" s="15"/>
      <c r="E590" s="15"/>
      <c r="F590" s="15"/>
      <c r="G590" s="15"/>
      <c r="H590" s="15"/>
      <c r="I590" s="15"/>
      <c r="J590" s="844"/>
      <c r="K590" s="15"/>
      <c r="L590" s="15"/>
      <c r="M590" s="15"/>
      <c r="N590" s="15"/>
      <c r="O590" s="15"/>
      <c r="P590" s="15"/>
      <c r="Q590" s="15"/>
      <c r="R590" s="15"/>
      <c r="S590" s="15"/>
    </row>
    <row r="591">
      <c r="A591" s="15"/>
      <c r="B591" s="15"/>
      <c r="C591" s="15"/>
      <c r="D591" s="15"/>
      <c r="E591" s="15"/>
      <c r="F591" s="15"/>
      <c r="G591" s="15"/>
      <c r="H591" s="15"/>
      <c r="I591" s="15"/>
      <c r="J591" s="844"/>
      <c r="K591" s="15"/>
      <c r="L591" s="15"/>
      <c r="M591" s="15"/>
      <c r="N591" s="15"/>
      <c r="O591" s="15"/>
      <c r="P591" s="15"/>
      <c r="Q591" s="15"/>
      <c r="R591" s="15"/>
      <c r="S591" s="15"/>
    </row>
    <row r="592">
      <c r="A592" s="15"/>
      <c r="B592" s="15"/>
      <c r="C592" s="15"/>
      <c r="D592" s="15"/>
      <c r="E592" s="15"/>
      <c r="F592" s="15"/>
      <c r="G592" s="15"/>
      <c r="H592" s="15"/>
      <c r="I592" s="15"/>
      <c r="J592" s="844"/>
      <c r="K592" s="15"/>
      <c r="L592" s="15"/>
      <c r="M592" s="15"/>
      <c r="N592" s="15"/>
      <c r="O592" s="15"/>
      <c r="P592" s="15"/>
      <c r="Q592" s="15"/>
      <c r="R592" s="15"/>
      <c r="S592" s="15"/>
    </row>
    <row r="593">
      <c r="A593" s="15"/>
      <c r="B593" s="15"/>
      <c r="C593" s="15"/>
      <c r="D593" s="15"/>
      <c r="E593" s="15"/>
      <c r="F593" s="15"/>
      <c r="G593" s="15"/>
      <c r="H593" s="15"/>
      <c r="I593" s="15"/>
      <c r="J593" s="844"/>
      <c r="K593" s="15"/>
      <c r="L593" s="15"/>
      <c r="M593" s="15"/>
      <c r="N593" s="15"/>
      <c r="O593" s="15"/>
      <c r="P593" s="15"/>
      <c r="Q593" s="15"/>
      <c r="R593" s="15"/>
      <c r="S593" s="15"/>
    </row>
    <row r="594">
      <c r="A594" s="15"/>
      <c r="B594" s="15"/>
      <c r="C594" s="15"/>
      <c r="D594" s="15"/>
      <c r="E594" s="15"/>
      <c r="F594" s="15"/>
      <c r="G594" s="15"/>
      <c r="H594" s="15"/>
      <c r="I594" s="15"/>
      <c r="J594" s="844"/>
      <c r="K594" s="15"/>
      <c r="L594" s="15"/>
      <c r="M594" s="15"/>
      <c r="N594" s="15"/>
      <c r="O594" s="15"/>
      <c r="P594" s="15"/>
      <c r="Q594" s="15"/>
      <c r="R594" s="15"/>
      <c r="S594" s="15"/>
    </row>
    <row r="595">
      <c r="A595" s="15"/>
      <c r="B595" s="15"/>
      <c r="C595" s="15"/>
      <c r="D595" s="15"/>
      <c r="E595" s="15"/>
      <c r="F595" s="15"/>
      <c r="G595" s="15"/>
      <c r="H595" s="15"/>
      <c r="I595" s="15"/>
      <c r="J595" s="844"/>
      <c r="K595" s="15"/>
      <c r="L595" s="15"/>
      <c r="M595" s="15"/>
      <c r="N595" s="15"/>
      <c r="O595" s="15"/>
      <c r="P595" s="15"/>
      <c r="Q595" s="15"/>
      <c r="R595" s="15"/>
      <c r="S595" s="15"/>
    </row>
    <row r="596">
      <c r="A596" s="15"/>
      <c r="B596" s="15"/>
      <c r="C596" s="15"/>
      <c r="D596" s="15"/>
      <c r="E596" s="15"/>
      <c r="F596" s="15"/>
      <c r="G596" s="15"/>
      <c r="H596" s="15"/>
      <c r="I596" s="15"/>
      <c r="J596" s="844"/>
      <c r="K596" s="15"/>
      <c r="L596" s="15"/>
      <c r="M596" s="15"/>
      <c r="N596" s="15"/>
      <c r="O596" s="15"/>
      <c r="P596" s="15"/>
      <c r="Q596" s="15"/>
      <c r="R596" s="15"/>
      <c r="S596" s="15"/>
    </row>
    <row r="597">
      <c r="A597" s="15"/>
      <c r="B597" s="15"/>
      <c r="C597" s="15"/>
      <c r="D597" s="15"/>
      <c r="E597" s="15"/>
      <c r="F597" s="15"/>
      <c r="G597" s="15"/>
      <c r="H597" s="15"/>
      <c r="I597" s="15"/>
      <c r="J597" s="844"/>
      <c r="K597" s="15"/>
      <c r="L597" s="15"/>
      <c r="M597" s="15"/>
      <c r="N597" s="15"/>
      <c r="O597" s="15"/>
      <c r="P597" s="15"/>
      <c r="Q597" s="15"/>
      <c r="R597" s="15"/>
      <c r="S597" s="15"/>
    </row>
    <row r="598">
      <c r="A598" s="15"/>
      <c r="B598" s="15"/>
      <c r="C598" s="15"/>
      <c r="D598" s="15"/>
      <c r="E598" s="15"/>
      <c r="F598" s="15"/>
      <c r="G598" s="15"/>
      <c r="H598" s="15"/>
      <c r="I598" s="15"/>
      <c r="J598" s="844"/>
      <c r="K598" s="15"/>
      <c r="L598" s="15"/>
      <c r="M598" s="15"/>
      <c r="N598" s="15"/>
      <c r="O598" s="15"/>
      <c r="P598" s="15"/>
      <c r="Q598" s="15"/>
      <c r="R598" s="15"/>
      <c r="S598" s="15"/>
    </row>
    <row r="599">
      <c r="A599" s="15"/>
      <c r="B599" s="15"/>
      <c r="C599" s="15"/>
      <c r="D599" s="15"/>
      <c r="E599" s="15"/>
      <c r="F599" s="15"/>
      <c r="G599" s="15"/>
      <c r="H599" s="15"/>
      <c r="I599" s="15"/>
      <c r="J599" s="844"/>
      <c r="K599" s="15"/>
      <c r="L599" s="15"/>
      <c r="M599" s="15"/>
      <c r="N599" s="15"/>
      <c r="O599" s="15"/>
      <c r="P599" s="15"/>
      <c r="Q599" s="15"/>
      <c r="R599" s="15"/>
      <c r="S599" s="15"/>
    </row>
    <row r="600">
      <c r="A600" s="15"/>
      <c r="B600" s="15"/>
      <c r="C600" s="15"/>
      <c r="D600" s="15"/>
      <c r="E600" s="15"/>
      <c r="F600" s="15"/>
      <c r="G600" s="15"/>
      <c r="H600" s="15"/>
      <c r="I600" s="15"/>
      <c r="J600" s="844"/>
      <c r="K600" s="15"/>
      <c r="L600" s="15"/>
      <c r="M600" s="15"/>
      <c r="N600" s="15"/>
      <c r="O600" s="15"/>
      <c r="P600" s="15"/>
      <c r="Q600" s="15"/>
      <c r="R600" s="15"/>
      <c r="S600" s="15"/>
    </row>
    <row r="601">
      <c r="A601" s="15"/>
      <c r="B601" s="15"/>
      <c r="C601" s="15"/>
      <c r="D601" s="15"/>
      <c r="E601" s="15"/>
      <c r="F601" s="15"/>
      <c r="G601" s="15"/>
      <c r="H601" s="15"/>
      <c r="I601" s="15"/>
      <c r="J601" s="844"/>
      <c r="K601" s="15"/>
      <c r="L601" s="15"/>
      <c r="M601" s="15"/>
      <c r="N601" s="15"/>
      <c r="O601" s="15"/>
      <c r="P601" s="15"/>
      <c r="Q601" s="15"/>
      <c r="R601" s="15"/>
      <c r="S601" s="15"/>
    </row>
    <row r="602">
      <c r="A602" s="15"/>
      <c r="B602" s="15"/>
      <c r="C602" s="15"/>
      <c r="D602" s="15"/>
      <c r="E602" s="15"/>
      <c r="F602" s="15"/>
      <c r="G602" s="15"/>
      <c r="H602" s="15"/>
      <c r="I602" s="15"/>
      <c r="J602" s="844"/>
      <c r="K602" s="15"/>
      <c r="L602" s="15"/>
      <c r="M602" s="15"/>
      <c r="N602" s="15"/>
      <c r="O602" s="15"/>
      <c r="P602" s="15"/>
      <c r="Q602" s="15"/>
      <c r="R602" s="15"/>
      <c r="S602" s="15"/>
    </row>
    <row r="603">
      <c r="A603" s="15"/>
      <c r="B603" s="15"/>
      <c r="C603" s="15"/>
      <c r="D603" s="15"/>
      <c r="E603" s="15"/>
      <c r="F603" s="15"/>
      <c r="G603" s="15"/>
      <c r="H603" s="15"/>
      <c r="I603" s="15"/>
      <c r="J603" s="844"/>
      <c r="K603" s="15"/>
      <c r="L603" s="15"/>
      <c r="M603" s="15"/>
      <c r="N603" s="15"/>
      <c r="O603" s="15"/>
      <c r="P603" s="15"/>
      <c r="Q603" s="15"/>
      <c r="R603" s="15"/>
      <c r="S603" s="15"/>
    </row>
    <row r="604">
      <c r="A604" s="15"/>
      <c r="B604" s="15"/>
      <c r="C604" s="15"/>
      <c r="D604" s="15"/>
      <c r="E604" s="15"/>
      <c r="F604" s="15"/>
      <c r="G604" s="15"/>
      <c r="H604" s="15"/>
      <c r="I604" s="15"/>
      <c r="J604" s="844"/>
      <c r="K604" s="15"/>
      <c r="L604" s="15"/>
      <c r="M604" s="15"/>
      <c r="N604" s="15"/>
      <c r="O604" s="15"/>
      <c r="P604" s="15"/>
      <c r="Q604" s="15"/>
      <c r="R604" s="15"/>
      <c r="S604" s="15"/>
    </row>
    <row r="605">
      <c r="A605" s="15"/>
      <c r="B605" s="15"/>
      <c r="C605" s="15"/>
      <c r="D605" s="15"/>
      <c r="E605" s="15"/>
      <c r="F605" s="15"/>
      <c r="G605" s="15"/>
      <c r="H605" s="15"/>
      <c r="I605" s="15"/>
      <c r="J605" s="844"/>
      <c r="K605" s="15"/>
      <c r="L605" s="15"/>
      <c r="M605" s="15"/>
      <c r="N605" s="15"/>
      <c r="O605" s="15"/>
      <c r="P605" s="15"/>
      <c r="Q605" s="15"/>
      <c r="R605" s="15"/>
      <c r="S605" s="15"/>
    </row>
    <row r="606">
      <c r="A606" s="15"/>
      <c r="B606" s="15"/>
      <c r="C606" s="15"/>
      <c r="D606" s="15"/>
      <c r="E606" s="15"/>
      <c r="F606" s="15"/>
      <c r="G606" s="15"/>
      <c r="H606" s="15"/>
      <c r="I606" s="15"/>
      <c r="J606" s="844"/>
      <c r="K606" s="15"/>
      <c r="L606" s="15"/>
      <c r="M606" s="15"/>
      <c r="N606" s="15"/>
      <c r="O606" s="15"/>
      <c r="P606" s="15"/>
      <c r="Q606" s="15"/>
      <c r="R606" s="15"/>
      <c r="S606" s="15"/>
    </row>
    <row r="607">
      <c r="A607" s="15"/>
      <c r="B607" s="15"/>
      <c r="C607" s="15"/>
      <c r="D607" s="15"/>
      <c r="E607" s="15"/>
      <c r="F607" s="15"/>
      <c r="G607" s="15"/>
      <c r="H607" s="15"/>
      <c r="I607" s="15"/>
      <c r="J607" s="844"/>
      <c r="K607" s="15"/>
      <c r="L607" s="15"/>
      <c r="M607" s="15"/>
      <c r="N607" s="15"/>
      <c r="O607" s="15"/>
      <c r="P607" s="15"/>
      <c r="Q607" s="15"/>
      <c r="R607" s="15"/>
      <c r="S607" s="15"/>
    </row>
    <row r="608">
      <c r="A608" s="15"/>
      <c r="B608" s="15"/>
      <c r="C608" s="15"/>
      <c r="D608" s="15"/>
      <c r="E608" s="15"/>
      <c r="F608" s="15"/>
      <c r="G608" s="15"/>
      <c r="H608" s="15"/>
      <c r="I608" s="15"/>
      <c r="J608" s="844"/>
      <c r="K608" s="15"/>
      <c r="L608" s="15"/>
      <c r="M608" s="15"/>
      <c r="N608" s="15"/>
      <c r="O608" s="15"/>
      <c r="P608" s="15"/>
      <c r="Q608" s="15"/>
      <c r="R608" s="15"/>
      <c r="S608" s="15"/>
    </row>
    <row r="609">
      <c r="A609" s="15"/>
      <c r="B609" s="15"/>
      <c r="C609" s="15"/>
      <c r="D609" s="15"/>
      <c r="E609" s="15"/>
      <c r="F609" s="15"/>
      <c r="G609" s="15"/>
      <c r="H609" s="15"/>
      <c r="I609" s="15"/>
      <c r="J609" s="844"/>
      <c r="K609" s="15"/>
      <c r="L609" s="15"/>
      <c r="M609" s="15"/>
      <c r="N609" s="15"/>
      <c r="O609" s="15"/>
      <c r="P609" s="15"/>
      <c r="Q609" s="15"/>
      <c r="R609" s="15"/>
      <c r="S609" s="15"/>
    </row>
    <row r="610">
      <c r="A610" s="15"/>
      <c r="B610" s="15"/>
      <c r="C610" s="15"/>
      <c r="D610" s="15"/>
      <c r="E610" s="15"/>
      <c r="F610" s="15"/>
      <c r="G610" s="15"/>
      <c r="H610" s="15"/>
      <c r="I610" s="15"/>
      <c r="J610" s="844"/>
      <c r="K610" s="15"/>
      <c r="L610" s="15"/>
      <c r="M610" s="15"/>
      <c r="N610" s="15"/>
      <c r="O610" s="15"/>
      <c r="P610" s="15"/>
      <c r="Q610" s="15"/>
      <c r="R610" s="15"/>
      <c r="S610" s="15"/>
    </row>
    <row r="611">
      <c r="A611" s="15"/>
      <c r="B611" s="15"/>
      <c r="C611" s="15"/>
      <c r="D611" s="15"/>
      <c r="E611" s="15"/>
      <c r="F611" s="15"/>
      <c r="G611" s="15"/>
      <c r="H611" s="15"/>
      <c r="I611" s="15"/>
      <c r="J611" s="844"/>
      <c r="K611" s="15"/>
      <c r="L611" s="15"/>
      <c r="M611" s="15"/>
      <c r="N611" s="15"/>
      <c r="O611" s="15"/>
      <c r="P611" s="15"/>
      <c r="Q611" s="15"/>
      <c r="R611" s="15"/>
      <c r="S611" s="15"/>
    </row>
    <row r="612">
      <c r="A612" s="15"/>
      <c r="B612" s="15"/>
      <c r="C612" s="15"/>
      <c r="D612" s="15"/>
      <c r="E612" s="15"/>
      <c r="F612" s="15"/>
      <c r="G612" s="15"/>
      <c r="H612" s="15"/>
      <c r="I612" s="15"/>
      <c r="J612" s="844"/>
      <c r="K612" s="15"/>
      <c r="L612" s="15"/>
      <c r="M612" s="15"/>
      <c r="N612" s="15"/>
      <c r="O612" s="15"/>
      <c r="P612" s="15"/>
      <c r="Q612" s="15"/>
      <c r="R612" s="15"/>
      <c r="S612" s="15"/>
    </row>
    <row r="613">
      <c r="A613" s="15"/>
      <c r="B613" s="15"/>
      <c r="C613" s="15"/>
      <c r="D613" s="15"/>
      <c r="E613" s="15"/>
      <c r="F613" s="15"/>
      <c r="G613" s="15"/>
      <c r="H613" s="15"/>
      <c r="I613" s="15"/>
      <c r="J613" s="844"/>
      <c r="K613" s="15"/>
      <c r="L613" s="15"/>
      <c r="M613" s="15"/>
      <c r="N613" s="15"/>
      <c r="O613" s="15"/>
      <c r="P613" s="15"/>
      <c r="Q613" s="15"/>
      <c r="R613" s="15"/>
      <c r="S613" s="15"/>
    </row>
    <row r="614">
      <c r="A614" s="15"/>
      <c r="B614" s="15"/>
      <c r="C614" s="15"/>
      <c r="D614" s="15"/>
      <c r="E614" s="15"/>
      <c r="F614" s="15"/>
      <c r="G614" s="15"/>
      <c r="H614" s="15"/>
      <c r="I614" s="15"/>
      <c r="J614" s="844"/>
      <c r="K614" s="15"/>
      <c r="L614" s="15"/>
      <c r="M614" s="15"/>
      <c r="N614" s="15"/>
      <c r="O614" s="15"/>
      <c r="P614" s="15"/>
      <c r="Q614" s="15"/>
      <c r="R614" s="15"/>
      <c r="S614" s="15"/>
    </row>
    <row r="615">
      <c r="A615" s="15"/>
      <c r="B615" s="15"/>
      <c r="C615" s="15"/>
      <c r="D615" s="15"/>
      <c r="E615" s="15"/>
      <c r="F615" s="15"/>
      <c r="G615" s="15"/>
      <c r="H615" s="15"/>
      <c r="I615" s="15"/>
      <c r="J615" s="844"/>
      <c r="K615" s="15"/>
      <c r="L615" s="15"/>
      <c r="M615" s="15"/>
      <c r="N615" s="15"/>
      <c r="O615" s="15"/>
      <c r="P615" s="15"/>
      <c r="Q615" s="15"/>
      <c r="R615" s="15"/>
      <c r="S615" s="15"/>
    </row>
    <row r="616">
      <c r="A616" s="15"/>
      <c r="B616" s="15"/>
      <c r="C616" s="15"/>
      <c r="D616" s="15"/>
      <c r="E616" s="15"/>
      <c r="F616" s="15"/>
      <c r="G616" s="15"/>
      <c r="H616" s="15"/>
      <c r="I616" s="15"/>
      <c r="J616" s="844"/>
      <c r="K616" s="15"/>
      <c r="L616" s="15"/>
      <c r="M616" s="15"/>
      <c r="N616" s="15"/>
      <c r="O616" s="15"/>
      <c r="P616" s="15"/>
      <c r="Q616" s="15"/>
      <c r="R616" s="15"/>
      <c r="S616" s="15"/>
    </row>
    <row r="617">
      <c r="A617" s="15"/>
      <c r="B617" s="15"/>
      <c r="C617" s="15"/>
      <c r="D617" s="15"/>
      <c r="E617" s="15"/>
      <c r="F617" s="15"/>
      <c r="G617" s="15"/>
      <c r="H617" s="15"/>
      <c r="I617" s="15"/>
      <c r="J617" s="844"/>
      <c r="K617" s="15"/>
      <c r="L617" s="15"/>
      <c r="M617" s="15"/>
      <c r="N617" s="15"/>
      <c r="O617" s="15"/>
      <c r="P617" s="15"/>
      <c r="Q617" s="15"/>
      <c r="R617" s="15"/>
      <c r="S617" s="15"/>
    </row>
    <row r="618">
      <c r="A618" s="15"/>
      <c r="B618" s="15"/>
      <c r="C618" s="15"/>
      <c r="D618" s="15"/>
      <c r="E618" s="15"/>
      <c r="F618" s="15"/>
      <c r="G618" s="15"/>
      <c r="H618" s="15"/>
      <c r="I618" s="15"/>
      <c r="J618" s="844"/>
      <c r="K618" s="15"/>
      <c r="L618" s="15"/>
      <c r="M618" s="15"/>
      <c r="N618" s="15"/>
      <c r="O618" s="15"/>
      <c r="P618" s="15"/>
      <c r="Q618" s="15"/>
      <c r="R618" s="15"/>
      <c r="S618" s="15"/>
    </row>
    <row r="619">
      <c r="A619" s="15"/>
      <c r="B619" s="15"/>
      <c r="C619" s="15"/>
      <c r="D619" s="15"/>
      <c r="E619" s="15"/>
      <c r="F619" s="15"/>
      <c r="G619" s="15"/>
      <c r="H619" s="15"/>
      <c r="I619" s="15"/>
      <c r="J619" s="844"/>
      <c r="K619" s="15"/>
      <c r="L619" s="15"/>
      <c r="M619" s="15"/>
      <c r="N619" s="15"/>
      <c r="O619" s="15"/>
      <c r="P619" s="15"/>
      <c r="Q619" s="15"/>
      <c r="R619" s="15"/>
      <c r="S619" s="15"/>
    </row>
    <row r="620">
      <c r="A620" s="15"/>
      <c r="B620" s="15"/>
      <c r="C620" s="15"/>
      <c r="D620" s="15"/>
      <c r="E620" s="15"/>
      <c r="F620" s="15"/>
      <c r="G620" s="15"/>
      <c r="H620" s="15"/>
      <c r="I620" s="15"/>
      <c r="J620" s="844"/>
      <c r="K620" s="15"/>
      <c r="L620" s="15"/>
      <c r="M620" s="15"/>
      <c r="N620" s="15"/>
      <c r="O620" s="15"/>
      <c r="P620" s="15"/>
      <c r="Q620" s="15"/>
      <c r="R620" s="15"/>
      <c r="S620" s="15"/>
    </row>
    <row r="621">
      <c r="A621" s="15"/>
      <c r="B621" s="15"/>
      <c r="C621" s="15"/>
      <c r="D621" s="15"/>
      <c r="E621" s="15"/>
      <c r="F621" s="15"/>
      <c r="G621" s="15"/>
      <c r="H621" s="15"/>
      <c r="I621" s="15"/>
      <c r="J621" s="844"/>
      <c r="K621" s="15"/>
      <c r="L621" s="15"/>
      <c r="M621" s="15"/>
      <c r="N621" s="15"/>
      <c r="O621" s="15"/>
      <c r="P621" s="15"/>
      <c r="Q621" s="15"/>
      <c r="R621" s="15"/>
      <c r="S621" s="15"/>
    </row>
    <row r="622">
      <c r="A622" s="15"/>
      <c r="B622" s="15"/>
      <c r="C622" s="15"/>
      <c r="D622" s="15"/>
      <c r="E622" s="15"/>
      <c r="F622" s="15"/>
      <c r="G622" s="15"/>
      <c r="H622" s="15"/>
      <c r="I622" s="15"/>
      <c r="J622" s="844"/>
      <c r="K622" s="15"/>
      <c r="L622" s="15"/>
      <c r="M622" s="15"/>
      <c r="N622" s="15"/>
      <c r="O622" s="15"/>
      <c r="P622" s="15"/>
      <c r="Q622" s="15"/>
      <c r="R622" s="15"/>
      <c r="S622" s="15"/>
    </row>
    <row r="623">
      <c r="A623" s="15"/>
      <c r="B623" s="15"/>
      <c r="C623" s="15"/>
      <c r="D623" s="15"/>
      <c r="E623" s="15"/>
      <c r="F623" s="15"/>
      <c r="G623" s="15"/>
      <c r="H623" s="15"/>
      <c r="I623" s="15"/>
      <c r="J623" s="844"/>
      <c r="K623" s="15"/>
      <c r="L623" s="15"/>
      <c r="M623" s="15"/>
      <c r="N623" s="15"/>
      <c r="O623" s="15"/>
      <c r="P623" s="15"/>
      <c r="Q623" s="15"/>
      <c r="R623" s="15"/>
      <c r="S623" s="15"/>
    </row>
    <row r="624">
      <c r="A624" s="15"/>
      <c r="B624" s="15"/>
      <c r="C624" s="15"/>
      <c r="D624" s="15"/>
      <c r="E624" s="15"/>
      <c r="F624" s="15"/>
      <c r="G624" s="15"/>
      <c r="H624" s="15"/>
      <c r="I624" s="15"/>
      <c r="J624" s="844"/>
      <c r="K624" s="15"/>
      <c r="L624" s="15"/>
      <c r="M624" s="15"/>
      <c r="N624" s="15"/>
      <c r="O624" s="15"/>
      <c r="P624" s="15"/>
      <c r="Q624" s="15"/>
      <c r="R624" s="15"/>
      <c r="S624" s="15"/>
    </row>
    <row r="625">
      <c r="A625" s="15"/>
      <c r="B625" s="15"/>
      <c r="C625" s="15"/>
      <c r="D625" s="15"/>
      <c r="E625" s="15"/>
      <c r="F625" s="15"/>
      <c r="G625" s="15"/>
      <c r="H625" s="15"/>
      <c r="I625" s="15"/>
      <c r="J625" s="844"/>
      <c r="K625" s="15"/>
      <c r="L625" s="15"/>
      <c r="M625" s="15"/>
      <c r="N625" s="15"/>
      <c r="O625" s="15"/>
      <c r="P625" s="15"/>
      <c r="Q625" s="15"/>
      <c r="R625" s="15"/>
      <c r="S625" s="15"/>
    </row>
    <row r="626">
      <c r="A626" s="15"/>
      <c r="B626" s="15"/>
      <c r="C626" s="15"/>
      <c r="D626" s="15"/>
      <c r="E626" s="15"/>
      <c r="F626" s="15"/>
      <c r="G626" s="15"/>
      <c r="H626" s="15"/>
      <c r="I626" s="15"/>
      <c r="J626" s="844"/>
      <c r="K626" s="15"/>
      <c r="L626" s="15"/>
      <c r="M626" s="15"/>
      <c r="N626" s="15"/>
      <c r="O626" s="15"/>
      <c r="P626" s="15"/>
      <c r="Q626" s="15"/>
      <c r="R626" s="15"/>
      <c r="S626" s="15"/>
    </row>
    <row r="627">
      <c r="A627" s="15"/>
      <c r="B627" s="15"/>
      <c r="C627" s="15"/>
      <c r="D627" s="15"/>
      <c r="E627" s="15"/>
      <c r="F627" s="15"/>
      <c r="G627" s="15"/>
      <c r="H627" s="15"/>
      <c r="I627" s="15"/>
      <c r="J627" s="844"/>
      <c r="K627" s="15"/>
      <c r="L627" s="15"/>
      <c r="M627" s="15"/>
      <c r="N627" s="15"/>
      <c r="O627" s="15"/>
      <c r="P627" s="15"/>
      <c r="Q627" s="15"/>
      <c r="R627" s="15"/>
      <c r="S627" s="15"/>
    </row>
    <row r="628">
      <c r="A628" s="15"/>
      <c r="B628" s="15"/>
      <c r="C628" s="15"/>
      <c r="D628" s="15"/>
      <c r="E628" s="15"/>
      <c r="F628" s="15"/>
      <c r="G628" s="15"/>
      <c r="H628" s="15"/>
      <c r="I628" s="15"/>
      <c r="J628" s="844"/>
      <c r="K628" s="15"/>
      <c r="L628" s="15"/>
      <c r="M628" s="15"/>
      <c r="N628" s="15"/>
      <c r="O628" s="15"/>
      <c r="P628" s="15"/>
      <c r="Q628" s="15"/>
      <c r="R628" s="15"/>
      <c r="S628" s="15"/>
    </row>
    <row r="629">
      <c r="A629" s="15"/>
      <c r="B629" s="15"/>
      <c r="C629" s="15"/>
      <c r="D629" s="15"/>
      <c r="E629" s="15"/>
      <c r="F629" s="15"/>
      <c r="G629" s="15"/>
      <c r="H629" s="15"/>
      <c r="I629" s="15"/>
      <c r="J629" s="844"/>
      <c r="K629" s="15"/>
      <c r="L629" s="15"/>
      <c r="M629" s="15"/>
      <c r="N629" s="15"/>
      <c r="O629" s="15"/>
      <c r="P629" s="15"/>
      <c r="Q629" s="15"/>
      <c r="R629" s="15"/>
      <c r="S629" s="15"/>
    </row>
    <row r="630">
      <c r="A630" s="15"/>
      <c r="B630" s="15"/>
      <c r="C630" s="15"/>
      <c r="D630" s="15"/>
      <c r="E630" s="15"/>
      <c r="F630" s="15"/>
      <c r="G630" s="15"/>
      <c r="H630" s="15"/>
      <c r="I630" s="15"/>
      <c r="J630" s="844"/>
      <c r="K630" s="15"/>
      <c r="L630" s="15"/>
      <c r="M630" s="15"/>
      <c r="N630" s="15"/>
      <c r="O630" s="15"/>
      <c r="P630" s="15"/>
      <c r="Q630" s="15"/>
      <c r="R630" s="15"/>
      <c r="S630" s="15"/>
    </row>
    <row r="631">
      <c r="A631" s="15"/>
      <c r="B631" s="15"/>
      <c r="C631" s="15"/>
      <c r="D631" s="15"/>
      <c r="E631" s="15"/>
      <c r="F631" s="15"/>
      <c r="G631" s="15"/>
      <c r="H631" s="15"/>
      <c r="I631" s="15"/>
      <c r="J631" s="844"/>
      <c r="K631" s="15"/>
      <c r="L631" s="15"/>
      <c r="M631" s="15"/>
      <c r="N631" s="15"/>
      <c r="O631" s="15"/>
      <c r="P631" s="15"/>
      <c r="Q631" s="15"/>
      <c r="R631" s="15"/>
      <c r="S631" s="15"/>
    </row>
    <row r="632">
      <c r="A632" s="15"/>
      <c r="B632" s="15"/>
      <c r="C632" s="15"/>
      <c r="D632" s="15"/>
      <c r="E632" s="15"/>
      <c r="F632" s="15"/>
      <c r="G632" s="15"/>
      <c r="H632" s="15"/>
      <c r="I632" s="15"/>
      <c r="J632" s="844"/>
      <c r="K632" s="15"/>
      <c r="L632" s="15"/>
      <c r="M632" s="15"/>
      <c r="N632" s="15"/>
      <c r="O632" s="15"/>
      <c r="P632" s="15"/>
      <c r="Q632" s="15"/>
      <c r="R632" s="15"/>
      <c r="S632" s="15"/>
    </row>
    <row r="633">
      <c r="A633" s="15"/>
      <c r="B633" s="15"/>
      <c r="C633" s="15"/>
      <c r="D633" s="15"/>
      <c r="E633" s="15"/>
      <c r="F633" s="15"/>
      <c r="G633" s="15"/>
      <c r="H633" s="15"/>
      <c r="I633" s="15"/>
      <c r="J633" s="844"/>
      <c r="K633" s="15"/>
      <c r="L633" s="15"/>
      <c r="M633" s="15"/>
      <c r="N633" s="15"/>
      <c r="O633" s="15"/>
      <c r="P633" s="15"/>
      <c r="Q633" s="15"/>
      <c r="R633" s="15"/>
      <c r="S633" s="15"/>
    </row>
    <row r="634">
      <c r="A634" s="15"/>
      <c r="B634" s="15"/>
      <c r="C634" s="15"/>
      <c r="D634" s="15"/>
      <c r="E634" s="15"/>
      <c r="F634" s="15"/>
      <c r="G634" s="15"/>
      <c r="H634" s="15"/>
      <c r="I634" s="15"/>
      <c r="J634" s="844"/>
      <c r="K634" s="15"/>
      <c r="L634" s="15"/>
      <c r="M634" s="15"/>
      <c r="N634" s="15"/>
      <c r="O634" s="15"/>
      <c r="P634" s="15"/>
      <c r="Q634" s="15"/>
      <c r="R634" s="15"/>
      <c r="S634" s="15"/>
    </row>
    <row r="635">
      <c r="A635" s="15"/>
      <c r="B635" s="15"/>
      <c r="C635" s="15"/>
      <c r="D635" s="15"/>
      <c r="E635" s="15"/>
      <c r="F635" s="15"/>
      <c r="G635" s="15"/>
      <c r="H635" s="15"/>
      <c r="I635" s="15"/>
      <c r="J635" s="844"/>
      <c r="K635" s="15"/>
      <c r="L635" s="15"/>
      <c r="M635" s="15"/>
      <c r="N635" s="15"/>
      <c r="O635" s="15"/>
      <c r="P635" s="15"/>
      <c r="Q635" s="15"/>
      <c r="R635" s="15"/>
      <c r="S635" s="15"/>
    </row>
    <row r="636">
      <c r="A636" s="15"/>
      <c r="B636" s="15"/>
      <c r="C636" s="15"/>
      <c r="D636" s="15"/>
      <c r="E636" s="15"/>
      <c r="F636" s="15"/>
      <c r="G636" s="15"/>
      <c r="H636" s="15"/>
      <c r="I636" s="15"/>
      <c r="J636" s="844"/>
      <c r="K636" s="15"/>
      <c r="L636" s="15"/>
      <c r="M636" s="15"/>
      <c r="N636" s="15"/>
      <c r="O636" s="15"/>
      <c r="P636" s="15"/>
      <c r="Q636" s="15"/>
      <c r="R636" s="15"/>
      <c r="S636" s="15"/>
    </row>
    <row r="637">
      <c r="A637" s="15"/>
      <c r="B637" s="15"/>
      <c r="C637" s="15"/>
      <c r="D637" s="15"/>
      <c r="E637" s="15"/>
      <c r="F637" s="15"/>
      <c r="G637" s="15"/>
      <c r="H637" s="15"/>
      <c r="I637" s="15"/>
      <c r="J637" s="844"/>
      <c r="K637" s="15"/>
      <c r="L637" s="15"/>
      <c r="M637" s="15"/>
      <c r="N637" s="15"/>
      <c r="O637" s="15"/>
      <c r="P637" s="15"/>
      <c r="Q637" s="15"/>
      <c r="R637" s="15"/>
      <c r="S637" s="15"/>
    </row>
    <row r="638">
      <c r="A638" s="15"/>
      <c r="B638" s="15"/>
      <c r="C638" s="15"/>
      <c r="D638" s="15"/>
      <c r="E638" s="15"/>
      <c r="F638" s="15"/>
      <c r="G638" s="15"/>
      <c r="H638" s="15"/>
      <c r="I638" s="15"/>
      <c r="J638" s="844"/>
      <c r="K638" s="15"/>
      <c r="L638" s="15"/>
      <c r="M638" s="15"/>
      <c r="N638" s="15"/>
      <c r="O638" s="15"/>
      <c r="P638" s="15"/>
      <c r="Q638" s="15"/>
      <c r="R638" s="15"/>
      <c r="S638" s="15"/>
    </row>
    <row r="639">
      <c r="A639" s="15"/>
      <c r="B639" s="15"/>
      <c r="C639" s="15"/>
      <c r="D639" s="15"/>
      <c r="E639" s="15"/>
      <c r="F639" s="15"/>
      <c r="G639" s="15"/>
      <c r="H639" s="15"/>
      <c r="I639" s="15"/>
      <c r="J639" s="844"/>
      <c r="K639" s="15"/>
      <c r="L639" s="15"/>
      <c r="M639" s="15"/>
      <c r="N639" s="15"/>
      <c r="O639" s="15"/>
      <c r="P639" s="15"/>
      <c r="Q639" s="15"/>
      <c r="R639" s="15"/>
      <c r="S639" s="15"/>
    </row>
    <row r="640">
      <c r="A640" s="15"/>
      <c r="B640" s="15"/>
      <c r="C640" s="15"/>
      <c r="D640" s="15"/>
      <c r="E640" s="15"/>
      <c r="F640" s="15"/>
      <c r="G640" s="15"/>
      <c r="H640" s="15"/>
      <c r="I640" s="15"/>
      <c r="J640" s="844"/>
      <c r="K640" s="15"/>
      <c r="L640" s="15"/>
      <c r="M640" s="15"/>
      <c r="N640" s="15"/>
      <c r="O640" s="15"/>
      <c r="P640" s="15"/>
      <c r="Q640" s="15"/>
      <c r="R640" s="15"/>
      <c r="S640" s="15"/>
    </row>
    <row r="641">
      <c r="A641" s="15"/>
      <c r="B641" s="15"/>
      <c r="C641" s="15"/>
      <c r="D641" s="15"/>
      <c r="E641" s="15"/>
      <c r="F641" s="15"/>
      <c r="G641" s="15"/>
      <c r="H641" s="15"/>
      <c r="I641" s="15"/>
      <c r="J641" s="844"/>
      <c r="K641" s="15"/>
      <c r="L641" s="15"/>
      <c r="M641" s="15"/>
      <c r="N641" s="15"/>
      <c r="O641" s="15"/>
      <c r="P641" s="15"/>
      <c r="Q641" s="15"/>
      <c r="R641" s="15"/>
      <c r="S641" s="15"/>
    </row>
    <row r="642">
      <c r="A642" s="15"/>
      <c r="B642" s="15"/>
      <c r="C642" s="15"/>
      <c r="D642" s="15"/>
      <c r="E642" s="15"/>
      <c r="F642" s="15"/>
      <c r="G642" s="15"/>
      <c r="H642" s="15"/>
      <c r="I642" s="15"/>
      <c r="J642" s="844"/>
      <c r="K642" s="15"/>
      <c r="L642" s="15"/>
      <c r="M642" s="15"/>
      <c r="N642" s="15"/>
      <c r="O642" s="15"/>
      <c r="P642" s="15"/>
      <c r="Q642" s="15"/>
      <c r="R642" s="15"/>
      <c r="S642" s="15"/>
    </row>
    <row r="643">
      <c r="A643" s="15"/>
      <c r="B643" s="15"/>
      <c r="C643" s="15"/>
      <c r="D643" s="15"/>
      <c r="E643" s="15"/>
      <c r="F643" s="15"/>
      <c r="G643" s="15"/>
      <c r="H643" s="15"/>
      <c r="I643" s="15"/>
      <c r="J643" s="844"/>
      <c r="K643" s="15"/>
      <c r="L643" s="15"/>
      <c r="M643" s="15"/>
      <c r="N643" s="15"/>
      <c r="O643" s="15"/>
      <c r="P643" s="15"/>
      <c r="Q643" s="15"/>
      <c r="R643" s="15"/>
      <c r="S643" s="15"/>
    </row>
    <row r="644">
      <c r="A644" s="15"/>
      <c r="B644" s="15"/>
      <c r="C644" s="15"/>
      <c r="D644" s="15"/>
      <c r="E644" s="15"/>
      <c r="F644" s="15"/>
      <c r="G644" s="15"/>
      <c r="H644" s="15"/>
      <c r="I644" s="15"/>
      <c r="J644" s="844"/>
      <c r="K644" s="15"/>
      <c r="L644" s="15"/>
      <c r="M644" s="15"/>
      <c r="N644" s="15"/>
      <c r="O644" s="15"/>
      <c r="P644" s="15"/>
      <c r="Q644" s="15"/>
      <c r="R644" s="15"/>
      <c r="S644" s="15"/>
    </row>
    <row r="645">
      <c r="A645" s="15"/>
      <c r="B645" s="15"/>
      <c r="C645" s="15"/>
      <c r="D645" s="15"/>
      <c r="E645" s="15"/>
      <c r="F645" s="15"/>
      <c r="G645" s="15"/>
      <c r="H645" s="15"/>
      <c r="I645" s="15"/>
      <c r="J645" s="844"/>
      <c r="K645" s="15"/>
      <c r="L645" s="15"/>
      <c r="M645" s="15"/>
      <c r="N645" s="15"/>
      <c r="O645" s="15"/>
      <c r="P645" s="15"/>
      <c r="Q645" s="15"/>
      <c r="R645" s="15"/>
      <c r="S645" s="15"/>
    </row>
    <row r="646">
      <c r="A646" s="15"/>
      <c r="B646" s="15"/>
      <c r="C646" s="15"/>
      <c r="D646" s="15"/>
      <c r="E646" s="15"/>
      <c r="F646" s="15"/>
      <c r="G646" s="15"/>
      <c r="H646" s="15"/>
      <c r="I646" s="15"/>
      <c r="J646" s="844"/>
      <c r="K646" s="15"/>
      <c r="L646" s="15"/>
      <c r="M646" s="15"/>
      <c r="N646" s="15"/>
      <c r="O646" s="15"/>
      <c r="P646" s="15"/>
      <c r="Q646" s="15"/>
      <c r="R646" s="15"/>
      <c r="S646" s="15"/>
    </row>
    <row r="647">
      <c r="A647" s="15"/>
      <c r="B647" s="15"/>
      <c r="C647" s="15"/>
      <c r="D647" s="15"/>
      <c r="E647" s="15"/>
      <c r="F647" s="15"/>
      <c r="G647" s="15"/>
      <c r="H647" s="15"/>
      <c r="I647" s="15"/>
      <c r="J647" s="844"/>
      <c r="K647" s="15"/>
      <c r="L647" s="15"/>
      <c r="M647" s="15"/>
      <c r="N647" s="15"/>
      <c r="O647" s="15"/>
      <c r="P647" s="15"/>
      <c r="Q647" s="15"/>
      <c r="R647" s="15"/>
      <c r="S647" s="15"/>
    </row>
    <row r="648">
      <c r="A648" s="15"/>
      <c r="B648" s="15"/>
      <c r="C648" s="15"/>
      <c r="D648" s="15"/>
      <c r="E648" s="15"/>
      <c r="F648" s="15"/>
      <c r="G648" s="15"/>
      <c r="H648" s="15"/>
      <c r="I648" s="15"/>
      <c r="J648" s="844"/>
      <c r="K648" s="15"/>
      <c r="L648" s="15"/>
      <c r="M648" s="15"/>
      <c r="N648" s="15"/>
      <c r="O648" s="15"/>
      <c r="P648" s="15"/>
      <c r="Q648" s="15"/>
      <c r="R648" s="15"/>
      <c r="S648" s="15"/>
    </row>
    <row r="649">
      <c r="A649" s="15"/>
      <c r="B649" s="15"/>
      <c r="C649" s="15"/>
      <c r="D649" s="15"/>
      <c r="E649" s="15"/>
      <c r="F649" s="15"/>
      <c r="G649" s="15"/>
      <c r="H649" s="15"/>
      <c r="I649" s="15"/>
      <c r="J649" s="844"/>
      <c r="K649" s="15"/>
      <c r="L649" s="15"/>
      <c r="M649" s="15"/>
      <c r="N649" s="15"/>
      <c r="O649" s="15"/>
      <c r="P649" s="15"/>
      <c r="Q649" s="15"/>
      <c r="R649" s="15"/>
      <c r="S649" s="15"/>
    </row>
    <row r="650">
      <c r="A650" s="15"/>
      <c r="B650" s="15"/>
      <c r="C650" s="15"/>
      <c r="D650" s="15"/>
      <c r="E650" s="15"/>
      <c r="F650" s="15"/>
      <c r="G650" s="15"/>
      <c r="H650" s="15"/>
      <c r="I650" s="15"/>
      <c r="J650" s="844"/>
      <c r="K650" s="15"/>
      <c r="L650" s="15"/>
      <c r="M650" s="15"/>
      <c r="N650" s="15"/>
      <c r="O650" s="15"/>
      <c r="P650" s="15"/>
      <c r="Q650" s="15"/>
      <c r="R650" s="15"/>
      <c r="S650" s="15"/>
    </row>
    <row r="651">
      <c r="A651" s="15"/>
      <c r="B651" s="15"/>
      <c r="C651" s="15"/>
      <c r="D651" s="15"/>
      <c r="E651" s="15"/>
      <c r="F651" s="15"/>
      <c r="G651" s="15"/>
      <c r="H651" s="15"/>
      <c r="I651" s="15"/>
      <c r="J651" s="844"/>
      <c r="K651" s="15"/>
      <c r="L651" s="15"/>
      <c r="M651" s="15"/>
      <c r="N651" s="15"/>
      <c r="O651" s="15"/>
      <c r="P651" s="15"/>
      <c r="Q651" s="15"/>
      <c r="R651" s="15"/>
      <c r="S651" s="15"/>
    </row>
    <row r="652">
      <c r="A652" s="15"/>
      <c r="B652" s="15"/>
      <c r="C652" s="15"/>
      <c r="D652" s="15"/>
      <c r="E652" s="15"/>
      <c r="F652" s="15"/>
      <c r="G652" s="15"/>
      <c r="H652" s="15"/>
      <c r="I652" s="15"/>
      <c r="J652" s="844"/>
      <c r="K652" s="15"/>
      <c r="L652" s="15"/>
      <c r="M652" s="15"/>
      <c r="N652" s="15"/>
      <c r="O652" s="15"/>
      <c r="P652" s="15"/>
      <c r="Q652" s="15"/>
      <c r="R652" s="15"/>
      <c r="S652" s="15"/>
    </row>
    <row r="653">
      <c r="A653" s="15"/>
      <c r="B653" s="15"/>
      <c r="C653" s="15"/>
      <c r="D653" s="15"/>
      <c r="E653" s="15"/>
      <c r="F653" s="15"/>
      <c r="G653" s="15"/>
      <c r="H653" s="15"/>
      <c r="I653" s="15"/>
      <c r="J653" s="844"/>
      <c r="K653" s="15"/>
      <c r="L653" s="15"/>
      <c r="M653" s="15"/>
      <c r="N653" s="15"/>
      <c r="O653" s="15"/>
      <c r="P653" s="15"/>
      <c r="Q653" s="15"/>
      <c r="R653" s="15"/>
      <c r="S653" s="15"/>
    </row>
    <row r="654">
      <c r="A654" s="15"/>
      <c r="B654" s="15"/>
      <c r="C654" s="15"/>
      <c r="D654" s="15"/>
      <c r="E654" s="15"/>
      <c r="F654" s="15"/>
      <c r="G654" s="15"/>
      <c r="H654" s="15"/>
      <c r="I654" s="15"/>
      <c r="J654" s="844"/>
      <c r="K654" s="15"/>
      <c r="L654" s="15"/>
      <c r="M654" s="15"/>
      <c r="N654" s="15"/>
      <c r="O654" s="15"/>
      <c r="P654" s="15"/>
      <c r="Q654" s="15"/>
      <c r="R654" s="15"/>
      <c r="S654" s="15"/>
    </row>
    <row r="655">
      <c r="A655" s="15"/>
      <c r="B655" s="15"/>
      <c r="C655" s="15"/>
      <c r="D655" s="15"/>
      <c r="E655" s="15"/>
      <c r="F655" s="15"/>
      <c r="G655" s="15"/>
      <c r="H655" s="15"/>
      <c r="I655" s="15"/>
      <c r="J655" s="844"/>
      <c r="K655" s="15"/>
      <c r="L655" s="15"/>
      <c r="M655" s="15"/>
      <c r="N655" s="15"/>
      <c r="O655" s="15"/>
      <c r="P655" s="15"/>
      <c r="Q655" s="15"/>
      <c r="R655" s="15"/>
      <c r="S655" s="15"/>
    </row>
    <row r="656">
      <c r="A656" s="15"/>
      <c r="B656" s="15"/>
      <c r="C656" s="15"/>
      <c r="D656" s="15"/>
      <c r="E656" s="15"/>
      <c r="F656" s="15"/>
      <c r="G656" s="15"/>
      <c r="H656" s="15"/>
      <c r="I656" s="15"/>
      <c r="J656" s="844"/>
      <c r="K656" s="15"/>
      <c r="L656" s="15"/>
      <c r="M656" s="15"/>
      <c r="N656" s="15"/>
      <c r="O656" s="15"/>
      <c r="P656" s="15"/>
      <c r="Q656" s="15"/>
      <c r="R656" s="15"/>
      <c r="S656" s="15"/>
    </row>
    <row r="657">
      <c r="A657" s="15"/>
      <c r="B657" s="15"/>
      <c r="C657" s="15"/>
      <c r="D657" s="15"/>
      <c r="E657" s="15"/>
      <c r="F657" s="15"/>
      <c r="G657" s="15"/>
      <c r="H657" s="15"/>
      <c r="I657" s="15"/>
      <c r="J657" s="844"/>
      <c r="K657" s="15"/>
      <c r="L657" s="15"/>
      <c r="M657" s="15"/>
      <c r="N657" s="15"/>
      <c r="O657" s="15"/>
      <c r="P657" s="15"/>
      <c r="Q657" s="15"/>
      <c r="R657" s="15"/>
      <c r="S657" s="15"/>
    </row>
    <row r="658">
      <c r="A658" s="15"/>
      <c r="B658" s="15"/>
      <c r="C658" s="15"/>
      <c r="D658" s="15"/>
      <c r="E658" s="15"/>
      <c r="F658" s="15"/>
      <c r="G658" s="15"/>
      <c r="H658" s="15"/>
      <c r="I658" s="15"/>
      <c r="J658" s="844"/>
      <c r="K658" s="15"/>
      <c r="L658" s="15"/>
      <c r="M658" s="15"/>
      <c r="N658" s="15"/>
      <c r="O658" s="15"/>
      <c r="P658" s="15"/>
      <c r="Q658" s="15"/>
      <c r="R658" s="15"/>
      <c r="S658" s="15"/>
    </row>
    <row r="659">
      <c r="A659" s="15"/>
      <c r="B659" s="15"/>
      <c r="C659" s="15"/>
      <c r="D659" s="15"/>
      <c r="E659" s="15"/>
      <c r="F659" s="15"/>
      <c r="G659" s="15"/>
      <c r="H659" s="15"/>
      <c r="I659" s="15"/>
      <c r="J659" s="844"/>
      <c r="K659" s="15"/>
      <c r="L659" s="15"/>
      <c r="M659" s="15"/>
      <c r="N659" s="15"/>
      <c r="O659" s="15"/>
      <c r="P659" s="15"/>
      <c r="Q659" s="15"/>
      <c r="R659" s="15"/>
      <c r="S659" s="15"/>
    </row>
    <row r="660">
      <c r="A660" s="15"/>
      <c r="B660" s="15"/>
      <c r="C660" s="15"/>
      <c r="D660" s="15"/>
      <c r="E660" s="15"/>
      <c r="F660" s="15"/>
      <c r="G660" s="15"/>
      <c r="H660" s="15"/>
      <c r="I660" s="15"/>
      <c r="J660" s="844"/>
      <c r="K660" s="15"/>
      <c r="L660" s="15"/>
      <c r="M660" s="15"/>
      <c r="N660" s="15"/>
      <c r="O660" s="15"/>
      <c r="P660" s="15"/>
      <c r="Q660" s="15"/>
      <c r="R660" s="15"/>
      <c r="S660" s="15"/>
    </row>
    <row r="661">
      <c r="A661" s="15"/>
      <c r="B661" s="15"/>
      <c r="C661" s="15"/>
      <c r="D661" s="15"/>
      <c r="E661" s="15"/>
      <c r="F661" s="15"/>
      <c r="G661" s="15"/>
      <c r="H661" s="15"/>
      <c r="I661" s="15"/>
      <c r="J661" s="844"/>
      <c r="K661" s="15"/>
      <c r="L661" s="15"/>
      <c r="M661" s="15"/>
      <c r="N661" s="15"/>
      <c r="O661" s="15"/>
      <c r="P661" s="15"/>
      <c r="Q661" s="15"/>
      <c r="R661" s="15"/>
      <c r="S661" s="15"/>
    </row>
    <row r="662">
      <c r="A662" s="15"/>
      <c r="B662" s="15"/>
      <c r="C662" s="15"/>
      <c r="D662" s="15"/>
      <c r="E662" s="15"/>
      <c r="F662" s="15"/>
      <c r="G662" s="15"/>
      <c r="H662" s="15"/>
      <c r="I662" s="15"/>
      <c r="J662" s="844"/>
      <c r="K662" s="15"/>
      <c r="L662" s="15"/>
      <c r="M662" s="15"/>
      <c r="N662" s="15"/>
      <c r="O662" s="15"/>
      <c r="P662" s="15"/>
      <c r="Q662" s="15"/>
      <c r="R662" s="15"/>
      <c r="S662" s="15"/>
    </row>
    <row r="663">
      <c r="A663" s="15"/>
      <c r="B663" s="15"/>
      <c r="C663" s="15"/>
      <c r="D663" s="15"/>
      <c r="E663" s="15"/>
      <c r="F663" s="15"/>
      <c r="G663" s="15"/>
      <c r="H663" s="15"/>
      <c r="I663" s="15"/>
      <c r="J663" s="844"/>
      <c r="K663" s="15"/>
      <c r="L663" s="15"/>
      <c r="M663" s="15"/>
      <c r="N663" s="15"/>
      <c r="O663" s="15"/>
      <c r="P663" s="15"/>
      <c r="Q663" s="15"/>
      <c r="R663" s="15"/>
      <c r="S663" s="15"/>
    </row>
    <row r="664">
      <c r="A664" s="15"/>
      <c r="B664" s="15"/>
      <c r="C664" s="15"/>
      <c r="D664" s="15"/>
      <c r="E664" s="15"/>
      <c r="F664" s="15"/>
      <c r="G664" s="15"/>
      <c r="H664" s="15"/>
      <c r="I664" s="15"/>
      <c r="J664" s="844"/>
      <c r="K664" s="15"/>
      <c r="L664" s="15"/>
      <c r="M664" s="15"/>
      <c r="N664" s="15"/>
      <c r="O664" s="15"/>
      <c r="P664" s="15"/>
      <c r="Q664" s="15"/>
      <c r="R664" s="15"/>
      <c r="S664" s="15"/>
    </row>
    <row r="665">
      <c r="A665" s="15"/>
      <c r="B665" s="15"/>
      <c r="C665" s="15"/>
      <c r="D665" s="15"/>
      <c r="E665" s="15"/>
      <c r="F665" s="15"/>
      <c r="G665" s="15"/>
      <c r="H665" s="15"/>
      <c r="I665" s="15"/>
      <c r="J665" s="844"/>
      <c r="K665" s="15"/>
      <c r="L665" s="15"/>
      <c r="M665" s="15"/>
      <c r="N665" s="15"/>
      <c r="O665" s="15"/>
      <c r="P665" s="15"/>
      <c r="Q665" s="15"/>
      <c r="R665" s="15"/>
      <c r="S665" s="15"/>
    </row>
    <row r="666">
      <c r="A666" s="15"/>
      <c r="B666" s="15"/>
      <c r="C666" s="15"/>
      <c r="D666" s="15"/>
      <c r="E666" s="15"/>
      <c r="F666" s="15"/>
      <c r="G666" s="15"/>
      <c r="H666" s="15"/>
      <c r="I666" s="15"/>
      <c r="J666" s="844"/>
      <c r="K666" s="15"/>
      <c r="L666" s="15"/>
      <c r="M666" s="15"/>
      <c r="N666" s="15"/>
      <c r="O666" s="15"/>
      <c r="P666" s="15"/>
      <c r="Q666" s="15"/>
      <c r="R666" s="15"/>
      <c r="S666" s="15"/>
    </row>
    <row r="667">
      <c r="A667" s="15"/>
      <c r="B667" s="15"/>
      <c r="C667" s="15"/>
      <c r="D667" s="15"/>
      <c r="E667" s="15"/>
      <c r="F667" s="15"/>
      <c r="G667" s="15"/>
      <c r="H667" s="15"/>
      <c r="I667" s="15"/>
      <c r="J667" s="844"/>
      <c r="K667" s="15"/>
      <c r="L667" s="15"/>
      <c r="M667" s="15"/>
      <c r="N667" s="15"/>
      <c r="O667" s="15"/>
      <c r="P667" s="15"/>
      <c r="Q667" s="15"/>
      <c r="R667" s="15"/>
      <c r="S667" s="15"/>
    </row>
    <row r="668">
      <c r="A668" s="15"/>
      <c r="B668" s="15"/>
      <c r="C668" s="15"/>
      <c r="D668" s="15"/>
      <c r="E668" s="15"/>
      <c r="F668" s="15"/>
      <c r="G668" s="15"/>
      <c r="H668" s="15"/>
      <c r="I668" s="15"/>
      <c r="J668" s="844"/>
      <c r="K668" s="15"/>
      <c r="L668" s="15"/>
      <c r="M668" s="15"/>
      <c r="N668" s="15"/>
      <c r="O668" s="15"/>
      <c r="P668" s="15"/>
      <c r="Q668" s="15"/>
      <c r="R668" s="15"/>
      <c r="S668" s="15"/>
    </row>
    <row r="669">
      <c r="A669" s="15"/>
      <c r="B669" s="15"/>
      <c r="C669" s="15"/>
      <c r="D669" s="15"/>
      <c r="E669" s="15"/>
      <c r="F669" s="15"/>
      <c r="G669" s="15"/>
      <c r="H669" s="15"/>
      <c r="I669" s="15"/>
      <c r="J669" s="844"/>
      <c r="K669" s="15"/>
      <c r="L669" s="15"/>
      <c r="M669" s="15"/>
      <c r="N669" s="15"/>
      <c r="O669" s="15"/>
      <c r="P669" s="15"/>
      <c r="Q669" s="15"/>
      <c r="R669" s="15"/>
      <c r="S669" s="15"/>
    </row>
    <row r="670">
      <c r="A670" s="15"/>
      <c r="B670" s="15"/>
      <c r="C670" s="15"/>
      <c r="D670" s="15"/>
      <c r="E670" s="15"/>
      <c r="F670" s="15"/>
      <c r="G670" s="15"/>
      <c r="H670" s="15"/>
      <c r="I670" s="15"/>
      <c r="J670" s="844"/>
      <c r="K670" s="15"/>
      <c r="L670" s="15"/>
      <c r="M670" s="15"/>
      <c r="N670" s="15"/>
      <c r="O670" s="15"/>
      <c r="P670" s="15"/>
      <c r="Q670" s="15"/>
      <c r="R670" s="15"/>
      <c r="S670" s="15"/>
    </row>
    <row r="671">
      <c r="A671" s="15"/>
      <c r="B671" s="15"/>
      <c r="C671" s="15"/>
      <c r="D671" s="15"/>
      <c r="E671" s="15"/>
      <c r="F671" s="15"/>
      <c r="G671" s="15"/>
      <c r="H671" s="15"/>
      <c r="I671" s="15"/>
      <c r="J671" s="844"/>
      <c r="K671" s="15"/>
      <c r="L671" s="15"/>
      <c r="M671" s="15"/>
      <c r="N671" s="15"/>
      <c r="O671" s="15"/>
      <c r="P671" s="15"/>
      <c r="Q671" s="15"/>
      <c r="R671" s="15"/>
      <c r="S671" s="15"/>
    </row>
    <row r="672">
      <c r="A672" s="15"/>
      <c r="B672" s="15"/>
      <c r="C672" s="15"/>
      <c r="D672" s="15"/>
      <c r="E672" s="15"/>
      <c r="F672" s="15"/>
      <c r="G672" s="15"/>
      <c r="H672" s="15"/>
      <c r="I672" s="15"/>
      <c r="J672" s="844"/>
      <c r="K672" s="15"/>
      <c r="L672" s="15"/>
      <c r="M672" s="15"/>
      <c r="N672" s="15"/>
      <c r="O672" s="15"/>
      <c r="P672" s="15"/>
      <c r="Q672" s="15"/>
      <c r="R672" s="15"/>
      <c r="S672" s="15"/>
    </row>
    <row r="673">
      <c r="A673" s="15"/>
      <c r="B673" s="15"/>
      <c r="C673" s="15"/>
      <c r="D673" s="15"/>
      <c r="E673" s="15"/>
      <c r="F673" s="15"/>
      <c r="G673" s="15"/>
      <c r="H673" s="15"/>
      <c r="I673" s="15"/>
      <c r="J673" s="844"/>
      <c r="K673" s="15"/>
      <c r="L673" s="15"/>
      <c r="M673" s="15"/>
      <c r="N673" s="15"/>
      <c r="O673" s="15"/>
      <c r="P673" s="15"/>
      <c r="Q673" s="15"/>
      <c r="R673" s="15"/>
      <c r="S673" s="15"/>
    </row>
    <row r="674">
      <c r="A674" s="15"/>
      <c r="B674" s="15"/>
      <c r="C674" s="15"/>
      <c r="D674" s="15"/>
      <c r="E674" s="15"/>
      <c r="F674" s="15"/>
      <c r="G674" s="15"/>
      <c r="H674" s="15"/>
      <c r="I674" s="15"/>
      <c r="J674" s="844"/>
      <c r="K674" s="15"/>
      <c r="L674" s="15"/>
      <c r="M674" s="15"/>
      <c r="N674" s="15"/>
      <c r="O674" s="15"/>
      <c r="P674" s="15"/>
      <c r="Q674" s="15"/>
      <c r="R674" s="15"/>
      <c r="S674" s="15"/>
    </row>
    <row r="675">
      <c r="A675" s="15"/>
      <c r="B675" s="15"/>
      <c r="C675" s="15"/>
      <c r="D675" s="15"/>
      <c r="E675" s="15"/>
      <c r="F675" s="15"/>
      <c r="G675" s="15"/>
      <c r="H675" s="15"/>
      <c r="I675" s="15"/>
      <c r="J675" s="844"/>
      <c r="K675" s="15"/>
      <c r="L675" s="15"/>
      <c r="M675" s="15"/>
      <c r="N675" s="15"/>
      <c r="O675" s="15"/>
      <c r="P675" s="15"/>
      <c r="Q675" s="15"/>
      <c r="R675" s="15"/>
      <c r="S675" s="15"/>
    </row>
    <row r="676">
      <c r="A676" s="15"/>
      <c r="B676" s="15"/>
      <c r="C676" s="15"/>
      <c r="D676" s="15"/>
      <c r="E676" s="15"/>
      <c r="F676" s="15"/>
      <c r="G676" s="15"/>
      <c r="H676" s="15"/>
      <c r="I676" s="15"/>
      <c r="J676" s="844"/>
      <c r="K676" s="15"/>
      <c r="L676" s="15"/>
      <c r="M676" s="15"/>
      <c r="N676" s="15"/>
      <c r="O676" s="15"/>
      <c r="P676" s="15"/>
      <c r="Q676" s="15"/>
      <c r="R676" s="15"/>
      <c r="S676" s="15"/>
    </row>
    <row r="677">
      <c r="A677" s="15"/>
      <c r="B677" s="15"/>
      <c r="C677" s="15"/>
      <c r="D677" s="15"/>
      <c r="E677" s="15"/>
      <c r="F677" s="15"/>
      <c r="G677" s="15"/>
      <c r="H677" s="15"/>
      <c r="I677" s="15"/>
      <c r="J677" s="844"/>
      <c r="K677" s="15"/>
      <c r="L677" s="15"/>
      <c r="M677" s="15"/>
      <c r="N677" s="15"/>
      <c r="O677" s="15"/>
      <c r="P677" s="15"/>
      <c r="Q677" s="15"/>
      <c r="R677" s="15"/>
      <c r="S677" s="15"/>
    </row>
    <row r="678">
      <c r="A678" s="15"/>
      <c r="B678" s="15"/>
      <c r="C678" s="15"/>
      <c r="D678" s="15"/>
      <c r="E678" s="15"/>
      <c r="F678" s="15"/>
      <c r="G678" s="15"/>
      <c r="H678" s="15"/>
      <c r="I678" s="15"/>
      <c r="J678" s="844"/>
      <c r="K678" s="15"/>
      <c r="L678" s="15"/>
      <c r="M678" s="15"/>
      <c r="N678" s="15"/>
      <c r="O678" s="15"/>
      <c r="P678" s="15"/>
      <c r="Q678" s="15"/>
      <c r="R678" s="15"/>
      <c r="S678" s="15"/>
    </row>
    <row r="679">
      <c r="A679" s="15"/>
      <c r="B679" s="15"/>
      <c r="C679" s="15"/>
      <c r="D679" s="15"/>
      <c r="E679" s="15"/>
      <c r="F679" s="15"/>
      <c r="G679" s="15"/>
      <c r="H679" s="15"/>
      <c r="I679" s="15"/>
      <c r="J679" s="844"/>
      <c r="K679" s="15"/>
      <c r="L679" s="15"/>
      <c r="M679" s="15"/>
      <c r="N679" s="15"/>
      <c r="O679" s="15"/>
      <c r="P679" s="15"/>
      <c r="Q679" s="15"/>
      <c r="R679" s="15"/>
      <c r="S679" s="15"/>
    </row>
    <row r="680">
      <c r="A680" s="15"/>
      <c r="B680" s="15"/>
      <c r="C680" s="15"/>
      <c r="D680" s="15"/>
      <c r="E680" s="15"/>
      <c r="F680" s="15"/>
      <c r="G680" s="15"/>
      <c r="H680" s="15"/>
      <c r="I680" s="15"/>
      <c r="J680" s="844"/>
      <c r="K680" s="15"/>
      <c r="L680" s="15"/>
      <c r="M680" s="15"/>
      <c r="N680" s="15"/>
      <c r="O680" s="15"/>
      <c r="P680" s="15"/>
      <c r="Q680" s="15"/>
      <c r="R680" s="15"/>
      <c r="S680" s="15"/>
    </row>
    <row r="681">
      <c r="A681" s="15"/>
      <c r="B681" s="15"/>
      <c r="C681" s="15"/>
      <c r="D681" s="15"/>
      <c r="E681" s="15"/>
      <c r="F681" s="15"/>
      <c r="G681" s="15"/>
      <c r="H681" s="15"/>
      <c r="I681" s="15"/>
      <c r="J681" s="844"/>
      <c r="K681" s="15"/>
      <c r="L681" s="15"/>
      <c r="M681" s="15"/>
      <c r="N681" s="15"/>
      <c r="O681" s="15"/>
      <c r="P681" s="15"/>
      <c r="Q681" s="15"/>
      <c r="R681" s="15"/>
      <c r="S681" s="15"/>
    </row>
    <row r="682">
      <c r="A682" s="15"/>
      <c r="B682" s="15"/>
      <c r="C682" s="15"/>
      <c r="D682" s="15"/>
      <c r="E682" s="15"/>
      <c r="F682" s="15"/>
      <c r="G682" s="15"/>
      <c r="H682" s="15"/>
      <c r="I682" s="15"/>
      <c r="J682" s="844"/>
      <c r="K682" s="15"/>
      <c r="L682" s="15"/>
      <c r="M682" s="15"/>
      <c r="N682" s="15"/>
      <c r="O682" s="15"/>
      <c r="P682" s="15"/>
      <c r="Q682" s="15"/>
      <c r="R682" s="15"/>
      <c r="S682" s="15"/>
    </row>
    <row r="683">
      <c r="A683" s="15"/>
      <c r="B683" s="15"/>
      <c r="C683" s="15"/>
      <c r="D683" s="15"/>
      <c r="E683" s="15"/>
      <c r="F683" s="15"/>
      <c r="G683" s="15"/>
      <c r="H683" s="15"/>
      <c r="I683" s="15"/>
      <c r="J683" s="844"/>
      <c r="K683" s="15"/>
      <c r="L683" s="15"/>
      <c r="M683" s="15"/>
      <c r="N683" s="15"/>
      <c r="O683" s="15"/>
      <c r="P683" s="15"/>
      <c r="Q683" s="15"/>
      <c r="R683" s="15"/>
      <c r="S683" s="15"/>
    </row>
    <row r="684">
      <c r="A684" s="15"/>
      <c r="B684" s="15"/>
      <c r="C684" s="15"/>
      <c r="D684" s="15"/>
      <c r="E684" s="15"/>
      <c r="F684" s="15"/>
      <c r="G684" s="15"/>
      <c r="H684" s="15"/>
      <c r="I684" s="15"/>
      <c r="J684" s="844"/>
      <c r="K684" s="15"/>
      <c r="L684" s="15"/>
      <c r="M684" s="15"/>
      <c r="N684" s="15"/>
      <c r="O684" s="15"/>
      <c r="P684" s="15"/>
      <c r="Q684" s="15"/>
      <c r="R684" s="15"/>
      <c r="S684" s="15"/>
    </row>
    <row r="685">
      <c r="A685" s="15"/>
      <c r="B685" s="15"/>
      <c r="C685" s="15"/>
      <c r="D685" s="15"/>
      <c r="E685" s="15"/>
      <c r="F685" s="15"/>
      <c r="G685" s="15"/>
      <c r="H685" s="15"/>
      <c r="I685" s="15"/>
      <c r="J685" s="844"/>
      <c r="K685" s="15"/>
      <c r="L685" s="15"/>
      <c r="M685" s="15"/>
      <c r="N685" s="15"/>
      <c r="O685" s="15"/>
      <c r="P685" s="15"/>
      <c r="Q685" s="15"/>
      <c r="R685" s="15"/>
      <c r="S685" s="15"/>
    </row>
    <row r="686">
      <c r="A686" s="15"/>
      <c r="B686" s="15"/>
      <c r="C686" s="15"/>
      <c r="D686" s="15"/>
      <c r="E686" s="15"/>
      <c r="F686" s="15"/>
      <c r="G686" s="15"/>
      <c r="H686" s="15"/>
      <c r="I686" s="15"/>
      <c r="J686" s="844"/>
      <c r="K686" s="15"/>
      <c r="L686" s="15"/>
      <c r="M686" s="15"/>
      <c r="N686" s="15"/>
      <c r="O686" s="15"/>
      <c r="P686" s="15"/>
      <c r="Q686" s="15"/>
      <c r="R686" s="15"/>
      <c r="S686" s="15"/>
    </row>
    <row r="687">
      <c r="A687" s="15"/>
      <c r="B687" s="15"/>
      <c r="C687" s="15"/>
      <c r="D687" s="15"/>
      <c r="E687" s="15"/>
      <c r="F687" s="15"/>
      <c r="G687" s="15"/>
      <c r="H687" s="15"/>
      <c r="I687" s="15"/>
      <c r="J687" s="844"/>
      <c r="K687" s="15"/>
      <c r="L687" s="15"/>
      <c r="M687" s="15"/>
      <c r="N687" s="15"/>
      <c r="O687" s="15"/>
      <c r="P687" s="15"/>
      <c r="Q687" s="15"/>
      <c r="R687" s="15"/>
      <c r="S687" s="15"/>
    </row>
    <row r="688">
      <c r="A688" s="15"/>
      <c r="B688" s="15"/>
      <c r="C688" s="15"/>
      <c r="D688" s="15"/>
      <c r="E688" s="15"/>
      <c r="F688" s="15"/>
      <c r="G688" s="15"/>
      <c r="H688" s="15"/>
      <c r="I688" s="15"/>
      <c r="J688" s="844"/>
      <c r="K688" s="15"/>
      <c r="L688" s="15"/>
      <c r="M688" s="15"/>
      <c r="N688" s="15"/>
      <c r="O688" s="15"/>
      <c r="P688" s="15"/>
      <c r="Q688" s="15"/>
      <c r="R688" s="15"/>
      <c r="S688" s="15"/>
    </row>
    <row r="689">
      <c r="A689" s="15"/>
      <c r="B689" s="15"/>
      <c r="C689" s="15"/>
      <c r="D689" s="15"/>
      <c r="E689" s="15"/>
      <c r="F689" s="15"/>
      <c r="G689" s="15"/>
      <c r="H689" s="15"/>
      <c r="I689" s="15"/>
      <c r="J689" s="844"/>
      <c r="K689" s="15"/>
      <c r="L689" s="15"/>
      <c r="M689" s="15"/>
      <c r="N689" s="15"/>
      <c r="O689" s="15"/>
      <c r="P689" s="15"/>
      <c r="Q689" s="15"/>
      <c r="R689" s="15"/>
      <c r="S689" s="15"/>
    </row>
    <row r="690">
      <c r="A690" s="15"/>
      <c r="B690" s="15"/>
      <c r="C690" s="15"/>
      <c r="D690" s="15"/>
      <c r="E690" s="15"/>
      <c r="F690" s="15"/>
      <c r="G690" s="15"/>
      <c r="H690" s="15"/>
      <c r="I690" s="15"/>
      <c r="J690" s="844"/>
      <c r="K690" s="15"/>
      <c r="L690" s="15"/>
      <c r="M690" s="15"/>
      <c r="N690" s="15"/>
      <c r="O690" s="15"/>
      <c r="P690" s="15"/>
      <c r="Q690" s="15"/>
      <c r="R690" s="15"/>
      <c r="S690" s="15"/>
    </row>
    <row r="691">
      <c r="A691" s="15"/>
      <c r="B691" s="15"/>
      <c r="C691" s="15"/>
      <c r="D691" s="15"/>
      <c r="E691" s="15"/>
      <c r="F691" s="15"/>
      <c r="G691" s="15"/>
      <c r="H691" s="15"/>
      <c r="I691" s="15"/>
      <c r="J691" s="844"/>
      <c r="K691" s="15"/>
      <c r="L691" s="15"/>
      <c r="M691" s="15"/>
      <c r="N691" s="15"/>
      <c r="O691" s="15"/>
      <c r="P691" s="15"/>
      <c r="Q691" s="15"/>
      <c r="R691" s="15"/>
      <c r="S691" s="15"/>
    </row>
    <row r="692">
      <c r="A692" s="15"/>
      <c r="B692" s="15"/>
      <c r="C692" s="15"/>
      <c r="D692" s="15"/>
      <c r="E692" s="15"/>
      <c r="F692" s="15"/>
      <c r="G692" s="15"/>
      <c r="H692" s="15"/>
      <c r="I692" s="15"/>
      <c r="J692" s="844"/>
      <c r="K692" s="15"/>
      <c r="L692" s="15"/>
      <c r="M692" s="15"/>
      <c r="N692" s="15"/>
      <c r="O692" s="15"/>
      <c r="P692" s="15"/>
      <c r="Q692" s="15"/>
      <c r="R692" s="15"/>
      <c r="S692" s="15"/>
    </row>
    <row r="693">
      <c r="A693" s="15"/>
      <c r="B693" s="15"/>
      <c r="C693" s="15"/>
      <c r="D693" s="15"/>
      <c r="E693" s="15"/>
      <c r="F693" s="15"/>
      <c r="G693" s="15"/>
      <c r="H693" s="15"/>
      <c r="I693" s="15"/>
      <c r="J693" s="844"/>
      <c r="K693" s="15"/>
      <c r="L693" s="15"/>
      <c r="M693" s="15"/>
      <c r="N693" s="15"/>
      <c r="O693" s="15"/>
      <c r="P693" s="15"/>
      <c r="Q693" s="15"/>
      <c r="R693" s="15"/>
      <c r="S693" s="15"/>
    </row>
    <row r="694">
      <c r="A694" s="15"/>
      <c r="B694" s="15"/>
      <c r="C694" s="15"/>
      <c r="D694" s="15"/>
      <c r="E694" s="15"/>
      <c r="F694" s="15"/>
      <c r="G694" s="15"/>
      <c r="H694" s="15"/>
      <c r="I694" s="15"/>
      <c r="J694" s="844"/>
      <c r="K694" s="15"/>
      <c r="L694" s="15"/>
      <c r="M694" s="15"/>
      <c r="N694" s="15"/>
      <c r="O694" s="15"/>
      <c r="P694" s="15"/>
      <c r="Q694" s="15"/>
      <c r="R694" s="15"/>
      <c r="S694" s="15"/>
    </row>
    <row r="695">
      <c r="A695" s="15"/>
      <c r="B695" s="15"/>
      <c r="C695" s="15"/>
      <c r="D695" s="15"/>
      <c r="E695" s="15"/>
      <c r="F695" s="15"/>
      <c r="G695" s="15"/>
      <c r="H695" s="15"/>
      <c r="I695" s="15"/>
      <c r="J695" s="844"/>
      <c r="K695" s="15"/>
      <c r="L695" s="15"/>
      <c r="M695" s="15"/>
      <c r="N695" s="15"/>
      <c r="O695" s="15"/>
      <c r="P695" s="15"/>
      <c r="Q695" s="15"/>
      <c r="R695" s="15"/>
      <c r="S695" s="15"/>
    </row>
    <row r="696">
      <c r="A696" s="15"/>
      <c r="B696" s="15"/>
      <c r="C696" s="15"/>
      <c r="D696" s="15"/>
      <c r="E696" s="15"/>
      <c r="F696" s="15"/>
      <c r="G696" s="15"/>
      <c r="H696" s="15"/>
      <c r="I696" s="15"/>
      <c r="J696" s="844"/>
      <c r="K696" s="15"/>
      <c r="L696" s="15"/>
      <c r="M696" s="15"/>
      <c r="N696" s="15"/>
      <c r="O696" s="15"/>
      <c r="P696" s="15"/>
      <c r="Q696" s="15"/>
      <c r="R696" s="15"/>
      <c r="S696" s="15"/>
    </row>
    <row r="697">
      <c r="A697" s="15"/>
      <c r="B697" s="15"/>
      <c r="C697" s="15"/>
      <c r="D697" s="15"/>
      <c r="E697" s="15"/>
      <c r="F697" s="15"/>
      <c r="G697" s="15"/>
      <c r="H697" s="15"/>
      <c r="I697" s="15"/>
      <c r="J697" s="844"/>
      <c r="K697" s="15"/>
      <c r="L697" s="15"/>
      <c r="M697" s="15"/>
      <c r="N697" s="15"/>
      <c r="O697" s="15"/>
      <c r="P697" s="15"/>
      <c r="Q697" s="15"/>
      <c r="R697" s="15"/>
      <c r="S697" s="15"/>
    </row>
    <row r="698">
      <c r="A698" s="15"/>
      <c r="B698" s="15"/>
      <c r="C698" s="15"/>
      <c r="D698" s="15"/>
      <c r="E698" s="15"/>
      <c r="F698" s="15"/>
      <c r="G698" s="15"/>
      <c r="H698" s="15"/>
      <c r="I698" s="15"/>
      <c r="J698" s="844"/>
      <c r="K698" s="15"/>
      <c r="L698" s="15"/>
      <c r="M698" s="15"/>
      <c r="N698" s="15"/>
      <c r="O698" s="15"/>
      <c r="P698" s="15"/>
      <c r="Q698" s="15"/>
      <c r="R698" s="15"/>
      <c r="S698" s="15"/>
    </row>
    <row r="699">
      <c r="A699" s="15"/>
      <c r="B699" s="15"/>
      <c r="C699" s="15"/>
      <c r="D699" s="15"/>
      <c r="E699" s="15"/>
      <c r="F699" s="15"/>
      <c r="G699" s="15"/>
      <c r="H699" s="15"/>
      <c r="I699" s="15"/>
      <c r="J699" s="844"/>
      <c r="K699" s="15"/>
      <c r="L699" s="15"/>
      <c r="M699" s="15"/>
      <c r="N699" s="15"/>
      <c r="O699" s="15"/>
      <c r="P699" s="15"/>
      <c r="Q699" s="15"/>
      <c r="R699" s="15"/>
      <c r="S699" s="15"/>
    </row>
    <row r="700">
      <c r="A700" s="15"/>
      <c r="B700" s="15"/>
      <c r="C700" s="15"/>
      <c r="D700" s="15"/>
      <c r="E700" s="15"/>
      <c r="F700" s="15"/>
      <c r="G700" s="15"/>
      <c r="H700" s="15"/>
      <c r="I700" s="15"/>
      <c r="J700" s="844"/>
      <c r="K700" s="15"/>
      <c r="L700" s="15"/>
      <c r="M700" s="15"/>
      <c r="N700" s="15"/>
      <c r="O700" s="15"/>
      <c r="P700" s="15"/>
      <c r="Q700" s="15"/>
      <c r="R700" s="15"/>
      <c r="S700" s="15"/>
    </row>
    <row r="701">
      <c r="A701" s="15"/>
      <c r="B701" s="15"/>
      <c r="C701" s="15"/>
      <c r="D701" s="15"/>
      <c r="E701" s="15"/>
      <c r="F701" s="15"/>
      <c r="G701" s="15"/>
      <c r="H701" s="15"/>
      <c r="I701" s="15"/>
      <c r="J701" s="844"/>
      <c r="K701" s="15"/>
      <c r="L701" s="15"/>
      <c r="M701" s="15"/>
      <c r="N701" s="15"/>
      <c r="O701" s="15"/>
      <c r="P701" s="15"/>
      <c r="Q701" s="15"/>
      <c r="R701" s="15"/>
      <c r="S701" s="15"/>
    </row>
    <row r="702">
      <c r="A702" s="15"/>
      <c r="B702" s="15"/>
      <c r="C702" s="15"/>
      <c r="D702" s="15"/>
      <c r="E702" s="15"/>
      <c r="F702" s="15"/>
      <c r="G702" s="15"/>
      <c r="H702" s="15"/>
      <c r="I702" s="15"/>
      <c r="J702" s="844"/>
      <c r="K702" s="15"/>
      <c r="L702" s="15"/>
      <c r="M702" s="15"/>
      <c r="N702" s="15"/>
      <c r="O702" s="15"/>
      <c r="P702" s="15"/>
      <c r="Q702" s="15"/>
      <c r="R702" s="15"/>
      <c r="S702" s="15"/>
    </row>
    <row r="703">
      <c r="A703" s="15"/>
      <c r="B703" s="15"/>
      <c r="C703" s="15"/>
      <c r="D703" s="15"/>
      <c r="E703" s="15"/>
      <c r="F703" s="15"/>
      <c r="G703" s="15"/>
      <c r="H703" s="15"/>
      <c r="I703" s="15"/>
      <c r="J703" s="844"/>
      <c r="K703" s="15"/>
      <c r="L703" s="15"/>
      <c r="M703" s="15"/>
      <c r="N703" s="15"/>
      <c r="O703" s="15"/>
      <c r="P703" s="15"/>
      <c r="Q703" s="15"/>
      <c r="R703" s="15"/>
      <c r="S703" s="15"/>
    </row>
    <row r="704">
      <c r="A704" s="15"/>
      <c r="B704" s="15"/>
      <c r="C704" s="15"/>
      <c r="D704" s="15"/>
      <c r="E704" s="15"/>
      <c r="F704" s="15"/>
      <c r="G704" s="15"/>
      <c r="H704" s="15"/>
      <c r="I704" s="15"/>
      <c r="J704" s="844"/>
      <c r="K704" s="15"/>
      <c r="L704" s="15"/>
      <c r="M704" s="15"/>
      <c r="N704" s="15"/>
      <c r="O704" s="15"/>
      <c r="P704" s="15"/>
      <c r="Q704" s="15"/>
      <c r="R704" s="15"/>
      <c r="S704" s="15"/>
    </row>
    <row r="705">
      <c r="A705" s="15"/>
      <c r="B705" s="15"/>
      <c r="C705" s="15"/>
      <c r="D705" s="15"/>
      <c r="E705" s="15"/>
      <c r="F705" s="15"/>
      <c r="G705" s="15"/>
      <c r="H705" s="15"/>
      <c r="I705" s="15"/>
      <c r="J705" s="844"/>
      <c r="K705" s="15"/>
      <c r="L705" s="15"/>
      <c r="M705" s="15"/>
      <c r="N705" s="15"/>
      <c r="O705" s="15"/>
      <c r="P705" s="15"/>
      <c r="Q705" s="15"/>
      <c r="R705" s="15"/>
      <c r="S705" s="15"/>
    </row>
    <row r="706">
      <c r="A706" s="15"/>
      <c r="B706" s="15"/>
      <c r="C706" s="15"/>
      <c r="D706" s="15"/>
      <c r="E706" s="15"/>
      <c r="F706" s="15"/>
      <c r="G706" s="15"/>
      <c r="H706" s="15"/>
      <c r="I706" s="15"/>
      <c r="J706" s="844"/>
      <c r="K706" s="15"/>
      <c r="L706" s="15"/>
      <c r="M706" s="15"/>
      <c r="N706" s="15"/>
      <c r="O706" s="15"/>
      <c r="P706" s="15"/>
      <c r="Q706" s="15"/>
      <c r="R706" s="15"/>
      <c r="S706" s="15"/>
    </row>
    <row r="707">
      <c r="A707" s="15"/>
      <c r="B707" s="15"/>
      <c r="C707" s="15"/>
      <c r="D707" s="15"/>
      <c r="E707" s="15"/>
      <c r="F707" s="15"/>
      <c r="G707" s="15"/>
      <c r="H707" s="15"/>
      <c r="I707" s="15"/>
      <c r="J707" s="844"/>
      <c r="K707" s="15"/>
      <c r="L707" s="15"/>
      <c r="M707" s="15"/>
      <c r="N707" s="15"/>
      <c r="O707" s="15"/>
      <c r="P707" s="15"/>
      <c r="Q707" s="15"/>
      <c r="R707" s="15"/>
      <c r="S707" s="15"/>
    </row>
    <row r="708">
      <c r="A708" s="15"/>
      <c r="B708" s="15"/>
      <c r="C708" s="15"/>
      <c r="D708" s="15"/>
      <c r="E708" s="15"/>
      <c r="F708" s="15"/>
      <c r="G708" s="15"/>
      <c r="H708" s="15"/>
      <c r="I708" s="15"/>
      <c r="J708" s="844"/>
      <c r="K708" s="15"/>
      <c r="L708" s="15"/>
      <c r="M708" s="15"/>
      <c r="N708" s="15"/>
      <c r="O708" s="15"/>
      <c r="P708" s="15"/>
      <c r="Q708" s="15"/>
      <c r="R708" s="15"/>
      <c r="S708" s="15"/>
    </row>
    <row r="709">
      <c r="A709" s="15"/>
      <c r="B709" s="15"/>
      <c r="C709" s="15"/>
      <c r="D709" s="15"/>
      <c r="E709" s="15"/>
      <c r="F709" s="15"/>
      <c r="G709" s="15"/>
      <c r="H709" s="15"/>
      <c r="I709" s="15"/>
      <c r="J709" s="844"/>
      <c r="K709" s="15"/>
      <c r="L709" s="15"/>
      <c r="M709" s="15"/>
      <c r="N709" s="15"/>
      <c r="O709" s="15"/>
      <c r="P709" s="15"/>
      <c r="Q709" s="15"/>
      <c r="R709" s="15"/>
      <c r="S709" s="15"/>
    </row>
    <row r="710">
      <c r="A710" s="15"/>
      <c r="B710" s="15"/>
      <c r="C710" s="15"/>
      <c r="D710" s="15"/>
      <c r="E710" s="15"/>
      <c r="F710" s="15"/>
      <c r="G710" s="15"/>
      <c r="H710" s="15"/>
      <c r="I710" s="15"/>
      <c r="J710" s="844"/>
      <c r="K710" s="15"/>
      <c r="L710" s="15"/>
      <c r="M710" s="15"/>
      <c r="N710" s="15"/>
      <c r="O710" s="15"/>
      <c r="P710" s="15"/>
      <c r="Q710" s="15"/>
      <c r="R710" s="15"/>
      <c r="S710" s="15"/>
    </row>
    <row r="711">
      <c r="A711" s="15"/>
      <c r="B711" s="15"/>
      <c r="C711" s="15"/>
      <c r="D711" s="15"/>
      <c r="E711" s="15"/>
      <c r="F711" s="15"/>
      <c r="G711" s="15"/>
      <c r="H711" s="15"/>
      <c r="I711" s="15"/>
      <c r="J711" s="844"/>
      <c r="K711" s="15"/>
      <c r="L711" s="15"/>
      <c r="M711" s="15"/>
      <c r="N711" s="15"/>
      <c r="O711" s="15"/>
      <c r="P711" s="15"/>
      <c r="Q711" s="15"/>
      <c r="R711" s="15"/>
      <c r="S711" s="15"/>
    </row>
    <row r="712">
      <c r="A712" s="15"/>
      <c r="B712" s="15"/>
      <c r="C712" s="15"/>
      <c r="D712" s="15"/>
      <c r="E712" s="15"/>
      <c r="F712" s="15"/>
      <c r="G712" s="15"/>
      <c r="H712" s="15"/>
      <c r="I712" s="15"/>
      <c r="J712" s="844"/>
      <c r="K712" s="15"/>
      <c r="L712" s="15"/>
      <c r="M712" s="15"/>
      <c r="N712" s="15"/>
      <c r="O712" s="15"/>
      <c r="P712" s="15"/>
      <c r="Q712" s="15"/>
      <c r="R712" s="15"/>
      <c r="S712" s="15"/>
    </row>
    <row r="713">
      <c r="A713" s="15"/>
      <c r="B713" s="15"/>
      <c r="C713" s="15"/>
      <c r="D713" s="15"/>
      <c r="E713" s="15"/>
      <c r="F713" s="15"/>
      <c r="G713" s="15"/>
      <c r="H713" s="15"/>
      <c r="I713" s="15"/>
      <c r="J713" s="844"/>
      <c r="K713" s="15"/>
      <c r="L713" s="15"/>
      <c r="M713" s="15"/>
      <c r="N713" s="15"/>
      <c r="O713" s="15"/>
      <c r="P713" s="15"/>
      <c r="Q713" s="15"/>
      <c r="R713" s="15"/>
      <c r="S713" s="15"/>
    </row>
    <row r="714">
      <c r="A714" s="15"/>
      <c r="B714" s="15"/>
      <c r="C714" s="15"/>
      <c r="D714" s="15"/>
      <c r="E714" s="15"/>
      <c r="F714" s="15"/>
      <c r="G714" s="15"/>
      <c r="H714" s="15"/>
      <c r="I714" s="15"/>
      <c r="J714" s="844"/>
      <c r="K714" s="15"/>
      <c r="L714" s="15"/>
      <c r="M714" s="15"/>
      <c r="N714" s="15"/>
      <c r="O714" s="15"/>
      <c r="P714" s="15"/>
      <c r="Q714" s="15"/>
      <c r="R714" s="15"/>
      <c r="S714" s="15"/>
    </row>
    <row r="715">
      <c r="A715" s="15"/>
      <c r="B715" s="15"/>
      <c r="C715" s="15"/>
      <c r="D715" s="15"/>
      <c r="E715" s="15"/>
      <c r="F715" s="15"/>
      <c r="G715" s="15"/>
      <c r="H715" s="15"/>
      <c r="I715" s="15"/>
      <c r="J715" s="844"/>
      <c r="K715" s="15"/>
      <c r="L715" s="15"/>
      <c r="M715" s="15"/>
      <c r="N715" s="15"/>
      <c r="O715" s="15"/>
      <c r="P715" s="15"/>
      <c r="Q715" s="15"/>
      <c r="R715" s="15"/>
      <c r="S715" s="15"/>
    </row>
    <row r="716">
      <c r="A716" s="15"/>
      <c r="B716" s="15"/>
      <c r="C716" s="15"/>
      <c r="D716" s="15"/>
      <c r="E716" s="15"/>
      <c r="F716" s="15"/>
      <c r="G716" s="15"/>
      <c r="H716" s="15"/>
      <c r="I716" s="15"/>
      <c r="J716" s="844"/>
      <c r="K716" s="15"/>
      <c r="L716" s="15"/>
      <c r="M716" s="15"/>
      <c r="N716" s="15"/>
      <c r="O716" s="15"/>
      <c r="P716" s="15"/>
      <c r="Q716" s="15"/>
      <c r="R716" s="15"/>
      <c r="S716" s="15"/>
    </row>
    <row r="717">
      <c r="A717" s="15"/>
      <c r="B717" s="15"/>
      <c r="C717" s="15"/>
      <c r="D717" s="15"/>
      <c r="E717" s="15"/>
      <c r="F717" s="15"/>
      <c r="G717" s="15"/>
      <c r="H717" s="15"/>
      <c r="I717" s="15"/>
      <c r="J717" s="844"/>
      <c r="K717" s="15"/>
      <c r="L717" s="15"/>
      <c r="M717" s="15"/>
      <c r="N717" s="15"/>
      <c r="O717" s="15"/>
      <c r="P717" s="15"/>
      <c r="Q717" s="15"/>
      <c r="R717" s="15"/>
      <c r="S717" s="15"/>
    </row>
    <row r="718">
      <c r="A718" s="15"/>
      <c r="B718" s="15"/>
      <c r="C718" s="15"/>
      <c r="D718" s="15"/>
      <c r="E718" s="15"/>
      <c r="F718" s="15"/>
      <c r="G718" s="15"/>
      <c r="H718" s="15"/>
      <c r="I718" s="15"/>
      <c r="J718" s="844"/>
      <c r="K718" s="15"/>
      <c r="L718" s="15"/>
      <c r="M718" s="15"/>
      <c r="N718" s="15"/>
      <c r="O718" s="15"/>
      <c r="P718" s="15"/>
      <c r="Q718" s="15"/>
      <c r="R718" s="15"/>
      <c r="S718" s="15"/>
    </row>
    <row r="719">
      <c r="A719" s="15"/>
      <c r="B719" s="15"/>
      <c r="C719" s="15"/>
      <c r="D719" s="15"/>
      <c r="E719" s="15"/>
      <c r="F719" s="15"/>
      <c r="G719" s="15"/>
      <c r="H719" s="15"/>
      <c r="I719" s="15"/>
      <c r="J719" s="844"/>
      <c r="K719" s="15"/>
      <c r="L719" s="15"/>
      <c r="M719" s="15"/>
      <c r="N719" s="15"/>
      <c r="O719" s="15"/>
      <c r="P719" s="15"/>
      <c r="Q719" s="15"/>
      <c r="R719" s="15"/>
      <c r="S719" s="15"/>
    </row>
    <row r="720">
      <c r="A720" s="15"/>
      <c r="B720" s="15"/>
      <c r="C720" s="15"/>
      <c r="D720" s="15"/>
      <c r="E720" s="15"/>
      <c r="F720" s="15"/>
      <c r="G720" s="15"/>
      <c r="H720" s="15"/>
      <c r="I720" s="15"/>
      <c r="J720" s="844"/>
      <c r="K720" s="15"/>
      <c r="L720" s="15"/>
      <c r="M720" s="15"/>
      <c r="N720" s="15"/>
      <c r="O720" s="15"/>
      <c r="P720" s="15"/>
      <c r="Q720" s="15"/>
      <c r="R720" s="15"/>
      <c r="S720" s="15"/>
    </row>
    <row r="721">
      <c r="A721" s="15"/>
      <c r="B721" s="15"/>
      <c r="C721" s="15"/>
      <c r="D721" s="15"/>
      <c r="E721" s="15"/>
      <c r="F721" s="15"/>
      <c r="G721" s="15"/>
      <c r="H721" s="15"/>
      <c r="I721" s="15"/>
      <c r="J721" s="844"/>
      <c r="K721" s="15"/>
      <c r="L721" s="15"/>
      <c r="M721" s="15"/>
      <c r="N721" s="15"/>
      <c r="O721" s="15"/>
      <c r="P721" s="15"/>
      <c r="Q721" s="15"/>
      <c r="R721" s="15"/>
      <c r="S721" s="15"/>
    </row>
    <row r="722">
      <c r="A722" s="15"/>
      <c r="B722" s="15"/>
      <c r="C722" s="15"/>
      <c r="D722" s="15"/>
      <c r="E722" s="15"/>
      <c r="F722" s="15"/>
      <c r="G722" s="15"/>
      <c r="H722" s="15"/>
      <c r="I722" s="15"/>
      <c r="J722" s="844"/>
      <c r="K722" s="15"/>
      <c r="L722" s="15"/>
      <c r="M722" s="15"/>
      <c r="N722" s="15"/>
      <c r="O722" s="15"/>
      <c r="P722" s="15"/>
      <c r="Q722" s="15"/>
      <c r="R722" s="15"/>
      <c r="S722" s="15"/>
    </row>
    <row r="723">
      <c r="A723" s="15"/>
      <c r="B723" s="15"/>
      <c r="C723" s="15"/>
      <c r="D723" s="15"/>
      <c r="E723" s="15"/>
      <c r="F723" s="15"/>
      <c r="G723" s="15"/>
      <c r="H723" s="15"/>
      <c r="I723" s="15"/>
      <c r="J723" s="844"/>
      <c r="K723" s="15"/>
      <c r="L723" s="15"/>
      <c r="M723" s="15"/>
      <c r="N723" s="15"/>
      <c r="O723" s="15"/>
      <c r="P723" s="15"/>
      <c r="Q723" s="15"/>
      <c r="R723" s="15"/>
      <c r="S723" s="15"/>
    </row>
    <row r="724">
      <c r="A724" s="15"/>
      <c r="B724" s="15"/>
      <c r="C724" s="15"/>
      <c r="D724" s="15"/>
      <c r="E724" s="15"/>
      <c r="F724" s="15"/>
      <c r="G724" s="15"/>
      <c r="H724" s="15"/>
      <c r="I724" s="15"/>
      <c r="J724" s="844"/>
      <c r="K724" s="15"/>
      <c r="L724" s="15"/>
      <c r="M724" s="15"/>
      <c r="N724" s="15"/>
      <c r="O724" s="15"/>
      <c r="P724" s="15"/>
      <c r="Q724" s="15"/>
      <c r="R724" s="15"/>
      <c r="S724" s="15"/>
    </row>
    <row r="725">
      <c r="A725" s="15"/>
      <c r="B725" s="15"/>
      <c r="C725" s="15"/>
      <c r="D725" s="15"/>
      <c r="E725" s="15"/>
      <c r="F725" s="15"/>
      <c r="G725" s="15"/>
      <c r="H725" s="15"/>
      <c r="I725" s="15"/>
      <c r="J725" s="844"/>
      <c r="K725" s="15"/>
      <c r="L725" s="15"/>
      <c r="M725" s="15"/>
      <c r="N725" s="15"/>
      <c r="O725" s="15"/>
      <c r="P725" s="15"/>
      <c r="Q725" s="15"/>
      <c r="R725" s="15"/>
      <c r="S725" s="15"/>
    </row>
    <row r="726">
      <c r="A726" s="15"/>
      <c r="B726" s="15"/>
      <c r="C726" s="15"/>
      <c r="D726" s="15"/>
      <c r="E726" s="15"/>
      <c r="F726" s="15"/>
      <c r="G726" s="15"/>
      <c r="H726" s="15"/>
      <c r="I726" s="15"/>
      <c r="J726" s="844"/>
      <c r="K726" s="15"/>
      <c r="L726" s="15"/>
      <c r="M726" s="15"/>
      <c r="N726" s="15"/>
      <c r="O726" s="15"/>
      <c r="P726" s="15"/>
      <c r="Q726" s="15"/>
      <c r="R726" s="15"/>
      <c r="S726" s="15"/>
    </row>
    <row r="727">
      <c r="A727" s="15"/>
      <c r="B727" s="15"/>
      <c r="C727" s="15"/>
      <c r="D727" s="15"/>
      <c r="E727" s="15"/>
      <c r="F727" s="15"/>
      <c r="G727" s="15"/>
      <c r="H727" s="15"/>
      <c r="I727" s="15"/>
      <c r="J727" s="844"/>
      <c r="K727" s="15"/>
      <c r="L727" s="15"/>
      <c r="M727" s="15"/>
      <c r="N727" s="15"/>
      <c r="O727" s="15"/>
      <c r="P727" s="15"/>
      <c r="Q727" s="15"/>
      <c r="R727" s="15"/>
      <c r="S727" s="15"/>
    </row>
    <row r="728">
      <c r="A728" s="15"/>
      <c r="B728" s="15"/>
      <c r="C728" s="15"/>
      <c r="D728" s="15"/>
      <c r="E728" s="15"/>
      <c r="F728" s="15"/>
      <c r="G728" s="15"/>
      <c r="H728" s="15"/>
      <c r="I728" s="15"/>
      <c r="J728" s="844"/>
      <c r="K728" s="15"/>
      <c r="L728" s="15"/>
      <c r="M728" s="15"/>
      <c r="N728" s="15"/>
      <c r="O728" s="15"/>
      <c r="P728" s="15"/>
      <c r="Q728" s="15"/>
      <c r="R728" s="15"/>
      <c r="S728" s="15"/>
    </row>
    <row r="729">
      <c r="A729" s="15"/>
      <c r="B729" s="15"/>
      <c r="C729" s="15"/>
      <c r="D729" s="15"/>
      <c r="E729" s="15"/>
      <c r="F729" s="15"/>
      <c r="G729" s="15"/>
      <c r="H729" s="15"/>
      <c r="I729" s="15"/>
      <c r="J729" s="844"/>
      <c r="K729" s="15"/>
      <c r="L729" s="15"/>
      <c r="M729" s="15"/>
      <c r="N729" s="15"/>
      <c r="O729" s="15"/>
      <c r="P729" s="15"/>
      <c r="Q729" s="15"/>
      <c r="R729" s="15"/>
      <c r="S729" s="15"/>
    </row>
    <row r="730">
      <c r="A730" s="15"/>
      <c r="B730" s="15"/>
      <c r="C730" s="15"/>
      <c r="D730" s="15"/>
      <c r="E730" s="15"/>
      <c r="F730" s="15"/>
      <c r="G730" s="15"/>
      <c r="H730" s="15"/>
      <c r="I730" s="15"/>
      <c r="J730" s="844"/>
      <c r="K730" s="15"/>
      <c r="L730" s="15"/>
      <c r="M730" s="15"/>
      <c r="N730" s="15"/>
      <c r="O730" s="15"/>
      <c r="P730" s="15"/>
      <c r="Q730" s="15"/>
      <c r="R730" s="15"/>
      <c r="S730" s="15"/>
    </row>
    <row r="731">
      <c r="A731" s="15"/>
      <c r="B731" s="15"/>
      <c r="C731" s="15"/>
      <c r="D731" s="15"/>
      <c r="E731" s="15"/>
      <c r="F731" s="15"/>
      <c r="G731" s="15"/>
      <c r="H731" s="15"/>
      <c r="I731" s="15"/>
      <c r="J731" s="844"/>
      <c r="K731" s="15"/>
      <c r="L731" s="15"/>
      <c r="M731" s="15"/>
      <c r="N731" s="15"/>
      <c r="O731" s="15"/>
      <c r="P731" s="15"/>
      <c r="Q731" s="15"/>
      <c r="R731" s="15"/>
      <c r="S731" s="15"/>
    </row>
    <row r="732">
      <c r="A732" s="15"/>
      <c r="B732" s="15"/>
      <c r="C732" s="15"/>
      <c r="D732" s="15"/>
      <c r="E732" s="15"/>
      <c r="F732" s="15"/>
      <c r="G732" s="15"/>
      <c r="H732" s="15"/>
      <c r="I732" s="15"/>
      <c r="J732" s="844"/>
      <c r="K732" s="15"/>
      <c r="L732" s="15"/>
      <c r="M732" s="15"/>
      <c r="N732" s="15"/>
      <c r="O732" s="15"/>
      <c r="P732" s="15"/>
      <c r="Q732" s="15"/>
      <c r="R732" s="15"/>
      <c r="S732" s="15"/>
    </row>
    <row r="733">
      <c r="A733" s="15"/>
      <c r="B733" s="15"/>
      <c r="C733" s="15"/>
      <c r="D733" s="15"/>
      <c r="E733" s="15"/>
      <c r="F733" s="15"/>
      <c r="G733" s="15"/>
      <c r="H733" s="15"/>
      <c r="I733" s="15"/>
      <c r="J733" s="844"/>
      <c r="K733" s="15"/>
      <c r="L733" s="15"/>
      <c r="M733" s="15"/>
      <c r="N733" s="15"/>
      <c r="O733" s="15"/>
      <c r="P733" s="15"/>
      <c r="Q733" s="15"/>
      <c r="R733" s="15"/>
      <c r="S733" s="15"/>
    </row>
    <row r="734">
      <c r="A734" s="15"/>
      <c r="B734" s="15"/>
      <c r="C734" s="15"/>
      <c r="D734" s="15"/>
      <c r="E734" s="15"/>
      <c r="F734" s="15"/>
      <c r="G734" s="15"/>
      <c r="H734" s="15"/>
      <c r="I734" s="15"/>
      <c r="J734" s="844"/>
      <c r="K734" s="15"/>
      <c r="L734" s="15"/>
      <c r="M734" s="15"/>
      <c r="N734" s="15"/>
      <c r="O734" s="15"/>
      <c r="P734" s="15"/>
      <c r="Q734" s="15"/>
      <c r="R734" s="15"/>
      <c r="S734" s="15"/>
    </row>
    <row r="735">
      <c r="A735" s="15"/>
      <c r="B735" s="15"/>
      <c r="C735" s="15"/>
      <c r="D735" s="15"/>
      <c r="E735" s="15"/>
      <c r="F735" s="15"/>
      <c r="G735" s="15"/>
      <c r="H735" s="15"/>
      <c r="I735" s="15"/>
      <c r="J735" s="844"/>
      <c r="K735" s="15"/>
      <c r="L735" s="15"/>
      <c r="M735" s="15"/>
      <c r="N735" s="15"/>
      <c r="O735" s="15"/>
      <c r="P735" s="15"/>
      <c r="Q735" s="15"/>
      <c r="R735" s="15"/>
      <c r="S735" s="15"/>
    </row>
    <row r="736">
      <c r="A736" s="15"/>
      <c r="B736" s="15"/>
      <c r="C736" s="15"/>
      <c r="D736" s="15"/>
      <c r="E736" s="15"/>
      <c r="F736" s="15"/>
      <c r="G736" s="15"/>
      <c r="H736" s="15"/>
      <c r="I736" s="15"/>
      <c r="J736" s="844"/>
      <c r="K736" s="15"/>
      <c r="L736" s="15"/>
      <c r="M736" s="15"/>
      <c r="N736" s="15"/>
      <c r="O736" s="15"/>
      <c r="P736" s="15"/>
      <c r="Q736" s="15"/>
      <c r="R736" s="15"/>
      <c r="S736" s="15"/>
    </row>
    <row r="737">
      <c r="A737" s="15"/>
      <c r="B737" s="15"/>
      <c r="C737" s="15"/>
      <c r="D737" s="15"/>
      <c r="E737" s="15"/>
      <c r="F737" s="15"/>
      <c r="G737" s="15"/>
      <c r="H737" s="15"/>
      <c r="I737" s="15"/>
      <c r="J737" s="844"/>
      <c r="K737" s="15"/>
      <c r="L737" s="15"/>
      <c r="M737" s="15"/>
      <c r="N737" s="15"/>
      <c r="O737" s="15"/>
      <c r="P737" s="15"/>
      <c r="Q737" s="15"/>
      <c r="R737" s="15"/>
      <c r="S737" s="15"/>
    </row>
    <row r="738">
      <c r="A738" s="15"/>
      <c r="B738" s="15"/>
      <c r="C738" s="15"/>
      <c r="D738" s="15"/>
      <c r="E738" s="15"/>
      <c r="F738" s="15"/>
      <c r="G738" s="15"/>
      <c r="H738" s="15"/>
      <c r="I738" s="15"/>
      <c r="J738" s="844"/>
      <c r="K738" s="15"/>
      <c r="L738" s="15"/>
      <c r="M738" s="15"/>
      <c r="N738" s="15"/>
      <c r="O738" s="15"/>
      <c r="P738" s="15"/>
      <c r="Q738" s="15"/>
      <c r="R738" s="15"/>
      <c r="S738" s="15"/>
    </row>
    <row r="739">
      <c r="A739" s="15"/>
      <c r="B739" s="15"/>
      <c r="C739" s="15"/>
      <c r="D739" s="15"/>
      <c r="E739" s="15"/>
      <c r="F739" s="15"/>
      <c r="G739" s="15"/>
      <c r="H739" s="15"/>
      <c r="I739" s="15"/>
      <c r="J739" s="844"/>
      <c r="K739" s="15"/>
      <c r="L739" s="15"/>
      <c r="M739" s="15"/>
      <c r="N739" s="15"/>
      <c r="O739" s="15"/>
      <c r="P739" s="15"/>
      <c r="Q739" s="15"/>
      <c r="R739" s="15"/>
      <c r="S739" s="15"/>
    </row>
    <row r="740">
      <c r="A740" s="15"/>
      <c r="B740" s="15"/>
      <c r="C740" s="15"/>
      <c r="D740" s="15"/>
      <c r="E740" s="15"/>
      <c r="F740" s="15"/>
      <c r="G740" s="15"/>
      <c r="H740" s="15"/>
      <c r="I740" s="15"/>
      <c r="J740" s="844"/>
      <c r="K740" s="15"/>
      <c r="L740" s="15"/>
      <c r="M740" s="15"/>
      <c r="N740" s="15"/>
      <c r="O740" s="15"/>
      <c r="P740" s="15"/>
      <c r="Q740" s="15"/>
      <c r="R740" s="15"/>
      <c r="S740" s="15"/>
    </row>
    <row r="741">
      <c r="A741" s="15"/>
      <c r="B741" s="15"/>
      <c r="C741" s="15"/>
      <c r="D741" s="15"/>
      <c r="E741" s="15"/>
      <c r="F741" s="15"/>
      <c r="G741" s="15"/>
      <c r="H741" s="15"/>
      <c r="I741" s="15"/>
      <c r="J741" s="844"/>
      <c r="K741" s="15"/>
      <c r="L741" s="15"/>
      <c r="M741" s="15"/>
      <c r="N741" s="15"/>
      <c r="O741" s="15"/>
      <c r="P741" s="15"/>
      <c r="Q741" s="15"/>
      <c r="R741" s="15"/>
      <c r="S741" s="15"/>
    </row>
    <row r="742">
      <c r="A742" s="15"/>
      <c r="B742" s="15"/>
      <c r="C742" s="15"/>
      <c r="D742" s="15"/>
      <c r="E742" s="15"/>
      <c r="F742" s="15"/>
      <c r="G742" s="15"/>
      <c r="H742" s="15"/>
      <c r="I742" s="15"/>
      <c r="J742" s="844"/>
      <c r="K742" s="15"/>
      <c r="L742" s="15"/>
      <c r="M742" s="15"/>
      <c r="N742" s="15"/>
      <c r="O742" s="15"/>
      <c r="P742" s="15"/>
      <c r="Q742" s="15"/>
      <c r="R742" s="15"/>
      <c r="S742" s="15"/>
    </row>
    <row r="743">
      <c r="A743" s="15"/>
      <c r="B743" s="15"/>
      <c r="C743" s="15"/>
      <c r="D743" s="15"/>
      <c r="E743" s="15"/>
      <c r="F743" s="15"/>
      <c r="G743" s="15"/>
      <c r="H743" s="15"/>
      <c r="I743" s="15"/>
      <c r="J743" s="844"/>
      <c r="K743" s="15"/>
      <c r="L743" s="15"/>
      <c r="M743" s="15"/>
      <c r="N743" s="15"/>
      <c r="O743" s="15"/>
      <c r="P743" s="15"/>
      <c r="Q743" s="15"/>
      <c r="R743" s="15"/>
      <c r="S743" s="15"/>
    </row>
    <row r="744">
      <c r="A744" s="15"/>
      <c r="B744" s="15"/>
      <c r="C744" s="15"/>
      <c r="D744" s="15"/>
      <c r="E744" s="15"/>
      <c r="F744" s="15"/>
      <c r="G744" s="15"/>
      <c r="H744" s="15"/>
      <c r="I744" s="15"/>
      <c r="J744" s="844"/>
      <c r="K744" s="15"/>
      <c r="L744" s="15"/>
      <c r="M744" s="15"/>
      <c r="N744" s="15"/>
      <c r="O744" s="15"/>
      <c r="P744" s="15"/>
      <c r="Q744" s="15"/>
      <c r="R744" s="15"/>
      <c r="S744" s="15"/>
    </row>
    <row r="745">
      <c r="A745" s="15"/>
      <c r="B745" s="15"/>
      <c r="C745" s="15"/>
      <c r="D745" s="15"/>
      <c r="E745" s="15"/>
      <c r="F745" s="15"/>
      <c r="G745" s="15"/>
      <c r="H745" s="15"/>
      <c r="I745" s="15"/>
      <c r="J745" s="844"/>
      <c r="K745" s="15"/>
      <c r="L745" s="15"/>
      <c r="M745" s="15"/>
      <c r="N745" s="15"/>
      <c r="O745" s="15"/>
      <c r="P745" s="15"/>
      <c r="Q745" s="15"/>
      <c r="R745" s="15"/>
      <c r="S745" s="15"/>
    </row>
    <row r="746">
      <c r="A746" s="15"/>
      <c r="B746" s="15"/>
      <c r="C746" s="15"/>
      <c r="D746" s="15"/>
      <c r="E746" s="15"/>
      <c r="F746" s="15"/>
      <c r="G746" s="15"/>
      <c r="H746" s="15"/>
      <c r="I746" s="15"/>
      <c r="J746" s="844"/>
      <c r="K746" s="15"/>
      <c r="L746" s="15"/>
      <c r="M746" s="15"/>
      <c r="N746" s="15"/>
      <c r="O746" s="15"/>
      <c r="P746" s="15"/>
      <c r="Q746" s="15"/>
      <c r="R746" s="15"/>
      <c r="S746" s="15"/>
    </row>
    <row r="747">
      <c r="A747" s="15"/>
      <c r="B747" s="15"/>
      <c r="C747" s="15"/>
      <c r="D747" s="15"/>
      <c r="E747" s="15"/>
      <c r="F747" s="15"/>
      <c r="G747" s="15"/>
      <c r="H747" s="15"/>
      <c r="I747" s="15"/>
      <c r="J747" s="844"/>
      <c r="K747" s="15"/>
      <c r="L747" s="15"/>
      <c r="M747" s="15"/>
      <c r="N747" s="15"/>
      <c r="O747" s="15"/>
      <c r="P747" s="15"/>
      <c r="Q747" s="15"/>
      <c r="R747" s="15"/>
      <c r="S747" s="15"/>
    </row>
    <row r="748">
      <c r="A748" s="15"/>
      <c r="B748" s="15"/>
      <c r="C748" s="15"/>
      <c r="D748" s="15"/>
      <c r="E748" s="15"/>
      <c r="F748" s="15"/>
      <c r="G748" s="15"/>
      <c r="H748" s="15"/>
      <c r="I748" s="15"/>
      <c r="J748" s="844"/>
      <c r="K748" s="15"/>
      <c r="L748" s="15"/>
      <c r="M748" s="15"/>
      <c r="N748" s="15"/>
      <c r="O748" s="15"/>
      <c r="P748" s="15"/>
      <c r="Q748" s="15"/>
      <c r="R748" s="15"/>
      <c r="S748" s="15"/>
    </row>
    <row r="749">
      <c r="A749" s="15"/>
      <c r="B749" s="15"/>
      <c r="C749" s="15"/>
      <c r="D749" s="15"/>
      <c r="E749" s="15"/>
      <c r="F749" s="15"/>
      <c r="G749" s="15"/>
      <c r="H749" s="15"/>
      <c r="I749" s="15"/>
      <c r="J749" s="844"/>
      <c r="K749" s="15"/>
      <c r="L749" s="15"/>
      <c r="M749" s="15"/>
      <c r="N749" s="15"/>
      <c r="O749" s="15"/>
      <c r="P749" s="15"/>
      <c r="Q749" s="15"/>
      <c r="R749" s="15"/>
      <c r="S749" s="15"/>
    </row>
    <row r="750">
      <c r="A750" s="15"/>
      <c r="B750" s="15"/>
      <c r="C750" s="15"/>
      <c r="D750" s="15"/>
      <c r="E750" s="15"/>
      <c r="F750" s="15"/>
      <c r="G750" s="15"/>
      <c r="H750" s="15"/>
      <c r="I750" s="15"/>
      <c r="J750" s="844"/>
      <c r="K750" s="15"/>
      <c r="L750" s="15"/>
      <c r="M750" s="15"/>
      <c r="N750" s="15"/>
      <c r="O750" s="15"/>
      <c r="P750" s="15"/>
      <c r="Q750" s="15"/>
      <c r="R750" s="15"/>
      <c r="S750" s="15"/>
    </row>
    <row r="751">
      <c r="A751" s="15"/>
      <c r="B751" s="15"/>
      <c r="C751" s="15"/>
      <c r="D751" s="15"/>
      <c r="E751" s="15"/>
      <c r="F751" s="15"/>
      <c r="G751" s="15"/>
      <c r="H751" s="15"/>
      <c r="I751" s="15"/>
      <c r="J751" s="844"/>
      <c r="K751" s="15"/>
      <c r="L751" s="15"/>
      <c r="M751" s="15"/>
      <c r="N751" s="15"/>
      <c r="O751" s="15"/>
      <c r="P751" s="15"/>
      <c r="Q751" s="15"/>
      <c r="R751" s="15"/>
      <c r="S751" s="15"/>
    </row>
    <row r="752">
      <c r="A752" s="15"/>
      <c r="B752" s="15"/>
      <c r="C752" s="15"/>
      <c r="D752" s="15"/>
      <c r="E752" s="15"/>
      <c r="F752" s="15"/>
      <c r="G752" s="15"/>
      <c r="H752" s="15"/>
      <c r="I752" s="15"/>
      <c r="J752" s="844"/>
      <c r="K752" s="15"/>
      <c r="L752" s="15"/>
      <c r="M752" s="15"/>
      <c r="N752" s="15"/>
      <c r="O752" s="15"/>
      <c r="P752" s="15"/>
      <c r="Q752" s="15"/>
      <c r="R752" s="15"/>
      <c r="S752" s="15"/>
    </row>
    <row r="753">
      <c r="A753" s="15"/>
      <c r="B753" s="15"/>
      <c r="C753" s="15"/>
      <c r="D753" s="15"/>
      <c r="E753" s="15"/>
      <c r="F753" s="15"/>
      <c r="G753" s="15"/>
      <c r="H753" s="15"/>
      <c r="I753" s="15"/>
      <c r="J753" s="844"/>
      <c r="K753" s="15"/>
      <c r="L753" s="15"/>
      <c r="M753" s="15"/>
      <c r="N753" s="15"/>
      <c r="O753" s="15"/>
      <c r="P753" s="15"/>
      <c r="Q753" s="15"/>
      <c r="R753" s="15"/>
      <c r="S753" s="15"/>
    </row>
    <row r="754">
      <c r="A754" s="15"/>
      <c r="B754" s="15"/>
      <c r="C754" s="15"/>
      <c r="D754" s="15"/>
      <c r="E754" s="15"/>
      <c r="F754" s="15"/>
      <c r="G754" s="15"/>
      <c r="H754" s="15"/>
      <c r="I754" s="15"/>
      <c r="J754" s="844"/>
      <c r="K754" s="15"/>
      <c r="L754" s="15"/>
      <c r="M754" s="15"/>
      <c r="N754" s="15"/>
      <c r="O754" s="15"/>
      <c r="P754" s="15"/>
      <c r="Q754" s="15"/>
      <c r="R754" s="15"/>
      <c r="S754" s="15"/>
    </row>
    <row r="755">
      <c r="A755" s="15"/>
      <c r="B755" s="15"/>
      <c r="C755" s="15"/>
      <c r="D755" s="15"/>
      <c r="E755" s="15"/>
      <c r="F755" s="15"/>
      <c r="G755" s="15"/>
      <c r="H755" s="15"/>
      <c r="I755" s="15"/>
      <c r="J755" s="844"/>
      <c r="K755" s="15"/>
      <c r="L755" s="15"/>
      <c r="M755" s="15"/>
      <c r="N755" s="15"/>
      <c r="O755" s="15"/>
      <c r="P755" s="15"/>
      <c r="Q755" s="15"/>
      <c r="R755" s="15"/>
      <c r="S755" s="15"/>
    </row>
    <row r="756">
      <c r="A756" s="15"/>
      <c r="B756" s="15"/>
      <c r="C756" s="15"/>
      <c r="D756" s="15"/>
      <c r="E756" s="15"/>
      <c r="F756" s="15"/>
      <c r="G756" s="15"/>
      <c r="H756" s="15"/>
      <c r="I756" s="15"/>
      <c r="J756" s="844"/>
      <c r="K756" s="15"/>
      <c r="L756" s="15"/>
      <c r="M756" s="15"/>
      <c r="N756" s="15"/>
      <c r="O756" s="15"/>
      <c r="P756" s="15"/>
      <c r="Q756" s="15"/>
      <c r="R756" s="15"/>
      <c r="S756" s="15"/>
    </row>
    <row r="757">
      <c r="A757" s="15"/>
      <c r="B757" s="15"/>
      <c r="C757" s="15"/>
      <c r="D757" s="15"/>
      <c r="E757" s="15"/>
      <c r="F757" s="15"/>
      <c r="G757" s="15"/>
      <c r="H757" s="15"/>
      <c r="I757" s="15"/>
      <c r="J757" s="844"/>
      <c r="K757" s="15"/>
      <c r="L757" s="15"/>
      <c r="M757" s="15"/>
      <c r="N757" s="15"/>
      <c r="O757" s="15"/>
      <c r="P757" s="15"/>
      <c r="Q757" s="15"/>
      <c r="R757" s="15"/>
      <c r="S757" s="15"/>
    </row>
    <row r="758">
      <c r="A758" s="15"/>
      <c r="B758" s="15"/>
      <c r="C758" s="15"/>
      <c r="D758" s="15"/>
      <c r="E758" s="15"/>
      <c r="F758" s="15"/>
      <c r="G758" s="15"/>
      <c r="H758" s="15"/>
      <c r="I758" s="15"/>
      <c r="J758" s="844"/>
      <c r="K758" s="15"/>
      <c r="L758" s="15"/>
      <c r="M758" s="15"/>
      <c r="N758" s="15"/>
      <c r="O758" s="15"/>
      <c r="P758" s="15"/>
      <c r="Q758" s="15"/>
      <c r="R758" s="15"/>
      <c r="S758" s="15"/>
    </row>
    <row r="759">
      <c r="A759" s="15"/>
      <c r="B759" s="15"/>
      <c r="C759" s="15"/>
      <c r="D759" s="15"/>
      <c r="E759" s="15"/>
      <c r="F759" s="15"/>
      <c r="G759" s="15"/>
      <c r="H759" s="15"/>
      <c r="I759" s="15"/>
      <c r="J759" s="844"/>
      <c r="K759" s="15"/>
      <c r="L759" s="15"/>
      <c r="M759" s="15"/>
      <c r="N759" s="15"/>
      <c r="O759" s="15"/>
      <c r="P759" s="15"/>
      <c r="Q759" s="15"/>
      <c r="R759" s="15"/>
      <c r="S759" s="15"/>
    </row>
    <row r="760">
      <c r="A760" s="15"/>
      <c r="B760" s="15"/>
      <c r="C760" s="15"/>
      <c r="D760" s="15"/>
      <c r="E760" s="15"/>
      <c r="F760" s="15"/>
      <c r="G760" s="15"/>
      <c r="H760" s="15"/>
      <c r="I760" s="15"/>
      <c r="J760" s="844"/>
      <c r="K760" s="15"/>
      <c r="L760" s="15"/>
      <c r="M760" s="15"/>
      <c r="N760" s="15"/>
      <c r="O760" s="15"/>
      <c r="P760" s="15"/>
      <c r="Q760" s="15"/>
      <c r="R760" s="15"/>
      <c r="S760" s="15"/>
    </row>
    <row r="761">
      <c r="A761" s="15"/>
      <c r="B761" s="15"/>
      <c r="C761" s="15"/>
      <c r="D761" s="15"/>
      <c r="E761" s="15"/>
      <c r="F761" s="15"/>
      <c r="G761" s="15"/>
      <c r="H761" s="15"/>
      <c r="I761" s="15"/>
      <c r="J761" s="844"/>
      <c r="K761" s="15"/>
      <c r="L761" s="15"/>
      <c r="M761" s="15"/>
      <c r="N761" s="15"/>
      <c r="O761" s="15"/>
      <c r="P761" s="15"/>
      <c r="Q761" s="15"/>
      <c r="R761" s="15"/>
      <c r="S761" s="15"/>
    </row>
    <row r="762">
      <c r="A762" s="15"/>
      <c r="B762" s="15"/>
      <c r="C762" s="15"/>
      <c r="D762" s="15"/>
      <c r="E762" s="15"/>
      <c r="F762" s="15"/>
      <c r="G762" s="15"/>
      <c r="H762" s="15"/>
      <c r="I762" s="15"/>
      <c r="J762" s="844"/>
      <c r="K762" s="15"/>
      <c r="L762" s="15"/>
      <c r="M762" s="15"/>
      <c r="N762" s="15"/>
      <c r="O762" s="15"/>
      <c r="P762" s="15"/>
      <c r="Q762" s="15"/>
      <c r="R762" s="15"/>
      <c r="S762" s="15"/>
    </row>
    <row r="763">
      <c r="A763" s="15"/>
      <c r="B763" s="15"/>
      <c r="C763" s="15"/>
      <c r="D763" s="15"/>
      <c r="E763" s="15"/>
      <c r="F763" s="15"/>
      <c r="G763" s="15"/>
      <c r="H763" s="15"/>
      <c r="I763" s="15"/>
      <c r="J763" s="844"/>
      <c r="K763" s="15"/>
      <c r="L763" s="15"/>
      <c r="M763" s="15"/>
      <c r="N763" s="15"/>
      <c r="O763" s="15"/>
      <c r="P763" s="15"/>
      <c r="Q763" s="15"/>
      <c r="R763" s="15"/>
      <c r="S763" s="15"/>
    </row>
    <row r="764">
      <c r="A764" s="15"/>
      <c r="B764" s="15"/>
      <c r="C764" s="15"/>
      <c r="D764" s="15"/>
      <c r="E764" s="15"/>
      <c r="F764" s="15"/>
      <c r="G764" s="15"/>
      <c r="H764" s="15"/>
      <c r="I764" s="15"/>
      <c r="J764" s="844"/>
      <c r="K764" s="15"/>
      <c r="L764" s="15"/>
      <c r="M764" s="15"/>
      <c r="N764" s="15"/>
      <c r="O764" s="15"/>
      <c r="P764" s="15"/>
      <c r="Q764" s="15"/>
      <c r="R764" s="15"/>
      <c r="S764" s="15"/>
    </row>
    <row r="765">
      <c r="A765" s="15"/>
      <c r="B765" s="15"/>
      <c r="C765" s="15"/>
      <c r="D765" s="15"/>
      <c r="E765" s="15"/>
      <c r="F765" s="15"/>
      <c r="G765" s="15"/>
      <c r="H765" s="15"/>
      <c r="I765" s="15"/>
      <c r="J765" s="844"/>
      <c r="K765" s="15"/>
      <c r="L765" s="15"/>
      <c r="M765" s="15"/>
      <c r="N765" s="15"/>
      <c r="O765" s="15"/>
      <c r="P765" s="15"/>
      <c r="Q765" s="15"/>
      <c r="R765" s="15"/>
      <c r="S765" s="15"/>
    </row>
    <row r="766">
      <c r="A766" s="15"/>
      <c r="B766" s="15"/>
      <c r="C766" s="15"/>
      <c r="D766" s="15"/>
      <c r="E766" s="15"/>
      <c r="F766" s="15"/>
      <c r="G766" s="15"/>
      <c r="H766" s="15"/>
      <c r="I766" s="15"/>
      <c r="J766" s="844"/>
      <c r="K766" s="15"/>
      <c r="L766" s="15"/>
      <c r="M766" s="15"/>
      <c r="N766" s="15"/>
      <c r="O766" s="15"/>
      <c r="P766" s="15"/>
      <c r="Q766" s="15"/>
      <c r="R766" s="15"/>
      <c r="S766" s="15"/>
    </row>
    <row r="767">
      <c r="A767" s="15"/>
      <c r="B767" s="15"/>
      <c r="C767" s="15"/>
      <c r="D767" s="15"/>
      <c r="E767" s="15"/>
      <c r="F767" s="15"/>
      <c r="G767" s="15"/>
      <c r="H767" s="15"/>
      <c r="I767" s="15"/>
      <c r="J767" s="844"/>
      <c r="K767" s="15"/>
      <c r="L767" s="15"/>
      <c r="M767" s="15"/>
      <c r="N767" s="15"/>
      <c r="O767" s="15"/>
      <c r="P767" s="15"/>
      <c r="Q767" s="15"/>
      <c r="R767" s="15"/>
      <c r="S767" s="15"/>
    </row>
    <row r="768">
      <c r="A768" s="15"/>
      <c r="B768" s="15"/>
      <c r="C768" s="15"/>
      <c r="D768" s="15"/>
      <c r="E768" s="15"/>
      <c r="F768" s="15"/>
      <c r="G768" s="15"/>
      <c r="H768" s="15"/>
      <c r="I768" s="15"/>
      <c r="J768" s="844"/>
      <c r="K768" s="15"/>
      <c r="L768" s="15"/>
      <c r="M768" s="15"/>
      <c r="N768" s="15"/>
      <c r="O768" s="15"/>
      <c r="P768" s="15"/>
      <c r="Q768" s="15"/>
      <c r="R768" s="15"/>
      <c r="S768" s="15"/>
    </row>
    <row r="769">
      <c r="A769" s="15"/>
      <c r="B769" s="15"/>
      <c r="C769" s="15"/>
      <c r="D769" s="15"/>
      <c r="E769" s="15"/>
      <c r="F769" s="15"/>
      <c r="G769" s="15"/>
      <c r="H769" s="15"/>
      <c r="I769" s="15"/>
      <c r="J769" s="844"/>
      <c r="K769" s="15"/>
      <c r="L769" s="15"/>
      <c r="M769" s="15"/>
      <c r="N769" s="15"/>
      <c r="O769" s="15"/>
      <c r="P769" s="15"/>
      <c r="Q769" s="15"/>
      <c r="R769" s="15"/>
      <c r="S769" s="15"/>
    </row>
    <row r="770">
      <c r="A770" s="15"/>
      <c r="B770" s="15"/>
      <c r="C770" s="15"/>
      <c r="D770" s="15"/>
      <c r="E770" s="15"/>
      <c r="F770" s="15"/>
      <c r="G770" s="15"/>
      <c r="H770" s="15"/>
      <c r="I770" s="15"/>
      <c r="J770" s="844"/>
      <c r="K770" s="15"/>
      <c r="L770" s="15"/>
      <c r="M770" s="15"/>
      <c r="N770" s="15"/>
      <c r="O770" s="15"/>
      <c r="P770" s="15"/>
      <c r="Q770" s="15"/>
      <c r="R770" s="15"/>
      <c r="S770" s="15"/>
    </row>
    <row r="771">
      <c r="A771" s="15"/>
      <c r="B771" s="15"/>
      <c r="C771" s="15"/>
      <c r="D771" s="15"/>
      <c r="E771" s="15"/>
      <c r="F771" s="15"/>
      <c r="G771" s="15"/>
      <c r="H771" s="15"/>
      <c r="I771" s="15"/>
      <c r="J771" s="844"/>
      <c r="K771" s="15"/>
      <c r="L771" s="15"/>
      <c r="M771" s="15"/>
      <c r="N771" s="15"/>
      <c r="O771" s="15"/>
      <c r="P771" s="15"/>
      <c r="Q771" s="15"/>
      <c r="R771" s="15"/>
      <c r="S771" s="15"/>
    </row>
    <row r="772">
      <c r="A772" s="15"/>
      <c r="B772" s="15"/>
      <c r="C772" s="15"/>
      <c r="D772" s="15"/>
      <c r="E772" s="15"/>
      <c r="F772" s="15"/>
      <c r="G772" s="15"/>
      <c r="H772" s="15"/>
      <c r="I772" s="15"/>
      <c r="J772" s="844"/>
      <c r="K772" s="15"/>
      <c r="L772" s="15"/>
      <c r="M772" s="15"/>
      <c r="N772" s="15"/>
      <c r="O772" s="15"/>
      <c r="P772" s="15"/>
      <c r="Q772" s="15"/>
      <c r="R772" s="15"/>
      <c r="S772" s="15"/>
    </row>
    <row r="773">
      <c r="A773" s="15"/>
      <c r="B773" s="15"/>
      <c r="C773" s="15"/>
      <c r="D773" s="15"/>
      <c r="E773" s="15"/>
      <c r="F773" s="15"/>
      <c r="G773" s="15"/>
      <c r="H773" s="15"/>
      <c r="I773" s="15"/>
      <c r="J773" s="844"/>
      <c r="K773" s="15"/>
      <c r="L773" s="15"/>
      <c r="M773" s="15"/>
      <c r="N773" s="15"/>
      <c r="O773" s="15"/>
      <c r="P773" s="15"/>
      <c r="Q773" s="15"/>
      <c r="R773" s="15"/>
      <c r="S773" s="15"/>
    </row>
    <row r="774">
      <c r="A774" s="15"/>
      <c r="B774" s="15"/>
      <c r="C774" s="15"/>
      <c r="D774" s="15"/>
      <c r="E774" s="15"/>
      <c r="F774" s="15"/>
      <c r="G774" s="15"/>
      <c r="H774" s="15"/>
      <c r="I774" s="15"/>
      <c r="J774" s="844"/>
      <c r="K774" s="15"/>
      <c r="L774" s="15"/>
      <c r="M774" s="15"/>
      <c r="N774" s="15"/>
      <c r="O774" s="15"/>
      <c r="P774" s="15"/>
      <c r="Q774" s="15"/>
      <c r="R774" s="15"/>
      <c r="S774" s="15"/>
    </row>
    <row r="775">
      <c r="A775" s="15"/>
      <c r="B775" s="15"/>
      <c r="C775" s="15"/>
      <c r="D775" s="15"/>
      <c r="E775" s="15"/>
      <c r="F775" s="15"/>
      <c r="G775" s="15"/>
      <c r="H775" s="15"/>
      <c r="I775" s="15"/>
      <c r="J775" s="844"/>
      <c r="K775" s="15"/>
      <c r="L775" s="15"/>
      <c r="M775" s="15"/>
      <c r="N775" s="15"/>
      <c r="O775" s="15"/>
      <c r="P775" s="15"/>
      <c r="Q775" s="15"/>
      <c r="R775" s="15"/>
      <c r="S775" s="15"/>
    </row>
    <row r="776">
      <c r="A776" s="15"/>
      <c r="B776" s="15"/>
      <c r="C776" s="15"/>
      <c r="D776" s="15"/>
      <c r="E776" s="15"/>
      <c r="F776" s="15"/>
      <c r="G776" s="15"/>
      <c r="H776" s="15"/>
      <c r="I776" s="15"/>
      <c r="J776" s="844"/>
      <c r="K776" s="15"/>
      <c r="L776" s="15"/>
      <c r="M776" s="15"/>
      <c r="N776" s="15"/>
      <c r="O776" s="15"/>
      <c r="P776" s="15"/>
      <c r="Q776" s="15"/>
      <c r="R776" s="15"/>
      <c r="S776" s="15"/>
    </row>
    <row r="777">
      <c r="A777" s="15"/>
      <c r="B777" s="15"/>
      <c r="C777" s="15"/>
      <c r="D777" s="15"/>
      <c r="E777" s="15"/>
      <c r="F777" s="15"/>
      <c r="G777" s="15"/>
      <c r="H777" s="15"/>
      <c r="I777" s="15"/>
      <c r="J777" s="844"/>
      <c r="K777" s="15"/>
      <c r="L777" s="15"/>
      <c r="M777" s="15"/>
      <c r="N777" s="15"/>
      <c r="O777" s="15"/>
      <c r="P777" s="15"/>
      <c r="Q777" s="15"/>
      <c r="R777" s="15"/>
      <c r="S777" s="15"/>
    </row>
    <row r="778">
      <c r="A778" s="15"/>
      <c r="B778" s="15"/>
      <c r="C778" s="15"/>
      <c r="D778" s="15"/>
      <c r="E778" s="15"/>
      <c r="F778" s="15"/>
      <c r="G778" s="15"/>
      <c r="H778" s="15"/>
      <c r="I778" s="15"/>
      <c r="J778" s="844"/>
      <c r="K778" s="15"/>
      <c r="L778" s="15"/>
      <c r="M778" s="15"/>
      <c r="N778" s="15"/>
      <c r="O778" s="15"/>
      <c r="P778" s="15"/>
      <c r="Q778" s="15"/>
      <c r="R778" s="15"/>
      <c r="S778" s="15"/>
    </row>
    <row r="779">
      <c r="A779" s="15"/>
      <c r="B779" s="15"/>
      <c r="C779" s="15"/>
      <c r="D779" s="15"/>
      <c r="E779" s="15"/>
      <c r="F779" s="15"/>
      <c r="G779" s="15"/>
      <c r="H779" s="15"/>
      <c r="I779" s="15"/>
      <c r="J779" s="844"/>
      <c r="K779" s="15"/>
      <c r="L779" s="15"/>
      <c r="M779" s="15"/>
      <c r="N779" s="15"/>
      <c r="O779" s="15"/>
      <c r="P779" s="15"/>
      <c r="Q779" s="15"/>
      <c r="R779" s="15"/>
      <c r="S779" s="15"/>
    </row>
    <row r="780">
      <c r="A780" s="15"/>
      <c r="B780" s="15"/>
      <c r="C780" s="15"/>
      <c r="D780" s="15"/>
      <c r="E780" s="15"/>
      <c r="F780" s="15"/>
      <c r="G780" s="15"/>
      <c r="H780" s="15"/>
      <c r="I780" s="15"/>
      <c r="J780" s="844"/>
      <c r="K780" s="15"/>
      <c r="L780" s="15"/>
      <c r="M780" s="15"/>
      <c r="N780" s="15"/>
      <c r="O780" s="15"/>
      <c r="P780" s="15"/>
      <c r="Q780" s="15"/>
      <c r="R780" s="15"/>
      <c r="S780" s="15"/>
    </row>
    <row r="781">
      <c r="A781" s="15"/>
      <c r="B781" s="15"/>
      <c r="C781" s="15"/>
      <c r="D781" s="15"/>
      <c r="E781" s="15"/>
      <c r="F781" s="15"/>
      <c r="G781" s="15"/>
      <c r="H781" s="15"/>
      <c r="I781" s="15"/>
      <c r="J781" s="844"/>
      <c r="K781" s="15"/>
      <c r="L781" s="15"/>
      <c r="M781" s="15"/>
      <c r="N781" s="15"/>
      <c r="O781" s="15"/>
      <c r="P781" s="15"/>
      <c r="Q781" s="15"/>
      <c r="R781" s="15"/>
      <c r="S781" s="15"/>
    </row>
    <row r="782">
      <c r="A782" s="15"/>
      <c r="B782" s="15"/>
      <c r="C782" s="15"/>
      <c r="D782" s="15"/>
      <c r="E782" s="15"/>
      <c r="F782" s="15"/>
      <c r="G782" s="15"/>
      <c r="H782" s="15"/>
      <c r="I782" s="15"/>
      <c r="J782" s="844"/>
      <c r="K782" s="15"/>
      <c r="L782" s="15"/>
      <c r="M782" s="15"/>
      <c r="N782" s="15"/>
      <c r="O782" s="15"/>
      <c r="P782" s="15"/>
      <c r="Q782" s="15"/>
      <c r="R782" s="15"/>
      <c r="S782" s="15"/>
    </row>
    <row r="783">
      <c r="A783" s="15"/>
      <c r="B783" s="15"/>
      <c r="C783" s="15"/>
      <c r="D783" s="15"/>
      <c r="E783" s="15"/>
      <c r="F783" s="15"/>
      <c r="G783" s="15"/>
      <c r="H783" s="15"/>
      <c r="I783" s="15"/>
      <c r="J783" s="844"/>
      <c r="K783" s="15"/>
      <c r="L783" s="15"/>
      <c r="M783" s="15"/>
      <c r="N783" s="15"/>
      <c r="O783" s="15"/>
      <c r="P783" s="15"/>
      <c r="Q783" s="15"/>
      <c r="R783" s="15"/>
      <c r="S783" s="15"/>
    </row>
    <row r="784">
      <c r="A784" s="15"/>
      <c r="B784" s="15"/>
      <c r="C784" s="15"/>
      <c r="D784" s="15"/>
      <c r="E784" s="15"/>
      <c r="F784" s="15"/>
      <c r="G784" s="15"/>
      <c r="H784" s="15"/>
      <c r="I784" s="15"/>
      <c r="J784" s="844"/>
      <c r="K784" s="15"/>
      <c r="L784" s="15"/>
      <c r="M784" s="15"/>
      <c r="N784" s="15"/>
      <c r="O784" s="15"/>
      <c r="P784" s="15"/>
      <c r="Q784" s="15"/>
      <c r="R784" s="15"/>
      <c r="S784" s="15"/>
    </row>
    <row r="785">
      <c r="A785" s="15"/>
      <c r="B785" s="15"/>
      <c r="C785" s="15"/>
      <c r="D785" s="15"/>
      <c r="E785" s="15"/>
      <c r="F785" s="15"/>
      <c r="G785" s="15"/>
      <c r="H785" s="15"/>
      <c r="I785" s="15"/>
      <c r="J785" s="844"/>
      <c r="K785" s="15"/>
      <c r="L785" s="15"/>
      <c r="M785" s="15"/>
      <c r="N785" s="15"/>
      <c r="O785" s="15"/>
      <c r="P785" s="15"/>
      <c r="Q785" s="15"/>
      <c r="R785" s="15"/>
      <c r="S785" s="15"/>
    </row>
    <row r="786">
      <c r="A786" s="15"/>
      <c r="B786" s="15"/>
      <c r="C786" s="15"/>
      <c r="D786" s="15"/>
      <c r="E786" s="15"/>
      <c r="F786" s="15"/>
      <c r="G786" s="15"/>
      <c r="H786" s="15"/>
      <c r="I786" s="15"/>
      <c r="J786" s="844"/>
      <c r="K786" s="15"/>
      <c r="L786" s="15"/>
      <c r="M786" s="15"/>
      <c r="N786" s="15"/>
      <c r="O786" s="15"/>
      <c r="P786" s="15"/>
      <c r="Q786" s="15"/>
      <c r="R786" s="15"/>
      <c r="S786" s="15"/>
    </row>
    <row r="787">
      <c r="A787" s="15"/>
      <c r="B787" s="15"/>
      <c r="C787" s="15"/>
      <c r="D787" s="15"/>
      <c r="E787" s="15"/>
      <c r="F787" s="15"/>
      <c r="G787" s="15"/>
      <c r="H787" s="15"/>
      <c r="I787" s="15"/>
      <c r="J787" s="844"/>
      <c r="K787" s="15"/>
      <c r="L787" s="15"/>
      <c r="M787" s="15"/>
      <c r="N787" s="15"/>
      <c r="O787" s="15"/>
      <c r="P787" s="15"/>
      <c r="Q787" s="15"/>
      <c r="R787" s="15"/>
      <c r="S787" s="15"/>
    </row>
    <row r="788">
      <c r="A788" s="15"/>
      <c r="B788" s="15"/>
      <c r="C788" s="15"/>
      <c r="D788" s="15"/>
      <c r="E788" s="15"/>
      <c r="F788" s="15"/>
      <c r="G788" s="15"/>
      <c r="H788" s="15"/>
      <c r="I788" s="15"/>
      <c r="J788" s="844"/>
      <c r="K788" s="15"/>
      <c r="L788" s="15"/>
      <c r="M788" s="15"/>
      <c r="N788" s="15"/>
      <c r="O788" s="15"/>
      <c r="P788" s="15"/>
      <c r="Q788" s="15"/>
      <c r="R788" s="15"/>
      <c r="S788" s="15"/>
    </row>
    <row r="789">
      <c r="A789" s="15"/>
      <c r="B789" s="15"/>
      <c r="C789" s="15"/>
      <c r="D789" s="15"/>
      <c r="E789" s="15"/>
      <c r="F789" s="15"/>
      <c r="G789" s="15"/>
      <c r="H789" s="15"/>
      <c r="I789" s="15"/>
      <c r="J789" s="844"/>
      <c r="K789" s="15"/>
      <c r="L789" s="15"/>
      <c r="M789" s="15"/>
      <c r="N789" s="15"/>
      <c r="O789" s="15"/>
      <c r="P789" s="15"/>
      <c r="Q789" s="15"/>
      <c r="R789" s="15"/>
      <c r="S789" s="15"/>
    </row>
    <row r="790">
      <c r="A790" s="15"/>
      <c r="B790" s="15"/>
      <c r="C790" s="15"/>
      <c r="D790" s="15"/>
      <c r="E790" s="15"/>
      <c r="F790" s="15"/>
      <c r="G790" s="15"/>
      <c r="H790" s="15"/>
      <c r="I790" s="15"/>
      <c r="J790" s="844"/>
      <c r="K790" s="15"/>
      <c r="L790" s="15"/>
      <c r="M790" s="15"/>
      <c r="N790" s="15"/>
      <c r="O790" s="15"/>
      <c r="P790" s="15"/>
      <c r="Q790" s="15"/>
      <c r="R790" s="15"/>
      <c r="S790" s="15"/>
    </row>
    <row r="791">
      <c r="A791" s="15"/>
      <c r="B791" s="15"/>
      <c r="C791" s="15"/>
      <c r="D791" s="15"/>
      <c r="E791" s="15"/>
      <c r="F791" s="15"/>
      <c r="G791" s="15"/>
      <c r="H791" s="15"/>
      <c r="I791" s="15"/>
      <c r="J791" s="844"/>
      <c r="K791" s="15"/>
      <c r="L791" s="15"/>
      <c r="M791" s="15"/>
      <c r="N791" s="15"/>
      <c r="O791" s="15"/>
      <c r="P791" s="15"/>
      <c r="Q791" s="15"/>
      <c r="R791" s="15"/>
      <c r="S791" s="15"/>
    </row>
    <row r="792">
      <c r="A792" s="15"/>
      <c r="B792" s="15"/>
      <c r="C792" s="15"/>
      <c r="D792" s="15"/>
      <c r="E792" s="15"/>
      <c r="F792" s="15"/>
      <c r="G792" s="15"/>
      <c r="H792" s="15"/>
      <c r="I792" s="15"/>
      <c r="J792" s="844"/>
      <c r="K792" s="15"/>
      <c r="L792" s="15"/>
      <c r="M792" s="15"/>
      <c r="N792" s="15"/>
      <c r="O792" s="15"/>
      <c r="P792" s="15"/>
      <c r="Q792" s="15"/>
      <c r="R792" s="15"/>
      <c r="S792" s="15"/>
    </row>
    <row r="793">
      <c r="A793" s="15"/>
      <c r="B793" s="15"/>
      <c r="C793" s="15"/>
      <c r="D793" s="15"/>
      <c r="E793" s="15"/>
      <c r="F793" s="15"/>
      <c r="G793" s="15"/>
      <c r="H793" s="15"/>
      <c r="I793" s="15"/>
      <c r="J793" s="844"/>
      <c r="K793" s="15"/>
      <c r="L793" s="15"/>
      <c r="M793" s="15"/>
      <c r="N793" s="15"/>
      <c r="O793" s="15"/>
      <c r="P793" s="15"/>
      <c r="Q793" s="15"/>
      <c r="R793" s="15"/>
      <c r="S793" s="15"/>
    </row>
    <row r="794">
      <c r="A794" s="15"/>
      <c r="B794" s="15"/>
      <c r="C794" s="15"/>
      <c r="D794" s="15"/>
      <c r="E794" s="15"/>
      <c r="F794" s="15"/>
      <c r="G794" s="15"/>
      <c r="H794" s="15"/>
      <c r="I794" s="15"/>
      <c r="J794" s="844"/>
      <c r="K794" s="15"/>
      <c r="L794" s="15"/>
      <c r="M794" s="15"/>
      <c r="N794" s="15"/>
      <c r="O794" s="15"/>
      <c r="P794" s="15"/>
      <c r="Q794" s="15"/>
      <c r="R794" s="15"/>
      <c r="S794" s="15"/>
    </row>
    <row r="795">
      <c r="A795" s="15"/>
      <c r="B795" s="15"/>
      <c r="C795" s="15"/>
      <c r="D795" s="15"/>
      <c r="E795" s="15"/>
      <c r="F795" s="15"/>
      <c r="G795" s="15"/>
      <c r="H795" s="15"/>
      <c r="I795" s="15"/>
      <c r="J795" s="844"/>
      <c r="K795" s="15"/>
      <c r="L795" s="15"/>
      <c r="M795" s="15"/>
      <c r="N795" s="15"/>
      <c r="O795" s="15"/>
      <c r="P795" s="15"/>
      <c r="Q795" s="15"/>
      <c r="R795" s="15"/>
      <c r="S795" s="15"/>
    </row>
    <row r="796">
      <c r="A796" s="15"/>
      <c r="B796" s="15"/>
      <c r="C796" s="15"/>
      <c r="D796" s="15"/>
      <c r="E796" s="15"/>
      <c r="F796" s="15"/>
      <c r="G796" s="15"/>
      <c r="H796" s="15"/>
      <c r="I796" s="15"/>
      <c r="J796" s="844"/>
      <c r="K796" s="15"/>
      <c r="L796" s="15"/>
      <c r="M796" s="15"/>
      <c r="N796" s="15"/>
      <c r="O796" s="15"/>
      <c r="P796" s="15"/>
      <c r="Q796" s="15"/>
      <c r="R796" s="15"/>
      <c r="S796" s="15"/>
    </row>
    <row r="797">
      <c r="A797" s="15"/>
      <c r="B797" s="15"/>
      <c r="C797" s="15"/>
      <c r="D797" s="15"/>
      <c r="E797" s="15"/>
      <c r="F797" s="15"/>
      <c r="G797" s="15"/>
      <c r="H797" s="15"/>
      <c r="I797" s="15"/>
      <c r="J797" s="844"/>
      <c r="K797" s="15"/>
      <c r="L797" s="15"/>
      <c r="M797" s="15"/>
      <c r="N797" s="15"/>
      <c r="O797" s="15"/>
      <c r="P797" s="15"/>
      <c r="Q797" s="15"/>
      <c r="R797" s="15"/>
      <c r="S797" s="15"/>
    </row>
    <row r="798">
      <c r="A798" s="15"/>
      <c r="B798" s="15"/>
      <c r="C798" s="15"/>
      <c r="D798" s="15"/>
      <c r="E798" s="15"/>
      <c r="F798" s="15"/>
      <c r="G798" s="15"/>
      <c r="H798" s="15"/>
      <c r="I798" s="15"/>
      <c r="J798" s="844"/>
      <c r="K798" s="15"/>
      <c r="L798" s="15"/>
      <c r="M798" s="15"/>
      <c r="N798" s="15"/>
      <c r="O798" s="15"/>
      <c r="P798" s="15"/>
      <c r="Q798" s="15"/>
      <c r="R798" s="15"/>
      <c r="S798" s="15"/>
    </row>
    <row r="799">
      <c r="A799" s="15"/>
      <c r="B799" s="15"/>
      <c r="C799" s="15"/>
      <c r="D799" s="15"/>
      <c r="E799" s="15"/>
      <c r="F799" s="15"/>
      <c r="G799" s="15"/>
      <c r="H799" s="15"/>
      <c r="I799" s="15"/>
      <c r="J799" s="844"/>
      <c r="K799" s="15"/>
      <c r="L799" s="15"/>
      <c r="M799" s="15"/>
      <c r="N799" s="15"/>
      <c r="O799" s="15"/>
      <c r="P799" s="15"/>
      <c r="Q799" s="15"/>
      <c r="R799" s="15"/>
      <c r="S799" s="15"/>
    </row>
    <row r="800">
      <c r="A800" s="15"/>
      <c r="B800" s="15"/>
      <c r="C800" s="15"/>
      <c r="D800" s="15"/>
      <c r="E800" s="15"/>
      <c r="F800" s="15"/>
      <c r="G800" s="15"/>
      <c r="H800" s="15"/>
      <c r="I800" s="15"/>
      <c r="J800" s="844"/>
      <c r="K800" s="15"/>
      <c r="L800" s="15"/>
      <c r="M800" s="15"/>
      <c r="N800" s="15"/>
      <c r="O800" s="15"/>
      <c r="P800" s="15"/>
      <c r="Q800" s="15"/>
      <c r="R800" s="15"/>
      <c r="S800" s="15"/>
    </row>
    <row r="801">
      <c r="A801" s="15"/>
      <c r="B801" s="15"/>
      <c r="C801" s="15"/>
      <c r="D801" s="15"/>
      <c r="E801" s="15"/>
      <c r="F801" s="15"/>
      <c r="G801" s="15"/>
      <c r="H801" s="15"/>
      <c r="I801" s="15"/>
      <c r="J801" s="844"/>
      <c r="K801" s="15"/>
      <c r="L801" s="15"/>
      <c r="M801" s="15"/>
      <c r="N801" s="15"/>
      <c r="O801" s="15"/>
      <c r="P801" s="15"/>
      <c r="Q801" s="15"/>
      <c r="R801" s="15"/>
      <c r="S801" s="15"/>
    </row>
    <row r="802">
      <c r="A802" s="15"/>
      <c r="B802" s="15"/>
      <c r="C802" s="15"/>
      <c r="D802" s="15"/>
      <c r="E802" s="15"/>
      <c r="F802" s="15"/>
      <c r="G802" s="15"/>
      <c r="H802" s="15"/>
      <c r="I802" s="15"/>
      <c r="J802" s="844"/>
      <c r="K802" s="15"/>
      <c r="L802" s="15"/>
      <c r="M802" s="15"/>
      <c r="N802" s="15"/>
      <c r="O802" s="15"/>
      <c r="P802" s="15"/>
      <c r="Q802" s="15"/>
      <c r="R802" s="15"/>
      <c r="S802" s="15"/>
    </row>
    <row r="803">
      <c r="A803" s="15"/>
      <c r="B803" s="15"/>
      <c r="C803" s="15"/>
      <c r="D803" s="15"/>
      <c r="E803" s="15"/>
      <c r="F803" s="15"/>
      <c r="G803" s="15"/>
      <c r="H803" s="15"/>
      <c r="I803" s="15"/>
      <c r="J803" s="844"/>
      <c r="K803" s="15"/>
      <c r="L803" s="15"/>
      <c r="M803" s="15"/>
      <c r="N803" s="15"/>
      <c r="O803" s="15"/>
      <c r="P803" s="15"/>
      <c r="Q803" s="15"/>
      <c r="R803" s="15"/>
      <c r="S803" s="15"/>
    </row>
    <row r="804">
      <c r="A804" s="15"/>
      <c r="B804" s="15"/>
      <c r="C804" s="15"/>
      <c r="D804" s="15"/>
      <c r="E804" s="15"/>
      <c r="F804" s="15"/>
      <c r="G804" s="15"/>
      <c r="H804" s="15"/>
      <c r="I804" s="15"/>
      <c r="J804" s="844"/>
      <c r="K804" s="15"/>
      <c r="L804" s="15"/>
      <c r="M804" s="15"/>
      <c r="N804" s="15"/>
      <c r="O804" s="15"/>
      <c r="P804" s="15"/>
      <c r="Q804" s="15"/>
      <c r="R804" s="15"/>
      <c r="S804" s="15"/>
    </row>
    <row r="805">
      <c r="A805" s="15"/>
      <c r="B805" s="15"/>
      <c r="C805" s="15"/>
      <c r="D805" s="15"/>
      <c r="E805" s="15"/>
      <c r="F805" s="15"/>
      <c r="G805" s="15"/>
      <c r="H805" s="15"/>
      <c r="I805" s="15"/>
      <c r="J805" s="844"/>
      <c r="K805" s="15"/>
      <c r="L805" s="15"/>
      <c r="M805" s="15"/>
      <c r="N805" s="15"/>
      <c r="O805" s="15"/>
      <c r="P805" s="15"/>
      <c r="Q805" s="15"/>
      <c r="R805" s="15"/>
      <c r="S805" s="15"/>
    </row>
    <row r="806">
      <c r="A806" s="15"/>
      <c r="B806" s="15"/>
      <c r="C806" s="15"/>
      <c r="D806" s="15"/>
      <c r="E806" s="15"/>
      <c r="F806" s="15"/>
      <c r="G806" s="15"/>
      <c r="H806" s="15"/>
      <c r="I806" s="15"/>
      <c r="J806" s="844"/>
      <c r="K806" s="15"/>
      <c r="L806" s="15"/>
      <c r="M806" s="15"/>
      <c r="N806" s="15"/>
      <c r="O806" s="15"/>
      <c r="P806" s="15"/>
      <c r="Q806" s="15"/>
      <c r="R806" s="15"/>
      <c r="S806" s="15"/>
    </row>
    <row r="807">
      <c r="A807" s="15"/>
      <c r="B807" s="15"/>
      <c r="C807" s="15"/>
      <c r="D807" s="15"/>
      <c r="E807" s="15"/>
      <c r="F807" s="15"/>
      <c r="G807" s="15"/>
      <c r="H807" s="15"/>
      <c r="I807" s="15"/>
      <c r="J807" s="844"/>
      <c r="K807" s="15"/>
      <c r="L807" s="15"/>
      <c r="M807" s="15"/>
      <c r="N807" s="15"/>
      <c r="O807" s="15"/>
      <c r="P807" s="15"/>
      <c r="Q807" s="15"/>
      <c r="R807" s="15"/>
      <c r="S807" s="15"/>
    </row>
    <row r="808">
      <c r="A808" s="15"/>
      <c r="B808" s="15"/>
      <c r="C808" s="15"/>
      <c r="D808" s="15"/>
      <c r="E808" s="15"/>
      <c r="F808" s="15"/>
      <c r="G808" s="15"/>
      <c r="H808" s="15"/>
      <c r="I808" s="15"/>
      <c r="J808" s="844"/>
      <c r="K808" s="15"/>
      <c r="L808" s="15"/>
      <c r="M808" s="15"/>
      <c r="N808" s="15"/>
      <c r="O808" s="15"/>
      <c r="P808" s="15"/>
      <c r="Q808" s="15"/>
      <c r="R808" s="15"/>
      <c r="S808" s="15"/>
    </row>
    <row r="809">
      <c r="A809" s="15"/>
      <c r="B809" s="15"/>
      <c r="C809" s="15"/>
      <c r="D809" s="15"/>
      <c r="E809" s="15"/>
      <c r="F809" s="15"/>
      <c r="G809" s="15"/>
      <c r="H809" s="15"/>
      <c r="I809" s="15"/>
      <c r="J809" s="844"/>
      <c r="K809" s="15"/>
      <c r="L809" s="15"/>
      <c r="M809" s="15"/>
      <c r="N809" s="15"/>
      <c r="O809" s="15"/>
      <c r="P809" s="15"/>
      <c r="Q809" s="15"/>
      <c r="R809" s="15"/>
      <c r="S809" s="15"/>
    </row>
    <row r="810">
      <c r="A810" s="15"/>
      <c r="B810" s="15"/>
      <c r="C810" s="15"/>
      <c r="D810" s="15"/>
      <c r="E810" s="15"/>
      <c r="F810" s="15"/>
      <c r="G810" s="15"/>
      <c r="H810" s="15"/>
      <c r="I810" s="15"/>
      <c r="J810" s="844"/>
      <c r="K810" s="15"/>
      <c r="L810" s="15"/>
      <c r="M810" s="15"/>
      <c r="N810" s="15"/>
      <c r="O810" s="15"/>
      <c r="P810" s="15"/>
      <c r="Q810" s="15"/>
      <c r="R810" s="15"/>
      <c r="S810" s="15"/>
    </row>
    <row r="811">
      <c r="A811" s="15"/>
      <c r="B811" s="15"/>
      <c r="C811" s="15"/>
      <c r="D811" s="15"/>
      <c r="E811" s="15"/>
      <c r="F811" s="15"/>
      <c r="G811" s="15"/>
      <c r="H811" s="15"/>
      <c r="I811" s="15"/>
      <c r="J811" s="844"/>
      <c r="K811" s="15"/>
      <c r="L811" s="15"/>
      <c r="M811" s="15"/>
      <c r="N811" s="15"/>
      <c r="O811" s="15"/>
      <c r="P811" s="15"/>
      <c r="Q811" s="15"/>
      <c r="R811" s="15"/>
      <c r="S811" s="15"/>
    </row>
    <row r="812">
      <c r="A812" s="15"/>
      <c r="B812" s="15"/>
      <c r="C812" s="15"/>
      <c r="D812" s="15"/>
      <c r="E812" s="15"/>
      <c r="F812" s="15"/>
      <c r="G812" s="15"/>
      <c r="H812" s="15"/>
      <c r="I812" s="15"/>
      <c r="J812" s="844"/>
      <c r="K812" s="15"/>
      <c r="L812" s="15"/>
      <c r="M812" s="15"/>
      <c r="N812" s="15"/>
      <c r="O812" s="15"/>
      <c r="P812" s="15"/>
      <c r="Q812" s="15"/>
      <c r="R812" s="15"/>
      <c r="S812" s="15"/>
    </row>
    <row r="813">
      <c r="A813" s="15"/>
      <c r="B813" s="15"/>
      <c r="C813" s="15"/>
      <c r="D813" s="15"/>
      <c r="E813" s="15"/>
      <c r="F813" s="15"/>
      <c r="G813" s="15"/>
      <c r="H813" s="15"/>
      <c r="I813" s="15"/>
      <c r="J813" s="844"/>
      <c r="K813" s="15"/>
      <c r="L813" s="15"/>
      <c r="M813" s="15"/>
      <c r="N813" s="15"/>
      <c r="O813" s="15"/>
      <c r="P813" s="15"/>
      <c r="Q813" s="15"/>
      <c r="R813" s="15"/>
      <c r="S813" s="15"/>
    </row>
    <row r="814">
      <c r="A814" s="15"/>
      <c r="B814" s="15"/>
      <c r="C814" s="15"/>
      <c r="D814" s="15"/>
      <c r="E814" s="15"/>
      <c r="F814" s="15"/>
      <c r="G814" s="15"/>
      <c r="H814" s="15"/>
      <c r="I814" s="15"/>
      <c r="J814" s="844"/>
      <c r="K814" s="15"/>
      <c r="L814" s="15"/>
      <c r="M814" s="15"/>
      <c r="N814" s="15"/>
      <c r="O814" s="15"/>
      <c r="P814" s="15"/>
      <c r="Q814" s="15"/>
      <c r="R814" s="15"/>
      <c r="S814" s="15"/>
    </row>
    <row r="815">
      <c r="A815" s="15"/>
      <c r="B815" s="15"/>
      <c r="C815" s="15"/>
      <c r="D815" s="15"/>
      <c r="E815" s="15"/>
      <c r="F815" s="15"/>
      <c r="G815" s="15"/>
      <c r="H815" s="15"/>
      <c r="I815" s="15"/>
      <c r="J815" s="844"/>
      <c r="K815" s="15"/>
      <c r="L815" s="15"/>
      <c r="M815" s="15"/>
      <c r="N815" s="15"/>
      <c r="O815" s="15"/>
      <c r="P815" s="15"/>
      <c r="Q815" s="15"/>
      <c r="R815" s="15"/>
      <c r="S815" s="15"/>
    </row>
    <row r="816">
      <c r="A816" s="15"/>
      <c r="B816" s="15"/>
      <c r="C816" s="15"/>
      <c r="D816" s="15"/>
      <c r="E816" s="15"/>
      <c r="F816" s="15"/>
      <c r="G816" s="15"/>
      <c r="H816" s="15"/>
      <c r="I816" s="15"/>
      <c r="J816" s="844"/>
      <c r="K816" s="15"/>
      <c r="L816" s="15"/>
      <c r="M816" s="15"/>
      <c r="N816" s="15"/>
      <c r="O816" s="15"/>
      <c r="P816" s="15"/>
      <c r="Q816" s="15"/>
      <c r="R816" s="15"/>
      <c r="S816" s="15"/>
    </row>
    <row r="817">
      <c r="A817" s="15"/>
      <c r="B817" s="15"/>
      <c r="C817" s="15"/>
      <c r="D817" s="15"/>
      <c r="E817" s="15"/>
      <c r="F817" s="15"/>
      <c r="G817" s="15"/>
      <c r="H817" s="15"/>
      <c r="I817" s="15"/>
      <c r="J817" s="844"/>
      <c r="K817" s="15"/>
      <c r="L817" s="15"/>
      <c r="M817" s="15"/>
      <c r="N817" s="15"/>
      <c r="O817" s="15"/>
      <c r="P817" s="15"/>
      <c r="Q817" s="15"/>
      <c r="R817" s="15"/>
      <c r="S817" s="15"/>
    </row>
    <row r="818">
      <c r="A818" s="15"/>
      <c r="B818" s="15"/>
      <c r="C818" s="15"/>
      <c r="D818" s="15"/>
      <c r="E818" s="15"/>
      <c r="F818" s="15"/>
      <c r="G818" s="15"/>
      <c r="H818" s="15"/>
      <c r="I818" s="15"/>
      <c r="J818" s="844"/>
      <c r="K818" s="15"/>
      <c r="L818" s="15"/>
      <c r="M818" s="15"/>
      <c r="N818" s="15"/>
      <c r="O818" s="15"/>
      <c r="P818" s="15"/>
      <c r="Q818" s="15"/>
      <c r="R818" s="15"/>
      <c r="S818" s="15"/>
    </row>
    <row r="819">
      <c r="A819" s="15"/>
      <c r="B819" s="15"/>
      <c r="C819" s="15"/>
      <c r="D819" s="15"/>
      <c r="E819" s="15"/>
      <c r="F819" s="15"/>
      <c r="G819" s="15"/>
      <c r="H819" s="15"/>
      <c r="I819" s="15"/>
      <c r="J819" s="844"/>
      <c r="K819" s="15"/>
      <c r="L819" s="15"/>
      <c r="M819" s="15"/>
      <c r="N819" s="15"/>
      <c r="O819" s="15"/>
      <c r="P819" s="15"/>
      <c r="Q819" s="15"/>
      <c r="R819" s="15"/>
      <c r="S819" s="15"/>
    </row>
    <row r="820">
      <c r="A820" s="15"/>
      <c r="B820" s="15"/>
      <c r="C820" s="15"/>
      <c r="D820" s="15"/>
      <c r="E820" s="15"/>
      <c r="F820" s="15"/>
      <c r="G820" s="15"/>
      <c r="H820" s="15"/>
      <c r="I820" s="15"/>
      <c r="J820" s="844"/>
      <c r="K820" s="15"/>
      <c r="L820" s="15"/>
      <c r="M820" s="15"/>
      <c r="N820" s="15"/>
      <c r="O820" s="15"/>
      <c r="P820" s="15"/>
      <c r="Q820" s="15"/>
      <c r="R820" s="15"/>
      <c r="S820" s="15"/>
    </row>
    <row r="821">
      <c r="A821" s="15"/>
      <c r="B821" s="15"/>
      <c r="C821" s="15"/>
      <c r="D821" s="15"/>
      <c r="E821" s="15"/>
      <c r="F821" s="15"/>
      <c r="G821" s="15"/>
      <c r="H821" s="15"/>
      <c r="I821" s="15"/>
      <c r="J821" s="844"/>
      <c r="K821" s="15"/>
      <c r="L821" s="15"/>
      <c r="M821" s="15"/>
      <c r="N821" s="15"/>
      <c r="O821" s="15"/>
      <c r="P821" s="15"/>
      <c r="Q821" s="15"/>
      <c r="R821" s="15"/>
      <c r="S821" s="15"/>
    </row>
    <row r="822">
      <c r="A822" s="15"/>
      <c r="B822" s="15"/>
      <c r="C822" s="15"/>
      <c r="D822" s="15"/>
      <c r="E822" s="15"/>
      <c r="F822" s="15"/>
      <c r="G822" s="15"/>
      <c r="H822" s="15"/>
      <c r="I822" s="15"/>
      <c r="J822" s="844"/>
      <c r="K822" s="15"/>
      <c r="L822" s="15"/>
      <c r="M822" s="15"/>
      <c r="N822" s="15"/>
      <c r="O822" s="15"/>
      <c r="P822" s="15"/>
      <c r="Q822" s="15"/>
      <c r="R822" s="15"/>
      <c r="S822" s="15"/>
    </row>
    <row r="823">
      <c r="A823" s="15"/>
      <c r="B823" s="15"/>
      <c r="C823" s="15"/>
      <c r="D823" s="15"/>
      <c r="E823" s="15"/>
      <c r="F823" s="15"/>
      <c r="G823" s="15"/>
      <c r="H823" s="15"/>
      <c r="I823" s="15"/>
      <c r="J823" s="844"/>
      <c r="K823" s="15"/>
      <c r="L823" s="15"/>
      <c r="M823" s="15"/>
      <c r="N823" s="15"/>
      <c r="O823" s="15"/>
      <c r="P823" s="15"/>
      <c r="Q823" s="15"/>
      <c r="R823" s="15"/>
      <c r="S823" s="15"/>
    </row>
    <row r="824">
      <c r="A824" s="15"/>
      <c r="B824" s="15"/>
      <c r="C824" s="15"/>
      <c r="D824" s="15"/>
      <c r="E824" s="15"/>
      <c r="F824" s="15"/>
      <c r="G824" s="15"/>
      <c r="H824" s="15"/>
      <c r="I824" s="15"/>
      <c r="J824" s="844"/>
      <c r="K824" s="15"/>
      <c r="L824" s="15"/>
      <c r="M824" s="15"/>
      <c r="N824" s="15"/>
      <c r="O824" s="15"/>
      <c r="P824" s="15"/>
      <c r="Q824" s="15"/>
      <c r="R824" s="15"/>
      <c r="S824" s="15"/>
    </row>
    <row r="825">
      <c r="A825" s="15"/>
      <c r="B825" s="15"/>
      <c r="C825" s="15"/>
      <c r="D825" s="15"/>
      <c r="E825" s="15"/>
      <c r="F825" s="15"/>
      <c r="G825" s="15"/>
      <c r="H825" s="15"/>
      <c r="I825" s="15"/>
      <c r="J825" s="844"/>
      <c r="K825" s="15"/>
      <c r="L825" s="15"/>
      <c r="M825" s="15"/>
      <c r="N825" s="15"/>
      <c r="O825" s="15"/>
      <c r="P825" s="15"/>
      <c r="Q825" s="15"/>
      <c r="R825" s="15"/>
      <c r="S825" s="15"/>
    </row>
    <row r="826">
      <c r="A826" s="15"/>
      <c r="B826" s="15"/>
      <c r="C826" s="15"/>
      <c r="D826" s="15"/>
      <c r="E826" s="15"/>
      <c r="F826" s="15"/>
      <c r="G826" s="15"/>
      <c r="H826" s="15"/>
      <c r="I826" s="15"/>
      <c r="J826" s="844"/>
      <c r="K826" s="15"/>
      <c r="L826" s="15"/>
      <c r="M826" s="15"/>
      <c r="N826" s="15"/>
      <c r="O826" s="15"/>
      <c r="P826" s="15"/>
      <c r="Q826" s="15"/>
      <c r="R826" s="15"/>
      <c r="S826" s="15"/>
    </row>
    <row r="827">
      <c r="A827" s="15"/>
      <c r="B827" s="15"/>
      <c r="C827" s="15"/>
      <c r="D827" s="15"/>
      <c r="E827" s="15"/>
      <c r="F827" s="15"/>
      <c r="G827" s="15"/>
      <c r="H827" s="15"/>
      <c r="I827" s="15"/>
      <c r="J827" s="844"/>
      <c r="K827" s="15"/>
      <c r="L827" s="15"/>
      <c r="M827" s="15"/>
      <c r="N827" s="15"/>
      <c r="O827" s="15"/>
      <c r="P827" s="15"/>
      <c r="Q827" s="15"/>
      <c r="R827" s="15"/>
      <c r="S827" s="15"/>
    </row>
    <row r="828">
      <c r="A828" s="15"/>
      <c r="B828" s="15"/>
      <c r="C828" s="15"/>
      <c r="D828" s="15"/>
      <c r="E828" s="15"/>
      <c r="F828" s="15"/>
      <c r="G828" s="15"/>
      <c r="H828" s="15"/>
      <c r="I828" s="15"/>
      <c r="J828" s="844"/>
      <c r="K828" s="15"/>
      <c r="L828" s="15"/>
      <c r="M828" s="15"/>
      <c r="N828" s="15"/>
      <c r="O828" s="15"/>
      <c r="P828" s="15"/>
      <c r="Q828" s="15"/>
      <c r="R828" s="15"/>
      <c r="S828" s="15"/>
    </row>
    <row r="829">
      <c r="A829" s="15"/>
      <c r="B829" s="15"/>
      <c r="C829" s="15"/>
      <c r="D829" s="15"/>
      <c r="E829" s="15"/>
      <c r="F829" s="15"/>
      <c r="G829" s="15"/>
      <c r="H829" s="15"/>
      <c r="I829" s="15"/>
      <c r="J829" s="844"/>
      <c r="K829" s="15"/>
      <c r="L829" s="15"/>
      <c r="M829" s="15"/>
      <c r="N829" s="15"/>
      <c r="O829" s="15"/>
      <c r="P829" s="15"/>
      <c r="Q829" s="15"/>
      <c r="R829" s="15"/>
      <c r="S829" s="15"/>
    </row>
    <row r="830">
      <c r="A830" s="15"/>
      <c r="B830" s="15"/>
      <c r="C830" s="15"/>
      <c r="D830" s="15"/>
      <c r="E830" s="15"/>
      <c r="F830" s="15"/>
      <c r="G830" s="15"/>
      <c r="H830" s="15"/>
      <c r="I830" s="15"/>
      <c r="J830" s="844"/>
      <c r="K830" s="15"/>
      <c r="L830" s="15"/>
      <c r="M830" s="15"/>
      <c r="N830" s="15"/>
      <c r="O830" s="15"/>
      <c r="P830" s="15"/>
      <c r="Q830" s="15"/>
      <c r="R830" s="15"/>
      <c r="S830" s="15"/>
    </row>
    <row r="831">
      <c r="A831" s="15"/>
      <c r="B831" s="15"/>
      <c r="C831" s="15"/>
      <c r="D831" s="15"/>
      <c r="E831" s="15"/>
      <c r="F831" s="15"/>
      <c r="G831" s="15"/>
      <c r="H831" s="15"/>
      <c r="I831" s="15"/>
      <c r="J831" s="844"/>
      <c r="K831" s="15"/>
      <c r="L831" s="15"/>
      <c r="M831" s="15"/>
      <c r="N831" s="15"/>
      <c r="O831" s="15"/>
      <c r="P831" s="15"/>
      <c r="Q831" s="15"/>
      <c r="R831" s="15"/>
      <c r="S831" s="15"/>
    </row>
    <row r="832">
      <c r="A832" s="15"/>
      <c r="B832" s="15"/>
      <c r="C832" s="15"/>
      <c r="D832" s="15"/>
      <c r="E832" s="15"/>
      <c r="F832" s="15"/>
      <c r="G832" s="15"/>
      <c r="H832" s="15"/>
      <c r="I832" s="15"/>
      <c r="J832" s="844"/>
      <c r="K832" s="15"/>
      <c r="L832" s="15"/>
      <c r="M832" s="15"/>
      <c r="N832" s="15"/>
      <c r="O832" s="15"/>
      <c r="P832" s="15"/>
      <c r="Q832" s="15"/>
      <c r="R832" s="15"/>
      <c r="S832" s="15"/>
    </row>
    <row r="833">
      <c r="A833" s="15"/>
      <c r="B833" s="15"/>
      <c r="C833" s="15"/>
      <c r="D833" s="15"/>
      <c r="E833" s="15"/>
      <c r="F833" s="15"/>
      <c r="G833" s="15"/>
      <c r="H833" s="15"/>
      <c r="I833" s="15"/>
      <c r="J833" s="844"/>
      <c r="K833" s="15"/>
      <c r="L833" s="15"/>
      <c r="M833" s="15"/>
      <c r="N833" s="15"/>
      <c r="O833" s="15"/>
      <c r="P833" s="15"/>
      <c r="Q833" s="15"/>
      <c r="R833" s="15"/>
      <c r="S833" s="15"/>
    </row>
    <row r="834">
      <c r="A834" s="15"/>
      <c r="B834" s="15"/>
      <c r="C834" s="15"/>
      <c r="D834" s="15"/>
      <c r="E834" s="15"/>
      <c r="F834" s="15"/>
      <c r="G834" s="15"/>
      <c r="H834" s="15"/>
      <c r="I834" s="15"/>
      <c r="J834" s="844"/>
      <c r="K834" s="15"/>
      <c r="L834" s="15"/>
      <c r="M834" s="15"/>
      <c r="N834" s="15"/>
      <c r="O834" s="15"/>
      <c r="P834" s="15"/>
      <c r="Q834" s="15"/>
      <c r="R834" s="15"/>
      <c r="S834" s="15"/>
    </row>
    <row r="835">
      <c r="A835" s="15"/>
      <c r="B835" s="15"/>
      <c r="C835" s="15"/>
      <c r="D835" s="15"/>
      <c r="E835" s="15"/>
      <c r="F835" s="15"/>
      <c r="G835" s="15"/>
      <c r="H835" s="15"/>
      <c r="I835" s="15"/>
      <c r="J835" s="844"/>
      <c r="K835" s="15"/>
      <c r="L835" s="15"/>
      <c r="M835" s="15"/>
      <c r="N835" s="15"/>
      <c r="O835" s="15"/>
      <c r="P835" s="15"/>
      <c r="Q835" s="15"/>
      <c r="R835" s="15"/>
      <c r="S835" s="15"/>
    </row>
    <row r="836">
      <c r="A836" s="15"/>
      <c r="B836" s="15"/>
      <c r="C836" s="15"/>
      <c r="D836" s="15"/>
      <c r="E836" s="15"/>
      <c r="F836" s="15"/>
      <c r="G836" s="15"/>
      <c r="H836" s="15"/>
      <c r="I836" s="15"/>
      <c r="J836" s="844"/>
      <c r="K836" s="15"/>
      <c r="L836" s="15"/>
      <c r="M836" s="15"/>
      <c r="N836" s="15"/>
      <c r="O836" s="15"/>
      <c r="P836" s="15"/>
      <c r="Q836" s="15"/>
      <c r="R836" s="15"/>
      <c r="S836" s="15"/>
    </row>
    <row r="837">
      <c r="A837" s="15"/>
      <c r="B837" s="15"/>
      <c r="C837" s="15"/>
      <c r="D837" s="15"/>
      <c r="E837" s="15"/>
      <c r="F837" s="15"/>
      <c r="G837" s="15"/>
      <c r="H837" s="15"/>
      <c r="I837" s="15"/>
      <c r="J837" s="844"/>
      <c r="K837" s="15"/>
      <c r="L837" s="15"/>
      <c r="M837" s="15"/>
      <c r="N837" s="15"/>
      <c r="O837" s="15"/>
      <c r="P837" s="15"/>
      <c r="Q837" s="15"/>
      <c r="R837" s="15"/>
      <c r="S837" s="15"/>
    </row>
    <row r="838">
      <c r="A838" s="15"/>
      <c r="B838" s="15"/>
      <c r="C838" s="15"/>
      <c r="D838" s="15"/>
      <c r="E838" s="15"/>
      <c r="F838" s="15"/>
      <c r="G838" s="15"/>
      <c r="H838" s="15"/>
      <c r="I838" s="15"/>
      <c r="J838" s="844"/>
      <c r="K838" s="15"/>
      <c r="L838" s="15"/>
      <c r="M838" s="15"/>
      <c r="N838" s="15"/>
      <c r="O838" s="15"/>
      <c r="P838" s="15"/>
      <c r="Q838" s="15"/>
      <c r="R838" s="15"/>
      <c r="S838" s="15"/>
    </row>
    <row r="839">
      <c r="A839" s="15"/>
      <c r="B839" s="15"/>
      <c r="C839" s="15"/>
      <c r="D839" s="15"/>
      <c r="E839" s="15"/>
      <c r="F839" s="15"/>
      <c r="G839" s="15"/>
      <c r="H839" s="15"/>
      <c r="I839" s="15"/>
      <c r="J839" s="844"/>
      <c r="K839" s="15"/>
      <c r="L839" s="15"/>
      <c r="M839" s="15"/>
      <c r="N839" s="15"/>
      <c r="O839" s="15"/>
      <c r="P839" s="15"/>
      <c r="Q839" s="15"/>
      <c r="R839" s="15"/>
      <c r="S839" s="15"/>
    </row>
    <row r="840">
      <c r="A840" s="15"/>
      <c r="B840" s="15"/>
      <c r="C840" s="15"/>
      <c r="D840" s="15"/>
      <c r="E840" s="15"/>
      <c r="F840" s="15"/>
      <c r="G840" s="15"/>
      <c r="H840" s="15"/>
      <c r="I840" s="15"/>
      <c r="J840" s="844"/>
      <c r="K840" s="15"/>
      <c r="L840" s="15"/>
      <c r="M840" s="15"/>
      <c r="N840" s="15"/>
      <c r="O840" s="15"/>
      <c r="P840" s="15"/>
      <c r="Q840" s="15"/>
      <c r="R840" s="15"/>
      <c r="S840" s="15"/>
    </row>
    <row r="841">
      <c r="A841" s="15"/>
      <c r="B841" s="15"/>
      <c r="C841" s="15"/>
      <c r="D841" s="15"/>
      <c r="E841" s="15"/>
      <c r="F841" s="15"/>
      <c r="G841" s="15"/>
      <c r="H841" s="15"/>
      <c r="I841" s="15"/>
      <c r="J841" s="844"/>
      <c r="K841" s="15"/>
      <c r="L841" s="15"/>
      <c r="M841" s="15"/>
      <c r="N841" s="15"/>
      <c r="O841" s="15"/>
      <c r="P841" s="15"/>
      <c r="Q841" s="15"/>
      <c r="R841" s="15"/>
      <c r="S841" s="15"/>
    </row>
    <row r="842">
      <c r="A842" s="15"/>
      <c r="B842" s="15"/>
      <c r="C842" s="15"/>
      <c r="D842" s="15"/>
      <c r="E842" s="15"/>
      <c r="F842" s="15"/>
      <c r="G842" s="15"/>
      <c r="H842" s="15"/>
      <c r="I842" s="15"/>
      <c r="J842" s="844"/>
      <c r="K842" s="15"/>
      <c r="L842" s="15"/>
      <c r="M842" s="15"/>
      <c r="N842" s="15"/>
      <c r="O842" s="15"/>
      <c r="P842" s="15"/>
      <c r="Q842" s="15"/>
      <c r="R842" s="15"/>
      <c r="S842" s="15"/>
    </row>
    <row r="843">
      <c r="A843" s="15"/>
      <c r="B843" s="15"/>
      <c r="C843" s="15"/>
      <c r="D843" s="15"/>
      <c r="E843" s="15"/>
      <c r="F843" s="15"/>
      <c r="G843" s="15"/>
      <c r="H843" s="15"/>
      <c r="I843" s="15"/>
      <c r="J843" s="844"/>
      <c r="K843" s="15"/>
      <c r="L843" s="15"/>
      <c r="M843" s="15"/>
      <c r="N843" s="15"/>
      <c r="O843" s="15"/>
      <c r="P843" s="15"/>
      <c r="Q843" s="15"/>
      <c r="R843" s="15"/>
      <c r="S843" s="15"/>
    </row>
    <row r="844">
      <c r="A844" s="15"/>
      <c r="B844" s="15"/>
      <c r="C844" s="15"/>
      <c r="D844" s="15"/>
      <c r="E844" s="15"/>
      <c r="F844" s="15"/>
      <c r="G844" s="15"/>
      <c r="H844" s="15"/>
      <c r="I844" s="15"/>
      <c r="J844" s="844"/>
      <c r="K844" s="15"/>
      <c r="L844" s="15"/>
      <c r="M844" s="15"/>
      <c r="N844" s="15"/>
      <c r="O844" s="15"/>
      <c r="P844" s="15"/>
      <c r="Q844" s="15"/>
      <c r="R844" s="15"/>
      <c r="S844" s="15"/>
    </row>
    <row r="845">
      <c r="A845" s="15"/>
      <c r="B845" s="15"/>
      <c r="C845" s="15"/>
      <c r="D845" s="15"/>
      <c r="E845" s="15"/>
      <c r="F845" s="15"/>
      <c r="G845" s="15"/>
      <c r="H845" s="15"/>
      <c r="I845" s="15"/>
      <c r="J845" s="844"/>
      <c r="K845" s="15"/>
      <c r="L845" s="15"/>
      <c r="M845" s="15"/>
      <c r="N845" s="15"/>
      <c r="O845" s="15"/>
      <c r="P845" s="15"/>
      <c r="Q845" s="15"/>
      <c r="R845" s="15"/>
      <c r="S845" s="15"/>
    </row>
    <row r="846">
      <c r="A846" s="15"/>
      <c r="B846" s="15"/>
      <c r="C846" s="15"/>
      <c r="D846" s="15"/>
      <c r="E846" s="15"/>
      <c r="F846" s="15"/>
      <c r="G846" s="15"/>
      <c r="H846" s="15"/>
      <c r="I846" s="15"/>
      <c r="J846" s="844"/>
      <c r="K846" s="15"/>
      <c r="L846" s="15"/>
      <c r="M846" s="15"/>
      <c r="N846" s="15"/>
      <c r="O846" s="15"/>
      <c r="P846" s="15"/>
      <c r="Q846" s="15"/>
      <c r="R846" s="15"/>
      <c r="S846" s="15"/>
    </row>
    <row r="847">
      <c r="A847" s="15"/>
      <c r="B847" s="15"/>
      <c r="C847" s="15"/>
      <c r="D847" s="15"/>
      <c r="E847" s="15"/>
      <c r="F847" s="15"/>
      <c r="G847" s="15"/>
      <c r="H847" s="15"/>
      <c r="I847" s="15"/>
      <c r="J847" s="844"/>
      <c r="K847" s="15"/>
      <c r="L847" s="15"/>
      <c r="M847" s="15"/>
      <c r="N847" s="15"/>
      <c r="O847" s="15"/>
      <c r="P847" s="15"/>
      <c r="Q847" s="15"/>
      <c r="R847" s="15"/>
      <c r="S847" s="15"/>
    </row>
    <row r="848">
      <c r="A848" s="15"/>
      <c r="B848" s="15"/>
      <c r="C848" s="15"/>
      <c r="D848" s="15"/>
      <c r="E848" s="15"/>
      <c r="F848" s="15"/>
      <c r="G848" s="15"/>
      <c r="H848" s="15"/>
      <c r="I848" s="15"/>
      <c r="J848" s="844"/>
      <c r="K848" s="15"/>
      <c r="L848" s="15"/>
      <c r="M848" s="15"/>
      <c r="N848" s="15"/>
      <c r="O848" s="15"/>
      <c r="P848" s="15"/>
      <c r="Q848" s="15"/>
      <c r="R848" s="15"/>
      <c r="S848" s="15"/>
    </row>
    <row r="849">
      <c r="A849" s="15"/>
      <c r="B849" s="15"/>
      <c r="C849" s="15"/>
      <c r="D849" s="15"/>
      <c r="E849" s="15"/>
      <c r="F849" s="15"/>
      <c r="G849" s="15"/>
      <c r="H849" s="15"/>
      <c r="I849" s="15"/>
      <c r="J849" s="844"/>
      <c r="K849" s="15"/>
      <c r="L849" s="15"/>
      <c r="M849" s="15"/>
      <c r="N849" s="15"/>
      <c r="O849" s="15"/>
      <c r="P849" s="15"/>
      <c r="Q849" s="15"/>
      <c r="R849" s="15"/>
      <c r="S849" s="15"/>
    </row>
    <row r="850">
      <c r="A850" s="15"/>
      <c r="B850" s="15"/>
      <c r="C850" s="15"/>
      <c r="D850" s="15"/>
      <c r="E850" s="15"/>
      <c r="F850" s="15"/>
      <c r="G850" s="15"/>
      <c r="H850" s="15"/>
      <c r="I850" s="15"/>
      <c r="J850" s="844"/>
      <c r="K850" s="15"/>
      <c r="L850" s="15"/>
      <c r="M850" s="15"/>
      <c r="N850" s="15"/>
      <c r="O850" s="15"/>
      <c r="P850" s="15"/>
      <c r="Q850" s="15"/>
      <c r="R850" s="15"/>
      <c r="S850" s="15"/>
    </row>
    <row r="851">
      <c r="A851" s="15"/>
      <c r="B851" s="15"/>
      <c r="C851" s="15"/>
      <c r="D851" s="15"/>
      <c r="E851" s="15"/>
      <c r="F851" s="15"/>
      <c r="G851" s="15"/>
      <c r="H851" s="15"/>
      <c r="I851" s="15"/>
      <c r="J851" s="844"/>
      <c r="K851" s="15"/>
      <c r="L851" s="15"/>
      <c r="M851" s="15"/>
      <c r="N851" s="15"/>
      <c r="O851" s="15"/>
      <c r="P851" s="15"/>
      <c r="Q851" s="15"/>
      <c r="R851" s="15"/>
      <c r="S851" s="15"/>
    </row>
    <row r="852">
      <c r="A852" s="15"/>
      <c r="B852" s="15"/>
      <c r="C852" s="15"/>
      <c r="D852" s="15"/>
      <c r="E852" s="15"/>
      <c r="F852" s="15"/>
      <c r="G852" s="15"/>
      <c r="H852" s="15"/>
      <c r="I852" s="15"/>
      <c r="J852" s="844"/>
      <c r="K852" s="15"/>
      <c r="L852" s="15"/>
      <c r="M852" s="15"/>
      <c r="N852" s="15"/>
      <c r="O852" s="15"/>
      <c r="P852" s="15"/>
      <c r="Q852" s="15"/>
      <c r="R852" s="15"/>
      <c r="S852" s="15"/>
    </row>
    <row r="853">
      <c r="A853" s="15"/>
      <c r="B853" s="15"/>
      <c r="C853" s="15"/>
      <c r="D853" s="15"/>
      <c r="E853" s="15"/>
      <c r="F853" s="15"/>
      <c r="G853" s="15"/>
      <c r="H853" s="15"/>
      <c r="I853" s="15"/>
      <c r="J853" s="844"/>
      <c r="K853" s="15"/>
      <c r="L853" s="15"/>
      <c r="M853" s="15"/>
      <c r="N853" s="15"/>
      <c r="O853" s="15"/>
      <c r="P853" s="15"/>
      <c r="Q853" s="15"/>
      <c r="R853" s="15"/>
      <c r="S853" s="15"/>
    </row>
    <row r="854">
      <c r="A854" s="15"/>
      <c r="B854" s="15"/>
      <c r="C854" s="15"/>
      <c r="D854" s="15"/>
      <c r="E854" s="15"/>
      <c r="F854" s="15"/>
      <c r="G854" s="15"/>
      <c r="H854" s="15"/>
      <c r="I854" s="15"/>
      <c r="J854" s="844"/>
      <c r="K854" s="15"/>
      <c r="L854" s="15"/>
      <c r="M854" s="15"/>
      <c r="N854" s="15"/>
      <c r="O854" s="15"/>
      <c r="P854" s="15"/>
      <c r="Q854" s="15"/>
      <c r="R854" s="15"/>
      <c r="S854" s="15"/>
    </row>
    <row r="855">
      <c r="A855" s="15"/>
      <c r="B855" s="15"/>
      <c r="C855" s="15"/>
      <c r="D855" s="15"/>
      <c r="E855" s="15"/>
      <c r="F855" s="15"/>
      <c r="G855" s="15"/>
      <c r="H855" s="15"/>
      <c r="I855" s="15"/>
      <c r="J855" s="844"/>
      <c r="K855" s="15"/>
      <c r="L855" s="15"/>
      <c r="M855" s="15"/>
      <c r="N855" s="15"/>
      <c r="O855" s="15"/>
      <c r="P855" s="15"/>
      <c r="Q855" s="15"/>
      <c r="R855" s="15"/>
      <c r="S855" s="15"/>
    </row>
    <row r="856">
      <c r="A856" s="15"/>
      <c r="B856" s="15"/>
      <c r="C856" s="15"/>
      <c r="D856" s="15"/>
      <c r="E856" s="15"/>
      <c r="F856" s="15"/>
      <c r="G856" s="15"/>
      <c r="H856" s="15"/>
      <c r="I856" s="15"/>
      <c r="J856" s="844"/>
      <c r="K856" s="15"/>
      <c r="L856" s="15"/>
      <c r="M856" s="15"/>
      <c r="N856" s="15"/>
      <c r="O856" s="15"/>
      <c r="P856" s="15"/>
      <c r="Q856" s="15"/>
      <c r="R856" s="15"/>
      <c r="S856" s="15"/>
    </row>
    <row r="857">
      <c r="A857" s="15"/>
      <c r="B857" s="15"/>
      <c r="C857" s="15"/>
      <c r="D857" s="15"/>
      <c r="E857" s="15"/>
      <c r="F857" s="15"/>
      <c r="G857" s="15"/>
      <c r="H857" s="15"/>
      <c r="I857" s="15"/>
      <c r="J857" s="844"/>
      <c r="K857" s="15"/>
      <c r="L857" s="15"/>
      <c r="M857" s="15"/>
      <c r="N857" s="15"/>
      <c r="O857" s="15"/>
      <c r="P857" s="15"/>
      <c r="Q857" s="15"/>
      <c r="R857" s="15"/>
      <c r="S857" s="15"/>
    </row>
    <row r="858">
      <c r="A858" s="15"/>
      <c r="B858" s="15"/>
      <c r="C858" s="15"/>
      <c r="D858" s="15"/>
      <c r="E858" s="15"/>
      <c r="F858" s="15"/>
      <c r="G858" s="15"/>
      <c r="H858" s="15"/>
      <c r="I858" s="15"/>
      <c r="J858" s="844"/>
      <c r="K858" s="15"/>
      <c r="L858" s="15"/>
      <c r="M858" s="15"/>
      <c r="N858" s="15"/>
      <c r="O858" s="15"/>
      <c r="P858" s="15"/>
      <c r="Q858" s="15"/>
      <c r="R858" s="15"/>
      <c r="S858" s="15"/>
    </row>
    <row r="859">
      <c r="A859" s="15"/>
      <c r="B859" s="15"/>
      <c r="C859" s="15"/>
      <c r="D859" s="15"/>
      <c r="E859" s="15"/>
      <c r="F859" s="15"/>
      <c r="G859" s="15"/>
      <c r="H859" s="15"/>
      <c r="I859" s="15"/>
      <c r="J859" s="844"/>
      <c r="K859" s="15"/>
      <c r="L859" s="15"/>
      <c r="M859" s="15"/>
      <c r="N859" s="15"/>
      <c r="O859" s="15"/>
      <c r="P859" s="15"/>
      <c r="Q859" s="15"/>
      <c r="R859" s="15"/>
      <c r="S859" s="15"/>
    </row>
    <row r="860">
      <c r="A860" s="15"/>
      <c r="B860" s="15"/>
      <c r="C860" s="15"/>
      <c r="D860" s="15"/>
      <c r="E860" s="15"/>
      <c r="F860" s="15"/>
      <c r="G860" s="15"/>
      <c r="H860" s="15"/>
      <c r="I860" s="15"/>
      <c r="J860" s="844"/>
      <c r="K860" s="15"/>
      <c r="L860" s="15"/>
      <c r="M860" s="15"/>
      <c r="N860" s="15"/>
      <c r="O860" s="15"/>
      <c r="P860" s="15"/>
      <c r="Q860" s="15"/>
      <c r="R860" s="15"/>
      <c r="S860" s="15"/>
    </row>
    <row r="861">
      <c r="A861" s="15"/>
      <c r="B861" s="15"/>
      <c r="C861" s="15"/>
      <c r="D861" s="15"/>
      <c r="E861" s="15"/>
      <c r="F861" s="15"/>
      <c r="G861" s="15"/>
      <c r="H861" s="15"/>
      <c r="I861" s="15"/>
      <c r="J861" s="844"/>
      <c r="K861" s="15"/>
      <c r="L861" s="15"/>
      <c r="M861" s="15"/>
      <c r="N861" s="15"/>
      <c r="O861" s="15"/>
      <c r="P861" s="15"/>
      <c r="Q861" s="15"/>
      <c r="R861" s="15"/>
      <c r="S861" s="15"/>
    </row>
    <row r="862">
      <c r="A862" s="15"/>
      <c r="B862" s="15"/>
      <c r="C862" s="15"/>
      <c r="D862" s="15"/>
      <c r="E862" s="15"/>
      <c r="F862" s="15"/>
      <c r="G862" s="15"/>
      <c r="H862" s="15"/>
      <c r="I862" s="15"/>
      <c r="J862" s="844"/>
      <c r="K862" s="15"/>
      <c r="L862" s="15"/>
      <c r="M862" s="15"/>
      <c r="N862" s="15"/>
      <c r="O862" s="15"/>
      <c r="P862" s="15"/>
      <c r="Q862" s="15"/>
      <c r="R862" s="15"/>
      <c r="S862" s="15"/>
    </row>
    <row r="863">
      <c r="A863" s="15"/>
      <c r="B863" s="15"/>
      <c r="C863" s="15"/>
      <c r="D863" s="15"/>
      <c r="E863" s="15"/>
      <c r="F863" s="15"/>
      <c r="G863" s="15"/>
      <c r="H863" s="15"/>
      <c r="I863" s="15"/>
      <c r="J863" s="844"/>
      <c r="K863" s="15"/>
      <c r="L863" s="15"/>
      <c r="M863" s="15"/>
      <c r="N863" s="15"/>
      <c r="O863" s="15"/>
      <c r="P863" s="15"/>
      <c r="Q863" s="15"/>
      <c r="R863" s="15"/>
      <c r="S863" s="15"/>
    </row>
    <row r="864">
      <c r="A864" s="15"/>
      <c r="B864" s="15"/>
      <c r="C864" s="15"/>
      <c r="D864" s="15"/>
      <c r="E864" s="15"/>
      <c r="F864" s="15"/>
      <c r="G864" s="15"/>
      <c r="H864" s="15"/>
      <c r="I864" s="15"/>
      <c r="J864" s="844"/>
      <c r="K864" s="15"/>
      <c r="L864" s="15"/>
      <c r="M864" s="15"/>
      <c r="N864" s="15"/>
      <c r="O864" s="15"/>
      <c r="P864" s="15"/>
      <c r="Q864" s="15"/>
      <c r="R864" s="15"/>
      <c r="S864" s="15"/>
    </row>
    <row r="865">
      <c r="A865" s="15"/>
      <c r="B865" s="15"/>
      <c r="C865" s="15"/>
      <c r="D865" s="15"/>
      <c r="E865" s="15"/>
      <c r="F865" s="15"/>
      <c r="G865" s="15"/>
      <c r="H865" s="15"/>
      <c r="I865" s="15"/>
      <c r="J865" s="844"/>
      <c r="K865" s="15"/>
      <c r="L865" s="15"/>
      <c r="M865" s="15"/>
      <c r="N865" s="15"/>
      <c r="O865" s="15"/>
      <c r="P865" s="15"/>
      <c r="Q865" s="15"/>
      <c r="R865" s="15"/>
      <c r="S865" s="15"/>
    </row>
    <row r="866">
      <c r="A866" s="15"/>
      <c r="B866" s="15"/>
      <c r="C866" s="15"/>
      <c r="D866" s="15"/>
      <c r="E866" s="15"/>
      <c r="F866" s="15"/>
      <c r="G866" s="15"/>
      <c r="H866" s="15"/>
      <c r="I866" s="15"/>
      <c r="J866" s="844"/>
      <c r="K866" s="15"/>
      <c r="L866" s="15"/>
      <c r="M866" s="15"/>
      <c r="N866" s="15"/>
      <c r="O866" s="15"/>
      <c r="P866" s="15"/>
      <c r="Q866" s="15"/>
      <c r="R866" s="15"/>
      <c r="S866" s="15"/>
    </row>
    <row r="867">
      <c r="A867" s="15"/>
      <c r="B867" s="15"/>
      <c r="C867" s="15"/>
      <c r="D867" s="15"/>
      <c r="E867" s="15"/>
      <c r="F867" s="15"/>
      <c r="G867" s="15"/>
      <c r="H867" s="15"/>
      <c r="I867" s="15"/>
      <c r="J867" s="844"/>
      <c r="K867" s="15"/>
      <c r="L867" s="15"/>
      <c r="M867" s="15"/>
      <c r="N867" s="15"/>
      <c r="O867" s="15"/>
      <c r="P867" s="15"/>
      <c r="Q867" s="15"/>
      <c r="R867" s="15"/>
      <c r="S867" s="15"/>
    </row>
    <row r="868">
      <c r="A868" s="15"/>
      <c r="B868" s="15"/>
      <c r="C868" s="15"/>
      <c r="D868" s="15"/>
      <c r="E868" s="15"/>
      <c r="F868" s="15"/>
      <c r="G868" s="15"/>
      <c r="H868" s="15"/>
      <c r="I868" s="15"/>
      <c r="J868" s="844"/>
      <c r="K868" s="15"/>
      <c r="L868" s="15"/>
      <c r="M868" s="15"/>
      <c r="N868" s="15"/>
      <c r="O868" s="15"/>
      <c r="P868" s="15"/>
      <c r="Q868" s="15"/>
      <c r="R868" s="15"/>
      <c r="S868" s="15"/>
    </row>
    <row r="869">
      <c r="A869" s="15"/>
      <c r="B869" s="15"/>
      <c r="C869" s="15"/>
      <c r="D869" s="15"/>
      <c r="E869" s="15"/>
      <c r="F869" s="15"/>
      <c r="G869" s="15"/>
      <c r="H869" s="15"/>
      <c r="I869" s="15"/>
      <c r="J869" s="844"/>
      <c r="K869" s="15"/>
      <c r="L869" s="15"/>
      <c r="M869" s="15"/>
      <c r="N869" s="15"/>
      <c r="O869" s="15"/>
      <c r="P869" s="15"/>
      <c r="Q869" s="15"/>
      <c r="R869" s="15"/>
      <c r="S869" s="15"/>
    </row>
    <row r="870">
      <c r="A870" s="15"/>
      <c r="B870" s="15"/>
      <c r="C870" s="15"/>
      <c r="D870" s="15"/>
      <c r="E870" s="15"/>
      <c r="F870" s="15"/>
      <c r="G870" s="15"/>
      <c r="H870" s="15"/>
      <c r="I870" s="15"/>
      <c r="J870" s="844"/>
      <c r="K870" s="15"/>
      <c r="L870" s="15"/>
      <c r="M870" s="15"/>
      <c r="N870" s="15"/>
      <c r="O870" s="15"/>
      <c r="P870" s="15"/>
      <c r="Q870" s="15"/>
      <c r="R870" s="15"/>
      <c r="S870" s="15"/>
    </row>
    <row r="871">
      <c r="A871" s="15"/>
      <c r="B871" s="15"/>
      <c r="C871" s="15"/>
      <c r="D871" s="15"/>
      <c r="E871" s="15"/>
      <c r="F871" s="15"/>
      <c r="G871" s="15"/>
      <c r="H871" s="15"/>
      <c r="I871" s="15"/>
      <c r="J871" s="844"/>
      <c r="K871" s="15"/>
      <c r="L871" s="15"/>
      <c r="M871" s="15"/>
      <c r="N871" s="15"/>
      <c r="O871" s="15"/>
      <c r="P871" s="15"/>
      <c r="Q871" s="15"/>
      <c r="R871" s="15"/>
      <c r="S871" s="15"/>
    </row>
    <row r="872">
      <c r="A872" s="15"/>
      <c r="B872" s="15"/>
      <c r="C872" s="15"/>
      <c r="D872" s="15"/>
      <c r="E872" s="15"/>
      <c r="F872" s="15"/>
      <c r="G872" s="15"/>
      <c r="H872" s="15"/>
      <c r="I872" s="15"/>
      <c r="J872" s="844"/>
      <c r="K872" s="15"/>
      <c r="L872" s="15"/>
      <c r="M872" s="15"/>
      <c r="N872" s="15"/>
      <c r="O872" s="15"/>
      <c r="P872" s="15"/>
      <c r="Q872" s="15"/>
      <c r="R872" s="15"/>
      <c r="S872" s="15"/>
    </row>
    <row r="873">
      <c r="A873" s="15"/>
      <c r="B873" s="15"/>
      <c r="C873" s="15"/>
      <c r="D873" s="15"/>
      <c r="E873" s="15"/>
      <c r="F873" s="15"/>
      <c r="G873" s="15"/>
      <c r="H873" s="15"/>
      <c r="I873" s="15"/>
      <c r="J873" s="844"/>
      <c r="K873" s="15"/>
      <c r="L873" s="15"/>
      <c r="M873" s="15"/>
      <c r="N873" s="15"/>
      <c r="O873" s="15"/>
      <c r="P873" s="15"/>
      <c r="Q873" s="15"/>
      <c r="R873" s="15"/>
      <c r="S873" s="15"/>
    </row>
    <row r="874">
      <c r="A874" s="15"/>
      <c r="B874" s="15"/>
      <c r="C874" s="15"/>
      <c r="D874" s="15"/>
      <c r="E874" s="15"/>
      <c r="F874" s="15"/>
      <c r="G874" s="15"/>
      <c r="H874" s="15"/>
      <c r="I874" s="15"/>
      <c r="J874" s="844"/>
      <c r="K874" s="15"/>
      <c r="L874" s="15"/>
      <c r="M874" s="15"/>
      <c r="N874" s="15"/>
      <c r="O874" s="15"/>
      <c r="P874" s="15"/>
      <c r="Q874" s="15"/>
      <c r="R874" s="15"/>
      <c r="S874" s="15"/>
    </row>
    <row r="875">
      <c r="A875" s="15"/>
      <c r="B875" s="15"/>
      <c r="C875" s="15"/>
      <c r="D875" s="15"/>
      <c r="E875" s="15"/>
      <c r="F875" s="15"/>
      <c r="G875" s="15"/>
      <c r="H875" s="15"/>
      <c r="I875" s="15"/>
      <c r="J875" s="844"/>
      <c r="K875" s="15"/>
      <c r="L875" s="15"/>
      <c r="M875" s="15"/>
      <c r="N875" s="15"/>
      <c r="O875" s="15"/>
      <c r="P875" s="15"/>
      <c r="Q875" s="15"/>
      <c r="R875" s="15"/>
      <c r="S875" s="15"/>
    </row>
    <row r="876">
      <c r="A876" s="15"/>
      <c r="B876" s="15"/>
      <c r="C876" s="15"/>
      <c r="D876" s="15"/>
      <c r="E876" s="15"/>
      <c r="F876" s="15"/>
      <c r="G876" s="15"/>
      <c r="H876" s="15"/>
      <c r="I876" s="15"/>
      <c r="J876" s="844"/>
      <c r="K876" s="15"/>
      <c r="L876" s="15"/>
      <c r="M876" s="15"/>
      <c r="N876" s="15"/>
      <c r="O876" s="15"/>
      <c r="P876" s="15"/>
      <c r="Q876" s="15"/>
      <c r="R876" s="15"/>
      <c r="S876" s="15"/>
    </row>
    <row r="877">
      <c r="A877" s="15"/>
      <c r="B877" s="15"/>
      <c r="C877" s="15"/>
      <c r="D877" s="15"/>
      <c r="E877" s="15"/>
      <c r="F877" s="15"/>
      <c r="G877" s="15"/>
      <c r="H877" s="15"/>
      <c r="I877" s="15"/>
      <c r="J877" s="844"/>
      <c r="K877" s="15"/>
      <c r="L877" s="15"/>
      <c r="M877" s="15"/>
      <c r="N877" s="15"/>
      <c r="O877" s="15"/>
      <c r="P877" s="15"/>
      <c r="Q877" s="15"/>
      <c r="R877" s="15"/>
      <c r="S877" s="15"/>
    </row>
    <row r="878">
      <c r="A878" s="15"/>
      <c r="B878" s="15"/>
      <c r="C878" s="15"/>
      <c r="D878" s="15"/>
      <c r="E878" s="15"/>
      <c r="F878" s="15"/>
      <c r="G878" s="15"/>
      <c r="H878" s="15"/>
      <c r="I878" s="15"/>
      <c r="J878" s="844"/>
      <c r="K878" s="15"/>
      <c r="L878" s="15"/>
      <c r="M878" s="15"/>
      <c r="N878" s="15"/>
      <c r="O878" s="15"/>
      <c r="P878" s="15"/>
      <c r="Q878" s="15"/>
      <c r="R878" s="15"/>
      <c r="S878" s="15"/>
    </row>
    <row r="879">
      <c r="A879" s="15"/>
      <c r="B879" s="15"/>
      <c r="C879" s="15"/>
      <c r="D879" s="15"/>
      <c r="E879" s="15"/>
      <c r="F879" s="15"/>
      <c r="G879" s="15"/>
      <c r="H879" s="15"/>
      <c r="I879" s="15"/>
      <c r="J879" s="844"/>
      <c r="K879" s="15"/>
      <c r="L879" s="15"/>
      <c r="M879" s="15"/>
      <c r="N879" s="15"/>
      <c r="O879" s="15"/>
      <c r="P879" s="15"/>
      <c r="Q879" s="15"/>
      <c r="R879" s="15"/>
      <c r="S879" s="15"/>
    </row>
    <row r="880">
      <c r="A880" s="15"/>
      <c r="B880" s="15"/>
      <c r="C880" s="15"/>
      <c r="D880" s="15"/>
      <c r="E880" s="15"/>
      <c r="F880" s="15"/>
      <c r="G880" s="15"/>
      <c r="H880" s="15"/>
      <c r="I880" s="15"/>
      <c r="J880" s="844"/>
      <c r="K880" s="15"/>
      <c r="L880" s="15"/>
      <c r="M880" s="15"/>
      <c r="N880" s="15"/>
      <c r="O880" s="15"/>
      <c r="P880" s="15"/>
      <c r="Q880" s="15"/>
      <c r="R880" s="15"/>
      <c r="S880" s="15"/>
    </row>
    <row r="881">
      <c r="A881" s="15"/>
      <c r="B881" s="15"/>
      <c r="C881" s="15"/>
      <c r="D881" s="15"/>
      <c r="E881" s="15"/>
      <c r="F881" s="15"/>
      <c r="G881" s="15"/>
      <c r="H881" s="15"/>
      <c r="I881" s="15"/>
      <c r="J881" s="844"/>
      <c r="K881" s="15"/>
      <c r="L881" s="15"/>
      <c r="M881" s="15"/>
      <c r="N881" s="15"/>
      <c r="O881" s="15"/>
      <c r="P881" s="15"/>
      <c r="Q881" s="15"/>
      <c r="R881" s="15"/>
      <c r="S881" s="15"/>
    </row>
    <row r="882">
      <c r="A882" s="15"/>
      <c r="B882" s="15"/>
      <c r="C882" s="15"/>
      <c r="D882" s="15"/>
      <c r="E882" s="15"/>
      <c r="F882" s="15"/>
      <c r="G882" s="15"/>
      <c r="H882" s="15"/>
      <c r="I882" s="15"/>
      <c r="J882" s="844"/>
      <c r="K882" s="15"/>
      <c r="L882" s="15"/>
      <c r="M882" s="15"/>
      <c r="N882" s="15"/>
      <c r="O882" s="15"/>
      <c r="P882" s="15"/>
      <c r="Q882" s="15"/>
      <c r="R882" s="15"/>
      <c r="S882" s="15"/>
    </row>
    <row r="883">
      <c r="A883" s="15"/>
      <c r="B883" s="15"/>
      <c r="C883" s="15"/>
      <c r="D883" s="15"/>
      <c r="E883" s="15"/>
      <c r="F883" s="15"/>
      <c r="G883" s="15"/>
      <c r="H883" s="15"/>
      <c r="I883" s="15"/>
      <c r="J883" s="844"/>
      <c r="K883" s="15"/>
      <c r="L883" s="15"/>
      <c r="M883" s="15"/>
      <c r="N883" s="15"/>
      <c r="O883" s="15"/>
      <c r="P883" s="15"/>
      <c r="Q883" s="15"/>
      <c r="R883" s="15"/>
      <c r="S883" s="15"/>
    </row>
    <row r="884">
      <c r="A884" s="15"/>
      <c r="B884" s="15"/>
      <c r="C884" s="15"/>
      <c r="D884" s="15"/>
      <c r="E884" s="15"/>
      <c r="F884" s="15"/>
      <c r="G884" s="15"/>
      <c r="H884" s="15"/>
      <c r="I884" s="15"/>
      <c r="J884" s="844"/>
      <c r="K884" s="15"/>
      <c r="L884" s="15"/>
      <c r="M884" s="15"/>
      <c r="N884" s="15"/>
      <c r="O884" s="15"/>
      <c r="P884" s="15"/>
      <c r="Q884" s="15"/>
      <c r="R884" s="15"/>
      <c r="S884" s="15"/>
    </row>
    <row r="885">
      <c r="A885" s="15"/>
      <c r="B885" s="15"/>
      <c r="C885" s="15"/>
      <c r="D885" s="15"/>
      <c r="E885" s="15"/>
      <c r="F885" s="15"/>
      <c r="G885" s="15"/>
      <c r="H885" s="15"/>
      <c r="I885" s="15"/>
      <c r="J885" s="844"/>
      <c r="K885" s="15"/>
      <c r="L885" s="15"/>
      <c r="M885" s="15"/>
      <c r="N885" s="15"/>
      <c r="O885" s="15"/>
      <c r="P885" s="15"/>
      <c r="Q885" s="15"/>
      <c r="R885" s="15"/>
      <c r="S885" s="15"/>
    </row>
    <row r="886">
      <c r="A886" s="15"/>
      <c r="B886" s="15"/>
      <c r="C886" s="15"/>
      <c r="D886" s="15"/>
      <c r="E886" s="15"/>
      <c r="F886" s="15"/>
      <c r="G886" s="15"/>
      <c r="H886" s="15"/>
      <c r="I886" s="15"/>
      <c r="J886" s="844"/>
      <c r="K886" s="15"/>
      <c r="L886" s="15"/>
      <c r="M886" s="15"/>
      <c r="N886" s="15"/>
      <c r="O886" s="15"/>
      <c r="P886" s="15"/>
      <c r="Q886" s="15"/>
      <c r="R886" s="15"/>
      <c r="S886" s="15"/>
    </row>
    <row r="887">
      <c r="A887" s="15"/>
      <c r="B887" s="15"/>
      <c r="C887" s="15"/>
      <c r="D887" s="15"/>
      <c r="E887" s="15"/>
      <c r="F887" s="15"/>
      <c r="G887" s="15"/>
      <c r="H887" s="15"/>
      <c r="I887" s="15"/>
      <c r="J887" s="844"/>
      <c r="K887" s="15"/>
      <c r="L887" s="15"/>
      <c r="M887" s="15"/>
      <c r="N887" s="15"/>
      <c r="O887" s="15"/>
      <c r="P887" s="15"/>
      <c r="Q887" s="15"/>
      <c r="R887" s="15"/>
      <c r="S887" s="15"/>
    </row>
    <row r="888">
      <c r="A888" s="15"/>
      <c r="B888" s="15"/>
      <c r="C888" s="15"/>
      <c r="D888" s="15"/>
      <c r="E888" s="15"/>
      <c r="F888" s="15"/>
      <c r="G888" s="15"/>
      <c r="H888" s="15"/>
      <c r="I888" s="15"/>
      <c r="J888" s="844"/>
      <c r="K888" s="15"/>
      <c r="L888" s="15"/>
      <c r="M888" s="15"/>
      <c r="N888" s="15"/>
      <c r="O888" s="15"/>
      <c r="P888" s="15"/>
      <c r="Q888" s="15"/>
      <c r="R888" s="15"/>
      <c r="S888" s="15"/>
    </row>
    <row r="889">
      <c r="A889" s="15"/>
      <c r="B889" s="15"/>
      <c r="C889" s="15"/>
      <c r="D889" s="15"/>
      <c r="E889" s="15"/>
      <c r="F889" s="15"/>
      <c r="G889" s="15"/>
      <c r="H889" s="15"/>
      <c r="I889" s="15"/>
      <c r="J889" s="844"/>
      <c r="K889" s="15"/>
      <c r="L889" s="15"/>
      <c r="M889" s="15"/>
      <c r="N889" s="15"/>
      <c r="O889" s="15"/>
      <c r="P889" s="15"/>
      <c r="Q889" s="15"/>
      <c r="R889" s="15"/>
      <c r="S889" s="15"/>
    </row>
    <row r="890">
      <c r="A890" s="15"/>
      <c r="B890" s="15"/>
      <c r="C890" s="15"/>
      <c r="D890" s="15"/>
      <c r="E890" s="15"/>
      <c r="F890" s="15"/>
      <c r="G890" s="15"/>
      <c r="H890" s="15"/>
      <c r="I890" s="15"/>
      <c r="J890" s="844"/>
      <c r="K890" s="15"/>
      <c r="L890" s="15"/>
      <c r="M890" s="15"/>
      <c r="N890" s="15"/>
      <c r="O890" s="15"/>
      <c r="P890" s="15"/>
      <c r="Q890" s="15"/>
      <c r="R890" s="15"/>
      <c r="S890" s="15"/>
    </row>
    <row r="891">
      <c r="A891" s="15"/>
      <c r="B891" s="15"/>
      <c r="C891" s="15"/>
      <c r="D891" s="15"/>
      <c r="E891" s="15"/>
      <c r="F891" s="15"/>
      <c r="G891" s="15"/>
      <c r="H891" s="15"/>
      <c r="I891" s="15"/>
      <c r="J891" s="844"/>
      <c r="K891" s="15"/>
      <c r="L891" s="15"/>
      <c r="M891" s="15"/>
      <c r="N891" s="15"/>
      <c r="O891" s="15"/>
      <c r="P891" s="15"/>
      <c r="Q891" s="15"/>
      <c r="R891" s="15"/>
      <c r="S891" s="15"/>
    </row>
    <row r="892">
      <c r="A892" s="15"/>
      <c r="B892" s="15"/>
      <c r="C892" s="15"/>
      <c r="D892" s="15"/>
      <c r="E892" s="15"/>
      <c r="F892" s="15"/>
      <c r="G892" s="15"/>
      <c r="H892" s="15"/>
      <c r="I892" s="15"/>
      <c r="J892" s="844"/>
      <c r="K892" s="15"/>
      <c r="L892" s="15"/>
      <c r="M892" s="15"/>
      <c r="N892" s="15"/>
      <c r="O892" s="15"/>
      <c r="P892" s="15"/>
      <c r="Q892" s="15"/>
      <c r="R892" s="15"/>
      <c r="S892" s="15"/>
    </row>
    <row r="893">
      <c r="A893" s="15"/>
      <c r="B893" s="15"/>
      <c r="C893" s="15"/>
      <c r="D893" s="15"/>
      <c r="E893" s="15"/>
      <c r="F893" s="15"/>
      <c r="G893" s="15"/>
      <c r="H893" s="15"/>
      <c r="I893" s="15"/>
      <c r="J893" s="844"/>
      <c r="K893" s="15"/>
      <c r="L893" s="15"/>
      <c r="M893" s="15"/>
      <c r="N893" s="15"/>
      <c r="O893" s="15"/>
      <c r="P893" s="15"/>
      <c r="Q893" s="15"/>
      <c r="R893" s="15"/>
      <c r="S893" s="15"/>
    </row>
    <row r="894">
      <c r="A894" s="15"/>
      <c r="B894" s="15"/>
      <c r="C894" s="15"/>
      <c r="D894" s="15"/>
      <c r="E894" s="15"/>
      <c r="F894" s="15"/>
      <c r="G894" s="15"/>
      <c r="H894" s="15"/>
      <c r="I894" s="15"/>
      <c r="J894" s="844"/>
      <c r="K894" s="15"/>
      <c r="L894" s="15"/>
      <c r="M894" s="15"/>
      <c r="N894" s="15"/>
      <c r="O894" s="15"/>
      <c r="P894" s="15"/>
      <c r="Q894" s="15"/>
      <c r="R894" s="15"/>
      <c r="S894" s="15"/>
    </row>
    <row r="895">
      <c r="A895" s="15"/>
      <c r="B895" s="15"/>
      <c r="C895" s="15"/>
      <c r="D895" s="15"/>
      <c r="E895" s="15"/>
      <c r="F895" s="15"/>
      <c r="G895" s="15"/>
      <c r="H895" s="15"/>
      <c r="I895" s="15"/>
      <c r="J895" s="844"/>
      <c r="K895" s="15"/>
      <c r="L895" s="15"/>
      <c r="M895" s="15"/>
      <c r="N895" s="15"/>
      <c r="O895" s="15"/>
      <c r="P895" s="15"/>
      <c r="Q895" s="15"/>
      <c r="R895" s="15"/>
      <c r="S895" s="15"/>
    </row>
    <row r="896">
      <c r="A896" s="15"/>
      <c r="B896" s="15"/>
      <c r="C896" s="15"/>
      <c r="D896" s="15"/>
      <c r="E896" s="15"/>
      <c r="F896" s="15"/>
      <c r="G896" s="15"/>
      <c r="H896" s="15"/>
      <c r="I896" s="15"/>
      <c r="J896" s="844"/>
      <c r="K896" s="15"/>
      <c r="L896" s="15"/>
      <c r="M896" s="15"/>
      <c r="N896" s="15"/>
      <c r="O896" s="15"/>
      <c r="P896" s="15"/>
      <c r="Q896" s="15"/>
      <c r="R896" s="15"/>
      <c r="S896" s="15"/>
    </row>
    <row r="897">
      <c r="A897" s="15"/>
      <c r="B897" s="15"/>
      <c r="C897" s="15"/>
      <c r="D897" s="15"/>
      <c r="E897" s="15"/>
      <c r="F897" s="15"/>
      <c r="G897" s="15"/>
      <c r="H897" s="15"/>
      <c r="I897" s="15"/>
      <c r="J897" s="844"/>
      <c r="K897" s="15"/>
      <c r="L897" s="15"/>
      <c r="M897" s="15"/>
      <c r="N897" s="15"/>
      <c r="O897" s="15"/>
      <c r="P897" s="15"/>
      <c r="Q897" s="15"/>
      <c r="R897" s="15"/>
      <c r="S897" s="15"/>
    </row>
    <row r="898">
      <c r="A898" s="15"/>
      <c r="B898" s="15"/>
      <c r="C898" s="15"/>
      <c r="D898" s="15"/>
      <c r="E898" s="15"/>
      <c r="F898" s="15"/>
      <c r="G898" s="15"/>
      <c r="H898" s="15"/>
      <c r="I898" s="15"/>
      <c r="J898" s="844"/>
      <c r="K898" s="15"/>
      <c r="L898" s="15"/>
      <c r="M898" s="15"/>
      <c r="N898" s="15"/>
      <c r="O898" s="15"/>
      <c r="P898" s="15"/>
      <c r="Q898" s="15"/>
      <c r="R898" s="15"/>
      <c r="S898" s="15"/>
    </row>
    <row r="899">
      <c r="A899" s="15"/>
      <c r="B899" s="15"/>
      <c r="C899" s="15"/>
      <c r="D899" s="15"/>
      <c r="E899" s="15"/>
      <c r="F899" s="15"/>
      <c r="G899" s="15"/>
      <c r="H899" s="15"/>
      <c r="I899" s="15"/>
      <c r="J899" s="844"/>
      <c r="K899" s="15"/>
      <c r="L899" s="15"/>
      <c r="M899" s="15"/>
      <c r="N899" s="15"/>
      <c r="O899" s="15"/>
      <c r="P899" s="15"/>
      <c r="Q899" s="15"/>
      <c r="R899" s="15"/>
      <c r="S899" s="15"/>
    </row>
    <row r="900">
      <c r="A900" s="15"/>
      <c r="B900" s="15"/>
      <c r="C900" s="15"/>
      <c r="D900" s="15"/>
      <c r="E900" s="15"/>
      <c r="F900" s="15"/>
      <c r="G900" s="15"/>
      <c r="H900" s="15"/>
      <c r="I900" s="15"/>
      <c r="J900" s="844"/>
      <c r="K900" s="15"/>
      <c r="L900" s="15"/>
      <c r="M900" s="15"/>
      <c r="N900" s="15"/>
      <c r="O900" s="15"/>
      <c r="P900" s="15"/>
      <c r="Q900" s="15"/>
      <c r="R900" s="15"/>
      <c r="S900" s="15"/>
    </row>
    <row r="901">
      <c r="A901" s="15"/>
      <c r="B901" s="15"/>
      <c r="C901" s="15"/>
      <c r="D901" s="15"/>
      <c r="E901" s="15"/>
      <c r="F901" s="15"/>
      <c r="G901" s="15"/>
      <c r="H901" s="15"/>
      <c r="I901" s="15"/>
      <c r="J901" s="844"/>
      <c r="K901" s="15"/>
      <c r="L901" s="15"/>
      <c r="M901" s="15"/>
      <c r="N901" s="15"/>
      <c r="O901" s="15"/>
      <c r="P901" s="15"/>
      <c r="Q901" s="15"/>
      <c r="R901" s="15"/>
      <c r="S901" s="15"/>
    </row>
    <row r="902">
      <c r="A902" s="15"/>
      <c r="B902" s="15"/>
      <c r="C902" s="15"/>
      <c r="D902" s="15"/>
      <c r="E902" s="15"/>
      <c r="F902" s="15"/>
      <c r="G902" s="15"/>
      <c r="H902" s="15"/>
      <c r="I902" s="15"/>
      <c r="J902" s="844"/>
      <c r="K902" s="15"/>
      <c r="L902" s="15"/>
      <c r="M902" s="15"/>
      <c r="N902" s="15"/>
      <c r="O902" s="15"/>
      <c r="P902" s="15"/>
      <c r="Q902" s="15"/>
      <c r="R902" s="15"/>
      <c r="S902" s="15"/>
    </row>
    <row r="903">
      <c r="A903" s="15"/>
      <c r="B903" s="15"/>
      <c r="C903" s="15"/>
      <c r="D903" s="15"/>
      <c r="E903" s="15"/>
      <c r="F903" s="15"/>
      <c r="G903" s="15"/>
      <c r="H903" s="15"/>
      <c r="I903" s="15"/>
      <c r="J903" s="844"/>
      <c r="K903" s="15"/>
      <c r="L903" s="15"/>
      <c r="M903" s="15"/>
      <c r="N903" s="15"/>
      <c r="O903" s="15"/>
      <c r="P903" s="15"/>
      <c r="Q903" s="15"/>
      <c r="R903" s="15"/>
      <c r="S903" s="15"/>
    </row>
    <row r="904">
      <c r="A904" s="15"/>
      <c r="B904" s="15"/>
      <c r="C904" s="15"/>
      <c r="D904" s="15"/>
      <c r="E904" s="15"/>
      <c r="F904" s="15"/>
      <c r="G904" s="15"/>
      <c r="H904" s="15"/>
      <c r="I904" s="15"/>
      <c r="J904" s="844"/>
      <c r="K904" s="15"/>
      <c r="L904" s="15"/>
      <c r="M904" s="15"/>
      <c r="N904" s="15"/>
      <c r="O904" s="15"/>
      <c r="P904" s="15"/>
      <c r="Q904" s="15"/>
      <c r="R904" s="15"/>
      <c r="S904" s="15"/>
    </row>
    <row r="905">
      <c r="A905" s="15"/>
      <c r="B905" s="15"/>
      <c r="C905" s="15"/>
      <c r="D905" s="15"/>
      <c r="E905" s="15"/>
      <c r="F905" s="15"/>
      <c r="G905" s="15"/>
      <c r="H905" s="15"/>
      <c r="I905" s="15"/>
      <c r="J905" s="844"/>
      <c r="K905" s="15"/>
      <c r="L905" s="15"/>
      <c r="M905" s="15"/>
      <c r="N905" s="15"/>
      <c r="O905" s="15"/>
      <c r="P905" s="15"/>
      <c r="Q905" s="15"/>
      <c r="R905" s="15"/>
      <c r="S905" s="15"/>
    </row>
    <row r="906">
      <c r="A906" s="15"/>
      <c r="B906" s="15"/>
      <c r="C906" s="15"/>
      <c r="D906" s="15"/>
      <c r="E906" s="15"/>
      <c r="F906" s="15"/>
      <c r="G906" s="15"/>
      <c r="H906" s="15"/>
      <c r="I906" s="15"/>
      <c r="J906" s="844"/>
      <c r="K906" s="15"/>
      <c r="L906" s="15"/>
      <c r="M906" s="15"/>
      <c r="N906" s="15"/>
      <c r="O906" s="15"/>
      <c r="P906" s="15"/>
      <c r="Q906" s="15"/>
      <c r="R906" s="15"/>
      <c r="S906" s="15"/>
    </row>
    <row r="907">
      <c r="A907" s="15"/>
      <c r="B907" s="15"/>
      <c r="C907" s="15"/>
      <c r="D907" s="15"/>
      <c r="E907" s="15"/>
      <c r="F907" s="15"/>
      <c r="G907" s="15"/>
      <c r="H907" s="15"/>
      <c r="I907" s="15"/>
      <c r="J907" s="844"/>
      <c r="K907" s="15"/>
      <c r="L907" s="15"/>
      <c r="M907" s="15"/>
      <c r="N907" s="15"/>
      <c r="O907" s="15"/>
      <c r="P907" s="15"/>
      <c r="Q907" s="15"/>
      <c r="R907" s="15"/>
      <c r="S907" s="15"/>
    </row>
    <row r="908">
      <c r="A908" s="15"/>
      <c r="B908" s="15"/>
      <c r="C908" s="15"/>
      <c r="D908" s="15"/>
      <c r="E908" s="15"/>
      <c r="F908" s="15"/>
      <c r="G908" s="15"/>
      <c r="H908" s="15"/>
      <c r="I908" s="15"/>
      <c r="J908" s="844"/>
      <c r="K908" s="15"/>
      <c r="L908" s="15"/>
      <c r="M908" s="15"/>
      <c r="N908" s="15"/>
      <c r="O908" s="15"/>
      <c r="P908" s="15"/>
      <c r="Q908" s="15"/>
      <c r="R908" s="15"/>
      <c r="S908" s="15"/>
    </row>
    <row r="909">
      <c r="A909" s="15"/>
      <c r="B909" s="15"/>
      <c r="C909" s="15"/>
      <c r="D909" s="15"/>
      <c r="E909" s="15"/>
      <c r="F909" s="15"/>
      <c r="G909" s="15"/>
      <c r="H909" s="15"/>
      <c r="I909" s="15"/>
      <c r="J909" s="844"/>
      <c r="K909" s="15"/>
      <c r="L909" s="15"/>
      <c r="M909" s="15"/>
      <c r="N909" s="15"/>
      <c r="O909" s="15"/>
      <c r="P909" s="15"/>
      <c r="Q909" s="15"/>
      <c r="R909" s="15"/>
      <c r="S909" s="15"/>
    </row>
    <row r="910">
      <c r="A910" s="15"/>
      <c r="B910" s="15"/>
      <c r="C910" s="15"/>
      <c r="D910" s="15"/>
      <c r="E910" s="15"/>
      <c r="F910" s="15"/>
      <c r="G910" s="15"/>
      <c r="H910" s="15"/>
      <c r="I910" s="15"/>
      <c r="J910" s="844"/>
      <c r="K910" s="15"/>
      <c r="L910" s="15"/>
      <c r="M910" s="15"/>
      <c r="N910" s="15"/>
      <c r="O910" s="15"/>
      <c r="P910" s="15"/>
      <c r="Q910" s="15"/>
      <c r="R910" s="15"/>
      <c r="S910" s="15"/>
    </row>
    <row r="911">
      <c r="A911" s="15"/>
      <c r="B911" s="15"/>
      <c r="C911" s="15"/>
      <c r="D911" s="15"/>
      <c r="E911" s="15"/>
      <c r="F911" s="15"/>
      <c r="G911" s="15"/>
      <c r="H911" s="15"/>
      <c r="I911" s="15"/>
      <c r="J911" s="844"/>
      <c r="K911" s="15"/>
      <c r="L911" s="15"/>
      <c r="M911" s="15"/>
      <c r="N911" s="15"/>
      <c r="O911" s="15"/>
      <c r="P911" s="15"/>
      <c r="Q911" s="15"/>
      <c r="R911" s="15"/>
      <c r="S911" s="15"/>
    </row>
    <row r="912">
      <c r="A912" s="15"/>
      <c r="B912" s="15"/>
      <c r="C912" s="15"/>
      <c r="D912" s="15"/>
      <c r="E912" s="15"/>
      <c r="F912" s="15"/>
      <c r="G912" s="15"/>
      <c r="H912" s="15"/>
      <c r="I912" s="15"/>
      <c r="J912" s="844"/>
      <c r="K912" s="15"/>
      <c r="L912" s="15"/>
      <c r="M912" s="15"/>
      <c r="N912" s="15"/>
      <c r="O912" s="15"/>
      <c r="P912" s="15"/>
      <c r="Q912" s="15"/>
      <c r="R912" s="15"/>
      <c r="S912" s="15"/>
    </row>
    <row r="913">
      <c r="A913" s="15"/>
      <c r="B913" s="15"/>
      <c r="C913" s="15"/>
      <c r="D913" s="15"/>
      <c r="E913" s="15"/>
      <c r="F913" s="15"/>
      <c r="G913" s="15"/>
      <c r="H913" s="15"/>
      <c r="I913" s="15"/>
      <c r="J913" s="844"/>
      <c r="K913" s="15"/>
      <c r="L913" s="15"/>
      <c r="M913" s="15"/>
      <c r="N913" s="15"/>
      <c r="O913" s="15"/>
      <c r="P913" s="15"/>
      <c r="Q913" s="15"/>
      <c r="R913" s="15"/>
      <c r="S913" s="15"/>
    </row>
    <row r="914">
      <c r="A914" s="15"/>
      <c r="B914" s="15"/>
      <c r="C914" s="15"/>
      <c r="D914" s="15"/>
      <c r="E914" s="15"/>
      <c r="F914" s="15"/>
      <c r="G914" s="15"/>
      <c r="H914" s="15"/>
      <c r="I914" s="15"/>
      <c r="J914" s="844"/>
      <c r="K914" s="15"/>
      <c r="L914" s="15"/>
      <c r="M914" s="15"/>
      <c r="N914" s="15"/>
      <c r="O914" s="15"/>
      <c r="P914" s="15"/>
      <c r="Q914" s="15"/>
      <c r="R914" s="15"/>
      <c r="S914" s="15"/>
    </row>
    <row r="915">
      <c r="A915" s="15"/>
      <c r="B915" s="15"/>
      <c r="C915" s="15"/>
      <c r="D915" s="15"/>
      <c r="E915" s="15"/>
      <c r="F915" s="15"/>
      <c r="G915" s="15"/>
      <c r="H915" s="15"/>
      <c r="I915" s="15"/>
      <c r="J915" s="844"/>
      <c r="K915" s="15"/>
      <c r="L915" s="15"/>
      <c r="M915" s="15"/>
      <c r="N915" s="15"/>
      <c r="O915" s="15"/>
      <c r="P915" s="15"/>
      <c r="Q915" s="15"/>
      <c r="R915" s="15"/>
      <c r="S915" s="15"/>
    </row>
    <row r="916">
      <c r="A916" s="15"/>
      <c r="B916" s="15"/>
      <c r="C916" s="15"/>
      <c r="D916" s="15"/>
      <c r="E916" s="15"/>
      <c r="F916" s="15"/>
      <c r="G916" s="15"/>
      <c r="H916" s="15"/>
      <c r="I916" s="15"/>
      <c r="J916" s="844"/>
      <c r="K916" s="15"/>
      <c r="L916" s="15"/>
      <c r="M916" s="15"/>
      <c r="N916" s="15"/>
      <c r="O916" s="15"/>
      <c r="P916" s="15"/>
      <c r="Q916" s="15"/>
      <c r="R916" s="15"/>
      <c r="S916" s="15"/>
    </row>
    <row r="917">
      <c r="A917" s="15"/>
      <c r="B917" s="15"/>
      <c r="C917" s="15"/>
      <c r="D917" s="15"/>
      <c r="E917" s="15"/>
      <c r="F917" s="15"/>
      <c r="G917" s="15"/>
      <c r="H917" s="15"/>
      <c r="I917" s="15"/>
      <c r="J917" s="844"/>
      <c r="K917" s="15"/>
      <c r="L917" s="15"/>
      <c r="M917" s="15"/>
      <c r="N917" s="15"/>
      <c r="O917" s="15"/>
      <c r="P917" s="15"/>
      <c r="Q917" s="15"/>
      <c r="R917" s="15"/>
      <c r="S917" s="15"/>
    </row>
    <row r="918">
      <c r="A918" s="15"/>
      <c r="B918" s="15"/>
      <c r="C918" s="15"/>
      <c r="D918" s="15"/>
      <c r="E918" s="15"/>
      <c r="F918" s="15"/>
      <c r="G918" s="15"/>
      <c r="H918" s="15"/>
      <c r="I918" s="15"/>
      <c r="J918" s="844"/>
      <c r="K918" s="15"/>
      <c r="L918" s="15"/>
      <c r="M918" s="15"/>
      <c r="N918" s="15"/>
      <c r="O918" s="15"/>
      <c r="P918" s="15"/>
      <c r="Q918" s="15"/>
      <c r="R918" s="15"/>
      <c r="S918" s="15"/>
    </row>
    <row r="919">
      <c r="A919" s="15"/>
      <c r="B919" s="15"/>
      <c r="C919" s="15"/>
      <c r="D919" s="15"/>
      <c r="E919" s="15"/>
      <c r="F919" s="15"/>
      <c r="G919" s="15"/>
      <c r="H919" s="15"/>
      <c r="I919" s="15"/>
      <c r="J919" s="844"/>
      <c r="K919" s="15"/>
      <c r="L919" s="15"/>
      <c r="M919" s="15"/>
      <c r="N919" s="15"/>
      <c r="O919" s="15"/>
      <c r="P919" s="15"/>
      <c r="Q919" s="15"/>
      <c r="R919" s="15"/>
      <c r="S919" s="15"/>
    </row>
    <row r="920">
      <c r="A920" s="15"/>
      <c r="B920" s="15"/>
      <c r="C920" s="15"/>
      <c r="D920" s="15"/>
      <c r="E920" s="15"/>
      <c r="F920" s="15"/>
      <c r="G920" s="15"/>
      <c r="H920" s="15"/>
      <c r="I920" s="15"/>
      <c r="J920" s="844"/>
      <c r="K920" s="15"/>
      <c r="L920" s="15"/>
      <c r="M920" s="15"/>
      <c r="N920" s="15"/>
      <c r="O920" s="15"/>
      <c r="P920" s="15"/>
      <c r="Q920" s="15"/>
      <c r="R920" s="15"/>
      <c r="S920" s="15"/>
    </row>
    <row r="921">
      <c r="A921" s="15"/>
      <c r="B921" s="15"/>
      <c r="C921" s="15"/>
      <c r="D921" s="15"/>
      <c r="E921" s="15"/>
      <c r="F921" s="15"/>
      <c r="G921" s="15"/>
      <c r="H921" s="15"/>
      <c r="I921" s="15"/>
      <c r="J921" s="844"/>
      <c r="K921" s="15"/>
      <c r="L921" s="15"/>
      <c r="M921" s="15"/>
      <c r="N921" s="15"/>
      <c r="O921" s="15"/>
      <c r="P921" s="15"/>
      <c r="Q921" s="15"/>
      <c r="R921" s="15"/>
      <c r="S921" s="15"/>
    </row>
    <row r="922">
      <c r="A922" s="15"/>
      <c r="B922" s="15"/>
      <c r="C922" s="15"/>
      <c r="D922" s="15"/>
      <c r="E922" s="15"/>
      <c r="F922" s="15"/>
      <c r="G922" s="15"/>
      <c r="H922" s="15"/>
      <c r="I922" s="15"/>
      <c r="J922" s="844"/>
      <c r="K922" s="15"/>
      <c r="L922" s="15"/>
      <c r="M922" s="15"/>
      <c r="N922" s="15"/>
      <c r="O922" s="15"/>
      <c r="P922" s="15"/>
      <c r="Q922" s="15"/>
      <c r="R922" s="15"/>
      <c r="S922" s="15"/>
    </row>
    <row r="923">
      <c r="A923" s="15"/>
      <c r="B923" s="15"/>
      <c r="C923" s="15"/>
      <c r="D923" s="15"/>
      <c r="E923" s="15"/>
      <c r="F923" s="15"/>
      <c r="G923" s="15"/>
      <c r="H923" s="15"/>
      <c r="I923" s="15"/>
      <c r="J923" s="844"/>
      <c r="K923" s="15"/>
      <c r="L923" s="15"/>
      <c r="M923" s="15"/>
      <c r="N923" s="15"/>
      <c r="O923" s="15"/>
      <c r="P923" s="15"/>
      <c r="Q923" s="15"/>
      <c r="R923" s="15"/>
      <c r="S923" s="15"/>
    </row>
    <row r="924">
      <c r="A924" s="15"/>
      <c r="B924" s="15"/>
      <c r="C924" s="15"/>
      <c r="D924" s="15"/>
      <c r="E924" s="15"/>
      <c r="F924" s="15"/>
      <c r="G924" s="15"/>
      <c r="H924" s="15"/>
      <c r="I924" s="15"/>
      <c r="J924" s="844"/>
      <c r="K924" s="15"/>
      <c r="L924" s="15"/>
      <c r="M924" s="15"/>
      <c r="N924" s="15"/>
      <c r="O924" s="15"/>
      <c r="P924" s="15"/>
      <c r="Q924" s="15"/>
      <c r="R924" s="15"/>
      <c r="S924" s="15"/>
    </row>
    <row r="925">
      <c r="A925" s="15"/>
      <c r="B925" s="15"/>
      <c r="C925" s="15"/>
      <c r="D925" s="15"/>
      <c r="E925" s="15"/>
      <c r="F925" s="15"/>
      <c r="G925" s="15"/>
      <c r="H925" s="15"/>
      <c r="I925" s="15"/>
      <c r="J925" s="844"/>
      <c r="K925" s="15"/>
      <c r="L925" s="15"/>
      <c r="M925" s="15"/>
      <c r="N925" s="15"/>
      <c r="O925" s="15"/>
      <c r="P925" s="15"/>
      <c r="Q925" s="15"/>
      <c r="R925" s="15"/>
      <c r="S925" s="15"/>
    </row>
    <row r="926">
      <c r="A926" s="15"/>
      <c r="B926" s="15"/>
      <c r="C926" s="15"/>
      <c r="D926" s="15"/>
      <c r="E926" s="15"/>
      <c r="F926" s="15"/>
      <c r="G926" s="15"/>
      <c r="H926" s="15"/>
      <c r="I926" s="15"/>
      <c r="J926" s="844"/>
      <c r="K926" s="15"/>
      <c r="L926" s="15"/>
      <c r="M926" s="15"/>
      <c r="N926" s="15"/>
      <c r="O926" s="15"/>
      <c r="P926" s="15"/>
      <c r="Q926" s="15"/>
      <c r="R926" s="15"/>
      <c r="S926" s="15"/>
    </row>
    <row r="927">
      <c r="A927" s="15"/>
      <c r="B927" s="15"/>
      <c r="C927" s="15"/>
      <c r="D927" s="15"/>
      <c r="E927" s="15"/>
      <c r="F927" s="15"/>
      <c r="G927" s="15"/>
      <c r="H927" s="15"/>
      <c r="I927" s="15"/>
      <c r="J927" s="844"/>
      <c r="K927" s="15"/>
      <c r="L927" s="15"/>
      <c r="M927" s="15"/>
      <c r="N927" s="15"/>
      <c r="O927" s="15"/>
      <c r="P927" s="15"/>
      <c r="Q927" s="15"/>
      <c r="R927" s="15"/>
      <c r="S927" s="15"/>
    </row>
    <row r="928">
      <c r="A928" s="15"/>
      <c r="B928" s="15"/>
      <c r="C928" s="15"/>
      <c r="D928" s="15"/>
      <c r="E928" s="15"/>
      <c r="F928" s="15"/>
      <c r="G928" s="15"/>
      <c r="H928" s="15"/>
      <c r="I928" s="15"/>
      <c r="J928" s="844"/>
      <c r="K928" s="15"/>
      <c r="L928" s="15"/>
      <c r="M928" s="15"/>
      <c r="N928" s="15"/>
      <c r="O928" s="15"/>
      <c r="P928" s="15"/>
      <c r="Q928" s="15"/>
      <c r="R928" s="15"/>
      <c r="S928" s="15"/>
    </row>
    <row r="929">
      <c r="A929" s="15"/>
      <c r="B929" s="15"/>
      <c r="C929" s="15"/>
      <c r="D929" s="15"/>
      <c r="E929" s="15"/>
      <c r="F929" s="15"/>
      <c r="G929" s="15"/>
      <c r="H929" s="15"/>
      <c r="I929" s="15"/>
      <c r="J929" s="844"/>
      <c r="K929" s="15"/>
      <c r="L929" s="15"/>
      <c r="M929" s="15"/>
      <c r="N929" s="15"/>
      <c r="O929" s="15"/>
      <c r="P929" s="15"/>
      <c r="Q929" s="15"/>
      <c r="R929" s="15"/>
      <c r="S929" s="15"/>
    </row>
    <row r="930">
      <c r="A930" s="15"/>
      <c r="B930" s="15"/>
      <c r="C930" s="15"/>
      <c r="D930" s="15"/>
      <c r="E930" s="15"/>
      <c r="F930" s="15"/>
      <c r="G930" s="15"/>
      <c r="H930" s="15"/>
      <c r="I930" s="15"/>
      <c r="J930" s="844"/>
      <c r="K930" s="15"/>
      <c r="L930" s="15"/>
      <c r="M930" s="15"/>
      <c r="N930" s="15"/>
      <c r="O930" s="15"/>
      <c r="P930" s="15"/>
      <c r="Q930" s="15"/>
      <c r="R930" s="15"/>
      <c r="S930" s="15"/>
    </row>
    <row r="931">
      <c r="A931" s="15"/>
      <c r="B931" s="15"/>
      <c r="C931" s="15"/>
      <c r="D931" s="15"/>
      <c r="E931" s="15"/>
      <c r="F931" s="15"/>
      <c r="G931" s="15"/>
      <c r="H931" s="15"/>
      <c r="I931" s="15"/>
      <c r="J931" s="844"/>
      <c r="K931" s="15"/>
      <c r="L931" s="15"/>
      <c r="M931" s="15"/>
      <c r="N931" s="15"/>
      <c r="O931" s="15"/>
      <c r="P931" s="15"/>
      <c r="Q931" s="15"/>
      <c r="R931" s="15"/>
      <c r="S931" s="15"/>
    </row>
    <row r="932">
      <c r="A932" s="15"/>
      <c r="B932" s="15"/>
      <c r="C932" s="15"/>
      <c r="D932" s="15"/>
      <c r="E932" s="15"/>
      <c r="F932" s="15"/>
      <c r="G932" s="15"/>
      <c r="H932" s="15"/>
      <c r="I932" s="15"/>
      <c r="J932" s="844"/>
      <c r="K932" s="15"/>
      <c r="L932" s="15"/>
      <c r="M932" s="15"/>
      <c r="N932" s="15"/>
      <c r="O932" s="15"/>
      <c r="P932" s="15"/>
      <c r="Q932" s="15"/>
      <c r="R932" s="15"/>
      <c r="S932" s="15"/>
    </row>
    <row r="933">
      <c r="A933" s="15"/>
      <c r="B933" s="15"/>
      <c r="C933" s="15"/>
      <c r="D933" s="15"/>
      <c r="E933" s="15"/>
      <c r="F933" s="15"/>
      <c r="G933" s="15"/>
      <c r="H933" s="15"/>
      <c r="I933" s="15"/>
      <c r="J933" s="844"/>
      <c r="K933" s="15"/>
      <c r="L933" s="15"/>
      <c r="M933" s="15"/>
      <c r="N933" s="15"/>
      <c r="O933" s="15"/>
      <c r="P933" s="15"/>
      <c r="Q933" s="15"/>
      <c r="R933" s="15"/>
      <c r="S933" s="15"/>
    </row>
    <row r="934">
      <c r="A934" s="15"/>
      <c r="B934" s="15"/>
      <c r="C934" s="15"/>
      <c r="D934" s="15"/>
      <c r="E934" s="15"/>
      <c r="F934" s="15"/>
      <c r="G934" s="15"/>
      <c r="H934" s="15"/>
      <c r="I934" s="15"/>
      <c r="J934" s="844"/>
      <c r="K934" s="15"/>
      <c r="L934" s="15"/>
      <c r="M934" s="15"/>
      <c r="N934" s="15"/>
      <c r="O934" s="15"/>
      <c r="P934" s="15"/>
      <c r="Q934" s="15"/>
      <c r="R934" s="15"/>
      <c r="S934" s="15"/>
    </row>
    <row r="935">
      <c r="A935" s="15"/>
      <c r="B935" s="15"/>
      <c r="C935" s="15"/>
      <c r="D935" s="15"/>
      <c r="E935" s="15"/>
      <c r="F935" s="15"/>
      <c r="G935" s="15"/>
      <c r="H935" s="15"/>
      <c r="I935" s="15"/>
      <c r="J935" s="844"/>
      <c r="K935" s="15"/>
      <c r="L935" s="15"/>
      <c r="M935" s="15"/>
      <c r="N935" s="15"/>
      <c r="O935" s="15"/>
      <c r="P935" s="15"/>
      <c r="Q935" s="15"/>
      <c r="R935" s="15"/>
      <c r="S935" s="15"/>
    </row>
    <row r="936">
      <c r="A936" s="15"/>
      <c r="B936" s="15"/>
      <c r="C936" s="15"/>
      <c r="D936" s="15"/>
      <c r="E936" s="15"/>
      <c r="F936" s="15"/>
      <c r="G936" s="15"/>
      <c r="H936" s="15"/>
      <c r="I936" s="15"/>
      <c r="J936" s="844"/>
      <c r="K936" s="15"/>
      <c r="L936" s="15"/>
      <c r="M936" s="15"/>
      <c r="N936" s="15"/>
      <c r="O936" s="15"/>
      <c r="P936" s="15"/>
      <c r="Q936" s="15"/>
      <c r="R936" s="15"/>
      <c r="S936" s="15"/>
    </row>
    <row r="937">
      <c r="A937" s="15"/>
      <c r="B937" s="15"/>
      <c r="C937" s="15"/>
      <c r="D937" s="15"/>
      <c r="E937" s="15"/>
      <c r="F937" s="15"/>
      <c r="G937" s="15"/>
      <c r="H937" s="15"/>
      <c r="I937" s="15"/>
      <c r="J937" s="844"/>
      <c r="K937" s="15"/>
      <c r="L937" s="15"/>
      <c r="M937" s="15"/>
      <c r="N937" s="15"/>
      <c r="O937" s="15"/>
      <c r="P937" s="15"/>
      <c r="Q937" s="15"/>
      <c r="R937" s="15"/>
      <c r="S937" s="15"/>
    </row>
    <row r="938">
      <c r="A938" s="15"/>
      <c r="B938" s="15"/>
      <c r="C938" s="15"/>
      <c r="D938" s="15"/>
      <c r="E938" s="15"/>
      <c r="F938" s="15"/>
      <c r="G938" s="15"/>
      <c r="H938" s="15"/>
      <c r="I938" s="15"/>
      <c r="J938" s="844"/>
      <c r="K938" s="15"/>
      <c r="L938" s="15"/>
      <c r="M938" s="15"/>
      <c r="N938" s="15"/>
      <c r="O938" s="15"/>
      <c r="P938" s="15"/>
      <c r="Q938" s="15"/>
      <c r="R938" s="15"/>
      <c r="S938" s="15"/>
    </row>
    <row r="939">
      <c r="A939" s="15"/>
      <c r="B939" s="15"/>
      <c r="C939" s="15"/>
      <c r="D939" s="15"/>
      <c r="E939" s="15"/>
      <c r="F939" s="15"/>
      <c r="G939" s="15"/>
      <c r="H939" s="15"/>
      <c r="I939" s="15"/>
      <c r="J939" s="844"/>
      <c r="K939" s="15"/>
      <c r="L939" s="15"/>
      <c r="M939" s="15"/>
      <c r="N939" s="15"/>
      <c r="O939" s="15"/>
      <c r="P939" s="15"/>
      <c r="Q939" s="15"/>
      <c r="R939" s="15"/>
      <c r="S939" s="15"/>
    </row>
    <row r="940">
      <c r="A940" s="15"/>
      <c r="B940" s="15"/>
      <c r="C940" s="15"/>
      <c r="D940" s="15"/>
      <c r="E940" s="15"/>
      <c r="F940" s="15"/>
      <c r="G940" s="15"/>
      <c r="H940" s="15"/>
      <c r="I940" s="15"/>
      <c r="J940" s="844"/>
      <c r="K940" s="15"/>
      <c r="L940" s="15"/>
      <c r="M940" s="15"/>
      <c r="N940" s="15"/>
      <c r="O940" s="15"/>
      <c r="P940" s="15"/>
      <c r="Q940" s="15"/>
      <c r="R940" s="15"/>
      <c r="S940" s="15"/>
    </row>
    <row r="941">
      <c r="A941" s="15"/>
      <c r="B941" s="15"/>
      <c r="C941" s="15"/>
      <c r="D941" s="15"/>
      <c r="E941" s="15"/>
      <c r="F941" s="15"/>
      <c r="G941" s="15"/>
      <c r="H941" s="15"/>
      <c r="I941" s="15"/>
      <c r="J941" s="844"/>
      <c r="K941" s="15"/>
      <c r="L941" s="15"/>
      <c r="M941" s="15"/>
      <c r="N941" s="15"/>
      <c r="O941" s="15"/>
      <c r="P941" s="15"/>
      <c r="Q941" s="15"/>
      <c r="R941" s="15"/>
      <c r="S941" s="15"/>
    </row>
    <row r="942">
      <c r="A942" s="15"/>
      <c r="B942" s="15"/>
      <c r="C942" s="15"/>
      <c r="D942" s="15"/>
      <c r="E942" s="15"/>
      <c r="F942" s="15"/>
      <c r="G942" s="15"/>
      <c r="H942" s="15"/>
      <c r="I942" s="15"/>
      <c r="J942" s="844"/>
      <c r="K942" s="15"/>
      <c r="L942" s="15"/>
      <c r="M942" s="15"/>
      <c r="N942" s="15"/>
      <c r="O942" s="15"/>
      <c r="P942" s="15"/>
      <c r="Q942" s="15"/>
      <c r="R942" s="15"/>
      <c r="S942" s="15"/>
    </row>
    <row r="943">
      <c r="A943" s="15"/>
      <c r="B943" s="15"/>
      <c r="C943" s="15"/>
      <c r="D943" s="15"/>
      <c r="E943" s="15"/>
      <c r="F943" s="15"/>
      <c r="G943" s="15"/>
      <c r="H943" s="15"/>
      <c r="I943" s="15"/>
      <c r="J943" s="844"/>
      <c r="K943" s="15"/>
      <c r="L943" s="15"/>
      <c r="M943" s="15"/>
      <c r="N943" s="15"/>
      <c r="O943" s="15"/>
      <c r="P943" s="15"/>
      <c r="Q943" s="15"/>
      <c r="R943" s="15"/>
      <c r="S943" s="15"/>
    </row>
    <row r="944">
      <c r="A944" s="15"/>
      <c r="B944" s="15"/>
      <c r="C944" s="15"/>
      <c r="D944" s="15"/>
      <c r="E944" s="15"/>
      <c r="F944" s="15"/>
      <c r="G944" s="15"/>
      <c r="H944" s="15"/>
      <c r="I944" s="15"/>
      <c r="J944" s="844"/>
      <c r="K944" s="15"/>
      <c r="L944" s="15"/>
      <c r="M944" s="15"/>
      <c r="N944" s="15"/>
      <c r="O944" s="15"/>
      <c r="P944" s="15"/>
      <c r="Q944" s="15"/>
      <c r="R944" s="15"/>
      <c r="S944" s="15"/>
    </row>
    <row r="945">
      <c r="A945" s="15"/>
      <c r="B945" s="15"/>
      <c r="C945" s="15"/>
      <c r="D945" s="15"/>
      <c r="E945" s="15"/>
      <c r="F945" s="15"/>
      <c r="G945" s="15"/>
      <c r="H945" s="15"/>
      <c r="I945" s="15"/>
      <c r="J945" s="844"/>
      <c r="K945" s="15"/>
      <c r="L945" s="15"/>
      <c r="M945" s="15"/>
      <c r="N945" s="15"/>
      <c r="O945" s="15"/>
      <c r="P945" s="15"/>
      <c r="Q945" s="15"/>
      <c r="R945" s="15"/>
      <c r="S945" s="15"/>
    </row>
    <row r="946">
      <c r="A946" s="15"/>
      <c r="B946" s="15"/>
      <c r="C946" s="15"/>
      <c r="D946" s="15"/>
      <c r="E946" s="15"/>
      <c r="F946" s="15"/>
      <c r="G946" s="15"/>
      <c r="H946" s="15"/>
      <c r="I946" s="15"/>
      <c r="J946" s="844"/>
      <c r="K946" s="15"/>
      <c r="L946" s="15"/>
      <c r="M946" s="15"/>
      <c r="N946" s="15"/>
      <c r="O946" s="15"/>
      <c r="P946" s="15"/>
      <c r="Q946" s="15"/>
      <c r="R946" s="15"/>
      <c r="S946" s="15"/>
    </row>
    <row r="947">
      <c r="A947" s="15"/>
      <c r="B947" s="15"/>
      <c r="C947" s="15"/>
      <c r="D947" s="15"/>
      <c r="E947" s="15"/>
      <c r="F947" s="15"/>
      <c r="G947" s="15"/>
      <c r="H947" s="15"/>
      <c r="I947" s="15"/>
      <c r="J947" s="844"/>
      <c r="K947" s="15"/>
      <c r="L947" s="15"/>
      <c r="M947" s="15"/>
      <c r="N947" s="15"/>
      <c r="O947" s="15"/>
      <c r="P947" s="15"/>
      <c r="Q947" s="15"/>
      <c r="R947" s="15"/>
      <c r="S947" s="15"/>
    </row>
    <row r="948">
      <c r="A948" s="15"/>
      <c r="B948" s="15"/>
      <c r="C948" s="15"/>
      <c r="D948" s="15"/>
      <c r="E948" s="15"/>
      <c r="F948" s="15"/>
      <c r="G948" s="15"/>
      <c r="H948" s="15"/>
      <c r="I948" s="15"/>
      <c r="J948" s="844"/>
      <c r="K948" s="15"/>
      <c r="L948" s="15"/>
      <c r="M948" s="15"/>
      <c r="N948" s="15"/>
      <c r="O948" s="15"/>
      <c r="P948" s="15"/>
      <c r="Q948" s="15"/>
      <c r="R948" s="15"/>
      <c r="S948" s="15"/>
    </row>
    <row r="949">
      <c r="A949" s="15"/>
      <c r="B949" s="15"/>
      <c r="C949" s="15"/>
      <c r="D949" s="15"/>
      <c r="E949" s="15"/>
      <c r="F949" s="15"/>
      <c r="G949" s="15"/>
      <c r="H949" s="15"/>
      <c r="I949" s="15"/>
      <c r="J949" s="844"/>
      <c r="K949" s="15"/>
      <c r="L949" s="15"/>
      <c r="M949" s="15"/>
      <c r="N949" s="15"/>
      <c r="O949" s="15"/>
      <c r="P949" s="15"/>
      <c r="Q949" s="15"/>
      <c r="R949" s="15"/>
      <c r="S949" s="15"/>
    </row>
    <row r="950">
      <c r="A950" s="15"/>
      <c r="B950" s="15"/>
      <c r="C950" s="15"/>
      <c r="D950" s="15"/>
      <c r="E950" s="15"/>
      <c r="F950" s="15"/>
      <c r="G950" s="15"/>
      <c r="H950" s="15"/>
      <c r="I950" s="15"/>
      <c r="J950" s="844"/>
      <c r="K950" s="15"/>
      <c r="L950" s="15"/>
      <c r="M950" s="15"/>
      <c r="N950" s="15"/>
      <c r="O950" s="15"/>
      <c r="P950" s="15"/>
      <c r="Q950" s="15"/>
      <c r="R950" s="15"/>
      <c r="S950" s="15"/>
    </row>
    <row r="951">
      <c r="A951" s="15"/>
      <c r="B951" s="15"/>
      <c r="C951" s="15"/>
      <c r="D951" s="15"/>
      <c r="E951" s="15"/>
      <c r="F951" s="15"/>
      <c r="G951" s="15"/>
      <c r="H951" s="15"/>
      <c r="I951" s="15"/>
      <c r="J951" s="844"/>
      <c r="K951" s="15"/>
      <c r="L951" s="15"/>
      <c r="M951" s="15"/>
      <c r="N951" s="15"/>
      <c r="O951" s="15"/>
      <c r="P951" s="15"/>
      <c r="Q951" s="15"/>
      <c r="R951" s="15"/>
      <c r="S951" s="15"/>
    </row>
    <row r="952">
      <c r="A952" s="15"/>
      <c r="B952" s="15"/>
      <c r="C952" s="15"/>
      <c r="D952" s="15"/>
      <c r="E952" s="15"/>
      <c r="F952" s="15"/>
      <c r="G952" s="15"/>
      <c r="H952" s="15"/>
      <c r="I952" s="15"/>
      <c r="J952" s="844"/>
      <c r="K952" s="15"/>
      <c r="L952" s="15"/>
      <c r="M952" s="15"/>
      <c r="N952" s="15"/>
      <c r="O952" s="15"/>
      <c r="P952" s="15"/>
      <c r="Q952" s="15"/>
      <c r="R952" s="15"/>
      <c r="S952" s="15"/>
    </row>
    <row r="953">
      <c r="A953" s="15"/>
      <c r="B953" s="15"/>
      <c r="C953" s="15"/>
      <c r="D953" s="15"/>
      <c r="E953" s="15"/>
      <c r="F953" s="15"/>
      <c r="G953" s="15"/>
      <c r="H953" s="15"/>
      <c r="I953" s="15"/>
      <c r="J953" s="844"/>
      <c r="K953" s="15"/>
      <c r="L953" s="15"/>
      <c r="M953" s="15"/>
      <c r="N953" s="15"/>
      <c r="O953" s="15"/>
      <c r="P953" s="15"/>
      <c r="Q953" s="15"/>
      <c r="R953" s="15"/>
      <c r="S953" s="15"/>
    </row>
    <row r="954">
      <c r="A954" s="15"/>
      <c r="B954" s="15"/>
      <c r="C954" s="15"/>
      <c r="D954" s="15"/>
      <c r="E954" s="15"/>
      <c r="F954" s="15"/>
      <c r="G954" s="15"/>
      <c r="H954" s="15"/>
      <c r="I954" s="15"/>
      <c r="J954" s="844"/>
      <c r="K954" s="15"/>
      <c r="L954" s="15"/>
      <c r="M954" s="15"/>
      <c r="N954" s="15"/>
      <c r="O954" s="15"/>
      <c r="P954" s="15"/>
      <c r="Q954" s="15"/>
      <c r="R954" s="15"/>
      <c r="S954" s="15"/>
    </row>
    <row r="955">
      <c r="A955" s="15"/>
      <c r="B955" s="15"/>
      <c r="C955" s="15"/>
      <c r="D955" s="15"/>
      <c r="E955" s="15"/>
      <c r="F955" s="15"/>
      <c r="G955" s="15"/>
      <c r="H955" s="15"/>
      <c r="I955" s="15"/>
      <c r="J955" s="844"/>
      <c r="K955" s="15"/>
      <c r="L955" s="15"/>
      <c r="M955" s="15"/>
      <c r="N955" s="15"/>
      <c r="O955" s="15"/>
      <c r="P955" s="15"/>
      <c r="Q955" s="15"/>
      <c r="R955" s="15"/>
      <c r="S955" s="15"/>
    </row>
    <row r="956">
      <c r="A956" s="15"/>
      <c r="B956" s="15"/>
      <c r="C956" s="15"/>
      <c r="D956" s="15"/>
      <c r="E956" s="15"/>
      <c r="F956" s="15"/>
      <c r="G956" s="15"/>
      <c r="H956" s="15"/>
      <c r="I956" s="15"/>
      <c r="J956" s="844"/>
      <c r="K956" s="15"/>
      <c r="L956" s="15"/>
      <c r="M956" s="15"/>
      <c r="N956" s="15"/>
      <c r="O956" s="15"/>
      <c r="P956" s="15"/>
      <c r="Q956" s="15"/>
      <c r="R956" s="15"/>
      <c r="S956" s="15"/>
    </row>
    <row r="957">
      <c r="A957" s="15"/>
      <c r="B957" s="15"/>
      <c r="C957" s="15"/>
      <c r="D957" s="15"/>
      <c r="E957" s="15"/>
      <c r="F957" s="15"/>
      <c r="G957" s="15"/>
      <c r="H957" s="15"/>
      <c r="I957" s="15"/>
      <c r="J957" s="844"/>
      <c r="K957" s="15"/>
      <c r="L957" s="15"/>
      <c r="M957" s="15"/>
      <c r="N957" s="15"/>
      <c r="O957" s="15"/>
      <c r="P957" s="15"/>
      <c r="Q957" s="15"/>
      <c r="R957" s="15"/>
      <c r="S957" s="15"/>
    </row>
    <row r="958">
      <c r="A958" s="15"/>
      <c r="B958" s="15"/>
      <c r="C958" s="15"/>
      <c r="D958" s="15"/>
      <c r="E958" s="15"/>
      <c r="F958" s="15"/>
      <c r="G958" s="15"/>
      <c r="H958" s="15"/>
      <c r="I958" s="15"/>
      <c r="J958" s="844"/>
      <c r="K958" s="15"/>
      <c r="L958" s="15"/>
      <c r="M958" s="15"/>
      <c r="N958" s="15"/>
      <c r="O958" s="15"/>
      <c r="P958" s="15"/>
      <c r="Q958" s="15"/>
      <c r="R958" s="15"/>
      <c r="S958" s="15"/>
    </row>
    <row r="959">
      <c r="A959" s="15"/>
      <c r="B959" s="15"/>
      <c r="C959" s="15"/>
      <c r="D959" s="15"/>
      <c r="E959" s="15"/>
      <c r="F959" s="15"/>
      <c r="G959" s="15"/>
      <c r="H959" s="15"/>
      <c r="I959" s="15"/>
      <c r="J959" s="844"/>
      <c r="K959" s="15"/>
      <c r="L959" s="15"/>
      <c r="M959" s="15"/>
      <c r="N959" s="15"/>
      <c r="O959" s="15"/>
      <c r="P959" s="15"/>
      <c r="Q959" s="15"/>
      <c r="R959" s="15"/>
      <c r="S959" s="15"/>
    </row>
    <row r="960">
      <c r="A960" s="15"/>
      <c r="B960" s="15"/>
      <c r="C960" s="15"/>
      <c r="D960" s="15"/>
      <c r="E960" s="15"/>
      <c r="F960" s="15"/>
      <c r="G960" s="15"/>
      <c r="H960" s="15"/>
      <c r="I960" s="15"/>
      <c r="J960" s="844"/>
      <c r="K960" s="15"/>
      <c r="L960" s="15"/>
      <c r="M960" s="15"/>
      <c r="N960" s="15"/>
      <c r="O960" s="15"/>
      <c r="P960" s="15"/>
      <c r="Q960" s="15"/>
      <c r="R960" s="15"/>
      <c r="S960" s="15"/>
    </row>
    <row r="961">
      <c r="A961" s="15"/>
      <c r="B961" s="15"/>
      <c r="C961" s="15"/>
      <c r="D961" s="15"/>
      <c r="E961" s="15"/>
      <c r="F961" s="15"/>
      <c r="G961" s="15"/>
      <c r="H961" s="15"/>
      <c r="I961" s="15"/>
      <c r="J961" s="844"/>
      <c r="K961" s="15"/>
      <c r="L961" s="15"/>
      <c r="M961" s="15"/>
      <c r="N961" s="15"/>
      <c r="O961" s="15"/>
      <c r="P961" s="15"/>
      <c r="Q961" s="15"/>
      <c r="R961" s="15"/>
      <c r="S961" s="15"/>
    </row>
    <row r="962">
      <c r="A962" s="15"/>
      <c r="B962" s="15"/>
      <c r="C962" s="15"/>
      <c r="D962" s="15"/>
      <c r="E962" s="15"/>
      <c r="F962" s="15"/>
      <c r="G962" s="15"/>
      <c r="H962" s="15"/>
      <c r="I962" s="15"/>
      <c r="J962" s="844"/>
      <c r="K962" s="15"/>
      <c r="L962" s="15"/>
      <c r="M962" s="15"/>
      <c r="N962" s="15"/>
      <c r="O962" s="15"/>
      <c r="P962" s="15"/>
      <c r="Q962" s="15"/>
      <c r="R962" s="15"/>
      <c r="S962" s="15"/>
    </row>
    <row r="963">
      <c r="A963" s="15"/>
      <c r="B963" s="15"/>
      <c r="C963" s="15"/>
      <c r="D963" s="15"/>
      <c r="E963" s="15"/>
      <c r="F963" s="15"/>
      <c r="G963" s="15"/>
      <c r="H963" s="15"/>
      <c r="I963" s="15"/>
      <c r="J963" s="844"/>
      <c r="K963" s="15"/>
      <c r="L963" s="15"/>
      <c r="M963" s="15"/>
      <c r="N963" s="15"/>
      <c r="O963" s="15"/>
      <c r="P963" s="15"/>
      <c r="Q963" s="15"/>
      <c r="R963" s="15"/>
      <c r="S963" s="15"/>
    </row>
    <row r="964">
      <c r="A964" s="15"/>
      <c r="B964" s="15"/>
      <c r="C964" s="15"/>
      <c r="D964" s="15"/>
      <c r="E964" s="15"/>
      <c r="F964" s="15"/>
      <c r="G964" s="15"/>
      <c r="H964" s="15"/>
      <c r="I964" s="15"/>
      <c r="J964" s="844"/>
      <c r="K964" s="15"/>
      <c r="L964" s="15"/>
      <c r="M964" s="15"/>
      <c r="N964" s="15"/>
      <c r="O964" s="15"/>
      <c r="P964" s="15"/>
      <c r="Q964" s="15"/>
      <c r="R964" s="15"/>
      <c r="S964" s="15"/>
    </row>
    <row r="965">
      <c r="A965" s="15"/>
      <c r="B965" s="15"/>
      <c r="C965" s="15"/>
      <c r="D965" s="15"/>
      <c r="E965" s="15"/>
      <c r="F965" s="15"/>
      <c r="G965" s="15"/>
      <c r="H965" s="15"/>
      <c r="I965" s="15"/>
      <c r="J965" s="844"/>
      <c r="K965" s="15"/>
      <c r="L965" s="15"/>
      <c r="M965" s="15"/>
      <c r="N965" s="15"/>
      <c r="O965" s="15"/>
      <c r="P965" s="15"/>
      <c r="Q965" s="15"/>
      <c r="R965" s="15"/>
      <c r="S965" s="15"/>
    </row>
    <row r="966">
      <c r="A966" s="15"/>
      <c r="B966" s="15"/>
      <c r="C966" s="15"/>
      <c r="D966" s="15"/>
      <c r="E966" s="15"/>
      <c r="F966" s="15"/>
      <c r="G966" s="15"/>
      <c r="H966" s="15"/>
      <c r="I966" s="15"/>
      <c r="J966" s="844"/>
      <c r="K966" s="15"/>
      <c r="L966" s="15"/>
      <c r="M966" s="15"/>
      <c r="N966" s="15"/>
      <c r="O966" s="15"/>
      <c r="P966" s="15"/>
      <c r="Q966" s="15"/>
      <c r="R966" s="15"/>
      <c r="S966" s="15"/>
    </row>
    <row r="967">
      <c r="A967" s="15"/>
      <c r="B967" s="15"/>
      <c r="C967" s="15"/>
      <c r="D967" s="15"/>
      <c r="E967" s="15"/>
      <c r="F967" s="15"/>
      <c r="G967" s="15"/>
      <c r="H967" s="15"/>
      <c r="I967" s="15"/>
      <c r="J967" s="844"/>
      <c r="K967" s="15"/>
      <c r="L967" s="15"/>
      <c r="M967" s="15"/>
      <c r="N967" s="15"/>
      <c r="O967" s="15"/>
      <c r="P967" s="15"/>
      <c r="Q967" s="15"/>
      <c r="R967" s="15"/>
      <c r="S967" s="15"/>
    </row>
    <row r="968">
      <c r="A968" s="15"/>
      <c r="B968" s="15"/>
      <c r="C968" s="15"/>
      <c r="D968" s="15"/>
      <c r="E968" s="15"/>
      <c r="F968" s="15"/>
      <c r="G968" s="15"/>
      <c r="H968" s="15"/>
      <c r="I968" s="15"/>
      <c r="J968" s="844"/>
      <c r="K968" s="15"/>
      <c r="L968" s="15"/>
      <c r="M968" s="15"/>
      <c r="N968" s="15"/>
      <c r="O968" s="15"/>
      <c r="P968" s="15"/>
      <c r="Q968" s="15"/>
      <c r="R968" s="15"/>
      <c r="S968" s="15"/>
    </row>
    <row r="969">
      <c r="A969" s="15"/>
      <c r="B969" s="15"/>
      <c r="C969" s="15"/>
      <c r="D969" s="15"/>
      <c r="E969" s="15"/>
      <c r="F969" s="15"/>
      <c r="G969" s="15"/>
      <c r="H969" s="15"/>
      <c r="I969" s="15"/>
      <c r="J969" s="844"/>
      <c r="K969" s="15"/>
      <c r="L969" s="15"/>
      <c r="M969" s="15"/>
      <c r="N969" s="15"/>
      <c r="O969" s="15"/>
      <c r="P969" s="15"/>
      <c r="Q969" s="15"/>
      <c r="R969" s="15"/>
      <c r="S969" s="15"/>
    </row>
    <row r="970">
      <c r="A970" s="15"/>
      <c r="B970" s="15"/>
      <c r="C970" s="15"/>
      <c r="D970" s="15"/>
      <c r="E970" s="15"/>
      <c r="F970" s="15"/>
      <c r="G970" s="15"/>
      <c r="H970" s="15"/>
      <c r="I970" s="15"/>
      <c r="J970" s="844"/>
      <c r="K970" s="15"/>
      <c r="L970" s="15"/>
      <c r="M970" s="15"/>
      <c r="N970" s="15"/>
      <c r="O970" s="15"/>
      <c r="P970" s="15"/>
      <c r="Q970" s="15"/>
      <c r="R970" s="15"/>
      <c r="S970" s="15"/>
    </row>
    <row r="971">
      <c r="A971" s="15"/>
      <c r="B971" s="15"/>
      <c r="C971" s="15"/>
      <c r="D971" s="15"/>
      <c r="E971" s="15"/>
      <c r="F971" s="15"/>
      <c r="G971" s="15"/>
      <c r="H971" s="15"/>
      <c r="I971" s="15"/>
      <c r="J971" s="844"/>
      <c r="K971" s="15"/>
      <c r="L971" s="15"/>
      <c r="M971" s="15"/>
      <c r="N971" s="15"/>
      <c r="O971" s="15"/>
      <c r="P971" s="15"/>
      <c r="Q971" s="15"/>
      <c r="R971" s="15"/>
      <c r="S971" s="15"/>
    </row>
    <row r="972">
      <c r="A972" s="15"/>
      <c r="B972" s="15"/>
      <c r="C972" s="15"/>
      <c r="D972" s="15"/>
      <c r="E972" s="15"/>
      <c r="F972" s="15"/>
      <c r="G972" s="15"/>
      <c r="H972" s="15"/>
      <c r="I972" s="15"/>
      <c r="J972" s="844"/>
      <c r="K972" s="15"/>
      <c r="L972" s="15"/>
      <c r="M972" s="15"/>
      <c r="N972" s="15"/>
      <c r="O972" s="15"/>
      <c r="P972" s="15"/>
      <c r="Q972" s="15"/>
      <c r="R972" s="15"/>
      <c r="S972" s="15"/>
    </row>
    <row r="973">
      <c r="A973" s="15"/>
      <c r="B973" s="15"/>
      <c r="C973" s="15"/>
      <c r="D973" s="15"/>
      <c r="E973" s="15"/>
      <c r="F973" s="15"/>
      <c r="G973" s="15"/>
      <c r="H973" s="15"/>
      <c r="I973" s="15"/>
      <c r="J973" s="844"/>
      <c r="K973" s="15"/>
      <c r="L973" s="15"/>
      <c r="M973" s="15"/>
      <c r="N973" s="15"/>
      <c r="O973" s="15"/>
      <c r="P973" s="15"/>
      <c r="Q973" s="15"/>
      <c r="R973" s="15"/>
      <c r="S973" s="15"/>
    </row>
    <row r="974">
      <c r="A974" s="15"/>
      <c r="B974" s="15"/>
      <c r="C974" s="15"/>
      <c r="D974" s="15"/>
      <c r="E974" s="15"/>
      <c r="F974" s="15"/>
      <c r="G974" s="15"/>
      <c r="H974" s="15"/>
      <c r="I974" s="15"/>
      <c r="J974" s="844"/>
      <c r="K974" s="15"/>
      <c r="L974" s="15"/>
      <c r="M974" s="15"/>
      <c r="N974" s="15"/>
      <c r="O974" s="15"/>
      <c r="P974" s="15"/>
      <c r="Q974" s="15"/>
      <c r="R974" s="15"/>
      <c r="S974" s="15"/>
    </row>
    <row r="975">
      <c r="A975" s="15"/>
      <c r="B975" s="15"/>
      <c r="C975" s="15"/>
      <c r="D975" s="15"/>
      <c r="E975" s="15"/>
      <c r="F975" s="15"/>
      <c r="G975" s="15"/>
      <c r="H975" s="15"/>
      <c r="I975" s="15"/>
      <c r="J975" s="844"/>
      <c r="K975" s="15"/>
      <c r="L975" s="15"/>
      <c r="M975" s="15"/>
      <c r="N975" s="15"/>
      <c r="O975" s="15"/>
      <c r="P975" s="15"/>
      <c r="Q975" s="15"/>
      <c r="R975" s="15"/>
      <c r="S975" s="15"/>
    </row>
    <row r="976">
      <c r="A976" s="15"/>
      <c r="B976" s="15"/>
      <c r="C976" s="15"/>
      <c r="D976" s="15"/>
      <c r="E976" s="15"/>
      <c r="F976" s="15"/>
      <c r="G976" s="15"/>
      <c r="H976" s="15"/>
      <c r="I976" s="15"/>
      <c r="J976" s="844"/>
      <c r="K976" s="15"/>
      <c r="L976" s="15"/>
      <c r="M976" s="15"/>
      <c r="N976" s="15"/>
      <c r="O976" s="15"/>
      <c r="P976" s="15"/>
      <c r="Q976" s="15"/>
      <c r="R976" s="15"/>
      <c r="S976" s="15"/>
    </row>
    <row r="977">
      <c r="A977" s="15"/>
      <c r="B977" s="15"/>
      <c r="C977" s="15"/>
      <c r="D977" s="15"/>
      <c r="E977" s="15"/>
      <c r="F977" s="15"/>
      <c r="G977" s="15"/>
      <c r="H977" s="15"/>
      <c r="I977" s="15"/>
      <c r="J977" s="844"/>
      <c r="K977" s="15"/>
      <c r="L977" s="15"/>
      <c r="M977" s="15"/>
      <c r="N977" s="15"/>
      <c r="O977" s="15"/>
      <c r="P977" s="15"/>
      <c r="Q977" s="15"/>
      <c r="R977" s="15"/>
      <c r="S977" s="15"/>
    </row>
    <row r="978">
      <c r="A978" s="15"/>
      <c r="B978" s="15"/>
      <c r="C978" s="15"/>
      <c r="D978" s="15"/>
      <c r="E978" s="15"/>
      <c r="F978" s="15"/>
      <c r="G978" s="15"/>
      <c r="H978" s="15"/>
      <c r="I978" s="15"/>
      <c r="J978" s="844"/>
      <c r="K978" s="15"/>
      <c r="L978" s="15"/>
      <c r="M978" s="15"/>
      <c r="N978" s="15"/>
      <c r="O978" s="15"/>
      <c r="P978" s="15"/>
      <c r="Q978" s="15"/>
      <c r="R978" s="15"/>
      <c r="S978" s="15"/>
    </row>
    <row r="979">
      <c r="A979" s="15"/>
      <c r="B979" s="15"/>
      <c r="C979" s="15"/>
      <c r="D979" s="15"/>
      <c r="E979" s="15"/>
      <c r="F979" s="15"/>
      <c r="G979" s="15"/>
      <c r="H979" s="15"/>
      <c r="I979" s="15"/>
      <c r="J979" s="844"/>
      <c r="K979" s="15"/>
      <c r="L979" s="15"/>
      <c r="M979" s="15"/>
      <c r="N979" s="15"/>
      <c r="O979" s="15"/>
      <c r="P979" s="15"/>
      <c r="Q979" s="15"/>
      <c r="R979" s="15"/>
      <c r="S979" s="15"/>
    </row>
    <row r="980">
      <c r="A980" s="15"/>
      <c r="B980" s="15"/>
      <c r="C980" s="15"/>
      <c r="D980" s="15"/>
      <c r="E980" s="15"/>
      <c r="F980" s="15"/>
      <c r="G980" s="15"/>
      <c r="H980" s="15"/>
      <c r="I980" s="15"/>
      <c r="J980" s="844"/>
      <c r="K980" s="15"/>
      <c r="L980" s="15"/>
      <c r="M980" s="15"/>
      <c r="N980" s="15"/>
      <c r="O980" s="15"/>
      <c r="P980" s="15"/>
      <c r="Q980" s="15"/>
      <c r="R980" s="15"/>
      <c r="S980" s="15"/>
    </row>
    <row r="981">
      <c r="A981" s="15"/>
      <c r="B981" s="15"/>
      <c r="C981" s="15"/>
      <c r="D981" s="15"/>
      <c r="E981" s="15"/>
      <c r="F981" s="15"/>
      <c r="G981" s="15"/>
      <c r="H981" s="15"/>
      <c r="I981" s="15"/>
      <c r="J981" s="844"/>
      <c r="K981" s="15"/>
      <c r="L981" s="15"/>
      <c r="M981" s="15"/>
      <c r="N981" s="15"/>
      <c r="O981" s="15"/>
      <c r="P981" s="15"/>
      <c r="Q981" s="15"/>
      <c r="R981" s="15"/>
      <c r="S981" s="15"/>
    </row>
    <row r="982">
      <c r="A982" s="15"/>
      <c r="B982" s="15"/>
      <c r="C982" s="15"/>
      <c r="D982" s="15"/>
      <c r="E982" s="15"/>
      <c r="F982" s="15"/>
      <c r="G982" s="15"/>
      <c r="H982" s="15"/>
      <c r="I982" s="15"/>
      <c r="J982" s="844"/>
      <c r="K982" s="15"/>
      <c r="L982" s="15"/>
      <c r="M982" s="15"/>
      <c r="N982" s="15"/>
      <c r="O982" s="15"/>
      <c r="P982" s="15"/>
      <c r="Q982" s="15"/>
      <c r="R982" s="15"/>
      <c r="S982" s="15"/>
    </row>
    <row r="983">
      <c r="A983" s="15"/>
      <c r="B983" s="15"/>
      <c r="C983" s="15"/>
      <c r="D983" s="15"/>
      <c r="E983" s="15"/>
      <c r="F983" s="15"/>
      <c r="G983" s="15"/>
      <c r="H983" s="15"/>
      <c r="I983" s="15"/>
      <c r="J983" s="844"/>
      <c r="K983" s="15"/>
      <c r="L983" s="15"/>
      <c r="M983" s="15"/>
      <c r="N983" s="15"/>
      <c r="O983" s="15"/>
      <c r="P983" s="15"/>
      <c r="Q983" s="15"/>
      <c r="R983" s="15"/>
      <c r="S983" s="15"/>
    </row>
    <row r="984">
      <c r="A984" s="15"/>
      <c r="B984" s="15"/>
      <c r="C984" s="15"/>
      <c r="D984" s="15"/>
      <c r="E984" s="15"/>
      <c r="F984" s="15"/>
      <c r="G984" s="15"/>
      <c r="H984" s="15"/>
      <c r="I984" s="15"/>
      <c r="J984" s="844"/>
      <c r="K984" s="15"/>
      <c r="L984" s="15"/>
      <c r="M984" s="15"/>
      <c r="N984" s="15"/>
      <c r="O984" s="15"/>
      <c r="P984" s="15"/>
      <c r="Q984" s="15"/>
      <c r="R984" s="15"/>
      <c r="S984" s="15"/>
    </row>
    <row r="985">
      <c r="A985" s="15"/>
      <c r="B985" s="15"/>
      <c r="C985" s="15"/>
      <c r="D985" s="15"/>
      <c r="E985" s="15"/>
      <c r="F985" s="15"/>
      <c r="G985" s="15"/>
      <c r="H985" s="15"/>
      <c r="I985" s="15"/>
      <c r="J985" s="844"/>
      <c r="K985" s="15"/>
      <c r="L985" s="15"/>
      <c r="M985" s="15"/>
      <c r="N985" s="15"/>
      <c r="O985" s="15"/>
      <c r="P985" s="15"/>
      <c r="Q985" s="15"/>
      <c r="R985" s="15"/>
      <c r="S985" s="15"/>
    </row>
    <row r="986">
      <c r="A986" s="15"/>
      <c r="B986" s="15"/>
      <c r="C986" s="15"/>
      <c r="D986" s="15"/>
      <c r="E986" s="15"/>
      <c r="F986" s="15"/>
      <c r="G986" s="15"/>
      <c r="H986" s="15"/>
      <c r="I986" s="15"/>
      <c r="J986" s="844"/>
      <c r="K986" s="15"/>
      <c r="L986" s="15"/>
      <c r="M986" s="15"/>
      <c r="N986" s="15"/>
      <c r="O986" s="15"/>
      <c r="P986" s="15"/>
      <c r="Q986" s="15"/>
      <c r="R986" s="15"/>
      <c r="S986" s="15"/>
    </row>
    <row r="987">
      <c r="A987" s="15"/>
      <c r="B987" s="15"/>
      <c r="C987" s="15"/>
      <c r="D987" s="15"/>
      <c r="E987" s="15"/>
      <c r="F987" s="15"/>
      <c r="G987" s="15"/>
      <c r="H987" s="15"/>
      <c r="I987" s="15"/>
      <c r="J987" s="844"/>
      <c r="K987" s="15"/>
      <c r="L987" s="15"/>
      <c r="M987" s="15"/>
      <c r="N987" s="15"/>
      <c r="O987" s="15"/>
      <c r="P987" s="15"/>
      <c r="Q987" s="15"/>
      <c r="R987" s="15"/>
      <c r="S987" s="15"/>
    </row>
    <row r="988">
      <c r="A988" s="15"/>
      <c r="B988" s="15"/>
      <c r="C988" s="15"/>
      <c r="D988" s="15"/>
      <c r="E988" s="15"/>
      <c r="F988" s="15"/>
      <c r="G988" s="15"/>
      <c r="H988" s="15"/>
      <c r="I988" s="15"/>
      <c r="J988" s="844"/>
      <c r="K988" s="15"/>
      <c r="L988" s="15"/>
      <c r="M988" s="15"/>
      <c r="N988" s="15"/>
      <c r="O988" s="15"/>
      <c r="P988" s="15"/>
      <c r="Q988" s="15"/>
      <c r="R988" s="15"/>
      <c r="S988" s="15"/>
    </row>
    <row r="989">
      <c r="A989" s="15"/>
      <c r="B989" s="15"/>
      <c r="C989" s="15"/>
      <c r="D989" s="15"/>
      <c r="E989" s="15"/>
      <c r="F989" s="15"/>
      <c r="G989" s="15"/>
      <c r="H989" s="15"/>
      <c r="I989" s="15"/>
      <c r="J989" s="844"/>
      <c r="K989" s="15"/>
      <c r="L989" s="15"/>
      <c r="M989" s="15"/>
      <c r="N989" s="15"/>
      <c r="O989" s="15"/>
      <c r="P989" s="15"/>
      <c r="Q989" s="15"/>
      <c r="R989" s="15"/>
      <c r="S989" s="15"/>
    </row>
    <row r="990">
      <c r="A990" s="15"/>
      <c r="B990" s="15"/>
      <c r="C990" s="15"/>
      <c r="D990" s="15"/>
      <c r="E990" s="15"/>
      <c r="F990" s="15"/>
      <c r="G990" s="15"/>
      <c r="H990" s="15"/>
      <c r="I990" s="15"/>
      <c r="J990" s="844"/>
      <c r="K990" s="15"/>
      <c r="L990" s="15"/>
      <c r="M990" s="15"/>
      <c r="N990" s="15"/>
      <c r="O990" s="15"/>
      <c r="P990" s="15"/>
      <c r="Q990" s="15"/>
      <c r="R990" s="15"/>
      <c r="S990" s="15"/>
    </row>
    <row r="991">
      <c r="A991" s="15"/>
      <c r="B991" s="15"/>
      <c r="C991" s="15"/>
      <c r="D991" s="15"/>
      <c r="E991" s="15"/>
      <c r="F991" s="15"/>
      <c r="G991" s="15"/>
      <c r="H991" s="15"/>
      <c r="I991" s="15"/>
      <c r="J991" s="844"/>
      <c r="K991" s="15"/>
      <c r="L991" s="15"/>
      <c r="M991" s="15"/>
      <c r="N991" s="15"/>
      <c r="O991" s="15"/>
      <c r="P991" s="15"/>
      <c r="Q991" s="15"/>
      <c r="R991" s="15"/>
      <c r="S991" s="15"/>
    </row>
    <row r="992">
      <c r="A992" s="15"/>
      <c r="B992" s="15"/>
      <c r="C992" s="15"/>
      <c r="D992" s="15"/>
      <c r="E992" s="15"/>
      <c r="F992" s="15"/>
      <c r="G992" s="15"/>
      <c r="H992" s="15"/>
      <c r="I992" s="15"/>
      <c r="J992" s="844"/>
      <c r="K992" s="15"/>
      <c r="L992" s="15"/>
      <c r="M992" s="15"/>
      <c r="N992" s="15"/>
      <c r="O992" s="15"/>
      <c r="P992" s="15"/>
      <c r="Q992" s="15"/>
      <c r="R992" s="15"/>
      <c r="S992" s="15"/>
    </row>
    <row r="993">
      <c r="A993" s="15"/>
      <c r="B993" s="15"/>
      <c r="C993" s="15"/>
      <c r="D993" s="15"/>
      <c r="E993" s="15"/>
      <c r="F993" s="15"/>
      <c r="G993" s="15"/>
      <c r="H993" s="15"/>
      <c r="I993" s="15"/>
      <c r="J993" s="844"/>
      <c r="K993" s="15"/>
      <c r="L993" s="15"/>
      <c r="M993" s="15"/>
      <c r="N993" s="15"/>
      <c r="O993" s="15"/>
      <c r="P993" s="15"/>
      <c r="Q993" s="15"/>
      <c r="R993" s="15"/>
      <c r="S993" s="15"/>
    </row>
    <row r="994">
      <c r="A994" s="15"/>
      <c r="B994" s="15"/>
      <c r="C994" s="15"/>
      <c r="D994" s="15"/>
      <c r="E994" s="15"/>
      <c r="F994" s="15"/>
      <c r="G994" s="15"/>
      <c r="H994" s="15"/>
      <c r="I994" s="15"/>
      <c r="J994" s="844"/>
      <c r="K994" s="15"/>
      <c r="L994" s="15"/>
      <c r="M994" s="15"/>
      <c r="N994" s="15"/>
      <c r="O994" s="15"/>
      <c r="P994" s="15"/>
      <c r="Q994" s="15"/>
      <c r="R994" s="15"/>
      <c r="S994" s="15"/>
    </row>
    <row r="995">
      <c r="A995" s="15"/>
      <c r="B995" s="15"/>
      <c r="C995" s="15"/>
      <c r="D995" s="15"/>
      <c r="E995" s="15"/>
      <c r="F995" s="15"/>
      <c r="G995" s="15"/>
      <c r="H995" s="15"/>
      <c r="I995" s="15"/>
      <c r="J995" s="844"/>
      <c r="K995" s="15"/>
      <c r="L995" s="15"/>
      <c r="M995" s="15"/>
      <c r="N995" s="15"/>
      <c r="O995" s="15"/>
      <c r="P995" s="15"/>
      <c r="Q995" s="15"/>
      <c r="R995" s="15"/>
      <c r="S995" s="15"/>
    </row>
    <row r="996">
      <c r="A996" s="15"/>
      <c r="B996" s="15"/>
      <c r="C996" s="15"/>
      <c r="D996" s="15"/>
      <c r="E996" s="15"/>
      <c r="F996" s="15"/>
      <c r="G996" s="15"/>
      <c r="H996" s="15"/>
      <c r="I996" s="15"/>
      <c r="J996" s="844"/>
      <c r="K996" s="15"/>
      <c r="L996" s="15"/>
      <c r="M996" s="15"/>
      <c r="N996" s="15"/>
      <c r="O996" s="15"/>
      <c r="P996" s="15"/>
      <c r="Q996" s="15"/>
      <c r="R996" s="15"/>
      <c r="S996" s="15"/>
    </row>
    <row r="997">
      <c r="A997" s="15"/>
      <c r="B997" s="15"/>
      <c r="C997" s="15"/>
      <c r="D997" s="15"/>
      <c r="E997" s="15"/>
      <c r="F997" s="15"/>
      <c r="G997" s="15"/>
      <c r="H997" s="15"/>
      <c r="I997" s="15"/>
      <c r="J997" s="844"/>
      <c r="K997" s="15"/>
      <c r="L997" s="15"/>
      <c r="M997" s="15"/>
      <c r="N997" s="15"/>
      <c r="O997" s="15"/>
      <c r="P997" s="15"/>
      <c r="Q997" s="15"/>
      <c r="R997" s="15"/>
      <c r="S997" s="15"/>
    </row>
    <row r="998">
      <c r="A998" s="15"/>
      <c r="B998" s="15"/>
      <c r="C998" s="15"/>
      <c r="D998" s="15"/>
      <c r="E998" s="15"/>
      <c r="F998" s="15"/>
      <c r="G998" s="15"/>
      <c r="H998" s="15"/>
      <c r="I998" s="15"/>
      <c r="J998" s="844"/>
      <c r="K998" s="15"/>
      <c r="L998" s="15"/>
      <c r="M998" s="15"/>
      <c r="N998" s="15"/>
      <c r="O998" s="15"/>
      <c r="P998" s="15"/>
      <c r="Q998" s="15"/>
      <c r="R998" s="15"/>
      <c r="S998" s="15"/>
    </row>
    <row r="999">
      <c r="A999" s="15"/>
      <c r="B999" s="15"/>
      <c r="C999" s="15"/>
      <c r="D999" s="15"/>
      <c r="E999" s="15"/>
      <c r="F999" s="15"/>
      <c r="G999" s="15"/>
      <c r="H999" s="15"/>
      <c r="I999" s="15"/>
      <c r="J999" s="844"/>
      <c r="K999" s="15"/>
      <c r="L999" s="15"/>
      <c r="M999" s="15"/>
      <c r="N999" s="15"/>
      <c r="O999" s="15"/>
      <c r="P999" s="15"/>
      <c r="Q999" s="15"/>
      <c r="R999" s="15"/>
      <c r="S999" s="15"/>
    </row>
    <row r="1000">
      <c r="A1000" s="15"/>
      <c r="B1000" s="15"/>
      <c r="C1000" s="15"/>
      <c r="D1000" s="15"/>
      <c r="E1000" s="15"/>
      <c r="F1000" s="15"/>
      <c r="G1000" s="15"/>
      <c r="H1000" s="15"/>
      <c r="I1000" s="15"/>
      <c r="J1000" s="844"/>
      <c r="K1000" s="15"/>
      <c r="L1000" s="15"/>
      <c r="M1000" s="15"/>
      <c r="N1000" s="15"/>
      <c r="O1000" s="15"/>
      <c r="P1000" s="15"/>
      <c r="Q1000" s="15"/>
      <c r="R1000" s="15"/>
      <c r="S1000" s="15"/>
    </row>
    <row r="1001">
      <c r="A1001" s="15"/>
      <c r="B1001" s="15"/>
      <c r="C1001" s="15"/>
      <c r="D1001" s="15"/>
      <c r="E1001" s="15"/>
      <c r="F1001" s="15"/>
      <c r="G1001" s="15"/>
      <c r="H1001" s="15"/>
      <c r="I1001" s="15"/>
      <c r="J1001" s="844"/>
      <c r="K1001" s="15"/>
      <c r="L1001" s="15"/>
      <c r="M1001" s="15"/>
      <c r="N1001" s="15"/>
      <c r="O1001" s="15"/>
      <c r="P1001" s="15"/>
      <c r="Q1001" s="15"/>
      <c r="R1001" s="15"/>
      <c r="S1001" s="15"/>
    </row>
    <row r="1002">
      <c r="A1002" s="15"/>
      <c r="B1002" s="15"/>
      <c r="C1002" s="15"/>
      <c r="D1002" s="15"/>
      <c r="E1002" s="15"/>
      <c r="F1002" s="15"/>
      <c r="G1002" s="15"/>
      <c r="H1002" s="15"/>
      <c r="I1002" s="15"/>
      <c r="J1002" s="844"/>
      <c r="K1002" s="15"/>
      <c r="L1002" s="15"/>
      <c r="M1002" s="15"/>
      <c r="N1002" s="15"/>
      <c r="O1002" s="15"/>
      <c r="P1002" s="15"/>
      <c r="Q1002" s="15"/>
      <c r="R1002" s="15"/>
      <c r="S1002" s="15"/>
    </row>
    <row r="1003">
      <c r="A1003" s="15"/>
      <c r="B1003" s="15"/>
      <c r="C1003" s="15"/>
      <c r="D1003" s="15"/>
      <c r="E1003" s="15"/>
      <c r="F1003" s="15"/>
      <c r="G1003" s="15"/>
      <c r="H1003" s="15"/>
      <c r="I1003" s="15"/>
      <c r="J1003" s="844"/>
      <c r="K1003" s="15"/>
      <c r="L1003" s="15"/>
      <c r="M1003" s="15"/>
      <c r="N1003" s="15"/>
      <c r="O1003" s="15"/>
      <c r="P1003" s="15"/>
      <c r="Q1003" s="15"/>
      <c r="R1003" s="15"/>
      <c r="S1003" s="15"/>
    </row>
    <row r="1004">
      <c r="A1004" s="15"/>
      <c r="B1004" s="15"/>
      <c r="C1004" s="15"/>
      <c r="D1004" s="15"/>
      <c r="E1004" s="15"/>
      <c r="F1004" s="15"/>
      <c r="G1004" s="15"/>
      <c r="H1004" s="15"/>
      <c r="I1004" s="15"/>
      <c r="J1004" s="844"/>
      <c r="K1004" s="15"/>
      <c r="L1004" s="15"/>
      <c r="M1004" s="15"/>
      <c r="N1004" s="15"/>
      <c r="O1004" s="15"/>
      <c r="P1004" s="15"/>
      <c r="Q1004" s="15"/>
      <c r="R1004" s="15"/>
      <c r="S1004" s="15"/>
    </row>
    <row r="1005">
      <c r="A1005" s="15"/>
      <c r="B1005" s="15"/>
      <c r="C1005" s="15"/>
      <c r="D1005" s="15"/>
      <c r="E1005" s="15"/>
      <c r="F1005" s="15"/>
      <c r="G1005" s="15"/>
      <c r="H1005" s="15"/>
      <c r="I1005" s="15"/>
      <c r="J1005" s="844"/>
      <c r="K1005" s="15"/>
      <c r="L1005" s="15"/>
      <c r="M1005" s="15"/>
      <c r="N1005" s="15"/>
      <c r="O1005" s="15"/>
      <c r="P1005" s="15"/>
      <c r="Q1005" s="15"/>
      <c r="R1005" s="15"/>
      <c r="S1005" s="15"/>
    </row>
    <row r="1006">
      <c r="A1006" s="15"/>
      <c r="B1006" s="15"/>
      <c r="C1006" s="15"/>
      <c r="D1006" s="15"/>
      <c r="E1006" s="15"/>
      <c r="F1006" s="15"/>
      <c r="G1006" s="15"/>
      <c r="H1006" s="15"/>
      <c r="I1006" s="15"/>
      <c r="J1006" s="844"/>
      <c r="K1006" s="15"/>
      <c r="L1006" s="15"/>
      <c r="M1006" s="15"/>
      <c r="N1006" s="15"/>
      <c r="O1006" s="15"/>
      <c r="P1006" s="15"/>
      <c r="Q1006" s="15"/>
      <c r="R1006" s="15"/>
      <c r="S1006" s="15"/>
    </row>
    <row r="1007">
      <c r="A1007" s="15"/>
      <c r="B1007" s="15"/>
      <c r="C1007" s="15"/>
      <c r="D1007" s="15"/>
      <c r="E1007" s="15"/>
      <c r="F1007" s="15"/>
      <c r="G1007" s="15"/>
      <c r="H1007" s="15"/>
      <c r="I1007" s="15"/>
      <c r="J1007" s="844"/>
      <c r="K1007" s="15"/>
      <c r="L1007" s="15"/>
      <c r="M1007" s="15"/>
      <c r="N1007" s="15"/>
      <c r="O1007" s="15"/>
      <c r="P1007" s="15"/>
      <c r="Q1007" s="15"/>
      <c r="R1007" s="15"/>
      <c r="S1007" s="15"/>
    </row>
    <row r="1008">
      <c r="A1008" s="15"/>
      <c r="B1008" s="15"/>
      <c r="C1008" s="15"/>
      <c r="D1008" s="15"/>
      <c r="E1008" s="15"/>
      <c r="F1008" s="15"/>
      <c r="G1008" s="15"/>
      <c r="H1008" s="15"/>
      <c r="I1008" s="15"/>
      <c r="J1008" s="844"/>
      <c r="K1008" s="15"/>
      <c r="L1008" s="15"/>
      <c r="M1008" s="15"/>
      <c r="N1008" s="15"/>
      <c r="O1008" s="15"/>
      <c r="P1008" s="15"/>
      <c r="Q1008" s="15"/>
      <c r="R1008" s="15"/>
      <c r="S1008" s="15"/>
    </row>
    <row r="1009">
      <c r="A1009" s="15"/>
      <c r="B1009" s="15"/>
      <c r="C1009" s="15"/>
      <c r="D1009" s="15"/>
      <c r="E1009" s="15"/>
      <c r="F1009" s="15"/>
      <c r="G1009" s="15"/>
      <c r="H1009" s="15"/>
      <c r="I1009" s="15"/>
      <c r="J1009" s="844"/>
      <c r="K1009" s="15"/>
      <c r="L1009" s="15"/>
      <c r="M1009" s="15"/>
      <c r="N1009" s="15"/>
      <c r="O1009" s="15"/>
      <c r="P1009" s="15"/>
      <c r="Q1009" s="15"/>
      <c r="R1009" s="15"/>
      <c r="S1009" s="15"/>
    </row>
    <row r="1010">
      <c r="A1010" s="15"/>
      <c r="B1010" s="15"/>
      <c r="C1010" s="15"/>
      <c r="D1010" s="15"/>
      <c r="E1010" s="15"/>
      <c r="F1010" s="15"/>
      <c r="G1010" s="15"/>
      <c r="H1010" s="15"/>
      <c r="I1010" s="15"/>
      <c r="J1010" s="844"/>
      <c r="K1010" s="15"/>
      <c r="L1010" s="15"/>
      <c r="M1010" s="15"/>
      <c r="N1010" s="15"/>
      <c r="O1010" s="15"/>
      <c r="P1010" s="15"/>
      <c r="Q1010" s="15"/>
      <c r="R1010" s="15"/>
      <c r="S1010" s="15"/>
    </row>
    <row r="1011">
      <c r="A1011" s="15"/>
      <c r="B1011" s="15"/>
      <c r="C1011" s="15"/>
      <c r="D1011" s="15"/>
      <c r="E1011" s="15"/>
      <c r="F1011" s="15"/>
      <c r="G1011" s="15"/>
      <c r="H1011" s="15"/>
      <c r="I1011" s="15"/>
      <c r="J1011" s="844"/>
      <c r="K1011" s="15"/>
      <c r="L1011" s="15"/>
      <c r="M1011" s="15"/>
      <c r="N1011" s="15"/>
      <c r="O1011" s="15"/>
      <c r="P1011" s="15"/>
      <c r="Q1011" s="15"/>
      <c r="R1011" s="15"/>
      <c r="S1011" s="15"/>
    </row>
    <row r="1012">
      <c r="A1012" s="15"/>
      <c r="B1012" s="15"/>
      <c r="C1012" s="15"/>
      <c r="D1012" s="15"/>
      <c r="E1012" s="15"/>
      <c r="F1012" s="15"/>
      <c r="G1012" s="15"/>
      <c r="H1012" s="15"/>
      <c r="I1012" s="15"/>
      <c r="J1012" s="844"/>
      <c r="K1012" s="15"/>
      <c r="L1012" s="15"/>
      <c r="M1012" s="15"/>
      <c r="N1012" s="15"/>
      <c r="O1012" s="15"/>
      <c r="P1012" s="15"/>
      <c r="Q1012" s="15"/>
      <c r="R1012" s="15"/>
      <c r="S1012" s="15"/>
    </row>
    <row r="1013">
      <c r="A1013" s="15"/>
      <c r="B1013" s="15"/>
      <c r="C1013" s="15"/>
      <c r="D1013" s="15"/>
      <c r="E1013" s="15"/>
      <c r="F1013" s="15"/>
      <c r="G1013" s="15"/>
      <c r="H1013" s="15"/>
      <c r="I1013" s="15"/>
      <c r="J1013" s="844"/>
      <c r="K1013" s="15"/>
      <c r="L1013" s="15"/>
      <c r="M1013" s="15"/>
      <c r="N1013" s="15"/>
      <c r="O1013" s="15"/>
      <c r="P1013" s="15"/>
      <c r="Q1013" s="15"/>
      <c r="R1013" s="15"/>
      <c r="S1013" s="15"/>
    </row>
    <row r="1014">
      <c r="A1014" s="15"/>
      <c r="B1014" s="15"/>
      <c r="C1014" s="15"/>
      <c r="D1014" s="15"/>
      <c r="E1014" s="15"/>
      <c r="F1014" s="15"/>
      <c r="G1014" s="15"/>
      <c r="H1014" s="15"/>
      <c r="I1014" s="15"/>
      <c r="J1014" s="844"/>
      <c r="K1014" s="15"/>
      <c r="L1014" s="15"/>
      <c r="M1014" s="15"/>
      <c r="N1014" s="15"/>
      <c r="O1014" s="15"/>
      <c r="P1014" s="15"/>
      <c r="Q1014" s="15"/>
      <c r="R1014" s="15"/>
      <c r="S1014" s="15"/>
    </row>
    <row r="1015">
      <c r="A1015" s="15"/>
      <c r="B1015" s="15"/>
      <c r="C1015" s="15"/>
      <c r="D1015" s="15"/>
      <c r="E1015" s="15"/>
      <c r="F1015" s="15"/>
      <c r="G1015" s="15"/>
      <c r="H1015" s="15"/>
      <c r="I1015" s="15"/>
      <c r="J1015" s="844"/>
      <c r="K1015" s="15"/>
      <c r="L1015" s="15"/>
      <c r="M1015" s="15"/>
      <c r="N1015" s="15"/>
      <c r="O1015" s="15"/>
      <c r="P1015" s="15"/>
      <c r="Q1015" s="15"/>
      <c r="R1015" s="15"/>
      <c r="S1015" s="15"/>
    </row>
    <row r="1016">
      <c r="A1016" s="15"/>
      <c r="B1016" s="15"/>
      <c r="C1016" s="15"/>
      <c r="D1016" s="15"/>
      <c r="E1016" s="15"/>
      <c r="F1016" s="15"/>
      <c r="G1016" s="15"/>
      <c r="H1016" s="15"/>
      <c r="I1016" s="15"/>
      <c r="J1016" s="844"/>
      <c r="K1016" s="15"/>
      <c r="L1016" s="15"/>
      <c r="M1016" s="15"/>
      <c r="N1016" s="15"/>
      <c r="O1016" s="15"/>
      <c r="P1016" s="15"/>
      <c r="Q1016" s="15"/>
      <c r="R1016" s="15"/>
      <c r="S1016" s="15"/>
    </row>
    <row r="1017">
      <c r="A1017" s="15"/>
      <c r="B1017" s="15"/>
      <c r="C1017" s="15"/>
      <c r="D1017" s="15"/>
      <c r="E1017" s="15"/>
      <c r="F1017" s="15"/>
      <c r="G1017" s="15"/>
      <c r="H1017" s="15"/>
      <c r="I1017" s="15"/>
      <c r="J1017" s="844"/>
      <c r="K1017" s="15"/>
      <c r="L1017" s="15"/>
      <c r="M1017" s="15"/>
      <c r="N1017" s="15"/>
      <c r="O1017" s="15"/>
      <c r="P1017" s="15"/>
      <c r="Q1017" s="15"/>
      <c r="R1017" s="15"/>
      <c r="S1017" s="15"/>
    </row>
    <row r="1018">
      <c r="A1018" s="15"/>
      <c r="B1018" s="15"/>
      <c r="C1018" s="15"/>
      <c r="D1018" s="15"/>
      <c r="E1018" s="15"/>
      <c r="F1018" s="15"/>
      <c r="G1018" s="15"/>
      <c r="H1018" s="15"/>
      <c r="I1018" s="15"/>
      <c r="J1018" s="844"/>
      <c r="K1018" s="15"/>
      <c r="L1018" s="15"/>
      <c r="M1018" s="15"/>
      <c r="N1018" s="15"/>
      <c r="O1018" s="15"/>
      <c r="P1018" s="15"/>
      <c r="Q1018" s="15"/>
      <c r="R1018" s="15"/>
      <c r="S1018" s="15"/>
    </row>
    <row r="1019">
      <c r="A1019" s="15"/>
      <c r="B1019" s="15"/>
      <c r="C1019" s="15"/>
      <c r="D1019" s="15"/>
      <c r="E1019" s="15"/>
      <c r="F1019" s="15"/>
      <c r="G1019" s="15"/>
      <c r="H1019" s="15"/>
      <c r="I1019" s="15"/>
      <c r="J1019" s="844"/>
      <c r="K1019" s="15"/>
      <c r="L1019" s="15"/>
      <c r="M1019" s="15"/>
      <c r="N1019" s="15"/>
      <c r="O1019" s="15"/>
      <c r="P1019" s="15"/>
      <c r="Q1019" s="15"/>
      <c r="R1019" s="15"/>
      <c r="S1019" s="15"/>
    </row>
    <row r="1020">
      <c r="A1020" s="15"/>
      <c r="B1020" s="15"/>
      <c r="C1020" s="15"/>
      <c r="D1020" s="15"/>
      <c r="E1020" s="15"/>
      <c r="F1020" s="15"/>
      <c r="G1020" s="15"/>
      <c r="H1020" s="15"/>
      <c r="I1020" s="15"/>
      <c r="J1020" s="844"/>
      <c r="K1020" s="15"/>
      <c r="L1020" s="15"/>
      <c r="M1020" s="15"/>
      <c r="N1020" s="15"/>
      <c r="O1020" s="15"/>
      <c r="P1020" s="15"/>
      <c r="Q1020" s="15"/>
      <c r="R1020" s="15"/>
      <c r="S1020" s="15"/>
    </row>
    <row r="1021">
      <c r="A1021" s="15"/>
      <c r="B1021" s="15"/>
      <c r="C1021" s="15"/>
      <c r="D1021" s="15"/>
      <c r="E1021" s="15"/>
      <c r="F1021" s="15"/>
      <c r="G1021" s="15"/>
      <c r="H1021" s="15"/>
      <c r="I1021" s="15"/>
      <c r="J1021" s="844"/>
      <c r="K1021" s="15"/>
      <c r="L1021" s="15"/>
      <c r="M1021" s="15"/>
      <c r="N1021" s="15"/>
      <c r="O1021" s="15"/>
      <c r="P1021" s="15"/>
      <c r="Q1021" s="15"/>
      <c r="R1021" s="15"/>
      <c r="S1021" s="15"/>
    </row>
    <row r="1022">
      <c r="A1022" s="15"/>
      <c r="B1022" s="15"/>
      <c r="C1022" s="15"/>
      <c r="D1022" s="15"/>
      <c r="E1022" s="15"/>
      <c r="F1022" s="15"/>
      <c r="G1022" s="15"/>
      <c r="H1022" s="15"/>
      <c r="I1022" s="15"/>
      <c r="J1022" s="844"/>
      <c r="K1022" s="15"/>
      <c r="L1022" s="15"/>
      <c r="M1022" s="15"/>
      <c r="N1022" s="15"/>
      <c r="O1022" s="15"/>
      <c r="P1022" s="15"/>
      <c r="Q1022" s="15"/>
      <c r="R1022" s="15"/>
      <c r="S1022" s="15"/>
    </row>
    <row r="1023">
      <c r="A1023" s="15"/>
      <c r="B1023" s="15"/>
      <c r="C1023" s="15"/>
      <c r="D1023" s="15"/>
      <c r="E1023" s="15"/>
      <c r="F1023" s="15"/>
      <c r="G1023" s="15"/>
      <c r="H1023" s="15"/>
      <c r="I1023" s="15"/>
      <c r="J1023" s="844"/>
      <c r="K1023" s="15"/>
      <c r="L1023" s="15"/>
      <c r="M1023" s="15"/>
      <c r="N1023" s="15"/>
      <c r="O1023" s="15"/>
      <c r="P1023" s="15"/>
      <c r="Q1023" s="15"/>
      <c r="R1023" s="15"/>
      <c r="S1023" s="15"/>
    </row>
    <row r="1024">
      <c r="A1024" s="15"/>
      <c r="B1024" s="15"/>
      <c r="C1024" s="15"/>
      <c r="D1024" s="15"/>
      <c r="E1024" s="15"/>
      <c r="F1024" s="15"/>
      <c r="G1024" s="15"/>
      <c r="H1024" s="15"/>
      <c r="I1024" s="15"/>
      <c r="J1024" s="844"/>
      <c r="K1024" s="15"/>
      <c r="L1024" s="15"/>
      <c r="M1024" s="15"/>
      <c r="N1024" s="15"/>
      <c r="O1024" s="15"/>
      <c r="P1024" s="15"/>
      <c r="Q1024" s="15"/>
      <c r="R1024" s="15"/>
      <c r="S1024" s="15"/>
    </row>
    <row r="1025">
      <c r="A1025" s="15"/>
      <c r="B1025" s="15"/>
      <c r="C1025" s="15"/>
      <c r="D1025" s="15"/>
      <c r="E1025" s="15"/>
      <c r="F1025" s="15"/>
      <c r="G1025" s="15"/>
      <c r="H1025" s="15"/>
      <c r="I1025" s="15"/>
      <c r="J1025" s="844"/>
      <c r="K1025" s="15"/>
      <c r="L1025" s="15"/>
      <c r="M1025" s="15"/>
      <c r="N1025" s="15"/>
      <c r="O1025" s="15"/>
      <c r="P1025" s="15"/>
      <c r="Q1025" s="15"/>
      <c r="R1025" s="15"/>
      <c r="S1025" s="15"/>
    </row>
    <row r="1026">
      <c r="A1026" s="15"/>
      <c r="B1026" s="15"/>
      <c r="C1026" s="15"/>
      <c r="D1026" s="15"/>
      <c r="E1026" s="15"/>
      <c r="F1026" s="15"/>
      <c r="G1026" s="15"/>
      <c r="H1026" s="15"/>
      <c r="I1026" s="15"/>
      <c r="J1026" s="844"/>
      <c r="K1026" s="15"/>
      <c r="L1026" s="15"/>
      <c r="M1026" s="15"/>
      <c r="N1026" s="15"/>
      <c r="O1026" s="15"/>
      <c r="P1026" s="15"/>
      <c r="Q1026" s="15"/>
      <c r="R1026" s="15"/>
      <c r="S1026" s="15"/>
    </row>
    <row r="1027">
      <c r="A1027" s="15"/>
      <c r="B1027" s="15"/>
      <c r="C1027" s="15"/>
      <c r="D1027" s="15"/>
      <c r="E1027" s="15"/>
      <c r="F1027" s="15"/>
      <c r="G1027" s="15"/>
      <c r="H1027" s="15"/>
      <c r="I1027" s="15"/>
      <c r="J1027" s="844"/>
      <c r="K1027" s="15"/>
      <c r="L1027" s="15"/>
      <c r="M1027" s="15"/>
      <c r="N1027" s="15"/>
      <c r="O1027" s="15"/>
      <c r="P1027" s="15"/>
      <c r="Q1027" s="15"/>
      <c r="R1027" s="15"/>
      <c r="S1027" s="15"/>
    </row>
    <row r="1028">
      <c r="A1028" s="15"/>
      <c r="B1028" s="15"/>
      <c r="C1028" s="15"/>
      <c r="D1028" s="15"/>
      <c r="E1028" s="15"/>
      <c r="F1028" s="15"/>
      <c r="G1028" s="15"/>
      <c r="H1028" s="15"/>
      <c r="I1028" s="15"/>
      <c r="J1028" s="844"/>
      <c r="K1028" s="15"/>
      <c r="L1028" s="15"/>
      <c r="M1028" s="15"/>
      <c r="N1028" s="15"/>
      <c r="O1028" s="15"/>
      <c r="P1028" s="15"/>
      <c r="Q1028" s="15"/>
      <c r="R1028" s="15"/>
      <c r="S1028" s="15"/>
    </row>
    <row r="1029">
      <c r="A1029" s="15"/>
      <c r="B1029" s="15"/>
      <c r="C1029" s="15"/>
      <c r="D1029" s="15"/>
      <c r="E1029" s="15"/>
      <c r="F1029" s="15"/>
      <c r="G1029" s="15"/>
      <c r="H1029" s="15"/>
      <c r="I1029" s="15"/>
      <c r="J1029" s="844"/>
      <c r="K1029" s="15"/>
      <c r="L1029" s="15"/>
      <c r="M1029" s="15"/>
      <c r="N1029" s="15"/>
      <c r="O1029" s="15"/>
      <c r="P1029" s="15"/>
      <c r="Q1029" s="15"/>
      <c r="R1029" s="15"/>
      <c r="S1029" s="15"/>
    </row>
    <row r="1030">
      <c r="A1030" s="15"/>
      <c r="B1030" s="15"/>
      <c r="C1030" s="15"/>
      <c r="D1030" s="15"/>
      <c r="E1030" s="15"/>
      <c r="F1030" s="15"/>
      <c r="G1030" s="15"/>
      <c r="H1030" s="15"/>
      <c r="I1030" s="15"/>
      <c r="J1030" s="844"/>
      <c r="K1030" s="15"/>
      <c r="L1030" s="15"/>
      <c r="M1030" s="15"/>
      <c r="N1030" s="15"/>
      <c r="O1030" s="15"/>
      <c r="P1030" s="15"/>
      <c r="Q1030" s="15"/>
      <c r="R1030" s="15"/>
      <c r="S1030" s="15"/>
    </row>
    <row r="1031">
      <c r="A1031" s="15"/>
      <c r="B1031" s="15"/>
      <c r="C1031" s="15"/>
      <c r="D1031" s="15"/>
      <c r="E1031" s="15"/>
      <c r="F1031" s="15"/>
      <c r="G1031" s="15"/>
      <c r="H1031" s="15"/>
      <c r="I1031" s="15"/>
      <c r="J1031" s="844"/>
      <c r="K1031" s="15"/>
      <c r="L1031" s="15"/>
      <c r="M1031" s="15"/>
      <c r="N1031" s="15"/>
      <c r="O1031" s="15"/>
      <c r="P1031" s="15"/>
      <c r="Q1031" s="15"/>
      <c r="R1031" s="15"/>
      <c r="S1031" s="15"/>
    </row>
    <row r="1032">
      <c r="A1032" s="15"/>
      <c r="B1032" s="15"/>
      <c r="C1032" s="15"/>
      <c r="D1032" s="15"/>
      <c r="E1032" s="15"/>
      <c r="F1032" s="15"/>
      <c r="G1032" s="15"/>
      <c r="H1032" s="15"/>
      <c r="I1032" s="15"/>
      <c r="J1032" s="844"/>
      <c r="K1032" s="15"/>
      <c r="L1032" s="15"/>
      <c r="M1032" s="15"/>
      <c r="N1032" s="15"/>
      <c r="O1032" s="15"/>
      <c r="P1032" s="15"/>
      <c r="Q1032" s="15"/>
      <c r="R1032" s="15"/>
      <c r="S1032" s="15"/>
    </row>
    <row r="1033">
      <c r="A1033" s="15"/>
      <c r="B1033" s="15"/>
      <c r="C1033" s="15"/>
      <c r="D1033" s="15"/>
      <c r="E1033" s="15"/>
      <c r="F1033" s="15"/>
      <c r="G1033" s="15"/>
      <c r="H1033" s="15"/>
      <c r="I1033" s="15"/>
      <c r="J1033" s="844"/>
      <c r="K1033" s="15"/>
      <c r="L1033" s="15"/>
      <c r="M1033" s="15"/>
      <c r="N1033" s="15"/>
      <c r="O1033" s="15"/>
      <c r="P1033" s="15"/>
      <c r="Q1033" s="15"/>
      <c r="R1033" s="15"/>
      <c r="S1033" s="15"/>
    </row>
    <row r="1034">
      <c r="A1034" s="15"/>
      <c r="B1034" s="15"/>
      <c r="C1034" s="15"/>
      <c r="D1034" s="15"/>
      <c r="E1034" s="15"/>
      <c r="F1034" s="15"/>
      <c r="G1034" s="15"/>
      <c r="H1034" s="15"/>
      <c r="I1034" s="15"/>
      <c r="J1034" s="844"/>
      <c r="K1034" s="15"/>
      <c r="L1034" s="15"/>
      <c r="M1034" s="15"/>
      <c r="N1034" s="15"/>
      <c r="O1034" s="15"/>
      <c r="P1034" s="15"/>
      <c r="Q1034" s="15"/>
      <c r="R1034" s="15"/>
      <c r="S1034" s="15"/>
    </row>
    <row r="1035">
      <c r="A1035" s="15"/>
      <c r="B1035" s="15"/>
      <c r="C1035" s="15"/>
      <c r="D1035" s="15"/>
      <c r="E1035" s="15"/>
      <c r="F1035" s="15"/>
      <c r="G1035" s="15"/>
      <c r="H1035" s="15"/>
      <c r="I1035" s="15"/>
      <c r="J1035" s="844"/>
      <c r="K1035" s="15"/>
      <c r="L1035" s="15"/>
      <c r="M1035" s="15"/>
      <c r="N1035" s="15"/>
      <c r="O1035" s="15"/>
      <c r="P1035" s="15"/>
      <c r="Q1035" s="15"/>
      <c r="R1035" s="15"/>
      <c r="S1035" s="15"/>
    </row>
    <row r="1036">
      <c r="A1036" s="15"/>
      <c r="B1036" s="15"/>
      <c r="C1036" s="15"/>
      <c r="D1036" s="15"/>
      <c r="E1036" s="15"/>
      <c r="F1036" s="15"/>
      <c r="G1036" s="15"/>
      <c r="H1036" s="15"/>
      <c r="I1036" s="15"/>
      <c r="J1036" s="844"/>
      <c r="K1036" s="15"/>
      <c r="L1036" s="15"/>
      <c r="M1036" s="15"/>
      <c r="N1036" s="15"/>
      <c r="O1036" s="15"/>
      <c r="P1036" s="15"/>
      <c r="Q1036" s="15"/>
      <c r="R1036" s="15"/>
      <c r="S1036" s="15"/>
    </row>
    <row r="1037">
      <c r="A1037" s="15"/>
      <c r="B1037" s="15"/>
      <c r="C1037" s="15"/>
      <c r="D1037" s="15"/>
      <c r="E1037" s="15"/>
      <c r="F1037" s="15"/>
      <c r="G1037" s="15"/>
      <c r="H1037" s="15"/>
      <c r="I1037" s="15"/>
      <c r="J1037" s="844"/>
      <c r="K1037" s="15"/>
      <c r="L1037" s="15"/>
      <c r="M1037" s="15"/>
      <c r="N1037" s="15"/>
      <c r="O1037" s="15"/>
      <c r="P1037" s="15"/>
      <c r="Q1037" s="15"/>
      <c r="R1037" s="15"/>
      <c r="S1037" s="15"/>
    </row>
    <row r="1038">
      <c r="A1038" s="15"/>
      <c r="B1038" s="15"/>
      <c r="C1038" s="15"/>
      <c r="D1038" s="15"/>
      <c r="E1038" s="15"/>
      <c r="F1038" s="15"/>
      <c r="G1038" s="15"/>
      <c r="H1038" s="15"/>
      <c r="I1038" s="15"/>
      <c r="J1038" s="844"/>
      <c r="K1038" s="15"/>
      <c r="L1038" s="15"/>
      <c r="M1038" s="15"/>
      <c r="N1038" s="15"/>
      <c r="O1038" s="15"/>
      <c r="P1038" s="15"/>
      <c r="Q1038" s="15"/>
      <c r="R1038" s="15"/>
      <c r="S1038" s="15"/>
    </row>
    <row r="1039">
      <c r="A1039" s="15"/>
      <c r="B1039" s="15"/>
      <c r="C1039" s="15"/>
      <c r="D1039" s="15"/>
      <c r="E1039" s="15"/>
      <c r="F1039" s="15"/>
      <c r="G1039" s="15"/>
      <c r="H1039" s="15"/>
      <c r="I1039" s="15"/>
      <c r="J1039" s="844"/>
      <c r="K1039" s="15"/>
      <c r="L1039" s="15"/>
      <c r="M1039" s="15"/>
      <c r="N1039" s="15"/>
      <c r="O1039" s="15"/>
      <c r="P1039" s="15"/>
      <c r="Q1039" s="15"/>
      <c r="R1039" s="15"/>
      <c r="S1039" s="15"/>
    </row>
    <row r="1040">
      <c r="A1040" s="15"/>
      <c r="B1040" s="15"/>
      <c r="C1040" s="15"/>
      <c r="D1040" s="15"/>
      <c r="E1040" s="15"/>
      <c r="F1040" s="15"/>
      <c r="G1040" s="15"/>
      <c r="H1040" s="15"/>
      <c r="I1040" s="15"/>
      <c r="J1040" s="844"/>
      <c r="K1040" s="15"/>
      <c r="L1040" s="15"/>
      <c r="M1040" s="15"/>
      <c r="N1040" s="15"/>
      <c r="O1040" s="15"/>
      <c r="P1040" s="15"/>
      <c r="Q1040" s="15"/>
      <c r="R1040" s="15"/>
      <c r="S1040" s="15"/>
    </row>
    <row r="1041">
      <c r="A1041" s="15"/>
      <c r="B1041" s="15"/>
      <c r="C1041" s="15"/>
      <c r="D1041" s="15"/>
      <c r="E1041" s="15"/>
      <c r="F1041" s="15"/>
      <c r="G1041" s="15"/>
      <c r="H1041" s="15"/>
      <c r="I1041" s="15"/>
      <c r="J1041" s="844"/>
      <c r="K1041" s="15"/>
      <c r="L1041" s="15"/>
      <c r="M1041" s="15"/>
      <c r="N1041" s="15"/>
      <c r="O1041" s="15"/>
      <c r="P1041" s="15"/>
      <c r="Q1041" s="15"/>
      <c r="R1041" s="15"/>
      <c r="S1041" s="15"/>
    </row>
    <row r="1042">
      <c r="A1042" s="15"/>
      <c r="B1042" s="15"/>
      <c r="C1042" s="15"/>
      <c r="D1042" s="15"/>
      <c r="E1042" s="15"/>
      <c r="F1042" s="15"/>
      <c r="G1042" s="15"/>
      <c r="H1042" s="15"/>
      <c r="I1042" s="15"/>
      <c r="J1042" s="844"/>
      <c r="K1042" s="15"/>
      <c r="L1042" s="15"/>
      <c r="M1042" s="15"/>
      <c r="N1042" s="15"/>
      <c r="O1042" s="15"/>
      <c r="P1042" s="15"/>
      <c r="Q1042" s="15"/>
      <c r="R1042" s="15"/>
      <c r="S1042" s="15"/>
    </row>
    <row r="1043">
      <c r="A1043" s="15"/>
      <c r="B1043" s="15"/>
      <c r="C1043" s="15"/>
      <c r="D1043" s="15"/>
      <c r="E1043" s="15"/>
      <c r="F1043" s="15"/>
      <c r="G1043" s="15"/>
      <c r="H1043" s="15"/>
      <c r="I1043" s="15"/>
      <c r="J1043" s="844"/>
      <c r="K1043" s="15"/>
      <c r="L1043" s="15"/>
      <c r="M1043" s="15"/>
      <c r="N1043" s="15"/>
      <c r="O1043" s="15"/>
      <c r="P1043" s="15"/>
      <c r="Q1043" s="15"/>
      <c r="R1043" s="15"/>
      <c r="S1043" s="15"/>
    </row>
    <row r="1044">
      <c r="A1044" s="15"/>
      <c r="B1044" s="15"/>
      <c r="C1044" s="15"/>
      <c r="D1044" s="15"/>
      <c r="E1044" s="15"/>
      <c r="F1044" s="15"/>
      <c r="G1044" s="15"/>
      <c r="H1044" s="15"/>
      <c r="I1044" s="15"/>
      <c r="J1044" s="844"/>
      <c r="K1044" s="15"/>
      <c r="L1044" s="15"/>
      <c r="M1044" s="15"/>
      <c r="N1044" s="15"/>
      <c r="O1044" s="15"/>
      <c r="P1044" s="15"/>
      <c r="Q1044" s="15"/>
      <c r="R1044" s="15"/>
      <c r="S1044" s="15"/>
    </row>
    <row r="1045">
      <c r="A1045" s="15"/>
      <c r="B1045" s="15"/>
      <c r="C1045" s="15"/>
      <c r="D1045" s="15"/>
      <c r="E1045" s="15"/>
      <c r="F1045" s="15"/>
      <c r="G1045" s="15"/>
      <c r="H1045" s="15"/>
      <c r="I1045" s="15"/>
      <c r="J1045" s="844"/>
      <c r="K1045" s="15"/>
      <c r="L1045" s="15"/>
      <c r="M1045" s="15"/>
      <c r="N1045" s="15"/>
      <c r="O1045" s="15"/>
      <c r="P1045" s="15"/>
      <c r="Q1045" s="15"/>
      <c r="R1045" s="15"/>
      <c r="S1045" s="15"/>
    </row>
    <row r="1046">
      <c r="A1046" s="15"/>
      <c r="B1046" s="15"/>
      <c r="C1046" s="15"/>
      <c r="D1046" s="15"/>
      <c r="E1046" s="15"/>
      <c r="F1046" s="15"/>
      <c r="G1046" s="15"/>
      <c r="H1046" s="15"/>
      <c r="I1046" s="15"/>
      <c r="J1046" s="844"/>
      <c r="K1046" s="15"/>
      <c r="L1046" s="15"/>
      <c r="M1046" s="15"/>
      <c r="N1046" s="15"/>
      <c r="O1046" s="15"/>
      <c r="P1046" s="15"/>
      <c r="Q1046" s="15"/>
      <c r="R1046" s="15"/>
      <c r="S1046" s="15"/>
    </row>
    <row r="1047">
      <c r="A1047" s="15"/>
      <c r="B1047" s="15"/>
      <c r="C1047" s="15"/>
      <c r="D1047" s="15"/>
      <c r="E1047" s="15"/>
      <c r="F1047" s="15"/>
      <c r="G1047" s="15"/>
      <c r="H1047" s="15"/>
      <c r="I1047" s="15"/>
      <c r="J1047" s="844"/>
      <c r="K1047" s="15"/>
      <c r="L1047" s="15"/>
      <c r="M1047" s="15"/>
      <c r="N1047" s="15"/>
      <c r="O1047" s="15"/>
      <c r="P1047" s="15"/>
      <c r="Q1047" s="15"/>
      <c r="R1047" s="15"/>
      <c r="S1047" s="15"/>
    </row>
    <row r="1048">
      <c r="A1048" s="15"/>
      <c r="B1048" s="15"/>
      <c r="C1048" s="15"/>
      <c r="D1048" s="15"/>
      <c r="E1048" s="15"/>
      <c r="F1048" s="15"/>
      <c r="G1048" s="15"/>
      <c r="H1048" s="15"/>
      <c r="I1048" s="15"/>
      <c r="J1048" s="844"/>
      <c r="K1048" s="15"/>
      <c r="L1048" s="15"/>
      <c r="M1048" s="15"/>
      <c r="N1048" s="15"/>
      <c r="O1048" s="15"/>
      <c r="P1048" s="15"/>
      <c r="Q1048" s="15"/>
      <c r="R1048" s="15"/>
      <c r="S1048" s="15"/>
    </row>
    <row r="1049">
      <c r="A1049" s="15"/>
      <c r="B1049" s="15"/>
      <c r="C1049" s="15"/>
      <c r="D1049" s="15"/>
      <c r="E1049" s="15"/>
      <c r="F1049" s="15"/>
      <c r="G1049" s="15"/>
      <c r="H1049" s="15"/>
      <c r="I1049" s="15"/>
      <c r="J1049" s="844"/>
      <c r="K1049" s="15"/>
      <c r="L1049" s="15"/>
      <c r="M1049" s="15"/>
      <c r="N1049" s="15"/>
      <c r="O1049" s="15"/>
      <c r="P1049" s="15"/>
      <c r="Q1049" s="15"/>
      <c r="R1049" s="15"/>
      <c r="S1049" s="15"/>
    </row>
    <row r="1050">
      <c r="A1050" s="15"/>
      <c r="B1050" s="15"/>
      <c r="C1050" s="15"/>
      <c r="D1050" s="15"/>
      <c r="E1050" s="15"/>
      <c r="F1050" s="15"/>
      <c r="G1050" s="15"/>
      <c r="H1050" s="15"/>
      <c r="I1050" s="15"/>
      <c r="J1050" s="844"/>
      <c r="K1050" s="15"/>
      <c r="L1050" s="15"/>
      <c r="M1050" s="15"/>
      <c r="N1050" s="15"/>
      <c r="O1050" s="15"/>
      <c r="P1050" s="15"/>
      <c r="Q1050" s="15"/>
      <c r="R1050" s="15"/>
      <c r="S1050" s="15"/>
    </row>
    <row r="1051">
      <c r="A1051" s="15"/>
      <c r="B1051" s="15"/>
      <c r="C1051" s="15"/>
      <c r="D1051" s="15"/>
      <c r="E1051" s="15"/>
      <c r="F1051" s="15"/>
      <c r="G1051" s="15"/>
      <c r="H1051" s="15"/>
      <c r="I1051" s="15"/>
      <c r="J1051" s="844"/>
      <c r="K1051" s="15"/>
      <c r="L1051" s="15"/>
      <c r="M1051" s="15"/>
      <c r="N1051" s="15"/>
      <c r="O1051" s="15"/>
      <c r="P1051" s="15"/>
      <c r="Q1051" s="15"/>
      <c r="R1051" s="15"/>
      <c r="S1051" s="15"/>
    </row>
    <row r="1052">
      <c r="A1052" s="15"/>
      <c r="B1052" s="15"/>
      <c r="C1052" s="15"/>
      <c r="D1052" s="15"/>
      <c r="E1052" s="15"/>
      <c r="F1052" s="15"/>
      <c r="G1052" s="15"/>
      <c r="H1052" s="15"/>
      <c r="I1052" s="15"/>
      <c r="J1052" s="844"/>
      <c r="K1052" s="15"/>
      <c r="L1052" s="15"/>
      <c r="M1052" s="15"/>
      <c r="N1052" s="15"/>
      <c r="O1052" s="15"/>
      <c r="P1052" s="15"/>
      <c r="Q1052" s="15"/>
      <c r="R1052" s="15"/>
      <c r="S1052" s="15"/>
    </row>
    <row r="1053">
      <c r="A1053" s="15"/>
      <c r="B1053" s="15"/>
      <c r="C1053" s="15"/>
      <c r="D1053" s="15"/>
      <c r="E1053" s="15"/>
      <c r="F1053" s="15"/>
      <c r="G1053" s="15"/>
      <c r="H1053" s="15"/>
      <c r="I1053" s="15"/>
      <c r="J1053" s="844"/>
      <c r="K1053" s="15"/>
      <c r="L1053" s="15"/>
      <c r="M1053" s="15"/>
      <c r="N1053" s="15"/>
      <c r="O1053" s="15"/>
      <c r="P1053" s="15"/>
      <c r="Q1053" s="15"/>
      <c r="R1053" s="15"/>
      <c r="S1053" s="15"/>
    </row>
    <row r="1054">
      <c r="A1054" s="15"/>
      <c r="B1054" s="15"/>
      <c r="C1054" s="15"/>
      <c r="D1054" s="15"/>
      <c r="E1054" s="15"/>
      <c r="F1054" s="15"/>
      <c r="G1054" s="15"/>
      <c r="H1054" s="15"/>
      <c r="I1054" s="15"/>
      <c r="J1054" s="844"/>
      <c r="K1054" s="15"/>
      <c r="L1054" s="15"/>
      <c r="M1054" s="15"/>
      <c r="N1054" s="15"/>
      <c r="O1054" s="15"/>
      <c r="P1054" s="15"/>
      <c r="Q1054" s="15"/>
      <c r="R1054" s="15"/>
      <c r="S1054" s="15"/>
    </row>
    <row r="1055">
      <c r="A1055" s="15"/>
      <c r="B1055" s="15"/>
      <c r="C1055" s="15"/>
      <c r="D1055" s="15"/>
      <c r="E1055" s="15"/>
      <c r="F1055" s="15"/>
      <c r="G1055" s="15"/>
      <c r="H1055" s="15"/>
      <c r="I1055" s="15"/>
      <c r="J1055" s="844"/>
      <c r="K1055" s="15"/>
      <c r="L1055" s="15"/>
      <c r="M1055" s="15"/>
      <c r="N1055" s="15"/>
      <c r="O1055" s="15"/>
      <c r="P1055" s="15"/>
      <c r="Q1055" s="15"/>
      <c r="R1055" s="15"/>
      <c r="S1055" s="15"/>
    </row>
    <row r="1056">
      <c r="A1056" s="15"/>
      <c r="B1056" s="15"/>
      <c r="C1056" s="15"/>
      <c r="D1056" s="15"/>
      <c r="E1056" s="15"/>
      <c r="F1056" s="15"/>
      <c r="G1056" s="15"/>
      <c r="H1056" s="15"/>
      <c r="I1056" s="15"/>
      <c r="J1056" s="844"/>
      <c r="K1056" s="15"/>
      <c r="L1056" s="15"/>
      <c r="M1056" s="15"/>
      <c r="N1056" s="15"/>
      <c r="O1056" s="15"/>
      <c r="P1056" s="15"/>
      <c r="Q1056" s="15"/>
      <c r="R1056" s="15"/>
      <c r="S1056" s="15"/>
    </row>
    <row r="1057">
      <c r="A1057" s="15"/>
      <c r="B1057" s="15"/>
      <c r="C1057" s="15"/>
      <c r="D1057" s="15"/>
      <c r="E1057" s="15"/>
      <c r="F1057" s="15"/>
      <c r="G1057" s="15"/>
      <c r="H1057" s="15"/>
      <c r="I1057" s="15"/>
      <c r="J1057" s="844"/>
      <c r="K1057" s="15"/>
      <c r="L1057" s="15"/>
      <c r="M1057" s="15"/>
      <c r="N1057" s="15"/>
      <c r="O1057" s="15"/>
      <c r="P1057" s="15"/>
      <c r="Q1057" s="15"/>
      <c r="R1057" s="15"/>
      <c r="S1057" s="15"/>
    </row>
    <row r="1058">
      <c r="A1058" s="15"/>
      <c r="B1058" s="15"/>
      <c r="C1058" s="15"/>
      <c r="D1058" s="15"/>
      <c r="E1058" s="15"/>
      <c r="F1058" s="15"/>
      <c r="G1058" s="15"/>
      <c r="H1058" s="15"/>
      <c r="I1058" s="15"/>
      <c r="J1058" s="844"/>
      <c r="K1058" s="15"/>
      <c r="L1058" s="15"/>
      <c r="M1058" s="15"/>
      <c r="N1058" s="15"/>
      <c r="O1058" s="15"/>
      <c r="P1058" s="15"/>
      <c r="Q1058" s="15"/>
      <c r="R1058" s="15"/>
      <c r="S1058" s="15"/>
    </row>
    <row r="1059">
      <c r="A1059" s="15"/>
      <c r="B1059" s="15"/>
      <c r="C1059" s="15"/>
      <c r="D1059" s="15"/>
      <c r="E1059" s="15"/>
      <c r="F1059" s="15"/>
      <c r="G1059" s="15"/>
      <c r="H1059" s="15"/>
      <c r="I1059" s="15"/>
      <c r="J1059" s="844"/>
      <c r="K1059" s="15"/>
      <c r="L1059" s="15"/>
      <c r="M1059" s="15"/>
      <c r="N1059" s="15"/>
      <c r="O1059" s="15"/>
      <c r="P1059" s="15"/>
      <c r="Q1059" s="15"/>
      <c r="R1059" s="15"/>
      <c r="S1059" s="15"/>
    </row>
    <row r="1060">
      <c r="A1060" s="15"/>
      <c r="B1060" s="15"/>
      <c r="C1060" s="15"/>
      <c r="D1060" s="15"/>
      <c r="E1060" s="15"/>
      <c r="F1060" s="15"/>
      <c r="G1060" s="15"/>
      <c r="H1060" s="15"/>
      <c r="I1060" s="15"/>
      <c r="J1060" s="844"/>
      <c r="K1060" s="15"/>
      <c r="L1060" s="15"/>
      <c r="M1060" s="15"/>
      <c r="N1060" s="15"/>
      <c r="O1060" s="15"/>
      <c r="P1060" s="15"/>
      <c r="Q1060" s="15"/>
      <c r="R1060" s="15"/>
      <c r="S1060" s="15"/>
    </row>
    <row r="1061">
      <c r="A1061" s="15"/>
      <c r="B1061" s="15"/>
      <c r="C1061" s="15"/>
      <c r="D1061" s="15"/>
      <c r="E1061" s="15"/>
      <c r="F1061" s="15"/>
      <c r="G1061" s="15"/>
      <c r="H1061" s="15"/>
      <c r="I1061" s="15"/>
      <c r="J1061" s="844"/>
      <c r="K1061" s="15"/>
      <c r="L1061" s="15"/>
      <c r="M1061" s="15"/>
      <c r="N1061" s="15"/>
      <c r="O1061" s="15"/>
      <c r="P1061" s="15"/>
      <c r="Q1061" s="15"/>
      <c r="R1061" s="15"/>
      <c r="S1061" s="15"/>
    </row>
    <row r="1062">
      <c r="A1062" s="15"/>
      <c r="B1062" s="15"/>
      <c r="C1062" s="15"/>
      <c r="D1062" s="15"/>
      <c r="E1062" s="15"/>
      <c r="F1062" s="15"/>
      <c r="G1062" s="15"/>
      <c r="H1062" s="15"/>
      <c r="I1062" s="15"/>
      <c r="J1062" s="844"/>
      <c r="K1062" s="15"/>
      <c r="L1062" s="15"/>
      <c r="M1062" s="15"/>
      <c r="N1062" s="15"/>
      <c r="O1062" s="15"/>
      <c r="P1062" s="15"/>
      <c r="Q1062" s="15"/>
      <c r="R1062" s="15"/>
      <c r="S1062" s="15"/>
    </row>
    <row r="1063">
      <c r="A1063" s="15"/>
      <c r="B1063" s="15"/>
      <c r="C1063" s="15"/>
      <c r="D1063" s="15"/>
      <c r="E1063" s="15"/>
      <c r="F1063" s="15"/>
      <c r="G1063" s="15"/>
      <c r="H1063" s="15"/>
      <c r="I1063" s="15"/>
      <c r="J1063" s="844"/>
      <c r="K1063" s="15"/>
      <c r="L1063" s="15"/>
      <c r="M1063" s="15"/>
      <c r="N1063" s="15"/>
      <c r="O1063" s="15"/>
      <c r="P1063" s="15"/>
      <c r="Q1063" s="15"/>
      <c r="R1063" s="15"/>
      <c r="S1063" s="15"/>
    </row>
    <row r="1064">
      <c r="A1064" s="15"/>
      <c r="B1064" s="15"/>
      <c r="C1064" s="15"/>
      <c r="D1064" s="15"/>
      <c r="E1064" s="15"/>
      <c r="F1064" s="15"/>
      <c r="G1064" s="15"/>
      <c r="H1064" s="15"/>
      <c r="I1064" s="15"/>
      <c r="J1064" s="844"/>
      <c r="K1064" s="15"/>
      <c r="L1064" s="15"/>
      <c r="M1064" s="15"/>
      <c r="N1064" s="15"/>
      <c r="O1064" s="15"/>
      <c r="P1064" s="15"/>
      <c r="Q1064" s="15"/>
      <c r="R1064" s="15"/>
      <c r="S1064" s="15"/>
    </row>
    <row r="1065">
      <c r="A1065" s="15"/>
      <c r="B1065" s="15"/>
      <c r="C1065" s="15"/>
      <c r="D1065" s="15"/>
      <c r="E1065" s="15"/>
      <c r="F1065" s="15"/>
      <c r="G1065" s="15"/>
      <c r="H1065" s="15"/>
      <c r="I1065" s="15"/>
      <c r="J1065" s="844"/>
      <c r="K1065" s="15"/>
      <c r="L1065" s="15"/>
      <c r="M1065" s="15"/>
      <c r="N1065" s="15"/>
      <c r="O1065" s="15"/>
      <c r="P1065" s="15"/>
      <c r="Q1065" s="15"/>
      <c r="R1065" s="15"/>
      <c r="S1065" s="15"/>
    </row>
    <row r="1066">
      <c r="A1066" s="15"/>
      <c r="B1066" s="15"/>
      <c r="C1066" s="15"/>
      <c r="D1066" s="15"/>
      <c r="E1066" s="15"/>
      <c r="F1066" s="15"/>
      <c r="G1066" s="15"/>
      <c r="H1066" s="15"/>
      <c r="I1066" s="15"/>
      <c r="J1066" s="844"/>
      <c r="K1066" s="15"/>
      <c r="L1066" s="15"/>
      <c r="M1066" s="15"/>
      <c r="N1066" s="15"/>
      <c r="O1066" s="15"/>
      <c r="P1066" s="15"/>
      <c r="Q1066" s="15"/>
      <c r="R1066" s="15"/>
      <c r="S1066" s="15"/>
    </row>
    <row r="1067">
      <c r="A1067" s="15"/>
      <c r="B1067" s="15"/>
      <c r="C1067" s="15"/>
      <c r="D1067" s="15"/>
      <c r="E1067" s="15"/>
      <c r="F1067" s="15"/>
      <c r="G1067" s="15"/>
      <c r="H1067" s="15"/>
      <c r="I1067" s="15"/>
      <c r="J1067" s="844"/>
      <c r="K1067" s="15"/>
      <c r="L1067" s="15"/>
      <c r="M1067" s="15"/>
      <c r="N1067" s="15"/>
      <c r="O1067" s="15"/>
      <c r="P1067" s="15"/>
      <c r="Q1067" s="15"/>
      <c r="R1067" s="15"/>
      <c r="S1067" s="15"/>
    </row>
    <row r="1068">
      <c r="A1068" s="15"/>
      <c r="B1068" s="15"/>
      <c r="C1068" s="15"/>
      <c r="D1068" s="15"/>
      <c r="E1068" s="15"/>
      <c r="F1068" s="15"/>
      <c r="G1068" s="15"/>
      <c r="H1068" s="15"/>
      <c r="I1068" s="15"/>
      <c r="J1068" s="844"/>
      <c r="K1068" s="15"/>
      <c r="L1068" s="15"/>
      <c r="M1068" s="15"/>
      <c r="N1068" s="15"/>
      <c r="O1068" s="15"/>
      <c r="P1068" s="15"/>
      <c r="Q1068" s="15"/>
      <c r="R1068" s="15"/>
      <c r="S1068" s="15"/>
    </row>
    <row r="1069">
      <c r="A1069" s="15"/>
      <c r="B1069" s="15"/>
      <c r="C1069" s="15"/>
      <c r="D1069" s="15"/>
      <c r="E1069" s="15"/>
      <c r="F1069" s="15"/>
      <c r="G1069" s="15"/>
      <c r="H1069" s="15"/>
      <c r="I1069" s="15"/>
      <c r="J1069" s="844"/>
      <c r="K1069" s="15"/>
      <c r="L1069" s="15"/>
      <c r="M1069" s="15"/>
      <c r="N1069" s="15"/>
      <c r="O1069" s="15"/>
      <c r="P1069" s="15"/>
      <c r="Q1069" s="15"/>
      <c r="R1069" s="15"/>
      <c r="S1069" s="15"/>
    </row>
    <row r="1070">
      <c r="A1070" s="15"/>
      <c r="B1070" s="15"/>
      <c r="C1070" s="15"/>
      <c r="D1070" s="15"/>
      <c r="E1070" s="15"/>
      <c r="F1070" s="15"/>
      <c r="G1070" s="15"/>
      <c r="H1070" s="15"/>
      <c r="I1070" s="15"/>
      <c r="J1070" s="844"/>
      <c r="K1070" s="15"/>
      <c r="L1070" s="15"/>
      <c r="M1070" s="15"/>
      <c r="N1070" s="15"/>
      <c r="O1070" s="15"/>
      <c r="P1070" s="15"/>
      <c r="Q1070" s="15"/>
      <c r="R1070" s="15"/>
      <c r="S1070" s="15"/>
    </row>
    <row r="1071">
      <c r="A1071" s="15"/>
      <c r="B1071" s="15"/>
      <c r="C1071" s="15"/>
      <c r="D1071" s="15"/>
      <c r="E1071" s="15"/>
      <c r="F1071" s="15"/>
      <c r="G1071" s="15"/>
      <c r="H1071" s="15"/>
      <c r="I1071" s="15"/>
      <c r="J1071" s="844"/>
      <c r="K1071" s="15"/>
      <c r="L1071" s="15"/>
      <c r="M1071" s="15"/>
      <c r="N1071" s="15"/>
      <c r="O1071" s="15"/>
      <c r="P1071" s="15"/>
      <c r="Q1071" s="15"/>
      <c r="R1071" s="15"/>
      <c r="S1071" s="15"/>
    </row>
    <row r="1072">
      <c r="A1072" s="15"/>
      <c r="B1072" s="15"/>
      <c r="C1072" s="15"/>
      <c r="D1072" s="15"/>
      <c r="E1072" s="15"/>
      <c r="F1072" s="15"/>
      <c r="G1072" s="15"/>
      <c r="H1072" s="15"/>
      <c r="I1072" s="15"/>
      <c r="J1072" s="844"/>
      <c r="K1072" s="15"/>
      <c r="L1072" s="15"/>
      <c r="M1072" s="15"/>
      <c r="N1072" s="15"/>
      <c r="O1072" s="15"/>
      <c r="P1072" s="15"/>
      <c r="Q1072" s="15"/>
      <c r="R1072" s="15"/>
      <c r="S1072" s="15"/>
    </row>
    <row r="1073">
      <c r="A1073" s="15"/>
      <c r="B1073" s="15"/>
      <c r="C1073" s="15"/>
      <c r="D1073" s="15"/>
      <c r="E1073" s="15"/>
      <c r="F1073" s="15"/>
      <c r="G1073" s="15"/>
      <c r="H1073" s="15"/>
      <c r="I1073" s="15"/>
      <c r="J1073" s="844"/>
      <c r="K1073" s="15"/>
      <c r="L1073" s="15"/>
      <c r="M1073" s="15"/>
      <c r="N1073" s="15"/>
      <c r="O1073" s="15"/>
      <c r="P1073" s="15"/>
      <c r="Q1073" s="15"/>
      <c r="R1073" s="15"/>
      <c r="S1073" s="15"/>
    </row>
    <row r="1074">
      <c r="A1074" s="15"/>
      <c r="B1074" s="15"/>
      <c r="C1074" s="15"/>
      <c r="D1074" s="15"/>
      <c r="E1074" s="15"/>
      <c r="F1074" s="15"/>
      <c r="G1074" s="15"/>
      <c r="H1074" s="15"/>
      <c r="I1074" s="15"/>
      <c r="J1074" s="844"/>
      <c r="K1074" s="15"/>
      <c r="L1074" s="15"/>
      <c r="M1074" s="15"/>
      <c r="N1074" s="15"/>
      <c r="O1074" s="15"/>
      <c r="P1074" s="15"/>
      <c r="Q1074" s="15"/>
      <c r="R1074" s="15"/>
      <c r="S1074" s="15"/>
    </row>
    <row r="1075">
      <c r="A1075" s="15"/>
      <c r="B1075" s="15"/>
      <c r="C1075" s="15"/>
      <c r="D1075" s="15"/>
      <c r="E1075" s="15"/>
      <c r="F1075" s="15"/>
      <c r="G1075" s="15"/>
      <c r="H1075" s="15"/>
      <c r="I1075" s="15"/>
      <c r="J1075" s="844"/>
      <c r="K1075" s="15"/>
      <c r="L1075" s="15"/>
      <c r="M1075" s="15"/>
      <c r="N1075" s="15"/>
      <c r="O1075" s="15"/>
      <c r="P1075" s="15"/>
      <c r="Q1075" s="15"/>
      <c r="R1075" s="15"/>
      <c r="S1075" s="15"/>
    </row>
    <row r="1076">
      <c r="A1076" s="15"/>
      <c r="B1076" s="15"/>
      <c r="C1076" s="15"/>
      <c r="D1076" s="15"/>
      <c r="E1076" s="15"/>
      <c r="F1076" s="15"/>
      <c r="G1076" s="15"/>
      <c r="H1076" s="15"/>
      <c r="I1076" s="15"/>
      <c r="J1076" s="844"/>
      <c r="K1076" s="15"/>
      <c r="L1076" s="15"/>
      <c r="M1076" s="15"/>
      <c r="N1076" s="15"/>
      <c r="O1076" s="15"/>
      <c r="P1076" s="15"/>
      <c r="Q1076" s="15"/>
      <c r="R1076" s="15"/>
      <c r="S1076" s="15"/>
    </row>
    <row r="1077">
      <c r="A1077" s="15"/>
      <c r="B1077" s="15"/>
      <c r="C1077" s="15"/>
      <c r="D1077" s="15"/>
      <c r="E1077" s="15"/>
      <c r="F1077" s="15"/>
      <c r="G1077" s="15"/>
      <c r="H1077" s="15"/>
      <c r="I1077" s="15"/>
      <c r="J1077" s="844"/>
      <c r="K1077" s="15"/>
      <c r="L1077" s="15"/>
      <c r="M1077" s="15"/>
      <c r="N1077" s="15"/>
      <c r="O1077" s="15"/>
      <c r="P1077" s="15"/>
      <c r="Q1077" s="15"/>
      <c r="R1077" s="15"/>
      <c r="S1077" s="15"/>
    </row>
    <row r="1078">
      <c r="A1078" s="15"/>
      <c r="B1078" s="15"/>
      <c r="C1078" s="15"/>
      <c r="D1078" s="15"/>
      <c r="E1078" s="15"/>
      <c r="F1078" s="15"/>
      <c r="G1078" s="15"/>
      <c r="H1078" s="15"/>
      <c r="I1078" s="15"/>
      <c r="J1078" s="844"/>
      <c r="K1078" s="15"/>
      <c r="L1078" s="15"/>
      <c r="M1078" s="15"/>
      <c r="N1078" s="15"/>
      <c r="O1078" s="15"/>
      <c r="P1078" s="15"/>
      <c r="Q1078" s="15"/>
      <c r="R1078" s="15"/>
      <c r="S1078" s="15"/>
    </row>
    <row r="1079">
      <c r="A1079" s="15"/>
      <c r="B1079" s="15"/>
      <c r="C1079" s="15"/>
      <c r="D1079" s="15"/>
      <c r="E1079" s="15"/>
      <c r="F1079" s="15"/>
      <c r="G1079" s="15"/>
      <c r="H1079" s="15"/>
      <c r="I1079" s="15"/>
      <c r="J1079" s="844"/>
      <c r="K1079" s="15"/>
      <c r="L1079" s="15"/>
      <c r="M1079" s="15"/>
      <c r="N1079" s="15"/>
      <c r="O1079" s="15"/>
      <c r="P1079" s="15"/>
      <c r="Q1079" s="15"/>
      <c r="R1079" s="15"/>
      <c r="S1079" s="15"/>
    </row>
    <row r="1080">
      <c r="A1080" s="15"/>
      <c r="B1080" s="15"/>
      <c r="C1080" s="15"/>
      <c r="D1080" s="15"/>
      <c r="E1080" s="15"/>
      <c r="F1080" s="15"/>
      <c r="G1080" s="15"/>
      <c r="H1080" s="15"/>
      <c r="I1080" s="15"/>
      <c r="J1080" s="844"/>
      <c r="K1080" s="15"/>
      <c r="L1080" s="15"/>
      <c r="M1080" s="15"/>
      <c r="N1080" s="15"/>
      <c r="O1080" s="15"/>
      <c r="P1080" s="15"/>
      <c r="Q1080" s="15"/>
      <c r="R1080" s="15"/>
      <c r="S1080" s="15"/>
    </row>
    <row r="1081">
      <c r="A1081" s="15"/>
      <c r="B1081" s="15"/>
      <c r="C1081" s="15"/>
      <c r="D1081" s="15"/>
      <c r="E1081" s="15"/>
      <c r="F1081" s="15"/>
      <c r="G1081" s="15"/>
      <c r="H1081" s="15"/>
      <c r="I1081" s="15"/>
      <c r="J1081" s="844"/>
      <c r="K1081" s="15"/>
      <c r="L1081" s="15"/>
      <c r="M1081" s="15"/>
      <c r="N1081" s="15"/>
      <c r="O1081" s="15"/>
      <c r="P1081" s="15"/>
      <c r="Q1081" s="15"/>
      <c r="R1081" s="15"/>
      <c r="S1081" s="15"/>
    </row>
    <row r="1082">
      <c r="A1082" s="15"/>
      <c r="B1082" s="15"/>
      <c r="C1082" s="15"/>
      <c r="D1082" s="15"/>
      <c r="E1082" s="15"/>
      <c r="F1082" s="15"/>
      <c r="G1082" s="15"/>
      <c r="H1082" s="15"/>
      <c r="I1082" s="15"/>
      <c r="J1082" s="844"/>
      <c r="K1082" s="15"/>
      <c r="L1082" s="15"/>
      <c r="M1082" s="15"/>
      <c r="N1082" s="15"/>
      <c r="O1082" s="15"/>
      <c r="P1082" s="15"/>
      <c r="Q1082" s="15"/>
      <c r="R1082" s="15"/>
      <c r="S1082" s="15"/>
    </row>
    <row r="1083">
      <c r="A1083" s="15"/>
      <c r="B1083" s="15"/>
      <c r="C1083" s="15"/>
      <c r="D1083" s="15"/>
      <c r="E1083" s="15"/>
      <c r="F1083" s="15"/>
      <c r="G1083" s="15"/>
      <c r="H1083" s="15"/>
      <c r="I1083" s="15"/>
      <c r="J1083" s="844"/>
      <c r="K1083" s="15"/>
      <c r="L1083" s="15"/>
      <c r="M1083" s="15"/>
      <c r="N1083" s="15"/>
      <c r="O1083" s="15"/>
      <c r="P1083" s="15"/>
      <c r="Q1083" s="15"/>
      <c r="R1083" s="15"/>
      <c r="S1083" s="15"/>
    </row>
    <row r="1084">
      <c r="A1084" s="15"/>
      <c r="B1084" s="15"/>
      <c r="C1084" s="15"/>
      <c r="D1084" s="15"/>
      <c r="E1084" s="15"/>
      <c r="F1084" s="15"/>
      <c r="G1084" s="15"/>
      <c r="H1084" s="15"/>
      <c r="I1084" s="15"/>
      <c r="J1084" s="844"/>
      <c r="K1084" s="15"/>
      <c r="L1084" s="15"/>
      <c r="M1084" s="15"/>
      <c r="N1084" s="15"/>
      <c r="O1084" s="15"/>
      <c r="P1084" s="15"/>
      <c r="Q1084" s="15"/>
      <c r="R1084" s="15"/>
      <c r="S1084" s="15"/>
    </row>
    <row r="1085">
      <c r="A1085" s="15"/>
      <c r="B1085" s="15"/>
      <c r="C1085" s="15"/>
      <c r="D1085" s="15"/>
      <c r="E1085" s="15"/>
      <c r="F1085" s="15"/>
      <c r="G1085" s="15"/>
      <c r="H1085" s="15"/>
      <c r="I1085" s="15"/>
      <c r="J1085" s="844"/>
      <c r="K1085" s="15"/>
      <c r="L1085" s="15"/>
      <c r="M1085" s="15"/>
      <c r="N1085" s="15"/>
      <c r="O1085" s="15"/>
      <c r="P1085" s="15"/>
      <c r="Q1085" s="15"/>
      <c r="R1085" s="15"/>
      <c r="S1085" s="15"/>
    </row>
    <row r="1086">
      <c r="A1086" s="15"/>
      <c r="B1086" s="15"/>
      <c r="C1086" s="15"/>
      <c r="D1086" s="15"/>
      <c r="E1086" s="15"/>
      <c r="F1086" s="15"/>
      <c r="G1086" s="15"/>
      <c r="H1086" s="15"/>
      <c r="I1086" s="15"/>
      <c r="J1086" s="844"/>
      <c r="K1086" s="15"/>
      <c r="L1086" s="15"/>
      <c r="M1086" s="15"/>
      <c r="N1086" s="15"/>
      <c r="O1086" s="15"/>
      <c r="P1086" s="15"/>
      <c r="Q1086" s="15"/>
      <c r="R1086" s="15"/>
      <c r="S1086" s="15"/>
    </row>
    <row r="1087">
      <c r="A1087" s="15"/>
      <c r="B1087" s="15"/>
      <c r="C1087" s="15"/>
      <c r="D1087" s="15"/>
      <c r="E1087" s="15"/>
      <c r="F1087" s="15"/>
      <c r="G1087" s="15"/>
      <c r="H1087" s="15"/>
      <c r="I1087" s="15"/>
      <c r="J1087" s="844"/>
      <c r="K1087" s="15"/>
      <c r="L1087" s="15"/>
      <c r="M1087" s="15"/>
      <c r="N1087" s="15"/>
      <c r="O1087" s="15"/>
      <c r="P1087" s="15"/>
      <c r="Q1087" s="15"/>
      <c r="R1087" s="15"/>
      <c r="S1087" s="15"/>
    </row>
    <row r="1088">
      <c r="A1088" s="15"/>
      <c r="B1088" s="15"/>
      <c r="C1088" s="15"/>
      <c r="D1088" s="15"/>
      <c r="E1088" s="15"/>
      <c r="F1088" s="15"/>
      <c r="G1088" s="15"/>
      <c r="H1088" s="15"/>
      <c r="I1088" s="15"/>
      <c r="J1088" s="844"/>
      <c r="K1088" s="15"/>
      <c r="L1088" s="15"/>
      <c r="M1088" s="15"/>
      <c r="N1088" s="15"/>
      <c r="O1088" s="15"/>
      <c r="P1088" s="15"/>
      <c r="Q1088" s="15"/>
      <c r="R1088" s="15"/>
      <c r="S1088" s="15"/>
    </row>
    <row r="1089">
      <c r="A1089" s="15"/>
      <c r="B1089" s="15"/>
      <c r="C1089" s="15"/>
      <c r="D1089" s="15"/>
      <c r="E1089" s="15"/>
      <c r="F1089" s="15"/>
      <c r="G1089" s="15"/>
      <c r="H1089" s="15"/>
      <c r="I1089" s="15"/>
      <c r="J1089" s="844"/>
      <c r="K1089" s="15"/>
      <c r="L1089" s="15"/>
      <c r="M1089" s="15"/>
      <c r="N1089" s="15"/>
      <c r="O1089" s="15"/>
      <c r="P1089" s="15"/>
      <c r="Q1089" s="15"/>
      <c r="R1089" s="15"/>
      <c r="S1089" s="15"/>
    </row>
    <row r="1090">
      <c r="A1090" s="15"/>
      <c r="B1090" s="15"/>
      <c r="C1090" s="15"/>
      <c r="D1090" s="15"/>
      <c r="E1090" s="15"/>
      <c r="F1090" s="15"/>
      <c r="G1090" s="15"/>
      <c r="H1090" s="15"/>
      <c r="I1090" s="15"/>
      <c r="J1090" s="844"/>
      <c r="K1090" s="15"/>
      <c r="L1090" s="15"/>
      <c r="M1090" s="15"/>
      <c r="N1090" s="15"/>
      <c r="O1090" s="15"/>
      <c r="P1090" s="15"/>
      <c r="Q1090" s="15"/>
      <c r="R1090" s="15"/>
      <c r="S1090" s="15"/>
    </row>
    <row r="1091">
      <c r="A1091" s="15"/>
      <c r="B1091" s="15"/>
      <c r="C1091" s="15"/>
      <c r="D1091" s="15"/>
      <c r="E1091" s="15"/>
      <c r="F1091" s="15"/>
      <c r="G1091" s="15"/>
      <c r="H1091" s="15"/>
      <c r="I1091" s="15"/>
      <c r="J1091" s="844"/>
      <c r="K1091" s="15"/>
      <c r="L1091" s="15"/>
      <c r="M1091" s="15"/>
      <c r="N1091" s="15"/>
      <c r="O1091" s="15"/>
      <c r="P1091" s="15"/>
      <c r="Q1091" s="15"/>
      <c r="R1091" s="15"/>
      <c r="S1091" s="15"/>
    </row>
    <row r="1092">
      <c r="A1092" s="15"/>
      <c r="B1092" s="15"/>
      <c r="C1092" s="15"/>
      <c r="D1092" s="15"/>
      <c r="E1092" s="15"/>
      <c r="F1092" s="15"/>
      <c r="G1092" s="15"/>
      <c r="H1092" s="15"/>
      <c r="I1092" s="15"/>
      <c r="J1092" s="844"/>
      <c r="K1092" s="15"/>
      <c r="L1092" s="15"/>
      <c r="M1092" s="15"/>
      <c r="N1092" s="15"/>
      <c r="O1092" s="15"/>
      <c r="P1092" s="15"/>
      <c r="Q1092" s="15"/>
      <c r="R1092" s="15"/>
      <c r="S1092" s="15"/>
    </row>
    <row r="1093">
      <c r="A1093" s="15"/>
      <c r="B1093" s="15"/>
      <c r="C1093" s="15"/>
      <c r="D1093" s="15"/>
      <c r="E1093" s="15"/>
      <c r="F1093" s="15"/>
      <c r="G1093" s="15"/>
      <c r="H1093" s="15"/>
      <c r="I1093" s="15"/>
      <c r="J1093" s="844"/>
      <c r="K1093" s="15"/>
      <c r="L1093" s="15"/>
      <c r="M1093" s="15"/>
      <c r="N1093" s="15"/>
      <c r="O1093" s="15"/>
      <c r="P1093" s="15"/>
      <c r="Q1093" s="15"/>
      <c r="R1093" s="15"/>
      <c r="S1093" s="15"/>
    </row>
    <row r="1094">
      <c r="A1094" s="15"/>
      <c r="B1094" s="15"/>
      <c r="C1094" s="15"/>
      <c r="D1094" s="15"/>
      <c r="E1094" s="15"/>
      <c r="F1094" s="15"/>
      <c r="G1094" s="15"/>
      <c r="H1094" s="15"/>
      <c r="I1094" s="15"/>
      <c r="J1094" s="844"/>
      <c r="K1094" s="15"/>
      <c r="L1094" s="15"/>
      <c r="M1094" s="15"/>
      <c r="N1094" s="15"/>
      <c r="O1094" s="15"/>
      <c r="P1094" s="15"/>
      <c r="Q1094" s="15"/>
      <c r="R1094" s="15"/>
      <c r="S1094" s="15"/>
    </row>
    <row r="1095">
      <c r="A1095" s="15"/>
      <c r="B1095" s="15"/>
      <c r="C1095" s="15"/>
      <c r="D1095" s="15"/>
      <c r="E1095" s="15"/>
      <c r="F1095" s="15"/>
      <c r="G1095" s="15"/>
      <c r="H1095" s="15"/>
      <c r="I1095" s="15"/>
      <c r="J1095" s="844"/>
      <c r="K1095" s="15"/>
      <c r="L1095" s="15"/>
      <c r="M1095" s="15"/>
      <c r="N1095" s="15"/>
      <c r="O1095" s="15"/>
      <c r="P1095" s="15"/>
      <c r="Q1095" s="15"/>
      <c r="R1095" s="15"/>
      <c r="S1095" s="15"/>
    </row>
    <row r="1096">
      <c r="A1096" s="15"/>
      <c r="B1096" s="15"/>
      <c r="C1096" s="15"/>
      <c r="D1096" s="15"/>
      <c r="E1096" s="15"/>
      <c r="F1096" s="15"/>
      <c r="G1096" s="15"/>
      <c r="H1096" s="15"/>
      <c r="I1096" s="15"/>
      <c r="J1096" s="844"/>
      <c r="K1096" s="15"/>
      <c r="L1096" s="15"/>
      <c r="M1096" s="15"/>
      <c r="N1096" s="15"/>
      <c r="O1096" s="15"/>
      <c r="P1096" s="15"/>
      <c r="Q1096" s="15"/>
      <c r="R1096" s="15"/>
      <c r="S1096" s="15"/>
    </row>
    <row r="1097">
      <c r="A1097" s="15"/>
      <c r="B1097" s="15"/>
      <c r="C1097" s="15"/>
      <c r="D1097" s="15"/>
      <c r="E1097" s="15"/>
      <c r="F1097" s="15"/>
      <c r="G1097" s="15"/>
      <c r="H1097" s="15"/>
      <c r="I1097" s="15"/>
      <c r="J1097" s="844"/>
      <c r="K1097" s="15"/>
      <c r="L1097" s="15"/>
      <c r="M1097" s="15"/>
      <c r="N1097" s="15"/>
      <c r="O1097" s="15"/>
      <c r="P1097" s="15"/>
      <c r="Q1097" s="15"/>
      <c r="R1097" s="15"/>
      <c r="S1097" s="15"/>
    </row>
    <row r="1098">
      <c r="A1098" s="15"/>
      <c r="B1098" s="15"/>
      <c r="C1098" s="15"/>
      <c r="D1098" s="15"/>
      <c r="E1098" s="15"/>
      <c r="F1098" s="15"/>
      <c r="G1098" s="15"/>
      <c r="H1098" s="15"/>
      <c r="I1098" s="15"/>
      <c r="J1098" s="844"/>
      <c r="K1098" s="15"/>
      <c r="L1098" s="15"/>
      <c r="M1098" s="15"/>
      <c r="N1098" s="15"/>
      <c r="O1098" s="15"/>
      <c r="P1098" s="15"/>
      <c r="Q1098" s="15"/>
      <c r="R1098" s="15"/>
      <c r="S1098" s="15"/>
    </row>
    <row r="1099">
      <c r="A1099" s="15"/>
      <c r="B1099" s="15"/>
      <c r="C1099" s="15"/>
      <c r="D1099" s="15"/>
      <c r="E1099" s="15"/>
      <c r="F1099" s="15"/>
      <c r="G1099" s="15"/>
      <c r="H1099" s="15"/>
      <c r="I1099" s="15"/>
      <c r="J1099" s="844"/>
      <c r="K1099" s="15"/>
      <c r="L1099" s="15"/>
      <c r="M1099" s="15"/>
      <c r="N1099" s="15"/>
      <c r="O1099" s="15"/>
      <c r="P1099" s="15"/>
      <c r="Q1099" s="15"/>
      <c r="R1099" s="15"/>
      <c r="S1099" s="15"/>
    </row>
    <row r="1100">
      <c r="A1100" s="15"/>
      <c r="B1100" s="15"/>
      <c r="C1100" s="15"/>
      <c r="D1100" s="15"/>
      <c r="E1100" s="15"/>
      <c r="F1100" s="15"/>
      <c r="G1100" s="15"/>
      <c r="H1100" s="15"/>
      <c r="I1100" s="15"/>
      <c r="J1100" s="844"/>
      <c r="K1100" s="15"/>
      <c r="L1100" s="15"/>
      <c r="M1100" s="15"/>
      <c r="N1100" s="15"/>
      <c r="O1100" s="15"/>
      <c r="P1100" s="15"/>
      <c r="Q1100" s="15"/>
      <c r="R1100" s="15"/>
      <c r="S1100" s="15"/>
    </row>
    <row r="1101">
      <c r="A1101" s="15"/>
      <c r="B1101" s="15"/>
      <c r="C1101" s="15"/>
      <c r="D1101" s="15"/>
      <c r="E1101" s="15"/>
      <c r="F1101" s="15"/>
      <c r="G1101" s="15"/>
      <c r="H1101" s="15"/>
      <c r="I1101" s="15"/>
      <c r="J1101" s="844"/>
      <c r="K1101" s="15"/>
      <c r="L1101" s="15"/>
      <c r="M1101" s="15"/>
      <c r="N1101" s="15"/>
      <c r="O1101" s="15"/>
      <c r="P1101" s="15"/>
      <c r="Q1101" s="15"/>
      <c r="R1101" s="15"/>
      <c r="S1101" s="15"/>
    </row>
    <row r="1102">
      <c r="A1102" s="15"/>
      <c r="B1102" s="15"/>
      <c r="C1102" s="15"/>
      <c r="D1102" s="15"/>
      <c r="E1102" s="15"/>
      <c r="F1102" s="15"/>
      <c r="G1102" s="15"/>
      <c r="H1102" s="15"/>
      <c r="I1102" s="15"/>
      <c r="J1102" s="844"/>
      <c r="K1102" s="15"/>
      <c r="L1102" s="15"/>
      <c r="M1102" s="15"/>
      <c r="N1102" s="15"/>
      <c r="O1102" s="15"/>
      <c r="P1102" s="15"/>
      <c r="Q1102" s="15"/>
      <c r="R1102" s="15"/>
      <c r="S1102" s="15"/>
    </row>
    <row r="1103">
      <c r="A1103" s="15"/>
      <c r="B1103" s="15"/>
      <c r="C1103" s="15"/>
      <c r="D1103" s="15"/>
      <c r="E1103" s="15"/>
      <c r="F1103" s="15"/>
      <c r="G1103" s="15"/>
      <c r="H1103" s="15"/>
      <c r="I1103" s="15"/>
      <c r="J1103" s="844"/>
      <c r="K1103" s="15"/>
      <c r="L1103" s="15"/>
      <c r="M1103" s="15"/>
      <c r="N1103" s="15"/>
      <c r="O1103" s="15"/>
      <c r="P1103" s="15"/>
      <c r="Q1103" s="15"/>
      <c r="R1103" s="15"/>
      <c r="S1103" s="15"/>
    </row>
    <row r="1104">
      <c r="A1104" s="15"/>
      <c r="B1104" s="15"/>
      <c r="C1104" s="15"/>
      <c r="D1104" s="15"/>
      <c r="E1104" s="15"/>
      <c r="F1104" s="15"/>
      <c r="G1104" s="15"/>
      <c r="H1104" s="15"/>
      <c r="I1104" s="15"/>
      <c r="J1104" s="844"/>
      <c r="K1104" s="15"/>
      <c r="L1104" s="15"/>
      <c r="M1104" s="15"/>
      <c r="N1104" s="15"/>
      <c r="O1104" s="15"/>
      <c r="P1104" s="15"/>
      <c r="Q1104" s="15"/>
      <c r="R1104" s="15"/>
      <c r="S1104" s="15"/>
    </row>
    <row r="1105">
      <c r="A1105" s="15"/>
      <c r="B1105" s="15"/>
      <c r="C1105" s="15"/>
      <c r="D1105" s="15"/>
      <c r="E1105" s="15"/>
      <c r="F1105" s="15"/>
      <c r="G1105" s="15"/>
      <c r="H1105" s="15"/>
      <c r="I1105" s="15"/>
      <c r="J1105" s="844"/>
      <c r="K1105" s="15"/>
      <c r="L1105" s="15"/>
      <c r="M1105" s="15"/>
      <c r="N1105" s="15"/>
      <c r="O1105" s="15"/>
      <c r="P1105" s="15"/>
      <c r="Q1105" s="15"/>
      <c r="R1105" s="15"/>
      <c r="S1105" s="15"/>
    </row>
    <row r="1106">
      <c r="A1106" s="15"/>
      <c r="B1106" s="15"/>
      <c r="C1106" s="15"/>
      <c r="D1106" s="15"/>
      <c r="E1106" s="15"/>
      <c r="F1106" s="15"/>
      <c r="G1106" s="15"/>
      <c r="H1106" s="15"/>
      <c r="I1106" s="15"/>
      <c r="J1106" s="844"/>
      <c r="K1106" s="15"/>
      <c r="L1106" s="15"/>
      <c r="M1106" s="15"/>
      <c r="N1106" s="15"/>
      <c r="O1106" s="15"/>
      <c r="P1106" s="15"/>
      <c r="Q1106" s="15"/>
      <c r="R1106" s="15"/>
      <c r="S1106" s="15"/>
    </row>
    <row r="1107">
      <c r="A1107" s="15"/>
      <c r="B1107" s="15"/>
      <c r="C1107" s="15"/>
      <c r="D1107" s="15"/>
      <c r="E1107" s="15"/>
      <c r="F1107" s="15"/>
      <c r="G1107" s="15"/>
      <c r="H1107" s="15"/>
      <c r="I1107" s="15"/>
      <c r="J1107" s="844"/>
      <c r="K1107" s="15"/>
      <c r="L1107" s="15"/>
      <c r="M1107" s="15"/>
      <c r="N1107" s="15"/>
      <c r="O1107" s="15"/>
      <c r="P1107" s="15"/>
      <c r="Q1107" s="15"/>
      <c r="R1107" s="15"/>
      <c r="S1107" s="15"/>
    </row>
    <row r="1108">
      <c r="A1108" s="15"/>
      <c r="B1108" s="15"/>
      <c r="C1108" s="15"/>
      <c r="D1108" s="15"/>
      <c r="E1108" s="15"/>
      <c r="F1108" s="15"/>
      <c r="G1108" s="15"/>
      <c r="H1108" s="15"/>
      <c r="I1108" s="15"/>
      <c r="J1108" s="844"/>
      <c r="K1108" s="15"/>
      <c r="L1108" s="15"/>
      <c r="M1108" s="15"/>
      <c r="N1108" s="15"/>
      <c r="O1108" s="15"/>
      <c r="P1108" s="15"/>
      <c r="Q1108" s="15"/>
      <c r="R1108" s="15"/>
      <c r="S1108" s="15"/>
    </row>
    <row r="1109">
      <c r="A1109" s="15"/>
      <c r="B1109" s="15"/>
      <c r="C1109" s="15"/>
      <c r="D1109" s="15"/>
      <c r="E1109" s="15"/>
      <c r="F1109" s="15"/>
      <c r="G1109" s="15"/>
      <c r="H1109" s="15"/>
      <c r="I1109" s="15"/>
      <c r="J1109" s="844"/>
      <c r="K1109" s="15"/>
      <c r="L1109" s="15"/>
      <c r="M1109" s="15"/>
      <c r="N1109" s="15"/>
      <c r="O1109" s="15"/>
      <c r="P1109" s="15"/>
      <c r="Q1109" s="15"/>
      <c r="R1109" s="15"/>
      <c r="S1109" s="15"/>
    </row>
    <row r="1110">
      <c r="A1110" s="15"/>
      <c r="B1110" s="15"/>
      <c r="C1110" s="15"/>
      <c r="D1110" s="15"/>
      <c r="E1110" s="15"/>
      <c r="F1110" s="15"/>
      <c r="G1110" s="15"/>
      <c r="H1110" s="15"/>
      <c r="I1110" s="15"/>
      <c r="J1110" s="844"/>
      <c r="K1110" s="15"/>
      <c r="L1110" s="15"/>
      <c r="M1110" s="15"/>
      <c r="N1110" s="15"/>
      <c r="O1110" s="15"/>
      <c r="P1110" s="15"/>
      <c r="Q1110" s="15"/>
      <c r="R1110" s="15"/>
      <c r="S1110" s="15"/>
    </row>
    <row r="1111">
      <c r="A1111" s="15"/>
      <c r="B1111" s="15"/>
      <c r="C1111" s="15"/>
      <c r="D1111" s="15"/>
      <c r="E1111" s="15"/>
      <c r="F1111" s="15"/>
      <c r="G1111" s="15"/>
      <c r="H1111" s="15"/>
      <c r="I1111" s="15"/>
      <c r="J1111" s="844"/>
      <c r="K1111" s="15"/>
      <c r="L1111" s="15"/>
      <c r="M1111" s="15"/>
      <c r="N1111" s="15"/>
      <c r="O1111" s="15"/>
      <c r="P1111" s="15"/>
      <c r="Q1111" s="15"/>
      <c r="R1111" s="15"/>
      <c r="S1111" s="15"/>
    </row>
    <row r="1112">
      <c r="A1112" s="15"/>
      <c r="B1112" s="15"/>
      <c r="C1112" s="15"/>
      <c r="D1112" s="15"/>
      <c r="E1112" s="15"/>
      <c r="F1112" s="15"/>
      <c r="G1112" s="15"/>
      <c r="H1112" s="15"/>
      <c r="I1112" s="15"/>
      <c r="J1112" s="844"/>
      <c r="K1112" s="15"/>
      <c r="L1112" s="15"/>
      <c r="M1112" s="15"/>
      <c r="N1112" s="15"/>
      <c r="O1112" s="15"/>
      <c r="P1112" s="15"/>
      <c r="Q1112" s="15"/>
      <c r="R1112" s="15"/>
      <c r="S1112" s="15"/>
    </row>
    <row r="1113">
      <c r="A1113" s="15"/>
      <c r="B1113" s="15"/>
      <c r="C1113" s="15"/>
      <c r="D1113" s="15"/>
      <c r="E1113" s="15"/>
      <c r="F1113" s="15"/>
      <c r="G1113" s="15"/>
      <c r="H1113" s="15"/>
      <c r="I1113" s="15"/>
      <c r="J1113" s="844"/>
      <c r="K1113" s="15"/>
      <c r="L1113" s="15"/>
      <c r="M1113" s="15"/>
      <c r="N1113" s="15"/>
      <c r="O1113" s="15"/>
      <c r="P1113" s="15"/>
      <c r="Q1113" s="15"/>
      <c r="R1113" s="15"/>
      <c r="S1113" s="15"/>
    </row>
    <row r="1114">
      <c r="A1114" s="15"/>
      <c r="B1114" s="15"/>
      <c r="C1114" s="15"/>
      <c r="D1114" s="15"/>
      <c r="E1114" s="15"/>
      <c r="F1114" s="15"/>
      <c r="G1114" s="15"/>
      <c r="H1114" s="15"/>
      <c r="I1114" s="15"/>
      <c r="J1114" s="844"/>
      <c r="K1114" s="15"/>
      <c r="L1114" s="15"/>
      <c r="M1114" s="15"/>
      <c r="N1114" s="15"/>
      <c r="O1114" s="15"/>
      <c r="P1114" s="15"/>
      <c r="Q1114" s="15"/>
      <c r="R1114" s="15"/>
      <c r="S1114" s="15"/>
    </row>
    <row r="1115">
      <c r="A1115" s="15"/>
      <c r="B1115" s="15"/>
      <c r="C1115" s="15"/>
      <c r="D1115" s="15"/>
      <c r="E1115" s="15"/>
      <c r="F1115" s="15"/>
      <c r="G1115" s="15"/>
      <c r="H1115" s="15"/>
      <c r="I1115" s="15"/>
      <c r="J1115" s="844"/>
      <c r="K1115" s="15"/>
      <c r="L1115" s="15"/>
      <c r="M1115" s="15"/>
      <c r="N1115" s="15"/>
      <c r="O1115" s="15"/>
      <c r="P1115" s="15"/>
      <c r="Q1115" s="15"/>
      <c r="R1115" s="15"/>
      <c r="S1115" s="15"/>
    </row>
    <row r="1116">
      <c r="A1116" s="15"/>
      <c r="B1116" s="15"/>
      <c r="C1116" s="15"/>
      <c r="D1116" s="15"/>
      <c r="E1116" s="15"/>
      <c r="F1116" s="15"/>
      <c r="G1116" s="15"/>
      <c r="H1116" s="15"/>
      <c r="I1116" s="15"/>
      <c r="J1116" s="844"/>
      <c r="K1116" s="15"/>
      <c r="L1116" s="15"/>
      <c r="M1116" s="15"/>
      <c r="N1116" s="15"/>
      <c r="O1116" s="15"/>
      <c r="P1116" s="15"/>
      <c r="Q1116" s="15"/>
      <c r="R1116" s="15"/>
      <c r="S1116" s="15"/>
    </row>
    <row r="1117">
      <c r="A1117" s="15"/>
      <c r="B1117" s="15"/>
      <c r="C1117" s="15"/>
      <c r="D1117" s="15"/>
      <c r="E1117" s="15"/>
      <c r="F1117" s="15"/>
      <c r="G1117" s="15"/>
      <c r="H1117" s="15"/>
      <c r="I1117" s="15"/>
      <c r="J1117" s="844"/>
      <c r="K1117" s="15"/>
      <c r="L1117" s="15"/>
      <c r="M1117" s="15"/>
      <c r="N1117" s="15"/>
      <c r="O1117" s="15"/>
      <c r="P1117" s="15"/>
      <c r="Q1117" s="15"/>
      <c r="R1117" s="15"/>
      <c r="S1117" s="15"/>
    </row>
    <row r="1118">
      <c r="A1118" s="15"/>
      <c r="B1118" s="15"/>
      <c r="C1118" s="15"/>
      <c r="D1118" s="15"/>
      <c r="E1118" s="15"/>
      <c r="F1118" s="15"/>
      <c r="G1118" s="15"/>
      <c r="H1118" s="15"/>
      <c r="I1118" s="15"/>
      <c r="J1118" s="844"/>
      <c r="K1118" s="15"/>
      <c r="L1118" s="15"/>
      <c r="M1118" s="15"/>
      <c r="N1118" s="15"/>
      <c r="O1118" s="15"/>
      <c r="P1118" s="15"/>
      <c r="Q1118" s="15"/>
      <c r="R1118" s="15"/>
      <c r="S1118" s="15"/>
    </row>
    <row r="1119">
      <c r="A1119" s="15"/>
      <c r="B1119" s="15"/>
      <c r="C1119" s="15"/>
      <c r="D1119" s="15"/>
      <c r="E1119" s="15"/>
      <c r="F1119" s="15"/>
      <c r="G1119" s="15"/>
      <c r="H1119" s="15"/>
      <c r="I1119" s="15"/>
      <c r="J1119" s="844"/>
      <c r="K1119" s="15"/>
      <c r="L1119" s="15"/>
      <c r="M1119" s="15"/>
      <c r="N1119" s="15"/>
      <c r="O1119" s="15"/>
      <c r="P1119" s="15"/>
      <c r="Q1119" s="15"/>
      <c r="R1119" s="15"/>
      <c r="S1119" s="15"/>
    </row>
    <row r="1120">
      <c r="A1120" s="15"/>
      <c r="B1120" s="15"/>
      <c r="C1120" s="15"/>
      <c r="D1120" s="15"/>
      <c r="E1120" s="15"/>
      <c r="F1120" s="15"/>
      <c r="G1120" s="15"/>
      <c r="H1120" s="15"/>
      <c r="I1120" s="15"/>
      <c r="J1120" s="844"/>
      <c r="K1120" s="15"/>
      <c r="L1120" s="15"/>
      <c r="M1120" s="15"/>
      <c r="N1120" s="15"/>
      <c r="O1120" s="15"/>
      <c r="P1120" s="15"/>
      <c r="Q1120" s="15"/>
      <c r="R1120" s="15"/>
      <c r="S1120" s="15"/>
    </row>
    <row r="1121">
      <c r="A1121" s="15"/>
      <c r="B1121" s="15"/>
      <c r="C1121" s="15"/>
      <c r="D1121" s="15"/>
      <c r="E1121" s="15"/>
      <c r="F1121" s="15"/>
      <c r="G1121" s="15"/>
      <c r="H1121" s="15"/>
      <c r="I1121" s="15"/>
      <c r="J1121" s="844"/>
      <c r="K1121" s="15"/>
      <c r="L1121" s="15"/>
      <c r="M1121" s="15"/>
      <c r="N1121" s="15"/>
      <c r="O1121" s="15"/>
      <c r="P1121" s="15"/>
      <c r="Q1121" s="15"/>
      <c r="R1121" s="15"/>
      <c r="S1121" s="15"/>
    </row>
    <row r="1122">
      <c r="A1122" s="15"/>
      <c r="B1122" s="15"/>
      <c r="C1122" s="15"/>
      <c r="D1122" s="15"/>
      <c r="E1122" s="15"/>
      <c r="F1122" s="15"/>
      <c r="G1122" s="15"/>
      <c r="H1122" s="15"/>
      <c r="I1122" s="15"/>
      <c r="J1122" s="844"/>
      <c r="K1122" s="15"/>
      <c r="L1122" s="15"/>
      <c r="M1122" s="15"/>
      <c r="N1122" s="15"/>
      <c r="O1122" s="15"/>
      <c r="P1122" s="15"/>
      <c r="Q1122" s="15"/>
      <c r="R1122" s="15"/>
      <c r="S1122" s="15"/>
    </row>
    <row r="1123">
      <c r="A1123" s="15"/>
      <c r="B1123" s="15"/>
      <c r="C1123" s="15"/>
      <c r="D1123" s="15"/>
      <c r="E1123" s="15"/>
      <c r="F1123" s="15"/>
      <c r="G1123" s="15"/>
      <c r="H1123" s="15"/>
      <c r="I1123" s="15"/>
      <c r="J1123" s="844"/>
      <c r="K1123" s="15"/>
      <c r="L1123" s="15"/>
      <c r="M1123" s="15"/>
      <c r="N1123" s="15"/>
      <c r="O1123" s="15"/>
      <c r="P1123" s="15"/>
      <c r="Q1123" s="15"/>
      <c r="R1123" s="15"/>
      <c r="S1123" s="15"/>
    </row>
    <row r="1124">
      <c r="A1124" s="15"/>
      <c r="B1124" s="15"/>
      <c r="C1124" s="15"/>
      <c r="D1124" s="15"/>
      <c r="E1124" s="15"/>
      <c r="F1124" s="15"/>
      <c r="G1124" s="15"/>
      <c r="H1124" s="15"/>
      <c r="I1124" s="15"/>
      <c r="J1124" s="844"/>
      <c r="K1124" s="15"/>
      <c r="L1124" s="15"/>
      <c r="M1124" s="15"/>
      <c r="N1124" s="15"/>
      <c r="O1124" s="15"/>
      <c r="P1124" s="15"/>
      <c r="Q1124" s="15"/>
      <c r="R1124" s="15"/>
      <c r="S1124" s="15"/>
    </row>
    <row r="1125">
      <c r="A1125" s="15"/>
      <c r="B1125" s="15"/>
      <c r="C1125" s="15"/>
      <c r="D1125" s="15"/>
      <c r="E1125" s="15"/>
      <c r="F1125" s="15"/>
      <c r="G1125" s="15"/>
      <c r="H1125" s="15"/>
      <c r="I1125" s="15"/>
      <c r="J1125" s="844"/>
      <c r="K1125" s="15"/>
      <c r="L1125" s="15"/>
      <c r="M1125" s="15"/>
      <c r="N1125" s="15"/>
      <c r="O1125" s="15"/>
      <c r="P1125" s="15"/>
      <c r="Q1125" s="15"/>
      <c r="R1125" s="15"/>
      <c r="S1125" s="15"/>
    </row>
    <row r="1126">
      <c r="A1126" s="15"/>
      <c r="B1126" s="15"/>
      <c r="C1126" s="15"/>
      <c r="D1126" s="15"/>
      <c r="E1126" s="15"/>
      <c r="F1126" s="15"/>
      <c r="G1126" s="15"/>
      <c r="H1126" s="15"/>
      <c r="I1126" s="15"/>
      <c r="J1126" s="844"/>
      <c r="K1126" s="15"/>
      <c r="L1126" s="15"/>
      <c r="M1126" s="15"/>
      <c r="N1126" s="15"/>
      <c r="O1126" s="15"/>
      <c r="P1126" s="15"/>
      <c r="Q1126" s="15"/>
      <c r="R1126" s="15"/>
      <c r="S1126" s="15"/>
    </row>
    <row r="1127">
      <c r="A1127" s="15"/>
      <c r="B1127" s="15"/>
      <c r="C1127" s="15"/>
      <c r="D1127" s="15"/>
      <c r="E1127" s="15"/>
      <c r="F1127" s="15"/>
      <c r="G1127" s="15"/>
      <c r="H1127" s="15"/>
      <c r="I1127" s="15"/>
      <c r="J1127" s="844"/>
      <c r="K1127" s="15"/>
      <c r="L1127" s="15"/>
      <c r="M1127" s="15"/>
      <c r="N1127" s="15"/>
      <c r="O1127" s="15"/>
      <c r="P1127" s="15"/>
      <c r="Q1127" s="15"/>
      <c r="R1127" s="15"/>
      <c r="S1127" s="15"/>
    </row>
    <row r="1128">
      <c r="A1128" s="15"/>
      <c r="B1128" s="15"/>
      <c r="C1128" s="15"/>
      <c r="D1128" s="15"/>
      <c r="E1128" s="15"/>
      <c r="F1128" s="15"/>
      <c r="G1128" s="15"/>
      <c r="H1128" s="15"/>
      <c r="I1128" s="15"/>
      <c r="J1128" s="844"/>
      <c r="K1128" s="15"/>
      <c r="L1128" s="15"/>
      <c r="M1128" s="15"/>
      <c r="N1128" s="15"/>
      <c r="O1128" s="15"/>
      <c r="P1128" s="15"/>
      <c r="Q1128" s="15"/>
      <c r="R1128" s="15"/>
      <c r="S1128" s="15"/>
    </row>
    <row r="1129">
      <c r="A1129" s="15"/>
      <c r="B1129" s="15"/>
      <c r="C1129" s="15"/>
      <c r="D1129" s="15"/>
      <c r="E1129" s="15"/>
      <c r="F1129" s="15"/>
      <c r="G1129" s="15"/>
      <c r="H1129" s="15"/>
      <c r="I1129" s="15"/>
      <c r="J1129" s="844"/>
      <c r="K1129" s="15"/>
      <c r="L1129" s="15"/>
      <c r="M1129" s="15"/>
      <c r="N1129" s="15"/>
      <c r="O1129" s="15"/>
      <c r="P1129" s="15"/>
      <c r="Q1129" s="15"/>
      <c r="R1129" s="15"/>
      <c r="S1129" s="15"/>
    </row>
    <row r="1130">
      <c r="A1130" s="15"/>
      <c r="B1130" s="15"/>
      <c r="C1130" s="15"/>
      <c r="D1130" s="15"/>
      <c r="E1130" s="15"/>
      <c r="F1130" s="15"/>
      <c r="G1130" s="15"/>
      <c r="H1130" s="15"/>
      <c r="I1130" s="15"/>
      <c r="J1130" s="844"/>
      <c r="K1130" s="15"/>
      <c r="L1130" s="15"/>
      <c r="M1130" s="15"/>
      <c r="N1130" s="15"/>
      <c r="O1130" s="15"/>
      <c r="P1130" s="15"/>
      <c r="Q1130" s="15"/>
      <c r="R1130" s="15"/>
      <c r="S1130" s="15"/>
    </row>
    <row r="1131">
      <c r="A1131" s="15"/>
      <c r="B1131" s="15"/>
      <c r="C1131" s="15"/>
      <c r="D1131" s="15"/>
      <c r="E1131" s="15"/>
      <c r="F1131" s="15"/>
      <c r="G1131" s="15"/>
      <c r="H1131" s="15"/>
      <c r="I1131" s="15"/>
      <c r="J1131" s="844"/>
      <c r="K1131" s="15"/>
      <c r="L1131" s="15"/>
      <c r="M1131" s="15"/>
      <c r="N1131" s="15"/>
      <c r="O1131" s="15"/>
      <c r="P1131" s="15"/>
      <c r="Q1131" s="15"/>
      <c r="R1131" s="15"/>
      <c r="S1131" s="15"/>
    </row>
    <row r="1132">
      <c r="A1132" s="15"/>
      <c r="B1132" s="15"/>
      <c r="C1132" s="15"/>
      <c r="D1132" s="15"/>
      <c r="E1132" s="15"/>
      <c r="F1132" s="15"/>
      <c r="G1132" s="15"/>
      <c r="H1132" s="15"/>
      <c r="I1132" s="15"/>
      <c r="J1132" s="844"/>
      <c r="K1132" s="15"/>
      <c r="L1132" s="15"/>
      <c r="M1132" s="15"/>
      <c r="N1132" s="15"/>
      <c r="O1132" s="15"/>
      <c r="P1132" s="15"/>
      <c r="Q1132" s="15"/>
      <c r="R1132" s="15"/>
      <c r="S1132" s="15"/>
    </row>
    <row r="1133">
      <c r="A1133" s="15"/>
      <c r="B1133" s="15"/>
      <c r="C1133" s="15"/>
      <c r="D1133" s="15"/>
      <c r="E1133" s="15"/>
      <c r="F1133" s="15"/>
      <c r="G1133" s="15"/>
      <c r="H1133" s="15"/>
      <c r="I1133" s="15"/>
      <c r="J1133" s="844"/>
      <c r="K1133" s="15"/>
      <c r="L1133" s="15"/>
      <c r="M1133" s="15"/>
      <c r="N1133" s="15"/>
      <c r="O1133" s="15"/>
      <c r="P1133" s="15"/>
      <c r="Q1133" s="15"/>
      <c r="R1133" s="15"/>
      <c r="S1133" s="15"/>
    </row>
    <row r="1134">
      <c r="A1134" s="15"/>
      <c r="B1134" s="15"/>
      <c r="C1134" s="15"/>
      <c r="D1134" s="15"/>
      <c r="E1134" s="15"/>
      <c r="F1134" s="15"/>
      <c r="G1134" s="15"/>
      <c r="H1134" s="15"/>
      <c r="I1134" s="15"/>
      <c r="J1134" s="844"/>
      <c r="K1134" s="15"/>
      <c r="L1134" s="15"/>
      <c r="M1134" s="15"/>
      <c r="N1134" s="15"/>
      <c r="O1134" s="15"/>
      <c r="P1134" s="15"/>
      <c r="Q1134" s="15"/>
      <c r="R1134" s="15"/>
      <c r="S1134" s="15"/>
    </row>
    <row r="1135">
      <c r="A1135" s="15"/>
      <c r="B1135" s="15"/>
      <c r="C1135" s="15"/>
      <c r="D1135" s="15"/>
      <c r="E1135" s="15"/>
      <c r="F1135" s="15"/>
      <c r="G1135" s="15"/>
      <c r="H1135" s="15"/>
      <c r="I1135" s="15"/>
      <c r="J1135" s="844"/>
      <c r="K1135" s="15"/>
      <c r="L1135" s="15"/>
      <c r="M1135" s="15"/>
      <c r="N1135" s="15"/>
      <c r="O1135" s="15"/>
      <c r="P1135" s="15"/>
      <c r="Q1135" s="15"/>
      <c r="R1135" s="15"/>
      <c r="S1135" s="15"/>
    </row>
    <row r="1136">
      <c r="A1136" s="15"/>
      <c r="B1136" s="15"/>
      <c r="C1136" s="15"/>
      <c r="D1136" s="15"/>
      <c r="E1136" s="15"/>
      <c r="F1136" s="15"/>
      <c r="G1136" s="15"/>
      <c r="H1136" s="15"/>
      <c r="I1136" s="15"/>
      <c r="J1136" s="844"/>
      <c r="K1136" s="15"/>
      <c r="L1136" s="15"/>
      <c r="M1136" s="15"/>
      <c r="N1136" s="15"/>
      <c r="O1136" s="15"/>
      <c r="P1136" s="15"/>
      <c r="Q1136" s="15"/>
      <c r="R1136" s="15"/>
      <c r="S1136" s="15"/>
    </row>
    <row r="1137">
      <c r="A1137" s="15"/>
      <c r="B1137" s="15"/>
      <c r="C1137" s="15"/>
      <c r="D1137" s="15"/>
      <c r="E1137" s="15"/>
      <c r="F1137" s="15"/>
      <c r="G1137" s="15"/>
      <c r="H1137" s="15"/>
      <c r="I1137" s="15"/>
      <c r="J1137" s="844"/>
      <c r="K1137" s="15"/>
      <c r="L1137" s="15"/>
      <c r="M1137" s="15"/>
      <c r="N1137" s="15"/>
      <c r="O1137" s="15"/>
      <c r="P1137" s="15"/>
      <c r="Q1137" s="15"/>
      <c r="R1137" s="15"/>
      <c r="S1137" s="15"/>
    </row>
    <row r="1138">
      <c r="A1138" s="15"/>
      <c r="B1138" s="15"/>
      <c r="C1138" s="15"/>
      <c r="D1138" s="15"/>
      <c r="E1138" s="15"/>
      <c r="F1138" s="15"/>
      <c r="G1138" s="15"/>
      <c r="H1138" s="15"/>
      <c r="I1138" s="15"/>
      <c r="J1138" s="844"/>
      <c r="K1138" s="15"/>
      <c r="L1138" s="15"/>
      <c r="M1138" s="15"/>
      <c r="N1138" s="15"/>
      <c r="O1138" s="15"/>
      <c r="P1138" s="15"/>
      <c r="Q1138" s="15"/>
      <c r="R1138" s="15"/>
      <c r="S1138" s="15"/>
    </row>
    <row r="1139">
      <c r="A1139" s="15"/>
      <c r="B1139" s="15"/>
      <c r="C1139" s="15"/>
      <c r="D1139" s="15"/>
      <c r="E1139" s="15"/>
      <c r="F1139" s="15"/>
      <c r="G1139" s="15"/>
      <c r="H1139" s="15"/>
      <c r="I1139" s="15"/>
      <c r="J1139" s="844"/>
      <c r="K1139" s="15"/>
      <c r="L1139" s="15"/>
      <c r="M1139" s="15"/>
      <c r="N1139" s="15"/>
      <c r="O1139" s="15"/>
      <c r="P1139" s="15"/>
      <c r="Q1139" s="15"/>
      <c r="R1139" s="15"/>
      <c r="S1139" s="15"/>
    </row>
    <row r="1140">
      <c r="A1140" s="15"/>
      <c r="B1140" s="15"/>
      <c r="C1140" s="15"/>
      <c r="D1140" s="15"/>
      <c r="E1140" s="15"/>
      <c r="F1140" s="15"/>
      <c r="G1140" s="15"/>
      <c r="H1140" s="15"/>
      <c r="I1140" s="15"/>
      <c r="J1140" s="844"/>
      <c r="K1140" s="15"/>
      <c r="L1140" s="15"/>
      <c r="M1140" s="15"/>
      <c r="N1140" s="15"/>
      <c r="O1140" s="15"/>
      <c r="P1140" s="15"/>
      <c r="Q1140" s="15"/>
      <c r="R1140" s="15"/>
      <c r="S1140" s="15"/>
    </row>
    <row r="1141">
      <c r="A1141" s="15"/>
      <c r="B1141" s="15"/>
      <c r="C1141" s="15"/>
      <c r="D1141" s="15"/>
      <c r="E1141" s="15"/>
      <c r="F1141" s="15"/>
      <c r="G1141" s="15"/>
      <c r="H1141" s="15"/>
      <c r="I1141" s="15"/>
      <c r="J1141" s="844"/>
      <c r="K1141" s="15"/>
      <c r="L1141" s="15"/>
      <c r="M1141" s="15"/>
      <c r="N1141" s="15"/>
      <c r="O1141" s="15"/>
      <c r="P1141" s="15"/>
      <c r="Q1141" s="15"/>
      <c r="R1141" s="15"/>
      <c r="S1141" s="15"/>
    </row>
    <row r="1142">
      <c r="A1142" s="15"/>
      <c r="B1142" s="15"/>
      <c r="C1142" s="15"/>
      <c r="D1142" s="15"/>
      <c r="E1142" s="15"/>
      <c r="F1142" s="15"/>
      <c r="G1142" s="15"/>
      <c r="H1142" s="15"/>
      <c r="I1142" s="15"/>
      <c r="J1142" s="844"/>
      <c r="K1142" s="15"/>
      <c r="L1142" s="15"/>
      <c r="M1142" s="15"/>
      <c r="N1142" s="15"/>
      <c r="O1142" s="15"/>
      <c r="P1142" s="15"/>
      <c r="Q1142" s="15"/>
      <c r="R1142" s="15"/>
      <c r="S1142" s="15"/>
    </row>
    <row r="1143">
      <c r="A1143" s="15"/>
      <c r="B1143" s="15"/>
      <c r="C1143" s="15"/>
      <c r="D1143" s="15"/>
      <c r="E1143" s="15"/>
      <c r="F1143" s="15"/>
      <c r="G1143" s="15"/>
      <c r="H1143" s="15"/>
      <c r="I1143" s="15"/>
      <c r="J1143" s="844"/>
      <c r="K1143" s="15"/>
      <c r="L1143" s="15"/>
      <c r="M1143" s="15"/>
      <c r="N1143" s="15"/>
      <c r="O1143" s="15"/>
      <c r="P1143" s="15"/>
      <c r="Q1143" s="15"/>
      <c r="R1143" s="15"/>
      <c r="S1143" s="15"/>
    </row>
    <row r="1144">
      <c r="A1144" s="15"/>
      <c r="B1144" s="15"/>
      <c r="C1144" s="15"/>
      <c r="D1144" s="15"/>
      <c r="E1144" s="15"/>
      <c r="F1144" s="15"/>
      <c r="G1144" s="15"/>
      <c r="H1144" s="15"/>
      <c r="I1144" s="15"/>
      <c r="J1144" s="844"/>
      <c r="K1144" s="15"/>
      <c r="L1144" s="15"/>
      <c r="M1144" s="15"/>
      <c r="N1144" s="15"/>
      <c r="O1144" s="15"/>
      <c r="P1144" s="15"/>
      <c r="Q1144" s="15"/>
      <c r="R1144" s="15"/>
      <c r="S1144" s="15"/>
    </row>
    <row r="1145">
      <c r="A1145" s="15"/>
      <c r="B1145" s="15"/>
      <c r="C1145" s="15"/>
      <c r="D1145" s="15"/>
      <c r="E1145" s="15"/>
      <c r="F1145" s="15"/>
      <c r="G1145" s="15"/>
      <c r="H1145" s="15"/>
      <c r="I1145" s="15"/>
      <c r="J1145" s="844"/>
      <c r="K1145" s="15"/>
      <c r="L1145" s="15"/>
      <c r="M1145" s="15"/>
      <c r="N1145" s="15"/>
      <c r="O1145" s="15"/>
      <c r="P1145" s="15"/>
      <c r="Q1145" s="15"/>
      <c r="R1145" s="15"/>
      <c r="S1145" s="15"/>
    </row>
    <row r="1146">
      <c r="A1146" s="15"/>
      <c r="B1146" s="15"/>
      <c r="C1146" s="15"/>
      <c r="D1146" s="15"/>
      <c r="E1146" s="15"/>
      <c r="F1146" s="15"/>
      <c r="G1146" s="15"/>
      <c r="H1146" s="15"/>
      <c r="I1146" s="15"/>
      <c r="J1146" s="844"/>
      <c r="K1146" s="15"/>
      <c r="L1146" s="15"/>
      <c r="M1146" s="15"/>
      <c r="N1146" s="15"/>
      <c r="O1146" s="15"/>
      <c r="P1146" s="15"/>
      <c r="Q1146" s="15"/>
      <c r="R1146" s="15"/>
      <c r="S1146" s="15"/>
    </row>
    <row r="1147">
      <c r="A1147" s="15"/>
      <c r="B1147" s="15"/>
      <c r="C1147" s="15"/>
      <c r="D1147" s="15"/>
      <c r="E1147" s="15"/>
      <c r="F1147" s="15"/>
      <c r="G1147" s="15"/>
      <c r="H1147" s="15"/>
      <c r="I1147" s="15"/>
      <c r="J1147" s="844"/>
      <c r="K1147" s="15"/>
      <c r="L1147" s="15"/>
      <c r="M1147" s="15"/>
      <c r="N1147" s="15"/>
      <c r="O1147" s="15"/>
      <c r="P1147" s="15"/>
      <c r="Q1147" s="15"/>
      <c r="R1147" s="15"/>
      <c r="S1147" s="15"/>
    </row>
    <row r="1148">
      <c r="A1148" s="15"/>
      <c r="B1148" s="15"/>
      <c r="C1148" s="15"/>
      <c r="D1148" s="15"/>
      <c r="E1148" s="15"/>
      <c r="F1148" s="15"/>
      <c r="G1148" s="15"/>
      <c r="H1148" s="15"/>
      <c r="I1148" s="15"/>
      <c r="J1148" s="844"/>
      <c r="K1148" s="15"/>
      <c r="L1148" s="15"/>
      <c r="M1148" s="15"/>
      <c r="N1148" s="15"/>
      <c r="O1148" s="15"/>
      <c r="P1148" s="15"/>
      <c r="Q1148" s="15"/>
      <c r="R1148" s="15"/>
      <c r="S1148" s="15"/>
    </row>
    <row r="1149">
      <c r="A1149" s="15"/>
      <c r="B1149" s="15"/>
      <c r="C1149" s="15"/>
      <c r="D1149" s="15"/>
      <c r="E1149" s="15"/>
      <c r="F1149" s="15"/>
      <c r="G1149" s="15"/>
      <c r="H1149" s="15"/>
      <c r="I1149" s="15"/>
      <c r="J1149" s="844"/>
      <c r="K1149" s="15"/>
      <c r="L1149" s="15"/>
      <c r="M1149" s="15"/>
      <c r="N1149" s="15"/>
      <c r="O1149" s="15"/>
      <c r="P1149" s="15"/>
      <c r="Q1149" s="15"/>
      <c r="R1149" s="15"/>
      <c r="S1149" s="15"/>
    </row>
    <row r="1150">
      <c r="A1150" s="15"/>
      <c r="B1150" s="15"/>
      <c r="C1150" s="15"/>
      <c r="D1150" s="15"/>
      <c r="E1150" s="15"/>
      <c r="F1150" s="15"/>
      <c r="G1150" s="15"/>
      <c r="H1150" s="15"/>
      <c r="I1150" s="15"/>
      <c r="J1150" s="844"/>
      <c r="K1150" s="15"/>
      <c r="L1150" s="15"/>
      <c r="M1150" s="15"/>
      <c r="N1150" s="15"/>
      <c r="O1150" s="15"/>
      <c r="P1150" s="15"/>
      <c r="Q1150" s="15"/>
      <c r="R1150" s="15"/>
      <c r="S1150" s="15"/>
    </row>
    <row r="1151">
      <c r="A1151" s="15"/>
      <c r="B1151" s="15"/>
      <c r="C1151" s="15"/>
      <c r="D1151" s="15"/>
      <c r="E1151" s="15"/>
      <c r="F1151" s="15"/>
      <c r="G1151" s="15"/>
      <c r="H1151" s="15"/>
      <c r="I1151" s="15"/>
      <c r="J1151" s="844"/>
      <c r="K1151" s="15"/>
      <c r="L1151" s="15"/>
      <c r="M1151" s="15"/>
      <c r="N1151" s="15"/>
      <c r="O1151" s="15"/>
      <c r="P1151" s="15"/>
      <c r="Q1151" s="15"/>
      <c r="R1151" s="15"/>
      <c r="S1151" s="15"/>
    </row>
    <row r="1152">
      <c r="A1152" s="15"/>
      <c r="B1152" s="15"/>
      <c r="C1152" s="15"/>
      <c r="D1152" s="15"/>
      <c r="E1152" s="15"/>
      <c r="F1152" s="15"/>
      <c r="G1152" s="15"/>
      <c r="H1152" s="15"/>
      <c r="I1152" s="15"/>
      <c r="J1152" s="844"/>
      <c r="K1152" s="15"/>
      <c r="L1152" s="15"/>
      <c r="M1152" s="15"/>
      <c r="N1152" s="15"/>
      <c r="O1152" s="15"/>
      <c r="P1152" s="15"/>
      <c r="Q1152" s="15"/>
      <c r="R1152" s="15"/>
      <c r="S1152" s="15"/>
    </row>
    <row r="1153">
      <c r="A1153" s="15"/>
      <c r="B1153" s="15"/>
      <c r="C1153" s="15"/>
      <c r="D1153" s="15"/>
      <c r="E1153" s="15"/>
      <c r="F1153" s="15"/>
      <c r="G1153" s="15"/>
      <c r="H1153" s="15"/>
      <c r="I1153" s="15"/>
      <c r="J1153" s="844"/>
      <c r="K1153" s="15"/>
      <c r="L1153" s="15"/>
      <c r="M1153" s="15"/>
      <c r="N1153" s="15"/>
      <c r="O1153" s="15"/>
      <c r="P1153" s="15"/>
      <c r="Q1153" s="15"/>
      <c r="R1153" s="15"/>
      <c r="S1153" s="15"/>
    </row>
    <row r="1154">
      <c r="A1154" s="15"/>
      <c r="B1154" s="15"/>
      <c r="C1154" s="15"/>
      <c r="D1154" s="15"/>
      <c r="E1154" s="15"/>
      <c r="F1154" s="15"/>
      <c r="G1154" s="15"/>
      <c r="H1154" s="15"/>
      <c r="I1154" s="15"/>
      <c r="J1154" s="844"/>
      <c r="K1154" s="15"/>
      <c r="L1154" s="15"/>
      <c r="M1154" s="15"/>
      <c r="N1154" s="15"/>
      <c r="O1154" s="15"/>
      <c r="P1154" s="15"/>
      <c r="Q1154" s="15"/>
      <c r="R1154" s="15"/>
      <c r="S1154" s="15"/>
    </row>
    <row r="1155">
      <c r="A1155" s="15"/>
      <c r="B1155" s="15"/>
      <c r="C1155" s="15"/>
      <c r="D1155" s="15"/>
      <c r="E1155" s="15"/>
      <c r="F1155" s="15"/>
      <c r="G1155" s="15"/>
      <c r="H1155" s="15"/>
      <c r="I1155" s="15"/>
      <c r="J1155" s="844"/>
      <c r="K1155" s="15"/>
      <c r="L1155" s="15"/>
      <c r="M1155" s="15"/>
      <c r="N1155" s="15"/>
      <c r="O1155" s="15"/>
      <c r="P1155" s="15"/>
      <c r="Q1155" s="15"/>
      <c r="R1155" s="15"/>
      <c r="S1155" s="15"/>
    </row>
    <row r="1156">
      <c r="A1156" s="15"/>
      <c r="B1156" s="15"/>
      <c r="C1156" s="15"/>
      <c r="D1156" s="15"/>
      <c r="E1156" s="15"/>
      <c r="F1156" s="15"/>
      <c r="G1156" s="15"/>
      <c r="H1156" s="15"/>
      <c r="I1156" s="15"/>
      <c r="J1156" s="844"/>
      <c r="K1156" s="15"/>
      <c r="L1156" s="15"/>
      <c r="M1156" s="15"/>
      <c r="N1156" s="15"/>
      <c r="O1156" s="15"/>
      <c r="P1156" s="15"/>
      <c r="Q1156" s="15"/>
      <c r="R1156" s="15"/>
      <c r="S1156" s="15"/>
    </row>
    <row r="1157">
      <c r="A1157" s="15"/>
      <c r="B1157" s="15"/>
      <c r="C1157" s="15"/>
      <c r="D1157" s="15"/>
      <c r="E1157" s="15"/>
      <c r="F1157" s="15"/>
      <c r="G1157" s="15"/>
      <c r="H1157" s="15"/>
      <c r="I1157" s="15"/>
      <c r="J1157" s="844"/>
      <c r="K1157" s="15"/>
      <c r="L1157" s="15"/>
      <c r="M1157" s="15"/>
      <c r="N1157" s="15"/>
      <c r="O1157" s="15"/>
      <c r="P1157" s="15"/>
      <c r="Q1157" s="15"/>
      <c r="R1157" s="15"/>
      <c r="S1157" s="15"/>
    </row>
    <row r="1158">
      <c r="A1158" s="15"/>
      <c r="B1158" s="15"/>
      <c r="C1158" s="15"/>
      <c r="D1158" s="15"/>
      <c r="E1158" s="15"/>
      <c r="F1158" s="15"/>
      <c r="G1158" s="15"/>
      <c r="H1158" s="15"/>
      <c r="I1158" s="15"/>
      <c r="J1158" s="844"/>
      <c r="K1158" s="15"/>
      <c r="L1158" s="15"/>
      <c r="M1158" s="15"/>
      <c r="N1158" s="15"/>
      <c r="O1158" s="15"/>
      <c r="P1158" s="15"/>
      <c r="Q1158" s="15"/>
      <c r="R1158" s="15"/>
      <c r="S1158" s="15"/>
    </row>
    <row r="1159">
      <c r="A1159" s="15"/>
      <c r="B1159" s="15"/>
      <c r="C1159" s="15"/>
      <c r="D1159" s="15"/>
      <c r="E1159" s="15"/>
      <c r="F1159" s="15"/>
      <c r="G1159" s="15"/>
      <c r="H1159" s="15"/>
      <c r="I1159" s="15"/>
      <c r="J1159" s="844"/>
      <c r="K1159" s="15"/>
      <c r="L1159" s="15"/>
      <c r="M1159" s="15"/>
      <c r="N1159" s="15"/>
      <c r="O1159" s="15"/>
      <c r="P1159" s="15"/>
      <c r="Q1159" s="15"/>
      <c r="R1159" s="15"/>
      <c r="S1159" s="15"/>
    </row>
    <row r="1160">
      <c r="A1160" s="15"/>
      <c r="B1160" s="15"/>
      <c r="C1160" s="15"/>
      <c r="D1160" s="15"/>
      <c r="E1160" s="15"/>
      <c r="F1160" s="15"/>
      <c r="G1160" s="15"/>
      <c r="H1160" s="15"/>
      <c r="I1160" s="15"/>
      <c r="J1160" s="844"/>
      <c r="K1160" s="15"/>
      <c r="L1160" s="15"/>
      <c r="M1160" s="15"/>
      <c r="N1160" s="15"/>
      <c r="O1160" s="15"/>
      <c r="P1160" s="15"/>
      <c r="Q1160" s="15"/>
      <c r="R1160" s="15"/>
      <c r="S1160" s="15"/>
    </row>
    <row r="1161">
      <c r="A1161" s="15"/>
      <c r="B1161" s="15"/>
      <c r="C1161" s="15"/>
      <c r="D1161" s="15"/>
      <c r="E1161" s="15"/>
      <c r="F1161" s="15"/>
      <c r="G1161" s="15"/>
      <c r="H1161" s="15"/>
      <c r="I1161" s="15"/>
      <c r="J1161" s="844"/>
      <c r="K1161" s="15"/>
      <c r="L1161" s="15"/>
      <c r="M1161" s="15"/>
      <c r="N1161" s="15"/>
      <c r="O1161" s="15"/>
      <c r="P1161" s="15"/>
      <c r="Q1161" s="15"/>
      <c r="R1161" s="15"/>
      <c r="S1161" s="15"/>
    </row>
    <row r="1162">
      <c r="A1162" s="15"/>
      <c r="B1162" s="15"/>
      <c r="C1162" s="15"/>
      <c r="D1162" s="15"/>
      <c r="E1162" s="15"/>
      <c r="F1162" s="15"/>
      <c r="G1162" s="15"/>
      <c r="H1162" s="15"/>
      <c r="I1162" s="15"/>
      <c r="J1162" s="844"/>
      <c r="K1162" s="15"/>
      <c r="L1162" s="15"/>
      <c r="M1162" s="15"/>
      <c r="N1162" s="15"/>
      <c r="O1162" s="15"/>
      <c r="P1162" s="15"/>
      <c r="Q1162" s="15"/>
      <c r="R1162" s="15"/>
      <c r="S1162" s="15"/>
    </row>
    <row r="1163">
      <c r="A1163" s="15"/>
      <c r="B1163" s="15"/>
      <c r="C1163" s="15"/>
      <c r="D1163" s="15"/>
      <c r="E1163" s="15"/>
      <c r="F1163" s="15"/>
      <c r="G1163" s="15"/>
      <c r="H1163" s="15"/>
      <c r="I1163" s="15"/>
      <c r="J1163" s="844"/>
      <c r="K1163" s="15"/>
      <c r="L1163" s="15"/>
      <c r="M1163" s="15"/>
      <c r="N1163" s="15"/>
      <c r="O1163" s="15"/>
      <c r="P1163" s="15"/>
      <c r="Q1163" s="15"/>
      <c r="R1163" s="15"/>
      <c r="S1163" s="15"/>
    </row>
    <row r="1164">
      <c r="A1164" s="15"/>
      <c r="B1164" s="15"/>
      <c r="C1164" s="15"/>
      <c r="D1164" s="15"/>
      <c r="E1164" s="15"/>
      <c r="F1164" s="15"/>
      <c r="G1164" s="15"/>
      <c r="H1164" s="15"/>
      <c r="I1164" s="15"/>
      <c r="J1164" s="844"/>
      <c r="K1164" s="15"/>
      <c r="L1164" s="15"/>
      <c r="M1164" s="15"/>
      <c r="N1164" s="15"/>
      <c r="O1164" s="15"/>
      <c r="P1164" s="15"/>
      <c r="Q1164" s="15"/>
      <c r="R1164" s="15"/>
      <c r="S1164" s="15"/>
    </row>
    <row r="1165">
      <c r="A1165" s="15"/>
      <c r="B1165" s="15"/>
      <c r="C1165" s="15"/>
      <c r="D1165" s="15"/>
      <c r="E1165" s="15"/>
      <c r="F1165" s="15"/>
      <c r="G1165" s="15"/>
      <c r="H1165" s="15"/>
      <c r="I1165" s="15"/>
      <c r="J1165" s="844"/>
      <c r="K1165" s="15"/>
      <c r="L1165" s="15"/>
      <c r="M1165" s="15"/>
      <c r="N1165" s="15"/>
      <c r="O1165" s="15"/>
      <c r="P1165" s="15"/>
      <c r="Q1165" s="15"/>
      <c r="R1165" s="15"/>
      <c r="S1165" s="15"/>
    </row>
    <row r="1166">
      <c r="A1166" s="15"/>
      <c r="B1166" s="15"/>
      <c r="C1166" s="15"/>
      <c r="D1166" s="15"/>
      <c r="E1166" s="15"/>
      <c r="F1166" s="15"/>
      <c r="G1166" s="15"/>
      <c r="H1166" s="15"/>
      <c r="I1166" s="15"/>
      <c r="J1166" s="844"/>
      <c r="K1166" s="15"/>
      <c r="L1166" s="15"/>
      <c r="M1166" s="15"/>
      <c r="N1166" s="15"/>
      <c r="O1166" s="15"/>
      <c r="P1166" s="15"/>
      <c r="Q1166" s="15"/>
      <c r="R1166" s="15"/>
      <c r="S1166" s="15"/>
    </row>
    <row r="1167">
      <c r="A1167" s="15"/>
      <c r="B1167" s="15"/>
      <c r="C1167" s="15"/>
      <c r="D1167" s="15"/>
      <c r="E1167" s="15"/>
      <c r="F1167" s="15"/>
      <c r="G1167" s="15"/>
      <c r="H1167" s="15"/>
      <c r="I1167" s="15"/>
      <c r="J1167" s="844"/>
      <c r="K1167" s="15"/>
      <c r="L1167" s="15"/>
      <c r="M1167" s="15"/>
      <c r="N1167" s="15"/>
      <c r="O1167" s="15"/>
      <c r="P1167" s="15"/>
      <c r="Q1167" s="15"/>
      <c r="R1167" s="15"/>
      <c r="S1167" s="15"/>
    </row>
    <row r="1168">
      <c r="A1168" s="15"/>
      <c r="B1168" s="15"/>
      <c r="C1168" s="15"/>
      <c r="D1168" s="15"/>
      <c r="E1168" s="15"/>
      <c r="F1168" s="15"/>
      <c r="G1168" s="15"/>
      <c r="H1168" s="15"/>
      <c r="I1168" s="15"/>
      <c r="J1168" s="844"/>
      <c r="K1168" s="15"/>
      <c r="L1168" s="15"/>
      <c r="M1168" s="15"/>
      <c r="N1168" s="15"/>
      <c r="O1168" s="15"/>
      <c r="P1168" s="15"/>
      <c r="Q1168" s="15"/>
      <c r="R1168" s="15"/>
      <c r="S1168" s="15"/>
    </row>
    <row r="1169">
      <c r="A1169" s="15"/>
      <c r="B1169" s="15"/>
      <c r="C1169" s="15"/>
      <c r="D1169" s="15"/>
      <c r="E1169" s="15"/>
      <c r="F1169" s="15"/>
      <c r="G1169" s="15"/>
      <c r="H1169" s="15"/>
      <c r="I1169" s="15"/>
      <c r="J1169" s="844"/>
      <c r="K1169" s="15"/>
      <c r="L1169" s="15"/>
      <c r="M1169" s="15"/>
      <c r="N1169" s="15"/>
      <c r="O1169" s="15"/>
      <c r="P1169" s="15"/>
      <c r="Q1169" s="15"/>
      <c r="R1169" s="15"/>
      <c r="S1169" s="15"/>
    </row>
    <row r="1170">
      <c r="A1170" s="15"/>
      <c r="B1170" s="15"/>
      <c r="C1170" s="15"/>
      <c r="D1170" s="15"/>
      <c r="E1170" s="15"/>
      <c r="F1170" s="15"/>
      <c r="G1170" s="15"/>
      <c r="H1170" s="15"/>
      <c r="I1170" s="15"/>
      <c r="J1170" s="844"/>
      <c r="K1170" s="15"/>
      <c r="L1170" s="15"/>
      <c r="M1170" s="15"/>
      <c r="N1170" s="15"/>
      <c r="O1170" s="15"/>
      <c r="P1170" s="15"/>
      <c r="Q1170" s="15"/>
      <c r="R1170" s="15"/>
      <c r="S1170" s="15"/>
    </row>
    <row r="1171">
      <c r="A1171" s="15"/>
      <c r="B1171" s="15"/>
      <c r="C1171" s="15"/>
      <c r="D1171" s="15"/>
      <c r="E1171" s="15"/>
      <c r="F1171" s="15"/>
      <c r="G1171" s="15"/>
      <c r="H1171" s="15"/>
      <c r="I1171" s="15"/>
      <c r="J1171" s="844"/>
      <c r="K1171" s="15"/>
      <c r="L1171" s="15"/>
      <c r="M1171" s="15"/>
      <c r="N1171" s="15"/>
      <c r="O1171" s="15"/>
      <c r="P1171" s="15"/>
      <c r="Q1171" s="15"/>
      <c r="R1171" s="15"/>
      <c r="S1171" s="15"/>
    </row>
    <row r="1172">
      <c r="A1172" s="15"/>
      <c r="B1172" s="15"/>
      <c r="C1172" s="15"/>
      <c r="D1172" s="15"/>
      <c r="E1172" s="15"/>
      <c r="F1172" s="15"/>
      <c r="G1172" s="15"/>
      <c r="H1172" s="15"/>
      <c r="I1172" s="15"/>
      <c r="J1172" s="844"/>
      <c r="K1172" s="15"/>
      <c r="L1172" s="15"/>
      <c r="M1172" s="15"/>
      <c r="N1172" s="15"/>
      <c r="O1172" s="15"/>
      <c r="P1172" s="15"/>
      <c r="Q1172" s="15"/>
      <c r="R1172" s="15"/>
      <c r="S1172" s="15"/>
    </row>
    <row r="1173">
      <c r="A1173" s="15"/>
      <c r="B1173" s="15"/>
      <c r="C1173" s="15"/>
      <c r="D1173" s="15"/>
      <c r="E1173" s="15"/>
      <c r="F1173" s="15"/>
      <c r="G1173" s="15"/>
      <c r="H1173" s="15"/>
      <c r="I1173" s="15"/>
      <c r="J1173" s="844"/>
      <c r="K1173" s="15"/>
      <c r="L1173" s="15"/>
      <c r="M1173" s="15"/>
      <c r="N1173" s="15"/>
      <c r="O1173" s="15"/>
      <c r="P1173" s="15"/>
      <c r="Q1173" s="15"/>
      <c r="R1173" s="15"/>
      <c r="S1173" s="15"/>
    </row>
    <row r="1174">
      <c r="A1174" s="15"/>
      <c r="B1174" s="15"/>
      <c r="C1174" s="15"/>
      <c r="D1174" s="15"/>
      <c r="E1174" s="15"/>
      <c r="F1174" s="15"/>
      <c r="G1174" s="15"/>
      <c r="H1174" s="15"/>
      <c r="I1174" s="15"/>
      <c r="J1174" s="844"/>
      <c r="K1174" s="15"/>
      <c r="L1174" s="15"/>
      <c r="M1174" s="15"/>
      <c r="N1174" s="15"/>
      <c r="O1174" s="15"/>
      <c r="P1174" s="15"/>
      <c r="Q1174" s="15"/>
      <c r="R1174" s="15"/>
      <c r="S1174" s="15"/>
    </row>
    <row r="1175">
      <c r="A1175" s="15"/>
      <c r="B1175" s="15"/>
      <c r="C1175" s="15"/>
      <c r="D1175" s="15"/>
      <c r="E1175" s="15"/>
      <c r="F1175" s="15"/>
      <c r="G1175" s="15"/>
      <c r="H1175" s="15"/>
      <c r="I1175" s="15"/>
      <c r="J1175" s="844"/>
      <c r="K1175" s="15"/>
      <c r="L1175" s="15"/>
      <c r="M1175" s="15"/>
      <c r="N1175" s="15"/>
      <c r="O1175" s="15"/>
      <c r="P1175" s="15"/>
      <c r="Q1175" s="15"/>
      <c r="R1175" s="15"/>
      <c r="S1175" s="15"/>
    </row>
    <row r="1176">
      <c r="A1176" s="15"/>
      <c r="B1176" s="15"/>
      <c r="C1176" s="15"/>
      <c r="D1176" s="15"/>
      <c r="E1176" s="15"/>
      <c r="F1176" s="15"/>
      <c r="G1176" s="15"/>
      <c r="H1176" s="15"/>
      <c r="I1176" s="15"/>
      <c r="J1176" s="844"/>
      <c r="K1176" s="15"/>
      <c r="L1176" s="15"/>
      <c r="M1176" s="15"/>
      <c r="N1176" s="15"/>
      <c r="O1176" s="15"/>
      <c r="P1176" s="15"/>
      <c r="Q1176" s="15"/>
      <c r="R1176" s="15"/>
      <c r="S1176" s="15"/>
    </row>
    <row r="1177">
      <c r="A1177" s="15"/>
      <c r="B1177" s="15"/>
      <c r="C1177" s="15"/>
      <c r="D1177" s="15"/>
      <c r="E1177" s="15"/>
      <c r="F1177" s="15"/>
      <c r="G1177" s="15"/>
      <c r="H1177" s="15"/>
      <c r="I1177" s="15"/>
      <c r="J1177" s="844"/>
      <c r="K1177" s="15"/>
      <c r="L1177" s="15"/>
      <c r="M1177" s="15"/>
      <c r="N1177" s="15"/>
      <c r="O1177" s="15"/>
      <c r="P1177" s="15"/>
      <c r="Q1177" s="15"/>
      <c r="R1177" s="15"/>
      <c r="S1177" s="15"/>
    </row>
    <row r="1178">
      <c r="A1178" s="15"/>
      <c r="B1178" s="15"/>
      <c r="C1178" s="15"/>
      <c r="D1178" s="15"/>
      <c r="E1178" s="15"/>
      <c r="F1178" s="15"/>
      <c r="G1178" s="15"/>
      <c r="H1178" s="15"/>
      <c r="I1178" s="15"/>
      <c r="J1178" s="844"/>
      <c r="K1178" s="15"/>
      <c r="L1178" s="15"/>
      <c r="M1178" s="15"/>
      <c r="N1178" s="15"/>
      <c r="O1178" s="15"/>
      <c r="P1178" s="15"/>
      <c r="Q1178" s="15"/>
      <c r="R1178" s="15"/>
      <c r="S1178" s="15"/>
    </row>
  </sheetData>
  <autoFilter ref="$A$2:$AF$195"/>
  <mergeCells count="5">
    <mergeCell ref="N1:Q1"/>
    <mergeCell ref="H190:M190"/>
    <mergeCell ref="M191:N191"/>
    <mergeCell ref="D217:F217"/>
    <mergeCell ref="D234:E234"/>
  </mergeCells>
  <conditionalFormatting sqref="T1:T189 T191:T1178">
    <cfRule type="cellIs" dxfId="0" priority="1" operator="greaterThan">
      <formula>0</formula>
    </cfRule>
  </conditionalFormatting>
  <dataValidations>
    <dataValidation type="list" allowBlank="1" showErrorMessage="1" sqref="R6:R189">
      <formula1>"MARI - NICOLE,DANA - NICOLE,NICOLE,SANTY - NICOLE,M-S-Nic,M-D-N,D-S-Nic,Todos,Nicole - Jose,N -S-J"</formula1>
    </dataValidation>
    <dataValidation type="list" allowBlank="1" showErrorMessage="1" sqref="L3:L189">
      <formula1>LISTA!$B$2:$B$100</formula1>
    </dataValidation>
    <dataValidation type="list" allowBlank="1" showErrorMessage="1" sqref="R3:R5">
      <formula1>"MARI - NICOLE,DANA - NICOLE,NICOLE,SANTY - NICOLE,M-S-Nic,M-D-N,D-S-Nic,Todos"</formula1>
    </dataValidation>
    <dataValidation type="list" allowBlank="1" showErrorMessage="1" sqref="M3:M189">
      <formula1>LISTA!$A$2:$A$10</formula1>
    </dataValidation>
    <dataValidation type="custom" allowBlank="1" showDropDown="1" sqref="C198:E198 C199">
      <formula1>OR(NOT(ISERROR(DATEVALUE(C198))), AND(ISNUMBER(C198), LEFT(CELL("format", C198))="D"))</formula1>
    </dataValidation>
    <dataValidation type="list" allowBlank="1" showErrorMessage="1" sqref="Q3:Q189">
      <formula1>LISTA!$C$8:$C$14</formula1>
    </dataValidation>
    <dataValidation type="custom" allowBlank="1" showDropDown="1" showErrorMessage="1" sqref="B3:C189 K3:K189">
      <formula1>OR(NOT(ISERROR(DATEVALUE(B3))), AND(ISNUMBER(B3), LEFT(CELL("format", B3))="D"))</formula1>
    </dataValidation>
  </dataValidations>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8"/>
    <col customWidth="1" min="2" max="2" width="14.38"/>
    <col customWidth="1" min="3" max="3" width="18.63"/>
    <col customWidth="1" min="4" max="4" width="19.5"/>
    <col customWidth="1" min="5" max="5" width="12.13"/>
    <col customWidth="1" min="6" max="6" width="14.75"/>
    <col customWidth="1" min="7" max="7" width="28.13"/>
    <col customWidth="1" hidden="1" min="8" max="8" width="26.75"/>
    <col customWidth="1" hidden="1" min="9" max="9" width="19.75"/>
    <col customWidth="1" min="10" max="10" width="21.25"/>
    <col customWidth="1" min="11" max="12" width="15.63"/>
    <col hidden="1" min="14" max="14" width="12.63"/>
    <col customWidth="1" hidden="1" min="15" max="15" width="21.63"/>
    <col customWidth="1" min="16" max="16" width="27.25"/>
    <col customWidth="1" min="17" max="17" width="15.63"/>
    <col customWidth="1" min="18" max="18" width="54.25"/>
    <col customWidth="1" min="19" max="19" width="14.13"/>
    <col hidden="1" min="20" max="21" width="12.63"/>
  </cols>
  <sheetData>
    <row r="1">
      <c r="A1" s="1"/>
      <c r="B1" s="3"/>
      <c r="C1" s="3"/>
      <c r="D1" s="3"/>
      <c r="E1" s="3"/>
      <c r="F1" s="4"/>
      <c r="G1" s="4"/>
      <c r="H1" s="4"/>
      <c r="I1" s="4"/>
      <c r="J1" s="4"/>
      <c r="K1" s="4"/>
      <c r="L1" s="4"/>
      <c r="M1" s="5" t="s">
        <v>0</v>
      </c>
      <c r="N1" s="6"/>
      <c r="O1" s="6"/>
      <c r="P1" s="7"/>
      <c r="Q1" s="8"/>
      <c r="R1" s="8"/>
    </row>
    <row r="2">
      <c r="A2" s="590" t="s">
        <v>1</v>
      </c>
      <c r="B2" s="590" t="s">
        <v>2</v>
      </c>
      <c r="C2" s="590" t="s">
        <v>3</v>
      </c>
      <c r="D2" s="590" t="s">
        <v>4</v>
      </c>
      <c r="E2" s="590" t="s">
        <v>5</v>
      </c>
      <c r="F2" s="9" t="s">
        <v>6</v>
      </c>
      <c r="G2" s="9" t="s">
        <v>7</v>
      </c>
      <c r="H2" s="9" t="s">
        <v>4674</v>
      </c>
      <c r="I2" s="9" t="s">
        <v>9</v>
      </c>
      <c r="J2" s="9" t="s">
        <v>10</v>
      </c>
      <c r="K2" s="9" t="s">
        <v>11</v>
      </c>
      <c r="L2" s="9" t="s">
        <v>12</v>
      </c>
      <c r="M2" s="10" t="s">
        <v>13</v>
      </c>
      <c r="N2" s="10" t="s">
        <v>14</v>
      </c>
      <c r="O2" s="10" t="s">
        <v>15</v>
      </c>
      <c r="P2" s="10" t="s">
        <v>16</v>
      </c>
      <c r="Q2" s="11" t="s">
        <v>17</v>
      </c>
      <c r="R2" s="11" t="s">
        <v>18</v>
      </c>
      <c r="S2" s="124"/>
      <c r="T2" s="124"/>
      <c r="U2" s="124"/>
      <c r="V2" s="591"/>
    </row>
    <row r="3">
      <c r="A3" s="401">
        <v>1.0</v>
      </c>
      <c r="B3" s="402">
        <v>45534.0</v>
      </c>
      <c r="C3" s="402">
        <v>45527.0</v>
      </c>
      <c r="D3" s="401">
        <v>3.81401100124583E14</v>
      </c>
      <c r="E3" s="401">
        <v>7972.0</v>
      </c>
      <c r="F3" s="846">
        <v>3752009.0</v>
      </c>
      <c r="G3" s="847" t="s">
        <v>4675</v>
      </c>
      <c r="H3" s="847" t="s">
        <v>4676</v>
      </c>
      <c r="I3" s="401"/>
      <c r="J3" s="848" t="s">
        <v>4677</v>
      </c>
      <c r="K3" s="401" t="s">
        <v>4678</v>
      </c>
      <c r="L3" s="401" t="s">
        <v>2125</v>
      </c>
      <c r="M3" s="401">
        <v>1387.0</v>
      </c>
      <c r="N3" s="401">
        <f t="shared" ref="N3:N51" si="1">M3</f>
        <v>1387</v>
      </c>
      <c r="O3" s="118"/>
      <c r="P3" s="401" t="s">
        <v>854</v>
      </c>
      <c r="Q3" s="405" t="s">
        <v>988</v>
      </c>
      <c r="R3" s="401"/>
      <c r="S3" s="92"/>
      <c r="AE3" s="408"/>
    </row>
    <row r="4">
      <c r="A4" s="401">
        <v>2.0</v>
      </c>
      <c r="B4" s="402">
        <v>45534.0</v>
      </c>
      <c r="C4" s="402">
        <v>45527.0</v>
      </c>
      <c r="D4" s="401">
        <v>3.81401100124583E14</v>
      </c>
      <c r="E4" s="401">
        <v>7973.0</v>
      </c>
      <c r="F4" s="849">
        <v>5225534.0</v>
      </c>
      <c r="G4" s="850" t="s">
        <v>4679</v>
      </c>
      <c r="H4" s="401" t="s">
        <v>4680</v>
      </c>
      <c r="I4" s="401"/>
      <c r="J4" s="401" t="s">
        <v>4681</v>
      </c>
      <c r="K4" s="401" t="s">
        <v>4678</v>
      </c>
      <c r="L4" s="401" t="s">
        <v>2125</v>
      </c>
      <c r="M4" s="401">
        <v>1387.0</v>
      </c>
      <c r="N4" s="401">
        <f t="shared" si="1"/>
        <v>1387</v>
      </c>
      <c r="O4" s="851"/>
      <c r="P4" s="401" t="s">
        <v>854</v>
      </c>
      <c r="Q4" s="405" t="s">
        <v>988</v>
      </c>
      <c r="R4" s="401"/>
      <c r="S4" s="92"/>
      <c r="AE4" s="408"/>
    </row>
    <row r="5">
      <c r="A5" s="401">
        <v>3.0</v>
      </c>
      <c r="B5" s="402">
        <v>45534.0</v>
      </c>
      <c r="C5" s="402">
        <v>45527.0</v>
      </c>
      <c r="D5" s="401">
        <v>3.81401100124583E14</v>
      </c>
      <c r="E5" s="401">
        <v>7974.0</v>
      </c>
      <c r="F5" s="847">
        <v>990712.0</v>
      </c>
      <c r="G5" s="847" t="s">
        <v>4682</v>
      </c>
      <c r="H5" s="847" t="s">
        <v>4683</v>
      </c>
      <c r="I5" s="847"/>
      <c r="J5" s="847" t="s">
        <v>4684</v>
      </c>
      <c r="K5" s="401" t="s">
        <v>4678</v>
      </c>
      <c r="L5" s="401" t="s">
        <v>2125</v>
      </c>
      <c r="M5" s="401">
        <v>1387.0</v>
      </c>
      <c r="N5" s="401">
        <f t="shared" si="1"/>
        <v>1387</v>
      </c>
      <c r="O5" s="118"/>
      <c r="P5" s="401" t="s">
        <v>854</v>
      </c>
      <c r="Q5" s="405" t="s">
        <v>988</v>
      </c>
      <c r="R5" s="401"/>
      <c r="S5" s="92"/>
      <c r="AE5" s="408"/>
    </row>
    <row r="6">
      <c r="A6" s="401">
        <v>4.0</v>
      </c>
      <c r="B6" s="402">
        <v>45534.0</v>
      </c>
      <c r="C6" s="402">
        <v>45527.0</v>
      </c>
      <c r="D6" s="401">
        <v>3.81401100124583E14</v>
      </c>
      <c r="E6" s="401">
        <v>7975.0</v>
      </c>
      <c r="F6" s="847">
        <v>5824914.0</v>
      </c>
      <c r="G6" s="847" t="s">
        <v>4685</v>
      </c>
      <c r="H6" s="847" t="s">
        <v>4686</v>
      </c>
      <c r="I6" s="847"/>
      <c r="J6" s="848" t="s">
        <v>4687</v>
      </c>
      <c r="K6" s="401" t="s">
        <v>4678</v>
      </c>
      <c r="L6" s="401" t="s">
        <v>2125</v>
      </c>
      <c r="M6" s="401">
        <v>1387.0</v>
      </c>
      <c r="N6" s="401">
        <f t="shared" si="1"/>
        <v>1387</v>
      </c>
      <c r="O6" s="401"/>
      <c r="P6" s="401" t="s">
        <v>854</v>
      </c>
      <c r="Q6" s="405" t="s">
        <v>988</v>
      </c>
      <c r="R6" s="401"/>
      <c r="S6" s="92"/>
      <c r="AE6" s="408"/>
    </row>
    <row r="7">
      <c r="A7" s="401">
        <v>5.0</v>
      </c>
      <c r="B7" s="402">
        <v>45534.0</v>
      </c>
      <c r="C7" s="402">
        <v>45527.0</v>
      </c>
      <c r="D7" s="401">
        <v>3.81401100124583E14</v>
      </c>
      <c r="E7" s="401">
        <v>7976.0</v>
      </c>
      <c r="F7" s="847">
        <v>5277687.0</v>
      </c>
      <c r="G7" s="847" t="s">
        <v>4688</v>
      </c>
      <c r="H7" s="847" t="s">
        <v>4689</v>
      </c>
      <c r="I7" s="847"/>
      <c r="J7" s="848" t="s">
        <v>4690</v>
      </c>
      <c r="K7" s="401" t="s">
        <v>4678</v>
      </c>
      <c r="L7" s="401" t="s">
        <v>2125</v>
      </c>
      <c r="M7" s="401">
        <v>1387.0</v>
      </c>
      <c r="N7" s="401">
        <f t="shared" si="1"/>
        <v>1387</v>
      </c>
      <c r="O7" s="401"/>
      <c r="P7" s="401" t="s">
        <v>854</v>
      </c>
      <c r="Q7" s="405" t="s">
        <v>988</v>
      </c>
      <c r="R7" s="401"/>
      <c r="S7" s="92"/>
      <c r="U7" s="12"/>
      <c r="AE7" s="408"/>
    </row>
    <row r="8" ht="15.75" customHeight="1">
      <c r="A8" s="401">
        <v>6.0</v>
      </c>
      <c r="B8" s="402">
        <v>45534.0</v>
      </c>
      <c r="C8" s="402">
        <v>45527.0</v>
      </c>
      <c r="D8" s="401">
        <v>3.81401100124583E14</v>
      </c>
      <c r="E8" s="401">
        <v>7977.0</v>
      </c>
      <c r="F8" s="401">
        <v>2900532.0</v>
      </c>
      <c r="G8" s="401" t="s">
        <v>4691</v>
      </c>
      <c r="H8" s="401" t="s">
        <v>4692</v>
      </c>
      <c r="I8" s="401"/>
      <c r="J8" s="401" t="s">
        <v>4693</v>
      </c>
      <c r="K8" s="401" t="s">
        <v>4678</v>
      </c>
      <c r="L8" s="401" t="s">
        <v>2125</v>
      </c>
      <c r="M8" s="401">
        <v>1387.0</v>
      </c>
      <c r="N8" s="401">
        <f t="shared" si="1"/>
        <v>1387</v>
      </c>
      <c r="O8" s="840"/>
      <c r="P8" s="401" t="s">
        <v>854</v>
      </c>
      <c r="Q8" s="405" t="s">
        <v>988</v>
      </c>
      <c r="R8" s="401"/>
      <c r="S8" s="92"/>
      <c r="U8" s="12"/>
      <c r="AE8" s="408"/>
    </row>
    <row r="9">
      <c r="A9" s="401">
        <v>7.0</v>
      </c>
      <c r="B9" s="402">
        <v>45534.0</v>
      </c>
      <c r="C9" s="402">
        <v>45527.0</v>
      </c>
      <c r="D9" s="401">
        <v>3.81401100124583E14</v>
      </c>
      <c r="E9" s="401">
        <v>7978.0</v>
      </c>
      <c r="F9" s="847">
        <v>3586907.0</v>
      </c>
      <c r="G9" s="847" t="s">
        <v>4694</v>
      </c>
      <c r="H9" s="401" t="s">
        <v>4695</v>
      </c>
      <c r="I9" s="401"/>
      <c r="J9" s="401" t="s">
        <v>4696</v>
      </c>
      <c r="K9" s="401" t="s">
        <v>4678</v>
      </c>
      <c r="L9" s="401" t="s">
        <v>2125</v>
      </c>
      <c r="M9" s="401">
        <v>1387.0</v>
      </c>
      <c r="N9" s="401">
        <f t="shared" si="1"/>
        <v>1387</v>
      </c>
      <c r="O9" s="401"/>
      <c r="P9" s="401" t="s">
        <v>854</v>
      </c>
      <c r="Q9" s="405" t="s">
        <v>988</v>
      </c>
      <c r="R9" s="401"/>
      <c r="S9" s="92"/>
      <c r="AE9" s="408"/>
    </row>
    <row r="10">
      <c r="A10" s="401">
        <v>8.0</v>
      </c>
      <c r="B10" s="402">
        <v>45534.0</v>
      </c>
      <c r="C10" s="402">
        <v>45527.0</v>
      </c>
      <c r="D10" s="401">
        <v>3.81401100124583E14</v>
      </c>
      <c r="E10" s="401">
        <v>7979.0</v>
      </c>
      <c r="F10" s="407">
        <v>8015024.0</v>
      </c>
      <c r="G10" s="401" t="s">
        <v>4697</v>
      </c>
      <c r="H10" s="401" t="s">
        <v>4698</v>
      </c>
      <c r="I10" s="401"/>
      <c r="J10" s="401" t="s">
        <v>4699</v>
      </c>
      <c r="K10" s="401" t="s">
        <v>4678</v>
      </c>
      <c r="L10" s="401" t="s">
        <v>2125</v>
      </c>
      <c r="M10" s="401">
        <v>1387.0</v>
      </c>
      <c r="N10" s="401">
        <f t="shared" si="1"/>
        <v>1387</v>
      </c>
      <c r="O10" s="401"/>
      <c r="P10" s="401" t="s">
        <v>854</v>
      </c>
      <c r="Q10" s="405" t="s">
        <v>988</v>
      </c>
      <c r="R10" s="401"/>
      <c r="S10" s="92"/>
      <c r="AE10" s="408"/>
    </row>
    <row r="11">
      <c r="A11" s="401">
        <v>9.0</v>
      </c>
      <c r="B11" s="402">
        <v>45534.0</v>
      </c>
      <c r="C11" s="402">
        <v>45527.0</v>
      </c>
      <c r="D11" s="401">
        <v>3.81401100124583E14</v>
      </c>
      <c r="E11" s="401">
        <v>7980.0</v>
      </c>
      <c r="F11" s="401">
        <v>4413157.0</v>
      </c>
      <c r="G11" s="401" t="s">
        <v>4700</v>
      </c>
      <c r="H11" s="401" t="s">
        <v>4701</v>
      </c>
      <c r="I11" s="401"/>
      <c r="J11" s="401" t="s">
        <v>4702</v>
      </c>
      <c r="K11" s="401" t="s">
        <v>4678</v>
      </c>
      <c r="L11" s="401" t="s">
        <v>2125</v>
      </c>
      <c r="M11" s="401">
        <v>1387.0</v>
      </c>
      <c r="N11" s="401">
        <f t="shared" si="1"/>
        <v>1387</v>
      </c>
      <c r="O11" s="401"/>
      <c r="P11" s="401" t="s">
        <v>854</v>
      </c>
      <c r="Q11" s="405" t="s">
        <v>988</v>
      </c>
      <c r="R11" s="401"/>
      <c r="S11" s="92"/>
      <c r="U11" s="12"/>
      <c r="AE11" s="408"/>
    </row>
    <row r="12" ht="17.25" customHeight="1">
      <c r="A12" s="401">
        <v>10.0</v>
      </c>
      <c r="B12" s="402">
        <v>45534.0</v>
      </c>
      <c r="C12" s="838">
        <v>45527.0</v>
      </c>
      <c r="D12" s="403">
        <v>3.81401100124583E14</v>
      </c>
      <c r="E12" s="403">
        <v>7981.0</v>
      </c>
      <c r="F12" s="852">
        <v>3.595884012E9</v>
      </c>
      <c r="G12" s="852" t="s">
        <v>4703</v>
      </c>
      <c r="H12" s="403" t="s">
        <v>4704</v>
      </c>
      <c r="I12" s="403"/>
      <c r="J12" s="403" t="s">
        <v>4705</v>
      </c>
      <c r="K12" s="403" t="s">
        <v>4678</v>
      </c>
      <c r="L12" s="403" t="s">
        <v>2125</v>
      </c>
      <c r="M12" s="401">
        <v>1387.0</v>
      </c>
      <c r="N12" s="403">
        <f t="shared" si="1"/>
        <v>1387</v>
      </c>
      <c r="O12" s="853"/>
      <c r="P12" s="403" t="s">
        <v>854</v>
      </c>
      <c r="Q12" s="405" t="s">
        <v>988</v>
      </c>
      <c r="R12" s="403"/>
      <c r="S12" s="384"/>
      <c r="T12" s="350"/>
      <c r="U12" s="356"/>
      <c r="W12" s="350"/>
      <c r="X12" s="350"/>
      <c r="Y12" s="350"/>
      <c r="Z12" s="350"/>
      <c r="AA12" s="350"/>
      <c r="AB12" s="350"/>
      <c r="AC12" s="350"/>
      <c r="AD12" s="350"/>
      <c r="AE12" s="854"/>
    </row>
    <row r="13">
      <c r="A13" s="401">
        <v>11.0</v>
      </c>
      <c r="B13" s="402">
        <v>45534.0</v>
      </c>
      <c r="C13" s="402">
        <v>45527.0</v>
      </c>
      <c r="D13" s="401">
        <v>3.81401100124583E14</v>
      </c>
      <c r="E13" s="403">
        <v>7982.0</v>
      </c>
      <c r="F13" s="403">
        <v>4538163.0</v>
      </c>
      <c r="G13" s="403" t="s">
        <v>4706</v>
      </c>
      <c r="H13" s="850" t="s">
        <v>4707</v>
      </c>
      <c r="I13" s="407"/>
      <c r="J13" s="403" t="s">
        <v>4708</v>
      </c>
      <c r="K13" s="401" t="s">
        <v>4678</v>
      </c>
      <c r="L13" s="401" t="s">
        <v>2125</v>
      </c>
      <c r="M13" s="401">
        <v>1387.0</v>
      </c>
      <c r="N13" s="401">
        <f t="shared" si="1"/>
        <v>1387</v>
      </c>
      <c r="O13" s="840"/>
      <c r="P13" s="401" t="s">
        <v>854</v>
      </c>
      <c r="Q13" s="405" t="s">
        <v>988</v>
      </c>
      <c r="R13" s="403"/>
      <c r="S13" s="92"/>
      <c r="U13" s="12"/>
      <c r="AE13" s="408"/>
    </row>
    <row r="14">
      <c r="A14" s="401">
        <v>12.0</v>
      </c>
      <c r="B14" s="402">
        <v>45534.0</v>
      </c>
      <c r="C14" s="402">
        <v>45527.0</v>
      </c>
      <c r="D14" s="401">
        <v>3.81401100124583E14</v>
      </c>
      <c r="E14" s="401">
        <v>7983.0</v>
      </c>
      <c r="F14" s="847">
        <v>3.593745013E9</v>
      </c>
      <c r="G14" s="847" t="s">
        <v>4709</v>
      </c>
      <c r="H14" s="847" t="s">
        <v>4710</v>
      </c>
      <c r="I14" s="847"/>
      <c r="J14" s="848" t="s">
        <v>4711</v>
      </c>
      <c r="K14" s="401" t="s">
        <v>4678</v>
      </c>
      <c r="L14" s="401" t="s">
        <v>2125</v>
      </c>
      <c r="M14" s="401">
        <v>1387.0</v>
      </c>
      <c r="N14" s="401">
        <f t="shared" si="1"/>
        <v>1387</v>
      </c>
      <c r="O14" s="401"/>
      <c r="P14" s="401" t="s">
        <v>854</v>
      </c>
      <c r="Q14" s="405" t="s">
        <v>988</v>
      </c>
      <c r="R14" s="401"/>
      <c r="S14" s="92"/>
      <c r="U14" s="12"/>
      <c r="AE14" s="408"/>
    </row>
    <row r="15">
      <c r="A15" s="401">
        <v>13.0</v>
      </c>
      <c r="B15" s="402">
        <v>45534.0</v>
      </c>
      <c r="C15" s="402">
        <v>45527.0</v>
      </c>
      <c r="D15" s="401">
        <v>3.81401100124583E14</v>
      </c>
      <c r="E15" s="401">
        <v>7984.0</v>
      </c>
      <c r="F15" s="847">
        <v>6.34780013E8</v>
      </c>
      <c r="G15" s="847" t="s">
        <v>4712</v>
      </c>
      <c r="H15" s="847" t="s">
        <v>4713</v>
      </c>
      <c r="I15" s="847"/>
      <c r="J15" s="848" t="s">
        <v>4714</v>
      </c>
      <c r="K15" s="401" t="s">
        <v>4678</v>
      </c>
      <c r="L15" s="401" t="s">
        <v>2125</v>
      </c>
      <c r="M15" s="401">
        <v>1387.0</v>
      </c>
      <c r="N15" s="401">
        <f t="shared" si="1"/>
        <v>1387</v>
      </c>
      <c r="O15" s="401"/>
      <c r="P15" s="401" t="s">
        <v>854</v>
      </c>
      <c r="Q15" s="405" t="s">
        <v>988</v>
      </c>
      <c r="R15" s="401"/>
      <c r="S15" s="92"/>
      <c r="AE15" s="408"/>
    </row>
    <row r="16">
      <c r="A16" s="401">
        <v>14.0</v>
      </c>
      <c r="B16" s="402">
        <v>45534.0</v>
      </c>
      <c r="C16" s="402">
        <v>45527.0</v>
      </c>
      <c r="D16" s="401">
        <v>3.81401100124583E14</v>
      </c>
      <c r="E16" s="401">
        <v>7985.0</v>
      </c>
      <c r="F16" s="847">
        <v>3483116.0</v>
      </c>
      <c r="G16" s="847" t="s">
        <v>4715</v>
      </c>
      <c r="H16" s="847" t="s">
        <v>4716</v>
      </c>
      <c r="I16" s="847"/>
      <c r="J16" s="848" t="s">
        <v>4717</v>
      </c>
      <c r="K16" s="401" t="s">
        <v>4678</v>
      </c>
      <c r="L16" s="401" t="s">
        <v>2125</v>
      </c>
      <c r="M16" s="401">
        <v>1387.0</v>
      </c>
      <c r="N16" s="401">
        <f t="shared" si="1"/>
        <v>1387</v>
      </c>
      <c r="O16" s="401"/>
      <c r="P16" s="401" t="s">
        <v>854</v>
      </c>
      <c r="Q16" s="405" t="s">
        <v>988</v>
      </c>
      <c r="R16" s="401"/>
      <c r="S16" s="92"/>
      <c r="AE16" s="408"/>
    </row>
    <row r="17">
      <c r="A17" s="401">
        <v>15.0</v>
      </c>
      <c r="B17" s="402">
        <v>45534.0</v>
      </c>
      <c r="C17" s="402">
        <v>45527.0</v>
      </c>
      <c r="D17" s="401">
        <v>3.81401100124583E14</v>
      </c>
      <c r="E17" s="401">
        <v>7985.0</v>
      </c>
      <c r="F17" s="401">
        <v>3483116.0</v>
      </c>
      <c r="G17" s="401" t="s">
        <v>4715</v>
      </c>
      <c r="H17" s="401" t="s">
        <v>4718</v>
      </c>
      <c r="I17" s="401"/>
      <c r="J17" s="401" t="s">
        <v>4717</v>
      </c>
      <c r="K17" s="401" t="s">
        <v>4678</v>
      </c>
      <c r="L17" s="401" t="s">
        <v>2125</v>
      </c>
      <c r="M17" s="401">
        <v>1387.0</v>
      </c>
      <c r="N17" s="401">
        <f t="shared" si="1"/>
        <v>1387</v>
      </c>
      <c r="O17" s="401"/>
      <c r="P17" s="401" t="s">
        <v>854</v>
      </c>
      <c r="Q17" s="405" t="s">
        <v>988</v>
      </c>
      <c r="R17" s="401"/>
      <c r="S17" s="92"/>
      <c r="U17" s="12"/>
      <c r="AE17" s="408"/>
    </row>
    <row r="18">
      <c r="A18" s="401">
        <v>16.0</v>
      </c>
      <c r="B18" s="402">
        <v>45534.0</v>
      </c>
      <c r="C18" s="402">
        <v>45527.0</v>
      </c>
      <c r="D18" s="401">
        <v>3.81401100124583E14</v>
      </c>
      <c r="E18" s="401">
        <v>7986.0</v>
      </c>
      <c r="F18" s="401">
        <v>3604151.0</v>
      </c>
      <c r="G18" s="401" t="s">
        <v>4719</v>
      </c>
      <c r="H18" s="401" t="s">
        <v>4720</v>
      </c>
      <c r="I18" s="401"/>
      <c r="J18" s="401" t="s">
        <v>4721</v>
      </c>
      <c r="K18" s="401" t="s">
        <v>4678</v>
      </c>
      <c r="L18" s="401" t="s">
        <v>2125</v>
      </c>
      <c r="M18" s="401">
        <v>1387.0</v>
      </c>
      <c r="N18" s="401">
        <f t="shared" si="1"/>
        <v>1387</v>
      </c>
      <c r="O18" s="401"/>
      <c r="P18" s="401" t="s">
        <v>854</v>
      </c>
      <c r="Q18" s="405" t="s">
        <v>988</v>
      </c>
      <c r="R18" s="401"/>
      <c r="S18" s="92"/>
      <c r="AE18" s="408"/>
    </row>
    <row r="19">
      <c r="A19" s="401">
        <v>17.0</v>
      </c>
      <c r="B19" s="402">
        <v>45534.0</v>
      </c>
      <c r="C19" s="402">
        <v>45527.0</v>
      </c>
      <c r="D19" s="401">
        <v>3.81401100124583E14</v>
      </c>
      <c r="E19" s="401">
        <v>7987.0</v>
      </c>
      <c r="F19" s="847">
        <v>5276948.0</v>
      </c>
      <c r="G19" s="847" t="s">
        <v>4722</v>
      </c>
      <c r="H19" s="847" t="s">
        <v>4723</v>
      </c>
      <c r="I19" s="847"/>
      <c r="J19" s="848" t="s">
        <v>4724</v>
      </c>
      <c r="K19" s="401" t="s">
        <v>4678</v>
      </c>
      <c r="L19" s="401" t="s">
        <v>2125</v>
      </c>
      <c r="M19" s="401">
        <v>1387.0</v>
      </c>
      <c r="N19" s="401">
        <f t="shared" si="1"/>
        <v>1387</v>
      </c>
      <c r="O19" s="401"/>
      <c r="P19" s="401" t="s">
        <v>854</v>
      </c>
      <c r="Q19" s="405" t="s">
        <v>988</v>
      </c>
      <c r="R19" s="401"/>
      <c r="S19" s="92"/>
      <c r="AE19" s="408"/>
    </row>
    <row r="20">
      <c r="A20" s="401">
        <v>18.0</v>
      </c>
      <c r="B20" s="402">
        <v>45534.0</v>
      </c>
      <c r="C20" s="402">
        <v>45527.0</v>
      </c>
      <c r="D20" s="401">
        <v>3.81401100124583E14</v>
      </c>
      <c r="E20" s="401">
        <v>7988.0</v>
      </c>
      <c r="F20" s="847">
        <v>4.292877013E9</v>
      </c>
      <c r="G20" s="847" t="s">
        <v>4725</v>
      </c>
      <c r="H20" s="847" t="s">
        <v>4726</v>
      </c>
      <c r="I20" s="847"/>
      <c r="J20" s="848" t="s">
        <v>4727</v>
      </c>
      <c r="K20" s="401" t="s">
        <v>4678</v>
      </c>
      <c r="L20" s="401" t="s">
        <v>2125</v>
      </c>
      <c r="M20" s="401">
        <v>1387.0</v>
      </c>
      <c r="N20" s="401">
        <f t="shared" si="1"/>
        <v>1387</v>
      </c>
      <c r="O20" s="401"/>
      <c r="P20" s="401" t="s">
        <v>854</v>
      </c>
      <c r="Q20" s="405" t="s">
        <v>988</v>
      </c>
      <c r="R20" s="401"/>
      <c r="S20" s="92"/>
      <c r="T20" s="12"/>
      <c r="AE20" s="408"/>
    </row>
    <row r="21">
      <c r="A21" s="401">
        <v>19.0</v>
      </c>
      <c r="B21" s="402">
        <v>45534.0</v>
      </c>
      <c r="C21" s="402">
        <v>45527.0</v>
      </c>
      <c r="D21" s="401">
        <v>3.81401100124583E14</v>
      </c>
      <c r="E21" s="401">
        <v>7989.0</v>
      </c>
      <c r="F21" s="847">
        <v>4454900.0</v>
      </c>
      <c r="G21" s="847" t="s">
        <v>4728</v>
      </c>
      <c r="H21" s="847" t="s">
        <v>4729</v>
      </c>
      <c r="I21" s="847"/>
      <c r="J21" s="401" t="s">
        <v>4730</v>
      </c>
      <c r="K21" s="401" t="s">
        <v>4678</v>
      </c>
      <c r="L21" s="401" t="s">
        <v>2125</v>
      </c>
      <c r="M21" s="401">
        <v>1387.0</v>
      </c>
      <c r="N21" s="401">
        <f t="shared" si="1"/>
        <v>1387</v>
      </c>
      <c r="O21" s="401"/>
      <c r="P21" s="401" t="s">
        <v>854</v>
      </c>
      <c r="Q21" s="405" t="s">
        <v>988</v>
      </c>
      <c r="R21" s="401"/>
      <c r="S21" s="92"/>
      <c r="U21" s="12"/>
      <c r="AE21" s="408"/>
    </row>
    <row r="22">
      <c r="A22" s="401">
        <v>20.0</v>
      </c>
      <c r="B22" s="402">
        <v>45534.0</v>
      </c>
      <c r="C22" s="402">
        <v>45527.0</v>
      </c>
      <c r="D22" s="401">
        <v>3.81401100124583E14</v>
      </c>
      <c r="E22" s="401">
        <v>7990.0</v>
      </c>
      <c r="F22" s="401">
        <v>6.281386014E9</v>
      </c>
      <c r="G22" s="401" t="s">
        <v>4731</v>
      </c>
      <c r="H22" s="401" t="s">
        <v>4732</v>
      </c>
      <c r="I22" s="401"/>
      <c r="J22" s="401" t="s">
        <v>4733</v>
      </c>
      <c r="K22" s="401" t="s">
        <v>4678</v>
      </c>
      <c r="L22" s="401" t="s">
        <v>2125</v>
      </c>
      <c r="M22" s="401">
        <v>1387.0</v>
      </c>
      <c r="N22" s="401">
        <f t="shared" si="1"/>
        <v>1387</v>
      </c>
      <c r="O22" s="401"/>
      <c r="P22" s="401" t="s">
        <v>854</v>
      </c>
      <c r="Q22" s="405" t="s">
        <v>988</v>
      </c>
      <c r="R22" s="401"/>
      <c r="S22" s="92"/>
      <c r="AE22" s="408"/>
    </row>
    <row r="23">
      <c r="A23" s="401">
        <v>21.0</v>
      </c>
      <c r="B23" s="402">
        <v>45534.0</v>
      </c>
      <c r="C23" s="402">
        <v>45527.0</v>
      </c>
      <c r="D23" s="401">
        <v>3.81401100124583E14</v>
      </c>
      <c r="E23" s="401">
        <v>7991.0</v>
      </c>
      <c r="F23" s="401">
        <v>4525745.0</v>
      </c>
      <c r="G23" s="401" t="s">
        <v>4734</v>
      </c>
      <c r="H23" s="401" t="s">
        <v>4735</v>
      </c>
      <c r="I23" s="401"/>
      <c r="J23" s="401" t="s">
        <v>4736</v>
      </c>
      <c r="K23" s="401" t="s">
        <v>4678</v>
      </c>
      <c r="L23" s="401" t="s">
        <v>2125</v>
      </c>
      <c r="M23" s="401">
        <v>1387.0</v>
      </c>
      <c r="N23" s="401">
        <f t="shared" si="1"/>
        <v>1387</v>
      </c>
      <c r="O23" s="401"/>
      <c r="P23" s="401" t="s">
        <v>854</v>
      </c>
      <c r="Q23" s="405" t="s">
        <v>988</v>
      </c>
      <c r="R23" s="401"/>
      <c r="S23" s="92"/>
      <c r="AE23" s="408"/>
    </row>
    <row r="24">
      <c r="A24" s="401">
        <v>22.0</v>
      </c>
      <c r="B24" s="402">
        <v>45534.0</v>
      </c>
      <c r="C24" s="402">
        <v>45527.0</v>
      </c>
      <c r="D24" s="401">
        <v>3.81401100124583E14</v>
      </c>
      <c r="E24" s="401">
        <v>7992.0</v>
      </c>
      <c r="F24" s="847">
        <v>3144935.0</v>
      </c>
      <c r="G24" s="847" t="s">
        <v>4737</v>
      </c>
      <c r="H24" s="847" t="s">
        <v>4738</v>
      </c>
      <c r="I24" s="847"/>
      <c r="J24" s="848" t="s">
        <v>4739</v>
      </c>
      <c r="K24" s="401" t="s">
        <v>4678</v>
      </c>
      <c r="L24" s="401" t="s">
        <v>2125</v>
      </c>
      <c r="M24" s="401">
        <v>1387.0</v>
      </c>
      <c r="N24" s="401">
        <f t="shared" si="1"/>
        <v>1387</v>
      </c>
      <c r="O24" s="401"/>
      <c r="P24" s="401" t="s">
        <v>854</v>
      </c>
      <c r="Q24" s="405" t="s">
        <v>988</v>
      </c>
      <c r="R24" s="401"/>
      <c r="S24" s="92"/>
      <c r="U24" s="12"/>
      <c r="AE24" s="408"/>
    </row>
    <row r="25">
      <c r="A25" s="401">
        <v>23.0</v>
      </c>
      <c r="B25" s="402">
        <v>45534.0</v>
      </c>
      <c r="C25" s="402">
        <v>45527.0</v>
      </c>
      <c r="D25" s="401">
        <v>3.81401100124583E14</v>
      </c>
      <c r="E25" s="401">
        <v>7993.0</v>
      </c>
      <c r="F25" s="847">
        <v>3794338.0</v>
      </c>
      <c r="G25" s="847" t="s">
        <v>4740</v>
      </c>
      <c r="H25" s="401" t="s">
        <v>4741</v>
      </c>
      <c r="I25" s="847"/>
      <c r="J25" s="847" t="s">
        <v>4742</v>
      </c>
      <c r="K25" s="401" t="s">
        <v>4678</v>
      </c>
      <c r="L25" s="401" t="s">
        <v>2125</v>
      </c>
      <c r="M25" s="401">
        <v>1387.0</v>
      </c>
      <c r="N25" s="401">
        <f t="shared" si="1"/>
        <v>1387</v>
      </c>
      <c r="O25" s="855"/>
      <c r="P25" s="401" t="s">
        <v>854</v>
      </c>
      <c r="Q25" s="405" t="s">
        <v>988</v>
      </c>
      <c r="R25" s="401"/>
      <c r="S25" s="92"/>
      <c r="T25" s="12"/>
      <c r="AE25" s="408"/>
    </row>
    <row r="26">
      <c r="A26" s="401">
        <v>24.0</v>
      </c>
      <c r="B26" s="402">
        <v>45534.0</v>
      </c>
      <c r="C26" s="402">
        <v>45527.0</v>
      </c>
      <c r="D26" s="401">
        <v>3.81401100124583E14</v>
      </c>
      <c r="E26" s="401">
        <v>7994.0</v>
      </c>
      <c r="F26" s="847">
        <v>6493274.0</v>
      </c>
      <c r="G26" s="847" t="s">
        <v>4743</v>
      </c>
      <c r="H26" s="847" t="s">
        <v>4744</v>
      </c>
      <c r="I26" s="847"/>
      <c r="J26" s="401" t="s">
        <v>4745</v>
      </c>
      <c r="K26" s="401" t="s">
        <v>4678</v>
      </c>
      <c r="L26" s="401" t="s">
        <v>2125</v>
      </c>
      <c r="M26" s="401">
        <v>1387.0</v>
      </c>
      <c r="N26" s="401">
        <f t="shared" si="1"/>
        <v>1387</v>
      </c>
      <c r="O26" s="401"/>
      <c r="P26" s="401" t="s">
        <v>854</v>
      </c>
      <c r="Q26" s="405" t="s">
        <v>988</v>
      </c>
      <c r="R26" s="401"/>
      <c r="S26" s="92"/>
      <c r="T26" s="12"/>
      <c r="AE26" s="408"/>
    </row>
    <row r="27">
      <c r="A27" s="401">
        <v>25.0</v>
      </c>
      <c r="B27" s="402">
        <v>45534.0</v>
      </c>
      <c r="C27" s="402">
        <v>45527.0</v>
      </c>
      <c r="D27" s="401">
        <v>3.81401100124583E14</v>
      </c>
      <c r="E27" s="401">
        <v>7995.0</v>
      </c>
      <c r="F27" s="401">
        <v>3.555040018E9</v>
      </c>
      <c r="G27" s="401" t="s">
        <v>4746</v>
      </c>
      <c r="H27" s="847" t="s">
        <v>4747</v>
      </c>
      <c r="I27" s="401"/>
      <c r="J27" s="401" t="s">
        <v>4748</v>
      </c>
      <c r="K27" s="401" t="s">
        <v>4678</v>
      </c>
      <c r="L27" s="401" t="s">
        <v>2125</v>
      </c>
      <c r="M27" s="401">
        <v>1387.0</v>
      </c>
      <c r="N27" s="401">
        <f t="shared" si="1"/>
        <v>1387</v>
      </c>
      <c r="O27" s="401"/>
      <c r="P27" s="401" t="s">
        <v>854</v>
      </c>
      <c r="Q27" s="405" t="s">
        <v>988</v>
      </c>
      <c r="R27" s="401"/>
      <c r="S27" s="92"/>
      <c r="U27" s="12"/>
      <c r="AE27" s="408"/>
    </row>
    <row r="28">
      <c r="A28" s="401">
        <v>26.0</v>
      </c>
      <c r="B28" s="402">
        <v>45534.0</v>
      </c>
      <c r="C28" s="402">
        <v>45527.0</v>
      </c>
      <c r="D28" s="401">
        <v>3.81401100124583E14</v>
      </c>
      <c r="E28" s="401">
        <v>7996.0</v>
      </c>
      <c r="F28" s="401">
        <v>2.377981019E9</v>
      </c>
      <c r="G28" s="401" t="s">
        <v>4749</v>
      </c>
      <c r="H28" s="401" t="s">
        <v>4750</v>
      </c>
      <c r="I28" s="401"/>
      <c r="J28" s="401" t="s">
        <v>4751</v>
      </c>
      <c r="K28" s="401" t="s">
        <v>4678</v>
      </c>
      <c r="L28" s="401" t="s">
        <v>2125</v>
      </c>
      <c r="M28" s="401">
        <v>1387.0</v>
      </c>
      <c r="N28" s="401">
        <f t="shared" si="1"/>
        <v>1387</v>
      </c>
      <c r="O28" s="855"/>
      <c r="P28" s="401" t="s">
        <v>854</v>
      </c>
      <c r="Q28" s="405" t="s">
        <v>988</v>
      </c>
      <c r="R28" s="401"/>
      <c r="S28" s="92"/>
      <c r="U28" s="12"/>
      <c r="AE28" s="408"/>
    </row>
    <row r="29">
      <c r="A29" s="401">
        <v>27.0</v>
      </c>
      <c r="B29" s="402">
        <v>45534.0</v>
      </c>
      <c r="C29" s="402">
        <v>45527.0</v>
      </c>
      <c r="D29" s="401">
        <v>3.81401100124583E14</v>
      </c>
      <c r="E29" s="401">
        <v>7997.0</v>
      </c>
      <c r="F29" s="847">
        <v>3151014.0</v>
      </c>
      <c r="G29" s="847" t="s">
        <v>4752</v>
      </c>
      <c r="H29" s="847" t="s">
        <v>4753</v>
      </c>
      <c r="I29" s="847"/>
      <c r="J29" s="847" t="s">
        <v>4754</v>
      </c>
      <c r="K29" s="401" t="s">
        <v>4678</v>
      </c>
      <c r="L29" s="401" t="s">
        <v>2125</v>
      </c>
      <c r="M29" s="401">
        <v>1387.0</v>
      </c>
      <c r="N29" s="401">
        <f t="shared" si="1"/>
        <v>1387</v>
      </c>
      <c r="O29" s="401"/>
      <c r="P29" s="401" t="s">
        <v>854</v>
      </c>
      <c r="Q29" s="405" t="s">
        <v>988</v>
      </c>
      <c r="R29" s="401"/>
      <c r="S29" s="92"/>
      <c r="T29" s="12"/>
      <c r="AE29" s="408"/>
    </row>
    <row r="30">
      <c r="A30" s="401">
        <v>28.0</v>
      </c>
      <c r="B30" s="402">
        <v>45534.0</v>
      </c>
      <c r="C30" s="402">
        <v>45527.0</v>
      </c>
      <c r="D30" s="401">
        <v>3.81401100124583E14</v>
      </c>
      <c r="E30" s="401">
        <v>7998.0</v>
      </c>
      <c r="F30" s="847">
        <v>4411483.0</v>
      </c>
      <c r="G30" s="847" t="s">
        <v>4755</v>
      </c>
      <c r="H30" s="847" t="s">
        <v>4756</v>
      </c>
      <c r="I30" s="847"/>
      <c r="J30" s="847" t="s">
        <v>4757</v>
      </c>
      <c r="K30" s="401" t="s">
        <v>4678</v>
      </c>
      <c r="L30" s="401" t="s">
        <v>2125</v>
      </c>
      <c r="M30" s="401">
        <v>1387.0</v>
      </c>
      <c r="N30" s="401">
        <f t="shared" si="1"/>
        <v>1387</v>
      </c>
      <c r="O30" s="401"/>
      <c r="P30" s="401" t="s">
        <v>854</v>
      </c>
      <c r="Q30" s="405" t="s">
        <v>988</v>
      </c>
      <c r="R30" s="401"/>
      <c r="S30" s="92"/>
      <c r="T30" s="12"/>
      <c r="AE30" s="408"/>
    </row>
    <row r="31">
      <c r="A31" s="401">
        <v>29.0</v>
      </c>
      <c r="B31" s="402">
        <v>45534.0</v>
      </c>
      <c r="C31" s="402">
        <v>45527.0</v>
      </c>
      <c r="D31" s="401">
        <v>3.81401100124583E14</v>
      </c>
      <c r="E31" s="401">
        <v>7999.0</v>
      </c>
      <c r="F31" s="401">
        <v>4.03524401E9</v>
      </c>
      <c r="G31" s="401" t="s">
        <v>4758</v>
      </c>
      <c r="H31" s="401" t="s">
        <v>4759</v>
      </c>
      <c r="I31" s="401"/>
      <c r="J31" s="401" t="s">
        <v>4760</v>
      </c>
      <c r="K31" s="401" t="s">
        <v>4678</v>
      </c>
      <c r="L31" s="401" t="s">
        <v>2125</v>
      </c>
      <c r="M31" s="401">
        <v>1387.0</v>
      </c>
      <c r="N31" s="401">
        <f t="shared" si="1"/>
        <v>1387</v>
      </c>
      <c r="O31" s="401"/>
      <c r="P31" s="401" t="s">
        <v>854</v>
      </c>
      <c r="Q31" s="405" t="s">
        <v>988</v>
      </c>
      <c r="R31" s="401"/>
      <c r="S31" s="92"/>
      <c r="T31" s="12"/>
      <c r="AE31" s="408"/>
    </row>
    <row r="32">
      <c r="A32" s="401">
        <v>30.0</v>
      </c>
      <c r="B32" s="402">
        <v>45534.0</v>
      </c>
      <c r="C32" s="402">
        <v>45527.0</v>
      </c>
      <c r="D32" s="401">
        <v>3.81401100124583E14</v>
      </c>
      <c r="E32" s="401">
        <v>8000.0</v>
      </c>
      <c r="F32" s="401">
        <v>1.2748778E7</v>
      </c>
      <c r="G32" s="401" t="s">
        <v>4761</v>
      </c>
      <c r="H32" s="401" t="s">
        <v>4762</v>
      </c>
      <c r="I32" s="401"/>
      <c r="J32" s="856" t="s">
        <v>4763</v>
      </c>
      <c r="K32" s="401" t="s">
        <v>4678</v>
      </c>
      <c r="L32" s="401" t="s">
        <v>2125</v>
      </c>
      <c r="M32" s="401">
        <v>1387.0</v>
      </c>
      <c r="N32" s="401">
        <f t="shared" si="1"/>
        <v>1387</v>
      </c>
      <c r="O32" s="401"/>
      <c r="P32" s="401" t="s">
        <v>854</v>
      </c>
      <c r="Q32" s="405" t="s">
        <v>988</v>
      </c>
      <c r="R32" s="401"/>
      <c r="S32" s="92"/>
      <c r="AE32" s="408"/>
    </row>
    <row r="33">
      <c r="A33" s="401">
        <v>31.0</v>
      </c>
      <c r="B33" s="402">
        <v>45534.0</v>
      </c>
      <c r="C33" s="402">
        <v>45527.0</v>
      </c>
      <c r="D33" s="401">
        <v>3.81401100124583E14</v>
      </c>
      <c r="E33" s="401">
        <v>8001.0</v>
      </c>
      <c r="F33" s="847">
        <v>4422641.0</v>
      </c>
      <c r="G33" s="847" t="s">
        <v>4764</v>
      </c>
      <c r="H33" s="847" t="s">
        <v>4765</v>
      </c>
      <c r="I33" s="847"/>
      <c r="J33" s="847">
        <v>6.575309E7</v>
      </c>
      <c r="K33" s="401" t="s">
        <v>4678</v>
      </c>
      <c r="L33" s="401" t="s">
        <v>2125</v>
      </c>
      <c r="M33" s="401">
        <v>1387.0</v>
      </c>
      <c r="N33" s="401">
        <f t="shared" si="1"/>
        <v>1387</v>
      </c>
      <c r="O33" s="401"/>
      <c r="P33" s="401" t="s">
        <v>854</v>
      </c>
      <c r="Q33" s="405" t="s">
        <v>988</v>
      </c>
      <c r="R33" s="401"/>
      <c r="S33" s="92"/>
      <c r="U33" s="12"/>
      <c r="AE33" s="408"/>
    </row>
    <row r="34">
      <c r="A34" s="401">
        <v>32.0</v>
      </c>
      <c r="B34" s="402">
        <v>45534.0</v>
      </c>
      <c r="C34" s="402">
        <v>45527.0</v>
      </c>
      <c r="D34" s="401">
        <v>3.81401100124583E14</v>
      </c>
      <c r="E34" s="401">
        <v>8002.0</v>
      </c>
      <c r="F34" s="847">
        <v>3.106768015E9</v>
      </c>
      <c r="G34" s="847" t="s">
        <v>4766</v>
      </c>
      <c r="H34" s="847" t="s">
        <v>4767</v>
      </c>
      <c r="I34" s="847"/>
      <c r="J34" s="848" t="s">
        <v>4768</v>
      </c>
      <c r="K34" s="401" t="s">
        <v>4678</v>
      </c>
      <c r="L34" s="401" t="s">
        <v>2125</v>
      </c>
      <c r="M34" s="401">
        <v>1387.0</v>
      </c>
      <c r="N34" s="401">
        <f t="shared" si="1"/>
        <v>1387</v>
      </c>
      <c r="O34" s="855"/>
      <c r="P34" s="401" t="s">
        <v>854</v>
      </c>
      <c r="Q34" s="405" t="s">
        <v>988</v>
      </c>
      <c r="R34" s="401"/>
      <c r="S34" s="92"/>
      <c r="T34" s="12"/>
      <c r="AE34" s="408"/>
    </row>
    <row r="35">
      <c r="A35" s="401">
        <v>33.0</v>
      </c>
      <c r="B35" s="402">
        <v>45534.0</v>
      </c>
      <c r="C35" s="402">
        <v>45527.0</v>
      </c>
      <c r="D35" s="401">
        <v>3.81401100124583E14</v>
      </c>
      <c r="E35" s="401">
        <v>8003.0</v>
      </c>
      <c r="F35" s="847">
        <v>5065563.0</v>
      </c>
      <c r="G35" s="847" t="s">
        <v>4769</v>
      </c>
      <c r="H35" s="847" t="s">
        <v>4770</v>
      </c>
      <c r="I35" s="847"/>
      <c r="J35" s="847" t="s">
        <v>4771</v>
      </c>
      <c r="K35" s="401" t="s">
        <v>4678</v>
      </c>
      <c r="L35" s="401" t="s">
        <v>2125</v>
      </c>
      <c r="M35" s="401">
        <v>1387.0</v>
      </c>
      <c r="N35" s="401">
        <f t="shared" si="1"/>
        <v>1387</v>
      </c>
      <c r="O35" s="401"/>
      <c r="P35" s="401" t="s">
        <v>854</v>
      </c>
      <c r="Q35" s="405" t="s">
        <v>988</v>
      </c>
      <c r="R35" s="401"/>
      <c r="S35" s="92"/>
      <c r="AE35" s="408"/>
    </row>
    <row r="36">
      <c r="A36" s="401">
        <v>34.0</v>
      </c>
      <c r="B36" s="402">
        <v>45534.0</v>
      </c>
      <c r="C36" s="402">
        <v>45527.0</v>
      </c>
      <c r="D36" s="401">
        <v>3.81401100124583E14</v>
      </c>
      <c r="E36" s="401">
        <v>8004.0</v>
      </c>
      <c r="F36" s="401">
        <v>4417329.0</v>
      </c>
      <c r="G36" s="401" t="s">
        <v>4772</v>
      </c>
      <c r="H36" s="401" t="s">
        <v>4773</v>
      </c>
      <c r="I36" s="401"/>
      <c r="J36" s="401" t="s">
        <v>4774</v>
      </c>
      <c r="K36" s="401" t="s">
        <v>4678</v>
      </c>
      <c r="L36" s="401" t="s">
        <v>2125</v>
      </c>
      <c r="M36" s="401">
        <v>1387.0</v>
      </c>
      <c r="N36" s="401">
        <f t="shared" si="1"/>
        <v>1387</v>
      </c>
      <c r="O36" s="118"/>
      <c r="P36" s="401" t="s">
        <v>854</v>
      </c>
      <c r="Q36" s="405" t="s">
        <v>988</v>
      </c>
      <c r="R36" s="857"/>
      <c r="S36" s="92"/>
      <c r="T36" s="154"/>
      <c r="U36" s="109"/>
      <c r="AE36" s="408"/>
    </row>
    <row r="37">
      <c r="A37" s="401">
        <v>35.0</v>
      </c>
      <c r="B37" s="402">
        <v>45534.0</v>
      </c>
      <c r="C37" s="402">
        <v>45527.0</v>
      </c>
      <c r="D37" s="401">
        <v>3.81401100124583E14</v>
      </c>
      <c r="E37" s="401">
        <v>8005.0</v>
      </c>
      <c r="F37" s="401">
        <v>3.603868012E9</v>
      </c>
      <c r="G37" s="401" t="s">
        <v>4775</v>
      </c>
      <c r="H37" s="401" t="s">
        <v>4776</v>
      </c>
      <c r="I37" s="401"/>
      <c r="J37" s="401" t="s">
        <v>4777</v>
      </c>
      <c r="K37" s="401" t="s">
        <v>4678</v>
      </c>
      <c r="L37" s="401" t="s">
        <v>2125</v>
      </c>
      <c r="M37" s="401">
        <v>1387.0</v>
      </c>
      <c r="N37" s="401">
        <f t="shared" si="1"/>
        <v>1387</v>
      </c>
      <c r="O37" s="118"/>
      <c r="P37" s="401" t="s">
        <v>854</v>
      </c>
      <c r="Q37" s="405" t="s">
        <v>988</v>
      </c>
      <c r="R37" s="401"/>
      <c r="S37" s="92"/>
      <c r="T37" s="154"/>
      <c r="U37" s="109"/>
      <c r="AE37" s="408"/>
    </row>
    <row r="38">
      <c r="A38" s="401">
        <v>36.0</v>
      </c>
      <c r="B38" s="402">
        <v>45534.0</v>
      </c>
      <c r="C38" s="402">
        <v>45527.0</v>
      </c>
      <c r="D38" s="401">
        <v>3.81401100124583E14</v>
      </c>
      <c r="E38" s="401">
        <v>8006.0</v>
      </c>
      <c r="F38" s="401">
        <v>988424.0</v>
      </c>
      <c r="G38" s="401" t="s">
        <v>4778</v>
      </c>
      <c r="H38" s="401" t="s">
        <v>4779</v>
      </c>
      <c r="I38" s="401"/>
      <c r="J38" s="401" t="s">
        <v>4780</v>
      </c>
      <c r="K38" s="401" t="s">
        <v>4678</v>
      </c>
      <c r="L38" s="401" t="s">
        <v>2125</v>
      </c>
      <c r="M38" s="401">
        <v>1387.0</v>
      </c>
      <c r="N38" s="401">
        <f t="shared" si="1"/>
        <v>1387</v>
      </c>
      <c r="O38" s="118"/>
      <c r="P38" s="401" t="s">
        <v>854</v>
      </c>
      <c r="Q38" s="405" t="s">
        <v>988</v>
      </c>
      <c r="R38" s="401"/>
      <c r="S38" s="92"/>
      <c r="T38" s="154"/>
      <c r="U38" s="109"/>
      <c r="AE38" s="408"/>
    </row>
    <row r="39">
      <c r="A39" s="401">
        <v>37.0</v>
      </c>
      <c r="B39" s="402">
        <v>45534.0</v>
      </c>
      <c r="C39" s="402">
        <v>45527.0</v>
      </c>
      <c r="D39" s="401">
        <v>3.81401100124583E14</v>
      </c>
      <c r="E39" s="401">
        <v>8007.0</v>
      </c>
      <c r="F39" s="847">
        <v>4420676.0</v>
      </c>
      <c r="G39" s="847" t="s">
        <v>4781</v>
      </c>
      <c r="H39" s="847" t="s">
        <v>4782</v>
      </c>
      <c r="I39" s="847"/>
      <c r="J39" s="401" t="s">
        <v>4783</v>
      </c>
      <c r="K39" s="401" t="s">
        <v>4678</v>
      </c>
      <c r="L39" s="401" t="s">
        <v>2125</v>
      </c>
      <c r="M39" s="401">
        <v>1387.0</v>
      </c>
      <c r="N39" s="401">
        <f t="shared" si="1"/>
        <v>1387</v>
      </c>
      <c r="O39" s="401"/>
      <c r="P39" s="401" t="s">
        <v>854</v>
      </c>
      <c r="Q39" s="405" t="s">
        <v>988</v>
      </c>
      <c r="R39" s="401"/>
      <c r="S39" s="92"/>
      <c r="T39" s="12"/>
      <c r="AE39" s="408"/>
    </row>
    <row r="40">
      <c r="A40" s="401">
        <v>38.0</v>
      </c>
      <c r="B40" s="402">
        <v>45534.0</v>
      </c>
      <c r="C40" s="402">
        <v>45527.0</v>
      </c>
      <c r="D40" s="401">
        <v>3.81401100124583E14</v>
      </c>
      <c r="E40" s="401">
        <v>8008.0</v>
      </c>
      <c r="F40" s="401">
        <v>684530.0</v>
      </c>
      <c r="G40" s="401" t="s">
        <v>4784</v>
      </c>
      <c r="H40" s="401" t="s">
        <v>4785</v>
      </c>
      <c r="I40" s="401"/>
      <c r="J40" s="401" t="s">
        <v>4786</v>
      </c>
      <c r="K40" s="401" t="s">
        <v>4678</v>
      </c>
      <c r="L40" s="401" t="s">
        <v>2125</v>
      </c>
      <c r="M40" s="401">
        <v>1387.0</v>
      </c>
      <c r="N40" s="401">
        <f t="shared" si="1"/>
        <v>1387</v>
      </c>
      <c r="O40" s="118"/>
      <c r="P40" s="401" t="s">
        <v>854</v>
      </c>
      <c r="Q40" s="405" t="s">
        <v>988</v>
      </c>
      <c r="R40" s="401"/>
      <c r="S40" s="92"/>
      <c r="T40" s="92"/>
      <c r="U40" s="109"/>
      <c r="AE40" s="408"/>
    </row>
    <row r="41">
      <c r="A41" s="401">
        <v>39.0</v>
      </c>
      <c r="B41" s="402">
        <v>45534.0</v>
      </c>
      <c r="C41" s="402">
        <v>45527.0</v>
      </c>
      <c r="D41" s="401">
        <v>3.81401100124583E14</v>
      </c>
      <c r="E41" s="401">
        <v>8009.0</v>
      </c>
      <c r="F41" s="847">
        <v>5731840.0</v>
      </c>
      <c r="G41" s="847" t="s">
        <v>4787</v>
      </c>
      <c r="H41" s="847" t="s">
        <v>4788</v>
      </c>
      <c r="I41" s="847"/>
      <c r="J41" s="847" t="s">
        <v>4789</v>
      </c>
      <c r="K41" s="401" t="s">
        <v>4678</v>
      </c>
      <c r="L41" s="401" t="s">
        <v>2125</v>
      </c>
      <c r="M41" s="401">
        <v>1387.0</v>
      </c>
      <c r="N41" s="401">
        <f t="shared" si="1"/>
        <v>1387</v>
      </c>
      <c r="O41" s="118"/>
      <c r="P41" s="401" t="s">
        <v>854</v>
      </c>
      <c r="Q41" s="405" t="s">
        <v>988</v>
      </c>
      <c r="R41" s="401"/>
      <c r="S41" s="92"/>
      <c r="T41" s="92"/>
      <c r="U41" s="109"/>
      <c r="AE41" s="408"/>
    </row>
    <row r="42">
      <c r="A42" s="401">
        <v>40.0</v>
      </c>
      <c r="B42" s="402">
        <v>45534.0</v>
      </c>
      <c r="C42" s="402">
        <v>45527.0</v>
      </c>
      <c r="D42" s="401">
        <v>3.81401100124583E14</v>
      </c>
      <c r="E42" s="401">
        <v>8010.0</v>
      </c>
      <c r="F42" s="401">
        <v>7.998752017E9</v>
      </c>
      <c r="G42" s="401" t="s">
        <v>4790</v>
      </c>
      <c r="H42" s="401" t="s">
        <v>4791</v>
      </c>
      <c r="I42" s="401"/>
      <c r="J42" s="401" t="s">
        <v>4792</v>
      </c>
      <c r="K42" s="401" t="s">
        <v>4678</v>
      </c>
      <c r="L42" s="401" t="s">
        <v>2125</v>
      </c>
      <c r="M42" s="401">
        <v>1387.0</v>
      </c>
      <c r="N42" s="401">
        <f t="shared" si="1"/>
        <v>1387</v>
      </c>
      <c r="O42" s="118"/>
      <c r="P42" s="401" t="s">
        <v>854</v>
      </c>
      <c r="Q42" s="405" t="s">
        <v>988</v>
      </c>
      <c r="R42" s="401"/>
      <c r="S42" s="92"/>
      <c r="T42" s="108"/>
      <c r="U42" s="109"/>
      <c r="AE42" s="408"/>
    </row>
    <row r="43">
      <c r="A43" s="401">
        <v>41.0</v>
      </c>
      <c r="B43" s="402">
        <v>45534.0</v>
      </c>
      <c r="C43" s="402">
        <v>45527.0</v>
      </c>
      <c r="D43" s="401">
        <v>3.81401100124583E14</v>
      </c>
      <c r="E43" s="401">
        <v>8011.0</v>
      </c>
      <c r="F43" s="401">
        <v>2.882510013E9</v>
      </c>
      <c r="G43" s="401" t="s">
        <v>4793</v>
      </c>
      <c r="H43" s="401" t="s">
        <v>4794</v>
      </c>
      <c r="I43" s="401"/>
      <c r="J43" s="401" t="s">
        <v>4795</v>
      </c>
      <c r="K43" s="401" t="s">
        <v>4678</v>
      </c>
      <c r="L43" s="401" t="s">
        <v>2125</v>
      </c>
      <c r="M43" s="401">
        <v>1387.0</v>
      </c>
      <c r="N43" s="401">
        <f t="shared" si="1"/>
        <v>1387</v>
      </c>
      <c r="O43" s="118"/>
      <c r="P43" s="401" t="s">
        <v>854</v>
      </c>
      <c r="Q43" s="405" t="s">
        <v>988</v>
      </c>
      <c r="R43" s="401"/>
      <c r="S43" s="92"/>
      <c r="T43" s="108"/>
      <c r="U43" s="109"/>
      <c r="AE43" s="408"/>
    </row>
    <row r="44">
      <c r="A44" s="401">
        <v>42.0</v>
      </c>
      <c r="B44" s="402">
        <v>45535.0</v>
      </c>
      <c r="C44" s="402">
        <v>45527.0</v>
      </c>
      <c r="D44" s="401">
        <v>3.81401100124583E14</v>
      </c>
      <c r="E44" s="401">
        <v>8012.0</v>
      </c>
      <c r="F44" s="401">
        <v>3097886.0</v>
      </c>
      <c r="G44" s="401" t="s">
        <v>4796</v>
      </c>
      <c r="H44" s="401" t="s">
        <v>4797</v>
      </c>
      <c r="I44" s="401"/>
      <c r="J44" s="401" t="s">
        <v>4798</v>
      </c>
      <c r="K44" s="401" t="s">
        <v>4678</v>
      </c>
      <c r="L44" s="401" t="s">
        <v>2125</v>
      </c>
      <c r="M44" s="401">
        <v>1387.0</v>
      </c>
      <c r="N44" s="401">
        <f t="shared" si="1"/>
        <v>1387</v>
      </c>
      <c r="O44" s="118"/>
      <c r="P44" s="401" t="s">
        <v>854</v>
      </c>
      <c r="Q44" s="405" t="s">
        <v>988</v>
      </c>
      <c r="R44" s="401"/>
      <c r="S44" s="92"/>
      <c r="T44" s="108"/>
      <c r="U44" s="109"/>
      <c r="AE44" s="408"/>
    </row>
    <row r="45">
      <c r="A45" s="401">
        <v>43.0</v>
      </c>
      <c r="B45" s="402">
        <v>45535.0</v>
      </c>
      <c r="C45" s="402">
        <v>45527.0</v>
      </c>
      <c r="D45" s="401">
        <v>3.81401100124583E14</v>
      </c>
      <c r="E45" s="401">
        <v>8013.0</v>
      </c>
      <c r="F45" s="401">
        <v>1.49562021E8</v>
      </c>
      <c r="G45" s="401" t="s">
        <v>4799</v>
      </c>
      <c r="H45" s="401" t="s">
        <v>4800</v>
      </c>
      <c r="I45" s="401"/>
      <c r="J45" s="401" t="s">
        <v>4801</v>
      </c>
      <c r="K45" s="401" t="s">
        <v>4678</v>
      </c>
      <c r="L45" s="401" t="s">
        <v>2125</v>
      </c>
      <c r="M45" s="401">
        <v>1387.0</v>
      </c>
      <c r="N45" s="401">
        <f t="shared" si="1"/>
        <v>1387</v>
      </c>
      <c r="O45" s="118"/>
      <c r="P45" s="401" t="s">
        <v>854</v>
      </c>
      <c r="Q45" s="405" t="s">
        <v>988</v>
      </c>
      <c r="R45" s="401"/>
      <c r="S45" s="92"/>
      <c r="T45" s="108"/>
      <c r="U45" s="109"/>
      <c r="AE45" s="408"/>
    </row>
    <row r="46">
      <c r="A46" s="401">
        <v>44.0</v>
      </c>
      <c r="B46" s="402">
        <v>45535.0</v>
      </c>
      <c r="C46" s="402">
        <v>45527.0</v>
      </c>
      <c r="D46" s="401">
        <v>3.81401100124583E14</v>
      </c>
      <c r="E46" s="401">
        <v>8014.0</v>
      </c>
      <c r="F46" s="401">
        <v>8798637.0</v>
      </c>
      <c r="G46" s="401" t="s">
        <v>4802</v>
      </c>
      <c r="H46" s="401" t="s">
        <v>4803</v>
      </c>
      <c r="I46" s="401"/>
      <c r="J46" s="401" t="s">
        <v>4804</v>
      </c>
      <c r="K46" s="401" t="s">
        <v>4678</v>
      </c>
      <c r="L46" s="401" t="s">
        <v>2125</v>
      </c>
      <c r="M46" s="401">
        <v>1387.0</v>
      </c>
      <c r="N46" s="401">
        <f t="shared" si="1"/>
        <v>1387</v>
      </c>
      <c r="O46" s="118"/>
      <c r="P46" s="401" t="s">
        <v>854</v>
      </c>
      <c r="Q46" s="405" t="s">
        <v>988</v>
      </c>
      <c r="R46" s="401"/>
      <c r="S46" s="92"/>
      <c r="T46" s="108"/>
      <c r="U46" s="109"/>
      <c r="AE46" s="408"/>
    </row>
    <row r="47">
      <c r="A47" s="401">
        <v>45.0</v>
      </c>
      <c r="B47" s="402">
        <v>45535.0</v>
      </c>
      <c r="C47" s="402">
        <v>45527.0</v>
      </c>
      <c r="D47" s="401">
        <v>3.81401100124583E14</v>
      </c>
      <c r="E47" s="401">
        <v>8015.0</v>
      </c>
      <c r="F47" s="401">
        <v>1.2650278E7</v>
      </c>
      <c r="G47" s="401" t="s">
        <v>4805</v>
      </c>
      <c r="H47" s="401" t="s">
        <v>4806</v>
      </c>
      <c r="I47" s="401"/>
      <c r="J47" s="401" t="s">
        <v>4807</v>
      </c>
      <c r="K47" s="401" t="s">
        <v>4678</v>
      </c>
      <c r="L47" s="401" t="s">
        <v>2125</v>
      </c>
      <c r="M47" s="401">
        <v>1387.0</v>
      </c>
      <c r="N47" s="401">
        <f t="shared" si="1"/>
        <v>1387</v>
      </c>
      <c r="O47" s="118"/>
      <c r="P47" s="401" t="s">
        <v>854</v>
      </c>
      <c r="Q47" s="405" t="s">
        <v>988</v>
      </c>
      <c r="R47" s="401"/>
      <c r="S47" s="92"/>
      <c r="T47" s="108"/>
      <c r="AE47" s="408"/>
    </row>
    <row r="48">
      <c r="A48" s="401">
        <v>46.0</v>
      </c>
      <c r="B48" s="402">
        <v>45535.0</v>
      </c>
      <c r="C48" s="402">
        <v>45527.0</v>
      </c>
      <c r="D48" s="401">
        <v>3.81401100124583E14</v>
      </c>
      <c r="E48" s="401">
        <v>8015.0</v>
      </c>
      <c r="F48" s="401">
        <v>1.2650278E7</v>
      </c>
      <c r="G48" s="401" t="s">
        <v>4805</v>
      </c>
      <c r="H48" s="401" t="s">
        <v>4808</v>
      </c>
      <c r="I48" s="401"/>
      <c r="J48" s="401" t="s">
        <v>4807</v>
      </c>
      <c r="K48" s="401" t="s">
        <v>4678</v>
      </c>
      <c r="L48" s="401" t="s">
        <v>2125</v>
      </c>
      <c r="M48" s="401">
        <v>1387.0</v>
      </c>
      <c r="N48" s="401">
        <f t="shared" si="1"/>
        <v>1387</v>
      </c>
      <c r="O48" s="118"/>
      <c r="P48" s="401" t="s">
        <v>854</v>
      </c>
      <c r="Q48" s="405" t="s">
        <v>988</v>
      </c>
      <c r="R48" s="401"/>
      <c r="S48" s="92"/>
      <c r="T48" s="108"/>
      <c r="AE48" s="408"/>
    </row>
    <row r="49">
      <c r="A49" s="401">
        <v>47.0</v>
      </c>
      <c r="B49" s="402">
        <v>45535.0</v>
      </c>
      <c r="C49" s="402">
        <v>45527.0</v>
      </c>
      <c r="D49" s="401">
        <v>3.81401100124583E14</v>
      </c>
      <c r="E49" s="401">
        <v>8016.0</v>
      </c>
      <c r="F49" s="401">
        <v>1.4994474E7</v>
      </c>
      <c r="G49" s="401" t="s">
        <v>4809</v>
      </c>
      <c r="H49" s="401" t="s">
        <v>4810</v>
      </c>
      <c r="I49" s="401"/>
      <c r="J49" s="401" t="s">
        <v>4811</v>
      </c>
      <c r="K49" s="401"/>
      <c r="L49" s="118"/>
      <c r="M49" s="401">
        <v>1387.0</v>
      </c>
      <c r="N49" s="401">
        <f t="shared" si="1"/>
        <v>1387</v>
      </c>
      <c r="O49" s="118"/>
      <c r="P49" s="401" t="s">
        <v>854</v>
      </c>
      <c r="Q49" s="405" t="s">
        <v>988</v>
      </c>
      <c r="R49" s="401"/>
      <c r="S49" s="92"/>
      <c r="T49" s="154"/>
      <c r="AE49" s="408"/>
    </row>
    <row r="50">
      <c r="A50" s="401">
        <v>48.0</v>
      </c>
      <c r="B50" s="402">
        <v>45535.0</v>
      </c>
      <c r="C50" s="402">
        <v>45527.0</v>
      </c>
      <c r="D50" s="401">
        <v>3.81401100124583E14</v>
      </c>
      <c r="E50" s="401">
        <v>8017.0</v>
      </c>
      <c r="F50" s="401">
        <v>4483590.0</v>
      </c>
      <c r="G50" s="401" t="s">
        <v>4812</v>
      </c>
      <c r="H50" s="401" t="s">
        <v>4813</v>
      </c>
      <c r="I50" s="401"/>
      <c r="J50" s="401" t="s">
        <v>4814</v>
      </c>
      <c r="K50" s="401" t="s">
        <v>4678</v>
      </c>
      <c r="L50" s="401" t="s">
        <v>2125</v>
      </c>
      <c r="M50" s="401">
        <v>1387.0</v>
      </c>
      <c r="N50" s="401">
        <f t="shared" si="1"/>
        <v>1387</v>
      </c>
      <c r="O50" s="118"/>
      <c r="P50" s="401" t="s">
        <v>854</v>
      </c>
      <c r="Q50" s="405" t="s">
        <v>988</v>
      </c>
      <c r="R50" s="401"/>
      <c r="S50" s="92"/>
      <c r="T50" s="154"/>
      <c r="AE50" s="408"/>
    </row>
    <row r="51">
      <c r="A51" s="401">
        <v>49.0</v>
      </c>
      <c r="B51" s="402">
        <v>45535.0</v>
      </c>
      <c r="C51" s="402">
        <v>45527.0</v>
      </c>
      <c r="D51" s="401">
        <v>3.81401100124583E14</v>
      </c>
      <c r="E51" s="401">
        <v>8018.0</v>
      </c>
      <c r="F51" s="401">
        <v>3761384.0</v>
      </c>
      <c r="G51" s="401"/>
      <c r="H51" s="401" t="s">
        <v>4815</v>
      </c>
      <c r="I51" s="401"/>
      <c r="J51" s="401" t="s">
        <v>4768</v>
      </c>
      <c r="K51" s="401" t="s">
        <v>4678</v>
      </c>
      <c r="L51" s="401" t="s">
        <v>2125</v>
      </c>
      <c r="M51" s="401">
        <v>1387.0</v>
      </c>
      <c r="N51" s="401">
        <f t="shared" si="1"/>
        <v>1387</v>
      </c>
      <c r="O51" s="118"/>
      <c r="P51" s="401" t="s">
        <v>854</v>
      </c>
      <c r="Q51" s="405" t="s">
        <v>988</v>
      </c>
      <c r="R51" s="401"/>
      <c r="S51" s="92"/>
      <c r="T51" s="108"/>
      <c r="AE51" s="408"/>
    </row>
    <row r="52">
      <c r="A52" s="371">
        <v>50.0</v>
      </c>
      <c r="B52" s="372">
        <v>45535.0</v>
      </c>
      <c r="C52" s="372">
        <v>45527.0</v>
      </c>
      <c r="D52" s="371">
        <v>3.81401100124583E14</v>
      </c>
      <c r="E52" s="371">
        <v>8019.0</v>
      </c>
      <c r="F52" s="371">
        <v>0.0</v>
      </c>
      <c r="G52" s="371" t="s">
        <v>3457</v>
      </c>
      <c r="H52" s="371" t="s">
        <v>4816</v>
      </c>
      <c r="I52" s="371"/>
      <c r="J52" s="371"/>
      <c r="K52" s="371" t="s">
        <v>4678</v>
      </c>
      <c r="L52" s="371" t="s">
        <v>2125</v>
      </c>
      <c r="M52" s="371">
        <v>1387.0</v>
      </c>
      <c r="N52" s="371"/>
      <c r="O52" s="540"/>
      <c r="P52" s="371" t="s">
        <v>854</v>
      </c>
      <c r="Q52" s="376" t="s">
        <v>988</v>
      </c>
      <c r="R52" s="371"/>
      <c r="S52" s="92"/>
      <c r="T52" s="108"/>
      <c r="AE52" s="377"/>
    </row>
    <row r="53">
      <c r="A53" s="371">
        <v>51.0</v>
      </c>
      <c r="B53" s="372">
        <v>45535.0</v>
      </c>
      <c r="C53" s="372">
        <v>45527.0</v>
      </c>
      <c r="D53" s="371">
        <v>3.81401100124583E14</v>
      </c>
      <c r="E53" s="371">
        <v>8019.0</v>
      </c>
      <c r="F53" s="371">
        <v>0.0</v>
      </c>
      <c r="G53" s="371" t="s">
        <v>3457</v>
      </c>
      <c r="H53" s="371" t="s">
        <v>4817</v>
      </c>
      <c r="I53" s="371"/>
      <c r="J53" s="371"/>
      <c r="K53" s="371" t="s">
        <v>4678</v>
      </c>
      <c r="L53" s="371" t="s">
        <v>2125</v>
      </c>
      <c r="M53" s="371">
        <v>1387.0</v>
      </c>
      <c r="N53" s="371">
        <f t="shared" ref="N53:N117" si="2">M53</f>
        <v>1387</v>
      </c>
      <c r="O53" s="540"/>
      <c r="P53" s="371" t="s">
        <v>854</v>
      </c>
      <c r="Q53" s="376" t="s">
        <v>988</v>
      </c>
      <c r="R53" s="371"/>
      <c r="S53" s="92"/>
      <c r="T53" s="108"/>
      <c r="AE53" s="377"/>
    </row>
    <row r="54">
      <c r="A54" s="371">
        <v>52.0</v>
      </c>
      <c r="B54" s="372">
        <v>45535.0</v>
      </c>
      <c r="C54" s="372">
        <v>45527.0</v>
      </c>
      <c r="D54" s="371">
        <v>3.81401100124583E14</v>
      </c>
      <c r="E54" s="371">
        <v>8019.0</v>
      </c>
      <c r="F54" s="371">
        <v>0.0</v>
      </c>
      <c r="G54" s="371" t="s">
        <v>3457</v>
      </c>
      <c r="H54" s="371" t="s">
        <v>4818</v>
      </c>
      <c r="I54" s="371"/>
      <c r="J54" s="540"/>
      <c r="K54" s="371" t="s">
        <v>4678</v>
      </c>
      <c r="L54" s="371" t="s">
        <v>2125</v>
      </c>
      <c r="M54" s="371">
        <v>1387.0</v>
      </c>
      <c r="N54" s="371">
        <f t="shared" si="2"/>
        <v>1387</v>
      </c>
      <c r="O54" s="540"/>
      <c r="P54" s="371" t="s">
        <v>854</v>
      </c>
      <c r="Q54" s="376" t="s">
        <v>988</v>
      </c>
      <c r="R54" s="371"/>
      <c r="S54" s="92"/>
      <c r="T54" s="108"/>
      <c r="AE54" s="377"/>
    </row>
    <row r="55">
      <c r="A55" s="371">
        <v>53.0</v>
      </c>
      <c r="B55" s="372">
        <v>45535.0</v>
      </c>
      <c r="C55" s="372">
        <v>45527.0</v>
      </c>
      <c r="D55" s="371">
        <v>3.81401100124583E14</v>
      </c>
      <c r="E55" s="371">
        <v>8019.0</v>
      </c>
      <c r="F55" s="371">
        <v>0.0</v>
      </c>
      <c r="G55" s="371" t="s">
        <v>3457</v>
      </c>
      <c r="H55" s="371" t="s">
        <v>4819</v>
      </c>
      <c r="I55" s="371"/>
      <c r="J55" s="371"/>
      <c r="K55" s="371" t="s">
        <v>4678</v>
      </c>
      <c r="L55" s="371" t="s">
        <v>2125</v>
      </c>
      <c r="M55" s="371">
        <v>1387.0</v>
      </c>
      <c r="N55" s="371">
        <f t="shared" si="2"/>
        <v>1387</v>
      </c>
      <c r="O55" s="540"/>
      <c r="P55" s="371" t="s">
        <v>854</v>
      </c>
      <c r="Q55" s="376" t="s">
        <v>988</v>
      </c>
      <c r="R55" s="371"/>
      <c r="S55" s="92"/>
      <c r="T55" s="108"/>
      <c r="AE55" s="377"/>
    </row>
    <row r="56">
      <c r="A56" s="371">
        <v>54.0</v>
      </c>
      <c r="B56" s="372">
        <v>45535.0</v>
      </c>
      <c r="C56" s="372">
        <v>45527.0</v>
      </c>
      <c r="D56" s="371">
        <v>3.81401100124583E14</v>
      </c>
      <c r="E56" s="371">
        <v>8019.0</v>
      </c>
      <c r="F56" s="371">
        <v>0.0</v>
      </c>
      <c r="G56" s="371" t="s">
        <v>3457</v>
      </c>
      <c r="H56" s="371" t="s">
        <v>4820</v>
      </c>
      <c r="I56" s="371"/>
      <c r="J56" s="371"/>
      <c r="K56" s="371" t="s">
        <v>4678</v>
      </c>
      <c r="L56" s="371" t="s">
        <v>2125</v>
      </c>
      <c r="M56" s="371">
        <v>1387.0</v>
      </c>
      <c r="N56" s="371">
        <f t="shared" si="2"/>
        <v>1387</v>
      </c>
      <c r="O56" s="540"/>
      <c r="P56" s="371" t="s">
        <v>854</v>
      </c>
      <c r="Q56" s="376" t="s">
        <v>988</v>
      </c>
      <c r="R56" s="371"/>
      <c r="S56" s="92"/>
      <c r="T56" s="108"/>
      <c r="AE56" s="377"/>
    </row>
    <row r="57">
      <c r="A57" s="371">
        <v>55.0</v>
      </c>
      <c r="B57" s="372">
        <v>45535.0</v>
      </c>
      <c r="C57" s="372">
        <v>45527.0</v>
      </c>
      <c r="D57" s="371">
        <v>3.81401100124583E14</v>
      </c>
      <c r="E57" s="371">
        <v>8019.0</v>
      </c>
      <c r="F57" s="371">
        <v>0.0</v>
      </c>
      <c r="G57" s="371" t="s">
        <v>3457</v>
      </c>
      <c r="H57" s="371" t="s">
        <v>4821</v>
      </c>
      <c r="I57" s="371"/>
      <c r="J57" s="371"/>
      <c r="K57" s="371" t="s">
        <v>4678</v>
      </c>
      <c r="L57" s="371" t="s">
        <v>2125</v>
      </c>
      <c r="M57" s="371">
        <v>1387.0</v>
      </c>
      <c r="N57" s="371">
        <f t="shared" si="2"/>
        <v>1387</v>
      </c>
      <c r="O57" s="540"/>
      <c r="P57" s="371" t="s">
        <v>854</v>
      </c>
      <c r="Q57" s="376" t="s">
        <v>988</v>
      </c>
      <c r="R57" s="371"/>
      <c r="S57" s="92"/>
      <c r="T57" s="108"/>
      <c r="AE57" s="377"/>
    </row>
    <row r="58">
      <c r="A58" s="371">
        <v>56.0</v>
      </c>
      <c r="B58" s="372">
        <v>45535.0</v>
      </c>
      <c r="C58" s="372">
        <v>45527.0</v>
      </c>
      <c r="D58" s="371">
        <v>3.81401100124583E14</v>
      </c>
      <c r="E58" s="371">
        <v>8019.0</v>
      </c>
      <c r="F58" s="371">
        <v>0.0</v>
      </c>
      <c r="G58" s="371" t="s">
        <v>3457</v>
      </c>
      <c r="H58" s="371" t="s">
        <v>4822</v>
      </c>
      <c r="I58" s="371"/>
      <c r="J58" s="371"/>
      <c r="K58" s="371" t="s">
        <v>4678</v>
      </c>
      <c r="L58" s="371" t="s">
        <v>2125</v>
      </c>
      <c r="M58" s="371">
        <v>1387.0</v>
      </c>
      <c r="N58" s="371">
        <f t="shared" si="2"/>
        <v>1387</v>
      </c>
      <c r="O58" s="540"/>
      <c r="P58" s="371" t="s">
        <v>854</v>
      </c>
      <c r="Q58" s="376" t="s">
        <v>988</v>
      </c>
      <c r="R58" s="371"/>
      <c r="S58" s="92"/>
      <c r="T58" s="108"/>
      <c r="AE58" s="377"/>
    </row>
    <row r="59">
      <c r="A59" s="371"/>
      <c r="B59" s="372"/>
      <c r="C59" s="372"/>
      <c r="D59" s="371">
        <v>3.81401100124583E14</v>
      </c>
      <c r="E59" s="371">
        <v>8020.0</v>
      </c>
      <c r="F59" s="371">
        <v>0.0</v>
      </c>
      <c r="G59" s="371" t="s">
        <v>3457</v>
      </c>
      <c r="H59" s="371" t="s">
        <v>4823</v>
      </c>
      <c r="I59" s="371"/>
      <c r="J59" s="371"/>
      <c r="K59" s="371"/>
      <c r="L59" s="540"/>
      <c r="M59" s="371">
        <v>2000.0</v>
      </c>
      <c r="N59" s="371">
        <f t="shared" si="2"/>
        <v>2000</v>
      </c>
      <c r="O59" s="540"/>
      <c r="P59" s="371" t="s">
        <v>854</v>
      </c>
      <c r="Q59" s="376" t="s">
        <v>988</v>
      </c>
      <c r="R59" s="371" t="s">
        <v>4824</v>
      </c>
      <c r="S59" s="92"/>
      <c r="T59" s="108"/>
      <c r="AE59" s="377"/>
    </row>
    <row r="60">
      <c r="A60" s="371"/>
      <c r="B60" s="372"/>
      <c r="C60" s="372"/>
      <c r="D60" s="371">
        <v>3.81401100124583E14</v>
      </c>
      <c r="E60" s="371">
        <v>8021.0</v>
      </c>
      <c r="F60" s="371">
        <v>0.0</v>
      </c>
      <c r="G60" s="371" t="s">
        <v>3457</v>
      </c>
      <c r="H60" s="371" t="s">
        <v>4825</v>
      </c>
      <c r="I60" s="371"/>
      <c r="J60" s="371"/>
      <c r="K60" s="371"/>
      <c r="L60" s="540"/>
      <c r="M60" s="371">
        <v>563.0</v>
      </c>
      <c r="N60" s="371">
        <f t="shared" si="2"/>
        <v>563</v>
      </c>
      <c r="O60" s="540"/>
      <c r="P60" s="371" t="s">
        <v>854</v>
      </c>
      <c r="Q60" s="376" t="s">
        <v>988</v>
      </c>
      <c r="R60" s="371"/>
      <c r="S60" s="92"/>
      <c r="T60" s="108"/>
      <c r="AE60" s="377"/>
    </row>
    <row r="61" hidden="1">
      <c r="A61" s="13"/>
      <c r="B61" s="14"/>
      <c r="C61" s="14"/>
      <c r="D61" s="13">
        <v>3.81401100124583E14</v>
      </c>
      <c r="E61" s="13"/>
      <c r="F61" s="13"/>
      <c r="G61" s="13"/>
      <c r="H61" s="13"/>
      <c r="I61" s="13"/>
      <c r="J61" s="13"/>
      <c r="K61" s="13"/>
      <c r="L61" s="15"/>
      <c r="M61" s="13"/>
      <c r="N61" s="13" t="str">
        <f t="shared" si="2"/>
        <v/>
      </c>
      <c r="O61" s="15"/>
      <c r="P61" s="13"/>
      <c r="Q61" s="97"/>
      <c r="R61" s="13"/>
      <c r="S61" s="92"/>
      <c r="T61" s="108"/>
    </row>
    <row r="62" hidden="1">
      <c r="A62" s="13"/>
      <c r="B62" s="14"/>
      <c r="C62" s="14"/>
      <c r="D62" s="13">
        <v>3.81401100124583E14</v>
      </c>
      <c r="E62" s="13"/>
      <c r="F62" s="13"/>
      <c r="G62" s="13"/>
      <c r="H62" s="13"/>
      <c r="I62" s="13"/>
      <c r="J62" s="13"/>
      <c r="K62" s="13"/>
      <c r="L62" s="15"/>
      <c r="M62" s="13"/>
      <c r="N62" s="13" t="str">
        <f t="shared" si="2"/>
        <v/>
      </c>
      <c r="O62" s="15"/>
      <c r="P62" s="13"/>
      <c r="Q62" s="97"/>
      <c r="R62" s="13"/>
      <c r="S62" s="92"/>
      <c r="T62" s="108"/>
    </row>
    <row r="63" hidden="1">
      <c r="A63" s="13"/>
      <c r="B63" s="14"/>
      <c r="C63" s="14"/>
      <c r="D63" s="13">
        <v>3.81401100124583E14</v>
      </c>
      <c r="E63" s="13"/>
      <c r="F63" s="13"/>
      <c r="G63" s="13"/>
      <c r="H63" s="13"/>
      <c r="I63" s="13"/>
      <c r="J63" s="13"/>
      <c r="K63" s="13"/>
      <c r="L63" s="15"/>
      <c r="M63" s="13"/>
      <c r="N63" s="13" t="str">
        <f t="shared" si="2"/>
        <v/>
      </c>
      <c r="O63" s="15"/>
      <c r="P63" s="13"/>
      <c r="Q63" s="97"/>
      <c r="R63" s="13"/>
      <c r="S63" s="92"/>
      <c r="T63" s="108"/>
    </row>
    <row r="64" hidden="1">
      <c r="A64" s="13"/>
      <c r="B64" s="14"/>
      <c r="C64" s="14"/>
      <c r="D64" s="13">
        <v>3.81401100124583E14</v>
      </c>
      <c r="E64" s="13"/>
      <c r="F64" s="13"/>
      <c r="G64" s="13"/>
      <c r="H64" s="13"/>
      <c r="I64" s="13"/>
      <c r="J64" s="13"/>
      <c r="K64" s="13"/>
      <c r="L64" s="15"/>
      <c r="M64" s="13"/>
      <c r="N64" s="13" t="str">
        <f t="shared" si="2"/>
        <v/>
      </c>
      <c r="O64" s="15"/>
      <c r="P64" s="13"/>
      <c r="Q64" s="97"/>
      <c r="R64" s="13"/>
      <c r="S64" s="92"/>
      <c r="T64" s="108"/>
    </row>
    <row r="65" hidden="1">
      <c r="A65" s="13"/>
      <c r="B65" s="14"/>
      <c r="C65" s="14"/>
      <c r="D65" s="13">
        <v>3.81401100124583E14</v>
      </c>
      <c r="E65" s="13"/>
      <c r="F65" s="13"/>
      <c r="G65" s="13"/>
      <c r="H65" s="13"/>
      <c r="I65" s="13"/>
      <c r="J65" s="13"/>
      <c r="K65" s="13"/>
      <c r="L65" s="15"/>
      <c r="M65" s="13"/>
      <c r="N65" s="13" t="str">
        <f t="shared" si="2"/>
        <v/>
      </c>
      <c r="O65" s="15"/>
      <c r="P65" s="13"/>
      <c r="Q65" s="97"/>
      <c r="R65" s="13"/>
      <c r="S65" s="92"/>
      <c r="T65" s="108"/>
    </row>
    <row r="66" hidden="1">
      <c r="A66" s="13"/>
      <c r="B66" s="14"/>
      <c r="C66" s="14"/>
      <c r="D66" s="13">
        <v>3.81401100124583E14</v>
      </c>
      <c r="E66" s="13"/>
      <c r="F66" s="13"/>
      <c r="G66" s="13"/>
      <c r="H66" s="13"/>
      <c r="I66" s="13"/>
      <c r="J66" s="13"/>
      <c r="K66" s="13"/>
      <c r="L66" s="15"/>
      <c r="M66" s="13"/>
      <c r="N66" s="13" t="str">
        <f t="shared" si="2"/>
        <v/>
      </c>
      <c r="O66" s="15"/>
      <c r="P66" s="13"/>
      <c r="Q66" s="97"/>
      <c r="R66" s="13"/>
      <c r="S66" s="92"/>
      <c r="T66" s="108"/>
    </row>
    <row r="67" hidden="1">
      <c r="A67" s="13"/>
      <c r="B67" s="14"/>
      <c r="C67" s="14"/>
      <c r="D67" s="13">
        <v>3.81401100124583E14</v>
      </c>
      <c r="E67" s="13"/>
      <c r="F67" s="13"/>
      <c r="G67" s="13"/>
      <c r="H67" s="13"/>
      <c r="I67" s="13"/>
      <c r="J67" s="13"/>
      <c r="K67" s="13"/>
      <c r="L67" s="15"/>
      <c r="M67" s="13"/>
      <c r="N67" s="13" t="str">
        <f t="shared" si="2"/>
        <v/>
      </c>
      <c r="O67" s="15"/>
      <c r="P67" s="13"/>
      <c r="Q67" s="97"/>
      <c r="R67" s="13"/>
      <c r="S67" s="92"/>
      <c r="T67" s="108"/>
    </row>
    <row r="68" hidden="1">
      <c r="A68" s="13"/>
      <c r="B68" s="14"/>
      <c r="C68" s="14"/>
      <c r="D68" s="13">
        <v>3.81401100124583E14</v>
      </c>
      <c r="E68" s="13"/>
      <c r="F68" s="13"/>
      <c r="G68" s="13"/>
      <c r="H68" s="13"/>
      <c r="I68" s="13"/>
      <c r="J68" s="13"/>
      <c r="K68" s="13"/>
      <c r="L68" s="15"/>
      <c r="M68" s="13"/>
      <c r="N68" s="13" t="str">
        <f t="shared" si="2"/>
        <v/>
      </c>
      <c r="O68" s="15"/>
      <c r="P68" s="13"/>
      <c r="Q68" s="97"/>
      <c r="R68" s="13"/>
      <c r="S68" s="92"/>
      <c r="T68" s="108"/>
    </row>
    <row r="69" hidden="1">
      <c r="A69" s="13"/>
      <c r="B69" s="14"/>
      <c r="C69" s="14"/>
      <c r="D69" s="13">
        <v>3.81401100124583E14</v>
      </c>
      <c r="E69" s="13"/>
      <c r="F69" s="13"/>
      <c r="G69" s="13"/>
      <c r="H69" s="13"/>
      <c r="I69" s="13"/>
      <c r="J69" s="13"/>
      <c r="K69" s="13"/>
      <c r="L69" s="15"/>
      <c r="M69" s="13"/>
      <c r="N69" s="13" t="str">
        <f t="shared" si="2"/>
        <v/>
      </c>
      <c r="O69" s="15"/>
      <c r="P69" s="13"/>
      <c r="Q69" s="97"/>
      <c r="R69" s="13"/>
      <c r="S69" s="92"/>
      <c r="T69" s="108"/>
    </row>
    <row r="70" hidden="1">
      <c r="A70" s="13"/>
      <c r="B70" s="14"/>
      <c r="C70" s="14"/>
      <c r="D70" s="13">
        <v>3.81401100124583E14</v>
      </c>
      <c r="E70" s="13"/>
      <c r="F70" s="13"/>
      <c r="G70" s="13"/>
      <c r="H70" s="13"/>
      <c r="I70" s="13"/>
      <c r="J70" s="13"/>
      <c r="K70" s="13"/>
      <c r="L70" s="15"/>
      <c r="M70" s="13"/>
      <c r="N70" s="13" t="str">
        <f t="shared" si="2"/>
        <v/>
      </c>
      <c r="O70" s="15"/>
      <c r="P70" s="13"/>
      <c r="Q70" s="97"/>
      <c r="R70" s="13"/>
      <c r="S70" s="92"/>
      <c r="T70" s="108"/>
    </row>
    <row r="71" hidden="1">
      <c r="A71" s="13"/>
      <c r="B71" s="14"/>
      <c r="C71" s="14"/>
      <c r="D71" s="13">
        <v>3.81401100124583E14</v>
      </c>
      <c r="E71" s="13"/>
      <c r="F71" s="13"/>
      <c r="G71" s="13"/>
      <c r="H71" s="13"/>
      <c r="I71" s="13"/>
      <c r="J71" s="13"/>
      <c r="K71" s="13"/>
      <c r="L71" s="15"/>
      <c r="M71" s="13"/>
      <c r="N71" s="13" t="str">
        <f t="shared" si="2"/>
        <v/>
      </c>
      <c r="O71" s="15"/>
      <c r="P71" s="13"/>
      <c r="Q71" s="97"/>
      <c r="R71" s="13"/>
      <c r="S71" s="92"/>
      <c r="T71" s="108"/>
    </row>
    <row r="72" hidden="1">
      <c r="A72" s="13"/>
      <c r="B72" s="14"/>
      <c r="C72" s="14"/>
      <c r="D72" s="13">
        <v>3.81401100124583E14</v>
      </c>
      <c r="E72" s="13"/>
      <c r="F72" s="13"/>
      <c r="G72" s="13"/>
      <c r="H72" s="13"/>
      <c r="I72" s="13"/>
      <c r="J72" s="13"/>
      <c r="K72" s="13"/>
      <c r="L72" s="15"/>
      <c r="M72" s="13"/>
      <c r="N72" s="13" t="str">
        <f t="shared" si="2"/>
        <v/>
      </c>
      <c r="O72" s="15"/>
      <c r="P72" s="13"/>
      <c r="Q72" s="97"/>
      <c r="R72" s="13"/>
      <c r="S72" s="92"/>
      <c r="T72" s="108"/>
    </row>
    <row r="73" hidden="1">
      <c r="A73" s="13"/>
      <c r="B73" s="14"/>
      <c r="C73" s="14"/>
      <c r="D73" s="13">
        <v>3.81401100124583E14</v>
      </c>
      <c r="E73" s="13"/>
      <c r="F73" s="13"/>
      <c r="G73" s="13"/>
      <c r="H73" s="13"/>
      <c r="I73" s="13"/>
      <c r="J73" s="13"/>
      <c r="K73" s="13"/>
      <c r="L73" s="15"/>
      <c r="M73" s="13"/>
      <c r="N73" s="13" t="str">
        <f t="shared" si="2"/>
        <v/>
      </c>
      <c r="O73" s="15"/>
      <c r="P73" s="13"/>
      <c r="Q73" s="97"/>
      <c r="R73" s="13"/>
      <c r="S73" s="92"/>
      <c r="T73" s="108"/>
    </row>
    <row r="74" hidden="1">
      <c r="A74" s="13"/>
      <c r="B74" s="14"/>
      <c r="C74" s="14"/>
      <c r="D74" s="13">
        <v>3.81401100124583E14</v>
      </c>
      <c r="E74" s="13"/>
      <c r="F74" s="13"/>
      <c r="G74" s="13"/>
      <c r="H74" s="13"/>
      <c r="I74" s="13"/>
      <c r="J74" s="13"/>
      <c r="K74" s="13"/>
      <c r="L74" s="15"/>
      <c r="M74" s="13"/>
      <c r="N74" s="13" t="str">
        <f t="shared" si="2"/>
        <v/>
      </c>
      <c r="O74" s="15"/>
      <c r="P74" s="13"/>
      <c r="Q74" s="97"/>
      <c r="R74" s="13"/>
      <c r="S74" s="92"/>
      <c r="T74" s="108"/>
    </row>
    <row r="75" hidden="1">
      <c r="A75" s="13"/>
      <c r="B75" s="14"/>
      <c r="C75" s="14"/>
      <c r="D75" s="13">
        <v>3.81401100124583E14</v>
      </c>
      <c r="E75" s="13"/>
      <c r="F75" s="13"/>
      <c r="G75" s="13"/>
      <c r="H75" s="13"/>
      <c r="I75" s="13"/>
      <c r="J75" s="13"/>
      <c r="K75" s="13"/>
      <c r="L75" s="15"/>
      <c r="M75" s="13"/>
      <c r="N75" s="13" t="str">
        <f t="shared" si="2"/>
        <v/>
      </c>
      <c r="O75" s="15"/>
      <c r="P75" s="13"/>
      <c r="Q75" s="97"/>
      <c r="R75" s="13"/>
      <c r="S75" s="92"/>
      <c r="T75" s="108"/>
    </row>
    <row r="76" hidden="1">
      <c r="A76" s="13"/>
      <c r="B76" s="14"/>
      <c r="C76" s="14"/>
      <c r="D76" s="13">
        <v>3.81401100124583E14</v>
      </c>
      <c r="E76" s="13"/>
      <c r="F76" s="13"/>
      <c r="G76" s="13"/>
      <c r="H76" s="13"/>
      <c r="I76" s="13"/>
      <c r="J76" s="13"/>
      <c r="K76" s="13"/>
      <c r="L76" s="15"/>
      <c r="M76" s="13"/>
      <c r="N76" s="13" t="str">
        <f t="shared" si="2"/>
        <v/>
      </c>
      <c r="O76" s="15"/>
      <c r="P76" s="13"/>
      <c r="Q76" s="97"/>
      <c r="R76" s="13"/>
      <c r="S76" s="92"/>
      <c r="T76" s="108"/>
    </row>
    <row r="77" hidden="1">
      <c r="A77" s="13"/>
      <c r="B77" s="14"/>
      <c r="C77" s="14"/>
      <c r="D77" s="13">
        <v>3.81401100124583E14</v>
      </c>
      <c r="E77" s="13"/>
      <c r="F77" s="13"/>
      <c r="G77" s="13"/>
      <c r="H77" s="13"/>
      <c r="I77" s="13"/>
      <c r="J77" s="13"/>
      <c r="K77" s="13"/>
      <c r="L77" s="15"/>
      <c r="M77" s="13"/>
      <c r="N77" s="13" t="str">
        <f t="shared" si="2"/>
        <v/>
      </c>
      <c r="O77" s="15"/>
      <c r="P77" s="13"/>
      <c r="Q77" s="97"/>
      <c r="R77" s="13"/>
      <c r="S77" s="92"/>
      <c r="T77" s="108"/>
    </row>
    <row r="78" hidden="1">
      <c r="A78" s="13"/>
      <c r="B78" s="14"/>
      <c r="C78" s="14"/>
      <c r="D78" s="13">
        <v>3.81401100124583E14</v>
      </c>
      <c r="E78" s="13"/>
      <c r="F78" s="13"/>
      <c r="G78" s="13"/>
      <c r="H78" s="13"/>
      <c r="I78" s="13"/>
      <c r="J78" s="13"/>
      <c r="K78" s="13"/>
      <c r="L78" s="15"/>
      <c r="M78" s="13"/>
      <c r="N78" s="13" t="str">
        <f t="shared" si="2"/>
        <v/>
      </c>
      <c r="O78" s="15"/>
      <c r="P78" s="13"/>
      <c r="Q78" s="97"/>
      <c r="R78" s="13"/>
      <c r="S78" s="92"/>
      <c r="T78" s="108"/>
    </row>
    <row r="79" hidden="1">
      <c r="A79" s="13"/>
      <c r="B79" s="14"/>
      <c r="C79" s="14"/>
      <c r="D79" s="13">
        <v>3.81401100124583E14</v>
      </c>
      <c r="E79" s="13"/>
      <c r="F79" s="13"/>
      <c r="G79" s="13"/>
      <c r="H79" s="13"/>
      <c r="I79" s="13"/>
      <c r="J79" s="13"/>
      <c r="K79" s="13"/>
      <c r="L79" s="15"/>
      <c r="M79" s="13"/>
      <c r="N79" s="13" t="str">
        <f t="shared" si="2"/>
        <v/>
      </c>
      <c r="O79" s="15"/>
      <c r="P79" s="13"/>
      <c r="Q79" s="97"/>
      <c r="R79" s="13"/>
      <c r="S79" s="92"/>
      <c r="T79" s="108"/>
    </row>
    <row r="80" hidden="1">
      <c r="A80" s="13"/>
      <c r="B80" s="14"/>
      <c r="C80" s="14"/>
      <c r="D80" s="13">
        <v>3.81401100124583E14</v>
      </c>
      <c r="E80" s="13"/>
      <c r="F80" s="13"/>
      <c r="G80" s="13"/>
      <c r="H80" s="13"/>
      <c r="I80" s="13"/>
      <c r="J80" s="13"/>
      <c r="K80" s="13"/>
      <c r="L80" s="15"/>
      <c r="M80" s="13"/>
      <c r="N80" s="13" t="str">
        <f t="shared" si="2"/>
        <v/>
      </c>
      <c r="O80" s="15"/>
      <c r="P80" s="13"/>
      <c r="Q80" s="97"/>
      <c r="R80" s="13"/>
      <c r="S80" s="92"/>
      <c r="T80" s="108"/>
    </row>
    <row r="81" hidden="1">
      <c r="A81" s="13"/>
      <c r="B81" s="14"/>
      <c r="C81" s="14"/>
      <c r="D81" s="13">
        <v>3.81401100124583E14</v>
      </c>
      <c r="E81" s="13"/>
      <c r="F81" s="13"/>
      <c r="G81" s="13"/>
      <c r="H81" s="13"/>
      <c r="I81" s="13"/>
      <c r="J81" s="13"/>
      <c r="K81" s="13"/>
      <c r="L81" s="15"/>
      <c r="M81" s="13"/>
      <c r="N81" s="13" t="str">
        <f t="shared" si="2"/>
        <v/>
      </c>
      <c r="O81" s="15"/>
      <c r="P81" s="13"/>
      <c r="Q81" s="97"/>
      <c r="R81" s="13"/>
      <c r="S81" s="92"/>
      <c r="T81" s="108"/>
    </row>
    <row r="82" hidden="1">
      <c r="A82" s="13"/>
      <c r="B82" s="14"/>
      <c r="C82" s="14"/>
      <c r="D82" s="13">
        <v>3.81401100124583E14</v>
      </c>
      <c r="E82" s="13"/>
      <c r="F82" s="13"/>
      <c r="G82" s="13"/>
      <c r="H82" s="13"/>
      <c r="I82" s="13"/>
      <c r="J82" s="13"/>
      <c r="K82" s="13"/>
      <c r="L82" s="15"/>
      <c r="M82" s="13"/>
      <c r="N82" s="13" t="str">
        <f t="shared" si="2"/>
        <v/>
      </c>
      <c r="O82" s="15"/>
      <c r="P82" s="13"/>
      <c r="Q82" s="97"/>
      <c r="R82" s="13"/>
      <c r="S82" s="92"/>
      <c r="T82" s="108"/>
    </row>
    <row r="83" hidden="1">
      <c r="A83" s="13"/>
      <c r="B83" s="14"/>
      <c r="C83" s="14"/>
      <c r="D83" s="13">
        <v>3.81401100124583E14</v>
      </c>
      <c r="E83" s="13"/>
      <c r="F83" s="13"/>
      <c r="G83" s="13"/>
      <c r="H83" s="13"/>
      <c r="I83" s="13"/>
      <c r="J83" s="13"/>
      <c r="K83" s="13"/>
      <c r="L83" s="15"/>
      <c r="M83" s="13"/>
      <c r="N83" s="13" t="str">
        <f t="shared" si="2"/>
        <v/>
      </c>
      <c r="O83" s="15"/>
      <c r="P83" s="13"/>
      <c r="Q83" s="97"/>
      <c r="R83" s="13"/>
      <c r="S83" s="92"/>
      <c r="T83" s="108"/>
    </row>
    <row r="84" hidden="1">
      <c r="A84" s="13"/>
      <c r="B84" s="14"/>
      <c r="C84" s="14"/>
      <c r="D84" s="13">
        <v>3.81401100124583E14</v>
      </c>
      <c r="E84" s="13"/>
      <c r="F84" s="13"/>
      <c r="G84" s="13"/>
      <c r="H84" s="13"/>
      <c r="I84" s="13"/>
      <c r="J84" s="13"/>
      <c r="K84" s="13"/>
      <c r="L84" s="15"/>
      <c r="M84" s="13"/>
      <c r="N84" s="13" t="str">
        <f t="shared" si="2"/>
        <v/>
      </c>
      <c r="O84" s="15"/>
      <c r="P84" s="13"/>
      <c r="Q84" s="97"/>
      <c r="R84" s="13"/>
      <c r="S84" s="92"/>
      <c r="T84" s="108"/>
    </row>
    <row r="85" hidden="1">
      <c r="A85" s="13"/>
      <c r="B85" s="14"/>
      <c r="C85" s="14"/>
      <c r="D85" s="13">
        <v>3.81401100124583E14</v>
      </c>
      <c r="E85" s="13"/>
      <c r="F85" s="13"/>
      <c r="G85" s="13"/>
      <c r="H85" s="13"/>
      <c r="I85" s="13"/>
      <c r="J85" s="13"/>
      <c r="K85" s="13"/>
      <c r="L85" s="15"/>
      <c r="M85" s="13"/>
      <c r="N85" s="13" t="str">
        <f t="shared" si="2"/>
        <v/>
      </c>
      <c r="O85" s="15"/>
      <c r="P85" s="13"/>
      <c r="Q85" s="97"/>
      <c r="R85" s="13"/>
      <c r="S85" s="92"/>
      <c r="T85" s="108"/>
    </row>
    <row r="86" hidden="1">
      <c r="A86" s="13"/>
      <c r="B86" s="14"/>
      <c r="C86" s="14"/>
      <c r="D86" s="13">
        <v>3.81401100124583E14</v>
      </c>
      <c r="E86" s="13"/>
      <c r="F86" s="13"/>
      <c r="G86" s="13"/>
      <c r="H86" s="13"/>
      <c r="I86" s="13"/>
      <c r="J86" s="13"/>
      <c r="K86" s="13"/>
      <c r="L86" s="15"/>
      <c r="M86" s="13"/>
      <c r="N86" s="13" t="str">
        <f t="shared" si="2"/>
        <v/>
      </c>
      <c r="O86" s="15"/>
      <c r="P86" s="13"/>
      <c r="Q86" s="97"/>
      <c r="R86" s="13"/>
      <c r="S86" s="92"/>
      <c r="T86" s="108"/>
    </row>
    <row r="87" hidden="1">
      <c r="A87" s="13"/>
      <c r="B87" s="14"/>
      <c r="C87" s="14"/>
      <c r="D87" s="13">
        <v>3.81401100124583E14</v>
      </c>
      <c r="E87" s="13"/>
      <c r="F87" s="13"/>
      <c r="G87" s="13"/>
      <c r="H87" s="13"/>
      <c r="I87" s="13"/>
      <c r="J87" s="13"/>
      <c r="K87" s="13"/>
      <c r="L87" s="15"/>
      <c r="M87" s="13"/>
      <c r="N87" s="13" t="str">
        <f t="shared" si="2"/>
        <v/>
      </c>
      <c r="O87" s="15"/>
      <c r="P87" s="13"/>
      <c r="Q87" s="97"/>
      <c r="R87" s="13"/>
      <c r="S87" s="92"/>
      <c r="T87" s="108"/>
    </row>
    <row r="88" hidden="1">
      <c r="A88" s="13"/>
      <c r="B88" s="14"/>
      <c r="C88" s="14"/>
      <c r="D88" s="13">
        <v>3.81401100124583E14</v>
      </c>
      <c r="E88" s="13"/>
      <c r="F88" s="13"/>
      <c r="G88" s="13"/>
      <c r="H88" s="13"/>
      <c r="I88" s="13"/>
      <c r="J88" s="13"/>
      <c r="K88" s="13"/>
      <c r="L88" s="15"/>
      <c r="M88" s="13"/>
      <c r="N88" s="13" t="str">
        <f t="shared" si="2"/>
        <v/>
      </c>
      <c r="O88" s="15"/>
      <c r="P88" s="13"/>
      <c r="Q88" s="97"/>
      <c r="R88" s="13"/>
      <c r="S88" s="92"/>
      <c r="T88" s="108"/>
    </row>
    <row r="89" hidden="1">
      <c r="A89" s="13"/>
      <c r="B89" s="14"/>
      <c r="C89" s="14"/>
      <c r="D89" s="13">
        <v>3.81401100124583E14</v>
      </c>
      <c r="E89" s="13"/>
      <c r="F89" s="13"/>
      <c r="G89" s="13"/>
      <c r="H89" s="13"/>
      <c r="I89" s="13"/>
      <c r="J89" s="13"/>
      <c r="K89" s="13"/>
      <c r="L89" s="15"/>
      <c r="M89" s="13"/>
      <c r="N89" s="13" t="str">
        <f t="shared" si="2"/>
        <v/>
      </c>
      <c r="O89" s="15"/>
      <c r="P89" s="13"/>
      <c r="Q89" s="97"/>
      <c r="R89" s="13"/>
      <c r="S89" s="92"/>
      <c r="T89" s="108"/>
    </row>
    <row r="90" hidden="1">
      <c r="A90" s="13"/>
      <c r="B90" s="14"/>
      <c r="C90" s="14"/>
      <c r="D90" s="13">
        <v>3.81401100124583E14</v>
      </c>
      <c r="E90" s="13"/>
      <c r="F90" s="13"/>
      <c r="G90" s="13"/>
      <c r="H90" s="13"/>
      <c r="I90" s="13"/>
      <c r="J90" s="13"/>
      <c r="K90" s="13"/>
      <c r="L90" s="15"/>
      <c r="M90" s="13"/>
      <c r="N90" s="13" t="str">
        <f t="shared" si="2"/>
        <v/>
      </c>
      <c r="O90" s="15"/>
      <c r="P90" s="13"/>
      <c r="Q90" s="97"/>
      <c r="R90" s="13"/>
      <c r="S90" s="92"/>
      <c r="T90" s="108"/>
    </row>
    <row r="91" hidden="1">
      <c r="A91" s="13"/>
      <c r="B91" s="14"/>
      <c r="C91" s="14"/>
      <c r="D91" s="13">
        <v>3.81401100124583E14</v>
      </c>
      <c r="E91" s="13"/>
      <c r="F91" s="13"/>
      <c r="G91" s="13"/>
      <c r="H91" s="13"/>
      <c r="I91" s="13"/>
      <c r="J91" s="13"/>
      <c r="K91" s="13"/>
      <c r="L91" s="15"/>
      <c r="M91" s="13"/>
      <c r="N91" s="13" t="str">
        <f t="shared" si="2"/>
        <v/>
      </c>
      <c r="O91" s="15"/>
      <c r="P91" s="13"/>
      <c r="Q91" s="97"/>
      <c r="R91" s="13"/>
      <c r="S91" s="92"/>
      <c r="T91" s="108"/>
    </row>
    <row r="92" hidden="1">
      <c r="A92" s="13"/>
      <c r="B92" s="14"/>
      <c r="C92" s="14"/>
      <c r="D92" s="13">
        <v>3.81401100124583E14</v>
      </c>
      <c r="E92" s="13"/>
      <c r="F92" s="13"/>
      <c r="G92" s="13"/>
      <c r="H92" s="13"/>
      <c r="I92" s="13"/>
      <c r="J92" s="13"/>
      <c r="K92" s="13"/>
      <c r="L92" s="15"/>
      <c r="M92" s="13"/>
      <c r="N92" s="13" t="str">
        <f t="shared" si="2"/>
        <v/>
      </c>
      <c r="O92" s="15"/>
      <c r="P92" s="13"/>
      <c r="Q92" s="97"/>
      <c r="R92" s="13"/>
      <c r="S92" s="92"/>
      <c r="T92" s="108"/>
    </row>
    <row r="93" hidden="1">
      <c r="A93" s="13"/>
      <c r="B93" s="14"/>
      <c r="C93" s="14"/>
      <c r="D93" s="13">
        <v>3.81401100124583E14</v>
      </c>
      <c r="E93" s="13"/>
      <c r="F93" s="13"/>
      <c r="G93" s="13"/>
      <c r="H93" s="13"/>
      <c r="I93" s="13"/>
      <c r="J93" s="13"/>
      <c r="K93" s="13"/>
      <c r="L93" s="15"/>
      <c r="M93" s="13"/>
      <c r="N93" s="13" t="str">
        <f t="shared" si="2"/>
        <v/>
      </c>
      <c r="O93" s="15"/>
      <c r="P93" s="13"/>
      <c r="Q93" s="97"/>
      <c r="R93" s="13"/>
      <c r="S93" s="92"/>
      <c r="T93" s="108"/>
    </row>
    <row r="94" hidden="1">
      <c r="A94" s="13"/>
      <c r="B94" s="14"/>
      <c r="C94" s="14"/>
      <c r="D94" s="13">
        <v>3.81401100124583E14</v>
      </c>
      <c r="E94" s="13"/>
      <c r="F94" s="13"/>
      <c r="G94" s="13"/>
      <c r="H94" s="13"/>
      <c r="I94" s="13"/>
      <c r="J94" s="13"/>
      <c r="K94" s="13"/>
      <c r="L94" s="15"/>
      <c r="M94" s="13"/>
      <c r="N94" s="13" t="str">
        <f t="shared" si="2"/>
        <v/>
      </c>
      <c r="O94" s="15"/>
      <c r="P94" s="13"/>
      <c r="Q94" s="97"/>
      <c r="R94" s="13"/>
      <c r="S94" s="92"/>
      <c r="T94" s="108"/>
    </row>
    <row r="95" hidden="1">
      <c r="A95" s="13"/>
      <c r="B95" s="14"/>
      <c r="C95" s="14"/>
      <c r="D95" s="13">
        <v>3.81401100124583E14</v>
      </c>
      <c r="E95" s="13"/>
      <c r="F95" s="13"/>
      <c r="G95" s="13"/>
      <c r="H95" s="13"/>
      <c r="I95" s="13"/>
      <c r="J95" s="13"/>
      <c r="K95" s="13"/>
      <c r="L95" s="15"/>
      <c r="M95" s="13"/>
      <c r="N95" s="13" t="str">
        <f t="shared" si="2"/>
        <v/>
      </c>
      <c r="O95" s="15"/>
      <c r="P95" s="13"/>
      <c r="Q95" s="97"/>
      <c r="R95" s="13"/>
      <c r="S95" s="92"/>
      <c r="T95" s="108"/>
    </row>
    <row r="96" hidden="1">
      <c r="A96" s="13"/>
      <c r="B96" s="14"/>
      <c r="C96" s="14"/>
      <c r="D96" s="13">
        <v>3.81401100124583E14</v>
      </c>
      <c r="E96" s="13"/>
      <c r="F96" s="13"/>
      <c r="G96" s="13"/>
      <c r="H96" s="13"/>
      <c r="I96" s="13"/>
      <c r="J96" s="13"/>
      <c r="K96" s="13"/>
      <c r="L96" s="15"/>
      <c r="M96" s="13"/>
      <c r="N96" s="13" t="str">
        <f t="shared" si="2"/>
        <v/>
      </c>
      <c r="O96" s="15"/>
      <c r="P96" s="13"/>
      <c r="Q96" s="97"/>
      <c r="R96" s="13"/>
      <c r="S96" s="92"/>
      <c r="T96" s="108"/>
    </row>
    <row r="97" hidden="1">
      <c r="A97" s="13"/>
      <c r="B97" s="14"/>
      <c r="C97" s="14"/>
      <c r="D97" s="13">
        <v>3.81401100124583E14</v>
      </c>
      <c r="E97" s="13"/>
      <c r="F97" s="13"/>
      <c r="G97" s="13"/>
      <c r="H97" s="13"/>
      <c r="I97" s="13"/>
      <c r="J97" s="13"/>
      <c r="K97" s="13"/>
      <c r="L97" s="15"/>
      <c r="M97" s="13"/>
      <c r="N97" s="13" t="str">
        <f t="shared" si="2"/>
        <v/>
      </c>
      <c r="O97" s="15"/>
      <c r="P97" s="13"/>
      <c r="Q97" s="97"/>
      <c r="R97" s="13"/>
      <c r="S97" s="92"/>
      <c r="T97" s="108"/>
    </row>
    <row r="98" hidden="1">
      <c r="A98" s="13"/>
      <c r="B98" s="14"/>
      <c r="C98" s="14"/>
      <c r="D98" s="13">
        <v>3.81401100124583E14</v>
      </c>
      <c r="E98" s="13"/>
      <c r="F98" s="13"/>
      <c r="G98" s="13"/>
      <c r="H98" s="13"/>
      <c r="I98" s="13"/>
      <c r="J98" s="13"/>
      <c r="K98" s="13"/>
      <c r="L98" s="15"/>
      <c r="M98" s="13"/>
      <c r="N98" s="13" t="str">
        <f t="shared" si="2"/>
        <v/>
      </c>
      <c r="O98" s="15"/>
      <c r="P98" s="13"/>
      <c r="Q98" s="97"/>
      <c r="R98" s="13"/>
      <c r="S98" s="92"/>
      <c r="T98" s="108"/>
    </row>
    <row r="99" hidden="1">
      <c r="A99" s="13"/>
      <c r="B99" s="14"/>
      <c r="C99" s="14"/>
      <c r="D99" s="13">
        <v>3.81401100124583E14</v>
      </c>
      <c r="E99" s="13"/>
      <c r="F99" s="13"/>
      <c r="G99" s="13"/>
      <c r="H99" s="13"/>
      <c r="I99" s="13"/>
      <c r="J99" s="15"/>
      <c r="K99" s="13"/>
      <c r="L99" s="15"/>
      <c r="M99" s="13"/>
      <c r="N99" s="13" t="str">
        <f t="shared" si="2"/>
        <v/>
      </c>
      <c r="O99" s="15"/>
      <c r="P99" s="13"/>
      <c r="Q99" s="97"/>
      <c r="R99" s="13"/>
      <c r="S99" s="92"/>
      <c r="T99" s="108"/>
    </row>
    <row r="100" hidden="1">
      <c r="A100" s="13"/>
      <c r="B100" s="14"/>
      <c r="C100" s="14"/>
      <c r="D100" s="13">
        <v>3.81401100124583E14</v>
      </c>
      <c r="E100" s="13"/>
      <c r="F100" s="13"/>
      <c r="G100" s="13"/>
      <c r="H100" s="13"/>
      <c r="I100" s="13"/>
      <c r="J100" s="13"/>
      <c r="K100" s="13"/>
      <c r="L100" s="15"/>
      <c r="M100" s="13"/>
      <c r="N100" s="13" t="str">
        <f t="shared" si="2"/>
        <v/>
      </c>
      <c r="O100" s="15"/>
      <c r="P100" s="13"/>
      <c r="Q100" s="97"/>
      <c r="R100" s="13"/>
      <c r="S100" s="92"/>
      <c r="T100" s="108"/>
    </row>
    <row r="101" hidden="1">
      <c r="A101" s="13"/>
      <c r="B101" s="14"/>
      <c r="C101" s="14"/>
      <c r="D101" s="13">
        <v>3.81401100124583E14</v>
      </c>
      <c r="E101" s="13"/>
      <c r="F101" s="13"/>
      <c r="G101" s="13"/>
      <c r="H101" s="13"/>
      <c r="I101" s="13"/>
      <c r="J101" s="13"/>
      <c r="K101" s="13"/>
      <c r="L101" s="15"/>
      <c r="M101" s="13"/>
      <c r="N101" s="13" t="str">
        <f t="shared" si="2"/>
        <v/>
      </c>
      <c r="O101" s="15"/>
      <c r="P101" s="13"/>
      <c r="Q101" s="97"/>
      <c r="R101" s="13"/>
      <c r="S101" s="92"/>
      <c r="T101" s="108"/>
    </row>
    <row r="102" hidden="1">
      <c r="A102" s="13"/>
      <c r="B102" s="14"/>
      <c r="C102" s="14"/>
      <c r="D102" s="13">
        <v>3.81401100124583E14</v>
      </c>
      <c r="E102" s="13"/>
      <c r="F102" s="13"/>
      <c r="G102" s="13"/>
      <c r="H102" s="13"/>
      <c r="I102" s="13"/>
      <c r="J102" s="13"/>
      <c r="K102" s="13"/>
      <c r="L102" s="15"/>
      <c r="M102" s="13"/>
      <c r="N102" s="13" t="str">
        <f t="shared" si="2"/>
        <v/>
      </c>
      <c r="O102" s="15"/>
      <c r="P102" s="13"/>
      <c r="Q102" s="97"/>
      <c r="R102" s="13"/>
      <c r="S102" s="92"/>
      <c r="T102" s="108"/>
    </row>
    <row r="103" hidden="1">
      <c r="A103" s="13"/>
      <c r="B103" s="14"/>
      <c r="C103" s="14"/>
      <c r="D103" s="13">
        <v>3.81401100124583E14</v>
      </c>
      <c r="E103" s="13"/>
      <c r="F103" s="301"/>
      <c r="G103" s="302"/>
      <c r="H103" s="302"/>
      <c r="I103" s="301"/>
      <c r="J103" s="302"/>
      <c r="K103" s="302"/>
      <c r="L103" s="302"/>
      <c r="M103" s="95"/>
      <c r="N103" s="13" t="str">
        <f t="shared" si="2"/>
        <v/>
      </c>
      <c r="O103" s="303"/>
      <c r="P103" s="304"/>
      <c r="Q103" s="97"/>
      <c r="R103" s="13"/>
      <c r="S103" s="92"/>
      <c r="T103" s="108"/>
    </row>
    <row r="104" hidden="1">
      <c r="A104" s="13"/>
      <c r="B104" s="14"/>
      <c r="C104" s="14"/>
      <c r="D104" s="13">
        <v>3.81401100124583E14</v>
      </c>
      <c r="E104" s="13"/>
      <c r="F104" s="78"/>
      <c r="G104" s="13"/>
      <c r="H104" s="13"/>
      <c r="I104" s="13"/>
      <c r="J104" s="13"/>
      <c r="K104" s="13"/>
      <c r="L104" s="13"/>
      <c r="M104" s="13"/>
      <c r="N104" s="13" t="str">
        <f t="shared" si="2"/>
        <v/>
      </c>
      <c r="O104" s="13"/>
      <c r="P104" s="13"/>
      <c r="Q104" s="97"/>
      <c r="R104" s="13"/>
      <c r="S104" s="92"/>
      <c r="T104" s="108"/>
    </row>
    <row r="105" hidden="1">
      <c r="A105" s="13"/>
      <c r="B105" s="14"/>
      <c r="C105" s="14"/>
      <c r="D105" s="13">
        <v>3.81401100124583E14</v>
      </c>
      <c r="E105" s="13"/>
      <c r="F105" s="78"/>
      <c r="G105" s="13"/>
      <c r="H105" s="13"/>
      <c r="I105" s="13"/>
      <c r="J105" s="13"/>
      <c r="K105" s="13"/>
      <c r="L105" s="13"/>
      <c r="M105" s="13"/>
      <c r="N105" s="13" t="str">
        <f t="shared" si="2"/>
        <v/>
      </c>
      <c r="O105" s="13"/>
      <c r="P105" s="13"/>
      <c r="Q105" s="97"/>
      <c r="R105" s="13"/>
      <c r="S105" s="92"/>
      <c r="T105" s="108"/>
    </row>
    <row r="106" hidden="1">
      <c r="A106" s="13"/>
      <c r="B106" s="14"/>
      <c r="C106" s="14"/>
      <c r="D106" s="13">
        <v>3.81401100124583E14</v>
      </c>
      <c r="E106" s="13"/>
      <c r="F106" s="78"/>
      <c r="G106" s="13"/>
      <c r="H106" s="13"/>
      <c r="I106" s="13"/>
      <c r="J106" s="13"/>
      <c r="K106" s="13"/>
      <c r="L106" s="13"/>
      <c r="M106" s="13"/>
      <c r="N106" s="13" t="str">
        <f t="shared" si="2"/>
        <v/>
      </c>
      <c r="O106" s="13"/>
      <c r="P106" s="13"/>
      <c r="Q106" s="97"/>
      <c r="R106" s="13"/>
      <c r="S106" s="92"/>
      <c r="T106" s="108"/>
    </row>
    <row r="107" hidden="1">
      <c r="A107" s="13"/>
      <c r="B107" s="14"/>
      <c r="C107" s="14"/>
      <c r="D107" s="13">
        <v>3.81401100124583E14</v>
      </c>
      <c r="E107" s="15"/>
      <c r="F107" s="13"/>
      <c r="G107" s="13"/>
      <c r="H107" s="13"/>
      <c r="I107" s="13"/>
      <c r="J107" s="15"/>
      <c r="K107" s="13"/>
      <c r="L107" s="13"/>
      <c r="M107" s="13"/>
      <c r="N107" s="13" t="str">
        <f t="shared" si="2"/>
        <v/>
      </c>
      <c r="O107" s="15"/>
      <c r="P107" s="13"/>
      <c r="Q107" s="97"/>
      <c r="R107" s="13"/>
      <c r="S107" s="92"/>
      <c r="T107" s="154"/>
    </row>
    <row r="108" hidden="1">
      <c r="A108" s="13"/>
      <c r="B108" s="14"/>
      <c r="C108" s="14"/>
      <c r="D108" s="13">
        <v>3.81401100124583E14</v>
      </c>
      <c r="E108" s="15"/>
      <c r="F108" s="13"/>
      <c r="G108" s="13"/>
      <c r="H108" s="13"/>
      <c r="I108" s="13"/>
      <c r="J108" s="13"/>
      <c r="K108" s="13"/>
      <c r="L108" s="15"/>
      <c r="M108" s="13"/>
      <c r="N108" s="13" t="str">
        <f t="shared" si="2"/>
        <v/>
      </c>
      <c r="O108" s="15"/>
      <c r="P108" s="13"/>
      <c r="Q108" s="97"/>
      <c r="R108" s="13"/>
      <c r="S108" s="92"/>
      <c r="T108" s="108"/>
    </row>
    <row r="109" hidden="1">
      <c r="A109" s="13"/>
      <c r="B109" s="14"/>
      <c r="C109" s="14"/>
      <c r="D109" s="13">
        <v>3.81401100124583E14</v>
      </c>
      <c r="E109" s="13"/>
      <c r="F109" s="13"/>
      <c r="G109" s="13"/>
      <c r="H109" s="13"/>
      <c r="I109" s="13"/>
      <c r="J109" s="13"/>
      <c r="K109" s="13"/>
      <c r="L109" s="15"/>
      <c r="M109" s="13"/>
      <c r="N109" s="13" t="str">
        <f t="shared" si="2"/>
        <v/>
      </c>
      <c r="O109" s="15"/>
      <c r="P109" s="13"/>
      <c r="Q109" s="97"/>
      <c r="R109" s="13"/>
      <c r="S109" s="92"/>
      <c r="T109" s="108"/>
    </row>
    <row r="110" hidden="1">
      <c r="A110" s="13"/>
      <c r="B110" s="14"/>
      <c r="C110" s="14"/>
      <c r="D110" s="13">
        <v>3.81401100124583E14</v>
      </c>
      <c r="E110" s="13"/>
      <c r="F110" s="122"/>
      <c r="G110" s="122"/>
      <c r="H110" s="122"/>
      <c r="I110" s="122"/>
      <c r="J110" s="296"/>
      <c r="K110" s="13"/>
      <c r="L110" s="15"/>
      <c r="M110" s="13"/>
      <c r="N110" s="13" t="str">
        <f t="shared" si="2"/>
        <v/>
      </c>
      <c r="O110" s="15"/>
      <c r="P110" s="13"/>
      <c r="Q110" s="97"/>
      <c r="R110" s="13"/>
      <c r="S110" s="92"/>
      <c r="T110" s="108"/>
    </row>
    <row r="111" hidden="1">
      <c r="A111" s="13"/>
      <c r="B111" s="14"/>
      <c r="C111" s="14"/>
      <c r="D111" s="13">
        <v>3.81401100124583E14</v>
      </c>
      <c r="E111" s="15"/>
      <c r="F111" s="15"/>
      <c r="G111" s="15"/>
      <c r="H111" s="15"/>
      <c r="I111" s="15"/>
      <c r="J111" s="15"/>
      <c r="K111" s="13"/>
      <c r="L111" s="15"/>
      <c r="M111" s="13"/>
      <c r="N111" s="13" t="str">
        <f t="shared" si="2"/>
        <v/>
      </c>
      <c r="O111" s="15"/>
      <c r="P111" s="13"/>
      <c r="Q111" s="97"/>
      <c r="R111" s="15"/>
      <c r="S111" s="92"/>
      <c r="T111" s="108"/>
    </row>
    <row r="112" hidden="1">
      <c r="A112" s="13"/>
      <c r="B112" s="14"/>
      <c r="C112" s="14"/>
      <c r="D112" s="13">
        <v>3.81401100124583E14</v>
      </c>
      <c r="E112" s="15"/>
      <c r="F112" s="15"/>
      <c r="G112" s="15"/>
      <c r="H112" s="15"/>
      <c r="I112" s="15"/>
      <c r="J112" s="15"/>
      <c r="K112" s="13"/>
      <c r="L112" s="15"/>
      <c r="M112" s="13"/>
      <c r="N112" s="13" t="str">
        <f t="shared" si="2"/>
        <v/>
      </c>
      <c r="O112" s="15"/>
      <c r="P112" s="13"/>
      <c r="Q112" s="97"/>
      <c r="R112" s="15"/>
      <c r="S112" s="92"/>
      <c r="T112" s="108"/>
    </row>
    <row r="113" hidden="1">
      <c r="A113" s="13"/>
      <c r="B113" s="14"/>
      <c r="C113" s="14"/>
      <c r="D113" s="13">
        <v>3.81401100124583E14</v>
      </c>
      <c r="E113" s="15"/>
      <c r="F113" s="15"/>
      <c r="G113" s="15"/>
      <c r="H113" s="15"/>
      <c r="I113" s="15"/>
      <c r="J113" s="15"/>
      <c r="K113" s="13"/>
      <c r="L113" s="15"/>
      <c r="M113" s="13"/>
      <c r="N113" s="13" t="str">
        <f t="shared" si="2"/>
        <v/>
      </c>
      <c r="O113" s="15"/>
      <c r="P113" s="13"/>
      <c r="Q113" s="97"/>
      <c r="R113" s="15"/>
      <c r="S113" s="92"/>
      <c r="T113" s="108"/>
    </row>
    <row r="114" hidden="1">
      <c r="A114" s="13"/>
      <c r="B114" s="14"/>
      <c r="C114" s="14"/>
      <c r="D114" s="13">
        <v>3.81401100124583E14</v>
      </c>
      <c r="E114" s="15"/>
      <c r="F114" s="15"/>
      <c r="G114" s="15"/>
      <c r="H114" s="15"/>
      <c r="I114" s="15"/>
      <c r="J114" s="15"/>
      <c r="K114" s="13"/>
      <c r="L114" s="15"/>
      <c r="M114" s="13"/>
      <c r="N114" s="13" t="str">
        <f t="shared" si="2"/>
        <v/>
      </c>
      <c r="O114" s="15"/>
      <c r="P114" s="13"/>
      <c r="Q114" s="97"/>
      <c r="R114" s="15"/>
      <c r="S114" s="92"/>
      <c r="T114" s="108"/>
    </row>
    <row r="115" hidden="1">
      <c r="A115" s="13"/>
      <c r="B115" s="14"/>
      <c r="C115" s="14"/>
      <c r="D115" s="13">
        <v>3.81401100124583E14</v>
      </c>
      <c r="E115" s="15"/>
      <c r="F115" s="15"/>
      <c r="G115" s="15"/>
      <c r="H115" s="15"/>
      <c r="I115" s="15"/>
      <c r="J115" s="15"/>
      <c r="K115" s="13"/>
      <c r="L115" s="15"/>
      <c r="M115" s="13"/>
      <c r="N115" s="13" t="str">
        <f t="shared" si="2"/>
        <v/>
      </c>
      <c r="O115" s="15"/>
      <c r="P115" s="13"/>
      <c r="Q115" s="97"/>
      <c r="R115" s="15"/>
      <c r="S115" s="92"/>
      <c r="T115" s="108"/>
    </row>
    <row r="116" hidden="1">
      <c r="A116" s="13"/>
      <c r="B116" s="14"/>
      <c r="C116" s="14"/>
      <c r="D116" s="13">
        <v>3.81401100124583E14</v>
      </c>
      <c r="E116" s="15"/>
      <c r="F116" s="15"/>
      <c r="G116" s="15"/>
      <c r="H116" s="15"/>
      <c r="I116" s="15"/>
      <c r="J116" s="15"/>
      <c r="K116" s="13"/>
      <c r="L116" s="15"/>
      <c r="M116" s="13"/>
      <c r="N116" s="13" t="str">
        <f t="shared" si="2"/>
        <v/>
      </c>
      <c r="O116" s="15"/>
      <c r="P116" s="13"/>
      <c r="Q116" s="97"/>
      <c r="R116" s="15"/>
      <c r="S116" s="92"/>
      <c r="T116" s="108"/>
    </row>
    <row r="117" hidden="1">
      <c r="A117" s="13"/>
      <c r="B117" s="14"/>
      <c r="C117" s="14"/>
      <c r="D117" s="13">
        <v>3.81401100124583E14</v>
      </c>
      <c r="E117" s="15"/>
      <c r="F117" s="15"/>
      <c r="G117" s="15"/>
      <c r="H117" s="15"/>
      <c r="I117" s="15"/>
      <c r="J117" s="15"/>
      <c r="K117" s="13"/>
      <c r="L117" s="15"/>
      <c r="M117" s="13"/>
      <c r="N117" s="13" t="str">
        <f t="shared" si="2"/>
        <v/>
      </c>
      <c r="O117" s="15"/>
      <c r="P117" s="13"/>
      <c r="Q117" s="97"/>
      <c r="R117" s="15"/>
      <c r="S117" s="92"/>
      <c r="T117" s="108"/>
    </row>
    <row r="118">
      <c r="A118" s="13"/>
      <c r="B118" s="15"/>
      <c r="C118" s="15"/>
      <c r="D118" s="15"/>
      <c r="E118" s="15"/>
      <c r="F118" s="15"/>
      <c r="G118" s="858"/>
      <c r="H118" s="63" t="s">
        <v>560</v>
      </c>
      <c r="I118" s="44"/>
      <c r="J118" s="44"/>
      <c r="K118" s="44"/>
      <c r="L118" s="44"/>
      <c r="M118" s="45">
        <f t="shared" ref="M118:N118" si="3">SUM(M3:M117)</f>
        <v>80235</v>
      </c>
      <c r="N118" s="45">
        <f t="shared" si="3"/>
        <v>78848</v>
      </c>
      <c r="O118" s="110">
        <f>(M118*1)/M120</f>
        <v>5.349</v>
      </c>
      <c r="P118" s="42"/>
      <c r="Q118" s="42"/>
      <c r="R118" s="42"/>
    </row>
    <row r="119">
      <c r="A119" s="13"/>
      <c r="B119" s="15"/>
      <c r="C119" s="15"/>
      <c r="D119" s="15"/>
      <c r="E119" s="15"/>
      <c r="F119" s="15"/>
      <c r="G119" s="15"/>
      <c r="H119" s="15"/>
      <c r="I119" s="15"/>
      <c r="J119" s="15"/>
      <c r="K119" s="15"/>
      <c r="L119" s="64" t="s">
        <v>563</v>
      </c>
      <c r="N119" s="65" t="str">
        <f>N118/D120</f>
        <v>#DIV/0!</v>
      </c>
      <c r="O119" s="15"/>
      <c r="P119" s="15"/>
      <c r="Q119" s="15"/>
      <c r="R119" s="15"/>
    </row>
    <row r="120">
      <c r="A120" s="13"/>
      <c r="B120" s="1"/>
      <c r="C120" s="1"/>
      <c r="D120" s="13"/>
      <c r="E120" s="80"/>
      <c r="F120" s="81"/>
      <c r="G120" s="13"/>
      <c r="H120" s="15"/>
      <c r="I120" s="15"/>
      <c r="J120" s="15"/>
      <c r="K120" s="15"/>
      <c r="L120" s="13" t="s">
        <v>1047</v>
      </c>
      <c r="M120" s="72">
        <v>15000.0</v>
      </c>
      <c r="N120" s="73">
        <f>M120/6.96</f>
        <v>2155.172414</v>
      </c>
      <c r="O120" s="15"/>
      <c r="P120" s="15"/>
      <c r="Q120" s="15"/>
      <c r="R120" s="15"/>
    </row>
    <row r="121">
      <c r="A121" s="13"/>
      <c r="B121" s="13"/>
      <c r="C121" s="13"/>
      <c r="D121" s="15"/>
      <c r="E121" s="15"/>
      <c r="F121" s="15"/>
      <c r="G121" s="588"/>
      <c r="H121" s="51" t="s">
        <v>378</v>
      </c>
      <c r="I121" s="51" t="s">
        <v>378</v>
      </c>
      <c r="J121" s="15"/>
      <c r="K121" s="15"/>
      <c r="L121" s="13"/>
      <c r="M121" s="72"/>
      <c r="N121" s="82"/>
      <c r="O121" s="15"/>
      <c r="P121" s="15"/>
      <c r="Q121" s="15"/>
      <c r="R121" s="15"/>
    </row>
    <row r="122">
      <c r="A122" s="13"/>
      <c r="B122" s="13"/>
      <c r="C122" s="13"/>
      <c r="D122" s="49"/>
      <c r="E122" s="49"/>
      <c r="F122" s="15"/>
      <c r="G122" s="52"/>
      <c r="H122" s="52" t="s">
        <v>1647</v>
      </c>
      <c r="I122" s="52" t="s">
        <v>671</v>
      </c>
      <c r="J122" s="15"/>
      <c r="K122" s="15"/>
      <c r="L122" s="83"/>
      <c r="M122" s="84"/>
      <c r="N122" s="15"/>
      <c r="O122" s="15"/>
      <c r="P122" s="15"/>
      <c r="Q122" s="15"/>
      <c r="R122" s="15"/>
    </row>
    <row r="123">
      <c r="A123" s="15"/>
      <c r="B123" s="13"/>
      <c r="C123" s="13"/>
      <c r="D123" s="15"/>
      <c r="E123" s="15"/>
      <c r="F123" s="15"/>
      <c r="G123" s="588"/>
      <c r="H123" s="51" t="s">
        <v>1649</v>
      </c>
      <c r="I123" s="51" t="s">
        <v>383</v>
      </c>
      <c r="J123" s="15"/>
      <c r="K123" s="15"/>
      <c r="L123" s="85"/>
      <c r="M123" s="86"/>
      <c r="N123" s="15"/>
      <c r="O123" s="15"/>
      <c r="P123" s="15"/>
      <c r="Q123" s="15"/>
      <c r="R123" s="15"/>
    </row>
    <row r="124">
      <c r="A124" s="15"/>
      <c r="B124" s="15"/>
      <c r="C124" s="15"/>
      <c r="D124" s="15"/>
      <c r="E124" s="15"/>
      <c r="F124" s="15"/>
      <c r="G124" s="15"/>
      <c r="H124" s="15"/>
      <c r="I124" s="15"/>
      <c r="J124" s="15"/>
      <c r="K124" s="15"/>
      <c r="L124" s="15"/>
      <c r="M124" s="15"/>
      <c r="N124" s="15"/>
      <c r="O124" s="15"/>
      <c r="P124" s="15"/>
      <c r="Q124" s="15"/>
      <c r="R124" s="15"/>
    </row>
    <row r="125">
      <c r="A125" s="15"/>
      <c r="B125" s="15"/>
      <c r="C125" s="15"/>
      <c r="D125" s="15"/>
      <c r="E125" s="15"/>
      <c r="F125" s="15"/>
      <c r="G125" s="15"/>
      <c r="H125" s="15"/>
      <c r="I125" s="15">
        <f>420-70</f>
        <v>350</v>
      </c>
      <c r="J125" s="15"/>
      <c r="K125" s="15"/>
      <c r="L125" s="15"/>
      <c r="M125" s="15"/>
      <c r="N125" s="15"/>
      <c r="O125" s="15"/>
      <c r="P125" s="15"/>
      <c r="Q125" s="15"/>
      <c r="R125" s="15"/>
    </row>
    <row r="126">
      <c r="A126" s="15"/>
      <c r="B126" s="55"/>
      <c r="C126" s="54"/>
      <c r="D126" s="55"/>
      <c r="E126" s="53"/>
      <c r="F126" s="55"/>
      <c r="G126" s="55"/>
      <c r="H126" s="55"/>
      <c r="I126" s="55"/>
      <c r="J126" s="15"/>
      <c r="K126" s="15"/>
      <c r="L126" s="15"/>
      <c r="M126" s="15"/>
      <c r="N126" s="15"/>
      <c r="O126" s="15"/>
      <c r="P126" s="15"/>
      <c r="Q126" s="15"/>
      <c r="R126" s="15"/>
    </row>
    <row r="127">
      <c r="A127" s="15"/>
      <c r="B127" s="66"/>
      <c r="C127" s="13"/>
      <c r="D127" s="49"/>
      <c r="E127" s="13"/>
      <c r="F127" s="15"/>
      <c r="G127" s="15"/>
      <c r="H127" s="15">
        <f>1540-1050</f>
        <v>490</v>
      </c>
      <c r="I127" s="15"/>
      <c r="J127" s="15"/>
      <c r="K127" s="15"/>
      <c r="L127" s="15"/>
      <c r="M127" s="15"/>
      <c r="N127" s="15"/>
      <c r="O127" s="15"/>
      <c r="P127" s="15"/>
      <c r="Q127" s="15"/>
      <c r="R127" s="15"/>
    </row>
    <row r="128">
      <c r="A128" s="15"/>
      <c r="B128" s="66"/>
      <c r="C128" s="13"/>
      <c r="D128" s="49"/>
      <c r="E128" s="13"/>
      <c r="F128" s="15"/>
      <c r="G128" s="15"/>
      <c r="H128" s="15"/>
      <c r="I128" s="15"/>
      <c r="J128" s="15"/>
      <c r="K128" s="15"/>
      <c r="L128" s="15"/>
      <c r="M128" s="15"/>
      <c r="N128" s="15"/>
      <c r="O128" s="15"/>
      <c r="P128" s="15"/>
      <c r="Q128" s="15"/>
      <c r="R128" s="15"/>
    </row>
    <row r="129">
      <c r="A129" s="15"/>
      <c r="B129" s="15"/>
      <c r="C129" s="15"/>
      <c r="D129" s="15"/>
      <c r="E129" s="15"/>
      <c r="F129" s="15"/>
      <c r="G129" s="15"/>
      <c r="H129" s="13"/>
      <c r="I129" s="13"/>
      <c r="J129" s="13"/>
      <c r="K129" s="15"/>
      <c r="L129" s="15"/>
      <c r="M129" s="15"/>
      <c r="N129" s="15"/>
      <c r="O129" s="15"/>
      <c r="P129" s="15"/>
      <c r="Q129" s="15"/>
      <c r="R129" s="15"/>
    </row>
    <row r="130" hidden="1">
      <c r="A130" s="15"/>
      <c r="B130" s="15"/>
      <c r="C130" s="15"/>
      <c r="D130" s="15"/>
      <c r="E130" s="15"/>
      <c r="F130" s="15"/>
      <c r="G130" s="13"/>
      <c r="H130" s="13"/>
      <c r="I130" s="13"/>
      <c r="J130" s="13"/>
      <c r="K130" s="15"/>
      <c r="L130" s="15"/>
      <c r="M130" s="15"/>
      <c r="N130" s="15"/>
      <c r="O130" s="15"/>
      <c r="P130" s="15"/>
      <c r="Q130" s="15"/>
      <c r="R130" s="15"/>
    </row>
    <row r="131" hidden="1">
      <c r="A131" s="15"/>
      <c r="B131" s="15"/>
      <c r="C131" s="15"/>
      <c r="D131" s="15"/>
      <c r="E131" s="15"/>
      <c r="F131" s="15"/>
      <c r="I131" s="15"/>
      <c r="J131" s="15"/>
      <c r="K131" s="15"/>
      <c r="L131" s="15"/>
      <c r="M131" s="15"/>
      <c r="N131" s="15"/>
      <c r="O131" s="15"/>
      <c r="P131" s="15"/>
      <c r="Q131" s="15"/>
      <c r="R131" s="15"/>
    </row>
    <row r="132" hidden="1">
      <c r="A132" s="15"/>
      <c r="B132" s="15"/>
      <c r="C132" s="15"/>
      <c r="D132" s="15"/>
      <c r="E132" s="15"/>
      <c r="F132" s="15"/>
      <c r="I132" s="15"/>
      <c r="J132" s="15"/>
      <c r="K132" s="15"/>
      <c r="L132" s="15"/>
      <c r="M132" s="15"/>
      <c r="N132" s="15"/>
      <c r="O132" s="15"/>
      <c r="P132" s="15"/>
      <c r="Q132" s="15"/>
      <c r="R132" s="15"/>
    </row>
    <row r="133" hidden="1">
      <c r="A133" s="15"/>
      <c r="B133" s="15"/>
      <c r="C133" s="15"/>
      <c r="D133" s="15"/>
      <c r="E133" s="15"/>
      <c r="F133" s="15"/>
      <c r="G133" s="15"/>
      <c r="H133" s="15"/>
      <c r="I133" s="15"/>
      <c r="J133" s="15"/>
      <c r="K133" s="15"/>
      <c r="L133" s="15"/>
      <c r="M133" s="15"/>
      <c r="N133" s="15"/>
      <c r="O133" s="15"/>
      <c r="P133" s="15"/>
      <c r="Q133" s="15"/>
      <c r="R133" s="15"/>
    </row>
    <row r="134" hidden="1">
      <c r="A134" s="15"/>
      <c r="B134" s="15"/>
      <c r="C134" s="15"/>
      <c r="D134" s="15"/>
      <c r="E134" s="15"/>
      <c r="F134" s="15"/>
      <c r="G134" s="15"/>
      <c r="H134" s="15"/>
      <c r="I134" s="15"/>
      <c r="J134" s="15"/>
      <c r="K134" s="15"/>
      <c r="L134" s="15"/>
      <c r="M134" s="15"/>
      <c r="N134" s="15"/>
      <c r="O134" s="15"/>
      <c r="P134" s="15"/>
      <c r="Q134" s="15"/>
      <c r="R134" s="15"/>
    </row>
    <row r="135" hidden="1">
      <c r="A135" s="15"/>
      <c r="B135" s="15"/>
      <c r="C135" s="15"/>
      <c r="D135" s="15"/>
      <c r="E135" s="15"/>
      <c r="F135" s="15"/>
      <c r="G135" s="15"/>
      <c r="H135" s="15"/>
      <c r="I135" s="15"/>
      <c r="J135" s="15"/>
      <c r="K135" s="15"/>
      <c r="L135" s="15"/>
      <c r="M135" s="15"/>
      <c r="N135" s="15"/>
      <c r="O135" s="15"/>
      <c r="P135" s="15"/>
      <c r="Q135" s="15"/>
      <c r="R135" s="15"/>
    </row>
    <row r="136" hidden="1">
      <c r="A136" s="15"/>
      <c r="B136" s="15"/>
      <c r="C136" s="15"/>
      <c r="D136" s="15"/>
      <c r="E136" s="15"/>
      <c r="F136" s="15"/>
      <c r="G136" s="15"/>
      <c r="H136" s="15"/>
      <c r="I136" s="15"/>
      <c r="J136" s="15"/>
      <c r="K136" s="15"/>
      <c r="L136" s="15"/>
      <c r="M136" s="15"/>
      <c r="N136" s="15"/>
      <c r="O136" s="15"/>
      <c r="P136" s="15"/>
      <c r="Q136" s="15"/>
      <c r="R136" s="15"/>
    </row>
    <row r="137" hidden="1">
      <c r="A137" s="15"/>
      <c r="B137" s="15"/>
      <c r="C137" s="15"/>
      <c r="D137" s="15"/>
      <c r="E137" s="15"/>
      <c r="F137" s="15"/>
      <c r="G137" s="15"/>
      <c r="H137" s="15"/>
      <c r="I137" s="15"/>
      <c r="J137" s="15"/>
      <c r="K137" s="15"/>
      <c r="L137" s="15"/>
      <c r="M137" s="15"/>
      <c r="N137" s="15"/>
      <c r="O137" s="15"/>
      <c r="P137" s="15"/>
      <c r="Q137" s="15"/>
      <c r="R137" s="15"/>
    </row>
    <row r="138" hidden="1">
      <c r="A138" s="15"/>
      <c r="B138" s="15"/>
      <c r="C138" s="15"/>
      <c r="D138" s="15"/>
      <c r="E138" s="15"/>
      <c r="F138" s="15"/>
      <c r="G138" s="15"/>
      <c r="H138" s="15"/>
      <c r="I138" s="15"/>
      <c r="J138" s="15"/>
      <c r="K138" s="15"/>
      <c r="L138" s="15"/>
      <c r="M138" s="15"/>
      <c r="N138" s="15"/>
      <c r="O138" s="15"/>
      <c r="P138" s="15"/>
      <c r="Q138" s="15"/>
      <c r="R138" s="15"/>
    </row>
    <row r="139" hidden="1">
      <c r="A139" s="15"/>
      <c r="B139" s="15"/>
      <c r="C139" s="15"/>
      <c r="D139" s="15"/>
      <c r="E139" s="15"/>
      <c r="F139" s="15"/>
      <c r="G139" s="15"/>
      <c r="H139" s="15"/>
      <c r="I139" s="15"/>
      <c r="J139" s="15"/>
      <c r="K139" s="15"/>
      <c r="L139" s="15"/>
      <c r="M139" s="15"/>
      <c r="N139" s="15"/>
      <c r="O139" s="15"/>
      <c r="P139" s="15"/>
      <c r="Q139" s="15"/>
      <c r="R139" s="15"/>
    </row>
    <row r="140" hidden="1">
      <c r="A140" s="15"/>
      <c r="B140" s="15"/>
      <c r="C140" s="15"/>
      <c r="D140" s="15"/>
      <c r="E140" s="15"/>
      <c r="F140" s="15"/>
      <c r="G140" s="15"/>
      <c r="H140" s="15"/>
      <c r="I140" s="15"/>
      <c r="J140" s="15"/>
      <c r="K140" s="15"/>
      <c r="L140" s="15"/>
      <c r="M140" s="15"/>
      <c r="N140" s="15"/>
      <c r="O140" s="15"/>
      <c r="P140" s="15"/>
      <c r="Q140" s="15"/>
      <c r="R140" s="15"/>
    </row>
    <row r="141" hidden="1">
      <c r="A141" s="15"/>
      <c r="B141" s="15"/>
      <c r="C141" s="15"/>
      <c r="D141" s="15"/>
      <c r="E141" s="15"/>
      <c r="F141" s="15"/>
      <c r="G141" s="15"/>
      <c r="H141" s="15"/>
      <c r="I141" s="15"/>
      <c r="J141" s="15"/>
      <c r="K141" s="15"/>
      <c r="L141" s="15"/>
      <c r="M141" s="15"/>
      <c r="N141" s="15"/>
      <c r="O141" s="15"/>
      <c r="P141" s="15"/>
      <c r="Q141" s="15"/>
      <c r="R141" s="15"/>
    </row>
    <row r="142" hidden="1">
      <c r="A142" s="15"/>
      <c r="B142" s="15"/>
      <c r="C142" s="15"/>
      <c r="D142" s="15"/>
      <c r="E142" s="15"/>
      <c r="F142" s="15"/>
      <c r="G142" s="15"/>
      <c r="H142" s="15"/>
      <c r="I142" s="15"/>
      <c r="J142" s="15"/>
      <c r="K142" s="15"/>
      <c r="L142" s="15"/>
      <c r="M142" s="15"/>
      <c r="N142" s="15"/>
      <c r="O142" s="15"/>
      <c r="P142" s="15"/>
      <c r="Q142" s="15"/>
      <c r="R142" s="15"/>
    </row>
    <row r="143" hidden="1">
      <c r="A143" s="15"/>
      <c r="B143" s="15"/>
      <c r="C143" s="15"/>
      <c r="D143" s="15"/>
      <c r="E143" s="15"/>
      <c r="F143" s="15"/>
      <c r="G143" s="15"/>
      <c r="H143" s="15"/>
      <c r="I143" s="15"/>
      <c r="J143" s="15"/>
      <c r="K143" s="15"/>
      <c r="L143" s="15"/>
      <c r="M143" s="15"/>
      <c r="N143" s="15"/>
      <c r="O143" s="15"/>
      <c r="P143" s="15"/>
      <c r="Q143" s="15"/>
      <c r="R143" s="15"/>
    </row>
    <row r="144">
      <c r="A144" s="15"/>
      <c r="B144" s="15"/>
      <c r="C144" s="15"/>
      <c r="D144" s="15"/>
      <c r="E144" s="15"/>
      <c r="F144" s="15"/>
      <c r="G144" s="15"/>
      <c r="H144" s="15"/>
      <c r="I144" s="15"/>
      <c r="J144" s="15"/>
      <c r="K144" s="15"/>
      <c r="L144" s="15"/>
      <c r="M144" s="15"/>
      <c r="N144" s="15"/>
      <c r="O144" s="15"/>
      <c r="P144" s="15"/>
      <c r="Q144" s="15"/>
      <c r="R144" s="15"/>
    </row>
    <row r="145">
      <c r="A145" s="15"/>
      <c r="B145" s="15"/>
      <c r="C145" s="15"/>
      <c r="D145" s="258"/>
      <c r="G145" s="15"/>
      <c r="H145" s="15"/>
      <c r="I145" s="15"/>
      <c r="J145" s="15"/>
      <c r="K145" s="15"/>
      <c r="L145" s="15"/>
      <c r="M145" s="15"/>
      <c r="N145" s="15"/>
      <c r="O145" s="15"/>
      <c r="P145" s="15"/>
      <c r="Q145" s="15"/>
      <c r="R145" s="15"/>
    </row>
    <row r="146">
      <c r="A146" s="15"/>
      <c r="B146" s="15"/>
      <c r="C146" s="15"/>
      <c r="D146" s="258"/>
      <c r="E146" s="258"/>
      <c r="F146" s="259"/>
      <c r="G146" s="15"/>
      <c r="H146" s="15"/>
      <c r="I146" s="15"/>
      <c r="J146" s="15"/>
      <c r="K146" s="15"/>
      <c r="L146" s="15"/>
      <c r="M146" s="15"/>
      <c r="N146" s="15"/>
      <c r="O146" s="15"/>
      <c r="P146" s="15"/>
      <c r="Q146" s="15"/>
      <c r="R146" s="15"/>
    </row>
    <row r="147">
      <c r="A147" s="15"/>
      <c r="B147" s="15"/>
      <c r="C147" s="15"/>
      <c r="D147" s="260"/>
      <c r="E147" s="15"/>
      <c r="F147" s="13"/>
      <c r="G147" s="15"/>
      <c r="H147" s="15"/>
      <c r="I147" s="15"/>
      <c r="J147" s="15"/>
      <c r="K147" s="15"/>
      <c r="L147" s="15"/>
      <c r="M147" s="15"/>
      <c r="N147" s="15"/>
      <c r="O147" s="15"/>
      <c r="P147" s="15"/>
      <c r="Q147" s="15"/>
      <c r="R147" s="15"/>
    </row>
    <row r="148">
      <c r="A148" s="15"/>
      <c r="B148" s="15"/>
      <c r="C148" s="15"/>
      <c r="D148" s="260"/>
      <c r="E148" s="15"/>
      <c r="F148" s="13"/>
      <c r="G148" s="15"/>
      <c r="H148" s="15"/>
      <c r="I148" s="15"/>
      <c r="J148" s="15"/>
      <c r="K148" s="15"/>
      <c r="L148" s="15"/>
      <c r="M148" s="15"/>
      <c r="N148" s="15"/>
      <c r="O148" s="15"/>
      <c r="P148" s="15"/>
      <c r="Q148" s="15"/>
      <c r="R148" s="15"/>
    </row>
    <row r="149">
      <c r="A149" s="15"/>
      <c r="B149" s="15"/>
      <c r="C149" s="15"/>
      <c r="D149" s="260"/>
      <c r="E149" s="15"/>
      <c r="F149" s="13"/>
      <c r="G149" s="15"/>
      <c r="H149" s="15"/>
      <c r="I149" s="15"/>
      <c r="J149" s="15"/>
      <c r="K149" s="15"/>
      <c r="L149" s="15"/>
      <c r="M149" s="15"/>
      <c r="N149" s="15"/>
      <c r="O149" s="15"/>
      <c r="P149" s="15"/>
      <c r="Q149" s="15"/>
      <c r="R149" s="15"/>
    </row>
    <row r="150">
      <c r="A150" s="15"/>
      <c r="B150" s="15"/>
      <c r="C150" s="15"/>
      <c r="D150" s="260"/>
      <c r="E150" s="15"/>
      <c r="F150" s="13"/>
      <c r="G150" s="15"/>
      <c r="H150" s="15"/>
      <c r="I150" s="15"/>
      <c r="J150" s="15"/>
      <c r="K150" s="15"/>
      <c r="L150" s="15"/>
      <c r="M150" s="15"/>
      <c r="N150" s="15"/>
      <c r="O150" s="15"/>
      <c r="P150" s="15"/>
      <c r="Q150" s="15"/>
      <c r="R150" s="15"/>
    </row>
    <row r="151">
      <c r="A151" s="15"/>
      <c r="B151" s="15"/>
      <c r="C151" s="15"/>
      <c r="D151" s="260"/>
      <c r="E151" s="15"/>
      <c r="F151" s="13"/>
      <c r="G151" s="15"/>
      <c r="H151" s="15"/>
      <c r="I151" s="15"/>
      <c r="J151" s="15"/>
      <c r="K151" s="15"/>
      <c r="L151" s="15"/>
      <c r="M151" s="15"/>
      <c r="N151" s="15"/>
      <c r="O151" s="15"/>
      <c r="P151" s="15"/>
      <c r="Q151" s="15"/>
      <c r="R151" s="15"/>
    </row>
    <row r="152">
      <c r="A152" s="15"/>
      <c r="B152" s="15"/>
      <c r="C152" s="15"/>
      <c r="D152" s="260"/>
      <c r="E152" s="15"/>
      <c r="F152" s="13"/>
      <c r="G152" s="15"/>
      <c r="H152" s="15">
        <f>1540+(90*3)</f>
        <v>1810</v>
      </c>
      <c r="I152" s="15"/>
      <c r="J152" s="15"/>
      <c r="K152" s="15"/>
      <c r="L152" s="15"/>
      <c r="M152" s="15"/>
      <c r="N152" s="15"/>
      <c r="O152" s="15"/>
      <c r="P152" s="15"/>
      <c r="Q152" s="15"/>
      <c r="R152" s="15"/>
    </row>
    <row r="153">
      <c r="A153" s="15"/>
      <c r="B153" s="15"/>
      <c r="C153" s="15"/>
      <c r="D153" s="260"/>
      <c r="E153" s="15"/>
      <c r="F153" s="13"/>
      <c r="G153" s="15"/>
      <c r="H153" s="13">
        <v>1120.0</v>
      </c>
      <c r="I153" s="15"/>
      <c r="J153" s="15"/>
      <c r="K153" s="15"/>
      <c r="L153" s="15"/>
      <c r="M153" s="15"/>
      <c r="N153" s="15"/>
      <c r="O153" s="15"/>
      <c r="P153" s="15"/>
      <c r="Q153" s="15"/>
      <c r="R153" s="15"/>
    </row>
    <row r="154">
      <c r="A154" s="15"/>
      <c r="B154" s="15"/>
      <c r="C154" s="15"/>
      <c r="D154" s="15"/>
      <c r="E154" s="15"/>
      <c r="F154" s="15"/>
      <c r="G154" s="15"/>
      <c r="H154" s="15">
        <f>H153+H152</f>
        <v>2930</v>
      </c>
      <c r="I154" s="15"/>
      <c r="J154" s="15"/>
      <c r="K154" s="15"/>
      <c r="L154" s="15"/>
      <c r="M154" s="15"/>
      <c r="N154" s="15"/>
      <c r="O154" s="15"/>
      <c r="P154" s="15"/>
      <c r="Q154" s="15"/>
      <c r="R154" s="15"/>
    </row>
    <row r="155">
      <c r="A155" s="15"/>
      <c r="B155" s="15"/>
      <c r="C155" s="15"/>
      <c r="D155" s="261"/>
      <c r="E155" s="262"/>
      <c r="F155" s="15"/>
      <c r="G155" s="15"/>
      <c r="H155" s="15"/>
      <c r="I155" s="15"/>
      <c r="J155" s="15"/>
      <c r="K155" s="15"/>
      <c r="L155" s="15"/>
      <c r="M155" s="15"/>
      <c r="N155" s="15"/>
      <c r="O155" s="15"/>
      <c r="P155" s="15"/>
      <c r="Q155" s="15"/>
      <c r="R155" s="15"/>
    </row>
    <row r="156">
      <c r="A156" s="15"/>
      <c r="B156" s="15"/>
      <c r="C156" s="15"/>
      <c r="D156" s="261"/>
      <c r="E156" s="262"/>
      <c r="F156" s="15"/>
      <c r="G156" s="15"/>
      <c r="H156" s="15"/>
      <c r="I156" s="15"/>
      <c r="J156" s="15"/>
      <c r="K156" s="15"/>
      <c r="L156" s="15"/>
      <c r="M156" s="15"/>
      <c r="N156" s="15"/>
      <c r="O156" s="15"/>
      <c r="P156" s="15"/>
      <c r="Q156" s="15"/>
      <c r="R156" s="15"/>
    </row>
    <row r="157">
      <c r="A157" s="15"/>
      <c r="B157" s="15"/>
      <c r="C157" s="15"/>
      <c r="D157" s="15"/>
      <c r="E157" s="15"/>
      <c r="F157" s="15"/>
      <c r="G157" s="15"/>
      <c r="H157" s="15"/>
      <c r="I157" s="15"/>
      <c r="J157" s="15"/>
      <c r="K157" s="15"/>
      <c r="L157" s="15"/>
      <c r="M157" s="15"/>
      <c r="N157" s="15"/>
      <c r="O157" s="15"/>
      <c r="P157" s="15"/>
      <c r="Q157" s="15"/>
      <c r="R157" s="15"/>
    </row>
    <row r="158">
      <c r="A158" s="15"/>
      <c r="B158" s="15"/>
      <c r="C158" s="15"/>
      <c r="D158" s="258"/>
      <c r="E158" s="258"/>
      <c r="F158" s="263"/>
      <c r="G158" s="15"/>
      <c r="H158" s="15"/>
      <c r="I158" s="15"/>
      <c r="J158" s="15"/>
      <c r="K158" s="15"/>
      <c r="L158" s="15"/>
      <c r="M158" s="15"/>
      <c r="N158" s="15"/>
      <c r="O158" s="15"/>
      <c r="P158" s="15"/>
      <c r="Q158" s="15"/>
      <c r="R158" s="15"/>
    </row>
    <row r="159">
      <c r="A159" s="15"/>
      <c r="B159" s="264"/>
      <c r="C159" s="265"/>
      <c r="D159" s="266"/>
      <c r="E159" s="13"/>
      <c r="F159" s="15"/>
      <c r="G159" s="15"/>
      <c r="H159" s="15"/>
      <c r="I159" s="15"/>
      <c r="J159" s="15"/>
      <c r="K159" s="15"/>
      <c r="L159" s="15"/>
      <c r="M159" s="15"/>
      <c r="N159" s="15"/>
      <c r="O159" s="15"/>
      <c r="P159" s="15"/>
      <c r="Q159" s="15"/>
      <c r="R159" s="15"/>
    </row>
    <row r="160">
      <c r="A160" s="15"/>
      <c r="B160" s="264"/>
      <c r="C160" s="265"/>
      <c r="D160" s="267"/>
      <c r="E160" s="13"/>
      <c r="F160" s="15"/>
      <c r="G160" s="15"/>
      <c r="H160" s="15"/>
      <c r="I160" s="15"/>
      <c r="J160" s="15"/>
      <c r="K160" s="15"/>
      <c r="L160" s="15"/>
      <c r="M160" s="15"/>
      <c r="N160" s="15"/>
      <c r="O160" s="15"/>
      <c r="P160" s="15"/>
      <c r="Q160" s="15"/>
      <c r="R160" s="15"/>
    </row>
    <row r="161">
      <c r="A161" s="15"/>
      <c r="B161" s="13"/>
      <c r="C161" s="419"/>
      <c r="D161" s="267"/>
      <c r="E161" s="13"/>
      <c r="F161" s="15"/>
      <c r="G161" s="15"/>
      <c r="H161" s="15">
        <f>1810 +1120</f>
        <v>2930</v>
      </c>
      <c r="I161" s="15"/>
      <c r="J161" s="15"/>
      <c r="K161" s="15"/>
      <c r="L161" s="15"/>
      <c r="M161" s="15"/>
      <c r="N161" s="15"/>
      <c r="O161" s="15"/>
      <c r="P161" s="15"/>
      <c r="Q161" s="15"/>
      <c r="R161" s="15"/>
    </row>
    <row r="162">
      <c r="A162" s="15"/>
      <c r="B162" s="15"/>
      <c r="C162" s="15"/>
      <c r="D162" s="260"/>
      <c r="F162" s="268"/>
      <c r="G162" s="15"/>
      <c r="H162" s="15"/>
      <c r="I162" s="15"/>
      <c r="J162" s="15"/>
      <c r="K162" s="15"/>
      <c r="L162" s="15"/>
      <c r="M162" s="15"/>
      <c r="N162" s="15"/>
      <c r="O162" s="15"/>
      <c r="P162" s="15"/>
      <c r="Q162" s="15"/>
      <c r="R162" s="15"/>
    </row>
    <row r="163">
      <c r="A163" s="15"/>
      <c r="B163" s="15"/>
      <c r="C163" s="15"/>
      <c r="D163" s="99"/>
      <c r="E163" s="99"/>
      <c r="F163" s="420"/>
      <c r="G163" s="15"/>
      <c r="H163" s="15"/>
      <c r="I163" s="15"/>
      <c r="J163" s="15"/>
      <c r="K163" s="15"/>
      <c r="L163" s="15"/>
      <c r="M163" s="15"/>
      <c r="N163" s="15"/>
      <c r="O163" s="15"/>
      <c r="P163" s="15"/>
      <c r="Q163" s="15"/>
      <c r="R163" s="15"/>
    </row>
    <row r="164">
      <c r="A164" s="15"/>
      <c r="B164" s="15"/>
      <c r="C164" s="15"/>
      <c r="D164" s="421"/>
      <c r="E164" s="421"/>
      <c r="F164" s="99"/>
      <c r="G164" s="15"/>
      <c r="H164" s="15"/>
      <c r="I164" s="15"/>
      <c r="J164" s="15"/>
      <c r="K164" s="15"/>
      <c r="L164" s="15"/>
      <c r="M164" s="15"/>
      <c r="N164" s="15"/>
      <c r="O164" s="15"/>
      <c r="P164" s="15"/>
      <c r="Q164" s="15"/>
      <c r="R164" s="15"/>
    </row>
    <row r="165">
      <c r="A165" s="15"/>
      <c r="B165" s="15"/>
      <c r="C165" s="15"/>
      <c r="D165" s="99"/>
      <c r="E165" s="99"/>
      <c r="F165" s="15"/>
      <c r="G165" s="15"/>
      <c r="H165" s="15"/>
      <c r="I165" s="15"/>
      <c r="J165" s="15"/>
      <c r="K165" s="15"/>
      <c r="L165" s="15"/>
      <c r="M165" s="15"/>
      <c r="N165" s="15"/>
      <c r="O165" s="15"/>
      <c r="P165" s="15"/>
      <c r="Q165" s="15"/>
      <c r="R165" s="15"/>
    </row>
    <row r="166">
      <c r="A166" s="15"/>
      <c r="B166" s="15"/>
      <c r="C166" s="15"/>
      <c r="D166" s="15"/>
      <c r="E166" s="15"/>
      <c r="F166" s="15"/>
      <c r="G166" s="15"/>
      <c r="H166" s="15"/>
      <c r="I166" s="15"/>
      <c r="J166" s="15"/>
      <c r="K166" s="15"/>
      <c r="L166" s="15"/>
      <c r="M166" s="15"/>
      <c r="N166" s="15"/>
      <c r="O166" s="15"/>
      <c r="P166" s="15"/>
      <c r="Q166" s="15"/>
      <c r="R166" s="15"/>
    </row>
    <row r="167">
      <c r="A167" s="15"/>
      <c r="B167" s="15"/>
      <c r="C167" s="15"/>
      <c r="D167" s="15"/>
      <c r="E167" s="15"/>
      <c r="F167" s="15"/>
      <c r="G167" s="15"/>
      <c r="H167" s="15"/>
      <c r="I167" s="15"/>
      <c r="J167" s="15"/>
      <c r="K167" s="15"/>
      <c r="L167" s="15"/>
      <c r="M167" s="15"/>
      <c r="N167" s="15"/>
      <c r="O167" s="15"/>
      <c r="P167" s="15"/>
      <c r="Q167" s="15"/>
      <c r="R167" s="15"/>
    </row>
    <row r="168">
      <c r="A168" s="15"/>
      <c r="B168" s="15"/>
      <c r="C168" s="15"/>
      <c r="D168" s="15"/>
      <c r="E168" s="15"/>
      <c r="F168" s="15"/>
      <c r="G168" s="15"/>
      <c r="H168" s="15"/>
      <c r="I168" s="15"/>
      <c r="J168" s="15"/>
      <c r="K168" s="15"/>
      <c r="L168" s="15"/>
      <c r="M168" s="15"/>
      <c r="N168" s="15"/>
      <c r="O168" s="15"/>
      <c r="P168" s="15"/>
      <c r="Q168" s="15"/>
      <c r="R168" s="15"/>
    </row>
    <row r="169">
      <c r="A169" s="15"/>
      <c r="B169" s="15"/>
      <c r="C169" s="15"/>
      <c r="D169" s="15"/>
      <c r="E169" s="15"/>
      <c r="F169" s="15"/>
      <c r="G169" s="15"/>
      <c r="H169" s="15"/>
      <c r="I169" s="15"/>
      <c r="J169" s="15"/>
      <c r="K169" s="15"/>
      <c r="L169" s="15"/>
      <c r="M169" s="15"/>
      <c r="N169" s="15"/>
      <c r="O169" s="15"/>
      <c r="P169" s="15"/>
      <c r="Q169" s="15"/>
      <c r="R169" s="15"/>
    </row>
    <row r="170">
      <c r="A170" s="15"/>
      <c r="B170" s="15"/>
      <c r="C170" s="15"/>
      <c r="D170" s="15"/>
      <c r="E170" s="15"/>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row r="1005">
      <c r="A1005" s="15"/>
      <c r="B1005" s="15"/>
      <c r="C1005" s="15"/>
      <c r="D1005" s="15"/>
      <c r="E1005" s="15"/>
      <c r="F1005" s="15"/>
      <c r="G1005" s="15"/>
      <c r="H1005" s="15"/>
      <c r="I1005" s="15"/>
      <c r="J1005" s="15"/>
      <c r="K1005" s="15"/>
      <c r="L1005" s="15"/>
      <c r="M1005" s="15"/>
      <c r="N1005" s="15"/>
      <c r="O1005" s="15"/>
      <c r="P1005" s="15"/>
      <c r="Q1005" s="15"/>
      <c r="R1005" s="15"/>
    </row>
    <row r="1006">
      <c r="A1006" s="15"/>
      <c r="B1006" s="15"/>
      <c r="C1006" s="15"/>
      <c r="D1006" s="15"/>
      <c r="E1006" s="15"/>
      <c r="F1006" s="15"/>
      <c r="G1006" s="15"/>
      <c r="H1006" s="15"/>
      <c r="I1006" s="15"/>
      <c r="J1006" s="15"/>
      <c r="K1006" s="15"/>
      <c r="L1006" s="15"/>
      <c r="M1006" s="15"/>
      <c r="N1006" s="15"/>
      <c r="O1006" s="15"/>
      <c r="P1006" s="15"/>
      <c r="Q1006" s="15"/>
      <c r="R1006" s="15"/>
    </row>
    <row r="1007">
      <c r="A1007" s="15"/>
      <c r="B1007" s="15"/>
      <c r="C1007" s="15"/>
      <c r="D1007" s="15"/>
      <c r="E1007" s="15"/>
      <c r="F1007" s="15"/>
      <c r="G1007" s="15"/>
      <c r="H1007" s="15"/>
      <c r="I1007" s="15"/>
      <c r="J1007" s="15"/>
      <c r="K1007" s="15"/>
      <c r="L1007" s="15"/>
      <c r="M1007" s="15"/>
      <c r="N1007" s="15"/>
      <c r="O1007" s="15"/>
      <c r="P1007" s="15"/>
      <c r="Q1007" s="15"/>
      <c r="R1007" s="15"/>
    </row>
    <row r="1008">
      <c r="A1008" s="15"/>
      <c r="B1008" s="15"/>
      <c r="C1008" s="15"/>
      <c r="D1008" s="15"/>
      <c r="E1008" s="15"/>
      <c r="F1008" s="15"/>
      <c r="G1008" s="15"/>
      <c r="H1008" s="15"/>
      <c r="I1008" s="15"/>
      <c r="J1008" s="15"/>
      <c r="K1008" s="15"/>
      <c r="L1008" s="15"/>
      <c r="M1008" s="15"/>
      <c r="N1008" s="15"/>
      <c r="O1008" s="15"/>
      <c r="P1008" s="15"/>
      <c r="Q1008" s="15"/>
      <c r="R1008" s="15"/>
    </row>
    <row r="1009">
      <c r="A1009" s="15"/>
      <c r="B1009" s="15"/>
      <c r="C1009" s="15"/>
      <c r="D1009" s="15"/>
      <c r="E1009" s="15"/>
      <c r="F1009" s="15"/>
      <c r="G1009" s="15"/>
      <c r="H1009" s="15"/>
      <c r="I1009" s="15"/>
      <c r="J1009" s="15"/>
      <c r="K1009" s="15"/>
      <c r="L1009" s="15"/>
      <c r="M1009" s="15"/>
      <c r="N1009" s="15"/>
      <c r="O1009" s="15"/>
      <c r="P1009" s="15"/>
      <c r="Q1009" s="15"/>
      <c r="R1009" s="15"/>
    </row>
    <row r="1010">
      <c r="A1010" s="15"/>
      <c r="B1010" s="15"/>
      <c r="C1010" s="15"/>
      <c r="D1010" s="15"/>
      <c r="E1010" s="15"/>
      <c r="F1010" s="15"/>
      <c r="G1010" s="15"/>
      <c r="H1010" s="15"/>
      <c r="I1010" s="15"/>
      <c r="J1010" s="15"/>
      <c r="K1010" s="15"/>
      <c r="L1010" s="15"/>
      <c r="M1010" s="15"/>
      <c r="N1010" s="15"/>
      <c r="O1010" s="15"/>
      <c r="P1010" s="15"/>
      <c r="Q1010" s="15"/>
      <c r="R1010" s="15"/>
    </row>
    <row r="1011">
      <c r="A1011" s="15"/>
      <c r="B1011" s="15"/>
      <c r="C1011" s="15"/>
      <c r="D1011" s="15"/>
      <c r="E1011" s="15"/>
      <c r="F1011" s="15"/>
      <c r="G1011" s="15"/>
      <c r="H1011" s="15"/>
      <c r="I1011" s="15"/>
      <c r="J1011" s="15"/>
      <c r="K1011" s="15"/>
      <c r="L1011" s="15"/>
      <c r="M1011" s="15"/>
      <c r="N1011" s="15"/>
      <c r="O1011" s="15"/>
      <c r="P1011" s="15"/>
      <c r="Q1011" s="15"/>
      <c r="R1011" s="15"/>
    </row>
    <row r="1012">
      <c r="A1012" s="15"/>
      <c r="B1012" s="15"/>
      <c r="C1012" s="15"/>
      <c r="D1012" s="15"/>
      <c r="E1012" s="15"/>
      <c r="F1012" s="15"/>
      <c r="G1012" s="15"/>
      <c r="H1012" s="15"/>
      <c r="I1012" s="15"/>
      <c r="J1012" s="15"/>
      <c r="K1012" s="15"/>
      <c r="L1012" s="15"/>
      <c r="M1012" s="15"/>
      <c r="N1012" s="15"/>
      <c r="O1012" s="15"/>
      <c r="P1012" s="15"/>
      <c r="Q1012" s="15"/>
      <c r="R1012" s="15"/>
    </row>
    <row r="1013">
      <c r="A1013" s="15"/>
      <c r="B1013" s="15"/>
      <c r="C1013" s="15"/>
      <c r="D1013" s="15"/>
      <c r="E1013" s="15"/>
      <c r="F1013" s="15"/>
      <c r="G1013" s="15"/>
      <c r="H1013" s="15"/>
      <c r="I1013" s="15"/>
      <c r="J1013" s="15"/>
      <c r="K1013" s="15"/>
      <c r="L1013" s="15"/>
      <c r="M1013" s="15"/>
      <c r="N1013" s="15"/>
      <c r="O1013" s="15"/>
      <c r="P1013" s="15"/>
      <c r="Q1013" s="15"/>
      <c r="R1013" s="15"/>
    </row>
    <row r="1014">
      <c r="A1014" s="15"/>
      <c r="B1014" s="15"/>
      <c r="C1014" s="15"/>
      <c r="D1014" s="15"/>
      <c r="E1014" s="15"/>
      <c r="F1014" s="15"/>
      <c r="G1014" s="15"/>
      <c r="H1014" s="15"/>
      <c r="I1014" s="15"/>
      <c r="J1014" s="15"/>
      <c r="K1014" s="15"/>
      <c r="L1014" s="15"/>
      <c r="M1014" s="15"/>
      <c r="N1014" s="15"/>
      <c r="O1014" s="15"/>
      <c r="P1014" s="15"/>
      <c r="Q1014" s="15"/>
      <c r="R1014" s="15"/>
    </row>
    <row r="1015">
      <c r="A1015" s="15"/>
      <c r="B1015" s="15"/>
      <c r="C1015" s="15"/>
      <c r="D1015" s="15"/>
      <c r="E1015" s="15"/>
      <c r="F1015" s="15"/>
      <c r="G1015" s="15"/>
      <c r="H1015" s="15"/>
      <c r="I1015" s="15"/>
      <c r="J1015" s="15"/>
      <c r="K1015" s="15"/>
      <c r="L1015" s="15"/>
      <c r="M1015" s="15"/>
      <c r="N1015" s="15"/>
      <c r="O1015" s="15"/>
      <c r="P1015" s="15"/>
      <c r="Q1015" s="15"/>
      <c r="R1015" s="15"/>
    </row>
    <row r="1016">
      <c r="A1016" s="15"/>
      <c r="B1016" s="15"/>
      <c r="C1016" s="15"/>
      <c r="D1016" s="15"/>
      <c r="E1016" s="15"/>
      <c r="F1016" s="15"/>
      <c r="G1016" s="15"/>
      <c r="H1016" s="15"/>
      <c r="I1016" s="15"/>
      <c r="J1016" s="15"/>
      <c r="K1016" s="15"/>
      <c r="L1016" s="15"/>
      <c r="M1016" s="15"/>
      <c r="N1016" s="15"/>
      <c r="O1016" s="15"/>
      <c r="P1016" s="15"/>
      <c r="Q1016" s="15"/>
      <c r="R1016" s="15"/>
    </row>
    <row r="1017">
      <c r="A1017" s="15"/>
      <c r="B1017" s="15"/>
      <c r="C1017" s="15"/>
      <c r="D1017" s="15"/>
      <c r="E1017" s="15"/>
      <c r="F1017" s="15"/>
      <c r="G1017" s="15"/>
      <c r="H1017" s="15"/>
      <c r="I1017" s="15"/>
      <c r="J1017" s="15"/>
      <c r="K1017" s="15"/>
      <c r="L1017" s="15"/>
      <c r="M1017" s="15"/>
      <c r="N1017" s="15"/>
      <c r="O1017" s="15"/>
      <c r="P1017" s="15"/>
      <c r="Q1017" s="15"/>
      <c r="R1017" s="15"/>
    </row>
    <row r="1018">
      <c r="A1018" s="15"/>
      <c r="B1018" s="15"/>
      <c r="C1018" s="15"/>
      <c r="D1018" s="15"/>
      <c r="E1018" s="15"/>
      <c r="F1018" s="15"/>
      <c r="G1018" s="15"/>
      <c r="H1018" s="15"/>
      <c r="I1018" s="15"/>
      <c r="J1018" s="15"/>
      <c r="K1018" s="15"/>
      <c r="L1018" s="15"/>
      <c r="M1018" s="15"/>
      <c r="N1018" s="15"/>
      <c r="O1018" s="15"/>
      <c r="P1018" s="15"/>
      <c r="Q1018" s="15"/>
      <c r="R1018" s="15"/>
    </row>
    <row r="1019">
      <c r="A1019" s="15"/>
      <c r="B1019" s="15"/>
      <c r="C1019" s="15"/>
      <c r="D1019" s="15"/>
      <c r="E1019" s="15"/>
      <c r="F1019" s="15"/>
      <c r="G1019" s="15"/>
      <c r="H1019" s="15"/>
      <c r="I1019" s="15"/>
      <c r="J1019" s="15"/>
      <c r="K1019" s="15"/>
      <c r="L1019" s="15"/>
      <c r="M1019" s="15"/>
      <c r="N1019" s="15"/>
      <c r="O1019" s="15"/>
      <c r="P1019" s="15"/>
      <c r="Q1019" s="15"/>
      <c r="R1019" s="15"/>
    </row>
    <row r="1020">
      <c r="A1020" s="15"/>
      <c r="B1020" s="15"/>
      <c r="C1020" s="15"/>
      <c r="D1020" s="15"/>
      <c r="E1020" s="15"/>
      <c r="F1020" s="15"/>
      <c r="G1020" s="15"/>
      <c r="H1020" s="15"/>
      <c r="I1020" s="15"/>
      <c r="J1020" s="15"/>
      <c r="K1020" s="15"/>
      <c r="L1020" s="15"/>
      <c r="M1020" s="15"/>
      <c r="N1020" s="15"/>
      <c r="O1020" s="15"/>
      <c r="P1020" s="15"/>
      <c r="Q1020" s="15"/>
      <c r="R1020" s="15"/>
    </row>
    <row r="1021">
      <c r="A1021" s="15"/>
      <c r="B1021" s="15"/>
      <c r="C1021" s="15"/>
      <c r="D1021" s="15"/>
      <c r="E1021" s="15"/>
      <c r="F1021" s="15"/>
      <c r="G1021" s="15"/>
      <c r="H1021" s="15"/>
      <c r="I1021" s="15"/>
      <c r="J1021" s="15"/>
      <c r="K1021" s="15"/>
      <c r="L1021" s="15"/>
      <c r="M1021" s="15"/>
      <c r="N1021" s="15"/>
      <c r="O1021" s="15"/>
      <c r="P1021" s="15"/>
      <c r="Q1021" s="15"/>
      <c r="R1021" s="15"/>
    </row>
    <row r="1022">
      <c r="A1022" s="15"/>
      <c r="B1022" s="15"/>
      <c r="C1022" s="15"/>
      <c r="D1022" s="15"/>
      <c r="E1022" s="15"/>
      <c r="F1022" s="15"/>
      <c r="G1022" s="15"/>
      <c r="H1022" s="15"/>
      <c r="I1022" s="15"/>
      <c r="J1022" s="15"/>
      <c r="K1022" s="15"/>
      <c r="L1022" s="15"/>
      <c r="M1022" s="15"/>
      <c r="N1022" s="15"/>
      <c r="O1022" s="15"/>
      <c r="P1022" s="15"/>
      <c r="Q1022" s="15"/>
      <c r="R1022" s="15"/>
    </row>
    <row r="1023">
      <c r="A1023" s="15"/>
      <c r="B1023" s="15"/>
      <c r="C1023" s="15"/>
      <c r="D1023" s="15"/>
      <c r="E1023" s="15"/>
      <c r="F1023" s="15"/>
      <c r="G1023" s="15"/>
      <c r="H1023" s="15"/>
      <c r="I1023" s="15"/>
      <c r="J1023" s="15"/>
      <c r="K1023" s="15"/>
      <c r="L1023" s="15"/>
      <c r="M1023" s="15"/>
      <c r="N1023" s="15"/>
      <c r="O1023" s="15"/>
      <c r="P1023" s="15"/>
      <c r="Q1023" s="15"/>
      <c r="R1023" s="15"/>
    </row>
    <row r="1024">
      <c r="A1024" s="15"/>
      <c r="B1024" s="15"/>
      <c r="C1024" s="15"/>
      <c r="D1024" s="15"/>
      <c r="E1024" s="15"/>
      <c r="F1024" s="15"/>
      <c r="G1024" s="15"/>
      <c r="H1024" s="15"/>
      <c r="I1024" s="15"/>
      <c r="J1024" s="15"/>
      <c r="K1024" s="15"/>
      <c r="L1024" s="15"/>
      <c r="M1024" s="15"/>
      <c r="N1024" s="15"/>
      <c r="O1024" s="15"/>
      <c r="P1024" s="15"/>
      <c r="Q1024" s="15"/>
      <c r="R1024" s="15"/>
    </row>
    <row r="1025">
      <c r="A1025" s="15"/>
      <c r="B1025" s="15"/>
      <c r="C1025" s="15"/>
      <c r="D1025" s="15"/>
      <c r="E1025" s="15"/>
      <c r="F1025" s="15"/>
      <c r="G1025" s="15"/>
      <c r="H1025" s="15"/>
      <c r="I1025" s="15"/>
      <c r="J1025" s="15"/>
      <c r="K1025" s="15"/>
      <c r="L1025" s="15"/>
      <c r="M1025" s="15"/>
      <c r="N1025" s="15"/>
      <c r="O1025" s="15"/>
      <c r="P1025" s="15"/>
      <c r="Q1025" s="15"/>
      <c r="R1025" s="15"/>
    </row>
    <row r="1026">
      <c r="A1026" s="15"/>
      <c r="B1026" s="15"/>
      <c r="C1026" s="15"/>
      <c r="D1026" s="15"/>
      <c r="E1026" s="15"/>
      <c r="F1026" s="15"/>
      <c r="G1026" s="15"/>
      <c r="H1026" s="15"/>
      <c r="I1026" s="15"/>
      <c r="J1026" s="15"/>
      <c r="K1026" s="15"/>
      <c r="L1026" s="15"/>
      <c r="M1026" s="15"/>
      <c r="N1026" s="15"/>
      <c r="O1026" s="15"/>
      <c r="P1026" s="15"/>
      <c r="Q1026" s="15"/>
      <c r="R1026" s="15"/>
    </row>
    <row r="1027">
      <c r="A1027" s="15"/>
      <c r="B1027" s="15"/>
      <c r="C1027" s="15"/>
      <c r="D1027" s="15"/>
      <c r="E1027" s="15"/>
      <c r="F1027" s="15"/>
      <c r="G1027" s="15"/>
      <c r="H1027" s="15"/>
      <c r="I1027" s="15"/>
      <c r="J1027" s="15"/>
      <c r="K1027" s="15"/>
      <c r="L1027" s="15"/>
      <c r="M1027" s="15"/>
      <c r="N1027" s="15"/>
      <c r="O1027" s="15"/>
      <c r="P1027" s="15"/>
      <c r="Q1027" s="15"/>
      <c r="R1027" s="15"/>
    </row>
    <row r="1028">
      <c r="A1028" s="15"/>
      <c r="B1028" s="15"/>
      <c r="C1028" s="15"/>
      <c r="D1028" s="15"/>
      <c r="E1028" s="15"/>
      <c r="F1028" s="15"/>
      <c r="G1028" s="15"/>
      <c r="H1028" s="15"/>
      <c r="I1028" s="15"/>
      <c r="J1028" s="15"/>
      <c r="K1028" s="15"/>
      <c r="L1028" s="15"/>
      <c r="M1028" s="15"/>
      <c r="N1028" s="15"/>
      <c r="O1028" s="15"/>
      <c r="P1028" s="15"/>
      <c r="Q1028" s="15"/>
      <c r="R1028" s="15"/>
    </row>
    <row r="1029">
      <c r="A1029" s="15"/>
      <c r="B1029" s="15"/>
      <c r="C1029" s="15"/>
      <c r="D1029" s="15"/>
      <c r="E1029" s="15"/>
      <c r="F1029" s="15"/>
      <c r="G1029" s="15"/>
      <c r="H1029" s="15"/>
      <c r="I1029" s="15"/>
      <c r="J1029" s="15"/>
      <c r="K1029" s="15"/>
      <c r="L1029" s="15"/>
      <c r="M1029" s="15"/>
      <c r="N1029" s="15"/>
      <c r="O1029" s="15"/>
      <c r="P1029" s="15"/>
      <c r="Q1029" s="15"/>
      <c r="R1029" s="15"/>
    </row>
    <row r="1030">
      <c r="A1030" s="15"/>
      <c r="B1030" s="15"/>
      <c r="C1030" s="15"/>
      <c r="D1030" s="15"/>
      <c r="E1030" s="15"/>
      <c r="F1030" s="15"/>
      <c r="G1030" s="15"/>
      <c r="H1030" s="15"/>
      <c r="I1030" s="15"/>
      <c r="J1030" s="15"/>
      <c r="K1030" s="15"/>
      <c r="L1030" s="15"/>
      <c r="M1030" s="15"/>
      <c r="N1030" s="15"/>
      <c r="O1030" s="15"/>
      <c r="P1030" s="15"/>
      <c r="Q1030" s="15"/>
      <c r="R1030" s="15"/>
    </row>
    <row r="1031">
      <c r="A1031" s="15"/>
      <c r="B1031" s="15"/>
      <c r="C1031" s="15"/>
      <c r="D1031" s="15"/>
      <c r="E1031" s="15"/>
      <c r="F1031" s="15"/>
      <c r="G1031" s="15"/>
      <c r="H1031" s="15"/>
      <c r="I1031" s="15"/>
      <c r="J1031" s="15"/>
      <c r="K1031" s="15"/>
      <c r="L1031" s="15"/>
      <c r="M1031" s="15"/>
      <c r="N1031" s="15"/>
      <c r="O1031" s="15"/>
      <c r="P1031" s="15"/>
      <c r="Q1031" s="15"/>
      <c r="R1031" s="15"/>
    </row>
    <row r="1032">
      <c r="A1032" s="15"/>
      <c r="B1032" s="15"/>
      <c r="C1032" s="15"/>
      <c r="D1032" s="15"/>
      <c r="E1032" s="15"/>
      <c r="F1032" s="15"/>
      <c r="G1032" s="15"/>
      <c r="H1032" s="15"/>
      <c r="I1032" s="15"/>
      <c r="J1032" s="15"/>
      <c r="K1032" s="15"/>
      <c r="L1032" s="15"/>
      <c r="M1032" s="15"/>
      <c r="N1032" s="15"/>
      <c r="O1032" s="15"/>
      <c r="P1032" s="15"/>
      <c r="Q1032" s="15"/>
      <c r="R1032" s="15"/>
    </row>
    <row r="1033">
      <c r="A1033" s="15"/>
      <c r="B1033" s="15"/>
      <c r="C1033" s="15"/>
      <c r="D1033" s="15"/>
      <c r="E1033" s="15"/>
      <c r="F1033" s="15"/>
      <c r="G1033" s="15"/>
      <c r="H1033" s="15"/>
      <c r="I1033" s="15"/>
      <c r="J1033" s="15"/>
      <c r="K1033" s="15"/>
      <c r="L1033" s="15"/>
      <c r="M1033" s="15"/>
      <c r="N1033" s="15"/>
      <c r="O1033" s="15"/>
      <c r="P1033" s="15"/>
      <c r="Q1033" s="15"/>
      <c r="R1033" s="15"/>
    </row>
    <row r="1034">
      <c r="A1034" s="15"/>
      <c r="B1034" s="15"/>
      <c r="C1034" s="15"/>
      <c r="D1034" s="15"/>
      <c r="E1034" s="15"/>
      <c r="F1034" s="15"/>
      <c r="G1034" s="15"/>
      <c r="H1034" s="15"/>
      <c r="I1034" s="15"/>
      <c r="J1034" s="15"/>
      <c r="K1034" s="15"/>
      <c r="L1034" s="15"/>
      <c r="M1034" s="15"/>
      <c r="N1034" s="15"/>
      <c r="O1034" s="15"/>
      <c r="P1034" s="15"/>
      <c r="Q1034" s="15"/>
      <c r="R1034" s="15"/>
    </row>
    <row r="1035">
      <c r="A1035" s="15"/>
      <c r="B1035" s="15"/>
      <c r="C1035" s="15"/>
      <c r="D1035" s="15"/>
      <c r="E1035" s="15"/>
      <c r="F1035" s="15"/>
      <c r="G1035" s="15"/>
      <c r="H1035" s="15"/>
      <c r="I1035" s="15"/>
      <c r="J1035" s="15"/>
      <c r="K1035" s="15"/>
      <c r="L1035" s="15"/>
      <c r="M1035" s="15"/>
      <c r="N1035" s="15"/>
      <c r="O1035" s="15"/>
      <c r="P1035" s="15"/>
      <c r="Q1035" s="15"/>
      <c r="R1035" s="15"/>
    </row>
    <row r="1036">
      <c r="A1036" s="15"/>
      <c r="B1036" s="15"/>
      <c r="C1036" s="15"/>
      <c r="D1036" s="15"/>
      <c r="E1036" s="15"/>
      <c r="F1036" s="15"/>
      <c r="G1036" s="15"/>
      <c r="H1036" s="15"/>
      <c r="I1036" s="15"/>
      <c r="J1036" s="15"/>
      <c r="K1036" s="15"/>
      <c r="L1036" s="15"/>
      <c r="M1036" s="15"/>
      <c r="N1036" s="15"/>
      <c r="O1036" s="15"/>
      <c r="P1036" s="15"/>
      <c r="Q1036" s="15"/>
      <c r="R1036" s="15"/>
    </row>
    <row r="1037">
      <c r="A1037" s="15"/>
      <c r="B1037" s="15"/>
      <c r="C1037" s="15"/>
      <c r="D1037" s="15"/>
      <c r="E1037" s="15"/>
      <c r="F1037" s="15"/>
      <c r="G1037" s="15"/>
      <c r="H1037" s="15"/>
      <c r="I1037" s="15"/>
      <c r="J1037" s="15"/>
      <c r="K1037" s="15"/>
      <c r="L1037" s="15"/>
      <c r="M1037" s="15"/>
      <c r="N1037" s="15"/>
      <c r="O1037" s="15"/>
      <c r="P1037" s="15"/>
      <c r="Q1037" s="15"/>
      <c r="R1037" s="15"/>
    </row>
    <row r="1038">
      <c r="A1038" s="15"/>
      <c r="B1038" s="15"/>
      <c r="C1038" s="15"/>
      <c r="D1038" s="15"/>
      <c r="E1038" s="15"/>
      <c r="F1038" s="15"/>
      <c r="G1038" s="15"/>
      <c r="H1038" s="15"/>
      <c r="I1038" s="15"/>
      <c r="J1038" s="15"/>
      <c r="K1038" s="15"/>
      <c r="L1038" s="15"/>
      <c r="M1038" s="15"/>
      <c r="N1038" s="15"/>
      <c r="O1038" s="15"/>
      <c r="P1038" s="15"/>
      <c r="Q1038" s="15"/>
      <c r="R1038" s="15"/>
    </row>
    <row r="1039">
      <c r="A1039" s="15"/>
      <c r="B1039" s="15"/>
      <c r="C1039" s="15"/>
      <c r="D1039" s="15"/>
      <c r="E1039" s="15"/>
      <c r="F1039" s="15"/>
      <c r="G1039" s="15"/>
      <c r="H1039" s="15"/>
      <c r="I1039" s="15"/>
      <c r="J1039" s="15"/>
      <c r="K1039" s="15"/>
      <c r="L1039" s="15"/>
      <c r="M1039" s="15"/>
      <c r="N1039" s="15"/>
      <c r="O1039" s="15"/>
      <c r="P1039" s="15"/>
      <c r="Q1039" s="15"/>
      <c r="R1039" s="15"/>
    </row>
    <row r="1040">
      <c r="A1040" s="15"/>
      <c r="B1040" s="15"/>
      <c r="C1040" s="15"/>
      <c r="D1040" s="15"/>
      <c r="E1040" s="15"/>
      <c r="F1040" s="15"/>
      <c r="G1040" s="15"/>
      <c r="H1040" s="15"/>
      <c r="I1040" s="15"/>
      <c r="J1040" s="15"/>
      <c r="K1040" s="15"/>
      <c r="L1040" s="15"/>
      <c r="M1040" s="15"/>
      <c r="N1040" s="15"/>
      <c r="O1040" s="15"/>
      <c r="P1040" s="15"/>
      <c r="Q1040" s="15"/>
      <c r="R1040" s="15"/>
    </row>
    <row r="1041">
      <c r="A1041" s="15"/>
      <c r="B1041" s="15"/>
      <c r="C1041" s="15"/>
      <c r="D1041" s="15"/>
      <c r="E1041" s="15"/>
      <c r="F1041" s="15"/>
      <c r="G1041" s="15"/>
      <c r="H1041" s="15"/>
      <c r="I1041" s="15"/>
      <c r="J1041" s="15"/>
      <c r="K1041" s="15"/>
      <c r="L1041" s="15"/>
      <c r="M1041" s="15"/>
      <c r="N1041" s="15"/>
      <c r="O1041" s="15"/>
      <c r="P1041" s="15"/>
      <c r="Q1041" s="15"/>
      <c r="R1041" s="15"/>
    </row>
    <row r="1042">
      <c r="A1042" s="15"/>
      <c r="B1042" s="15"/>
      <c r="C1042" s="15"/>
      <c r="D1042" s="15"/>
      <c r="E1042" s="15"/>
      <c r="F1042" s="15"/>
      <c r="G1042" s="15"/>
      <c r="H1042" s="15"/>
      <c r="I1042" s="15"/>
      <c r="J1042" s="15"/>
      <c r="K1042" s="15"/>
      <c r="L1042" s="15"/>
      <c r="M1042" s="15"/>
      <c r="N1042" s="15"/>
      <c r="O1042" s="15"/>
      <c r="P1042" s="15"/>
      <c r="Q1042" s="15"/>
      <c r="R1042" s="15"/>
    </row>
    <row r="1043">
      <c r="A1043" s="15"/>
      <c r="B1043" s="15"/>
      <c r="C1043" s="15"/>
      <c r="D1043" s="15"/>
      <c r="E1043" s="15"/>
      <c r="F1043" s="15"/>
      <c r="G1043" s="15"/>
      <c r="H1043" s="15"/>
      <c r="I1043" s="15"/>
      <c r="J1043" s="15"/>
      <c r="K1043" s="15"/>
      <c r="L1043" s="15"/>
      <c r="M1043" s="15"/>
      <c r="N1043" s="15"/>
      <c r="O1043" s="15"/>
      <c r="P1043" s="15"/>
      <c r="Q1043" s="15"/>
      <c r="R1043" s="15"/>
    </row>
    <row r="1044">
      <c r="A1044" s="15"/>
      <c r="B1044" s="15"/>
      <c r="C1044" s="15"/>
      <c r="D1044" s="15"/>
      <c r="E1044" s="15"/>
      <c r="F1044" s="15"/>
      <c r="G1044" s="15"/>
      <c r="H1044" s="15"/>
      <c r="I1044" s="15"/>
      <c r="J1044" s="15"/>
      <c r="K1044" s="15"/>
      <c r="L1044" s="15"/>
      <c r="M1044" s="15"/>
      <c r="N1044" s="15"/>
      <c r="O1044" s="15"/>
      <c r="P1044" s="15"/>
      <c r="Q1044" s="15"/>
      <c r="R1044" s="15"/>
    </row>
    <row r="1045">
      <c r="A1045" s="15"/>
      <c r="B1045" s="15"/>
      <c r="C1045" s="15"/>
      <c r="D1045" s="15"/>
      <c r="E1045" s="15"/>
      <c r="F1045" s="15"/>
      <c r="G1045" s="15"/>
      <c r="H1045" s="15"/>
      <c r="I1045" s="15"/>
      <c r="J1045" s="15"/>
      <c r="K1045" s="15"/>
      <c r="L1045" s="15"/>
      <c r="M1045" s="15"/>
      <c r="N1045" s="15"/>
      <c r="O1045" s="15"/>
      <c r="P1045" s="15"/>
      <c r="Q1045" s="15"/>
      <c r="R1045" s="15"/>
    </row>
    <row r="1046">
      <c r="A1046" s="15"/>
      <c r="B1046" s="15"/>
      <c r="C1046" s="15"/>
      <c r="D1046" s="15"/>
      <c r="E1046" s="15"/>
      <c r="F1046" s="15"/>
      <c r="G1046" s="15"/>
      <c r="H1046" s="15"/>
      <c r="I1046" s="15"/>
      <c r="J1046" s="15"/>
      <c r="K1046" s="15"/>
      <c r="L1046" s="15"/>
      <c r="M1046" s="15"/>
      <c r="N1046" s="15"/>
      <c r="O1046" s="15"/>
      <c r="P1046" s="15"/>
      <c r="Q1046" s="15"/>
      <c r="R1046" s="15"/>
    </row>
    <row r="1047">
      <c r="A1047" s="15"/>
      <c r="B1047" s="15"/>
      <c r="C1047" s="15"/>
      <c r="D1047" s="15"/>
      <c r="E1047" s="15"/>
      <c r="F1047" s="15"/>
      <c r="G1047" s="15"/>
      <c r="H1047" s="15"/>
      <c r="I1047" s="15"/>
      <c r="J1047" s="15"/>
      <c r="K1047" s="15"/>
      <c r="L1047" s="15"/>
      <c r="M1047" s="15"/>
      <c r="N1047" s="15"/>
      <c r="O1047" s="15"/>
      <c r="P1047" s="15"/>
      <c r="Q1047" s="15"/>
      <c r="R1047" s="15"/>
    </row>
    <row r="1048">
      <c r="A1048" s="15"/>
      <c r="B1048" s="15"/>
      <c r="C1048" s="15"/>
      <c r="D1048" s="15"/>
      <c r="E1048" s="15"/>
      <c r="F1048" s="15"/>
      <c r="G1048" s="15"/>
      <c r="H1048" s="15"/>
      <c r="I1048" s="15"/>
      <c r="J1048" s="15"/>
      <c r="K1048" s="15"/>
      <c r="L1048" s="15"/>
      <c r="M1048" s="15"/>
      <c r="N1048" s="15"/>
      <c r="O1048" s="15"/>
      <c r="P1048" s="15"/>
      <c r="Q1048" s="15"/>
      <c r="R1048" s="15"/>
    </row>
    <row r="1049">
      <c r="A1049" s="15"/>
      <c r="B1049" s="15"/>
      <c r="C1049" s="15"/>
      <c r="D1049" s="15"/>
      <c r="E1049" s="15"/>
      <c r="F1049" s="15"/>
      <c r="G1049" s="15"/>
      <c r="H1049" s="15"/>
      <c r="I1049" s="15"/>
      <c r="J1049" s="15"/>
      <c r="K1049" s="15"/>
      <c r="L1049" s="15"/>
      <c r="M1049" s="15"/>
      <c r="N1049" s="15"/>
      <c r="O1049" s="15"/>
      <c r="P1049" s="15"/>
      <c r="Q1049" s="15"/>
      <c r="R1049" s="15"/>
    </row>
    <row r="1050">
      <c r="A1050" s="15"/>
      <c r="B1050" s="15"/>
      <c r="C1050" s="15"/>
      <c r="D1050" s="15"/>
      <c r="E1050" s="15"/>
      <c r="F1050" s="15"/>
      <c r="G1050" s="15"/>
      <c r="H1050" s="15"/>
      <c r="I1050" s="15"/>
      <c r="J1050" s="15"/>
      <c r="K1050" s="15"/>
      <c r="L1050" s="15"/>
      <c r="M1050" s="15"/>
      <c r="N1050" s="15"/>
      <c r="O1050" s="15"/>
      <c r="P1050" s="15"/>
      <c r="Q1050" s="15"/>
      <c r="R1050" s="15"/>
    </row>
    <row r="1051">
      <c r="A1051" s="15"/>
      <c r="B1051" s="15"/>
      <c r="C1051" s="15"/>
      <c r="D1051" s="15"/>
      <c r="E1051" s="15"/>
      <c r="F1051" s="15"/>
      <c r="G1051" s="15"/>
      <c r="H1051" s="15"/>
      <c r="I1051" s="15"/>
      <c r="J1051" s="15"/>
      <c r="K1051" s="15"/>
      <c r="L1051" s="15"/>
      <c r="M1051" s="15"/>
      <c r="N1051" s="15"/>
      <c r="O1051" s="15"/>
      <c r="P1051" s="15"/>
      <c r="Q1051" s="15"/>
      <c r="R1051" s="15"/>
    </row>
    <row r="1052">
      <c r="A1052" s="15"/>
      <c r="B1052" s="15"/>
      <c r="C1052" s="15"/>
      <c r="D1052" s="15"/>
      <c r="E1052" s="15"/>
      <c r="F1052" s="15"/>
      <c r="G1052" s="15"/>
      <c r="H1052" s="15"/>
      <c r="I1052" s="15"/>
      <c r="J1052" s="15"/>
      <c r="K1052" s="15"/>
      <c r="L1052" s="15"/>
      <c r="M1052" s="15"/>
      <c r="N1052" s="15"/>
      <c r="O1052" s="15"/>
      <c r="P1052" s="15"/>
      <c r="Q1052" s="15"/>
      <c r="R1052" s="15"/>
    </row>
    <row r="1053">
      <c r="A1053" s="15"/>
      <c r="B1053" s="15"/>
      <c r="C1053" s="15"/>
      <c r="D1053" s="15"/>
      <c r="E1053" s="15"/>
      <c r="F1053" s="15"/>
      <c r="G1053" s="15"/>
      <c r="H1053" s="15"/>
      <c r="I1053" s="15"/>
      <c r="J1053" s="15"/>
      <c r="K1053" s="15"/>
      <c r="L1053" s="15"/>
      <c r="M1053" s="15"/>
      <c r="N1053" s="15"/>
      <c r="O1053" s="15"/>
      <c r="P1053" s="15"/>
      <c r="Q1053" s="15"/>
      <c r="R1053" s="15"/>
    </row>
    <row r="1054">
      <c r="A1054" s="15"/>
      <c r="B1054" s="15"/>
      <c r="C1054" s="15"/>
      <c r="D1054" s="15"/>
      <c r="E1054" s="15"/>
      <c r="F1054" s="15"/>
      <c r="G1054" s="15"/>
      <c r="H1054" s="15"/>
      <c r="I1054" s="15"/>
      <c r="J1054" s="15"/>
      <c r="K1054" s="15"/>
      <c r="L1054" s="15"/>
      <c r="M1054" s="15"/>
      <c r="N1054" s="15"/>
      <c r="O1054" s="15"/>
      <c r="P1054" s="15"/>
      <c r="Q1054" s="15"/>
      <c r="R1054" s="15"/>
    </row>
    <row r="1055">
      <c r="A1055" s="15"/>
      <c r="B1055" s="15"/>
      <c r="C1055" s="15"/>
      <c r="D1055" s="15"/>
      <c r="E1055" s="15"/>
      <c r="F1055" s="15"/>
      <c r="G1055" s="15"/>
      <c r="H1055" s="15"/>
      <c r="I1055" s="15"/>
      <c r="J1055" s="15"/>
      <c r="K1055" s="15"/>
      <c r="L1055" s="15"/>
      <c r="M1055" s="15"/>
      <c r="N1055" s="15"/>
      <c r="O1055" s="15"/>
      <c r="P1055" s="15"/>
      <c r="Q1055" s="15"/>
      <c r="R1055" s="15"/>
    </row>
    <row r="1056">
      <c r="A1056" s="15"/>
      <c r="B1056" s="15"/>
      <c r="C1056" s="15"/>
      <c r="D1056" s="15"/>
      <c r="E1056" s="15"/>
      <c r="F1056" s="15"/>
      <c r="G1056" s="15"/>
      <c r="H1056" s="15"/>
      <c r="I1056" s="15"/>
      <c r="J1056" s="15"/>
      <c r="K1056" s="15"/>
      <c r="L1056" s="15"/>
      <c r="M1056" s="15"/>
      <c r="N1056" s="15"/>
      <c r="O1056" s="15"/>
      <c r="P1056" s="15"/>
      <c r="Q1056" s="15"/>
      <c r="R1056" s="15"/>
    </row>
    <row r="1057">
      <c r="A1057" s="15"/>
      <c r="B1057" s="15"/>
      <c r="C1057" s="15"/>
      <c r="D1057" s="15"/>
      <c r="E1057" s="15"/>
      <c r="F1057" s="15"/>
      <c r="G1057" s="15"/>
      <c r="H1057" s="15"/>
      <c r="I1057" s="15"/>
      <c r="J1057" s="15"/>
      <c r="K1057" s="15"/>
      <c r="L1057" s="15"/>
      <c r="M1057" s="15"/>
      <c r="N1057" s="15"/>
      <c r="O1057" s="15"/>
      <c r="P1057" s="15"/>
      <c r="Q1057" s="15"/>
      <c r="R1057" s="15"/>
    </row>
    <row r="1058">
      <c r="A1058" s="15"/>
      <c r="B1058" s="15"/>
      <c r="C1058" s="15"/>
      <c r="D1058" s="15"/>
      <c r="E1058" s="15"/>
      <c r="F1058" s="15"/>
      <c r="G1058" s="15"/>
      <c r="H1058" s="15"/>
      <c r="I1058" s="15"/>
      <c r="J1058" s="15"/>
      <c r="K1058" s="15"/>
      <c r="L1058" s="15"/>
      <c r="M1058" s="15"/>
      <c r="N1058" s="15"/>
      <c r="O1058" s="15"/>
      <c r="P1058" s="15"/>
      <c r="Q1058" s="15"/>
      <c r="R1058" s="15"/>
    </row>
    <row r="1059">
      <c r="A1059" s="15"/>
      <c r="B1059" s="15"/>
      <c r="C1059" s="15"/>
      <c r="D1059" s="15"/>
      <c r="E1059" s="15"/>
      <c r="F1059" s="15"/>
      <c r="G1059" s="15"/>
      <c r="H1059" s="15"/>
      <c r="I1059" s="15"/>
      <c r="J1059" s="15"/>
      <c r="K1059" s="15"/>
      <c r="L1059" s="15"/>
      <c r="M1059" s="15"/>
      <c r="N1059" s="15"/>
      <c r="O1059" s="15"/>
      <c r="P1059" s="15"/>
      <c r="Q1059" s="15"/>
      <c r="R1059" s="15"/>
    </row>
    <row r="1060">
      <c r="A1060" s="15"/>
      <c r="B1060" s="15"/>
      <c r="C1060" s="15"/>
      <c r="D1060" s="15"/>
      <c r="E1060" s="15"/>
      <c r="F1060" s="15"/>
      <c r="G1060" s="15"/>
      <c r="H1060" s="15"/>
      <c r="I1060" s="15"/>
      <c r="J1060" s="15"/>
      <c r="K1060" s="15"/>
      <c r="L1060" s="15"/>
      <c r="M1060" s="15"/>
      <c r="N1060" s="15"/>
      <c r="O1060" s="15"/>
      <c r="P1060" s="15"/>
      <c r="Q1060" s="15"/>
      <c r="R1060" s="15"/>
    </row>
    <row r="1061">
      <c r="A1061" s="15"/>
      <c r="B1061" s="15"/>
      <c r="C1061" s="15"/>
      <c r="D1061" s="15"/>
      <c r="E1061" s="15"/>
      <c r="F1061" s="15"/>
      <c r="G1061" s="15"/>
      <c r="H1061" s="15"/>
      <c r="I1061" s="15"/>
      <c r="J1061" s="15"/>
      <c r="K1061" s="15"/>
      <c r="L1061" s="15"/>
      <c r="M1061" s="15"/>
      <c r="N1061" s="15"/>
      <c r="O1061" s="15"/>
      <c r="P1061" s="15"/>
      <c r="Q1061" s="15"/>
      <c r="R1061" s="15"/>
    </row>
    <row r="1062">
      <c r="A1062" s="15"/>
      <c r="B1062" s="15"/>
      <c r="C1062" s="15"/>
      <c r="D1062" s="15"/>
      <c r="E1062" s="15"/>
      <c r="F1062" s="15"/>
      <c r="G1062" s="15"/>
      <c r="H1062" s="15"/>
      <c r="I1062" s="15"/>
      <c r="J1062" s="15"/>
      <c r="K1062" s="15"/>
      <c r="L1062" s="15"/>
      <c r="M1062" s="15"/>
      <c r="N1062" s="15"/>
      <c r="O1062" s="15"/>
      <c r="P1062" s="15"/>
      <c r="Q1062" s="15"/>
      <c r="R1062" s="15"/>
    </row>
    <row r="1063">
      <c r="A1063" s="15"/>
      <c r="B1063" s="15"/>
      <c r="C1063" s="15"/>
      <c r="D1063" s="15"/>
      <c r="E1063" s="15"/>
      <c r="F1063" s="15"/>
      <c r="G1063" s="15"/>
      <c r="H1063" s="15"/>
      <c r="I1063" s="15"/>
      <c r="J1063" s="15"/>
      <c r="K1063" s="15"/>
      <c r="L1063" s="15"/>
      <c r="M1063" s="15"/>
      <c r="N1063" s="15"/>
      <c r="O1063" s="15"/>
      <c r="P1063" s="15"/>
      <c r="Q1063" s="15"/>
      <c r="R1063" s="15"/>
    </row>
    <row r="1064">
      <c r="A1064" s="15"/>
      <c r="B1064" s="15"/>
      <c r="C1064" s="15"/>
      <c r="D1064" s="15"/>
      <c r="E1064" s="15"/>
      <c r="F1064" s="15"/>
      <c r="G1064" s="15"/>
      <c r="H1064" s="15"/>
      <c r="I1064" s="15"/>
      <c r="J1064" s="15"/>
      <c r="K1064" s="15"/>
      <c r="L1064" s="15"/>
      <c r="M1064" s="15"/>
      <c r="N1064" s="15"/>
      <c r="O1064" s="15"/>
      <c r="P1064" s="15"/>
      <c r="Q1064" s="15"/>
      <c r="R1064" s="15"/>
    </row>
    <row r="1065">
      <c r="A1065" s="15"/>
      <c r="B1065" s="15"/>
      <c r="C1065" s="15"/>
      <c r="D1065" s="15"/>
      <c r="E1065" s="15"/>
      <c r="F1065" s="15"/>
      <c r="G1065" s="15"/>
      <c r="H1065" s="15"/>
      <c r="I1065" s="15"/>
      <c r="J1065" s="15"/>
      <c r="K1065" s="15"/>
      <c r="L1065" s="15"/>
      <c r="M1065" s="15"/>
      <c r="N1065" s="15"/>
      <c r="O1065" s="15"/>
      <c r="P1065" s="15"/>
      <c r="Q1065" s="15"/>
      <c r="R1065" s="15"/>
    </row>
    <row r="1066">
      <c r="A1066" s="15"/>
      <c r="B1066" s="15"/>
      <c r="C1066" s="15"/>
      <c r="D1066" s="15"/>
      <c r="E1066" s="15"/>
      <c r="F1066" s="15"/>
      <c r="G1066" s="15"/>
      <c r="H1066" s="15"/>
      <c r="I1066" s="15"/>
      <c r="J1066" s="15"/>
      <c r="K1066" s="15"/>
      <c r="L1066" s="15"/>
      <c r="M1066" s="15"/>
      <c r="N1066" s="15"/>
      <c r="O1066" s="15"/>
      <c r="P1066" s="15"/>
      <c r="Q1066" s="15"/>
      <c r="R1066" s="15"/>
    </row>
    <row r="1067">
      <c r="A1067" s="15"/>
      <c r="B1067" s="15"/>
      <c r="C1067" s="15"/>
      <c r="D1067" s="15"/>
      <c r="E1067" s="15"/>
      <c r="F1067" s="15"/>
      <c r="G1067" s="15"/>
      <c r="H1067" s="15"/>
      <c r="I1067" s="15"/>
      <c r="J1067" s="15"/>
      <c r="K1067" s="15"/>
      <c r="L1067" s="15"/>
      <c r="M1067" s="15"/>
      <c r="N1067" s="15"/>
      <c r="O1067" s="15"/>
      <c r="P1067" s="15"/>
      <c r="Q1067" s="15"/>
      <c r="R1067" s="15"/>
    </row>
    <row r="1068">
      <c r="A1068" s="15"/>
      <c r="B1068" s="15"/>
      <c r="C1068" s="15"/>
      <c r="D1068" s="15"/>
      <c r="E1068" s="15"/>
      <c r="F1068" s="15"/>
      <c r="G1068" s="15"/>
      <c r="H1068" s="15"/>
      <c r="I1068" s="15"/>
      <c r="J1068" s="15"/>
      <c r="K1068" s="15"/>
      <c r="L1068" s="15"/>
      <c r="M1068" s="15"/>
      <c r="N1068" s="15"/>
      <c r="O1068" s="15"/>
      <c r="P1068" s="15"/>
      <c r="Q1068" s="15"/>
      <c r="R1068" s="15"/>
    </row>
    <row r="1069">
      <c r="A1069" s="15"/>
      <c r="B1069" s="15"/>
      <c r="C1069" s="15"/>
      <c r="D1069" s="15"/>
      <c r="E1069" s="15"/>
      <c r="F1069" s="15"/>
      <c r="G1069" s="15"/>
      <c r="H1069" s="15"/>
      <c r="I1069" s="15"/>
      <c r="J1069" s="15"/>
      <c r="K1069" s="15"/>
      <c r="L1069" s="15"/>
      <c r="M1069" s="15"/>
      <c r="N1069" s="15"/>
      <c r="O1069" s="15"/>
      <c r="P1069" s="15"/>
      <c r="Q1069" s="15"/>
      <c r="R1069" s="15"/>
    </row>
    <row r="1070">
      <c r="A1070" s="15"/>
      <c r="B1070" s="15"/>
      <c r="C1070" s="15"/>
      <c r="D1070" s="15"/>
      <c r="E1070" s="15"/>
      <c r="F1070" s="15"/>
      <c r="G1070" s="15"/>
      <c r="H1070" s="15"/>
      <c r="I1070" s="15"/>
      <c r="J1070" s="15"/>
      <c r="K1070" s="15"/>
      <c r="L1070" s="15"/>
      <c r="M1070" s="15"/>
      <c r="N1070" s="15"/>
      <c r="O1070" s="15"/>
      <c r="P1070" s="15"/>
      <c r="Q1070" s="15"/>
      <c r="R1070" s="15"/>
    </row>
    <row r="1071">
      <c r="A1071" s="15"/>
      <c r="B1071" s="15"/>
      <c r="C1071" s="15"/>
      <c r="D1071" s="15"/>
      <c r="E1071" s="15"/>
      <c r="F1071" s="15"/>
      <c r="G1071" s="15"/>
      <c r="H1071" s="15"/>
      <c r="I1071" s="15"/>
      <c r="J1071" s="15"/>
      <c r="K1071" s="15"/>
      <c r="L1071" s="15"/>
      <c r="M1071" s="15"/>
      <c r="N1071" s="15"/>
      <c r="O1071" s="15"/>
      <c r="P1071" s="15"/>
      <c r="Q1071" s="15"/>
      <c r="R1071" s="15"/>
    </row>
    <row r="1072">
      <c r="A1072" s="15"/>
      <c r="B1072" s="15"/>
      <c r="C1072" s="15"/>
      <c r="D1072" s="15"/>
      <c r="E1072" s="15"/>
      <c r="F1072" s="15"/>
      <c r="G1072" s="15"/>
      <c r="H1072" s="15"/>
      <c r="I1072" s="15"/>
      <c r="J1072" s="15"/>
      <c r="K1072" s="15"/>
      <c r="L1072" s="15"/>
      <c r="M1072" s="15"/>
      <c r="N1072" s="15"/>
      <c r="O1072" s="15"/>
      <c r="P1072" s="15"/>
      <c r="Q1072" s="15"/>
      <c r="R1072" s="15"/>
    </row>
    <row r="1073">
      <c r="A1073" s="15"/>
      <c r="B1073" s="15"/>
      <c r="C1073" s="15"/>
      <c r="D1073" s="15"/>
      <c r="E1073" s="15"/>
      <c r="F1073" s="15"/>
      <c r="G1073" s="15"/>
      <c r="H1073" s="15"/>
      <c r="I1073" s="15"/>
      <c r="J1073" s="15"/>
      <c r="K1073" s="15"/>
      <c r="L1073" s="15"/>
      <c r="M1073" s="15"/>
      <c r="N1073" s="15"/>
      <c r="O1073" s="15"/>
      <c r="P1073" s="15"/>
      <c r="Q1073" s="15"/>
      <c r="R1073" s="15"/>
    </row>
    <row r="1074">
      <c r="A1074" s="15"/>
      <c r="B1074" s="15"/>
      <c r="C1074" s="15"/>
      <c r="D1074" s="15"/>
      <c r="E1074" s="15"/>
      <c r="F1074" s="15"/>
      <c r="G1074" s="15"/>
      <c r="H1074" s="15"/>
      <c r="I1074" s="15"/>
      <c r="J1074" s="15"/>
      <c r="K1074" s="15"/>
      <c r="L1074" s="15"/>
      <c r="M1074" s="15"/>
      <c r="N1074" s="15"/>
      <c r="O1074" s="15"/>
      <c r="P1074" s="15"/>
      <c r="Q1074" s="15"/>
      <c r="R1074" s="15"/>
    </row>
    <row r="1075">
      <c r="A1075" s="15"/>
      <c r="B1075" s="15"/>
      <c r="C1075" s="15"/>
      <c r="D1075" s="15"/>
      <c r="E1075" s="15"/>
      <c r="F1075" s="15"/>
      <c r="G1075" s="15"/>
      <c r="H1075" s="15"/>
      <c r="I1075" s="15"/>
      <c r="J1075" s="15"/>
      <c r="K1075" s="15"/>
      <c r="L1075" s="15"/>
      <c r="M1075" s="15"/>
      <c r="N1075" s="15"/>
      <c r="O1075" s="15"/>
      <c r="P1075" s="15"/>
      <c r="Q1075" s="15"/>
      <c r="R1075" s="15"/>
    </row>
    <row r="1076">
      <c r="A1076" s="15"/>
      <c r="B1076" s="15"/>
      <c r="C1076" s="15"/>
      <c r="D1076" s="15"/>
      <c r="E1076" s="15"/>
      <c r="F1076" s="15"/>
      <c r="G1076" s="15"/>
      <c r="H1076" s="15"/>
      <c r="I1076" s="15"/>
      <c r="J1076" s="15"/>
      <c r="K1076" s="15"/>
      <c r="L1076" s="15"/>
      <c r="M1076" s="15"/>
      <c r="N1076" s="15"/>
      <c r="O1076" s="15"/>
      <c r="P1076" s="15"/>
      <c r="Q1076" s="15"/>
      <c r="R1076" s="15"/>
    </row>
    <row r="1077">
      <c r="A1077" s="15"/>
      <c r="B1077" s="15"/>
      <c r="C1077" s="15"/>
      <c r="D1077" s="15"/>
      <c r="E1077" s="15"/>
      <c r="F1077" s="15"/>
      <c r="G1077" s="15"/>
      <c r="H1077" s="15"/>
      <c r="I1077" s="15"/>
      <c r="J1077" s="15"/>
      <c r="K1077" s="15"/>
      <c r="L1077" s="15"/>
      <c r="M1077" s="15"/>
      <c r="N1077" s="15"/>
      <c r="O1077" s="15"/>
      <c r="P1077" s="15"/>
      <c r="Q1077" s="15"/>
      <c r="R1077" s="15"/>
    </row>
    <row r="1078">
      <c r="A1078" s="15"/>
      <c r="B1078" s="15"/>
      <c r="C1078" s="15"/>
      <c r="D1078" s="15"/>
      <c r="E1078" s="15"/>
      <c r="F1078" s="15"/>
      <c r="G1078" s="15"/>
      <c r="H1078" s="15"/>
      <c r="I1078" s="15"/>
      <c r="J1078" s="15"/>
      <c r="K1078" s="15"/>
      <c r="L1078" s="15"/>
      <c r="M1078" s="15"/>
      <c r="N1078" s="15"/>
      <c r="O1078" s="15"/>
      <c r="P1078" s="15"/>
      <c r="Q1078" s="15"/>
      <c r="R1078" s="15"/>
    </row>
    <row r="1079">
      <c r="A1079" s="15"/>
      <c r="B1079" s="15"/>
      <c r="C1079" s="15"/>
      <c r="D1079" s="15"/>
      <c r="E1079" s="15"/>
      <c r="F1079" s="15"/>
      <c r="G1079" s="15"/>
      <c r="H1079" s="15"/>
      <c r="I1079" s="15"/>
      <c r="J1079" s="15"/>
      <c r="K1079" s="15"/>
      <c r="L1079" s="15"/>
      <c r="M1079" s="15"/>
      <c r="N1079" s="15"/>
      <c r="O1079" s="15"/>
      <c r="P1079" s="15"/>
      <c r="Q1079" s="15"/>
      <c r="R1079" s="15"/>
    </row>
    <row r="1080">
      <c r="A1080" s="15"/>
      <c r="B1080" s="15"/>
      <c r="C1080" s="15"/>
      <c r="D1080" s="15"/>
      <c r="E1080" s="15"/>
      <c r="F1080" s="15"/>
      <c r="G1080" s="15"/>
      <c r="H1080" s="15"/>
      <c r="I1080" s="15"/>
      <c r="J1080" s="15"/>
      <c r="K1080" s="15"/>
      <c r="L1080" s="15"/>
      <c r="M1080" s="15"/>
      <c r="N1080" s="15"/>
      <c r="O1080" s="15"/>
      <c r="P1080" s="15"/>
      <c r="Q1080" s="15"/>
      <c r="R1080" s="15"/>
    </row>
    <row r="1081">
      <c r="A1081" s="15"/>
      <c r="B1081" s="15"/>
      <c r="C1081" s="15"/>
      <c r="D1081" s="15"/>
      <c r="E1081" s="15"/>
      <c r="F1081" s="15"/>
      <c r="G1081" s="15"/>
      <c r="H1081" s="15"/>
      <c r="I1081" s="15"/>
      <c r="J1081" s="15"/>
      <c r="K1081" s="15"/>
      <c r="L1081" s="15"/>
      <c r="M1081" s="15"/>
      <c r="N1081" s="15"/>
      <c r="O1081" s="15"/>
      <c r="P1081" s="15"/>
      <c r="Q1081" s="15"/>
      <c r="R1081" s="15"/>
    </row>
    <row r="1082">
      <c r="A1082" s="15"/>
      <c r="B1082" s="15"/>
      <c r="C1082" s="15"/>
      <c r="D1082" s="15"/>
      <c r="E1082" s="15"/>
      <c r="F1082" s="15"/>
      <c r="G1082" s="15"/>
      <c r="H1082" s="15"/>
      <c r="I1082" s="15"/>
      <c r="J1082" s="15"/>
      <c r="K1082" s="15"/>
      <c r="L1082" s="15"/>
      <c r="M1082" s="15"/>
      <c r="N1082" s="15"/>
      <c r="O1082" s="15"/>
      <c r="P1082" s="15"/>
      <c r="Q1082" s="15"/>
      <c r="R1082" s="15"/>
    </row>
    <row r="1083">
      <c r="A1083" s="15"/>
      <c r="B1083" s="15"/>
      <c r="C1083" s="15"/>
      <c r="D1083" s="15"/>
      <c r="E1083" s="15"/>
      <c r="F1083" s="15"/>
      <c r="G1083" s="15"/>
      <c r="H1083" s="15"/>
      <c r="I1083" s="15"/>
      <c r="J1083" s="15"/>
      <c r="K1083" s="15"/>
      <c r="L1083" s="15"/>
      <c r="M1083" s="15"/>
      <c r="N1083" s="15"/>
      <c r="O1083" s="15"/>
      <c r="P1083" s="15"/>
      <c r="Q1083" s="15"/>
      <c r="R1083" s="15"/>
    </row>
    <row r="1084">
      <c r="A1084" s="15"/>
      <c r="B1084" s="15"/>
      <c r="C1084" s="15"/>
      <c r="D1084" s="15"/>
      <c r="E1084" s="15"/>
      <c r="F1084" s="15"/>
      <c r="G1084" s="15"/>
      <c r="H1084" s="15"/>
      <c r="I1084" s="15"/>
      <c r="J1084" s="15"/>
      <c r="K1084" s="15"/>
      <c r="L1084" s="15"/>
      <c r="M1084" s="15"/>
      <c r="N1084" s="15"/>
      <c r="O1084" s="15"/>
      <c r="P1084" s="15"/>
      <c r="Q1084" s="15"/>
      <c r="R1084" s="15"/>
    </row>
    <row r="1085">
      <c r="A1085" s="15"/>
      <c r="B1085" s="15"/>
      <c r="C1085" s="15"/>
      <c r="D1085" s="15"/>
      <c r="E1085" s="15"/>
      <c r="F1085" s="15"/>
      <c r="G1085" s="15"/>
      <c r="H1085" s="15"/>
      <c r="I1085" s="15"/>
      <c r="J1085" s="15"/>
      <c r="K1085" s="15"/>
      <c r="L1085" s="15"/>
      <c r="M1085" s="15"/>
      <c r="N1085" s="15"/>
      <c r="O1085" s="15"/>
      <c r="P1085" s="15"/>
      <c r="Q1085" s="15"/>
      <c r="R1085" s="15"/>
    </row>
    <row r="1086">
      <c r="A1086" s="15"/>
      <c r="B1086" s="15"/>
      <c r="C1086" s="15"/>
      <c r="D1086" s="15"/>
      <c r="E1086" s="15"/>
      <c r="F1086" s="15"/>
      <c r="G1086" s="15"/>
      <c r="H1086" s="15"/>
      <c r="I1086" s="15"/>
      <c r="J1086" s="15"/>
      <c r="K1086" s="15"/>
      <c r="L1086" s="15"/>
      <c r="M1086" s="15"/>
      <c r="N1086" s="15"/>
      <c r="O1086" s="15"/>
      <c r="P1086" s="15"/>
      <c r="Q1086" s="15"/>
      <c r="R1086" s="15"/>
    </row>
    <row r="1087">
      <c r="A1087" s="15"/>
      <c r="B1087" s="15"/>
      <c r="C1087" s="15"/>
      <c r="D1087" s="15"/>
      <c r="E1087" s="15"/>
      <c r="F1087" s="15"/>
      <c r="G1087" s="15"/>
      <c r="H1087" s="15"/>
      <c r="I1087" s="15"/>
      <c r="J1087" s="15"/>
      <c r="K1087" s="15"/>
      <c r="L1087" s="15"/>
      <c r="M1087" s="15"/>
      <c r="N1087" s="15"/>
      <c r="O1087" s="15"/>
      <c r="P1087" s="15"/>
      <c r="Q1087" s="15"/>
      <c r="R1087" s="15"/>
    </row>
    <row r="1088">
      <c r="A1088" s="15"/>
      <c r="B1088" s="15"/>
      <c r="C1088" s="15"/>
      <c r="D1088" s="15"/>
      <c r="E1088" s="15"/>
      <c r="F1088" s="15"/>
      <c r="G1088" s="15"/>
      <c r="H1088" s="15"/>
      <c r="I1088" s="15"/>
      <c r="J1088" s="15"/>
      <c r="K1088" s="15"/>
      <c r="L1088" s="15"/>
      <c r="M1088" s="15"/>
      <c r="N1088" s="15"/>
      <c r="O1088" s="15"/>
      <c r="P1088" s="15"/>
      <c r="Q1088" s="15"/>
      <c r="R1088" s="15"/>
    </row>
    <row r="1089">
      <c r="A1089" s="15"/>
      <c r="B1089" s="15"/>
      <c r="C1089" s="15"/>
      <c r="D1089" s="15"/>
      <c r="E1089" s="15"/>
      <c r="F1089" s="15"/>
      <c r="G1089" s="15"/>
      <c r="H1089" s="15"/>
      <c r="I1089" s="15"/>
      <c r="J1089" s="15"/>
      <c r="K1089" s="15"/>
      <c r="L1089" s="15"/>
      <c r="M1089" s="15"/>
      <c r="N1089" s="15"/>
      <c r="O1089" s="15"/>
      <c r="P1089" s="15"/>
      <c r="Q1089" s="15"/>
      <c r="R1089" s="15"/>
    </row>
    <row r="1090">
      <c r="A1090" s="15"/>
      <c r="B1090" s="15"/>
      <c r="C1090" s="15"/>
      <c r="D1090" s="15"/>
      <c r="E1090" s="15"/>
      <c r="F1090" s="15"/>
      <c r="G1090" s="15"/>
      <c r="H1090" s="15"/>
      <c r="I1090" s="15"/>
      <c r="J1090" s="15"/>
      <c r="K1090" s="15"/>
      <c r="L1090" s="15"/>
      <c r="M1090" s="15"/>
      <c r="N1090" s="15"/>
      <c r="O1090" s="15"/>
      <c r="P1090" s="15"/>
      <c r="Q1090" s="15"/>
      <c r="R1090" s="15"/>
    </row>
    <row r="1091">
      <c r="A1091" s="15"/>
      <c r="B1091" s="15"/>
      <c r="C1091" s="15"/>
      <c r="D1091" s="15"/>
      <c r="E1091" s="15"/>
      <c r="F1091" s="15"/>
      <c r="G1091" s="15"/>
      <c r="H1091" s="15"/>
      <c r="I1091" s="15"/>
      <c r="J1091" s="15"/>
      <c r="K1091" s="15"/>
      <c r="L1091" s="15"/>
      <c r="M1091" s="15"/>
      <c r="N1091" s="15"/>
      <c r="O1091" s="15"/>
      <c r="P1091" s="15"/>
      <c r="Q1091" s="15"/>
      <c r="R1091" s="15"/>
    </row>
    <row r="1092">
      <c r="A1092" s="15"/>
      <c r="B1092" s="15"/>
      <c r="C1092" s="15"/>
      <c r="D1092" s="15"/>
      <c r="E1092" s="15"/>
      <c r="F1092" s="15"/>
      <c r="G1092" s="15"/>
      <c r="H1092" s="15"/>
      <c r="I1092" s="15"/>
      <c r="J1092" s="15"/>
      <c r="K1092" s="15"/>
      <c r="L1092" s="15"/>
      <c r="M1092" s="15"/>
      <c r="N1092" s="15"/>
      <c r="O1092" s="15"/>
      <c r="P1092" s="15"/>
      <c r="Q1092" s="15"/>
      <c r="R1092" s="15"/>
    </row>
    <row r="1093">
      <c r="A1093" s="15"/>
      <c r="B1093" s="15"/>
      <c r="C1093" s="15"/>
      <c r="D1093" s="15"/>
      <c r="E1093" s="15"/>
      <c r="F1093" s="15"/>
      <c r="G1093" s="15"/>
      <c r="H1093" s="15"/>
      <c r="I1093" s="15"/>
      <c r="J1093" s="15"/>
      <c r="K1093" s="15"/>
      <c r="L1093" s="15"/>
      <c r="M1093" s="15"/>
      <c r="N1093" s="15"/>
      <c r="O1093" s="15"/>
      <c r="P1093" s="15"/>
      <c r="Q1093" s="15"/>
      <c r="R1093" s="15"/>
    </row>
    <row r="1094">
      <c r="A1094" s="15"/>
      <c r="B1094" s="15"/>
      <c r="C1094" s="15"/>
      <c r="D1094" s="15"/>
      <c r="E1094" s="15"/>
      <c r="F1094" s="15"/>
      <c r="G1094" s="15"/>
      <c r="H1094" s="15"/>
      <c r="I1094" s="15"/>
      <c r="J1094" s="15"/>
      <c r="K1094" s="15"/>
      <c r="L1094" s="15"/>
      <c r="M1094" s="15"/>
      <c r="N1094" s="15"/>
      <c r="O1094" s="15"/>
      <c r="P1094" s="15"/>
      <c r="Q1094" s="15"/>
      <c r="R1094" s="15"/>
    </row>
    <row r="1095">
      <c r="A1095" s="15"/>
      <c r="B1095" s="15"/>
      <c r="C1095" s="15"/>
      <c r="D1095" s="15"/>
      <c r="E1095" s="15"/>
      <c r="F1095" s="15"/>
      <c r="G1095" s="15"/>
      <c r="H1095" s="15"/>
      <c r="I1095" s="15"/>
      <c r="J1095" s="15"/>
      <c r="K1095" s="15"/>
      <c r="L1095" s="15"/>
      <c r="M1095" s="15"/>
      <c r="N1095" s="15"/>
      <c r="O1095" s="15"/>
      <c r="P1095" s="15"/>
      <c r="Q1095" s="15"/>
      <c r="R1095" s="15"/>
    </row>
    <row r="1096">
      <c r="A1096" s="15"/>
      <c r="B1096" s="15"/>
      <c r="C1096" s="15"/>
      <c r="D1096" s="15"/>
      <c r="E1096" s="15"/>
      <c r="F1096" s="15"/>
      <c r="G1096" s="15"/>
      <c r="H1096" s="15"/>
      <c r="I1096" s="15"/>
      <c r="J1096" s="15"/>
      <c r="K1096" s="15"/>
      <c r="L1096" s="15"/>
      <c r="M1096" s="15"/>
      <c r="N1096" s="15"/>
      <c r="O1096" s="15"/>
      <c r="P1096" s="15"/>
      <c r="Q1096" s="15"/>
      <c r="R1096" s="15"/>
    </row>
    <row r="1097">
      <c r="A1097" s="15"/>
      <c r="B1097" s="15"/>
      <c r="C1097" s="15"/>
      <c r="D1097" s="15"/>
      <c r="E1097" s="15"/>
      <c r="F1097" s="15"/>
      <c r="G1097" s="15"/>
      <c r="H1097" s="15"/>
      <c r="I1097" s="15"/>
      <c r="J1097" s="15"/>
      <c r="K1097" s="15"/>
      <c r="L1097" s="15"/>
      <c r="M1097" s="15"/>
      <c r="N1097" s="15"/>
      <c r="O1097" s="15"/>
      <c r="P1097" s="15"/>
      <c r="Q1097" s="15"/>
      <c r="R1097" s="15"/>
    </row>
    <row r="1098">
      <c r="A1098" s="15"/>
      <c r="B1098" s="15"/>
      <c r="C1098" s="15"/>
      <c r="D1098" s="15"/>
      <c r="E1098" s="15"/>
      <c r="F1098" s="15"/>
      <c r="G1098" s="15"/>
      <c r="H1098" s="15"/>
      <c r="I1098" s="15"/>
      <c r="J1098" s="15"/>
      <c r="K1098" s="15"/>
      <c r="L1098" s="15"/>
      <c r="M1098" s="15"/>
      <c r="N1098" s="15"/>
      <c r="O1098" s="15"/>
      <c r="P1098" s="15"/>
      <c r="Q1098" s="15"/>
      <c r="R1098" s="15"/>
    </row>
    <row r="1099">
      <c r="A1099" s="15"/>
      <c r="B1099" s="15"/>
      <c r="C1099" s="15"/>
      <c r="D1099" s="15"/>
      <c r="E1099" s="15"/>
      <c r="F1099" s="15"/>
      <c r="G1099" s="15"/>
      <c r="H1099" s="15"/>
      <c r="I1099" s="15"/>
      <c r="J1099" s="15"/>
      <c r="K1099" s="15"/>
      <c r="L1099" s="15"/>
      <c r="M1099" s="15"/>
      <c r="N1099" s="15"/>
      <c r="O1099" s="15"/>
      <c r="P1099" s="15"/>
      <c r="Q1099" s="15"/>
      <c r="R1099" s="15"/>
    </row>
    <row r="1100">
      <c r="A1100" s="15"/>
      <c r="B1100" s="15"/>
      <c r="C1100" s="15"/>
      <c r="D1100" s="15"/>
      <c r="E1100" s="15"/>
      <c r="F1100" s="15"/>
      <c r="G1100" s="15"/>
      <c r="H1100" s="15"/>
      <c r="I1100" s="15"/>
      <c r="J1100" s="15"/>
      <c r="K1100" s="15"/>
      <c r="L1100" s="15"/>
      <c r="M1100" s="15"/>
      <c r="N1100" s="15"/>
      <c r="O1100" s="15"/>
      <c r="P1100" s="15"/>
      <c r="Q1100" s="15"/>
      <c r="R1100" s="15"/>
    </row>
    <row r="1101">
      <c r="A1101" s="15"/>
      <c r="B1101" s="15"/>
      <c r="C1101" s="15"/>
      <c r="D1101" s="15"/>
      <c r="E1101" s="15"/>
      <c r="F1101" s="15"/>
      <c r="G1101" s="15"/>
      <c r="H1101" s="15"/>
      <c r="I1101" s="15"/>
      <c r="J1101" s="15"/>
      <c r="K1101" s="15"/>
      <c r="L1101" s="15"/>
      <c r="M1101" s="15"/>
      <c r="N1101" s="15"/>
      <c r="O1101" s="15"/>
      <c r="P1101" s="15"/>
      <c r="Q1101" s="15"/>
      <c r="R1101" s="15"/>
    </row>
    <row r="1102">
      <c r="A1102" s="15"/>
      <c r="B1102" s="15"/>
      <c r="C1102" s="15"/>
      <c r="D1102" s="15"/>
      <c r="E1102" s="15"/>
      <c r="F1102" s="15"/>
      <c r="G1102" s="15"/>
      <c r="H1102" s="15"/>
      <c r="I1102" s="15"/>
      <c r="J1102" s="15"/>
      <c r="K1102" s="15"/>
      <c r="L1102" s="15"/>
      <c r="M1102" s="15"/>
      <c r="N1102" s="15"/>
      <c r="O1102" s="15"/>
      <c r="P1102" s="15"/>
      <c r="Q1102" s="15"/>
      <c r="R1102" s="15"/>
    </row>
    <row r="1103">
      <c r="A1103" s="15"/>
      <c r="B1103" s="15"/>
      <c r="C1103" s="15"/>
      <c r="D1103" s="15"/>
      <c r="E1103" s="15"/>
      <c r="F1103" s="15"/>
      <c r="G1103" s="15"/>
      <c r="H1103" s="15"/>
      <c r="I1103" s="15"/>
      <c r="J1103" s="15"/>
      <c r="K1103" s="15"/>
      <c r="L1103" s="15"/>
      <c r="M1103" s="15"/>
      <c r="N1103" s="15"/>
      <c r="O1103" s="15"/>
      <c r="P1103" s="15"/>
      <c r="Q1103" s="15"/>
      <c r="R1103" s="15"/>
    </row>
    <row r="1104">
      <c r="A1104" s="15"/>
      <c r="B1104" s="15"/>
      <c r="C1104" s="15"/>
      <c r="D1104" s="15"/>
      <c r="E1104" s="15"/>
      <c r="F1104" s="15"/>
      <c r="G1104" s="15"/>
      <c r="H1104" s="15"/>
      <c r="I1104" s="15"/>
      <c r="J1104" s="15"/>
      <c r="K1104" s="15"/>
      <c r="L1104" s="15"/>
      <c r="M1104" s="15"/>
      <c r="N1104" s="15"/>
      <c r="O1104" s="15"/>
      <c r="P1104" s="15"/>
      <c r="Q1104" s="15"/>
      <c r="R1104" s="15"/>
    </row>
    <row r="1105">
      <c r="A1105" s="15"/>
      <c r="B1105" s="15"/>
      <c r="C1105" s="15"/>
      <c r="D1105" s="15"/>
      <c r="E1105" s="15"/>
      <c r="F1105" s="15"/>
      <c r="G1105" s="15"/>
      <c r="H1105" s="15"/>
      <c r="I1105" s="15"/>
      <c r="J1105" s="15"/>
      <c r="K1105" s="15"/>
      <c r="L1105" s="15"/>
      <c r="M1105" s="15"/>
      <c r="N1105" s="15"/>
      <c r="O1105" s="15"/>
      <c r="P1105" s="15"/>
      <c r="Q1105" s="15"/>
      <c r="R1105" s="15"/>
    </row>
    <row r="1106">
      <c r="A1106" s="15"/>
      <c r="B1106" s="15"/>
      <c r="C1106" s="15"/>
      <c r="D1106" s="15"/>
      <c r="E1106" s="15"/>
      <c r="F1106" s="15"/>
      <c r="G1106" s="15"/>
      <c r="H1106" s="15"/>
      <c r="I1106" s="15"/>
      <c r="J1106" s="15"/>
      <c r="K1106" s="15"/>
      <c r="L1106" s="15"/>
      <c r="M1106" s="15"/>
      <c r="N1106" s="15"/>
      <c r="O1106" s="15"/>
      <c r="P1106" s="15"/>
      <c r="Q1106" s="15"/>
      <c r="R1106" s="15"/>
    </row>
  </sheetData>
  <autoFilter ref="$A$2:$AE$123"/>
  <mergeCells count="5">
    <mergeCell ref="M1:P1"/>
    <mergeCell ref="H118:L118"/>
    <mergeCell ref="L119:M119"/>
    <mergeCell ref="D145:F145"/>
    <mergeCell ref="D162:E162"/>
  </mergeCells>
  <conditionalFormatting sqref="S1:S117 S119:S1106">
    <cfRule type="cellIs" dxfId="0" priority="1" operator="greaterThan">
      <formula>0</formula>
    </cfRule>
  </conditionalFormatting>
  <dataValidations>
    <dataValidation type="list" allowBlank="1" showErrorMessage="1" sqref="K3:K117">
      <formula1>LISTA!$B$2:$B$100</formula1>
    </dataValidation>
    <dataValidation type="list" allowBlank="1" showErrorMessage="1" sqref="Q3:Q117">
      <formula1>"MARI - NICOLE,DANA - NICOLE,NICOLE,SANTY - NICOLE,M-S-Nic,M-D-N,D-S-Nic,Todos"</formula1>
    </dataValidation>
    <dataValidation type="list" allowBlank="1" showErrorMessage="1" sqref="L3:L117">
      <formula1>LISTA!$A$2:$A$10</formula1>
    </dataValidation>
    <dataValidation type="list" allowBlank="1" showErrorMessage="1" sqref="P3:P117">
      <formula1>LISTA!$C$8:$C$14</formula1>
    </dataValidation>
    <dataValidation type="custom" allowBlank="1" showDropDown="1" sqref="C126:E126 C127">
      <formula1>OR(NOT(ISERROR(DATEVALUE(C126))), AND(ISNUMBER(C126), LEFT(CELL("format", C126))="D"))</formula1>
    </dataValidation>
    <dataValidation type="custom" allowBlank="1" showDropDown="1" showErrorMessage="1" sqref="B3:C117">
      <formula1>OR(NOT(ISERROR(DATEVALUE(B3))), AND(ISNUMBER(B3), LEFT(CELL("format", B3))="D"))</formula1>
    </dataValidation>
  </dataValidations>
  <hyperlinks>
    <hyperlink r:id="rId1" ref="J32"/>
  </hyperlinks>
  <drawing r:id="rId2"/>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2" width="14.38"/>
    <col customWidth="1" min="3" max="3" width="18.63"/>
    <col customWidth="1" hidden="1" min="4" max="4" width="19.5"/>
    <col customWidth="1" min="5" max="5" width="12.13"/>
    <col customWidth="1" min="6" max="6" width="14.75"/>
    <col customWidth="1" min="7" max="7" width="28.13"/>
    <col customWidth="1" min="8" max="8" width="26.75"/>
    <col customWidth="1" min="9" max="9" width="19.75"/>
    <col customWidth="1" min="10" max="11" width="21.25"/>
    <col customWidth="1" min="12" max="13" width="15.63"/>
    <col customWidth="1" min="16" max="16" width="21.63"/>
    <col customWidth="1" min="17" max="17" width="27.25"/>
    <col customWidth="1" min="18" max="18" width="15.63"/>
    <col customWidth="1" min="19" max="19" width="54.25"/>
    <col customWidth="1" min="20" max="20" width="14.13"/>
    <col hidden="1" min="21" max="22" width="12.63"/>
  </cols>
  <sheetData>
    <row r="1">
      <c r="A1" s="1"/>
      <c r="B1" s="3"/>
      <c r="C1" s="3"/>
      <c r="D1" s="3"/>
      <c r="E1" s="3"/>
      <c r="F1" s="4"/>
      <c r="G1" s="4"/>
      <c r="H1" s="4"/>
      <c r="I1" s="4"/>
      <c r="J1" s="4"/>
      <c r="K1" s="4"/>
      <c r="L1" s="4"/>
      <c r="M1" s="4"/>
      <c r="N1" s="5" t="s">
        <v>0</v>
      </c>
      <c r="O1" s="6"/>
      <c r="P1" s="6"/>
      <c r="Q1" s="7"/>
      <c r="R1" s="8"/>
      <c r="S1" s="8"/>
    </row>
    <row r="2">
      <c r="A2" s="590" t="s">
        <v>1</v>
      </c>
      <c r="B2" s="590" t="s">
        <v>2</v>
      </c>
      <c r="C2" s="590" t="s">
        <v>3</v>
      </c>
      <c r="D2" s="590" t="s">
        <v>4</v>
      </c>
      <c r="E2" s="590" t="s">
        <v>5</v>
      </c>
      <c r="F2" s="9" t="s">
        <v>6</v>
      </c>
      <c r="G2" s="9" t="s">
        <v>7</v>
      </c>
      <c r="H2" s="9" t="s">
        <v>8</v>
      </c>
      <c r="I2" s="9" t="s">
        <v>9</v>
      </c>
      <c r="J2" s="9" t="s">
        <v>10</v>
      </c>
      <c r="K2" s="9" t="s">
        <v>2456</v>
      </c>
      <c r="L2" s="9" t="s">
        <v>11</v>
      </c>
      <c r="M2" s="9" t="s">
        <v>12</v>
      </c>
      <c r="N2" s="10" t="s">
        <v>13</v>
      </c>
      <c r="O2" s="10" t="s">
        <v>14</v>
      </c>
      <c r="P2" s="10" t="s">
        <v>15</v>
      </c>
      <c r="Q2" s="10" t="s">
        <v>16</v>
      </c>
      <c r="R2" s="11" t="s">
        <v>17</v>
      </c>
      <c r="S2" s="11" t="s">
        <v>18</v>
      </c>
      <c r="T2" s="124"/>
      <c r="U2" s="124"/>
      <c r="V2" s="124"/>
      <c r="W2" s="591"/>
      <c r="X2" s="591"/>
    </row>
    <row r="3">
      <c r="A3" s="592">
        <v>1.0</v>
      </c>
      <c r="B3" s="593">
        <v>45628.0</v>
      </c>
      <c r="C3" s="593">
        <v>45627.0</v>
      </c>
      <c r="D3" s="592">
        <v>3.81401100124583E14</v>
      </c>
      <c r="E3" s="592">
        <v>10856.0</v>
      </c>
      <c r="F3" s="594">
        <v>1911991.0</v>
      </c>
      <c r="G3" s="594" t="s">
        <v>4826</v>
      </c>
      <c r="H3" s="594" t="s">
        <v>4827</v>
      </c>
      <c r="I3" s="592">
        <v>7.2827274E7</v>
      </c>
      <c r="J3" s="595"/>
      <c r="K3" s="593"/>
      <c r="L3" s="592" t="s">
        <v>418</v>
      </c>
      <c r="M3" s="592"/>
      <c r="N3" s="592">
        <v>315.0</v>
      </c>
      <c r="O3" s="592">
        <f t="shared" ref="O3:O18" si="1">N3</f>
        <v>315</v>
      </c>
      <c r="P3" s="596"/>
      <c r="Q3" s="592" t="s">
        <v>854</v>
      </c>
      <c r="R3" s="597" t="s">
        <v>1885</v>
      </c>
      <c r="S3" s="592" t="s">
        <v>4828</v>
      </c>
      <c r="T3" s="92"/>
    </row>
    <row r="4">
      <c r="A4" s="592">
        <v>2.0</v>
      </c>
      <c r="B4" s="593">
        <v>45628.0</v>
      </c>
      <c r="C4" s="593">
        <v>45627.0</v>
      </c>
      <c r="D4" s="592">
        <v>3.81401100124583E14</v>
      </c>
      <c r="E4" s="592">
        <v>10857.0</v>
      </c>
      <c r="F4" s="651">
        <v>0.0</v>
      </c>
      <c r="G4" s="617" t="s">
        <v>4829</v>
      </c>
      <c r="H4" s="592" t="s">
        <v>4829</v>
      </c>
      <c r="I4" s="592"/>
      <c r="J4" s="592"/>
      <c r="K4" s="593"/>
      <c r="L4" s="592" t="s">
        <v>2260</v>
      </c>
      <c r="M4" s="592"/>
      <c r="N4" s="592">
        <f>305+65</f>
        <v>370</v>
      </c>
      <c r="O4" s="592">
        <f t="shared" si="1"/>
        <v>370</v>
      </c>
      <c r="P4" s="652"/>
      <c r="Q4" s="592" t="s">
        <v>854</v>
      </c>
      <c r="R4" s="597" t="s">
        <v>1885</v>
      </c>
      <c r="S4" s="592" t="s">
        <v>4830</v>
      </c>
      <c r="T4" s="92"/>
    </row>
    <row r="5">
      <c r="A5" s="592">
        <v>3.0</v>
      </c>
      <c r="B5" s="593">
        <v>45628.0</v>
      </c>
      <c r="C5" s="593">
        <v>45627.0</v>
      </c>
      <c r="D5" s="592">
        <v>3.81401100124583E14</v>
      </c>
      <c r="E5" s="592">
        <v>10858.0</v>
      </c>
      <c r="F5" s="594">
        <v>5408045.0</v>
      </c>
      <c r="G5" s="594" t="s">
        <v>4831</v>
      </c>
      <c r="H5" s="594" t="s">
        <v>4832</v>
      </c>
      <c r="I5" s="594">
        <v>7.0915921E7</v>
      </c>
      <c r="J5" s="594"/>
      <c r="K5" s="593"/>
      <c r="L5" s="592" t="s">
        <v>701</v>
      </c>
      <c r="M5" s="592"/>
      <c r="N5" s="592">
        <v>100.0</v>
      </c>
      <c r="O5" s="592">
        <f t="shared" si="1"/>
        <v>100</v>
      </c>
      <c r="P5" s="596"/>
      <c r="Q5" s="592" t="s">
        <v>854</v>
      </c>
      <c r="R5" s="597" t="s">
        <v>1885</v>
      </c>
      <c r="S5" s="592" t="s">
        <v>4833</v>
      </c>
      <c r="T5" s="92"/>
    </row>
    <row r="6">
      <c r="A6" s="592">
        <v>4.0</v>
      </c>
      <c r="B6" s="593">
        <v>45628.0</v>
      </c>
      <c r="C6" s="593">
        <v>45627.0</v>
      </c>
      <c r="D6" s="592">
        <v>3.81401100124583E14</v>
      </c>
      <c r="E6" s="592">
        <v>10859.0</v>
      </c>
      <c r="F6" s="594">
        <v>8971928.0</v>
      </c>
      <c r="G6" s="594" t="s">
        <v>4834</v>
      </c>
      <c r="H6" s="594" t="s">
        <v>4835</v>
      </c>
      <c r="I6" s="594" t="s">
        <v>4836</v>
      </c>
      <c r="J6" s="595"/>
      <c r="K6" s="593"/>
      <c r="L6" s="592" t="s">
        <v>701</v>
      </c>
      <c r="M6" s="592"/>
      <c r="N6" s="592">
        <v>135.0</v>
      </c>
      <c r="O6" s="592">
        <f t="shared" si="1"/>
        <v>135</v>
      </c>
      <c r="P6" s="592"/>
      <c r="Q6" s="592" t="s">
        <v>854</v>
      </c>
      <c r="R6" s="597" t="s">
        <v>1885</v>
      </c>
      <c r="S6" s="592" t="s">
        <v>4837</v>
      </c>
      <c r="T6" s="92"/>
    </row>
    <row r="7">
      <c r="A7" s="592">
        <v>5.0</v>
      </c>
      <c r="B7" s="593">
        <v>45628.0</v>
      </c>
      <c r="C7" s="593">
        <v>45657.0</v>
      </c>
      <c r="D7" s="592">
        <v>3.81401100124583E14</v>
      </c>
      <c r="E7" s="592">
        <v>10860.0</v>
      </c>
      <c r="F7" s="594">
        <v>792756.0</v>
      </c>
      <c r="G7" s="594" t="s">
        <v>4838</v>
      </c>
      <c r="H7" s="594" t="s">
        <v>4839</v>
      </c>
      <c r="I7" s="594">
        <v>7.07006E7</v>
      </c>
      <c r="J7" s="595" t="s">
        <v>4840</v>
      </c>
      <c r="K7" s="593">
        <v>31478.0</v>
      </c>
      <c r="L7" s="592" t="s">
        <v>98</v>
      </c>
      <c r="M7" s="592" t="s">
        <v>44</v>
      </c>
      <c r="N7" s="592">
        <v>1470.0</v>
      </c>
      <c r="O7" s="592">
        <f t="shared" si="1"/>
        <v>1470</v>
      </c>
      <c r="P7" s="632" t="s">
        <v>4841</v>
      </c>
      <c r="Q7" s="592" t="s">
        <v>854</v>
      </c>
      <c r="R7" s="597" t="s">
        <v>1885</v>
      </c>
      <c r="S7" s="592" t="s">
        <v>4842</v>
      </c>
      <c r="T7" s="92"/>
      <c r="V7" s="12"/>
    </row>
    <row r="8" ht="255.75" customHeight="1">
      <c r="A8" s="592">
        <v>6.0</v>
      </c>
      <c r="B8" s="593">
        <v>45628.0</v>
      </c>
      <c r="C8" s="593">
        <v>45657.0</v>
      </c>
      <c r="D8" s="592">
        <v>3.81401100124583E14</v>
      </c>
      <c r="E8" s="592">
        <v>10861.0</v>
      </c>
      <c r="F8" s="592">
        <v>4384332.0</v>
      </c>
      <c r="G8" s="592" t="s">
        <v>4843</v>
      </c>
      <c r="H8" s="592" t="s">
        <v>4844</v>
      </c>
      <c r="I8" s="592">
        <v>7.2209431E7</v>
      </c>
      <c r="J8" s="592" t="s">
        <v>4845</v>
      </c>
      <c r="K8" s="593"/>
      <c r="L8" s="592" t="s">
        <v>98</v>
      </c>
      <c r="M8" s="615" t="s">
        <v>44</v>
      </c>
      <c r="N8" s="620">
        <v>1470.0</v>
      </c>
      <c r="O8" s="592">
        <f t="shared" si="1"/>
        <v>1470</v>
      </c>
      <c r="P8" s="632" t="s">
        <v>4841</v>
      </c>
      <c r="Q8" s="615" t="s">
        <v>854</v>
      </c>
      <c r="R8" s="597" t="s">
        <v>1885</v>
      </c>
      <c r="S8" s="592" t="s">
        <v>4846</v>
      </c>
      <c r="T8" s="92"/>
      <c r="V8" s="12"/>
    </row>
    <row r="9">
      <c r="A9" s="592">
        <v>7.0</v>
      </c>
      <c r="B9" s="593">
        <v>45630.0</v>
      </c>
      <c r="C9" s="593">
        <v>45660.0</v>
      </c>
      <c r="D9" s="592">
        <v>3.81401100124583E14</v>
      </c>
      <c r="E9" s="592">
        <v>10870.0</v>
      </c>
      <c r="F9" s="594">
        <v>2806899.0</v>
      </c>
      <c r="G9" s="594" t="s">
        <v>4847</v>
      </c>
      <c r="H9" s="594" t="s">
        <v>4847</v>
      </c>
      <c r="I9" s="592">
        <v>7.0971795E7</v>
      </c>
      <c r="J9" s="592" t="s">
        <v>4848</v>
      </c>
      <c r="K9" s="593"/>
      <c r="L9" s="592" t="s">
        <v>119</v>
      </c>
      <c r="M9" s="592" t="s">
        <v>44</v>
      </c>
      <c r="N9" s="592">
        <v>1705.0</v>
      </c>
      <c r="O9" s="592">
        <f t="shared" si="1"/>
        <v>1705</v>
      </c>
      <c r="P9" s="592" t="s">
        <v>4849</v>
      </c>
      <c r="Q9" s="592" t="s">
        <v>854</v>
      </c>
      <c r="R9" s="597" t="s">
        <v>1885</v>
      </c>
      <c r="S9" s="592" t="s">
        <v>4850</v>
      </c>
      <c r="T9" s="92"/>
    </row>
    <row r="10">
      <c r="A10" s="825">
        <v>8.0</v>
      </c>
      <c r="B10" s="826">
        <v>45630.0</v>
      </c>
      <c r="C10" s="826">
        <v>45657.0</v>
      </c>
      <c r="D10" s="825">
        <v>3.81401100124583E14</v>
      </c>
      <c r="E10" s="825">
        <v>10872.0</v>
      </c>
      <c r="F10" s="859">
        <v>8253653.0</v>
      </c>
      <c r="G10" s="825" t="s">
        <v>4851</v>
      </c>
      <c r="H10" s="825" t="s">
        <v>4851</v>
      </c>
      <c r="I10" s="825">
        <v>7.6082083E7</v>
      </c>
      <c r="J10" s="825" t="s">
        <v>4852</v>
      </c>
      <c r="K10" s="826"/>
      <c r="L10" s="825" t="s">
        <v>98</v>
      </c>
      <c r="M10" s="825" t="s">
        <v>44</v>
      </c>
      <c r="N10" s="825">
        <v>1000.0</v>
      </c>
      <c r="O10" s="825">
        <f t="shared" si="1"/>
        <v>1000</v>
      </c>
      <c r="P10" s="825" t="s">
        <v>4853</v>
      </c>
      <c r="Q10" s="825" t="s">
        <v>854</v>
      </c>
      <c r="R10" s="829" t="s">
        <v>4352</v>
      </c>
      <c r="S10" s="825" t="s">
        <v>4854</v>
      </c>
      <c r="T10" s="92"/>
    </row>
    <row r="11">
      <c r="A11" s="158">
        <v>9.0</v>
      </c>
      <c r="B11" s="159">
        <v>45630.0</v>
      </c>
      <c r="C11" s="159">
        <v>45654.0</v>
      </c>
      <c r="D11" s="158">
        <v>3.81401100124583E14</v>
      </c>
      <c r="E11" s="158">
        <v>10873.0</v>
      </c>
      <c r="F11" s="158">
        <v>9483993.0</v>
      </c>
      <c r="G11" s="158" t="s">
        <v>4855</v>
      </c>
      <c r="H11" s="158" t="s">
        <v>4856</v>
      </c>
      <c r="I11" s="158">
        <v>7.8314524E7</v>
      </c>
      <c r="J11" s="158" t="s">
        <v>4857</v>
      </c>
      <c r="K11" s="159"/>
      <c r="L11" s="158" t="s">
        <v>1449</v>
      </c>
      <c r="M11" s="158" t="s">
        <v>27</v>
      </c>
      <c r="N11" s="158">
        <v>465.0</v>
      </c>
      <c r="O11" s="158">
        <f t="shared" si="1"/>
        <v>465</v>
      </c>
      <c r="P11" s="860" t="s">
        <v>4858</v>
      </c>
      <c r="Q11" s="158" t="s">
        <v>854</v>
      </c>
      <c r="R11" s="163" t="s">
        <v>4859</v>
      </c>
      <c r="S11" s="158" t="s">
        <v>1449</v>
      </c>
      <c r="T11" s="92"/>
      <c r="V11" s="12"/>
    </row>
    <row r="12" ht="172.5" customHeight="1">
      <c r="A12" s="175">
        <v>10.0</v>
      </c>
      <c r="B12" s="445">
        <v>45630.0</v>
      </c>
      <c r="C12" s="445">
        <v>45626.0</v>
      </c>
      <c r="D12" s="175">
        <v>3.81401100124583E14</v>
      </c>
      <c r="E12" s="175">
        <v>10874.0</v>
      </c>
      <c r="F12" s="770">
        <v>2.871056018E9</v>
      </c>
      <c r="G12" s="770" t="s">
        <v>4860</v>
      </c>
      <c r="H12" s="175" t="s">
        <v>4861</v>
      </c>
      <c r="I12" s="175"/>
      <c r="J12" s="175"/>
      <c r="K12" s="445"/>
      <c r="L12" s="175" t="s">
        <v>89</v>
      </c>
      <c r="M12" s="175" t="s">
        <v>27</v>
      </c>
      <c r="N12" s="188">
        <v>930.0</v>
      </c>
      <c r="O12" s="175">
        <f t="shared" si="1"/>
        <v>930</v>
      </c>
      <c r="P12" s="771"/>
      <c r="Q12" s="175" t="s">
        <v>854</v>
      </c>
      <c r="R12" s="177" t="s">
        <v>988</v>
      </c>
      <c r="S12" s="175" t="s">
        <v>4862</v>
      </c>
      <c r="T12" s="384"/>
      <c r="U12" s="350"/>
      <c r="V12" s="356"/>
      <c r="W12" s="350"/>
      <c r="X12" s="350"/>
      <c r="Y12" s="350"/>
      <c r="Z12" s="350"/>
      <c r="AA12" s="350"/>
      <c r="AB12" s="350"/>
      <c r="AC12" s="350"/>
      <c r="AD12" s="350"/>
      <c r="AE12" s="350"/>
      <c r="AF12" s="350"/>
    </row>
    <row r="13">
      <c r="A13" s="592">
        <v>11.0</v>
      </c>
      <c r="B13" s="658">
        <v>45632.0</v>
      </c>
      <c r="C13" s="593">
        <v>45657.0</v>
      </c>
      <c r="D13" s="592">
        <v>3.81401100124583E14</v>
      </c>
      <c r="E13" s="615">
        <v>10886.0</v>
      </c>
      <c r="F13" s="615">
        <v>3901972.0</v>
      </c>
      <c r="G13" s="615" t="s">
        <v>4863</v>
      </c>
      <c r="H13" s="617" t="s">
        <v>4863</v>
      </c>
      <c r="I13" s="600">
        <v>6.69275621E8</v>
      </c>
      <c r="J13" s="615" t="s">
        <v>4864</v>
      </c>
      <c r="K13" s="593"/>
      <c r="L13" s="615" t="s">
        <v>119</v>
      </c>
      <c r="M13" s="615" t="s">
        <v>44</v>
      </c>
      <c r="N13" s="620">
        <v>2600.0</v>
      </c>
      <c r="O13" s="592">
        <f t="shared" si="1"/>
        <v>2600</v>
      </c>
      <c r="P13" s="861" t="s">
        <v>4865</v>
      </c>
      <c r="Q13" s="615" t="s">
        <v>854</v>
      </c>
      <c r="R13" s="597" t="s">
        <v>1885</v>
      </c>
      <c r="S13" s="615" t="s">
        <v>4866</v>
      </c>
      <c r="T13" s="92"/>
      <c r="V13" s="12"/>
    </row>
    <row r="14">
      <c r="A14" s="592">
        <v>12.0</v>
      </c>
      <c r="B14" s="658">
        <v>45633.0</v>
      </c>
      <c r="C14" s="593">
        <v>45633.0</v>
      </c>
      <c r="D14" s="592">
        <v>3.81401100124583E14</v>
      </c>
      <c r="E14" s="592">
        <v>10913.0</v>
      </c>
      <c r="F14" s="594">
        <v>9841110.0</v>
      </c>
      <c r="G14" s="594" t="s">
        <v>4867</v>
      </c>
      <c r="H14" s="594" t="s">
        <v>4867</v>
      </c>
      <c r="I14" s="594">
        <v>7.8109553E7</v>
      </c>
      <c r="J14" s="595" t="s">
        <v>4868</v>
      </c>
      <c r="K14" s="593"/>
      <c r="L14" s="592" t="s">
        <v>98</v>
      </c>
      <c r="M14" s="592" t="s">
        <v>27</v>
      </c>
      <c r="N14" s="669">
        <v>939.0</v>
      </c>
      <c r="O14" s="592">
        <f t="shared" si="1"/>
        <v>939</v>
      </c>
      <c r="P14" s="592"/>
      <c r="Q14" s="615" t="s">
        <v>854</v>
      </c>
      <c r="R14" s="597" t="s">
        <v>1885</v>
      </c>
      <c r="S14" s="592" t="s">
        <v>4869</v>
      </c>
      <c r="T14" s="92"/>
      <c r="V14" s="12"/>
    </row>
    <row r="15">
      <c r="A15" s="592">
        <v>13.0</v>
      </c>
      <c r="B15" s="658">
        <v>45633.0</v>
      </c>
      <c r="C15" s="593">
        <v>45639.0</v>
      </c>
      <c r="D15" s="592">
        <v>3.81401100124583E14</v>
      </c>
      <c r="E15" s="592">
        <v>10914.0</v>
      </c>
      <c r="F15" s="594">
        <v>0.0</v>
      </c>
      <c r="G15" s="594" t="s">
        <v>4870</v>
      </c>
      <c r="H15" s="594" t="s">
        <v>4870</v>
      </c>
      <c r="I15" s="594">
        <v>7.6318864E7</v>
      </c>
      <c r="J15" s="595" t="s">
        <v>4871</v>
      </c>
      <c r="K15" s="593">
        <v>37237.0</v>
      </c>
      <c r="L15" s="592" t="s">
        <v>98</v>
      </c>
      <c r="M15" s="592"/>
      <c r="N15" s="592">
        <v>1309.0</v>
      </c>
      <c r="O15" s="592">
        <f t="shared" si="1"/>
        <v>1309</v>
      </c>
      <c r="P15" s="592"/>
      <c r="Q15" s="592" t="s">
        <v>854</v>
      </c>
      <c r="R15" s="597" t="s">
        <v>1885</v>
      </c>
      <c r="S15" s="592" t="s">
        <v>4872</v>
      </c>
      <c r="T15" s="92"/>
    </row>
    <row r="16">
      <c r="A16" s="592">
        <v>14.0</v>
      </c>
      <c r="B16" s="658">
        <v>45633.0</v>
      </c>
      <c r="C16" s="593">
        <v>45633.0</v>
      </c>
      <c r="D16" s="592">
        <v>3.81401100124583E14</v>
      </c>
      <c r="E16" s="592">
        <v>10915.0</v>
      </c>
      <c r="F16" s="594">
        <v>4645619.0</v>
      </c>
      <c r="G16" s="594" t="s">
        <v>4873</v>
      </c>
      <c r="H16" s="594" t="s">
        <v>4873</v>
      </c>
      <c r="I16" s="594">
        <v>7.5032E7</v>
      </c>
      <c r="J16" s="595" t="s">
        <v>4874</v>
      </c>
      <c r="K16" s="593">
        <v>34025.0</v>
      </c>
      <c r="L16" s="592" t="s">
        <v>98</v>
      </c>
      <c r="M16" s="592"/>
      <c r="N16" s="592">
        <v>869.0</v>
      </c>
      <c r="O16" s="592">
        <f t="shared" si="1"/>
        <v>869</v>
      </c>
      <c r="P16" s="592"/>
      <c r="Q16" s="592" t="s">
        <v>854</v>
      </c>
      <c r="R16" s="597" t="s">
        <v>1885</v>
      </c>
      <c r="S16" s="592" t="s">
        <v>4875</v>
      </c>
      <c r="T16" s="92"/>
    </row>
    <row r="17">
      <c r="A17" s="29">
        <v>15.0</v>
      </c>
      <c r="B17" s="174">
        <v>45633.0</v>
      </c>
      <c r="C17" s="174">
        <v>45633.0</v>
      </c>
      <c r="D17" s="29">
        <v>3.81401100124583E14</v>
      </c>
      <c r="E17" s="29">
        <v>10916.0</v>
      </c>
      <c r="F17" s="29">
        <v>2.871056018E9</v>
      </c>
      <c r="G17" s="29" t="s">
        <v>4860</v>
      </c>
      <c r="H17" s="29" t="s">
        <v>4861</v>
      </c>
      <c r="I17" s="29">
        <v>7.9992565E7</v>
      </c>
      <c r="J17" s="29"/>
      <c r="K17" s="174"/>
      <c r="L17" s="29" t="s">
        <v>89</v>
      </c>
      <c r="M17" s="29" t="s">
        <v>27</v>
      </c>
      <c r="N17" s="29">
        <v>200.0</v>
      </c>
      <c r="O17" s="29">
        <f t="shared" si="1"/>
        <v>200</v>
      </c>
      <c r="P17" s="29"/>
      <c r="Q17" s="29" t="s">
        <v>854</v>
      </c>
      <c r="R17" s="177" t="s">
        <v>988</v>
      </c>
      <c r="S17" s="29" t="s">
        <v>4876</v>
      </c>
      <c r="T17" s="92"/>
      <c r="V17" s="12"/>
    </row>
    <row r="18">
      <c r="A18" s="592">
        <v>16.0</v>
      </c>
      <c r="B18" s="593">
        <v>45603.0</v>
      </c>
      <c r="C18" s="593">
        <v>45631.0</v>
      </c>
      <c r="D18" s="592">
        <v>3.81401100124583E14</v>
      </c>
      <c r="E18" s="592">
        <v>10937.0</v>
      </c>
      <c r="F18" s="592">
        <v>1.015285025E9</v>
      </c>
      <c r="G18" s="592" t="s">
        <v>4520</v>
      </c>
      <c r="H18" s="592" t="s">
        <v>4521</v>
      </c>
      <c r="I18" s="592">
        <v>7.1627402E7</v>
      </c>
      <c r="J18" s="592"/>
      <c r="K18" s="593"/>
      <c r="L18" s="592" t="s">
        <v>1740</v>
      </c>
      <c r="M18" s="592"/>
      <c r="N18" s="592">
        <v>2212.0</v>
      </c>
      <c r="O18" s="592">
        <f t="shared" si="1"/>
        <v>2212</v>
      </c>
      <c r="P18" s="592"/>
      <c r="Q18" s="592" t="s">
        <v>854</v>
      </c>
      <c r="R18" s="597" t="s">
        <v>1885</v>
      </c>
      <c r="S18" s="592" t="s">
        <v>4877</v>
      </c>
      <c r="T18" s="92"/>
    </row>
    <row r="19">
      <c r="A19" s="592">
        <v>17.0</v>
      </c>
      <c r="B19" s="593">
        <v>45636.0</v>
      </c>
      <c r="C19" s="593">
        <v>45660.0</v>
      </c>
      <c r="D19" s="592">
        <v>3.81401100124583E14</v>
      </c>
      <c r="E19" s="592">
        <v>10973.0</v>
      </c>
      <c r="F19" s="594">
        <v>2806899.0</v>
      </c>
      <c r="G19" s="594" t="s">
        <v>4847</v>
      </c>
      <c r="H19" s="594" t="s">
        <v>4847</v>
      </c>
      <c r="I19" s="594">
        <v>7.0971795E7</v>
      </c>
      <c r="J19" s="595" t="s">
        <v>4848</v>
      </c>
      <c r="K19" s="593"/>
      <c r="L19" s="592" t="s">
        <v>119</v>
      </c>
      <c r="M19" s="592" t="s">
        <v>44</v>
      </c>
      <c r="N19" s="592">
        <v>1354.0</v>
      </c>
      <c r="O19" s="592">
        <v>1354.0</v>
      </c>
      <c r="P19" s="592" t="s">
        <v>4878</v>
      </c>
      <c r="Q19" s="592" t="s">
        <v>854</v>
      </c>
      <c r="R19" s="597" t="s">
        <v>1885</v>
      </c>
      <c r="S19" s="592" t="s">
        <v>4879</v>
      </c>
      <c r="T19" s="92"/>
    </row>
    <row r="20">
      <c r="A20" s="592">
        <v>18.0</v>
      </c>
      <c r="B20" s="593">
        <v>45636.0</v>
      </c>
      <c r="C20" s="593">
        <v>45652.0</v>
      </c>
      <c r="D20" s="592">
        <v>3.81401100124583E14</v>
      </c>
      <c r="E20" s="592">
        <v>10974.0</v>
      </c>
      <c r="F20" s="594">
        <v>1.022127021E9</v>
      </c>
      <c r="G20" s="594" t="s">
        <v>4880</v>
      </c>
      <c r="H20" s="594" t="s">
        <v>4881</v>
      </c>
      <c r="I20" s="594">
        <v>7.2775579E7</v>
      </c>
      <c r="J20" s="595" t="s">
        <v>4882</v>
      </c>
      <c r="K20" s="593"/>
      <c r="L20" s="592" t="s">
        <v>119</v>
      </c>
      <c r="M20" s="592" t="s">
        <v>27</v>
      </c>
      <c r="N20" s="592">
        <v>1549.0</v>
      </c>
      <c r="O20" s="592">
        <f t="shared" ref="O20:O33" si="2">N20</f>
        <v>1549</v>
      </c>
      <c r="P20" s="592"/>
      <c r="Q20" s="592" t="s">
        <v>854</v>
      </c>
      <c r="R20" s="597" t="s">
        <v>1885</v>
      </c>
      <c r="S20" s="592" t="s">
        <v>4883</v>
      </c>
      <c r="T20" s="92"/>
      <c r="U20" s="12"/>
    </row>
    <row r="21">
      <c r="A21" s="592">
        <v>20.0</v>
      </c>
      <c r="B21" s="593">
        <v>45636.0</v>
      </c>
      <c r="C21" s="593">
        <v>45642.0</v>
      </c>
      <c r="D21" s="592">
        <v>3.81401100124583E14</v>
      </c>
      <c r="E21" s="592">
        <v>10975.0</v>
      </c>
      <c r="F21" s="592">
        <v>4732359.0</v>
      </c>
      <c r="G21" s="592" t="s">
        <v>4884</v>
      </c>
      <c r="H21" s="592" t="s">
        <v>4885</v>
      </c>
      <c r="I21" s="592">
        <v>6.0841094E7</v>
      </c>
      <c r="J21" s="592"/>
      <c r="K21" s="593"/>
      <c r="L21" s="592" t="s">
        <v>749</v>
      </c>
      <c r="M21" s="592"/>
      <c r="N21" s="592">
        <v>4420.0</v>
      </c>
      <c r="O21" s="592">
        <f t="shared" si="2"/>
        <v>4420</v>
      </c>
      <c r="P21" s="592" t="s">
        <v>4886</v>
      </c>
      <c r="Q21" s="592" t="s">
        <v>854</v>
      </c>
      <c r="R21" s="597" t="s">
        <v>1885</v>
      </c>
      <c r="S21" s="592" t="s">
        <v>4887</v>
      </c>
      <c r="T21" s="92"/>
    </row>
    <row r="22">
      <c r="A22" s="29">
        <v>19.0</v>
      </c>
      <c r="B22" s="174">
        <v>45636.0</v>
      </c>
      <c r="C22" s="174">
        <v>45636.0</v>
      </c>
      <c r="D22" s="29">
        <v>3.81401100124583E14</v>
      </c>
      <c r="E22" s="29">
        <v>10976.0</v>
      </c>
      <c r="F22" s="184">
        <v>0.0</v>
      </c>
      <c r="G22" s="184" t="s">
        <v>4888</v>
      </c>
      <c r="H22" s="184" t="s">
        <v>4889</v>
      </c>
      <c r="I22" s="184">
        <v>7.4964979E7</v>
      </c>
      <c r="J22" s="29" t="s">
        <v>4890</v>
      </c>
      <c r="K22" s="174"/>
      <c r="L22" s="29" t="s">
        <v>1343</v>
      </c>
      <c r="M22" s="29"/>
      <c r="N22" s="29">
        <v>1800.0</v>
      </c>
      <c r="O22" s="29">
        <f t="shared" si="2"/>
        <v>1800</v>
      </c>
      <c r="P22" s="29"/>
      <c r="Q22" s="29" t="s">
        <v>854</v>
      </c>
      <c r="R22" s="177" t="s">
        <v>988</v>
      </c>
      <c r="S22" s="29" t="s">
        <v>4891</v>
      </c>
      <c r="T22" s="92"/>
      <c r="V22" s="12"/>
    </row>
    <row r="23">
      <c r="A23" s="592">
        <v>21.0</v>
      </c>
      <c r="B23" s="593">
        <v>45636.0</v>
      </c>
      <c r="C23" s="593">
        <v>45639.0</v>
      </c>
      <c r="D23" s="592">
        <v>3.81401100124583E14</v>
      </c>
      <c r="E23" s="592">
        <v>10977.0</v>
      </c>
      <c r="F23" s="592">
        <v>7715958.0</v>
      </c>
      <c r="G23" s="592" t="s">
        <v>4892</v>
      </c>
      <c r="H23" s="592" t="s">
        <v>4893</v>
      </c>
      <c r="I23" s="592">
        <v>7.5663332E7</v>
      </c>
      <c r="J23" s="592" t="s">
        <v>4894</v>
      </c>
      <c r="K23" s="593"/>
      <c r="L23" s="592" t="s">
        <v>98</v>
      </c>
      <c r="M23" s="592" t="s">
        <v>27</v>
      </c>
      <c r="N23" s="592">
        <v>869.0</v>
      </c>
      <c r="O23" s="592">
        <f t="shared" si="2"/>
        <v>869</v>
      </c>
      <c r="P23" s="592"/>
      <c r="Q23" s="592" t="s">
        <v>854</v>
      </c>
      <c r="R23" s="597" t="s">
        <v>1885</v>
      </c>
      <c r="S23" s="592" t="s">
        <v>4895</v>
      </c>
      <c r="T23" s="92"/>
    </row>
    <row r="24">
      <c r="A24" s="592">
        <v>23.0</v>
      </c>
      <c r="B24" s="593">
        <v>45636.0</v>
      </c>
      <c r="C24" s="593">
        <v>45638.0</v>
      </c>
      <c r="D24" s="592">
        <v>3.81401100124583E14</v>
      </c>
      <c r="E24" s="592">
        <v>10978.0</v>
      </c>
      <c r="F24" s="594">
        <v>1.2598987E7</v>
      </c>
      <c r="G24" s="594" t="s">
        <v>4896</v>
      </c>
      <c r="H24" s="592" t="s">
        <v>4896</v>
      </c>
      <c r="I24" s="594">
        <v>6.2002933E7</v>
      </c>
      <c r="J24" s="594"/>
      <c r="K24" s="593"/>
      <c r="L24" s="592" t="s">
        <v>2260</v>
      </c>
      <c r="M24" s="592"/>
      <c r="N24" s="592">
        <v>178.0</v>
      </c>
      <c r="O24" s="592">
        <f t="shared" si="2"/>
        <v>178</v>
      </c>
      <c r="P24" s="640"/>
      <c r="Q24" s="592" t="s">
        <v>854</v>
      </c>
      <c r="R24" s="597" t="s">
        <v>1885</v>
      </c>
      <c r="S24" s="592"/>
      <c r="T24" s="92"/>
      <c r="U24" s="12"/>
    </row>
    <row r="25">
      <c r="A25" s="592">
        <v>24.0</v>
      </c>
      <c r="B25" s="593">
        <v>45636.0</v>
      </c>
      <c r="C25" s="593">
        <v>45637.0</v>
      </c>
      <c r="D25" s="592">
        <v>3.81401100124583E14</v>
      </c>
      <c r="E25" s="592">
        <v>10979.0</v>
      </c>
      <c r="F25" s="594">
        <v>9601832.0</v>
      </c>
      <c r="G25" s="594" t="s">
        <v>4897</v>
      </c>
      <c r="H25" s="594" t="s">
        <v>4898</v>
      </c>
      <c r="I25" s="594">
        <v>7.0934164E7</v>
      </c>
      <c r="J25" s="592"/>
      <c r="K25" s="593"/>
      <c r="L25" s="592" t="s">
        <v>2260</v>
      </c>
      <c r="M25" s="592"/>
      <c r="N25" s="592">
        <v>89.0</v>
      </c>
      <c r="O25" s="592">
        <f t="shared" si="2"/>
        <v>89</v>
      </c>
      <c r="P25" s="592"/>
      <c r="Q25" s="592" t="s">
        <v>854</v>
      </c>
      <c r="R25" s="597" t="s">
        <v>1885</v>
      </c>
      <c r="S25" s="592"/>
      <c r="T25" s="92"/>
      <c r="U25" s="12"/>
    </row>
    <row r="26">
      <c r="A26" s="592">
        <v>22.0</v>
      </c>
      <c r="B26" s="593">
        <v>45636.0</v>
      </c>
      <c r="C26" s="593">
        <v>45637.0</v>
      </c>
      <c r="D26" s="592">
        <v>3.81401100124583E14</v>
      </c>
      <c r="E26" s="592">
        <v>10980.0</v>
      </c>
      <c r="F26" s="594">
        <v>2635893.0</v>
      </c>
      <c r="G26" s="594" t="s">
        <v>4899</v>
      </c>
      <c r="H26" s="594" t="s">
        <v>4899</v>
      </c>
      <c r="I26" s="594">
        <v>7.1688931E7</v>
      </c>
      <c r="J26" s="595"/>
      <c r="K26" s="593"/>
      <c r="L26" s="592" t="s">
        <v>1343</v>
      </c>
      <c r="M26" s="592"/>
      <c r="N26" s="592">
        <v>800.0</v>
      </c>
      <c r="O26" s="592">
        <f t="shared" si="2"/>
        <v>800</v>
      </c>
      <c r="P26" s="592" t="s">
        <v>4900</v>
      </c>
      <c r="Q26" s="592" t="s">
        <v>854</v>
      </c>
      <c r="R26" s="597" t="s">
        <v>1885</v>
      </c>
      <c r="S26" s="592" t="s">
        <v>4901</v>
      </c>
      <c r="T26" s="92"/>
      <c r="V26" s="12"/>
    </row>
    <row r="27">
      <c r="A27" s="592">
        <v>25.0</v>
      </c>
      <c r="B27" s="593">
        <v>45639.0</v>
      </c>
      <c r="C27" s="593">
        <v>45637.0</v>
      </c>
      <c r="D27" s="592">
        <v>3.81401100124583E14</v>
      </c>
      <c r="E27" s="592">
        <v>11016.0</v>
      </c>
      <c r="F27" s="592">
        <v>2635893.0</v>
      </c>
      <c r="G27" s="592" t="s">
        <v>4899</v>
      </c>
      <c r="H27" s="594" t="s">
        <v>4899</v>
      </c>
      <c r="I27" s="592">
        <v>7.1688931E7</v>
      </c>
      <c r="J27" s="592"/>
      <c r="K27" s="593"/>
      <c r="L27" s="592" t="s">
        <v>1343</v>
      </c>
      <c r="M27" s="592"/>
      <c r="N27" s="592">
        <v>730.0</v>
      </c>
      <c r="O27" s="592">
        <f t="shared" si="2"/>
        <v>730</v>
      </c>
      <c r="P27" s="592" t="s">
        <v>2845</v>
      </c>
      <c r="Q27" s="592" t="s">
        <v>854</v>
      </c>
      <c r="R27" s="597" t="s">
        <v>1885</v>
      </c>
      <c r="S27" s="592" t="s">
        <v>4902</v>
      </c>
      <c r="T27" s="92"/>
      <c r="V27" s="12"/>
    </row>
    <row r="28">
      <c r="A28" s="29">
        <v>26.0</v>
      </c>
      <c r="B28" s="174">
        <v>45639.0</v>
      </c>
      <c r="C28" s="174">
        <v>45639.0</v>
      </c>
      <c r="D28" s="29">
        <v>3.81401100124583E14</v>
      </c>
      <c r="E28" s="29">
        <v>11017.0</v>
      </c>
      <c r="F28" s="29">
        <v>1.020065023E9</v>
      </c>
      <c r="G28" s="29" t="s">
        <v>4903</v>
      </c>
      <c r="H28" s="29" t="s">
        <v>4903</v>
      </c>
      <c r="I28" s="29">
        <v>6.7742307E7</v>
      </c>
      <c r="J28" s="29"/>
      <c r="K28" s="174"/>
      <c r="L28" s="29" t="s">
        <v>1343</v>
      </c>
      <c r="M28" s="29"/>
      <c r="N28" s="29">
        <v>3140.0</v>
      </c>
      <c r="O28" s="29">
        <f t="shared" si="2"/>
        <v>3140</v>
      </c>
      <c r="P28" s="468"/>
      <c r="Q28" s="29" t="s">
        <v>854</v>
      </c>
      <c r="R28" s="177" t="s">
        <v>988</v>
      </c>
      <c r="S28" s="29" t="s">
        <v>4904</v>
      </c>
      <c r="T28" s="92"/>
      <c r="V28" s="12"/>
    </row>
    <row r="29">
      <c r="A29" s="29">
        <v>27.0</v>
      </c>
      <c r="B29" s="174">
        <v>45640.0</v>
      </c>
      <c r="C29" s="174">
        <v>45642.0</v>
      </c>
      <c r="D29" s="29">
        <v>3.81401100124583E14</v>
      </c>
      <c r="E29" s="29">
        <v>11041.0</v>
      </c>
      <c r="F29" s="184">
        <v>8924624.0</v>
      </c>
      <c r="G29" s="184" t="s">
        <v>4905</v>
      </c>
      <c r="H29" s="184" t="s">
        <v>4906</v>
      </c>
      <c r="I29" s="184">
        <v>7.2698027E7</v>
      </c>
      <c r="J29" s="184" t="s">
        <v>4907</v>
      </c>
      <c r="K29" s="174"/>
      <c r="L29" s="29" t="s">
        <v>749</v>
      </c>
      <c r="M29" s="29"/>
      <c r="N29" s="29">
        <v>1950.0</v>
      </c>
      <c r="O29" s="29">
        <f t="shared" si="2"/>
        <v>1950</v>
      </c>
      <c r="P29" s="29"/>
      <c r="Q29" s="29" t="s">
        <v>854</v>
      </c>
      <c r="R29" s="177" t="s">
        <v>988</v>
      </c>
      <c r="S29" s="29" t="s">
        <v>4908</v>
      </c>
      <c r="T29" s="92"/>
      <c r="U29" s="12"/>
      <c r="X29" s="12"/>
      <c r="Y29" s="12"/>
    </row>
    <row r="30">
      <c r="A30" s="29">
        <v>28.0</v>
      </c>
      <c r="B30" s="174">
        <v>45640.0</v>
      </c>
      <c r="C30" s="174">
        <v>45660.0</v>
      </c>
      <c r="D30" s="29">
        <v>3.81401100124583E14</v>
      </c>
      <c r="E30" s="29">
        <v>11069.0</v>
      </c>
      <c r="F30" s="184">
        <v>3477893.0</v>
      </c>
      <c r="G30" s="184" t="s">
        <v>4909</v>
      </c>
      <c r="H30" s="184" t="s">
        <v>4909</v>
      </c>
      <c r="I30" s="184">
        <v>7.2529405E7</v>
      </c>
      <c r="J30" s="184"/>
      <c r="K30" s="174"/>
      <c r="L30" s="29" t="s">
        <v>119</v>
      </c>
      <c r="M30" s="29" t="s">
        <v>27</v>
      </c>
      <c r="N30" s="29">
        <v>1399.0</v>
      </c>
      <c r="O30" s="29">
        <f t="shared" si="2"/>
        <v>1399</v>
      </c>
      <c r="P30" s="29"/>
      <c r="Q30" s="29" t="s">
        <v>854</v>
      </c>
      <c r="R30" s="177" t="s">
        <v>988</v>
      </c>
      <c r="S30" s="29" t="s">
        <v>4910</v>
      </c>
      <c r="T30" s="92"/>
      <c r="U30" s="12"/>
    </row>
    <row r="31">
      <c r="A31" s="592">
        <v>29.0</v>
      </c>
      <c r="B31" s="593">
        <v>45640.0</v>
      </c>
      <c r="C31" s="638">
        <v>45660.0</v>
      </c>
      <c r="D31" s="592">
        <v>3.81401100124583E14</v>
      </c>
      <c r="E31" s="592">
        <v>11069.0</v>
      </c>
      <c r="F31" s="594">
        <v>3477893.0</v>
      </c>
      <c r="G31" s="594" t="s">
        <v>4909</v>
      </c>
      <c r="H31" s="594" t="s">
        <v>4909</v>
      </c>
      <c r="I31" s="594">
        <v>7.2529405E7</v>
      </c>
      <c r="J31" s="592"/>
      <c r="K31" s="593"/>
      <c r="L31" s="592" t="s">
        <v>89</v>
      </c>
      <c r="M31" s="592" t="s">
        <v>27</v>
      </c>
      <c r="N31" s="592">
        <v>2099.0</v>
      </c>
      <c r="O31" s="592">
        <f t="shared" si="2"/>
        <v>2099</v>
      </c>
      <c r="P31" s="592"/>
      <c r="Q31" s="592" t="s">
        <v>854</v>
      </c>
      <c r="R31" s="597" t="s">
        <v>1885</v>
      </c>
      <c r="S31" s="592" t="s">
        <v>4911</v>
      </c>
      <c r="T31" s="92"/>
      <c r="U31" s="12"/>
    </row>
    <row r="32">
      <c r="A32" s="592">
        <v>30.0</v>
      </c>
      <c r="B32" s="593">
        <v>45641.0</v>
      </c>
      <c r="C32" s="593">
        <v>45642.0</v>
      </c>
      <c r="D32" s="592">
        <v>3.81401100124583E14</v>
      </c>
      <c r="E32" s="592">
        <v>11073.0</v>
      </c>
      <c r="F32" s="592">
        <v>3354765.0</v>
      </c>
      <c r="G32" s="592" t="s">
        <v>4912</v>
      </c>
      <c r="H32" s="592" t="s">
        <v>4913</v>
      </c>
      <c r="I32" s="592">
        <v>7.6555556E7</v>
      </c>
      <c r="J32" s="592"/>
      <c r="K32" s="593"/>
      <c r="L32" s="592" t="s">
        <v>203</v>
      </c>
      <c r="M32" s="592" t="s">
        <v>306</v>
      </c>
      <c r="N32" s="592">
        <v>5166.0</v>
      </c>
      <c r="O32" s="592">
        <f t="shared" si="2"/>
        <v>5166</v>
      </c>
      <c r="P32" s="592"/>
      <c r="Q32" s="592" t="s">
        <v>854</v>
      </c>
      <c r="R32" s="597" t="s">
        <v>1885</v>
      </c>
      <c r="S32" s="592" t="s">
        <v>4914</v>
      </c>
      <c r="T32" s="92"/>
    </row>
    <row r="33">
      <c r="A33" s="592">
        <v>31.0</v>
      </c>
      <c r="B33" s="593">
        <v>45641.0</v>
      </c>
      <c r="C33" s="594" t="s">
        <v>1653</v>
      </c>
      <c r="D33" s="592">
        <v>3.81401100124583E14</v>
      </c>
      <c r="E33" s="592">
        <v>11074.0</v>
      </c>
      <c r="F33" s="594">
        <v>3622822.0</v>
      </c>
      <c r="G33" s="594" t="s">
        <v>4915</v>
      </c>
      <c r="H33" s="594" t="s">
        <v>4916</v>
      </c>
      <c r="I33" s="594">
        <v>6.5757207E7</v>
      </c>
      <c r="J33" s="594"/>
      <c r="K33" s="593"/>
      <c r="L33" s="592" t="s">
        <v>89</v>
      </c>
      <c r="M33" s="592" t="s">
        <v>44</v>
      </c>
      <c r="N33" s="592">
        <v>5967.0</v>
      </c>
      <c r="O33" s="592">
        <f t="shared" si="2"/>
        <v>5967</v>
      </c>
      <c r="P33" s="592"/>
      <c r="Q33" s="592" t="s">
        <v>854</v>
      </c>
      <c r="R33" s="597" t="s">
        <v>1885</v>
      </c>
      <c r="S33" s="592" t="s">
        <v>4917</v>
      </c>
      <c r="T33" s="92"/>
      <c r="V33" s="12"/>
    </row>
    <row r="34">
      <c r="A34" s="592">
        <v>32.0</v>
      </c>
      <c r="B34" s="593">
        <v>45641.0</v>
      </c>
      <c r="C34" s="594" t="s">
        <v>1653</v>
      </c>
      <c r="D34" s="592">
        <v>3.81401100124583E14</v>
      </c>
      <c r="E34" s="592">
        <v>11074.0</v>
      </c>
      <c r="F34" s="594">
        <v>3622822.0</v>
      </c>
      <c r="G34" s="594" t="s">
        <v>4915</v>
      </c>
      <c r="H34" s="594" t="s">
        <v>4916</v>
      </c>
      <c r="I34" s="594">
        <v>6.5757207E7</v>
      </c>
      <c r="J34" s="594"/>
      <c r="K34" s="593"/>
      <c r="L34" s="592" t="s">
        <v>141</v>
      </c>
      <c r="M34" s="592" t="s">
        <v>44</v>
      </c>
      <c r="P34" s="640"/>
      <c r="Q34" s="592" t="s">
        <v>854</v>
      </c>
      <c r="R34" s="597" t="s">
        <v>1885</v>
      </c>
      <c r="S34" s="592" t="s">
        <v>4917</v>
      </c>
      <c r="U34" s="12"/>
    </row>
    <row r="35">
      <c r="A35" s="592">
        <v>33.0</v>
      </c>
      <c r="B35" s="593">
        <v>45641.0</v>
      </c>
      <c r="C35" s="593">
        <v>45642.0</v>
      </c>
      <c r="D35" s="592">
        <v>3.81401100124583E14</v>
      </c>
      <c r="E35" s="592">
        <v>11075.0</v>
      </c>
      <c r="F35" s="594">
        <v>7822487.0</v>
      </c>
      <c r="G35" s="594" t="s">
        <v>4918</v>
      </c>
      <c r="H35" s="594" t="s">
        <v>4918</v>
      </c>
      <c r="I35" s="594">
        <v>6.9089222E7</v>
      </c>
      <c r="J35" s="595"/>
      <c r="K35" s="593"/>
      <c r="L35" s="592" t="s">
        <v>2260</v>
      </c>
      <c r="M35" s="592"/>
      <c r="N35" s="592">
        <v>178.0</v>
      </c>
      <c r="O35" s="592">
        <f t="shared" ref="O35:O46" si="3">N35</f>
        <v>178</v>
      </c>
      <c r="P35" s="592"/>
      <c r="Q35" s="592" t="s">
        <v>854</v>
      </c>
      <c r="R35" s="597" t="s">
        <v>1885</v>
      </c>
      <c r="S35" s="592" t="s">
        <v>4919</v>
      </c>
      <c r="T35" s="92"/>
      <c r="U35" s="12"/>
    </row>
    <row r="36">
      <c r="A36" s="592">
        <v>34.0</v>
      </c>
      <c r="B36" s="593">
        <v>45641.0</v>
      </c>
      <c r="C36" s="593">
        <v>45651.0</v>
      </c>
      <c r="D36" s="592">
        <v>3.81401100124583E14</v>
      </c>
      <c r="E36" s="592">
        <v>11076.0</v>
      </c>
      <c r="F36" s="594">
        <v>4.9512201E8</v>
      </c>
      <c r="G36" s="592" t="s">
        <v>4920</v>
      </c>
      <c r="H36" s="592" t="s">
        <v>4921</v>
      </c>
      <c r="I36" s="592" t="s">
        <v>4922</v>
      </c>
      <c r="J36" s="592" t="s">
        <v>4923</v>
      </c>
      <c r="K36" s="593"/>
      <c r="L36" s="592" t="s">
        <v>305</v>
      </c>
      <c r="M36" s="592" t="s">
        <v>4924</v>
      </c>
      <c r="N36" s="592">
        <v>3406.0</v>
      </c>
      <c r="O36" s="592">
        <f t="shared" si="3"/>
        <v>3406</v>
      </c>
      <c r="P36" s="592"/>
      <c r="Q36" s="592" t="s">
        <v>854</v>
      </c>
      <c r="R36" s="597" t="s">
        <v>1885</v>
      </c>
      <c r="S36" s="592" t="s">
        <v>4925</v>
      </c>
      <c r="T36" s="92"/>
      <c r="V36" s="12"/>
    </row>
    <row r="37">
      <c r="A37" s="592">
        <v>35.0</v>
      </c>
      <c r="B37" s="593">
        <v>45643.0</v>
      </c>
      <c r="C37" s="593">
        <v>45642.0</v>
      </c>
      <c r="D37" s="592">
        <v>3.81401100124583E14</v>
      </c>
      <c r="E37" s="592">
        <v>11107.0</v>
      </c>
      <c r="F37" s="594">
        <v>4732359.0</v>
      </c>
      <c r="G37" s="594" t="s">
        <v>4884</v>
      </c>
      <c r="H37" s="594" t="s">
        <v>4885</v>
      </c>
      <c r="I37" s="594">
        <v>6.0841094E7</v>
      </c>
      <c r="J37" s="594"/>
      <c r="K37" s="593"/>
      <c r="L37" s="592" t="s">
        <v>749</v>
      </c>
      <c r="M37" s="592"/>
      <c r="N37" s="592">
        <v>195.0</v>
      </c>
      <c r="O37" s="592">
        <f t="shared" si="3"/>
        <v>195</v>
      </c>
      <c r="P37" s="592"/>
      <c r="Q37" s="592" t="s">
        <v>854</v>
      </c>
      <c r="R37" s="597" t="s">
        <v>1885</v>
      </c>
      <c r="S37" s="592" t="s">
        <v>4926</v>
      </c>
      <c r="T37" s="92"/>
    </row>
    <row r="38">
      <c r="A38" s="592">
        <v>36.0</v>
      </c>
      <c r="B38" s="593">
        <v>45643.0</v>
      </c>
      <c r="C38" s="593">
        <v>45643.0</v>
      </c>
      <c r="D38" s="592">
        <v>3.81401100124583E14</v>
      </c>
      <c r="E38" s="592">
        <v>11108.0</v>
      </c>
      <c r="F38" s="594">
        <v>4732359.0</v>
      </c>
      <c r="G38" s="594" t="s">
        <v>4884</v>
      </c>
      <c r="H38" s="594" t="s">
        <v>4885</v>
      </c>
      <c r="I38" s="594">
        <v>6.0841094E7</v>
      </c>
      <c r="J38" s="661"/>
      <c r="K38" s="593"/>
      <c r="L38" s="592" t="s">
        <v>3613</v>
      </c>
      <c r="M38" s="592"/>
      <c r="N38" s="592">
        <v>1360.0</v>
      </c>
      <c r="O38" s="592">
        <f t="shared" si="3"/>
        <v>1360</v>
      </c>
      <c r="P38" s="592"/>
      <c r="Q38" s="592" t="s">
        <v>854</v>
      </c>
      <c r="R38" s="597" t="s">
        <v>1885</v>
      </c>
      <c r="S38" s="592" t="s">
        <v>3615</v>
      </c>
      <c r="T38" s="92"/>
      <c r="U38" s="12"/>
    </row>
    <row r="39">
      <c r="A39" s="592">
        <v>37.0</v>
      </c>
      <c r="B39" s="593">
        <v>45643.0</v>
      </c>
      <c r="C39" s="593">
        <v>45643.0</v>
      </c>
      <c r="D39" s="592">
        <v>3.81401100124583E14</v>
      </c>
      <c r="E39" s="592">
        <v>11109.0</v>
      </c>
      <c r="F39" s="592">
        <v>6297256.0</v>
      </c>
      <c r="G39" s="592" t="s">
        <v>4927</v>
      </c>
      <c r="H39" s="592" t="s">
        <v>4928</v>
      </c>
      <c r="I39" s="592">
        <v>7.7305368E7</v>
      </c>
      <c r="J39" s="592" t="s">
        <v>4929</v>
      </c>
      <c r="K39" s="593"/>
      <c r="L39" s="592" t="s">
        <v>749</v>
      </c>
      <c r="M39" s="596"/>
      <c r="N39" s="592">
        <v>2295.0</v>
      </c>
      <c r="O39" s="592">
        <f t="shared" si="3"/>
        <v>2295</v>
      </c>
      <c r="P39" s="596"/>
      <c r="Q39" s="592" t="s">
        <v>854</v>
      </c>
      <c r="R39" s="597" t="s">
        <v>1885</v>
      </c>
      <c r="S39" s="669" t="s">
        <v>4930</v>
      </c>
      <c r="T39" s="92"/>
      <c r="U39" s="154"/>
      <c r="V39" s="109"/>
    </row>
    <row r="40">
      <c r="A40" s="592">
        <v>39.0</v>
      </c>
      <c r="B40" s="593">
        <v>45643.0</v>
      </c>
      <c r="C40" s="594" t="s">
        <v>1653</v>
      </c>
      <c r="D40" s="592">
        <v>3.81401100124583E14</v>
      </c>
      <c r="E40" s="592">
        <v>11110.0</v>
      </c>
      <c r="F40" s="592">
        <v>6326592.0</v>
      </c>
      <c r="G40" s="592" t="s">
        <v>4931</v>
      </c>
      <c r="H40" s="592" t="s">
        <v>4932</v>
      </c>
      <c r="I40" s="592"/>
      <c r="J40" s="592"/>
      <c r="K40" s="593"/>
      <c r="L40" s="592" t="s">
        <v>141</v>
      </c>
      <c r="M40" s="592" t="s">
        <v>27</v>
      </c>
      <c r="N40" s="592">
        <v>569.0</v>
      </c>
      <c r="O40" s="592">
        <f t="shared" si="3"/>
        <v>569</v>
      </c>
      <c r="P40" s="596"/>
      <c r="Q40" s="592" t="s">
        <v>854</v>
      </c>
      <c r="R40" s="597" t="s">
        <v>1885</v>
      </c>
      <c r="S40" s="592" t="s">
        <v>4933</v>
      </c>
      <c r="T40" s="92"/>
      <c r="U40" s="154"/>
      <c r="V40" s="109"/>
    </row>
    <row r="41">
      <c r="A41" s="29">
        <v>40.0</v>
      </c>
      <c r="B41" s="174">
        <v>45643.0</v>
      </c>
      <c r="C41" s="174">
        <v>45653.0</v>
      </c>
      <c r="D41" s="29">
        <v>3.81401100124583E14</v>
      </c>
      <c r="E41" s="29">
        <v>11111.0</v>
      </c>
      <c r="F41" s="184">
        <v>6.257923013E9</v>
      </c>
      <c r="G41" s="184" t="s">
        <v>4934</v>
      </c>
      <c r="H41" s="184" t="s">
        <v>4935</v>
      </c>
      <c r="I41" s="184">
        <v>7.6088978E7</v>
      </c>
      <c r="J41" s="29" t="s">
        <v>4936</v>
      </c>
      <c r="K41" s="174"/>
      <c r="L41" s="29" t="s">
        <v>305</v>
      </c>
      <c r="M41" s="29" t="s">
        <v>27</v>
      </c>
      <c r="N41" s="29">
        <v>1318.0</v>
      </c>
      <c r="O41" s="29">
        <f t="shared" si="3"/>
        <v>1318</v>
      </c>
      <c r="P41" s="29"/>
      <c r="Q41" s="29" t="s">
        <v>854</v>
      </c>
      <c r="R41" s="177" t="s">
        <v>988</v>
      </c>
      <c r="S41" s="29" t="s">
        <v>4937</v>
      </c>
      <c r="T41" s="92"/>
      <c r="U41" s="12"/>
    </row>
    <row r="42">
      <c r="A42" s="592">
        <v>38.0</v>
      </c>
      <c r="B42" s="593">
        <v>45643.0</v>
      </c>
      <c r="C42" s="593">
        <v>45643.0</v>
      </c>
      <c r="D42" s="592">
        <v>3.81401100124583E14</v>
      </c>
      <c r="E42" s="592">
        <v>11125.0</v>
      </c>
      <c r="F42" s="592">
        <v>0.0</v>
      </c>
      <c r="G42" s="592" t="s">
        <v>4938</v>
      </c>
      <c r="H42" s="592" t="s">
        <v>4939</v>
      </c>
      <c r="I42" s="592">
        <v>6.3497947E7</v>
      </c>
      <c r="J42" s="592"/>
      <c r="K42" s="593"/>
      <c r="L42" s="592" t="s">
        <v>749</v>
      </c>
      <c r="M42" s="592"/>
      <c r="N42" s="592">
        <v>3395.0</v>
      </c>
      <c r="O42" s="592">
        <f t="shared" si="3"/>
        <v>3395</v>
      </c>
      <c r="P42" s="596">
        <f>1895+1500</f>
        <v>3395</v>
      </c>
      <c r="Q42" s="592" t="s">
        <v>854</v>
      </c>
      <c r="R42" s="597" t="s">
        <v>1885</v>
      </c>
      <c r="S42" s="592" t="s">
        <v>4940</v>
      </c>
      <c r="T42" s="92"/>
      <c r="U42" s="154"/>
      <c r="V42" s="109"/>
    </row>
    <row r="43">
      <c r="A43" s="592">
        <v>41.0</v>
      </c>
      <c r="B43" s="593">
        <v>45645.0</v>
      </c>
      <c r="C43" s="593">
        <v>45645.0</v>
      </c>
      <c r="D43" s="592">
        <v>3.81401100124583E14</v>
      </c>
      <c r="E43" s="592">
        <v>11126.0</v>
      </c>
      <c r="F43" s="592">
        <v>4832601.0</v>
      </c>
      <c r="G43" s="592" t="s">
        <v>4941</v>
      </c>
      <c r="H43" s="592" t="s">
        <v>4942</v>
      </c>
      <c r="I43" s="592">
        <v>7.1211509E7</v>
      </c>
      <c r="J43" s="592" t="s">
        <v>4943</v>
      </c>
      <c r="K43" s="593"/>
      <c r="L43" s="592" t="s">
        <v>98</v>
      </c>
      <c r="M43" s="592" t="s">
        <v>27</v>
      </c>
      <c r="N43" s="592">
        <v>939.0</v>
      </c>
      <c r="O43" s="592">
        <f t="shared" si="3"/>
        <v>939</v>
      </c>
      <c r="P43" s="592"/>
      <c r="Q43" s="592" t="s">
        <v>854</v>
      </c>
      <c r="R43" s="597" t="s">
        <v>1885</v>
      </c>
      <c r="S43" s="592" t="s">
        <v>4944</v>
      </c>
      <c r="T43" s="92"/>
      <c r="U43" s="12"/>
    </row>
    <row r="44">
      <c r="A44" s="592">
        <v>42.0</v>
      </c>
      <c r="B44" s="593">
        <v>45645.0</v>
      </c>
      <c r="C44" s="593">
        <v>45644.0</v>
      </c>
      <c r="D44" s="592">
        <v>3.81401100124583E14</v>
      </c>
      <c r="E44" s="592">
        <v>11127.0</v>
      </c>
      <c r="F44" s="592">
        <v>3228809.0</v>
      </c>
      <c r="G44" s="592" t="s">
        <v>4945</v>
      </c>
      <c r="H44" s="592" t="s">
        <v>4946</v>
      </c>
      <c r="I44" s="592">
        <v>6.922705E7</v>
      </c>
      <c r="J44" s="592"/>
      <c r="K44" s="593"/>
      <c r="L44" s="592" t="s">
        <v>2260</v>
      </c>
      <c r="M44" s="592"/>
      <c r="N44" s="592">
        <v>178.0</v>
      </c>
      <c r="O44" s="592">
        <f t="shared" si="3"/>
        <v>178</v>
      </c>
      <c r="P44" s="596"/>
      <c r="Q44" s="592" t="s">
        <v>854</v>
      </c>
      <c r="R44" s="597" t="s">
        <v>1885</v>
      </c>
      <c r="S44" s="592" t="s">
        <v>4947</v>
      </c>
      <c r="T44" s="92"/>
      <c r="U44" s="92"/>
      <c r="V44" s="109"/>
    </row>
    <row r="45">
      <c r="A45" s="592">
        <v>43.0</v>
      </c>
      <c r="B45" s="593">
        <v>45645.0</v>
      </c>
      <c r="C45" s="593">
        <v>45674.0</v>
      </c>
      <c r="D45" s="592">
        <v>3.81401100124583E14</v>
      </c>
      <c r="E45" s="592">
        <v>11128.0</v>
      </c>
      <c r="F45" s="594">
        <v>5684480.0</v>
      </c>
      <c r="G45" s="594" t="s">
        <v>4948</v>
      </c>
      <c r="H45" s="594" t="s">
        <v>4948</v>
      </c>
      <c r="I45" s="594">
        <v>7.3355707E7</v>
      </c>
      <c r="J45" s="594"/>
      <c r="K45" s="593"/>
      <c r="L45" s="592" t="s">
        <v>98</v>
      </c>
      <c r="M45" s="592" t="s">
        <v>44</v>
      </c>
      <c r="N45" s="592">
        <v>1829.0</v>
      </c>
      <c r="O45" s="592">
        <f t="shared" si="3"/>
        <v>1829</v>
      </c>
      <c r="P45" s="596"/>
      <c r="Q45" s="592" t="s">
        <v>854</v>
      </c>
      <c r="R45" s="597" t="s">
        <v>1885</v>
      </c>
      <c r="S45" s="592" t="s">
        <v>4949</v>
      </c>
      <c r="T45" s="92"/>
      <c r="U45" s="92"/>
      <c r="V45" s="109"/>
    </row>
    <row r="46">
      <c r="A46" s="29">
        <v>44.0</v>
      </c>
      <c r="B46" s="174">
        <v>45645.0</v>
      </c>
      <c r="C46" s="174">
        <v>45664.0</v>
      </c>
      <c r="D46" s="29">
        <v>3.81401100124583E14</v>
      </c>
      <c r="E46" s="29">
        <v>11135.0</v>
      </c>
      <c r="F46" s="29">
        <v>1.1248124E7</v>
      </c>
      <c r="G46" s="29" t="s">
        <v>4950</v>
      </c>
      <c r="H46" s="29" t="s">
        <v>4951</v>
      </c>
      <c r="I46" s="29">
        <v>7.7646309E7</v>
      </c>
      <c r="J46" s="29"/>
      <c r="K46" s="174"/>
      <c r="L46" s="29" t="s">
        <v>89</v>
      </c>
      <c r="M46" s="29" t="s">
        <v>27</v>
      </c>
      <c r="N46" s="801">
        <v>2579.0</v>
      </c>
      <c r="O46" s="29">
        <f t="shared" si="3"/>
        <v>2579</v>
      </c>
      <c r="P46" s="468"/>
      <c r="Q46" s="29" t="s">
        <v>854</v>
      </c>
      <c r="R46" s="177" t="s">
        <v>988</v>
      </c>
      <c r="S46" s="29" t="s">
        <v>4952</v>
      </c>
      <c r="T46" s="92"/>
      <c r="U46" s="108"/>
      <c r="V46" s="109"/>
    </row>
    <row r="47">
      <c r="A47" s="825">
        <v>45.0</v>
      </c>
      <c r="B47" s="826">
        <v>45630.0</v>
      </c>
      <c r="C47" s="826">
        <v>45657.0</v>
      </c>
      <c r="D47" s="825">
        <v>3.81401100124583E14</v>
      </c>
      <c r="E47" s="825">
        <v>11136.0</v>
      </c>
      <c r="F47" s="825">
        <v>8253653.0</v>
      </c>
      <c r="G47" s="825" t="s">
        <v>4851</v>
      </c>
      <c r="H47" s="825" t="s">
        <v>4851</v>
      </c>
      <c r="I47" s="825">
        <v>7.6082083E7</v>
      </c>
      <c r="J47" s="825" t="s">
        <v>4852</v>
      </c>
      <c r="K47" s="826"/>
      <c r="L47" s="825" t="s">
        <v>98</v>
      </c>
      <c r="M47" s="825" t="s">
        <v>44</v>
      </c>
      <c r="N47" s="825">
        <v>4878.0</v>
      </c>
      <c r="O47" s="825">
        <v>4878.0</v>
      </c>
      <c r="P47" s="825" t="s">
        <v>4953</v>
      </c>
      <c r="Q47" s="825" t="s">
        <v>854</v>
      </c>
      <c r="R47" s="829" t="s">
        <v>4352</v>
      </c>
      <c r="S47" s="825" t="s">
        <v>4854</v>
      </c>
      <c r="T47" s="92"/>
      <c r="U47" s="108"/>
      <c r="V47" s="109"/>
    </row>
    <row r="48">
      <c r="A48" s="592">
        <v>46.0</v>
      </c>
      <c r="B48" s="593">
        <v>45646.0</v>
      </c>
      <c r="C48" s="593">
        <v>45647.0</v>
      </c>
      <c r="D48" s="592">
        <v>3.81401100124583E14</v>
      </c>
      <c r="E48" s="592">
        <v>11203.0</v>
      </c>
      <c r="F48" s="592">
        <v>5877294.0</v>
      </c>
      <c r="G48" s="592" t="s">
        <v>4954</v>
      </c>
      <c r="H48" s="592" t="s">
        <v>4955</v>
      </c>
      <c r="I48" s="592"/>
      <c r="J48" s="592"/>
      <c r="K48" s="593"/>
      <c r="L48" s="592" t="s">
        <v>749</v>
      </c>
      <c r="M48" s="596"/>
      <c r="N48" s="592">
        <f>1190+1190</f>
        <v>2380</v>
      </c>
      <c r="O48" s="592">
        <f t="shared" ref="O48:O49" si="4">N48</f>
        <v>2380</v>
      </c>
      <c r="P48" s="596"/>
      <c r="Q48" s="592" t="s">
        <v>854</v>
      </c>
      <c r="R48" s="597" t="s">
        <v>1885</v>
      </c>
      <c r="S48" s="592" t="s">
        <v>4956</v>
      </c>
      <c r="T48" s="92"/>
      <c r="U48" s="108"/>
      <c r="V48" s="109"/>
    </row>
    <row r="49">
      <c r="A49" s="592">
        <v>47.0</v>
      </c>
      <c r="B49" s="593">
        <v>45646.0</v>
      </c>
      <c r="C49" s="593">
        <v>45648.0</v>
      </c>
      <c r="D49" s="592">
        <v>3.81401100124583E14</v>
      </c>
      <c r="E49" s="592">
        <v>11204.0</v>
      </c>
      <c r="F49" s="592">
        <v>3.801805016E9</v>
      </c>
      <c r="G49" s="592" t="s">
        <v>4957</v>
      </c>
      <c r="H49" s="592" t="s">
        <v>4958</v>
      </c>
      <c r="I49" s="592">
        <v>7.9951302E7</v>
      </c>
      <c r="J49" s="592"/>
      <c r="K49" s="593"/>
      <c r="L49" s="592" t="s">
        <v>418</v>
      </c>
      <c r="M49" s="596"/>
      <c r="N49" s="592">
        <v>387.0</v>
      </c>
      <c r="O49" s="592">
        <f t="shared" si="4"/>
        <v>387</v>
      </c>
      <c r="P49" s="596"/>
      <c r="Q49" s="592" t="s">
        <v>854</v>
      </c>
      <c r="R49" s="597" t="s">
        <v>1885</v>
      </c>
      <c r="S49" s="592" t="s">
        <v>1566</v>
      </c>
      <c r="T49" s="92"/>
      <c r="U49" s="108"/>
      <c r="V49" s="109"/>
    </row>
    <row r="50">
      <c r="A50" s="592">
        <v>48.0</v>
      </c>
      <c r="B50" s="593">
        <v>45646.0</v>
      </c>
      <c r="C50" s="593">
        <v>45648.0</v>
      </c>
      <c r="D50" s="592">
        <v>3.81401100124583E14</v>
      </c>
      <c r="E50" s="592">
        <v>11205.0</v>
      </c>
      <c r="F50" s="592">
        <v>3927624.0</v>
      </c>
      <c r="G50" s="592" t="s">
        <v>4959</v>
      </c>
      <c r="H50" s="592" t="s">
        <v>4959</v>
      </c>
      <c r="I50" s="592">
        <v>7.7646299E7</v>
      </c>
      <c r="J50" s="592" t="s">
        <v>4960</v>
      </c>
      <c r="K50" s="593"/>
      <c r="L50" s="592" t="s">
        <v>1449</v>
      </c>
      <c r="M50" s="596"/>
      <c r="N50" s="592">
        <v>555.0</v>
      </c>
      <c r="O50" s="592">
        <v>555.0</v>
      </c>
      <c r="P50" s="632" t="s">
        <v>4961</v>
      </c>
      <c r="Q50" s="592" t="s">
        <v>854</v>
      </c>
      <c r="R50" s="597" t="s">
        <v>1885</v>
      </c>
      <c r="S50" s="592" t="s">
        <v>4962</v>
      </c>
      <c r="T50" s="92"/>
      <c r="U50" s="108"/>
      <c r="V50" s="109"/>
    </row>
    <row r="51">
      <c r="A51" s="592">
        <v>50.0</v>
      </c>
      <c r="B51" s="593">
        <v>45646.0</v>
      </c>
      <c r="C51" s="593">
        <v>45648.0</v>
      </c>
      <c r="D51" s="592">
        <v>3.81401100124583E14</v>
      </c>
      <c r="E51" s="592">
        <v>11206.0</v>
      </c>
      <c r="F51" s="592">
        <v>2.881080012E9</v>
      </c>
      <c r="G51" s="592" t="s">
        <v>4963</v>
      </c>
      <c r="H51" s="592" t="s">
        <v>4964</v>
      </c>
      <c r="I51" s="592">
        <v>6.5302013E7</v>
      </c>
      <c r="J51" s="592" t="s">
        <v>4965</v>
      </c>
      <c r="K51" s="593"/>
      <c r="L51" s="592" t="s">
        <v>418</v>
      </c>
      <c r="M51" s="596"/>
      <c r="N51" s="592">
        <v>703.0</v>
      </c>
      <c r="O51" s="592">
        <f>N51</f>
        <v>703</v>
      </c>
      <c r="P51" s="596"/>
      <c r="Q51" s="592" t="s">
        <v>854</v>
      </c>
      <c r="R51" s="597" t="s">
        <v>1885</v>
      </c>
      <c r="S51" s="592" t="s">
        <v>4966</v>
      </c>
      <c r="T51" s="92"/>
      <c r="U51" s="108"/>
    </row>
    <row r="52">
      <c r="A52" s="592">
        <v>51.0</v>
      </c>
      <c r="B52" s="593">
        <v>45648.0</v>
      </c>
      <c r="C52" s="593">
        <v>45642.0</v>
      </c>
      <c r="D52" s="592">
        <v>3.81401100124583E14</v>
      </c>
      <c r="E52" s="592">
        <v>11207.0</v>
      </c>
      <c r="F52" s="592">
        <v>4.10362021E8</v>
      </c>
      <c r="G52" s="592" t="s">
        <v>4294</v>
      </c>
      <c r="H52" s="821" t="s">
        <v>4295</v>
      </c>
      <c r="I52" s="592">
        <v>7.0031969E7</v>
      </c>
      <c r="J52" s="596"/>
      <c r="K52" s="596"/>
      <c r="L52" s="592" t="s">
        <v>98</v>
      </c>
      <c r="M52" s="592" t="s">
        <v>4296</v>
      </c>
      <c r="N52" s="592">
        <v>2465.5</v>
      </c>
      <c r="O52" s="596">
        <v>2465.5</v>
      </c>
      <c r="P52" s="592" t="s">
        <v>1628</v>
      </c>
      <c r="Q52" s="592" t="s">
        <v>854</v>
      </c>
      <c r="R52" s="597" t="s">
        <v>1885</v>
      </c>
      <c r="S52" s="592" t="s">
        <v>4298</v>
      </c>
      <c r="T52" s="92"/>
      <c r="U52" s="108"/>
    </row>
    <row r="53">
      <c r="A53" s="592">
        <v>49.0</v>
      </c>
      <c r="B53" s="593">
        <v>45646.0</v>
      </c>
      <c r="C53" s="593">
        <v>45648.0</v>
      </c>
      <c r="D53" s="592">
        <v>3.81401100124583E14</v>
      </c>
      <c r="E53" s="592">
        <v>11209.0</v>
      </c>
      <c r="F53" s="592">
        <v>823121.0</v>
      </c>
      <c r="G53" s="592" t="s">
        <v>4967</v>
      </c>
      <c r="H53" s="592" t="s">
        <v>4968</v>
      </c>
      <c r="I53" s="592">
        <v>7.5385185E7</v>
      </c>
      <c r="J53" s="592" t="s">
        <v>4969</v>
      </c>
      <c r="K53" s="593"/>
      <c r="L53" s="592" t="s">
        <v>418</v>
      </c>
      <c r="M53" s="596"/>
      <c r="N53" s="592">
        <f>500+174</f>
        <v>674</v>
      </c>
      <c r="O53" s="592">
        <f t="shared" ref="O53:O61" si="5">N53</f>
        <v>674</v>
      </c>
      <c r="P53" s="632" t="s">
        <v>4970</v>
      </c>
      <c r="Q53" s="592" t="s">
        <v>854</v>
      </c>
      <c r="R53" s="597" t="s">
        <v>1885</v>
      </c>
      <c r="S53" s="592" t="s">
        <v>4971</v>
      </c>
      <c r="T53" s="92"/>
      <c r="U53" s="108"/>
      <c r="V53" s="109"/>
    </row>
    <row r="54">
      <c r="A54" s="592">
        <v>52.0</v>
      </c>
      <c r="B54" s="593">
        <v>45649.0</v>
      </c>
      <c r="C54" s="593">
        <v>45651.0</v>
      </c>
      <c r="D54" s="592">
        <v>3.81401100124583E14</v>
      </c>
      <c r="E54" s="592">
        <v>11232.0</v>
      </c>
      <c r="F54" s="592">
        <v>0.0</v>
      </c>
      <c r="G54" s="592" t="s">
        <v>4972</v>
      </c>
      <c r="H54" s="592" t="s">
        <v>4972</v>
      </c>
      <c r="I54" s="592">
        <v>6.7975208E7</v>
      </c>
      <c r="J54" s="592"/>
      <c r="K54" s="593"/>
      <c r="L54" s="592" t="s">
        <v>418</v>
      </c>
      <c r="M54" s="596"/>
      <c r="N54" s="592">
        <v>476.0</v>
      </c>
      <c r="O54" s="592">
        <f t="shared" si="5"/>
        <v>476</v>
      </c>
      <c r="P54" s="596"/>
      <c r="Q54" s="592" t="s">
        <v>854</v>
      </c>
      <c r="R54" s="597" t="s">
        <v>1885</v>
      </c>
      <c r="S54" s="592" t="s">
        <v>4973</v>
      </c>
      <c r="T54" s="92"/>
      <c r="U54" s="108"/>
    </row>
    <row r="55">
      <c r="A55" s="592">
        <v>53.0</v>
      </c>
      <c r="B55" s="593">
        <v>45649.0</v>
      </c>
      <c r="C55" s="593">
        <v>45651.0</v>
      </c>
      <c r="D55" s="592">
        <v>3.81401100124583E14</v>
      </c>
      <c r="E55" s="592">
        <v>11233.0</v>
      </c>
      <c r="F55" s="592">
        <v>0.0</v>
      </c>
      <c r="G55" s="592" t="s">
        <v>4974</v>
      </c>
      <c r="H55" s="592" t="s">
        <v>4974</v>
      </c>
      <c r="I55" s="592">
        <v>7.3137828E7</v>
      </c>
      <c r="J55" s="592" t="s">
        <v>4975</v>
      </c>
      <c r="K55" s="593"/>
      <c r="L55" s="592" t="s">
        <v>418</v>
      </c>
      <c r="M55" s="596"/>
      <c r="N55" s="592">
        <v>278.0</v>
      </c>
      <c r="O55" s="592">
        <f t="shared" si="5"/>
        <v>278</v>
      </c>
      <c r="P55" s="596"/>
      <c r="Q55" s="592" t="s">
        <v>854</v>
      </c>
      <c r="R55" s="597" t="s">
        <v>1885</v>
      </c>
      <c r="S55" s="592" t="s">
        <v>3468</v>
      </c>
      <c r="T55" s="92"/>
      <c r="U55" s="108"/>
    </row>
    <row r="56">
      <c r="A56" s="592">
        <v>54.0</v>
      </c>
      <c r="B56" s="593">
        <v>45650.0</v>
      </c>
      <c r="C56" s="593">
        <v>45651.0</v>
      </c>
      <c r="D56" s="592">
        <v>3.81401100124583E14</v>
      </c>
      <c r="E56" s="592">
        <v>11249.0</v>
      </c>
      <c r="F56" s="592">
        <v>4163475.0</v>
      </c>
      <c r="G56" s="592" t="s">
        <v>4976</v>
      </c>
      <c r="H56" s="592" t="s">
        <v>4976</v>
      </c>
      <c r="I56" s="592">
        <v>7.114406E7</v>
      </c>
      <c r="J56" s="596"/>
      <c r="K56" s="593"/>
      <c r="L56" s="592" t="s">
        <v>418</v>
      </c>
      <c r="M56" s="596"/>
      <c r="N56" s="592">
        <v>933.0</v>
      </c>
      <c r="O56" s="592">
        <f t="shared" si="5"/>
        <v>933</v>
      </c>
      <c r="P56" s="596"/>
      <c r="Q56" s="592" t="s">
        <v>854</v>
      </c>
      <c r="R56" s="597" t="s">
        <v>1885</v>
      </c>
      <c r="S56" s="592" t="s">
        <v>4977</v>
      </c>
      <c r="T56" s="92"/>
      <c r="U56" s="154"/>
    </row>
    <row r="57">
      <c r="A57" s="29">
        <v>55.0</v>
      </c>
      <c r="B57" s="174">
        <v>45650.0</v>
      </c>
      <c r="C57" s="174">
        <v>45651.0</v>
      </c>
      <c r="D57" s="29">
        <v>3.81401100124583E14</v>
      </c>
      <c r="E57" s="29">
        <v>11256.0</v>
      </c>
      <c r="F57" s="29">
        <v>9601975.0</v>
      </c>
      <c r="G57" s="29" t="s">
        <v>4978</v>
      </c>
      <c r="H57" s="29" t="s">
        <v>4978</v>
      </c>
      <c r="I57" s="29">
        <v>6.3457345E7</v>
      </c>
      <c r="J57" s="29"/>
      <c r="K57" s="174"/>
      <c r="L57" s="29" t="s">
        <v>418</v>
      </c>
      <c r="M57" s="216"/>
      <c r="N57" s="29">
        <v>278.0</v>
      </c>
      <c r="O57" s="29">
        <f t="shared" si="5"/>
        <v>278</v>
      </c>
      <c r="P57" s="216"/>
      <c r="Q57" s="29" t="s">
        <v>854</v>
      </c>
      <c r="R57" s="177" t="s">
        <v>988</v>
      </c>
      <c r="S57" s="29" t="s">
        <v>4979</v>
      </c>
      <c r="T57" s="92"/>
      <c r="U57" s="154"/>
    </row>
    <row r="58">
      <c r="A58" s="592">
        <v>57.0</v>
      </c>
      <c r="B58" s="593">
        <v>45650.0</v>
      </c>
      <c r="C58" s="593">
        <v>45651.0</v>
      </c>
      <c r="D58" s="592">
        <v>3.81401100124583E14</v>
      </c>
      <c r="E58" s="592" t="s">
        <v>4980</v>
      </c>
      <c r="F58" s="592">
        <v>1.136888001E10</v>
      </c>
      <c r="G58" s="592" t="s">
        <v>4981</v>
      </c>
      <c r="H58" s="592" t="s">
        <v>4981</v>
      </c>
      <c r="I58" s="592">
        <v>7.219214E7</v>
      </c>
      <c r="J58" s="592" t="s">
        <v>4982</v>
      </c>
      <c r="K58" s="593"/>
      <c r="L58" s="592" t="s">
        <v>418</v>
      </c>
      <c r="M58" s="596"/>
      <c r="N58" s="592">
        <v>377.0</v>
      </c>
      <c r="O58" s="592">
        <f t="shared" si="5"/>
        <v>377</v>
      </c>
      <c r="P58" s="596"/>
      <c r="Q58" s="592" t="s">
        <v>854</v>
      </c>
      <c r="R58" s="597" t="s">
        <v>1885</v>
      </c>
      <c r="S58" s="592" t="s">
        <v>4983</v>
      </c>
      <c r="T58" s="92"/>
      <c r="U58" s="108"/>
    </row>
    <row r="59">
      <c r="A59" s="592">
        <v>58.0</v>
      </c>
      <c r="B59" s="593">
        <v>45650.0</v>
      </c>
      <c r="C59" s="593">
        <v>45651.0</v>
      </c>
      <c r="D59" s="592">
        <v>3.81401100124583E14</v>
      </c>
      <c r="E59" s="592">
        <v>11258.0</v>
      </c>
      <c r="F59" s="592">
        <v>4611203.0</v>
      </c>
      <c r="G59" s="592" t="s">
        <v>4984</v>
      </c>
      <c r="H59" s="592" t="s">
        <v>4984</v>
      </c>
      <c r="I59" s="592">
        <v>7.500875E7</v>
      </c>
      <c r="J59" s="592"/>
      <c r="K59" s="593"/>
      <c r="L59" s="592" t="s">
        <v>418</v>
      </c>
      <c r="M59" s="596"/>
      <c r="N59" s="592">
        <v>516.0</v>
      </c>
      <c r="O59" s="592">
        <f t="shared" si="5"/>
        <v>516</v>
      </c>
      <c r="P59" s="596"/>
      <c r="Q59" s="592" t="s">
        <v>854</v>
      </c>
      <c r="R59" s="597" t="s">
        <v>1885</v>
      </c>
      <c r="S59" s="592" t="s">
        <v>4985</v>
      </c>
      <c r="T59" s="92"/>
      <c r="U59" s="108"/>
    </row>
    <row r="60">
      <c r="A60" s="29">
        <v>59.0</v>
      </c>
      <c r="B60" s="174">
        <v>45650.0</v>
      </c>
      <c r="C60" s="174">
        <v>45651.0</v>
      </c>
      <c r="D60" s="29">
        <v>3.81401100124583E14</v>
      </c>
      <c r="E60" s="29">
        <v>11253.0</v>
      </c>
      <c r="F60" s="29">
        <v>1.2569731E7</v>
      </c>
      <c r="G60" s="184" t="s">
        <v>4986</v>
      </c>
      <c r="H60" s="29" t="s">
        <v>4986</v>
      </c>
      <c r="I60" s="29">
        <v>7.0241291E7</v>
      </c>
      <c r="J60" s="29" t="s">
        <v>4987</v>
      </c>
      <c r="K60" s="174"/>
      <c r="L60" s="29" t="s">
        <v>418</v>
      </c>
      <c r="M60" s="216"/>
      <c r="N60" s="29">
        <v>556.0</v>
      </c>
      <c r="O60" s="29">
        <f t="shared" si="5"/>
        <v>556</v>
      </c>
      <c r="P60" s="216"/>
      <c r="Q60" s="29" t="s">
        <v>854</v>
      </c>
      <c r="R60" s="177" t="s">
        <v>988</v>
      </c>
      <c r="S60" s="29" t="s">
        <v>4988</v>
      </c>
      <c r="T60" s="92"/>
      <c r="U60" s="108"/>
    </row>
    <row r="61">
      <c r="A61" s="592">
        <v>60.0</v>
      </c>
      <c r="B61" s="593">
        <v>45650.0</v>
      </c>
      <c r="C61" s="593">
        <v>45651.0</v>
      </c>
      <c r="D61" s="592">
        <v>3.81401100124583E14</v>
      </c>
      <c r="E61" s="592" t="s">
        <v>4989</v>
      </c>
      <c r="F61" s="592">
        <v>7844343.0</v>
      </c>
      <c r="G61" s="592" t="s">
        <v>4990</v>
      </c>
      <c r="H61" s="592" t="s">
        <v>4991</v>
      </c>
      <c r="I61" s="592">
        <v>7.1032805E7</v>
      </c>
      <c r="J61" s="592"/>
      <c r="K61" s="593"/>
      <c r="L61" s="592" t="s">
        <v>418</v>
      </c>
      <c r="M61" s="596"/>
      <c r="N61" s="592">
        <v>258.0</v>
      </c>
      <c r="O61" s="592">
        <f t="shared" si="5"/>
        <v>258</v>
      </c>
      <c r="P61" s="596"/>
      <c r="Q61" s="592" t="s">
        <v>854</v>
      </c>
      <c r="R61" s="597" t="s">
        <v>1885</v>
      </c>
      <c r="S61" s="592" t="s">
        <v>4992</v>
      </c>
      <c r="T61" s="92"/>
      <c r="U61" s="108"/>
    </row>
    <row r="62">
      <c r="A62" s="592">
        <v>56.0</v>
      </c>
      <c r="B62" s="593">
        <v>45650.0</v>
      </c>
      <c r="C62" s="593">
        <v>45651.0</v>
      </c>
      <c r="D62" s="592">
        <v>3.81401100124583E14</v>
      </c>
      <c r="E62" s="592">
        <v>11263.0</v>
      </c>
      <c r="F62" s="592">
        <v>9686776.0</v>
      </c>
      <c r="G62" s="592" t="s">
        <v>4993</v>
      </c>
      <c r="H62" s="592" t="s">
        <v>4993</v>
      </c>
      <c r="I62" s="592">
        <v>6.9177137E7</v>
      </c>
      <c r="J62" s="596"/>
      <c r="K62" s="593"/>
      <c r="L62" s="592" t="s">
        <v>418</v>
      </c>
      <c r="M62" s="596"/>
      <c r="N62" s="592">
        <v>1310.0</v>
      </c>
      <c r="O62" s="592">
        <v>1310.0</v>
      </c>
      <c r="P62" s="592" t="s">
        <v>4994</v>
      </c>
      <c r="Q62" s="592" t="s">
        <v>854</v>
      </c>
      <c r="R62" s="597" t="s">
        <v>1885</v>
      </c>
      <c r="S62" s="592" t="s">
        <v>4995</v>
      </c>
      <c r="T62" s="92"/>
      <c r="U62" s="154"/>
    </row>
    <row r="63">
      <c r="A63" s="36">
        <v>61.0</v>
      </c>
      <c r="B63" s="87">
        <v>45651.0</v>
      </c>
      <c r="C63" s="87">
        <v>45653.0</v>
      </c>
      <c r="D63" s="36">
        <v>3.81401100124583E14</v>
      </c>
      <c r="E63" s="36">
        <v>11262.0</v>
      </c>
      <c r="F63" s="36">
        <v>4567644.0</v>
      </c>
      <c r="G63" s="36" t="s">
        <v>4996</v>
      </c>
      <c r="H63" s="36" t="s">
        <v>4996</v>
      </c>
      <c r="I63" s="36">
        <v>7.5899979E7</v>
      </c>
      <c r="J63" s="36"/>
      <c r="K63" s="87"/>
      <c r="L63" s="36" t="s">
        <v>2260</v>
      </c>
      <c r="M63" s="88"/>
      <c r="N63" s="36">
        <v>0.0</v>
      </c>
      <c r="O63" s="36">
        <v>0.0</v>
      </c>
      <c r="P63" s="36">
        <v>919.0</v>
      </c>
      <c r="Q63" s="36" t="s">
        <v>854</v>
      </c>
      <c r="R63" s="89" t="s">
        <v>1885</v>
      </c>
      <c r="S63" s="36" t="s">
        <v>4997</v>
      </c>
      <c r="T63" s="112"/>
      <c r="U63" s="785"/>
      <c r="V63" s="113"/>
      <c r="W63" s="113"/>
      <c r="X63" s="113"/>
      <c r="Y63" s="113"/>
      <c r="Z63" s="113"/>
      <c r="AA63" s="113"/>
      <c r="AB63" s="113"/>
      <c r="AC63" s="113"/>
      <c r="AD63" s="113"/>
      <c r="AE63" s="113"/>
      <c r="AF63" s="113"/>
    </row>
    <row r="64">
      <c r="A64" s="592">
        <v>62.0</v>
      </c>
      <c r="B64" s="593">
        <v>45651.0</v>
      </c>
      <c r="C64" s="593">
        <v>45651.0</v>
      </c>
      <c r="D64" s="592">
        <v>3.81401100124583E14</v>
      </c>
      <c r="E64" s="592">
        <v>11264.0</v>
      </c>
      <c r="F64" s="592">
        <v>0.0</v>
      </c>
      <c r="G64" s="592" t="s">
        <v>4972</v>
      </c>
      <c r="H64" s="592" t="s">
        <v>4972</v>
      </c>
      <c r="I64" s="592">
        <v>6.7975208E7</v>
      </c>
      <c r="J64" s="592"/>
      <c r="K64" s="593"/>
      <c r="L64" s="592" t="s">
        <v>418</v>
      </c>
      <c r="M64" s="596"/>
      <c r="N64" s="592">
        <v>139.0</v>
      </c>
      <c r="O64" s="592">
        <f t="shared" ref="O64:O67" si="6">N64</f>
        <v>139</v>
      </c>
      <c r="P64" s="596"/>
      <c r="Q64" s="592" t="s">
        <v>854</v>
      </c>
      <c r="R64" s="597" t="s">
        <v>1885</v>
      </c>
      <c r="S64" s="592" t="s">
        <v>2740</v>
      </c>
      <c r="T64" s="92"/>
      <c r="U64" s="108"/>
    </row>
    <row r="65">
      <c r="A65" s="592">
        <v>63.0</v>
      </c>
      <c r="B65" s="593">
        <v>45651.0</v>
      </c>
      <c r="C65" s="593">
        <v>45651.0</v>
      </c>
      <c r="D65" s="592">
        <v>3.81401100124583E14</v>
      </c>
      <c r="E65" s="592">
        <v>11265.0</v>
      </c>
      <c r="F65" s="592">
        <v>6398420.0</v>
      </c>
      <c r="G65" s="592" t="s">
        <v>4591</v>
      </c>
      <c r="H65" s="592" t="s">
        <v>4591</v>
      </c>
      <c r="I65" s="592">
        <v>7.7092932E7</v>
      </c>
      <c r="J65" s="592"/>
      <c r="K65" s="593"/>
      <c r="L65" s="592" t="s">
        <v>1343</v>
      </c>
      <c r="M65" s="596"/>
      <c r="N65" s="592">
        <v>180.0</v>
      </c>
      <c r="O65" s="592">
        <f t="shared" si="6"/>
        <v>180</v>
      </c>
      <c r="P65" s="596"/>
      <c r="Q65" s="592" t="s">
        <v>854</v>
      </c>
      <c r="R65" s="597" t="s">
        <v>1885</v>
      </c>
      <c r="S65" s="592" t="s">
        <v>4998</v>
      </c>
      <c r="T65" s="92"/>
      <c r="U65" s="108"/>
    </row>
    <row r="66">
      <c r="A66" s="592">
        <v>64.0</v>
      </c>
      <c r="B66" s="593">
        <v>45651.0</v>
      </c>
      <c r="C66" s="593">
        <v>45651.0</v>
      </c>
      <c r="D66" s="592">
        <v>3.81401100124583E14</v>
      </c>
      <c r="E66" s="592">
        <v>11266.0</v>
      </c>
      <c r="F66" s="592">
        <v>7.069595011E9</v>
      </c>
      <c r="G66" s="592" t="s">
        <v>4999</v>
      </c>
      <c r="H66" s="592" t="s">
        <v>4999</v>
      </c>
      <c r="I66" s="592">
        <v>7.7682991E7</v>
      </c>
      <c r="J66" s="592" t="s">
        <v>5000</v>
      </c>
      <c r="K66" s="593"/>
      <c r="L66" s="592" t="s">
        <v>418</v>
      </c>
      <c r="M66" s="596"/>
      <c r="N66" s="592">
        <v>834.0</v>
      </c>
      <c r="O66" s="592">
        <f t="shared" si="6"/>
        <v>834</v>
      </c>
      <c r="P66" s="596"/>
      <c r="Q66" s="592" t="s">
        <v>854</v>
      </c>
      <c r="R66" s="597" t="s">
        <v>1885</v>
      </c>
      <c r="S66" s="592" t="s">
        <v>5001</v>
      </c>
      <c r="T66" s="92"/>
      <c r="U66" s="108"/>
    </row>
    <row r="67">
      <c r="A67" s="29">
        <v>65.0</v>
      </c>
      <c r="B67" s="174">
        <v>45651.0</v>
      </c>
      <c r="C67" s="174">
        <v>45667.0</v>
      </c>
      <c r="D67" s="29">
        <v>3.81401100124583E14</v>
      </c>
      <c r="E67" s="29">
        <v>11270.0</v>
      </c>
      <c r="F67" s="29">
        <v>1872203.0</v>
      </c>
      <c r="G67" s="29" t="s">
        <v>5002</v>
      </c>
      <c r="H67" s="29" t="s">
        <v>5002</v>
      </c>
      <c r="I67" s="29">
        <v>7.5566817E7</v>
      </c>
      <c r="J67" s="29"/>
      <c r="K67" s="174"/>
      <c r="L67" s="29" t="s">
        <v>546</v>
      </c>
      <c r="M67" s="216"/>
      <c r="N67" s="29">
        <v>490.0</v>
      </c>
      <c r="O67" s="29">
        <f t="shared" si="6"/>
        <v>490</v>
      </c>
      <c r="P67" s="29" t="s">
        <v>5003</v>
      </c>
      <c r="Q67" s="29" t="s">
        <v>854</v>
      </c>
      <c r="R67" s="177" t="s">
        <v>988</v>
      </c>
      <c r="S67" s="29" t="s">
        <v>5004</v>
      </c>
      <c r="T67" s="92"/>
      <c r="U67" s="108"/>
    </row>
    <row r="68">
      <c r="A68" s="36">
        <v>66.0</v>
      </c>
      <c r="B68" s="87">
        <v>45651.0</v>
      </c>
      <c r="C68" s="87">
        <v>45653.0</v>
      </c>
      <c r="D68" s="36">
        <v>3.81401100124583E14</v>
      </c>
      <c r="E68" s="36">
        <v>11269.0</v>
      </c>
      <c r="F68" s="36">
        <v>4567644.0</v>
      </c>
      <c r="G68" s="36" t="s">
        <v>4996</v>
      </c>
      <c r="H68" s="36" t="s">
        <v>4996</v>
      </c>
      <c r="I68" s="36">
        <v>7.5899979E7</v>
      </c>
      <c r="J68" s="36"/>
      <c r="K68" s="87"/>
      <c r="L68" s="36" t="s">
        <v>2260</v>
      </c>
      <c r="M68" s="88"/>
      <c r="N68" s="36">
        <v>0.0</v>
      </c>
      <c r="O68" s="36">
        <v>0.0</v>
      </c>
      <c r="P68" s="36">
        <v>178.0</v>
      </c>
      <c r="Q68" s="36" t="s">
        <v>854</v>
      </c>
      <c r="R68" s="89" t="s">
        <v>1885</v>
      </c>
      <c r="S68" s="36" t="s">
        <v>5005</v>
      </c>
      <c r="T68" s="112"/>
      <c r="U68" s="785"/>
      <c r="V68" s="113"/>
      <c r="W68" s="113"/>
      <c r="X68" s="113"/>
      <c r="Y68" s="113"/>
      <c r="Z68" s="113"/>
      <c r="AA68" s="113"/>
      <c r="AB68" s="113"/>
      <c r="AC68" s="113"/>
      <c r="AD68" s="113"/>
      <c r="AE68" s="113"/>
      <c r="AF68" s="113"/>
    </row>
    <row r="69">
      <c r="A69" s="401">
        <v>67.0</v>
      </c>
      <c r="B69" s="402">
        <v>45653.0</v>
      </c>
      <c r="C69" s="402">
        <v>45655.0</v>
      </c>
      <c r="D69" s="401">
        <v>3.81401100124583E14</v>
      </c>
      <c r="E69" s="401">
        <v>11299.0</v>
      </c>
      <c r="F69" s="401">
        <v>4739838.0</v>
      </c>
      <c r="G69" s="401" t="s">
        <v>5006</v>
      </c>
      <c r="H69" s="401" t="s">
        <v>5006</v>
      </c>
      <c r="I69" s="401">
        <v>7.5346905E7</v>
      </c>
      <c r="J69" s="401"/>
      <c r="K69" s="402"/>
      <c r="L69" s="401" t="s">
        <v>418</v>
      </c>
      <c r="M69" s="118"/>
      <c r="N69" s="401">
        <v>932.0</v>
      </c>
      <c r="O69" s="401">
        <f t="shared" ref="O69:O77" si="7">N69</f>
        <v>932</v>
      </c>
      <c r="P69" s="118"/>
      <c r="Q69" s="401" t="s">
        <v>854</v>
      </c>
      <c r="R69" s="405" t="s">
        <v>4859</v>
      </c>
      <c r="S69" s="401" t="s">
        <v>5007</v>
      </c>
      <c r="T69" s="92"/>
      <c r="U69" s="108"/>
    </row>
    <row r="70">
      <c r="A70" s="401">
        <v>68.0</v>
      </c>
      <c r="B70" s="402">
        <v>45653.0</v>
      </c>
      <c r="C70" s="402">
        <v>45655.0</v>
      </c>
      <c r="D70" s="401">
        <v>3.81401100124583E14</v>
      </c>
      <c r="E70" s="401">
        <v>11300.0</v>
      </c>
      <c r="F70" s="401">
        <v>5372171.0</v>
      </c>
      <c r="G70" s="401" t="s">
        <v>5008</v>
      </c>
      <c r="H70" s="401" t="s">
        <v>5008</v>
      </c>
      <c r="I70" s="401">
        <v>7.1880181E7</v>
      </c>
      <c r="J70" s="401"/>
      <c r="K70" s="402"/>
      <c r="L70" s="401" t="s">
        <v>418</v>
      </c>
      <c r="M70" s="118"/>
      <c r="N70" s="401">
        <v>982.0</v>
      </c>
      <c r="O70" s="401">
        <f t="shared" si="7"/>
        <v>982</v>
      </c>
      <c r="P70" s="118"/>
      <c r="Q70" s="401" t="s">
        <v>854</v>
      </c>
      <c r="R70" s="405" t="s">
        <v>4859</v>
      </c>
      <c r="S70" s="401" t="s">
        <v>5009</v>
      </c>
      <c r="T70" s="92"/>
      <c r="U70" s="108"/>
    </row>
    <row r="71">
      <c r="A71" s="592">
        <v>69.0</v>
      </c>
      <c r="B71" s="593">
        <v>45653.0</v>
      </c>
      <c r="C71" s="593">
        <v>45667.0</v>
      </c>
      <c r="D71" s="592">
        <v>3.81401100124583E14</v>
      </c>
      <c r="E71" s="592">
        <v>11302.0</v>
      </c>
      <c r="F71" s="592">
        <v>8909188.0</v>
      </c>
      <c r="G71" s="592" t="s">
        <v>5010</v>
      </c>
      <c r="H71" s="592" t="s">
        <v>5010</v>
      </c>
      <c r="I71" s="592">
        <v>7.4523066E7</v>
      </c>
      <c r="J71" s="592"/>
      <c r="K71" s="593"/>
      <c r="L71" s="592" t="s">
        <v>203</v>
      </c>
      <c r="M71" s="596"/>
      <c r="N71" s="592">
        <f>1500+1049</f>
        <v>2549</v>
      </c>
      <c r="O71" s="592">
        <f t="shared" si="7"/>
        <v>2549</v>
      </c>
      <c r="P71" s="632" t="s">
        <v>5011</v>
      </c>
      <c r="Q71" s="592" t="s">
        <v>854</v>
      </c>
      <c r="R71" s="597" t="s">
        <v>1885</v>
      </c>
      <c r="S71" s="592" t="s">
        <v>5012</v>
      </c>
      <c r="T71" s="92"/>
      <c r="U71" s="108"/>
    </row>
    <row r="72">
      <c r="A72" s="592">
        <v>70.0</v>
      </c>
      <c r="B72" s="593">
        <v>45653.0</v>
      </c>
      <c r="C72" s="593">
        <v>45653.0</v>
      </c>
      <c r="D72" s="592">
        <v>3.81401100124583E14</v>
      </c>
      <c r="E72" s="592">
        <v>11301.0</v>
      </c>
      <c r="F72" s="592">
        <v>7716446.0</v>
      </c>
      <c r="G72" s="592" t="s">
        <v>5013</v>
      </c>
      <c r="H72" s="592" t="s">
        <v>5013</v>
      </c>
      <c r="I72" s="592">
        <v>7.781235E7</v>
      </c>
      <c r="J72" s="592"/>
      <c r="K72" s="593"/>
      <c r="L72" s="592" t="s">
        <v>2260</v>
      </c>
      <c r="M72" s="596"/>
      <c r="N72" s="592">
        <v>356.0</v>
      </c>
      <c r="O72" s="592">
        <f t="shared" si="7"/>
        <v>356</v>
      </c>
      <c r="P72" s="596"/>
      <c r="Q72" s="592" t="s">
        <v>854</v>
      </c>
      <c r="R72" s="597" t="s">
        <v>1885</v>
      </c>
      <c r="S72" s="592" t="s">
        <v>5014</v>
      </c>
      <c r="T72" s="92"/>
      <c r="U72" s="108"/>
    </row>
    <row r="73">
      <c r="A73" s="29">
        <v>71.0</v>
      </c>
      <c r="B73" s="174">
        <v>45653.0</v>
      </c>
      <c r="C73" s="174">
        <v>45653.0</v>
      </c>
      <c r="D73" s="29">
        <v>3.81401100124583E14</v>
      </c>
      <c r="E73" s="29">
        <v>11302.0</v>
      </c>
      <c r="F73" s="29">
        <v>4567644.0</v>
      </c>
      <c r="G73" s="29" t="s">
        <v>4996</v>
      </c>
      <c r="H73" s="29" t="s">
        <v>4996</v>
      </c>
      <c r="I73" s="29">
        <v>7.5899979E7</v>
      </c>
      <c r="J73" s="29"/>
      <c r="K73" s="174"/>
      <c r="L73" s="29" t="s">
        <v>1074</v>
      </c>
      <c r="M73" s="216"/>
      <c r="N73" s="29">
        <v>690.0</v>
      </c>
      <c r="O73" s="29">
        <f t="shared" si="7"/>
        <v>690</v>
      </c>
      <c r="P73" s="216"/>
      <c r="Q73" s="29" t="s">
        <v>854</v>
      </c>
      <c r="R73" s="177" t="s">
        <v>988</v>
      </c>
      <c r="S73" s="29" t="s">
        <v>2101</v>
      </c>
      <c r="T73" s="92"/>
      <c r="U73" s="108"/>
    </row>
    <row r="74">
      <c r="A74" s="592">
        <v>72.0</v>
      </c>
      <c r="B74" s="593">
        <v>45654.0</v>
      </c>
      <c r="C74" s="593">
        <v>45654.0</v>
      </c>
      <c r="D74" s="592">
        <v>3.81401100124583E14</v>
      </c>
      <c r="E74" s="592">
        <v>11341.0</v>
      </c>
      <c r="F74" s="592">
        <v>4.538390014E9</v>
      </c>
      <c r="G74" s="592" t="s">
        <v>5015</v>
      </c>
      <c r="H74" s="592" t="s">
        <v>5015</v>
      </c>
      <c r="I74" s="592">
        <v>7.6432798E7</v>
      </c>
      <c r="J74" s="592"/>
      <c r="K74" s="593"/>
      <c r="L74" s="592" t="s">
        <v>418</v>
      </c>
      <c r="M74" s="596"/>
      <c r="N74" s="592">
        <v>516.0</v>
      </c>
      <c r="O74" s="592">
        <f t="shared" si="7"/>
        <v>516</v>
      </c>
      <c r="P74" s="596"/>
      <c r="Q74" s="592" t="s">
        <v>854</v>
      </c>
      <c r="R74" s="597" t="s">
        <v>1885</v>
      </c>
      <c r="S74" s="592" t="s">
        <v>5016</v>
      </c>
      <c r="T74" s="92"/>
      <c r="U74" s="108"/>
    </row>
    <row r="75">
      <c r="A75" s="592">
        <v>73.0</v>
      </c>
      <c r="B75" s="593">
        <v>45654.0</v>
      </c>
      <c r="C75" s="593">
        <v>45654.0</v>
      </c>
      <c r="D75" s="592">
        <v>3.81401100124583E14</v>
      </c>
      <c r="E75" s="592">
        <v>11342.0</v>
      </c>
      <c r="F75" s="592">
        <v>3925862.0</v>
      </c>
      <c r="G75" s="592" t="s">
        <v>5017</v>
      </c>
      <c r="H75" s="592" t="s">
        <v>5018</v>
      </c>
      <c r="I75" s="592">
        <v>7.085737E7</v>
      </c>
      <c r="J75" s="592"/>
      <c r="K75" s="593"/>
      <c r="L75" s="592" t="s">
        <v>418</v>
      </c>
      <c r="M75" s="596"/>
      <c r="N75" s="592">
        <v>1061.0</v>
      </c>
      <c r="O75" s="592">
        <f t="shared" si="7"/>
        <v>1061</v>
      </c>
      <c r="P75" s="596"/>
      <c r="Q75" s="592" t="s">
        <v>854</v>
      </c>
      <c r="R75" s="597" t="s">
        <v>1885</v>
      </c>
      <c r="S75" s="592" t="s">
        <v>5019</v>
      </c>
      <c r="T75" s="92"/>
      <c r="U75" s="108"/>
    </row>
    <row r="76">
      <c r="A76" s="592">
        <v>74.0</v>
      </c>
      <c r="B76" s="593">
        <v>45654.0</v>
      </c>
      <c r="C76" s="593">
        <v>45655.0</v>
      </c>
      <c r="D76" s="592">
        <v>3.81401100124583E14</v>
      </c>
      <c r="E76" s="592">
        <v>11343.0</v>
      </c>
      <c r="F76" s="592">
        <v>1.4430563E7</v>
      </c>
      <c r="G76" s="592" t="s">
        <v>5020</v>
      </c>
      <c r="H76" s="592" t="s">
        <v>5020</v>
      </c>
      <c r="I76" s="592">
        <v>7.7375585E7</v>
      </c>
      <c r="J76" s="592"/>
      <c r="K76" s="593"/>
      <c r="L76" s="592" t="s">
        <v>418</v>
      </c>
      <c r="M76" s="596"/>
      <c r="N76" s="592">
        <v>258.0</v>
      </c>
      <c r="O76" s="592">
        <f t="shared" si="7"/>
        <v>258</v>
      </c>
      <c r="P76" s="596"/>
      <c r="Q76" s="592" t="s">
        <v>854</v>
      </c>
      <c r="R76" s="597" t="s">
        <v>1885</v>
      </c>
      <c r="S76" s="592" t="s">
        <v>1559</v>
      </c>
      <c r="T76" s="92"/>
      <c r="U76" s="108"/>
    </row>
    <row r="77">
      <c r="A77" s="592">
        <v>75.0</v>
      </c>
      <c r="B77" s="593">
        <v>45654.0</v>
      </c>
      <c r="C77" s="593">
        <v>45655.0</v>
      </c>
      <c r="D77" s="592">
        <v>3.81401100124583E14</v>
      </c>
      <c r="E77" s="592">
        <v>11344.0</v>
      </c>
      <c r="F77" s="592">
        <v>4467660.0</v>
      </c>
      <c r="G77" s="592" t="s">
        <v>5021</v>
      </c>
      <c r="H77" s="592" t="s">
        <v>5022</v>
      </c>
      <c r="I77" s="592">
        <v>7.503059E7</v>
      </c>
      <c r="J77" s="592"/>
      <c r="K77" s="593"/>
      <c r="L77" s="592" t="s">
        <v>418</v>
      </c>
      <c r="M77" s="596"/>
      <c r="N77" s="592">
        <v>416.0</v>
      </c>
      <c r="O77" s="592">
        <f t="shared" si="7"/>
        <v>416</v>
      </c>
      <c r="P77" s="596"/>
      <c r="Q77" s="592" t="s">
        <v>854</v>
      </c>
      <c r="R77" s="597" t="s">
        <v>1885</v>
      </c>
      <c r="S77" s="592" t="s">
        <v>5023</v>
      </c>
      <c r="T77" s="92"/>
      <c r="U77" s="108"/>
    </row>
    <row r="78">
      <c r="A78" s="36">
        <v>76.0</v>
      </c>
      <c r="B78" s="87">
        <v>45654.0</v>
      </c>
      <c r="C78" s="87">
        <v>45655.0</v>
      </c>
      <c r="D78" s="36">
        <v>3.81401100124583E14</v>
      </c>
      <c r="E78" s="36">
        <v>11345.0</v>
      </c>
      <c r="F78" s="36">
        <v>3817769.0</v>
      </c>
      <c r="G78" s="36" t="s">
        <v>5024</v>
      </c>
      <c r="H78" s="36" t="s">
        <v>5025</v>
      </c>
      <c r="I78" s="36">
        <v>7.9764631E7</v>
      </c>
      <c r="J78" s="36"/>
      <c r="K78" s="87"/>
      <c r="L78" s="36" t="s">
        <v>418</v>
      </c>
      <c r="M78" s="88"/>
      <c r="N78" s="36">
        <v>0.0</v>
      </c>
      <c r="O78" s="36">
        <v>0.0</v>
      </c>
      <c r="P78" s="36">
        <v>387.0</v>
      </c>
      <c r="Q78" s="36" t="s">
        <v>854</v>
      </c>
      <c r="R78" s="89" t="s">
        <v>1885</v>
      </c>
      <c r="S78" s="36" t="s">
        <v>5026</v>
      </c>
      <c r="T78" s="112"/>
      <c r="U78" s="785"/>
      <c r="V78" s="113"/>
      <c r="W78" s="113"/>
      <c r="X78" s="113"/>
      <c r="Y78" s="113"/>
      <c r="Z78" s="113"/>
      <c r="AA78" s="113"/>
      <c r="AB78" s="113"/>
      <c r="AC78" s="113"/>
      <c r="AD78" s="113"/>
      <c r="AE78" s="113"/>
      <c r="AF78" s="113"/>
    </row>
    <row r="79">
      <c r="A79" s="29">
        <v>77.0</v>
      </c>
      <c r="B79" s="174">
        <v>45654.0</v>
      </c>
      <c r="C79" s="174">
        <v>45652.0</v>
      </c>
      <c r="D79" s="29">
        <v>3.81401100124583E14</v>
      </c>
      <c r="E79" s="29">
        <v>11347.0</v>
      </c>
      <c r="F79" s="29">
        <v>1.022127021E9</v>
      </c>
      <c r="G79" s="29" t="s">
        <v>4880</v>
      </c>
      <c r="H79" s="29" t="s">
        <v>4881</v>
      </c>
      <c r="I79" s="29">
        <v>7.2775579E7</v>
      </c>
      <c r="J79" s="29" t="s">
        <v>4882</v>
      </c>
      <c r="K79" s="174"/>
      <c r="L79" s="29" t="s">
        <v>546</v>
      </c>
      <c r="M79" s="216"/>
      <c r="N79" s="29">
        <v>249.0</v>
      </c>
      <c r="O79" s="29">
        <f>N79</f>
        <v>249</v>
      </c>
      <c r="P79" s="216"/>
      <c r="Q79" s="29" t="s">
        <v>827</v>
      </c>
      <c r="R79" s="177" t="s">
        <v>988</v>
      </c>
      <c r="S79" s="29" t="s">
        <v>5027</v>
      </c>
      <c r="T79" s="92"/>
      <c r="U79" s="108"/>
    </row>
    <row r="80">
      <c r="A80" s="36">
        <v>78.0</v>
      </c>
      <c r="B80" s="87">
        <v>45654.0</v>
      </c>
      <c r="C80" s="87">
        <v>45654.0</v>
      </c>
      <c r="D80" s="36">
        <v>3.81401100124583E14</v>
      </c>
      <c r="E80" s="862" t="s">
        <v>5028</v>
      </c>
      <c r="F80" s="36">
        <v>9483993.0</v>
      </c>
      <c r="G80" s="36" t="s">
        <v>4855</v>
      </c>
      <c r="H80" s="36" t="s">
        <v>4856</v>
      </c>
      <c r="I80" s="36">
        <v>7.8314524E7</v>
      </c>
      <c r="J80" s="36" t="s">
        <v>4857</v>
      </c>
      <c r="K80" s="87"/>
      <c r="L80" s="36" t="s">
        <v>1449</v>
      </c>
      <c r="M80" s="36" t="s">
        <v>27</v>
      </c>
      <c r="N80" s="36">
        <v>0.0</v>
      </c>
      <c r="O80" s="36">
        <v>0.0</v>
      </c>
      <c r="P80" s="36" t="s">
        <v>5029</v>
      </c>
      <c r="Q80" s="36" t="s">
        <v>1203</v>
      </c>
      <c r="R80" s="89" t="s">
        <v>4859</v>
      </c>
      <c r="S80" s="36" t="s">
        <v>5030</v>
      </c>
      <c r="T80" s="112"/>
      <c r="U80" s="785"/>
      <c r="V80" s="113"/>
      <c r="W80" s="113"/>
      <c r="X80" s="113"/>
      <c r="Y80" s="113"/>
      <c r="Z80" s="113"/>
      <c r="AA80" s="113"/>
      <c r="AB80" s="113"/>
      <c r="AC80" s="113"/>
      <c r="AD80" s="113"/>
      <c r="AE80" s="113"/>
      <c r="AF80" s="113"/>
    </row>
    <row r="81">
      <c r="A81" s="158">
        <v>79.0</v>
      </c>
      <c r="B81" s="159">
        <v>45654.0</v>
      </c>
      <c r="C81" s="159">
        <v>45654.0</v>
      </c>
      <c r="D81" s="158">
        <v>3.81401100124583E14</v>
      </c>
      <c r="E81" s="158">
        <v>11460.0</v>
      </c>
      <c r="F81" s="158">
        <v>9483993.0</v>
      </c>
      <c r="G81" s="158" t="s">
        <v>4855</v>
      </c>
      <c r="H81" s="158" t="s">
        <v>4856</v>
      </c>
      <c r="I81" s="158">
        <v>7.8314524E7</v>
      </c>
      <c r="J81" s="158" t="s">
        <v>4857</v>
      </c>
      <c r="K81" s="159"/>
      <c r="L81" s="158" t="s">
        <v>1449</v>
      </c>
      <c r="M81" s="158" t="s">
        <v>27</v>
      </c>
      <c r="N81" s="158">
        <v>465.0</v>
      </c>
      <c r="O81" s="158">
        <v>465.0</v>
      </c>
      <c r="P81" s="158" t="s">
        <v>5031</v>
      </c>
      <c r="Q81" s="158" t="s">
        <v>1203</v>
      </c>
      <c r="R81" s="163" t="s">
        <v>4859</v>
      </c>
      <c r="S81" s="158" t="s">
        <v>5030</v>
      </c>
      <c r="T81" s="92"/>
      <c r="U81" s="108"/>
    </row>
    <row r="82">
      <c r="A82" s="29">
        <v>80.0</v>
      </c>
      <c r="B82" s="174">
        <v>45655.0</v>
      </c>
      <c r="C82" s="174">
        <v>45655.0</v>
      </c>
      <c r="D82" s="29">
        <v>3.81401100124583E14</v>
      </c>
      <c r="E82" s="29">
        <v>11408.0</v>
      </c>
      <c r="F82" s="29">
        <v>5825432.0</v>
      </c>
      <c r="G82" s="29" t="s">
        <v>5032</v>
      </c>
      <c r="H82" s="29" t="s">
        <v>5032</v>
      </c>
      <c r="I82" s="29" t="s">
        <v>5033</v>
      </c>
      <c r="J82" s="29"/>
      <c r="K82" s="174"/>
      <c r="L82" s="29" t="s">
        <v>418</v>
      </c>
      <c r="M82" s="216"/>
      <c r="N82" s="29">
        <v>416.0</v>
      </c>
      <c r="O82" s="29">
        <f t="shared" ref="O82:O96" si="8">N82</f>
        <v>416</v>
      </c>
      <c r="P82" s="216"/>
      <c r="Q82" s="29" t="s">
        <v>854</v>
      </c>
      <c r="R82" s="177" t="s">
        <v>988</v>
      </c>
      <c r="S82" s="29" t="s">
        <v>5034</v>
      </c>
      <c r="T82" s="92"/>
      <c r="U82" s="108"/>
    </row>
    <row r="83">
      <c r="A83" s="592">
        <v>81.0</v>
      </c>
      <c r="B83" s="593">
        <v>45655.0</v>
      </c>
      <c r="C83" s="593">
        <v>45655.0</v>
      </c>
      <c r="D83" s="592">
        <v>3.81401100124583E14</v>
      </c>
      <c r="E83" s="592">
        <v>11409.0</v>
      </c>
      <c r="F83" s="592">
        <v>1090769.0</v>
      </c>
      <c r="G83" s="592" t="s">
        <v>5035</v>
      </c>
      <c r="H83" s="592" t="s">
        <v>5035</v>
      </c>
      <c r="I83" s="592">
        <v>7.8199999E7</v>
      </c>
      <c r="J83" s="592"/>
      <c r="K83" s="593"/>
      <c r="L83" s="592" t="s">
        <v>418</v>
      </c>
      <c r="M83" s="596"/>
      <c r="N83" s="592">
        <v>903.0</v>
      </c>
      <c r="O83" s="592">
        <f t="shared" si="8"/>
        <v>903</v>
      </c>
      <c r="P83" s="596"/>
      <c r="Q83" s="592" t="s">
        <v>854</v>
      </c>
      <c r="R83" s="597" t="s">
        <v>1885</v>
      </c>
      <c r="S83" s="592" t="s">
        <v>5036</v>
      </c>
      <c r="T83" s="92"/>
      <c r="U83" s="108"/>
    </row>
    <row r="84">
      <c r="A84" s="592">
        <v>82.0</v>
      </c>
      <c r="B84" s="593">
        <v>45655.0</v>
      </c>
      <c r="C84" s="593">
        <v>45655.0</v>
      </c>
      <c r="D84" s="592">
        <v>3.81401100124583E14</v>
      </c>
      <c r="E84" s="592">
        <v>11410.0</v>
      </c>
      <c r="F84" s="592">
        <v>8353514.0</v>
      </c>
      <c r="G84" s="592" t="s">
        <v>5037</v>
      </c>
      <c r="H84" s="592" t="s">
        <v>5037</v>
      </c>
      <c r="I84" s="592">
        <v>6.7302759E7</v>
      </c>
      <c r="J84" s="592"/>
      <c r="K84" s="593"/>
      <c r="L84" s="592" t="s">
        <v>418</v>
      </c>
      <c r="M84" s="596"/>
      <c r="N84" s="592">
        <v>1011.0</v>
      </c>
      <c r="O84" s="592">
        <f t="shared" si="8"/>
        <v>1011</v>
      </c>
      <c r="P84" s="596"/>
      <c r="Q84" s="592" t="s">
        <v>854</v>
      </c>
      <c r="R84" s="597" t="s">
        <v>1885</v>
      </c>
      <c r="S84" s="592" t="s">
        <v>5038</v>
      </c>
      <c r="T84" s="92"/>
      <c r="U84" s="108"/>
    </row>
    <row r="85">
      <c r="A85" s="29">
        <v>83.0</v>
      </c>
      <c r="B85" s="174">
        <v>45655.0</v>
      </c>
      <c r="C85" s="174">
        <v>45655.0</v>
      </c>
      <c r="D85" s="29">
        <v>3.81401100124583E14</v>
      </c>
      <c r="E85" s="29">
        <v>11411.0</v>
      </c>
      <c r="F85" s="29">
        <v>1.2386239E7</v>
      </c>
      <c r="G85" s="29" t="s">
        <v>5039</v>
      </c>
      <c r="H85" s="29" t="s">
        <v>5039</v>
      </c>
      <c r="I85" s="29">
        <v>7.7636564E7</v>
      </c>
      <c r="J85" s="29" t="s">
        <v>5040</v>
      </c>
      <c r="K85" s="174"/>
      <c r="L85" s="29" t="s">
        <v>418</v>
      </c>
      <c r="M85" s="216"/>
      <c r="N85" s="29">
        <v>516.0</v>
      </c>
      <c r="O85" s="29">
        <f t="shared" si="8"/>
        <v>516</v>
      </c>
      <c r="P85" s="216"/>
      <c r="Q85" s="29" t="s">
        <v>854</v>
      </c>
      <c r="R85" s="177" t="s">
        <v>988</v>
      </c>
      <c r="S85" s="29" t="s">
        <v>5041</v>
      </c>
      <c r="T85" s="92"/>
      <c r="U85" s="108"/>
    </row>
    <row r="86">
      <c r="A86" s="592">
        <v>84.0</v>
      </c>
      <c r="B86" s="593">
        <v>45655.0</v>
      </c>
      <c r="C86" s="593">
        <v>45655.0</v>
      </c>
      <c r="D86" s="592">
        <v>3.81401100124583E14</v>
      </c>
      <c r="E86" s="592">
        <v>11412.0</v>
      </c>
      <c r="F86" s="592">
        <v>3.82982027E8</v>
      </c>
      <c r="G86" s="592" t="s">
        <v>5042</v>
      </c>
      <c r="H86" s="592" t="s">
        <v>5043</v>
      </c>
      <c r="I86" s="592">
        <v>7.6624539E7</v>
      </c>
      <c r="J86" s="592"/>
      <c r="K86" s="593"/>
      <c r="L86" s="592" t="s">
        <v>418</v>
      </c>
      <c r="M86" s="596"/>
      <c r="N86" s="592">
        <f>129*5</f>
        <v>645</v>
      </c>
      <c r="O86" s="592">
        <f t="shared" si="8"/>
        <v>645</v>
      </c>
      <c r="P86" s="596"/>
      <c r="Q86" s="592" t="s">
        <v>854</v>
      </c>
      <c r="R86" s="597" t="s">
        <v>1885</v>
      </c>
      <c r="S86" s="592" t="s">
        <v>5044</v>
      </c>
      <c r="T86" s="92"/>
      <c r="U86" s="108"/>
    </row>
    <row r="87">
      <c r="A87" s="401">
        <v>85.0</v>
      </c>
      <c r="B87" s="402">
        <v>45656.0</v>
      </c>
      <c r="C87" s="402">
        <v>45656.0</v>
      </c>
      <c r="D87" s="401">
        <v>3.81401100124583E14</v>
      </c>
      <c r="E87" s="401">
        <v>11454.0</v>
      </c>
      <c r="F87" s="401">
        <v>6.30421701E9</v>
      </c>
      <c r="G87" s="401" t="s">
        <v>5045</v>
      </c>
      <c r="H87" s="401" t="s">
        <v>5045</v>
      </c>
      <c r="I87" s="401">
        <v>7.0006295E7</v>
      </c>
      <c r="J87" s="401" t="s">
        <v>5046</v>
      </c>
      <c r="K87" s="402"/>
      <c r="L87" s="401" t="s">
        <v>418</v>
      </c>
      <c r="M87" s="118"/>
      <c r="N87" s="401">
        <v>623.0</v>
      </c>
      <c r="O87" s="401">
        <f t="shared" si="8"/>
        <v>623</v>
      </c>
      <c r="P87" s="118"/>
      <c r="Q87" s="401" t="s">
        <v>854</v>
      </c>
      <c r="R87" s="405" t="s">
        <v>4859</v>
      </c>
      <c r="S87" s="401" t="s">
        <v>5047</v>
      </c>
      <c r="T87" s="92"/>
      <c r="U87" s="108"/>
    </row>
    <row r="88">
      <c r="A88" s="592">
        <v>86.0</v>
      </c>
      <c r="B88" s="593">
        <v>45656.0</v>
      </c>
      <c r="C88" s="593">
        <v>45658.0</v>
      </c>
      <c r="D88" s="592">
        <v>3.81401100124583E14</v>
      </c>
      <c r="E88" s="592">
        <v>11455.0</v>
      </c>
      <c r="F88" s="592">
        <v>7.823923017E9</v>
      </c>
      <c r="G88" s="592" t="s">
        <v>5048</v>
      </c>
      <c r="H88" s="592" t="s">
        <v>5049</v>
      </c>
      <c r="I88" s="592">
        <v>7.7677335E7</v>
      </c>
      <c r="J88" s="592" t="s">
        <v>5050</v>
      </c>
      <c r="K88" s="593"/>
      <c r="L88" s="592" t="s">
        <v>418</v>
      </c>
      <c r="M88" s="596"/>
      <c r="N88" s="592">
        <v>278.0</v>
      </c>
      <c r="O88" s="592">
        <f t="shared" si="8"/>
        <v>278</v>
      </c>
      <c r="P88" s="596"/>
      <c r="Q88" s="592" t="s">
        <v>854</v>
      </c>
      <c r="R88" s="597" t="s">
        <v>1885</v>
      </c>
      <c r="S88" s="592" t="s">
        <v>5051</v>
      </c>
      <c r="T88" s="92"/>
      <c r="U88" s="108"/>
    </row>
    <row r="89">
      <c r="A89" s="401">
        <v>87.0</v>
      </c>
      <c r="B89" s="402">
        <v>45656.0</v>
      </c>
      <c r="C89" s="402">
        <v>45658.0</v>
      </c>
      <c r="D89" s="401">
        <v>3.81401100124583E14</v>
      </c>
      <c r="E89" s="401">
        <v>11456.0</v>
      </c>
      <c r="F89" s="401">
        <v>7853243.0</v>
      </c>
      <c r="G89" s="401" t="s">
        <v>5052</v>
      </c>
      <c r="H89" s="401" t="s">
        <v>5053</v>
      </c>
      <c r="I89" s="401">
        <v>7.9868268E7</v>
      </c>
      <c r="J89" s="401"/>
      <c r="K89" s="402"/>
      <c r="L89" s="401" t="s">
        <v>418</v>
      </c>
      <c r="M89" s="118"/>
      <c r="N89" s="401">
        <v>1211.0</v>
      </c>
      <c r="O89" s="401">
        <f t="shared" si="8"/>
        <v>1211</v>
      </c>
      <c r="P89" s="118"/>
      <c r="Q89" s="401" t="s">
        <v>854</v>
      </c>
      <c r="R89" s="405" t="s">
        <v>4859</v>
      </c>
      <c r="S89" s="401" t="s">
        <v>5054</v>
      </c>
      <c r="T89" s="92"/>
      <c r="U89" s="108"/>
    </row>
    <row r="90">
      <c r="A90" s="592">
        <v>88.0</v>
      </c>
      <c r="B90" s="593">
        <v>45656.0</v>
      </c>
      <c r="C90" s="593">
        <v>45667.0</v>
      </c>
      <c r="D90" s="592">
        <v>3.81401100124583E14</v>
      </c>
      <c r="E90" s="592">
        <v>11463.0</v>
      </c>
      <c r="F90" s="592">
        <v>3488294.0</v>
      </c>
      <c r="G90" s="592" t="s">
        <v>5055</v>
      </c>
      <c r="H90" s="592" t="s">
        <v>5056</v>
      </c>
      <c r="I90" s="592">
        <v>7.3225235E7</v>
      </c>
      <c r="J90" s="592"/>
      <c r="K90" s="593"/>
      <c r="L90" s="592" t="s">
        <v>119</v>
      </c>
      <c r="M90" s="592" t="s">
        <v>27</v>
      </c>
      <c r="N90" s="592">
        <v>1739.0</v>
      </c>
      <c r="O90" s="592">
        <f t="shared" si="8"/>
        <v>1739</v>
      </c>
      <c r="P90" s="596"/>
      <c r="Q90" s="592" t="s">
        <v>854</v>
      </c>
      <c r="R90" s="597" t="s">
        <v>1885</v>
      </c>
      <c r="S90" s="592" t="s">
        <v>5057</v>
      </c>
      <c r="T90" s="92"/>
      <c r="U90" s="108"/>
    </row>
    <row r="91">
      <c r="A91" s="825">
        <v>89.0</v>
      </c>
      <c r="B91" s="826">
        <v>45657.0</v>
      </c>
      <c r="C91" s="826">
        <v>45657.0</v>
      </c>
      <c r="D91" s="825">
        <v>3.81401100124583E14</v>
      </c>
      <c r="E91" s="825">
        <v>11464.0</v>
      </c>
      <c r="F91" s="825">
        <v>9701294.0</v>
      </c>
      <c r="G91" s="825" t="s">
        <v>5058</v>
      </c>
      <c r="H91" s="825" t="s">
        <v>5058</v>
      </c>
      <c r="I91" s="825">
        <v>6.7893146E7</v>
      </c>
      <c r="J91" s="825" t="s">
        <v>5059</v>
      </c>
      <c r="K91" s="826"/>
      <c r="L91" s="825" t="s">
        <v>418</v>
      </c>
      <c r="M91" s="836"/>
      <c r="N91" s="825">
        <v>960.0</v>
      </c>
      <c r="O91" s="825">
        <f t="shared" si="8"/>
        <v>960</v>
      </c>
      <c r="P91" s="836"/>
      <c r="Q91" s="825" t="s">
        <v>854</v>
      </c>
      <c r="R91" s="829" t="s">
        <v>4352</v>
      </c>
      <c r="S91" s="825" t="s">
        <v>5060</v>
      </c>
      <c r="T91" s="92"/>
      <c r="U91" s="108"/>
    </row>
    <row r="92">
      <c r="A92" s="592">
        <v>90.0</v>
      </c>
      <c r="B92" s="593">
        <v>45657.0</v>
      </c>
      <c r="C92" s="593">
        <v>45657.0</v>
      </c>
      <c r="D92" s="592">
        <v>3.81401100124583E14</v>
      </c>
      <c r="E92" s="592">
        <v>11501.0</v>
      </c>
      <c r="F92" s="592">
        <v>9772672.0</v>
      </c>
      <c r="G92" s="592" t="s">
        <v>5061</v>
      </c>
      <c r="H92" s="592" t="s">
        <v>5061</v>
      </c>
      <c r="I92" s="592">
        <v>7.8520178E7</v>
      </c>
      <c r="J92" s="592"/>
      <c r="K92" s="593"/>
      <c r="L92" s="592" t="s">
        <v>839</v>
      </c>
      <c r="M92" s="596"/>
      <c r="N92" s="592">
        <v>1200.0</v>
      </c>
      <c r="O92" s="592">
        <f t="shared" si="8"/>
        <v>1200</v>
      </c>
      <c r="P92" s="596"/>
      <c r="Q92" s="592" t="s">
        <v>854</v>
      </c>
      <c r="R92" s="597" t="s">
        <v>1885</v>
      </c>
      <c r="S92" s="592" t="s">
        <v>5062</v>
      </c>
      <c r="T92" s="92"/>
      <c r="U92" s="108"/>
    </row>
    <row r="93">
      <c r="A93" s="825">
        <v>91.0</v>
      </c>
      <c r="B93" s="826">
        <v>45657.0</v>
      </c>
      <c r="C93" s="826">
        <v>45658.0</v>
      </c>
      <c r="D93" s="825">
        <v>3.81401100124583E14</v>
      </c>
      <c r="E93" s="825">
        <v>11502.0</v>
      </c>
      <c r="F93" s="825">
        <v>1.7723944E7</v>
      </c>
      <c r="G93" s="825" t="s">
        <v>5063</v>
      </c>
      <c r="H93" s="825" t="s">
        <v>5063</v>
      </c>
      <c r="I93" s="825">
        <v>7.7197513E7</v>
      </c>
      <c r="J93" s="825" t="s">
        <v>5064</v>
      </c>
      <c r="K93" s="826"/>
      <c r="L93" s="825" t="s">
        <v>418</v>
      </c>
      <c r="M93" s="836"/>
      <c r="N93" s="825">
        <v>278.0</v>
      </c>
      <c r="O93" s="825">
        <f t="shared" si="8"/>
        <v>278</v>
      </c>
      <c r="P93" s="836"/>
      <c r="Q93" s="825" t="s">
        <v>854</v>
      </c>
      <c r="R93" s="829" t="s">
        <v>4352</v>
      </c>
      <c r="S93" s="825" t="s">
        <v>5065</v>
      </c>
      <c r="T93" s="92"/>
      <c r="U93" s="108"/>
    </row>
    <row r="94">
      <c r="A94" s="158">
        <v>92.0</v>
      </c>
      <c r="B94" s="159">
        <v>45657.0</v>
      </c>
      <c r="C94" s="159">
        <v>45658.0</v>
      </c>
      <c r="D94" s="158">
        <v>3.81401100124583E14</v>
      </c>
      <c r="E94" s="158">
        <v>11503.0</v>
      </c>
      <c r="F94" s="158">
        <v>3.399431017E9</v>
      </c>
      <c r="G94" s="158" t="s">
        <v>5066</v>
      </c>
      <c r="H94" s="158" t="s">
        <v>5067</v>
      </c>
      <c r="I94" s="158">
        <v>7.6607334E7</v>
      </c>
      <c r="J94" s="158"/>
      <c r="K94" s="159"/>
      <c r="L94" s="158" t="s">
        <v>701</v>
      </c>
      <c r="M94" s="162"/>
      <c r="N94" s="158">
        <v>435.0</v>
      </c>
      <c r="O94" s="158">
        <f t="shared" si="8"/>
        <v>435</v>
      </c>
      <c r="P94" s="162"/>
      <c r="Q94" s="158" t="s">
        <v>854</v>
      </c>
      <c r="R94" s="163" t="s">
        <v>4859</v>
      </c>
      <c r="S94" s="158" t="s">
        <v>5068</v>
      </c>
      <c r="T94" s="92"/>
      <c r="U94" s="108"/>
    </row>
    <row r="95">
      <c r="A95" s="825">
        <v>93.0</v>
      </c>
      <c r="B95" s="826">
        <v>45657.0</v>
      </c>
      <c r="C95" s="826">
        <v>45658.0</v>
      </c>
      <c r="D95" s="825">
        <v>3.81401100124583E14</v>
      </c>
      <c r="E95" s="825">
        <v>11504.0</v>
      </c>
      <c r="F95" s="825">
        <v>6219725.0</v>
      </c>
      <c r="G95" s="825" t="s">
        <v>5069</v>
      </c>
      <c r="H95" s="825" t="s">
        <v>5070</v>
      </c>
      <c r="I95" s="825">
        <v>7.2104703E7</v>
      </c>
      <c r="J95" s="825" t="s">
        <v>5071</v>
      </c>
      <c r="K95" s="826"/>
      <c r="L95" s="825" t="s">
        <v>418</v>
      </c>
      <c r="M95" s="836"/>
      <c r="N95" s="825">
        <v>278.0</v>
      </c>
      <c r="O95" s="825">
        <f t="shared" si="8"/>
        <v>278</v>
      </c>
      <c r="P95" s="836"/>
      <c r="Q95" s="825" t="s">
        <v>854</v>
      </c>
      <c r="R95" s="829" t="s">
        <v>4352</v>
      </c>
      <c r="S95" s="825" t="s">
        <v>5065</v>
      </c>
      <c r="T95" s="92"/>
      <c r="U95" s="108"/>
    </row>
    <row r="96">
      <c r="A96" s="592">
        <v>94.0</v>
      </c>
      <c r="B96" s="593">
        <v>45657.0</v>
      </c>
      <c r="C96" s="593">
        <v>45658.0</v>
      </c>
      <c r="D96" s="592">
        <v>3.81401100124583E14</v>
      </c>
      <c r="E96" s="592">
        <v>11505.0</v>
      </c>
      <c r="F96" s="592">
        <v>7776964.0</v>
      </c>
      <c r="G96" s="592" t="s">
        <v>5072</v>
      </c>
      <c r="H96" s="592" t="s">
        <v>5072</v>
      </c>
      <c r="I96" s="592">
        <v>7.7823914E7</v>
      </c>
      <c r="J96" s="592" t="s">
        <v>5073</v>
      </c>
      <c r="K96" s="593"/>
      <c r="L96" s="592" t="s">
        <v>418</v>
      </c>
      <c r="M96" s="596"/>
      <c r="N96" s="592">
        <v>893.0</v>
      </c>
      <c r="O96" s="592">
        <f t="shared" si="8"/>
        <v>893</v>
      </c>
      <c r="P96" s="596"/>
      <c r="Q96" s="592" t="s">
        <v>854</v>
      </c>
      <c r="R96" s="597" t="s">
        <v>1885</v>
      </c>
      <c r="S96" s="592" t="s">
        <v>5074</v>
      </c>
      <c r="T96" s="92"/>
      <c r="U96" s="108"/>
    </row>
    <row r="97">
      <c r="A97" s="592">
        <v>95.0</v>
      </c>
      <c r="B97" s="593">
        <v>45657.0</v>
      </c>
      <c r="C97" s="593">
        <v>45657.0</v>
      </c>
      <c r="D97" s="592">
        <v>3.81401100124583E14</v>
      </c>
      <c r="E97" s="592">
        <v>11506.0</v>
      </c>
      <c r="F97" s="592">
        <v>792756.0</v>
      </c>
      <c r="G97" s="592" t="s">
        <v>4838</v>
      </c>
      <c r="H97" s="592" t="s">
        <v>4839</v>
      </c>
      <c r="I97" s="592">
        <v>7.07006E7</v>
      </c>
      <c r="J97" s="592" t="s">
        <v>4840</v>
      </c>
      <c r="K97" s="593">
        <v>31478.0</v>
      </c>
      <c r="L97" s="592" t="s">
        <v>98</v>
      </c>
      <c r="M97" s="592" t="s">
        <v>44</v>
      </c>
      <c r="N97" s="592">
        <v>1469.0</v>
      </c>
      <c r="O97" s="592">
        <v>1469.0</v>
      </c>
      <c r="P97" s="592" t="s">
        <v>1628</v>
      </c>
      <c r="Q97" s="592" t="s">
        <v>854</v>
      </c>
      <c r="R97" s="597" t="s">
        <v>1885</v>
      </c>
      <c r="S97" s="592" t="s">
        <v>2809</v>
      </c>
      <c r="T97" s="92"/>
      <c r="U97" s="108"/>
    </row>
    <row r="98">
      <c r="A98" s="592">
        <v>96.0</v>
      </c>
      <c r="B98" s="593">
        <v>45657.0</v>
      </c>
      <c r="C98" s="593">
        <v>45657.0</v>
      </c>
      <c r="D98" s="592">
        <v>3.81401100124583E14</v>
      </c>
      <c r="E98" s="592">
        <v>11507.0</v>
      </c>
      <c r="F98" s="592">
        <v>4384332.0</v>
      </c>
      <c r="G98" s="592" t="s">
        <v>4843</v>
      </c>
      <c r="H98" s="592" t="s">
        <v>4844</v>
      </c>
      <c r="I98" s="592">
        <v>7.2209431E7</v>
      </c>
      <c r="J98" s="592" t="s">
        <v>4845</v>
      </c>
      <c r="K98" s="593"/>
      <c r="L98" s="592" t="s">
        <v>98</v>
      </c>
      <c r="M98" s="592" t="s">
        <v>44</v>
      </c>
      <c r="N98" s="592">
        <v>1469.0</v>
      </c>
      <c r="O98" s="592">
        <v>1469.0</v>
      </c>
      <c r="P98" s="592" t="s">
        <v>1628</v>
      </c>
      <c r="Q98" s="592" t="s">
        <v>1203</v>
      </c>
      <c r="R98" s="597" t="s">
        <v>1885</v>
      </c>
      <c r="S98" s="592" t="s">
        <v>2809</v>
      </c>
      <c r="T98" s="92"/>
      <c r="U98" s="108"/>
    </row>
    <row r="99">
      <c r="A99" s="592">
        <v>97.0</v>
      </c>
      <c r="B99" s="593">
        <v>45657.0</v>
      </c>
      <c r="C99" s="593">
        <v>45657.0</v>
      </c>
      <c r="D99" s="592">
        <v>3.81401100124583E14</v>
      </c>
      <c r="E99" s="592">
        <v>11508.0</v>
      </c>
      <c r="F99" s="592">
        <v>3901972.0</v>
      </c>
      <c r="G99" s="592" t="s">
        <v>4863</v>
      </c>
      <c r="H99" s="592" t="s">
        <v>4863</v>
      </c>
      <c r="I99" s="592">
        <v>6.69275621E8</v>
      </c>
      <c r="J99" s="592" t="s">
        <v>4864</v>
      </c>
      <c r="K99" s="593"/>
      <c r="L99" s="592" t="s">
        <v>119</v>
      </c>
      <c r="M99" s="592" t="s">
        <v>44</v>
      </c>
      <c r="N99" s="592">
        <v>2619.0</v>
      </c>
      <c r="O99" s="592">
        <v>2619.0</v>
      </c>
      <c r="P99" s="592" t="s">
        <v>1628</v>
      </c>
      <c r="Q99" s="592" t="s">
        <v>854</v>
      </c>
      <c r="R99" s="597" t="s">
        <v>1885</v>
      </c>
      <c r="S99" s="592" t="s">
        <v>2809</v>
      </c>
      <c r="T99" s="92"/>
      <c r="U99" s="108"/>
    </row>
    <row r="100">
      <c r="A100" s="592">
        <v>98.0</v>
      </c>
      <c r="B100" s="775">
        <v>45657.0</v>
      </c>
      <c r="C100" s="775">
        <v>45657.0</v>
      </c>
      <c r="D100" s="774"/>
      <c r="E100" s="592">
        <v>11510.0</v>
      </c>
      <c r="F100" s="774">
        <v>1.327069E7</v>
      </c>
      <c r="G100" s="774" t="s">
        <v>5075</v>
      </c>
      <c r="H100" s="774" t="s">
        <v>5075</v>
      </c>
      <c r="I100" s="774">
        <v>7.6524151E7</v>
      </c>
      <c r="J100" s="774" t="s">
        <v>5076</v>
      </c>
      <c r="K100" s="775"/>
      <c r="L100" s="774" t="s">
        <v>839</v>
      </c>
      <c r="M100" s="596"/>
      <c r="N100" s="774">
        <v>1200.0</v>
      </c>
      <c r="O100" s="774">
        <v>1200.0</v>
      </c>
      <c r="P100" s="596"/>
      <c r="Q100" s="774" t="s">
        <v>854</v>
      </c>
      <c r="R100" s="863" t="s">
        <v>1885</v>
      </c>
      <c r="S100" s="592" t="s">
        <v>5062</v>
      </c>
      <c r="T100" s="92"/>
      <c r="U100" s="108"/>
    </row>
    <row r="101">
      <c r="A101" s="592">
        <v>99.0</v>
      </c>
      <c r="B101" s="775">
        <v>45657.0</v>
      </c>
      <c r="C101" s="775">
        <v>45657.0</v>
      </c>
      <c r="D101" s="774"/>
      <c r="E101" s="592">
        <v>11511.0</v>
      </c>
      <c r="F101" s="592">
        <v>3826787.0</v>
      </c>
      <c r="G101" s="592" t="s">
        <v>5077</v>
      </c>
      <c r="H101" s="592" t="s">
        <v>5078</v>
      </c>
      <c r="I101" s="592">
        <v>7.6094221E7</v>
      </c>
      <c r="J101" s="774"/>
      <c r="K101" s="775"/>
      <c r="L101" s="774"/>
      <c r="M101" s="596"/>
      <c r="N101" s="592">
        <v>1200.0</v>
      </c>
      <c r="O101" s="774">
        <f t="shared" ref="O101:O124" si="9">N101</f>
        <v>1200</v>
      </c>
      <c r="P101" s="596"/>
      <c r="Q101" s="592" t="s">
        <v>854</v>
      </c>
      <c r="R101" s="597" t="s">
        <v>1885</v>
      </c>
      <c r="S101" s="592" t="s">
        <v>5062</v>
      </c>
      <c r="T101" s="92"/>
      <c r="U101" s="108"/>
    </row>
    <row r="102">
      <c r="A102" s="592">
        <v>100.0</v>
      </c>
      <c r="B102" s="593">
        <v>45657.0</v>
      </c>
      <c r="C102" s="593">
        <v>45658.0</v>
      </c>
      <c r="D102" s="592">
        <v>3.81401100124583E14</v>
      </c>
      <c r="E102" s="592">
        <v>11512.0</v>
      </c>
      <c r="F102" s="592">
        <v>4613705.0</v>
      </c>
      <c r="G102" s="592" t="s">
        <v>5079</v>
      </c>
      <c r="H102" s="592" t="s">
        <v>5080</v>
      </c>
      <c r="I102" s="600">
        <v>7.9933179E7</v>
      </c>
      <c r="J102" s="592"/>
      <c r="K102" s="593"/>
      <c r="L102" s="592" t="s">
        <v>418</v>
      </c>
      <c r="M102" s="596"/>
      <c r="N102" s="592">
        <f>6*139</f>
        <v>834</v>
      </c>
      <c r="O102" s="592">
        <f t="shared" si="9"/>
        <v>834</v>
      </c>
      <c r="P102" s="596"/>
      <c r="Q102" s="592" t="s">
        <v>854</v>
      </c>
      <c r="R102" s="597" t="s">
        <v>1885</v>
      </c>
      <c r="S102" s="592" t="s">
        <v>5081</v>
      </c>
      <c r="T102" s="92"/>
      <c r="U102" s="108"/>
    </row>
    <row r="103">
      <c r="A103" s="13">
        <v>101.0</v>
      </c>
      <c r="B103" s="14"/>
      <c r="C103" s="14"/>
      <c r="D103" s="13">
        <v>3.81401100124583E14</v>
      </c>
      <c r="E103" s="13"/>
      <c r="F103" s="13"/>
      <c r="G103" s="13"/>
      <c r="H103" s="13"/>
      <c r="I103" s="13"/>
      <c r="J103" s="13"/>
      <c r="K103" s="14"/>
      <c r="L103" s="13"/>
      <c r="M103" s="15"/>
      <c r="N103" s="13"/>
      <c r="O103" s="13" t="str">
        <f t="shared" si="9"/>
        <v/>
      </c>
      <c r="P103" s="15"/>
      <c r="Q103" s="13"/>
      <c r="R103" s="97"/>
      <c r="S103" s="13"/>
      <c r="T103" s="92"/>
      <c r="U103" s="108"/>
    </row>
    <row r="104">
      <c r="A104" s="13">
        <v>102.0</v>
      </c>
      <c r="B104" s="14"/>
      <c r="C104" s="14"/>
      <c r="D104" s="13">
        <v>3.81401100124583E14</v>
      </c>
      <c r="E104" s="13"/>
      <c r="F104" s="13"/>
      <c r="G104" s="13"/>
      <c r="H104" s="13"/>
      <c r="I104" s="13"/>
      <c r="J104" s="13"/>
      <c r="K104" s="14"/>
      <c r="L104" s="13"/>
      <c r="M104" s="15"/>
      <c r="N104" s="13"/>
      <c r="O104" s="13" t="str">
        <f t="shared" si="9"/>
        <v/>
      </c>
      <c r="P104" s="15"/>
      <c r="Q104" s="13"/>
      <c r="R104" s="97"/>
      <c r="S104" s="13"/>
      <c r="T104" s="92"/>
      <c r="U104" s="108"/>
    </row>
    <row r="105" hidden="1">
      <c r="A105" s="13">
        <v>103.0</v>
      </c>
      <c r="B105" s="14"/>
      <c r="C105" s="14"/>
      <c r="D105" s="13">
        <v>3.81401100124583E14</v>
      </c>
      <c r="E105" s="13"/>
      <c r="F105" s="13"/>
      <c r="G105" s="13"/>
      <c r="H105" s="13"/>
      <c r="I105" s="13"/>
      <c r="J105" s="13"/>
      <c r="K105" s="14"/>
      <c r="L105" s="13"/>
      <c r="M105" s="15"/>
      <c r="N105" s="13"/>
      <c r="O105" s="13" t="str">
        <f t="shared" si="9"/>
        <v/>
      </c>
      <c r="P105" s="15"/>
      <c r="Q105" s="13"/>
      <c r="R105" s="97"/>
      <c r="S105" s="13"/>
      <c r="T105" s="92"/>
      <c r="U105" s="108"/>
    </row>
    <row r="106" hidden="1">
      <c r="A106" s="13">
        <v>104.0</v>
      </c>
      <c r="B106" s="14"/>
      <c r="C106" s="14"/>
      <c r="D106" s="13">
        <v>3.81401100124583E14</v>
      </c>
      <c r="E106" s="13"/>
      <c r="F106" s="13"/>
      <c r="G106" s="13"/>
      <c r="H106" s="13"/>
      <c r="I106" s="13"/>
      <c r="J106" s="15"/>
      <c r="K106" s="14"/>
      <c r="L106" s="13"/>
      <c r="M106" s="15"/>
      <c r="N106" s="13"/>
      <c r="O106" s="13" t="str">
        <f t="shared" si="9"/>
        <v/>
      </c>
      <c r="P106" s="15"/>
      <c r="Q106" s="13"/>
      <c r="R106" s="97"/>
      <c r="S106" s="13"/>
      <c r="T106" s="92"/>
      <c r="U106" s="108"/>
    </row>
    <row r="107" hidden="1">
      <c r="A107" s="13">
        <v>105.0</v>
      </c>
      <c r="B107" s="14"/>
      <c r="C107" s="14"/>
      <c r="D107" s="13">
        <v>3.81401100124583E14</v>
      </c>
      <c r="E107" s="13"/>
      <c r="F107" s="13"/>
      <c r="G107" s="13"/>
      <c r="H107" s="13"/>
      <c r="I107" s="13"/>
      <c r="J107" s="13"/>
      <c r="K107" s="14"/>
      <c r="L107" s="13"/>
      <c r="M107" s="15"/>
      <c r="N107" s="13"/>
      <c r="O107" s="13" t="str">
        <f t="shared" si="9"/>
        <v/>
      </c>
      <c r="P107" s="15"/>
      <c r="Q107" s="13"/>
      <c r="R107" s="97"/>
      <c r="S107" s="13"/>
      <c r="T107" s="92"/>
      <c r="U107" s="108"/>
    </row>
    <row r="108" hidden="1">
      <c r="A108" s="13">
        <v>106.0</v>
      </c>
      <c r="B108" s="14"/>
      <c r="C108" s="14"/>
      <c r="D108" s="13">
        <v>3.81401100124583E14</v>
      </c>
      <c r="E108" s="13"/>
      <c r="F108" s="13"/>
      <c r="G108" s="13"/>
      <c r="H108" s="13"/>
      <c r="I108" s="13"/>
      <c r="J108" s="13"/>
      <c r="K108" s="14"/>
      <c r="L108" s="13"/>
      <c r="M108" s="15"/>
      <c r="N108" s="13"/>
      <c r="O108" s="13" t="str">
        <f t="shared" si="9"/>
        <v/>
      </c>
      <c r="P108" s="15"/>
      <c r="Q108" s="13"/>
      <c r="R108" s="97"/>
      <c r="S108" s="13"/>
      <c r="T108" s="92"/>
      <c r="U108" s="108"/>
    </row>
    <row r="109" hidden="1">
      <c r="A109" s="13">
        <v>107.0</v>
      </c>
      <c r="B109" s="14"/>
      <c r="C109" s="14"/>
      <c r="D109" s="13">
        <v>3.81401100124583E14</v>
      </c>
      <c r="E109" s="13"/>
      <c r="F109" s="13"/>
      <c r="G109" s="13"/>
      <c r="H109" s="13"/>
      <c r="I109" s="13"/>
      <c r="J109" s="13"/>
      <c r="K109" s="14"/>
      <c r="L109" s="13"/>
      <c r="M109" s="15"/>
      <c r="N109" s="13"/>
      <c r="O109" s="13" t="str">
        <f t="shared" si="9"/>
        <v/>
      </c>
      <c r="P109" s="15"/>
      <c r="Q109" s="13"/>
      <c r="R109" s="97"/>
      <c r="S109" s="13"/>
      <c r="T109" s="92"/>
      <c r="U109" s="108"/>
    </row>
    <row r="110" hidden="1">
      <c r="A110" s="13">
        <v>108.0</v>
      </c>
      <c r="B110" s="14"/>
      <c r="C110" s="14"/>
      <c r="D110" s="13">
        <v>3.81401100124583E14</v>
      </c>
      <c r="E110" s="13"/>
      <c r="F110" s="301"/>
      <c r="G110" s="302"/>
      <c r="H110" s="302"/>
      <c r="I110" s="301"/>
      <c r="J110" s="302"/>
      <c r="K110" s="14"/>
      <c r="L110" s="302"/>
      <c r="M110" s="302"/>
      <c r="N110" s="95"/>
      <c r="O110" s="13" t="str">
        <f t="shared" si="9"/>
        <v/>
      </c>
      <c r="P110" s="303"/>
      <c r="Q110" s="304"/>
      <c r="R110" s="97"/>
      <c r="S110" s="13"/>
      <c r="T110" s="92"/>
      <c r="U110" s="108"/>
    </row>
    <row r="111" hidden="1">
      <c r="A111" s="13">
        <v>109.0</v>
      </c>
      <c r="B111" s="14"/>
      <c r="C111" s="14"/>
      <c r="D111" s="13">
        <v>3.81401100124583E14</v>
      </c>
      <c r="E111" s="13"/>
      <c r="F111" s="78"/>
      <c r="G111" s="13"/>
      <c r="H111" s="13"/>
      <c r="I111" s="13"/>
      <c r="J111" s="13"/>
      <c r="K111" s="14"/>
      <c r="L111" s="13"/>
      <c r="M111" s="13"/>
      <c r="N111" s="13"/>
      <c r="O111" s="13" t="str">
        <f t="shared" si="9"/>
        <v/>
      </c>
      <c r="P111" s="13"/>
      <c r="Q111" s="13"/>
      <c r="R111" s="97"/>
      <c r="S111" s="13"/>
      <c r="T111" s="92"/>
      <c r="U111" s="108"/>
    </row>
    <row r="112" hidden="1">
      <c r="A112" s="13">
        <v>110.0</v>
      </c>
      <c r="B112" s="14"/>
      <c r="C112" s="14"/>
      <c r="D112" s="13">
        <v>3.81401100124583E14</v>
      </c>
      <c r="E112" s="13"/>
      <c r="F112" s="78"/>
      <c r="G112" s="13"/>
      <c r="H112" s="13"/>
      <c r="I112" s="13"/>
      <c r="J112" s="13"/>
      <c r="K112" s="14"/>
      <c r="L112" s="13"/>
      <c r="M112" s="13"/>
      <c r="N112" s="13"/>
      <c r="O112" s="13" t="str">
        <f t="shared" si="9"/>
        <v/>
      </c>
      <c r="P112" s="13"/>
      <c r="Q112" s="13"/>
      <c r="R112" s="97"/>
      <c r="S112" s="13"/>
      <c r="T112" s="92"/>
      <c r="U112" s="108"/>
    </row>
    <row r="113" hidden="1">
      <c r="A113" s="13">
        <v>111.0</v>
      </c>
      <c r="B113" s="14"/>
      <c r="C113" s="14"/>
      <c r="D113" s="13">
        <v>3.81401100124583E14</v>
      </c>
      <c r="E113" s="13"/>
      <c r="F113" s="78"/>
      <c r="G113" s="13"/>
      <c r="H113" s="13"/>
      <c r="I113" s="13"/>
      <c r="J113" s="13"/>
      <c r="K113" s="14"/>
      <c r="L113" s="13"/>
      <c r="M113" s="13"/>
      <c r="N113" s="13"/>
      <c r="O113" s="13" t="str">
        <f t="shared" si="9"/>
        <v/>
      </c>
      <c r="P113" s="13"/>
      <c r="Q113" s="13"/>
      <c r="R113" s="97"/>
      <c r="S113" s="13"/>
      <c r="T113" s="92"/>
      <c r="U113" s="108"/>
    </row>
    <row r="114" hidden="1">
      <c r="A114" s="13">
        <v>112.0</v>
      </c>
      <c r="B114" s="14"/>
      <c r="C114" s="14"/>
      <c r="D114" s="13">
        <v>3.81401100124583E14</v>
      </c>
      <c r="E114" s="15"/>
      <c r="F114" s="13"/>
      <c r="G114" s="13"/>
      <c r="H114" s="13"/>
      <c r="I114" s="13"/>
      <c r="J114" s="15"/>
      <c r="K114" s="14"/>
      <c r="L114" s="13"/>
      <c r="M114" s="13"/>
      <c r="N114" s="13"/>
      <c r="O114" s="13" t="str">
        <f t="shared" si="9"/>
        <v/>
      </c>
      <c r="P114" s="15"/>
      <c r="Q114" s="13"/>
      <c r="R114" s="97"/>
      <c r="S114" s="13"/>
      <c r="T114" s="92"/>
      <c r="U114" s="154"/>
    </row>
    <row r="115" hidden="1">
      <c r="A115" s="13">
        <v>113.0</v>
      </c>
      <c r="B115" s="14"/>
      <c r="C115" s="14"/>
      <c r="D115" s="13">
        <v>3.81401100124583E14</v>
      </c>
      <c r="E115" s="15"/>
      <c r="F115" s="13"/>
      <c r="G115" s="13"/>
      <c r="H115" s="13"/>
      <c r="I115" s="13"/>
      <c r="J115" s="13"/>
      <c r="K115" s="14"/>
      <c r="L115" s="13"/>
      <c r="M115" s="15"/>
      <c r="N115" s="13"/>
      <c r="O115" s="13" t="str">
        <f t="shared" si="9"/>
        <v/>
      </c>
      <c r="P115" s="15"/>
      <c r="Q115" s="13"/>
      <c r="R115" s="97"/>
      <c r="S115" s="13"/>
      <c r="T115" s="92"/>
      <c r="U115" s="108"/>
    </row>
    <row r="116" hidden="1">
      <c r="A116" s="13">
        <v>114.0</v>
      </c>
      <c r="B116" s="14"/>
      <c r="C116" s="14"/>
      <c r="D116" s="13">
        <v>3.81401100124583E14</v>
      </c>
      <c r="E116" s="13"/>
      <c r="F116" s="13"/>
      <c r="G116" s="13"/>
      <c r="H116" s="13"/>
      <c r="I116" s="13"/>
      <c r="J116" s="13"/>
      <c r="K116" s="14"/>
      <c r="L116" s="13"/>
      <c r="M116" s="15"/>
      <c r="N116" s="13"/>
      <c r="O116" s="13" t="str">
        <f t="shared" si="9"/>
        <v/>
      </c>
      <c r="P116" s="15"/>
      <c r="Q116" s="13"/>
      <c r="R116" s="97"/>
      <c r="S116" s="13"/>
      <c r="T116" s="92"/>
      <c r="U116" s="108"/>
    </row>
    <row r="117" hidden="1">
      <c r="A117" s="13">
        <v>115.0</v>
      </c>
      <c r="B117" s="14"/>
      <c r="C117" s="14"/>
      <c r="D117" s="13">
        <v>3.81401100124583E14</v>
      </c>
      <c r="E117" s="13"/>
      <c r="F117" s="122"/>
      <c r="G117" s="122"/>
      <c r="H117" s="122"/>
      <c r="I117" s="122"/>
      <c r="J117" s="296"/>
      <c r="K117" s="14"/>
      <c r="L117" s="13"/>
      <c r="M117" s="15"/>
      <c r="N117" s="13"/>
      <c r="O117" s="13" t="str">
        <f t="shared" si="9"/>
        <v/>
      </c>
      <c r="P117" s="15"/>
      <c r="Q117" s="13"/>
      <c r="R117" s="97"/>
      <c r="S117" s="13"/>
      <c r="T117" s="92"/>
      <c r="U117" s="108"/>
    </row>
    <row r="118" hidden="1">
      <c r="A118" s="13">
        <v>116.0</v>
      </c>
      <c r="B118" s="14"/>
      <c r="C118" s="14"/>
      <c r="D118" s="13">
        <v>3.81401100124583E14</v>
      </c>
      <c r="E118" s="15"/>
      <c r="F118" s="15"/>
      <c r="G118" s="15"/>
      <c r="H118" s="15"/>
      <c r="I118" s="15"/>
      <c r="J118" s="15"/>
      <c r="K118" s="14"/>
      <c r="L118" s="13"/>
      <c r="M118" s="15"/>
      <c r="N118" s="13"/>
      <c r="O118" s="13" t="str">
        <f t="shared" si="9"/>
        <v/>
      </c>
      <c r="P118" s="15"/>
      <c r="Q118" s="13"/>
      <c r="R118" s="97"/>
      <c r="S118" s="15"/>
      <c r="T118" s="92"/>
      <c r="U118" s="108"/>
    </row>
    <row r="119" hidden="1">
      <c r="A119" s="13">
        <v>117.0</v>
      </c>
      <c r="B119" s="14"/>
      <c r="C119" s="14"/>
      <c r="D119" s="13">
        <v>3.81401100124583E14</v>
      </c>
      <c r="E119" s="15"/>
      <c r="F119" s="15"/>
      <c r="G119" s="15"/>
      <c r="H119" s="15"/>
      <c r="I119" s="15"/>
      <c r="J119" s="15"/>
      <c r="K119" s="14"/>
      <c r="L119" s="13"/>
      <c r="M119" s="15"/>
      <c r="N119" s="13"/>
      <c r="O119" s="13" t="str">
        <f t="shared" si="9"/>
        <v/>
      </c>
      <c r="P119" s="15"/>
      <c r="Q119" s="13"/>
      <c r="R119" s="97"/>
      <c r="S119" s="15"/>
      <c r="T119" s="92"/>
      <c r="U119" s="108"/>
    </row>
    <row r="120" hidden="1">
      <c r="A120" s="13">
        <v>118.0</v>
      </c>
      <c r="B120" s="14"/>
      <c r="C120" s="14"/>
      <c r="D120" s="13">
        <v>3.81401100124583E14</v>
      </c>
      <c r="E120" s="15"/>
      <c r="F120" s="15"/>
      <c r="G120" s="15"/>
      <c r="H120" s="15"/>
      <c r="I120" s="15"/>
      <c r="J120" s="15"/>
      <c r="K120" s="14"/>
      <c r="L120" s="13"/>
      <c r="M120" s="15"/>
      <c r="N120" s="13"/>
      <c r="O120" s="13" t="str">
        <f t="shared" si="9"/>
        <v/>
      </c>
      <c r="P120" s="15"/>
      <c r="Q120" s="13"/>
      <c r="R120" s="97"/>
      <c r="S120" s="15"/>
      <c r="T120" s="92"/>
      <c r="U120" s="108"/>
    </row>
    <row r="121" hidden="1">
      <c r="A121" s="13">
        <v>119.0</v>
      </c>
      <c r="B121" s="14"/>
      <c r="C121" s="14"/>
      <c r="D121" s="13">
        <v>3.81401100124583E14</v>
      </c>
      <c r="E121" s="15"/>
      <c r="F121" s="15"/>
      <c r="G121" s="15"/>
      <c r="H121" s="15"/>
      <c r="I121" s="15"/>
      <c r="J121" s="15"/>
      <c r="K121" s="14"/>
      <c r="L121" s="13"/>
      <c r="M121" s="15"/>
      <c r="N121" s="13"/>
      <c r="O121" s="13" t="str">
        <f t="shared" si="9"/>
        <v/>
      </c>
      <c r="P121" s="15"/>
      <c r="Q121" s="13"/>
      <c r="R121" s="97"/>
      <c r="S121" s="15"/>
      <c r="T121" s="92"/>
      <c r="U121" s="108"/>
    </row>
    <row r="122" hidden="1">
      <c r="A122" s="13">
        <v>120.0</v>
      </c>
      <c r="B122" s="14"/>
      <c r="C122" s="14"/>
      <c r="D122" s="13">
        <v>3.81401100124583E14</v>
      </c>
      <c r="E122" s="15"/>
      <c r="F122" s="15"/>
      <c r="G122" s="15"/>
      <c r="H122" s="15"/>
      <c r="I122" s="15"/>
      <c r="J122" s="15"/>
      <c r="K122" s="14"/>
      <c r="L122" s="13"/>
      <c r="M122" s="15"/>
      <c r="N122" s="13"/>
      <c r="O122" s="13" t="str">
        <f t="shared" si="9"/>
        <v/>
      </c>
      <c r="P122" s="15"/>
      <c r="Q122" s="13"/>
      <c r="R122" s="97"/>
      <c r="S122" s="15"/>
      <c r="T122" s="92"/>
      <c r="U122" s="108"/>
    </row>
    <row r="123" hidden="1">
      <c r="A123" s="13">
        <v>121.0</v>
      </c>
      <c r="B123" s="14"/>
      <c r="C123" s="14"/>
      <c r="D123" s="13">
        <v>3.81401100124583E14</v>
      </c>
      <c r="E123" s="15"/>
      <c r="F123" s="15"/>
      <c r="G123" s="15"/>
      <c r="H123" s="15"/>
      <c r="I123" s="15"/>
      <c r="J123" s="15"/>
      <c r="K123" s="14"/>
      <c r="L123" s="13"/>
      <c r="M123" s="15"/>
      <c r="N123" s="13"/>
      <c r="O123" s="13" t="str">
        <f t="shared" si="9"/>
        <v/>
      </c>
      <c r="P123" s="15"/>
      <c r="Q123" s="13"/>
      <c r="R123" s="97"/>
      <c r="S123" s="15"/>
      <c r="T123" s="92"/>
      <c r="U123" s="108"/>
    </row>
    <row r="124" hidden="1">
      <c r="A124" s="13">
        <v>122.0</v>
      </c>
      <c r="B124" s="14"/>
      <c r="C124" s="14"/>
      <c r="D124" s="13">
        <v>3.81401100124583E14</v>
      </c>
      <c r="E124" s="15"/>
      <c r="F124" s="15"/>
      <c r="G124" s="15"/>
      <c r="H124" s="15"/>
      <c r="I124" s="15"/>
      <c r="J124" s="15"/>
      <c r="K124" s="14"/>
      <c r="L124" s="13"/>
      <c r="M124" s="15"/>
      <c r="N124" s="13"/>
      <c r="O124" s="13" t="str">
        <f t="shared" si="9"/>
        <v/>
      </c>
      <c r="P124" s="15"/>
      <c r="Q124" s="13"/>
      <c r="R124" s="97"/>
      <c r="S124" s="15"/>
      <c r="T124" s="92"/>
      <c r="U124" s="108"/>
    </row>
    <row r="125">
      <c r="A125" s="13"/>
      <c r="B125" s="15"/>
      <c r="C125" s="15"/>
      <c r="D125" s="15"/>
      <c r="E125" s="15"/>
      <c r="F125" s="15"/>
      <c r="G125" s="110"/>
      <c r="H125" s="63" t="s">
        <v>560</v>
      </c>
      <c r="I125" s="44"/>
      <c r="J125" s="44"/>
      <c r="K125" s="44"/>
      <c r="L125" s="44"/>
      <c r="M125" s="44"/>
      <c r="N125" s="45">
        <f t="shared" ref="N125:O125" si="10">SUM(N3:N124)</f>
        <v>113158.5</v>
      </c>
      <c r="O125" s="45">
        <f t="shared" si="10"/>
        <v>113158.5</v>
      </c>
      <c r="P125" s="110">
        <f>(N125*1)/N127</f>
        <v>2.8289625</v>
      </c>
      <c r="Q125" s="42"/>
      <c r="R125" s="42"/>
      <c r="S125" s="42"/>
      <c r="X125" s="240"/>
    </row>
    <row r="126">
      <c r="A126" s="13"/>
      <c r="B126" s="15"/>
      <c r="C126" s="15"/>
      <c r="D126" s="15"/>
      <c r="E126" s="15"/>
      <c r="F126" s="15"/>
      <c r="G126" s="15"/>
      <c r="H126" s="15"/>
      <c r="I126" s="15"/>
      <c r="J126" s="15"/>
      <c r="K126" s="15"/>
      <c r="L126" s="15"/>
      <c r="M126" s="64" t="s">
        <v>563</v>
      </c>
      <c r="O126" s="65" t="str">
        <f>O125/D127</f>
        <v>#DIV/0!</v>
      </c>
      <c r="P126" s="15"/>
      <c r="Q126" s="15"/>
      <c r="R126" s="15"/>
      <c r="S126" s="15"/>
    </row>
    <row r="127">
      <c r="A127" s="13"/>
      <c r="B127" s="1"/>
      <c r="C127" s="1"/>
      <c r="D127" s="13"/>
      <c r="E127" s="80"/>
      <c r="F127" s="81"/>
      <c r="G127" s="13"/>
      <c r="H127" s="15"/>
      <c r="I127" s="15"/>
      <c r="J127" s="15"/>
      <c r="K127" s="15"/>
      <c r="L127" s="15"/>
      <c r="M127" s="13" t="s">
        <v>1047</v>
      </c>
      <c r="N127" s="72">
        <v>40000.0</v>
      </c>
      <c r="O127" s="73">
        <f>N127/6.96</f>
        <v>5747.126437</v>
      </c>
      <c r="P127" s="15"/>
      <c r="Q127" s="15"/>
      <c r="R127" s="15"/>
      <c r="S127" s="15"/>
    </row>
    <row r="128">
      <c r="A128" s="13"/>
      <c r="B128" s="13"/>
      <c r="C128" s="13"/>
      <c r="D128" s="15"/>
      <c r="E128" s="15"/>
      <c r="F128" s="15"/>
      <c r="G128" s="51" t="s">
        <v>377</v>
      </c>
      <c r="H128" s="51" t="s">
        <v>378</v>
      </c>
      <c r="I128" s="51" t="s">
        <v>378</v>
      </c>
      <c r="J128" s="15"/>
      <c r="K128" s="15"/>
      <c r="L128" s="15"/>
      <c r="M128" s="13" t="s">
        <v>1403</v>
      </c>
      <c r="N128" s="72">
        <f t="shared" ref="N128:O128" si="11">N127*5%</f>
        <v>2000</v>
      </c>
      <c r="O128" s="233">
        <f t="shared" si="11"/>
        <v>287.3563218</v>
      </c>
      <c r="P128" s="15"/>
      <c r="Q128" s="15"/>
      <c r="R128" s="15"/>
      <c r="S128" s="15"/>
    </row>
    <row r="129">
      <c r="A129" s="13"/>
      <c r="B129" s="13"/>
      <c r="C129" s="13"/>
      <c r="D129" s="49"/>
      <c r="E129" s="49"/>
      <c r="F129" s="15"/>
      <c r="G129" s="52" t="s">
        <v>23</v>
      </c>
      <c r="H129" s="52" t="s">
        <v>1647</v>
      </c>
      <c r="I129" s="52" t="s">
        <v>671</v>
      </c>
      <c r="J129" s="15"/>
      <c r="K129" s="15"/>
      <c r="L129" s="15"/>
      <c r="M129" s="83" t="s">
        <v>1405</v>
      </c>
      <c r="N129" s="235">
        <f>N127-N125</f>
        <v>-73158.5</v>
      </c>
      <c r="O129" s="15"/>
      <c r="P129" s="15"/>
      <c r="Q129" s="15"/>
      <c r="R129" s="15"/>
      <c r="S129" s="15"/>
    </row>
    <row r="130">
      <c r="A130" s="15"/>
      <c r="B130" s="13"/>
      <c r="C130" s="13"/>
      <c r="D130" s="15"/>
      <c r="E130" s="15"/>
      <c r="F130" s="15"/>
      <c r="G130" s="51" t="s">
        <v>1648</v>
      </c>
      <c r="H130" s="51" t="s">
        <v>1649</v>
      </c>
      <c r="I130" s="51" t="s">
        <v>383</v>
      </c>
      <c r="J130" s="15"/>
      <c r="K130" s="15"/>
      <c r="L130" s="15"/>
      <c r="M130" s="85" t="s">
        <v>1407</v>
      </c>
      <c r="N130" s="236">
        <f>-1*(N129)</f>
        <v>73158.5</v>
      </c>
      <c r="O130" s="15"/>
      <c r="P130" s="15"/>
      <c r="Q130" s="15"/>
      <c r="R130" s="15"/>
      <c r="S130" s="15"/>
    </row>
    <row r="131">
      <c r="A131" s="15"/>
      <c r="B131" s="15"/>
      <c r="C131" s="15"/>
      <c r="D131" s="15"/>
      <c r="E131" s="15"/>
      <c r="F131" s="15"/>
      <c r="G131" s="15"/>
      <c r="H131" s="15"/>
      <c r="I131" s="15"/>
      <c r="J131" s="15"/>
      <c r="K131" s="15"/>
      <c r="L131" s="15"/>
      <c r="M131" s="15"/>
      <c r="N131" s="15"/>
      <c r="O131" s="15"/>
      <c r="P131" s="15"/>
      <c r="Q131" s="15"/>
      <c r="R131" s="15"/>
      <c r="S131" s="15"/>
    </row>
    <row r="132">
      <c r="A132" s="15"/>
      <c r="B132" s="15"/>
      <c r="C132" s="15"/>
      <c r="D132" s="15"/>
      <c r="E132" s="15"/>
      <c r="F132" s="15"/>
      <c r="G132" s="15">
        <f>200*5%</f>
        <v>10</v>
      </c>
      <c r="H132" s="15"/>
      <c r="I132" s="15">
        <f>420-70</f>
        <v>350</v>
      </c>
      <c r="J132" s="15"/>
      <c r="K132" s="15"/>
      <c r="L132" s="15"/>
      <c r="M132" s="15"/>
      <c r="N132" s="15"/>
      <c r="O132" s="15"/>
      <c r="P132" s="15"/>
      <c r="Q132" s="15"/>
      <c r="R132" s="15"/>
      <c r="S132" s="15"/>
    </row>
    <row r="133">
      <c r="A133" s="15"/>
      <c r="B133" s="55"/>
      <c r="C133" s="54"/>
      <c r="D133" s="55"/>
      <c r="E133" s="53"/>
      <c r="F133" s="55"/>
      <c r="G133" s="55"/>
      <c r="H133" s="55"/>
      <c r="I133" s="55"/>
      <c r="J133" s="15"/>
      <c r="K133" s="15"/>
      <c r="L133" s="15"/>
      <c r="M133" s="15"/>
      <c r="N133" s="15"/>
      <c r="O133" s="15"/>
      <c r="P133" s="15"/>
      <c r="Q133" s="15"/>
      <c r="R133" s="15"/>
      <c r="S133" s="15"/>
    </row>
    <row r="134">
      <c r="A134" s="15"/>
      <c r="B134" s="66"/>
      <c r="C134" s="13"/>
      <c r="D134" s="49"/>
      <c r="E134" s="13"/>
      <c r="F134" s="15"/>
      <c r="G134" s="15"/>
      <c r="H134" s="15">
        <f>1540-1050</f>
        <v>490</v>
      </c>
      <c r="I134" s="15"/>
      <c r="J134" s="15"/>
      <c r="K134" s="15"/>
      <c r="L134" s="15"/>
      <c r="M134" s="15"/>
      <c r="N134" s="15"/>
      <c r="O134" s="15"/>
      <c r="P134" s="15"/>
      <c r="Q134" s="15"/>
      <c r="R134" s="15"/>
      <c r="S134" s="15"/>
    </row>
    <row r="135">
      <c r="A135" s="15"/>
      <c r="B135" s="66"/>
      <c r="C135" s="13"/>
      <c r="D135" s="49"/>
      <c r="E135" s="13"/>
      <c r="F135" s="15"/>
      <c r="G135" s="15"/>
      <c r="H135" s="15"/>
      <c r="I135" s="15"/>
      <c r="J135" s="15"/>
      <c r="K135" s="15"/>
      <c r="L135" s="15"/>
      <c r="M135" s="15"/>
      <c r="N135" s="15"/>
      <c r="O135" s="15"/>
      <c r="P135" s="15"/>
      <c r="Q135" s="15"/>
      <c r="R135" s="15"/>
      <c r="S135" s="15"/>
    </row>
    <row r="136">
      <c r="A136" s="15"/>
      <c r="B136" s="15"/>
      <c r="C136" s="15"/>
      <c r="D136" s="15"/>
      <c r="E136" s="15"/>
      <c r="F136" s="15"/>
      <c r="G136" s="15"/>
      <c r="H136" s="13"/>
      <c r="I136" s="13"/>
      <c r="J136" s="13"/>
      <c r="K136" s="13"/>
      <c r="L136" s="15"/>
      <c r="M136" s="15"/>
      <c r="N136" s="15"/>
      <c r="O136" s="15"/>
      <c r="P136" s="15"/>
      <c r="Q136" s="15"/>
      <c r="R136" s="15"/>
      <c r="S136" s="15"/>
    </row>
    <row r="137" hidden="1">
      <c r="A137" s="15"/>
      <c r="B137" s="15"/>
      <c r="C137" s="15"/>
      <c r="D137" s="15"/>
      <c r="E137" s="15"/>
      <c r="F137" s="15"/>
      <c r="G137" s="13"/>
      <c r="H137" s="13"/>
      <c r="I137" s="13"/>
      <c r="J137" s="13"/>
      <c r="K137" s="13"/>
      <c r="L137" s="15"/>
      <c r="M137" s="15"/>
      <c r="N137" s="15"/>
      <c r="O137" s="15"/>
      <c r="P137" s="15"/>
      <c r="Q137" s="15"/>
      <c r="R137" s="15"/>
      <c r="S137" s="15"/>
    </row>
    <row r="138" hidden="1">
      <c r="A138" s="15"/>
      <c r="B138" s="15"/>
      <c r="C138" s="15"/>
      <c r="D138" s="15"/>
      <c r="E138" s="15"/>
      <c r="F138" s="15"/>
      <c r="I138" s="15"/>
      <c r="J138" s="15"/>
      <c r="K138" s="15"/>
      <c r="L138" s="15"/>
      <c r="M138" s="15"/>
      <c r="N138" s="15"/>
      <c r="O138" s="15"/>
      <c r="P138" s="15"/>
      <c r="Q138" s="15"/>
      <c r="R138" s="15"/>
      <c r="S138" s="15"/>
    </row>
    <row r="139" hidden="1">
      <c r="A139" s="15"/>
      <c r="B139" s="15"/>
      <c r="C139" s="15"/>
      <c r="D139" s="15"/>
      <c r="E139" s="15"/>
      <c r="F139" s="15"/>
      <c r="I139" s="15"/>
      <c r="J139" s="15"/>
      <c r="K139" s="15"/>
      <c r="L139" s="15"/>
      <c r="M139" s="15"/>
      <c r="N139" s="15"/>
      <c r="O139" s="15"/>
      <c r="P139" s="15"/>
      <c r="Q139" s="15"/>
      <c r="R139" s="15"/>
      <c r="S139" s="15"/>
    </row>
    <row r="140" hidden="1">
      <c r="A140" s="15"/>
      <c r="B140" s="15"/>
      <c r="C140" s="15"/>
      <c r="D140" s="15"/>
      <c r="E140" s="15"/>
      <c r="F140" s="15"/>
      <c r="G140" s="15"/>
      <c r="H140" s="15"/>
      <c r="I140" s="15"/>
      <c r="J140" s="15"/>
      <c r="K140" s="15"/>
      <c r="L140" s="15"/>
      <c r="M140" s="15"/>
      <c r="N140" s="15"/>
      <c r="O140" s="15"/>
      <c r="P140" s="15"/>
      <c r="Q140" s="15"/>
      <c r="R140" s="15"/>
      <c r="S140" s="15"/>
    </row>
    <row r="141" hidden="1">
      <c r="A141" s="15"/>
      <c r="B141" s="15"/>
      <c r="C141" s="15"/>
      <c r="D141" s="15"/>
      <c r="E141" s="15"/>
      <c r="F141" s="15"/>
      <c r="G141" s="15"/>
      <c r="H141" s="15"/>
      <c r="I141" s="15"/>
      <c r="J141" s="15"/>
      <c r="K141" s="15"/>
      <c r="L141" s="15"/>
      <c r="M141" s="15"/>
      <c r="N141" s="15"/>
      <c r="O141" s="15"/>
      <c r="P141" s="15"/>
      <c r="Q141" s="15"/>
      <c r="R141" s="15"/>
      <c r="S141" s="15"/>
    </row>
    <row r="142" hidden="1">
      <c r="A142" s="15"/>
      <c r="B142" s="15"/>
      <c r="C142" s="15"/>
      <c r="D142" s="15"/>
      <c r="E142" s="15"/>
      <c r="F142" s="15"/>
      <c r="G142" s="15"/>
      <c r="H142" s="15"/>
      <c r="I142" s="15"/>
      <c r="J142" s="15"/>
      <c r="K142" s="15"/>
      <c r="L142" s="15"/>
      <c r="M142" s="15"/>
      <c r="N142" s="15"/>
      <c r="O142" s="15"/>
      <c r="P142" s="15"/>
      <c r="Q142" s="15"/>
      <c r="R142" s="15"/>
      <c r="S142" s="15"/>
    </row>
    <row r="143" hidden="1">
      <c r="A143" s="15"/>
      <c r="B143" s="15"/>
      <c r="C143" s="15"/>
      <c r="D143" s="15"/>
      <c r="E143" s="15"/>
      <c r="F143" s="15"/>
      <c r="G143" s="15"/>
      <c r="H143" s="15"/>
      <c r="I143" s="15"/>
      <c r="J143" s="15"/>
      <c r="K143" s="15"/>
      <c r="L143" s="15"/>
      <c r="M143" s="15"/>
      <c r="N143" s="15"/>
      <c r="O143" s="15"/>
      <c r="P143" s="15"/>
      <c r="Q143" s="15"/>
      <c r="R143" s="15"/>
      <c r="S143" s="15"/>
    </row>
    <row r="144" hidden="1">
      <c r="A144" s="15"/>
      <c r="B144" s="15"/>
      <c r="C144" s="15"/>
      <c r="D144" s="15"/>
      <c r="E144" s="15"/>
      <c r="F144" s="15"/>
      <c r="G144" s="15"/>
      <c r="H144" s="15"/>
      <c r="I144" s="15"/>
      <c r="J144" s="15"/>
      <c r="K144" s="15"/>
      <c r="L144" s="15"/>
      <c r="M144" s="15"/>
      <c r="N144" s="15"/>
      <c r="O144" s="15"/>
      <c r="P144" s="15"/>
      <c r="Q144" s="15"/>
      <c r="R144" s="15"/>
      <c r="S144" s="15"/>
    </row>
    <row r="145" hidden="1">
      <c r="A145" s="15"/>
      <c r="B145" s="15"/>
      <c r="C145" s="15"/>
      <c r="D145" s="15"/>
      <c r="E145" s="15"/>
      <c r="F145" s="15"/>
      <c r="G145" s="15"/>
      <c r="H145" s="15"/>
      <c r="I145" s="15"/>
      <c r="J145" s="15"/>
      <c r="K145" s="15"/>
      <c r="L145" s="15"/>
      <c r="M145" s="15"/>
      <c r="N145" s="15"/>
      <c r="O145" s="15"/>
      <c r="P145" s="15"/>
      <c r="Q145" s="15"/>
      <c r="R145" s="15"/>
      <c r="S145" s="15"/>
    </row>
    <row r="146" hidden="1">
      <c r="A146" s="15"/>
      <c r="B146" s="15"/>
      <c r="C146" s="15"/>
      <c r="D146" s="15"/>
      <c r="E146" s="15"/>
      <c r="F146" s="15"/>
      <c r="G146" s="15"/>
      <c r="H146" s="15"/>
      <c r="I146" s="15"/>
      <c r="J146" s="15"/>
      <c r="K146" s="15"/>
      <c r="L146" s="15"/>
      <c r="M146" s="15"/>
      <c r="N146" s="15"/>
      <c r="O146" s="15"/>
      <c r="P146" s="15"/>
      <c r="Q146" s="15"/>
      <c r="R146" s="15"/>
      <c r="S146" s="15"/>
    </row>
    <row r="147" hidden="1">
      <c r="A147" s="15"/>
      <c r="B147" s="15"/>
      <c r="C147" s="15"/>
      <c r="D147" s="15"/>
      <c r="E147" s="15"/>
      <c r="F147" s="15"/>
      <c r="G147" s="15"/>
      <c r="H147" s="15"/>
      <c r="I147" s="15"/>
      <c r="J147" s="15"/>
      <c r="K147" s="15"/>
      <c r="L147" s="15"/>
      <c r="M147" s="15"/>
      <c r="N147" s="15"/>
      <c r="O147" s="15"/>
      <c r="P147" s="15"/>
      <c r="Q147" s="15"/>
      <c r="R147" s="15"/>
      <c r="S147" s="15"/>
    </row>
    <row r="148" hidden="1">
      <c r="A148" s="15"/>
      <c r="B148" s="15"/>
      <c r="C148" s="15"/>
      <c r="D148" s="15"/>
      <c r="E148" s="15"/>
      <c r="F148" s="15"/>
      <c r="G148" s="15"/>
      <c r="H148" s="15"/>
      <c r="I148" s="15"/>
      <c r="J148" s="15"/>
      <c r="K148" s="15"/>
      <c r="L148" s="15"/>
      <c r="M148" s="15"/>
      <c r="N148" s="15"/>
      <c r="O148" s="15"/>
      <c r="P148" s="15"/>
      <c r="Q148" s="15"/>
      <c r="R148" s="15"/>
      <c r="S148" s="15"/>
    </row>
    <row r="149" hidden="1">
      <c r="A149" s="15"/>
      <c r="B149" s="15"/>
      <c r="C149" s="15"/>
      <c r="D149" s="15"/>
      <c r="E149" s="15"/>
      <c r="F149" s="15"/>
      <c r="G149" s="15"/>
      <c r="H149" s="15"/>
      <c r="I149" s="15"/>
      <c r="J149" s="15"/>
      <c r="K149" s="15"/>
      <c r="L149" s="15"/>
      <c r="M149" s="15"/>
      <c r="N149" s="15"/>
      <c r="O149" s="15"/>
      <c r="P149" s="15"/>
      <c r="Q149" s="15"/>
      <c r="R149" s="15"/>
      <c r="S149" s="15"/>
    </row>
    <row r="150" hidden="1">
      <c r="A150" s="15"/>
      <c r="B150" s="15"/>
      <c r="C150" s="15"/>
      <c r="D150" s="15"/>
      <c r="E150" s="15"/>
      <c r="F150" s="15"/>
      <c r="G150" s="15"/>
      <c r="H150" s="15"/>
      <c r="I150" s="15"/>
      <c r="J150" s="15"/>
      <c r="K150" s="15"/>
      <c r="L150" s="15"/>
      <c r="M150" s="15"/>
      <c r="N150" s="15"/>
      <c r="O150" s="15"/>
      <c r="P150" s="15"/>
      <c r="Q150" s="15"/>
      <c r="R150" s="15"/>
      <c r="S150" s="15"/>
    </row>
    <row r="151">
      <c r="A151" s="15"/>
      <c r="B151" s="15"/>
      <c r="C151" s="15"/>
      <c r="D151" s="15"/>
      <c r="E151" s="15"/>
      <c r="F151" s="15"/>
      <c r="G151" s="15"/>
      <c r="H151" s="15"/>
      <c r="I151" s="15"/>
      <c r="J151" s="15"/>
      <c r="K151" s="15"/>
      <c r="L151" s="15"/>
      <c r="M151" s="15"/>
      <c r="N151" s="15"/>
      <c r="O151" s="15"/>
      <c r="P151" s="15"/>
      <c r="Q151" s="15"/>
      <c r="R151" s="15"/>
      <c r="S151" s="15"/>
    </row>
    <row r="152">
      <c r="A152" s="15"/>
      <c r="B152" s="15"/>
      <c r="C152" s="15"/>
      <c r="D152" s="258"/>
      <c r="G152" s="15"/>
      <c r="H152" s="15"/>
      <c r="I152" s="15"/>
      <c r="J152" s="15"/>
      <c r="K152" s="15"/>
      <c r="L152" s="15"/>
      <c r="M152" s="15"/>
      <c r="N152" s="15"/>
      <c r="O152" s="15"/>
      <c r="P152" s="15"/>
      <c r="Q152" s="15"/>
      <c r="R152" s="15"/>
      <c r="S152" s="15"/>
    </row>
    <row r="153">
      <c r="A153" s="15"/>
      <c r="B153" s="15"/>
      <c r="C153" s="15"/>
      <c r="D153" s="258"/>
      <c r="E153" s="258"/>
      <c r="F153" s="259"/>
      <c r="G153" s="15"/>
      <c r="H153" s="15"/>
      <c r="I153" s="15"/>
      <c r="J153" s="15"/>
      <c r="K153" s="15"/>
      <c r="L153" s="15"/>
      <c r="M153" s="15"/>
      <c r="N153" s="15"/>
      <c r="O153" s="15"/>
      <c r="P153" s="15"/>
      <c r="Q153" s="15"/>
      <c r="R153" s="15"/>
      <c r="S153" s="15"/>
    </row>
    <row r="154">
      <c r="A154" s="15"/>
      <c r="B154" s="15"/>
      <c r="C154" s="15"/>
      <c r="D154" s="260"/>
      <c r="E154" s="15"/>
      <c r="F154" s="13"/>
      <c r="G154" s="15"/>
      <c r="H154" s="15"/>
      <c r="I154" s="15"/>
      <c r="J154" s="15"/>
      <c r="K154" s="15"/>
      <c r="L154" s="15"/>
      <c r="M154" s="15"/>
      <c r="N154" s="15"/>
      <c r="O154" s="15"/>
      <c r="P154" s="15"/>
      <c r="Q154" s="15"/>
      <c r="R154" s="15"/>
      <c r="S154" s="15"/>
    </row>
    <row r="155">
      <c r="A155" s="15"/>
      <c r="B155" s="15"/>
      <c r="C155" s="15"/>
      <c r="D155" s="260"/>
      <c r="E155" s="15"/>
      <c r="F155" s="13"/>
      <c r="G155" s="15"/>
      <c r="H155" s="15"/>
      <c r="I155" s="15"/>
      <c r="J155" s="15"/>
      <c r="K155" s="15"/>
      <c r="L155" s="15"/>
      <c r="M155" s="15"/>
      <c r="N155" s="15"/>
      <c r="O155" s="15"/>
      <c r="P155" s="15"/>
      <c r="Q155" s="15"/>
      <c r="R155" s="15"/>
      <c r="S155" s="15"/>
    </row>
    <row r="156">
      <c r="A156" s="15"/>
      <c r="B156" s="15"/>
      <c r="C156" s="15"/>
      <c r="D156" s="260"/>
      <c r="E156" s="15"/>
      <c r="F156" s="13"/>
      <c r="G156" s="15"/>
      <c r="H156" s="15"/>
      <c r="I156" s="15"/>
      <c r="J156" s="15"/>
      <c r="K156" s="15"/>
      <c r="L156" s="15"/>
      <c r="M156" s="15"/>
      <c r="N156" s="15"/>
      <c r="O156" s="15"/>
      <c r="P156" s="15"/>
      <c r="Q156" s="15"/>
      <c r="R156" s="15"/>
      <c r="S156" s="15"/>
    </row>
    <row r="157">
      <c r="A157" s="15"/>
      <c r="B157" s="15"/>
      <c r="C157" s="15"/>
      <c r="D157" s="260"/>
      <c r="E157" s="15"/>
      <c r="F157" s="13"/>
      <c r="G157" s="15"/>
      <c r="H157" s="15"/>
      <c r="I157" s="15"/>
      <c r="J157" s="15"/>
      <c r="K157" s="15"/>
      <c r="L157" s="15"/>
      <c r="M157" s="15"/>
      <c r="N157" s="15"/>
      <c r="O157" s="15"/>
      <c r="P157" s="15"/>
      <c r="Q157" s="15"/>
      <c r="R157" s="15"/>
      <c r="S157" s="15"/>
    </row>
    <row r="158">
      <c r="A158" s="15"/>
      <c r="B158" s="15"/>
      <c r="C158" s="15"/>
      <c r="D158" s="260"/>
      <c r="E158" s="15"/>
      <c r="F158" s="13"/>
      <c r="G158" s="15"/>
      <c r="H158" s="15"/>
      <c r="I158" s="15"/>
      <c r="J158" s="15"/>
      <c r="K158" s="15"/>
      <c r="L158" s="15"/>
      <c r="M158" s="15"/>
      <c r="N158" s="15"/>
      <c r="O158" s="15"/>
      <c r="P158" s="15"/>
      <c r="Q158" s="15"/>
      <c r="R158" s="15"/>
      <c r="S158" s="15"/>
    </row>
    <row r="159">
      <c r="A159" s="15"/>
      <c r="B159" s="15"/>
      <c r="C159" s="15"/>
      <c r="D159" s="260"/>
      <c r="E159" s="15"/>
      <c r="F159" s="13"/>
      <c r="G159" s="15"/>
      <c r="H159" s="15"/>
      <c r="I159" s="15"/>
      <c r="J159" s="15"/>
      <c r="K159" s="15"/>
      <c r="L159" s="15"/>
      <c r="M159" s="15"/>
      <c r="N159" s="15"/>
      <c r="O159" s="15"/>
      <c r="P159" s="15"/>
      <c r="Q159" s="15"/>
      <c r="R159" s="15"/>
      <c r="S159" s="15"/>
    </row>
    <row r="160">
      <c r="A160" s="15"/>
      <c r="B160" s="15"/>
      <c r="C160" s="15"/>
      <c r="D160" s="260"/>
      <c r="E160" s="15"/>
      <c r="F160" s="13"/>
      <c r="G160" s="15"/>
      <c r="H160" s="13"/>
      <c r="I160" s="15"/>
      <c r="J160" s="15"/>
      <c r="K160" s="15"/>
      <c r="L160" s="15"/>
      <c r="M160" s="15"/>
      <c r="N160" s="15"/>
      <c r="O160" s="15"/>
      <c r="P160" s="15"/>
      <c r="Q160" s="15"/>
      <c r="R160" s="15"/>
      <c r="S160" s="15"/>
    </row>
    <row r="161">
      <c r="A161" s="15"/>
      <c r="B161" s="15"/>
      <c r="C161" s="15"/>
      <c r="D161" s="15"/>
      <c r="E161" s="15"/>
      <c r="F161" s="15"/>
      <c r="G161" s="15"/>
      <c r="H161" s="15"/>
      <c r="I161" s="15"/>
      <c r="J161" s="15"/>
      <c r="K161" s="15"/>
      <c r="L161" s="15"/>
      <c r="M161" s="15"/>
      <c r="N161" s="15"/>
      <c r="O161" s="15"/>
      <c r="P161" s="15"/>
      <c r="Q161" s="15"/>
      <c r="R161" s="15"/>
      <c r="S161" s="15"/>
    </row>
    <row r="162">
      <c r="A162" s="15"/>
      <c r="B162" s="15"/>
      <c r="C162" s="15"/>
      <c r="D162" s="261"/>
      <c r="E162" s="262"/>
      <c r="F162" s="15"/>
      <c r="G162" s="15"/>
      <c r="H162" s="15"/>
      <c r="I162" s="15"/>
      <c r="J162" s="15"/>
      <c r="K162" s="15"/>
      <c r="L162" s="15"/>
      <c r="M162" s="15"/>
      <c r="N162" s="15"/>
      <c r="O162" s="15"/>
      <c r="P162" s="15"/>
      <c r="Q162" s="15"/>
      <c r="R162" s="15"/>
      <c r="S162" s="15"/>
    </row>
    <row r="163">
      <c r="A163" s="15"/>
      <c r="B163" s="15"/>
      <c r="C163" s="15"/>
      <c r="D163" s="261"/>
      <c r="E163" s="262"/>
      <c r="F163" s="15"/>
      <c r="G163" s="15"/>
      <c r="H163" s="15"/>
      <c r="I163" s="15"/>
      <c r="J163" s="15"/>
      <c r="K163" s="15"/>
      <c r="L163" s="15"/>
      <c r="M163" s="15"/>
      <c r="N163" s="15"/>
      <c r="O163" s="15"/>
      <c r="P163" s="15"/>
      <c r="Q163" s="15"/>
      <c r="R163" s="15"/>
      <c r="S163" s="15"/>
    </row>
    <row r="164">
      <c r="A164" s="15"/>
      <c r="B164" s="15"/>
      <c r="C164" s="15"/>
      <c r="D164" s="15"/>
      <c r="E164" s="15"/>
      <c r="F164" s="15"/>
      <c r="G164" s="15"/>
      <c r="H164" s="15"/>
      <c r="I164" s="15"/>
      <c r="J164" s="15"/>
      <c r="K164" s="15"/>
      <c r="L164" s="15"/>
      <c r="M164" s="15"/>
      <c r="N164" s="15"/>
      <c r="O164" s="15"/>
      <c r="P164" s="15"/>
      <c r="Q164" s="15"/>
      <c r="R164" s="15"/>
      <c r="S164" s="15"/>
    </row>
    <row r="165">
      <c r="A165" s="15"/>
      <c r="B165" s="15"/>
      <c r="C165" s="15"/>
      <c r="D165" s="258"/>
      <c r="E165" s="258"/>
      <c r="F165" s="263"/>
      <c r="G165" s="15"/>
      <c r="H165" s="15"/>
      <c r="I165" s="15"/>
      <c r="J165" s="15"/>
      <c r="K165" s="15"/>
      <c r="L165" s="15"/>
      <c r="M165" s="15"/>
      <c r="N165" s="15"/>
      <c r="O165" s="15"/>
      <c r="P165" s="15"/>
      <c r="Q165" s="15"/>
      <c r="R165" s="15"/>
      <c r="S165" s="15"/>
    </row>
    <row r="166">
      <c r="A166" s="15"/>
      <c r="B166" s="264"/>
      <c r="C166" s="265"/>
      <c r="D166" s="266"/>
      <c r="E166" s="13"/>
      <c r="F166" s="15"/>
      <c r="G166" s="15"/>
      <c r="H166" s="15"/>
      <c r="I166" s="15"/>
      <c r="J166" s="15"/>
      <c r="K166" s="15"/>
      <c r="L166" s="15"/>
      <c r="M166" s="15"/>
      <c r="N166" s="15"/>
      <c r="O166" s="15"/>
      <c r="P166" s="15"/>
      <c r="Q166" s="15"/>
      <c r="R166" s="15"/>
      <c r="S166" s="15"/>
    </row>
    <row r="167">
      <c r="A167" s="15"/>
      <c r="B167" s="264"/>
      <c r="C167" s="265"/>
      <c r="D167" s="267"/>
      <c r="E167" s="13"/>
      <c r="F167" s="15"/>
      <c r="G167" s="15"/>
      <c r="H167" s="15"/>
      <c r="I167" s="15"/>
      <c r="J167" s="15"/>
      <c r="K167" s="15"/>
      <c r="L167" s="15"/>
      <c r="M167" s="15"/>
      <c r="N167" s="15"/>
      <c r="O167" s="15"/>
      <c r="P167" s="15"/>
      <c r="Q167" s="15"/>
      <c r="R167" s="15"/>
      <c r="S167" s="15"/>
    </row>
    <row r="168">
      <c r="A168" s="15"/>
      <c r="B168" s="13"/>
      <c r="C168" s="419"/>
      <c r="D168" s="267"/>
      <c r="E168" s="13"/>
      <c r="F168" s="15"/>
      <c r="G168" s="15"/>
      <c r="H168" s="15"/>
      <c r="I168" s="15"/>
      <c r="J168" s="15"/>
      <c r="K168" s="15"/>
      <c r="L168" s="15"/>
      <c r="M168" s="15"/>
      <c r="N168" s="15"/>
      <c r="O168" s="15"/>
      <c r="P168" s="15"/>
      <c r="Q168" s="15"/>
      <c r="R168" s="15"/>
      <c r="S168" s="15"/>
    </row>
    <row r="169">
      <c r="A169" s="15"/>
      <c r="B169" s="15"/>
      <c r="C169" s="15"/>
      <c r="D169" s="260"/>
      <c r="F169" s="268"/>
      <c r="G169" s="15"/>
      <c r="H169" s="15"/>
      <c r="I169" s="15"/>
      <c r="J169" s="15"/>
      <c r="K169" s="15"/>
      <c r="L169" s="15"/>
      <c r="M169" s="15"/>
      <c r="N169" s="15"/>
      <c r="O169" s="15"/>
      <c r="P169" s="15"/>
      <c r="Q169" s="15"/>
      <c r="R169" s="15"/>
      <c r="S169" s="15"/>
    </row>
    <row r="170">
      <c r="A170" s="15"/>
      <c r="B170" s="15"/>
      <c r="C170" s="15"/>
      <c r="D170" s="99"/>
      <c r="E170" s="99"/>
      <c r="F170" s="420"/>
      <c r="G170" s="15"/>
      <c r="H170" s="15"/>
      <c r="I170" s="15"/>
      <c r="J170" s="15"/>
      <c r="K170" s="15"/>
      <c r="L170" s="15"/>
      <c r="M170" s="15"/>
      <c r="N170" s="15"/>
      <c r="O170" s="15"/>
      <c r="P170" s="15"/>
      <c r="Q170" s="15"/>
      <c r="R170" s="15"/>
      <c r="S170" s="15"/>
    </row>
    <row r="171">
      <c r="A171" s="15"/>
      <c r="B171" s="15"/>
      <c r="C171" s="15"/>
      <c r="D171" s="421"/>
      <c r="E171" s="421"/>
      <c r="F171" s="99"/>
      <c r="G171" s="15"/>
      <c r="H171" s="15"/>
      <c r="I171" s="15"/>
      <c r="J171" s="15"/>
      <c r="K171" s="15"/>
      <c r="L171" s="15"/>
      <c r="M171" s="15"/>
      <c r="N171" s="15"/>
      <c r="O171" s="15"/>
      <c r="P171" s="15"/>
      <c r="Q171" s="15"/>
      <c r="R171" s="15"/>
      <c r="S171" s="15"/>
    </row>
    <row r="172">
      <c r="A172" s="15"/>
      <c r="B172" s="15"/>
      <c r="C172" s="15"/>
      <c r="D172" s="99"/>
      <c r="E172" s="99"/>
      <c r="F172" s="15"/>
      <c r="G172" s="15"/>
      <c r="H172" s="15"/>
      <c r="I172" s="15"/>
      <c r="J172" s="15"/>
      <c r="K172" s="15"/>
      <c r="L172" s="15"/>
      <c r="M172" s="15"/>
      <c r="N172" s="15"/>
      <c r="O172" s="15"/>
      <c r="P172" s="15"/>
      <c r="Q172" s="15"/>
      <c r="R172" s="15"/>
      <c r="S172" s="15"/>
    </row>
    <row r="173">
      <c r="A173" s="15"/>
      <c r="B173" s="15"/>
      <c r="C173" s="15"/>
      <c r="D173" s="15"/>
      <c r="E173" s="15"/>
      <c r="F173" s="15"/>
      <c r="G173" s="15"/>
      <c r="H173" s="15"/>
      <c r="I173" s="15"/>
      <c r="J173" s="15"/>
      <c r="K173" s="15"/>
      <c r="L173" s="15"/>
      <c r="M173" s="15"/>
      <c r="N173" s="15"/>
      <c r="O173" s="15"/>
      <c r="P173" s="15"/>
      <c r="Q173" s="15"/>
      <c r="R173" s="15"/>
      <c r="S173" s="15"/>
    </row>
    <row r="174">
      <c r="A174" s="15"/>
      <c r="B174" s="15"/>
      <c r="C174" s="15"/>
      <c r="D174" s="15"/>
      <c r="E174" s="15"/>
      <c r="F174" s="15"/>
      <c r="G174" s="15"/>
      <c r="H174" s="15"/>
      <c r="I174" s="15"/>
      <c r="J174" s="15"/>
      <c r="K174" s="15"/>
      <c r="L174" s="15"/>
      <c r="M174" s="15"/>
      <c r="N174" s="15"/>
      <c r="O174" s="15"/>
      <c r="P174" s="15"/>
      <c r="Q174" s="15"/>
      <c r="R174" s="15"/>
      <c r="S174" s="15"/>
    </row>
    <row r="175">
      <c r="A175" s="15"/>
      <c r="B175" s="15"/>
      <c r="C175" s="15"/>
      <c r="D175" s="15"/>
      <c r="E175" s="15"/>
      <c r="F175" s="15"/>
      <c r="G175" s="15"/>
      <c r="H175" s="15"/>
      <c r="I175" s="15"/>
      <c r="J175" s="15"/>
      <c r="K175" s="15"/>
      <c r="L175" s="15"/>
      <c r="M175" s="15"/>
      <c r="N175" s="15"/>
      <c r="O175" s="15"/>
      <c r="P175" s="15"/>
      <c r="Q175" s="15"/>
      <c r="R175" s="15"/>
      <c r="S175" s="15"/>
    </row>
    <row r="176">
      <c r="A176" s="15"/>
      <c r="B176" s="15"/>
      <c r="C176" s="15"/>
      <c r="D176" s="15"/>
      <c r="E176" s="15"/>
      <c r="F176" s="15"/>
      <c r="G176" s="15"/>
      <c r="H176" s="15"/>
      <c r="I176" s="15"/>
      <c r="J176" s="15"/>
      <c r="K176" s="15"/>
      <c r="L176" s="15"/>
      <c r="M176" s="15"/>
      <c r="N176" s="15"/>
      <c r="O176" s="15"/>
      <c r="P176" s="15"/>
      <c r="Q176" s="15"/>
      <c r="R176" s="15"/>
      <c r="S176" s="15"/>
    </row>
    <row r="177">
      <c r="A177" s="15"/>
      <c r="B177" s="15"/>
      <c r="C177" s="15"/>
      <c r="D177" s="15"/>
      <c r="E177" s="15"/>
      <c r="F177" s="15"/>
      <c r="G177" s="15"/>
      <c r="H177" s="15"/>
      <c r="I177" s="15"/>
      <c r="J177" s="15"/>
      <c r="K177" s="15"/>
      <c r="L177" s="15"/>
      <c r="M177" s="15"/>
      <c r="N177" s="15"/>
      <c r="O177" s="15"/>
      <c r="P177" s="15"/>
      <c r="Q177" s="15"/>
      <c r="R177" s="15"/>
      <c r="S177" s="15"/>
    </row>
    <row r="178">
      <c r="A178" s="15"/>
      <c r="B178" s="15"/>
      <c r="C178" s="15"/>
      <c r="D178" s="15"/>
      <c r="E178" s="15"/>
      <c r="F178" s="15"/>
      <c r="G178" s="15"/>
      <c r="H178" s="15"/>
      <c r="I178" s="15"/>
      <c r="J178" s="15"/>
      <c r="K178" s="15"/>
      <c r="L178" s="15"/>
      <c r="M178" s="15"/>
      <c r="N178" s="15"/>
      <c r="O178" s="15"/>
      <c r="P178" s="15"/>
      <c r="Q178" s="15"/>
      <c r="R178" s="15"/>
      <c r="S178" s="15"/>
    </row>
    <row r="179">
      <c r="A179" s="15"/>
      <c r="B179" s="15"/>
      <c r="C179" s="15"/>
      <c r="D179" s="15"/>
      <c r="E179" s="15"/>
      <c r="F179" s="15"/>
      <c r="G179" s="15"/>
      <c r="H179" s="15"/>
      <c r="I179" s="15"/>
      <c r="J179" s="15"/>
      <c r="K179" s="15"/>
      <c r="L179" s="15"/>
      <c r="M179" s="15"/>
      <c r="N179" s="15"/>
      <c r="O179" s="15"/>
      <c r="P179" s="15"/>
      <c r="Q179" s="15"/>
      <c r="R179" s="15"/>
      <c r="S179" s="15"/>
    </row>
    <row r="180">
      <c r="A180" s="15"/>
      <c r="B180" s="15"/>
      <c r="C180" s="15"/>
      <c r="D180" s="15"/>
      <c r="E180" s="15"/>
      <c r="F180" s="15"/>
      <c r="G180" s="15"/>
      <c r="H180" s="15"/>
      <c r="I180" s="15"/>
      <c r="J180" s="15"/>
      <c r="K180" s="15"/>
      <c r="L180" s="15"/>
      <c r="M180" s="15"/>
      <c r="N180" s="15"/>
      <c r="O180" s="15"/>
      <c r="P180" s="15"/>
      <c r="Q180" s="15"/>
      <c r="R180" s="15"/>
      <c r="S180" s="15"/>
    </row>
    <row r="181">
      <c r="A181" s="15"/>
      <c r="B181" s="15"/>
      <c r="C181" s="15"/>
      <c r="D181" s="15"/>
      <c r="E181" s="15"/>
      <c r="F181" s="15"/>
      <c r="G181" s="15"/>
      <c r="H181" s="15"/>
      <c r="I181" s="15"/>
      <c r="J181" s="15"/>
      <c r="K181" s="15"/>
      <c r="L181" s="15"/>
      <c r="M181" s="15"/>
      <c r="N181" s="15"/>
      <c r="O181" s="15"/>
      <c r="P181" s="15"/>
      <c r="Q181" s="15"/>
      <c r="R181" s="15"/>
      <c r="S181" s="15"/>
    </row>
    <row r="182">
      <c r="A182" s="15"/>
      <c r="B182" s="15"/>
      <c r="C182" s="15"/>
      <c r="D182" s="15"/>
      <c r="E182" s="15"/>
      <c r="F182" s="15"/>
      <c r="G182" s="15"/>
      <c r="H182" s="15"/>
      <c r="I182" s="15"/>
      <c r="J182" s="15"/>
      <c r="K182" s="15"/>
      <c r="L182" s="15"/>
      <c r="M182" s="15"/>
      <c r="N182" s="15"/>
      <c r="O182" s="15"/>
      <c r="P182" s="15"/>
      <c r="Q182" s="15"/>
      <c r="R182" s="15"/>
      <c r="S182" s="15"/>
    </row>
    <row r="183">
      <c r="A183" s="15"/>
      <c r="B183" s="15"/>
      <c r="C183" s="15"/>
      <c r="D183" s="15"/>
      <c r="E183" s="15"/>
      <c r="F183" s="15"/>
      <c r="G183" s="15"/>
      <c r="H183" s="15"/>
      <c r="I183" s="15"/>
      <c r="J183" s="15"/>
      <c r="K183" s="15"/>
      <c r="L183" s="15"/>
      <c r="M183" s="15"/>
      <c r="N183" s="15"/>
      <c r="O183" s="15"/>
      <c r="P183" s="15"/>
      <c r="Q183" s="15"/>
      <c r="R183" s="15"/>
      <c r="S183" s="15"/>
    </row>
    <row r="184">
      <c r="A184" s="15"/>
      <c r="B184" s="15"/>
      <c r="C184" s="15"/>
      <c r="D184" s="15"/>
      <c r="E184" s="15"/>
      <c r="F184" s="15"/>
      <c r="G184" s="15"/>
      <c r="H184" s="15"/>
      <c r="I184" s="15"/>
      <c r="J184" s="15"/>
      <c r="K184" s="15"/>
      <c r="L184" s="15"/>
      <c r="M184" s="15"/>
      <c r="N184" s="15"/>
      <c r="O184" s="15"/>
      <c r="P184" s="15"/>
      <c r="Q184" s="15"/>
      <c r="R184" s="15"/>
      <c r="S184" s="15"/>
    </row>
    <row r="185">
      <c r="A185" s="15"/>
      <c r="B185" s="15"/>
      <c r="C185" s="15"/>
      <c r="D185" s="15"/>
      <c r="E185" s="15"/>
      <c r="F185" s="15"/>
      <c r="G185" s="15"/>
      <c r="H185" s="15"/>
      <c r="I185" s="15"/>
      <c r="J185" s="15"/>
      <c r="K185" s="15"/>
      <c r="L185" s="15"/>
      <c r="M185" s="15"/>
      <c r="N185" s="15"/>
      <c r="O185" s="15"/>
      <c r="P185" s="15"/>
      <c r="Q185" s="15"/>
      <c r="R185" s="15"/>
      <c r="S185" s="15"/>
    </row>
    <row r="186">
      <c r="A186" s="15"/>
      <c r="B186" s="15"/>
      <c r="C186" s="15"/>
      <c r="D186" s="15"/>
      <c r="E186" s="15"/>
      <c r="F186" s="15"/>
      <c r="G186" s="15"/>
      <c r="H186" s="15"/>
      <c r="I186" s="15"/>
      <c r="J186" s="15"/>
      <c r="K186" s="15"/>
      <c r="L186" s="15"/>
      <c r="M186" s="15"/>
      <c r="N186" s="15"/>
      <c r="O186" s="15"/>
      <c r="P186" s="15"/>
      <c r="Q186" s="15"/>
      <c r="R186" s="15"/>
      <c r="S186" s="15"/>
    </row>
    <row r="187">
      <c r="A187" s="15"/>
      <c r="B187" s="15"/>
      <c r="C187" s="15"/>
      <c r="D187" s="15"/>
      <c r="E187" s="15"/>
      <c r="F187" s="15"/>
      <c r="G187" s="15"/>
      <c r="H187" s="15"/>
      <c r="I187" s="15"/>
      <c r="J187" s="15"/>
      <c r="K187" s="15"/>
      <c r="L187" s="15"/>
      <c r="M187" s="15"/>
      <c r="N187" s="15"/>
      <c r="O187" s="15"/>
      <c r="P187" s="15"/>
      <c r="Q187" s="15"/>
      <c r="R187" s="15"/>
      <c r="S187" s="15"/>
    </row>
    <row r="188">
      <c r="A188" s="15"/>
      <c r="B188" s="15"/>
      <c r="C188" s="15"/>
      <c r="D188" s="15"/>
      <c r="E188" s="15"/>
      <c r="F188" s="15"/>
      <c r="G188" s="15"/>
      <c r="H188" s="15"/>
      <c r="I188" s="15"/>
      <c r="J188" s="15"/>
      <c r="K188" s="15"/>
      <c r="L188" s="15"/>
      <c r="M188" s="15"/>
      <c r="N188" s="15"/>
      <c r="O188" s="15"/>
      <c r="P188" s="15"/>
      <c r="Q188" s="15"/>
      <c r="R188" s="15"/>
      <c r="S188" s="15"/>
    </row>
    <row r="189">
      <c r="A189" s="15"/>
      <c r="B189" s="15"/>
      <c r="C189" s="15"/>
      <c r="D189" s="15"/>
      <c r="E189" s="15"/>
      <c r="F189" s="15"/>
      <c r="G189" s="15"/>
      <c r="H189" s="15"/>
      <c r="I189" s="15"/>
      <c r="J189" s="15"/>
      <c r="K189" s="15"/>
      <c r="L189" s="15"/>
      <c r="M189" s="15"/>
      <c r="N189" s="15"/>
      <c r="O189" s="15"/>
      <c r="P189" s="15"/>
      <c r="Q189" s="15"/>
      <c r="R189" s="15"/>
      <c r="S189" s="15"/>
    </row>
    <row r="190">
      <c r="A190" s="15"/>
      <c r="B190" s="15"/>
      <c r="C190" s="15"/>
      <c r="D190" s="15"/>
      <c r="E190" s="15"/>
      <c r="F190" s="15"/>
      <c r="G190" s="15"/>
      <c r="H190" s="15"/>
      <c r="I190" s="15"/>
      <c r="J190" s="15"/>
      <c r="K190" s="15"/>
      <c r="L190" s="15"/>
      <c r="M190" s="15"/>
      <c r="N190" s="15"/>
      <c r="O190" s="15"/>
      <c r="P190" s="15"/>
      <c r="Q190" s="15"/>
      <c r="R190" s="15"/>
      <c r="S190" s="15"/>
    </row>
    <row r="191">
      <c r="A191" s="15"/>
      <c r="B191" s="15"/>
      <c r="C191" s="15"/>
      <c r="D191" s="15"/>
      <c r="E191" s="15"/>
      <c r="F191" s="15"/>
      <c r="G191" s="15"/>
      <c r="H191" s="15"/>
      <c r="I191" s="15"/>
      <c r="J191" s="15"/>
      <c r="K191" s="15"/>
      <c r="L191" s="15"/>
      <c r="M191" s="15"/>
      <c r="N191" s="15"/>
      <c r="O191" s="15"/>
      <c r="P191" s="15"/>
      <c r="Q191" s="15"/>
      <c r="R191" s="15"/>
      <c r="S191" s="15"/>
    </row>
    <row r="192">
      <c r="A192" s="15"/>
      <c r="B192" s="15"/>
      <c r="C192" s="15"/>
      <c r="D192" s="15"/>
      <c r="E192" s="15"/>
      <c r="F192" s="15"/>
      <c r="G192" s="15"/>
      <c r="H192" s="15"/>
      <c r="I192" s="15"/>
      <c r="J192" s="15"/>
      <c r="K192" s="15"/>
      <c r="L192" s="15"/>
      <c r="M192" s="15"/>
      <c r="N192" s="15"/>
      <c r="O192" s="15"/>
      <c r="P192" s="15"/>
      <c r="Q192" s="15"/>
      <c r="R192" s="15"/>
      <c r="S192" s="15"/>
    </row>
    <row r="193">
      <c r="A193" s="15"/>
      <c r="B193" s="15"/>
      <c r="C193" s="15"/>
      <c r="D193" s="15"/>
      <c r="E193" s="15"/>
      <c r="F193" s="15"/>
      <c r="G193" s="15"/>
      <c r="H193" s="15"/>
      <c r="I193" s="15"/>
      <c r="J193" s="15"/>
      <c r="K193" s="15"/>
      <c r="L193" s="15"/>
      <c r="M193" s="15"/>
      <c r="N193" s="15"/>
      <c r="O193" s="15"/>
      <c r="P193" s="15"/>
      <c r="Q193" s="15"/>
      <c r="R193" s="15"/>
      <c r="S193" s="15"/>
    </row>
    <row r="194">
      <c r="A194" s="15"/>
      <c r="B194" s="15"/>
      <c r="C194" s="15"/>
      <c r="D194" s="15"/>
      <c r="E194" s="15"/>
      <c r="F194" s="15"/>
      <c r="G194" s="15"/>
      <c r="H194" s="15"/>
      <c r="I194" s="15"/>
      <c r="J194" s="15"/>
      <c r="K194" s="15"/>
      <c r="L194" s="15"/>
      <c r="M194" s="15"/>
      <c r="N194" s="15"/>
      <c r="O194" s="15"/>
      <c r="P194" s="15"/>
      <c r="Q194" s="15"/>
      <c r="R194" s="15"/>
      <c r="S194" s="15"/>
    </row>
    <row r="195">
      <c r="A195" s="15"/>
      <c r="B195" s="15"/>
      <c r="C195" s="15"/>
      <c r="D195" s="15"/>
      <c r="E195" s="15"/>
      <c r="F195" s="15"/>
      <c r="G195" s="15"/>
      <c r="H195" s="15"/>
      <c r="I195" s="15"/>
      <c r="J195" s="15"/>
      <c r="K195" s="15"/>
      <c r="L195" s="15"/>
      <c r="M195" s="15"/>
      <c r="N195" s="15"/>
      <c r="O195" s="15"/>
      <c r="P195" s="15"/>
      <c r="Q195" s="15"/>
      <c r="R195" s="15"/>
      <c r="S195" s="15"/>
    </row>
    <row r="196">
      <c r="A196" s="15"/>
      <c r="B196" s="15"/>
      <c r="C196" s="15"/>
      <c r="D196" s="15"/>
      <c r="E196" s="15"/>
      <c r="F196" s="15"/>
      <c r="G196" s="15"/>
      <c r="H196" s="15"/>
      <c r="I196" s="15"/>
      <c r="J196" s="15"/>
      <c r="K196" s="15"/>
      <c r="L196" s="15"/>
      <c r="M196" s="15"/>
      <c r="N196" s="15"/>
      <c r="O196" s="15"/>
      <c r="P196" s="15"/>
      <c r="Q196" s="15"/>
      <c r="R196" s="15"/>
      <c r="S196" s="15"/>
    </row>
    <row r="197">
      <c r="A197" s="15"/>
      <c r="B197" s="15"/>
      <c r="C197" s="15"/>
      <c r="D197" s="15"/>
      <c r="E197" s="15"/>
      <c r="F197" s="15"/>
      <c r="G197" s="15"/>
      <c r="H197" s="15"/>
      <c r="I197" s="15"/>
      <c r="J197" s="15"/>
      <c r="K197" s="15"/>
      <c r="L197" s="15"/>
      <c r="M197" s="15"/>
      <c r="N197" s="15"/>
      <c r="O197" s="15"/>
      <c r="P197" s="15"/>
      <c r="Q197" s="15"/>
      <c r="R197" s="15"/>
      <c r="S197" s="15"/>
    </row>
    <row r="198">
      <c r="A198" s="15"/>
      <c r="B198" s="15"/>
      <c r="C198" s="15"/>
      <c r="D198" s="15"/>
      <c r="E198" s="15"/>
      <c r="F198" s="15"/>
      <c r="G198" s="15"/>
      <c r="H198" s="15"/>
      <c r="I198" s="15"/>
      <c r="J198" s="15"/>
      <c r="K198" s="15"/>
      <c r="L198" s="15"/>
      <c r="M198" s="15"/>
      <c r="N198" s="15"/>
      <c r="O198" s="15"/>
      <c r="P198" s="15"/>
      <c r="Q198" s="15"/>
      <c r="R198" s="15"/>
      <c r="S198" s="15"/>
    </row>
    <row r="199">
      <c r="A199" s="15"/>
      <c r="B199" s="15"/>
      <c r="C199" s="15"/>
      <c r="D199" s="15"/>
      <c r="E199" s="15"/>
      <c r="F199" s="15"/>
      <c r="G199" s="15"/>
      <c r="H199" s="15"/>
      <c r="I199" s="15"/>
      <c r="J199" s="15"/>
      <c r="K199" s="15"/>
      <c r="L199" s="15"/>
      <c r="M199" s="15"/>
      <c r="N199" s="15"/>
      <c r="O199" s="15"/>
      <c r="P199" s="15"/>
      <c r="Q199" s="15"/>
      <c r="R199" s="15"/>
      <c r="S199" s="15"/>
    </row>
    <row r="200">
      <c r="A200" s="15"/>
      <c r="B200" s="15"/>
      <c r="C200" s="15"/>
      <c r="D200" s="15"/>
      <c r="E200" s="15"/>
      <c r="F200" s="15"/>
      <c r="G200" s="15"/>
      <c r="H200" s="15"/>
      <c r="I200" s="15"/>
      <c r="J200" s="15"/>
      <c r="K200" s="15"/>
      <c r="L200" s="15"/>
      <c r="M200" s="15"/>
      <c r="N200" s="15"/>
      <c r="O200" s="15"/>
      <c r="P200" s="15"/>
      <c r="Q200" s="15"/>
      <c r="R200" s="15"/>
      <c r="S200" s="15"/>
    </row>
    <row r="201">
      <c r="A201" s="15"/>
      <c r="B201" s="15"/>
      <c r="C201" s="15"/>
      <c r="D201" s="15"/>
      <c r="E201" s="15"/>
      <c r="F201" s="15"/>
      <c r="G201" s="15"/>
      <c r="H201" s="15"/>
      <c r="I201" s="15"/>
      <c r="J201" s="15"/>
      <c r="K201" s="15"/>
      <c r="L201" s="15"/>
      <c r="M201" s="15"/>
      <c r="N201" s="15"/>
      <c r="O201" s="15"/>
      <c r="P201" s="15"/>
      <c r="Q201" s="15"/>
      <c r="R201" s="15"/>
      <c r="S201" s="15"/>
    </row>
    <row r="202">
      <c r="A202" s="15"/>
      <c r="B202" s="15"/>
      <c r="C202" s="15"/>
      <c r="D202" s="15"/>
      <c r="E202" s="15"/>
      <c r="F202" s="15"/>
      <c r="G202" s="15"/>
      <c r="H202" s="15"/>
      <c r="I202" s="15"/>
      <c r="J202" s="15"/>
      <c r="K202" s="15"/>
      <c r="L202" s="15"/>
      <c r="M202" s="15"/>
      <c r="N202" s="15"/>
      <c r="O202" s="15"/>
      <c r="P202" s="15"/>
      <c r="Q202" s="15"/>
      <c r="R202" s="15"/>
      <c r="S202" s="15"/>
    </row>
    <row r="203">
      <c r="A203" s="15"/>
      <c r="B203" s="15"/>
      <c r="C203" s="15"/>
      <c r="D203" s="15"/>
      <c r="E203" s="15"/>
      <c r="F203" s="15"/>
      <c r="G203" s="15"/>
      <c r="H203" s="15"/>
      <c r="I203" s="15"/>
      <c r="J203" s="15"/>
      <c r="K203" s="15"/>
      <c r="L203" s="15"/>
      <c r="M203" s="15"/>
      <c r="N203" s="15"/>
      <c r="O203" s="15"/>
      <c r="P203" s="15"/>
      <c r="Q203" s="15"/>
      <c r="R203" s="15"/>
      <c r="S203" s="15"/>
    </row>
    <row r="204">
      <c r="A204" s="15"/>
      <c r="B204" s="15"/>
      <c r="C204" s="15"/>
      <c r="D204" s="15"/>
      <c r="E204" s="15"/>
      <c r="F204" s="15"/>
      <c r="G204" s="15"/>
      <c r="H204" s="15"/>
      <c r="I204" s="15"/>
      <c r="J204" s="15"/>
      <c r="K204" s="15"/>
      <c r="L204" s="15"/>
      <c r="M204" s="15"/>
      <c r="N204" s="15"/>
      <c r="O204" s="15"/>
      <c r="P204" s="15"/>
      <c r="Q204" s="15"/>
      <c r="R204" s="15"/>
      <c r="S204" s="15"/>
    </row>
    <row r="205">
      <c r="A205" s="15"/>
      <c r="B205" s="15"/>
      <c r="C205" s="15"/>
      <c r="D205" s="15"/>
      <c r="E205" s="15"/>
      <c r="F205" s="15"/>
      <c r="G205" s="15"/>
      <c r="H205" s="15"/>
      <c r="I205" s="15"/>
      <c r="J205" s="15"/>
      <c r="K205" s="15"/>
      <c r="L205" s="15"/>
      <c r="M205" s="15"/>
      <c r="N205" s="15"/>
      <c r="O205" s="15"/>
      <c r="P205" s="15"/>
      <c r="Q205" s="15"/>
      <c r="R205" s="15"/>
      <c r="S205" s="15"/>
    </row>
    <row r="206">
      <c r="A206" s="15"/>
      <c r="B206" s="15"/>
      <c r="C206" s="15"/>
      <c r="D206" s="15"/>
      <c r="E206" s="15"/>
      <c r="F206" s="15"/>
      <c r="G206" s="15"/>
      <c r="H206" s="15"/>
      <c r="I206" s="15"/>
      <c r="J206" s="15"/>
      <c r="K206" s="15"/>
      <c r="L206" s="15"/>
      <c r="M206" s="15"/>
      <c r="N206" s="15"/>
      <c r="O206" s="15"/>
      <c r="P206" s="15"/>
      <c r="Q206" s="15"/>
      <c r="R206" s="15"/>
      <c r="S206" s="15"/>
    </row>
    <row r="207">
      <c r="A207" s="15"/>
      <c r="B207" s="15"/>
      <c r="C207" s="15"/>
      <c r="D207" s="15"/>
      <c r="E207" s="15"/>
      <c r="F207" s="15"/>
      <c r="G207" s="15"/>
      <c r="H207" s="15"/>
      <c r="I207" s="15"/>
      <c r="J207" s="15"/>
      <c r="K207" s="15"/>
      <c r="L207" s="15"/>
      <c r="M207" s="15"/>
      <c r="N207" s="15"/>
      <c r="O207" s="15"/>
      <c r="P207" s="15"/>
      <c r="Q207" s="15"/>
      <c r="R207" s="15"/>
      <c r="S207" s="15"/>
    </row>
    <row r="208">
      <c r="A208" s="15"/>
      <c r="B208" s="15"/>
      <c r="C208" s="15"/>
      <c r="D208" s="15"/>
      <c r="E208" s="15"/>
      <c r="F208" s="15"/>
      <c r="G208" s="15"/>
      <c r="H208" s="15"/>
      <c r="I208" s="15"/>
      <c r="J208" s="15"/>
      <c r="K208" s="15"/>
      <c r="L208" s="15"/>
      <c r="M208" s="15"/>
      <c r="N208" s="15"/>
      <c r="O208" s="15"/>
      <c r="P208" s="15"/>
      <c r="Q208" s="15"/>
      <c r="R208" s="15"/>
      <c r="S208" s="15"/>
    </row>
    <row r="209">
      <c r="A209" s="15"/>
      <c r="B209" s="15"/>
      <c r="C209" s="15"/>
      <c r="D209" s="15"/>
      <c r="E209" s="15"/>
      <c r="F209" s="15"/>
      <c r="G209" s="15"/>
      <c r="H209" s="15"/>
      <c r="I209" s="15"/>
      <c r="J209" s="15"/>
      <c r="K209" s="15"/>
      <c r="L209" s="15"/>
      <c r="M209" s="15"/>
      <c r="N209" s="15"/>
      <c r="O209" s="15"/>
      <c r="P209" s="15"/>
      <c r="Q209" s="15"/>
      <c r="R209" s="15"/>
      <c r="S209" s="15"/>
    </row>
    <row r="210">
      <c r="A210" s="15"/>
      <c r="B210" s="15"/>
      <c r="C210" s="15"/>
      <c r="D210" s="15"/>
      <c r="E210" s="15"/>
      <c r="F210" s="15"/>
      <c r="G210" s="15"/>
      <c r="H210" s="15"/>
      <c r="I210" s="15"/>
      <c r="J210" s="15"/>
      <c r="K210" s="15"/>
      <c r="L210" s="15"/>
      <c r="M210" s="15"/>
      <c r="N210" s="15"/>
      <c r="O210" s="15"/>
      <c r="P210" s="15"/>
      <c r="Q210" s="15"/>
      <c r="R210" s="15"/>
      <c r="S210" s="15"/>
    </row>
    <row r="211">
      <c r="A211" s="15"/>
      <c r="B211" s="15"/>
      <c r="C211" s="15"/>
      <c r="D211" s="15"/>
      <c r="E211" s="15"/>
      <c r="F211" s="15"/>
      <c r="G211" s="15"/>
      <c r="H211" s="15"/>
      <c r="I211" s="15"/>
      <c r="J211" s="15"/>
      <c r="K211" s="15"/>
      <c r="L211" s="15"/>
      <c r="M211" s="15"/>
      <c r="N211" s="15"/>
      <c r="O211" s="15"/>
      <c r="P211" s="15"/>
      <c r="Q211" s="15"/>
      <c r="R211" s="15"/>
      <c r="S211" s="15"/>
    </row>
    <row r="212">
      <c r="A212" s="15"/>
      <c r="B212" s="15"/>
      <c r="C212" s="15"/>
      <c r="D212" s="15"/>
      <c r="E212" s="15"/>
      <c r="F212" s="15"/>
      <c r="G212" s="15"/>
      <c r="H212" s="15"/>
      <c r="I212" s="15"/>
      <c r="J212" s="15"/>
      <c r="K212" s="15"/>
      <c r="L212" s="15"/>
      <c r="M212" s="15"/>
      <c r="N212" s="15"/>
      <c r="O212" s="15"/>
      <c r="P212" s="15"/>
      <c r="Q212" s="15"/>
      <c r="R212" s="15"/>
      <c r="S212" s="15"/>
    </row>
    <row r="213">
      <c r="A213" s="15"/>
      <c r="B213" s="15"/>
      <c r="C213" s="15"/>
      <c r="D213" s="15"/>
      <c r="E213" s="15"/>
      <c r="F213" s="15"/>
      <c r="G213" s="15"/>
      <c r="H213" s="15"/>
      <c r="I213" s="15"/>
      <c r="J213" s="15"/>
      <c r="K213" s="15"/>
      <c r="L213" s="15"/>
      <c r="M213" s="15"/>
      <c r="N213" s="15"/>
      <c r="O213" s="15"/>
      <c r="P213" s="15"/>
      <c r="Q213" s="15"/>
      <c r="R213" s="15"/>
      <c r="S213" s="15"/>
    </row>
    <row r="214">
      <c r="A214" s="15"/>
      <c r="B214" s="15"/>
      <c r="C214" s="15"/>
      <c r="D214" s="15"/>
      <c r="E214" s="15"/>
      <c r="F214" s="15"/>
      <c r="G214" s="15"/>
      <c r="H214" s="15"/>
      <c r="I214" s="15"/>
      <c r="J214" s="15"/>
      <c r="K214" s="15"/>
      <c r="L214" s="15"/>
      <c r="M214" s="15"/>
      <c r="N214" s="15"/>
      <c r="O214" s="15"/>
      <c r="P214" s="15"/>
      <c r="Q214" s="15"/>
      <c r="R214" s="15"/>
      <c r="S214" s="15"/>
    </row>
    <row r="215">
      <c r="A215" s="15"/>
      <c r="B215" s="15"/>
      <c r="C215" s="15"/>
      <c r="D215" s="15"/>
      <c r="E215" s="15"/>
      <c r="F215" s="15"/>
      <c r="G215" s="15"/>
      <c r="H215" s="15"/>
      <c r="I215" s="15"/>
      <c r="J215" s="15"/>
      <c r="K215" s="15"/>
      <c r="L215" s="15"/>
      <c r="M215" s="15"/>
      <c r="N215" s="15"/>
      <c r="O215" s="15"/>
      <c r="P215" s="15"/>
      <c r="Q215" s="15"/>
      <c r="R215" s="15"/>
      <c r="S215" s="15"/>
    </row>
    <row r="216">
      <c r="A216" s="15"/>
      <c r="B216" s="15"/>
      <c r="C216" s="15"/>
      <c r="D216" s="15"/>
      <c r="E216" s="15"/>
      <c r="F216" s="15"/>
      <c r="G216" s="15"/>
      <c r="H216" s="15"/>
      <c r="I216" s="15"/>
      <c r="J216" s="15"/>
      <c r="K216" s="15"/>
      <c r="L216" s="15"/>
      <c r="M216" s="15"/>
      <c r="N216" s="15"/>
      <c r="O216" s="15"/>
      <c r="P216" s="15"/>
      <c r="Q216" s="15"/>
      <c r="R216" s="15"/>
      <c r="S216" s="15"/>
    </row>
    <row r="217">
      <c r="A217" s="15"/>
      <c r="B217" s="15"/>
      <c r="C217" s="15"/>
      <c r="D217" s="15"/>
      <c r="E217" s="15"/>
      <c r="F217" s="15"/>
      <c r="G217" s="15"/>
      <c r="H217" s="15"/>
      <c r="I217" s="15"/>
      <c r="J217" s="15"/>
      <c r="K217" s="15"/>
      <c r="L217" s="15"/>
      <c r="M217" s="15"/>
      <c r="N217" s="15"/>
      <c r="O217" s="15"/>
      <c r="P217" s="15"/>
      <c r="Q217" s="15"/>
      <c r="R217" s="15"/>
      <c r="S217" s="15"/>
    </row>
    <row r="218">
      <c r="A218" s="15"/>
      <c r="B218" s="15"/>
      <c r="C218" s="15"/>
      <c r="D218" s="15"/>
      <c r="E218" s="15"/>
      <c r="F218" s="15"/>
      <c r="G218" s="15"/>
      <c r="H218" s="15"/>
      <c r="I218" s="15"/>
      <c r="J218" s="15"/>
      <c r="K218" s="15"/>
      <c r="L218" s="15"/>
      <c r="M218" s="15"/>
      <c r="N218" s="15"/>
      <c r="O218" s="15"/>
      <c r="P218" s="15"/>
      <c r="Q218" s="15"/>
      <c r="R218" s="15"/>
      <c r="S218" s="15"/>
    </row>
    <row r="219">
      <c r="A219" s="15"/>
      <c r="B219" s="15"/>
      <c r="C219" s="15"/>
      <c r="D219" s="15"/>
      <c r="E219" s="15"/>
      <c r="F219" s="15"/>
      <c r="G219" s="15"/>
      <c r="H219" s="15"/>
      <c r="I219" s="15"/>
      <c r="J219" s="15"/>
      <c r="K219" s="15"/>
      <c r="L219" s="15"/>
      <c r="M219" s="15"/>
      <c r="N219" s="15"/>
      <c r="O219" s="15"/>
      <c r="P219" s="15"/>
      <c r="Q219" s="15"/>
      <c r="R219" s="15"/>
      <c r="S219" s="15"/>
    </row>
    <row r="220">
      <c r="A220" s="15"/>
      <c r="B220" s="15"/>
      <c r="C220" s="15"/>
      <c r="D220" s="15"/>
      <c r="E220" s="15"/>
      <c r="F220" s="15"/>
      <c r="G220" s="15"/>
      <c r="H220" s="15"/>
      <c r="I220" s="15"/>
      <c r="J220" s="15"/>
      <c r="K220" s="15"/>
      <c r="L220" s="15"/>
      <c r="M220" s="15"/>
      <c r="N220" s="15"/>
      <c r="O220" s="15"/>
      <c r="P220" s="15"/>
      <c r="Q220" s="15"/>
      <c r="R220" s="15"/>
      <c r="S220" s="15"/>
    </row>
    <row r="221">
      <c r="A221" s="15"/>
      <c r="B221" s="15"/>
      <c r="C221" s="15"/>
      <c r="D221" s="15"/>
      <c r="E221" s="15"/>
      <c r="F221" s="15"/>
      <c r="G221" s="15"/>
      <c r="H221" s="15"/>
      <c r="I221" s="15"/>
      <c r="J221" s="15"/>
      <c r="K221" s="15"/>
      <c r="L221" s="15"/>
      <c r="M221" s="15"/>
      <c r="N221" s="15"/>
      <c r="O221" s="15"/>
      <c r="P221" s="15"/>
      <c r="Q221" s="15"/>
      <c r="R221" s="15"/>
      <c r="S221" s="15"/>
    </row>
    <row r="222">
      <c r="A222" s="15"/>
      <c r="B222" s="15"/>
      <c r="C222" s="15"/>
      <c r="D222" s="15"/>
      <c r="E222" s="15"/>
      <c r="F222" s="15"/>
      <c r="G222" s="15"/>
      <c r="H222" s="15"/>
      <c r="I222" s="15"/>
      <c r="J222" s="15"/>
      <c r="K222" s="15"/>
      <c r="L222" s="15"/>
      <c r="M222" s="15"/>
      <c r="N222" s="15"/>
      <c r="O222" s="15"/>
      <c r="P222" s="15"/>
      <c r="Q222" s="15"/>
      <c r="R222" s="15"/>
      <c r="S222" s="15"/>
    </row>
    <row r="223">
      <c r="A223" s="15"/>
      <c r="B223" s="15"/>
      <c r="C223" s="15"/>
      <c r="D223" s="15"/>
      <c r="E223" s="15"/>
      <c r="F223" s="15"/>
      <c r="G223" s="15"/>
      <c r="H223" s="15"/>
      <c r="I223" s="15"/>
      <c r="J223" s="15"/>
      <c r="K223" s="15"/>
      <c r="L223" s="15"/>
      <c r="M223" s="15"/>
      <c r="N223" s="15"/>
      <c r="O223" s="15"/>
      <c r="P223" s="15"/>
      <c r="Q223" s="15"/>
      <c r="R223" s="15"/>
      <c r="S223" s="15"/>
    </row>
    <row r="224">
      <c r="A224" s="15"/>
      <c r="B224" s="15"/>
      <c r="C224" s="15"/>
      <c r="D224" s="15"/>
      <c r="E224" s="15"/>
      <c r="F224" s="15"/>
      <c r="G224" s="15"/>
      <c r="H224" s="15"/>
      <c r="I224" s="15"/>
      <c r="J224" s="15"/>
      <c r="K224" s="15"/>
      <c r="L224" s="15"/>
      <c r="M224" s="15"/>
      <c r="N224" s="15"/>
      <c r="O224" s="15"/>
      <c r="P224" s="15"/>
      <c r="Q224" s="15"/>
      <c r="R224" s="15"/>
      <c r="S224" s="15"/>
    </row>
    <row r="225">
      <c r="A225" s="15"/>
      <c r="B225" s="15"/>
      <c r="C225" s="15"/>
      <c r="D225" s="15"/>
      <c r="E225" s="15"/>
      <c r="F225" s="15"/>
      <c r="G225" s="15"/>
      <c r="H225" s="15"/>
      <c r="I225" s="15"/>
      <c r="J225" s="15"/>
      <c r="K225" s="15"/>
      <c r="L225" s="15"/>
      <c r="M225" s="15"/>
      <c r="N225" s="15"/>
      <c r="O225" s="15"/>
      <c r="P225" s="15"/>
      <c r="Q225" s="15"/>
      <c r="R225" s="15"/>
      <c r="S225" s="15"/>
    </row>
    <row r="226">
      <c r="A226" s="15"/>
      <c r="B226" s="15"/>
      <c r="C226" s="15"/>
      <c r="D226" s="15"/>
      <c r="E226" s="15"/>
      <c r="F226" s="15"/>
      <c r="G226" s="15"/>
      <c r="H226" s="15"/>
      <c r="I226" s="15"/>
      <c r="J226" s="15"/>
      <c r="K226" s="15"/>
      <c r="L226" s="15"/>
      <c r="M226" s="15"/>
      <c r="N226" s="15"/>
      <c r="O226" s="15"/>
      <c r="P226" s="15"/>
      <c r="Q226" s="15"/>
      <c r="R226" s="15"/>
      <c r="S226" s="15"/>
    </row>
    <row r="227">
      <c r="A227" s="15"/>
      <c r="B227" s="15"/>
      <c r="C227" s="15"/>
      <c r="D227" s="15"/>
      <c r="E227" s="15"/>
      <c r="F227" s="15"/>
      <c r="G227" s="15"/>
      <c r="H227" s="15"/>
      <c r="I227" s="15"/>
      <c r="J227" s="15"/>
      <c r="K227" s="15"/>
      <c r="L227" s="15"/>
      <c r="M227" s="15"/>
      <c r="N227" s="15"/>
      <c r="O227" s="15"/>
      <c r="P227" s="15"/>
      <c r="Q227" s="15"/>
      <c r="R227" s="15"/>
      <c r="S227" s="15"/>
    </row>
    <row r="228">
      <c r="A228" s="15"/>
      <c r="B228" s="15"/>
      <c r="C228" s="15"/>
      <c r="D228" s="15"/>
      <c r="E228" s="15"/>
      <c r="F228" s="15"/>
      <c r="G228" s="15"/>
      <c r="H228" s="15"/>
      <c r="I228" s="15"/>
      <c r="J228" s="15"/>
      <c r="K228" s="15"/>
      <c r="L228" s="15"/>
      <c r="M228" s="15"/>
      <c r="N228" s="15"/>
      <c r="O228" s="15"/>
      <c r="P228" s="15"/>
      <c r="Q228" s="15"/>
      <c r="R228" s="15"/>
      <c r="S228" s="15"/>
    </row>
    <row r="229">
      <c r="A229" s="15"/>
      <c r="B229" s="15"/>
      <c r="C229" s="15"/>
      <c r="D229" s="15"/>
      <c r="E229" s="15"/>
      <c r="F229" s="15"/>
      <c r="G229" s="15"/>
      <c r="H229" s="15"/>
      <c r="I229" s="15"/>
      <c r="J229" s="15"/>
      <c r="K229" s="15"/>
      <c r="L229" s="15"/>
      <c r="M229" s="15"/>
      <c r="N229" s="15"/>
      <c r="O229" s="15"/>
      <c r="P229" s="15"/>
      <c r="Q229" s="15"/>
      <c r="R229" s="15"/>
      <c r="S229" s="15"/>
    </row>
    <row r="230">
      <c r="A230" s="15"/>
      <c r="B230" s="15"/>
      <c r="C230" s="15"/>
      <c r="D230" s="15"/>
      <c r="E230" s="15"/>
      <c r="F230" s="15"/>
      <c r="G230" s="15"/>
      <c r="H230" s="15"/>
      <c r="I230" s="15"/>
      <c r="J230" s="15"/>
      <c r="K230" s="15"/>
      <c r="L230" s="15"/>
      <c r="M230" s="15"/>
      <c r="N230" s="15"/>
      <c r="O230" s="15"/>
      <c r="P230" s="15"/>
      <c r="Q230" s="15"/>
      <c r="R230" s="15"/>
      <c r="S230" s="15"/>
    </row>
    <row r="231">
      <c r="A231" s="15"/>
      <c r="B231" s="15"/>
      <c r="C231" s="15"/>
      <c r="D231" s="15"/>
      <c r="E231" s="15"/>
      <c r="F231" s="15"/>
      <c r="G231" s="15"/>
      <c r="H231" s="15"/>
      <c r="I231" s="15"/>
      <c r="J231" s="15"/>
      <c r="K231" s="15"/>
      <c r="L231" s="15"/>
      <c r="M231" s="15"/>
      <c r="N231" s="15"/>
      <c r="O231" s="15"/>
      <c r="P231" s="15"/>
      <c r="Q231" s="15"/>
      <c r="R231" s="15"/>
      <c r="S231" s="15"/>
    </row>
    <row r="232">
      <c r="A232" s="15"/>
      <c r="B232" s="15"/>
      <c r="C232" s="15"/>
      <c r="D232" s="15"/>
      <c r="E232" s="15"/>
      <c r="F232" s="15"/>
      <c r="G232" s="15"/>
      <c r="H232" s="15"/>
      <c r="I232" s="15"/>
      <c r="J232" s="15"/>
      <c r="K232" s="15"/>
      <c r="L232" s="15"/>
      <c r="M232" s="15"/>
      <c r="N232" s="15"/>
      <c r="O232" s="15"/>
      <c r="P232" s="15"/>
      <c r="Q232" s="15"/>
      <c r="R232" s="15"/>
      <c r="S232" s="15"/>
    </row>
    <row r="233">
      <c r="A233" s="15"/>
      <c r="B233" s="15"/>
      <c r="C233" s="15"/>
      <c r="D233" s="15"/>
      <c r="E233" s="15"/>
      <c r="F233" s="15"/>
      <c r="G233" s="15"/>
      <c r="H233" s="15"/>
      <c r="I233" s="15"/>
      <c r="J233" s="15"/>
      <c r="K233" s="15"/>
      <c r="L233" s="15"/>
      <c r="M233" s="15"/>
      <c r="N233" s="15"/>
      <c r="O233" s="15"/>
      <c r="P233" s="15"/>
      <c r="Q233" s="15"/>
      <c r="R233" s="15"/>
      <c r="S233" s="15"/>
    </row>
    <row r="234">
      <c r="A234" s="15"/>
      <c r="B234" s="15"/>
      <c r="C234" s="15"/>
      <c r="D234" s="15"/>
      <c r="E234" s="15"/>
      <c r="F234" s="15"/>
      <c r="G234" s="15"/>
      <c r="H234" s="15"/>
      <c r="I234" s="15"/>
      <c r="J234" s="15"/>
      <c r="K234" s="15"/>
      <c r="L234" s="15"/>
      <c r="M234" s="15"/>
      <c r="N234" s="15"/>
      <c r="O234" s="15"/>
      <c r="P234" s="15"/>
      <c r="Q234" s="15"/>
      <c r="R234" s="15"/>
      <c r="S234" s="15"/>
    </row>
    <row r="235">
      <c r="A235" s="15"/>
      <c r="B235" s="15"/>
      <c r="C235" s="15"/>
      <c r="D235" s="15"/>
      <c r="E235" s="15"/>
      <c r="F235" s="15"/>
      <c r="G235" s="15"/>
      <c r="H235" s="15"/>
      <c r="I235" s="15"/>
      <c r="J235" s="15"/>
      <c r="K235" s="15"/>
      <c r="L235" s="15"/>
      <c r="M235" s="15"/>
      <c r="N235" s="15"/>
      <c r="O235" s="15"/>
      <c r="P235" s="15"/>
      <c r="Q235" s="15"/>
      <c r="R235" s="15"/>
      <c r="S235" s="15"/>
    </row>
    <row r="236">
      <c r="A236" s="15"/>
      <c r="B236" s="15"/>
      <c r="C236" s="15"/>
      <c r="D236" s="15"/>
      <c r="E236" s="15"/>
      <c r="F236" s="15"/>
      <c r="G236" s="15"/>
      <c r="H236" s="15"/>
      <c r="I236" s="15"/>
      <c r="J236" s="15"/>
      <c r="K236" s="15"/>
      <c r="L236" s="15"/>
      <c r="M236" s="15"/>
      <c r="N236" s="15"/>
      <c r="O236" s="15"/>
      <c r="P236" s="15"/>
      <c r="Q236" s="15"/>
      <c r="R236" s="15"/>
      <c r="S236" s="15"/>
    </row>
    <row r="237">
      <c r="A237" s="15"/>
      <c r="B237" s="15"/>
      <c r="C237" s="15"/>
      <c r="D237" s="15"/>
      <c r="E237" s="15"/>
      <c r="F237" s="15"/>
      <c r="G237" s="15"/>
      <c r="H237" s="15"/>
      <c r="I237" s="15"/>
      <c r="J237" s="15"/>
      <c r="K237" s="15"/>
      <c r="L237" s="15"/>
      <c r="M237" s="15"/>
      <c r="N237" s="15"/>
      <c r="O237" s="15"/>
      <c r="P237" s="15"/>
      <c r="Q237" s="15"/>
      <c r="R237" s="15"/>
      <c r="S237" s="15"/>
    </row>
    <row r="238">
      <c r="A238" s="15"/>
      <c r="B238" s="15"/>
      <c r="C238" s="15"/>
      <c r="D238" s="15"/>
      <c r="E238" s="15"/>
      <c r="F238" s="15"/>
      <c r="G238" s="15"/>
      <c r="H238" s="15"/>
      <c r="I238" s="15"/>
      <c r="J238" s="15"/>
      <c r="K238" s="15"/>
      <c r="L238" s="15"/>
      <c r="M238" s="15"/>
      <c r="N238" s="15"/>
      <c r="O238" s="15"/>
      <c r="P238" s="15"/>
      <c r="Q238" s="15"/>
      <c r="R238" s="15"/>
      <c r="S238" s="15"/>
    </row>
    <row r="239">
      <c r="A239" s="15"/>
      <c r="B239" s="15"/>
      <c r="C239" s="15"/>
      <c r="D239" s="15"/>
      <c r="E239" s="15"/>
      <c r="F239" s="15"/>
      <c r="G239" s="15"/>
      <c r="H239" s="15"/>
      <c r="I239" s="15"/>
      <c r="J239" s="15"/>
      <c r="K239" s="15"/>
      <c r="L239" s="15"/>
      <c r="M239" s="15"/>
      <c r="N239" s="15"/>
      <c r="O239" s="15"/>
      <c r="P239" s="15"/>
      <c r="Q239" s="15"/>
      <c r="R239" s="15"/>
      <c r="S239" s="15"/>
    </row>
    <row r="240">
      <c r="A240" s="15"/>
      <c r="B240" s="15"/>
      <c r="C240" s="15"/>
      <c r="D240" s="15"/>
      <c r="E240" s="15"/>
      <c r="F240" s="15"/>
      <c r="G240" s="15"/>
      <c r="H240" s="15"/>
      <c r="I240" s="15"/>
      <c r="J240" s="15"/>
      <c r="K240" s="15"/>
      <c r="L240" s="15"/>
      <c r="M240" s="15"/>
      <c r="N240" s="15"/>
      <c r="O240" s="15"/>
      <c r="P240" s="15"/>
      <c r="Q240" s="15"/>
      <c r="R240" s="15"/>
      <c r="S240" s="15"/>
    </row>
    <row r="241">
      <c r="A241" s="15"/>
      <c r="B241" s="15"/>
      <c r="C241" s="15"/>
      <c r="D241" s="15"/>
      <c r="E241" s="15"/>
      <c r="F241" s="15"/>
      <c r="G241" s="15"/>
      <c r="H241" s="15"/>
      <c r="I241" s="15"/>
      <c r="J241" s="15"/>
      <c r="K241" s="15"/>
      <c r="L241" s="15"/>
      <c r="M241" s="15"/>
      <c r="N241" s="15"/>
      <c r="O241" s="15"/>
      <c r="P241" s="15"/>
      <c r="Q241" s="15"/>
      <c r="R241" s="15"/>
      <c r="S241" s="15"/>
    </row>
    <row r="242">
      <c r="A242" s="15"/>
      <c r="B242" s="15"/>
      <c r="C242" s="15"/>
      <c r="D242" s="15"/>
      <c r="E242" s="15"/>
      <c r="F242" s="15"/>
      <c r="G242" s="15"/>
      <c r="H242" s="15"/>
      <c r="I242" s="15"/>
      <c r="J242" s="15"/>
      <c r="K242" s="15"/>
      <c r="L242" s="15"/>
      <c r="M242" s="15"/>
      <c r="N242" s="15"/>
      <c r="O242" s="15"/>
      <c r="P242" s="15"/>
      <c r="Q242" s="15"/>
      <c r="R242" s="15"/>
      <c r="S242" s="15"/>
    </row>
    <row r="243">
      <c r="A243" s="15"/>
      <c r="B243" s="15"/>
      <c r="C243" s="15"/>
      <c r="D243" s="15"/>
      <c r="E243" s="15"/>
      <c r="F243" s="15"/>
      <c r="G243" s="15"/>
      <c r="H243" s="15"/>
      <c r="I243" s="15"/>
      <c r="J243" s="15"/>
      <c r="K243" s="15"/>
      <c r="L243" s="15"/>
      <c r="M243" s="15"/>
      <c r="N243" s="15"/>
      <c r="O243" s="15"/>
      <c r="P243" s="15"/>
      <c r="Q243" s="15"/>
      <c r="R243" s="15"/>
      <c r="S243" s="15"/>
    </row>
    <row r="244">
      <c r="A244" s="15"/>
      <c r="B244" s="15"/>
      <c r="C244" s="15"/>
      <c r="D244" s="15"/>
      <c r="E244" s="15"/>
      <c r="F244" s="15"/>
      <c r="G244" s="15"/>
      <c r="H244" s="15"/>
      <c r="I244" s="15"/>
      <c r="J244" s="15"/>
      <c r="K244" s="15"/>
      <c r="L244" s="15"/>
      <c r="M244" s="15"/>
      <c r="N244" s="15"/>
      <c r="O244" s="15"/>
      <c r="P244" s="15"/>
      <c r="Q244" s="15"/>
      <c r="R244" s="15"/>
      <c r="S244" s="15"/>
    </row>
    <row r="245">
      <c r="A245" s="15"/>
      <c r="B245" s="15"/>
      <c r="C245" s="15"/>
      <c r="D245" s="15"/>
      <c r="E245" s="15"/>
      <c r="F245" s="15"/>
      <c r="G245" s="15"/>
      <c r="H245" s="15"/>
      <c r="I245" s="15"/>
      <c r="J245" s="15"/>
      <c r="K245" s="15"/>
      <c r="L245" s="15"/>
      <c r="M245" s="15"/>
      <c r="N245" s="15"/>
      <c r="O245" s="15"/>
      <c r="P245" s="15"/>
      <c r="Q245" s="15"/>
      <c r="R245" s="15"/>
      <c r="S245" s="15"/>
    </row>
    <row r="246">
      <c r="A246" s="15"/>
      <c r="B246" s="15"/>
      <c r="C246" s="15"/>
      <c r="D246" s="15"/>
      <c r="E246" s="15"/>
      <c r="F246" s="15"/>
      <c r="G246" s="15"/>
      <c r="H246" s="15"/>
      <c r="I246" s="15"/>
      <c r="J246" s="15"/>
      <c r="K246" s="15"/>
      <c r="L246" s="15"/>
      <c r="M246" s="15"/>
      <c r="N246" s="15"/>
      <c r="O246" s="15"/>
      <c r="P246" s="15"/>
      <c r="Q246" s="15"/>
      <c r="R246" s="15"/>
      <c r="S246" s="15"/>
    </row>
    <row r="247">
      <c r="A247" s="15"/>
      <c r="B247" s="15"/>
      <c r="C247" s="15"/>
      <c r="D247" s="15"/>
      <c r="E247" s="15"/>
      <c r="F247" s="15"/>
      <c r="G247" s="15"/>
      <c r="H247" s="15"/>
      <c r="I247" s="15"/>
      <c r="J247" s="15"/>
      <c r="K247" s="15"/>
      <c r="L247" s="15"/>
      <c r="M247" s="15"/>
      <c r="N247" s="15"/>
      <c r="O247" s="15"/>
      <c r="P247" s="15"/>
      <c r="Q247" s="15"/>
      <c r="R247" s="15"/>
      <c r="S247" s="15"/>
    </row>
    <row r="248">
      <c r="A248" s="15"/>
      <c r="B248" s="15"/>
      <c r="C248" s="15"/>
      <c r="D248" s="15"/>
      <c r="E248" s="15"/>
      <c r="F248" s="15"/>
      <c r="G248" s="15"/>
      <c r="H248" s="15"/>
      <c r="I248" s="15"/>
      <c r="J248" s="15"/>
      <c r="K248" s="15"/>
      <c r="L248" s="15"/>
      <c r="M248" s="15"/>
      <c r="N248" s="15"/>
      <c r="O248" s="15"/>
      <c r="P248" s="15"/>
      <c r="Q248" s="15"/>
      <c r="R248" s="15"/>
      <c r="S248" s="15"/>
    </row>
    <row r="249">
      <c r="A249" s="15"/>
      <c r="B249" s="15"/>
      <c r="C249" s="15"/>
      <c r="D249" s="15"/>
      <c r="E249" s="15"/>
      <c r="F249" s="15"/>
      <c r="G249" s="15"/>
      <c r="H249" s="15"/>
      <c r="I249" s="15"/>
      <c r="J249" s="15"/>
      <c r="K249" s="15"/>
      <c r="L249" s="15"/>
      <c r="M249" s="15"/>
      <c r="N249" s="15"/>
      <c r="O249" s="15"/>
      <c r="P249" s="15"/>
      <c r="Q249" s="15"/>
      <c r="R249" s="15"/>
      <c r="S249" s="15"/>
    </row>
    <row r="250">
      <c r="A250" s="15"/>
      <c r="B250" s="15"/>
      <c r="C250" s="15"/>
      <c r="D250" s="15"/>
      <c r="E250" s="15"/>
      <c r="F250" s="15"/>
      <c r="G250" s="15"/>
      <c r="H250" s="15"/>
      <c r="I250" s="15"/>
      <c r="J250" s="15"/>
      <c r="K250" s="15"/>
      <c r="L250" s="15"/>
      <c r="M250" s="15"/>
      <c r="N250" s="15"/>
      <c r="O250" s="15"/>
      <c r="P250" s="15"/>
      <c r="Q250" s="15"/>
      <c r="R250" s="15"/>
      <c r="S250" s="15"/>
    </row>
    <row r="251">
      <c r="A251" s="15"/>
      <c r="B251" s="15"/>
      <c r="C251" s="15"/>
      <c r="D251" s="15"/>
      <c r="E251" s="15"/>
      <c r="F251" s="15"/>
      <c r="G251" s="15"/>
      <c r="H251" s="15"/>
      <c r="I251" s="15"/>
      <c r="J251" s="15"/>
      <c r="K251" s="15"/>
      <c r="L251" s="15"/>
      <c r="M251" s="15"/>
      <c r="N251" s="15"/>
      <c r="O251" s="15"/>
      <c r="P251" s="15"/>
      <c r="Q251" s="15"/>
      <c r="R251" s="15"/>
      <c r="S251" s="15"/>
    </row>
    <row r="252">
      <c r="A252" s="15"/>
      <c r="B252" s="15"/>
      <c r="C252" s="15"/>
      <c r="D252" s="15"/>
      <c r="E252" s="15"/>
      <c r="F252" s="15"/>
      <c r="G252" s="15"/>
      <c r="H252" s="15"/>
      <c r="I252" s="15"/>
      <c r="J252" s="15"/>
      <c r="K252" s="15"/>
      <c r="L252" s="15"/>
      <c r="M252" s="15"/>
      <c r="N252" s="15"/>
      <c r="O252" s="15"/>
      <c r="P252" s="15"/>
      <c r="Q252" s="15"/>
      <c r="R252" s="15"/>
      <c r="S252" s="15"/>
    </row>
    <row r="253">
      <c r="A253" s="15"/>
      <c r="B253" s="15"/>
      <c r="C253" s="15"/>
      <c r="D253" s="15"/>
      <c r="E253" s="15"/>
      <c r="F253" s="15"/>
      <c r="G253" s="15"/>
      <c r="H253" s="15"/>
      <c r="I253" s="15"/>
      <c r="J253" s="15"/>
      <c r="K253" s="15"/>
      <c r="L253" s="15"/>
      <c r="M253" s="15"/>
      <c r="N253" s="15"/>
      <c r="O253" s="15"/>
      <c r="P253" s="15"/>
      <c r="Q253" s="15"/>
      <c r="R253" s="15"/>
      <c r="S253" s="15"/>
    </row>
    <row r="254">
      <c r="A254" s="15"/>
      <c r="B254" s="15"/>
      <c r="C254" s="15"/>
      <c r="D254" s="15"/>
      <c r="E254" s="15"/>
      <c r="F254" s="15"/>
      <c r="G254" s="15"/>
      <c r="H254" s="15"/>
      <c r="I254" s="15"/>
      <c r="J254" s="15"/>
      <c r="K254" s="15"/>
      <c r="L254" s="15"/>
      <c r="M254" s="15"/>
      <c r="N254" s="15"/>
      <c r="O254" s="15"/>
      <c r="P254" s="15"/>
      <c r="Q254" s="15"/>
      <c r="R254" s="15"/>
      <c r="S254" s="15"/>
    </row>
    <row r="255">
      <c r="A255" s="15"/>
      <c r="B255" s="15"/>
      <c r="C255" s="15"/>
      <c r="D255" s="15"/>
      <c r="E255" s="15"/>
      <c r="F255" s="15"/>
      <c r="G255" s="15"/>
      <c r="H255" s="15"/>
      <c r="I255" s="15"/>
      <c r="J255" s="15"/>
      <c r="K255" s="15"/>
      <c r="L255" s="15"/>
      <c r="M255" s="15"/>
      <c r="N255" s="15"/>
      <c r="O255" s="15"/>
      <c r="P255" s="15"/>
      <c r="Q255" s="15"/>
      <c r="R255" s="15"/>
      <c r="S255" s="15"/>
    </row>
    <row r="256">
      <c r="A256" s="15"/>
      <c r="B256" s="15"/>
      <c r="C256" s="15"/>
      <c r="D256" s="15"/>
      <c r="E256" s="15"/>
      <c r="F256" s="15"/>
      <c r="G256" s="15"/>
      <c r="H256" s="15"/>
      <c r="I256" s="15"/>
      <c r="J256" s="15"/>
      <c r="K256" s="15"/>
      <c r="L256" s="15"/>
      <c r="M256" s="15"/>
      <c r="N256" s="15"/>
      <c r="O256" s="15"/>
      <c r="P256" s="15"/>
      <c r="Q256" s="15"/>
      <c r="R256" s="15"/>
      <c r="S256" s="15"/>
    </row>
    <row r="257">
      <c r="A257" s="15"/>
      <c r="B257" s="15"/>
      <c r="C257" s="15"/>
      <c r="D257" s="15"/>
      <c r="E257" s="15"/>
      <c r="F257" s="15"/>
      <c r="G257" s="15"/>
      <c r="H257" s="15"/>
      <c r="I257" s="15"/>
      <c r="J257" s="15"/>
      <c r="K257" s="15"/>
      <c r="L257" s="15"/>
      <c r="M257" s="15"/>
      <c r="N257" s="15"/>
      <c r="O257" s="15"/>
      <c r="P257" s="15"/>
      <c r="Q257" s="15"/>
      <c r="R257" s="15"/>
      <c r="S257" s="15"/>
    </row>
    <row r="258">
      <c r="A258" s="15"/>
      <c r="B258" s="15"/>
      <c r="C258" s="15"/>
      <c r="D258" s="15"/>
      <c r="E258" s="15"/>
      <c r="F258" s="15"/>
      <c r="G258" s="15"/>
      <c r="H258" s="15"/>
      <c r="I258" s="15"/>
      <c r="J258" s="15"/>
      <c r="K258" s="15"/>
      <c r="L258" s="15"/>
      <c r="M258" s="15"/>
      <c r="N258" s="15"/>
      <c r="O258" s="15"/>
      <c r="P258" s="15"/>
      <c r="Q258" s="15"/>
      <c r="R258" s="15"/>
      <c r="S258" s="15"/>
    </row>
    <row r="259">
      <c r="A259" s="15"/>
      <c r="B259" s="15"/>
      <c r="C259" s="15"/>
      <c r="D259" s="15"/>
      <c r="E259" s="15"/>
      <c r="F259" s="15"/>
      <c r="G259" s="15"/>
      <c r="H259" s="15"/>
      <c r="I259" s="15"/>
      <c r="J259" s="15"/>
      <c r="K259" s="15"/>
      <c r="L259" s="15"/>
      <c r="M259" s="15"/>
      <c r="N259" s="15"/>
      <c r="O259" s="15"/>
      <c r="P259" s="15"/>
      <c r="Q259" s="15"/>
      <c r="R259" s="15"/>
      <c r="S259" s="15"/>
    </row>
    <row r="260">
      <c r="A260" s="15"/>
      <c r="B260" s="15"/>
      <c r="C260" s="15"/>
      <c r="D260" s="15"/>
      <c r="E260" s="15"/>
      <c r="F260" s="15"/>
      <c r="G260" s="15"/>
      <c r="H260" s="15"/>
      <c r="I260" s="15"/>
      <c r="J260" s="15"/>
      <c r="K260" s="15"/>
      <c r="L260" s="15"/>
      <c r="M260" s="15"/>
      <c r="N260" s="15"/>
      <c r="O260" s="15"/>
      <c r="P260" s="15"/>
      <c r="Q260" s="15"/>
      <c r="R260" s="15"/>
      <c r="S260" s="15"/>
    </row>
    <row r="261">
      <c r="A261" s="15"/>
      <c r="B261" s="15"/>
      <c r="C261" s="15"/>
      <c r="D261" s="15"/>
      <c r="E261" s="15"/>
      <c r="F261" s="15"/>
      <c r="G261" s="15"/>
      <c r="H261" s="15"/>
      <c r="I261" s="15"/>
      <c r="J261" s="15"/>
      <c r="K261" s="15"/>
      <c r="L261" s="15"/>
      <c r="M261" s="15"/>
      <c r="N261" s="15"/>
      <c r="O261" s="15"/>
      <c r="P261" s="15"/>
      <c r="Q261" s="15"/>
      <c r="R261" s="15"/>
      <c r="S261" s="15"/>
    </row>
    <row r="262">
      <c r="A262" s="15"/>
      <c r="B262" s="15"/>
      <c r="C262" s="15"/>
      <c r="D262" s="15"/>
      <c r="E262" s="15"/>
      <c r="F262" s="15"/>
      <c r="G262" s="15"/>
      <c r="H262" s="15"/>
      <c r="I262" s="15"/>
      <c r="J262" s="15"/>
      <c r="K262" s="15"/>
      <c r="L262" s="15"/>
      <c r="M262" s="15"/>
      <c r="N262" s="15"/>
      <c r="O262" s="15"/>
      <c r="P262" s="15"/>
      <c r="Q262" s="15"/>
      <c r="R262" s="15"/>
      <c r="S262" s="15"/>
    </row>
    <row r="263">
      <c r="A263" s="15"/>
      <c r="B263" s="15"/>
      <c r="C263" s="15"/>
      <c r="D263" s="15"/>
      <c r="E263" s="15"/>
      <c r="F263" s="15"/>
      <c r="G263" s="15"/>
      <c r="H263" s="15"/>
      <c r="I263" s="15"/>
      <c r="J263" s="15"/>
      <c r="K263" s="15"/>
      <c r="L263" s="15"/>
      <c r="M263" s="15"/>
      <c r="N263" s="15"/>
      <c r="O263" s="15"/>
      <c r="P263" s="15"/>
      <c r="Q263" s="15"/>
      <c r="R263" s="15"/>
      <c r="S263" s="15"/>
    </row>
    <row r="264">
      <c r="A264" s="15"/>
      <c r="B264" s="15"/>
      <c r="C264" s="15"/>
      <c r="D264" s="15"/>
      <c r="E264" s="15"/>
      <c r="F264" s="15"/>
      <c r="G264" s="15"/>
      <c r="H264" s="15"/>
      <c r="I264" s="15"/>
      <c r="J264" s="15"/>
      <c r="K264" s="15"/>
      <c r="L264" s="15"/>
      <c r="M264" s="15"/>
      <c r="N264" s="15"/>
      <c r="O264" s="15"/>
      <c r="P264" s="15"/>
      <c r="Q264" s="15"/>
      <c r="R264" s="15"/>
      <c r="S264" s="15"/>
    </row>
    <row r="265">
      <c r="A265" s="15"/>
      <c r="B265" s="15"/>
      <c r="C265" s="15"/>
      <c r="D265" s="15"/>
      <c r="E265" s="15"/>
      <c r="F265" s="15"/>
      <c r="G265" s="15"/>
      <c r="H265" s="15"/>
      <c r="I265" s="15"/>
      <c r="J265" s="15"/>
      <c r="K265" s="15"/>
      <c r="L265" s="15"/>
      <c r="M265" s="15"/>
      <c r="N265" s="15"/>
      <c r="O265" s="15"/>
      <c r="P265" s="15"/>
      <c r="Q265" s="15"/>
      <c r="R265" s="15"/>
      <c r="S265" s="15"/>
    </row>
    <row r="266">
      <c r="A266" s="15"/>
      <c r="B266" s="15"/>
      <c r="C266" s="15"/>
      <c r="D266" s="15"/>
      <c r="E266" s="15"/>
      <c r="F266" s="15"/>
      <c r="G266" s="15"/>
      <c r="H266" s="15"/>
      <c r="I266" s="15"/>
      <c r="J266" s="15"/>
      <c r="K266" s="15"/>
      <c r="L266" s="15"/>
      <c r="M266" s="15"/>
      <c r="N266" s="15"/>
      <c r="O266" s="15"/>
      <c r="P266" s="15"/>
      <c r="Q266" s="15"/>
      <c r="R266" s="15"/>
      <c r="S266" s="15"/>
    </row>
    <row r="267">
      <c r="A267" s="15"/>
      <c r="B267" s="15"/>
      <c r="C267" s="15"/>
      <c r="D267" s="15"/>
      <c r="E267" s="15"/>
      <c r="F267" s="15"/>
      <c r="G267" s="15"/>
      <c r="H267" s="15"/>
      <c r="I267" s="15"/>
      <c r="J267" s="15"/>
      <c r="K267" s="15"/>
      <c r="L267" s="15"/>
      <c r="M267" s="15"/>
      <c r="N267" s="15"/>
      <c r="O267" s="15"/>
      <c r="P267" s="15"/>
      <c r="Q267" s="15"/>
      <c r="R267" s="15"/>
      <c r="S267" s="15"/>
    </row>
    <row r="268">
      <c r="A268" s="15"/>
      <c r="B268" s="15"/>
      <c r="C268" s="15"/>
      <c r="D268" s="15"/>
      <c r="E268" s="15"/>
      <c r="F268" s="15"/>
      <c r="G268" s="15"/>
      <c r="H268" s="15"/>
      <c r="I268" s="15"/>
      <c r="J268" s="15"/>
      <c r="K268" s="15"/>
      <c r="L268" s="15"/>
      <c r="M268" s="15"/>
      <c r="N268" s="15"/>
      <c r="O268" s="15"/>
      <c r="P268" s="15"/>
      <c r="Q268" s="15"/>
      <c r="R268" s="15"/>
      <c r="S268" s="15"/>
    </row>
    <row r="269">
      <c r="A269" s="15"/>
      <c r="B269" s="15"/>
      <c r="C269" s="15"/>
      <c r="D269" s="15"/>
      <c r="E269" s="15"/>
      <c r="F269" s="15"/>
      <c r="G269" s="15"/>
      <c r="H269" s="15"/>
      <c r="I269" s="15"/>
      <c r="J269" s="15"/>
      <c r="K269" s="15"/>
      <c r="L269" s="15"/>
      <c r="M269" s="15"/>
      <c r="N269" s="15"/>
      <c r="O269" s="15"/>
      <c r="P269" s="15"/>
      <c r="Q269" s="15"/>
      <c r="R269" s="15"/>
      <c r="S269" s="15"/>
    </row>
    <row r="270">
      <c r="A270" s="15"/>
      <c r="B270" s="15"/>
      <c r="C270" s="15"/>
      <c r="D270" s="15"/>
      <c r="E270" s="15"/>
      <c r="F270" s="15"/>
      <c r="G270" s="15"/>
      <c r="H270" s="15"/>
      <c r="I270" s="15"/>
      <c r="J270" s="15"/>
      <c r="K270" s="15"/>
      <c r="L270" s="15"/>
      <c r="M270" s="15"/>
      <c r="N270" s="15"/>
      <c r="O270" s="15"/>
      <c r="P270" s="15"/>
      <c r="Q270" s="15"/>
      <c r="R270" s="15"/>
      <c r="S270" s="15"/>
    </row>
    <row r="271">
      <c r="A271" s="15"/>
      <c r="B271" s="15"/>
      <c r="C271" s="15"/>
      <c r="D271" s="15"/>
      <c r="E271" s="15"/>
      <c r="F271" s="15"/>
      <c r="G271" s="15"/>
      <c r="H271" s="15"/>
      <c r="I271" s="15"/>
      <c r="J271" s="15"/>
      <c r="K271" s="15"/>
      <c r="L271" s="15"/>
      <c r="M271" s="15"/>
      <c r="N271" s="15"/>
      <c r="O271" s="15"/>
      <c r="P271" s="15"/>
      <c r="Q271" s="15"/>
      <c r="R271" s="15"/>
      <c r="S271" s="15"/>
    </row>
    <row r="272">
      <c r="A272" s="15"/>
      <c r="B272" s="15"/>
      <c r="C272" s="15"/>
      <c r="D272" s="15"/>
      <c r="E272" s="15"/>
      <c r="F272" s="15"/>
      <c r="G272" s="15"/>
      <c r="H272" s="15"/>
      <c r="I272" s="15"/>
      <c r="J272" s="15"/>
      <c r="K272" s="15"/>
      <c r="L272" s="15"/>
      <c r="M272" s="15"/>
      <c r="N272" s="15"/>
      <c r="O272" s="15"/>
      <c r="P272" s="15"/>
      <c r="Q272" s="15"/>
      <c r="R272" s="15"/>
      <c r="S272" s="15"/>
    </row>
    <row r="273">
      <c r="A273" s="15"/>
      <c r="B273" s="15"/>
      <c r="C273" s="15"/>
      <c r="D273" s="15"/>
      <c r="E273" s="15"/>
      <c r="F273" s="15"/>
      <c r="G273" s="15"/>
      <c r="H273" s="15"/>
      <c r="I273" s="15"/>
      <c r="J273" s="15"/>
      <c r="K273" s="15"/>
      <c r="L273" s="15"/>
      <c r="M273" s="15"/>
      <c r="N273" s="15"/>
      <c r="O273" s="15"/>
      <c r="P273" s="15"/>
      <c r="Q273" s="15"/>
      <c r="R273" s="15"/>
      <c r="S273" s="15"/>
    </row>
    <row r="274">
      <c r="A274" s="15"/>
      <c r="B274" s="15"/>
      <c r="C274" s="15"/>
      <c r="D274" s="15"/>
      <c r="E274" s="15"/>
      <c r="F274" s="15"/>
      <c r="G274" s="15"/>
      <c r="H274" s="15"/>
      <c r="I274" s="15"/>
      <c r="J274" s="15"/>
      <c r="K274" s="15"/>
      <c r="L274" s="15"/>
      <c r="M274" s="15"/>
      <c r="N274" s="15"/>
      <c r="O274" s="15"/>
      <c r="P274" s="15"/>
      <c r="Q274" s="15"/>
      <c r="R274" s="15"/>
      <c r="S274" s="15"/>
    </row>
    <row r="275">
      <c r="A275" s="15"/>
      <c r="B275" s="15"/>
      <c r="C275" s="15"/>
      <c r="D275" s="15"/>
      <c r="E275" s="15"/>
      <c r="F275" s="15"/>
      <c r="G275" s="15"/>
      <c r="H275" s="15"/>
      <c r="I275" s="15"/>
      <c r="J275" s="15"/>
      <c r="K275" s="15"/>
      <c r="L275" s="15"/>
      <c r="M275" s="15"/>
      <c r="N275" s="15"/>
      <c r="O275" s="15"/>
      <c r="P275" s="15"/>
      <c r="Q275" s="15"/>
      <c r="R275" s="15"/>
      <c r="S275" s="15"/>
    </row>
    <row r="276">
      <c r="A276" s="15"/>
      <c r="B276" s="15"/>
      <c r="C276" s="15"/>
      <c r="D276" s="15"/>
      <c r="E276" s="15"/>
      <c r="F276" s="15"/>
      <c r="G276" s="15"/>
      <c r="H276" s="15"/>
      <c r="I276" s="15"/>
      <c r="J276" s="15"/>
      <c r="K276" s="15"/>
      <c r="L276" s="15"/>
      <c r="M276" s="15"/>
      <c r="N276" s="15"/>
      <c r="O276" s="15"/>
      <c r="P276" s="15"/>
      <c r="Q276" s="15"/>
      <c r="R276" s="15"/>
      <c r="S276" s="15"/>
    </row>
    <row r="277">
      <c r="A277" s="15"/>
      <c r="B277" s="15"/>
      <c r="C277" s="15"/>
      <c r="D277" s="15"/>
      <c r="E277" s="15"/>
      <c r="F277" s="15"/>
      <c r="G277" s="15"/>
      <c r="H277" s="15"/>
      <c r="I277" s="15"/>
      <c r="J277" s="15"/>
      <c r="K277" s="15"/>
      <c r="L277" s="15"/>
      <c r="M277" s="15"/>
      <c r="N277" s="15"/>
      <c r="O277" s="15"/>
      <c r="P277" s="15"/>
      <c r="Q277" s="15"/>
      <c r="R277" s="15"/>
      <c r="S277" s="15"/>
    </row>
    <row r="278">
      <c r="A278" s="15"/>
      <c r="B278" s="15"/>
      <c r="C278" s="15"/>
      <c r="D278" s="15"/>
      <c r="E278" s="15"/>
      <c r="F278" s="15"/>
      <c r="G278" s="15"/>
      <c r="H278" s="15"/>
      <c r="I278" s="15"/>
      <c r="J278" s="15"/>
      <c r="K278" s="15"/>
      <c r="L278" s="15"/>
      <c r="M278" s="15"/>
      <c r="N278" s="15"/>
      <c r="O278" s="15"/>
      <c r="P278" s="15"/>
      <c r="Q278" s="15"/>
      <c r="R278" s="15"/>
      <c r="S278" s="15"/>
    </row>
    <row r="279">
      <c r="A279" s="15"/>
      <c r="B279" s="15"/>
      <c r="C279" s="15"/>
      <c r="D279" s="15"/>
      <c r="E279" s="15"/>
      <c r="F279" s="15"/>
      <c r="G279" s="15"/>
      <c r="H279" s="15"/>
      <c r="I279" s="15"/>
      <c r="J279" s="15"/>
      <c r="K279" s="15"/>
      <c r="L279" s="15"/>
      <c r="M279" s="15"/>
      <c r="N279" s="15"/>
      <c r="O279" s="15"/>
      <c r="P279" s="15"/>
      <c r="Q279" s="15"/>
      <c r="R279" s="15"/>
      <c r="S279" s="15"/>
    </row>
    <row r="280">
      <c r="A280" s="15"/>
      <c r="B280" s="15"/>
      <c r="C280" s="15"/>
      <c r="D280" s="15"/>
      <c r="E280" s="15"/>
      <c r="F280" s="15"/>
      <c r="G280" s="15"/>
      <c r="H280" s="15"/>
      <c r="I280" s="15"/>
      <c r="J280" s="15"/>
      <c r="K280" s="15"/>
      <c r="L280" s="15"/>
      <c r="M280" s="15"/>
      <c r="N280" s="15"/>
      <c r="O280" s="15"/>
      <c r="P280" s="15"/>
      <c r="Q280" s="15"/>
      <c r="R280" s="15"/>
      <c r="S280" s="15"/>
    </row>
    <row r="281">
      <c r="A281" s="15"/>
      <c r="B281" s="15"/>
      <c r="C281" s="15"/>
      <c r="D281" s="15"/>
      <c r="E281" s="15"/>
      <c r="F281" s="15"/>
      <c r="G281" s="15"/>
      <c r="H281" s="15"/>
      <c r="I281" s="15"/>
      <c r="J281" s="15"/>
      <c r="K281" s="15"/>
      <c r="L281" s="15"/>
      <c r="M281" s="15"/>
      <c r="N281" s="15"/>
      <c r="O281" s="15"/>
      <c r="P281" s="15"/>
      <c r="Q281" s="15"/>
      <c r="R281" s="15"/>
      <c r="S281" s="15"/>
    </row>
    <row r="282">
      <c r="A282" s="15"/>
      <c r="B282" s="15"/>
      <c r="C282" s="15"/>
      <c r="D282" s="15"/>
      <c r="E282" s="15"/>
      <c r="F282" s="15"/>
      <c r="G282" s="15"/>
      <c r="H282" s="15"/>
      <c r="I282" s="15"/>
      <c r="J282" s="15"/>
      <c r="K282" s="15"/>
      <c r="L282" s="15"/>
      <c r="M282" s="15"/>
      <c r="N282" s="15"/>
      <c r="O282" s="15"/>
      <c r="P282" s="15"/>
      <c r="Q282" s="15"/>
      <c r="R282" s="15"/>
      <c r="S282" s="15"/>
    </row>
    <row r="283">
      <c r="A283" s="15"/>
      <c r="B283" s="15"/>
      <c r="C283" s="15"/>
      <c r="D283" s="15"/>
      <c r="E283" s="15"/>
      <c r="F283" s="15"/>
      <c r="G283" s="15"/>
      <c r="H283" s="15"/>
      <c r="I283" s="15"/>
      <c r="J283" s="15"/>
      <c r="K283" s="15"/>
      <c r="L283" s="15"/>
      <c r="M283" s="15"/>
      <c r="N283" s="15"/>
      <c r="O283" s="15"/>
      <c r="P283" s="15"/>
      <c r="Q283" s="15"/>
      <c r="R283" s="15"/>
      <c r="S283" s="15"/>
    </row>
    <row r="284">
      <c r="A284" s="15"/>
      <c r="B284" s="15"/>
      <c r="C284" s="15"/>
      <c r="D284" s="15"/>
      <c r="E284" s="15"/>
      <c r="F284" s="15"/>
      <c r="G284" s="15"/>
      <c r="H284" s="15"/>
      <c r="I284" s="15"/>
      <c r="J284" s="15"/>
      <c r="K284" s="15"/>
      <c r="L284" s="15"/>
      <c r="M284" s="15"/>
      <c r="N284" s="15"/>
      <c r="O284" s="15"/>
      <c r="P284" s="15"/>
      <c r="Q284" s="15"/>
      <c r="R284" s="15"/>
      <c r="S284" s="15"/>
    </row>
    <row r="285">
      <c r="A285" s="15"/>
      <c r="B285" s="15"/>
      <c r="C285" s="15"/>
      <c r="D285" s="15"/>
      <c r="E285" s="15"/>
      <c r="F285" s="15"/>
      <c r="G285" s="15"/>
      <c r="H285" s="15"/>
      <c r="I285" s="15"/>
      <c r="J285" s="15"/>
      <c r="K285" s="15"/>
      <c r="L285" s="15"/>
      <c r="M285" s="15"/>
      <c r="N285" s="15"/>
      <c r="O285" s="15"/>
      <c r="P285" s="15"/>
      <c r="Q285" s="15"/>
      <c r="R285" s="15"/>
      <c r="S285" s="15"/>
    </row>
    <row r="286">
      <c r="A286" s="15"/>
      <c r="B286" s="15"/>
      <c r="C286" s="15"/>
      <c r="D286" s="15"/>
      <c r="E286" s="15"/>
      <c r="F286" s="15"/>
      <c r="G286" s="15"/>
      <c r="H286" s="15"/>
      <c r="I286" s="15"/>
      <c r="J286" s="15"/>
      <c r="K286" s="15"/>
      <c r="L286" s="15"/>
      <c r="M286" s="15"/>
      <c r="N286" s="15"/>
      <c r="O286" s="15"/>
      <c r="P286" s="15"/>
      <c r="Q286" s="15"/>
      <c r="R286" s="15"/>
      <c r="S286" s="15"/>
    </row>
    <row r="287">
      <c r="A287" s="15"/>
      <c r="B287" s="15"/>
      <c r="C287" s="15"/>
      <c r="D287" s="15"/>
      <c r="E287" s="15"/>
      <c r="F287" s="15"/>
      <c r="G287" s="15"/>
      <c r="H287" s="15"/>
      <c r="I287" s="15"/>
      <c r="J287" s="15"/>
      <c r="K287" s="15"/>
      <c r="L287" s="15"/>
      <c r="M287" s="15"/>
      <c r="N287" s="15"/>
      <c r="O287" s="15"/>
      <c r="P287" s="15"/>
      <c r="Q287" s="15"/>
      <c r="R287" s="15"/>
      <c r="S287" s="15"/>
    </row>
    <row r="288">
      <c r="A288" s="15"/>
      <c r="B288" s="15"/>
      <c r="C288" s="15"/>
      <c r="D288" s="15"/>
      <c r="E288" s="15"/>
      <c r="F288" s="15"/>
      <c r="G288" s="15"/>
      <c r="H288" s="15"/>
      <c r="I288" s="15"/>
      <c r="J288" s="15"/>
      <c r="K288" s="15"/>
      <c r="L288" s="15"/>
      <c r="M288" s="15"/>
      <c r="N288" s="15"/>
      <c r="O288" s="15"/>
      <c r="P288" s="15"/>
      <c r="Q288" s="15"/>
      <c r="R288" s="15"/>
      <c r="S288" s="15"/>
    </row>
    <row r="289">
      <c r="A289" s="15"/>
      <c r="B289" s="15"/>
      <c r="C289" s="15"/>
      <c r="D289" s="15"/>
      <c r="E289" s="15"/>
      <c r="F289" s="15"/>
      <c r="G289" s="15"/>
      <c r="H289" s="15"/>
      <c r="I289" s="15"/>
      <c r="J289" s="15"/>
      <c r="K289" s="15"/>
      <c r="L289" s="15"/>
      <c r="M289" s="15"/>
      <c r="N289" s="15"/>
      <c r="O289" s="15"/>
      <c r="P289" s="15"/>
      <c r="Q289" s="15"/>
      <c r="R289" s="15"/>
      <c r="S289" s="15"/>
    </row>
    <row r="290">
      <c r="A290" s="15"/>
      <c r="B290" s="15"/>
      <c r="C290" s="15"/>
      <c r="D290" s="15"/>
      <c r="E290" s="15"/>
      <c r="F290" s="15"/>
      <c r="G290" s="15"/>
      <c r="H290" s="15"/>
      <c r="I290" s="15"/>
      <c r="J290" s="15"/>
      <c r="K290" s="15"/>
      <c r="L290" s="15"/>
      <c r="M290" s="15"/>
      <c r="N290" s="15"/>
      <c r="O290" s="15"/>
      <c r="P290" s="15"/>
      <c r="Q290" s="15"/>
      <c r="R290" s="15"/>
      <c r="S290" s="15"/>
    </row>
    <row r="291">
      <c r="A291" s="15"/>
      <c r="B291" s="15"/>
      <c r="C291" s="15"/>
      <c r="D291" s="15"/>
      <c r="E291" s="15"/>
      <c r="F291" s="15"/>
      <c r="G291" s="15"/>
      <c r="H291" s="15"/>
      <c r="I291" s="15"/>
      <c r="J291" s="15"/>
      <c r="K291" s="15"/>
      <c r="L291" s="15"/>
      <c r="M291" s="15"/>
      <c r="N291" s="15"/>
      <c r="O291" s="15"/>
      <c r="P291" s="15"/>
      <c r="Q291" s="15"/>
      <c r="R291" s="15"/>
      <c r="S291" s="15"/>
    </row>
    <row r="292">
      <c r="A292" s="15"/>
      <c r="B292" s="15"/>
      <c r="C292" s="15"/>
      <c r="D292" s="15"/>
      <c r="E292" s="15"/>
      <c r="F292" s="15"/>
      <c r="G292" s="15"/>
      <c r="H292" s="15"/>
      <c r="I292" s="15"/>
      <c r="J292" s="15"/>
      <c r="K292" s="15"/>
      <c r="L292" s="15"/>
      <c r="M292" s="15"/>
      <c r="N292" s="15"/>
      <c r="O292" s="15"/>
      <c r="P292" s="15"/>
      <c r="Q292" s="15"/>
      <c r="R292" s="15"/>
      <c r="S292" s="15"/>
    </row>
    <row r="293">
      <c r="A293" s="15"/>
      <c r="B293" s="15"/>
      <c r="C293" s="15"/>
      <c r="D293" s="15"/>
      <c r="E293" s="15"/>
      <c r="F293" s="15"/>
      <c r="G293" s="15"/>
      <c r="H293" s="15"/>
      <c r="I293" s="15"/>
      <c r="J293" s="15"/>
      <c r="K293" s="15"/>
      <c r="L293" s="15"/>
      <c r="M293" s="15"/>
      <c r="N293" s="15"/>
      <c r="O293" s="15"/>
      <c r="P293" s="15"/>
      <c r="Q293" s="15"/>
      <c r="R293" s="15"/>
      <c r="S293" s="15"/>
    </row>
    <row r="294">
      <c r="A294" s="15"/>
      <c r="B294" s="15"/>
      <c r="C294" s="15"/>
      <c r="D294" s="15"/>
      <c r="E294" s="15"/>
      <c r="F294" s="15"/>
      <c r="G294" s="15"/>
      <c r="H294" s="15"/>
      <c r="I294" s="15"/>
      <c r="J294" s="15"/>
      <c r="K294" s="15"/>
      <c r="L294" s="15"/>
      <c r="M294" s="15"/>
      <c r="N294" s="15"/>
      <c r="O294" s="15"/>
      <c r="P294" s="15"/>
      <c r="Q294" s="15"/>
      <c r="R294" s="15"/>
      <c r="S294" s="15"/>
    </row>
    <row r="295">
      <c r="A295" s="15"/>
      <c r="B295" s="15"/>
      <c r="C295" s="15"/>
      <c r="D295" s="15"/>
      <c r="E295" s="15"/>
      <c r="F295" s="15"/>
      <c r="G295" s="15"/>
      <c r="H295" s="15"/>
      <c r="I295" s="15"/>
      <c r="J295" s="15"/>
      <c r="K295" s="15"/>
      <c r="L295" s="15"/>
      <c r="M295" s="15"/>
      <c r="N295" s="15"/>
      <c r="O295" s="15"/>
      <c r="P295" s="15"/>
      <c r="Q295" s="15"/>
      <c r="R295" s="15"/>
      <c r="S295" s="15"/>
    </row>
    <row r="296">
      <c r="A296" s="15"/>
      <c r="B296" s="15"/>
      <c r="C296" s="15"/>
      <c r="D296" s="15"/>
      <c r="E296" s="15"/>
      <c r="F296" s="15"/>
      <c r="G296" s="15"/>
      <c r="H296" s="15"/>
      <c r="I296" s="15"/>
      <c r="J296" s="15"/>
      <c r="K296" s="15"/>
      <c r="L296" s="15"/>
      <c r="M296" s="15"/>
      <c r="N296" s="15"/>
      <c r="O296" s="15"/>
      <c r="P296" s="15"/>
      <c r="Q296" s="15"/>
      <c r="R296" s="15"/>
      <c r="S296" s="15"/>
    </row>
    <row r="297">
      <c r="A297" s="15"/>
      <c r="B297" s="15"/>
      <c r="C297" s="15"/>
      <c r="D297" s="15"/>
      <c r="E297" s="15"/>
      <c r="F297" s="15"/>
      <c r="G297" s="15"/>
      <c r="H297" s="15"/>
      <c r="I297" s="15"/>
      <c r="J297" s="15"/>
      <c r="K297" s="15"/>
      <c r="L297" s="15"/>
      <c r="M297" s="15"/>
      <c r="N297" s="15"/>
      <c r="O297" s="15"/>
      <c r="P297" s="15"/>
      <c r="Q297" s="15"/>
      <c r="R297" s="15"/>
      <c r="S297" s="15"/>
    </row>
    <row r="298">
      <c r="A298" s="15"/>
      <c r="B298" s="15"/>
      <c r="C298" s="15"/>
      <c r="D298" s="15"/>
      <c r="E298" s="15"/>
      <c r="F298" s="15"/>
      <c r="G298" s="15"/>
      <c r="H298" s="15"/>
      <c r="I298" s="15"/>
      <c r="J298" s="15"/>
      <c r="K298" s="15"/>
      <c r="L298" s="15"/>
      <c r="M298" s="15"/>
      <c r="N298" s="15"/>
      <c r="O298" s="15"/>
      <c r="P298" s="15"/>
      <c r="Q298" s="15"/>
      <c r="R298" s="15"/>
      <c r="S298" s="15"/>
    </row>
    <row r="299">
      <c r="A299" s="15"/>
      <c r="B299" s="15"/>
      <c r="C299" s="15"/>
      <c r="D299" s="15"/>
      <c r="E299" s="15"/>
      <c r="F299" s="15"/>
      <c r="G299" s="15"/>
      <c r="H299" s="15"/>
      <c r="I299" s="15"/>
      <c r="J299" s="15"/>
      <c r="K299" s="15"/>
      <c r="L299" s="15"/>
      <c r="M299" s="15"/>
      <c r="N299" s="15"/>
      <c r="O299" s="15"/>
      <c r="P299" s="15"/>
      <c r="Q299" s="15"/>
      <c r="R299" s="15"/>
      <c r="S299" s="15"/>
    </row>
    <row r="300">
      <c r="A300" s="15"/>
      <c r="B300" s="15"/>
      <c r="C300" s="15"/>
      <c r="D300" s="15"/>
      <c r="E300" s="15"/>
      <c r="F300" s="15"/>
      <c r="G300" s="15"/>
      <c r="H300" s="15"/>
      <c r="I300" s="15"/>
      <c r="J300" s="15"/>
      <c r="K300" s="15"/>
      <c r="L300" s="15"/>
      <c r="M300" s="15"/>
      <c r="N300" s="15"/>
      <c r="O300" s="15"/>
      <c r="P300" s="15"/>
      <c r="Q300" s="15"/>
      <c r="R300" s="15"/>
      <c r="S300" s="15"/>
    </row>
    <row r="301">
      <c r="A301" s="15"/>
      <c r="B301" s="15"/>
      <c r="C301" s="15"/>
      <c r="D301" s="15"/>
      <c r="E301" s="15"/>
      <c r="F301" s="15"/>
      <c r="G301" s="15"/>
      <c r="H301" s="15"/>
      <c r="I301" s="15"/>
      <c r="J301" s="15"/>
      <c r="K301" s="15"/>
      <c r="L301" s="15"/>
      <c r="M301" s="15"/>
      <c r="N301" s="15"/>
      <c r="O301" s="15"/>
      <c r="P301" s="15"/>
      <c r="Q301" s="15"/>
      <c r="R301" s="15"/>
      <c r="S301" s="15"/>
    </row>
    <row r="302">
      <c r="A302" s="15"/>
      <c r="B302" s="15"/>
      <c r="C302" s="15"/>
      <c r="D302" s="15"/>
      <c r="E302" s="15"/>
      <c r="F302" s="15"/>
      <c r="G302" s="15"/>
      <c r="H302" s="15"/>
      <c r="I302" s="15"/>
      <c r="J302" s="15"/>
      <c r="K302" s="15"/>
      <c r="L302" s="15"/>
      <c r="M302" s="15"/>
      <c r="N302" s="15"/>
      <c r="O302" s="15"/>
      <c r="P302" s="15"/>
      <c r="Q302" s="15"/>
      <c r="R302" s="15"/>
      <c r="S302" s="15"/>
    </row>
    <row r="303">
      <c r="A303" s="15"/>
      <c r="B303" s="15"/>
      <c r="C303" s="15"/>
      <c r="D303" s="15"/>
      <c r="E303" s="15"/>
      <c r="F303" s="15"/>
      <c r="G303" s="15"/>
      <c r="H303" s="15"/>
      <c r="I303" s="15"/>
      <c r="J303" s="15"/>
      <c r="K303" s="15"/>
      <c r="L303" s="15"/>
      <c r="M303" s="15"/>
      <c r="N303" s="15"/>
      <c r="O303" s="15"/>
      <c r="P303" s="15"/>
      <c r="Q303" s="15"/>
      <c r="R303" s="15"/>
      <c r="S303" s="15"/>
    </row>
    <row r="304">
      <c r="A304" s="15"/>
      <c r="B304" s="15"/>
      <c r="C304" s="15"/>
      <c r="D304" s="15"/>
      <c r="E304" s="15"/>
      <c r="F304" s="15"/>
      <c r="G304" s="15"/>
      <c r="H304" s="15"/>
      <c r="I304" s="15"/>
      <c r="J304" s="15"/>
      <c r="K304" s="15"/>
      <c r="L304" s="15"/>
      <c r="M304" s="15"/>
      <c r="N304" s="15"/>
      <c r="O304" s="15"/>
      <c r="P304" s="15"/>
      <c r="Q304" s="15"/>
      <c r="R304" s="15"/>
      <c r="S304" s="15"/>
    </row>
    <row r="305">
      <c r="A305" s="15"/>
      <c r="B305" s="15"/>
      <c r="C305" s="15"/>
      <c r="D305" s="15"/>
      <c r="E305" s="15"/>
      <c r="F305" s="15"/>
      <c r="G305" s="15"/>
      <c r="H305" s="15"/>
      <c r="I305" s="15"/>
      <c r="J305" s="15"/>
      <c r="K305" s="15"/>
      <c r="L305" s="15"/>
      <c r="M305" s="15"/>
      <c r="N305" s="15"/>
      <c r="O305" s="15"/>
      <c r="P305" s="15"/>
      <c r="Q305" s="15"/>
      <c r="R305" s="15"/>
      <c r="S305" s="15"/>
    </row>
    <row r="306">
      <c r="A306" s="15"/>
      <c r="B306" s="15"/>
      <c r="C306" s="15"/>
      <c r="D306" s="15"/>
      <c r="E306" s="15"/>
      <c r="F306" s="15"/>
      <c r="G306" s="15"/>
      <c r="H306" s="15"/>
      <c r="I306" s="15"/>
      <c r="J306" s="15"/>
      <c r="K306" s="15"/>
      <c r="L306" s="15"/>
      <c r="M306" s="15"/>
      <c r="N306" s="15"/>
      <c r="O306" s="15"/>
      <c r="P306" s="15"/>
      <c r="Q306" s="15"/>
      <c r="R306" s="15"/>
      <c r="S306" s="15"/>
    </row>
    <row r="307">
      <c r="A307" s="15"/>
      <c r="B307" s="15"/>
      <c r="C307" s="15"/>
      <c r="D307" s="15"/>
      <c r="E307" s="15"/>
      <c r="F307" s="15"/>
      <c r="G307" s="15"/>
      <c r="H307" s="15"/>
      <c r="I307" s="15"/>
      <c r="J307" s="15"/>
      <c r="K307" s="15"/>
      <c r="L307" s="15"/>
      <c r="M307" s="15"/>
      <c r="N307" s="15"/>
      <c r="O307" s="15"/>
      <c r="P307" s="15"/>
      <c r="Q307" s="15"/>
      <c r="R307" s="15"/>
      <c r="S307" s="15"/>
    </row>
    <row r="308">
      <c r="A308" s="15"/>
      <c r="B308" s="15"/>
      <c r="C308" s="15"/>
      <c r="D308" s="15"/>
      <c r="E308" s="15"/>
      <c r="F308" s="15"/>
      <c r="G308" s="15"/>
      <c r="H308" s="15"/>
      <c r="I308" s="15"/>
      <c r="J308" s="15"/>
      <c r="K308" s="15"/>
      <c r="L308" s="15"/>
      <c r="M308" s="15"/>
      <c r="N308" s="15"/>
      <c r="O308" s="15"/>
      <c r="P308" s="15"/>
      <c r="Q308" s="15"/>
      <c r="R308" s="15"/>
      <c r="S308" s="15"/>
    </row>
    <row r="309">
      <c r="A309" s="15"/>
      <c r="B309" s="15"/>
      <c r="C309" s="15"/>
      <c r="D309" s="15"/>
      <c r="E309" s="15"/>
      <c r="F309" s="15"/>
      <c r="G309" s="15"/>
      <c r="H309" s="15"/>
      <c r="I309" s="15"/>
      <c r="J309" s="15"/>
      <c r="K309" s="15"/>
      <c r="L309" s="15"/>
      <c r="M309" s="15"/>
      <c r="N309" s="15"/>
      <c r="O309" s="15"/>
      <c r="P309" s="15"/>
      <c r="Q309" s="15"/>
      <c r="R309" s="15"/>
      <c r="S309" s="15"/>
    </row>
    <row r="310">
      <c r="A310" s="15"/>
      <c r="B310" s="15"/>
      <c r="C310" s="15"/>
      <c r="D310" s="15"/>
      <c r="E310" s="15"/>
      <c r="F310" s="15"/>
      <c r="G310" s="15"/>
      <c r="H310" s="15"/>
      <c r="I310" s="15"/>
      <c r="J310" s="15"/>
      <c r="K310" s="15"/>
      <c r="L310" s="15"/>
      <c r="M310" s="15"/>
      <c r="N310" s="15"/>
      <c r="O310" s="15"/>
      <c r="P310" s="15"/>
      <c r="Q310" s="15"/>
      <c r="R310" s="15"/>
      <c r="S310" s="15"/>
    </row>
    <row r="311">
      <c r="A311" s="15"/>
      <c r="B311" s="15"/>
      <c r="C311" s="15"/>
      <c r="D311" s="15"/>
      <c r="E311" s="15"/>
      <c r="F311" s="15"/>
      <c r="G311" s="15"/>
      <c r="H311" s="15"/>
      <c r="I311" s="15"/>
      <c r="J311" s="15"/>
      <c r="K311" s="15"/>
      <c r="L311" s="15"/>
      <c r="M311" s="15"/>
      <c r="N311" s="15"/>
      <c r="O311" s="15"/>
      <c r="P311" s="15"/>
      <c r="Q311" s="15"/>
      <c r="R311" s="15"/>
      <c r="S311" s="15"/>
    </row>
    <row r="312">
      <c r="A312" s="15"/>
      <c r="B312" s="15"/>
      <c r="C312" s="15"/>
      <c r="D312" s="15"/>
      <c r="E312" s="15"/>
      <c r="F312" s="15"/>
      <c r="G312" s="15"/>
      <c r="H312" s="15"/>
      <c r="I312" s="15"/>
      <c r="J312" s="15"/>
      <c r="K312" s="15"/>
      <c r="L312" s="15"/>
      <c r="M312" s="15"/>
      <c r="N312" s="15"/>
      <c r="O312" s="15"/>
      <c r="P312" s="15"/>
      <c r="Q312" s="15"/>
      <c r="R312" s="15"/>
      <c r="S312" s="15"/>
    </row>
    <row r="313">
      <c r="A313" s="15"/>
      <c r="B313" s="15"/>
      <c r="C313" s="15"/>
      <c r="D313" s="15"/>
      <c r="E313" s="15"/>
      <c r="F313" s="15"/>
      <c r="G313" s="15"/>
      <c r="H313" s="15"/>
      <c r="I313" s="15"/>
      <c r="J313" s="15"/>
      <c r="K313" s="15"/>
      <c r="L313" s="15"/>
      <c r="M313" s="15"/>
      <c r="N313" s="15"/>
      <c r="O313" s="15"/>
      <c r="P313" s="15"/>
      <c r="Q313" s="15"/>
      <c r="R313" s="15"/>
      <c r="S313" s="15"/>
    </row>
    <row r="314">
      <c r="A314" s="15"/>
      <c r="B314" s="15"/>
      <c r="C314" s="15"/>
      <c r="D314" s="15"/>
      <c r="E314" s="15"/>
      <c r="F314" s="15"/>
      <c r="G314" s="15"/>
      <c r="H314" s="15"/>
      <c r="I314" s="15"/>
      <c r="J314" s="15"/>
      <c r="K314" s="15"/>
      <c r="L314" s="15"/>
      <c r="M314" s="15"/>
      <c r="N314" s="15"/>
      <c r="O314" s="15"/>
      <c r="P314" s="15"/>
      <c r="Q314" s="15"/>
      <c r="R314" s="15"/>
      <c r="S314" s="15"/>
    </row>
    <row r="315">
      <c r="A315" s="15"/>
      <c r="B315" s="15"/>
      <c r="C315" s="15"/>
      <c r="D315" s="15"/>
      <c r="E315" s="15"/>
      <c r="F315" s="15"/>
      <c r="G315" s="15"/>
      <c r="H315" s="15"/>
      <c r="I315" s="15"/>
      <c r="J315" s="15"/>
      <c r="K315" s="15"/>
      <c r="L315" s="15"/>
      <c r="M315" s="15"/>
      <c r="N315" s="15"/>
      <c r="O315" s="15"/>
      <c r="P315" s="15"/>
      <c r="Q315" s="15"/>
      <c r="R315" s="15"/>
      <c r="S315" s="15"/>
    </row>
    <row r="316">
      <c r="A316" s="15"/>
      <c r="B316" s="15"/>
      <c r="C316" s="15"/>
      <c r="D316" s="15"/>
      <c r="E316" s="15"/>
      <c r="F316" s="15"/>
      <c r="G316" s="15"/>
      <c r="H316" s="15"/>
      <c r="I316" s="15"/>
      <c r="J316" s="15"/>
      <c r="K316" s="15"/>
      <c r="L316" s="15"/>
      <c r="M316" s="15"/>
      <c r="N316" s="15"/>
      <c r="O316" s="15"/>
      <c r="P316" s="15"/>
      <c r="Q316" s="15"/>
      <c r="R316" s="15"/>
      <c r="S316" s="15"/>
    </row>
    <row r="317">
      <c r="A317" s="15"/>
      <c r="B317" s="15"/>
      <c r="C317" s="15"/>
      <c r="D317" s="15"/>
      <c r="E317" s="15"/>
      <c r="F317" s="15"/>
      <c r="G317" s="15"/>
      <c r="H317" s="15"/>
      <c r="I317" s="15"/>
      <c r="J317" s="15"/>
      <c r="K317" s="15"/>
      <c r="L317" s="15"/>
      <c r="M317" s="15"/>
      <c r="N317" s="15"/>
      <c r="O317" s="15"/>
      <c r="P317" s="15"/>
      <c r="Q317" s="15"/>
      <c r="R317" s="15"/>
      <c r="S317" s="15"/>
    </row>
    <row r="318">
      <c r="A318" s="15"/>
      <c r="B318" s="15"/>
      <c r="C318" s="15"/>
      <c r="D318" s="15"/>
      <c r="E318" s="15"/>
      <c r="F318" s="15"/>
      <c r="G318" s="15"/>
      <c r="H318" s="15"/>
      <c r="I318" s="15"/>
      <c r="J318" s="15"/>
      <c r="K318" s="15"/>
      <c r="L318" s="15"/>
      <c r="M318" s="15"/>
      <c r="N318" s="15"/>
      <c r="O318" s="15"/>
      <c r="P318" s="15"/>
      <c r="Q318" s="15"/>
      <c r="R318" s="15"/>
      <c r="S318" s="15"/>
    </row>
    <row r="319">
      <c r="A319" s="15"/>
      <c r="B319" s="15"/>
      <c r="C319" s="15"/>
      <c r="D319" s="15"/>
      <c r="E319" s="15"/>
      <c r="F319" s="15"/>
      <c r="G319" s="15"/>
      <c r="H319" s="15"/>
      <c r="I319" s="15"/>
      <c r="J319" s="15"/>
      <c r="K319" s="15"/>
      <c r="L319" s="15"/>
      <c r="M319" s="15"/>
      <c r="N319" s="15"/>
      <c r="O319" s="15"/>
      <c r="P319" s="15"/>
      <c r="Q319" s="15"/>
      <c r="R319" s="15"/>
      <c r="S319" s="15"/>
    </row>
    <row r="320">
      <c r="A320" s="15"/>
      <c r="B320" s="15"/>
      <c r="C320" s="15"/>
      <c r="D320" s="15"/>
      <c r="E320" s="15"/>
      <c r="F320" s="15"/>
      <c r="G320" s="15"/>
      <c r="H320" s="15"/>
      <c r="I320" s="15"/>
      <c r="J320" s="15"/>
      <c r="K320" s="15"/>
      <c r="L320" s="15"/>
      <c r="M320" s="15"/>
      <c r="N320" s="15"/>
      <c r="O320" s="15"/>
      <c r="P320" s="15"/>
      <c r="Q320" s="15"/>
      <c r="R320" s="15"/>
      <c r="S320" s="15"/>
    </row>
    <row r="321">
      <c r="A321" s="15"/>
      <c r="B321" s="15"/>
      <c r="C321" s="15"/>
      <c r="D321" s="15"/>
      <c r="E321" s="15"/>
      <c r="F321" s="15"/>
      <c r="G321" s="15"/>
      <c r="H321" s="15"/>
      <c r="I321" s="15"/>
      <c r="J321" s="15"/>
      <c r="K321" s="15"/>
      <c r="L321" s="15"/>
      <c r="M321" s="15"/>
      <c r="N321" s="15"/>
      <c r="O321" s="15"/>
      <c r="P321" s="15"/>
      <c r="Q321" s="15"/>
      <c r="R321" s="15"/>
      <c r="S321" s="15"/>
    </row>
    <row r="322">
      <c r="A322" s="15"/>
      <c r="B322" s="15"/>
      <c r="C322" s="15"/>
      <c r="D322" s="15"/>
      <c r="E322" s="15"/>
      <c r="F322" s="15"/>
      <c r="G322" s="15"/>
      <c r="H322" s="15"/>
      <c r="I322" s="15"/>
      <c r="J322" s="15"/>
      <c r="K322" s="15"/>
      <c r="L322" s="15"/>
      <c r="M322" s="15"/>
      <c r="N322" s="15"/>
      <c r="O322" s="15"/>
      <c r="P322" s="15"/>
      <c r="Q322" s="15"/>
      <c r="R322" s="15"/>
      <c r="S322" s="15"/>
    </row>
    <row r="323">
      <c r="A323" s="15"/>
      <c r="B323" s="15"/>
      <c r="C323" s="15"/>
      <c r="D323" s="15"/>
      <c r="E323" s="15"/>
      <c r="F323" s="15"/>
      <c r="G323" s="15"/>
      <c r="H323" s="15"/>
      <c r="I323" s="15"/>
      <c r="J323" s="15"/>
      <c r="K323" s="15"/>
      <c r="L323" s="15"/>
      <c r="M323" s="15"/>
      <c r="N323" s="15"/>
      <c r="O323" s="15"/>
      <c r="P323" s="15"/>
      <c r="Q323" s="15"/>
      <c r="R323" s="15"/>
      <c r="S323" s="15"/>
    </row>
    <row r="324">
      <c r="A324" s="15"/>
      <c r="B324" s="15"/>
      <c r="C324" s="15"/>
      <c r="D324" s="15"/>
      <c r="E324" s="15"/>
      <c r="F324" s="15"/>
      <c r="G324" s="15"/>
      <c r="H324" s="15"/>
      <c r="I324" s="15"/>
      <c r="J324" s="15"/>
      <c r="K324" s="15"/>
      <c r="L324" s="15"/>
      <c r="M324" s="15"/>
      <c r="N324" s="15"/>
      <c r="O324" s="15"/>
      <c r="P324" s="15"/>
      <c r="Q324" s="15"/>
      <c r="R324" s="15"/>
      <c r="S324" s="15"/>
    </row>
    <row r="325">
      <c r="A325" s="15"/>
      <c r="B325" s="15"/>
      <c r="C325" s="15"/>
      <c r="D325" s="15"/>
      <c r="E325" s="15"/>
      <c r="F325" s="15"/>
      <c r="G325" s="15"/>
      <c r="H325" s="15"/>
      <c r="I325" s="15"/>
      <c r="J325" s="15"/>
      <c r="K325" s="15"/>
      <c r="L325" s="15"/>
      <c r="M325" s="15"/>
      <c r="N325" s="15"/>
      <c r="O325" s="15"/>
      <c r="P325" s="15"/>
      <c r="Q325" s="15"/>
      <c r="R325" s="15"/>
      <c r="S325" s="15"/>
    </row>
    <row r="326">
      <c r="A326" s="15"/>
      <c r="B326" s="15"/>
      <c r="C326" s="15"/>
      <c r="D326" s="15"/>
      <c r="E326" s="15"/>
      <c r="F326" s="15"/>
      <c r="G326" s="15"/>
      <c r="H326" s="15"/>
      <c r="I326" s="15"/>
      <c r="J326" s="15"/>
      <c r="K326" s="15"/>
      <c r="L326" s="15"/>
      <c r="M326" s="15"/>
      <c r="N326" s="15"/>
      <c r="O326" s="15"/>
      <c r="P326" s="15"/>
      <c r="Q326" s="15"/>
      <c r="R326" s="15"/>
      <c r="S326" s="15"/>
    </row>
    <row r="327">
      <c r="A327" s="15"/>
      <c r="B327" s="15"/>
      <c r="C327" s="15"/>
      <c r="D327" s="15"/>
      <c r="E327" s="15"/>
      <c r="F327" s="15"/>
      <c r="G327" s="15"/>
      <c r="H327" s="15"/>
      <c r="I327" s="15"/>
      <c r="J327" s="15"/>
      <c r="K327" s="15"/>
      <c r="L327" s="15"/>
      <c r="M327" s="15"/>
      <c r="N327" s="15"/>
      <c r="O327" s="15"/>
      <c r="P327" s="15"/>
      <c r="Q327" s="15"/>
      <c r="R327" s="15"/>
      <c r="S327" s="15"/>
    </row>
    <row r="328">
      <c r="A328" s="15"/>
      <c r="B328" s="15"/>
      <c r="C328" s="15"/>
      <c r="D328" s="15"/>
      <c r="E328" s="15"/>
      <c r="F328" s="15"/>
      <c r="G328" s="15"/>
      <c r="H328" s="15"/>
      <c r="I328" s="15"/>
      <c r="J328" s="15"/>
      <c r="K328" s="15"/>
      <c r="L328" s="15"/>
      <c r="M328" s="15"/>
      <c r="N328" s="15"/>
      <c r="O328" s="15"/>
      <c r="P328" s="15"/>
      <c r="Q328" s="15"/>
      <c r="R328" s="15"/>
      <c r="S328" s="15"/>
    </row>
    <row r="329">
      <c r="A329" s="15"/>
      <c r="B329" s="15"/>
      <c r="C329" s="15"/>
      <c r="D329" s="15"/>
      <c r="E329" s="15"/>
      <c r="F329" s="15"/>
      <c r="G329" s="15"/>
      <c r="H329" s="15"/>
      <c r="I329" s="15"/>
      <c r="J329" s="15"/>
      <c r="K329" s="15"/>
      <c r="L329" s="15"/>
      <c r="M329" s="15"/>
      <c r="N329" s="15"/>
      <c r="O329" s="15"/>
      <c r="P329" s="15"/>
      <c r="Q329" s="15"/>
      <c r="R329" s="15"/>
      <c r="S329" s="15"/>
    </row>
    <row r="330">
      <c r="A330" s="15"/>
      <c r="B330" s="15"/>
      <c r="C330" s="15"/>
      <c r="D330" s="15"/>
      <c r="E330" s="15"/>
      <c r="F330" s="15"/>
      <c r="G330" s="15"/>
      <c r="H330" s="15"/>
      <c r="I330" s="15"/>
      <c r="J330" s="15"/>
      <c r="K330" s="15"/>
      <c r="L330" s="15"/>
      <c r="M330" s="15"/>
      <c r="N330" s="15"/>
      <c r="O330" s="15"/>
      <c r="P330" s="15"/>
      <c r="Q330" s="15"/>
      <c r="R330" s="15"/>
      <c r="S330" s="15"/>
    </row>
    <row r="331">
      <c r="A331" s="15"/>
      <c r="B331" s="15"/>
      <c r="C331" s="15"/>
      <c r="D331" s="15"/>
      <c r="E331" s="15"/>
      <c r="F331" s="15"/>
      <c r="G331" s="15"/>
      <c r="H331" s="15"/>
      <c r="I331" s="15"/>
      <c r="J331" s="15"/>
      <c r="K331" s="15"/>
      <c r="L331" s="15"/>
      <c r="M331" s="15"/>
      <c r="N331" s="15"/>
      <c r="O331" s="15"/>
      <c r="P331" s="15"/>
      <c r="Q331" s="15"/>
      <c r="R331" s="15"/>
      <c r="S331" s="15"/>
    </row>
    <row r="332">
      <c r="A332" s="15"/>
      <c r="B332" s="15"/>
      <c r="C332" s="15"/>
      <c r="D332" s="15"/>
      <c r="E332" s="15"/>
      <c r="F332" s="15"/>
      <c r="G332" s="15"/>
      <c r="H332" s="15"/>
      <c r="I332" s="15"/>
      <c r="J332" s="15"/>
      <c r="K332" s="15"/>
      <c r="L332" s="15"/>
      <c r="M332" s="15"/>
      <c r="N332" s="15"/>
      <c r="O332" s="15"/>
      <c r="P332" s="15"/>
      <c r="Q332" s="15"/>
      <c r="R332" s="15"/>
      <c r="S332" s="15"/>
    </row>
    <row r="333">
      <c r="A333" s="15"/>
      <c r="B333" s="15"/>
      <c r="C333" s="15"/>
      <c r="D333" s="15"/>
      <c r="E333" s="15"/>
      <c r="F333" s="15"/>
      <c r="G333" s="15"/>
      <c r="H333" s="15"/>
      <c r="I333" s="15"/>
      <c r="J333" s="15"/>
      <c r="K333" s="15"/>
      <c r="L333" s="15"/>
      <c r="M333" s="15"/>
      <c r="N333" s="15"/>
      <c r="O333" s="15"/>
      <c r="P333" s="15"/>
      <c r="Q333" s="15"/>
      <c r="R333" s="15"/>
      <c r="S333" s="15"/>
    </row>
    <row r="334">
      <c r="A334" s="15"/>
      <c r="B334" s="15"/>
      <c r="C334" s="15"/>
      <c r="D334" s="15"/>
      <c r="E334" s="15"/>
      <c r="F334" s="15"/>
      <c r="G334" s="15"/>
      <c r="H334" s="15"/>
      <c r="I334" s="15"/>
      <c r="J334" s="15"/>
      <c r="K334" s="15"/>
      <c r="L334" s="15"/>
      <c r="M334" s="15"/>
      <c r="N334" s="15"/>
      <c r="O334" s="15"/>
      <c r="P334" s="15"/>
      <c r="Q334" s="15"/>
      <c r="R334" s="15"/>
      <c r="S334" s="15"/>
    </row>
    <row r="335">
      <c r="A335" s="15"/>
      <c r="B335" s="15"/>
      <c r="C335" s="15"/>
      <c r="D335" s="15"/>
      <c r="E335" s="15"/>
      <c r="F335" s="15"/>
      <c r="G335" s="15"/>
      <c r="H335" s="15"/>
      <c r="I335" s="15"/>
      <c r="J335" s="15"/>
      <c r="K335" s="15"/>
      <c r="L335" s="15"/>
      <c r="M335" s="15"/>
      <c r="N335" s="15"/>
      <c r="O335" s="15"/>
      <c r="P335" s="15"/>
      <c r="Q335" s="15"/>
      <c r="R335" s="15"/>
      <c r="S335" s="15"/>
    </row>
    <row r="336">
      <c r="A336" s="15"/>
      <c r="B336" s="15"/>
      <c r="C336" s="15"/>
      <c r="D336" s="15"/>
      <c r="E336" s="15"/>
      <c r="F336" s="15"/>
      <c r="G336" s="15"/>
      <c r="H336" s="15"/>
      <c r="I336" s="15"/>
      <c r="J336" s="15"/>
      <c r="K336" s="15"/>
      <c r="L336" s="15"/>
      <c r="M336" s="15"/>
      <c r="N336" s="15"/>
      <c r="O336" s="15"/>
      <c r="P336" s="15"/>
      <c r="Q336" s="15"/>
      <c r="R336" s="15"/>
      <c r="S336" s="15"/>
    </row>
    <row r="337">
      <c r="A337" s="15"/>
      <c r="B337" s="15"/>
      <c r="C337" s="15"/>
      <c r="D337" s="15"/>
      <c r="E337" s="15"/>
      <c r="F337" s="15"/>
      <c r="G337" s="15"/>
      <c r="H337" s="15"/>
      <c r="I337" s="15"/>
      <c r="J337" s="15"/>
      <c r="K337" s="15"/>
      <c r="L337" s="15"/>
      <c r="M337" s="15"/>
      <c r="N337" s="15"/>
      <c r="O337" s="15"/>
      <c r="P337" s="15"/>
      <c r="Q337" s="15"/>
      <c r="R337" s="15"/>
      <c r="S337" s="15"/>
    </row>
    <row r="338">
      <c r="A338" s="15"/>
      <c r="B338" s="15"/>
      <c r="C338" s="15"/>
      <c r="D338" s="15"/>
      <c r="E338" s="15"/>
      <c r="F338" s="15"/>
      <c r="G338" s="15"/>
      <c r="H338" s="15"/>
      <c r="I338" s="15"/>
      <c r="J338" s="15"/>
      <c r="K338" s="15"/>
      <c r="L338" s="15"/>
      <c r="M338" s="15"/>
      <c r="N338" s="15"/>
      <c r="O338" s="15"/>
      <c r="P338" s="15"/>
      <c r="Q338" s="15"/>
      <c r="R338" s="15"/>
      <c r="S338" s="15"/>
    </row>
    <row r="339">
      <c r="A339" s="15"/>
      <c r="B339" s="15"/>
      <c r="C339" s="15"/>
      <c r="D339" s="15"/>
      <c r="E339" s="15"/>
      <c r="F339" s="15"/>
      <c r="G339" s="15"/>
      <c r="H339" s="15"/>
      <c r="I339" s="15"/>
      <c r="J339" s="15"/>
      <c r="K339" s="15"/>
      <c r="L339" s="15"/>
      <c r="M339" s="15"/>
      <c r="N339" s="15"/>
      <c r="O339" s="15"/>
      <c r="P339" s="15"/>
      <c r="Q339" s="15"/>
      <c r="R339" s="15"/>
      <c r="S339" s="15"/>
    </row>
    <row r="340">
      <c r="A340" s="15"/>
      <c r="B340" s="15"/>
      <c r="C340" s="15"/>
      <c r="D340" s="15"/>
      <c r="E340" s="15"/>
      <c r="F340" s="15"/>
      <c r="G340" s="15"/>
      <c r="H340" s="15"/>
      <c r="I340" s="15"/>
      <c r="J340" s="15"/>
      <c r="K340" s="15"/>
      <c r="L340" s="15"/>
      <c r="M340" s="15"/>
      <c r="N340" s="15"/>
      <c r="O340" s="15"/>
      <c r="P340" s="15"/>
      <c r="Q340" s="15"/>
      <c r="R340" s="15"/>
      <c r="S340" s="15"/>
    </row>
    <row r="341">
      <c r="A341" s="15"/>
      <c r="B341" s="15"/>
      <c r="C341" s="15"/>
      <c r="D341" s="15"/>
      <c r="E341" s="15"/>
      <c r="F341" s="15"/>
      <c r="G341" s="15"/>
      <c r="H341" s="15"/>
      <c r="I341" s="15"/>
      <c r="J341" s="15"/>
      <c r="K341" s="15"/>
      <c r="L341" s="15"/>
      <c r="M341" s="15"/>
      <c r="N341" s="15"/>
      <c r="O341" s="15"/>
      <c r="P341" s="15"/>
      <c r="Q341" s="15"/>
      <c r="R341" s="15"/>
      <c r="S341" s="15"/>
    </row>
    <row r="342">
      <c r="A342" s="15"/>
      <c r="B342" s="15"/>
      <c r="C342" s="15"/>
      <c r="D342" s="15"/>
      <c r="E342" s="15"/>
      <c r="F342" s="15"/>
      <c r="G342" s="15"/>
      <c r="H342" s="15"/>
      <c r="I342" s="15"/>
      <c r="J342" s="15"/>
      <c r="K342" s="15"/>
      <c r="L342" s="15"/>
      <c r="M342" s="15"/>
      <c r="N342" s="15"/>
      <c r="O342" s="15"/>
      <c r="P342" s="15"/>
      <c r="Q342" s="15"/>
      <c r="R342" s="15"/>
      <c r="S342" s="15"/>
    </row>
    <row r="343">
      <c r="A343" s="15"/>
      <c r="B343" s="15"/>
      <c r="C343" s="15"/>
      <c r="D343" s="15"/>
      <c r="E343" s="15"/>
      <c r="F343" s="15"/>
      <c r="G343" s="15"/>
      <c r="H343" s="15"/>
      <c r="I343" s="15"/>
      <c r="J343" s="15"/>
      <c r="K343" s="15"/>
      <c r="L343" s="15"/>
      <c r="M343" s="15"/>
      <c r="N343" s="15"/>
      <c r="O343" s="15"/>
      <c r="P343" s="15"/>
      <c r="Q343" s="15"/>
      <c r="R343" s="15"/>
      <c r="S343" s="15"/>
    </row>
    <row r="344">
      <c r="A344" s="15"/>
      <c r="B344" s="15"/>
      <c r="C344" s="15"/>
      <c r="D344" s="15"/>
      <c r="E344" s="15"/>
      <c r="F344" s="15"/>
      <c r="G344" s="15"/>
      <c r="H344" s="15"/>
      <c r="I344" s="15"/>
      <c r="J344" s="15"/>
      <c r="K344" s="15"/>
      <c r="L344" s="15"/>
      <c r="M344" s="15"/>
      <c r="N344" s="15"/>
      <c r="O344" s="15"/>
      <c r="P344" s="15"/>
      <c r="Q344" s="15"/>
      <c r="R344" s="15"/>
      <c r="S344" s="15"/>
    </row>
    <row r="345">
      <c r="A345" s="15"/>
      <c r="B345" s="15"/>
      <c r="C345" s="15"/>
      <c r="D345" s="15"/>
      <c r="E345" s="15"/>
      <c r="F345" s="15"/>
      <c r="G345" s="15"/>
      <c r="H345" s="15"/>
      <c r="I345" s="15"/>
      <c r="J345" s="15"/>
      <c r="K345" s="15"/>
      <c r="L345" s="15"/>
      <c r="M345" s="15"/>
      <c r="N345" s="15"/>
      <c r="O345" s="15"/>
      <c r="P345" s="15"/>
      <c r="Q345" s="15"/>
      <c r="R345" s="15"/>
      <c r="S345" s="15"/>
    </row>
    <row r="346">
      <c r="A346" s="15"/>
      <c r="B346" s="15"/>
      <c r="C346" s="15"/>
      <c r="D346" s="15"/>
      <c r="E346" s="15"/>
      <c r="F346" s="15"/>
      <c r="G346" s="15"/>
      <c r="H346" s="15"/>
      <c r="I346" s="15"/>
      <c r="J346" s="15"/>
      <c r="K346" s="15"/>
      <c r="L346" s="15"/>
      <c r="M346" s="15"/>
      <c r="N346" s="15"/>
      <c r="O346" s="15"/>
      <c r="P346" s="15"/>
      <c r="Q346" s="15"/>
      <c r="R346" s="15"/>
      <c r="S346" s="15"/>
    </row>
    <row r="347">
      <c r="A347" s="15"/>
      <c r="B347" s="15"/>
      <c r="C347" s="15"/>
      <c r="D347" s="15"/>
      <c r="E347" s="15"/>
      <c r="F347" s="15"/>
      <c r="G347" s="15"/>
      <c r="H347" s="15"/>
      <c r="I347" s="15"/>
      <c r="J347" s="15"/>
      <c r="K347" s="15"/>
      <c r="L347" s="15"/>
      <c r="M347" s="15"/>
      <c r="N347" s="15"/>
      <c r="O347" s="15"/>
      <c r="P347" s="15"/>
      <c r="Q347" s="15"/>
      <c r="R347" s="15"/>
      <c r="S347" s="15"/>
    </row>
    <row r="348">
      <c r="A348" s="15"/>
      <c r="B348" s="15"/>
      <c r="C348" s="15"/>
      <c r="D348" s="15"/>
      <c r="E348" s="15"/>
      <c r="F348" s="15"/>
      <c r="G348" s="15"/>
      <c r="H348" s="15"/>
      <c r="I348" s="15"/>
      <c r="J348" s="15"/>
      <c r="K348" s="15"/>
      <c r="L348" s="15"/>
      <c r="M348" s="15"/>
      <c r="N348" s="15"/>
      <c r="O348" s="15"/>
      <c r="P348" s="15"/>
      <c r="Q348" s="15"/>
      <c r="R348" s="15"/>
      <c r="S348" s="15"/>
    </row>
    <row r="349">
      <c r="A349" s="15"/>
      <c r="B349" s="15"/>
      <c r="C349" s="15"/>
      <c r="D349" s="15"/>
      <c r="E349" s="15"/>
      <c r="F349" s="15"/>
      <c r="G349" s="15"/>
      <c r="H349" s="15"/>
      <c r="I349" s="15"/>
      <c r="J349" s="15"/>
      <c r="K349" s="15"/>
      <c r="L349" s="15"/>
      <c r="M349" s="15"/>
      <c r="N349" s="15"/>
      <c r="O349" s="15"/>
      <c r="P349" s="15"/>
      <c r="Q349" s="15"/>
      <c r="R349" s="15"/>
      <c r="S349" s="15"/>
    </row>
    <row r="350">
      <c r="A350" s="15"/>
      <c r="B350" s="15"/>
      <c r="C350" s="15"/>
      <c r="D350" s="15"/>
      <c r="E350" s="15"/>
      <c r="F350" s="15"/>
      <c r="G350" s="15"/>
      <c r="H350" s="15"/>
      <c r="I350" s="15"/>
      <c r="J350" s="15"/>
      <c r="K350" s="15"/>
      <c r="L350" s="15"/>
      <c r="M350" s="15"/>
      <c r="N350" s="15"/>
      <c r="O350" s="15"/>
      <c r="P350" s="15"/>
      <c r="Q350" s="15"/>
      <c r="R350" s="15"/>
      <c r="S350" s="15"/>
    </row>
    <row r="351">
      <c r="A351" s="15"/>
      <c r="B351" s="15"/>
      <c r="C351" s="15"/>
      <c r="D351" s="15"/>
      <c r="E351" s="15"/>
      <c r="F351" s="15"/>
      <c r="G351" s="15"/>
      <c r="H351" s="15"/>
      <c r="I351" s="15"/>
      <c r="J351" s="15"/>
      <c r="K351" s="15"/>
      <c r="L351" s="15"/>
      <c r="M351" s="15"/>
      <c r="N351" s="15"/>
      <c r="O351" s="15"/>
      <c r="P351" s="15"/>
      <c r="Q351" s="15"/>
      <c r="R351" s="15"/>
      <c r="S351" s="15"/>
    </row>
    <row r="352">
      <c r="A352" s="15"/>
      <c r="B352" s="15"/>
      <c r="C352" s="15"/>
      <c r="D352" s="15"/>
      <c r="E352" s="15"/>
      <c r="F352" s="15"/>
      <c r="G352" s="15"/>
      <c r="H352" s="15"/>
      <c r="I352" s="15"/>
      <c r="J352" s="15"/>
      <c r="K352" s="15"/>
      <c r="L352" s="15"/>
      <c r="M352" s="15"/>
      <c r="N352" s="15"/>
      <c r="O352" s="15"/>
      <c r="P352" s="15"/>
      <c r="Q352" s="15"/>
      <c r="R352" s="15"/>
      <c r="S352" s="15"/>
    </row>
    <row r="353">
      <c r="A353" s="15"/>
      <c r="B353" s="15"/>
      <c r="C353" s="15"/>
      <c r="D353" s="15"/>
      <c r="E353" s="15"/>
      <c r="F353" s="15"/>
      <c r="G353" s="15"/>
      <c r="H353" s="15"/>
      <c r="I353" s="15"/>
      <c r="J353" s="15"/>
      <c r="K353" s="15"/>
      <c r="L353" s="15"/>
      <c r="M353" s="15"/>
      <c r="N353" s="15"/>
      <c r="O353" s="15"/>
      <c r="P353" s="15"/>
      <c r="Q353" s="15"/>
      <c r="R353" s="15"/>
      <c r="S353" s="15"/>
    </row>
    <row r="354">
      <c r="A354" s="15"/>
      <c r="B354" s="15"/>
      <c r="C354" s="15"/>
      <c r="D354" s="15"/>
      <c r="E354" s="15"/>
      <c r="F354" s="15"/>
      <c r="G354" s="15"/>
      <c r="H354" s="15"/>
      <c r="I354" s="15"/>
      <c r="J354" s="15"/>
      <c r="K354" s="15"/>
      <c r="L354" s="15"/>
      <c r="M354" s="15"/>
      <c r="N354" s="15"/>
      <c r="O354" s="15"/>
      <c r="P354" s="15"/>
      <c r="Q354" s="15"/>
      <c r="R354" s="15"/>
      <c r="S354" s="15"/>
    </row>
    <row r="355">
      <c r="A355" s="15"/>
      <c r="B355" s="15"/>
      <c r="C355" s="15"/>
      <c r="D355" s="15"/>
      <c r="E355" s="15"/>
      <c r="F355" s="15"/>
      <c r="G355" s="15"/>
      <c r="H355" s="15"/>
      <c r="I355" s="15"/>
      <c r="J355" s="15"/>
      <c r="K355" s="15"/>
      <c r="L355" s="15"/>
      <c r="M355" s="15"/>
      <c r="N355" s="15"/>
      <c r="O355" s="15"/>
      <c r="P355" s="15"/>
      <c r="Q355" s="15"/>
      <c r="R355" s="15"/>
      <c r="S355" s="15"/>
    </row>
    <row r="356">
      <c r="A356" s="15"/>
      <c r="B356" s="15"/>
      <c r="C356" s="15"/>
      <c r="D356" s="15"/>
      <c r="E356" s="15"/>
      <c r="F356" s="15"/>
      <c r="G356" s="15"/>
      <c r="H356" s="15"/>
      <c r="I356" s="15"/>
      <c r="J356" s="15"/>
      <c r="K356" s="15"/>
      <c r="L356" s="15"/>
      <c r="M356" s="15"/>
      <c r="N356" s="15"/>
      <c r="O356" s="15"/>
      <c r="P356" s="15"/>
      <c r="Q356" s="15"/>
      <c r="R356" s="15"/>
      <c r="S356" s="15"/>
    </row>
    <row r="357">
      <c r="A357" s="15"/>
      <c r="B357" s="15"/>
      <c r="C357" s="15"/>
      <c r="D357" s="15"/>
      <c r="E357" s="15"/>
      <c r="F357" s="15"/>
      <c r="G357" s="15"/>
      <c r="H357" s="15"/>
      <c r="I357" s="15"/>
      <c r="J357" s="15"/>
      <c r="K357" s="15"/>
      <c r="L357" s="15"/>
      <c r="M357" s="15"/>
      <c r="N357" s="15"/>
      <c r="O357" s="15"/>
      <c r="P357" s="15"/>
      <c r="Q357" s="15"/>
      <c r="R357" s="15"/>
      <c r="S357" s="15"/>
    </row>
    <row r="358">
      <c r="A358" s="15"/>
      <c r="B358" s="15"/>
      <c r="C358" s="15"/>
      <c r="D358" s="15"/>
      <c r="E358" s="15"/>
      <c r="F358" s="15"/>
      <c r="G358" s="15"/>
      <c r="H358" s="15"/>
      <c r="I358" s="15"/>
      <c r="J358" s="15"/>
      <c r="K358" s="15"/>
      <c r="L358" s="15"/>
      <c r="M358" s="15"/>
      <c r="N358" s="15"/>
      <c r="O358" s="15"/>
      <c r="P358" s="15"/>
      <c r="Q358" s="15"/>
      <c r="R358" s="15"/>
      <c r="S358" s="15"/>
    </row>
    <row r="359">
      <c r="A359" s="15"/>
      <c r="B359" s="15"/>
      <c r="C359" s="15"/>
      <c r="D359" s="15"/>
      <c r="E359" s="15"/>
      <c r="F359" s="15"/>
      <c r="G359" s="15"/>
      <c r="H359" s="15"/>
      <c r="I359" s="15"/>
      <c r="J359" s="15"/>
      <c r="K359" s="15"/>
      <c r="L359" s="15"/>
      <c r="M359" s="15"/>
      <c r="N359" s="15"/>
      <c r="O359" s="15"/>
      <c r="P359" s="15"/>
      <c r="Q359" s="15"/>
      <c r="R359" s="15"/>
      <c r="S359" s="15"/>
    </row>
    <row r="360">
      <c r="A360" s="15"/>
      <c r="B360" s="15"/>
      <c r="C360" s="15"/>
      <c r="D360" s="15"/>
      <c r="E360" s="15"/>
      <c r="F360" s="15"/>
      <c r="G360" s="15"/>
      <c r="H360" s="15"/>
      <c r="I360" s="15"/>
      <c r="J360" s="15"/>
      <c r="K360" s="15"/>
      <c r="L360" s="15"/>
      <c r="M360" s="15"/>
      <c r="N360" s="15"/>
      <c r="O360" s="15"/>
      <c r="P360" s="15"/>
      <c r="Q360" s="15"/>
      <c r="R360" s="15"/>
      <c r="S360" s="15"/>
    </row>
    <row r="361">
      <c r="A361" s="15"/>
      <c r="B361" s="15"/>
      <c r="C361" s="15"/>
      <c r="D361" s="15"/>
      <c r="E361" s="15"/>
      <c r="F361" s="15"/>
      <c r="G361" s="15"/>
      <c r="H361" s="15"/>
      <c r="I361" s="15"/>
      <c r="J361" s="15"/>
      <c r="K361" s="15"/>
      <c r="L361" s="15"/>
      <c r="M361" s="15"/>
      <c r="N361" s="15"/>
      <c r="O361" s="15"/>
      <c r="P361" s="15"/>
      <c r="Q361" s="15"/>
      <c r="R361" s="15"/>
      <c r="S361" s="15"/>
    </row>
    <row r="362">
      <c r="A362" s="15"/>
      <c r="B362" s="15"/>
      <c r="C362" s="15"/>
      <c r="D362" s="15"/>
      <c r="E362" s="15"/>
      <c r="F362" s="15"/>
      <c r="G362" s="15"/>
      <c r="H362" s="15"/>
      <c r="I362" s="15"/>
      <c r="J362" s="15"/>
      <c r="K362" s="15"/>
      <c r="L362" s="15"/>
      <c r="M362" s="15"/>
      <c r="N362" s="15"/>
      <c r="O362" s="15"/>
      <c r="P362" s="15"/>
      <c r="Q362" s="15"/>
      <c r="R362" s="15"/>
      <c r="S362" s="15"/>
    </row>
    <row r="363">
      <c r="A363" s="15"/>
      <c r="B363" s="15"/>
      <c r="C363" s="15"/>
      <c r="D363" s="15"/>
      <c r="E363" s="15"/>
      <c r="F363" s="15"/>
      <c r="G363" s="15"/>
      <c r="H363" s="15"/>
      <c r="I363" s="15"/>
      <c r="J363" s="15"/>
      <c r="K363" s="15"/>
      <c r="L363" s="15"/>
      <c r="M363" s="15"/>
      <c r="N363" s="15"/>
      <c r="O363" s="15"/>
      <c r="P363" s="15"/>
      <c r="Q363" s="15"/>
      <c r="R363" s="15"/>
      <c r="S363" s="15"/>
    </row>
    <row r="364">
      <c r="A364" s="15"/>
      <c r="B364" s="15"/>
      <c r="C364" s="15"/>
      <c r="D364" s="15"/>
      <c r="E364" s="15"/>
      <c r="F364" s="15"/>
      <c r="G364" s="15"/>
      <c r="H364" s="15"/>
      <c r="I364" s="15"/>
      <c r="J364" s="15"/>
      <c r="K364" s="15"/>
      <c r="L364" s="15"/>
      <c r="M364" s="15"/>
      <c r="N364" s="15"/>
      <c r="O364" s="15"/>
      <c r="P364" s="15"/>
      <c r="Q364" s="15"/>
      <c r="R364" s="15"/>
      <c r="S364" s="15"/>
    </row>
    <row r="365">
      <c r="A365" s="15"/>
      <c r="B365" s="15"/>
      <c r="C365" s="15"/>
      <c r="D365" s="15"/>
      <c r="E365" s="15"/>
      <c r="F365" s="15"/>
      <c r="G365" s="15"/>
      <c r="H365" s="15"/>
      <c r="I365" s="15"/>
      <c r="J365" s="15"/>
      <c r="K365" s="15"/>
      <c r="L365" s="15"/>
      <c r="M365" s="15"/>
      <c r="N365" s="15"/>
      <c r="O365" s="15"/>
      <c r="P365" s="15"/>
      <c r="Q365" s="15"/>
      <c r="R365" s="15"/>
      <c r="S365" s="15"/>
    </row>
    <row r="366">
      <c r="A366" s="15"/>
      <c r="B366" s="15"/>
      <c r="C366" s="15"/>
      <c r="D366" s="15"/>
      <c r="E366" s="15"/>
      <c r="F366" s="15"/>
      <c r="G366" s="15"/>
      <c r="H366" s="15"/>
      <c r="I366" s="15"/>
      <c r="J366" s="15"/>
      <c r="K366" s="15"/>
      <c r="L366" s="15"/>
      <c r="M366" s="15"/>
      <c r="N366" s="15"/>
      <c r="O366" s="15"/>
      <c r="P366" s="15"/>
      <c r="Q366" s="15"/>
      <c r="R366" s="15"/>
      <c r="S366" s="15"/>
    </row>
    <row r="367">
      <c r="A367" s="15"/>
      <c r="B367" s="15"/>
      <c r="C367" s="15"/>
      <c r="D367" s="15"/>
      <c r="E367" s="15"/>
      <c r="F367" s="15"/>
      <c r="G367" s="15"/>
      <c r="H367" s="15"/>
      <c r="I367" s="15"/>
      <c r="J367" s="15"/>
      <c r="K367" s="15"/>
      <c r="L367" s="15"/>
      <c r="M367" s="15"/>
      <c r="N367" s="15"/>
      <c r="O367" s="15"/>
      <c r="P367" s="15"/>
      <c r="Q367" s="15"/>
      <c r="R367" s="15"/>
      <c r="S367" s="15"/>
    </row>
    <row r="368">
      <c r="A368" s="15"/>
      <c r="B368" s="15"/>
      <c r="C368" s="15"/>
      <c r="D368" s="15"/>
      <c r="E368" s="15"/>
      <c r="F368" s="15"/>
      <c r="G368" s="15"/>
      <c r="H368" s="15"/>
      <c r="I368" s="15"/>
      <c r="J368" s="15"/>
      <c r="K368" s="15"/>
      <c r="L368" s="15"/>
      <c r="M368" s="15"/>
      <c r="N368" s="15"/>
      <c r="O368" s="15"/>
      <c r="P368" s="15"/>
      <c r="Q368" s="15"/>
      <c r="R368" s="15"/>
      <c r="S368" s="15"/>
    </row>
    <row r="369">
      <c r="A369" s="15"/>
      <c r="B369" s="15"/>
      <c r="C369" s="15"/>
      <c r="D369" s="15"/>
      <c r="E369" s="15"/>
      <c r="F369" s="15"/>
      <c r="G369" s="15"/>
      <c r="H369" s="15"/>
      <c r="I369" s="15"/>
      <c r="J369" s="15"/>
      <c r="K369" s="15"/>
      <c r="L369" s="15"/>
      <c r="M369" s="15"/>
      <c r="N369" s="15"/>
      <c r="O369" s="15"/>
      <c r="P369" s="15"/>
      <c r="Q369" s="15"/>
      <c r="R369" s="15"/>
      <c r="S369" s="15"/>
    </row>
    <row r="370">
      <c r="A370" s="15"/>
      <c r="B370" s="15"/>
      <c r="C370" s="15"/>
      <c r="D370" s="15"/>
      <c r="E370" s="15"/>
      <c r="F370" s="15"/>
      <c r="G370" s="15"/>
      <c r="H370" s="15"/>
      <c r="I370" s="15"/>
      <c r="J370" s="15"/>
      <c r="K370" s="15"/>
      <c r="L370" s="15"/>
      <c r="M370" s="15"/>
      <c r="N370" s="15"/>
      <c r="O370" s="15"/>
      <c r="P370" s="15"/>
      <c r="Q370" s="15"/>
      <c r="R370" s="15"/>
      <c r="S370" s="15"/>
    </row>
    <row r="371">
      <c r="A371" s="15"/>
      <c r="B371" s="15"/>
      <c r="C371" s="15"/>
      <c r="D371" s="15"/>
      <c r="E371" s="15"/>
      <c r="F371" s="15"/>
      <c r="G371" s="15"/>
      <c r="H371" s="15"/>
      <c r="I371" s="15"/>
      <c r="J371" s="15"/>
      <c r="K371" s="15"/>
      <c r="L371" s="15"/>
      <c r="M371" s="15"/>
      <c r="N371" s="15"/>
      <c r="O371" s="15"/>
      <c r="P371" s="15"/>
      <c r="Q371" s="15"/>
      <c r="R371" s="15"/>
      <c r="S371" s="15"/>
    </row>
    <row r="372">
      <c r="A372" s="15"/>
      <c r="B372" s="15"/>
      <c r="C372" s="15"/>
      <c r="D372" s="15"/>
      <c r="E372" s="15"/>
      <c r="F372" s="15"/>
      <c r="G372" s="15"/>
      <c r="H372" s="15"/>
      <c r="I372" s="15"/>
      <c r="J372" s="15"/>
      <c r="K372" s="15"/>
      <c r="L372" s="15"/>
      <c r="M372" s="15"/>
      <c r="N372" s="15"/>
      <c r="O372" s="15"/>
      <c r="P372" s="15"/>
      <c r="Q372" s="15"/>
      <c r="R372" s="15"/>
      <c r="S372" s="15"/>
    </row>
    <row r="373">
      <c r="A373" s="15"/>
      <c r="B373" s="15"/>
      <c r="C373" s="15"/>
      <c r="D373" s="15"/>
      <c r="E373" s="15"/>
      <c r="F373" s="15"/>
      <c r="G373" s="15"/>
      <c r="H373" s="15"/>
      <c r="I373" s="15"/>
      <c r="J373" s="15"/>
      <c r="K373" s="15"/>
      <c r="L373" s="15"/>
      <c r="M373" s="15"/>
      <c r="N373" s="15"/>
      <c r="O373" s="15"/>
      <c r="P373" s="15"/>
      <c r="Q373" s="15"/>
      <c r="R373" s="15"/>
      <c r="S373" s="15"/>
    </row>
    <row r="374">
      <c r="A374" s="15"/>
      <c r="B374" s="15"/>
      <c r="C374" s="15"/>
      <c r="D374" s="15"/>
      <c r="E374" s="15"/>
      <c r="F374" s="15"/>
      <c r="G374" s="15"/>
      <c r="H374" s="15"/>
      <c r="I374" s="15"/>
      <c r="J374" s="15"/>
      <c r="K374" s="15"/>
      <c r="L374" s="15"/>
      <c r="M374" s="15"/>
      <c r="N374" s="15"/>
      <c r="O374" s="15"/>
      <c r="P374" s="15"/>
      <c r="Q374" s="15"/>
      <c r="R374" s="15"/>
      <c r="S374" s="15"/>
    </row>
    <row r="375">
      <c r="A375" s="15"/>
      <c r="B375" s="15"/>
      <c r="C375" s="15"/>
      <c r="D375" s="15"/>
      <c r="E375" s="15"/>
      <c r="F375" s="15"/>
      <c r="G375" s="15"/>
      <c r="H375" s="15"/>
      <c r="I375" s="15"/>
      <c r="J375" s="15"/>
      <c r="K375" s="15"/>
      <c r="L375" s="15"/>
      <c r="M375" s="15"/>
      <c r="N375" s="15"/>
      <c r="O375" s="15"/>
      <c r="P375" s="15"/>
      <c r="Q375" s="15"/>
      <c r="R375" s="15"/>
      <c r="S375" s="15"/>
    </row>
    <row r="376">
      <c r="A376" s="15"/>
      <c r="B376" s="15"/>
      <c r="C376" s="15"/>
      <c r="D376" s="15"/>
      <c r="E376" s="15"/>
      <c r="F376" s="15"/>
      <c r="G376" s="15"/>
      <c r="H376" s="15"/>
      <c r="I376" s="15"/>
      <c r="J376" s="15"/>
      <c r="K376" s="15"/>
      <c r="L376" s="15"/>
      <c r="M376" s="15"/>
      <c r="N376" s="15"/>
      <c r="O376" s="15"/>
      <c r="P376" s="15"/>
      <c r="Q376" s="15"/>
      <c r="R376" s="15"/>
      <c r="S376" s="15"/>
    </row>
    <row r="377">
      <c r="A377" s="15"/>
      <c r="B377" s="15"/>
      <c r="C377" s="15"/>
      <c r="D377" s="15"/>
      <c r="E377" s="15"/>
      <c r="F377" s="15"/>
      <c r="G377" s="15"/>
      <c r="H377" s="15"/>
      <c r="I377" s="15"/>
      <c r="J377" s="15"/>
      <c r="K377" s="15"/>
      <c r="L377" s="15"/>
      <c r="M377" s="15"/>
      <c r="N377" s="15"/>
      <c r="O377" s="15"/>
      <c r="P377" s="15"/>
      <c r="Q377" s="15"/>
      <c r="R377" s="15"/>
      <c r="S377" s="15"/>
    </row>
    <row r="378">
      <c r="A378" s="15"/>
      <c r="B378" s="15"/>
      <c r="C378" s="15"/>
      <c r="D378" s="15"/>
      <c r="E378" s="15"/>
      <c r="F378" s="15"/>
      <c r="G378" s="15"/>
      <c r="H378" s="15"/>
      <c r="I378" s="15"/>
      <c r="J378" s="15"/>
      <c r="K378" s="15"/>
      <c r="L378" s="15"/>
      <c r="M378" s="15"/>
      <c r="N378" s="15"/>
      <c r="O378" s="15"/>
      <c r="P378" s="15"/>
      <c r="Q378" s="15"/>
      <c r="R378" s="15"/>
      <c r="S378" s="15"/>
    </row>
    <row r="379">
      <c r="A379" s="15"/>
      <c r="B379" s="15"/>
      <c r="C379" s="15"/>
      <c r="D379" s="15"/>
      <c r="E379" s="15"/>
      <c r="F379" s="15"/>
      <c r="G379" s="15"/>
      <c r="H379" s="15"/>
      <c r="I379" s="15"/>
      <c r="J379" s="15"/>
      <c r="K379" s="15"/>
      <c r="L379" s="15"/>
      <c r="M379" s="15"/>
      <c r="N379" s="15"/>
      <c r="O379" s="15"/>
      <c r="P379" s="15"/>
      <c r="Q379" s="15"/>
      <c r="R379" s="15"/>
      <c r="S379" s="15"/>
    </row>
    <row r="380">
      <c r="A380" s="15"/>
      <c r="B380" s="15"/>
      <c r="C380" s="15"/>
      <c r="D380" s="15"/>
      <c r="E380" s="15"/>
      <c r="F380" s="15"/>
      <c r="G380" s="15"/>
      <c r="H380" s="15"/>
      <c r="I380" s="15"/>
      <c r="J380" s="15"/>
      <c r="K380" s="15"/>
      <c r="L380" s="15"/>
      <c r="M380" s="15"/>
      <c r="N380" s="15"/>
      <c r="O380" s="15"/>
      <c r="P380" s="15"/>
      <c r="Q380" s="15"/>
      <c r="R380" s="15"/>
      <c r="S380" s="15"/>
    </row>
    <row r="381">
      <c r="A381" s="15"/>
      <c r="B381" s="15"/>
      <c r="C381" s="15"/>
      <c r="D381" s="15"/>
      <c r="E381" s="15"/>
      <c r="F381" s="15"/>
      <c r="G381" s="15"/>
      <c r="H381" s="15"/>
      <c r="I381" s="15"/>
      <c r="J381" s="15"/>
      <c r="K381" s="15"/>
      <c r="L381" s="15"/>
      <c r="M381" s="15"/>
      <c r="N381" s="15"/>
      <c r="O381" s="15"/>
      <c r="P381" s="15"/>
      <c r="Q381" s="15"/>
      <c r="R381" s="15"/>
      <c r="S381" s="15"/>
    </row>
    <row r="382">
      <c r="A382" s="15"/>
      <c r="B382" s="15"/>
      <c r="C382" s="15"/>
      <c r="D382" s="15"/>
      <c r="E382" s="15"/>
      <c r="F382" s="15"/>
      <c r="G382" s="15"/>
      <c r="H382" s="15"/>
      <c r="I382" s="15"/>
      <c r="J382" s="15"/>
      <c r="K382" s="15"/>
      <c r="L382" s="15"/>
      <c r="M382" s="15"/>
      <c r="N382" s="15"/>
      <c r="O382" s="15"/>
      <c r="P382" s="15"/>
      <c r="Q382" s="15"/>
      <c r="R382" s="15"/>
      <c r="S382" s="15"/>
    </row>
    <row r="383">
      <c r="A383" s="15"/>
      <c r="B383" s="15"/>
      <c r="C383" s="15"/>
      <c r="D383" s="15"/>
      <c r="E383" s="15"/>
      <c r="F383" s="15"/>
      <c r="G383" s="15"/>
      <c r="H383" s="15"/>
      <c r="I383" s="15"/>
      <c r="J383" s="15"/>
      <c r="K383" s="15"/>
      <c r="L383" s="15"/>
      <c r="M383" s="15"/>
      <c r="N383" s="15"/>
      <c r="O383" s="15"/>
      <c r="P383" s="15"/>
      <c r="Q383" s="15"/>
      <c r="R383" s="15"/>
      <c r="S383" s="15"/>
    </row>
    <row r="384">
      <c r="A384" s="15"/>
      <c r="B384" s="15"/>
      <c r="C384" s="15"/>
      <c r="D384" s="15"/>
      <c r="E384" s="15"/>
      <c r="F384" s="15"/>
      <c r="G384" s="15"/>
      <c r="H384" s="15"/>
      <c r="I384" s="15"/>
      <c r="J384" s="15"/>
      <c r="K384" s="15"/>
      <c r="L384" s="15"/>
      <c r="M384" s="15"/>
      <c r="N384" s="15"/>
      <c r="O384" s="15"/>
      <c r="P384" s="15"/>
      <c r="Q384" s="15"/>
      <c r="R384" s="15"/>
      <c r="S384" s="15"/>
    </row>
    <row r="385">
      <c r="A385" s="15"/>
      <c r="B385" s="15"/>
      <c r="C385" s="15"/>
      <c r="D385" s="15"/>
      <c r="E385" s="15"/>
      <c r="F385" s="15"/>
      <c r="G385" s="15"/>
      <c r="H385" s="15"/>
      <c r="I385" s="15"/>
      <c r="J385" s="15"/>
      <c r="K385" s="15"/>
      <c r="L385" s="15"/>
      <c r="M385" s="15"/>
      <c r="N385" s="15"/>
      <c r="O385" s="15"/>
      <c r="P385" s="15"/>
      <c r="Q385" s="15"/>
      <c r="R385" s="15"/>
      <c r="S385" s="15"/>
    </row>
    <row r="386">
      <c r="A386" s="15"/>
      <c r="B386" s="15"/>
      <c r="C386" s="15"/>
      <c r="D386" s="15"/>
      <c r="E386" s="15"/>
      <c r="F386" s="15"/>
      <c r="G386" s="15"/>
      <c r="H386" s="15"/>
      <c r="I386" s="15"/>
      <c r="J386" s="15"/>
      <c r="K386" s="15"/>
      <c r="L386" s="15"/>
      <c r="M386" s="15"/>
      <c r="N386" s="15"/>
      <c r="O386" s="15"/>
      <c r="P386" s="15"/>
      <c r="Q386" s="15"/>
      <c r="R386" s="15"/>
      <c r="S386" s="15"/>
    </row>
    <row r="387">
      <c r="A387" s="15"/>
      <c r="B387" s="15"/>
      <c r="C387" s="15"/>
      <c r="D387" s="15"/>
      <c r="E387" s="15"/>
      <c r="F387" s="15"/>
      <c r="G387" s="15"/>
      <c r="H387" s="15"/>
      <c r="I387" s="15"/>
      <c r="J387" s="15"/>
      <c r="K387" s="15"/>
      <c r="L387" s="15"/>
      <c r="M387" s="15"/>
      <c r="N387" s="15"/>
      <c r="O387" s="15"/>
      <c r="P387" s="15"/>
      <c r="Q387" s="15"/>
      <c r="R387" s="15"/>
      <c r="S387" s="15"/>
    </row>
    <row r="388">
      <c r="A388" s="15"/>
      <c r="B388" s="15"/>
      <c r="C388" s="15"/>
      <c r="D388" s="15"/>
      <c r="E388" s="15"/>
      <c r="F388" s="15"/>
      <c r="G388" s="15"/>
      <c r="H388" s="15"/>
      <c r="I388" s="15"/>
      <c r="J388" s="15"/>
      <c r="K388" s="15"/>
      <c r="L388" s="15"/>
      <c r="M388" s="15"/>
      <c r="N388" s="15"/>
      <c r="O388" s="15"/>
      <c r="P388" s="15"/>
      <c r="Q388" s="15"/>
      <c r="R388" s="15"/>
      <c r="S388" s="15"/>
    </row>
    <row r="389">
      <c r="A389" s="15"/>
      <c r="B389" s="15"/>
      <c r="C389" s="15"/>
      <c r="D389" s="15"/>
      <c r="E389" s="15"/>
      <c r="F389" s="15"/>
      <c r="G389" s="15"/>
      <c r="H389" s="15"/>
      <c r="I389" s="15"/>
      <c r="J389" s="15"/>
      <c r="K389" s="15"/>
      <c r="L389" s="15"/>
      <c r="M389" s="15"/>
      <c r="N389" s="15"/>
      <c r="O389" s="15"/>
      <c r="P389" s="15"/>
      <c r="Q389" s="15"/>
      <c r="R389" s="15"/>
      <c r="S389" s="15"/>
    </row>
    <row r="390">
      <c r="A390" s="15"/>
      <c r="B390" s="15"/>
      <c r="C390" s="15"/>
      <c r="D390" s="15"/>
      <c r="E390" s="15"/>
      <c r="F390" s="15"/>
      <c r="G390" s="15"/>
      <c r="H390" s="15"/>
      <c r="I390" s="15"/>
      <c r="J390" s="15"/>
      <c r="K390" s="15"/>
      <c r="L390" s="15"/>
      <c r="M390" s="15"/>
      <c r="N390" s="15"/>
      <c r="O390" s="15"/>
      <c r="P390" s="15"/>
      <c r="Q390" s="15"/>
      <c r="R390" s="15"/>
      <c r="S390" s="15"/>
    </row>
    <row r="391">
      <c r="A391" s="15"/>
      <c r="B391" s="15"/>
      <c r="C391" s="15"/>
      <c r="D391" s="15"/>
      <c r="E391" s="15"/>
      <c r="F391" s="15"/>
      <c r="G391" s="15"/>
      <c r="H391" s="15"/>
      <c r="I391" s="15"/>
      <c r="J391" s="15"/>
      <c r="K391" s="15"/>
      <c r="L391" s="15"/>
      <c r="M391" s="15"/>
      <c r="N391" s="15"/>
      <c r="O391" s="15"/>
      <c r="P391" s="15"/>
      <c r="Q391" s="15"/>
      <c r="R391" s="15"/>
      <c r="S391" s="15"/>
    </row>
    <row r="392">
      <c r="A392" s="15"/>
      <c r="B392" s="15"/>
      <c r="C392" s="15"/>
      <c r="D392" s="15"/>
      <c r="E392" s="15"/>
      <c r="F392" s="15"/>
      <c r="G392" s="15"/>
      <c r="H392" s="15"/>
      <c r="I392" s="15"/>
      <c r="J392" s="15"/>
      <c r="K392" s="15"/>
      <c r="L392" s="15"/>
      <c r="M392" s="15"/>
      <c r="N392" s="15"/>
      <c r="O392" s="15"/>
      <c r="P392" s="15"/>
      <c r="Q392" s="15"/>
      <c r="R392" s="15"/>
      <c r="S392" s="15"/>
    </row>
    <row r="393">
      <c r="A393" s="15"/>
      <c r="B393" s="15"/>
      <c r="C393" s="15"/>
      <c r="D393" s="15"/>
      <c r="E393" s="15"/>
      <c r="F393" s="15"/>
      <c r="G393" s="15"/>
      <c r="H393" s="15"/>
      <c r="I393" s="15"/>
      <c r="J393" s="15"/>
      <c r="K393" s="15"/>
      <c r="L393" s="15"/>
      <c r="M393" s="15"/>
      <c r="N393" s="15"/>
      <c r="O393" s="15"/>
      <c r="P393" s="15"/>
      <c r="Q393" s="15"/>
      <c r="R393" s="15"/>
      <c r="S393" s="15"/>
    </row>
    <row r="394">
      <c r="A394" s="15"/>
      <c r="B394" s="15"/>
      <c r="C394" s="15"/>
      <c r="D394" s="15"/>
      <c r="E394" s="15"/>
      <c r="F394" s="15"/>
      <c r="G394" s="15"/>
      <c r="H394" s="15"/>
      <c r="I394" s="15"/>
      <c r="J394" s="15"/>
      <c r="K394" s="15"/>
      <c r="L394" s="15"/>
      <c r="M394" s="15"/>
      <c r="N394" s="15"/>
      <c r="O394" s="15"/>
      <c r="P394" s="15"/>
      <c r="Q394" s="15"/>
      <c r="R394" s="15"/>
      <c r="S394" s="15"/>
    </row>
    <row r="395">
      <c r="A395" s="15"/>
      <c r="B395" s="15"/>
      <c r="C395" s="15"/>
      <c r="D395" s="15"/>
      <c r="E395" s="15"/>
      <c r="F395" s="15"/>
      <c r="G395" s="15"/>
      <c r="H395" s="15"/>
      <c r="I395" s="15"/>
      <c r="J395" s="15"/>
      <c r="K395" s="15"/>
      <c r="L395" s="15"/>
      <c r="M395" s="15"/>
      <c r="N395" s="15"/>
      <c r="O395" s="15"/>
      <c r="P395" s="15"/>
      <c r="Q395" s="15"/>
      <c r="R395" s="15"/>
      <c r="S395" s="15"/>
    </row>
    <row r="396">
      <c r="A396" s="15"/>
      <c r="B396" s="15"/>
      <c r="C396" s="15"/>
      <c r="D396" s="15"/>
      <c r="E396" s="15"/>
      <c r="F396" s="15"/>
      <c r="G396" s="15"/>
      <c r="H396" s="15"/>
      <c r="I396" s="15"/>
      <c r="J396" s="15"/>
      <c r="K396" s="15"/>
      <c r="L396" s="15"/>
      <c r="M396" s="15"/>
      <c r="N396" s="15"/>
      <c r="O396" s="15"/>
      <c r="P396" s="15"/>
      <c r="Q396" s="15"/>
      <c r="R396" s="15"/>
      <c r="S396" s="15"/>
    </row>
    <row r="397">
      <c r="A397" s="15"/>
      <c r="B397" s="15"/>
      <c r="C397" s="15"/>
      <c r="D397" s="15"/>
      <c r="E397" s="15"/>
      <c r="F397" s="15"/>
      <c r="G397" s="15"/>
      <c r="H397" s="15"/>
      <c r="I397" s="15"/>
      <c r="J397" s="15"/>
      <c r="K397" s="15"/>
      <c r="L397" s="15"/>
      <c r="M397" s="15"/>
      <c r="N397" s="15"/>
      <c r="O397" s="15"/>
      <c r="P397" s="15"/>
      <c r="Q397" s="15"/>
      <c r="R397" s="15"/>
      <c r="S397" s="15"/>
    </row>
    <row r="398">
      <c r="A398" s="15"/>
      <c r="B398" s="15"/>
      <c r="C398" s="15"/>
      <c r="D398" s="15"/>
      <c r="E398" s="15"/>
      <c r="F398" s="15"/>
      <c r="G398" s="15"/>
      <c r="H398" s="15"/>
      <c r="I398" s="15"/>
      <c r="J398" s="15"/>
      <c r="K398" s="15"/>
      <c r="L398" s="15"/>
      <c r="M398" s="15"/>
      <c r="N398" s="15"/>
      <c r="O398" s="15"/>
      <c r="P398" s="15"/>
      <c r="Q398" s="15"/>
      <c r="R398" s="15"/>
      <c r="S398" s="15"/>
    </row>
    <row r="399">
      <c r="A399" s="15"/>
      <c r="B399" s="15"/>
      <c r="C399" s="15"/>
      <c r="D399" s="15"/>
      <c r="E399" s="15"/>
      <c r="F399" s="15"/>
      <c r="G399" s="15"/>
      <c r="H399" s="15"/>
      <c r="I399" s="15"/>
      <c r="J399" s="15"/>
      <c r="K399" s="15"/>
      <c r="L399" s="15"/>
      <c r="M399" s="15"/>
      <c r="N399" s="15"/>
      <c r="O399" s="15"/>
      <c r="P399" s="15"/>
      <c r="Q399" s="15"/>
      <c r="R399" s="15"/>
      <c r="S399" s="15"/>
    </row>
    <row r="400">
      <c r="A400" s="15"/>
      <c r="B400" s="15"/>
      <c r="C400" s="15"/>
      <c r="D400" s="15"/>
      <c r="E400" s="15"/>
      <c r="F400" s="15"/>
      <c r="G400" s="15"/>
      <c r="H400" s="15"/>
      <c r="I400" s="15"/>
      <c r="J400" s="15"/>
      <c r="K400" s="15"/>
      <c r="L400" s="15"/>
      <c r="M400" s="15"/>
      <c r="N400" s="15"/>
      <c r="O400" s="15"/>
      <c r="P400" s="15"/>
      <c r="Q400" s="15"/>
      <c r="R400" s="15"/>
      <c r="S400" s="15"/>
    </row>
    <row r="401">
      <c r="A401" s="15"/>
      <c r="B401" s="15"/>
      <c r="C401" s="15"/>
      <c r="D401" s="15"/>
      <c r="E401" s="15"/>
      <c r="F401" s="15"/>
      <c r="G401" s="15"/>
      <c r="H401" s="15"/>
      <c r="I401" s="15"/>
      <c r="J401" s="15"/>
      <c r="K401" s="15"/>
      <c r="L401" s="15"/>
      <c r="M401" s="15"/>
      <c r="N401" s="15"/>
      <c r="O401" s="15"/>
      <c r="P401" s="15"/>
      <c r="Q401" s="15"/>
      <c r="R401" s="15"/>
      <c r="S401" s="15"/>
    </row>
    <row r="402">
      <c r="A402" s="15"/>
      <c r="B402" s="15"/>
      <c r="C402" s="15"/>
      <c r="D402" s="15"/>
      <c r="E402" s="15"/>
      <c r="F402" s="15"/>
      <c r="G402" s="15"/>
      <c r="H402" s="15"/>
      <c r="I402" s="15"/>
      <c r="J402" s="15"/>
      <c r="K402" s="15"/>
      <c r="L402" s="15"/>
      <c r="M402" s="15"/>
      <c r="N402" s="15"/>
      <c r="O402" s="15"/>
      <c r="P402" s="15"/>
      <c r="Q402" s="15"/>
      <c r="R402" s="15"/>
      <c r="S402" s="15"/>
    </row>
    <row r="403">
      <c r="A403" s="15"/>
      <c r="B403" s="15"/>
      <c r="C403" s="15"/>
      <c r="D403" s="15"/>
      <c r="E403" s="15"/>
      <c r="F403" s="15"/>
      <c r="G403" s="15"/>
      <c r="H403" s="15"/>
      <c r="I403" s="15"/>
      <c r="J403" s="15"/>
      <c r="K403" s="15"/>
      <c r="L403" s="15"/>
      <c r="M403" s="15"/>
      <c r="N403" s="15"/>
      <c r="O403" s="15"/>
      <c r="P403" s="15"/>
      <c r="Q403" s="15"/>
      <c r="R403" s="15"/>
      <c r="S403" s="15"/>
    </row>
    <row r="404">
      <c r="A404" s="15"/>
      <c r="B404" s="15"/>
      <c r="C404" s="15"/>
      <c r="D404" s="15"/>
      <c r="E404" s="15"/>
      <c r="F404" s="15"/>
      <c r="G404" s="15"/>
      <c r="H404" s="15"/>
      <c r="I404" s="15"/>
      <c r="J404" s="15"/>
      <c r="K404" s="15"/>
      <c r="L404" s="15"/>
      <c r="M404" s="15"/>
      <c r="N404" s="15"/>
      <c r="O404" s="15"/>
      <c r="P404" s="15"/>
      <c r="Q404" s="15"/>
      <c r="R404" s="15"/>
      <c r="S404" s="15"/>
    </row>
    <row r="405">
      <c r="A405" s="15"/>
      <c r="B405" s="15"/>
      <c r="C405" s="15"/>
      <c r="D405" s="15"/>
      <c r="E405" s="15"/>
      <c r="F405" s="15"/>
      <c r="G405" s="15"/>
      <c r="H405" s="15"/>
      <c r="I405" s="15"/>
      <c r="J405" s="15"/>
      <c r="K405" s="15"/>
      <c r="L405" s="15"/>
      <c r="M405" s="15"/>
      <c r="N405" s="15"/>
      <c r="O405" s="15"/>
      <c r="P405" s="15"/>
      <c r="Q405" s="15"/>
      <c r="R405" s="15"/>
      <c r="S405" s="15"/>
    </row>
    <row r="406">
      <c r="A406" s="15"/>
      <c r="B406" s="15"/>
      <c r="C406" s="15"/>
      <c r="D406" s="15"/>
      <c r="E406" s="15"/>
      <c r="F406" s="15"/>
      <c r="G406" s="15"/>
      <c r="H406" s="15"/>
      <c r="I406" s="15"/>
      <c r="J406" s="15"/>
      <c r="K406" s="15"/>
      <c r="L406" s="15"/>
      <c r="M406" s="15"/>
      <c r="N406" s="15"/>
      <c r="O406" s="15"/>
      <c r="P406" s="15"/>
      <c r="Q406" s="15"/>
      <c r="R406" s="15"/>
      <c r="S406" s="15"/>
    </row>
    <row r="407">
      <c r="A407" s="15"/>
      <c r="B407" s="15"/>
      <c r="C407" s="15"/>
      <c r="D407" s="15"/>
      <c r="E407" s="15"/>
      <c r="F407" s="15"/>
      <c r="G407" s="15"/>
      <c r="H407" s="15"/>
      <c r="I407" s="15"/>
      <c r="J407" s="15"/>
      <c r="K407" s="15"/>
      <c r="L407" s="15"/>
      <c r="M407" s="15"/>
      <c r="N407" s="15"/>
      <c r="O407" s="15"/>
      <c r="P407" s="15"/>
      <c r="Q407" s="15"/>
      <c r="R407" s="15"/>
      <c r="S407" s="15"/>
    </row>
    <row r="408">
      <c r="A408" s="15"/>
      <c r="B408" s="15"/>
      <c r="C408" s="15"/>
      <c r="D408" s="15"/>
      <c r="E408" s="15"/>
      <c r="F408" s="15"/>
      <c r="G408" s="15"/>
      <c r="H408" s="15"/>
      <c r="I408" s="15"/>
      <c r="J408" s="15"/>
      <c r="K408" s="15"/>
      <c r="L408" s="15"/>
      <c r="M408" s="15"/>
      <c r="N408" s="15"/>
      <c r="O408" s="15"/>
      <c r="P408" s="15"/>
      <c r="Q408" s="15"/>
      <c r="R408" s="15"/>
      <c r="S408" s="15"/>
    </row>
    <row r="409">
      <c r="A409" s="15"/>
      <c r="B409" s="15"/>
      <c r="C409" s="15"/>
      <c r="D409" s="15"/>
      <c r="E409" s="15"/>
      <c r="F409" s="15"/>
      <c r="G409" s="15"/>
      <c r="H409" s="15"/>
      <c r="I409" s="15"/>
      <c r="J409" s="15"/>
      <c r="K409" s="15"/>
      <c r="L409" s="15"/>
      <c r="M409" s="15"/>
      <c r="N409" s="15"/>
      <c r="O409" s="15"/>
      <c r="P409" s="15"/>
      <c r="Q409" s="15"/>
      <c r="R409" s="15"/>
      <c r="S409" s="15"/>
    </row>
    <row r="410">
      <c r="A410" s="15"/>
      <c r="B410" s="15"/>
      <c r="C410" s="15"/>
      <c r="D410" s="15"/>
      <c r="E410" s="15"/>
      <c r="F410" s="15"/>
      <c r="G410" s="15"/>
      <c r="H410" s="15"/>
      <c r="I410" s="15"/>
      <c r="J410" s="15"/>
      <c r="K410" s="15"/>
      <c r="L410" s="15"/>
      <c r="M410" s="15"/>
      <c r="N410" s="15"/>
      <c r="O410" s="15"/>
      <c r="P410" s="15"/>
      <c r="Q410" s="15"/>
      <c r="R410" s="15"/>
      <c r="S410" s="15"/>
    </row>
    <row r="411">
      <c r="A411" s="15"/>
      <c r="B411" s="15"/>
      <c r="C411" s="15"/>
      <c r="D411" s="15"/>
      <c r="E411" s="15"/>
      <c r="F411" s="15"/>
      <c r="G411" s="15"/>
      <c r="H411" s="15"/>
      <c r="I411" s="15"/>
      <c r="J411" s="15"/>
      <c r="K411" s="15"/>
      <c r="L411" s="15"/>
      <c r="M411" s="15"/>
      <c r="N411" s="15"/>
      <c r="O411" s="15"/>
      <c r="P411" s="15"/>
      <c r="Q411" s="15"/>
      <c r="R411" s="15"/>
      <c r="S411" s="15"/>
    </row>
    <row r="412">
      <c r="A412" s="15"/>
      <c r="B412" s="15"/>
      <c r="C412" s="15"/>
      <c r="D412" s="15"/>
      <c r="E412" s="15"/>
      <c r="F412" s="15"/>
      <c r="G412" s="15"/>
      <c r="H412" s="15"/>
      <c r="I412" s="15"/>
      <c r="J412" s="15"/>
      <c r="K412" s="15"/>
      <c r="L412" s="15"/>
      <c r="M412" s="15"/>
      <c r="N412" s="15"/>
      <c r="O412" s="15"/>
      <c r="P412" s="15"/>
      <c r="Q412" s="15"/>
      <c r="R412" s="15"/>
      <c r="S412" s="15"/>
    </row>
    <row r="413">
      <c r="A413" s="15"/>
      <c r="B413" s="15"/>
      <c r="C413" s="15"/>
      <c r="D413" s="15"/>
      <c r="E413" s="15"/>
      <c r="F413" s="15"/>
      <c r="G413" s="15"/>
      <c r="H413" s="15"/>
      <c r="I413" s="15"/>
      <c r="J413" s="15"/>
      <c r="K413" s="15"/>
      <c r="L413" s="15"/>
      <c r="M413" s="15"/>
      <c r="N413" s="15"/>
      <c r="O413" s="15"/>
      <c r="P413" s="15"/>
      <c r="Q413" s="15"/>
      <c r="R413" s="15"/>
      <c r="S413" s="15"/>
    </row>
    <row r="414">
      <c r="A414" s="15"/>
      <c r="B414" s="15"/>
      <c r="C414" s="15"/>
      <c r="D414" s="15"/>
      <c r="E414" s="15"/>
      <c r="F414" s="15"/>
      <c r="G414" s="15"/>
      <c r="H414" s="15"/>
      <c r="I414" s="15"/>
      <c r="J414" s="15"/>
      <c r="K414" s="15"/>
      <c r="L414" s="15"/>
      <c r="M414" s="15"/>
      <c r="N414" s="15"/>
      <c r="O414" s="15"/>
      <c r="P414" s="15"/>
      <c r="Q414" s="15"/>
      <c r="R414" s="15"/>
      <c r="S414" s="15"/>
    </row>
    <row r="415">
      <c r="A415" s="15"/>
      <c r="B415" s="15"/>
      <c r="C415" s="15"/>
      <c r="D415" s="15"/>
      <c r="E415" s="15"/>
      <c r="F415" s="15"/>
      <c r="G415" s="15"/>
      <c r="H415" s="15"/>
      <c r="I415" s="15"/>
      <c r="J415" s="15"/>
      <c r="K415" s="15"/>
      <c r="L415" s="15"/>
      <c r="M415" s="15"/>
      <c r="N415" s="15"/>
      <c r="O415" s="15"/>
      <c r="P415" s="15"/>
      <c r="Q415" s="15"/>
      <c r="R415" s="15"/>
      <c r="S415" s="15"/>
    </row>
    <row r="416">
      <c r="A416" s="15"/>
      <c r="B416" s="15"/>
      <c r="C416" s="15"/>
      <c r="D416" s="15"/>
      <c r="E416" s="15"/>
      <c r="F416" s="15"/>
      <c r="G416" s="15"/>
      <c r="H416" s="15"/>
      <c r="I416" s="15"/>
      <c r="J416" s="15"/>
      <c r="K416" s="15"/>
      <c r="L416" s="15"/>
      <c r="M416" s="15"/>
      <c r="N416" s="15"/>
      <c r="O416" s="15"/>
      <c r="P416" s="15"/>
      <c r="Q416" s="15"/>
      <c r="R416" s="15"/>
      <c r="S416" s="15"/>
    </row>
    <row r="417">
      <c r="A417" s="15"/>
      <c r="B417" s="15"/>
      <c r="C417" s="15"/>
      <c r="D417" s="15"/>
      <c r="E417" s="15"/>
      <c r="F417" s="15"/>
      <c r="G417" s="15"/>
      <c r="H417" s="15"/>
      <c r="I417" s="15"/>
      <c r="J417" s="15"/>
      <c r="K417" s="15"/>
      <c r="L417" s="15"/>
      <c r="M417" s="15"/>
      <c r="N417" s="15"/>
      <c r="O417" s="15"/>
      <c r="P417" s="15"/>
      <c r="Q417" s="15"/>
      <c r="R417" s="15"/>
      <c r="S417" s="15"/>
    </row>
    <row r="418">
      <c r="A418" s="15"/>
      <c r="B418" s="15"/>
      <c r="C418" s="15"/>
      <c r="D418" s="15"/>
      <c r="E418" s="15"/>
      <c r="F418" s="15"/>
      <c r="G418" s="15"/>
      <c r="H418" s="15"/>
      <c r="I418" s="15"/>
      <c r="J418" s="15"/>
      <c r="K418" s="15"/>
      <c r="L418" s="15"/>
      <c r="M418" s="15"/>
      <c r="N418" s="15"/>
      <c r="O418" s="15"/>
      <c r="P418" s="15"/>
      <c r="Q418" s="15"/>
      <c r="R418" s="15"/>
      <c r="S418" s="15"/>
    </row>
    <row r="419">
      <c r="A419" s="15"/>
      <c r="B419" s="15"/>
      <c r="C419" s="15"/>
      <c r="D419" s="15"/>
      <c r="E419" s="15"/>
      <c r="F419" s="15"/>
      <c r="G419" s="15"/>
      <c r="H419" s="15"/>
      <c r="I419" s="15"/>
      <c r="J419" s="15"/>
      <c r="K419" s="15"/>
      <c r="L419" s="15"/>
      <c r="M419" s="15"/>
      <c r="N419" s="15"/>
      <c r="O419" s="15"/>
      <c r="P419" s="15"/>
      <c r="Q419" s="15"/>
      <c r="R419" s="15"/>
      <c r="S419" s="15"/>
    </row>
    <row r="420">
      <c r="A420" s="15"/>
      <c r="B420" s="15"/>
      <c r="C420" s="15"/>
      <c r="D420" s="15"/>
      <c r="E420" s="15"/>
      <c r="F420" s="15"/>
      <c r="G420" s="15"/>
      <c r="H420" s="15"/>
      <c r="I420" s="15"/>
      <c r="J420" s="15"/>
      <c r="K420" s="15"/>
      <c r="L420" s="15"/>
      <c r="M420" s="15"/>
      <c r="N420" s="15"/>
      <c r="O420" s="15"/>
      <c r="P420" s="15"/>
      <c r="Q420" s="15"/>
      <c r="R420" s="15"/>
      <c r="S420" s="15"/>
    </row>
    <row r="421">
      <c r="A421" s="15"/>
      <c r="B421" s="15"/>
      <c r="C421" s="15"/>
      <c r="D421" s="15"/>
      <c r="E421" s="15"/>
      <c r="F421" s="15"/>
      <c r="G421" s="15"/>
      <c r="H421" s="15"/>
      <c r="I421" s="15"/>
      <c r="J421" s="15"/>
      <c r="K421" s="15"/>
      <c r="L421" s="15"/>
      <c r="M421" s="15"/>
      <c r="N421" s="15"/>
      <c r="O421" s="15"/>
      <c r="P421" s="15"/>
      <c r="Q421" s="15"/>
      <c r="R421" s="15"/>
      <c r="S421" s="15"/>
    </row>
    <row r="422">
      <c r="A422" s="15"/>
      <c r="B422" s="15"/>
      <c r="C422" s="15"/>
      <c r="D422" s="15"/>
      <c r="E422" s="15"/>
      <c r="F422" s="15"/>
      <c r="G422" s="15"/>
      <c r="H422" s="15"/>
      <c r="I422" s="15"/>
      <c r="J422" s="15"/>
      <c r="K422" s="15"/>
      <c r="L422" s="15"/>
      <c r="M422" s="15"/>
      <c r="N422" s="15"/>
      <c r="O422" s="15"/>
      <c r="P422" s="15"/>
      <c r="Q422" s="15"/>
      <c r="R422" s="15"/>
      <c r="S422" s="15"/>
    </row>
    <row r="423">
      <c r="A423" s="15"/>
      <c r="B423" s="15"/>
      <c r="C423" s="15"/>
      <c r="D423" s="15"/>
      <c r="E423" s="15"/>
      <c r="F423" s="15"/>
      <c r="G423" s="15"/>
      <c r="H423" s="15"/>
      <c r="I423" s="15"/>
      <c r="J423" s="15"/>
      <c r="K423" s="15"/>
      <c r="L423" s="15"/>
      <c r="M423" s="15"/>
      <c r="N423" s="15"/>
      <c r="O423" s="15"/>
      <c r="P423" s="15"/>
      <c r="Q423" s="15"/>
      <c r="R423" s="15"/>
      <c r="S423" s="15"/>
    </row>
    <row r="424">
      <c r="A424" s="15"/>
      <c r="B424" s="15"/>
      <c r="C424" s="15"/>
      <c r="D424" s="15"/>
      <c r="E424" s="15"/>
      <c r="F424" s="15"/>
      <c r="G424" s="15"/>
      <c r="H424" s="15"/>
      <c r="I424" s="15"/>
      <c r="J424" s="15"/>
      <c r="K424" s="15"/>
      <c r="L424" s="15"/>
      <c r="M424" s="15"/>
      <c r="N424" s="15"/>
      <c r="O424" s="15"/>
      <c r="P424" s="15"/>
      <c r="Q424" s="15"/>
      <c r="R424" s="15"/>
      <c r="S424" s="15"/>
    </row>
    <row r="425">
      <c r="A425" s="15"/>
      <c r="B425" s="15"/>
      <c r="C425" s="15"/>
      <c r="D425" s="15"/>
      <c r="E425" s="15"/>
      <c r="F425" s="15"/>
      <c r="G425" s="15"/>
      <c r="H425" s="15"/>
      <c r="I425" s="15"/>
      <c r="J425" s="15"/>
      <c r="K425" s="15"/>
      <c r="L425" s="15"/>
      <c r="M425" s="15"/>
      <c r="N425" s="15"/>
      <c r="O425" s="15"/>
      <c r="P425" s="15"/>
      <c r="Q425" s="15"/>
      <c r="R425" s="15"/>
      <c r="S425" s="15"/>
    </row>
    <row r="426">
      <c r="A426" s="15"/>
      <c r="B426" s="15"/>
      <c r="C426" s="15"/>
      <c r="D426" s="15"/>
      <c r="E426" s="15"/>
      <c r="F426" s="15"/>
      <c r="G426" s="15"/>
      <c r="H426" s="15"/>
      <c r="I426" s="15"/>
      <c r="J426" s="15"/>
      <c r="K426" s="15"/>
      <c r="L426" s="15"/>
      <c r="M426" s="15"/>
      <c r="N426" s="15"/>
      <c r="O426" s="15"/>
      <c r="P426" s="15"/>
      <c r="Q426" s="15"/>
      <c r="R426" s="15"/>
      <c r="S426" s="15"/>
    </row>
    <row r="427">
      <c r="A427" s="15"/>
      <c r="B427" s="15"/>
      <c r="C427" s="15"/>
      <c r="D427" s="15"/>
      <c r="E427" s="15"/>
      <c r="F427" s="15"/>
      <c r="G427" s="15"/>
      <c r="H427" s="15"/>
      <c r="I427" s="15"/>
      <c r="J427" s="15"/>
      <c r="K427" s="15"/>
      <c r="L427" s="15"/>
      <c r="M427" s="15"/>
      <c r="N427" s="15"/>
      <c r="O427" s="15"/>
      <c r="P427" s="15"/>
      <c r="Q427" s="15"/>
      <c r="R427" s="15"/>
      <c r="S427" s="15"/>
    </row>
    <row r="428">
      <c r="A428" s="15"/>
      <c r="B428" s="15"/>
      <c r="C428" s="15"/>
      <c r="D428" s="15"/>
      <c r="E428" s="15"/>
      <c r="F428" s="15"/>
      <c r="G428" s="15"/>
      <c r="H428" s="15"/>
      <c r="I428" s="15"/>
      <c r="J428" s="15"/>
      <c r="K428" s="15"/>
      <c r="L428" s="15"/>
      <c r="M428" s="15"/>
      <c r="N428" s="15"/>
      <c r="O428" s="15"/>
      <c r="P428" s="15"/>
      <c r="Q428" s="15"/>
      <c r="R428" s="15"/>
      <c r="S428" s="15"/>
    </row>
    <row r="429">
      <c r="A429" s="15"/>
      <c r="B429" s="15"/>
      <c r="C429" s="15"/>
      <c r="D429" s="15"/>
      <c r="E429" s="15"/>
      <c r="F429" s="15"/>
      <c r="G429" s="15"/>
      <c r="H429" s="15"/>
      <c r="I429" s="15"/>
      <c r="J429" s="15"/>
      <c r="K429" s="15"/>
      <c r="L429" s="15"/>
      <c r="M429" s="15"/>
      <c r="N429" s="15"/>
      <c r="O429" s="15"/>
      <c r="P429" s="15"/>
      <c r="Q429" s="15"/>
      <c r="R429" s="15"/>
      <c r="S429" s="15"/>
    </row>
    <row r="430">
      <c r="A430" s="15"/>
      <c r="B430" s="15"/>
      <c r="C430" s="15"/>
      <c r="D430" s="15"/>
      <c r="E430" s="15"/>
      <c r="F430" s="15"/>
      <c r="G430" s="15"/>
      <c r="H430" s="15"/>
      <c r="I430" s="15"/>
      <c r="J430" s="15"/>
      <c r="K430" s="15"/>
      <c r="L430" s="15"/>
      <c r="M430" s="15"/>
      <c r="N430" s="15"/>
      <c r="O430" s="15"/>
      <c r="P430" s="15"/>
      <c r="Q430" s="15"/>
      <c r="R430" s="15"/>
      <c r="S430" s="15"/>
    </row>
    <row r="431">
      <c r="A431" s="15"/>
      <c r="B431" s="15"/>
      <c r="C431" s="15"/>
      <c r="D431" s="15"/>
      <c r="E431" s="15"/>
      <c r="F431" s="15"/>
      <c r="G431" s="15"/>
      <c r="H431" s="15"/>
      <c r="I431" s="15"/>
      <c r="J431" s="15"/>
      <c r="K431" s="15"/>
      <c r="L431" s="15"/>
      <c r="M431" s="15"/>
      <c r="N431" s="15"/>
      <c r="O431" s="15"/>
      <c r="P431" s="15"/>
      <c r="Q431" s="15"/>
      <c r="R431" s="15"/>
      <c r="S431" s="15"/>
    </row>
    <row r="432">
      <c r="A432" s="15"/>
      <c r="B432" s="15"/>
      <c r="C432" s="15"/>
      <c r="D432" s="15"/>
      <c r="E432" s="15"/>
      <c r="F432" s="15"/>
      <c r="G432" s="15"/>
      <c r="H432" s="15"/>
      <c r="I432" s="15"/>
      <c r="J432" s="15"/>
      <c r="K432" s="15"/>
      <c r="L432" s="15"/>
      <c r="M432" s="15"/>
      <c r="N432" s="15"/>
      <c r="O432" s="15"/>
      <c r="P432" s="15"/>
      <c r="Q432" s="15"/>
      <c r="R432" s="15"/>
      <c r="S432" s="15"/>
    </row>
    <row r="433">
      <c r="A433" s="15"/>
      <c r="B433" s="15"/>
      <c r="C433" s="15"/>
      <c r="D433" s="15"/>
      <c r="E433" s="15"/>
      <c r="F433" s="15"/>
      <c r="G433" s="15"/>
      <c r="H433" s="15"/>
      <c r="I433" s="15"/>
      <c r="J433" s="15"/>
      <c r="K433" s="15"/>
      <c r="L433" s="15"/>
      <c r="M433" s="15"/>
      <c r="N433" s="15"/>
      <c r="O433" s="15"/>
      <c r="P433" s="15"/>
      <c r="Q433" s="15"/>
      <c r="R433" s="15"/>
      <c r="S433" s="15"/>
    </row>
    <row r="434">
      <c r="A434" s="15"/>
      <c r="B434" s="15"/>
      <c r="C434" s="15"/>
      <c r="D434" s="15"/>
      <c r="E434" s="15"/>
      <c r="F434" s="15"/>
      <c r="G434" s="15"/>
      <c r="H434" s="15"/>
      <c r="I434" s="15"/>
      <c r="J434" s="15"/>
      <c r="K434" s="15"/>
      <c r="L434" s="15"/>
      <c r="M434" s="15"/>
      <c r="N434" s="15"/>
      <c r="O434" s="15"/>
      <c r="P434" s="15"/>
      <c r="Q434" s="15"/>
      <c r="R434" s="15"/>
      <c r="S434" s="15"/>
    </row>
    <row r="435">
      <c r="A435" s="15"/>
      <c r="B435" s="15"/>
      <c r="C435" s="15"/>
      <c r="D435" s="15"/>
      <c r="E435" s="15"/>
      <c r="F435" s="15"/>
      <c r="G435" s="15"/>
      <c r="H435" s="15"/>
      <c r="I435" s="15"/>
      <c r="J435" s="15"/>
      <c r="K435" s="15"/>
      <c r="L435" s="15"/>
      <c r="M435" s="15"/>
      <c r="N435" s="15"/>
      <c r="O435" s="15"/>
      <c r="P435" s="15"/>
      <c r="Q435" s="15"/>
      <c r="R435" s="15"/>
      <c r="S435" s="15"/>
    </row>
    <row r="436">
      <c r="A436" s="15"/>
      <c r="B436" s="15"/>
      <c r="C436" s="15"/>
      <c r="D436" s="15"/>
      <c r="E436" s="15"/>
      <c r="F436" s="15"/>
      <c r="G436" s="15"/>
      <c r="H436" s="15"/>
      <c r="I436" s="15"/>
      <c r="J436" s="15"/>
      <c r="K436" s="15"/>
      <c r="L436" s="15"/>
      <c r="M436" s="15"/>
      <c r="N436" s="15"/>
      <c r="O436" s="15"/>
      <c r="P436" s="15"/>
      <c r="Q436" s="15"/>
      <c r="R436" s="15"/>
      <c r="S436" s="15"/>
    </row>
    <row r="437">
      <c r="A437" s="15"/>
      <c r="B437" s="15"/>
      <c r="C437" s="15"/>
      <c r="D437" s="15"/>
      <c r="E437" s="15"/>
      <c r="F437" s="15"/>
      <c r="G437" s="15"/>
      <c r="H437" s="15"/>
      <c r="I437" s="15"/>
      <c r="J437" s="15"/>
      <c r="K437" s="15"/>
      <c r="L437" s="15"/>
      <c r="M437" s="15"/>
      <c r="N437" s="15"/>
      <c r="O437" s="15"/>
      <c r="P437" s="15"/>
      <c r="Q437" s="15"/>
      <c r="R437" s="15"/>
      <c r="S437" s="15"/>
    </row>
    <row r="438">
      <c r="A438" s="15"/>
      <c r="B438" s="15"/>
      <c r="C438" s="15"/>
      <c r="D438" s="15"/>
      <c r="E438" s="15"/>
      <c r="F438" s="15"/>
      <c r="G438" s="15"/>
      <c r="H438" s="15"/>
      <c r="I438" s="15"/>
      <c r="J438" s="15"/>
      <c r="K438" s="15"/>
      <c r="L438" s="15"/>
      <c r="M438" s="15"/>
      <c r="N438" s="15"/>
      <c r="O438" s="15"/>
      <c r="P438" s="15"/>
      <c r="Q438" s="15"/>
      <c r="R438" s="15"/>
      <c r="S438" s="15"/>
    </row>
    <row r="439">
      <c r="A439" s="15"/>
      <c r="B439" s="15"/>
      <c r="C439" s="15"/>
      <c r="D439" s="15"/>
      <c r="E439" s="15"/>
      <c r="F439" s="15"/>
      <c r="G439" s="15"/>
      <c r="H439" s="15"/>
      <c r="I439" s="15"/>
      <c r="J439" s="15"/>
      <c r="K439" s="15"/>
      <c r="L439" s="15"/>
      <c r="M439" s="15"/>
      <c r="N439" s="15"/>
      <c r="O439" s="15"/>
      <c r="P439" s="15"/>
      <c r="Q439" s="15"/>
      <c r="R439" s="15"/>
      <c r="S439" s="15"/>
    </row>
    <row r="440">
      <c r="A440" s="15"/>
      <c r="B440" s="15"/>
      <c r="C440" s="15"/>
      <c r="D440" s="15"/>
      <c r="E440" s="15"/>
      <c r="F440" s="15"/>
      <c r="G440" s="15"/>
      <c r="H440" s="15"/>
      <c r="I440" s="15"/>
      <c r="J440" s="15"/>
      <c r="K440" s="15"/>
      <c r="L440" s="15"/>
      <c r="M440" s="15"/>
      <c r="N440" s="15"/>
      <c r="O440" s="15"/>
      <c r="P440" s="15"/>
      <c r="Q440" s="15"/>
      <c r="R440" s="15"/>
      <c r="S440" s="15"/>
    </row>
    <row r="441">
      <c r="A441" s="15"/>
      <c r="B441" s="15"/>
      <c r="C441" s="15"/>
      <c r="D441" s="15"/>
      <c r="E441" s="15"/>
      <c r="F441" s="15"/>
      <c r="G441" s="15"/>
      <c r="H441" s="15"/>
      <c r="I441" s="15"/>
      <c r="J441" s="15"/>
      <c r="K441" s="15"/>
      <c r="L441" s="15"/>
      <c r="M441" s="15"/>
      <c r="N441" s="15"/>
      <c r="O441" s="15"/>
      <c r="P441" s="15"/>
      <c r="Q441" s="15"/>
      <c r="R441" s="15"/>
      <c r="S441" s="15"/>
    </row>
    <row r="442">
      <c r="A442" s="15"/>
      <c r="B442" s="15"/>
      <c r="C442" s="15"/>
      <c r="D442" s="15"/>
      <c r="E442" s="15"/>
      <c r="F442" s="15"/>
      <c r="G442" s="15"/>
      <c r="H442" s="15"/>
      <c r="I442" s="15"/>
      <c r="J442" s="15"/>
      <c r="K442" s="15"/>
      <c r="L442" s="15"/>
      <c r="M442" s="15"/>
      <c r="N442" s="15"/>
      <c r="O442" s="15"/>
      <c r="P442" s="15"/>
      <c r="Q442" s="15"/>
      <c r="R442" s="15"/>
      <c r="S442" s="15"/>
    </row>
    <row r="443">
      <c r="A443" s="15"/>
      <c r="B443" s="15"/>
      <c r="C443" s="15"/>
      <c r="D443" s="15"/>
      <c r="E443" s="15"/>
      <c r="F443" s="15"/>
      <c r="G443" s="15"/>
      <c r="H443" s="15"/>
      <c r="I443" s="15"/>
      <c r="J443" s="15"/>
      <c r="K443" s="15"/>
      <c r="L443" s="15"/>
      <c r="M443" s="15"/>
      <c r="N443" s="15"/>
      <c r="O443" s="15"/>
      <c r="P443" s="15"/>
      <c r="Q443" s="15"/>
      <c r="R443" s="15"/>
      <c r="S443" s="15"/>
    </row>
    <row r="444">
      <c r="A444" s="15"/>
      <c r="B444" s="15"/>
      <c r="C444" s="15"/>
      <c r="D444" s="15"/>
      <c r="E444" s="15"/>
      <c r="F444" s="15"/>
      <c r="G444" s="15"/>
      <c r="H444" s="15"/>
      <c r="I444" s="15"/>
      <c r="J444" s="15"/>
      <c r="K444" s="15"/>
      <c r="L444" s="15"/>
      <c r="M444" s="15"/>
      <c r="N444" s="15"/>
      <c r="O444" s="15"/>
      <c r="P444" s="15"/>
      <c r="Q444" s="15"/>
      <c r="R444" s="15"/>
      <c r="S444" s="15"/>
    </row>
    <row r="445">
      <c r="A445" s="15"/>
      <c r="B445" s="15"/>
      <c r="C445" s="15"/>
      <c r="D445" s="15"/>
      <c r="E445" s="15"/>
      <c r="F445" s="15"/>
      <c r="G445" s="15"/>
      <c r="H445" s="15"/>
      <c r="I445" s="15"/>
      <c r="J445" s="15"/>
      <c r="K445" s="15"/>
      <c r="L445" s="15"/>
      <c r="M445" s="15"/>
      <c r="N445" s="15"/>
      <c r="O445" s="15"/>
      <c r="P445" s="15"/>
      <c r="Q445" s="15"/>
      <c r="R445" s="15"/>
      <c r="S445" s="15"/>
    </row>
    <row r="446">
      <c r="A446" s="15"/>
      <c r="B446" s="15"/>
      <c r="C446" s="15"/>
      <c r="D446" s="15"/>
      <c r="E446" s="15"/>
      <c r="F446" s="15"/>
      <c r="G446" s="15"/>
      <c r="H446" s="15"/>
      <c r="I446" s="15"/>
      <c r="J446" s="15"/>
      <c r="K446" s="15"/>
      <c r="L446" s="15"/>
      <c r="M446" s="15"/>
      <c r="N446" s="15"/>
      <c r="O446" s="15"/>
      <c r="P446" s="15"/>
      <c r="Q446" s="15"/>
      <c r="R446" s="15"/>
      <c r="S446" s="15"/>
    </row>
    <row r="447">
      <c r="A447" s="15"/>
      <c r="B447" s="15"/>
      <c r="C447" s="15"/>
      <c r="D447" s="15"/>
      <c r="E447" s="15"/>
      <c r="F447" s="15"/>
      <c r="G447" s="15"/>
      <c r="H447" s="15"/>
      <c r="I447" s="15"/>
      <c r="J447" s="15"/>
      <c r="K447" s="15"/>
      <c r="L447" s="15"/>
      <c r="M447" s="15"/>
      <c r="N447" s="15"/>
      <c r="O447" s="15"/>
      <c r="P447" s="15"/>
      <c r="Q447" s="15"/>
      <c r="R447" s="15"/>
      <c r="S447" s="15"/>
    </row>
    <row r="448">
      <c r="A448" s="15"/>
      <c r="B448" s="15"/>
      <c r="C448" s="15"/>
      <c r="D448" s="15"/>
      <c r="E448" s="15"/>
      <c r="F448" s="15"/>
      <c r="G448" s="15"/>
      <c r="H448" s="15"/>
      <c r="I448" s="15"/>
      <c r="J448" s="15"/>
      <c r="K448" s="15"/>
      <c r="L448" s="15"/>
      <c r="M448" s="15"/>
      <c r="N448" s="15"/>
      <c r="O448" s="15"/>
      <c r="P448" s="15"/>
      <c r="Q448" s="15"/>
      <c r="R448" s="15"/>
      <c r="S448" s="15"/>
    </row>
    <row r="449">
      <c r="A449" s="15"/>
      <c r="B449" s="15"/>
      <c r="C449" s="15"/>
      <c r="D449" s="15"/>
      <c r="E449" s="15"/>
      <c r="F449" s="15"/>
      <c r="G449" s="15"/>
      <c r="H449" s="15"/>
      <c r="I449" s="15"/>
      <c r="J449" s="15"/>
      <c r="K449" s="15"/>
      <c r="L449" s="15"/>
      <c r="M449" s="15"/>
      <c r="N449" s="15"/>
      <c r="O449" s="15"/>
      <c r="P449" s="15"/>
      <c r="Q449" s="15"/>
      <c r="R449" s="15"/>
      <c r="S449" s="15"/>
    </row>
    <row r="450">
      <c r="A450" s="15"/>
      <c r="B450" s="15"/>
      <c r="C450" s="15"/>
      <c r="D450" s="15"/>
      <c r="E450" s="15"/>
      <c r="F450" s="15"/>
      <c r="G450" s="15"/>
      <c r="H450" s="15"/>
      <c r="I450" s="15"/>
      <c r="J450" s="15"/>
      <c r="K450" s="15"/>
      <c r="L450" s="15"/>
      <c r="M450" s="15"/>
      <c r="N450" s="15"/>
      <c r="O450" s="15"/>
      <c r="P450" s="15"/>
      <c r="Q450" s="15"/>
      <c r="R450" s="15"/>
      <c r="S450" s="15"/>
    </row>
    <row r="451">
      <c r="A451" s="15"/>
      <c r="B451" s="15"/>
      <c r="C451" s="15"/>
      <c r="D451" s="15"/>
      <c r="E451" s="15"/>
      <c r="F451" s="15"/>
      <c r="G451" s="15"/>
      <c r="H451" s="15"/>
      <c r="I451" s="15"/>
      <c r="J451" s="15"/>
      <c r="K451" s="15"/>
      <c r="L451" s="15"/>
      <c r="M451" s="15"/>
      <c r="N451" s="15"/>
      <c r="O451" s="15"/>
      <c r="P451" s="15"/>
      <c r="Q451" s="15"/>
      <c r="R451" s="15"/>
      <c r="S451" s="15"/>
    </row>
    <row r="452">
      <c r="A452" s="15"/>
      <c r="B452" s="15"/>
      <c r="C452" s="15"/>
      <c r="D452" s="15"/>
      <c r="E452" s="15"/>
      <c r="F452" s="15"/>
      <c r="G452" s="15"/>
      <c r="H452" s="15"/>
      <c r="I452" s="15"/>
      <c r="J452" s="15"/>
      <c r="K452" s="15"/>
      <c r="L452" s="15"/>
      <c r="M452" s="15"/>
      <c r="N452" s="15"/>
      <c r="O452" s="15"/>
      <c r="P452" s="15"/>
      <c r="Q452" s="15"/>
      <c r="R452" s="15"/>
      <c r="S452" s="15"/>
    </row>
    <row r="453">
      <c r="A453" s="15"/>
      <c r="B453" s="15"/>
      <c r="C453" s="15"/>
      <c r="D453" s="15"/>
      <c r="E453" s="15"/>
      <c r="F453" s="15"/>
      <c r="G453" s="15"/>
      <c r="H453" s="15"/>
      <c r="I453" s="15"/>
      <c r="J453" s="15"/>
      <c r="K453" s="15"/>
      <c r="L453" s="15"/>
      <c r="M453" s="15"/>
      <c r="N453" s="15"/>
      <c r="O453" s="15"/>
      <c r="P453" s="15"/>
      <c r="Q453" s="15"/>
      <c r="R453" s="15"/>
      <c r="S453" s="15"/>
    </row>
    <row r="454">
      <c r="A454" s="15"/>
      <c r="B454" s="15"/>
      <c r="C454" s="15"/>
      <c r="D454" s="15"/>
      <c r="E454" s="15"/>
      <c r="F454" s="15"/>
      <c r="G454" s="15"/>
      <c r="H454" s="15"/>
      <c r="I454" s="15"/>
      <c r="J454" s="15"/>
      <c r="K454" s="15"/>
      <c r="L454" s="15"/>
      <c r="M454" s="15"/>
      <c r="N454" s="15"/>
      <c r="O454" s="15"/>
      <c r="P454" s="15"/>
      <c r="Q454" s="15"/>
      <c r="R454" s="15"/>
      <c r="S454" s="15"/>
    </row>
    <row r="455">
      <c r="A455" s="15"/>
      <c r="B455" s="15"/>
      <c r="C455" s="15"/>
      <c r="D455" s="15"/>
      <c r="E455" s="15"/>
      <c r="F455" s="15"/>
      <c r="G455" s="15"/>
      <c r="H455" s="15"/>
      <c r="I455" s="15"/>
      <c r="J455" s="15"/>
      <c r="K455" s="15"/>
      <c r="L455" s="15"/>
      <c r="M455" s="15"/>
      <c r="N455" s="15"/>
      <c r="O455" s="15"/>
      <c r="P455" s="15"/>
      <c r="Q455" s="15"/>
      <c r="R455" s="15"/>
      <c r="S455" s="15"/>
    </row>
    <row r="456">
      <c r="A456" s="15"/>
      <c r="B456" s="15"/>
      <c r="C456" s="15"/>
      <c r="D456" s="15"/>
      <c r="E456" s="15"/>
      <c r="F456" s="15"/>
      <c r="G456" s="15"/>
      <c r="H456" s="15"/>
      <c r="I456" s="15"/>
      <c r="J456" s="15"/>
      <c r="K456" s="15"/>
      <c r="L456" s="15"/>
      <c r="M456" s="15"/>
      <c r="N456" s="15"/>
      <c r="O456" s="15"/>
      <c r="P456" s="15"/>
      <c r="Q456" s="15"/>
      <c r="R456" s="15"/>
      <c r="S456" s="15"/>
    </row>
    <row r="457">
      <c r="A457" s="15"/>
      <c r="B457" s="15"/>
      <c r="C457" s="15"/>
      <c r="D457" s="15"/>
      <c r="E457" s="15"/>
      <c r="F457" s="15"/>
      <c r="G457" s="15"/>
      <c r="H457" s="15"/>
      <c r="I457" s="15"/>
      <c r="J457" s="15"/>
      <c r="K457" s="15"/>
      <c r="L457" s="15"/>
      <c r="M457" s="15"/>
      <c r="N457" s="15"/>
      <c r="O457" s="15"/>
      <c r="P457" s="15"/>
      <c r="Q457" s="15"/>
      <c r="R457" s="15"/>
      <c r="S457" s="15"/>
    </row>
    <row r="458">
      <c r="A458" s="15"/>
      <c r="B458" s="15"/>
      <c r="C458" s="15"/>
      <c r="D458" s="15"/>
      <c r="E458" s="15"/>
      <c r="F458" s="15"/>
      <c r="G458" s="15"/>
      <c r="H458" s="15"/>
      <c r="I458" s="15"/>
      <c r="J458" s="15"/>
      <c r="K458" s="15"/>
      <c r="L458" s="15"/>
      <c r="M458" s="15"/>
      <c r="N458" s="15"/>
      <c r="O458" s="15"/>
      <c r="P458" s="15"/>
      <c r="Q458" s="15"/>
      <c r="R458" s="15"/>
      <c r="S458" s="15"/>
    </row>
    <row r="459">
      <c r="A459" s="15"/>
      <c r="B459" s="15"/>
      <c r="C459" s="15"/>
      <c r="D459" s="15"/>
      <c r="E459" s="15"/>
      <c r="F459" s="15"/>
      <c r="G459" s="15"/>
      <c r="H459" s="15"/>
      <c r="I459" s="15"/>
      <c r="J459" s="15"/>
      <c r="K459" s="15"/>
      <c r="L459" s="15"/>
      <c r="M459" s="15"/>
      <c r="N459" s="15"/>
      <c r="O459" s="15"/>
      <c r="P459" s="15"/>
      <c r="Q459" s="15"/>
      <c r="R459" s="15"/>
      <c r="S459" s="15"/>
    </row>
    <row r="460">
      <c r="A460" s="15"/>
      <c r="B460" s="15"/>
      <c r="C460" s="15"/>
      <c r="D460" s="15"/>
      <c r="E460" s="15"/>
      <c r="F460" s="15"/>
      <c r="G460" s="15"/>
      <c r="H460" s="15"/>
      <c r="I460" s="15"/>
      <c r="J460" s="15"/>
      <c r="K460" s="15"/>
      <c r="L460" s="15"/>
      <c r="M460" s="15"/>
      <c r="N460" s="15"/>
      <c r="O460" s="15"/>
      <c r="P460" s="15"/>
      <c r="Q460" s="15"/>
      <c r="R460" s="15"/>
      <c r="S460" s="15"/>
    </row>
    <row r="461">
      <c r="A461" s="15"/>
      <c r="B461" s="15"/>
      <c r="C461" s="15"/>
      <c r="D461" s="15"/>
      <c r="E461" s="15"/>
      <c r="F461" s="15"/>
      <c r="G461" s="15"/>
      <c r="H461" s="15"/>
      <c r="I461" s="15"/>
      <c r="J461" s="15"/>
      <c r="K461" s="15"/>
      <c r="L461" s="15"/>
      <c r="M461" s="15"/>
      <c r="N461" s="15"/>
      <c r="O461" s="15"/>
      <c r="P461" s="15"/>
      <c r="Q461" s="15"/>
      <c r="R461" s="15"/>
      <c r="S461" s="15"/>
    </row>
    <row r="462">
      <c r="A462" s="15"/>
      <c r="B462" s="15"/>
      <c r="C462" s="15"/>
      <c r="D462" s="15"/>
      <c r="E462" s="15"/>
      <c r="F462" s="15"/>
      <c r="G462" s="15"/>
      <c r="H462" s="15"/>
      <c r="I462" s="15"/>
      <c r="J462" s="15"/>
      <c r="K462" s="15"/>
      <c r="L462" s="15"/>
      <c r="M462" s="15"/>
      <c r="N462" s="15"/>
      <c r="O462" s="15"/>
      <c r="P462" s="15"/>
      <c r="Q462" s="15"/>
      <c r="R462" s="15"/>
      <c r="S462" s="15"/>
    </row>
    <row r="463">
      <c r="A463" s="15"/>
      <c r="B463" s="15"/>
      <c r="C463" s="15"/>
      <c r="D463" s="15"/>
      <c r="E463" s="15"/>
      <c r="F463" s="15"/>
      <c r="G463" s="15"/>
      <c r="H463" s="15"/>
      <c r="I463" s="15"/>
      <c r="J463" s="15"/>
      <c r="K463" s="15"/>
      <c r="L463" s="15"/>
      <c r="M463" s="15"/>
      <c r="N463" s="15"/>
      <c r="O463" s="15"/>
      <c r="P463" s="15"/>
      <c r="Q463" s="15"/>
      <c r="R463" s="15"/>
      <c r="S463" s="15"/>
    </row>
    <row r="464">
      <c r="A464" s="15"/>
      <c r="B464" s="15"/>
      <c r="C464" s="15"/>
      <c r="D464" s="15"/>
      <c r="E464" s="15"/>
      <c r="F464" s="15"/>
      <c r="G464" s="15"/>
      <c r="H464" s="15"/>
      <c r="I464" s="15"/>
      <c r="J464" s="15"/>
      <c r="K464" s="15"/>
      <c r="L464" s="15"/>
      <c r="M464" s="15"/>
      <c r="N464" s="15"/>
      <c r="O464" s="15"/>
      <c r="P464" s="15"/>
      <c r="Q464" s="15"/>
      <c r="R464" s="15"/>
      <c r="S464" s="15"/>
    </row>
    <row r="465">
      <c r="A465" s="15"/>
      <c r="B465" s="15"/>
      <c r="C465" s="15"/>
      <c r="D465" s="15"/>
      <c r="E465" s="15"/>
      <c r="F465" s="15"/>
      <c r="G465" s="15"/>
      <c r="H465" s="15"/>
      <c r="I465" s="15"/>
      <c r="J465" s="15"/>
      <c r="K465" s="15"/>
      <c r="L465" s="15"/>
      <c r="M465" s="15"/>
      <c r="N465" s="15"/>
      <c r="O465" s="15"/>
      <c r="P465" s="15"/>
      <c r="Q465" s="15"/>
      <c r="R465" s="15"/>
      <c r="S465" s="15"/>
    </row>
    <row r="466">
      <c r="A466" s="15"/>
      <c r="B466" s="15"/>
      <c r="C466" s="15"/>
      <c r="D466" s="15"/>
      <c r="E466" s="15"/>
      <c r="F466" s="15"/>
      <c r="G466" s="15"/>
      <c r="H466" s="15"/>
      <c r="I466" s="15"/>
      <c r="J466" s="15"/>
      <c r="K466" s="15"/>
      <c r="L466" s="15"/>
      <c r="M466" s="15"/>
      <c r="N466" s="15"/>
      <c r="O466" s="15"/>
      <c r="P466" s="15"/>
      <c r="Q466" s="15"/>
      <c r="R466" s="15"/>
      <c r="S466" s="15"/>
    </row>
    <row r="467">
      <c r="A467" s="15"/>
      <c r="B467" s="15"/>
      <c r="C467" s="15"/>
      <c r="D467" s="15"/>
      <c r="E467" s="15"/>
      <c r="F467" s="15"/>
      <c r="G467" s="15"/>
      <c r="H467" s="15"/>
      <c r="I467" s="15"/>
      <c r="J467" s="15"/>
      <c r="K467" s="15"/>
      <c r="L467" s="15"/>
      <c r="M467" s="15"/>
      <c r="N467" s="15"/>
      <c r="O467" s="15"/>
      <c r="P467" s="15"/>
      <c r="Q467" s="15"/>
      <c r="R467" s="15"/>
      <c r="S467" s="15"/>
    </row>
    <row r="468">
      <c r="A468" s="15"/>
      <c r="B468" s="15"/>
      <c r="C468" s="15"/>
      <c r="D468" s="15"/>
      <c r="E468" s="15"/>
      <c r="F468" s="15"/>
      <c r="G468" s="15"/>
      <c r="H468" s="15"/>
      <c r="I468" s="15"/>
      <c r="J468" s="15"/>
      <c r="K468" s="15"/>
      <c r="L468" s="15"/>
      <c r="M468" s="15"/>
      <c r="N468" s="15"/>
      <c r="O468" s="15"/>
      <c r="P468" s="15"/>
      <c r="Q468" s="15"/>
      <c r="R468" s="15"/>
      <c r="S468" s="15"/>
    </row>
    <row r="469">
      <c r="A469" s="15"/>
      <c r="B469" s="15"/>
      <c r="C469" s="15"/>
      <c r="D469" s="15"/>
      <c r="E469" s="15"/>
      <c r="F469" s="15"/>
      <c r="G469" s="15"/>
      <c r="H469" s="15"/>
      <c r="I469" s="15"/>
      <c r="J469" s="15"/>
      <c r="K469" s="15"/>
      <c r="L469" s="15"/>
      <c r="M469" s="15"/>
      <c r="N469" s="15"/>
      <c r="O469" s="15"/>
      <c r="P469" s="15"/>
      <c r="Q469" s="15"/>
      <c r="R469" s="15"/>
      <c r="S469" s="15"/>
    </row>
    <row r="470">
      <c r="A470" s="15"/>
      <c r="B470" s="15"/>
      <c r="C470" s="15"/>
      <c r="D470" s="15"/>
      <c r="E470" s="15"/>
      <c r="F470" s="15"/>
      <c r="G470" s="15"/>
      <c r="H470" s="15"/>
      <c r="I470" s="15"/>
      <c r="J470" s="15"/>
      <c r="K470" s="15"/>
      <c r="L470" s="15"/>
      <c r="M470" s="15"/>
      <c r="N470" s="15"/>
      <c r="O470" s="15"/>
      <c r="P470" s="15"/>
      <c r="Q470" s="15"/>
      <c r="R470" s="15"/>
      <c r="S470" s="15"/>
    </row>
    <row r="471">
      <c r="A471" s="15"/>
      <c r="B471" s="15"/>
      <c r="C471" s="15"/>
      <c r="D471" s="15"/>
      <c r="E471" s="15"/>
      <c r="F471" s="15"/>
      <c r="G471" s="15"/>
      <c r="H471" s="15"/>
      <c r="I471" s="15"/>
      <c r="J471" s="15"/>
      <c r="K471" s="15"/>
      <c r="L471" s="15"/>
      <c r="M471" s="15"/>
      <c r="N471" s="15"/>
      <c r="O471" s="15"/>
      <c r="P471" s="15"/>
      <c r="Q471" s="15"/>
      <c r="R471" s="15"/>
      <c r="S471" s="15"/>
    </row>
    <row r="472">
      <c r="A472" s="15"/>
      <c r="B472" s="15"/>
      <c r="C472" s="15"/>
      <c r="D472" s="15"/>
      <c r="E472" s="15"/>
      <c r="F472" s="15"/>
      <c r="G472" s="15"/>
      <c r="H472" s="15"/>
      <c r="I472" s="15"/>
      <c r="J472" s="15"/>
      <c r="K472" s="15"/>
      <c r="L472" s="15"/>
      <c r="M472" s="15"/>
      <c r="N472" s="15"/>
      <c r="O472" s="15"/>
      <c r="P472" s="15"/>
      <c r="Q472" s="15"/>
      <c r="R472" s="15"/>
      <c r="S472" s="15"/>
    </row>
    <row r="473">
      <c r="A473" s="15"/>
      <c r="B473" s="15"/>
      <c r="C473" s="15"/>
      <c r="D473" s="15"/>
      <c r="E473" s="15"/>
      <c r="F473" s="15"/>
      <c r="G473" s="15"/>
      <c r="H473" s="15"/>
      <c r="I473" s="15"/>
      <c r="J473" s="15"/>
      <c r="K473" s="15"/>
      <c r="L473" s="15"/>
      <c r="M473" s="15"/>
      <c r="N473" s="15"/>
      <c r="O473" s="15"/>
      <c r="P473" s="15"/>
      <c r="Q473" s="15"/>
      <c r="R473" s="15"/>
      <c r="S473" s="15"/>
    </row>
    <row r="474">
      <c r="A474" s="15"/>
      <c r="B474" s="15"/>
      <c r="C474" s="15"/>
      <c r="D474" s="15"/>
      <c r="E474" s="15"/>
      <c r="F474" s="15"/>
      <c r="G474" s="15"/>
      <c r="H474" s="15"/>
      <c r="I474" s="15"/>
      <c r="J474" s="15"/>
      <c r="K474" s="15"/>
      <c r="L474" s="15"/>
      <c r="M474" s="15"/>
      <c r="N474" s="15"/>
      <c r="O474" s="15"/>
      <c r="P474" s="15"/>
      <c r="Q474" s="15"/>
      <c r="R474" s="15"/>
      <c r="S474" s="15"/>
    </row>
    <row r="475">
      <c r="A475" s="15"/>
      <c r="B475" s="15"/>
      <c r="C475" s="15"/>
      <c r="D475" s="15"/>
      <c r="E475" s="15"/>
      <c r="F475" s="15"/>
      <c r="G475" s="15"/>
      <c r="H475" s="15"/>
      <c r="I475" s="15"/>
      <c r="J475" s="15"/>
      <c r="K475" s="15"/>
      <c r="L475" s="15"/>
      <c r="M475" s="15"/>
      <c r="N475" s="15"/>
      <c r="O475" s="15"/>
      <c r="P475" s="15"/>
      <c r="Q475" s="15"/>
      <c r="R475" s="15"/>
      <c r="S475" s="15"/>
    </row>
    <row r="476">
      <c r="A476" s="15"/>
      <c r="B476" s="15"/>
      <c r="C476" s="15"/>
      <c r="D476" s="15"/>
      <c r="E476" s="15"/>
      <c r="F476" s="15"/>
      <c r="G476" s="15"/>
      <c r="H476" s="15"/>
      <c r="I476" s="15"/>
      <c r="J476" s="15"/>
      <c r="K476" s="15"/>
      <c r="L476" s="15"/>
      <c r="M476" s="15"/>
      <c r="N476" s="15"/>
      <c r="O476" s="15"/>
      <c r="P476" s="15"/>
      <c r="Q476" s="15"/>
      <c r="R476" s="15"/>
      <c r="S476" s="15"/>
    </row>
    <row r="477">
      <c r="A477" s="15"/>
      <c r="B477" s="15"/>
      <c r="C477" s="15"/>
      <c r="D477" s="15"/>
      <c r="E477" s="15"/>
      <c r="F477" s="15"/>
      <c r="G477" s="15"/>
      <c r="H477" s="15"/>
      <c r="I477" s="15"/>
      <c r="J477" s="15"/>
      <c r="K477" s="15"/>
      <c r="L477" s="15"/>
      <c r="M477" s="15"/>
      <c r="N477" s="15"/>
      <c r="O477" s="15"/>
      <c r="P477" s="15"/>
      <c r="Q477" s="15"/>
      <c r="R477" s="15"/>
      <c r="S477" s="15"/>
    </row>
    <row r="478">
      <c r="A478" s="15"/>
      <c r="B478" s="15"/>
      <c r="C478" s="15"/>
      <c r="D478" s="15"/>
      <c r="E478" s="15"/>
      <c r="F478" s="15"/>
      <c r="G478" s="15"/>
      <c r="H478" s="15"/>
      <c r="I478" s="15"/>
      <c r="J478" s="15"/>
      <c r="K478" s="15"/>
      <c r="L478" s="15"/>
      <c r="M478" s="15"/>
      <c r="N478" s="15"/>
      <c r="O478" s="15"/>
      <c r="P478" s="15"/>
      <c r="Q478" s="15"/>
      <c r="R478" s="15"/>
      <c r="S478" s="15"/>
    </row>
    <row r="479">
      <c r="A479" s="15"/>
      <c r="B479" s="15"/>
      <c r="C479" s="15"/>
      <c r="D479" s="15"/>
      <c r="E479" s="15"/>
      <c r="F479" s="15"/>
      <c r="G479" s="15"/>
      <c r="H479" s="15"/>
      <c r="I479" s="15"/>
      <c r="J479" s="15"/>
      <c r="K479" s="15"/>
      <c r="L479" s="15"/>
      <c r="M479" s="15"/>
      <c r="N479" s="15"/>
      <c r="O479" s="15"/>
      <c r="P479" s="15"/>
      <c r="Q479" s="15"/>
      <c r="R479" s="15"/>
      <c r="S479" s="15"/>
    </row>
    <row r="480">
      <c r="A480" s="15"/>
      <c r="B480" s="15"/>
      <c r="C480" s="15"/>
      <c r="D480" s="15"/>
      <c r="E480" s="15"/>
      <c r="F480" s="15"/>
      <c r="G480" s="15"/>
      <c r="H480" s="15"/>
      <c r="I480" s="15"/>
      <c r="J480" s="15"/>
      <c r="K480" s="15"/>
      <c r="L480" s="15"/>
      <c r="M480" s="15"/>
      <c r="N480" s="15"/>
      <c r="O480" s="15"/>
      <c r="P480" s="15"/>
      <c r="Q480" s="15"/>
      <c r="R480" s="15"/>
      <c r="S480" s="15"/>
    </row>
    <row r="481">
      <c r="A481" s="15"/>
      <c r="B481" s="15"/>
      <c r="C481" s="15"/>
      <c r="D481" s="15"/>
      <c r="E481" s="15"/>
      <c r="F481" s="15"/>
      <c r="G481" s="15"/>
      <c r="H481" s="15"/>
      <c r="I481" s="15"/>
      <c r="J481" s="15"/>
      <c r="K481" s="15"/>
      <c r="L481" s="15"/>
      <c r="M481" s="15"/>
      <c r="N481" s="15"/>
      <c r="O481" s="15"/>
      <c r="P481" s="15"/>
      <c r="Q481" s="15"/>
      <c r="R481" s="15"/>
      <c r="S481" s="15"/>
    </row>
    <row r="482">
      <c r="A482" s="15"/>
      <c r="B482" s="15"/>
      <c r="C482" s="15"/>
      <c r="D482" s="15"/>
      <c r="E482" s="15"/>
      <c r="F482" s="15"/>
      <c r="G482" s="15"/>
      <c r="H482" s="15"/>
      <c r="I482" s="15"/>
      <c r="J482" s="15"/>
      <c r="K482" s="15"/>
      <c r="L482" s="15"/>
      <c r="M482" s="15"/>
      <c r="N482" s="15"/>
      <c r="O482" s="15"/>
      <c r="P482" s="15"/>
      <c r="Q482" s="15"/>
      <c r="R482" s="15"/>
      <c r="S482" s="15"/>
    </row>
    <row r="483">
      <c r="A483" s="15"/>
      <c r="B483" s="15"/>
      <c r="C483" s="15"/>
      <c r="D483" s="15"/>
      <c r="E483" s="15"/>
      <c r="F483" s="15"/>
      <c r="G483" s="15"/>
      <c r="H483" s="15"/>
      <c r="I483" s="15"/>
      <c r="J483" s="15"/>
      <c r="K483" s="15"/>
      <c r="L483" s="15"/>
      <c r="M483" s="15"/>
      <c r="N483" s="15"/>
      <c r="O483" s="15"/>
      <c r="P483" s="15"/>
      <c r="Q483" s="15"/>
      <c r="R483" s="15"/>
      <c r="S483" s="15"/>
    </row>
    <row r="484">
      <c r="A484" s="15"/>
      <c r="B484" s="15"/>
      <c r="C484" s="15"/>
      <c r="D484" s="15"/>
      <c r="E484" s="15"/>
      <c r="F484" s="15"/>
      <c r="G484" s="15"/>
      <c r="H484" s="15"/>
      <c r="I484" s="15"/>
      <c r="J484" s="15"/>
      <c r="K484" s="15"/>
      <c r="L484" s="15"/>
      <c r="M484" s="15"/>
      <c r="N484" s="15"/>
      <c r="O484" s="15"/>
      <c r="P484" s="15"/>
      <c r="Q484" s="15"/>
      <c r="R484" s="15"/>
      <c r="S484" s="15"/>
    </row>
    <row r="485">
      <c r="A485" s="15"/>
      <c r="B485" s="15"/>
      <c r="C485" s="15"/>
      <c r="D485" s="15"/>
      <c r="E485" s="15"/>
      <c r="F485" s="15"/>
      <c r="G485" s="15"/>
      <c r="H485" s="15"/>
      <c r="I485" s="15"/>
      <c r="J485" s="15"/>
      <c r="K485" s="15"/>
      <c r="L485" s="15"/>
      <c r="M485" s="15"/>
      <c r="N485" s="15"/>
      <c r="O485" s="15"/>
      <c r="P485" s="15"/>
      <c r="Q485" s="15"/>
      <c r="R485" s="15"/>
      <c r="S485" s="15"/>
    </row>
    <row r="486">
      <c r="A486" s="15"/>
      <c r="B486" s="15"/>
      <c r="C486" s="15"/>
      <c r="D486" s="15"/>
      <c r="E486" s="15"/>
      <c r="F486" s="15"/>
      <c r="G486" s="15"/>
      <c r="H486" s="15"/>
      <c r="I486" s="15"/>
      <c r="J486" s="15"/>
      <c r="K486" s="15"/>
      <c r="L486" s="15"/>
      <c r="M486" s="15"/>
      <c r="N486" s="15"/>
      <c r="O486" s="15"/>
      <c r="P486" s="15"/>
      <c r="Q486" s="15"/>
      <c r="R486" s="15"/>
      <c r="S486" s="15"/>
    </row>
    <row r="487">
      <c r="A487" s="15"/>
      <c r="B487" s="15"/>
      <c r="C487" s="15"/>
      <c r="D487" s="15"/>
      <c r="E487" s="15"/>
      <c r="F487" s="15"/>
      <c r="G487" s="15"/>
      <c r="H487" s="15"/>
      <c r="I487" s="15"/>
      <c r="J487" s="15"/>
      <c r="K487" s="15"/>
      <c r="L487" s="15"/>
      <c r="M487" s="15"/>
      <c r="N487" s="15"/>
      <c r="O487" s="15"/>
      <c r="P487" s="15"/>
      <c r="Q487" s="15"/>
      <c r="R487" s="15"/>
      <c r="S487" s="15"/>
    </row>
    <row r="488">
      <c r="A488" s="15"/>
      <c r="B488" s="15"/>
      <c r="C488" s="15"/>
      <c r="D488" s="15"/>
      <c r="E488" s="15"/>
      <c r="F488" s="15"/>
      <c r="G488" s="15"/>
      <c r="H488" s="15"/>
      <c r="I488" s="15"/>
      <c r="J488" s="15"/>
      <c r="K488" s="15"/>
      <c r="L488" s="15"/>
      <c r="M488" s="15"/>
      <c r="N488" s="15"/>
      <c r="O488" s="15"/>
      <c r="P488" s="15"/>
      <c r="Q488" s="15"/>
      <c r="R488" s="15"/>
      <c r="S488" s="15"/>
    </row>
    <row r="489">
      <c r="A489" s="15"/>
      <c r="B489" s="15"/>
      <c r="C489" s="15"/>
      <c r="D489" s="15"/>
      <c r="E489" s="15"/>
      <c r="F489" s="15"/>
      <c r="G489" s="15"/>
      <c r="H489" s="15"/>
      <c r="I489" s="15"/>
      <c r="J489" s="15"/>
      <c r="K489" s="15"/>
      <c r="L489" s="15"/>
      <c r="M489" s="15"/>
      <c r="N489" s="15"/>
      <c r="O489" s="15"/>
      <c r="P489" s="15"/>
      <c r="Q489" s="15"/>
      <c r="R489" s="15"/>
      <c r="S489" s="15"/>
    </row>
    <row r="490">
      <c r="A490" s="15"/>
      <c r="B490" s="15"/>
      <c r="C490" s="15"/>
      <c r="D490" s="15"/>
      <c r="E490" s="15"/>
      <c r="F490" s="15"/>
      <c r="G490" s="15"/>
      <c r="H490" s="15"/>
      <c r="I490" s="15"/>
      <c r="J490" s="15"/>
      <c r="K490" s="15"/>
      <c r="L490" s="15"/>
      <c r="M490" s="15"/>
      <c r="N490" s="15"/>
      <c r="O490" s="15"/>
      <c r="P490" s="15"/>
      <c r="Q490" s="15"/>
      <c r="R490" s="15"/>
      <c r="S490" s="15"/>
    </row>
    <row r="491">
      <c r="A491" s="15"/>
      <c r="B491" s="15"/>
      <c r="C491" s="15"/>
      <c r="D491" s="15"/>
      <c r="E491" s="15"/>
      <c r="F491" s="15"/>
      <c r="G491" s="15"/>
      <c r="H491" s="15"/>
      <c r="I491" s="15"/>
      <c r="J491" s="15"/>
      <c r="K491" s="15"/>
      <c r="L491" s="15"/>
      <c r="M491" s="15"/>
      <c r="N491" s="15"/>
      <c r="O491" s="15"/>
      <c r="P491" s="15"/>
      <c r="Q491" s="15"/>
      <c r="R491" s="15"/>
      <c r="S491" s="15"/>
    </row>
    <row r="492">
      <c r="A492" s="15"/>
      <c r="B492" s="15"/>
      <c r="C492" s="15"/>
      <c r="D492" s="15"/>
      <c r="E492" s="15"/>
      <c r="F492" s="15"/>
      <c r="G492" s="15"/>
      <c r="H492" s="15"/>
      <c r="I492" s="15"/>
      <c r="J492" s="15"/>
      <c r="K492" s="15"/>
      <c r="L492" s="15"/>
      <c r="M492" s="15"/>
      <c r="N492" s="15"/>
      <c r="O492" s="15"/>
      <c r="P492" s="15"/>
      <c r="Q492" s="15"/>
      <c r="R492" s="15"/>
      <c r="S492" s="15"/>
    </row>
    <row r="493">
      <c r="A493" s="15"/>
      <c r="B493" s="15"/>
      <c r="C493" s="15"/>
      <c r="D493" s="15"/>
      <c r="E493" s="15"/>
      <c r="F493" s="15"/>
      <c r="G493" s="15"/>
      <c r="H493" s="15"/>
      <c r="I493" s="15"/>
      <c r="J493" s="15"/>
      <c r="K493" s="15"/>
      <c r="L493" s="15"/>
      <c r="M493" s="15"/>
      <c r="N493" s="15"/>
      <c r="O493" s="15"/>
      <c r="P493" s="15"/>
      <c r="Q493" s="15"/>
      <c r="R493" s="15"/>
      <c r="S493" s="15"/>
    </row>
    <row r="494">
      <c r="A494" s="15"/>
      <c r="B494" s="15"/>
      <c r="C494" s="15"/>
      <c r="D494" s="15"/>
      <c r="E494" s="15"/>
      <c r="F494" s="15"/>
      <c r="G494" s="15"/>
      <c r="H494" s="15"/>
      <c r="I494" s="15"/>
      <c r="J494" s="15"/>
      <c r="K494" s="15"/>
      <c r="L494" s="15"/>
      <c r="M494" s="15"/>
      <c r="N494" s="15"/>
      <c r="O494" s="15"/>
      <c r="P494" s="15"/>
      <c r="Q494" s="15"/>
      <c r="R494" s="15"/>
      <c r="S494" s="15"/>
    </row>
    <row r="495">
      <c r="A495" s="15"/>
      <c r="B495" s="15"/>
      <c r="C495" s="15"/>
      <c r="D495" s="15"/>
      <c r="E495" s="15"/>
      <c r="F495" s="15"/>
      <c r="G495" s="15"/>
      <c r="H495" s="15"/>
      <c r="I495" s="15"/>
      <c r="J495" s="15"/>
      <c r="K495" s="15"/>
      <c r="L495" s="15"/>
      <c r="M495" s="15"/>
      <c r="N495" s="15"/>
      <c r="O495" s="15"/>
      <c r="P495" s="15"/>
      <c r="Q495" s="15"/>
      <c r="R495" s="15"/>
      <c r="S495" s="15"/>
    </row>
    <row r="496">
      <c r="A496" s="15"/>
      <c r="B496" s="15"/>
      <c r="C496" s="15"/>
      <c r="D496" s="15"/>
      <c r="E496" s="15"/>
      <c r="F496" s="15"/>
      <c r="G496" s="15"/>
      <c r="H496" s="15"/>
      <c r="I496" s="15"/>
      <c r="J496" s="15"/>
      <c r="K496" s="15"/>
      <c r="L496" s="15"/>
      <c r="M496" s="15"/>
      <c r="N496" s="15"/>
      <c r="O496" s="15"/>
      <c r="P496" s="15"/>
      <c r="Q496" s="15"/>
      <c r="R496" s="15"/>
      <c r="S496" s="15"/>
    </row>
    <row r="497">
      <c r="A497" s="15"/>
      <c r="B497" s="15"/>
      <c r="C497" s="15"/>
      <c r="D497" s="15"/>
      <c r="E497" s="15"/>
      <c r="F497" s="15"/>
      <c r="G497" s="15"/>
      <c r="H497" s="15"/>
      <c r="I497" s="15"/>
      <c r="J497" s="15"/>
      <c r="K497" s="15"/>
      <c r="L497" s="15"/>
      <c r="M497" s="15"/>
      <c r="N497" s="15"/>
      <c r="O497" s="15"/>
      <c r="P497" s="15"/>
      <c r="Q497" s="15"/>
      <c r="R497" s="15"/>
      <c r="S497" s="15"/>
    </row>
    <row r="498">
      <c r="A498" s="15"/>
      <c r="B498" s="15"/>
      <c r="C498" s="15"/>
      <c r="D498" s="15"/>
      <c r="E498" s="15"/>
      <c r="F498" s="15"/>
      <c r="G498" s="15"/>
      <c r="H498" s="15"/>
      <c r="I498" s="15"/>
      <c r="J498" s="15"/>
      <c r="K498" s="15"/>
      <c r="L498" s="15"/>
      <c r="M498" s="15"/>
      <c r="N498" s="15"/>
      <c r="O498" s="15"/>
      <c r="P498" s="15"/>
      <c r="Q498" s="15"/>
      <c r="R498" s="15"/>
      <c r="S498" s="15"/>
    </row>
    <row r="499">
      <c r="A499" s="15"/>
      <c r="B499" s="15"/>
      <c r="C499" s="15"/>
      <c r="D499" s="15"/>
      <c r="E499" s="15"/>
      <c r="F499" s="15"/>
      <c r="G499" s="15"/>
      <c r="H499" s="15"/>
      <c r="I499" s="15"/>
      <c r="J499" s="15"/>
      <c r="K499" s="15"/>
      <c r="L499" s="15"/>
      <c r="M499" s="15"/>
      <c r="N499" s="15"/>
      <c r="O499" s="15"/>
      <c r="P499" s="15"/>
      <c r="Q499" s="15"/>
      <c r="R499" s="15"/>
      <c r="S499" s="15"/>
    </row>
    <row r="500">
      <c r="A500" s="15"/>
      <c r="B500" s="15"/>
      <c r="C500" s="15"/>
      <c r="D500" s="15"/>
      <c r="E500" s="15"/>
      <c r="F500" s="15"/>
      <c r="G500" s="15"/>
      <c r="H500" s="15"/>
      <c r="I500" s="15"/>
      <c r="J500" s="15"/>
      <c r="K500" s="15"/>
      <c r="L500" s="15"/>
      <c r="M500" s="15"/>
      <c r="N500" s="15"/>
      <c r="O500" s="15"/>
      <c r="P500" s="15"/>
      <c r="Q500" s="15"/>
      <c r="R500" s="15"/>
      <c r="S500" s="15"/>
    </row>
    <row r="501">
      <c r="A501" s="15"/>
      <c r="B501" s="15"/>
      <c r="C501" s="15"/>
      <c r="D501" s="15"/>
      <c r="E501" s="15"/>
      <c r="F501" s="15"/>
      <c r="G501" s="15"/>
      <c r="H501" s="15"/>
      <c r="I501" s="15"/>
      <c r="J501" s="15"/>
      <c r="K501" s="15"/>
      <c r="L501" s="15"/>
      <c r="M501" s="15"/>
      <c r="N501" s="15"/>
      <c r="O501" s="15"/>
      <c r="P501" s="15"/>
      <c r="Q501" s="15"/>
      <c r="R501" s="15"/>
      <c r="S501" s="15"/>
    </row>
    <row r="502">
      <c r="A502" s="15"/>
      <c r="B502" s="15"/>
      <c r="C502" s="15"/>
      <c r="D502" s="15"/>
      <c r="E502" s="15"/>
      <c r="F502" s="15"/>
      <c r="G502" s="15"/>
      <c r="H502" s="15"/>
      <c r="I502" s="15"/>
      <c r="J502" s="15"/>
      <c r="K502" s="15"/>
      <c r="L502" s="15"/>
      <c r="M502" s="15"/>
      <c r="N502" s="15"/>
      <c r="O502" s="15"/>
      <c r="P502" s="15"/>
      <c r="Q502" s="15"/>
      <c r="R502" s="15"/>
      <c r="S502" s="15"/>
    </row>
    <row r="503">
      <c r="A503" s="15"/>
      <c r="B503" s="15"/>
      <c r="C503" s="15"/>
      <c r="D503" s="15"/>
      <c r="E503" s="15"/>
      <c r="F503" s="15"/>
      <c r="G503" s="15"/>
      <c r="H503" s="15"/>
      <c r="I503" s="15"/>
      <c r="J503" s="15"/>
      <c r="K503" s="15"/>
      <c r="L503" s="15"/>
      <c r="M503" s="15"/>
      <c r="N503" s="15"/>
      <c r="O503" s="15"/>
      <c r="P503" s="15"/>
      <c r="Q503" s="15"/>
      <c r="R503" s="15"/>
      <c r="S503" s="15"/>
    </row>
    <row r="504">
      <c r="A504" s="15"/>
      <c r="B504" s="15"/>
      <c r="C504" s="15"/>
      <c r="D504" s="15"/>
      <c r="E504" s="15"/>
      <c r="F504" s="15"/>
      <c r="G504" s="15"/>
      <c r="H504" s="15"/>
      <c r="I504" s="15"/>
      <c r="J504" s="15"/>
      <c r="K504" s="15"/>
      <c r="L504" s="15"/>
      <c r="M504" s="15"/>
      <c r="N504" s="15"/>
      <c r="O504" s="15"/>
      <c r="P504" s="15"/>
      <c r="Q504" s="15"/>
      <c r="R504" s="15"/>
      <c r="S504" s="15"/>
    </row>
    <row r="505">
      <c r="A505" s="15"/>
      <c r="B505" s="15"/>
      <c r="C505" s="15"/>
      <c r="D505" s="15"/>
      <c r="E505" s="15"/>
      <c r="F505" s="15"/>
      <c r="G505" s="15"/>
      <c r="H505" s="15"/>
      <c r="I505" s="15"/>
      <c r="J505" s="15"/>
      <c r="K505" s="15"/>
      <c r="L505" s="15"/>
      <c r="M505" s="15"/>
      <c r="N505" s="15"/>
      <c r="O505" s="15"/>
      <c r="P505" s="15"/>
      <c r="Q505" s="15"/>
      <c r="R505" s="15"/>
      <c r="S505" s="15"/>
    </row>
    <row r="506">
      <c r="A506" s="15"/>
      <c r="B506" s="15"/>
      <c r="C506" s="15"/>
      <c r="D506" s="15"/>
      <c r="E506" s="15"/>
      <c r="F506" s="15"/>
      <c r="G506" s="15"/>
      <c r="H506" s="15"/>
      <c r="I506" s="15"/>
      <c r="J506" s="15"/>
      <c r="K506" s="15"/>
      <c r="L506" s="15"/>
      <c r="M506" s="15"/>
      <c r="N506" s="15"/>
      <c r="O506" s="15"/>
      <c r="P506" s="15"/>
      <c r="Q506" s="15"/>
      <c r="R506" s="15"/>
      <c r="S506" s="15"/>
    </row>
    <row r="507">
      <c r="A507" s="15"/>
      <c r="B507" s="15"/>
      <c r="C507" s="15"/>
      <c r="D507" s="15"/>
      <c r="E507" s="15"/>
      <c r="F507" s="15"/>
      <c r="G507" s="15"/>
      <c r="H507" s="15"/>
      <c r="I507" s="15"/>
      <c r="J507" s="15"/>
      <c r="K507" s="15"/>
      <c r="L507" s="15"/>
      <c r="M507" s="15"/>
      <c r="N507" s="15"/>
      <c r="O507" s="15"/>
      <c r="P507" s="15"/>
      <c r="Q507" s="15"/>
      <c r="R507" s="15"/>
      <c r="S507" s="15"/>
    </row>
    <row r="508">
      <c r="A508" s="15"/>
      <c r="B508" s="15"/>
      <c r="C508" s="15"/>
      <c r="D508" s="15"/>
      <c r="E508" s="15"/>
      <c r="F508" s="15"/>
      <c r="G508" s="15"/>
      <c r="H508" s="15"/>
      <c r="I508" s="15"/>
      <c r="J508" s="15"/>
      <c r="K508" s="15"/>
      <c r="L508" s="15"/>
      <c r="M508" s="15"/>
      <c r="N508" s="15"/>
      <c r="O508" s="15"/>
      <c r="P508" s="15"/>
      <c r="Q508" s="15"/>
      <c r="R508" s="15"/>
      <c r="S508" s="15"/>
    </row>
    <row r="509">
      <c r="A509" s="15"/>
      <c r="B509" s="15"/>
      <c r="C509" s="15"/>
      <c r="D509" s="15"/>
      <c r="E509" s="15"/>
      <c r="F509" s="15"/>
      <c r="G509" s="15"/>
      <c r="H509" s="15"/>
      <c r="I509" s="15"/>
      <c r="J509" s="15"/>
      <c r="K509" s="15"/>
      <c r="L509" s="15"/>
      <c r="M509" s="15"/>
      <c r="N509" s="15"/>
      <c r="O509" s="15"/>
      <c r="P509" s="15"/>
      <c r="Q509" s="15"/>
      <c r="R509" s="15"/>
      <c r="S509" s="15"/>
    </row>
    <row r="510">
      <c r="A510" s="15"/>
      <c r="B510" s="15"/>
      <c r="C510" s="15"/>
      <c r="D510" s="15"/>
      <c r="E510" s="15"/>
      <c r="F510" s="15"/>
      <c r="G510" s="15"/>
      <c r="H510" s="15"/>
      <c r="I510" s="15"/>
      <c r="J510" s="15"/>
      <c r="K510" s="15"/>
      <c r="L510" s="15"/>
      <c r="M510" s="15"/>
      <c r="N510" s="15"/>
      <c r="O510" s="15"/>
      <c r="P510" s="15"/>
      <c r="Q510" s="15"/>
      <c r="R510" s="15"/>
      <c r="S510" s="15"/>
    </row>
    <row r="511">
      <c r="A511" s="15"/>
      <c r="B511" s="15"/>
      <c r="C511" s="15"/>
      <c r="D511" s="15"/>
      <c r="E511" s="15"/>
      <c r="F511" s="15"/>
      <c r="G511" s="15"/>
      <c r="H511" s="15"/>
      <c r="I511" s="15"/>
      <c r="J511" s="15"/>
      <c r="K511" s="15"/>
      <c r="L511" s="15"/>
      <c r="M511" s="15"/>
      <c r="N511" s="15"/>
      <c r="O511" s="15"/>
      <c r="P511" s="15"/>
      <c r="Q511" s="15"/>
      <c r="R511" s="15"/>
      <c r="S511" s="15"/>
    </row>
    <row r="512">
      <c r="A512" s="15"/>
      <c r="B512" s="15"/>
      <c r="C512" s="15"/>
      <c r="D512" s="15"/>
      <c r="E512" s="15"/>
      <c r="F512" s="15"/>
      <c r="G512" s="15"/>
      <c r="H512" s="15"/>
      <c r="I512" s="15"/>
      <c r="J512" s="15"/>
      <c r="K512" s="15"/>
      <c r="L512" s="15"/>
      <c r="M512" s="15"/>
      <c r="N512" s="15"/>
      <c r="O512" s="15"/>
      <c r="P512" s="15"/>
      <c r="Q512" s="15"/>
      <c r="R512" s="15"/>
      <c r="S512" s="15"/>
    </row>
    <row r="513">
      <c r="A513" s="15"/>
      <c r="B513" s="15"/>
      <c r="C513" s="15"/>
      <c r="D513" s="15"/>
      <c r="E513" s="15"/>
      <c r="F513" s="15"/>
      <c r="G513" s="15"/>
      <c r="H513" s="15"/>
      <c r="I513" s="15"/>
      <c r="J513" s="15"/>
      <c r="K513" s="15"/>
      <c r="L513" s="15"/>
      <c r="M513" s="15"/>
      <c r="N513" s="15"/>
      <c r="O513" s="15"/>
      <c r="P513" s="15"/>
      <c r="Q513" s="15"/>
      <c r="R513" s="15"/>
      <c r="S513" s="15"/>
    </row>
    <row r="514">
      <c r="A514" s="15"/>
      <c r="B514" s="15"/>
      <c r="C514" s="15"/>
      <c r="D514" s="15"/>
      <c r="E514" s="15"/>
      <c r="F514" s="15"/>
      <c r="G514" s="15"/>
      <c r="H514" s="15"/>
      <c r="I514" s="15"/>
      <c r="J514" s="15"/>
      <c r="K514" s="15"/>
      <c r="L514" s="15"/>
      <c r="M514" s="15"/>
      <c r="N514" s="15"/>
      <c r="O514" s="15"/>
      <c r="P514" s="15"/>
      <c r="Q514" s="15"/>
      <c r="R514" s="15"/>
      <c r="S514" s="15"/>
    </row>
    <row r="515">
      <c r="A515" s="15"/>
      <c r="B515" s="15"/>
      <c r="C515" s="15"/>
      <c r="D515" s="15"/>
      <c r="E515" s="15"/>
      <c r="F515" s="15"/>
      <c r="G515" s="15"/>
      <c r="H515" s="15"/>
      <c r="I515" s="15"/>
      <c r="J515" s="15"/>
      <c r="K515" s="15"/>
      <c r="L515" s="15"/>
      <c r="M515" s="15"/>
      <c r="N515" s="15"/>
      <c r="O515" s="15"/>
      <c r="P515" s="15"/>
      <c r="Q515" s="15"/>
      <c r="R515" s="15"/>
      <c r="S515" s="15"/>
    </row>
    <row r="516">
      <c r="A516" s="15"/>
      <c r="B516" s="15"/>
      <c r="C516" s="15"/>
      <c r="D516" s="15"/>
      <c r="E516" s="15"/>
      <c r="F516" s="15"/>
      <c r="G516" s="15"/>
      <c r="H516" s="15"/>
      <c r="I516" s="15"/>
      <c r="J516" s="15"/>
      <c r="K516" s="15"/>
      <c r="L516" s="15"/>
      <c r="M516" s="15"/>
      <c r="N516" s="15"/>
      <c r="O516" s="15"/>
      <c r="P516" s="15"/>
      <c r="Q516" s="15"/>
      <c r="R516" s="15"/>
      <c r="S516" s="15"/>
    </row>
    <row r="517">
      <c r="A517" s="15"/>
      <c r="B517" s="15"/>
      <c r="C517" s="15"/>
      <c r="D517" s="15"/>
      <c r="E517" s="15"/>
      <c r="F517" s="15"/>
      <c r="G517" s="15"/>
      <c r="H517" s="15"/>
      <c r="I517" s="15"/>
      <c r="J517" s="15"/>
      <c r="K517" s="15"/>
      <c r="L517" s="15"/>
      <c r="M517" s="15"/>
      <c r="N517" s="15"/>
      <c r="O517" s="15"/>
      <c r="P517" s="15"/>
      <c r="Q517" s="15"/>
      <c r="R517" s="15"/>
      <c r="S517" s="15"/>
    </row>
    <row r="518">
      <c r="A518" s="15"/>
      <c r="B518" s="15"/>
      <c r="C518" s="15"/>
      <c r="D518" s="15"/>
      <c r="E518" s="15"/>
      <c r="F518" s="15"/>
      <c r="G518" s="15"/>
      <c r="H518" s="15"/>
      <c r="I518" s="15"/>
      <c r="J518" s="15"/>
      <c r="K518" s="15"/>
      <c r="L518" s="15"/>
      <c r="M518" s="15"/>
      <c r="N518" s="15"/>
      <c r="O518" s="15"/>
      <c r="P518" s="15"/>
      <c r="Q518" s="15"/>
      <c r="R518" s="15"/>
      <c r="S518" s="15"/>
    </row>
    <row r="519">
      <c r="A519" s="15"/>
      <c r="B519" s="15"/>
      <c r="C519" s="15"/>
      <c r="D519" s="15"/>
      <c r="E519" s="15"/>
      <c r="F519" s="15"/>
      <c r="G519" s="15"/>
      <c r="H519" s="15"/>
      <c r="I519" s="15"/>
      <c r="J519" s="15"/>
      <c r="K519" s="15"/>
      <c r="L519" s="15"/>
      <c r="M519" s="15"/>
      <c r="N519" s="15"/>
      <c r="O519" s="15"/>
      <c r="P519" s="15"/>
      <c r="Q519" s="15"/>
      <c r="R519" s="15"/>
      <c r="S519" s="15"/>
    </row>
    <row r="520">
      <c r="A520" s="15"/>
      <c r="B520" s="15"/>
      <c r="C520" s="15"/>
      <c r="D520" s="15"/>
      <c r="E520" s="15"/>
      <c r="F520" s="15"/>
      <c r="G520" s="15"/>
      <c r="H520" s="15"/>
      <c r="I520" s="15"/>
      <c r="J520" s="15"/>
      <c r="K520" s="15"/>
      <c r="L520" s="15"/>
      <c r="M520" s="15"/>
      <c r="N520" s="15"/>
      <c r="O520" s="15"/>
      <c r="P520" s="15"/>
      <c r="Q520" s="15"/>
      <c r="R520" s="15"/>
      <c r="S520" s="15"/>
    </row>
    <row r="521">
      <c r="A521" s="15"/>
      <c r="B521" s="15"/>
      <c r="C521" s="15"/>
      <c r="D521" s="15"/>
      <c r="E521" s="15"/>
      <c r="F521" s="15"/>
      <c r="G521" s="15"/>
      <c r="H521" s="15"/>
      <c r="I521" s="15"/>
      <c r="J521" s="15"/>
      <c r="K521" s="15"/>
      <c r="L521" s="15"/>
      <c r="M521" s="15"/>
      <c r="N521" s="15"/>
      <c r="O521" s="15"/>
      <c r="P521" s="15"/>
      <c r="Q521" s="15"/>
      <c r="R521" s="15"/>
      <c r="S521" s="15"/>
    </row>
    <row r="522">
      <c r="A522" s="15"/>
      <c r="B522" s="15"/>
      <c r="C522" s="15"/>
      <c r="D522" s="15"/>
      <c r="E522" s="15"/>
      <c r="F522" s="15"/>
      <c r="G522" s="15"/>
      <c r="H522" s="15"/>
      <c r="I522" s="15"/>
      <c r="J522" s="15"/>
      <c r="K522" s="15"/>
      <c r="L522" s="15"/>
      <c r="M522" s="15"/>
      <c r="N522" s="15"/>
      <c r="O522" s="15"/>
      <c r="P522" s="15"/>
      <c r="Q522" s="15"/>
      <c r="R522" s="15"/>
      <c r="S522" s="15"/>
    </row>
    <row r="523">
      <c r="A523" s="15"/>
      <c r="B523" s="15"/>
      <c r="C523" s="15"/>
      <c r="D523" s="15"/>
      <c r="E523" s="15"/>
      <c r="F523" s="15"/>
      <c r="G523" s="15"/>
      <c r="H523" s="15"/>
      <c r="I523" s="15"/>
      <c r="J523" s="15"/>
      <c r="K523" s="15"/>
      <c r="L523" s="15"/>
      <c r="M523" s="15"/>
      <c r="N523" s="15"/>
      <c r="O523" s="15"/>
      <c r="P523" s="15"/>
      <c r="Q523" s="15"/>
      <c r="R523" s="15"/>
      <c r="S523" s="15"/>
    </row>
    <row r="524">
      <c r="A524" s="15"/>
      <c r="B524" s="15"/>
      <c r="C524" s="15"/>
      <c r="D524" s="15"/>
      <c r="E524" s="15"/>
      <c r="F524" s="15"/>
      <c r="G524" s="15"/>
      <c r="H524" s="15"/>
      <c r="I524" s="15"/>
      <c r="J524" s="15"/>
      <c r="K524" s="15"/>
      <c r="L524" s="15"/>
      <c r="M524" s="15"/>
      <c r="N524" s="15"/>
      <c r="O524" s="15"/>
      <c r="P524" s="15"/>
      <c r="Q524" s="15"/>
      <c r="R524" s="15"/>
      <c r="S524" s="15"/>
    </row>
    <row r="525">
      <c r="A525" s="15"/>
      <c r="B525" s="15"/>
      <c r="C525" s="15"/>
      <c r="D525" s="15"/>
      <c r="E525" s="15"/>
      <c r="F525" s="15"/>
      <c r="G525" s="15"/>
      <c r="H525" s="15"/>
      <c r="I525" s="15"/>
      <c r="J525" s="15"/>
      <c r="K525" s="15"/>
      <c r="L525" s="15"/>
      <c r="M525" s="15"/>
      <c r="N525" s="15"/>
      <c r="O525" s="15"/>
      <c r="P525" s="15"/>
      <c r="Q525" s="15"/>
      <c r="R525" s="15"/>
      <c r="S525" s="15"/>
    </row>
    <row r="526">
      <c r="A526" s="15"/>
      <c r="B526" s="15"/>
      <c r="C526" s="15"/>
      <c r="D526" s="15"/>
      <c r="E526" s="15"/>
      <c r="F526" s="15"/>
      <c r="G526" s="15"/>
      <c r="H526" s="15"/>
      <c r="I526" s="15"/>
      <c r="J526" s="15"/>
      <c r="K526" s="15"/>
      <c r="L526" s="15"/>
      <c r="M526" s="15"/>
      <c r="N526" s="15"/>
      <c r="O526" s="15"/>
      <c r="P526" s="15"/>
      <c r="Q526" s="15"/>
      <c r="R526" s="15"/>
      <c r="S526" s="15"/>
    </row>
    <row r="527">
      <c r="A527" s="15"/>
      <c r="B527" s="15"/>
      <c r="C527" s="15"/>
      <c r="D527" s="15"/>
      <c r="E527" s="15"/>
      <c r="F527" s="15"/>
      <c r="G527" s="15"/>
      <c r="H527" s="15"/>
      <c r="I527" s="15"/>
      <c r="J527" s="15"/>
      <c r="K527" s="15"/>
      <c r="L527" s="15"/>
      <c r="M527" s="15"/>
      <c r="N527" s="15"/>
      <c r="O527" s="15"/>
      <c r="P527" s="15"/>
      <c r="Q527" s="15"/>
      <c r="R527" s="15"/>
      <c r="S527" s="15"/>
    </row>
    <row r="528">
      <c r="A528" s="15"/>
      <c r="B528" s="15"/>
      <c r="C528" s="15"/>
      <c r="D528" s="15"/>
      <c r="E528" s="15"/>
      <c r="F528" s="15"/>
      <c r="G528" s="15"/>
      <c r="H528" s="15"/>
      <c r="I528" s="15"/>
      <c r="J528" s="15"/>
      <c r="K528" s="15"/>
      <c r="L528" s="15"/>
      <c r="M528" s="15"/>
      <c r="N528" s="15"/>
      <c r="O528" s="15"/>
      <c r="P528" s="15"/>
      <c r="Q528" s="15"/>
      <c r="R528" s="15"/>
      <c r="S528" s="15"/>
    </row>
    <row r="529">
      <c r="A529" s="15"/>
      <c r="B529" s="15"/>
      <c r="C529" s="15"/>
      <c r="D529" s="15"/>
      <c r="E529" s="15"/>
      <c r="F529" s="15"/>
      <c r="G529" s="15"/>
      <c r="H529" s="15"/>
      <c r="I529" s="15"/>
      <c r="J529" s="15"/>
      <c r="K529" s="15"/>
      <c r="L529" s="15"/>
      <c r="M529" s="15"/>
      <c r="N529" s="15"/>
      <c r="O529" s="15"/>
      <c r="P529" s="15"/>
      <c r="Q529" s="15"/>
      <c r="R529" s="15"/>
      <c r="S529" s="15"/>
    </row>
    <row r="530">
      <c r="A530" s="15"/>
      <c r="B530" s="15"/>
      <c r="C530" s="15"/>
      <c r="D530" s="15"/>
      <c r="E530" s="15"/>
      <c r="F530" s="15"/>
      <c r="G530" s="15"/>
      <c r="H530" s="15"/>
      <c r="I530" s="15"/>
      <c r="J530" s="15"/>
      <c r="K530" s="15"/>
      <c r="L530" s="15"/>
      <c r="M530" s="15"/>
      <c r="N530" s="15"/>
      <c r="O530" s="15"/>
      <c r="P530" s="15"/>
      <c r="Q530" s="15"/>
      <c r="R530" s="15"/>
      <c r="S530" s="15"/>
    </row>
    <row r="531">
      <c r="A531" s="15"/>
      <c r="B531" s="15"/>
      <c r="C531" s="15"/>
      <c r="D531" s="15"/>
      <c r="E531" s="15"/>
      <c r="F531" s="15"/>
      <c r="G531" s="15"/>
      <c r="H531" s="15"/>
      <c r="I531" s="15"/>
      <c r="J531" s="15"/>
      <c r="K531" s="15"/>
      <c r="L531" s="15"/>
      <c r="M531" s="15"/>
      <c r="N531" s="15"/>
      <c r="O531" s="15"/>
      <c r="P531" s="15"/>
      <c r="Q531" s="15"/>
      <c r="R531" s="15"/>
      <c r="S531" s="15"/>
    </row>
    <row r="532">
      <c r="A532" s="15"/>
      <c r="B532" s="15"/>
      <c r="C532" s="15"/>
      <c r="D532" s="15"/>
      <c r="E532" s="15"/>
      <c r="F532" s="15"/>
      <c r="G532" s="15"/>
      <c r="H532" s="15"/>
      <c r="I532" s="15"/>
      <c r="J532" s="15"/>
      <c r="K532" s="15"/>
      <c r="L532" s="15"/>
      <c r="M532" s="15"/>
      <c r="N532" s="15"/>
      <c r="O532" s="15"/>
      <c r="P532" s="15"/>
      <c r="Q532" s="15"/>
      <c r="R532" s="15"/>
      <c r="S532" s="15"/>
    </row>
    <row r="533">
      <c r="A533" s="15"/>
      <c r="B533" s="15"/>
      <c r="C533" s="15"/>
      <c r="D533" s="15"/>
      <c r="E533" s="15"/>
      <c r="F533" s="15"/>
      <c r="G533" s="15"/>
      <c r="H533" s="15"/>
      <c r="I533" s="15"/>
      <c r="J533" s="15"/>
      <c r="K533" s="15"/>
      <c r="L533" s="15"/>
      <c r="M533" s="15"/>
      <c r="N533" s="15"/>
      <c r="O533" s="15"/>
      <c r="P533" s="15"/>
      <c r="Q533" s="15"/>
      <c r="R533" s="15"/>
      <c r="S533" s="15"/>
    </row>
    <row r="534">
      <c r="A534" s="15"/>
      <c r="B534" s="15"/>
      <c r="C534" s="15"/>
      <c r="D534" s="15"/>
      <c r="E534" s="15"/>
      <c r="F534" s="15"/>
      <c r="G534" s="15"/>
      <c r="H534" s="15"/>
      <c r="I534" s="15"/>
      <c r="J534" s="15"/>
      <c r="K534" s="15"/>
      <c r="L534" s="15"/>
      <c r="M534" s="15"/>
      <c r="N534" s="15"/>
      <c r="O534" s="15"/>
      <c r="P534" s="15"/>
      <c r="Q534" s="15"/>
      <c r="R534" s="15"/>
      <c r="S534" s="15"/>
    </row>
    <row r="535">
      <c r="A535" s="15"/>
      <c r="B535" s="15"/>
      <c r="C535" s="15"/>
      <c r="D535" s="15"/>
      <c r="E535" s="15"/>
      <c r="F535" s="15"/>
      <c r="G535" s="15"/>
      <c r="H535" s="15"/>
      <c r="I535" s="15"/>
      <c r="J535" s="15"/>
      <c r="K535" s="15"/>
      <c r="L535" s="15"/>
      <c r="M535" s="15"/>
      <c r="N535" s="15"/>
      <c r="O535" s="15"/>
      <c r="P535" s="15"/>
      <c r="Q535" s="15"/>
      <c r="R535" s="15"/>
      <c r="S535" s="15"/>
    </row>
    <row r="536">
      <c r="A536" s="15"/>
      <c r="B536" s="15"/>
      <c r="C536" s="15"/>
      <c r="D536" s="15"/>
      <c r="E536" s="15"/>
      <c r="F536" s="15"/>
      <c r="G536" s="15"/>
      <c r="H536" s="15"/>
      <c r="I536" s="15"/>
      <c r="J536" s="15"/>
      <c r="K536" s="15"/>
      <c r="L536" s="15"/>
      <c r="M536" s="15"/>
      <c r="N536" s="15"/>
      <c r="O536" s="15"/>
      <c r="P536" s="15"/>
      <c r="Q536" s="15"/>
      <c r="R536" s="15"/>
      <c r="S536" s="15"/>
    </row>
    <row r="537">
      <c r="A537" s="15"/>
      <c r="B537" s="15"/>
      <c r="C537" s="15"/>
      <c r="D537" s="15"/>
      <c r="E537" s="15"/>
      <c r="F537" s="15"/>
      <c r="G537" s="15"/>
      <c r="H537" s="15"/>
      <c r="I537" s="15"/>
      <c r="J537" s="15"/>
      <c r="K537" s="15"/>
      <c r="L537" s="15"/>
      <c r="M537" s="15"/>
      <c r="N537" s="15"/>
      <c r="O537" s="15"/>
      <c r="P537" s="15"/>
      <c r="Q537" s="15"/>
      <c r="R537" s="15"/>
      <c r="S537" s="15"/>
    </row>
    <row r="538">
      <c r="A538" s="15"/>
      <c r="B538" s="15"/>
      <c r="C538" s="15"/>
      <c r="D538" s="15"/>
      <c r="E538" s="15"/>
      <c r="F538" s="15"/>
      <c r="G538" s="15"/>
      <c r="H538" s="15"/>
      <c r="I538" s="15"/>
      <c r="J538" s="15"/>
      <c r="K538" s="15"/>
      <c r="L538" s="15"/>
      <c r="M538" s="15"/>
      <c r="N538" s="15"/>
      <c r="O538" s="15"/>
      <c r="P538" s="15"/>
      <c r="Q538" s="15"/>
      <c r="R538" s="15"/>
      <c r="S538" s="15"/>
    </row>
    <row r="539">
      <c r="A539" s="15"/>
      <c r="B539" s="15"/>
      <c r="C539" s="15"/>
      <c r="D539" s="15"/>
      <c r="E539" s="15"/>
      <c r="F539" s="15"/>
      <c r="G539" s="15"/>
      <c r="H539" s="15"/>
      <c r="I539" s="15"/>
      <c r="J539" s="15"/>
      <c r="K539" s="15"/>
      <c r="L539" s="15"/>
      <c r="M539" s="15"/>
      <c r="N539" s="15"/>
      <c r="O539" s="15"/>
      <c r="P539" s="15"/>
      <c r="Q539" s="15"/>
      <c r="R539" s="15"/>
      <c r="S539" s="15"/>
    </row>
    <row r="540">
      <c r="A540" s="15"/>
      <c r="B540" s="15"/>
      <c r="C540" s="15"/>
      <c r="D540" s="15"/>
      <c r="E540" s="15"/>
      <c r="F540" s="15"/>
      <c r="G540" s="15"/>
      <c r="H540" s="15"/>
      <c r="I540" s="15"/>
      <c r="J540" s="15"/>
      <c r="K540" s="15"/>
      <c r="L540" s="15"/>
      <c r="M540" s="15"/>
      <c r="N540" s="15"/>
      <c r="O540" s="15"/>
      <c r="P540" s="15"/>
      <c r="Q540" s="15"/>
      <c r="R540" s="15"/>
      <c r="S540" s="15"/>
    </row>
    <row r="541">
      <c r="A541" s="15"/>
      <c r="B541" s="15"/>
      <c r="C541" s="15"/>
      <c r="D541" s="15"/>
      <c r="E541" s="15"/>
      <c r="F541" s="15"/>
      <c r="G541" s="15"/>
      <c r="H541" s="15"/>
      <c r="I541" s="15"/>
      <c r="J541" s="15"/>
      <c r="K541" s="15"/>
      <c r="L541" s="15"/>
      <c r="M541" s="15"/>
      <c r="N541" s="15"/>
      <c r="O541" s="15"/>
      <c r="P541" s="15"/>
      <c r="Q541" s="15"/>
      <c r="R541" s="15"/>
      <c r="S541" s="15"/>
    </row>
    <row r="542">
      <c r="A542" s="15"/>
      <c r="B542" s="15"/>
      <c r="C542" s="15"/>
      <c r="D542" s="15"/>
      <c r="E542" s="15"/>
      <c r="F542" s="15"/>
      <c r="G542" s="15"/>
      <c r="H542" s="15"/>
      <c r="I542" s="15"/>
      <c r="J542" s="15"/>
      <c r="K542" s="15"/>
      <c r="L542" s="15"/>
      <c r="M542" s="15"/>
      <c r="N542" s="15"/>
      <c r="O542" s="15"/>
      <c r="P542" s="15"/>
      <c r="Q542" s="15"/>
      <c r="R542" s="15"/>
      <c r="S542" s="15"/>
    </row>
    <row r="543">
      <c r="A543" s="15"/>
      <c r="B543" s="15"/>
      <c r="C543" s="15"/>
      <c r="D543" s="15"/>
      <c r="E543" s="15"/>
      <c r="F543" s="15"/>
      <c r="G543" s="15"/>
      <c r="H543" s="15"/>
      <c r="I543" s="15"/>
      <c r="J543" s="15"/>
      <c r="K543" s="15"/>
      <c r="L543" s="15"/>
      <c r="M543" s="15"/>
      <c r="N543" s="15"/>
      <c r="O543" s="15"/>
      <c r="P543" s="15"/>
      <c r="Q543" s="15"/>
      <c r="R543" s="15"/>
      <c r="S543" s="15"/>
    </row>
    <row r="544">
      <c r="A544" s="15"/>
      <c r="B544" s="15"/>
      <c r="C544" s="15"/>
      <c r="D544" s="15"/>
      <c r="E544" s="15"/>
      <c r="F544" s="15"/>
      <c r="G544" s="15"/>
      <c r="H544" s="15"/>
      <c r="I544" s="15"/>
      <c r="J544" s="15"/>
      <c r="K544" s="15"/>
      <c r="L544" s="15"/>
      <c r="M544" s="15"/>
      <c r="N544" s="15"/>
      <c r="O544" s="15"/>
      <c r="P544" s="15"/>
      <c r="Q544" s="15"/>
      <c r="R544" s="15"/>
      <c r="S544" s="15"/>
    </row>
    <row r="545">
      <c r="A545" s="15"/>
      <c r="B545" s="15"/>
      <c r="C545" s="15"/>
      <c r="D545" s="15"/>
      <c r="E545" s="15"/>
      <c r="F545" s="15"/>
      <c r="G545" s="15"/>
      <c r="H545" s="15"/>
      <c r="I545" s="15"/>
      <c r="J545" s="15"/>
      <c r="K545" s="15"/>
      <c r="L545" s="15"/>
      <c r="M545" s="15"/>
      <c r="N545" s="15"/>
      <c r="O545" s="15"/>
      <c r="P545" s="15"/>
      <c r="Q545" s="15"/>
      <c r="R545" s="15"/>
      <c r="S545" s="15"/>
    </row>
    <row r="546">
      <c r="A546" s="15"/>
      <c r="B546" s="15"/>
      <c r="C546" s="15"/>
      <c r="D546" s="15"/>
      <c r="E546" s="15"/>
      <c r="F546" s="15"/>
      <c r="G546" s="15"/>
      <c r="H546" s="15"/>
      <c r="I546" s="15"/>
      <c r="J546" s="15"/>
      <c r="K546" s="15"/>
      <c r="L546" s="15"/>
      <c r="M546" s="15"/>
      <c r="N546" s="15"/>
      <c r="O546" s="15"/>
      <c r="P546" s="15"/>
      <c r="Q546" s="15"/>
      <c r="R546" s="15"/>
      <c r="S546" s="15"/>
    </row>
    <row r="547">
      <c r="A547" s="15"/>
      <c r="B547" s="15"/>
      <c r="C547" s="15"/>
      <c r="D547" s="15"/>
      <c r="E547" s="15"/>
      <c r="F547" s="15"/>
      <c r="G547" s="15"/>
      <c r="H547" s="15"/>
      <c r="I547" s="15"/>
      <c r="J547" s="15"/>
      <c r="K547" s="15"/>
      <c r="L547" s="15"/>
      <c r="M547" s="15"/>
      <c r="N547" s="15"/>
      <c r="O547" s="15"/>
      <c r="P547" s="15"/>
      <c r="Q547" s="15"/>
      <c r="R547" s="15"/>
      <c r="S547" s="15"/>
    </row>
    <row r="548">
      <c r="A548" s="15"/>
      <c r="B548" s="15"/>
      <c r="C548" s="15"/>
      <c r="D548" s="15"/>
      <c r="E548" s="15"/>
      <c r="F548" s="15"/>
      <c r="G548" s="15"/>
      <c r="H548" s="15"/>
      <c r="I548" s="15"/>
      <c r="J548" s="15"/>
      <c r="K548" s="15"/>
      <c r="L548" s="15"/>
      <c r="M548" s="15"/>
      <c r="N548" s="15"/>
      <c r="O548" s="15"/>
      <c r="P548" s="15"/>
      <c r="Q548" s="15"/>
      <c r="R548" s="15"/>
      <c r="S548" s="15"/>
    </row>
    <row r="549">
      <c r="A549" s="15"/>
      <c r="B549" s="15"/>
      <c r="C549" s="15"/>
      <c r="D549" s="15"/>
      <c r="E549" s="15"/>
      <c r="F549" s="15"/>
      <c r="G549" s="15"/>
      <c r="H549" s="15"/>
      <c r="I549" s="15"/>
      <c r="J549" s="15"/>
      <c r="K549" s="15"/>
      <c r="L549" s="15"/>
      <c r="M549" s="15"/>
      <c r="N549" s="15"/>
      <c r="O549" s="15"/>
      <c r="P549" s="15"/>
      <c r="Q549" s="15"/>
      <c r="R549" s="15"/>
      <c r="S549" s="15"/>
    </row>
    <row r="550">
      <c r="A550" s="15"/>
      <c r="B550" s="15"/>
      <c r="C550" s="15"/>
      <c r="D550" s="15"/>
      <c r="E550" s="15"/>
      <c r="F550" s="15"/>
      <c r="G550" s="15"/>
      <c r="H550" s="15"/>
      <c r="I550" s="15"/>
      <c r="J550" s="15"/>
      <c r="K550" s="15"/>
      <c r="L550" s="15"/>
      <c r="M550" s="15"/>
      <c r="N550" s="15"/>
      <c r="O550" s="15"/>
      <c r="P550" s="15"/>
      <c r="Q550" s="15"/>
      <c r="R550" s="15"/>
      <c r="S550" s="15"/>
    </row>
    <row r="551">
      <c r="A551" s="15"/>
      <c r="B551" s="15"/>
      <c r="C551" s="15"/>
      <c r="D551" s="15"/>
      <c r="E551" s="15"/>
      <c r="F551" s="15"/>
      <c r="G551" s="15"/>
      <c r="H551" s="15"/>
      <c r="I551" s="15"/>
      <c r="J551" s="15"/>
      <c r="K551" s="15"/>
      <c r="L551" s="15"/>
      <c r="M551" s="15"/>
      <c r="N551" s="15"/>
      <c r="O551" s="15"/>
      <c r="P551" s="15"/>
      <c r="Q551" s="15"/>
      <c r="R551" s="15"/>
      <c r="S551" s="15"/>
    </row>
    <row r="552">
      <c r="A552" s="15"/>
      <c r="B552" s="15"/>
      <c r="C552" s="15"/>
      <c r="D552" s="15"/>
      <c r="E552" s="15"/>
      <c r="F552" s="15"/>
      <c r="G552" s="15"/>
      <c r="H552" s="15"/>
      <c r="I552" s="15"/>
      <c r="J552" s="15"/>
      <c r="K552" s="15"/>
      <c r="L552" s="15"/>
      <c r="M552" s="15"/>
      <c r="N552" s="15"/>
      <c r="O552" s="15"/>
      <c r="P552" s="15"/>
      <c r="Q552" s="15"/>
      <c r="R552" s="15"/>
      <c r="S552" s="15"/>
    </row>
    <row r="553">
      <c r="A553" s="15"/>
      <c r="B553" s="15"/>
      <c r="C553" s="15"/>
      <c r="D553" s="15"/>
      <c r="E553" s="15"/>
      <c r="F553" s="15"/>
      <c r="G553" s="15"/>
      <c r="H553" s="15"/>
      <c r="I553" s="15"/>
      <c r="J553" s="15"/>
      <c r="K553" s="15"/>
      <c r="L553" s="15"/>
      <c r="M553" s="15"/>
      <c r="N553" s="15"/>
      <c r="O553" s="15"/>
      <c r="P553" s="15"/>
      <c r="Q553" s="15"/>
      <c r="R553" s="15"/>
      <c r="S553" s="15"/>
    </row>
    <row r="554">
      <c r="A554" s="15"/>
      <c r="B554" s="15"/>
      <c r="C554" s="15"/>
      <c r="D554" s="15"/>
      <c r="E554" s="15"/>
      <c r="F554" s="15"/>
      <c r="G554" s="15"/>
      <c r="H554" s="15"/>
      <c r="I554" s="15"/>
      <c r="J554" s="15"/>
      <c r="K554" s="15"/>
      <c r="L554" s="15"/>
      <c r="M554" s="15"/>
      <c r="N554" s="15"/>
      <c r="O554" s="15"/>
      <c r="P554" s="15"/>
      <c r="Q554" s="15"/>
      <c r="R554" s="15"/>
      <c r="S554" s="15"/>
    </row>
    <row r="555">
      <c r="A555" s="15"/>
      <c r="B555" s="15"/>
      <c r="C555" s="15"/>
      <c r="D555" s="15"/>
      <c r="E555" s="15"/>
      <c r="F555" s="15"/>
      <c r="G555" s="15"/>
      <c r="H555" s="15"/>
      <c r="I555" s="15"/>
      <c r="J555" s="15"/>
      <c r="K555" s="15"/>
      <c r="L555" s="15"/>
      <c r="M555" s="15"/>
      <c r="N555" s="15"/>
      <c r="O555" s="15"/>
      <c r="P555" s="15"/>
      <c r="Q555" s="15"/>
      <c r="R555" s="15"/>
      <c r="S555" s="15"/>
    </row>
    <row r="556">
      <c r="A556" s="15"/>
      <c r="B556" s="15"/>
      <c r="C556" s="15"/>
      <c r="D556" s="15"/>
      <c r="E556" s="15"/>
      <c r="F556" s="15"/>
      <c r="G556" s="15"/>
      <c r="H556" s="15"/>
      <c r="I556" s="15"/>
      <c r="J556" s="15"/>
      <c r="K556" s="15"/>
      <c r="L556" s="15"/>
      <c r="M556" s="15"/>
      <c r="N556" s="15"/>
      <c r="O556" s="15"/>
      <c r="P556" s="15"/>
      <c r="Q556" s="15"/>
      <c r="R556" s="15"/>
      <c r="S556" s="15"/>
    </row>
    <row r="557">
      <c r="A557" s="15"/>
      <c r="B557" s="15"/>
      <c r="C557" s="15"/>
      <c r="D557" s="15"/>
      <c r="E557" s="15"/>
      <c r="F557" s="15"/>
      <c r="G557" s="15"/>
      <c r="H557" s="15"/>
      <c r="I557" s="15"/>
      <c r="J557" s="15"/>
      <c r="K557" s="15"/>
      <c r="L557" s="15"/>
      <c r="M557" s="15"/>
      <c r="N557" s="15"/>
      <c r="O557" s="15"/>
      <c r="P557" s="15"/>
      <c r="Q557" s="15"/>
      <c r="R557" s="15"/>
      <c r="S557" s="15"/>
    </row>
    <row r="558">
      <c r="A558" s="15"/>
      <c r="B558" s="15"/>
      <c r="C558" s="15"/>
      <c r="D558" s="15"/>
      <c r="E558" s="15"/>
      <c r="F558" s="15"/>
      <c r="G558" s="15"/>
      <c r="H558" s="15"/>
      <c r="I558" s="15"/>
      <c r="J558" s="15"/>
      <c r="K558" s="15"/>
      <c r="L558" s="15"/>
      <c r="M558" s="15"/>
      <c r="N558" s="15"/>
      <c r="O558" s="15"/>
      <c r="P558" s="15"/>
      <c r="Q558" s="15"/>
      <c r="R558" s="15"/>
      <c r="S558" s="15"/>
    </row>
    <row r="559">
      <c r="A559" s="15"/>
      <c r="B559" s="15"/>
      <c r="C559" s="15"/>
      <c r="D559" s="15"/>
      <c r="E559" s="15"/>
      <c r="F559" s="15"/>
      <c r="G559" s="15"/>
      <c r="H559" s="15"/>
      <c r="I559" s="15"/>
      <c r="J559" s="15"/>
      <c r="K559" s="15"/>
      <c r="L559" s="15"/>
      <c r="M559" s="15"/>
      <c r="N559" s="15"/>
      <c r="O559" s="15"/>
      <c r="P559" s="15"/>
      <c r="Q559" s="15"/>
      <c r="R559" s="15"/>
      <c r="S559" s="15"/>
    </row>
    <row r="560">
      <c r="A560" s="15"/>
      <c r="B560" s="15"/>
      <c r="C560" s="15"/>
      <c r="D560" s="15"/>
      <c r="E560" s="15"/>
      <c r="F560" s="15"/>
      <c r="G560" s="15"/>
      <c r="H560" s="15"/>
      <c r="I560" s="15"/>
      <c r="J560" s="15"/>
      <c r="K560" s="15"/>
      <c r="L560" s="15"/>
      <c r="M560" s="15"/>
      <c r="N560" s="15"/>
      <c r="O560" s="15"/>
      <c r="P560" s="15"/>
      <c r="Q560" s="15"/>
      <c r="R560" s="15"/>
      <c r="S560" s="15"/>
    </row>
    <row r="561">
      <c r="A561" s="15"/>
      <c r="B561" s="15"/>
      <c r="C561" s="15"/>
      <c r="D561" s="15"/>
      <c r="E561" s="15"/>
      <c r="F561" s="15"/>
      <c r="G561" s="15"/>
      <c r="H561" s="15"/>
      <c r="I561" s="15"/>
      <c r="J561" s="15"/>
      <c r="K561" s="15"/>
      <c r="L561" s="15"/>
      <c r="M561" s="15"/>
      <c r="N561" s="15"/>
      <c r="O561" s="15"/>
      <c r="P561" s="15"/>
      <c r="Q561" s="15"/>
      <c r="R561" s="15"/>
      <c r="S561" s="15"/>
    </row>
    <row r="562">
      <c r="A562" s="15"/>
      <c r="B562" s="15"/>
      <c r="C562" s="15"/>
      <c r="D562" s="15"/>
      <c r="E562" s="15"/>
      <c r="F562" s="15"/>
      <c r="G562" s="15"/>
      <c r="H562" s="15"/>
      <c r="I562" s="15"/>
      <c r="J562" s="15"/>
      <c r="K562" s="15"/>
      <c r="L562" s="15"/>
      <c r="M562" s="15"/>
      <c r="N562" s="15"/>
      <c r="O562" s="15"/>
      <c r="P562" s="15"/>
      <c r="Q562" s="15"/>
      <c r="R562" s="15"/>
      <c r="S562" s="15"/>
    </row>
    <row r="563">
      <c r="A563" s="15"/>
      <c r="B563" s="15"/>
      <c r="C563" s="15"/>
      <c r="D563" s="15"/>
      <c r="E563" s="15"/>
      <c r="F563" s="15"/>
      <c r="G563" s="15"/>
      <c r="H563" s="15"/>
      <c r="I563" s="15"/>
      <c r="J563" s="15"/>
      <c r="K563" s="15"/>
      <c r="L563" s="15"/>
      <c r="M563" s="15"/>
      <c r="N563" s="15"/>
      <c r="O563" s="15"/>
      <c r="P563" s="15"/>
      <c r="Q563" s="15"/>
      <c r="R563" s="15"/>
      <c r="S563" s="15"/>
    </row>
    <row r="564">
      <c r="A564" s="15"/>
      <c r="B564" s="15"/>
      <c r="C564" s="15"/>
      <c r="D564" s="15"/>
      <c r="E564" s="15"/>
      <c r="F564" s="15"/>
      <c r="G564" s="15"/>
      <c r="H564" s="15"/>
      <c r="I564" s="15"/>
      <c r="J564" s="15"/>
      <c r="K564" s="15"/>
      <c r="L564" s="15"/>
      <c r="M564" s="15"/>
      <c r="N564" s="15"/>
      <c r="O564" s="15"/>
      <c r="P564" s="15"/>
      <c r="Q564" s="15"/>
      <c r="R564" s="15"/>
      <c r="S564" s="15"/>
    </row>
    <row r="565">
      <c r="A565" s="15"/>
      <c r="B565" s="15"/>
      <c r="C565" s="15"/>
      <c r="D565" s="15"/>
      <c r="E565" s="15"/>
      <c r="F565" s="15"/>
      <c r="G565" s="15"/>
      <c r="H565" s="15"/>
      <c r="I565" s="15"/>
      <c r="J565" s="15"/>
      <c r="K565" s="15"/>
      <c r="L565" s="15"/>
      <c r="M565" s="15"/>
      <c r="N565" s="15"/>
      <c r="O565" s="15"/>
      <c r="P565" s="15"/>
      <c r="Q565" s="15"/>
      <c r="R565" s="15"/>
      <c r="S565" s="15"/>
    </row>
    <row r="566">
      <c r="A566" s="15"/>
      <c r="B566" s="15"/>
      <c r="C566" s="15"/>
      <c r="D566" s="15"/>
      <c r="E566" s="15"/>
      <c r="F566" s="15"/>
      <c r="G566" s="15"/>
      <c r="H566" s="15"/>
      <c r="I566" s="15"/>
      <c r="J566" s="15"/>
      <c r="K566" s="15"/>
      <c r="L566" s="15"/>
      <c r="M566" s="15"/>
      <c r="N566" s="15"/>
      <c r="O566" s="15"/>
      <c r="P566" s="15"/>
      <c r="Q566" s="15"/>
      <c r="R566" s="15"/>
      <c r="S566" s="15"/>
    </row>
    <row r="567">
      <c r="A567" s="15"/>
      <c r="B567" s="15"/>
      <c r="C567" s="15"/>
      <c r="D567" s="15"/>
      <c r="E567" s="15"/>
      <c r="F567" s="15"/>
      <c r="G567" s="15"/>
      <c r="H567" s="15"/>
      <c r="I567" s="15"/>
      <c r="J567" s="15"/>
      <c r="K567" s="15"/>
      <c r="L567" s="15"/>
      <c r="M567" s="15"/>
      <c r="N567" s="15"/>
      <c r="O567" s="15"/>
      <c r="P567" s="15"/>
      <c r="Q567" s="15"/>
      <c r="R567" s="15"/>
      <c r="S567" s="15"/>
    </row>
    <row r="568">
      <c r="A568" s="15"/>
      <c r="B568" s="15"/>
      <c r="C568" s="15"/>
      <c r="D568" s="15"/>
      <c r="E568" s="15"/>
      <c r="F568" s="15"/>
      <c r="G568" s="15"/>
      <c r="H568" s="15"/>
      <c r="I568" s="15"/>
      <c r="J568" s="15"/>
      <c r="K568" s="15"/>
      <c r="L568" s="15"/>
      <c r="M568" s="15"/>
      <c r="N568" s="15"/>
      <c r="O568" s="15"/>
      <c r="P568" s="15"/>
      <c r="Q568" s="15"/>
      <c r="R568" s="15"/>
      <c r="S568" s="15"/>
    </row>
    <row r="569">
      <c r="A569" s="15"/>
      <c r="B569" s="15"/>
      <c r="C569" s="15"/>
      <c r="D569" s="15"/>
      <c r="E569" s="15"/>
      <c r="F569" s="15"/>
      <c r="G569" s="15"/>
      <c r="H569" s="15"/>
      <c r="I569" s="15"/>
      <c r="J569" s="15"/>
      <c r="K569" s="15"/>
      <c r="L569" s="15"/>
      <c r="M569" s="15"/>
      <c r="N569" s="15"/>
      <c r="O569" s="15"/>
      <c r="P569" s="15"/>
      <c r="Q569" s="15"/>
      <c r="R569" s="15"/>
      <c r="S569" s="15"/>
    </row>
    <row r="570">
      <c r="A570" s="15"/>
      <c r="B570" s="15"/>
      <c r="C570" s="15"/>
      <c r="D570" s="15"/>
      <c r="E570" s="15"/>
      <c r="F570" s="15"/>
      <c r="G570" s="15"/>
      <c r="H570" s="15"/>
      <c r="I570" s="15"/>
      <c r="J570" s="15"/>
      <c r="K570" s="15"/>
      <c r="L570" s="15"/>
      <c r="M570" s="15"/>
      <c r="N570" s="15"/>
      <c r="O570" s="15"/>
      <c r="P570" s="15"/>
      <c r="Q570" s="15"/>
      <c r="R570" s="15"/>
      <c r="S570" s="15"/>
    </row>
    <row r="571">
      <c r="A571" s="15"/>
      <c r="B571" s="15"/>
      <c r="C571" s="15"/>
      <c r="D571" s="15"/>
      <c r="E571" s="15"/>
      <c r="F571" s="15"/>
      <c r="G571" s="15"/>
      <c r="H571" s="15"/>
      <c r="I571" s="15"/>
      <c r="J571" s="15"/>
      <c r="K571" s="15"/>
      <c r="L571" s="15"/>
      <c r="M571" s="15"/>
      <c r="N571" s="15"/>
      <c r="O571" s="15"/>
      <c r="P571" s="15"/>
      <c r="Q571" s="15"/>
      <c r="R571" s="15"/>
      <c r="S571" s="15"/>
    </row>
    <row r="572">
      <c r="A572" s="15"/>
      <c r="B572" s="15"/>
      <c r="C572" s="15"/>
      <c r="D572" s="15"/>
      <c r="E572" s="15"/>
      <c r="F572" s="15"/>
      <c r="G572" s="15"/>
      <c r="H572" s="15"/>
      <c r="I572" s="15"/>
      <c r="J572" s="15"/>
      <c r="K572" s="15"/>
      <c r="L572" s="15"/>
      <c r="M572" s="15"/>
      <c r="N572" s="15"/>
      <c r="O572" s="15"/>
      <c r="P572" s="15"/>
      <c r="Q572" s="15"/>
      <c r="R572" s="15"/>
      <c r="S572" s="15"/>
    </row>
    <row r="573">
      <c r="A573" s="15"/>
      <c r="B573" s="15"/>
      <c r="C573" s="15"/>
      <c r="D573" s="15"/>
      <c r="E573" s="15"/>
      <c r="F573" s="15"/>
      <c r="G573" s="15"/>
      <c r="H573" s="15"/>
      <c r="I573" s="15"/>
      <c r="J573" s="15"/>
      <c r="K573" s="15"/>
      <c r="L573" s="15"/>
      <c r="M573" s="15"/>
      <c r="N573" s="15"/>
      <c r="O573" s="15"/>
      <c r="P573" s="15"/>
      <c r="Q573" s="15"/>
      <c r="R573" s="15"/>
      <c r="S573" s="15"/>
    </row>
    <row r="574">
      <c r="A574" s="15"/>
      <c r="B574" s="15"/>
      <c r="C574" s="15"/>
      <c r="D574" s="15"/>
      <c r="E574" s="15"/>
      <c r="F574" s="15"/>
      <c r="G574" s="15"/>
      <c r="H574" s="15"/>
      <c r="I574" s="15"/>
      <c r="J574" s="15"/>
      <c r="K574" s="15"/>
      <c r="L574" s="15"/>
      <c r="M574" s="15"/>
      <c r="N574" s="15"/>
      <c r="O574" s="15"/>
      <c r="P574" s="15"/>
      <c r="Q574" s="15"/>
      <c r="R574" s="15"/>
      <c r="S574" s="15"/>
    </row>
    <row r="575">
      <c r="A575" s="15"/>
      <c r="B575" s="15"/>
      <c r="C575" s="15"/>
      <c r="D575" s="15"/>
      <c r="E575" s="15"/>
      <c r="F575" s="15"/>
      <c r="G575" s="15"/>
      <c r="H575" s="15"/>
      <c r="I575" s="15"/>
      <c r="J575" s="15"/>
      <c r="K575" s="15"/>
      <c r="L575" s="15"/>
      <c r="M575" s="15"/>
      <c r="N575" s="15"/>
      <c r="O575" s="15"/>
      <c r="P575" s="15"/>
      <c r="Q575" s="15"/>
      <c r="R575" s="15"/>
      <c r="S575" s="15"/>
    </row>
    <row r="576">
      <c r="A576" s="15"/>
      <c r="B576" s="15"/>
      <c r="C576" s="15"/>
      <c r="D576" s="15"/>
      <c r="E576" s="15"/>
      <c r="F576" s="15"/>
      <c r="G576" s="15"/>
      <c r="H576" s="15"/>
      <c r="I576" s="15"/>
      <c r="J576" s="15"/>
      <c r="K576" s="15"/>
      <c r="L576" s="15"/>
      <c r="M576" s="15"/>
      <c r="N576" s="15"/>
      <c r="O576" s="15"/>
      <c r="P576" s="15"/>
      <c r="Q576" s="15"/>
      <c r="R576" s="15"/>
      <c r="S576" s="15"/>
    </row>
    <row r="577">
      <c r="A577" s="15"/>
      <c r="B577" s="15"/>
      <c r="C577" s="15"/>
      <c r="D577" s="15"/>
      <c r="E577" s="15"/>
      <c r="F577" s="15"/>
      <c r="G577" s="15"/>
      <c r="H577" s="15"/>
      <c r="I577" s="15"/>
      <c r="J577" s="15"/>
      <c r="K577" s="15"/>
      <c r="L577" s="15"/>
      <c r="M577" s="15"/>
      <c r="N577" s="15"/>
      <c r="O577" s="15"/>
      <c r="P577" s="15"/>
      <c r="Q577" s="15"/>
      <c r="R577" s="15"/>
      <c r="S577" s="15"/>
    </row>
    <row r="578">
      <c r="A578" s="15"/>
      <c r="B578" s="15"/>
      <c r="C578" s="15"/>
      <c r="D578" s="15"/>
      <c r="E578" s="15"/>
      <c r="F578" s="15"/>
      <c r="G578" s="15"/>
      <c r="H578" s="15"/>
      <c r="I578" s="15"/>
      <c r="J578" s="15"/>
      <c r="K578" s="15"/>
      <c r="L578" s="15"/>
      <c r="M578" s="15"/>
      <c r="N578" s="15"/>
      <c r="O578" s="15"/>
      <c r="P578" s="15"/>
      <c r="Q578" s="15"/>
      <c r="R578" s="15"/>
      <c r="S578" s="15"/>
    </row>
    <row r="579">
      <c r="A579" s="15"/>
      <c r="B579" s="15"/>
      <c r="C579" s="15"/>
      <c r="D579" s="15"/>
      <c r="E579" s="15"/>
      <c r="F579" s="15"/>
      <c r="G579" s="15"/>
      <c r="H579" s="15"/>
      <c r="I579" s="15"/>
      <c r="J579" s="15"/>
      <c r="K579" s="15"/>
      <c r="L579" s="15"/>
      <c r="M579" s="15"/>
      <c r="N579" s="15"/>
      <c r="O579" s="15"/>
      <c r="P579" s="15"/>
      <c r="Q579" s="15"/>
      <c r="R579" s="15"/>
      <c r="S579" s="15"/>
    </row>
    <row r="580">
      <c r="A580" s="15"/>
      <c r="B580" s="15"/>
      <c r="C580" s="15"/>
      <c r="D580" s="15"/>
      <c r="E580" s="15"/>
      <c r="F580" s="15"/>
      <c r="G580" s="15"/>
      <c r="H580" s="15"/>
      <c r="I580" s="15"/>
      <c r="J580" s="15"/>
      <c r="K580" s="15"/>
      <c r="L580" s="15"/>
      <c r="M580" s="15"/>
      <c r="N580" s="15"/>
      <c r="O580" s="15"/>
      <c r="P580" s="15"/>
      <c r="Q580" s="15"/>
      <c r="R580" s="15"/>
      <c r="S580" s="15"/>
    </row>
    <row r="581">
      <c r="A581" s="15"/>
      <c r="B581" s="15"/>
      <c r="C581" s="15"/>
      <c r="D581" s="15"/>
      <c r="E581" s="15"/>
      <c r="F581" s="15"/>
      <c r="G581" s="15"/>
      <c r="H581" s="15"/>
      <c r="I581" s="15"/>
      <c r="J581" s="15"/>
      <c r="K581" s="15"/>
      <c r="L581" s="15"/>
      <c r="M581" s="15"/>
      <c r="N581" s="15"/>
      <c r="O581" s="15"/>
      <c r="P581" s="15"/>
      <c r="Q581" s="15"/>
      <c r="R581" s="15"/>
      <c r="S581" s="15"/>
    </row>
    <row r="582">
      <c r="A582" s="15"/>
      <c r="B582" s="15"/>
      <c r="C582" s="15"/>
      <c r="D582" s="15"/>
      <c r="E582" s="15"/>
      <c r="F582" s="15"/>
      <c r="G582" s="15"/>
      <c r="H582" s="15"/>
      <c r="I582" s="15"/>
      <c r="J582" s="15"/>
      <c r="K582" s="15"/>
      <c r="L582" s="15"/>
      <c r="M582" s="15"/>
      <c r="N582" s="15"/>
      <c r="O582" s="15"/>
      <c r="P582" s="15"/>
      <c r="Q582" s="15"/>
      <c r="R582" s="15"/>
      <c r="S582" s="15"/>
    </row>
    <row r="583">
      <c r="A583" s="15"/>
      <c r="B583" s="15"/>
      <c r="C583" s="15"/>
      <c r="D583" s="15"/>
      <c r="E583" s="15"/>
      <c r="F583" s="15"/>
      <c r="G583" s="15"/>
      <c r="H583" s="15"/>
      <c r="I583" s="15"/>
      <c r="J583" s="15"/>
      <c r="K583" s="15"/>
      <c r="L583" s="15"/>
      <c r="M583" s="15"/>
      <c r="N583" s="15"/>
      <c r="O583" s="15"/>
      <c r="P583" s="15"/>
      <c r="Q583" s="15"/>
      <c r="R583" s="15"/>
      <c r="S583" s="15"/>
    </row>
    <row r="584">
      <c r="A584" s="15"/>
      <c r="B584" s="15"/>
      <c r="C584" s="15"/>
      <c r="D584" s="15"/>
      <c r="E584" s="15"/>
      <c r="F584" s="15"/>
      <c r="G584" s="15"/>
      <c r="H584" s="15"/>
      <c r="I584" s="15"/>
      <c r="J584" s="15"/>
      <c r="K584" s="15"/>
      <c r="L584" s="15"/>
      <c r="M584" s="15"/>
      <c r="N584" s="15"/>
      <c r="O584" s="15"/>
      <c r="P584" s="15"/>
      <c r="Q584" s="15"/>
      <c r="R584" s="15"/>
      <c r="S584" s="15"/>
    </row>
    <row r="585">
      <c r="A585" s="15"/>
      <c r="B585" s="15"/>
      <c r="C585" s="15"/>
      <c r="D585" s="15"/>
      <c r="E585" s="15"/>
      <c r="F585" s="15"/>
      <c r="G585" s="15"/>
      <c r="H585" s="15"/>
      <c r="I585" s="15"/>
      <c r="J585" s="15"/>
      <c r="K585" s="15"/>
      <c r="L585" s="15"/>
      <c r="M585" s="15"/>
      <c r="N585" s="15"/>
      <c r="O585" s="15"/>
      <c r="P585" s="15"/>
      <c r="Q585" s="15"/>
      <c r="R585" s="15"/>
      <c r="S585" s="15"/>
    </row>
    <row r="586">
      <c r="A586" s="15"/>
      <c r="B586" s="15"/>
      <c r="C586" s="15"/>
      <c r="D586" s="15"/>
      <c r="E586" s="15"/>
      <c r="F586" s="15"/>
      <c r="G586" s="15"/>
      <c r="H586" s="15"/>
      <c r="I586" s="15"/>
      <c r="J586" s="15"/>
      <c r="K586" s="15"/>
      <c r="L586" s="15"/>
      <c r="M586" s="15"/>
      <c r="N586" s="15"/>
      <c r="O586" s="15"/>
      <c r="P586" s="15"/>
      <c r="Q586" s="15"/>
      <c r="R586" s="15"/>
      <c r="S586" s="15"/>
    </row>
    <row r="587">
      <c r="A587" s="15"/>
      <c r="B587" s="15"/>
      <c r="C587" s="15"/>
      <c r="D587" s="15"/>
      <c r="E587" s="15"/>
      <c r="F587" s="15"/>
      <c r="G587" s="15"/>
      <c r="H587" s="15"/>
      <c r="I587" s="15"/>
      <c r="J587" s="15"/>
      <c r="K587" s="15"/>
      <c r="L587" s="15"/>
      <c r="M587" s="15"/>
      <c r="N587" s="15"/>
      <c r="O587" s="15"/>
      <c r="P587" s="15"/>
      <c r="Q587" s="15"/>
      <c r="R587" s="15"/>
      <c r="S587" s="15"/>
    </row>
    <row r="588">
      <c r="A588" s="15"/>
      <c r="B588" s="15"/>
      <c r="C588" s="15"/>
      <c r="D588" s="15"/>
      <c r="E588" s="15"/>
      <c r="F588" s="15"/>
      <c r="G588" s="15"/>
      <c r="H588" s="15"/>
      <c r="I588" s="15"/>
      <c r="J588" s="15"/>
      <c r="K588" s="15"/>
      <c r="L588" s="15"/>
      <c r="M588" s="15"/>
      <c r="N588" s="15"/>
      <c r="O588" s="15"/>
      <c r="P588" s="15"/>
      <c r="Q588" s="15"/>
      <c r="R588" s="15"/>
      <c r="S588" s="15"/>
    </row>
    <row r="589">
      <c r="A589" s="15"/>
      <c r="B589" s="15"/>
      <c r="C589" s="15"/>
      <c r="D589" s="15"/>
      <c r="E589" s="15"/>
      <c r="F589" s="15"/>
      <c r="G589" s="15"/>
      <c r="H589" s="15"/>
      <c r="I589" s="15"/>
      <c r="J589" s="15"/>
      <c r="K589" s="15"/>
      <c r="L589" s="15"/>
      <c r="M589" s="15"/>
      <c r="N589" s="15"/>
      <c r="O589" s="15"/>
      <c r="P589" s="15"/>
      <c r="Q589" s="15"/>
      <c r="R589" s="15"/>
      <c r="S589" s="15"/>
    </row>
    <row r="590">
      <c r="A590" s="15"/>
      <c r="B590" s="15"/>
      <c r="C590" s="15"/>
      <c r="D590" s="15"/>
      <c r="E590" s="15"/>
      <c r="F590" s="15"/>
      <c r="G590" s="15"/>
      <c r="H590" s="15"/>
      <c r="I590" s="15"/>
      <c r="J590" s="15"/>
      <c r="K590" s="15"/>
      <c r="L590" s="15"/>
      <c r="M590" s="15"/>
      <c r="N590" s="15"/>
      <c r="O590" s="15"/>
      <c r="P590" s="15"/>
      <c r="Q590" s="15"/>
      <c r="R590" s="15"/>
      <c r="S590" s="15"/>
    </row>
    <row r="591">
      <c r="A591" s="15"/>
      <c r="B591" s="15"/>
      <c r="C591" s="15"/>
      <c r="D591" s="15"/>
      <c r="E591" s="15"/>
      <c r="F591" s="15"/>
      <c r="G591" s="15"/>
      <c r="H591" s="15"/>
      <c r="I591" s="15"/>
      <c r="J591" s="15"/>
      <c r="K591" s="15"/>
      <c r="L591" s="15"/>
      <c r="M591" s="15"/>
      <c r="N591" s="15"/>
      <c r="O591" s="15"/>
      <c r="P591" s="15"/>
      <c r="Q591" s="15"/>
      <c r="R591" s="15"/>
      <c r="S591" s="15"/>
    </row>
    <row r="592">
      <c r="A592" s="15"/>
      <c r="B592" s="15"/>
      <c r="C592" s="15"/>
      <c r="D592" s="15"/>
      <c r="E592" s="15"/>
      <c r="F592" s="15"/>
      <c r="G592" s="15"/>
      <c r="H592" s="15"/>
      <c r="I592" s="15"/>
      <c r="J592" s="15"/>
      <c r="K592" s="15"/>
      <c r="L592" s="15"/>
      <c r="M592" s="15"/>
      <c r="N592" s="15"/>
      <c r="O592" s="15"/>
      <c r="P592" s="15"/>
      <c r="Q592" s="15"/>
      <c r="R592" s="15"/>
      <c r="S592" s="15"/>
    </row>
    <row r="593">
      <c r="A593" s="15"/>
      <c r="B593" s="15"/>
      <c r="C593" s="15"/>
      <c r="D593" s="15"/>
      <c r="E593" s="15"/>
      <c r="F593" s="15"/>
      <c r="G593" s="15"/>
      <c r="H593" s="15"/>
      <c r="I593" s="15"/>
      <c r="J593" s="15"/>
      <c r="K593" s="15"/>
      <c r="L593" s="15"/>
      <c r="M593" s="15"/>
      <c r="N593" s="15"/>
      <c r="O593" s="15"/>
      <c r="P593" s="15"/>
      <c r="Q593" s="15"/>
      <c r="R593" s="15"/>
      <c r="S593" s="15"/>
    </row>
    <row r="594">
      <c r="A594" s="15"/>
      <c r="B594" s="15"/>
      <c r="C594" s="15"/>
      <c r="D594" s="15"/>
      <c r="E594" s="15"/>
      <c r="F594" s="15"/>
      <c r="G594" s="15"/>
      <c r="H594" s="15"/>
      <c r="I594" s="15"/>
      <c r="J594" s="15"/>
      <c r="K594" s="15"/>
      <c r="L594" s="15"/>
      <c r="M594" s="15"/>
      <c r="N594" s="15"/>
      <c r="O594" s="15"/>
      <c r="P594" s="15"/>
      <c r="Q594" s="15"/>
      <c r="R594" s="15"/>
      <c r="S594" s="15"/>
    </row>
    <row r="595">
      <c r="A595" s="15"/>
      <c r="B595" s="15"/>
      <c r="C595" s="15"/>
      <c r="D595" s="15"/>
      <c r="E595" s="15"/>
      <c r="F595" s="15"/>
      <c r="G595" s="15"/>
      <c r="H595" s="15"/>
      <c r="I595" s="15"/>
      <c r="J595" s="15"/>
      <c r="K595" s="15"/>
      <c r="L595" s="15"/>
      <c r="M595" s="15"/>
      <c r="N595" s="15"/>
      <c r="O595" s="15"/>
      <c r="P595" s="15"/>
      <c r="Q595" s="15"/>
      <c r="R595" s="15"/>
      <c r="S595" s="15"/>
    </row>
    <row r="596">
      <c r="A596" s="15"/>
      <c r="B596" s="15"/>
      <c r="C596" s="15"/>
      <c r="D596" s="15"/>
      <c r="E596" s="15"/>
      <c r="F596" s="15"/>
      <c r="G596" s="15"/>
      <c r="H596" s="15"/>
      <c r="I596" s="15"/>
      <c r="J596" s="15"/>
      <c r="K596" s="15"/>
      <c r="L596" s="15"/>
      <c r="M596" s="15"/>
      <c r="N596" s="15"/>
      <c r="O596" s="15"/>
      <c r="P596" s="15"/>
      <c r="Q596" s="15"/>
      <c r="R596" s="15"/>
      <c r="S596" s="15"/>
    </row>
    <row r="597">
      <c r="A597" s="15"/>
      <c r="B597" s="15"/>
      <c r="C597" s="15"/>
      <c r="D597" s="15"/>
      <c r="E597" s="15"/>
      <c r="F597" s="15"/>
      <c r="G597" s="15"/>
      <c r="H597" s="15"/>
      <c r="I597" s="15"/>
      <c r="J597" s="15"/>
      <c r="K597" s="15"/>
      <c r="L597" s="15"/>
      <c r="M597" s="15"/>
      <c r="N597" s="15"/>
      <c r="O597" s="15"/>
      <c r="P597" s="15"/>
      <c r="Q597" s="15"/>
      <c r="R597" s="15"/>
      <c r="S597" s="15"/>
    </row>
    <row r="598">
      <c r="A598" s="15"/>
      <c r="B598" s="15"/>
      <c r="C598" s="15"/>
      <c r="D598" s="15"/>
      <c r="E598" s="15"/>
      <c r="F598" s="15"/>
      <c r="G598" s="15"/>
      <c r="H598" s="15"/>
      <c r="I598" s="15"/>
      <c r="J598" s="15"/>
      <c r="K598" s="15"/>
      <c r="L598" s="15"/>
      <c r="M598" s="15"/>
      <c r="N598" s="15"/>
      <c r="O598" s="15"/>
      <c r="P598" s="15"/>
      <c r="Q598" s="15"/>
      <c r="R598" s="15"/>
      <c r="S598" s="15"/>
    </row>
    <row r="599">
      <c r="A599" s="15"/>
      <c r="B599" s="15"/>
      <c r="C599" s="15"/>
      <c r="D599" s="15"/>
      <c r="E599" s="15"/>
      <c r="F599" s="15"/>
      <c r="G599" s="15"/>
      <c r="H599" s="15"/>
      <c r="I599" s="15"/>
      <c r="J599" s="15"/>
      <c r="K599" s="15"/>
      <c r="L599" s="15"/>
      <c r="M599" s="15"/>
      <c r="N599" s="15"/>
      <c r="O599" s="15"/>
      <c r="P599" s="15"/>
      <c r="Q599" s="15"/>
      <c r="R599" s="15"/>
      <c r="S599" s="15"/>
    </row>
    <row r="600">
      <c r="A600" s="15"/>
      <c r="B600" s="15"/>
      <c r="C600" s="15"/>
      <c r="D600" s="15"/>
      <c r="E600" s="15"/>
      <c r="F600" s="15"/>
      <c r="G600" s="15"/>
      <c r="H600" s="15"/>
      <c r="I600" s="15"/>
      <c r="J600" s="15"/>
      <c r="K600" s="15"/>
      <c r="L600" s="15"/>
      <c r="M600" s="15"/>
      <c r="N600" s="15"/>
      <c r="O600" s="15"/>
      <c r="P600" s="15"/>
      <c r="Q600" s="15"/>
      <c r="R600" s="15"/>
      <c r="S600" s="15"/>
    </row>
    <row r="601">
      <c r="A601" s="15"/>
      <c r="B601" s="15"/>
      <c r="C601" s="15"/>
      <c r="D601" s="15"/>
      <c r="E601" s="15"/>
      <c r="F601" s="15"/>
      <c r="G601" s="15"/>
      <c r="H601" s="15"/>
      <c r="I601" s="15"/>
      <c r="J601" s="15"/>
      <c r="K601" s="15"/>
      <c r="L601" s="15"/>
      <c r="M601" s="15"/>
      <c r="N601" s="15"/>
      <c r="O601" s="15"/>
      <c r="P601" s="15"/>
      <c r="Q601" s="15"/>
      <c r="R601" s="15"/>
      <c r="S601" s="15"/>
    </row>
    <row r="602">
      <c r="A602" s="15"/>
      <c r="B602" s="15"/>
      <c r="C602" s="15"/>
      <c r="D602" s="15"/>
      <c r="E602" s="15"/>
      <c r="F602" s="15"/>
      <c r="G602" s="15"/>
      <c r="H602" s="15"/>
      <c r="I602" s="15"/>
      <c r="J602" s="15"/>
      <c r="K602" s="15"/>
      <c r="L602" s="15"/>
      <c r="M602" s="15"/>
      <c r="N602" s="15"/>
      <c r="O602" s="15"/>
      <c r="P602" s="15"/>
      <c r="Q602" s="15"/>
      <c r="R602" s="15"/>
      <c r="S602" s="15"/>
    </row>
    <row r="603">
      <c r="A603" s="15"/>
      <c r="B603" s="15"/>
      <c r="C603" s="15"/>
      <c r="D603" s="15"/>
      <c r="E603" s="15"/>
      <c r="F603" s="15"/>
      <c r="G603" s="15"/>
      <c r="H603" s="15"/>
      <c r="I603" s="15"/>
      <c r="J603" s="15"/>
      <c r="K603" s="15"/>
      <c r="L603" s="15"/>
      <c r="M603" s="15"/>
      <c r="N603" s="15"/>
      <c r="O603" s="15"/>
      <c r="P603" s="15"/>
      <c r="Q603" s="15"/>
      <c r="R603" s="15"/>
      <c r="S603" s="15"/>
    </row>
    <row r="604">
      <c r="A604" s="15"/>
      <c r="B604" s="15"/>
      <c r="C604" s="15"/>
      <c r="D604" s="15"/>
      <c r="E604" s="15"/>
      <c r="F604" s="15"/>
      <c r="G604" s="15"/>
      <c r="H604" s="15"/>
      <c r="I604" s="15"/>
      <c r="J604" s="15"/>
      <c r="K604" s="15"/>
      <c r="L604" s="15"/>
      <c r="M604" s="15"/>
      <c r="N604" s="15"/>
      <c r="O604" s="15"/>
      <c r="P604" s="15"/>
      <c r="Q604" s="15"/>
      <c r="R604" s="15"/>
      <c r="S604" s="15"/>
    </row>
    <row r="605">
      <c r="A605" s="15"/>
      <c r="B605" s="15"/>
      <c r="C605" s="15"/>
      <c r="D605" s="15"/>
      <c r="E605" s="15"/>
      <c r="F605" s="15"/>
      <c r="G605" s="15"/>
      <c r="H605" s="15"/>
      <c r="I605" s="15"/>
      <c r="J605" s="15"/>
      <c r="K605" s="15"/>
      <c r="L605" s="15"/>
      <c r="M605" s="15"/>
      <c r="N605" s="15"/>
      <c r="O605" s="15"/>
      <c r="P605" s="15"/>
      <c r="Q605" s="15"/>
      <c r="R605" s="15"/>
      <c r="S605" s="15"/>
    </row>
    <row r="606">
      <c r="A606" s="15"/>
      <c r="B606" s="15"/>
      <c r="C606" s="15"/>
      <c r="D606" s="15"/>
      <c r="E606" s="15"/>
      <c r="F606" s="15"/>
      <c r="G606" s="15"/>
      <c r="H606" s="15"/>
      <c r="I606" s="15"/>
      <c r="J606" s="15"/>
      <c r="K606" s="15"/>
      <c r="L606" s="15"/>
      <c r="M606" s="15"/>
      <c r="N606" s="15"/>
      <c r="O606" s="15"/>
      <c r="P606" s="15"/>
      <c r="Q606" s="15"/>
      <c r="R606" s="15"/>
      <c r="S606" s="15"/>
    </row>
    <row r="607">
      <c r="A607" s="15"/>
      <c r="B607" s="15"/>
      <c r="C607" s="15"/>
      <c r="D607" s="15"/>
      <c r="E607" s="15"/>
      <c r="F607" s="15"/>
      <c r="G607" s="15"/>
      <c r="H607" s="15"/>
      <c r="I607" s="15"/>
      <c r="J607" s="15"/>
      <c r="K607" s="15"/>
      <c r="L607" s="15"/>
      <c r="M607" s="15"/>
      <c r="N607" s="15"/>
      <c r="O607" s="15"/>
      <c r="P607" s="15"/>
      <c r="Q607" s="15"/>
      <c r="R607" s="15"/>
      <c r="S607" s="15"/>
    </row>
    <row r="608">
      <c r="A608" s="15"/>
      <c r="B608" s="15"/>
      <c r="C608" s="15"/>
      <c r="D608" s="15"/>
      <c r="E608" s="15"/>
      <c r="F608" s="15"/>
      <c r="G608" s="15"/>
      <c r="H608" s="15"/>
      <c r="I608" s="15"/>
      <c r="J608" s="15"/>
      <c r="K608" s="15"/>
      <c r="L608" s="15"/>
      <c r="M608" s="15"/>
      <c r="N608" s="15"/>
      <c r="O608" s="15"/>
      <c r="P608" s="15"/>
      <c r="Q608" s="15"/>
      <c r="R608" s="15"/>
      <c r="S608" s="15"/>
    </row>
    <row r="609">
      <c r="A609" s="15"/>
      <c r="B609" s="15"/>
      <c r="C609" s="15"/>
      <c r="D609" s="15"/>
      <c r="E609" s="15"/>
      <c r="F609" s="15"/>
      <c r="G609" s="15"/>
      <c r="H609" s="15"/>
      <c r="I609" s="15"/>
      <c r="J609" s="15"/>
      <c r="K609" s="15"/>
      <c r="L609" s="15"/>
      <c r="M609" s="15"/>
      <c r="N609" s="15"/>
      <c r="O609" s="15"/>
      <c r="P609" s="15"/>
      <c r="Q609" s="15"/>
      <c r="R609" s="15"/>
      <c r="S609" s="15"/>
    </row>
    <row r="610">
      <c r="A610" s="15"/>
      <c r="B610" s="15"/>
      <c r="C610" s="15"/>
      <c r="D610" s="15"/>
      <c r="E610" s="15"/>
      <c r="F610" s="15"/>
      <c r="G610" s="15"/>
      <c r="H610" s="15"/>
      <c r="I610" s="15"/>
      <c r="J610" s="15"/>
      <c r="K610" s="15"/>
      <c r="L610" s="15"/>
      <c r="M610" s="15"/>
      <c r="N610" s="15"/>
      <c r="O610" s="15"/>
      <c r="P610" s="15"/>
      <c r="Q610" s="15"/>
      <c r="R610" s="15"/>
      <c r="S610" s="15"/>
    </row>
    <row r="611">
      <c r="A611" s="15"/>
      <c r="B611" s="15"/>
      <c r="C611" s="15"/>
      <c r="D611" s="15"/>
      <c r="E611" s="15"/>
      <c r="F611" s="15"/>
      <c r="G611" s="15"/>
      <c r="H611" s="15"/>
      <c r="I611" s="15"/>
      <c r="J611" s="15"/>
      <c r="K611" s="15"/>
      <c r="L611" s="15"/>
      <c r="M611" s="15"/>
      <c r="N611" s="15"/>
      <c r="O611" s="15"/>
      <c r="P611" s="15"/>
      <c r="Q611" s="15"/>
      <c r="R611" s="15"/>
      <c r="S611" s="15"/>
    </row>
    <row r="612">
      <c r="A612" s="15"/>
      <c r="B612" s="15"/>
      <c r="C612" s="15"/>
      <c r="D612" s="15"/>
      <c r="E612" s="15"/>
      <c r="F612" s="15"/>
      <c r="G612" s="15"/>
      <c r="H612" s="15"/>
      <c r="I612" s="15"/>
      <c r="J612" s="15"/>
      <c r="K612" s="15"/>
      <c r="L612" s="15"/>
      <c r="M612" s="15"/>
      <c r="N612" s="15"/>
      <c r="O612" s="15"/>
      <c r="P612" s="15"/>
      <c r="Q612" s="15"/>
      <c r="R612" s="15"/>
      <c r="S612" s="15"/>
    </row>
    <row r="613">
      <c r="A613" s="15"/>
      <c r="B613" s="15"/>
      <c r="C613" s="15"/>
      <c r="D613" s="15"/>
      <c r="E613" s="15"/>
      <c r="F613" s="15"/>
      <c r="G613" s="15"/>
      <c r="H613" s="15"/>
      <c r="I613" s="15"/>
      <c r="J613" s="15"/>
      <c r="K613" s="15"/>
      <c r="L613" s="15"/>
      <c r="M613" s="15"/>
      <c r="N613" s="15"/>
      <c r="O613" s="15"/>
      <c r="P613" s="15"/>
      <c r="Q613" s="15"/>
      <c r="R613" s="15"/>
      <c r="S613" s="15"/>
    </row>
    <row r="614">
      <c r="A614" s="15"/>
      <c r="B614" s="15"/>
      <c r="C614" s="15"/>
      <c r="D614" s="15"/>
      <c r="E614" s="15"/>
      <c r="F614" s="15"/>
      <c r="G614" s="15"/>
      <c r="H614" s="15"/>
      <c r="I614" s="15"/>
      <c r="J614" s="15"/>
      <c r="K614" s="15"/>
      <c r="L614" s="15"/>
      <c r="M614" s="15"/>
      <c r="N614" s="15"/>
      <c r="O614" s="15"/>
      <c r="P614" s="15"/>
      <c r="Q614" s="15"/>
      <c r="R614" s="15"/>
      <c r="S614" s="15"/>
    </row>
    <row r="615">
      <c r="A615" s="15"/>
      <c r="B615" s="15"/>
      <c r="C615" s="15"/>
      <c r="D615" s="15"/>
      <c r="E615" s="15"/>
      <c r="F615" s="15"/>
      <c r="G615" s="15"/>
      <c r="H615" s="15"/>
      <c r="I615" s="15"/>
      <c r="J615" s="15"/>
      <c r="K615" s="15"/>
      <c r="L615" s="15"/>
      <c r="M615" s="15"/>
      <c r="N615" s="15"/>
      <c r="O615" s="15"/>
      <c r="P615" s="15"/>
      <c r="Q615" s="15"/>
      <c r="R615" s="15"/>
      <c r="S615" s="15"/>
    </row>
    <row r="616">
      <c r="A616" s="15"/>
      <c r="B616" s="15"/>
      <c r="C616" s="15"/>
      <c r="D616" s="15"/>
      <c r="E616" s="15"/>
      <c r="F616" s="15"/>
      <c r="G616" s="15"/>
      <c r="H616" s="15"/>
      <c r="I616" s="15"/>
      <c r="J616" s="15"/>
      <c r="K616" s="15"/>
      <c r="L616" s="15"/>
      <c r="M616" s="15"/>
      <c r="N616" s="15"/>
      <c r="O616" s="15"/>
      <c r="P616" s="15"/>
      <c r="Q616" s="15"/>
      <c r="R616" s="15"/>
      <c r="S616" s="15"/>
    </row>
    <row r="617">
      <c r="A617" s="15"/>
      <c r="B617" s="15"/>
      <c r="C617" s="15"/>
      <c r="D617" s="15"/>
      <c r="E617" s="15"/>
      <c r="F617" s="15"/>
      <c r="G617" s="15"/>
      <c r="H617" s="15"/>
      <c r="I617" s="15"/>
      <c r="J617" s="15"/>
      <c r="K617" s="15"/>
      <c r="L617" s="15"/>
      <c r="M617" s="15"/>
      <c r="N617" s="15"/>
      <c r="O617" s="15"/>
      <c r="P617" s="15"/>
      <c r="Q617" s="15"/>
      <c r="R617" s="15"/>
      <c r="S617" s="15"/>
    </row>
    <row r="618">
      <c r="A618" s="15"/>
      <c r="B618" s="15"/>
      <c r="C618" s="15"/>
      <c r="D618" s="15"/>
      <c r="E618" s="15"/>
      <c r="F618" s="15"/>
      <c r="G618" s="15"/>
      <c r="H618" s="15"/>
      <c r="I618" s="15"/>
      <c r="J618" s="15"/>
      <c r="K618" s="15"/>
      <c r="L618" s="15"/>
      <c r="M618" s="15"/>
      <c r="N618" s="15"/>
      <c r="O618" s="15"/>
      <c r="P618" s="15"/>
      <c r="Q618" s="15"/>
      <c r="R618" s="15"/>
      <c r="S618" s="15"/>
    </row>
    <row r="619">
      <c r="A619" s="15"/>
      <c r="B619" s="15"/>
      <c r="C619" s="15"/>
      <c r="D619" s="15"/>
      <c r="E619" s="15"/>
      <c r="F619" s="15"/>
      <c r="G619" s="15"/>
      <c r="H619" s="15"/>
      <c r="I619" s="15"/>
      <c r="J619" s="15"/>
      <c r="K619" s="15"/>
      <c r="L619" s="15"/>
      <c r="M619" s="15"/>
      <c r="N619" s="15"/>
      <c r="O619" s="15"/>
      <c r="P619" s="15"/>
      <c r="Q619" s="15"/>
      <c r="R619" s="15"/>
      <c r="S619" s="15"/>
    </row>
    <row r="620">
      <c r="A620" s="15"/>
      <c r="B620" s="15"/>
      <c r="C620" s="15"/>
      <c r="D620" s="15"/>
      <c r="E620" s="15"/>
      <c r="F620" s="15"/>
      <c r="G620" s="15"/>
      <c r="H620" s="15"/>
      <c r="I620" s="15"/>
      <c r="J620" s="15"/>
      <c r="K620" s="15"/>
      <c r="L620" s="15"/>
      <c r="M620" s="15"/>
      <c r="N620" s="15"/>
      <c r="O620" s="15"/>
      <c r="P620" s="15"/>
      <c r="Q620" s="15"/>
      <c r="R620" s="15"/>
      <c r="S620" s="15"/>
    </row>
    <row r="621">
      <c r="A621" s="15"/>
      <c r="B621" s="15"/>
      <c r="C621" s="15"/>
      <c r="D621" s="15"/>
      <c r="E621" s="15"/>
      <c r="F621" s="15"/>
      <c r="G621" s="15"/>
      <c r="H621" s="15"/>
      <c r="I621" s="15"/>
      <c r="J621" s="15"/>
      <c r="K621" s="15"/>
      <c r="L621" s="15"/>
      <c r="M621" s="15"/>
      <c r="N621" s="15"/>
      <c r="O621" s="15"/>
      <c r="P621" s="15"/>
      <c r="Q621" s="15"/>
      <c r="R621" s="15"/>
      <c r="S621" s="15"/>
    </row>
    <row r="622">
      <c r="A622" s="15"/>
      <c r="B622" s="15"/>
      <c r="C622" s="15"/>
      <c r="D622" s="15"/>
      <c r="E622" s="15"/>
      <c r="F622" s="15"/>
      <c r="G622" s="15"/>
      <c r="H622" s="15"/>
      <c r="I622" s="15"/>
      <c r="J622" s="15"/>
      <c r="K622" s="15"/>
      <c r="L622" s="15"/>
      <c r="M622" s="15"/>
      <c r="N622" s="15"/>
      <c r="O622" s="15"/>
      <c r="P622" s="15"/>
      <c r="Q622" s="15"/>
      <c r="R622" s="15"/>
      <c r="S622" s="15"/>
    </row>
    <row r="623">
      <c r="A623" s="15"/>
      <c r="B623" s="15"/>
      <c r="C623" s="15"/>
      <c r="D623" s="15"/>
      <c r="E623" s="15"/>
      <c r="F623" s="15"/>
      <c r="G623" s="15"/>
      <c r="H623" s="15"/>
      <c r="I623" s="15"/>
      <c r="J623" s="15"/>
      <c r="K623" s="15"/>
      <c r="L623" s="15"/>
      <c r="M623" s="15"/>
      <c r="N623" s="15"/>
      <c r="O623" s="15"/>
      <c r="P623" s="15"/>
      <c r="Q623" s="15"/>
      <c r="R623" s="15"/>
      <c r="S623" s="15"/>
    </row>
    <row r="624">
      <c r="A624" s="15"/>
      <c r="B624" s="15"/>
      <c r="C624" s="15"/>
      <c r="D624" s="15"/>
      <c r="E624" s="15"/>
      <c r="F624" s="15"/>
      <c r="G624" s="15"/>
      <c r="H624" s="15"/>
      <c r="I624" s="15"/>
      <c r="J624" s="15"/>
      <c r="K624" s="15"/>
      <c r="L624" s="15"/>
      <c r="M624" s="15"/>
      <c r="N624" s="15"/>
      <c r="O624" s="15"/>
      <c r="P624" s="15"/>
      <c r="Q624" s="15"/>
      <c r="R624" s="15"/>
      <c r="S624" s="15"/>
    </row>
    <row r="625">
      <c r="A625" s="15"/>
      <c r="B625" s="15"/>
      <c r="C625" s="15"/>
      <c r="D625" s="15"/>
      <c r="E625" s="15"/>
      <c r="F625" s="15"/>
      <c r="G625" s="15"/>
      <c r="H625" s="15"/>
      <c r="I625" s="15"/>
      <c r="J625" s="15"/>
      <c r="K625" s="15"/>
      <c r="L625" s="15"/>
      <c r="M625" s="15"/>
      <c r="N625" s="15"/>
      <c r="O625" s="15"/>
      <c r="P625" s="15"/>
      <c r="Q625" s="15"/>
      <c r="R625" s="15"/>
      <c r="S625" s="15"/>
    </row>
    <row r="626">
      <c r="A626" s="15"/>
      <c r="B626" s="15"/>
      <c r="C626" s="15"/>
      <c r="D626" s="15"/>
      <c r="E626" s="15"/>
      <c r="F626" s="15"/>
      <c r="G626" s="15"/>
      <c r="H626" s="15"/>
      <c r="I626" s="15"/>
      <c r="J626" s="15"/>
      <c r="K626" s="15"/>
      <c r="L626" s="15"/>
      <c r="M626" s="15"/>
      <c r="N626" s="15"/>
      <c r="O626" s="15"/>
      <c r="P626" s="15"/>
      <c r="Q626" s="15"/>
      <c r="R626" s="15"/>
      <c r="S626" s="15"/>
    </row>
    <row r="627">
      <c r="A627" s="15"/>
      <c r="B627" s="15"/>
      <c r="C627" s="15"/>
      <c r="D627" s="15"/>
      <c r="E627" s="15"/>
      <c r="F627" s="15"/>
      <c r="G627" s="15"/>
      <c r="H627" s="15"/>
      <c r="I627" s="15"/>
      <c r="J627" s="15"/>
      <c r="K627" s="15"/>
      <c r="L627" s="15"/>
      <c r="M627" s="15"/>
      <c r="N627" s="15"/>
      <c r="O627" s="15"/>
      <c r="P627" s="15"/>
      <c r="Q627" s="15"/>
      <c r="R627" s="15"/>
      <c r="S627" s="15"/>
    </row>
    <row r="628">
      <c r="A628" s="15"/>
      <c r="B628" s="15"/>
      <c r="C628" s="15"/>
      <c r="D628" s="15"/>
      <c r="E628" s="15"/>
      <c r="F628" s="15"/>
      <c r="G628" s="15"/>
      <c r="H628" s="15"/>
      <c r="I628" s="15"/>
      <c r="J628" s="15"/>
      <c r="K628" s="15"/>
      <c r="L628" s="15"/>
      <c r="M628" s="15"/>
      <c r="N628" s="15"/>
      <c r="O628" s="15"/>
      <c r="P628" s="15"/>
      <c r="Q628" s="15"/>
      <c r="R628" s="15"/>
      <c r="S628" s="15"/>
    </row>
    <row r="629">
      <c r="A629" s="15"/>
      <c r="B629" s="15"/>
      <c r="C629" s="15"/>
      <c r="D629" s="15"/>
      <c r="E629" s="15"/>
      <c r="F629" s="15"/>
      <c r="G629" s="15"/>
      <c r="H629" s="15"/>
      <c r="I629" s="15"/>
      <c r="J629" s="15"/>
      <c r="K629" s="15"/>
      <c r="L629" s="15"/>
      <c r="M629" s="15"/>
      <c r="N629" s="15"/>
      <c r="O629" s="15"/>
      <c r="P629" s="15"/>
      <c r="Q629" s="15"/>
      <c r="R629" s="15"/>
      <c r="S629" s="15"/>
    </row>
    <row r="630">
      <c r="A630" s="15"/>
      <c r="B630" s="15"/>
      <c r="C630" s="15"/>
      <c r="D630" s="15"/>
      <c r="E630" s="15"/>
      <c r="F630" s="15"/>
      <c r="G630" s="15"/>
      <c r="H630" s="15"/>
      <c r="I630" s="15"/>
      <c r="J630" s="15"/>
      <c r="K630" s="15"/>
      <c r="L630" s="15"/>
      <c r="M630" s="15"/>
      <c r="N630" s="15"/>
      <c r="O630" s="15"/>
      <c r="P630" s="15"/>
      <c r="Q630" s="15"/>
      <c r="R630" s="15"/>
      <c r="S630" s="15"/>
    </row>
    <row r="631">
      <c r="A631" s="15"/>
      <c r="B631" s="15"/>
      <c r="C631" s="15"/>
      <c r="D631" s="15"/>
      <c r="E631" s="15"/>
      <c r="F631" s="15"/>
      <c r="G631" s="15"/>
      <c r="H631" s="15"/>
      <c r="I631" s="15"/>
      <c r="J631" s="15"/>
      <c r="K631" s="15"/>
      <c r="L631" s="15"/>
      <c r="M631" s="15"/>
      <c r="N631" s="15"/>
      <c r="O631" s="15"/>
      <c r="P631" s="15"/>
      <c r="Q631" s="15"/>
      <c r="R631" s="15"/>
      <c r="S631" s="15"/>
    </row>
    <row r="632">
      <c r="A632" s="15"/>
      <c r="B632" s="15"/>
      <c r="C632" s="15"/>
      <c r="D632" s="15"/>
      <c r="E632" s="15"/>
      <c r="F632" s="15"/>
      <c r="G632" s="15"/>
      <c r="H632" s="15"/>
      <c r="I632" s="15"/>
      <c r="J632" s="15"/>
      <c r="K632" s="15"/>
      <c r="L632" s="15"/>
      <c r="M632" s="15"/>
      <c r="N632" s="15"/>
      <c r="O632" s="15"/>
      <c r="P632" s="15"/>
      <c r="Q632" s="15"/>
      <c r="R632" s="15"/>
      <c r="S632" s="15"/>
    </row>
    <row r="633">
      <c r="A633" s="15"/>
      <c r="B633" s="15"/>
      <c r="C633" s="15"/>
      <c r="D633" s="15"/>
      <c r="E633" s="15"/>
      <c r="F633" s="15"/>
      <c r="G633" s="15"/>
      <c r="H633" s="15"/>
      <c r="I633" s="15"/>
      <c r="J633" s="15"/>
      <c r="K633" s="15"/>
      <c r="L633" s="15"/>
      <c r="M633" s="15"/>
      <c r="N633" s="15"/>
      <c r="O633" s="15"/>
      <c r="P633" s="15"/>
      <c r="Q633" s="15"/>
      <c r="R633" s="15"/>
      <c r="S633" s="15"/>
    </row>
    <row r="634">
      <c r="A634" s="15"/>
      <c r="B634" s="15"/>
      <c r="C634" s="15"/>
      <c r="D634" s="15"/>
      <c r="E634" s="15"/>
      <c r="F634" s="15"/>
      <c r="G634" s="15"/>
      <c r="H634" s="15"/>
      <c r="I634" s="15"/>
      <c r="J634" s="15"/>
      <c r="K634" s="15"/>
      <c r="L634" s="15"/>
      <c r="M634" s="15"/>
      <c r="N634" s="15"/>
      <c r="O634" s="15"/>
      <c r="P634" s="15"/>
      <c r="Q634" s="15"/>
      <c r="R634" s="15"/>
      <c r="S634" s="15"/>
    </row>
    <row r="635">
      <c r="A635" s="15"/>
      <c r="B635" s="15"/>
      <c r="C635" s="15"/>
      <c r="D635" s="15"/>
      <c r="E635" s="15"/>
      <c r="F635" s="15"/>
      <c r="G635" s="15"/>
      <c r="H635" s="15"/>
      <c r="I635" s="15"/>
      <c r="J635" s="15"/>
      <c r="K635" s="15"/>
      <c r="L635" s="15"/>
      <c r="M635" s="15"/>
      <c r="N635" s="15"/>
      <c r="O635" s="15"/>
      <c r="P635" s="15"/>
      <c r="Q635" s="15"/>
      <c r="R635" s="15"/>
      <c r="S635" s="15"/>
    </row>
    <row r="636">
      <c r="A636" s="15"/>
      <c r="B636" s="15"/>
      <c r="C636" s="15"/>
      <c r="D636" s="15"/>
      <c r="E636" s="15"/>
      <c r="F636" s="15"/>
      <c r="G636" s="15"/>
      <c r="H636" s="15"/>
      <c r="I636" s="15"/>
      <c r="J636" s="15"/>
      <c r="K636" s="15"/>
      <c r="L636" s="15"/>
      <c r="M636" s="15"/>
      <c r="N636" s="15"/>
      <c r="O636" s="15"/>
      <c r="P636" s="15"/>
      <c r="Q636" s="15"/>
      <c r="R636" s="15"/>
      <c r="S636" s="15"/>
    </row>
    <row r="637">
      <c r="A637" s="15"/>
      <c r="B637" s="15"/>
      <c r="C637" s="15"/>
      <c r="D637" s="15"/>
      <c r="E637" s="15"/>
      <c r="F637" s="15"/>
      <c r="G637" s="15"/>
      <c r="H637" s="15"/>
      <c r="I637" s="15"/>
      <c r="J637" s="15"/>
      <c r="K637" s="15"/>
      <c r="L637" s="15"/>
      <c r="M637" s="15"/>
      <c r="N637" s="15"/>
      <c r="O637" s="15"/>
      <c r="P637" s="15"/>
      <c r="Q637" s="15"/>
      <c r="R637" s="15"/>
      <c r="S637" s="15"/>
    </row>
    <row r="638">
      <c r="A638" s="15"/>
      <c r="B638" s="15"/>
      <c r="C638" s="15"/>
      <c r="D638" s="15"/>
      <c r="E638" s="15"/>
      <c r="F638" s="15"/>
      <c r="G638" s="15"/>
      <c r="H638" s="15"/>
      <c r="I638" s="15"/>
      <c r="J638" s="15"/>
      <c r="K638" s="15"/>
      <c r="L638" s="15"/>
      <c r="M638" s="15"/>
      <c r="N638" s="15"/>
      <c r="O638" s="15"/>
      <c r="P638" s="15"/>
      <c r="Q638" s="15"/>
      <c r="R638" s="15"/>
      <c r="S638" s="15"/>
    </row>
    <row r="639">
      <c r="A639" s="15"/>
      <c r="B639" s="15"/>
      <c r="C639" s="15"/>
      <c r="D639" s="15"/>
      <c r="E639" s="15"/>
      <c r="F639" s="15"/>
      <c r="G639" s="15"/>
      <c r="H639" s="15"/>
      <c r="I639" s="15"/>
      <c r="J639" s="15"/>
      <c r="K639" s="15"/>
      <c r="L639" s="15"/>
      <c r="M639" s="15"/>
      <c r="N639" s="15"/>
      <c r="O639" s="15"/>
      <c r="P639" s="15"/>
      <c r="Q639" s="15"/>
      <c r="R639" s="15"/>
      <c r="S639" s="15"/>
    </row>
    <row r="640">
      <c r="A640" s="15"/>
      <c r="B640" s="15"/>
      <c r="C640" s="15"/>
      <c r="D640" s="15"/>
      <c r="E640" s="15"/>
      <c r="F640" s="15"/>
      <c r="G640" s="15"/>
      <c r="H640" s="15"/>
      <c r="I640" s="15"/>
      <c r="J640" s="15"/>
      <c r="K640" s="15"/>
      <c r="L640" s="15"/>
      <c r="M640" s="15"/>
      <c r="N640" s="15"/>
      <c r="O640" s="15"/>
      <c r="P640" s="15"/>
      <c r="Q640" s="15"/>
      <c r="R640" s="15"/>
      <c r="S640" s="15"/>
    </row>
    <row r="641">
      <c r="A641" s="15"/>
      <c r="B641" s="15"/>
      <c r="C641" s="15"/>
      <c r="D641" s="15"/>
      <c r="E641" s="15"/>
      <c r="F641" s="15"/>
      <c r="G641" s="15"/>
      <c r="H641" s="15"/>
      <c r="I641" s="15"/>
      <c r="J641" s="15"/>
      <c r="K641" s="15"/>
      <c r="L641" s="15"/>
      <c r="M641" s="15"/>
      <c r="N641" s="15"/>
      <c r="O641" s="15"/>
      <c r="P641" s="15"/>
      <c r="Q641" s="15"/>
      <c r="R641" s="15"/>
      <c r="S641" s="15"/>
    </row>
    <row r="642">
      <c r="A642" s="15"/>
      <c r="B642" s="15"/>
      <c r="C642" s="15"/>
      <c r="D642" s="15"/>
      <c r="E642" s="15"/>
      <c r="F642" s="15"/>
      <c r="G642" s="15"/>
      <c r="H642" s="15"/>
      <c r="I642" s="15"/>
      <c r="J642" s="15"/>
      <c r="K642" s="15"/>
      <c r="L642" s="15"/>
      <c r="M642" s="15"/>
      <c r="N642" s="15"/>
      <c r="O642" s="15"/>
      <c r="P642" s="15"/>
      <c r="Q642" s="15"/>
      <c r="R642" s="15"/>
      <c r="S642" s="15"/>
    </row>
    <row r="643">
      <c r="A643" s="15"/>
      <c r="B643" s="15"/>
      <c r="C643" s="15"/>
      <c r="D643" s="15"/>
      <c r="E643" s="15"/>
      <c r="F643" s="15"/>
      <c r="G643" s="15"/>
      <c r="H643" s="15"/>
      <c r="I643" s="15"/>
      <c r="J643" s="15"/>
      <c r="K643" s="15"/>
      <c r="L643" s="15"/>
      <c r="M643" s="15"/>
      <c r="N643" s="15"/>
      <c r="O643" s="15"/>
      <c r="P643" s="15"/>
      <c r="Q643" s="15"/>
      <c r="R643" s="15"/>
      <c r="S643" s="15"/>
    </row>
    <row r="644">
      <c r="A644" s="15"/>
      <c r="B644" s="15"/>
      <c r="C644" s="15"/>
      <c r="D644" s="15"/>
      <c r="E644" s="15"/>
      <c r="F644" s="15"/>
      <c r="G644" s="15"/>
      <c r="H644" s="15"/>
      <c r="I644" s="15"/>
      <c r="J644" s="15"/>
      <c r="K644" s="15"/>
      <c r="L644" s="15"/>
      <c r="M644" s="15"/>
      <c r="N644" s="15"/>
      <c r="O644" s="15"/>
      <c r="P644" s="15"/>
      <c r="Q644" s="15"/>
      <c r="R644" s="15"/>
      <c r="S644" s="15"/>
    </row>
    <row r="645">
      <c r="A645" s="15"/>
      <c r="B645" s="15"/>
      <c r="C645" s="15"/>
      <c r="D645" s="15"/>
      <c r="E645" s="15"/>
      <c r="F645" s="15"/>
      <c r="G645" s="15"/>
      <c r="H645" s="15"/>
      <c r="I645" s="15"/>
      <c r="J645" s="15"/>
      <c r="K645" s="15"/>
      <c r="L645" s="15"/>
      <c r="M645" s="15"/>
      <c r="N645" s="15"/>
      <c r="O645" s="15"/>
      <c r="P645" s="15"/>
      <c r="Q645" s="15"/>
      <c r="R645" s="15"/>
      <c r="S645" s="15"/>
    </row>
    <row r="646">
      <c r="A646" s="15"/>
      <c r="B646" s="15"/>
      <c r="C646" s="15"/>
      <c r="D646" s="15"/>
      <c r="E646" s="15"/>
      <c r="F646" s="15"/>
      <c r="G646" s="15"/>
      <c r="H646" s="15"/>
      <c r="I646" s="15"/>
      <c r="J646" s="15"/>
      <c r="K646" s="15"/>
      <c r="L646" s="15"/>
      <c r="M646" s="15"/>
      <c r="N646" s="15"/>
      <c r="O646" s="15"/>
      <c r="P646" s="15"/>
      <c r="Q646" s="15"/>
      <c r="R646" s="15"/>
      <c r="S646" s="15"/>
    </row>
    <row r="647">
      <c r="A647" s="15"/>
      <c r="B647" s="15"/>
      <c r="C647" s="15"/>
      <c r="D647" s="15"/>
      <c r="E647" s="15"/>
      <c r="F647" s="15"/>
      <c r="G647" s="15"/>
      <c r="H647" s="15"/>
      <c r="I647" s="15"/>
      <c r="J647" s="15"/>
      <c r="K647" s="15"/>
      <c r="L647" s="15"/>
      <c r="M647" s="15"/>
      <c r="N647" s="15"/>
      <c r="O647" s="15"/>
      <c r="P647" s="15"/>
      <c r="Q647" s="15"/>
      <c r="R647" s="15"/>
      <c r="S647" s="15"/>
    </row>
    <row r="648">
      <c r="A648" s="15"/>
      <c r="B648" s="15"/>
      <c r="C648" s="15"/>
      <c r="D648" s="15"/>
      <c r="E648" s="15"/>
      <c r="F648" s="15"/>
      <c r="G648" s="15"/>
      <c r="H648" s="15"/>
      <c r="I648" s="15"/>
      <c r="J648" s="15"/>
      <c r="K648" s="15"/>
      <c r="L648" s="15"/>
      <c r="M648" s="15"/>
      <c r="N648" s="15"/>
      <c r="O648" s="15"/>
      <c r="P648" s="15"/>
      <c r="Q648" s="15"/>
      <c r="R648" s="15"/>
      <c r="S648" s="15"/>
    </row>
    <row r="649">
      <c r="A649" s="15"/>
      <c r="B649" s="15"/>
      <c r="C649" s="15"/>
      <c r="D649" s="15"/>
      <c r="E649" s="15"/>
      <c r="F649" s="15"/>
      <c r="G649" s="15"/>
      <c r="H649" s="15"/>
      <c r="I649" s="15"/>
      <c r="J649" s="15"/>
      <c r="K649" s="15"/>
      <c r="L649" s="15"/>
      <c r="M649" s="15"/>
      <c r="N649" s="15"/>
      <c r="O649" s="15"/>
      <c r="P649" s="15"/>
      <c r="Q649" s="15"/>
      <c r="R649" s="15"/>
      <c r="S649" s="15"/>
    </row>
    <row r="650">
      <c r="A650" s="15"/>
      <c r="B650" s="15"/>
      <c r="C650" s="15"/>
      <c r="D650" s="15"/>
      <c r="E650" s="15"/>
      <c r="F650" s="15"/>
      <c r="G650" s="15"/>
      <c r="H650" s="15"/>
      <c r="I650" s="15"/>
      <c r="J650" s="15"/>
      <c r="K650" s="15"/>
      <c r="L650" s="15"/>
      <c r="M650" s="15"/>
      <c r="N650" s="15"/>
      <c r="O650" s="15"/>
      <c r="P650" s="15"/>
      <c r="Q650" s="15"/>
      <c r="R650" s="15"/>
      <c r="S650" s="15"/>
    </row>
    <row r="651">
      <c r="A651" s="15"/>
      <c r="B651" s="15"/>
      <c r="C651" s="15"/>
      <c r="D651" s="15"/>
      <c r="E651" s="15"/>
      <c r="F651" s="15"/>
      <c r="G651" s="15"/>
      <c r="H651" s="15"/>
      <c r="I651" s="15"/>
      <c r="J651" s="15"/>
      <c r="K651" s="15"/>
      <c r="L651" s="15"/>
      <c r="M651" s="15"/>
      <c r="N651" s="15"/>
      <c r="O651" s="15"/>
      <c r="P651" s="15"/>
      <c r="Q651" s="15"/>
      <c r="R651" s="15"/>
      <c r="S651" s="15"/>
    </row>
    <row r="652">
      <c r="A652" s="15"/>
      <c r="B652" s="15"/>
      <c r="C652" s="15"/>
      <c r="D652" s="15"/>
      <c r="E652" s="15"/>
      <c r="F652" s="15"/>
      <c r="G652" s="15"/>
      <c r="H652" s="15"/>
      <c r="I652" s="15"/>
      <c r="J652" s="15"/>
      <c r="K652" s="15"/>
      <c r="L652" s="15"/>
      <c r="M652" s="15"/>
      <c r="N652" s="15"/>
      <c r="O652" s="15"/>
      <c r="P652" s="15"/>
      <c r="Q652" s="15"/>
      <c r="R652" s="15"/>
      <c r="S652" s="15"/>
    </row>
    <row r="653">
      <c r="A653" s="15"/>
      <c r="B653" s="15"/>
      <c r="C653" s="15"/>
      <c r="D653" s="15"/>
      <c r="E653" s="15"/>
      <c r="F653" s="15"/>
      <c r="G653" s="15"/>
      <c r="H653" s="15"/>
      <c r="I653" s="15"/>
      <c r="J653" s="15"/>
      <c r="K653" s="15"/>
      <c r="L653" s="15"/>
      <c r="M653" s="15"/>
      <c r="N653" s="15"/>
      <c r="O653" s="15"/>
      <c r="P653" s="15"/>
      <c r="Q653" s="15"/>
      <c r="R653" s="15"/>
      <c r="S653" s="15"/>
    </row>
    <row r="654">
      <c r="A654" s="15"/>
      <c r="B654" s="15"/>
      <c r="C654" s="15"/>
      <c r="D654" s="15"/>
      <c r="E654" s="15"/>
      <c r="F654" s="15"/>
      <c r="G654" s="15"/>
      <c r="H654" s="15"/>
      <c r="I654" s="15"/>
      <c r="J654" s="15"/>
      <c r="K654" s="15"/>
      <c r="L654" s="15"/>
      <c r="M654" s="15"/>
      <c r="N654" s="15"/>
      <c r="O654" s="15"/>
      <c r="P654" s="15"/>
      <c r="Q654" s="15"/>
      <c r="R654" s="15"/>
      <c r="S654" s="15"/>
    </row>
    <row r="655">
      <c r="A655" s="15"/>
      <c r="B655" s="15"/>
      <c r="C655" s="15"/>
      <c r="D655" s="15"/>
      <c r="E655" s="15"/>
      <c r="F655" s="15"/>
      <c r="G655" s="15"/>
      <c r="H655" s="15"/>
      <c r="I655" s="15"/>
      <c r="J655" s="15"/>
      <c r="K655" s="15"/>
      <c r="L655" s="15"/>
      <c r="M655" s="15"/>
      <c r="N655" s="15"/>
      <c r="O655" s="15"/>
      <c r="P655" s="15"/>
      <c r="Q655" s="15"/>
      <c r="R655" s="15"/>
      <c r="S655" s="15"/>
    </row>
    <row r="656">
      <c r="A656" s="15"/>
      <c r="B656" s="15"/>
      <c r="C656" s="15"/>
      <c r="D656" s="15"/>
      <c r="E656" s="15"/>
      <c r="F656" s="15"/>
      <c r="G656" s="15"/>
      <c r="H656" s="15"/>
      <c r="I656" s="15"/>
      <c r="J656" s="15"/>
      <c r="K656" s="15"/>
      <c r="L656" s="15"/>
      <c r="M656" s="15"/>
      <c r="N656" s="15"/>
      <c r="O656" s="15"/>
      <c r="P656" s="15"/>
      <c r="Q656" s="15"/>
      <c r="R656" s="15"/>
      <c r="S656" s="15"/>
    </row>
    <row r="657">
      <c r="A657" s="15"/>
      <c r="B657" s="15"/>
      <c r="C657" s="15"/>
      <c r="D657" s="15"/>
      <c r="E657" s="15"/>
      <c r="F657" s="15"/>
      <c r="G657" s="15"/>
      <c r="H657" s="15"/>
      <c r="I657" s="15"/>
      <c r="J657" s="15"/>
      <c r="K657" s="15"/>
      <c r="L657" s="15"/>
      <c r="M657" s="15"/>
      <c r="N657" s="15"/>
      <c r="O657" s="15"/>
      <c r="P657" s="15"/>
      <c r="Q657" s="15"/>
      <c r="R657" s="15"/>
      <c r="S657" s="15"/>
    </row>
    <row r="658">
      <c r="A658" s="15"/>
      <c r="B658" s="15"/>
      <c r="C658" s="15"/>
      <c r="D658" s="15"/>
      <c r="E658" s="15"/>
      <c r="F658" s="15"/>
      <c r="G658" s="15"/>
      <c r="H658" s="15"/>
      <c r="I658" s="15"/>
      <c r="J658" s="15"/>
      <c r="K658" s="15"/>
      <c r="L658" s="15"/>
      <c r="M658" s="15"/>
      <c r="N658" s="15"/>
      <c r="O658" s="15"/>
      <c r="P658" s="15"/>
      <c r="Q658" s="15"/>
      <c r="R658" s="15"/>
      <c r="S658" s="15"/>
    </row>
    <row r="659">
      <c r="A659" s="15"/>
      <c r="B659" s="15"/>
      <c r="C659" s="15"/>
      <c r="D659" s="15"/>
      <c r="E659" s="15"/>
      <c r="F659" s="15"/>
      <c r="G659" s="15"/>
      <c r="H659" s="15"/>
      <c r="I659" s="15"/>
      <c r="J659" s="15"/>
      <c r="K659" s="15"/>
      <c r="L659" s="15"/>
      <c r="M659" s="15"/>
      <c r="N659" s="15"/>
      <c r="O659" s="15"/>
      <c r="P659" s="15"/>
      <c r="Q659" s="15"/>
      <c r="R659" s="15"/>
      <c r="S659" s="15"/>
    </row>
    <row r="660">
      <c r="A660" s="15"/>
      <c r="B660" s="15"/>
      <c r="C660" s="15"/>
      <c r="D660" s="15"/>
      <c r="E660" s="15"/>
      <c r="F660" s="15"/>
      <c r="G660" s="15"/>
      <c r="H660" s="15"/>
      <c r="I660" s="15"/>
      <c r="J660" s="15"/>
      <c r="K660" s="15"/>
      <c r="L660" s="15"/>
      <c r="M660" s="15"/>
      <c r="N660" s="15"/>
      <c r="O660" s="15"/>
      <c r="P660" s="15"/>
      <c r="Q660" s="15"/>
      <c r="R660" s="15"/>
      <c r="S660" s="15"/>
    </row>
    <row r="661">
      <c r="A661" s="15"/>
      <c r="B661" s="15"/>
      <c r="C661" s="15"/>
      <c r="D661" s="15"/>
      <c r="E661" s="15"/>
      <c r="F661" s="15"/>
      <c r="G661" s="15"/>
      <c r="H661" s="15"/>
      <c r="I661" s="15"/>
      <c r="J661" s="15"/>
      <c r="K661" s="15"/>
      <c r="L661" s="15"/>
      <c r="M661" s="15"/>
      <c r="N661" s="15"/>
      <c r="O661" s="15"/>
      <c r="P661" s="15"/>
      <c r="Q661" s="15"/>
      <c r="R661" s="15"/>
      <c r="S661" s="15"/>
    </row>
    <row r="662">
      <c r="A662" s="15"/>
      <c r="B662" s="15"/>
      <c r="C662" s="15"/>
      <c r="D662" s="15"/>
      <c r="E662" s="15"/>
      <c r="F662" s="15"/>
      <c r="G662" s="15"/>
      <c r="H662" s="15"/>
      <c r="I662" s="15"/>
      <c r="J662" s="15"/>
      <c r="K662" s="15"/>
      <c r="L662" s="15"/>
      <c r="M662" s="15"/>
      <c r="N662" s="15"/>
      <c r="O662" s="15"/>
      <c r="P662" s="15"/>
      <c r="Q662" s="15"/>
      <c r="R662" s="15"/>
      <c r="S662" s="15"/>
    </row>
    <row r="663">
      <c r="A663" s="15"/>
      <c r="B663" s="15"/>
      <c r="C663" s="15"/>
      <c r="D663" s="15"/>
      <c r="E663" s="15"/>
      <c r="F663" s="15"/>
      <c r="G663" s="15"/>
      <c r="H663" s="15"/>
      <c r="I663" s="15"/>
      <c r="J663" s="15"/>
      <c r="K663" s="15"/>
      <c r="L663" s="15"/>
      <c r="M663" s="15"/>
      <c r="N663" s="15"/>
      <c r="O663" s="15"/>
      <c r="P663" s="15"/>
      <c r="Q663" s="15"/>
      <c r="R663" s="15"/>
      <c r="S663" s="15"/>
    </row>
    <row r="664">
      <c r="A664" s="15"/>
      <c r="B664" s="15"/>
      <c r="C664" s="15"/>
      <c r="D664" s="15"/>
      <c r="E664" s="15"/>
      <c r="F664" s="15"/>
      <c r="G664" s="15"/>
      <c r="H664" s="15"/>
      <c r="I664" s="15"/>
      <c r="J664" s="15"/>
      <c r="K664" s="15"/>
      <c r="L664" s="15"/>
      <c r="M664" s="15"/>
      <c r="N664" s="15"/>
      <c r="O664" s="15"/>
      <c r="P664" s="15"/>
      <c r="Q664" s="15"/>
      <c r="R664" s="15"/>
      <c r="S664" s="15"/>
    </row>
    <row r="665">
      <c r="A665" s="15"/>
      <c r="B665" s="15"/>
      <c r="C665" s="15"/>
      <c r="D665" s="15"/>
      <c r="E665" s="15"/>
      <c r="F665" s="15"/>
      <c r="G665" s="15"/>
      <c r="H665" s="15"/>
      <c r="I665" s="15"/>
      <c r="J665" s="15"/>
      <c r="K665" s="15"/>
      <c r="L665" s="15"/>
      <c r="M665" s="15"/>
      <c r="N665" s="15"/>
      <c r="O665" s="15"/>
      <c r="P665" s="15"/>
      <c r="Q665" s="15"/>
      <c r="R665" s="15"/>
      <c r="S665" s="15"/>
    </row>
    <row r="666">
      <c r="A666" s="15"/>
      <c r="B666" s="15"/>
      <c r="C666" s="15"/>
      <c r="D666" s="15"/>
      <c r="E666" s="15"/>
      <c r="F666" s="15"/>
      <c r="G666" s="15"/>
      <c r="H666" s="15"/>
      <c r="I666" s="15"/>
      <c r="J666" s="15"/>
      <c r="K666" s="15"/>
      <c r="L666" s="15"/>
      <c r="M666" s="15"/>
      <c r="N666" s="15"/>
      <c r="O666" s="15"/>
      <c r="P666" s="15"/>
      <c r="Q666" s="15"/>
      <c r="R666" s="15"/>
      <c r="S666" s="15"/>
    </row>
    <row r="667">
      <c r="A667" s="15"/>
      <c r="B667" s="15"/>
      <c r="C667" s="15"/>
      <c r="D667" s="15"/>
      <c r="E667" s="15"/>
      <c r="F667" s="15"/>
      <c r="G667" s="15"/>
      <c r="H667" s="15"/>
      <c r="I667" s="15"/>
      <c r="J667" s="15"/>
      <c r="K667" s="15"/>
      <c r="L667" s="15"/>
      <c r="M667" s="15"/>
      <c r="N667" s="15"/>
      <c r="O667" s="15"/>
      <c r="P667" s="15"/>
      <c r="Q667" s="15"/>
      <c r="R667" s="15"/>
      <c r="S667" s="15"/>
    </row>
    <row r="668">
      <c r="A668" s="15"/>
      <c r="B668" s="15"/>
      <c r="C668" s="15"/>
      <c r="D668" s="15"/>
      <c r="E668" s="15"/>
      <c r="F668" s="15"/>
      <c r="G668" s="15"/>
      <c r="H668" s="15"/>
      <c r="I668" s="15"/>
      <c r="J668" s="15"/>
      <c r="K668" s="15"/>
      <c r="L668" s="15"/>
      <c r="M668" s="15"/>
      <c r="N668" s="15"/>
      <c r="O668" s="15"/>
      <c r="P668" s="15"/>
      <c r="Q668" s="15"/>
      <c r="R668" s="15"/>
      <c r="S668" s="15"/>
    </row>
    <row r="669">
      <c r="A669" s="15"/>
      <c r="B669" s="15"/>
      <c r="C669" s="15"/>
      <c r="D669" s="15"/>
      <c r="E669" s="15"/>
      <c r="F669" s="15"/>
      <c r="G669" s="15"/>
      <c r="H669" s="15"/>
      <c r="I669" s="15"/>
      <c r="J669" s="15"/>
      <c r="K669" s="15"/>
      <c r="L669" s="15"/>
      <c r="M669" s="15"/>
      <c r="N669" s="15"/>
      <c r="O669" s="15"/>
      <c r="P669" s="15"/>
      <c r="Q669" s="15"/>
      <c r="R669" s="15"/>
      <c r="S669" s="15"/>
    </row>
    <row r="670">
      <c r="A670" s="15"/>
      <c r="B670" s="15"/>
      <c r="C670" s="15"/>
      <c r="D670" s="15"/>
      <c r="E670" s="15"/>
      <c r="F670" s="15"/>
      <c r="G670" s="15"/>
      <c r="H670" s="15"/>
      <c r="I670" s="15"/>
      <c r="J670" s="15"/>
      <c r="K670" s="15"/>
      <c r="L670" s="15"/>
      <c r="M670" s="15"/>
      <c r="N670" s="15"/>
      <c r="O670" s="15"/>
      <c r="P670" s="15"/>
      <c r="Q670" s="15"/>
      <c r="R670" s="15"/>
      <c r="S670" s="15"/>
    </row>
    <row r="671">
      <c r="A671" s="15"/>
      <c r="B671" s="15"/>
      <c r="C671" s="15"/>
      <c r="D671" s="15"/>
      <c r="E671" s="15"/>
      <c r="F671" s="15"/>
      <c r="G671" s="15"/>
      <c r="H671" s="15"/>
      <c r="I671" s="15"/>
      <c r="J671" s="15"/>
      <c r="K671" s="15"/>
      <c r="L671" s="15"/>
      <c r="M671" s="15"/>
      <c r="N671" s="15"/>
      <c r="O671" s="15"/>
      <c r="P671" s="15"/>
      <c r="Q671" s="15"/>
      <c r="R671" s="15"/>
      <c r="S671" s="15"/>
    </row>
    <row r="672">
      <c r="A672" s="15"/>
      <c r="B672" s="15"/>
      <c r="C672" s="15"/>
      <c r="D672" s="15"/>
      <c r="E672" s="15"/>
      <c r="F672" s="15"/>
      <c r="G672" s="15"/>
      <c r="H672" s="15"/>
      <c r="I672" s="15"/>
      <c r="J672" s="15"/>
      <c r="K672" s="15"/>
      <c r="L672" s="15"/>
      <c r="M672" s="15"/>
      <c r="N672" s="15"/>
      <c r="O672" s="15"/>
      <c r="P672" s="15"/>
      <c r="Q672" s="15"/>
      <c r="R672" s="15"/>
      <c r="S672" s="15"/>
    </row>
    <row r="673">
      <c r="A673" s="15"/>
      <c r="B673" s="15"/>
      <c r="C673" s="15"/>
      <c r="D673" s="15"/>
      <c r="E673" s="15"/>
      <c r="F673" s="15"/>
      <c r="G673" s="15"/>
      <c r="H673" s="15"/>
      <c r="I673" s="15"/>
      <c r="J673" s="15"/>
      <c r="K673" s="15"/>
      <c r="L673" s="15"/>
      <c r="M673" s="15"/>
      <c r="N673" s="15"/>
      <c r="O673" s="15"/>
      <c r="P673" s="15"/>
      <c r="Q673" s="15"/>
      <c r="R673" s="15"/>
      <c r="S673" s="15"/>
    </row>
    <row r="674">
      <c r="A674" s="15"/>
      <c r="B674" s="15"/>
      <c r="C674" s="15"/>
      <c r="D674" s="15"/>
      <c r="E674" s="15"/>
      <c r="F674" s="15"/>
      <c r="G674" s="15"/>
      <c r="H674" s="15"/>
      <c r="I674" s="15"/>
      <c r="J674" s="15"/>
      <c r="K674" s="15"/>
      <c r="L674" s="15"/>
      <c r="M674" s="15"/>
      <c r="N674" s="15"/>
      <c r="O674" s="15"/>
      <c r="P674" s="15"/>
      <c r="Q674" s="15"/>
      <c r="R674" s="15"/>
      <c r="S674" s="15"/>
    </row>
    <row r="675">
      <c r="A675" s="15"/>
      <c r="B675" s="15"/>
      <c r="C675" s="15"/>
      <c r="D675" s="15"/>
      <c r="E675" s="15"/>
      <c r="F675" s="15"/>
      <c r="G675" s="15"/>
      <c r="H675" s="15"/>
      <c r="I675" s="15"/>
      <c r="J675" s="15"/>
      <c r="K675" s="15"/>
      <c r="L675" s="15"/>
      <c r="M675" s="15"/>
      <c r="N675" s="15"/>
      <c r="O675" s="15"/>
      <c r="P675" s="15"/>
      <c r="Q675" s="15"/>
      <c r="R675" s="15"/>
      <c r="S675" s="15"/>
    </row>
    <row r="676">
      <c r="A676" s="15"/>
      <c r="B676" s="15"/>
      <c r="C676" s="15"/>
      <c r="D676" s="15"/>
      <c r="E676" s="15"/>
      <c r="F676" s="15"/>
      <c r="G676" s="15"/>
      <c r="H676" s="15"/>
      <c r="I676" s="15"/>
      <c r="J676" s="15"/>
      <c r="K676" s="15"/>
      <c r="L676" s="15"/>
      <c r="M676" s="15"/>
      <c r="N676" s="15"/>
      <c r="O676" s="15"/>
      <c r="P676" s="15"/>
      <c r="Q676" s="15"/>
      <c r="R676" s="15"/>
      <c r="S676" s="15"/>
    </row>
    <row r="677">
      <c r="A677" s="15"/>
      <c r="B677" s="15"/>
      <c r="C677" s="15"/>
      <c r="D677" s="15"/>
      <c r="E677" s="15"/>
      <c r="F677" s="15"/>
      <c r="G677" s="15"/>
      <c r="H677" s="15"/>
      <c r="I677" s="15"/>
      <c r="J677" s="15"/>
      <c r="K677" s="15"/>
      <c r="L677" s="15"/>
      <c r="M677" s="15"/>
      <c r="N677" s="15"/>
      <c r="O677" s="15"/>
      <c r="P677" s="15"/>
      <c r="Q677" s="15"/>
      <c r="R677" s="15"/>
      <c r="S677" s="15"/>
    </row>
    <row r="678">
      <c r="A678" s="15"/>
      <c r="B678" s="15"/>
      <c r="C678" s="15"/>
      <c r="D678" s="15"/>
      <c r="E678" s="15"/>
      <c r="F678" s="15"/>
      <c r="G678" s="15"/>
      <c r="H678" s="15"/>
      <c r="I678" s="15"/>
      <c r="J678" s="15"/>
      <c r="K678" s="15"/>
      <c r="L678" s="15"/>
      <c r="M678" s="15"/>
      <c r="N678" s="15"/>
      <c r="O678" s="15"/>
      <c r="P678" s="15"/>
      <c r="Q678" s="15"/>
      <c r="R678" s="15"/>
      <c r="S678" s="15"/>
    </row>
    <row r="679">
      <c r="A679" s="15"/>
      <c r="B679" s="15"/>
      <c r="C679" s="15"/>
      <c r="D679" s="15"/>
      <c r="E679" s="15"/>
      <c r="F679" s="15"/>
      <c r="G679" s="15"/>
      <c r="H679" s="15"/>
      <c r="I679" s="15"/>
      <c r="J679" s="15"/>
      <c r="K679" s="15"/>
      <c r="L679" s="15"/>
      <c r="M679" s="15"/>
      <c r="N679" s="15"/>
      <c r="O679" s="15"/>
      <c r="P679" s="15"/>
      <c r="Q679" s="15"/>
      <c r="R679" s="15"/>
      <c r="S679" s="15"/>
    </row>
    <row r="680">
      <c r="A680" s="15"/>
      <c r="B680" s="15"/>
      <c r="C680" s="15"/>
      <c r="D680" s="15"/>
      <c r="E680" s="15"/>
      <c r="F680" s="15"/>
      <c r="G680" s="15"/>
      <c r="H680" s="15"/>
      <c r="I680" s="15"/>
      <c r="J680" s="15"/>
      <c r="K680" s="15"/>
      <c r="L680" s="15"/>
      <c r="M680" s="15"/>
      <c r="N680" s="15"/>
      <c r="O680" s="15"/>
      <c r="P680" s="15"/>
      <c r="Q680" s="15"/>
      <c r="R680" s="15"/>
      <c r="S680" s="15"/>
    </row>
    <row r="681">
      <c r="A681" s="15"/>
      <c r="B681" s="15"/>
      <c r="C681" s="15"/>
      <c r="D681" s="15"/>
      <c r="E681" s="15"/>
      <c r="F681" s="15"/>
      <c r="G681" s="15"/>
      <c r="H681" s="15"/>
      <c r="I681" s="15"/>
      <c r="J681" s="15"/>
      <c r="K681" s="15"/>
      <c r="L681" s="15"/>
      <c r="M681" s="15"/>
      <c r="N681" s="15"/>
      <c r="O681" s="15"/>
      <c r="P681" s="15"/>
      <c r="Q681" s="15"/>
      <c r="R681" s="15"/>
      <c r="S681" s="15"/>
    </row>
    <row r="682">
      <c r="A682" s="15"/>
      <c r="B682" s="15"/>
      <c r="C682" s="15"/>
      <c r="D682" s="15"/>
      <c r="E682" s="15"/>
      <c r="F682" s="15"/>
      <c r="G682" s="15"/>
      <c r="H682" s="15"/>
      <c r="I682" s="15"/>
      <c r="J682" s="15"/>
      <c r="K682" s="15"/>
      <c r="L682" s="15"/>
      <c r="M682" s="15"/>
      <c r="N682" s="15"/>
      <c r="O682" s="15"/>
      <c r="P682" s="15"/>
      <c r="Q682" s="15"/>
      <c r="R682" s="15"/>
      <c r="S682" s="15"/>
    </row>
    <row r="683">
      <c r="A683" s="15"/>
      <c r="B683" s="15"/>
      <c r="C683" s="15"/>
      <c r="D683" s="15"/>
      <c r="E683" s="15"/>
      <c r="F683" s="15"/>
      <c r="G683" s="15"/>
      <c r="H683" s="15"/>
      <c r="I683" s="15"/>
      <c r="J683" s="15"/>
      <c r="K683" s="15"/>
      <c r="L683" s="15"/>
      <c r="M683" s="15"/>
      <c r="N683" s="15"/>
      <c r="O683" s="15"/>
      <c r="P683" s="15"/>
      <c r="Q683" s="15"/>
      <c r="R683" s="15"/>
      <c r="S683" s="15"/>
    </row>
    <row r="684">
      <c r="A684" s="15"/>
      <c r="B684" s="15"/>
      <c r="C684" s="15"/>
      <c r="D684" s="15"/>
      <c r="E684" s="15"/>
      <c r="F684" s="15"/>
      <c r="G684" s="15"/>
      <c r="H684" s="15"/>
      <c r="I684" s="15"/>
      <c r="J684" s="15"/>
      <c r="K684" s="15"/>
      <c r="L684" s="15"/>
      <c r="M684" s="15"/>
      <c r="N684" s="15"/>
      <c r="O684" s="15"/>
      <c r="P684" s="15"/>
      <c r="Q684" s="15"/>
      <c r="R684" s="15"/>
      <c r="S684" s="15"/>
    </row>
    <row r="685">
      <c r="A685" s="15"/>
      <c r="B685" s="15"/>
      <c r="C685" s="15"/>
      <c r="D685" s="15"/>
      <c r="E685" s="15"/>
      <c r="F685" s="15"/>
      <c r="G685" s="15"/>
      <c r="H685" s="15"/>
      <c r="I685" s="15"/>
      <c r="J685" s="15"/>
      <c r="K685" s="15"/>
      <c r="L685" s="15"/>
      <c r="M685" s="15"/>
      <c r="N685" s="15"/>
      <c r="O685" s="15"/>
      <c r="P685" s="15"/>
      <c r="Q685" s="15"/>
      <c r="R685" s="15"/>
      <c r="S685" s="15"/>
    </row>
    <row r="686">
      <c r="A686" s="15"/>
      <c r="B686" s="15"/>
      <c r="C686" s="15"/>
      <c r="D686" s="15"/>
      <c r="E686" s="15"/>
      <c r="F686" s="15"/>
      <c r="G686" s="15"/>
      <c r="H686" s="15"/>
      <c r="I686" s="15"/>
      <c r="J686" s="15"/>
      <c r="K686" s="15"/>
      <c r="L686" s="15"/>
      <c r="M686" s="15"/>
      <c r="N686" s="15"/>
      <c r="O686" s="15"/>
      <c r="P686" s="15"/>
      <c r="Q686" s="15"/>
      <c r="R686" s="15"/>
      <c r="S686" s="15"/>
    </row>
    <row r="687">
      <c r="A687" s="15"/>
      <c r="B687" s="15"/>
      <c r="C687" s="15"/>
      <c r="D687" s="15"/>
      <c r="E687" s="15"/>
      <c r="F687" s="15"/>
      <c r="G687" s="15"/>
      <c r="H687" s="15"/>
      <c r="I687" s="15"/>
      <c r="J687" s="15"/>
      <c r="K687" s="15"/>
      <c r="L687" s="15"/>
      <c r="M687" s="15"/>
      <c r="N687" s="15"/>
      <c r="O687" s="15"/>
      <c r="P687" s="15"/>
      <c r="Q687" s="15"/>
      <c r="R687" s="15"/>
      <c r="S687" s="15"/>
    </row>
    <row r="688">
      <c r="A688" s="15"/>
      <c r="B688" s="15"/>
      <c r="C688" s="15"/>
      <c r="D688" s="15"/>
      <c r="E688" s="15"/>
      <c r="F688" s="15"/>
      <c r="G688" s="15"/>
      <c r="H688" s="15"/>
      <c r="I688" s="15"/>
      <c r="J688" s="15"/>
      <c r="K688" s="15"/>
      <c r="L688" s="15"/>
      <c r="M688" s="15"/>
      <c r="N688" s="15"/>
      <c r="O688" s="15"/>
      <c r="P688" s="15"/>
      <c r="Q688" s="15"/>
      <c r="R688" s="15"/>
      <c r="S688" s="15"/>
    </row>
    <row r="689">
      <c r="A689" s="15"/>
      <c r="B689" s="15"/>
      <c r="C689" s="15"/>
      <c r="D689" s="15"/>
      <c r="E689" s="15"/>
      <c r="F689" s="15"/>
      <c r="G689" s="15"/>
      <c r="H689" s="15"/>
      <c r="I689" s="15"/>
      <c r="J689" s="15"/>
      <c r="K689" s="15"/>
      <c r="L689" s="15"/>
      <c r="M689" s="15"/>
      <c r="N689" s="15"/>
      <c r="O689" s="15"/>
      <c r="P689" s="15"/>
      <c r="Q689" s="15"/>
      <c r="R689" s="15"/>
      <c r="S689" s="15"/>
    </row>
    <row r="690">
      <c r="A690" s="15"/>
      <c r="B690" s="15"/>
      <c r="C690" s="15"/>
      <c r="D690" s="15"/>
      <c r="E690" s="15"/>
      <c r="F690" s="15"/>
      <c r="G690" s="15"/>
      <c r="H690" s="15"/>
      <c r="I690" s="15"/>
      <c r="J690" s="15"/>
      <c r="K690" s="15"/>
      <c r="L690" s="15"/>
      <c r="M690" s="15"/>
      <c r="N690" s="15"/>
      <c r="O690" s="15"/>
      <c r="P690" s="15"/>
      <c r="Q690" s="15"/>
      <c r="R690" s="15"/>
      <c r="S690" s="15"/>
    </row>
    <row r="691">
      <c r="A691" s="15"/>
      <c r="B691" s="15"/>
      <c r="C691" s="15"/>
      <c r="D691" s="15"/>
      <c r="E691" s="15"/>
      <c r="F691" s="15"/>
      <c r="G691" s="15"/>
      <c r="H691" s="15"/>
      <c r="I691" s="15"/>
      <c r="J691" s="15"/>
      <c r="K691" s="15"/>
      <c r="L691" s="15"/>
      <c r="M691" s="15"/>
      <c r="N691" s="15"/>
      <c r="O691" s="15"/>
      <c r="P691" s="15"/>
      <c r="Q691" s="15"/>
      <c r="R691" s="15"/>
      <c r="S691" s="15"/>
    </row>
    <row r="692">
      <c r="A692" s="15"/>
      <c r="B692" s="15"/>
      <c r="C692" s="15"/>
      <c r="D692" s="15"/>
      <c r="E692" s="15"/>
      <c r="F692" s="15"/>
      <c r="G692" s="15"/>
      <c r="H692" s="15"/>
      <c r="I692" s="15"/>
      <c r="J692" s="15"/>
      <c r="K692" s="15"/>
      <c r="L692" s="15"/>
      <c r="M692" s="15"/>
      <c r="N692" s="15"/>
      <c r="O692" s="15"/>
      <c r="P692" s="15"/>
      <c r="Q692" s="15"/>
      <c r="R692" s="15"/>
      <c r="S692" s="15"/>
    </row>
    <row r="693">
      <c r="A693" s="15"/>
      <c r="B693" s="15"/>
      <c r="C693" s="15"/>
      <c r="D693" s="15"/>
      <c r="E693" s="15"/>
      <c r="F693" s="15"/>
      <c r="G693" s="15"/>
      <c r="H693" s="15"/>
      <c r="I693" s="15"/>
      <c r="J693" s="15"/>
      <c r="K693" s="15"/>
      <c r="L693" s="15"/>
      <c r="M693" s="15"/>
      <c r="N693" s="15"/>
      <c r="O693" s="15"/>
      <c r="P693" s="15"/>
      <c r="Q693" s="15"/>
      <c r="R693" s="15"/>
      <c r="S693" s="15"/>
    </row>
    <row r="694">
      <c r="A694" s="15"/>
      <c r="B694" s="15"/>
      <c r="C694" s="15"/>
      <c r="D694" s="15"/>
      <c r="E694" s="15"/>
      <c r="F694" s="15"/>
      <c r="G694" s="15"/>
      <c r="H694" s="15"/>
      <c r="I694" s="15"/>
      <c r="J694" s="15"/>
      <c r="K694" s="15"/>
      <c r="L694" s="15"/>
      <c r="M694" s="15"/>
      <c r="N694" s="15"/>
      <c r="O694" s="15"/>
      <c r="P694" s="15"/>
      <c r="Q694" s="15"/>
      <c r="R694" s="15"/>
      <c r="S694" s="15"/>
    </row>
    <row r="695">
      <c r="A695" s="15"/>
      <c r="B695" s="15"/>
      <c r="C695" s="15"/>
      <c r="D695" s="15"/>
      <c r="E695" s="15"/>
      <c r="F695" s="15"/>
      <c r="G695" s="15"/>
      <c r="H695" s="15"/>
      <c r="I695" s="15"/>
      <c r="J695" s="15"/>
      <c r="K695" s="15"/>
      <c r="L695" s="15"/>
      <c r="M695" s="15"/>
      <c r="N695" s="15"/>
      <c r="O695" s="15"/>
      <c r="P695" s="15"/>
      <c r="Q695" s="15"/>
      <c r="R695" s="15"/>
      <c r="S695" s="15"/>
    </row>
    <row r="696">
      <c r="A696" s="15"/>
      <c r="B696" s="15"/>
      <c r="C696" s="15"/>
      <c r="D696" s="15"/>
      <c r="E696" s="15"/>
      <c r="F696" s="15"/>
      <c r="G696" s="15"/>
      <c r="H696" s="15"/>
      <c r="I696" s="15"/>
      <c r="J696" s="15"/>
      <c r="K696" s="15"/>
      <c r="L696" s="15"/>
      <c r="M696" s="15"/>
      <c r="N696" s="15"/>
      <c r="O696" s="15"/>
      <c r="P696" s="15"/>
      <c r="Q696" s="15"/>
      <c r="R696" s="15"/>
      <c r="S696" s="15"/>
    </row>
    <row r="697">
      <c r="A697" s="15"/>
      <c r="B697" s="15"/>
      <c r="C697" s="15"/>
      <c r="D697" s="15"/>
      <c r="E697" s="15"/>
      <c r="F697" s="15"/>
      <c r="G697" s="15"/>
      <c r="H697" s="15"/>
      <c r="I697" s="15"/>
      <c r="J697" s="15"/>
      <c r="K697" s="15"/>
      <c r="L697" s="15"/>
      <c r="M697" s="15"/>
      <c r="N697" s="15"/>
      <c r="O697" s="15"/>
      <c r="P697" s="15"/>
      <c r="Q697" s="15"/>
      <c r="R697" s="15"/>
      <c r="S697" s="15"/>
    </row>
    <row r="698">
      <c r="A698" s="15"/>
      <c r="B698" s="15"/>
      <c r="C698" s="15"/>
      <c r="D698" s="15"/>
      <c r="E698" s="15"/>
      <c r="F698" s="15"/>
      <c r="G698" s="15"/>
      <c r="H698" s="15"/>
      <c r="I698" s="15"/>
      <c r="J698" s="15"/>
      <c r="K698" s="15"/>
      <c r="L698" s="15"/>
      <c r="M698" s="15"/>
      <c r="N698" s="15"/>
      <c r="O698" s="15"/>
      <c r="P698" s="15"/>
      <c r="Q698" s="15"/>
      <c r="R698" s="15"/>
      <c r="S698" s="15"/>
    </row>
    <row r="699">
      <c r="A699" s="15"/>
      <c r="B699" s="15"/>
      <c r="C699" s="15"/>
      <c r="D699" s="15"/>
      <c r="E699" s="15"/>
      <c r="F699" s="15"/>
      <c r="G699" s="15"/>
      <c r="H699" s="15"/>
      <c r="I699" s="15"/>
      <c r="J699" s="15"/>
      <c r="K699" s="15"/>
      <c r="L699" s="15"/>
      <c r="M699" s="15"/>
      <c r="N699" s="15"/>
      <c r="O699" s="15"/>
      <c r="P699" s="15"/>
      <c r="Q699" s="15"/>
      <c r="R699" s="15"/>
      <c r="S699" s="15"/>
    </row>
    <row r="700">
      <c r="A700" s="15"/>
      <c r="B700" s="15"/>
      <c r="C700" s="15"/>
      <c r="D700" s="15"/>
      <c r="E700" s="15"/>
      <c r="F700" s="15"/>
      <c r="G700" s="15"/>
      <c r="H700" s="15"/>
      <c r="I700" s="15"/>
      <c r="J700" s="15"/>
      <c r="K700" s="15"/>
      <c r="L700" s="15"/>
      <c r="M700" s="15"/>
      <c r="N700" s="15"/>
      <c r="O700" s="15"/>
      <c r="P700" s="15"/>
      <c r="Q700" s="15"/>
      <c r="R700" s="15"/>
      <c r="S700" s="15"/>
    </row>
    <row r="701">
      <c r="A701" s="15"/>
      <c r="B701" s="15"/>
      <c r="C701" s="15"/>
      <c r="D701" s="15"/>
      <c r="E701" s="15"/>
      <c r="F701" s="15"/>
      <c r="G701" s="15"/>
      <c r="H701" s="15"/>
      <c r="I701" s="15"/>
      <c r="J701" s="15"/>
      <c r="K701" s="15"/>
      <c r="L701" s="15"/>
      <c r="M701" s="15"/>
      <c r="N701" s="15"/>
      <c r="O701" s="15"/>
      <c r="P701" s="15"/>
      <c r="Q701" s="15"/>
      <c r="R701" s="15"/>
      <c r="S701" s="15"/>
    </row>
    <row r="702">
      <c r="A702" s="15"/>
      <c r="B702" s="15"/>
      <c r="C702" s="15"/>
      <c r="D702" s="15"/>
      <c r="E702" s="15"/>
      <c r="F702" s="15"/>
      <c r="G702" s="15"/>
      <c r="H702" s="15"/>
      <c r="I702" s="15"/>
      <c r="J702" s="15"/>
      <c r="K702" s="15"/>
      <c r="L702" s="15"/>
      <c r="M702" s="15"/>
      <c r="N702" s="15"/>
      <c r="O702" s="15"/>
      <c r="P702" s="15"/>
      <c r="Q702" s="15"/>
      <c r="R702" s="15"/>
      <c r="S702" s="15"/>
    </row>
    <row r="703">
      <c r="A703" s="15"/>
      <c r="B703" s="15"/>
      <c r="C703" s="15"/>
      <c r="D703" s="15"/>
      <c r="E703" s="15"/>
      <c r="F703" s="15"/>
      <c r="G703" s="15"/>
      <c r="H703" s="15"/>
      <c r="I703" s="15"/>
      <c r="J703" s="15"/>
      <c r="K703" s="15"/>
      <c r="L703" s="15"/>
      <c r="M703" s="15"/>
      <c r="N703" s="15"/>
      <c r="O703" s="15"/>
      <c r="P703" s="15"/>
      <c r="Q703" s="15"/>
      <c r="R703" s="15"/>
      <c r="S703" s="15"/>
    </row>
    <row r="704">
      <c r="A704" s="15"/>
      <c r="B704" s="15"/>
      <c r="C704" s="15"/>
      <c r="D704" s="15"/>
      <c r="E704" s="15"/>
      <c r="F704" s="15"/>
      <c r="G704" s="15"/>
      <c r="H704" s="15"/>
      <c r="I704" s="15"/>
      <c r="J704" s="15"/>
      <c r="K704" s="15"/>
      <c r="L704" s="15"/>
      <c r="M704" s="15"/>
      <c r="N704" s="15"/>
      <c r="O704" s="15"/>
      <c r="P704" s="15"/>
      <c r="Q704" s="15"/>
      <c r="R704" s="15"/>
      <c r="S704" s="15"/>
    </row>
    <row r="705">
      <c r="A705" s="15"/>
      <c r="B705" s="15"/>
      <c r="C705" s="15"/>
      <c r="D705" s="15"/>
      <c r="E705" s="15"/>
      <c r="F705" s="15"/>
      <c r="G705" s="15"/>
      <c r="H705" s="15"/>
      <c r="I705" s="15"/>
      <c r="J705" s="15"/>
      <c r="K705" s="15"/>
      <c r="L705" s="15"/>
      <c r="M705" s="15"/>
      <c r="N705" s="15"/>
      <c r="O705" s="15"/>
      <c r="P705" s="15"/>
      <c r="Q705" s="15"/>
      <c r="R705" s="15"/>
      <c r="S705" s="15"/>
    </row>
    <row r="706">
      <c r="A706" s="15"/>
      <c r="B706" s="15"/>
      <c r="C706" s="15"/>
      <c r="D706" s="15"/>
      <c r="E706" s="15"/>
      <c r="F706" s="15"/>
      <c r="G706" s="15"/>
      <c r="H706" s="15"/>
      <c r="I706" s="15"/>
      <c r="J706" s="15"/>
      <c r="K706" s="15"/>
      <c r="L706" s="15"/>
      <c r="M706" s="15"/>
      <c r="N706" s="15"/>
      <c r="O706" s="15"/>
      <c r="P706" s="15"/>
      <c r="Q706" s="15"/>
      <c r="R706" s="15"/>
      <c r="S706" s="15"/>
    </row>
    <row r="707">
      <c r="A707" s="15"/>
      <c r="B707" s="15"/>
      <c r="C707" s="15"/>
      <c r="D707" s="15"/>
      <c r="E707" s="15"/>
      <c r="F707" s="15"/>
      <c r="G707" s="15"/>
      <c r="H707" s="15"/>
      <c r="I707" s="15"/>
      <c r="J707" s="15"/>
      <c r="K707" s="15"/>
      <c r="L707" s="15"/>
      <c r="M707" s="15"/>
      <c r="N707" s="15"/>
      <c r="O707" s="15"/>
      <c r="P707" s="15"/>
      <c r="Q707" s="15"/>
      <c r="R707" s="15"/>
      <c r="S707" s="15"/>
    </row>
    <row r="708">
      <c r="A708" s="15"/>
      <c r="B708" s="15"/>
      <c r="C708" s="15"/>
      <c r="D708" s="15"/>
      <c r="E708" s="15"/>
      <c r="F708" s="15"/>
      <c r="G708" s="15"/>
      <c r="H708" s="15"/>
      <c r="I708" s="15"/>
      <c r="J708" s="15"/>
      <c r="K708" s="15"/>
      <c r="L708" s="15"/>
      <c r="M708" s="15"/>
      <c r="N708" s="15"/>
      <c r="O708" s="15"/>
      <c r="P708" s="15"/>
      <c r="Q708" s="15"/>
      <c r="R708" s="15"/>
      <c r="S708" s="15"/>
    </row>
    <row r="709">
      <c r="A709" s="15"/>
      <c r="B709" s="15"/>
      <c r="C709" s="15"/>
      <c r="D709" s="15"/>
      <c r="E709" s="15"/>
      <c r="F709" s="15"/>
      <c r="G709" s="15"/>
      <c r="H709" s="15"/>
      <c r="I709" s="15"/>
      <c r="J709" s="15"/>
      <c r="K709" s="15"/>
      <c r="L709" s="15"/>
      <c r="M709" s="15"/>
      <c r="N709" s="15"/>
      <c r="O709" s="15"/>
      <c r="P709" s="15"/>
      <c r="Q709" s="15"/>
      <c r="R709" s="15"/>
      <c r="S709" s="15"/>
    </row>
    <row r="710">
      <c r="A710" s="15"/>
      <c r="B710" s="15"/>
      <c r="C710" s="15"/>
      <c r="D710" s="15"/>
      <c r="E710" s="15"/>
      <c r="F710" s="15"/>
      <c r="G710" s="15"/>
      <c r="H710" s="15"/>
      <c r="I710" s="15"/>
      <c r="J710" s="15"/>
      <c r="K710" s="15"/>
      <c r="L710" s="15"/>
      <c r="M710" s="15"/>
      <c r="N710" s="15"/>
      <c r="O710" s="15"/>
      <c r="P710" s="15"/>
      <c r="Q710" s="15"/>
      <c r="R710" s="15"/>
      <c r="S710" s="15"/>
    </row>
    <row r="711">
      <c r="A711" s="15"/>
      <c r="B711" s="15"/>
      <c r="C711" s="15"/>
      <c r="D711" s="15"/>
      <c r="E711" s="15"/>
      <c r="F711" s="15"/>
      <c r="G711" s="15"/>
      <c r="H711" s="15"/>
      <c r="I711" s="15"/>
      <c r="J711" s="15"/>
      <c r="K711" s="15"/>
      <c r="L711" s="15"/>
      <c r="M711" s="15"/>
      <c r="N711" s="15"/>
      <c r="O711" s="15"/>
      <c r="P711" s="15"/>
      <c r="Q711" s="15"/>
      <c r="R711" s="15"/>
      <c r="S711" s="15"/>
    </row>
    <row r="712">
      <c r="A712" s="15"/>
      <c r="B712" s="15"/>
      <c r="C712" s="15"/>
      <c r="D712" s="15"/>
      <c r="E712" s="15"/>
      <c r="F712" s="15"/>
      <c r="G712" s="15"/>
      <c r="H712" s="15"/>
      <c r="I712" s="15"/>
      <c r="J712" s="15"/>
      <c r="K712" s="15"/>
      <c r="L712" s="15"/>
      <c r="M712" s="15"/>
      <c r="N712" s="15"/>
      <c r="O712" s="15"/>
      <c r="P712" s="15"/>
      <c r="Q712" s="15"/>
      <c r="R712" s="15"/>
      <c r="S712" s="15"/>
    </row>
    <row r="713">
      <c r="A713" s="15"/>
      <c r="B713" s="15"/>
      <c r="C713" s="15"/>
      <c r="D713" s="15"/>
      <c r="E713" s="15"/>
      <c r="F713" s="15"/>
      <c r="G713" s="15"/>
      <c r="H713" s="15"/>
      <c r="I713" s="15"/>
      <c r="J713" s="15"/>
      <c r="K713" s="15"/>
      <c r="L713" s="15"/>
      <c r="M713" s="15"/>
      <c r="N713" s="15"/>
      <c r="O713" s="15"/>
      <c r="P713" s="15"/>
      <c r="Q713" s="15"/>
      <c r="R713" s="15"/>
      <c r="S713" s="15"/>
    </row>
    <row r="714">
      <c r="A714" s="15"/>
      <c r="B714" s="15"/>
      <c r="C714" s="15"/>
      <c r="D714" s="15"/>
      <c r="E714" s="15"/>
      <c r="F714" s="15"/>
      <c r="G714" s="15"/>
      <c r="H714" s="15"/>
      <c r="I714" s="15"/>
      <c r="J714" s="15"/>
      <c r="K714" s="15"/>
      <c r="L714" s="15"/>
      <c r="M714" s="15"/>
      <c r="N714" s="15"/>
      <c r="O714" s="15"/>
      <c r="P714" s="15"/>
      <c r="Q714" s="15"/>
      <c r="R714" s="15"/>
      <c r="S714" s="15"/>
    </row>
    <row r="715">
      <c r="A715" s="15"/>
      <c r="B715" s="15"/>
      <c r="C715" s="15"/>
      <c r="D715" s="15"/>
      <c r="E715" s="15"/>
      <c r="F715" s="15"/>
      <c r="G715" s="15"/>
      <c r="H715" s="15"/>
      <c r="I715" s="15"/>
      <c r="J715" s="15"/>
      <c r="K715" s="15"/>
      <c r="L715" s="15"/>
      <c r="M715" s="15"/>
      <c r="N715" s="15"/>
      <c r="O715" s="15"/>
      <c r="P715" s="15"/>
      <c r="Q715" s="15"/>
      <c r="R715" s="15"/>
      <c r="S715" s="15"/>
    </row>
    <row r="716">
      <c r="A716" s="15"/>
      <c r="B716" s="15"/>
      <c r="C716" s="15"/>
      <c r="D716" s="15"/>
      <c r="E716" s="15"/>
      <c r="F716" s="15"/>
      <c r="G716" s="15"/>
      <c r="H716" s="15"/>
      <c r="I716" s="15"/>
      <c r="J716" s="15"/>
      <c r="K716" s="15"/>
      <c r="L716" s="15"/>
      <c r="M716" s="15"/>
      <c r="N716" s="15"/>
      <c r="O716" s="15"/>
      <c r="P716" s="15"/>
      <c r="Q716" s="15"/>
      <c r="R716" s="15"/>
      <c r="S716" s="15"/>
    </row>
    <row r="717">
      <c r="A717" s="15"/>
      <c r="B717" s="15"/>
      <c r="C717" s="15"/>
      <c r="D717" s="15"/>
      <c r="E717" s="15"/>
      <c r="F717" s="15"/>
      <c r="G717" s="15"/>
      <c r="H717" s="15"/>
      <c r="I717" s="15"/>
      <c r="J717" s="15"/>
      <c r="K717" s="15"/>
      <c r="L717" s="15"/>
      <c r="M717" s="15"/>
      <c r="N717" s="15"/>
      <c r="O717" s="15"/>
      <c r="P717" s="15"/>
      <c r="Q717" s="15"/>
      <c r="R717" s="15"/>
      <c r="S717" s="15"/>
    </row>
    <row r="718">
      <c r="A718" s="15"/>
      <c r="B718" s="15"/>
      <c r="C718" s="15"/>
      <c r="D718" s="15"/>
      <c r="E718" s="15"/>
      <c r="F718" s="15"/>
      <c r="G718" s="15"/>
      <c r="H718" s="15"/>
      <c r="I718" s="15"/>
      <c r="J718" s="15"/>
      <c r="K718" s="15"/>
      <c r="L718" s="15"/>
      <c r="M718" s="15"/>
      <c r="N718" s="15"/>
      <c r="O718" s="15"/>
      <c r="P718" s="15"/>
      <c r="Q718" s="15"/>
      <c r="R718" s="15"/>
      <c r="S718" s="15"/>
    </row>
    <row r="719">
      <c r="A719" s="15"/>
      <c r="B719" s="15"/>
      <c r="C719" s="15"/>
      <c r="D719" s="15"/>
      <c r="E719" s="15"/>
      <c r="F719" s="15"/>
      <c r="G719" s="15"/>
      <c r="H719" s="15"/>
      <c r="I719" s="15"/>
      <c r="J719" s="15"/>
      <c r="K719" s="15"/>
      <c r="L719" s="15"/>
      <c r="M719" s="15"/>
      <c r="N719" s="15"/>
      <c r="O719" s="15"/>
      <c r="P719" s="15"/>
      <c r="Q719" s="15"/>
      <c r="R719" s="15"/>
      <c r="S719" s="15"/>
    </row>
    <row r="720">
      <c r="A720" s="15"/>
      <c r="B720" s="15"/>
      <c r="C720" s="15"/>
      <c r="D720" s="15"/>
      <c r="E720" s="15"/>
      <c r="F720" s="15"/>
      <c r="G720" s="15"/>
      <c r="H720" s="15"/>
      <c r="I720" s="15"/>
      <c r="J720" s="15"/>
      <c r="K720" s="15"/>
      <c r="L720" s="15"/>
      <c r="M720" s="15"/>
      <c r="N720" s="15"/>
      <c r="O720" s="15"/>
      <c r="P720" s="15"/>
      <c r="Q720" s="15"/>
      <c r="R720" s="15"/>
      <c r="S720" s="15"/>
    </row>
    <row r="721">
      <c r="A721" s="15"/>
      <c r="B721" s="15"/>
      <c r="C721" s="15"/>
      <c r="D721" s="15"/>
      <c r="E721" s="15"/>
      <c r="F721" s="15"/>
      <c r="G721" s="15"/>
      <c r="H721" s="15"/>
      <c r="I721" s="15"/>
      <c r="J721" s="15"/>
      <c r="K721" s="15"/>
      <c r="L721" s="15"/>
      <c r="M721" s="15"/>
      <c r="N721" s="15"/>
      <c r="O721" s="15"/>
      <c r="P721" s="15"/>
      <c r="Q721" s="15"/>
      <c r="R721" s="15"/>
      <c r="S721" s="15"/>
    </row>
    <row r="722">
      <c r="A722" s="15"/>
      <c r="B722" s="15"/>
      <c r="C722" s="15"/>
      <c r="D722" s="15"/>
      <c r="E722" s="15"/>
      <c r="F722" s="15"/>
      <c r="G722" s="15"/>
      <c r="H722" s="15"/>
      <c r="I722" s="15"/>
      <c r="J722" s="15"/>
      <c r="K722" s="15"/>
      <c r="L722" s="15"/>
      <c r="M722" s="15"/>
      <c r="N722" s="15"/>
      <c r="O722" s="15"/>
      <c r="P722" s="15"/>
      <c r="Q722" s="15"/>
      <c r="R722" s="15"/>
      <c r="S722" s="15"/>
    </row>
    <row r="723">
      <c r="A723" s="15"/>
      <c r="B723" s="15"/>
      <c r="C723" s="15"/>
      <c r="D723" s="15"/>
      <c r="E723" s="15"/>
      <c r="F723" s="15"/>
      <c r="G723" s="15"/>
      <c r="H723" s="15"/>
      <c r="I723" s="15"/>
      <c r="J723" s="15"/>
      <c r="K723" s="15"/>
      <c r="L723" s="15"/>
      <c r="M723" s="15"/>
      <c r="N723" s="15"/>
      <c r="O723" s="15"/>
      <c r="P723" s="15"/>
      <c r="Q723" s="15"/>
      <c r="R723" s="15"/>
      <c r="S723" s="15"/>
    </row>
    <row r="724">
      <c r="A724" s="15"/>
      <c r="B724" s="15"/>
      <c r="C724" s="15"/>
      <c r="D724" s="15"/>
      <c r="E724" s="15"/>
      <c r="F724" s="15"/>
      <c r="G724" s="15"/>
      <c r="H724" s="15"/>
      <c r="I724" s="15"/>
      <c r="J724" s="15"/>
      <c r="K724" s="15"/>
      <c r="L724" s="15"/>
      <c r="M724" s="15"/>
      <c r="N724" s="15"/>
      <c r="O724" s="15"/>
      <c r="P724" s="15"/>
      <c r="Q724" s="15"/>
      <c r="R724" s="15"/>
      <c r="S724" s="15"/>
    </row>
    <row r="725">
      <c r="A725" s="15"/>
      <c r="B725" s="15"/>
      <c r="C725" s="15"/>
      <c r="D725" s="15"/>
      <c r="E725" s="15"/>
      <c r="F725" s="15"/>
      <c r="G725" s="15"/>
      <c r="H725" s="15"/>
      <c r="I725" s="15"/>
      <c r="J725" s="15"/>
      <c r="K725" s="15"/>
      <c r="L725" s="15"/>
      <c r="M725" s="15"/>
      <c r="N725" s="15"/>
      <c r="O725" s="15"/>
      <c r="P725" s="15"/>
      <c r="Q725" s="15"/>
      <c r="R725" s="15"/>
      <c r="S725" s="15"/>
    </row>
    <row r="726">
      <c r="A726" s="15"/>
      <c r="B726" s="15"/>
      <c r="C726" s="15"/>
      <c r="D726" s="15"/>
      <c r="E726" s="15"/>
      <c r="F726" s="15"/>
      <c r="G726" s="15"/>
      <c r="H726" s="15"/>
      <c r="I726" s="15"/>
      <c r="J726" s="15"/>
      <c r="K726" s="15"/>
      <c r="L726" s="15"/>
      <c r="M726" s="15"/>
      <c r="N726" s="15"/>
      <c r="O726" s="15"/>
      <c r="P726" s="15"/>
      <c r="Q726" s="15"/>
      <c r="R726" s="15"/>
      <c r="S726" s="15"/>
    </row>
    <row r="727">
      <c r="A727" s="15"/>
      <c r="B727" s="15"/>
      <c r="C727" s="15"/>
      <c r="D727" s="15"/>
      <c r="E727" s="15"/>
      <c r="F727" s="15"/>
      <c r="G727" s="15"/>
      <c r="H727" s="15"/>
      <c r="I727" s="15"/>
      <c r="J727" s="15"/>
      <c r="K727" s="15"/>
      <c r="L727" s="15"/>
      <c r="M727" s="15"/>
      <c r="N727" s="15"/>
      <c r="O727" s="15"/>
      <c r="P727" s="15"/>
      <c r="Q727" s="15"/>
      <c r="R727" s="15"/>
      <c r="S727" s="15"/>
    </row>
    <row r="728">
      <c r="A728" s="15"/>
      <c r="B728" s="15"/>
      <c r="C728" s="15"/>
      <c r="D728" s="15"/>
      <c r="E728" s="15"/>
      <c r="F728" s="15"/>
      <c r="G728" s="15"/>
      <c r="H728" s="15"/>
      <c r="I728" s="15"/>
      <c r="J728" s="15"/>
      <c r="K728" s="15"/>
      <c r="L728" s="15"/>
      <c r="M728" s="15"/>
      <c r="N728" s="15"/>
      <c r="O728" s="15"/>
      <c r="P728" s="15"/>
      <c r="Q728" s="15"/>
      <c r="R728" s="15"/>
      <c r="S728" s="15"/>
    </row>
    <row r="729">
      <c r="A729" s="15"/>
      <c r="B729" s="15"/>
      <c r="C729" s="15"/>
      <c r="D729" s="15"/>
      <c r="E729" s="15"/>
      <c r="F729" s="15"/>
      <c r="G729" s="15"/>
      <c r="H729" s="15"/>
      <c r="I729" s="15"/>
      <c r="J729" s="15"/>
      <c r="K729" s="15"/>
      <c r="L729" s="15"/>
      <c r="M729" s="15"/>
      <c r="N729" s="15"/>
      <c r="O729" s="15"/>
      <c r="P729" s="15"/>
      <c r="Q729" s="15"/>
      <c r="R729" s="15"/>
      <c r="S729" s="15"/>
    </row>
    <row r="730">
      <c r="A730" s="15"/>
      <c r="B730" s="15"/>
      <c r="C730" s="15"/>
      <c r="D730" s="15"/>
      <c r="E730" s="15"/>
      <c r="F730" s="15"/>
      <c r="G730" s="15"/>
      <c r="H730" s="15"/>
      <c r="I730" s="15"/>
      <c r="J730" s="15"/>
      <c r="K730" s="15"/>
      <c r="L730" s="15"/>
      <c r="M730" s="15"/>
      <c r="N730" s="15"/>
      <c r="O730" s="15"/>
      <c r="P730" s="15"/>
      <c r="Q730" s="15"/>
      <c r="R730" s="15"/>
      <c r="S730" s="15"/>
    </row>
    <row r="731">
      <c r="A731" s="15"/>
      <c r="B731" s="15"/>
      <c r="C731" s="15"/>
      <c r="D731" s="15"/>
      <c r="E731" s="15"/>
      <c r="F731" s="15"/>
      <c r="G731" s="15"/>
      <c r="H731" s="15"/>
      <c r="I731" s="15"/>
      <c r="J731" s="15"/>
      <c r="K731" s="15"/>
      <c r="L731" s="15"/>
      <c r="M731" s="15"/>
      <c r="N731" s="15"/>
      <c r="O731" s="15"/>
      <c r="P731" s="15"/>
      <c r="Q731" s="15"/>
      <c r="R731" s="15"/>
      <c r="S731" s="15"/>
    </row>
    <row r="732">
      <c r="A732" s="15"/>
      <c r="B732" s="15"/>
      <c r="C732" s="15"/>
      <c r="D732" s="15"/>
      <c r="E732" s="15"/>
      <c r="F732" s="15"/>
      <c r="G732" s="15"/>
      <c r="H732" s="15"/>
      <c r="I732" s="15"/>
      <c r="J732" s="15"/>
      <c r="K732" s="15"/>
      <c r="L732" s="15"/>
      <c r="M732" s="15"/>
      <c r="N732" s="15"/>
      <c r="O732" s="15"/>
      <c r="P732" s="15"/>
      <c r="Q732" s="15"/>
      <c r="R732" s="15"/>
      <c r="S732" s="15"/>
    </row>
    <row r="733">
      <c r="A733" s="15"/>
      <c r="B733" s="15"/>
      <c r="C733" s="15"/>
      <c r="D733" s="15"/>
      <c r="E733" s="15"/>
      <c r="F733" s="15"/>
      <c r="G733" s="15"/>
      <c r="H733" s="15"/>
      <c r="I733" s="15"/>
      <c r="J733" s="15"/>
      <c r="K733" s="15"/>
      <c r="L733" s="15"/>
      <c r="M733" s="15"/>
      <c r="N733" s="15"/>
      <c r="O733" s="15"/>
      <c r="P733" s="15"/>
      <c r="Q733" s="15"/>
      <c r="R733" s="15"/>
      <c r="S733" s="15"/>
    </row>
    <row r="734">
      <c r="A734" s="15"/>
      <c r="B734" s="15"/>
      <c r="C734" s="15"/>
      <c r="D734" s="15"/>
      <c r="E734" s="15"/>
      <c r="F734" s="15"/>
      <c r="G734" s="15"/>
      <c r="H734" s="15"/>
      <c r="I734" s="15"/>
      <c r="J734" s="15"/>
      <c r="K734" s="15"/>
      <c r="L734" s="15"/>
      <c r="M734" s="15"/>
      <c r="N734" s="15"/>
      <c r="O734" s="15"/>
      <c r="P734" s="15"/>
      <c r="Q734" s="15"/>
      <c r="R734" s="15"/>
      <c r="S734" s="15"/>
    </row>
    <row r="735">
      <c r="A735" s="15"/>
      <c r="B735" s="15"/>
      <c r="C735" s="15"/>
      <c r="D735" s="15"/>
      <c r="E735" s="15"/>
      <c r="F735" s="15"/>
      <c r="G735" s="15"/>
      <c r="H735" s="15"/>
      <c r="I735" s="15"/>
      <c r="J735" s="15"/>
      <c r="K735" s="15"/>
      <c r="L735" s="15"/>
      <c r="M735" s="15"/>
      <c r="N735" s="15"/>
      <c r="O735" s="15"/>
      <c r="P735" s="15"/>
      <c r="Q735" s="15"/>
      <c r="R735" s="15"/>
      <c r="S735" s="15"/>
    </row>
    <row r="736">
      <c r="A736" s="15"/>
      <c r="B736" s="15"/>
      <c r="C736" s="15"/>
      <c r="D736" s="15"/>
      <c r="E736" s="15"/>
      <c r="F736" s="15"/>
      <c r="G736" s="15"/>
      <c r="H736" s="15"/>
      <c r="I736" s="15"/>
      <c r="J736" s="15"/>
      <c r="K736" s="15"/>
      <c r="L736" s="15"/>
      <c r="M736" s="15"/>
      <c r="N736" s="15"/>
      <c r="O736" s="15"/>
      <c r="P736" s="15"/>
      <c r="Q736" s="15"/>
      <c r="R736" s="15"/>
      <c r="S736" s="15"/>
    </row>
    <row r="737">
      <c r="A737" s="15"/>
      <c r="B737" s="15"/>
      <c r="C737" s="15"/>
      <c r="D737" s="15"/>
      <c r="E737" s="15"/>
      <c r="F737" s="15"/>
      <c r="G737" s="15"/>
      <c r="H737" s="15"/>
      <c r="I737" s="15"/>
      <c r="J737" s="15"/>
      <c r="K737" s="15"/>
      <c r="L737" s="15"/>
      <c r="M737" s="15"/>
      <c r="N737" s="15"/>
      <c r="O737" s="15"/>
      <c r="P737" s="15"/>
      <c r="Q737" s="15"/>
      <c r="R737" s="15"/>
      <c r="S737" s="15"/>
    </row>
    <row r="738">
      <c r="A738" s="15"/>
      <c r="B738" s="15"/>
      <c r="C738" s="15"/>
      <c r="D738" s="15"/>
      <c r="E738" s="15"/>
      <c r="F738" s="15"/>
      <c r="G738" s="15"/>
      <c r="H738" s="15"/>
      <c r="I738" s="15"/>
      <c r="J738" s="15"/>
      <c r="K738" s="15"/>
      <c r="L738" s="15"/>
      <c r="M738" s="15"/>
      <c r="N738" s="15"/>
      <c r="O738" s="15"/>
      <c r="P738" s="15"/>
      <c r="Q738" s="15"/>
      <c r="R738" s="15"/>
      <c r="S738" s="15"/>
    </row>
    <row r="739">
      <c r="A739" s="15"/>
      <c r="B739" s="15"/>
      <c r="C739" s="15"/>
      <c r="D739" s="15"/>
      <c r="E739" s="15"/>
      <c r="F739" s="15"/>
      <c r="G739" s="15"/>
      <c r="H739" s="15"/>
      <c r="I739" s="15"/>
      <c r="J739" s="15"/>
      <c r="K739" s="15"/>
      <c r="L739" s="15"/>
      <c r="M739" s="15"/>
      <c r="N739" s="15"/>
      <c r="O739" s="15"/>
      <c r="P739" s="15"/>
      <c r="Q739" s="15"/>
      <c r="R739" s="15"/>
      <c r="S739" s="15"/>
    </row>
    <row r="740">
      <c r="A740" s="15"/>
      <c r="B740" s="15"/>
      <c r="C740" s="15"/>
      <c r="D740" s="15"/>
      <c r="E740" s="15"/>
      <c r="F740" s="15"/>
      <c r="G740" s="15"/>
      <c r="H740" s="15"/>
      <c r="I740" s="15"/>
      <c r="J740" s="15"/>
      <c r="K740" s="15"/>
      <c r="L740" s="15"/>
      <c r="M740" s="15"/>
      <c r="N740" s="15"/>
      <c r="O740" s="15"/>
      <c r="P740" s="15"/>
      <c r="Q740" s="15"/>
      <c r="R740" s="15"/>
      <c r="S740" s="15"/>
    </row>
    <row r="741">
      <c r="A741" s="15"/>
      <c r="B741" s="15"/>
      <c r="C741" s="15"/>
      <c r="D741" s="15"/>
      <c r="E741" s="15"/>
      <c r="F741" s="15"/>
      <c r="G741" s="15"/>
      <c r="H741" s="15"/>
      <c r="I741" s="15"/>
      <c r="J741" s="15"/>
      <c r="K741" s="15"/>
      <c r="L741" s="15"/>
      <c r="M741" s="15"/>
      <c r="N741" s="15"/>
      <c r="O741" s="15"/>
      <c r="P741" s="15"/>
      <c r="Q741" s="15"/>
      <c r="R741" s="15"/>
      <c r="S741" s="15"/>
    </row>
    <row r="742">
      <c r="A742" s="15"/>
      <c r="B742" s="15"/>
      <c r="C742" s="15"/>
      <c r="D742" s="15"/>
      <c r="E742" s="15"/>
      <c r="F742" s="15"/>
      <c r="G742" s="15"/>
      <c r="H742" s="15"/>
      <c r="I742" s="15"/>
      <c r="J742" s="15"/>
      <c r="K742" s="15"/>
      <c r="L742" s="15"/>
      <c r="M742" s="15"/>
      <c r="N742" s="15"/>
      <c r="O742" s="15"/>
      <c r="P742" s="15"/>
      <c r="Q742" s="15"/>
      <c r="R742" s="15"/>
      <c r="S742" s="15"/>
    </row>
    <row r="743">
      <c r="A743" s="15"/>
      <c r="B743" s="15"/>
      <c r="C743" s="15"/>
      <c r="D743" s="15"/>
      <c r="E743" s="15"/>
      <c r="F743" s="15"/>
      <c r="G743" s="15"/>
      <c r="H743" s="15"/>
      <c r="I743" s="15"/>
      <c r="J743" s="15"/>
      <c r="K743" s="15"/>
      <c r="L743" s="15"/>
      <c r="M743" s="15"/>
      <c r="N743" s="15"/>
      <c r="O743" s="15"/>
      <c r="P743" s="15"/>
      <c r="Q743" s="15"/>
      <c r="R743" s="15"/>
      <c r="S743" s="15"/>
    </row>
    <row r="744">
      <c r="A744" s="15"/>
      <c r="B744" s="15"/>
      <c r="C744" s="15"/>
      <c r="D744" s="15"/>
      <c r="E744" s="15"/>
      <c r="F744" s="15"/>
      <c r="G744" s="15"/>
      <c r="H744" s="15"/>
      <c r="I744" s="15"/>
      <c r="J744" s="15"/>
      <c r="K744" s="15"/>
      <c r="L744" s="15"/>
      <c r="M744" s="15"/>
      <c r="N744" s="15"/>
      <c r="O744" s="15"/>
      <c r="P744" s="15"/>
      <c r="Q744" s="15"/>
      <c r="R744" s="15"/>
      <c r="S744" s="15"/>
    </row>
    <row r="745">
      <c r="A745" s="15"/>
      <c r="B745" s="15"/>
      <c r="C745" s="15"/>
      <c r="D745" s="15"/>
      <c r="E745" s="15"/>
      <c r="F745" s="15"/>
      <c r="G745" s="15"/>
      <c r="H745" s="15"/>
      <c r="I745" s="15"/>
      <c r="J745" s="15"/>
      <c r="K745" s="15"/>
      <c r="L745" s="15"/>
      <c r="M745" s="15"/>
      <c r="N745" s="15"/>
      <c r="O745" s="15"/>
      <c r="P745" s="15"/>
      <c r="Q745" s="15"/>
      <c r="R745" s="15"/>
      <c r="S745" s="15"/>
    </row>
    <row r="746">
      <c r="A746" s="15"/>
      <c r="B746" s="15"/>
      <c r="C746" s="15"/>
      <c r="D746" s="15"/>
      <c r="E746" s="15"/>
      <c r="F746" s="15"/>
      <c r="G746" s="15"/>
      <c r="H746" s="15"/>
      <c r="I746" s="15"/>
      <c r="J746" s="15"/>
      <c r="K746" s="15"/>
      <c r="L746" s="15"/>
      <c r="M746" s="15"/>
      <c r="N746" s="15"/>
      <c r="O746" s="15"/>
      <c r="P746" s="15"/>
      <c r="Q746" s="15"/>
      <c r="R746" s="15"/>
      <c r="S746" s="15"/>
    </row>
    <row r="747">
      <c r="A747" s="15"/>
      <c r="B747" s="15"/>
      <c r="C747" s="15"/>
      <c r="D747" s="15"/>
      <c r="E747" s="15"/>
      <c r="F747" s="15"/>
      <c r="G747" s="15"/>
      <c r="H747" s="15"/>
      <c r="I747" s="15"/>
      <c r="J747" s="15"/>
      <c r="K747" s="15"/>
      <c r="L747" s="15"/>
      <c r="M747" s="15"/>
      <c r="N747" s="15"/>
      <c r="O747" s="15"/>
      <c r="P747" s="15"/>
      <c r="Q747" s="15"/>
      <c r="R747" s="15"/>
      <c r="S747" s="15"/>
    </row>
    <row r="748">
      <c r="A748" s="15"/>
      <c r="B748" s="15"/>
      <c r="C748" s="15"/>
      <c r="D748" s="15"/>
      <c r="E748" s="15"/>
      <c r="F748" s="15"/>
      <c r="G748" s="15"/>
      <c r="H748" s="15"/>
      <c r="I748" s="15"/>
      <c r="J748" s="15"/>
      <c r="K748" s="15"/>
      <c r="L748" s="15"/>
      <c r="M748" s="15"/>
      <c r="N748" s="15"/>
      <c r="O748" s="15"/>
      <c r="P748" s="15"/>
      <c r="Q748" s="15"/>
      <c r="R748" s="15"/>
      <c r="S748" s="15"/>
    </row>
    <row r="749">
      <c r="A749" s="15"/>
      <c r="B749" s="15"/>
      <c r="C749" s="15"/>
      <c r="D749" s="15"/>
      <c r="E749" s="15"/>
      <c r="F749" s="15"/>
      <c r="G749" s="15"/>
      <c r="H749" s="15"/>
      <c r="I749" s="15"/>
      <c r="J749" s="15"/>
      <c r="K749" s="15"/>
      <c r="L749" s="15"/>
      <c r="M749" s="15"/>
      <c r="N749" s="15"/>
      <c r="O749" s="15"/>
      <c r="P749" s="15"/>
      <c r="Q749" s="15"/>
      <c r="R749" s="15"/>
      <c r="S749" s="15"/>
    </row>
    <row r="750">
      <c r="A750" s="15"/>
      <c r="B750" s="15"/>
      <c r="C750" s="15"/>
      <c r="D750" s="15"/>
      <c r="E750" s="15"/>
      <c r="F750" s="15"/>
      <c r="G750" s="15"/>
      <c r="H750" s="15"/>
      <c r="I750" s="15"/>
      <c r="J750" s="15"/>
      <c r="K750" s="15"/>
      <c r="L750" s="15"/>
      <c r="M750" s="15"/>
      <c r="N750" s="15"/>
      <c r="O750" s="15"/>
      <c r="P750" s="15"/>
      <c r="Q750" s="15"/>
      <c r="R750" s="15"/>
      <c r="S750" s="15"/>
    </row>
    <row r="751">
      <c r="A751" s="15"/>
      <c r="B751" s="15"/>
      <c r="C751" s="15"/>
      <c r="D751" s="15"/>
      <c r="E751" s="15"/>
      <c r="F751" s="15"/>
      <c r="G751" s="15"/>
      <c r="H751" s="15"/>
      <c r="I751" s="15"/>
      <c r="J751" s="15"/>
      <c r="K751" s="15"/>
      <c r="L751" s="15"/>
      <c r="M751" s="15"/>
      <c r="N751" s="15"/>
      <c r="O751" s="15"/>
      <c r="P751" s="15"/>
      <c r="Q751" s="15"/>
      <c r="R751" s="15"/>
      <c r="S751" s="15"/>
    </row>
    <row r="752">
      <c r="A752" s="15"/>
      <c r="B752" s="15"/>
      <c r="C752" s="15"/>
      <c r="D752" s="15"/>
      <c r="E752" s="15"/>
      <c r="F752" s="15"/>
      <c r="G752" s="15"/>
      <c r="H752" s="15"/>
      <c r="I752" s="15"/>
      <c r="J752" s="15"/>
      <c r="K752" s="15"/>
      <c r="L752" s="15"/>
      <c r="M752" s="15"/>
      <c r="N752" s="15"/>
      <c r="O752" s="15"/>
      <c r="P752" s="15"/>
      <c r="Q752" s="15"/>
      <c r="R752" s="15"/>
      <c r="S752" s="15"/>
    </row>
    <row r="753">
      <c r="A753" s="15"/>
      <c r="B753" s="15"/>
      <c r="C753" s="15"/>
      <c r="D753" s="15"/>
      <c r="E753" s="15"/>
      <c r="F753" s="15"/>
      <c r="G753" s="15"/>
      <c r="H753" s="15"/>
      <c r="I753" s="15"/>
      <c r="J753" s="15"/>
      <c r="K753" s="15"/>
      <c r="L753" s="15"/>
      <c r="M753" s="15"/>
      <c r="N753" s="15"/>
      <c r="O753" s="15"/>
      <c r="P753" s="15"/>
      <c r="Q753" s="15"/>
      <c r="R753" s="15"/>
      <c r="S753" s="15"/>
    </row>
    <row r="754">
      <c r="A754" s="15"/>
      <c r="B754" s="15"/>
      <c r="C754" s="15"/>
      <c r="D754" s="15"/>
      <c r="E754" s="15"/>
      <c r="F754" s="15"/>
      <c r="G754" s="15"/>
      <c r="H754" s="15"/>
      <c r="I754" s="15"/>
      <c r="J754" s="15"/>
      <c r="K754" s="15"/>
      <c r="L754" s="15"/>
      <c r="M754" s="15"/>
      <c r="N754" s="15"/>
      <c r="O754" s="15"/>
      <c r="P754" s="15"/>
      <c r="Q754" s="15"/>
      <c r="R754" s="15"/>
      <c r="S754" s="15"/>
    </row>
    <row r="755">
      <c r="A755" s="15"/>
      <c r="B755" s="15"/>
      <c r="C755" s="15"/>
      <c r="D755" s="15"/>
      <c r="E755" s="15"/>
      <c r="F755" s="15"/>
      <c r="G755" s="15"/>
      <c r="H755" s="15"/>
      <c r="I755" s="15"/>
      <c r="J755" s="15"/>
      <c r="K755" s="15"/>
      <c r="L755" s="15"/>
      <c r="M755" s="15"/>
      <c r="N755" s="15"/>
      <c r="O755" s="15"/>
      <c r="P755" s="15"/>
      <c r="Q755" s="15"/>
      <c r="R755" s="15"/>
      <c r="S755" s="15"/>
    </row>
    <row r="756">
      <c r="A756" s="15"/>
      <c r="B756" s="15"/>
      <c r="C756" s="15"/>
      <c r="D756" s="15"/>
      <c r="E756" s="15"/>
      <c r="F756" s="15"/>
      <c r="G756" s="15"/>
      <c r="H756" s="15"/>
      <c r="I756" s="15"/>
      <c r="J756" s="15"/>
      <c r="K756" s="15"/>
      <c r="L756" s="15"/>
      <c r="M756" s="15"/>
      <c r="N756" s="15"/>
      <c r="O756" s="15"/>
      <c r="P756" s="15"/>
      <c r="Q756" s="15"/>
      <c r="R756" s="15"/>
      <c r="S756" s="15"/>
    </row>
    <row r="757">
      <c r="A757" s="15"/>
      <c r="B757" s="15"/>
      <c r="C757" s="15"/>
      <c r="D757" s="15"/>
      <c r="E757" s="15"/>
      <c r="F757" s="15"/>
      <c r="G757" s="15"/>
      <c r="H757" s="15"/>
      <c r="I757" s="15"/>
      <c r="J757" s="15"/>
      <c r="K757" s="15"/>
      <c r="L757" s="15"/>
      <c r="M757" s="15"/>
      <c r="N757" s="15"/>
      <c r="O757" s="15"/>
      <c r="P757" s="15"/>
      <c r="Q757" s="15"/>
      <c r="R757" s="15"/>
      <c r="S757" s="15"/>
    </row>
    <row r="758">
      <c r="A758" s="15"/>
      <c r="B758" s="15"/>
      <c r="C758" s="15"/>
      <c r="D758" s="15"/>
      <c r="E758" s="15"/>
      <c r="F758" s="15"/>
      <c r="G758" s="15"/>
      <c r="H758" s="15"/>
      <c r="I758" s="15"/>
      <c r="J758" s="15"/>
      <c r="K758" s="15"/>
      <c r="L758" s="15"/>
      <c r="M758" s="15"/>
      <c r="N758" s="15"/>
      <c r="O758" s="15"/>
      <c r="P758" s="15"/>
      <c r="Q758" s="15"/>
      <c r="R758" s="15"/>
      <c r="S758" s="15"/>
    </row>
    <row r="759">
      <c r="A759" s="15"/>
      <c r="B759" s="15"/>
      <c r="C759" s="15"/>
      <c r="D759" s="15"/>
      <c r="E759" s="15"/>
      <c r="F759" s="15"/>
      <c r="G759" s="15"/>
      <c r="H759" s="15"/>
      <c r="I759" s="15"/>
      <c r="J759" s="15"/>
      <c r="K759" s="15"/>
      <c r="L759" s="15"/>
      <c r="M759" s="15"/>
      <c r="N759" s="15"/>
      <c r="O759" s="15"/>
      <c r="P759" s="15"/>
      <c r="Q759" s="15"/>
      <c r="R759" s="15"/>
      <c r="S759" s="15"/>
    </row>
    <row r="760">
      <c r="A760" s="15"/>
      <c r="B760" s="15"/>
      <c r="C760" s="15"/>
      <c r="D760" s="15"/>
      <c r="E760" s="15"/>
      <c r="F760" s="15"/>
      <c r="G760" s="15"/>
      <c r="H760" s="15"/>
      <c r="I760" s="15"/>
      <c r="J760" s="15"/>
      <c r="K760" s="15"/>
      <c r="L760" s="15"/>
      <c r="M760" s="15"/>
      <c r="N760" s="15"/>
      <c r="O760" s="15"/>
      <c r="P760" s="15"/>
      <c r="Q760" s="15"/>
      <c r="R760" s="15"/>
      <c r="S760" s="15"/>
    </row>
    <row r="761">
      <c r="A761" s="15"/>
      <c r="B761" s="15"/>
      <c r="C761" s="15"/>
      <c r="D761" s="15"/>
      <c r="E761" s="15"/>
      <c r="F761" s="15"/>
      <c r="G761" s="15"/>
      <c r="H761" s="15"/>
      <c r="I761" s="15"/>
      <c r="J761" s="15"/>
      <c r="K761" s="15"/>
      <c r="L761" s="15"/>
      <c r="M761" s="15"/>
      <c r="N761" s="15"/>
      <c r="O761" s="15"/>
      <c r="P761" s="15"/>
      <c r="Q761" s="15"/>
      <c r="R761" s="15"/>
      <c r="S761" s="15"/>
    </row>
    <row r="762">
      <c r="A762" s="15"/>
      <c r="B762" s="15"/>
      <c r="C762" s="15"/>
      <c r="D762" s="15"/>
      <c r="E762" s="15"/>
      <c r="F762" s="15"/>
      <c r="G762" s="15"/>
      <c r="H762" s="15"/>
      <c r="I762" s="15"/>
      <c r="J762" s="15"/>
      <c r="K762" s="15"/>
      <c r="L762" s="15"/>
      <c r="M762" s="15"/>
      <c r="N762" s="15"/>
      <c r="O762" s="15"/>
      <c r="P762" s="15"/>
      <c r="Q762" s="15"/>
      <c r="R762" s="15"/>
      <c r="S762" s="15"/>
    </row>
    <row r="763">
      <c r="A763" s="15"/>
      <c r="B763" s="15"/>
      <c r="C763" s="15"/>
      <c r="D763" s="15"/>
      <c r="E763" s="15"/>
      <c r="F763" s="15"/>
      <c r="G763" s="15"/>
      <c r="H763" s="15"/>
      <c r="I763" s="15"/>
      <c r="J763" s="15"/>
      <c r="K763" s="15"/>
      <c r="L763" s="15"/>
      <c r="M763" s="15"/>
      <c r="N763" s="15"/>
      <c r="O763" s="15"/>
      <c r="P763" s="15"/>
      <c r="Q763" s="15"/>
      <c r="R763" s="15"/>
      <c r="S763" s="15"/>
    </row>
    <row r="764">
      <c r="A764" s="15"/>
      <c r="B764" s="15"/>
      <c r="C764" s="15"/>
      <c r="D764" s="15"/>
      <c r="E764" s="15"/>
      <c r="F764" s="15"/>
      <c r="G764" s="15"/>
      <c r="H764" s="15"/>
      <c r="I764" s="15"/>
      <c r="J764" s="15"/>
      <c r="K764" s="15"/>
      <c r="L764" s="15"/>
      <c r="M764" s="15"/>
      <c r="N764" s="15"/>
      <c r="O764" s="15"/>
      <c r="P764" s="15"/>
      <c r="Q764" s="15"/>
      <c r="R764" s="15"/>
      <c r="S764" s="15"/>
    </row>
    <row r="765">
      <c r="A765" s="15"/>
      <c r="B765" s="15"/>
      <c r="C765" s="15"/>
      <c r="D765" s="15"/>
      <c r="E765" s="15"/>
      <c r="F765" s="15"/>
      <c r="G765" s="15"/>
      <c r="H765" s="15"/>
      <c r="I765" s="15"/>
      <c r="J765" s="15"/>
      <c r="K765" s="15"/>
      <c r="L765" s="15"/>
      <c r="M765" s="15"/>
      <c r="N765" s="15"/>
      <c r="O765" s="15"/>
      <c r="P765" s="15"/>
      <c r="Q765" s="15"/>
      <c r="R765" s="15"/>
      <c r="S765" s="15"/>
    </row>
    <row r="766">
      <c r="A766" s="15"/>
      <c r="B766" s="15"/>
      <c r="C766" s="15"/>
      <c r="D766" s="15"/>
      <c r="E766" s="15"/>
      <c r="F766" s="15"/>
      <c r="G766" s="15"/>
      <c r="H766" s="15"/>
      <c r="I766" s="15"/>
      <c r="J766" s="15"/>
      <c r="K766" s="15"/>
      <c r="L766" s="15"/>
      <c r="M766" s="15"/>
      <c r="N766" s="15"/>
      <c r="O766" s="15"/>
      <c r="P766" s="15"/>
      <c r="Q766" s="15"/>
      <c r="R766" s="15"/>
      <c r="S766" s="15"/>
    </row>
    <row r="767">
      <c r="A767" s="15"/>
      <c r="B767" s="15"/>
      <c r="C767" s="15"/>
      <c r="D767" s="15"/>
      <c r="E767" s="15"/>
      <c r="F767" s="15"/>
      <c r="G767" s="15"/>
      <c r="H767" s="15"/>
      <c r="I767" s="15"/>
      <c r="J767" s="15"/>
      <c r="K767" s="15"/>
      <c r="L767" s="15"/>
      <c r="M767" s="15"/>
      <c r="N767" s="15"/>
      <c r="O767" s="15"/>
      <c r="P767" s="15"/>
      <c r="Q767" s="15"/>
      <c r="R767" s="15"/>
      <c r="S767" s="15"/>
    </row>
    <row r="768">
      <c r="A768" s="15"/>
      <c r="B768" s="15"/>
      <c r="C768" s="15"/>
      <c r="D768" s="15"/>
      <c r="E768" s="15"/>
      <c r="F768" s="15"/>
      <c r="G768" s="15"/>
      <c r="H768" s="15"/>
      <c r="I768" s="15"/>
      <c r="J768" s="15"/>
      <c r="K768" s="15"/>
      <c r="L768" s="15"/>
      <c r="M768" s="15"/>
      <c r="N768" s="15"/>
      <c r="O768" s="15"/>
      <c r="P768" s="15"/>
      <c r="Q768" s="15"/>
      <c r="R768" s="15"/>
      <c r="S768" s="15"/>
    </row>
    <row r="769">
      <c r="A769" s="15"/>
      <c r="B769" s="15"/>
      <c r="C769" s="15"/>
      <c r="D769" s="15"/>
      <c r="E769" s="15"/>
      <c r="F769" s="15"/>
      <c r="G769" s="15"/>
      <c r="H769" s="15"/>
      <c r="I769" s="15"/>
      <c r="J769" s="15"/>
      <c r="K769" s="15"/>
      <c r="L769" s="15"/>
      <c r="M769" s="15"/>
      <c r="N769" s="15"/>
      <c r="O769" s="15"/>
      <c r="P769" s="15"/>
      <c r="Q769" s="15"/>
      <c r="R769" s="15"/>
      <c r="S769" s="15"/>
    </row>
    <row r="770">
      <c r="A770" s="15"/>
      <c r="B770" s="15"/>
      <c r="C770" s="15"/>
      <c r="D770" s="15"/>
      <c r="E770" s="15"/>
      <c r="F770" s="15"/>
      <c r="G770" s="15"/>
      <c r="H770" s="15"/>
      <c r="I770" s="15"/>
      <c r="J770" s="15"/>
      <c r="K770" s="15"/>
      <c r="L770" s="15"/>
      <c r="M770" s="15"/>
      <c r="N770" s="15"/>
      <c r="O770" s="15"/>
      <c r="P770" s="15"/>
      <c r="Q770" s="15"/>
      <c r="R770" s="15"/>
      <c r="S770" s="15"/>
    </row>
    <row r="771">
      <c r="A771" s="15"/>
      <c r="B771" s="15"/>
      <c r="C771" s="15"/>
      <c r="D771" s="15"/>
      <c r="E771" s="15"/>
      <c r="F771" s="15"/>
      <c r="G771" s="15"/>
      <c r="H771" s="15"/>
      <c r="I771" s="15"/>
      <c r="J771" s="15"/>
      <c r="K771" s="15"/>
      <c r="L771" s="15"/>
      <c r="M771" s="15"/>
      <c r="N771" s="15"/>
      <c r="O771" s="15"/>
      <c r="P771" s="15"/>
      <c r="Q771" s="15"/>
      <c r="R771" s="15"/>
      <c r="S771" s="15"/>
    </row>
    <row r="772">
      <c r="A772" s="15"/>
      <c r="B772" s="15"/>
      <c r="C772" s="15"/>
      <c r="D772" s="15"/>
      <c r="E772" s="15"/>
      <c r="F772" s="15"/>
      <c r="G772" s="15"/>
      <c r="H772" s="15"/>
      <c r="I772" s="15"/>
      <c r="J772" s="15"/>
      <c r="K772" s="15"/>
      <c r="L772" s="15"/>
      <c r="M772" s="15"/>
      <c r="N772" s="15"/>
      <c r="O772" s="15"/>
      <c r="P772" s="15"/>
      <c r="Q772" s="15"/>
      <c r="R772" s="15"/>
      <c r="S772" s="15"/>
    </row>
    <row r="773">
      <c r="A773" s="15"/>
      <c r="B773" s="15"/>
      <c r="C773" s="15"/>
      <c r="D773" s="15"/>
      <c r="E773" s="15"/>
      <c r="F773" s="15"/>
      <c r="G773" s="15"/>
      <c r="H773" s="15"/>
      <c r="I773" s="15"/>
      <c r="J773" s="15"/>
      <c r="K773" s="15"/>
      <c r="L773" s="15"/>
      <c r="M773" s="15"/>
      <c r="N773" s="15"/>
      <c r="O773" s="15"/>
      <c r="P773" s="15"/>
      <c r="Q773" s="15"/>
      <c r="R773" s="15"/>
      <c r="S773" s="15"/>
    </row>
    <row r="774">
      <c r="A774" s="15"/>
      <c r="B774" s="15"/>
      <c r="C774" s="15"/>
      <c r="D774" s="15"/>
      <c r="E774" s="15"/>
      <c r="F774" s="15"/>
      <c r="G774" s="15"/>
      <c r="H774" s="15"/>
      <c r="I774" s="15"/>
      <c r="J774" s="15"/>
      <c r="K774" s="15"/>
      <c r="L774" s="15"/>
      <c r="M774" s="15"/>
      <c r="N774" s="15"/>
      <c r="O774" s="15"/>
      <c r="P774" s="15"/>
      <c r="Q774" s="15"/>
      <c r="R774" s="15"/>
      <c r="S774" s="15"/>
    </row>
    <row r="775">
      <c r="A775" s="15"/>
      <c r="B775" s="15"/>
      <c r="C775" s="15"/>
      <c r="D775" s="15"/>
      <c r="E775" s="15"/>
      <c r="F775" s="15"/>
      <c r="G775" s="15"/>
      <c r="H775" s="15"/>
      <c r="I775" s="15"/>
      <c r="J775" s="15"/>
      <c r="K775" s="15"/>
      <c r="L775" s="15"/>
      <c r="M775" s="15"/>
      <c r="N775" s="15"/>
      <c r="O775" s="15"/>
      <c r="P775" s="15"/>
      <c r="Q775" s="15"/>
      <c r="R775" s="15"/>
      <c r="S775" s="15"/>
    </row>
    <row r="776">
      <c r="A776" s="15"/>
      <c r="B776" s="15"/>
      <c r="C776" s="15"/>
      <c r="D776" s="15"/>
      <c r="E776" s="15"/>
      <c r="F776" s="15"/>
      <c r="G776" s="15"/>
      <c r="H776" s="15"/>
      <c r="I776" s="15"/>
      <c r="J776" s="15"/>
      <c r="K776" s="15"/>
      <c r="L776" s="15"/>
      <c r="M776" s="15"/>
      <c r="N776" s="15"/>
      <c r="O776" s="15"/>
      <c r="P776" s="15"/>
      <c r="Q776" s="15"/>
      <c r="R776" s="15"/>
      <c r="S776" s="15"/>
    </row>
    <row r="777">
      <c r="A777" s="15"/>
      <c r="B777" s="15"/>
      <c r="C777" s="15"/>
      <c r="D777" s="15"/>
      <c r="E777" s="15"/>
      <c r="F777" s="15"/>
      <c r="G777" s="15"/>
      <c r="H777" s="15"/>
      <c r="I777" s="15"/>
      <c r="J777" s="15"/>
      <c r="K777" s="15"/>
      <c r="L777" s="15"/>
      <c r="M777" s="15"/>
      <c r="N777" s="15"/>
      <c r="O777" s="15"/>
      <c r="P777" s="15"/>
      <c r="Q777" s="15"/>
      <c r="R777" s="15"/>
      <c r="S777" s="15"/>
    </row>
    <row r="778">
      <c r="A778" s="15"/>
      <c r="B778" s="15"/>
      <c r="C778" s="15"/>
      <c r="D778" s="15"/>
      <c r="E778" s="15"/>
      <c r="F778" s="15"/>
      <c r="G778" s="15"/>
      <c r="H778" s="15"/>
      <c r="I778" s="15"/>
      <c r="J778" s="15"/>
      <c r="K778" s="15"/>
      <c r="L778" s="15"/>
      <c r="M778" s="15"/>
      <c r="N778" s="15"/>
      <c r="O778" s="15"/>
      <c r="P778" s="15"/>
      <c r="Q778" s="15"/>
      <c r="R778" s="15"/>
      <c r="S778" s="15"/>
    </row>
    <row r="779">
      <c r="A779" s="15"/>
      <c r="B779" s="15"/>
      <c r="C779" s="15"/>
      <c r="D779" s="15"/>
      <c r="E779" s="15"/>
      <c r="F779" s="15"/>
      <c r="G779" s="15"/>
      <c r="H779" s="15"/>
      <c r="I779" s="15"/>
      <c r="J779" s="15"/>
      <c r="K779" s="15"/>
      <c r="L779" s="15"/>
      <c r="M779" s="15"/>
      <c r="N779" s="15"/>
      <c r="O779" s="15"/>
      <c r="P779" s="15"/>
      <c r="Q779" s="15"/>
      <c r="R779" s="15"/>
      <c r="S779" s="15"/>
    </row>
    <row r="780">
      <c r="A780" s="15"/>
      <c r="B780" s="15"/>
      <c r="C780" s="15"/>
      <c r="D780" s="15"/>
      <c r="E780" s="15"/>
      <c r="F780" s="15"/>
      <c r="G780" s="15"/>
      <c r="H780" s="15"/>
      <c r="I780" s="15"/>
      <c r="J780" s="15"/>
      <c r="K780" s="15"/>
      <c r="L780" s="15"/>
      <c r="M780" s="15"/>
      <c r="N780" s="15"/>
      <c r="O780" s="15"/>
      <c r="P780" s="15"/>
      <c r="Q780" s="15"/>
      <c r="R780" s="15"/>
      <c r="S780" s="15"/>
    </row>
    <row r="781">
      <c r="A781" s="15"/>
      <c r="B781" s="15"/>
      <c r="C781" s="15"/>
      <c r="D781" s="15"/>
      <c r="E781" s="15"/>
      <c r="F781" s="15"/>
      <c r="G781" s="15"/>
      <c r="H781" s="15"/>
      <c r="I781" s="15"/>
      <c r="J781" s="15"/>
      <c r="K781" s="15"/>
      <c r="L781" s="15"/>
      <c r="M781" s="15"/>
      <c r="N781" s="15"/>
      <c r="O781" s="15"/>
      <c r="P781" s="15"/>
      <c r="Q781" s="15"/>
      <c r="R781" s="15"/>
      <c r="S781" s="15"/>
    </row>
    <row r="782">
      <c r="A782" s="15"/>
      <c r="B782" s="15"/>
      <c r="C782" s="15"/>
      <c r="D782" s="15"/>
      <c r="E782" s="15"/>
      <c r="F782" s="15"/>
      <c r="G782" s="15"/>
      <c r="H782" s="15"/>
      <c r="I782" s="15"/>
      <c r="J782" s="15"/>
      <c r="K782" s="15"/>
      <c r="L782" s="15"/>
      <c r="M782" s="15"/>
      <c r="N782" s="15"/>
      <c r="O782" s="15"/>
      <c r="P782" s="15"/>
      <c r="Q782" s="15"/>
      <c r="R782" s="15"/>
      <c r="S782" s="15"/>
    </row>
    <row r="783">
      <c r="A783" s="15"/>
      <c r="B783" s="15"/>
      <c r="C783" s="15"/>
      <c r="D783" s="15"/>
      <c r="E783" s="15"/>
      <c r="F783" s="15"/>
      <c r="G783" s="15"/>
      <c r="H783" s="15"/>
      <c r="I783" s="15"/>
      <c r="J783" s="15"/>
      <c r="K783" s="15"/>
      <c r="L783" s="15"/>
      <c r="M783" s="15"/>
      <c r="N783" s="15"/>
      <c r="O783" s="15"/>
      <c r="P783" s="15"/>
      <c r="Q783" s="15"/>
      <c r="R783" s="15"/>
      <c r="S783" s="15"/>
    </row>
    <row r="784">
      <c r="A784" s="15"/>
      <c r="B784" s="15"/>
      <c r="C784" s="15"/>
      <c r="D784" s="15"/>
      <c r="E784" s="15"/>
      <c r="F784" s="15"/>
      <c r="G784" s="15"/>
      <c r="H784" s="15"/>
      <c r="I784" s="15"/>
      <c r="J784" s="15"/>
      <c r="K784" s="15"/>
      <c r="L784" s="15"/>
      <c r="M784" s="15"/>
      <c r="N784" s="15"/>
      <c r="O784" s="15"/>
      <c r="P784" s="15"/>
      <c r="Q784" s="15"/>
      <c r="R784" s="15"/>
      <c r="S784" s="15"/>
    </row>
    <row r="785">
      <c r="A785" s="15"/>
      <c r="B785" s="15"/>
      <c r="C785" s="15"/>
      <c r="D785" s="15"/>
      <c r="E785" s="15"/>
      <c r="F785" s="15"/>
      <c r="G785" s="15"/>
      <c r="H785" s="15"/>
      <c r="I785" s="15"/>
      <c r="J785" s="15"/>
      <c r="K785" s="15"/>
      <c r="L785" s="15"/>
      <c r="M785" s="15"/>
      <c r="N785" s="15"/>
      <c r="O785" s="15"/>
      <c r="P785" s="15"/>
      <c r="Q785" s="15"/>
      <c r="R785" s="15"/>
      <c r="S785" s="15"/>
    </row>
    <row r="786">
      <c r="A786" s="15"/>
      <c r="B786" s="15"/>
      <c r="C786" s="15"/>
      <c r="D786" s="15"/>
      <c r="E786" s="15"/>
      <c r="F786" s="15"/>
      <c r="G786" s="15"/>
      <c r="H786" s="15"/>
      <c r="I786" s="15"/>
      <c r="J786" s="15"/>
      <c r="K786" s="15"/>
      <c r="L786" s="15"/>
      <c r="M786" s="15"/>
      <c r="N786" s="15"/>
      <c r="O786" s="15"/>
      <c r="P786" s="15"/>
      <c r="Q786" s="15"/>
      <c r="R786" s="15"/>
      <c r="S786" s="15"/>
    </row>
    <row r="787">
      <c r="A787" s="15"/>
      <c r="B787" s="15"/>
      <c r="C787" s="15"/>
      <c r="D787" s="15"/>
      <c r="E787" s="15"/>
      <c r="F787" s="15"/>
      <c r="G787" s="15"/>
      <c r="H787" s="15"/>
      <c r="I787" s="15"/>
      <c r="J787" s="15"/>
      <c r="K787" s="15"/>
      <c r="L787" s="15"/>
      <c r="M787" s="15"/>
      <c r="N787" s="15"/>
      <c r="O787" s="15"/>
      <c r="P787" s="15"/>
      <c r="Q787" s="15"/>
      <c r="R787" s="15"/>
      <c r="S787" s="15"/>
    </row>
    <row r="788">
      <c r="A788" s="15"/>
      <c r="B788" s="15"/>
      <c r="C788" s="15"/>
      <c r="D788" s="15"/>
      <c r="E788" s="15"/>
      <c r="F788" s="15"/>
      <c r="G788" s="15"/>
      <c r="H788" s="15"/>
      <c r="I788" s="15"/>
      <c r="J788" s="15"/>
      <c r="K788" s="15"/>
      <c r="L788" s="15"/>
      <c r="M788" s="15"/>
      <c r="N788" s="15"/>
      <c r="O788" s="15"/>
      <c r="P788" s="15"/>
      <c r="Q788" s="15"/>
      <c r="R788" s="15"/>
      <c r="S788" s="15"/>
    </row>
    <row r="789">
      <c r="A789" s="15"/>
      <c r="B789" s="15"/>
      <c r="C789" s="15"/>
      <c r="D789" s="15"/>
      <c r="E789" s="15"/>
      <c r="F789" s="15"/>
      <c r="G789" s="15"/>
      <c r="H789" s="15"/>
      <c r="I789" s="15"/>
      <c r="J789" s="15"/>
      <c r="K789" s="15"/>
      <c r="L789" s="15"/>
      <c r="M789" s="15"/>
      <c r="N789" s="15"/>
      <c r="O789" s="15"/>
      <c r="P789" s="15"/>
      <c r="Q789" s="15"/>
      <c r="R789" s="15"/>
      <c r="S789" s="15"/>
    </row>
    <row r="790">
      <c r="A790" s="15"/>
      <c r="B790" s="15"/>
      <c r="C790" s="15"/>
      <c r="D790" s="15"/>
      <c r="E790" s="15"/>
      <c r="F790" s="15"/>
      <c r="G790" s="15"/>
      <c r="H790" s="15"/>
      <c r="I790" s="15"/>
      <c r="J790" s="15"/>
      <c r="K790" s="15"/>
      <c r="L790" s="15"/>
      <c r="M790" s="15"/>
      <c r="N790" s="15"/>
      <c r="O790" s="15"/>
      <c r="P790" s="15"/>
      <c r="Q790" s="15"/>
      <c r="R790" s="15"/>
      <c r="S790" s="15"/>
    </row>
    <row r="791">
      <c r="A791" s="15"/>
      <c r="B791" s="15"/>
      <c r="C791" s="15"/>
      <c r="D791" s="15"/>
      <c r="E791" s="15"/>
      <c r="F791" s="15"/>
      <c r="G791" s="15"/>
      <c r="H791" s="15"/>
      <c r="I791" s="15"/>
      <c r="J791" s="15"/>
      <c r="K791" s="15"/>
      <c r="L791" s="15"/>
      <c r="M791" s="15"/>
      <c r="N791" s="15"/>
      <c r="O791" s="15"/>
      <c r="P791" s="15"/>
      <c r="Q791" s="15"/>
      <c r="R791" s="15"/>
      <c r="S791" s="15"/>
    </row>
    <row r="792">
      <c r="A792" s="15"/>
      <c r="B792" s="15"/>
      <c r="C792" s="15"/>
      <c r="D792" s="15"/>
      <c r="E792" s="15"/>
      <c r="F792" s="15"/>
      <c r="G792" s="15"/>
      <c r="H792" s="15"/>
      <c r="I792" s="15"/>
      <c r="J792" s="15"/>
      <c r="K792" s="15"/>
      <c r="L792" s="15"/>
      <c r="M792" s="15"/>
      <c r="N792" s="15"/>
      <c r="O792" s="15"/>
      <c r="P792" s="15"/>
      <c r="Q792" s="15"/>
      <c r="R792" s="15"/>
      <c r="S792" s="15"/>
    </row>
    <row r="793">
      <c r="A793" s="15"/>
      <c r="B793" s="15"/>
      <c r="C793" s="15"/>
      <c r="D793" s="15"/>
      <c r="E793" s="15"/>
      <c r="F793" s="15"/>
      <c r="G793" s="15"/>
      <c r="H793" s="15"/>
      <c r="I793" s="15"/>
      <c r="J793" s="15"/>
      <c r="K793" s="15"/>
      <c r="L793" s="15"/>
      <c r="M793" s="15"/>
      <c r="N793" s="15"/>
      <c r="O793" s="15"/>
      <c r="P793" s="15"/>
      <c r="Q793" s="15"/>
      <c r="R793" s="15"/>
      <c r="S793" s="15"/>
    </row>
    <row r="794">
      <c r="A794" s="15"/>
      <c r="B794" s="15"/>
      <c r="C794" s="15"/>
      <c r="D794" s="15"/>
      <c r="E794" s="15"/>
      <c r="F794" s="15"/>
      <c r="G794" s="15"/>
      <c r="H794" s="15"/>
      <c r="I794" s="15"/>
      <c r="J794" s="15"/>
      <c r="K794" s="15"/>
      <c r="L794" s="15"/>
      <c r="M794" s="15"/>
      <c r="N794" s="15"/>
      <c r="O794" s="15"/>
      <c r="P794" s="15"/>
      <c r="Q794" s="15"/>
      <c r="R794" s="15"/>
      <c r="S794" s="15"/>
    </row>
    <row r="795">
      <c r="A795" s="15"/>
      <c r="B795" s="15"/>
      <c r="C795" s="15"/>
      <c r="D795" s="15"/>
      <c r="E795" s="15"/>
      <c r="F795" s="15"/>
      <c r="G795" s="15"/>
      <c r="H795" s="15"/>
      <c r="I795" s="15"/>
      <c r="J795" s="15"/>
      <c r="K795" s="15"/>
      <c r="L795" s="15"/>
      <c r="M795" s="15"/>
      <c r="N795" s="15"/>
      <c r="O795" s="15"/>
      <c r="P795" s="15"/>
      <c r="Q795" s="15"/>
      <c r="R795" s="15"/>
      <c r="S795" s="15"/>
    </row>
    <row r="796">
      <c r="A796" s="15"/>
      <c r="B796" s="15"/>
      <c r="C796" s="15"/>
      <c r="D796" s="15"/>
      <c r="E796" s="15"/>
      <c r="F796" s="15"/>
      <c r="G796" s="15"/>
      <c r="H796" s="15"/>
      <c r="I796" s="15"/>
      <c r="J796" s="15"/>
      <c r="K796" s="15"/>
      <c r="L796" s="15"/>
      <c r="M796" s="15"/>
      <c r="N796" s="15"/>
      <c r="O796" s="15"/>
      <c r="P796" s="15"/>
      <c r="Q796" s="15"/>
      <c r="R796" s="15"/>
      <c r="S796" s="15"/>
    </row>
    <row r="797">
      <c r="A797" s="15"/>
      <c r="B797" s="15"/>
      <c r="C797" s="15"/>
      <c r="D797" s="15"/>
      <c r="E797" s="15"/>
      <c r="F797" s="15"/>
      <c r="G797" s="15"/>
      <c r="H797" s="15"/>
      <c r="I797" s="15"/>
      <c r="J797" s="15"/>
      <c r="K797" s="15"/>
      <c r="L797" s="15"/>
      <c r="M797" s="15"/>
      <c r="N797" s="15"/>
      <c r="O797" s="15"/>
      <c r="P797" s="15"/>
      <c r="Q797" s="15"/>
      <c r="R797" s="15"/>
      <c r="S797" s="15"/>
    </row>
    <row r="798">
      <c r="A798" s="15"/>
      <c r="B798" s="15"/>
      <c r="C798" s="15"/>
      <c r="D798" s="15"/>
      <c r="E798" s="15"/>
      <c r="F798" s="15"/>
      <c r="G798" s="15"/>
      <c r="H798" s="15"/>
      <c r="I798" s="15"/>
      <c r="J798" s="15"/>
      <c r="K798" s="15"/>
      <c r="L798" s="15"/>
      <c r="M798" s="15"/>
      <c r="N798" s="15"/>
      <c r="O798" s="15"/>
      <c r="P798" s="15"/>
      <c r="Q798" s="15"/>
      <c r="R798" s="15"/>
      <c r="S798" s="15"/>
    </row>
    <row r="799">
      <c r="A799" s="15"/>
      <c r="B799" s="15"/>
      <c r="C799" s="15"/>
      <c r="D799" s="15"/>
      <c r="E799" s="15"/>
      <c r="F799" s="15"/>
      <c r="G799" s="15"/>
      <c r="H799" s="15"/>
      <c r="I799" s="15"/>
      <c r="J799" s="15"/>
      <c r="K799" s="15"/>
      <c r="L799" s="15"/>
      <c r="M799" s="15"/>
      <c r="N799" s="15"/>
      <c r="O799" s="15"/>
      <c r="P799" s="15"/>
      <c r="Q799" s="15"/>
      <c r="R799" s="15"/>
      <c r="S799" s="15"/>
    </row>
    <row r="800">
      <c r="A800" s="15"/>
      <c r="B800" s="15"/>
      <c r="C800" s="15"/>
      <c r="D800" s="15"/>
      <c r="E800" s="15"/>
      <c r="F800" s="15"/>
      <c r="G800" s="15"/>
      <c r="H800" s="15"/>
      <c r="I800" s="15"/>
      <c r="J800" s="15"/>
      <c r="K800" s="15"/>
      <c r="L800" s="15"/>
      <c r="M800" s="15"/>
      <c r="N800" s="15"/>
      <c r="O800" s="15"/>
      <c r="P800" s="15"/>
      <c r="Q800" s="15"/>
      <c r="R800" s="15"/>
      <c r="S800" s="15"/>
    </row>
    <row r="801">
      <c r="A801" s="15"/>
      <c r="B801" s="15"/>
      <c r="C801" s="15"/>
      <c r="D801" s="15"/>
      <c r="E801" s="15"/>
      <c r="F801" s="15"/>
      <c r="G801" s="15"/>
      <c r="H801" s="15"/>
      <c r="I801" s="15"/>
      <c r="J801" s="15"/>
      <c r="K801" s="15"/>
      <c r="L801" s="15"/>
      <c r="M801" s="15"/>
      <c r="N801" s="15"/>
      <c r="O801" s="15"/>
      <c r="P801" s="15"/>
      <c r="Q801" s="15"/>
      <c r="R801" s="15"/>
      <c r="S801" s="15"/>
    </row>
    <row r="802">
      <c r="A802" s="15"/>
      <c r="B802" s="15"/>
      <c r="C802" s="15"/>
      <c r="D802" s="15"/>
      <c r="E802" s="15"/>
      <c r="F802" s="15"/>
      <c r="G802" s="15"/>
      <c r="H802" s="15"/>
      <c r="I802" s="15"/>
      <c r="J802" s="15"/>
      <c r="K802" s="15"/>
      <c r="L802" s="15"/>
      <c r="M802" s="15"/>
      <c r="N802" s="15"/>
      <c r="O802" s="15"/>
      <c r="P802" s="15"/>
      <c r="Q802" s="15"/>
      <c r="R802" s="15"/>
      <c r="S802" s="15"/>
    </row>
    <row r="803">
      <c r="A803" s="15"/>
      <c r="B803" s="15"/>
      <c r="C803" s="15"/>
      <c r="D803" s="15"/>
      <c r="E803" s="15"/>
      <c r="F803" s="15"/>
      <c r="G803" s="15"/>
      <c r="H803" s="15"/>
      <c r="I803" s="15"/>
      <c r="J803" s="15"/>
      <c r="K803" s="15"/>
      <c r="L803" s="15"/>
      <c r="M803" s="15"/>
      <c r="N803" s="15"/>
      <c r="O803" s="15"/>
      <c r="P803" s="15"/>
      <c r="Q803" s="15"/>
      <c r="R803" s="15"/>
      <c r="S803" s="15"/>
    </row>
    <row r="804">
      <c r="A804" s="15"/>
      <c r="B804" s="15"/>
      <c r="C804" s="15"/>
      <c r="D804" s="15"/>
      <c r="E804" s="15"/>
      <c r="F804" s="15"/>
      <c r="G804" s="15"/>
      <c r="H804" s="15"/>
      <c r="I804" s="15"/>
      <c r="J804" s="15"/>
      <c r="K804" s="15"/>
      <c r="L804" s="15"/>
      <c r="M804" s="15"/>
      <c r="N804" s="15"/>
      <c r="O804" s="15"/>
      <c r="P804" s="15"/>
      <c r="Q804" s="15"/>
      <c r="R804" s="15"/>
      <c r="S804" s="15"/>
    </row>
    <row r="805">
      <c r="A805" s="15"/>
      <c r="B805" s="15"/>
      <c r="C805" s="15"/>
      <c r="D805" s="15"/>
      <c r="E805" s="15"/>
      <c r="F805" s="15"/>
      <c r="G805" s="15"/>
      <c r="H805" s="15"/>
      <c r="I805" s="15"/>
      <c r="J805" s="15"/>
      <c r="K805" s="15"/>
      <c r="L805" s="15"/>
      <c r="M805" s="15"/>
      <c r="N805" s="15"/>
      <c r="O805" s="15"/>
      <c r="P805" s="15"/>
      <c r="Q805" s="15"/>
      <c r="R805" s="15"/>
      <c r="S805" s="15"/>
    </row>
    <row r="806">
      <c r="A806" s="15"/>
      <c r="B806" s="15"/>
      <c r="C806" s="15"/>
      <c r="D806" s="15"/>
      <c r="E806" s="15"/>
      <c r="F806" s="15"/>
      <c r="G806" s="15"/>
      <c r="H806" s="15"/>
      <c r="I806" s="15"/>
      <c r="J806" s="15"/>
      <c r="K806" s="15"/>
      <c r="L806" s="15"/>
      <c r="M806" s="15"/>
      <c r="N806" s="15"/>
      <c r="O806" s="15"/>
      <c r="P806" s="15"/>
      <c r="Q806" s="15"/>
      <c r="R806" s="15"/>
      <c r="S806" s="15"/>
    </row>
    <row r="807">
      <c r="A807" s="15"/>
      <c r="B807" s="15"/>
      <c r="C807" s="15"/>
      <c r="D807" s="15"/>
      <c r="E807" s="15"/>
      <c r="F807" s="15"/>
      <c r="G807" s="15"/>
      <c r="H807" s="15"/>
      <c r="I807" s="15"/>
      <c r="J807" s="15"/>
      <c r="K807" s="15"/>
      <c r="L807" s="15"/>
      <c r="M807" s="15"/>
      <c r="N807" s="15"/>
      <c r="O807" s="15"/>
      <c r="P807" s="15"/>
      <c r="Q807" s="15"/>
      <c r="R807" s="15"/>
      <c r="S807" s="15"/>
    </row>
    <row r="808">
      <c r="A808" s="15"/>
      <c r="B808" s="15"/>
      <c r="C808" s="15"/>
      <c r="D808" s="15"/>
      <c r="E808" s="15"/>
      <c r="F808" s="15"/>
      <c r="G808" s="15"/>
      <c r="H808" s="15"/>
      <c r="I808" s="15"/>
      <c r="J808" s="15"/>
      <c r="K808" s="15"/>
      <c r="L808" s="15"/>
      <c r="M808" s="15"/>
      <c r="N808" s="15"/>
      <c r="O808" s="15"/>
      <c r="P808" s="15"/>
      <c r="Q808" s="15"/>
      <c r="R808" s="15"/>
      <c r="S808" s="15"/>
    </row>
    <row r="809">
      <c r="A809" s="15"/>
      <c r="B809" s="15"/>
      <c r="C809" s="15"/>
      <c r="D809" s="15"/>
      <c r="E809" s="15"/>
      <c r="F809" s="15"/>
      <c r="G809" s="15"/>
      <c r="H809" s="15"/>
      <c r="I809" s="15"/>
      <c r="J809" s="15"/>
      <c r="K809" s="15"/>
      <c r="L809" s="15"/>
      <c r="M809" s="15"/>
      <c r="N809" s="15"/>
      <c r="O809" s="15"/>
      <c r="P809" s="15"/>
      <c r="Q809" s="15"/>
      <c r="R809" s="15"/>
      <c r="S809" s="15"/>
    </row>
    <row r="810">
      <c r="A810" s="15"/>
      <c r="B810" s="15"/>
      <c r="C810" s="15"/>
      <c r="D810" s="15"/>
      <c r="E810" s="15"/>
      <c r="F810" s="15"/>
      <c r="G810" s="15"/>
      <c r="H810" s="15"/>
      <c r="I810" s="15"/>
      <c r="J810" s="15"/>
      <c r="K810" s="15"/>
      <c r="L810" s="15"/>
      <c r="M810" s="15"/>
      <c r="N810" s="15"/>
      <c r="O810" s="15"/>
      <c r="P810" s="15"/>
      <c r="Q810" s="15"/>
      <c r="R810" s="15"/>
      <c r="S810" s="15"/>
    </row>
    <row r="811">
      <c r="A811" s="15"/>
      <c r="B811" s="15"/>
      <c r="C811" s="15"/>
      <c r="D811" s="15"/>
      <c r="E811" s="15"/>
      <c r="F811" s="15"/>
      <c r="G811" s="15"/>
      <c r="H811" s="15"/>
      <c r="I811" s="15"/>
      <c r="J811" s="15"/>
      <c r="K811" s="15"/>
      <c r="L811" s="15"/>
      <c r="M811" s="15"/>
      <c r="N811" s="15"/>
      <c r="O811" s="15"/>
      <c r="P811" s="15"/>
      <c r="Q811" s="15"/>
      <c r="R811" s="15"/>
      <c r="S811" s="15"/>
    </row>
    <row r="812">
      <c r="A812" s="15"/>
      <c r="B812" s="15"/>
      <c r="C812" s="15"/>
      <c r="D812" s="15"/>
      <c r="E812" s="15"/>
      <c r="F812" s="15"/>
      <c r="G812" s="15"/>
      <c r="H812" s="15"/>
      <c r="I812" s="15"/>
      <c r="J812" s="15"/>
      <c r="K812" s="15"/>
      <c r="L812" s="15"/>
      <c r="M812" s="15"/>
      <c r="N812" s="15"/>
      <c r="O812" s="15"/>
      <c r="P812" s="15"/>
      <c r="Q812" s="15"/>
      <c r="R812" s="15"/>
      <c r="S812" s="15"/>
    </row>
    <row r="813">
      <c r="A813" s="15"/>
      <c r="B813" s="15"/>
      <c r="C813" s="15"/>
      <c r="D813" s="15"/>
      <c r="E813" s="15"/>
      <c r="F813" s="15"/>
      <c r="G813" s="15"/>
      <c r="H813" s="15"/>
      <c r="I813" s="15"/>
      <c r="J813" s="15"/>
      <c r="K813" s="15"/>
      <c r="L813" s="15"/>
      <c r="M813" s="15"/>
      <c r="N813" s="15"/>
      <c r="O813" s="15"/>
      <c r="P813" s="15"/>
      <c r="Q813" s="15"/>
      <c r="R813" s="15"/>
      <c r="S813" s="15"/>
    </row>
    <row r="814">
      <c r="A814" s="15"/>
      <c r="B814" s="15"/>
      <c r="C814" s="15"/>
      <c r="D814" s="15"/>
      <c r="E814" s="15"/>
      <c r="F814" s="15"/>
      <c r="G814" s="15"/>
      <c r="H814" s="15"/>
      <c r="I814" s="15"/>
      <c r="J814" s="15"/>
      <c r="K814" s="15"/>
      <c r="L814" s="15"/>
      <c r="M814" s="15"/>
      <c r="N814" s="15"/>
      <c r="O814" s="15"/>
      <c r="P814" s="15"/>
      <c r="Q814" s="15"/>
      <c r="R814" s="15"/>
      <c r="S814" s="15"/>
    </row>
    <row r="815">
      <c r="A815" s="15"/>
      <c r="B815" s="15"/>
      <c r="C815" s="15"/>
      <c r="D815" s="15"/>
      <c r="E815" s="15"/>
      <c r="F815" s="15"/>
      <c r="G815" s="15"/>
      <c r="H815" s="15"/>
      <c r="I815" s="15"/>
      <c r="J815" s="15"/>
      <c r="K815" s="15"/>
      <c r="L815" s="15"/>
      <c r="M815" s="15"/>
      <c r="N815" s="15"/>
      <c r="O815" s="15"/>
      <c r="P815" s="15"/>
      <c r="Q815" s="15"/>
      <c r="R815" s="15"/>
      <c r="S815" s="15"/>
    </row>
    <row r="816">
      <c r="A816" s="15"/>
      <c r="B816" s="15"/>
      <c r="C816" s="15"/>
      <c r="D816" s="15"/>
      <c r="E816" s="15"/>
      <c r="F816" s="15"/>
      <c r="G816" s="15"/>
      <c r="H816" s="15"/>
      <c r="I816" s="15"/>
      <c r="J816" s="15"/>
      <c r="K816" s="15"/>
      <c r="L816" s="15"/>
      <c r="M816" s="15"/>
      <c r="N816" s="15"/>
      <c r="O816" s="15"/>
      <c r="P816" s="15"/>
      <c r="Q816" s="15"/>
      <c r="R816" s="15"/>
      <c r="S816" s="15"/>
    </row>
    <row r="817">
      <c r="A817" s="15"/>
      <c r="B817" s="15"/>
      <c r="C817" s="15"/>
      <c r="D817" s="15"/>
      <c r="E817" s="15"/>
      <c r="F817" s="15"/>
      <c r="G817" s="15"/>
      <c r="H817" s="15"/>
      <c r="I817" s="15"/>
      <c r="J817" s="15"/>
      <c r="K817" s="15"/>
      <c r="L817" s="15"/>
      <c r="M817" s="15"/>
      <c r="N817" s="15"/>
      <c r="O817" s="15"/>
      <c r="P817" s="15"/>
      <c r="Q817" s="15"/>
      <c r="R817" s="15"/>
      <c r="S817" s="15"/>
    </row>
    <row r="818">
      <c r="A818" s="15"/>
      <c r="B818" s="15"/>
      <c r="C818" s="15"/>
      <c r="D818" s="15"/>
      <c r="E818" s="15"/>
      <c r="F818" s="15"/>
      <c r="G818" s="15"/>
      <c r="H818" s="15"/>
      <c r="I818" s="15"/>
      <c r="J818" s="15"/>
      <c r="K818" s="15"/>
      <c r="L818" s="15"/>
      <c r="M818" s="15"/>
      <c r="N818" s="15"/>
      <c r="O818" s="15"/>
      <c r="P818" s="15"/>
      <c r="Q818" s="15"/>
      <c r="R818" s="15"/>
      <c r="S818" s="15"/>
    </row>
    <row r="819">
      <c r="A819" s="15"/>
      <c r="B819" s="15"/>
      <c r="C819" s="15"/>
      <c r="D819" s="15"/>
      <c r="E819" s="15"/>
      <c r="F819" s="15"/>
      <c r="G819" s="15"/>
      <c r="H819" s="15"/>
      <c r="I819" s="15"/>
      <c r="J819" s="15"/>
      <c r="K819" s="15"/>
      <c r="L819" s="15"/>
      <c r="M819" s="15"/>
      <c r="N819" s="15"/>
      <c r="O819" s="15"/>
      <c r="P819" s="15"/>
      <c r="Q819" s="15"/>
      <c r="R819" s="15"/>
      <c r="S819" s="15"/>
    </row>
    <row r="820">
      <c r="A820" s="15"/>
      <c r="B820" s="15"/>
      <c r="C820" s="15"/>
      <c r="D820" s="15"/>
      <c r="E820" s="15"/>
      <c r="F820" s="15"/>
      <c r="G820" s="15"/>
      <c r="H820" s="15"/>
      <c r="I820" s="15"/>
      <c r="J820" s="15"/>
      <c r="K820" s="15"/>
      <c r="L820" s="15"/>
      <c r="M820" s="15"/>
      <c r="N820" s="15"/>
      <c r="O820" s="15"/>
      <c r="P820" s="15"/>
      <c r="Q820" s="15"/>
      <c r="R820" s="15"/>
      <c r="S820" s="15"/>
    </row>
    <row r="821">
      <c r="A821" s="15"/>
      <c r="B821" s="15"/>
      <c r="C821" s="15"/>
      <c r="D821" s="15"/>
      <c r="E821" s="15"/>
      <c r="F821" s="15"/>
      <c r="G821" s="15"/>
      <c r="H821" s="15"/>
      <c r="I821" s="15"/>
      <c r="J821" s="15"/>
      <c r="K821" s="15"/>
      <c r="L821" s="15"/>
      <c r="M821" s="15"/>
      <c r="N821" s="15"/>
      <c r="O821" s="15"/>
      <c r="P821" s="15"/>
      <c r="Q821" s="15"/>
      <c r="R821" s="15"/>
      <c r="S821" s="15"/>
    </row>
    <row r="822">
      <c r="A822" s="15"/>
      <c r="B822" s="15"/>
      <c r="C822" s="15"/>
      <c r="D822" s="15"/>
      <c r="E822" s="15"/>
      <c r="F822" s="15"/>
      <c r="G822" s="15"/>
      <c r="H822" s="15"/>
      <c r="I822" s="15"/>
      <c r="J822" s="15"/>
      <c r="K822" s="15"/>
      <c r="L822" s="15"/>
      <c r="M822" s="15"/>
      <c r="N822" s="15"/>
      <c r="O822" s="15"/>
      <c r="P822" s="15"/>
      <c r="Q822" s="15"/>
      <c r="R822" s="15"/>
      <c r="S822" s="15"/>
    </row>
    <row r="823">
      <c r="A823" s="15"/>
      <c r="B823" s="15"/>
      <c r="C823" s="15"/>
      <c r="D823" s="15"/>
      <c r="E823" s="15"/>
      <c r="F823" s="15"/>
      <c r="G823" s="15"/>
      <c r="H823" s="15"/>
      <c r="I823" s="15"/>
      <c r="J823" s="15"/>
      <c r="K823" s="15"/>
      <c r="L823" s="15"/>
      <c r="M823" s="15"/>
      <c r="N823" s="15"/>
      <c r="O823" s="15"/>
      <c r="P823" s="15"/>
      <c r="Q823" s="15"/>
      <c r="R823" s="15"/>
      <c r="S823" s="15"/>
    </row>
    <row r="824">
      <c r="A824" s="15"/>
      <c r="B824" s="15"/>
      <c r="C824" s="15"/>
      <c r="D824" s="15"/>
      <c r="E824" s="15"/>
      <c r="F824" s="15"/>
      <c r="G824" s="15"/>
      <c r="H824" s="15"/>
      <c r="I824" s="15"/>
      <c r="J824" s="15"/>
      <c r="K824" s="15"/>
      <c r="L824" s="15"/>
      <c r="M824" s="15"/>
      <c r="N824" s="15"/>
      <c r="O824" s="15"/>
      <c r="P824" s="15"/>
      <c r="Q824" s="15"/>
      <c r="R824" s="15"/>
      <c r="S824" s="15"/>
    </row>
    <row r="825">
      <c r="A825" s="15"/>
      <c r="B825" s="15"/>
      <c r="C825" s="15"/>
      <c r="D825" s="15"/>
      <c r="E825" s="15"/>
      <c r="F825" s="15"/>
      <c r="G825" s="15"/>
      <c r="H825" s="15"/>
      <c r="I825" s="15"/>
      <c r="J825" s="15"/>
      <c r="K825" s="15"/>
      <c r="L825" s="15"/>
      <c r="M825" s="15"/>
      <c r="N825" s="15"/>
      <c r="O825" s="15"/>
      <c r="P825" s="15"/>
      <c r="Q825" s="15"/>
      <c r="R825" s="15"/>
      <c r="S825" s="15"/>
    </row>
    <row r="826">
      <c r="A826" s="15"/>
      <c r="B826" s="15"/>
      <c r="C826" s="15"/>
      <c r="D826" s="15"/>
      <c r="E826" s="15"/>
      <c r="F826" s="15"/>
      <c r="G826" s="15"/>
      <c r="H826" s="15"/>
      <c r="I826" s="15"/>
      <c r="J826" s="15"/>
      <c r="K826" s="15"/>
      <c r="L826" s="15"/>
      <c r="M826" s="15"/>
      <c r="N826" s="15"/>
      <c r="O826" s="15"/>
      <c r="P826" s="15"/>
      <c r="Q826" s="15"/>
      <c r="R826" s="15"/>
      <c r="S826" s="15"/>
    </row>
    <row r="827">
      <c r="A827" s="15"/>
      <c r="B827" s="15"/>
      <c r="C827" s="15"/>
      <c r="D827" s="15"/>
      <c r="E827" s="15"/>
      <c r="F827" s="15"/>
      <c r="G827" s="15"/>
      <c r="H827" s="15"/>
      <c r="I827" s="15"/>
      <c r="J827" s="15"/>
      <c r="K827" s="15"/>
      <c r="L827" s="15"/>
      <c r="M827" s="15"/>
      <c r="N827" s="15"/>
      <c r="O827" s="15"/>
      <c r="P827" s="15"/>
      <c r="Q827" s="15"/>
      <c r="R827" s="15"/>
      <c r="S827" s="15"/>
    </row>
    <row r="828">
      <c r="A828" s="15"/>
      <c r="B828" s="15"/>
      <c r="C828" s="15"/>
      <c r="D828" s="15"/>
      <c r="E828" s="15"/>
      <c r="F828" s="15"/>
      <c r="G828" s="15"/>
      <c r="H828" s="15"/>
      <c r="I828" s="15"/>
      <c r="J828" s="15"/>
      <c r="K828" s="15"/>
      <c r="L828" s="15"/>
      <c r="M828" s="15"/>
      <c r="N828" s="15"/>
      <c r="O828" s="15"/>
      <c r="P828" s="15"/>
      <c r="Q828" s="15"/>
      <c r="R828" s="15"/>
      <c r="S828" s="15"/>
    </row>
    <row r="829">
      <c r="A829" s="15"/>
      <c r="B829" s="15"/>
      <c r="C829" s="15"/>
      <c r="D829" s="15"/>
      <c r="E829" s="15"/>
      <c r="F829" s="15"/>
      <c r="G829" s="15"/>
      <c r="H829" s="15"/>
      <c r="I829" s="15"/>
      <c r="J829" s="15"/>
      <c r="K829" s="15"/>
      <c r="L829" s="15"/>
      <c r="M829" s="15"/>
      <c r="N829" s="15"/>
      <c r="O829" s="15"/>
      <c r="P829" s="15"/>
      <c r="Q829" s="15"/>
      <c r="R829" s="15"/>
      <c r="S829" s="15"/>
    </row>
    <row r="830">
      <c r="A830" s="15"/>
      <c r="B830" s="15"/>
      <c r="C830" s="15"/>
      <c r="D830" s="15"/>
      <c r="E830" s="15"/>
      <c r="F830" s="15"/>
      <c r="G830" s="15"/>
      <c r="H830" s="15"/>
      <c r="I830" s="15"/>
      <c r="J830" s="15"/>
      <c r="K830" s="15"/>
      <c r="L830" s="15"/>
      <c r="M830" s="15"/>
      <c r="N830" s="15"/>
      <c r="O830" s="15"/>
      <c r="P830" s="15"/>
      <c r="Q830" s="15"/>
      <c r="R830" s="15"/>
      <c r="S830" s="15"/>
    </row>
    <row r="831">
      <c r="A831" s="15"/>
      <c r="B831" s="15"/>
      <c r="C831" s="15"/>
      <c r="D831" s="15"/>
      <c r="E831" s="15"/>
      <c r="F831" s="15"/>
      <c r="G831" s="15"/>
      <c r="H831" s="15"/>
      <c r="I831" s="15"/>
      <c r="J831" s="15"/>
      <c r="K831" s="15"/>
      <c r="L831" s="15"/>
      <c r="M831" s="15"/>
      <c r="N831" s="15"/>
      <c r="O831" s="15"/>
      <c r="P831" s="15"/>
      <c r="Q831" s="15"/>
      <c r="R831" s="15"/>
      <c r="S831" s="15"/>
    </row>
    <row r="832">
      <c r="A832" s="15"/>
      <c r="B832" s="15"/>
      <c r="C832" s="15"/>
      <c r="D832" s="15"/>
      <c r="E832" s="15"/>
      <c r="F832" s="15"/>
      <c r="G832" s="15"/>
      <c r="H832" s="15"/>
      <c r="I832" s="15"/>
      <c r="J832" s="15"/>
      <c r="K832" s="15"/>
      <c r="L832" s="15"/>
      <c r="M832" s="15"/>
      <c r="N832" s="15"/>
      <c r="O832" s="15"/>
      <c r="P832" s="15"/>
      <c r="Q832" s="15"/>
      <c r="R832" s="15"/>
      <c r="S832" s="15"/>
    </row>
    <row r="833">
      <c r="A833" s="15"/>
      <c r="B833" s="15"/>
      <c r="C833" s="15"/>
      <c r="D833" s="15"/>
      <c r="E833" s="15"/>
      <c r="F833" s="15"/>
      <c r="G833" s="15"/>
      <c r="H833" s="15"/>
      <c r="I833" s="15"/>
      <c r="J833" s="15"/>
      <c r="K833" s="15"/>
      <c r="L833" s="15"/>
      <c r="M833" s="15"/>
      <c r="N833" s="15"/>
      <c r="O833" s="15"/>
      <c r="P833" s="15"/>
      <c r="Q833" s="15"/>
      <c r="R833" s="15"/>
      <c r="S833" s="15"/>
    </row>
    <row r="834">
      <c r="A834" s="15"/>
      <c r="B834" s="15"/>
      <c r="C834" s="15"/>
      <c r="D834" s="15"/>
      <c r="E834" s="15"/>
      <c r="F834" s="15"/>
      <c r="G834" s="15"/>
      <c r="H834" s="15"/>
      <c r="I834" s="15"/>
      <c r="J834" s="15"/>
      <c r="K834" s="15"/>
      <c r="L834" s="15"/>
      <c r="M834" s="15"/>
      <c r="N834" s="15"/>
      <c r="O834" s="15"/>
      <c r="P834" s="15"/>
      <c r="Q834" s="15"/>
      <c r="R834" s="15"/>
      <c r="S834" s="15"/>
    </row>
    <row r="835">
      <c r="A835" s="15"/>
      <c r="B835" s="15"/>
      <c r="C835" s="15"/>
      <c r="D835" s="15"/>
      <c r="E835" s="15"/>
      <c r="F835" s="15"/>
      <c r="G835" s="15"/>
      <c r="H835" s="15"/>
      <c r="I835" s="15"/>
      <c r="J835" s="15"/>
      <c r="K835" s="15"/>
      <c r="L835" s="15"/>
      <c r="M835" s="15"/>
      <c r="N835" s="15"/>
      <c r="O835" s="15"/>
      <c r="P835" s="15"/>
      <c r="Q835" s="15"/>
      <c r="R835" s="15"/>
      <c r="S835" s="15"/>
    </row>
    <row r="836">
      <c r="A836" s="15"/>
      <c r="B836" s="15"/>
      <c r="C836" s="15"/>
      <c r="D836" s="15"/>
      <c r="E836" s="15"/>
      <c r="F836" s="15"/>
      <c r="G836" s="15"/>
      <c r="H836" s="15"/>
      <c r="I836" s="15"/>
      <c r="J836" s="15"/>
      <c r="K836" s="15"/>
      <c r="L836" s="15"/>
      <c r="M836" s="15"/>
      <c r="N836" s="15"/>
      <c r="O836" s="15"/>
      <c r="P836" s="15"/>
      <c r="Q836" s="15"/>
      <c r="R836" s="15"/>
      <c r="S836" s="15"/>
    </row>
    <row r="837">
      <c r="A837" s="15"/>
      <c r="B837" s="15"/>
      <c r="C837" s="15"/>
      <c r="D837" s="15"/>
      <c r="E837" s="15"/>
      <c r="F837" s="15"/>
      <c r="G837" s="15"/>
      <c r="H837" s="15"/>
      <c r="I837" s="15"/>
      <c r="J837" s="15"/>
      <c r="K837" s="15"/>
      <c r="L837" s="15"/>
      <c r="M837" s="15"/>
      <c r="N837" s="15"/>
      <c r="O837" s="15"/>
      <c r="P837" s="15"/>
      <c r="Q837" s="15"/>
      <c r="R837" s="15"/>
      <c r="S837" s="15"/>
    </row>
    <row r="838">
      <c r="A838" s="15"/>
      <c r="B838" s="15"/>
      <c r="C838" s="15"/>
      <c r="D838" s="15"/>
      <c r="E838" s="15"/>
      <c r="F838" s="15"/>
      <c r="G838" s="15"/>
      <c r="H838" s="15"/>
      <c r="I838" s="15"/>
      <c r="J838" s="15"/>
      <c r="K838" s="15"/>
      <c r="L838" s="15"/>
      <c r="M838" s="15"/>
      <c r="N838" s="15"/>
      <c r="O838" s="15"/>
      <c r="P838" s="15"/>
      <c r="Q838" s="15"/>
      <c r="R838" s="15"/>
      <c r="S838" s="15"/>
    </row>
    <row r="839">
      <c r="A839" s="15"/>
      <c r="B839" s="15"/>
      <c r="C839" s="15"/>
      <c r="D839" s="15"/>
      <c r="E839" s="15"/>
      <c r="F839" s="15"/>
      <c r="G839" s="15"/>
      <c r="H839" s="15"/>
      <c r="I839" s="15"/>
      <c r="J839" s="15"/>
      <c r="K839" s="15"/>
      <c r="L839" s="15"/>
      <c r="M839" s="15"/>
      <c r="N839" s="15"/>
      <c r="O839" s="15"/>
      <c r="P839" s="15"/>
      <c r="Q839" s="15"/>
      <c r="R839" s="15"/>
      <c r="S839" s="15"/>
    </row>
    <row r="840">
      <c r="A840" s="15"/>
      <c r="B840" s="15"/>
      <c r="C840" s="15"/>
      <c r="D840" s="15"/>
      <c r="E840" s="15"/>
      <c r="F840" s="15"/>
      <c r="G840" s="15"/>
      <c r="H840" s="15"/>
      <c r="I840" s="15"/>
      <c r="J840" s="15"/>
      <c r="K840" s="15"/>
      <c r="L840" s="15"/>
      <c r="M840" s="15"/>
      <c r="N840" s="15"/>
      <c r="O840" s="15"/>
      <c r="P840" s="15"/>
      <c r="Q840" s="15"/>
      <c r="R840" s="15"/>
      <c r="S840" s="15"/>
    </row>
    <row r="841">
      <c r="A841" s="15"/>
      <c r="B841" s="15"/>
      <c r="C841" s="15"/>
      <c r="D841" s="15"/>
      <c r="E841" s="15"/>
      <c r="F841" s="15"/>
      <c r="G841" s="15"/>
      <c r="H841" s="15"/>
      <c r="I841" s="15"/>
      <c r="J841" s="15"/>
      <c r="K841" s="15"/>
      <c r="L841" s="15"/>
      <c r="M841" s="15"/>
      <c r="N841" s="15"/>
      <c r="O841" s="15"/>
      <c r="P841" s="15"/>
      <c r="Q841" s="15"/>
      <c r="R841" s="15"/>
      <c r="S841" s="15"/>
    </row>
    <row r="842">
      <c r="A842" s="15"/>
      <c r="B842" s="15"/>
      <c r="C842" s="15"/>
      <c r="D842" s="15"/>
      <c r="E842" s="15"/>
      <c r="F842" s="15"/>
      <c r="G842" s="15"/>
      <c r="H842" s="15"/>
      <c r="I842" s="15"/>
      <c r="J842" s="15"/>
      <c r="K842" s="15"/>
      <c r="L842" s="15"/>
      <c r="M842" s="15"/>
      <c r="N842" s="15"/>
      <c r="O842" s="15"/>
      <c r="P842" s="15"/>
      <c r="Q842" s="15"/>
      <c r="R842" s="15"/>
      <c r="S842" s="15"/>
    </row>
    <row r="843">
      <c r="A843" s="15"/>
      <c r="B843" s="15"/>
      <c r="C843" s="15"/>
      <c r="D843" s="15"/>
      <c r="E843" s="15"/>
      <c r="F843" s="15"/>
      <c r="G843" s="15"/>
      <c r="H843" s="15"/>
      <c r="I843" s="15"/>
      <c r="J843" s="15"/>
      <c r="K843" s="15"/>
      <c r="L843" s="15"/>
      <c r="M843" s="15"/>
      <c r="N843" s="15"/>
      <c r="O843" s="15"/>
      <c r="P843" s="15"/>
      <c r="Q843" s="15"/>
      <c r="R843" s="15"/>
      <c r="S843" s="15"/>
    </row>
    <row r="844">
      <c r="A844" s="15"/>
      <c r="B844" s="15"/>
      <c r="C844" s="15"/>
      <c r="D844" s="15"/>
      <c r="E844" s="15"/>
      <c r="F844" s="15"/>
      <c r="G844" s="15"/>
      <c r="H844" s="15"/>
      <c r="I844" s="15"/>
      <c r="J844" s="15"/>
      <c r="K844" s="15"/>
      <c r="L844" s="15"/>
      <c r="M844" s="15"/>
      <c r="N844" s="15"/>
      <c r="O844" s="15"/>
      <c r="P844" s="15"/>
      <c r="Q844" s="15"/>
      <c r="R844" s="15"/>
      <c r="S844" s="15"/>
    </row>
    <row r="845">
      <c r="A845" s="15"/>
      <c r="B845" s="15"/>
      <c r="C845" s="15"/>
      <c r="D845" s="15"/>
      <c r="E845" s="15"/>
      <c r="F845" s="15"/>
      <c r="G845" s="15"/>
      <c r="H845" s="15"/>
      <c r="I845" s="15"/>
      <c r="J845" s="15"/>
      <c r="K845" s="15"/>
      <c r="L845" s="15"/>
      <c r="M845" s="15"/>
      <c r="N845" s="15"/>
      <c r="O845" s="15"/>
      <c r="P845" s="15"/>
      <c r="Q845" s="15"/>
      <c r="R845" s="15"/>
      <c r="S845" s="15"/>
    </row>
    <row r="846">
      <c r="A846" s="15"/>
      <c r="B846" s="15"/>
      <c r="C846" s="15"/>
      <c r="D846" s="15"/>
      <c r="E846" s="15"/>
      <c r="F846" s="15"/>
      <c r="G846" s="15"/>
      <c r="H846" s="15"/>
      <c r="I846" s="15"/>
      <c r="J846" s="15"/>
      <c r="K846" s="15"/>
      <c r="L846" s="15"/>
      <c r="M846" s="15"/>
      <c r="N846" s="15"/>
      <c r="O846" s="15"/>
      <c r="P846" s="15"/>
      <c r="Q846" s="15"/>
      <c r="R846" s="15"/>
      <c r="S846" s="15"/>
    </row>
    <row r="847">
      <c r="A847" s="15"/>
      <c r="B847" s="15"/>
      <c r="C847" s="15"/>
      <c r="D847" s="15"/>
      <c r="E847" s="15"/>
      <c r="F847" s="15"/>
      <c r="G847" s="15"/>
      <c r="H847" s="15"/>
      <c r="I847" s="15"/>
      <c r="J847" s="15"/>
      <c r="K847" s="15"/>
      <c r="L847" s="15"/>
      <c r="M847" s="15"/>
      <c r="N847" s="15"/>
      <c r="O847" s="15"/>
      <c r="P847" s="15"/>
      <c r="Q847" s="15"/>
      <c r="R847" s="15"/>
      <c r="S847" s="15"/>
    </row>
    <row r="848">
      <c r="A848" s="15"/>
      <c r="B848" s="15"/>
      <c r="C848" s="15"/>
      <c r="D848" s="15"/>
      <c r="E848" s="15"/>
      <c r="F848" s="15"/>
      <c r="G848" s="15"/>
      <c r="H848" s="15"/>
      <c r="I848" s="15"/>
      <c r="J848" s="15"/>
      <c r="K848" s="15"/>
      <c r="L848" s="15"/>
      <c r="M848" s="15"/>
      <c r="N848" s="15"/>
      <c r="O848" s="15"/>
      <c r="P848" s="15"/>
      <c r="Q848" s="15"/>
      <c r="R848" s="15"/>
      <c r="S848" s="15"/>
    </row>
    <row r="849">
      <c r="A849" s="15"/>
      <c r="B849" s="15"/>
      <c r="C849" s="15"/>
      <c r="D849" s="15"/>
      <c r="E849" s="15"/>
      <c r="F849" s="15"/>
      <c r="G849" s="15"/>
      <c r="H849" s="15"/>
      <c r="I849" s="15"/>
      <c r="J849" s="15"/>
      <c r="K849" s="15"/>
      <c r="L849" s="15"/>
      <c r="M849" s="15"/>
      <c r="N849" s="15"/>
      <c r="O849" s="15"/>
      <c r="P849" s="15"/>
      <c r="Q849" s="15"/>
      <c r="R849" s="15"/>
      <c r="S849" s="15"/>
    </row>
    <row r="850">
      <c r="A850" s="15"/>
      <c r="B850" s="15"/>
      <c r="C850" s="15"/>
      <c r="D850" s="15"/>
      <c r="E850" s="15"/>
      <c r="F850" s="15"/>
      <c r="G850" s="15"/>
      <c r="H850" s="15"/>
      <c r="I850" s="15"/>
      <c r="J850" s="15"/>
      <c r="K850" s="15"/>
      <c r="L850" s="15"/>
      <c r="M850" s="15"/>
      <c r="N850" s="15"/>
      <c r="O850" s="15"/>
      <c r="P850" s="15"/>
      <c r="Q850" s="15"/>
      <c r="R850" s="15"/>
      <c r="S850" s="15"/>
    </row>
    <row r="851">
      <c r="A851" s="15"/>
      <c r="B851" s="15"/>
      <c r="C851" s="15"/>
      <c r="D851" s="15"/>
      <c r="E851" s="15"/>
      <c r="F851" s="15"/>
      <c r="G851" s="15"/>
      <c r="H851" s="15"/>
      <c r="I851" s="15"/>
      <c r="J851" s="15"/>
      <c r="K851" s="15"/>
      <c r="L851" s="15"/>
      <c r="M851" s="15"/>
      <c r="N851" s="15"/>
      <c r="O851" s="15"/>
      <c r="P851" s="15"/>
      <c r="Q851" s="15"/>
      <c r="R851" s="15"/>
      <c r="S851" s="15"/>
    </row>
    <row r="852">
      <c r="A852" s="15"/>
      <c r="B852" s="15"/>
      <c r="C852" s="15"/>
      <c r="D852" s="15"/>
      <c r="E852" s="15"/>
      <c r="F852" s="15"/>
      <c r="G852" s="15"/>
      <c r="H852" s="15"/>
      <c r="I852" s="15"/>
      <c r="J852" s="15"/>
      <c r="K852" s="15"/>
      <c r="L852" s="15"/>
      <c r="M852" s="15"/>
      <c r="N852" s="15"/>
      <c r="O852" s="15"/>
      <c r="P852" s="15"/>
      <c r="Q852" s="15"/>
      <c r="R852" s="15"/>
      <c r="S852" s="15"/>
    </row>
    <row r="853">
      <c r="A853" s="15"/>
      <c r="B853" s="15"/>
      <c r="C853" s="15"/>
      <c r="D853" s="15"/>
      <c r="E853" s="15"/>
      <c r="F853" s="15"/>
      <c r="G853" s="15"/>
      <c r="H853" s="15"/>
      <c r="I853" s="15"/>
      <c r="J853" s="15"/>
      <c r="K853" s="15"/>
      <c r="L853" s="15"/>
      <c r="M853" s="15"/>
      <c r="N853" s="15"/>
      <c r="O853" s="15"/>
      <c r="P853" s="15"/>
      <c r="Q853" s="15"/>
      <c r="R853" s="15"/>
      <c r="S853" s="15"/>
    </row>
    <row r="854">
      <c r="A854" s="15"/>
      <c r="B854" s="15"/>
      <c r="C854" s="15"/>
      <c r="D854" s="15"/>
      <c r="E854" s="15"/>
      <c r="F854" s="15"/>
      <c r="G854" s="15"/>
      <c r="H854" s="15"/>
      <c r="I854" s="15"/>
      <c r="J854" s="15"/>
      <c r="K854" s="15"/>
      <c r="L854" s="15"/>
      <c r="M854" s="15"/>
      <c r="N854" s="15"/>
      <c r="O854" s="15"/>
      <c r="P854" s="15"/>
      <c r="Q854" s="15"/>
      <c r="R854" s="15"/>
      <c r="S854" s="15"/>
    </row>
    <row r="855">
      <c r="A855" s="15"/>
      <c r="B855" s="15"/>
      <c r="C855" s="15"/>
      <c r="D855" s="15"/>
      <c r="E855" s="15"/>
      <c r="F855" s="15"/>
      <c r="G855" s="15"/>
      <c r="H855" s="15"/>
      <c r="I855" s="15"/>
      <c r="J855" s="15"/>
      <c r="K855" s="15"/>
      <c r="L855" s="15"/>
      <c r="M855" s="15"/>
      <c r="N855" s="15"/>
      <c r="O855" s="15"/>
      <c r="P855" s="15"/>
      <c r="Q855" s="15"/>
      <c r="R855" s="15"/>
      <c r="S855" s="15"/>
    </row>
    <row r="856">
      <c r="A856" s="15"/>
      <c r="B856" s="15"/>
      <c r="C856" s="15"/>
      <c r="D856" s="15"/>
      <c r="E856" s="15"/>
      <c r="F856" s="15"/>
      <c r="G856" s="15"/>
      <c r="H856" s="15"/>
      <c r="I856" s="15"/>
      <c r="J856" s="15"/>
      <c r="K856" s="15"/>
      <c r="L856" s="15"/>
      <c r="M856" s="15"/>
      <c r="N856" s="15"/>
      <c r="O856" s="15"/>
      <c r="P856" s="15"/>
      <c r="Q856" s="15"/>
      <c r="R856" s="15"/>
      <c r="S856" s="15"/>
    </row>
    <row r="857">
      <c r="A857" s="15"/>
      <c r="B857" s="15"/>
      <c r="C857" s="15"/>
      <c r="D857" s="15"/>
      <c r="E857" s="15"/>
      <c r="F857" s="15"/>
      <c r="G857" s="15"/>
      <c r="H857" s="15"/>
      <c r="I857" s="15"/>
      <c r="J857" s="15"/>
      <c r="K857" s="15"/>
      <c r="L857" s="15"/>
      <c r="M857" s="15"/>
      <c r="N857" s="15"/>
      <c r="O857" s="15"/>
      <c r="P857" s="15"/>
      <c r="Q857" s="15"/>
      <c r="R857" s="15"/>
      <c r="S857" s="15"/>
    </row>
    <row r="858">
      <c r="A858" s="15"/>
      <c r="B858" s="15"/>
      <c r="C858" s="15"/>
      <c r="D858" s="15"/>
      <c r="E858" s="15"/>
      <c r="F858" s="15"/>
      <c r="G858" s="15"/>
      <c r="H858" s="15"/>
      <c r="I858" s="15"/>
      <c r="J858" s="15"/>
      <c r="K858" s="15"/>
      <c r="L858" s="15"/>
      <c r="M858" s="15"/>
      <c r="N858" s="15"/>
      <c r="O858" s="15"/>
      <c r="P858" s="15"/>
      <c r="Q858" s="15"/>
      <c r="R858" s="15"/>
      <c r="S858" s="15"/>
    </row>
    <row r="859">
      <c r="A859" s="15"/>
      <c r="B859" s="15"/>
      <c r="C859" s="15"/>
      <c r="D859" s="15"/>
      <c r="E859" s="15"/>
      <c r="F859" s="15"/>
      <c r="G859" s="15"/>
      <c r="H859" s="15"/>
      <c r="I859" s="15"/>
      <c r="J859" s="15"/>
      <c r="K859" s="15"/>
      <c r="L859" s="15"/>
      <c r="M859" s="15"/>
      <c r="N859" s="15"/>
      <c r="O859" s="15"/>
      <c r="P859" s="15"/>
      <c r="Q859" s="15"/>
      <c r="R859" s="15"/>
      <c r="S859" s="15"/>
    </row>
    <row r="860">
      <c r="A860" s="15"/>
      <c r="B860" s="15"/>
      <c r="C860" s="15"/>
      <c r="D860" s="15"/>
      <c r="E860" s="15"/>
      <c r="F860" s="15"/>
      <c r="G860" s="15"/>
      <c r="H860" s="15"/>
      <c r="I860" s="15"/>
      <c r="J860" s="15"/>
      <c r="K860" s="15"/>
      <c r="L860" s="15"/>
      <c r="M860" s="15"/>
      <c r="N860" s="15"/>
      <c r="O860" s="15"/>
      <c r="P860" s="15"/>
      <c r="Q860" s="15"/>
      <c r="R860" s="15"/>
      <c r="S860" s="15"/>
    </row>
    <row r="861">
      <c r="A861" s="15"/>
      <c r="B861" s="15"/>
      <c r="C861" s="15"/>
      <c r="D861" s="15"/>
      <c r="E861" s="15"/>
      <c r="F861" s="15"/>
      <c r="G861" s="15"/>
      <c r="H861" s="15"/>
      <c r="I861" s="15"/>
      <c r="J861" s="15"/>
      <c r="K861" s="15"/>
      <c r="L861" s="15"/>
      <c r="M861" s="15"/>
      <c r="N861" s="15"/>
      <c r="O861" s="15"/>
      <c r="P861" s="15"/>
      <c r="Q861" s="15"/>
      <c r="R861" s="15"/>
      <c r="S861" s="15"/>
    </row>
    <row r="862">
      <c r="A862" s="15"/>
      <c r="B862" s="15"/>
      <c r="C862" s="15"/>
      <c r="D862" s="15"/>
      <c r="E862" s="15"/>
      <c r="F862" s="15"/>
      <c r="G862" s="15"/>
      <c r="H862" s="15"/>
      <c r="I862" s="15"/>
      <c r="J862" s="15"/>
      <c r="K862" s="15"/>
      <c r="L862" s="15"/>
      <c r="M862" s="15"/>
      <c r="N862" s="15"/>
      <c r="O862" s="15"/>
      <c r="P862" s="15"/>
      <c r="Q862" s="15"/>
      <c r="R862" s="15"/>
      <c r="S862" s="15"/>
    </row>
    <row r="863">
      <c r="A863" s="15"/>
      <c r="B863" s="15"/>
      <c r="C863" s="15"/>
      <c r="D863" s="15"/>
      <c r="E863" s="15"/>
      <c r="F863" s="15"/>
      <c r="G863" s="15"/>
      <c r="H863" s="15"/>
      <c r="I863" s="15"/>
      <c r="J863" s="15"/>
      <c r="K863" s="15"/>
      <c r="L863" s="15"/>
      <c r="M863" s="15"/>
      <c r="N863" s="15"/>
      <c r="O863" s="15"/>
      <c r="P863" s="15"/>
      <c r="Q863" s="15"/>
      <c r="R863" s="15"/>
      <c r="S863" s="15"/>
    </row>
    <row r="864">
      <c r="A864" s="15"/>
      <c r="B864" s="15"/>
      <c r="C864" s="15"/>
      <c r="D864" s="15"/>
      <c r="E864" s="15"/>
      <c r="F864" s="15"/>
      <c r="G864" s="15"/>
      <c r="H864" s="15"/>
      <c r="I864" s="15"/>
      <c r="J864" s="15"/>
      <c r="K864" s="15"/>
      <c r="L864" s="15"/>
      <c r="M864" s="15"/>
      <c r="N864" s="15"/>
      <c r="O864" s="15"/>
      <c r="P864" s="15"/>
      <c r="Q864" s="15"/>
      <c r="R864" s="15"/>
      <c r="S864" s="15"/>
    </row>
    <row r="865">
      <c r="A865" s="15"/>
      <c r="B865" s="15"/>
      <c r="C865" s="15"/>
      <c r="D865" s="15"/>
      <c r="E865" s="15"/>
      <c r="F865" s="15"/>
      <c r="G865" s="15"/>
      <c r="H865" s="15"/>
      <c r="I865" s="15"/>
      <c r="J865" s="15"/>
      <c r="K865" s="15"/>
      <c r="L865" s="15"/>
      <c r="M865" s="15"/>
      <c r="N865" s="15"/>
      <c r="O865" s="15"/>
      <c r="P865" s="15"/>
      <c r="Q865" s="15"/>
      <c r="R865" s="15"/>
      <c r="S865" s="15"/>
    </row>
    <row r="866">
      <c r="A866" s="15"/>
      <c r="B866" s="15"/>
      <c r="C866" s="15"/>
      <c r="D866" s="15"/>
      <c r="E866" s="15"/>
      <c r="F866" s="15"/>
      <c r="G866" s="15"/>
      <c r="H866" s="15"/>
      <c r="I866" s="15"/>
      <c r="J866" s="15"/>
      <c r="K866" s="15"/>
      <c r="L866" s="15"/>
      <c r="M866" s="15"/>
      <c r="N866" s="15"/>
      <c r="O866" s="15"/>
      <c r="P866" s="15"/>
      <c r="Q866" s="15"/>
      <c r="R866" s="15"/>
      <c r="S866" s="15"/>
    </row>
    <row r="867">
      <c r="A867" s="15"/>
      <c r="B867" s="15"/>
      <c r="C867" s="15"/>
      <c r="D867" s="15"/>
      <c r="E867" s="15"/>
      <c r="F867" s="15"/>
      <c r="G867" s="15"/>
      <c r="H867" s="15"/>
      <c r="I867" s="15"/>
      <c r="J867" s="15"/>
      <c r="K867" s="15"/>
      <c r="L867" s="15"/>
      <c r="M867" s="15"/>
      <c r="N867" s="15"/>
      <c r="O867" s="15"/>
      <c r="P867" s="15"/>
      <c r="Q867" s="15"/>
      <c r="R867" s="15"/>
      <c r="S867" s="15"/>
    </row>
    <row r="868">
      <c r="A868" s="15"/>
      <c r="B868" s="15"/>
      <c r="C868" s="15"/>
      <c r="D868" s="15"/>
      <c r="E868" s="15"/>
      <c r="F868" s="15"/>
      <c r="G868" s="15"/>
      <c r="H868" s="15"/>
      <c r="I868" s="15"/>
      <c r="J868" s="15"/>
      <c r="K868" s="15"/>
      <c r="L868" s="15"/>
      <c r="M868" s="15"/>
      <c r="N868" s="15"/>
      <c r="O868" s="15"/>
      <c r="P868" s="15"/>
      <c r="Q868" s="15"/>
      <c r="R868" s="15"/>
      <c r="S868" s="15"/>
    </row>
    <row r="869">
      <c r="A869" s="15"/>
      <c r="B869" s="15"/>
      <c r="C869" s="15"/>
      <c r="D869" s="15"/>
      <c r="E869" s="15"/>
      <c r="F869" s="15"/>
      <c r="G869" s="15"/>
      <c r="H869" s="15"/>
      <c r="I869" s="15"/>
      <c r="J869" s="15"/>
      <c r="K869" s="15"/>
      <c r="L869" s="15"/>
      <c r="M869" s="15"/>
      <c r="N869" s="15"/>
      <c r="O869" s="15"/>
      <c r="P869" s="15"/>
      <c r="Q869" s="15"/>
      <c r="R869" s="15"/>
      <c r="S869" s="15"/>
    </row>
    <row r="870">
      <c r="A870" s="15"/>
      <c r="B870" s="15"/>
      <c r="C870" s="15"/>
      <c r="D870" s="15"/>
      <c r="E870" s="15"/>
      <c r="F870" s="15"/>
      <c r="G870" s="15"/>
      <c r="H870" s="15"/>
      <c r="I870" s="15"/>
      <c r="J870" s="15"/>
      <c r="K870" s="15"/>
      <c r="L870" s="15"/>
      <c r="M870" s="15"/>
      <c r="N870" s="15"/>
      <c r="O870" s="15"/>
      <c r="P870" s="15"/>
      <c r="Q870" s="15"/>
      <c r="R870" s="15"/>
      <c r="S870" s="15"/>
    </row>
    <row r="871">
      <c r="A871" s="15"/>
      <c r="B871" s="15"/>
      <c r="C871" s="15"/>
      <c r="D871" s="15"/>
      <c r="E871" s="15"/>
      <c r="F871" s="15"/>
      <c r="G871" s="15"/>
      <c r="H871" s="15"/>
      <c r="I871" s="15"/>
      <c r="J871" s="15"/>
      <c r="K871" s="15"/>
      <c r="L871" s="15"/>
      <c r="M871" s="15"/>
      <c r="N871" s="15"/>
      <c r="O871" s="15"/>
      <c r="P871" s="15"/>
      <c r="Q871" s="15"/>
      <c r="R871" s="15"/>
      <c r="S871" s="15"/>
    </row>
    <row r="872">
      <c r="A872" s="15"/>
      <c r="B872" s="15"/>
      <c r="C872" s="15"/>
      <c r="D872" s="15"/>
      <c r="E872" s="15"/>
      <c r="F872" s="15"/>
      <c r="G872" s="15"/>
      <c r="H872" s="15"/>
      <c r="I872" s="15"/>
      <c r="J872" s="15"/>
      <c r="K872" s="15"/>
      <c r="L872" s="15"/>
      <c r="M872" s="15"/>
      <c r="N872" s="15"/>
      <c r="O872" s="15"/>
      <c r="P872" s="15"/>
      <c r="Q872" s="15"/>
      <c r="R872" s="15"/>
      <c r="S872" s="15"/>
    </row>
    <row r="873">
      <c r="A873" s="15"/>
      <c r="B873" s="15"/>
      <c r="C873" s="15"/>
      <c r="D873" s="15"/>
      <c r="E873" s="15"/>
      <c r="F873" s="15"/>
      <c r="G873" s="15"/>
      <c r="H873" s="15"/>
      <c r="I873" s="15"/>
      <c r="J873" s="15"/>
      <c r="K873" s="15"/>
      <c r="L873" s="15"/>
      <c r="M873" s="15"/>
      <c r="N873" s="15"/>
      <c r="O873" s="15"/>
      <c r="P873" s="15"/>
      <c r="Q873" s="15"/>
      <c r="R873" s="15"/>
      <c r="S873" s="15"/>
    </row>
    <row r="874">
      <c r="A874" s="15"/>
      <c r="B874" s="15"/>
      <c r="C874" s="15"/>
      <c r="D874" s="15"/>
      <c r="E874" s="15"/>
      <c r="F874" s="15"/>
      <c r="G874" s="15"/>
      <c r="H874" s="15"/>
      <c r="I874" s="15"/>
      <c r="J874" s="15"/>
      <c r="K874" s="15"/>
      <c r="L874" s="15"/>
      <c r="M874" s="15"/>
      <c r="N874" s="15"/>
      <c r="O874" s="15"/>
      <c r="P874" s="15"/>
      <c r="Q874" s="15"/>
      <c r="R874" s="15"/>
      <c r="S874" s="15"/>
    </row>
    <row r="875">
      <c r="A875" s="15"/>
      <c r="B875" s="15"/>
      <c r="C875" s="15"/>
      <c r="D875" s="15"/>
      <c r="E875" s="15"/>
      <c r="F875" s="15"/>
      <c r="G875" s="15"/>
      <c r="H875" s="15"/>
      <c r="I875" s="15"/>
      <c r="J875" s="15"/>
      <c r="K875" s="15"/>
      <c r="L875" s="15"/>
      <c r="M875" s="15"/>
      <c r="N875" s="15"/>
      <c r="O875" s="15"/>
      <c r="P875" s="15"/>
      <c r="Q875" s="15"/>
      <c r="R875" s="15"/>
      <c r="S875" s="15"/>
    </row>
    <row r="876">
      <c r="A876" s="15"/>
      <c r="B876" s="15"/>
      <c r="C876" s="15"/>
      <c r="D876" s="15"/>
      <c r="E876" s="15"/>
      <c r="F876" s="15"/>
      <c r="G876" s="15"/>
      <c r="H876" s="15"/>
      <c r="I876" s="15"/>
      <c r="J876" s="15"/>
      <c r="K876" s="15"/>
      <c r="L876" s="15"/>
      <c r="M876" s="15"/>
      <c r="N876" s="15"/>
      <c r="O876" s="15"/>
      <c r="P876" s="15"/>
      <c r="Q876" s="15"/>
      <c r="R876" s="15"/>
      <c r="S876" s="15"/>
    </row>
    <row r="877">
      <c r="A877" s="15"/>
      <c r="B877" s="15"/>
      <c r="C877" s="15"/>
      <c r="D877" s="15"/>
      <c r="E877" s="15"/>
      <c r="F877" s="15"/>
      <c r="G877" s="15"/>
      <c r="H877" s="15"/>
      <c r="I877" s="15"/>
      <c r="J877" s="15"/>
      <c r="K877" s="15"/>
      <c r="L877" s="15"/>
      <c r="M877" s="15"/>
      <c r="N877" s="15"/>
      <c r="O877" s="15"/>
      <c r="P877" s="15"/>
      <c r="Q877" s="15"/>
      <c r="R877" s="15"/>
      <c r="S877" s="15"/>
    </row>
    <row r="878">
      <c r="A878" s="15"/>
      <c r="B878" s="15"/>
      <c r="C878" s="15"/>
      <c r="D878" s="15"/>
      <c r="E878" s="15"/>
      <c r="F878" s="15"/>
      <c r="G878" s="15"/>
      <c r="H878" s="15"/>
      <c r="I878" s="15"/>
      <c r="J878" s="15"/>
      <c r="K878" s="15"/>
      <c r="L878" s="15"/>
      <c r="M878" s="15"/>
      <c r="N878" s="15"/>
      <c r="O878" s="15"/>
      <c r="P878" s="15"/>
      <c r="Q878" s="15"/>
      <c r="R878" s="15"/>
      <c r="S878" s="15"/>
    </row>
    <row r="879">
      <c r="A879" s="15"/>
      <c r="B879" s="15"/>
      <c r="C879" s="15"/>
      <c r="D879" s="15"/>
      <c r="E879" s="15"/>
      <c r="F879" s="15"/>
      <c r="G879" s="15"/>
      <c r="H879" s="15"/>
      <c r="I879" s="15"/>
      <c r="J879" s="15"/>
      <c r="K879" s="15"/>
      <c r="L879" s="15"/>
      <c r="M879" s="15"/>
      <c r="N879" s="15"/>
      <c r="O879" s="15"/>
      <c r="P879" s="15"/>
      <c r="Q879" s="15"/>
      <c r="R879" s="15"/>
      <c r="S879" s="15"/>
    </row>
    <row r="880">
      <c r="A880" s="15"/>
      <c r="B880" s="15"/>
      <c r="C880" s="15"/>
      <c r="D880" s="15"/>
      <c r="E880" s="15"/>
      <c r="F880" s="15"/>
      <c r="G880" s="15"/>
      <c r="H880" s="15"/>
      <c r="I880" s="15"/>
      <c r="J880" s="15"/>
      <c r="K880" s="15"/>
      <c r="L880" s="15"/>
      <c r="M880" s="15"/>
      <c r="N880" s="15"/>
      <c r="O880" s="15"/>
      <c r="P880" s="15"/>
      <c r="Q880" s="15"/>
      <c r="R880" s="15"/>
      <c r="S880" s="15"/>
    </row>
    <row r="881">
      <c r="A881" s="15"/>
      <c r="B881" s="15"/>
      <c r="C881" s="15"/>
      <c r="D881" s="15"/>
      <c r="E881" s="15"/>
      <c r="F881" s="15"/>
      <c r="G881" s="15"/>
      <c r="H881" s="15"/>
      <c r="I881" s="15"/>
      <c r="J881" s="15"/>
      <c r="K881" s="15"/>
      <c r="L881" s="15"/>
      <c r="M881" s="15"/>
      <c r="N881" s="15"/>
      <c r="O881" s="15"/>
      <c r="P881" s="15"/>
      <c r="Q881" s="15"/>
      <c r="R881" s="15"/>
      <c r="S881" s="15"/>
    </row>
    <row r="882">
      <c r="A882" s="15"/>
      <c r="B882" s="15"/>
      <c r="C882" s="15"/>
      <c r="D882" s="15"/>
      <c r="E882" s="15"/>
      <c r="F882" s="15"/>
      <c r="G882" s="15"/>
      <c r="H882" s="15"/>
      <c r="I882" s="15"/>
      <c r="J882" s="15"/>
      <c r="K882" s="15"/>
      <c r="L882" s="15"/>
      <c r="M882" s="15"/>
      <c r="N882" s="15"/>
      <c r="O882" s="15"/>
      <c r="P882" s="15"/>
      <c r="Q882" s="15"/>
      <c r="R882" s="15"/>
      <c r="S882" s="15"/>
    </row>
    <row r="883">
      <c r="A883" s="15"/>
      <c r="B883" s="15"/>
      <c r="C883" s="15"/>
      <c r="D883" s="15"/>
      <c r="E883" s="15"/>
      <c r="F883" s="15"/>
      <c r="G883" s="15"/>
      <c r="H883" s="15"/>
      <c r="I883" s="15"/>
      <c r="J883" s="15"/>
      <c r="K883" s="15"/>
      <c r="L883" s="15"/>
      <c r="M883" s="15"/>
      <c r="N883" s="15"/>
      <c r="O883" s="15"/>
      <c r="P883" s="15"/>
      <c r="Q883" s="15"/>
      <c r="R883" s="15"/>
      <c r="S883" s="15"/>
    </row>
    <row r="884">
      <c r="A884" s="15"/>
      <c r="B884" s="15"/>
      <c r="C884" s="15"/>
      <c r="D884" s="15"/>
      <c r="E884" s="15"/>
      <c r="F884" s="15"/>
      <c r="G884" s="15"/>
      <c r="H884" s="15"/>
      <c r="I884" s="15"/>
      <c r="J884" s="15"/>
      <c r="K884" s="15"/>
      <c r="L884" s="15"/>
      <c r="M884" s="15"/>
      <c r="N884" s="15"/>
      <c r="O884" s="15"/>
      <c r="P884" s="15"/>
      <c r="Q884" s="15"/>
      <c r="R884" s="15"/>
      <c r="S884" s="15"/>
    </row>
    <row r="885">
      <c r="A885" s="15"/>
      <c r="B885" s="15"/>
      <c r="C885" s="15"/>
      <c r="D885" s="15"/>
      <c r="E885" s="15"/>
      <c r="F885" s="15"/>
      <c r="G885" s="15"/>
      <c r="H885" s="15"/>
      <c r="I885" s="15"/>
      <c r="J885" s="15"/>
      <c r="K885" s="15"/>
      <c r="L885" s="15"/>
      <c r="M885" s="15"/>
      <c r="N885" s="15"/>
      <c r="O885" s="15"/>
      <c r="P885" s="15"/>
      <c r="Q885" s="15"/>
      <c r="R885" s="15"/>
      <c r="S885" s="15"/>
    </row>
    <row r="886">
      <c r="A886" s="15"/>
      <c r="B886" s="15"/>
      <c r="C886" s="15"/>
      <c r="D886" s="15"/>
      <c r="E886" s="15"/>
      <c r="F886" s="15"/>
      <c r="G886" s="15"/>
      <c r="H886" s="15"/>
      <c r="I886" s="15"/>
      <c r="J886" s="15"/>
      <c r="K886" s="15"/>
      <c r="L886" s="15"/>
      <c r="M886" s="15"/>
      <c r="N886" s="15"/>
      <c r="O886" s="15"/>
      <c r="P886" s="15"/>
      <c r="Q886" s="15"/>
      <c r="R886" s="15"/>
      <c r="S886" s="15"/>
    </row>
    <row r="887">
      <c r="A887" s="15"/>
      <c r="B887" s="15"/>
      <c r="C887" s="15"/>
      <c r="D887" s="15"/>
      <c r="E887" s="15"/>
      <c r="F887" s="15"/>
      <c r="G887" s="15"/>
      <c r="H887" s="15"/>
      <c r="I887" s="15"/>
      <c r="J887" s="15"/>
      <c r="K887" s="15"/>
      <c r="L887" s="15"/>
      <c r="M887" s="15"/>
      <c r="N887" s="15"/>
      <c r="O887" s="15"/>
      <c r="P887" s="15"/>
      <c r="Q887" s="15"/>
      <c r="R887" s="15"/>
      <c r="S887" s="15"/>
    </row>
    <row r="888">
      <c r="A888" s="15"/>
      <c r="B888" s="15"/>
      <c r="C888" s="15"/>
      <c r="D888" s="15"/>
      <c r="E888" s="15"/>
      <c r="F888" s="15"/>
      <c r="G888" s="15"/>
      <c r="H888" s="15"/>
      <c r="I888" s="15"/>
      <c r="J888" s="15"/>
      <c r="K888" s="15"/>
      <c r="L888" s="15"/>
      <c r="M888" s="15"/>
      <c r="N888" s="15"/>
      <c r="O888" s="15"/>
      <c r="P888" s="15"/>
      <c r="Q888" s="15"/>
      <c r="R888" s="15"/>
      <c r="S888" s="15"/>
    </row>
    <row r="889">
      <c r="A889" s="15"/>
      <c r="B889" s="15"/>
      <c r="C889" s="15"/>
      <c r="D889" s="15"/>
      <c r="E889" s="15"/>
      <c r="F889" s="15"/>
      <c r="G889" s="15"/>
      <c r="H889" s="15"/>
      <c r="I889" s="15"/>
      <c r="J889" s="15"/>
      <c r="K889" s="15"/>
      <c r="L889" s="15"/>
      <c r="M889" s="15"/>
      <c r="N889" s="15"/>
      <c r="O889" s="15"/>
      <c r="P889" s="15"/>
      <c r="Q889" s="15"/>
      <c r="R889" s="15"/>
      <c r="S889" s="15"/>
    </row>
    <row r="890">
      <c r="A890" s="15"/>
      <c r="B890" s="15"/>
      <c r="C890" s="15"/>
      <c r="D890" s="15"/>
      <c r="E890" s="15"/>
      <c r="F890" s="15"/>
      <c r="G890" s="15"/>
      <c r="H890" s="15"/>
      <c r="I890" s="15"/>
      <c r="J890" s="15"/>
      <c r="K890" s="15"/>
      <c r="L890" s="15"/>
      <c r="M890" s="15"/>
      <c r="N890" s="15"/>
      <c r="O890" s="15"/>
      <c r="P890" s="15"/>
      <c r="Q890" s="15"/>
      <c r="R890" s="15"/>
      <c r="S890" s="15"/>
    </row>
    <row r="891">
      <c r="A891" s="15"/>
      <c r="B891" s="15"/>
      <c r="C891" s="15"/>
      <c r="D891" s="15"/>
      <c r="E891" s="15"/>
      <c r="F891" s="15"/>
      <c r="G891" s="15"/>
      <c r="H891" s="15"/>
      <c r="I891" s="15"/>
      <c r="J891" s="15"/>
      <c r="K891" s="15"/>
      <c r="L891" s="15"/>
      <c r="M891" s="15"/>
      <c r="N891" s="15"/>
      <c r="O891" s="15"/>
      <c r="P891" s="15"/>
      <c r="Q891" s="15"/>
      <c r="R891" s="15"/>
      <c r="S891" s="15"/>
    </row>
    <row r="892">
      <c r="A892" s="15"/>
      <c r="B892" s="15"/>
      <c r="C892" s="15"/>
      <c r="D892" s="15"/>
      <c r="E892" s="15"/>
      <c r="F892" s="15"/>
      <c r="G892" s="15"/>
      <c r="H892" s="15"/>
      <c r="I892" s="15"/>
      <c r="J892" s="15"/>
      <c r="K892" s="15"/>
      <c r="L892" s="15"/>
      <c r="M892" s="15"/>
      <c r="N892" s="15"/>
      <c r="O892" s="15"/>
      <c r="P892" s="15"/>
      <c r="Q892" s="15"/>
      <c r="R892" s="15"/>
      <c r="S892" s="15"/>
    </row>
    <row r="893">
      <c r="A893" s="15"/>
      <c r="B893" s="15"/>
      <c r="C893" s="15"/>
      <c r="D893" s="15"/>
      <c r="E893" s="15"/>
      <c r="F893" s="15"/>
      <c r="G893" s="15"/>
      <c r="H893" s="15"/>
      <c r="I893" s="15"/>
      <c r="J893" s="15"/>
      <c r="K893" s="15"/>
      <c r="L893" s="15"/>
      <c r="M893" s="15"/>
      <c r="N893" s="15"/>
      <c r="O893" s="15"/>
      <c r="P893" s="15"/>
      <c r="Q893" s="15"/>
      <c r="R893" s="15"/>
      <c r="S893" s="15"/>
    </row>
    <row r="894">
      <c r="A894" s="15"/>
      <c r="B894" s="15"/>
      <c r="C894" s="15"/>
      <c r="D894" s="15"/>
      <c r="E894" s="15"/>
      <c r="F894" s="15"/>
      <c r="G894" s="15"/>
      <c r="H894" s="15"/>
      <c r="I894" s="15"/>
      <c r="J894" s="15"/>
      <c r="K894" s="15"/>
      <c r="L894" s="15"/>
      <c r="M894" s="15"/>
      <c r="N894" s="15"/>
      <c r="O894" s="15"/>
      <c r="P894" s="15"/>
      <c r="Q894" s="15"/>
      <c r="R894" s="15"/>
      <c r="S894" s="15"/>
    </row>
    <row r="895">
      <c r="A895" s="15"/>
      <c r="B895" s="15"/>
      <c r="C895" s="15"/>
      <c r="D895" s="15"/>
      <c r="E895" s="15"/>
      <c r="F895" s="15"/>
      <c r="G895" s="15"/>
      <c r="H895" s="15"/>
      <c r="I895" s="15"/>
      <c r="J895" s="15"/>
      <c r="K895" s="15"/>
      <c r="L895" s="15"/>
      <c r="M895" s="15"/>
      <c r="N895" s="15"/>
      <c r="O895" s="15"/>
      <c r="P895" s="15"/>
      <c r="Q895" s="15"/>
      <c r="R895" s="15"/>
      <c r="S895" s="15"/>
    </row>
    <row r="896">
      <c r="A896" s="15"/>
      <c r="B896" s="15"/>
      <c r="C896" s="15"/>
      <c r="D896" s="15"/>
      <c r="E896" s="15"/>
      <c r="F896" s="15"/>
      <c r="G896" s="15"/>
      <c r="H896" s="15"/>
      <c r="I896" s="15"/>
      <c r="J896" s="15"/>
      <c r="K896" s="15"/>
      <c r="L896" s="15"/>
      <c r="M896" s="15"/>
      <c r="N896" s="15"/>
      <c r="O896" s="15"/>
      <c r="P896" s="15"/>
      <c r="Q896" s="15"/>
      <c r="R896" s="15"/>
      <c r="S896" s="15"/>
    </row>
    <row r="897">
      <c r="A897" s="15"/>
      <c r="B897" s="15"/>
      <c r="C897" s="15"/>
      <c r="D897" s="15"/>
      <c r="E897" s="15"/>
      <c r="F897" s="15"/>
      <c r="G897" s="15"/>
      <c r="H897" s="15"/>
      <c r="I897" s="15"/>
      <c r="J897" s="15"/>
      <c r="K897" s="15"/>
      <c r="L897" s="15"/>
      <c r="M897" s="15"/>
      <c r="N897" s="15"/>
      <c r="O897" s="15"/>
      <c r="P897" s="15"/>
      <c r="Q897" s="15"/>
      <c r="R897" s="15"/>
      <c r="S897" s="15"/>
    </row>
    <row r="898">
      <c r="A898" s="15"/>
      <c r="B898" s="15"/>
      <c r="C898" s="15"/>
      <c r="D898" s="15"/>
      <c r="E898" s="15"/>
      <c r="F898" s="15"/>
      <c r="G898" s="15"/>
      <c r="H898" s="15"/>
      <c r="I898" s="15"/>
      <c r="J898" s="15"/>
      <c r="K898" s="15"/>
      <c r="L898" s="15"/>
      <c r="M898" s="15"/>
      <c r="N898" s="15"/>
      <c r="O898" s="15"/>
      <c r="P898" s="15"/>
      <c r="Q898" s="15"/>
      <c r="R898" s="15"/>
      <c r="S898" s="15"/>
    </row>
    <row r="899">
      <c r="A899" s="15"/>
      <c r="B899" s="15"/>
      <c r="C899" s="15"/>
      <c r="D899" s="15"/>
      <c r="E899" s="15"/>
      <c r="F899" s="15"/>
      <c r="G899" s="15"/>
      <c r="H899" s="15"/>
      <c r="I899" s="15"/>
      <c r="J899" s="15"/>
      <c r="K899" s="15"/>
      <c r="L899" s="15"/>
      <c r="M899" s="15"/>
      <c r="N899" s="15"/>
      <c r="O899" s="15"/>
      <c r="P899" s="15"/>
      <c r="Q899" s="15"/>
      <c r="R899" s="15"/>
      <c r="S899" s="15"/>
    </row>
    <row r="900">
      <c r="A900" s="15"/>
      <c r="B900" s="15"/>
      <c r="C900" s="15"/>
      <c r="D900" s="15"/>
      <c r="E900" s="15"/>
      <c r="F900" s="15"/>
      <c r="G900" s="15"/>
      <c r="H900" s="15"/>
      <c r="I900" s="15"/>
      <c r="J900" s="15"/>
      <c r="K900" s="15"/>
      <c r="L900" s="15"/>
      <c r="M900" s="15"/>
      <c r="N900" s="15"/>
      <c r="O900" s="15"/>
      <c r="P900" s="15"/>
      <c r="Q900" s="15"/>
      <c r="R900" s="15"/>
      <c r="S900" s="15"/>
    </row>
    <row r="901">
      <c r="A901" s="15"/>
      <c r="B901" s="15"/>
      <c r="C901" s="15"/>
      <c r="D901" s="15"/>
      <c r="E901" s="15"/>
      <c r="F901" s="15"/>
      <c r="G901" s="15"/>
      <c r="H901" s="15"/>
      <c r="I901" s="15"/>
      <c r="J901" s="15"/>
      <c r="K901" s="15"/>
      <c r="L901" s="15"/>
      <c r="M901" s="15"/>
      <c r="N901" s="15"/>
      <c r="O901" s="15"/>
      <c r="P901" s="15"/>
      <c r="Q901" s="15"/>
      <c r="R901" s="15"/>
      <c r="S901" s="15"/>
    </row>
    <row r="902">
      <c r="A902" s="15"/>
      <c r="B902" s="15"/>
      <c r="C902" s="15"/>
      <c r="D902" s="15"/>
      <c r="E902" s="15"/>
      <c r="F902" s="15"/>
      <c r="G902" s="15"/>
      <c r="H902" s="15"/>
      <c r="I902" s="15"/>
      <c r="J902" s="15"/>
      <c r="K902" s="15"/>
      <c r="L902" s="15"/>
      <c r="M902" s="15"/>
      <c r="N902" s="15"/>
      <c r="O902" s="15"/>
      <c r="P902" s="15"/>
      <c r="Q902" s="15"/>
      <c r="R902" s="15"/>
      <c r="S902" s="15"/>
    </row>
    <row r="903">
      <c r="A903" s="15"/>
      <c r="B903" s="15"/>
      <c r="C903" s="15"/>
      <c r="D903" s="15"/>
      <c r="E903" s="15"/>
      <c r="F903" s="15"/>
      <c r="G903" s="15"/>
      <c r="H903" s="15"/>
      <c r="I903" s="15"/>
      <c r="J903" s="15"/>
      <c r="K903" s="15"/>
      <c r="L903" s="15"/>
      <c r="M903" s="15"/>
      <c r="N903" s="15"/>
      <c r="O903" s="15"/>
      <c r="P903" s="15"/>
      <c r="Q903" s="15"/>
      <c r="R903" s="15"/>
      <c r="S903" s="15"/>
    </row>
    <row r="904">
      <c r="A904" s="15"/>
      <c r="B904" s="15"/>
      <c r="C904" s="15"/>
      <c r="D904" s="15"/>
      <c r="E904" s="15"/>
      <c r="F904" s="15"/>
      <c r="G904" s="15"/>
      <c r="H904" s="15"/>
      <c r="I904" s="15"/>
      <c r="J904" s="15"/>
      <c r="K904" s="15"/>
      <c r="L904" s="15"/>
      <c r="M904" s="15"/>
      <c r="N904" s="15"/>
      <c r="O904" s="15"/>
      <c r="P904" s="15"/>
      <c r="Q904" s="15"/>
      <c r="R904" s="15"/>
      <c r="S904" s="15"/>
    </row>
    <row r="905">
      <c r="A905" s="15"/>
      <c r="B905" s="15"/>
      <c r="C905" s="15"/>
      <c r="D905" s="15"/>
      <c r="E905" s="15"/>
      <c r="F905" s="15"/>
      <c r="G905" s="15"/>
      <c r="H905" s="15"/>
      <c r="I905" s="15"/>
      <c r="J905" s="15"/>
      <c r="K905" s="15"/>
      <c r="L905" s="15"/>
      <c r="M905" s="15"/>
      <c r="N905" s="15"/>
      <c r="O905" s="15"/>
      <c r="P905" s="15"/>
      <c r="Q905" s="15"/>
      <c r="R905" s="15"/>
      <c r="S905" s="15"/>
    </row>
    <row r="906">
      <c r="A906" s="15"/>
      <c r="B906" s="15"/>
      <c r="C906" s="15"/>
      <c r="D906" s="15"/>
      <c r="E906" s="15"/>
      <c r="F906" s="15"/>
      <c r="G906" s="15"/>
      <c r="H906" s="15"/>
      <c r="I906" s="15"/>
      <c r="J906" s="15"/>
      <c r="K906" s="15"/>
      <c r="L906" s="15"/>
      <c r="M906" s="15"/>
      <c r="N906" s="15"/>
      <c r="O906" s="15"/>
      <c r="P906" s="15"/>
      <c r="Q906" s="15"/>
      <c r="R906" s="15"/>
      <c r="S906" s="15"/>
    </row>
    <row r="907">
      <c r="A907" s="15"/>
      <c r="B907" s="15"/>
      <c r="C907" s="15"/>
      <c r="D907" s="15"/>
      <c r="E907" s="15"/>
      <c r="F907" s="15"/>
      <c r="G907" s="15"/>
      <c r="H907" s="15"/>
      <c r="I907" s="15"/>
      <c r="J907" s="15"/>
      <c r="K907" s="15"/>
      <c r="L907" s="15"/>
      <c r="M907" s="15"/>
      <c r="N907" s="15"/>
      <c r="O907" s="15"/>
      <c r="P907" s="15"/>
      <c r="Q907" s="15"/>
      <c r="R907" s="15"/>
      <c r="S907" s="15"/>
    </row>
    <row r="908">
      <c r="A908" s="15"/>
      <c r="B908" s="15"/>
      <c r="C908" s="15"/>
      <c r="D908" s="15"/>
      <c r="E908" s="15"/>
      <c r="F908" s="15"/>
      <c r="G908" s="15"/>
      <c r="H908" s="15"/>
      <c r="I908" s="15"/>
      <c r="J908" s="15"/>
      <c r="K908" s="15"/>
      <c r="L908" s="15"/>
      <c r="M908" s="15"/>
      <c r="N908" s="15"/>
      <c r="O908" s="15"/>
      <c r="P908" s="15"/>
      <c r="Q908" s="15"/>
      <c r="R908" s="15"/>
      <c r="S908" s="15"/>
    </row>
    <row r="909">
      <c r="A909" s="15"/>
      <c r="B909" s="15"/>
      <c r="C909" s="15"/>
      <c r="D909" s="15"/>
      <c r="E909" s="15"/>
      <c r="F909" s="15"/>
      <c r="G909" s="15"/>
      <c r="H909" s="15"/>
      <c r="I909" s="15"/>
      <c r="J909" s="15"/>
      <c r="K909" s="15"/>
      <c r="L909" s="15"/>
      <c r="M909" s="15"/>
      <c r="N909" s="15"/>
      <c r="O909" s="15"/>
      <c r="P909" s="15"/>
      <c r="Q909" s="15"/>
      <c r="R909" s="15"/>
      <c r="S909" s="15"/>
    </row>
    <row r="910">
      <c r="A910" s="15"/>
      <c r="B910" s="15"/>
      <c r="C910" s="15"/>
      <c r="D910" s="15"/>
      <c r="E910" s="15"/>
      <c r="F910" s="15"/>
      <c r="G910" s="15"/>
      <c r="H910" s="15"/>
      <c r="I910" s="15"/>
      <c r="J910" s="15"/>
      <c r="K910" s="15"/>
      <c r="L910" s="15"/>
      <c r="M910" s="15"/>
      <c r="N910" s="15"/>
      <c r="O910" s="15"/>
      <c r="P910" s="15"/>
      <c r="Q910" s="15"/>
      <c r="R910" s="15"/>
      <c r="S910" s="15"/>
    </row>
    <row r="911">
      <c r="A911" s="15"/>
      <c r="B911" s="15"/>
      <c r="C911" s="15"/>
      <c r="D911" s="15"/>
      <c r="E911" s="15"/>
      <c r="F911" s="15"/>
      <c r="G911" s="15"/>
      <c r="H911" s="15"/>
      <c r="I911" s="15"/>
      <c r="J911" s="15"/>
      <c r="K911" s="15"/>
      <c r="L911" s="15"/>
      <c r="M911" s="15"/>
      <c r="N911" s="15"/>
      <c r="O911" s="15"/>
      <c r="P911" s="15"/>
      <c r="Q911" s="15"/>
      <c r="R911" s="15"/>
      <c r="S911" s="15"/>
    </row>
    <row r="912">
      <c r="A912" s="15"/>
      <c r="B912" s="15"/>
      <c r="C912" s="15"/>
      <c r="D912" s="15"/>
      <c r="E912" s="15"/>
      <c r="F912" s="15"/>
      <c r="G912" s="15"/>
      <c r="H912" s="15"/>
      <c r="I912" s="15"/>
      <c r="J912" s="15"/>
      <c r="K912" s="15"/>
      <c r="L912" s="15"/>
      <c r="M912" s="15"/>
      <c r="N912" s="15"/>
      <c r="O912" s="15"/>
      <c r="P912" s="15"/>
      <c r="Q912" s="15"/>
      <c r="R912" s="15"/>
      <c r="S912" s="15"/>
    </row>
    <row r="913">
      <c r="A913" s="15"/>
      <c r="B913" s="15"/>
      <c r="C913" s="15"/>
      <c r="D913" s="15"/>
      <c r="E913" s="15"/>
      <c r="F913" s="15"/>
      <c r="G913" s="15"/>
      <c r="H913" s="15"/>
      <c r="I913" s="15"/>
      <c r="J913" s="15"/>
      <c r="K913" s="15"/>
      <c r="L913" s="15"/>
      <c r="M913" s="15"/>
      <c r="N913" s="15"/>
      <c r="O913" s="15"/>
      <c r="P913" s="15"/>
      <c r="Q913" s="15"/>
      <c r="R913" s="15"/>
      <c r="S913" s="15"/>
    </row>
    <row r="914">
      <c r="A914" s="15"/>
      <c r="B914" s="15"/>
      <c r="C914" s="15"/>
      <c r="D914" s="15"/>
      <c r="E914" s="15"/>
      <c r="F914" s="15"/>
      <c r="G914" s="15"/>
      <c r="H914" s="15"/>
      <c r="I914" s="15"/>
      <c r="J914" s="15"/>
      <c r="K914" s="15"/>
      <c r="L914" s="15"/>
      <c r="M914" s="15"/>
      <c r="N914" s="15"/>
      <c r="O914" s="15"/>
      <c r="P914" s="15"/>
      <c r="Q914" s="15"/>
      <c r="R914" s="15"/>
      <c r="S914" s="15"/>
    </row>
    <row r="915">
      <c r="A915" s="15"/>
      <c r="B915" s="15"/>
      <c r="C915" s="15"/>
      <c r="D915" s="15"/>
      <c r="E915" s="15"/>
      <c r="F915" s="15"/>
      <c r="G915" s="15"/>
      <c r="H915" s="15"/>
      <c r="I915" s="15"/>
      <c r="J915" s="15"/>
      <c r="K915" s="15"/>
      <c r="L915" s="15"/>
      <c r="M915" s="15"/>
      <c r="N915" s="15"/>
      <c r="O915" s="15"/>
      <c r="P915" s="15"/>
      <c r="Q915" s="15"/>
      <c r="R915" s="15"/>
      <c r="S915" s="15"/>
    </row>
    <row r="916">
      <c r="A916" s="15"/>
      <c r="B916" s="15"/>
      <c r="C916" s="15"/>
      <c r="D916" s="15"/>
      <c r="E916" s="15"/>
      <c r="F916" s="15"/>
      <c r="G916" s="15"/>
      <c r="H916" s="15"/>
      <c r="I916" s="15"/>
      <c r="J916" s="15"/>
      <c r="K916" s="15"/>
      <c r="L916" s="15"/>
      <c r="M916" s="15"/>
      <c r="N916" s="15"/>
      <c r="O916" s="15"/>
      <c r="P916" s="15"/>
      <c r="Q916" s="15"/>
      <c r="R916" s="15"/>
      <c r="S916" s="15"/>
    </row>
    <row r="917">
      <c r="A917" s="15"/>
      <c r="B917" s="15"/>
      <c r="C917" s="15"/>
      <c r="D917" s="15"/>
      <c r="E917" s="15"/>
      <c r="F917" s="15"/>
      <c r="G917" s="15"/>
      <c r="H917" s="15"/>
      <c r="I917" s="15"/>
      <c r="J917" s="15"/>
      <c r="K917" s="15"/>
      <c r="L917" s="15"/>
      <c r="M917" s="15"/>
      <c r="N917" s="15"/>
      <c r="O917" s="15"/>
      <c r="P917" s="15"/>
      <c r="Q917" s="15"/>
      <c r="R917" s="15"/>
      <c r="S917" s="15"/>
    </row>
    <row r="918">
      <c r="A918" s="15"/>
      <c r="B918" s="15"/>
      <c r="C918" s="15"/>
      <c r="D918" s="15"/>
      <c r="E918" s="15"/>
      <c r="F918" s="15"/>
      <c r="G918" s="15"/>
      <c r="H918" s="15"/>
      <c r="I918" s="15"/>
      <c r="J918" s="15"/>
      <c r="K918" s="15"/>
      <c r="L918" s="15"/>
      <c r="M918" s="15"/>
      <c r="N918" s="15"/>
      <c r="O918" s="15"/>
      <c r="P918" s="15"/>
      <c r="Q918" s="15"/>
      <c r="R918" s="15"/>
      <c r="S918" s="15"/>
    </row>
    <row r="919">
      <c r="A919" s="15"/>
      <c r="B919" s="15"/>
      <c r="C919" s="15"/>
      <c r="D919" s="15"/>
      <c r="E919" s="15"/>
      <c r="F919" s="15"/>
      <c r="G919" s="15"/>
      <c r="H919" s="15"/>
      <c r="I919" s="15"/>
      <c r="J919" s="15"/>
      <c r="K919" s="15"/>
      <c r="L919" s="15"/>
      <c r="M919" s="15"/>
      <c r="N919" s="15"/>
      <c r="O919" s="15"/>
      <c r="P919" s="15"/>
      <c r="Q919" s="15"/>
      <c r="R919" s="15"/>
      <c r="S919" s="15"/>
    </row>
    <row r="920">
      <c r="A920" s="15"/>
      <c r="B920" s="15"/>
      <c r="C920" s="15"/>
      <c r="D920" s="15"/>
      <c r="E920" s="15"/>
      <c r="F920" s="15"/>
      <c r="G920" s="15"/>
      <c r="H920" s="15"/>
      <c r="I920" s="15"/>
      <c r="J920" s="15"/>
      <c r="K920" s="15"/>
      <c r="L920" s="15"/>
      <c r="M920" s="15"/>
      <c r="N920" s="15"/>
      <c r="O920" s="15"/>
      <c r="P920" s="15"/>
      <c r="Q920" s="15"/>
      <c r="R920" s="15"/>
      <c r="S920" s="15"/>
    </row>
    <row r="921">
      <c r="A921" s="15"/>
      <c r="B921" s="15"/>
      <c r="C921" s="15"/>
      <c r="D921" s="15"/>
      <c r="E921" s="15"/>
      <c r="F921" s="15"/>
      <c r="G921" s="15"/>
      <c r="H921" s="15"/>
      <c r="I921" s="15"/>
      <c r="J921" s="15"/>
      <c r="K921" s="15"/>
      <c r="L921" s="15"/>
      <c r="M921" s="15"/>
      <c r="N921" s="15"/>
      <c r="O921" s="15"/>
      <c r="P921" s="15"/>
      <c r="Q921" s="15"/>
      <c r="R921" s="15"/>
      <c r="S921" s="15"/>
    </row>
    <row r="922">
      <c r="A922" s="15"/>
      <c r="B922" s="15"/>
      <c r="C922" s="15"/>
      <c r="D922" s="15"/>
      <c r="E922" s="15"/>
      <c r="F922" s="15"/>
      <c r="G922" s="15"/>
      <c r="H922" s="15"/>
      <c r="I922" s="15"/>
      <c r="J922" s="15"/>
      <c r="K922" s="15"/>
      <c r="L922" s="15"/>
      <c r="M922" s="15"/>
      <c r="N922" s="15"/>
      <c r="O922" s="15"/>
      <c r="P922" s="15"/>
      <c r="Q922" s="15"/>
      <c r="R922" s="15"/>
      <c r="S922" s="15"/>
    </row>
    <row r="923">
      <c r="A923" s="15"/>
      <c r="B923" s="15"/>
      <c r="C923" s="15"/>
      <c r="D923" s="15"/>
      <c r="E923" s="15"/>
      <c r="F923" s="15"/>
      <c r="G923" s="15"/>
      <c r="H923" s="15"/>
      <c r="I923" s="15"/>
      <c r="J923" s="15"/>
      <c r="K923" s="15"/>
      <c r="L923" s="15"/>
      <c r="M923" s="15"/>
      <c r="N923" s="15"/>
      <c r="O923" s="15"/>
      <c r="P923" s="15"/>
      <c r="Q923" s="15"/>
      <c r="R923" s="15"/>
      <c r="S923" s="15"/>
    </row>
    <row r="924">
      <c r="A924" s="15"/>
      <c r="B924" s="15"/>
      <c r="C924" s="15"/>
      <c r="D924" s="15"/>
      <c r="E924" s="15"/>
      <c r="F924" s="15"/>
      <c r="G924" s="15"/>
      <c r="H924" s="15"/>
      <c r="I924" s="15"/>
      <c r="J924" s="15"/>
      <c r="K924" s="15"/>
      <c r="L924" s="15"/>
      <c r="M924" s="15"/>
      <c r="N924" s="15"/>
      <c r="O924" s="15"/>
      <c r="P924" s="15"/>
      <c r="Q924" s="15"/>
      <c r="R924" s="15"/>
      <c r="S924" s="15"/>
    </row>
    <row r="925">
      <c r="A925" s="15"/>
      <c r="B925" s="15"/>
      <c r="C925" s="15"/>
      <c r="D925" s="15"/>
      <c r="E925" s="15"/>
      <c r="F925" s="15"/>
      <c r="G925" s="15"/>
      <c r="H925" s="15"/>
      <c r="I925" s="15"/>
      <c r="J925" s="15"/>
      <c r="K925" s="15"/>
      <c r="L925" s="15"/>
      <c r="M925" s="15"/>
      <c r="N925" s="15"/>
      <c r="O925" s="15"/>
      <c r="P925" s="15"/>
      <c r="Q925" s="15"/>
      <c r="R925" s="15"/>
      <c r="S925" s="15"/>
    </row>
    <row r="926">
      <c r="A926" s="15"/>
      <c r="B926" s="15"/>
      <c r="C926" s="15"/>
      <c r="D926" s="15"/>
      <c r="E926" s="15"/>
      <c r="F926" s="15"/>
      <c r="G926" s="15"/>
      <c r="H926" s="15"/>
      <c r="I926" s="15"/>
      <c r="J926" s="15"/>
      <c r="K926" s="15"/>
      <c r="L926" s="15"/>
      <c r="M926" s="15"/>
      <c r="N926" s="15"/>
      <c r="O926" s="15"/>
      <c r="P926" s="15"/>
      <c r="Q926" s="15"/>
      <c r="R926" s="15"/>
      <c r="S926" s="15"/>
    </row>
    <row r="927">
      <c r="A927" s="15"/>
      <c r="B927" s="15"/>
      <c r="C927" s="15"/>
      <c r="D927" s="15"/>
      <c r="E927" s="15"/>
      <c r="F927" s="15"/>
      <c r="G927" s="15"/>
      <c r="H927" s="15"/>
      <c r="I927" s="15"/>
      <c r="J927" s="15"/>
      <c r="K927" s="15"/>
      <c r="L927" s="15"/>
      <c r="M927" s="15"/>
      <c r="N927" s="15"/>
      <c r="O927" s="15"/>
      <c r="P927" s="15"/>
      <c r="Q927" s="15"/>
      <c r="R927" s="15"/>
      <c r="S927" s="15"/>
    </row>
    <row r="928">
      <c r="A928" s="15"/>
      <c r="B928" s="15"/>
      <c r="C928" s="15"/>
      <c r="D928" s="15"/>
      <c r="E928" s="15"/>
      <c r="F928" s="15"/>
      <c r="G928" s="15"/>
      <c r="H928" s="15"/>
      <c r="I928" s="15"/>
      <c r="J928" s="15"/>
      <c r="K928" s="15"/>
      <c r="L928" s="15"/>
      <c r="M928" s="15"/>
      <c r="N928" s="15"/>
      <c r="O928" s="15"/>
      <c r="P928" s="15"/>
      <c r="Q928" s="15"/>
      <c r="R928" s="15"/>
      <c r="S928" s="15"/>
    </row>
    <row r="929">
      <c r="A929" s="15"/>
      <c r="B929" s="15"/>
      <c r="C929" s="15"/>
      <c r="D929" s="15"/>
      <c r="E929" s="15"/>
      <c r="F929" s="15"/>
      <c r="G929" s="15"/>
      <c r="H929" s="15"/>
      <c r="I929" s="15"/>
      <c r="J929" s="15"/>
      <c r="K929" s="15"/>
      <c r="L929" s="15"/>
      <c r="M929" s="15"/>
      <c r="N929" s="15"/>
      <c r="O929" s="15"/>
      <c r="P929" s="15"/>
      <c r="Q929" s="15"/>
      <c r="R929" s="15"/>
      <c r="S929" s="15"/>
    </row>
    <row r="930">
      <c r="A930" s="15"/>
      <c r="B930" s="15"/>
      <c r="C930" s="15"/>
      <c r="D930" s="15"/>
      <c r="E930" s="15"/>
      <c r="F930" s="15"/>
      <c r="G930" s="15"/>
      <c r="H930" s="15"/>
      <c r="I930" s="15"/>
      <c r="J930" s="15"/>
      <c r="K930" s="15"/>
      <c r="L930" s="15"/>
      <c r="M930" s="15"/>
      <c r="N930" s="15"/>
      <c r="O930" s="15"/>
      <c r="P930" s="15"/>
      <c r="Q930" s="15"/>
      <c r="R930" s="15"/>
      <c r="S930" s="15"/>
    </row>
    <row r="931">
      <c r="A931" s="15"/>
      <c r="B931" s="15"/>
      <c r="C931" s="15"/>
      <c r="D931" s="15"/>
      <c r="E931" s="15"/>
      <c r="F931" s="15"/>
      <c r="G931" s="15"/>
      <c r="H931" s="15"/>
      <c r="I931" s="15"/>
      <c r="J931" s="15"/>
      <c r="K931" s="15"/>
      <c r="L931" s="15"/>
      <c r="M931" s="15"/>
      <c r="N931" s="15"/>
      <c r="O931" s="15"/>
      <c r="P931" s="15"/>
      <c r="Q931" s="15"/>
      <c r="R931" s="15"/>
      <c r="S931" s="15"/>
    </row>
    <row r="932">
      <c r="A932" s="15"/>
      <c r="B932" s="15"/>
      <c r="C932" s="15"/>
      <c r="D932" s="15"/>
      <c r="E932" s="15"/>
      <c r="F932" s="15"/>
      <c r="G932" s="15"/>
      <c r="H932" s="15"/>
      <c r="I932" s="15"/>
      <c r="J932" s="15"/>
      <c r="K932" s="15"/>
      <c r="L932" s="15"/>
      <c r="M932" s="15"/>
      <c r="N932" s="15"/>
      <c r="O932" s="15"/>
      <c r="P932" s="15"/>
      <c r="Q932" s="15"/>
      <c r="R932" s="15"/>
      <c r="S932" s="15"/>
    </row>
    <row r="933">
      <c r="A933" s="15"/>
      <c r="B933" s="15"/>
      <c r="C933" s="15"/>
      <c r="D933" s="15"/>
      <c r="E933" s="15"/>
      <c r="F933" s="15"/>
      <c r="G933" s="15"/>
      <c r="H933" s="15"/>
      <c r="I933" s="15"/>
      <c r="J933" s="15"/>
      <c r="K933" s="15"/>
      <c r="L933" s="15"/>
      <c r="M933" s="15"/>
      <c r="N933" s="15"/>
      <c r="O933" s="15"/>
      <c r="P933" s="15"/>
      <c r="Q933" s="15"/>
      <c r="R933" s="15"/>
      <c r="S933" s="15"/>
    </row>
    <row r="934">
      <c r="A934" s="15"/>
      <c r="B934" s="15"/>
      <c r="C934" s="15"/>
      <c r="D934" s="15"/>
      <c r="E934" s="15"/>
      <c r="F934" s="15"/>
      <c r="G934" s="15"/>
      <c r="H934" s="15"/>
      <c r="I934" s="15"/>
      <c r="J934" s="15"/>
      <c r="K934" s="15"/>
      <c r="L934" s="15"/>
      <c r="M934" s="15"/>
      <c r="N934" s="15"/>
      <c r="O934" s="15"/>
      <c r="P934" s="15"/>
      <c r="Q934" s="15"/>
      <c r="R934" s="15"/>
      <c r="S934" s="15"/>
    </row>
    <row r="935">
      <c r="A935" s="15"/>
      <c r="B935" s="15"/>
      <c r="C935" s="15"/>
      <c r="D935" s="15"/>
      <c r="E935" s="15"/>
      <c r="F935" s="15"/>
      <c r="G935" s="15"/>
      <c r="H935" s="15"/>
      <c r="I935" s="15"/>
      <c r="J935" s="15"/>
      <c r="K935" s="15"/>
      <c r="L935" s="15"/>
      <c r="M935" s="15"/>
      <c r="N935" s="15"/>
      <c r="O935" s="15"/>
      <c r="P935" s="15"/>
      <c r="Q935" s="15"/>
      <c r="R935" s="15"/>
      <c r="S935" s="15"/>
    </row>
    <row r="936">
      <c r="A936" s="15"/>
      <c r="B936" s="15"/>
      <c r="C936" s="15"/>
      <c r="D936" s="15"/>
      <c r="E936" s="15"/>
      <c r="F936" s="15"/>
      <c r="G936" s="15"/>
      <c r="H936" s="15"/>
      <c r="I936" s="15"/>
      <c r="J936" s="15"/>
      <c r="K936" s="15"/>
      <c r="L936" s="15"/>
      <c r="M936" s="15"/>
      <c r="N936" s="15"/>
      <c r="O936" s="15"/>
      <c r="P936" s="15"/>
      <c r="Q936" s="15"/>
      <c r="R936" s="15"/>
      <c r="S936" s="15"/>
    </row>
    <row r="937">
      <c r="A937" s="15"/>
      <c r="B937" s="15"/>
      <c r="C937" s="15"/>
      <c r="D937" s="15"/>
      <c r="E937" s="15"/>
      <c r="F937" s="15"/>
      <c r="G937" s="15"/>
      <c r="H937" s="15"/>
      <c r="I937" s="15"/>
      <c r="J937" s="15"/>
      <c r="K937" s="15"/>
      <c r="L937" s="15"/>
      <c r="M937" s="15"/>
      <c r="N937" s="15"/>
      <c r="O937" s="15"/>
      <c r="P937" s="15"/>
      <c r="Q937" s="15"/>
      <c r="R937" s="15"/>
      <c r="S937" s="15"/>
    </row>
    <row r="938">
      <c r="A938" s="15"/>
      <c r="B938" s="15"/>
      <c r="C938" s="15"/>
      <c r="D938" s="15"/>
      <c r="E938" s="15"/>
      <c r="F938" s="15"/>
      <c r="G938" s="15"/>
      <c r="H938" s="15"/>
      <c r="I938" s="15"/>
      <c r="J938" s="15"/>
      <c r="K938" s="15"/>
      <c r="L938" s="15"/>
      <c r="M938" s="15"/>
      <c r="N938" s="15"/>
      <c r="O938" s="15"/>
      <c r="P938" s="15"/>
      <c r="Q938" s="15"/>
      <c r="R938" s="15"/>
      <c r="S938" s="15"/>
    </row>
    <row r="939">
      <c r="A939" s="15"/>
      <c r="B939" s="15"/>
      <c r="C939" s="15"/>
      <c r="D939" s="15"/>
      <c r="E939" s="15"/>
      <c r="F939" s="15"/>
      <c r="G939" s="15"/>
      <c r="H939" s="15"/>
      <c r="I939" s="15"/>
      <c r="J939" s="15"/>
      <c r="K939" s="15"/>
      <c r="L939" s="15"/>
      <c r="M939" s="15"/>
      <c r="N939" s="15"/>
      <c r="O939" s="15"/>
      <c r="P939" s="15"/>
      <c r="Q939" s="15"/>
      <c r="R939" s="15"/>
      <c r="S939" s="15"/>
    </row>
    <row r="940">
      <c r="A940" s="15"/>
      <c r="B940" s="15"/>
      <c r="C940" s="15"/>
      <c r="D940" s="15"/>
      <c r="E940" s="15"/>
      <c r="F940" s="15"/>
      <c r="G940" s="15"/>
      <c r="H940" s="15"/>
      <c r="I940" s="15"/>
      <c r="J940" s="15"/>
      <c r="K940" s="15"/>
      <c r="L940" s="15"/>
      <c r="M940" s="15"/>
      <c r="N940" s="15"/>
      <c r="O940" s="15"/>
      <c r="P940" s="15"/>
      <c r="Q940" s="15"/>
      <c r="R940" s="15"/>
      <c r="S940" s="15"/>
    </row>
    <row r="941">
      <c r="A941" s="15"/>
      <c r="B941" s="15"/>
      <c r="C941" s="15"/>
      <c r="D941" s="15"/>
      <c r="E941" s="15"/>
      <c r="F941" s="15"/>
      <c r="G941" s="15"/>
      <c r="H941" s="15"/>
      <c r="I941" s="15"/>
      <c r="J941" s="15"/>
      <c r="K941" s="15"/>
      <c r="L941" s="15"/>
      <c r="M941" s="15"/>
      <c r="N941" s="15"/>
      <c r="O941" s="15"/>
      <c r="P941" s="15"/>
      <c r="Q941" s="15"/>
      <c r="R941" s="15"/>
      <c r="S941" s="15"/>
    </row>
    <row r="942">
      <c r="A942" s="15"/>
      <c r="B942" s="15"/>
      <c r="C942" s="15"/>
      <c r="D942" s="15"/>
      <c r="E942" s="15"/>
      <c r="F942" s="15"/>
      <c r="G942" s="15"/>
      <c r="H942" s="15"/>
      <c r="I942" s="15"/>
      <c r="J942" s="15"/>
      <c r="K942" s="15"/>
      <c r="L942" s="15"/>
      <c r="M942" s="15"/>
      <c r="N942" s="15"/>
      <c r="O942" s="15"/>
      <c r="P942" s="15"/>
      <c r="Q942" s="15"/>
      <c r="R942" s="15"/>
      <c r="S942" s="15"/>
    </row>
    <row r="943">
      <c r="A943" s="15"/>
      <c r="B943" s="15"/>
      <c r="C943" s="15"/>
      <c r="D943" s="15"/>
      <c r="E943" s="15"/>
      <c r="F943" s="15"/>
      <c r="G943" s="15"/>
      <c r="H943" s="15"/>
      <c r="I943" s="15"/>
      <c r="J943" s="15"/>
      <c r="K943" s="15"/>
      <c r="L943" s="15"/>
      <c r="M943" s="15"/>
      <c r="N943" s="15"/>
      <c r="O943" s="15"/>
      <c r="P943" s="15"/>
      <c r="Q943" s="15"/>
      <c r="R943" s="15"/>
      <c r="S943" s="15"/>
    </row>
    <row r="944">
      <c r="A944" s="15"/>
      <c r="B944" s="15"/>
      <c r="C944" s="15"/>
      <c r="D944" s="15"/>
      <c r="E944" s="15"/>
      <c r="F944" s="15"/>
      <c r="G944" s="15"/>
      <c r="H944" s="15"/>
      <c r="I944" s="15"/>
      <c r="J944" s="15"/>
      <c r="K944" s="15"/>
      <c r="L944" s="15"/>
      <c r="M944" s="15"/>
      <c r="N944" s="15"/>
      <c r="O944" s="15"/>
      <c r="P944" s="15"/>
      <c r="Q944" s="15"/>
      <c r="R944" s="15"/>
      <c r="S944" s="15"/>
    </row>
    <row r="945">
      <c r="A945" s="15"/>
      <c r="B945" s="15"/>
      <c r="C945" s="15"/>
      <c r="D945" s="15"/>
      <c r="E945" s="15"/>
      <c r="F945" s="15"/>
      <c r="G945" s="15"/>
      <c r="H945" s="15"/>
      <c r="I945" s="15"/>
      <c r="J945" s="15"/>
      <c r="K945" s="15"/>
      <c r="L945" s="15"/>
      <c r="M945" s="15"/>
      <c r="N945" s="15"/>
      <c r="O945" s="15"/>
      <c r="P945" s="15"/>
      <c r="Q945" s="15"/>
      <c r="R945" s="15"/>
      <c r="S945" s="15"/>
    </row>
    <row r="946">
      <c r="A946" s="15"/>
      <c r="B946" s="15"/>
      <c r="C946" s="15"/>
      <c r="D946" s="15"/>
      <c r="E946" s="15"/>
      <c r="F946" s="15"/>
      <c r="G946" s="15"/>
      <c r="H946" s="15"/>
      <c r="I946" s="15"/>
      <c r="J946" s="15"/>
      <c r="K946" s="15"/>
      <c r="L946" s="15"/>
      <c r="M946" s="15"/>
      <c r="N946" s="15"/>
      <c r="O946" s="15"/>
      <c r="P946" s="15"/>
      <c r="Q946" s="15"/>
      <c r="R946" s="15"/>
      <c r="S946" s="15"/>
    </row>
    <row r="947">
      <c r="A947" s="15"/>
      <c r="B947" s="15"/>
      <c r="C947" s="15"/>
      <c r="D947" s="15"/>
      <c r="E947" s="15"/>
      <c r="F947" s="15"/>
      <c r="G947" s="15"/>
      <c r="H947" s="15"/>
      <c r="I947" s="15"/>
      <c r="J947" s="15"/>
      <c r="K947" s="15"/>
      <c r="L947" s="15"/>
      <c r="M947" s="15"/>
      <c r="N947" s="15"/>
      <c r="O947" s="15"/>
      <c r="P947" s="15"/>
      <c r="Q947" s="15"/>
      <c r="R947" s="15"/>
      <c r="S947" s="15"/>
    </row>
    <row r="948">
      <c r="A948" s="15"/>
      <c r="B948" s="15"/>
      <c r="C948" s="15"/>
      <c r="D948" s="15"/>
      <c r="E948" s="15"/>
      <c r="F948" s="15"/>
      <c r="G948" s="15"/>
      <c r="H948" s="15"/>
      <c r="I948" s="15"/>
      <c r="J948" s="15"/>
      <c r="K948" s="15"/>
      <c r="L948" s="15"/>
      <c r="M948" s="15"/>
      <c r="N948" s="15"/>
      <c r="O948" s="15"/>
      <c r="P948" s="15"/>
      <c r="Q948" s="15"/>
      <c r="R948" s="15"/>
      <c r="S948" s="15"/>
    </row>
    <row r="949">
      <c r="A949" s="15"/>
      <c r="B949" s="15"/>
      <c r="C949" s="15"/>
      <c r="D949" s="15"/>
      <c r="E949" s="15"/>
      <c r="F949" s="15"/>
      <c r="G949" s="15"/>
      <c r="H949" s="15"/>
      <c r="I949" s="15"/>
      <c r="J949" s="15"/>
      <c r="K949" s="15"/>
      <c r="L949" s="15"/>
      <c r="M949" s="15"/>
      <c r="N949" s="15"/>
      <c r="O949" s="15"/>
      <c r="P949" s="15"/>
      <c r="Q949" s="15"/>
      <c r="R949" s="15"/>
      <c r="S949" s="15"/>
    </row>
    <row r="950">
      <c r="A950" s="15"/>
      <c r="B950" s="15"/>
      <c r="C950" s="15"/>
      <c r="D950" s="15"/>
      <c r="E950" s="15"/>
      <c r="F950" s="15"/>
      <c r="G950" s="15"/>
      <c r="H950" s="15"/>
      <c r="I950" s="15"/>
      <c r="J950" s="15"/>
      <c r="K950" s="15"/>
      <c r="L950" s="15"/>
      <c r="M950" s="15"/>
      <c r="N950" s="15"/>
      <c r="O950" s="15"/>
      <c r="P950" s="15"/>
      <c r="Q950" s="15"/>
      <c r="R950" s="15"/>
      <c r="S950" s="15"/>
    </row>
    <row r="951">
      <c r="A951" s="15"/>
      <c r="B951" s="15"/>
      <c r="C951" s="15"/>
      <c r="D951" s="15"/>
      <c r="E951" s="15"/>
      <c r="F951" s="15"/>
      <c r="G951" s="15"/>
      <c r="H951" s="15"/>
      <c r="I951" s="15"/>
      <c r="J951" s="15"/>
      <c r="K951" s="15"/>
      <c r="L951" s="15"/>
      <c r="M951" s="15"/>
      <c r="N951" s="15"/>
      <c r="O951" s="15"/>
      <c r="P951" s="15"/>
      <c r="Q951" s="15"/>
      <c r="R951" s="15"/>
      <c r="S951" s="15"/>
    </row>
    <row r="952">
      <c r="A952" s="15"/>
      <c r="B952" s="15"/>
      <c r="C952" s="15"/>
      <c r="D952" s="15"/>
      <c r="E952" s="15"/>
      <c r="F952" s="15"/>
      <c r="G952" s="15"/>
      <c r="H952" s="15"/>
      <c r="I952" s="15"/>
      <c r="J952" s="15"/>
      <c r="K952" s="15"/>
      <c r="L952" s="15"/>
      <c r="M952" s="15"/>
      <c r="N952" s="15"/>
      <c r="O952" s="15"/>
      <c r="P952" s="15"/>
      <c r="Q952" s="15"/>
      <c r="R952" s="15"/>
      <c r="S952" s="15"/>
    </row>
    <row r="953">
      <c r="A953" s="15"/>
      <c r="B953" s="15"/>
      <c r="C953" s="15"/>
      <c r="D953" s="15"/>
      <c r="E953" s="15"/>
      <c r="F953" s="15"/>
      <c r="G953" s="15"/>
      <c r="H953" s="15"/>
      <c r="I953" s="15"/>
      <c r="J953" s="15"/>
      <c r="K953" s="15"/>
      <c r="L953" s="15"/>
      <c r="M953" s="15"/>
      <c r="N953" s="15"/>
      <c r="O953" s="15"/>
      <c r="P953" s="15"/>
      <c r="Q953" s="15"/>
      <c r="R953" s="15"/>
      <c r="S953" s="15"/>
    </row>
    <row r="954">
      <c r="A954" s="15"/>
      <c r="B954" s="15"/>
      <c r="C954" s="15"/>
      <c r="D954" s="15"/>
      <c r="E954" s="15"/>
      <c r="F954" s="15"/>
      <c r="G954" s="15"/>
      <c r="H954" s="15"/>
      <c r="I954" s="15"/>
      <c r="J954" s="15"/>
      <c r="K954" s="15"/>
      <c r="L954" s="15"/>
      <c r="M954" s="15"/>
      <c r="N954" s="15"/>
      <c r="O954" s="15"/>
      <c r="P954" s="15"/>
      <c r="Q954" s="15"/>
      <c r="R954" s="15"/>
      <c r="S954" s="15"/>
    </row>
    <row r="955">
      <c r="A955" s="15"/>
      <c r="B955" s="15"/>
      <c r="C955" s="15"/>
      <c r="D955" s="15"/>
      <c r="E955" s="15"/>
      <c r="F955" s="15"/>
      <c r="G955" s="15"/>
      <c r="H955" s="15"/>
      <c r="I955" s="15"/>
      <c r="J955" s="15"/>
      <c r="K955" s="15"/>
      <c r="L955" s="15"/>
      <c r="M955" s="15"/>
      <c r="N955" s="15"/>
      <c r="O955" s="15"/>
      <c r="P955" s="15"/>
      <c r="Q955" s="15"/>
      <c r="R955" s="15"/>
      <c r="S955" s="15"/>
    </row>
    <row r="956">
      <c r="A956" s="15"/>
      <c r="B956" s="15"/>
      <c r="C956" s="15"/>
      <c r="D956" s="15"/>
      <c r="E956" s="15"/>
      <c r="F956" s="15"/>
      <c r="G956" s="15"/>
      <c r="H956" s="15"/>
      <c r="I956" s="15"/>
      <c r="J956" s="15"/>
      <c r="K956" s="15"/>
      <c r="L956" s="15"/>
      <c r="M956" s="15"/>
      <c r="N956" s="15"/>
      <c r="O956" s="15"/>
      <c r="P956" s="15"/>
      <c r="Q956" s="15"/>
      <c r="R956" s="15"/>
      <c r="S956" s="15"/>
    </row>
    <row r="957">
      <c r="A957" s="15"/>
      <c r="B957" s="15"/>
      <c r="C957" s="15"/>
      <c r="D957" s="15"/>
      <c r="E957" s="15"/>
      <c r="F957" s="15"/>
      <c r="G957" s="15"/>
      <c r="H957" s="15"/>
      <c r="I957" s="15"/>
      <c r="J957" s="15"/>
      <c r="K957" s="15"/>
      <c r="L957" s="15"/>
      <c r="M957" s="15"/>
      <c r="N957" s="15"/>
      <c r="O957" s="15"/>
      <c r="P957" s="15"/>
      <c r="Q957" s="15"/>
      <c r="R957" s="15"/>
      <c r="S957" s="15"/>
    </row>
    <row r="958">
      <c r="A958" s="15"/>
      <c r="B958" s="15"/>
      <c r="C958" s="15"/>
      <c r="D958" s="15"/>
      <c r="E958" s="15"/>
      <c r="F958" s="15"/>
      <c r="G958" s="15"/>
      <c r="H958" s="15"/>
      <c r="I958" s="15"/>
      <c r="J958" s="15"/>
      <c r="K958" s="15"/>
      <c r="L958" s="15"/>
      <c r="M958" s="15"/>
      <c r="N958" s="15"/>
      <c r="O958" s="15"/>
      <c r="P958" s="15"/>
      <c r="Q958" s="15"/>
      <c r="R958" s="15"/>
      <c r="S958" s="15"/>
    </row>
    <row r="959">
      <c r="A959" s="15"/>
      <c r="B959" s="15"/>
      <c r="C959" s="15"/>
      <c r="D959" s="15"/>
      <c r="E959" s="15"/>
      <c r="F959" s="15"/>
      <c r="G959" s="15"/>
      <c r="H959" s="15"/>
      <c r="I959" s="15"/>
      <c r="J959" s="15"/>
      <c r="K959" s="15"/>
      <c r="L959" s="15"/>
      <c r="M959" s="15"/>
      <c r="N959" s="15"/>
      <c r="O959" s="15"/>
      <c r="P959" s="15"/>
      <c r="Q959" s="15"/>
      <c r="R959" s="15"/>
      <c r="S959" s="15"/>
    </row>
    <row r="960">
      <c r="A960" s="15"/>
      <c r="B960" s="15"/>
      <c r="C960" s="15"/>
      <c r="D960" s="15"/>
      <c r="E960" s="15"/>
      <c r="F960" s="15"/>
      <c r="G960" s="15"/>
      <c r="H960" s="15"/>
      <c r="I960" s="15"/>
      <c r="J960" s="15"/>
      <c r="K960" s="15"/>
      <c r="L960" s="15"/>
      <c r="M960" s="15"/>
      <c r="N960" s="15"/>
      <c r="O960" s="15"/>
      <c r="P960" s="15"/>
      <c r="Q960" s="15"/>
      <c r="R960" s="15"/>
      <c r="S960" s="15"/>
    </row>
    <row r="961">
      <c r="A961" s="15"/>
      <c r="B961" s="15"/>
      <c r="C961" s="15"/>
      <c r="D961" s="15"/>
      <c r="E961" s="15"/>
      <c r="F961" s="15"/>
      <c r="G961" s="15"/>
      <c r="H961" s="15"/>
      <c r="I961" s="15"/>
      <c r="J961" s="15"/>
      <c r="K961" s="15"/>
      <c r="L961" s="15"/>
      <c r="M961" s="15"/>
      <c r="N961" s="15"/>
      <c r="O961" s="15"/>
      <c r="P961" s="15"/>
      <c r="Q961" s="15"/>
      <c r="R961" s="15"/>
      <c r="S961" s="15"/>
    </row>
    <row r="962">
      <c r="A962" s="15"/>
      <c r="B962" s="15"/>
      <c r="C962" s="15"/>
      <c r="D962" s="15"/>
      <c r="E962" s="15"/>
      <c r="F962" s="15"/>
      <c r="G962" s="15"/>
      <c r="H962" s="15"/>
      <c r="I962" s="15"/>
      <c r="J962" s="15"/>
      <c r="K962" s="15"/>
      <c r="L962" s="15"/>
      <c r="M962" s="15"/>
      <c r="N962" s="15"/>
      <c r="O962" s="15"/>
      <c r="P962" s="15"/>
      <c r="Q962" s="15"/>
      <c r="R962" s="15"/>
      <c r="S962" s="15"/>
    </row>
    <row r="963">
      <c r="A963" s="15"/>
      <c r="B963" s="15"/>
      <c r="C963" s="15"/>
      <c r="D963" s="15"/>
      <c r="E963" s="15"/>
      <c r="F963" s="15"/>
      <c r="G963" s="15"/>
      <c r="H963" s="15"/>
      <c r="I963" s="15"/>
      <c r="J963" s="15"/>
      <c r="K963" s="15"/>
      <c r="L963" s="15"/>
      <c r="M963" s="15"/>
      <c r="N963" s="15"/>
      <c r="O963" s="15"/>
      <c r="P963" s="15"/>
      <c r="Q963" s="15"/>
      <c r="R963" s="15"/>
      <c r="S963" s="15"/>
    </row>
    <row r="964">
      <c r="A964" s="15"/>
      <c r="B964" s="15"/>
      <c r="C964" s="15"/>
      <c r="D964" s="15"/>
      <c r="E964" s="15"/>
      <c r="F964" s="15"/>
      <c r="G964" s="15"/>
      <c r="H964" s="15"/>
      <c r="I964" s="15"/>
      <c r="J964" s="15"/>
      <c r="K964" s="15"/>
      <c r="L964" s="15"/>
      <c r="M964" s="15"/>
      <c r="N964" s="15"/>
      <c r="O964" s="15"/>
      <c r="P964" s="15"/>
      <c r="Q964" s="15"/>
      <c r="R964" s="15"/>
      <c r="S964" s="15"/>
    </row>
    <row r="965">
      <c r="A965" s="15"/>
      <c r="B965" s="15"/>
      <c r="C965" s="15"/>
      <c r="D965" s="15"/>
      <c r="E965" s="15"/>
      <c r="F965" s="15"/>
      <c r="G965" s="15"/>
      <c r="H965" s="15"/>
      <c r="I965" s="15"/>
      <c r="J965" s="15"/>
      <c r="K965" s="15"/>
      <c r="L965" s="15"/>
      <c r="M965" s="15"/>
      <c r="N965" s="15"/>
      <c r="O965" s="15"/>
      <c r="P965" s="15"/>
      <c r="Q965" s="15"/>
      <c r="R965" s="15"/>
      <c r="S965" s="15"/>
    </row>
    <row r="966">
      <c r="A966" s="15"/>
      <c r="B966" s="15"/>
      <c r="C966" s="15"/>
      <c r="D966" s="15"/>
      <c r="E966" s="15"/>
      <c r="F966" s="15"/>
      <c r="G966" s="15"/>
      <c r="H966" s="15"/>
      <c r="I966" s="15"/>
      <c r="J966" s="15"/>
      <c r="K966" s="15"/>
      <c r="L966" s="15"/>
      <c r="M966" s="15"/>
      <c r="N966" s="15"/>
      <c r="O966" s="15"/>
      <c r="P966" s="15"/>
      <c r="Q966" s="15"/>
      <c r="R966" s="15"/>
      <c r="S966" s="15"/>
    </row>
    <row r="967">
      <c r="A967" s="15"/>
      <c r="B967" s="15"/>
      <c r="C967" s="15"/>
      <c r="D967" s="15"/>
      <c r="E967" s="15"/>
      <c r="F967" s="15"/>
      <c r="G967" s="15"/>
      <c r="H967" s="15"/>
      <c r="I967" s="15"/>
      <c r="J967" s="15"/>
      <c r="K967" s="15"/>
      <c r="L967" s="15"/>
      <c r="M967" s="15"/>
      <c r="N967" s="15"/>
      <c r="O967" s="15"/>
      <c r="P967" s="15"/>
      <c r="Q967" s="15"/>
      <c r="R967" s="15"/>
      <c r="S967" s="15"/>
    </row>
    <row r="968">
      <c r="A968" s="15"/>
      <c r="B968" s="15"/>
      <c r="C968" s="15"/>
      <c r="D968" s="15"/>
      <c r="E968" s="15"/>
      <c r="F968" s="15"/>
      <c r="G968" s="15"/>
      <c r="H968" s="15"/>
      <c r="I968" s="15"/>
      <c r="J968" s="15"/>
      <c r="K968" s="15"/>
      <c r="L968" s="15"/>
      <c r="M968" s="15"/>
      <c r="N968" s="15"/>
      <c r="O968" s="15"/>
      <c r="P968" s="15"/>
      <c r="Q968" s="15"/>
      <c r="R968" s="15"/>
      <c r="S968" s="15"/>
    </row>
    <row r="969">
      <c r="A969" s="15"/>
      <c r="B969" s="15"/>
      <c r="C969" s="15"/>
      <c r="D969" s="15"/>
      <c r="E969" s="15"/>
      <c r="F969" s="15"/>
      <c r="G969" s="15"/>
      <c r="H969" s="15"/>
      <c r="I969" s="15"/>
      <c r="J969" s="15"/>
      <c r="K969" s="15"/>
      <c r="L969" s="15"/>
      <c r="M969" s="15"/>
      <c r="N969" s="15"/>
      <c r="O969" s="15"/>
      <c r="P969" s="15"/>
      <c r="Q969" s="15"/>
      <c r="R969" s="15"/>
      <c r="S969" s="15"/>
    </row>
    <row r="970">
      <c r="A970" s="15"/>
      <c r="B970" s="15"/>
      <c r="C970" s="15"/>
      <c r="D970" s="15"/>
      <c r="E970" s="15"/>
      <c r="F970" s="15"/>
      <c r="G970" s="15"/>
      <c r="H970" s="15"/>
      <c r="I970" s="15"/>
      <c r="J970" s="15"/>
      <c r="K970" s="15"/>
      <c r="L970" s="15"/>
      <c r="M970" s="15"/>
      <c r="N970" s="15"/>
      <c r="O970" s="15"/>
      <c r="P970" s="15"/>
      <c r="Q970" s="15"/>
      <c r="R970" s="15"/>
      <c r="S970" s="15"/>
    </row>
    <row r="971">
      <c r="A971" s="15"/>
      <c r="B971" s="15"/>
      <c r="C971" s="15"/>
      <c r="D971" s="15"/>
      <c r="E971" s="15"/>
      <c r="F971" s="15"/>
      <c r="G971" s="15"/>
      <c r="H971" s="15"/>
      <c r="I971" s="15"/>
      <c r="J971" s="15"/>
      <c r="K971" s="15"/>
      <c r="L971" s="15"/>
      <c r="M971" s="15"/>
      <c r="N971" s="15"/>
      <c r="O971" s="15"/>
      <c r="P971" s="15"/>
      <c r="Q971" s="15"/>
      <c r="R971" s="15"/>
      <c r="S971" s="15"/>
    </row>
    <row r="972">
      <c r="A972" s="15"/>
      <c r="B972" s="15"/>
      <c r="C972" s="15"/>
      <c r="D972" s="15"/>
      <c r="E972" s="15"/>
      <c r="F972" s="15"/>
      <c r="G972" s="15"/>
      <c r="H972" s="15"/>
      <c r="I972" s="15"/>
      <c r="J972" s="15"/>
      <c r="K972" s="15"/>
      <c r="L972" s="15"/>
      <c r="M972" s="15"/>
      <c r="N972" s="15"/>
      <c r="O972" s="15"/>
      <c r="P972" s="15"/>
      <c r="Q972" s="15"/>
      <c r="R972" s="15"/>
      <c r="S972" s="15"/>
    </row>
    <row r="973">
      <c r="A973" s="15"/>
      <c r="B973" s="15"/>
      <c r="C973" s="15"/>
      <c r="D973" s="15"/>
      <c r="E973" s="15"/>
      <c r="F973" s="15"/>
      <c r="G973" s="15"/>
      <c r="H973" s="15"/>
      <c r="I973" s="15"/>
      <c r="J973" s="15"/>
      <c r="K973" s="15"/>
      <c r="L973" s="15"/>
      <c r="M973" s="15"/>
      <c r="N973" s="15"/>
      <c r="O973" s="15"/>
      <c r="P973" s="15"/>
      <c r="Q973" s="15"/>
      <c r="R973" s="15"/>
      <c r="S973" s="15"/>
    </row>
    <row r="974">
      <c r="A974" s="15"/>
      <c r="B974" s="15"/>
      <c r="C974" s="15"/>
      <c r="D974" s="15"/>
      <c r="E974" s="15"/>
      <c r="F974" s="15"/>
      <c r="G974" s="15"/>
      <c r="H974" s="15"/>
      <c r="I974" s="15"/>
      <c r="J974" s="15"/>
      <c r="K974" s="15"/>
      <c r="L974" s="15"/>
      <c r="M974" s="15"/>
      <c r="N974" s="15"/>
      <c r="O974" s="15"/>
      <c r="P974" s="15"/>
      <c r="Q974" s="15"/>
      <c r="R974" s="15"/>
      <c r="S974" s="15"/>
    </row>
    <row r="975">
      <c r="A975" s="15"/>
      <c r="B975" s="15"/>
      <c r="C975" s="15"/>
      <c r="D975" s="15"/>
      <c r="E975" s="15"/>
      <c r="F975" s="15"/>
      <c r="G975" s="15"/>
      <c r="H975" s="15"/>
      <c r="I975" s="15"/>
      <c r="J975" s="15"/>
      <c r="K975" s="15"/>
      <c r="L975" s="15"/>
      <c r="M975" s="15"/>
      <c r="N975" s="15"/>
      <c r="O975" s="15"/>
      <c r="P975" s="15"/>
      <c r="Q975" s="15"/>
      <c r="R975" s="15"/>
      <c r="S975" s="15"/>
    </row>
    <row r="976">
      <c r="A976" s="15"/>
      <c r="B976" s="15"/>
      <c r="C976" s="15"/>
      <c r="D976" s="15"/>
      <c r="E976" s="15"/>
      <c r="F976" s="15"/>
      <c r="G976" s="15"/>
      <c r="H976" s="15"/>
      <c r="I976" s="15"/>
      <c r="J976" s="15"/>
      <c r="K976" s="15"/>
      <c r="L976" s="15"/>
      <c r="M976" s="15"/>
      <c r="N976" s="15"/>
      <c r="O976" s="15"/>
      <c r="P976" s="15"/>
      <c r="Q976" s="15"/>
      <c r="R976" s="15"/>
      <c r="S976" s="15"/>
    </row>
    <row r="977">
      <c r="A977" s="15"/>
      <c r="B977" s="15"/>
      <c r="C977" s="15"/>
      <c r="D977" s="15"/>
      <c r="E977" s="15"/>
      <c r="F977" s="15"/>
      <c r="G977" s="15"/>
      <c r="H977" s="15"/>
      <c r="I977" s="15"/>
      <c r="J977" s="15"/>
      <c r="K977" s="15"/>
      <c r="L977" s="15"/>
      <c r="M977" s="15"/>
      <c r="N977" s="15"/>
      <c r="O977" s="15"/>
      <c r="P977" s="15"/>
      <c r="Q977" s="15"/>
      <c r="R977" s="15"/>
      <c r="S977" s="15"/>
    </row>
    <row r="978">
      <c r="A978" s="15"/>
      <c r="B978" s="15"/>
      <c r="C978" s="15"/>
      <c r="D978" s="15"/>
      <c r="E978" s="15"/>
      <c r="F978" s="15"/>
      <c r="G978" s="15"/>
      <c r="H978" s="15"/>
      <c r="I978" s="15"/>
      <c r="J978" s="15"/>
      <c r="K978" s="15"/>
      <c r="L978" s="15"/>
      <c r="M978" s="15"/>
      <c r="N978" s="15"/>
      <c r="O978" s="15"/>
      <c r="P978" s="15"/>
      <c r="Q978" s="15"/>
      <c r="R978" s="15"/>
      <c r="S978" s="15"/>
    </row>
    <row r="979">
      <c r="A979" s="15"/>
      <c r="B979" s="15"/>
      <c r="C979" s="15"/>
      <c r="D979" s="15"/>
      <c r="E979" s="15"/>
      <c r="F979" s="15"/>
      <c r="G979" s="15"/>
      <c r="H979" s="15"/>
      <c r="I979" s="15"/>
      <c r="J979" s="15"/>
      <c r="K979" s="15"/>
      <c r="L979" s="15"/>
      <c r="M979" s="15"/>
      <c r="N979" s="15"/>
      <c r="O979" s="15"/>
      <c r="P979" s="15"/>
      <c r="Q979" s="15"/>
      <c r="R979" s="15"/>
      <c r="S979" s="15"/>
    </row>
    <row r="980">
      <c r="A980" s="15"/>
      <c r="B980" s="15"/>
      <c r="C980" s="15"/>
      <c r="D980" s="15"/>
      <c r="E980" s="15"/>
      <c r="F980" s="15"/>
      <c r="G980" s="15"/>
      <c r="H980" s="15"/>
      <c r="I980" s="15"/>
      <c r="J980" s="15"/>
      <c r="K980" s="15"/>
      <c r="L980" s="15"/>
      <c r="M980" s="15"/>
      <c r="N980" s="15"/>
      <c r="O980" s="15"/>
      <c r="P980" s="15"/>
      <c r="Q980" s="15"/>
      <c r="R980" s="15"/>
      <c r="S980" s="15"/>
    </row>
    <row r="981">
      <c r="A981" s="15"/>
      <c r="B981" s="15"/>
      <c r="C981" s="15"/>
      <c r="D981" s="15"/>
      <c r="E981" s="15"/>
      <c r="F981" s="15"/>
      <c r="G981" s="15"/>
      <c r="H981" s="15"/>
      <c r="I981" s="15"/>
      <c r="J981" s="15"/>
      <c r="K981" s="15"/>
      <c r="L981" s="15"/>
      <c r="M981" s="15"/>
      <c r="N981" s="15"/>
      <c r="O981" s="15"/>
      <c r="P981" s="15"/>
      <c r="Q981" s="15"/>
      <c r="R981" s="15"/>
      <c r="S981" s="15"/>
    </row>
    <row r="982">
      <c r="A982" s="15"/>
      <c r="B982" s="15"/>
      <c r="C982" s="15"/>
      <c r="D982" s="15"/>
      <c r="E982" s="15"/>
      <c r="F982" s="15"/>
      <c r="G982" s="15"/>
      <c r="H982" s="15"/>
      <c r="I982" s="15"/>
      <c r="J982" s="15"/>
      <c r="K982" s="15"/>
      <c r="L982" s="15"/>
      <c r="M982" s="15"/>
      <c r="N982" s="15"/>
      <c r="O982" s="15"/>
      <c r="P982" s="15"/>
      <c r="Q982" s="15"/>
      <c r="R982" s="15"/>
      <c r="S982" s="15"/>
    </row>
    <row r="983">
      <c r="A983" s="15"/>
      <c r="B983" s="15"/>
      <c r="C983" s="15"/>
      <c r="D983" s="15"/>
      <c r="E983" s="15"/>
      <c r="F983" s="15"/>
      <c r="G983" s="15"/>
      <c r="H983" s="15"/>
      <c r="I983" s="15"/>
      <c r="J983" s="15"/>
      <c r="K983" s="15"/>
      <c r="L983" s="15"/>
      <c r="M983" s="15"/>
      <c r="N983" s="15"/>
      <c r="O983" s="15"/>
      <c r="P983" s="15"/>
      <c r="Q983" s="15"/>
      <c r="R983" s="15"/>
      <c r="S983" s="15"/>
    </row>
    <row r="984">
      <c r="A984" s="15"/>
      <c r="B984" s="15"/>
      <c r="C984" s="15"/>
      <c r="D984" s="15"/>
      <c r="E984" s="15"/>
      <c r="F984" s="15"/>
      <c r="G984" s="15"/>
      <c r="H984" s="15"/>
      <c r="I984" s="15"/>
      <c r="J984" s="15"/>
      <c r="K984" s="15"/>
      <c r="L984" s="15"/>
      <c r="M984" s="15"/>
      <c r="N984" s="15"/>
      <c r="O984" s="15"/>
      <c r="P984" s="15"/>
      <c r="Q984" s="15"/>
      <c r="R984" s="15"/>
      <c r="S984" s="15"/>
    </row>
    <row r="985">
      <c r="A985" s="15"/>
      <c r="B985" s="15"/>
      <c r="C985" s="15"/>
      <c r="D985" s="15"/>
      <c r="E985" s="15"/>
      <c r="F985" s="15"/>
      <c r="G985" s="15"/>
      <c r="H985" s="15"/>
      <c r="I985" s="15"/>
      <c r="J985" s="15"/>
      <c r="K985" s="15"/>
      <c r="L985" s="15"/>
      <c r="M985" s="15"/>
      <c r="N985" s="15"/>
      <c r="O985" s="15"/>
      <c r="P985" s="15"/>
      <c r="Q985" s="15"/>
      <c r="R985" s="15"/>
      <c r="S985" s="15"/>
    </row>
    <row r="986">
      <c r="A986" s="15"/>
      <c r="B986" s="15"/>
      <c r="C986" s="15"/>
      <c r="D986" s="15"/>
      <c r="E986" s="15"/>
      <c r="F986" s="15"/>
      <c r="G986" s="15"/>
      <c r="H986" s="15"/>
      <c r="I986" s="15"/>
      <c r="J986" s="15"/>
      <c r="K986" s="15"/>
      <c r="L986" s="15"/>
      <c r="M986" s="15"/>
      <c r="N986" s="15"/>
      <c r="O986" s="15"/>
      <c r="P986" s="15"/>
      <c r="Q986" s="15"/>
      <c r="R986" s="15"/>
      <c r="S986" s="15"/>
    </row>
    <row r="987">
      <c r="A987" s="15"/>
      <c r="B987" s="15"/>
      <c r="C987" s="15"/>
      <c r="D987" s="15"/>
      <c r="E987" s="15"/>
      <c r="F987" s="15"/>
      <c r="G987" s="15"/>
      <c r="H987" s="15"/>
      <c r="I987" s="15"/>
      <c r="J987" s="15"/>
      <c r="K987" s="15"/>
      <c r="L987" s="15"/>
      <c r="M987" s="15"/>
      <c r="N987" s="15"/>
      <c r="O987" s="15"/>
      <c r="P987" s="15"/>
      <c r="Q987" s="15"/>
      <c r="R987" s="15"/>
      <c r="S987" s="15"/>
    </row>
    <row r="988">
      <c r="A988" s="15"/>
      <c r="B988" s="15"/>
      <c r="C988" s="15"/>
      <c r="D988" s="15"/>
      <c r="E988" s="15"/>
      <c r="F988" s="15"/>
      <c r="G988" s="15"/>
      <c r="H988" s="15"/>
      <c r="I988" s="15"/>
      <c r="J988" s="15"/>
      <c r="K988" s="15"/>
      <c r="L988" s="15"/>
      <c r="M988" s="15"/>
      <c r="N988" s="15"/>
      <c r="O988" s="15"/>
      <c r="P988" s="15"/>
      <c r="Q988" s="15"/>
      <c r="R988" s="15"/>
      <c r="S988" s="15"/>
    </row>
    <row r="989">
      <c r="A989" s="15"/>
      <c r="B989" s="15"/>
      <c r="C989" s="15"/>
      <c r="D989" s="15"/>
      <c r="E989" s="15"/>
      <c r="F989" s="15"/>
      <c r="G989" s="15"/>
      <c r="H989" s="15"/>
      <c r="I989" s="15"/>
      <c r="J989" s="15"/>
      <c r="K989" s="15"/>
      <c r="L989" s="15"/>
      <c r="M989" s="15"/>
      <c r="N989" s="15"/>
      <c r="O989" s="15"/>
      <c r="P989" s="15"/>
      <c r="Q989" s="15"/>
      <c r="R989" s="15"/>
      <c r="S989" s="15"/>
    </row>
    <row r="990">
      <c r="A990" s="15"/>
      <c r="B990" s="15"/>
      <c r="C990" s="15"/>
      <c r="D990" s="15"/>
      <c r="E990" s="15"/>
      <c r="F990" s="15"/>
      <c r="G990" s="15"/>
      <c r="H990" s="15"/>
      <c r="I990" s="15"/>
      <c r="J990" s="15"/>
      <c r="K990" s="15"/>
      <c r="L990" s="15"/>
      <c r="M990" s="15"/>
      <c r="N990" s="15"/>
      <c r="O990" s="15"/>
      <c r="P990" s="15"/>
      <c r="Q990" s="15"/>
      <c r="R990" s="15"/>
      <c r="S990" s="15"/>
    </row>
    <row r="991">
      <c r="A991" s="15"/>
      <c r="B991" s="15"/>
      <c r="C991" s="15"/>
      <c r="D991" s="15"/>
      <c r="E991" s="15"/>
      <c r="F991" s="15"/>
      <c r="G991" s="15"/>
      <c r="H991" s="15"/>
      <c r="I991" s="15"/>
      <c r="J991" s="15"/>
      <c r="K991" s="15"/>
      <c r="L991" s="15"/>
      <c r="M991" s="15"/>
      <c r="N991" s="15"/>
      <c r="O991" s="15"/>
      <c r="P991" s="15"/>
      <c r="Q991" s="15"/>
      <c r="R991" s="15"/>
      <c r="S991" s="15"/>
    </row>
    <row r="992">
      <c r="A992" s="15"/>
      <c r="B992" s="15"/>
      <c r="C992" s="15"/>
      <c r="D992" s="15"/>
      <c r="E992" s="15"/>
      <c r="F992" s="15"/>
      <c r="G992" s="15"/>
      <c r="H992" s="15"/>
      <c r="I992" s="15"/>
      <c r="J992" s="15"/>
      <c r="K992" s="15"/>
      <c r="L992" s="15"/>
      <c r="M992" s="15"/>
      <c r="N992" s="15"/>
      <c r="O992" s="15"/>
      <c r="P992" s="15"/>
      <c r="Q992" s="15"/>
      <c r="R992" s="15"/>
      <c r="S992" s="15"/>
    </row>
    <row r="993">
      <c r="A993" s="15"/>
      <c r="B993" s="15"/>
      <c r="C993" s="15"/>
      <c r="D993" s="15"/>
      <c r="E993" s="15"/>
      <c r="F993" s="15"/>
      <c r="G993" s="15"/>
      <c r="H993" s="15"/>
      <c r="I993" s="15"/>
      <c r="J993" s="15"/>
      <c r="K993" s="15"/>
      <c r="L993" s="15"/>
      <c r="M993" s="15"/>
      <c r="N993" s="15"/>
      <c r="O993" s="15"/>
      <c r="P993" s="15"/>
      <c r="Q993" s="15"/>
      <c r="R993" s="15"/>
      <c r="S993" s="15"/>
    </row>
    <row r="994">
      <c r="A994" s="15"/>
      <c r="B994" s="15"/>
      <c r="C994" s="15"/>
      <c r="D994" s="15"/>
      <c r="E994" s="15"/>
      <c r="F994" s="15"/>
      <c r="G994" s="15"/>
      <c r="H994" s="15"/>
      <c r="I994" s="15"/>
      <c r="J994" s="15"/>
      <c r="K994" s="15"/>
      <c r="L994" s="15"/>
      <c r="M994" s="15"/>
      <c r="N994" s="15"/>
      <c r="O994" s="15"/>
      <c r="P994" s="15"/>
      <c r="Q994" s="15"/>
      <c r="R994" s="15"/>
      <c r="S994" s="15"/>
    </row>
    <row r="995">
      <c r="A995" s="15"/>
      <c r="B995" s="15"/>
      <c r="C995" s="15"/>
      <c r="D995" s="15"/>
      <c r="E995" s="15"/>
      <c r="F995" s="15"/>
      <c r="G995" s="15"/>
      <c r="H995" s="15"/>
      <c r="I995" s="15"/>
      <c r="J995" s="15"/>
      <c r="K995" s="15"/>
      <c r="L995" s="15"/>
      <c r="M995" s="15"/>
      <c r="N995" s="15"/>
      <c r="O995" s="15"/>
      <c r="P995" s="15"/>
      <c r="Q995" s="15"/>
      <c r="R995" s="15"/>
      <c r="S995" s="15"/>
    </row>
    <row r="996">
      <c r="A996" s="15"/>
      <c r="B996" s="15"/>
      <c r="C996" s="15"/>
      <c r="D996" s="15"/>
      <c r="E996" s="15"/>
      <c r="F996" s="15"/>
      <c r="G996" s="15"/>
      <c r="H996" s="15"/>
      <c r="I996" s="15"/>
      <c r="J996" s="15"/>
      <c r="K996" s="15"/>
      <c r="L996" s="15"/>
      <c r="M996" s="15"/>
      <c r="N996" s="15"/>
      <c r="O996" s="15"/>
      <c r="P996" s="15"/>
      <c r="Q996" s="15"/>
      <c r="R996" s="15"/>
      <c r="S996" s="15"/>
    </row>
    <row r="997">
      <c r="A997" s="15"/>
      <c r="B997" s="15"/>
      <c r="C997" s="15"/>
      <c r="D997" s="15"/>
      <c r="E997" s="15"/>
      <c r="F997" s="15"/>
      <c r="G997" s="15"/>
      <c r="H997" s="15"/>
      <c r="I997" s="15"/>
      <c r="J997" s="15"/>
      <c r="K997" s="15"/>
      <c r="L997" s="15"/>
      <c r="M997" s="15"/>
      <c r="N997" s="15"/>
      <c r="O997" s="15"/>
      <c r="P997" s="15"/>
      <c r="Q997" s="15"/>
      <c r="R997" s="15"/>
      <c r="S997" s="15"/>
    </row>
    <row r="998">
      <c r="A998" s="15"/>
      <c r="B998" s="15"/>
      <c r="C998" s="15"/>
      <c r="D998" s="15"/>
      <c r="E998" s="15"/>
      <c r="F998" s="15"/>
      <c r="G998" s="15"/>
      <c r="H998" s="15"/>
      <c r="I998" s="15"/>
      <c r="J998" s="15"/>
      <c r="K998" s="15"/>
      <c r="L998" s="15"/>
      <c r="M998" s="15"/>
      <c r="N998" s="15"/>
      <c r="O998" s="15"/>
      <c r="P998" s="15"/>
      <c r="Q998" s="15"/>
      <c r="R998" s="15"/>
      <c r="S998" s="15"/>
    </row>
    <row r="999">
      <c r="A999" s="15"/>
      <c r="B999" s="15"/>
      <c r="C999" s="15"/>
      <c r="D999" s="15"/>
      <c r="E999" s="15"/>
      <c r="F999" s="15"/>
      <c r="G999" s="15"/>
      <c r="H999" s="15"/>
      <c r="I999" s="15"/>
      <c r="J999" s="15"/>
      <c r="K999" s="15"/>
      <c r="L999" s="15"/>
      <c r="M999" s="15"/>
      <c r="N999" s="15"/>
      <c r="O999" s="15"/>
      <c r="P999" s="15"/>
      <c r="Q999" s="15"/>
      <c r="R999" s="15"/>
      <c r="S999" s="15"/>
    </row>
    <row r="1000">
      <c r="A1000" s="15"/>
      <c r="B1000" s="15"/>
      <c r="C1000" s="15"/>
      <c r="D1000" s="15"/>
      <c r="E1000" s="15"/>
      <c r="F1000" s="15"/>
      <c r="G1000" s="15"/>
      <c r="H1000" s="15"/>
      <c r="I1000" s="15"/>
      <c r="J1000" s="15"/>
      <c r="K1000" s="15"/>
      <c r="L1000" s="15"/>
      <c r="M1000" s="15"/>
      <c r="N1000" s="15"/>
      <c r="O1000" s="15"/>
      <c r="P1000" s="15"/>
      <c r="Q1000" s="15"/>
      <c r="R1000" s="15"/>
      <c r="S1000" s="15"/>
    </row>
    <row r="1001">
      <c r="A1001" s="15"/>
      <c r="B1001" s="15"/>
      <c r="C1001" s="15"/>
      <c r="D1001" s="15"/>
      <c r="E1001" s="15"/>
      <c r="F1001" s="15"/>
      <c r="G1001" s="15"/>
      <c r="H1001" s="15"/>
      <c r="I1001" s="15"/>
      <c r="J1001" s="15"/>
      <c r="K1001" s="15"/>
      <c r="L1001" s="15"/>
      <c r="M1001" s="15"/>
      <c r="N1001" s="15"/>
      <c r="O1001" s="15"/>
      <c r="P1001" s="15"/>
      <c r="Q1001" s="15"/>
      <c r="R1001" s="15"/>
      <c r="S1001" s="15"/>
    </row>
    <row r="1002">
      <c r="A1002" s="15"/>
      <c r="B1002" s="15"/>
      <c r="C1002" s="15"/>
      <c r="D1002" s="15"/>
      <c r="E1002" s="15"/>
      <c r="F1002" s="15"/>
      <c r="G1002" s="15"/>
      <c r="H1002" s="15"/>
      <c r="I1002" s="15"/>
      <c r="J1002" s="15"/>
      <c r="K1002" s="15"/>
      <c r="L1002" s="15"/>
      <c r="M1002" s="15"/>
      <c r="N1002" s="15"/>
      <c r="O1002" s="15"/>
      <c r="P1002" s="15"/>
      <c r="Q1002" s="15"/>
      <c r="R1002" s="15"/>
      <c r="S1002" s="15"/>
    </row>
    <row r="1003">
      <c r="A1003" s="15"/>
      <c r="B1003" s="15"/>
      <c r="C1003" s="15"/>
      <c r="D1003" s="15"/>
      <c r="E1003" s="15"/>
      <c r="F1003" s="15"/>
      <c r="G1003" s="15"/>
      <c r="H1003" s="15"/>
      <c r="I1003" s="15"/>
      <c r="J1003" s="15"/>
      <c r="K1003" s="15"/>
      <c r="L1003" s="15"/>
      <c r="M1003" s="15"/>
      <c r="N1003" s="15"/>
      <c r="O1003" s="15"/>
      <c r="P1003" s="15"/>
      <c r="Q1003" s="15"/>
      <c r="R1003" s="15"/>
      <c r="S1003" s="15"/>
    </row>
    <row r="1004">
      <c r="A1004" s="15"/>
      <c r="B1004" s="15"/>
      <c r="C1004" s="15"/>
      <c r="D1004" s="15"/>
      <c r="E1004" s="15"/>
      <c r="F1004" s="15"/>
      <c r="G1004" s="15"/>
      <c r="H1004" s="15"/>
      <c r="I1004" s="15"/>
      <c r="J1004" s="15"/>
      <c r="K1004" s="15"/>
      <c r="L1004" s="15"/>
      <c r="M1004" s="15"/>
      <c r="N1004" s="15"/>
      <c r="O1004" s="15"/>
      <c r="P1004" s="15"/>
      <c r="Q1004" s="15"/>
      <c r="R1004" s="15"/>
      <c r="S1004" s="15"/>
    </row>
    <row r="1005">
      <c r="A1005" s="15"/>
      <c r="B1005" s="15"/>
      <c r="C1005" s="15"/>
      <c r="D1005" s="15"/>
      <c r="E1005" s="15"/>
      <c r="F1005" s="15"/>
      <c r="G1005" s="15"/>
      <c r="H1005" s="15"/>
      <c r="I1005" s="15"/>
      <c r="J1005" s="15"/>
      <c r="K1005" s="15"/>
      <c r="L1005" s="15"/>
      <c r="M1005" s="15"/>
      <c r="N1005" s="15"/>
      <c r="O1005" s="15"/>
      <c r="P1005" s="15"/>
      <c r="Q1005" s="15"/>
      <c r="R1005" s="15"/>
      <c r="S1005" s="15"/>
    </row>
    <row r="1006">
      <c r="A1006" s="15"/>
      <c r="B1006" s="15"/>
      <c r="C1006" s="15"/>
      <c r="D1006" s="15"/>
      <c r="E1006" s="15"/>
      <c r="F1006" s="15"/>
      <c r="G1006" s="15"/>
      <c r="H1006" s="15"/>
      <c r="I1006" s="15"/>
      <c r="J1006" s="15"/>
      <c r="K1006" s="15"/>
      <c r="L1006" s="15"/>
      <c r="M1006" s="15"/>
      <c r="N1006" s="15"/>
      <c r="O1006" s="15"/>
      <c r="P1006" s="15"/>
      <c r="Q1006" s="15"/>
      <c r="R1006" s="15"/>
      <c r="S1006" s="15"/>
    </row>
    <row r="1007">
      <c r="A1007" s="15"/>
      <c r="B1007" s="15"/>
      <c r="C1007" s="15"/>
      <c r="D1007" s="15"/>
      <c r="E1007" s="15"/>
      <c r="F1007" s="15"/>
      <c r="G1007" s="15"/>
      <c r="H1007" s="15"/>
      <c r="I1007" s="15"/>
      <c r="J1007" s="15"/>
      <c r="K1007" s="15"/>
      <c r="L1007" s="15"/>
      <c r="M1007" s="15"/>
      <c r="N1007" s="15"/>
      <c r="O1007" s="15"/>
      <c r="P1007" s="15"/>
      <c r="Q1007" s="15"/>
      <c r="R1007" s="15"/>
      <c r="S1007" s="15"/>
    </row>
    <row r="1008">
      <c r="A1008" s="15"/>
      <c r="B1008" s="15"/>
      <c r="C1008" s="15"/>
      <c r="D1008" s="15"/>
      <c r="E1008" s="15"/>
      <c r="F1008" s="15"/>
      <c r="G1008" s="15"/>
      <c r="H1008" s="15"/>
      <c r="I1008" s="15"/>
      <c r="J1008" s="15"/>
      <c r="K1008" s="15"/>
      <c r="L1008" s="15"/>
      <c r="M1008" s="15"/>
      <c r="N1008" s="15"/>
      <c r="O1008" s="15"/>
      <c r="P1008" s="15"/>
      <c r="Q1008" s="15"/>
      <c r="R1008" s="15"/>
      <c r="S1008" s="15"/>
    </row>
    <row r="1009">
      <c r="A1009" s="15"/>
      <c r="B1009" s="15"/>
      <c r="C1009" s="15"/>
      <c r="D1009" s="15"/>
      <c r="E1009" s="15"/>
      <c r="F1009" s="15"/>
      <c r="G1009" s="15"/>
      <c r="H1009" s="15"/>
      <c r="I1009" s="15"/>
      <c r="J1009" s="15"/>
      <c r="K1009" s="15"/>
      <c r="L1009" s="15"/>
      <c r="M1009" s="15"/>
      <c r="N1009" s="15"/>
      <c r="O1009" s="15"/>
      <c r="P1009" s="15"/>
      <c r="Q1009" s="15"/>
      <c r="R1009" s="15"/>
      <c r="S1009" s="15"/>
    </row>
    <row r="1010">
      <c r="A1010" s="15"/>
      <c r="B1010" s="15"/>
      <c r="C1010" s="15"/>
      <c r="D1010" s="15"/>
      <c r="E1010" s="15"/>
      <c r="F1010" s="15"/>
      <c r="G1010" s="15"/>
      <c r="H1010" s="15"/>
      <c r="I1010" s="15"/>
      <c r="J1010" s="15"/>
      <c r="K1010" s="15"/>
      <c r="L1010" s="15"/>
      <c r="M1010" s="15"/>
      <c r="N1010" s="15"/>
      <c r="O1010" s="15"/>
      <c r="P1010" s="15"/>
      <c r="Q1010" s="15"/>
      <c r="R1010" s="15"/>
      <c r="S1010" s="15"/>
    </row>
    <row r="1011">
      <c r="A1011" s="15"/>
      <c r="B1011" s="15"/>
      <c r="C1011" s="15"/>
      <c r="D1011" s="15"/>
      <c r="E1011" s="15"/>
      <c r="F1011" s="15"/>
      <c r="G1011" s="15"/>
      <c r="H1011" s="15"/>
      <c r="I1011" s="15"/>
      <c r="J1011" s="15"/>
      <c r="K1011" s="15"/>
      <c r="L1011" s="15"/>
      <c r="M1011" s="15"/>
      <c r="N1011" s="15"/>
      <c r="O1011" s="15"/>
      <c r="P1011" s="15"/>
      <c r="Q1011" s="15"/>
      <c r="R1011" s="15"/>
      <c r="S1011" s="15"/>
    </row>
    <row r="1012">
      <c r="A1012" s="15"/>
      <c r="B1012" s="15"/>
      <c r="C1012" s="15"/>
      <c r="D1012" s="15"/>
      <c r="E1012" s="15"/>
      <c r="F1012" s="15"/>
      <c r="G1012" s="15"/>
      <c r="H1012" s="15"/>
      <c r="I1012" s="15"/>
      <c r="J1012" s="15"/>
      <c r="K1012" s="15"/>
      <c r="L1012" s="15"/>
      <c r="M1012" s="15"/>
      <c r="N1012" s="15"/>
      <c r="O1012" s="15"/>
      <c r="P1012" s="15"/>
      <c r="Q1012" s="15"/>
      <c r="R1012" s="15"/>
      <c r="S1012" s="15"/>
    </row>
    <row r="1013">
      <c r="A1013" s="15"/>
      <c r="B1013" s="15"/>
      <c r="C1013" s="15"/>
      <c r="D1013" s="15"/>
      <c r="E1013" s="15"/>
      <c r="F1013" s="15"/>
      <c r="G1013" s="15"/>
      <c r="H1013" s="15"/>
      <c r="I1013" s="15"/>
      <c r="J1013" s="15"/>
      <c r="K1013" s="15"/>
      <c r="L1013" s="15"/>
      <c r="M1013" s="15"/>
      <c r="N1013" s="15"/>
      <c r="O1013" s="15"/>
      <c r="P1013" s="15"/>
      <c r="Q1013" s="15"/>
      <c r="R1013" s="15"/>
      <c r="S1013" s="15"/>
    </row>
    <row r="1014">
      <c r="A1014" s="15"/>
      <c r="B1014" s="15"/>
      <c r="C1014" s="15"/>
      <c r="D1014" s="15"/>
      <c r="E1014" s="15"/>
      <c r="F1014" s="15"/>
      <c r="G1014" s="15"/>
      <c r="H1014" s="15"/>
      <c r="I1014" s="15"/>
      <c r="J1014" s="15"/>
      <c r="K1014" s="15"/>
      <c r="L1014" s="15"/>
      <c r="M1014" s="15"/>
      <c r="N1014" s="15"/>
      <c r="O1014" s="15"/>
      <c r="P1014" s="15"/>
      <c r="Q1014" s="15"/>
      <c r="R1014" s="15"/>
      <c r="S1014" s="15"/>
    </row>
    <row r="1015">
      <c r="A1015" s="15"/>
      <c r="B1015" s="15"/>
      <c r="C1015" s="15"/>
      <c r="D1015" s="15"/>
      <c r="E1015" s="15"/>
      <c r="F1015" s="15"/>
      <c r="G1015" s="15"/>
      <c r="H1015" s="15"/>
      <c r="I1015" s="15"/>
      <c r="J1015" s="15"/>
      <c r="K1015" s="15"/>
      <c r="L1015" s="15"/>
      <c r="M1015" s="15"/>
      <c r="N1015" s="15"/>
      <c r="O1015" s="15"/>
      <c r="P1015" s="15"/>
      <c r="Q1015" s="15"/>
      <c r="R1015" s="15"/>
      <c r="S1015" s="15"/>
    </row>
    <row r="1016">
      <c r="A1016" s="15"/>
      <c r="B1016" s="15"/>
      <c r="C1016" s="15"/>
      <c r="D1016" s="15"/>
      <c r="E1016" s="15"/>
      <c r="F1016" s="15"/>
      <c r="G1016" s="15"/>
      <c r="H1016" s="15"/>
      <c r="I1016" s="15"/>
      <c r="J1016" s="15"/>
      <c r="K1016" s="15"/>
      <c r="L1016" s="15"/>
      <c r="M1016" s="15"/>
      <c r="N1016" s="15"/>
      <c r="O1016" s="15"/>
      <c r="P1016" s="15"/>
      <c r="Q1016" s="15"/>
      <c r="R1016" s="15"/>
      <c r="S1016" s="15"/>
    </row>
    <row r="1017">
      <c r="A1017" s="15"/>
      <c r="B1017" s="15"/>
      <c r="C1017" s="15"/>
      <c r="D1017" s="15"/>
      <c r="E1017" s="15"/>
      <c r="F1017" s="15"/>
      <c r="G1017" s="15"/>
      <c r="H1017" s="15"/>
      <c r="I1017" s="15"/>
      <c r="J1017" s="15"/>
      <c r="K1017" s="15"/>
      <c r="L1017" s="15"/>
      <c r="M1017" s="15"/>
      <c r="N1017" s="15"/>
      <c r="O1017" s="15"/>
      <c r="P1017" s="15"/>
      <c r="Q1017" s="15"/>
      <c r="R1017" s="15"/>
      <c r="S1017" s="15"/>
    </row>
    <row r="1018">
      <c r="A1018" s="15"/>
      <c r="B1018" s="15"/>
      <c r="C1018" s="15"/>
      <c r="D1018" s="15"/>
      <c r="E1018" s="15"/>
      <c r="F1018" s="15"/>
      <c r="G1018" s="15"/>
      <c r="H1018" s="15"/>
      <c r="I1018" s="15"/>
      <c r="J1018" s="15"/>
      <c r="K1018" s="15"/>
      <c r="L1018" s="15"/>
      <c r="M1018" s="15"/>
      <c r="N1018" s="15"/>
      <c r="O1018" s="15"/>
      <c r="P1018" s="15"/>
      <c r="Q1018" s="15"/>
      <c r="R1018" s="15"/>
      <c r="S1018" s="15"/>
    </row>
    <row r="1019">
      <c r="A1019" s="15"/>
      <c r="B1019" s="15"/>
      <c r="C1019" s="15"/>
      <c r="D1019" s="15"/>
      <c r="E1019" s="15"/>
      <c r="F1019" s="15"/>
      <c r="G1019" s="15"/>
      <c r="H1019" s="15"/>
      <c r="I1019" s="15"/>
      <c r="J1019" s="15"/>
      <c r="K1019" s="15"/>
      <c r="L1019" s="15"/>
      <c r="M1019" s="15"/>
      <c r="N1019" s="15"/>
      <c r="O1019" s="15"/>
      <c r="P1019" s="15"/>
      <c r="Q1019" s="15"/>
      <c r="R1019" s="15"/>
      <c r="S1019" s="15"/>
    </row>
    <row r="1020">
      <c r="A1020" s="15"/>
      <c r="B1020" s="15"/>
      <c r="C1020" s="15"/>
      <c r="D1020" s="15"/>
      <c r="E1020" s="15"/>
      <c r="F1020" s="15"/>
      <c r="G1020" s="15"/>
      <c r="H1020" s="15"/>
      <c r="I1020" s="15"/>
      <c r="J1020" s="15"/>
      <c r="K1020" s="15"/>
      <c r="L1020" s="15"/>
      <c r="M1020" s="15"/>
      <c r="N1020" s="15"/>
      <c r="O1020" s="15"/>
      <c r="P1020" s="15"/>
      <c r="Q1020" s="15"/>
      <c r="R1020" s="15"/>
      <c r="S1020" s="15"/>
    </row>
    <row r="1021">
      <c r="A1021" s="15"/>
      <c r="B1021" s="15"/>
      <c r="C1021" s="15"/>
      <c r="D1021" s="15"/>
      <c r="E1021" s="15"/>
      <c r="F1021" s="15"/>
      <c r="G1021" s="15"/>
      <c r="H1021" s="15"/>
      <c r="I1021" s="15"/>
      <c r="J1021" s="15"/>
      <c r="K1021" s="15"/>
      <c r="L1021" s="15"/>
      <c r="M1021" s="15"/>
      <c r="N1021" s="15"/>
      <c r="O1021" s="15"/>
      <c r="P1021" s="15"/>
      <c r="Q1021" s="15"/>
      <c r="R1021" s="15"/>
      <c r="S1021" s="15"/>
    </row>
    <row r="1022">
      <c r="A1022" s="15"/>
      <c r="B1022" s="15"/>
      <c r="C1022" s="15"/>
      <c r="D1022" s="15"/>
      <c r="E1022" s="15"/>
      <c r="F1022" s="15"/>
      <c r="G1022" s="15"/>
      <c r="H1022" s="15"/>
      <c r="I1022" s="15"/>
      <c r="J1022" s="15"/>
      <c r="K1022" s="15"/>
      <c r="L1022" s="15"/>
      <c r="M1022" s="15"/>
      <c r="N1022" s="15"/>
      <c r="O1022" s="15"/>
      <c r="P1022" s="15"/>
      <c r="Q1022" s="15"/>
      <c r="R1022" s="15"/>
      <c r="S1022" s="15"/>
    </row>
    <row r="1023">
      <c r="A1023" s="15"/>
      <c r="B1023" s="15"/>
      <c r="C1023" s="15"/>
      <c r="D1023" s="15"/>
      <c r="E1023" s="15"/>
      <c r="F1023" s="15"/>
      <c r="G1023" s="15"/>
      <c r="H1023" s="15"/>
      <c r="I1023" s="15"/>
      <c r="J1023" s="15"/>
      <c r="K1023" s="15"/>
      <c r="L1023" s="15"/>
      <c r="M1023" s="15"/>
      <c r="N1023" s="15"/>
      <c r="O1023" s="15"/>
      <c r="P1023" s="15"/>
      <c r="Q1023" s="15"/>
      <c r="R1023" s="15"/>
      <c r="S1023" s="15"/>
    </row>
    <row r="1024">
      <c r="A1024" s="15"/>
      <c r="B1024" s="15"/>
      <c r="C1024" s="15"/>
      <c r="D1024" s="15"/>
      <c r="E1024" s="15"/>
      <c r="F1024" s="15"/>
      <c r="G1024" s="15"/>
      <c r="H1024" s="15"/>
      <c r="I1024" s="15"/>
      <c r="J1024" s="15"/>
      <c r="K1024" s="15"/>
      <c r="L1024" s="15"/>
      <c r="M1024" s="15"/>
      <c r="N1024" s="15"/>
      <c r="O1024" s="15"/>
      <c r="P1024" s="15"/>
      <c r="Q1024" s="15"/>
      <c r="R1024" s="15"/>
      <c r="S1024" s="15"/>
    </row>
    <row r="1025">
      <c r="A1025" s="15"/>
      <c r="B1025" s="15"/>
      <c r="C1025" s="15"/>
      <c r="D1025" s="15"/>
      <c r="E1025" s="15"/>
      <c r="F1025" s="15"/>
      <c r="G1025" s="15"/>
      <c r="H1025" s="15"/>
      <c r="I1025" s="15"/>
      <c r="J1025" s="15"/>
      <c r="K1025" s="15"/>
      <c r="L1025" s="15"/>
      <c r="M1025" s="15"/>
      <c r="N1025" s="15"/>
      <c r="O1025" s="15"/>
      <c r="P1025" s="15"/>
      <c r="Q1025" s="15"/>
      <c r="R1025" s="15"/>
      <c r="S1025" s="15"/>
    </row>
    <row r="1026">
      <c r="A1026" s="15"/>
      <c r="B1026" s="15"/>
      <c r="C1026" s="15"/>
      <c r="D1026" s="15"/>
      <c r="E1026" s="15"/>
      <c r="F1026" s="15"/>
      <c r="G1026" s="15"/>
      <c r="H1026" s="15"/>
      <c r="I1026" s="15"/>
      <c r="J1026" s="15"/>
      <c r="K1026" s="15"/>
      <c r="L1026" s="15"/>
      <c r="M1026" s="15"/>
      <c r="N1026" s="15"/>
      <c r="O1026" s="15"/>
      <c r="P1026" s="15"/>
      <c r="Q1026" s="15"/>
      <c r="R1026" s="15"/>
      <c r="S1026" s="15"/>
    </row>
    <row r="1027">
      <c r="A1027" s="15"/>
      <c r="B1027" s="15"/>
      <c r="C1027" s="15"/>
      <c r="D1027" s="15"/>
      <c r="E1027" s="15"/>
      <c r="F1027" s="15"/>
      <c r="G1027" s="15"/>
      <c r="H1027" s="15"/>
      <c r="I1027" s="15"/>
      <c r="J1027" s="15"/>
      <c r="K1027" s="15"/>
      <c r="L1027" s="15"/>
      <c r="M1027" s="15"/>
      <c r="N1027" s="15"/>
      <c r="O1027" s="15"/>
      <c r="P1027" s="15"/>
      <c r="Q1027" s="15"/>
      <c r="R1027" s="15"/>
      <c r="S1027" s="15"/>
    </row>
    <row r="1028">
      <c r="A1028" s="15"/>
      <c r="B1028" s="15"/>
      <c r="C1028" s="15"/>
      <c r="D1028" s="15"/>
      <c r="E1028" s="15"/>
      <c r="F1028" s="15"/>
      <c r="G1028" s="15"/>
      <c r="H1028" s="15"/>
      <c r="I1028" s="15"/>
      <c r="J1028" s="15"/>
      <c r="K1028" s="15"/>
      <c r="L1028" s="15"/>
      <c r="M1028" s="15"/>
      <c r="N1028" s="15"/>
      <c r="O1028" s="15"/>
      <c r="P1028" s="15"/>
      <c r="Q1028" s="15"/>
      <c r="R1028" s="15"/>
      <c r="S1028" s="15"/>
    </row>
    <row r="1029">
      <c r="A1029" s="15"/>
      <c r="B1029" s="15"/>
      <c r="C1029" s="15"/>
      <c r="D1029" s="15"/>
      <c r="E1029" s="15"/>
      <c r="F1029" s="15"/>
      <c r="G1029" s="15"/>
      <c r="H1029" s="15"/>
      <c r="I1029" s="15"/>
      <c r="J1029" s="15"/>
      <c r="K1029" s="15"/>
      <c r="L1029" s="15"/>
      <c r="M1029" s="15"/>
      <c r="N1029" s="15"/>
      <c r="O1029" s="15"/>
      <c r="P1029" s="15"/>
      <c r="Q1029" s="15"/>
      <c r="R1029" s="15"/>
      <c r="S1029" s="15"/>
    </row>
    <row r="1030">
      <c r="A1030" s="15"/>
      <c r="B1030" s="15"/>
      <c r="C1030" s="15"/>
      <c r="D1030" s="15"/>
      <c r="E1030" s="15"/>
      <c r="F1030" s="15"/>
      <c r="G1030" s="15"/>
      <c r="H1030" s="15"/>
      <c r="I1030" s="15"/>
      <c r="J1030" s="15"/>
      <c r="K1030" s="15"/>
      <c r="L1030" s="15"/>
      <c r="M1030" s="15"/>
      <c r="N1030" s="15"/>
      <c r="O1030" s="15"/>
      <c r="P1030" s="15"/>
      <c r="Q1030" s="15"/>
      <c r="R1030" s="15"/>
      <c r="S1030" s="15"/>
    </row>
    <row r="1031">
      <c r="A1031" s="15"/>
      <c r="B1031" s="15"/>
      <c r="C1031" s="15"/>
      <c r="D1031" s="15"/>
      <c r="E1031" s="15"/>
      <c r="F1031" s="15"/>
      <c r="G1031" s="15"/>
      <c r="H1031" s="15"/>
      <c r="I1031" s="15"/>
      <c r="J1031" s="15"/>
      <c r="K1031" s="15"/>
      <c r="L1031" s="15"/>
      <c r="M1031" s="15"/>
      <c r="N1031" s="15"/>
      <c r="O1031" s="15"/>
      <c r="P1031" s="15"/>
      <c r="Q1031" s="15"/>
      <c r="R1031" s="15"/>
      <c r="S1031" s="15"/>
    </row>
    <row r="1032">
      <c r="A1032" s="15"/>
      <c r="B1032" s="15"/>
      <c r="C1032" s="15"/>
      <c r="D1032" s="15"/>
      <c r="E1032" s="15"/>
      <c r="F1032" s="15"/>
      <c r="G1032" s="15"/>
      <c r="H1032" s="15"/>
      <c r="I1032" s="15"/>
      <c r="J1032" s="15"/>
      <c r="K1032" s="15"/>
      <c r="L1032" s="15"/>
      <c r="M1032" s="15"/>
      <c r="N1032" s="15"/>
      <c r="O1032" s="15"/>
      <c r="P1032" s="15"/>
      <c r="Q1032" s="15"/>
      <c r="R1032" s="15"/>
      <c r="S1032" s="15"/>
    </row>
    <row r="1033">
      <c r="A1033" s="15"/>
      <c r="B1033" s="15"/>
      <c r="C1033" s="15"/>
      <c r="D1033" s="15"/>
      <c r="E1033" s="15"/>
      <c r="F1033" s="15"/>
      <c r="G1033" s="15"/>
      <c r="H1033" s="15"/>
      <c r="I1033" s="15"/>
      <c r="J1033" s="15"/>
      <c r="K1033" s="15"/>
      <c r="L1033" s="15"/>
      <c r="M1033" s="15"/>
      <c r="N1033" s="15"/>
      <c r="O1033" s="15"/>
      <c r="P1033" s="15"/>
      <c r="Q1033" s="15"/>
      <c r="R1033" s="15"/>
      <c r="S1033" s="15"/>
    </row>
    <row r="1034">
      <c r="A1034" s="15"/>
      <c r="B1034" s="15"/>
      <c r="C1034" s="15"/>
      <c r="D1034" s="15"/>
      <c r="E1034" s="15"/>
      <c r="F1034" s="15"/>
      <c r="G1034" s="15"/>
      <c r="H1034" s="15"/>
      <c r="I1034" s="15"/>
      <c r="J1034" s="15"/>
      <c r="K1034" s="15"/>
      <c r="L1034" s="15"/>
      <c r="M1034" s="15"/>
      <c r="N1034" s="15"/>
      <c r="O1034" s="15"/>
      <c r="P1034" s="15"/>
      <c r="Q1034" s="15"/>
      <c r="R1034" s="15"/>
      <c r="S1034" s="15"/>
    </row>
    <row r="1035">
      <c r="A1035" s="15"/>
      <c r="B1035" s="15"/>
      <c r="C1035" s="15"/>
      <c r="D1035" s="15"/>
      <c r="E1035" s="15"/>
      <c r="F1035" s="15"/>
      <c r="G1035" s="15"/>
      <c r="H1035" s="15"/>
      <c r="I1035" s="15"/>
      <c r="J1035" s="15"/>
      <c r="K1035" s="15"/>
      <c r="L1035" s="15"/>
      <c r="M1035" s="15"/>
      <c r="N1035" s="15"/>
      <c r="O1035" s="15"/>
      <c r="P1035" s="15"/>
      <c r="Q1035" s="15"/>
      <c r="R1035" s="15"/>
      <c r="S1035" s="15"/>
    </row>
    <row r="1036">
      <c r="A1036" s="15"/>
      <c r="B1036" s="15"/>
      <c r="C1036" s="15"/>
      <c r="D1036" s="15"/>
      <c r="E1036" s="15"/>
      <c r="F1036" s="15"/>
      <c r="G1036" s="15"/>
      <c r="H1036" s="15"/>
      <c r="I1036" s="15"/>
      <c r="J1036" s="15"/>
      <c r="K1036" s="15"/>
      <c r="L1036" s="15"/>
      <c r="M1036" s="15"/>
      <c r="N1036" s="15"/>
      <c r="O1036" s="15"/>
      <c r="P1036" s="15"/>
      <c r="Q1036" s="15"/>
      <c r="R1036" s="15"/>
      <c r="S1036" s="15"/>
    </row>
    <row r="1037">
      <c r="A1037" s="15"/>
      <c r="B1037" s="15"/>
      <c r="C1037" s="15"/>
      <c r="D1037" s="15"/>
      <c r="E1037" s="15"/>
      <c r="F1037" s="15"/>
      <c r="G1037" s="15"/>
      <c r="H1037" s="15"/>
      <c r="I1037" s="15"/>
      <c r="J1037" s="15"/>
      <c r="K1037" s="15"/>
      <c r="L1037" s="15"/>
      <c r="M1037" s="15"/>
      <c r="N1037" s="15"/>
      <c r="O1037" s="15"/>
      <c r="P1037" s="15"/>
      <c r="Q1037" s="15"/>
      <c r="R1037" s="15"/>
      <c r="S1037" s="15"/>
    </row>
    <row r="1038">
      <c r="A1038" s="15"/>
      <c r="B1038" s="15"/>
      <c r="C1038" s="15"/>
      <c r="D1038" s="15"/>
      <c r="E1038" s="15"/>
      <c r="F1038" s="15"/>
      <c r="G1038" s="15"/>
      <c r="H1038" s="15"/>
      <c r="I1038" s="15"/>
      <c r="J1038" s="15"/>
      <c r="K1038" s="15"/>
      <c r="L1038" s="15"/>
      <c r="M1038" s="15"/>
      <c r="N1038" s="15"/>
      <c r="O1038" s="15"/>
      <c r="P1038" s="15"/>
      <c r="Q1038" s="15"/>
      <c r="R1038" s="15"/>
      <c r="S1038" s="15"/>
    </row>
    <row r="1039">
      <c r="A1039" s="15"/>
      <c r="B1039" s="15"/>
      <c r="C1039" s="15"/>
      <c r="D1039" s="15"/>
      <c r="E1039" s="15"/>
      <c r="F1039" s="15"/>
      <c r="G1039" s="15"/>
      <c r="H1039" s="15"/>
      <c r="I1039" s="15"/>
      <c r="J1039" s="15"/>
      <c r="K1039" s="15"/>
      <c r="L1039" s="15"/>
      <c r="M1039" s="15"/>
      <c r="N1039" s="15"/>
      <c r="O1039" s="15"/>
      <c r="P1039" s="15"/>
      <c r="Q1039" s="15"/>
      <c r="R1039" s="15"/>
      <c r="S1039" s="15"/>
    </row>
    <row r="1040">
      <c r="A1040" s="15"/>
      <c r="B1040" s="15"/>
      <c r="C1040" s="15"/>
      <c r="D1040" s="15"/>
      <c r="E1040" s="15"/>
      <c r="F1040" s="15"/>
      <c r="G1040" s="15"/>
      <c r="H1040" s="15"/>
      <c r="I1040" s="15"/>
      <c r="J1040" s="15"/>
      <c r="K1040" s="15"/>
      <c r="L1040" s="15"/>
      <c r="M1040" s="15"/>
      <c r="N1040" s="15"/>
      <c r="O1040" s="15"/>
      <c r="P1040" s="15"/>
      <c r="Q1040" s="15"/>
      <c r="R1040" s="15"/>
      <c r="S1040" s="15"/>
    </row>
    <row r="1041">
      <c r="A1041" s="15"/>
      <c r="B1041" s="15"/>
      <c r="C1041" s="15"/>
      <c r="D1041" s="15"/>
      <c r="E1041" s="15"/>
      <c r="F1041" s="15"/>
      <c r="G1041" s="15"/>
      <c r="H1041" s="15"/>
      <c r="I1041" s="15"/>
      <c r="J1041" s="15"/>
      <c r="K1041" s="15"/>
      <c r="L1041" s="15"/>
      <c r="M1041" s="15"/>
      <c r="N1041" s="15"/>
      <c r="O1041" s="15"/>
      <c r="P1041" s="15"/>
      <c r="Q1041" s="15"/>
      <c r="R1041" s="15"/>
      <c r="S1041" s="15"/>
    </row>
    <row r="1042">
      <c r="A1042" s="15"/>
      <c r="B1042" s="15"/>
      <c r="C1042" s="15"/>
      <c r="D1042" s="15"/>
      <c r="E1042" s="15"/>
      <c r="F1042" s="15"/>
      <c r="G1042" s="15"/>
      <c r="H1042" s="15"/>
      <c r="I1042" s="15"/>
      <c r="J1042" s="15"/>
      <c r="K1042" s="15"/>
      <c r="L1042" s="15"/>
      <c r="M1042" s="15"/>
      <c r="N1042" s="15"/>
      <c r="O1042" s="15"/>
      <c r="P1042" s="15"/>
      <c r="Q1042" s="15"/>
      <c r="R1042" s="15"/>
      <c r="S1042" s="15"/>
    </row>
    <row r="1043">
      <c r="A1043" s="15"/>
      <c r="B1043" s="15"/>
      <c r="C1043" s="15"/>
      <c r="D1043" s="15"/>
      <c r="E1043" s="15"/>
      <c r="F1043" s="15"/>
      <c r="G1043" s="15"/>
      <c r="H1043" s="15"/>
      <c r="I1043" s="15"/>
      <c r="J1043" s="15"/>
      <c r="K1043" s="15"/>
      <c r="L1043" s="15"/>
      <c r="M1043" s="15"/>
      <c r="N1043" s="15"/>
      <c r="O1043" s="15"/>
      <c r="P1043" s="15"/>
      <c r="Q1043" s="15"/>
      <c r="R1043" s="15"/>
      <c r="S1043" s="15"/>
    </row>
    <row r="1044">
      <c r="A1044" s="15"/>
      <c r="B1044" s="15"/>
      <c r="C1044" s="15"/>
      <c r="D1044" s="15"/>
      <c r="E1044" s="15"/>
      <c r="F1044" s="15"/>
      <c r="G1044" s="15"/>
      <c r="H1044" s="15"/>
      <c r="I1044" s="15"/>
      <c r="J1044" s="15"/>
      <c r="K1044" s="15"/>
      <c r="L1044" s="15"/>
      <c r="M1044" s="15"/>
      <c r="N1044" s="15"/>
      <c r="O1044" s="15"/>
      <c r="P1044" s="15"/>
      <c r="Q1044" s="15"/>
      <c r="R1044" s="15"/>
      <c r="S1044" s="15"/>
    </row>
    <row r="1045">
      <c r="A1045" s="15"/>
      <c r="B1045" s="15"/>
      <c r="C1045" s="15"/>
      <c r="D1045" s="15"/>
      <c r="E1045" s="15"/>
      <c r="F1045" s="15"/>
      <c r="G1045" s="15"/>
      <c r="H1045" s="15"/>
      <c r="I1045" s="15"/>
      <c r="J1045" s="15"/>
      <c r="K1045" s="15"/>
      <c r="L1045" s="15"/>
      <c r="M1045" s="15"/>
      <c r="N1045" s="15"/>
      <c r="O1045" s="15"/>
      <c r="P1045" s="15"/>
      <c r="Q1045" s="15"/>
      <c r="R1045" s="15"/>
      <c r="S1045" s="15"/>
    </row>
    <row r="1046">
      <c r="A1046" s="15"/>
      <c r="B1046" s="15"/>
      <c r="C1046" s="15"/>
      <c r="D1046" s="15"/>
      <c r="E1046" s="15"/>
      <c r="F1046" s="15"/>
      <c r="G1046" s="15"/>
      <c r="H1046" s="15"/>
      <c r="I1046" s="15"/>
      <c r="J1046" s="15"/>
      <c r="K1046" s="15"/>
      <c r="L1046" s="15"/>
      <c r="M1046" s="15"/>
      <c r="N1046" s="15"/>
      <c r="O1046" s="15"/>
      <c r="P1046" s="15"/>
      <c r="Q1046" s="15"/>
      <c r="R1046" s="15"/>
      <c r="S1046" s="15"/>
    </row>
    <row r="1047">
      <c r="A1047" s="15"/>
      <c r="B1047" s="15"/>
      <c r="C1047" s="15"/>
      <c r="D1047" s="15"/>
      <c r="E1047" s="15"/>
      <c r="F1047" s="15"/>
      <c r="G1047" s="15"/>
      <c r="H1047" s="15"/>
      <c r="I1047" s="15"/>
      <c r="J1047" s="15"/>
      <c r="K1047" s="15"/>
      <c r="L1047" s="15"/>
      <c r="M1047" s="15"/>
      <c r="N1047" s="15"/>
      <c r="O1047" s="15"/>
      <c r="P1047" s="15"/>
      <c r="Q1047" s="15"/>
      <c r="R1047" s="15"/>
      <c r="S1047" s="15"/>
    </row>
    <row r="1048">
      <c r="A1048" s="15"/>
      <c r="B1048" s="15"/>
      <c r="C1048" s="15"/>
      <c r="D1048" s="15"/>
      <c r="E1048" s="15"/>
      <c r="F1048" s="15"/>
      <c r="G1048" s="15"/>
      <c r="H1048" s="15"/>
      <c r="I1048" s="15"/>
      <c r="J1048" s="15"/>
      <c r="K1048" s="15"/>
      <c r="L1048" s="15"/>
      <c r="M1048" s="15"/>
      <c r="N1048" s="15"/>
      <c r="O1048" s="15"/>
      <c r="P1048" s="15"/>
      <c r="Q1048" s="15"/>
      <c r="R1048" s="15"/>
      <c r="S1048" s="15"/>
    </row>
    <row r="1049">
      <c r="A1049" s="15"/>
      <c r="B1049" s="15"/>
      <c r="C1049" s="15"/>
      <c r="D1049" s="15"/>
      <c r="E1049" s="15"/>
      <c r="F1049" s="15"/>
      <c r="G1049" s="15"/>
      <c r="H1049" s="15"/>
      <c r="I1049" s="15"/>
      <c r="J1049" s="15"/>
      <c r="K1049" s="15"/>
      <c r="L1049" s="15"/>
      <c r="M1049" s="15"/>
      <c r="N1049" s="15"/>
      <c r="O1049" s="15"/>
      <c r="P1049" s="15"/>
      <c r="Q1049" s="15"/>
      <c r="R1049" s="15"/>
      <c r="S1049" s="15"/>
    </row>
    <row r="1050">
      <c r="A1050" s="15"/>
      <c r="B1050" s="15"/>
      <c r="C1050" s="15"/>
      <c r="D1050" s="15"/>
      <c r="E1050" s="15"/>
      <c r="F1050" s="15"/>
      <c r="G1050" s="15"/>
      <c r="H1050" s="15"/>
      <c r="I1050" s="15"/>
      <c r="J1050" s="15"/>
      <c r="K1050" s="15"/>
      <c r="L1050" s="15"/>
      <c r="M1050" s="15"/>
      <c r="N1050" s="15"/>
      <c r="O1050" s="15"/>
      <c r="P1050" s="15"/>
      <c r="Q1050" s="15"/>
      <c r="R1050" s="15"/>
      <c r="S1050" s="15"/>
    </row>
    <row r="1051">
      <c r="A1051" s="15"/>
      <c r="B1051" s="15"/>
      <c r="C1051" s="15"/>
      <c r="D1051" s="15"/>
      <c r="E1051" s="15"/>
      <c r="F1051" s="15"/>
      <c r="G1051" s="15"/>
      <c r="H1051" s="15"/>
      <c r="I1051" s="15"/>
      <c r="J1051" s="15"/>
      <c r="K1051" s="15"/>
      <c r="L1051" s="15"/>
      <c r="M1051" s="15"/>
      <c r="N1051" s="15"/>
      <c r="O1051" s="15"/>
      <c r="P1051" s="15"/>
      <c r="Q1051" s="15"/>
      <c r="R1051" s="15"/>
      <c r="S1051" s="15"/>
    </row>
    <row r="1052">
      <c r="A1052" s="15"/>
      <c r="B1052" s="15"/>
      <c r="C1052" s="15"/>
      <c r="D1052" s="15"/>
      <c r="E1052" s="15"/>
      <c r="F1052" s="15"/>
      <c r="G1052" s="15"/>
      <c r="H1052" s="15"/>
      <c r="I1052" s="15"/>
      <c r="J1052" s="15"/>
      <c r="K1052" s="15"/>
      <c r="L1052" s="15"/>
      <c r="M1052" s="15"/>
      <c r="N1052" s="15"/>
      <c r="O1052" s="15"/>
      <c r="P1052" s="15"/>
      <c r="Q1052" s="15"/>
      <c r="R1052" s="15"/>
      <c r="S1052" s="15"/>
    </row>
    <row r="1053">
      <c r="A1053" s="15"/>
      <c r="B1053" s="15"/>
      <c r="C1053" s="15"/>
      <c r="D1053" s="15"/>
      <c r="E1053" s="15"/>
      <c r="F1053" s="15"/>
      <c r="G1053" s="15"/>
      <c r="H1053" s="15"/>
      <c r="I1053" s="15"/>
      <c r="J1053" s="15"/>
      <c r="K1053" s="15"/>
      <c r="L1053" s="15"/>
      <c r="M1053" s="15"/>
      <c r="N1053" s="15"/>
      <c r="O1053" s="15"/>
      <c r="P1053" s="15"/>
      <c r="Q1053" s="15"/>
      <c r="R1053" s="15"/>
      <c r="S1053" s="15"/>
    </row>
    <row r="1054">
      <c r="A1054" s="15"/>
      <c r="B1054" s="15"/>
      <c r="C1054" s="15"/>
      <c r="D1054" s="15"/>
      <c r="E1054" s="15"/>
      <c r="F1054" s="15"/>
      <c r="G1054" s="15"/>
      <c r="H1054" s="15"/>
      <c r="I1054" s="15"/>
      <c r="J1054" s="15"/>
      <c r="K1054" s="15"/>
      <c r="L1054" s="15"/>
      <c r="M1054" s="15"/>
      <c r="N1054" s="15"/>
      <c r="O1054" s="15"/>
      <c r="P1054" s="15"/>
      <c r="Q1054" s="15"/>
      <c r="R1054" s="15"/>
      <c r="S1054" s="15"/>
    </row>
    <row r="1055">
      <c r="A1055" s="15"/>
      <c r="B1055" s="15"/>
      <c r="C1055" s="15"/>
      <c r="D1055" s="15"/>
      <c r="E1055" s="15"/>
      <c r="F1055" s="15"/>
      <c r="G1055" s="15"/>
      <c r="H1055" s="15"/>
      <c r="I1055" s="15"/>
      <c r="J1055" s="15"/>
      <c r="K1055" s="15"/>
      <c r="L1055" s="15"/>
      <c r="M1055" s="15"/>
      <c r="N1055" s="15"/>
      <c r="O1055" s="15"/>
      <c r="P1055" s="15"/>
      <c r="Q1055" s="15"/>
      <c r="R1055" s="15"/>
      <c r="S1055" s="15"/>
    </row>
    <row r="1056">
      <c r="A1056" s="15"/>
      <c r="B1056" s="15"/>
      <c r="C1056" s="15"/>
      <c r="D1056" s="15"/>
      <c r="E1056" s="15"/>
      <c r="F1056" s="15"/>
      <c r="G1056" s="15"/>
      <c r="H1056" s="15"/>
      <c r="I1056" s="15"/>
      <c r="J1056" s="15"/>
      <c r="K1056" s="15"/>
      <c r="L1056" s="15"/>
      <c r="M1056" s="15"/>
      <c r="N1056" s="15"/>
      <c r="O1056" s="15"/>
      <c r="P1056" s="15"/>
      <c r="Q1056" s="15"/>
      <c r="R1056" s="15"/>
      <c r="S1056" s="15"/>
    </row>
    <row r="1057">
      <c r="A1057" s="15"/>
      <c r="B1057" s="15"/>
      <c r="C1057" s="15"/>
      <c r="D1057" s="15"/>
      <c r="E1057" s="15"/>
      <c r="F1057" s="15"/>
      <c r="G1057" s="15"/>
      <c r="H1057" s="15"/>
      <c r="I1057" s="15"/>
      <c r="J1057" s="15"/>
      <c r="K1057" s="15"/>
      <c r="L1057" s="15"/>
      <c r="M1057" s="15"/>
      <c r="N1057" s="15"/>
      <c r="O1057" s="15"/>
      <c r="P1057" s="15"/>
      <c r="Q1057" s="15"/>
      <c r="R1057" s="15"/>
      <c r="S1057" s="15"/>
    </row>
    <row r="1058">
      <c r="A1058" s="15"/>
      <c r="B1058" s="15"/>
      <c r="C1058" s="15"/>
      <c r="D1058" s="15"/>
      <c r="E1058" s="15"/>
      <c r="F1058" s="15"/>
      <c r="G1058" s="15"/>
      <c r="H1058" s="15"/>
      <c r="I1058" s="15"/>
      <c r="J1058" s="15"/>
      <c r="K1058" s="15"/>
      <c r="L1058" s="15"/>
      <c r="M1058" s="15"/>
      <c r="N1058" s="15"/>
      <c r="O1058" s="15"/>
      <c r="P1058" s="15"/>
      <c r="Q1058" s="15"/>
      <c r="R1058" s="15"/>
      <c r="S1058" s="15"/>
    </row>
    <row r="1059">
      <c r="A1059" s="15"/>
      <c r="B1059" s="15"/>
      <c r="C1059" s="15"/>
      <c r="D1059" s="15"/>
      <c r="E1059" s="15"/>
      <c r="F1059" s="15"/>
      <c r="G1059" s="15"/>
      <c r="H1059" s="15"/>
      <c r="I1059" s="15"/>
      <c r="J1059" s="15"/>
      <c r="K1059" s="15"/>
      <c r="L1059" s="15"/>
      <c r="M1059" s="15"/>
      <c r="N1059" s="15"/>
      <c r="O1059" s="15"/>
      <c r="P1059" s="15"/>
      <c r="Q1059" s="15"/>
      <c r="R1059" s="15"/>
      <c r="S1059" s="15"/>
    </row>
    <row r="1060">
      <c r="A1060" s="15"/>
      <c r="B1060" s="15"/>
      <c r="C1060" s="15"/>
      <c r="D1060" s="15"/>
      <c r="E1060" s="15"/>
      <c r="F1060" s="15"/>
      <c r="G1060" s="15"/>
      <c r="H1060" s="15"/>
      <c r="I1060" s="15"/>
      <c r="J1060" s="15"/>
      <c r="K1060" s="15"/>
      <c r="L1060" s="15"/>
      <c r="M1060" s="15"/>
      <c r="N1060" s="15"/>
      <c r="O1060" s="15"/>
      <c r="P1060" s="15"/>
      <c r="Q1060" s="15"/>
      <c r="R1060" s="15"/>
      <c r="S1060" s="15"/>
    </row>
    <row r="1061">
      <c r="A1061" s="15"/>
      <c r="B1061" s="15"/>
      <c r="C1061" s="15"/>
      <c r="D1061" s="15"/>
      <c r="E1061" s="15"/>
      <c r="F1061" s="15"/>
      <c r="G1061" s="15"/>
      <c r="H1061" s="15"/>
      <c r="I1061" s="15"/>
      <c r="J1061" s="15"/>
      <c r="K1061" s="15"/>
      <c r="L1061" s="15"/>
      <c r="M1061" s="15"/>
      <c r="N1061" s="15"/>
      <c r="O1061" s="15"/>
      <c r="P1061" s="15"/>
      <c r="Q1061" s="15"/>
      <c r="R1061" s="15"/>
      <c r="S1061" s="15"/>
    </row>
    <row r="1062">
      <c r="A1062" s="15"/>
      <c r="B1062" s="15"/>
      <c r="C1062" s="15"/>
      <c r="D1062" s="15"/>
      <c r="E1062" s="15"/>
      <c r="F1062" s="15"/>
      <c r="G1062" s="15"/>
      <c r="H1062" s="15"/>
      <c r="I1062" s="15"/>
      <c r="J1062" s="15"/>
      <c r="K1062" s="15"/>
      <c r="L1062" s="15"/>
      <c r="M1062" s="15"/>
      <c r="N1062" s="15"/>
      <c r="O1062" s="15"/>
      <c r="P1062" s="15"/>
      <c r="Q1062" s="15"/>
      <c r="R1062" s="15"/>
      <c r="S1062" s="15"/>
    </row>
    <row r="1063">
      <c r="A1063" s="15"/>
      <c r="B1063" s="15"/>
      <c r="C1063" s="15"/>
      <c r="D1063" s="15"/>
      <c r="E1063" s="15"/>
      <c r="F1063" s="15"/>
      <c r="G1063" s="15"/>
      <c r="H1063" s="15"/>
      <c r="I1063" s="15"/>
      <c r="J1063" s="15"/>
      <c r="K1063" s="15"/>
      <c r="L1063" s="15"/>
      <c r="M1063" s="15"/>
      <c r="N1063" s="15"/>
      <c r="O1063" s="15"/>
      <c r="P1063" s="15"/>
      <c r="Q1063" s="15"/>
      <c r="R1063" s="15"/>
      <c r="S1063" s="15"/>
    </row>
    <row r="1064">
      <c r="A1064" s="15"/>
      <c r="B1064" s="15"/>
      <c r="C1064" s="15"/>
      <c r="D1064" s="15"/>
      <c r="E1064" s="15"/>
      <c r="F1064" s="15"/>
      <c r="G1064" s="15"/>
      <c r="H1064" s="15"/>
      <c r="I1064" s="15"/>
      <c r="J1064" s="15"/>
      <c r="K1064" s="15"/>
      <c r="L1064" s="15"/>
      <c r="M1064" s="15"/>
      <c r="N1064" s="15"/>
      <c r="O1064" s="15"/>
      <c r="P1064" s="15"/>
      <c r="Q1064" s="15"/>
      <c r="R1064" s="15"/>
      <c r="S1064" s="15"/>
    </row>
    <row r="1065">
      <c r="A1065" s="15"/>
      <c r="B1065" s="15"/>
      <c r="C1065" s="15"/>
      <c r="D1065" s="15"/>
      <c r="E1065" s="15"/>
      <c r="F1065" s="15"/>
      <c r="G1065" s="15"/>
      <c r="H1065" s="15"/>
      <c r="I1065" s="15"/>
      <c r="J1065" s="15"/>
      <c r="K1065" s="15"/>
      <c r="L1065" s="15"/>
      <c r="M1065" s="15"/>
      <c r="N1065" s="15"/>
      <c r="O1065" s="15"/>
      <c r="P1065" s="15"/>
      <c r="Q1065" s="15"/>
      <c r="R1065" s="15"/>
      <c r="S1065" s="15"/>
    </row>
    <row r="1066">
      <c r="A1066" s="15"/>
      <c r="B1066" s="15"/>
      <c r="C1066" s="15"/>
      <c r="D1066" s="15"/>
      <c r="E1066" s="15"/>
      <c r="F1066" s="15"/>
      <c r="G1066" s="15"/>
      <c r="H1066" s="15"/>
      <c r="I1066" s="15"/>
      <c r="J1066" s="15"/>
      <c r="K1066" s="15"/>
      <c r="L1066" s="15"/>
      <c r="M1066" s="15"/>
      <c r="N1066" s="15"/>
      <c r="O1066" s="15"/>
      <c r="P1066" s="15"/>
      <c r="Q1066" s="15"/>
      <c r="R1066" s="15"/>
      <c r="S1066" s="15"/>
    </row>
    <row r="1067">
      <c r="A1067" s="15"/>
      <c r="B1067" s="15"/>
      <c r="C1067" s="15"/>
      <c r="D1067" s="15"/>
      <c r="E1067" s="15"/>
      <c r="F1067" s="15"/>
      <c r="G1067" s="15"/>
      <c r="H1067" s="15"/>
      <c r="I1067" s="15"/>
      <c r="J1067" s="15"/>
      <c r="K1067" s="15"/>
      <c r="L1067" s="15"/>
      <c r="M1067" s="15"/>
      <c r="N1067" s="15"/>
      <c r="O1067" s="15"/>
      <c r="P1067" s="15"/>
      <c r="Q1067" s="15"/>
      <c r="R1067" s="15"/>
      <c r="S1067" s="15"/>
    </row>
    <row r="1068">
      <c r="A1068" s="15"/>
      <c r="B1068" s="15"/>
      <c r="C1068" s="15"/>
      <c r="D1068" s="15"/>
      <c r="E1068" s="15"/>
      <c r="F1068" s="15"/>
      <c r="G1068" s="15"/>
      <c r="H1068" s="15"/>
      <c r="I1068" s="15"/>
      <c r="J1068" s="15"/>
      <c r="K1068" s="15"/>
      <c r="L1068" s="15"/>
      <c r="M1068" s="15"/>
      <c r="N1068" s="15"/>
      <c r="O1068" s="15"/>
      <c r="P1068" s="15"/>
      <c r="Q1068" s="15"/>
      <c r="R1068" s="15"/>
      <c r="S1068" s="15"/>
    </row>
    <row r="1069">
      <c r="A1069" s="15"/>
      <c r="B1069" s="15"/>
      <c r="C1069" s="15"/>
      <c r="D1069" s="15"/>
      <c r="E1069" s="15"/>
      <c r="F1069" s="15"/>
      <c r="G1069" s="15"/>
      <c r="H1069" s="15"/>
      <c r="I1069" s="15"/>
      <c r="J1069" s="15"/>
      <c r="K1069" s="15"/>
      <c r="L1069" s="15"/>
      <c r="M1069" s="15"/>
      <c r="N1069" s="15"/>
      <c r="O1069" s="15"/>
      <c r="P1069" s="15"/>
      <c r="Q1069" s="15"/>
      <c r="R1069" s="15"/>
      <c r="S1069" s="15"/>
    </row>
    <row r="1070">
      <c r="A1070" s="15"/>
      <c r="B1070" s="15"/>
      <c r="C1070" s="15"/>
      <c r="D1070" s="15"/>
      <c r="E1070" s="15"/>
      <c r="F1070" s="15"/>
      <c r="G1070" s="15"/>
      <c r="H1070" s="15"/>
      <c r="I1070" s="15"/>
      <c r="J1070" s="15"/>
      <c r="K1070" s="15"/>
      <c r="L1070" s="15"/>
      <c r="M1070" s="15"/>
      <c r="N1070" s="15"/>
      <c r="O1070" s="15"/>
      <c r="P1070" s="15"/>
      <c r="Q1070" s="15"/>
      <c r="R1070" s="15"/>
      <c r="S1070" s="15"/>
    </row>
    <row r="1071">
      <c r="A1071" s="15"/>
      <c r="B1071" s="15"/>
      <c r="C1071" s="15"/>
      <c r="D1071" s="15"/>
      <c r="E1071" s="15"/>
      <c r="F1071" s="15"/>
      <c r="G1071" s="15"/>
      <c r="H1071" s="15"/>
      <c r="I1071" s="15"/>
      <c r="J1071" s="15"/>
      <c r="K1071" s="15"/>
      <c r="L1071" s="15"/>
      <c r="M1071" s="15"/>
      <c r="N1071" s="15"/>
      <c r="O1071" s="15"/>
      <c r="P1071" s="15"/>
      <c r="Q1071" s="15"/>
      <c r="R1071" s="15"/>
      <c r="S1071" s="15"/>
    </row>
    <row r="1072">
      <c r="A1072" s="15"/>
      <c r="B1072" s="15"/>
      <c r="C1072" s="15"/>
      <c r="D1072" s="15"/>
      <c r="E1072" s="15"/>
      <c r="F1072" s="15"/>
      <c r="G1072" s="15"/>
      <c r="H1072" s="15"/>
      <c r="I1072" s="15"/>
      <c r="J1072" s="15"/>
      <c r="K1072" s="15"/>
      <c r="L1072" s="15"/>
      <c r="M1072" s="15"/>
      <c r="N1072" s="15"/>
      <c r="O1072" s="15"/>
      <c r="P1072" s="15"/>
      <c r="Q1072" s="15"/>
      <c r="R1072" s="15"/>
      <c r="S1072" s="15"/>
    </row>
    <row r="1073">
      <c r="A1073" s="15"/>
      <c r="B1073" s="15"/>
      <c r="C1073" s="15"/>
      <c r="D1073" s="15"/>
      <c r="E1073" s="15"/>
      <c r="F1073" s="15"/>
      <c r="G1073" s="15"/>
      <c r="H1073" s="15"/>
      <c r="I1073" s="15"/>
      <c r="J1073" s="15"/>
      <c r="K1073" s="15"/>
      <c r="L1073" s="15"/>
      <c r="M1073" s="15"/>
      <c r="N1073" s="15"/>
      <c r="O1073" s="15"/>
      <c r="P1073" s="15"/>
      <c r="Q1073" s="15"/>
      <c r="R1073" s="15"/>
      <c r="S1073" s="15"/>
    </row>
    <row r="1074">
      <c r="A1074" s="15"/>
      <c r="B1074" s="15"/>
      <c r="C1074" s="15"/>
      <c r="D1074" s="15"/>
      <c r="E1074" s="15"/>
      <c r="F1074" s="15"/>
      <c r="G1074" s="15"/>
      <c r="H1074" s="15"/>
      <c r="I1074" s="15"/>
      <c r="J1074" s="15"/>
      <c r="K1074" s="15"/>
      <c r="L1074" s="15"/>
      <c r="M1074" s="15"/>
      <c r="N1074" s="15"/>
      <c r="O1074" s="15"/>
      <c r="P1074" s="15"/>
      <c r="Q1074" s="15"/>
      <c r="R1074" s="15"/>
      <c r="S1074" s="15"/>
    </row>
    <row r="1075">
      <c r="A1075" s="15"/>
      <c r="B1075" s="15"/>
      <c r="C1075" s="15"/>
      <c r="D1075" s="15"/>
      <c r="E1075" s="15"/>
      <c r="F1075" s="15"/>
      <c r="G1075" s="15"/>
      <c r="H1075" s="15"/>
      <c r="I1075" s="15"/>
      <c r="J1075" s="15"/>
      <c r="K1075" s="15"/>
      <c r="L1075" s="15"/>
      <c r="M1075" s="15"/>
      <c r="N1075" s="15"/>
      <c r="O1075" s="15"/>
      <c r="P1075" s="15"/>
      <c r="Q1075" s="15"/>
      <c r="R1075" s="15"/>
      <c r="S1075" s="15"/>
    </row>
    <row r="1076">
      <c r="A1076" s="15"/>
      <c r="B1076" s="15"/>
      <c r="C1076" s="15"/>
      <c r="D1076" s="15"/>
      <c r="E1076" s="15"/>
      <c r="F1076" s="15"/>
      <c r="G1076" s="15"/>
      <c r="H1076" s="15"/>
      <c r="I1076" s="15"/>
      <c r="J1076" s="15"/>
      <c r="K1076" s="15"/>
      <c r="L1076" s="15"/>
      <c r="M1076" s="15"/>
      <c r="N1076" s="15"/>
      <c r="O1076" s="15"/>
      <c r="P1076" s="15"/>
      <c r="Q1076" s="15"/>
      <c r="R1076" s="15"/>
      <c r="S1076" s="15"/>
    </row>
    <row r="1077">
      <c r="A1077" s="15"/>
      <c r="B1077" s="15"/>
      <c r="C1077" s="15"/>
      <c r="D1077" s="15"/>
      <c r="E1077" s="15"/>
      <c r="F1077" s="15"/>
      <c r="G1077" s="15"/>
      <c r="H1077" s="15"/>
      <c r="I1077" s="15"/>
      <c r="J1077" s="15"/>
      <c r="K1077" s="15"/>
      <c r="L1077" s="15"/>
      <c r="M1077" s="15"/>
      <c r="N1077" s="15"/>
      <c r="O1077" s="15"/>
      <c r="P1077" s="15"/>
      <c r="Q1077" s="15"/>
      <c r="R1077" s="15"/>
      <c r="S1077" s="15"/>
    </row>
    <row r="1078">
      <c r="A1078" s="15"/>
      <c r="B1078" s="15"/>
      <c r="C1078" s="15"/>
      <c r="D1078" s="15"/>
      <c r="E1078" s="15"/>
      <c r="F1078" s="15"/>
      <c r="G1078" s="15"/>
      <c r="H1078" s="15"/>
      <c r="I1078" s="15"/>
      <c r="J1078" s="15"/>
      <c r="K1078" s="15"/>
      <c r="L1078" s="15"/>
      <c r="M1078" s="15"/>
      <c r="N1078" s="15"/>
      <c r="O1078" s="15"/>
      <c r="P1078" s="15"/>
      <c r="Q1078" s="15"/>
      <c r="R1078" s="15"/>
      <c r="S1078" s="15"/>
    </row>
    <row r="1079">
      <c r="A1079" s="15"/>
      <c r="B1079" s="15"/>
      <c r="C1079" s="15"/>
      <c r="D1079" s="15"/>
      <c r="E1079" s="15"/>
      <c r="F1079" s="15"/>
      <c r="G1079" s="15"/>
      <c r="H1079" s="15"/>
      <c r="I1079" s="15"/>
      <c r="J1079" s="15"/>
      <c r="K1079" s="15"/>
      <c r="L1079" s="15"/>
      <c r="M1079" s="15"/>
      <c r="N1079" s="15"/>
      <c r="O1079" s="15"/>
      <c r="P1079" s="15"/>
      <c r="Q1079" s="15"/>
      <c r="R1079" s="15"/>
      <c r="S1079" s="15"/>
    </row>
    <row r="1080">
      <c r="A1080" s="15"/>
      <c r="B1080" s="15"/>
      <c r="C1080" s="15"/>
      <c r="D1080" s="15"/>
      <c r="E1080" s="15"/>
      <c r="F1080" s="15"/>
      <c r="G1080" s="15"/>
      <c r="H1080" s="15"/>
      <c r="I1080" s="15"/>
      <c r="J1080" s="15"/>
      <c r="K1080" s="15"/>
      <c r="L1080" s="15"/>
      <c r="M1080" s="15"/>
      <c r="N1080" s="15"/>
      <c r="O1080" s="15"/>
      <c r="P1080" s="15"/>
      <c r="Q1080" s="15"/>
      <c r="R1080" s="15"/>
      <c r="S1080" s="15"/>
    </row>
    <row r="1081">
      <c r="A1081" s="15"/>
      <c r="B1081" s="15"/>
      <c r="C1081" s="15"/>
      <c r="D1081" s="15"/>
      <c r="E1081" s="15"/>
      <c r="F1081" s="15"/>
      <c r="G1081" s="15"/>
      <c r="H1081" s="15"/>
      <c r="I1081" s="15"/>
      <c r="J1081" s="15"/>
      <c r="K1081" s="15"/>
      <c r="L1081" s="15"/>
      <c r="M1081" s="15"/>
      <c r="N1081" s="15"/>
      <c r="O1081" s="15"/>
      <c r="P1081" s="15"/>
      <c r="Q1081" s="15"/>
      <c r="R1081" s="15"/>
      <c r="S1081" s="15"/>
    </row>
    <row r="1082">
      <c r="A1082" s="15"/>
      <c r="B1082" s="15"/>
      <c r="C1082" s="15"/>
      <c r="D1082" s="15"/>
      <c r="E1082" s="15"/>
      <c r="F1082" s="15"/>
      <c r="G1082" s="15"/>
      <c r="H1082" s="15"/>
      <c r="I1082" s="15"/>
      <c r="J1082" s="15"/>
      <c r="K1082" s="15"/>
      <c r="L1082" s="15"/>
      <c r="M1082" s="15"/>
      <c r="N1082" s="15"/>
      <c r="O1082" s="15"/>
      <c r="P1082" s="15"/>
      <c r="Q1082" s="15"/>
      <c r="R1082" s="15"/>
      <c r="S1082" s="15"/>
    </row>
    <row r="1083">
      <c r="A1083" s="15"/>
      <c r="B1083" s="15"/>
      <c r="C1083" s="15"/>
      <c r="D1083" s="15"/>
      <c r="E1083" s="15"/>
      <c r="F1083" s="15"/>
      <c r="G1083" s="15"/>
      <c r="H1083" s="15"/>
      <c r="I1083" s="15"/>
      <c r="J1083" s="15"/>
      <c r="K1083" s="15"/>
      <c r="L1083" s="15"/>
      <c r="M1083" s="15"/>
      <c r="N1083" s="15"/>
      <c r="O1083" s="15"/>
      <c r="P1083" s="15"/>
      <c r="Q1083" s="15"/>
      <c r="R1083" s="15"/>
      <c r="S1083" s="15"/>
    </row>
    <row r="1084">
      <c r="A1084" s="15"/>
      <c r="B1084" s="15"/>
      <c r="C1084" s="15"/>
      <c r="D1084" s="15"/>
      <c r="E1084" s="15"/>
      <c r="F1084" s="15"/>
      <c r="G1084" s="15"/>
      <c r="H1084" s="15"/>
      <c r="I1084" s="15"/>
      <c r="J1084" s="15"/>
      <c r="K1084" s="15"/>
      <c r="L1084" s="15"/>
      <c r="M1084" s="15"/>
      <c r="N1084" s="15"/>
      <c r="O1084" s="15"/>
      <c r="P1084" s="15"/>
      <c r="Q1084" s="15"/>
      <c r="R1084" s="15"/>
      <c r="S1084" s="15"/>
    </row>
    <row r="1085">
      <c r="A1085" s="15"/>
      <c r="B1085" s="15"/>
      <c r="C1085" s="15"/>
      <c r="D1085" s="15"/>
      <c r="E1085" s="15"/>
      <c r="F1085" s="15"/>
      <c r="G1085" s="15"/>
      <c r="H1085" s="15"/>
      <c r="I1085" s="15"/>
      <c r="J1085" s="15"/>
      <c r="K1085" s="15"/>
      <c r="L1085" s="15"/>
      <c r="M1085" s="15"/>
      <c r="N1085" s="15"/>
      <c r="O1085" s="15"/>
      <c r="P1085" s="15"/>
      <c r="Q1085" s="15"/>
      <c r="R1085" s="15"/>
      <c r="S1085" s="15"/>
    </row>
    <row r="1086">
      <c r="A1086" s="15"/>
      <c r="B1086" s="15"/>
      <c r="C1086" s="15"/>
      <c r="D1086" s="15"/>
      <c r="E1086" s="15"/>
      <c r="F1086" s="15"/>
      <c r="G1086" s="15"/>
      <c r="H1086" s="15"/>
      <c r="I1086" s="15"/>
      <c r="J1086" s="15"/>
      <c r="K1086" s="15"/>
      <c r="L1086" s="15"/>
      <c r="M1086" s="15"/>
      <c r="N1086" s="15"/>
      <c r="O1086" s="15"/>
      <c r="P1086" s="15"/>
      <c r="Q1086" s="15"/>
      <c r="R1086" s="15"/>
      <c r="S1086" s="15"/>
    </row>
    <row r="1087">
      <c r="A1087" s="15"/>
      <c r="B1087" s="15"/>
      <c r="C1087" s="15"/>
      <c r="D1087" s="15"/>
      <c r="E1087" s="15"/>
      <c r="F1087" s="15"/>
      <c r="G1087" s="15"/>
      <c r="H1087" s="15"/>
      <c r="I1087" s="15"/>
      <c r="J1087" s="15"/>
      <c r="K1087" s="15"/>
      <c r="L1087" s="15"/>
      <c r="M1087" s="15"/>
      <c r="N1087" s="15"/>
      <c r="O1087" s="15"/>
      <c r="P1087" s="15"/>
      <c r="Q1087" s="15"/>
      <c r="R1087" s="15"/>
      <c r="S1087" s="15"/>
    </row>
    <row r="1088">
      <c r="A1088" s="15"/>
      <c r="B1088" s="15"/>
      <c r="C1088" s="15"/>
      <c r="D1088" s="15"/>
      <c r="E1088" s="15"/>
      <c r="F1088" s="15"/>
      <c r="G1088" s="15"/>
      <c r="H1088" s="15"/>
      <c r="I1088" s="15"/>
      <c r="J1088" s="15"/>
      <c r="K1088" s="15"/>
      <c r="L1088" s="15"/>
      <c r="M1088" s="15"/>
      <c r="N1088" s="15"/>
      <c r="O1088" s="15"/>
      <c r="P1088" s="15"/>
      <c r="Q1088" s="15"/>
      <c r="R1088" s="15"/>
      <c r="S1088" s="15"/>
    </row>
    <row r="1089">
      <c r="A1089" s="15"/>
      <c r="B1089" s="15"/>
      <c r="C1089" s="15"/>
      <c r="D1089" s="15"/>
      <c r="E1089" s="15"/>
      <c r="F1089" s="15"/>
      <c r="G1089" s="15"/>
      <c r="H1089" s="15"/>
      <c r="I1089" s="15"/>
      <c r="J1089" s="15"/>
      <c r="K1089" s="15"/>
      <c r="L1089" s="15"/>
      <c r="M1089" s="15"/>
      <c r="N1089" s="15"/>
      <c r="O1089" s="15"/>
      <c r="P1089" s="15"/>
      <c r="Q1089" s="15"/>
      <c r="R1089" s="15"/>
      <c r="S1089" s="15"/>
    </row>
    <row r="1090">
      <c r="A1090" s="15"/>
      <c r="B1090" s="15"/>
      <c r="C1090" s="15"/>
      <c r="D1090" s="15"/>
      <c r="E1090" s="15"/>
      <c r="F1090" s="15"/>
      <c r="G1090" s="15"/>
      <c r="H1090" s="15"/>
      <c r="I1090" s="15"/>
      <c r="J1090" s="15"/>
      <c r="K1090" s="15"/>
      <c r="L1090" s="15"/>
      <c r="M1090" s="15"/>
      <c r="N1090" s="15"/>
      <c r="O1090" s="15"/>
      <c r="P1090" s="15"/>
      <c r="Q1090" s="15"/>
      <c r="R1090" s="15"/>
      <c r="S1090" s="15"/>
    </row>
    <row r="1091">
      <c r="A1091" s="15"/>
      <c r="B1091" s="15"/>
      <c r="C1091" s="15"/>
      <c r="D1091" s="15"/>
      <c r="E1091" s="15"/>
      <c r="F1091" s="15"/>
      <c r="G1091" s="15"/>
      <c r="H1091" s="15"/>
      <c r="I1091" s="15"/>
      <c r="J1091" s="15"/>
      <c r="K1091" s="15"/>
      <c r="L1091" s="15"/>
      <c r="M1091" s="15"/>
      <c r="N1091" s="15"/>
      <c r="O1091" s="15"/>
      <c r="P1091" s="15"/>
      <c r="Q1091" s="15"/>
      <c r="R1091" s="15"/>
      <c r="S1091" s="15"/>
    </row>
    <row r="1092">
      <c r="A1092" s="15"/>
      <c r="B1092" s="15"/>
      <c r="C1092" s="15"/>
      <c r="D1092" s="15"/>
      <c r="E1092" s="15"/>
      <c r="F1092" s="15"/>
      <c r="G1092" s="15"/>
      <c r="H1092" s="15"/>
      <c r="I1092" s="15"/>
      <c r="J1092" s="15"/>
      <c r="K1092" s="15"/>
      <c r="L1092" s="15"/>
      <c r="M1092" s="15"/>
      <c r="N1092" s="15"/>
      <c r="O1092" s="15"/>
      <c r="P1092" s="15"/>
      <c r="Q1092" s="15"/>
      <c r="R1092" s="15"/>
      <c r="S1092" s="15"/>
    </row>
    <row r="1093">
      <c r="A1093" s="15"/>
      <c r="B1093" s="15"/>
      <c r="C1093" s="15"/>
      <c r="D1093" s="15"/>
      <c r="E1093" s="15"/>
      <c r="F1093" s="15"/>
      <c r="G1093" s="15"/>
      <c r="H1093" s="15"/>
      <c r="I1093" s="15"/>
      <c r="J1093" s="15"/>
      <c r="K1093" s="15"/>
      <c r="L1093" s="15"/>
      <c r="M1093" s="15"/>
      <c r="N1093" s="15"/>
      <c r="O1093" s="15"/>
      <c r="P1093" s="15"/>
      <c r="Q1093" s="15"/>
      <c r="R1093" s="15"/>
      <c r="S1093" s="15"/>
    </row>
    <row r="1094">
      <c r="A1094" s="15"/>
      <c r="B1094" s="15"/>
      <c r="C1094" s="15"/>
      <c r="D1094" s="15"/>
      <c r="E1094" s="15"/>
      <c r="F1094" s="15"/>
      <c r="G1094" s="15"/>
      <c r="H1094" s="15"/>
      <c r="I1094" s="15"/>
      <c r="J1094" s="15"/>
      <c r="K1094" s="15"/>
      <c r="L1094" s="15"/>
      <c r="M1094" s="15"/>
      <c r="N1094" s="15"/>
      <c r="O1094" s="15"/>
      <c r="P1094" s="15"/>
      <c r="Q1094" s="15"/>
      <c r="R1094" s="15"/>
      <c r="S1094" s="15"/>
    </row>
    <row r="1095">
      <c r="A1095" s="15"/>
      <c r="B1095" s="15"/>
      <c r="C1095" s="15"/>
      <c r="D1095" s="15"/>
      <c r="E1095" s="15"/>
      <c r="F1095" s="15"/>
      <c r="G1095" s="15"/>
      <c r="H1095" s="15"/>
      <c r="I1095" s="15"/>
      <c r="J1095" s="15"/>
      <c r="K1095" s="15"/>
      <c r="L1095" s="15"/>
      <c r="M1095" s="15"/>
      <c r="N1095" s="15"/>
      <c r="O1095" s="15"/>
      <c r="P1095" s="15"/>
      <c r="Q1095" s="15"/>
      <c r="R1095" s="15"/>
      <c r="S1095" s="15"/>
    </row>
    <row r="1096">
      <c r="A1096" s="15"/>
      <c r="B1096" s="15"/>
      <c r="C1096" s="15"/>
      <c r="D1096" s="15"/>
      <c r="E1096" s="15"/>
      <c r="F1096" s="15"/>
      <c r="G1096" s="15"/>
      <c r="H1096" s="15"/>
      <c r="I1096" s="15"/>
      <c r="J1096" s="15"/>
      <c r="K1096" s="15"/>
      <c r="L1096" s="15"/>
      <c r="M1096" s="15"/>
      <c r="N1096" s="15"/>
      <c r="O1096" s="15"/>
      <c r="P1096" s="15"/>
      <c r="Q1096" s="15"/>
      <c r="R1096" s="15"/>
      <c r="S1096" s="15"/>
    </row>
    <row r="1097">
      <c r="A1097" s="15"/>
      <c r="B1097" s="15"/>
      <c r="C1097" s="15"/>
      <c r="D1097" s="15"/>
      <c r="E1097" s="15"/>
      <c r="F1097" s="15"/>
      <c r="G1097" s="15"/>
      <c r="H1097" s="15"/>
      <c r="I1097" s="15"/>
      <c r="J1097" s="15"/>
      <c r="K1097" s="15"/>
      <c r="L1097" s="15"/>
      <c r="M1097" s="15"/>
      <c r="N1097" s="15"/>
      <c r="O1097" s="15"/>
      <c r="P1097" s="15"/>
      <c r="Q1097" s="15"/>
      <c r="R1097" s="15"/>
      <c r="S1097" s="15"/>
    </row>
    <row r="1098">
      <c r="A1098" s="15"/>
      <c r="B1098" s="15"/>
      <c r="C1098" s="15"/>
      <c r="D1098" s="15"/>
      <c r="E1098" s="15"/>
      <c r="F1098" s="15"/>
      <c r="G1098" s="15"/>
      <c r="H1098" s="15"/>
      <c r="I1098" s="15"/>
      <c r="J1098" s="15"/>
      <c r="K1098" s="15"/>
      <c r="L1098" s="15"/>
      <c r="M1098" s="15"/>
      <c r="N1098" s="15"/>
      <c r="O1098" s="15"/>
      <c r="P1098" s="15"/>
      <c r="Q1098" s="15"/>
      <c r="R1098" s="15"/>
      <c r="S1098" s="15"/>
    </row>
    <row r="1099">
      <c r="A1099" s="15"/>
      <c r="B1099" s="15"/>
      <c r="C1099" s="15"/>
      <c r="D1099" s="15"/>
      <c r="E1099" s="15"/>
      <c r="F1099" s="15"/>
      <c r="G1099" s="15"/>
      <c r="H1099" s="15"/>
      <c r="I1099" s="15"/>
      <c r="J1099" s="15"/>
      <c r="K1099" s="15"/>
      <c r="L1099" s="15"/>
      <c r="M1099" s="15"/>
      <c r="N1099" s="15"/>
      <c r="O1099" s="15"/>
      <c r="P1099" s="15"/>
      <c r="Q1099" s="15"/>
      <c r="R1099" s="15"/>
      <c r="S1099" s="15"/>
    </row>
    <row r="1100">
      <c r="A1100" s="15"/>
      <c r="B1100" s="15"/>
      <c r="C1100" s="15"/>
      <c r="D1100" s="15"/>
      <c r="E1100" s="15"/>
      <c r="F1100" s="15"/>
      <c r="G1100" s="15"/>
      <c r="H1100" s="15"/>
      <c r="I1100" s="15"/>
      <c r="J1100" s="15"/>
      <c r="K1100" s="15"/>
      <c r="L1100" s="15"/>
      <c r="M1100" s="15"/>
      <c r="N1100" s="15"/>
      <c r="O1100" s="15"/>
      <c r="P1100" s="15"/>
      <c r="Q1100" s="15"/>
      <c r="R1100" s="15"/>
      <c r="S1100" s="15"/>
    </row>
    <row r="1101">
      <c r="A1101" s="15"/>
      <c r="B1101" s="15"/>
      <c r="C1101" s="15"/>
      <c r="D1101" s="15"/>
      <c r="E1101" s="15"/>
      <c r="F1101" s="15"/>
      <c r="G1101" s="15"/>
      <c r="H1101" s="15"/>
      <c r="I1101" s="15"/>
      <c r="J1101" s="15"/>
      <c r="K1101" s="15"/>
      <c r="L1101" s="15"/>
      <c r="M1101" s="15"/>
      <c r="N1101" s="15"/>
      <c r="O1101" s="15"/>
      <c r="P1101" s="15"/>
      <c r="Q1101" s="15"/>
      <c r="R1101" s="15"/>
      <c r="S1101" s="15"/>
    </row>
    <row r="1102">
      <c r="A1102" s="15"/>
      <c r="B1102" s="15"/>
      <c r="C1102" s="15"/>
      <c r="D1102" s="15"/>
      <c r="E1102" s="15"/>
      <c r="F1102" s="15"/>
      <c r="G1102" s="15"/>
      <c r="H1102" s="15"/>
      <c r="I1102" s="15"/>
      <c r="J1102" s="15"/>
      <c r="K1102" s="15"/>
      <c r="L1102" s="15"/>
      <c r="M1102" s="15"/>
      <c r="N1102" s="15"/>
      <c r="O1102" s="15"/>
      <c r="P1102" s="15"/>
      <c r="Q1102" s="15"/>
      <c r="R1102" s="15"/>
      <c r="S1102" s="15"/>
    </row>
    <row r="1103">
      <c r="A1103" s="15"/>
      <c r="B1103" s="15"/>
      <c r="C1103" s="15"/>
      <c r="D1103" s="15"/>
      <c r="E1103" s="15"/>
      <c r="F1103" s="15"/>
      <c r="G1103" s="15"/>
      <c r="H1103" s="15"/>
      <c r="I1103" s="15"/>
      <c r="J1103" s="15"/>
      <c r="K1103" s="15"/>
      <c r="L1103" s="15"/>
      <c r="M1103" s="15"/>
      <c r="N1103" s="15"/>
      <c r="O1103" s="15"/>
      <c r="P1103" s="15"/>
      <c r="Q1103" s="15"/>
      <c r="R1103" s="15"/>
      <c r="S1103" s="15"/>
    </row>
    <row r="1104">
      <c r="A1104" s="15"/>
      <c r="B1104" s="15"/>
      <c r="C1104" s="15"/>
      <c r="D1104" s="15"/>
      <c r="E1104" s="15"/>
      <c r="F1104" s="15"/>
      <c r="G1104" s="15"/>
      <c r="H1104" s="15"/>
      <c r="I1104" s="15"/>
      <c r="J1104" s="15"/>
      <c r="K1104" s="15"/>
      <c r="L1104" s="15"/>
      <c r="M1104" s="15"/>
      <c r="N1104" s="15"/>
      <c r="O1104" s="15"/>
      <c r="P1104" s="15"/>
      <c r="Q1104" s="15"/>
      <c r="R1104" s="15"/>
      <c r="S1104" s="15"/>
    </row>
    <row r="1105">
      <c r="A1105" s="15"/>
      <c r="B1105" s="15"/>
      <c r="C1105" s="15"/>
      <c r="D1105" s="15"/>
      <c r="E1105" s="15"/>
      <c r="F1105" s="15"/>
      <c r="G1105" s="15"/>
      <c r="H1105" s="15"/>
      <c r="I1105" s="15"/>
      <c r="J1105" s="15"/>
      <c r="K1105" s="15"/>
      <c r="L1105" s="15"/>
      <c r="M1105" s="15"/>
      <c r="N1105" s="15"/>
      <c r="O1105" s="15"/>
      <c r="P1105" s="15"/>
      <c r="Q1105" s="15"/>
      <c r="R1105" s="15"/>
      <c r="S1105" s="15"/>
    </row>
    <row r="1106">
      <c r="A1106" s="15"/>
      <c r="B1106" s="15"/>
      <c r="C1106" s="15"/>
      <c r="D1106" s="15"/>
      <c r="E1106" s="15"/>
      <c r="F1106" s="15"/>
      <c r="G1106" s="15"/>
      <c r="H1106" s="15"/>
      <c r="I1106" s="15"/>
      <c r="J1106" s="15"/>
      <c r="K1106" s="15"/>
      <c r="L1106" s="15"/>
      <c r="M1106" s="15"/>
      <c r="N1106" s="15"/>
      <c r="O1106" s="15"/>
      <c r="P1106" s="15"/>
      <c r="Q1106" s="15"/>
      <c r="R1106" s="15"/>
      <c r="S1106" s="15"/>
    </row>
    <row r="1107">
      <c r="A1107" s="15"/>
      <c r="B1107" s="15"/>
      <c r="C1107" s="15"/>
      <c r="D1107" s="15"/>
      <c r="E1107" s="15"/>
      <c r="F1107" s="15"/>
      <c r="G1107" s="15"/>
      <c r="H1107" s="15"/>
      <c r="I1107" s="15"/>
      <c r="J1107" s="15"/>
      <c r="K1107" s="15"/>
      <c r="L1107" s="15"/>
      <c r="M1107" s="15"/>
      <c r="N1107" s="15"/>
      <c r="O1107" s="15"/>
      <c r="P1107" s="15"/>
      <c r="Q1107" s="15"/>
      <c r="R1107" s="15"/>
      <c r="S1107" s="15"/>
    </row>
    <row r="1108">
      <c r="A1108" s="15"/>
      <c r="B1108" s="15"/>
      <c r="C1108" s="15"/>
      <c r="D1108" s="15"/>
      <c r="E1108" s="15"/>
      <c r="F1108" s="15"/>
      <c r="G1108" s="15"/>
      <c r="H1108" s="15"/>
      <c r="I1108" s="15"/>
      <c r="J1108" s="15"/>
      <c r="K1108" s="15"/>
      <c r="L1108" s="15"/>
      <c r="M1108" s="15"/>
      <c r="N1108" s="15"/>
      <c r="O1108" s="15"/>
      <c r="P1108" s="15"/>
      <c r="Q1108" s="15"/>
      <c r="R1108" s="15"/>
      <c r="S1108" s="15"/>
    </row>
    <row r="1109">
      <c r="A1109" s="15"/>
      <c r="B1109" s="15"/>
      <c r="C1109" s="15"/>
      <c r="D1109" s="15"/>
      <c r="E1109" s="15"/>
      <c r="F1109" s="15"/>
      <c r="G1109" s="15"/>
      <c r="H1109" s="15"/>
      <c r="I1109" s="15"/>
      <c r="J1109" s="15"/>
      <c r="K1109" s="15"/>
      <c r="L1109" s="15"/>
      <c r="M1109" s="15"/>
      <c r="N1109" s="15"/>
      <c r="O1109" s="15"/>
      <c r="P1109" s="15"/>
      <c r="Q1109" s="15"/>
      <c r="R1109" s="15"/>
      <c r="S1109" s="15"/>
    </row>
    <row r="1110">
      <c r="A1110" s="15"/>
      <c r="B1110" s="15"/>
      <c r="C1110" s="15"/>
      <c r="D1110" s="15"/>
      <c r="E1110" s="15"/>
      <c r="F1110" s="15"/>
      <c r="G1110" s="15"/>
      <c r="H1110" s="15"/>
      <c r="I1110" s="15"/>
      <c r="J1110" s="15"/>
      <c r="K1110" s="15"/>
      <c r="L1110" s="15"/>
      <c r="M1110" s="15"/>
      <c r="N1110" s="15"/>
      <c r="O1110" s="15"/>
      <c r="P1110" s="15"/>
      <c r="Q1110" s="15"/>
      <c r="R1110" s="15"/>
      <c r="S1110" s="15"/>
    </row>
    <row r="1111">
      <c r="A1111" s="15"/>
      <c r="B1111" s="15"/>
      <c r="C1111" s="15"/>
      <c r="D1111" s="15"/>
      <c r="E1111" s="15"/>
      <c r="F1111" s="15"/>
      <c r="G1111" s="15"/>
      <c r="H1111" s="15"/>
      <c r="I1111" s="15"/>
      <c r="J1111" s="15"/>
      <c r="K1111" s="15"/>
      <c r="L1111" s="15"/>
      <c r="M1111" s="15"/>
      <c r="N1111" s="15"/>
      <c r="O1111" s="15"/>
      <c r="P1111" s="15"/>
      <c r="Q1111" s="15"/>
      <c r="R1111" s="15"/>
      <c r="S1111" s="15"/>
    </row>
    <row r="1112">
      <c r="A1112" s="15"/>
      <c r="B1112" s="15"/>
      <c r="C1112" s="15"/>
      <c r="D1112" s="15"/>
      <c r="E1112" s="15"/>
      <c r="F1112" s="15"/>
      <c r="G1112" s="15"/>
      <c r="H1112" s="15"/>
      <c r="I1112" s="15"/>
      <c r="J1112" s="15"/>
      <c r="K1112" s="15"/>
      <c r="L1112" s="15"/>
      <c r="M1112" s="15"/>
      <c r="N1112" s="15"/>
      <c r="O1112" s="15"/>
      <c r="P1112" s="15"/>
      <c r="Q1112" s="15"/>
      <c r="R1112" s="15"/>
      <c r="S1112" s="15"/>
    </row>
    <row r="1113">
      <c r="A1113" s="15"/>
      <c r="B1113" s="15"/>
      <c r="C1113" s="15"/>
      <c r="D1113" s="15"/>
      <c r="E1113" s="15"/>
      <c r="F1113" s="15"/>
      <c r="G1113" s="15"/>
      <c r="H1113" s="15"/>
      <c r="I1113" s="15"/>
      <c r="J1113" s="15"/>
      <c r="K1113" s="15"/>
      <c r="L1113" s="15"/>
      <c r="M1113" s="15"/>
      <c r="N1113" s="15"/>
      <c r="O1113" s="15"/>
      <c r="P1113" s="15"/>
      <c r="Q1113" s="15"/>
      <c r="R1113" s="15"/>
      <c r="S1113" s="15"/>
    </row>
  </sheetData>
  <autoFilter ref="$A$2:$AF$130"/>
  <mergeCells count="9">
    <mergeCell ref="D152:F152"/>
    <mergeCell ref="D169:E169"/>
    <mergeCell ref="N1:Q1"/>
    <mergeCell ref="N33:N34"/>
    <mergeCell ref="O33:O34"/>
    <mergeCell ref="T33:T34"/>
    <mergeCell ref="W33:W34"/>
    <mergeCell ref="H125:M125"/>
    <mergeCell ref="M126:N126"/>
  </mergeCells>
  <conditionalFormatting sqref="T1:T124 T126:T1113">
    <cfRule type="cellIs" dxfId="0" priority="1" operator="greaterThan">
      <formula>0</formula>
    </cfRule>
  </conditionalFormatting>
  <dataValidations>
    <dataValidation type="list" allowBlank="1" showErrorMessage="1" sqref="L3:L124">
      <formula1>LISTA!$B$2:$B$100</formula1>
    </dataValidation>
    <dataValidation type="list" allowBlank="1" showErrorMessage="1" sqref="M3:M124">
      <formula1>LISTA!$A$2:$A$10</formula1>
    </dataValidation>
    <dataValidation type="custom" allowBlank="1" showDropDown="1" sqref="C133:E133 C134">
      <formula1>OR(NOT(ISERROR(DATEVALUE(C133))), AND(ISNUMBER(C133), LEFT(CELL("format", C133))="D"))</formula1>
    </dataValidation>
    <dataValidation type="list" allowBlank="1" showErrorMessage="1" sqref="R3:R124">
      <formula1>"MARI - NICOLE,DANA - NICOLE,NICOLE,SANTY - NICOLE,M-S-Nic,M-D-N,D-S-Nic,Todos,Nicole - Jose"</formula1>
    </dataValidation>
    <dataValidation type="list" allowBlank="1" showErrorMessage="1" sqref="Q3:Q124">
      <formula1>LISTA!$C$8:$C$14</formula1>
    </dataValidation>
    <dataValidation type="custom" allowBlank="1" showDropDown="1" showErrorMessage="1" sqref="B3:C32 B33:B34 B35:C39 B40 B41:C124 K3:K124">
      <formula1>OR(NOT(ISERROR(DATEVALUE(B3))), AND(ISNUMBER(B3), LEFT(CELL("format", B3))="D"))</formula1>
    </dataValidation>
  </dataValidation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2" width="14.38"/>
    <col customWidth="1" min="3" max="3" width="18.63"/>
    <col customWidth="1" min="4" max="4" width="19.5"/>
    <col customWidth="1" min="5" max="5" width="12.13"/>
    <col customWidth="1" min="6" max="6" width="14.75"/>
    <col customWidth="1" min="7" max="7" width="28.13"/>
    <col customWidth="1" min="8" max="8" width="26.75"/>
    <col customWidth="1" min="9" max="9" width="19.75"/>
    <col customWidth="1" min="10" max="11" width="21.25"/>
    <col customWidth="1" min="12" max="13" width="15.63"/>
    <col customWidth="1" min="16" max="16" width="21.63"/>
    <col customWidth="1" min="17" max="17" width="27.25"/>
    <col customWidth="1" min="18" max="18" width="15.63"/>
    <col customWidth="1" min="19" max="19" width="54.25"/>
    <col customWidth="1" min="20" max="20" width="14.13"/>
    <col hidden="1" min="21" max="22" width="12.63"/>
  </cols>
  <sheetData>
    <row r="1">
      <c r="A1" s="1"/>
      <c r="B1" s="3"/>
      <c r="C1" s="3"/>
      <c r="D1" s="3"/>
      <c r="E1" s="3"/>
      <c r="F1" s="4"/>
      <c r="G1" s="4"/>
      <c r="H1" s="4"/>
      <c r="I1" s="4"/>
      <c r="J1" s="4"/>
      <c r="K1" s="864"/>
      <c r="L1" s="4"/>
      <c r="M1" s="4"/>
      <c r="N1" s="5" t="s">
        <v>0</v>
      </c>
      <c r="O1" s="6"/>
      <c r="P1" s="6"/>
      <c r="Q1" s="7"/>
      <c r="R1" s="8"/>
      <c r="S1" s="8"/>
    </row>
    <row r="2">
      <c r="A2" s="590" t="s">
        <v>1</v>
      </c>
      <c r="B2" s="590" t="s">
        <v>2</v>
      </c>
      <c r="C2" s="590" t="s">
        <v>3</v>
      </c>
      <c r="D2" s="590" t="s">
        <v>4</v>
      </c>
      <c r="E2" s="590" t="s">
        <v>5</v>
      </c>
      <c r="F2" s="9" t="s">
        <v>6</v>
      </c>
      <c r="G2" s="9" t="s">
        <v>7</v>
      </c>
      <c r="H2" s="9" t="s">
        <v>8</v>
      </c>
      <c r="I2" s="9" t="s">
        <v>9</v>
      </c>
      <c r="J2" s="9" t="s">
        <v>10</v>
      </c>
      <c r="K2" s="865" t="s">
        <v>2456</v>
      </c>
      <c r="L2" s="9" t="s">
        <v>11</v>
      </c>
      <c r="M2" s="9" t="s">
        <v>12</v>
      </c>
      <c r="N2" s="10" t="s">
        <v>13</v>
      </c>
      <c r="O2" s="10" t="s">
        <v>14</v>
      </c>
      <c r="P2" s="10" t="s">
        <v>15</v>
      </c>
      <c r="Q2" s="10" t="s">
        <v>16</v>
      </c>
      <c r="R2" s="11" t="s">
        <v>17</v>
      </c>
      <c r="S2" s="11" t="s">
        <v>18</v>
      </c>
      <c r="T2" s="124"/>
      <c r="U2" s="124"/>
      <c r="V2" s="124"/>
      <c r="W2" s="591"/>
      <c r="X2" s="591"/>
    </row>
    <row r="3">
      <c r="A3" s="592">
        <v>1.0</v>
      </c>
      <c r="B3" s="593">
        <v>45658.0</v>
      </c>
      <c r="C3" s="593">
        <v>45658.0</v>
      </c>
      <c r="D3" s="592">
        <v>3.81401100124583E14</v>
      </c>
      <c r="E3" s="592">
        <v>11575.0</v>
      </c>
      <c r="F3" s="594">
        <v>1.1337106E7</v>
      </c>
      <c r="G3" s="594" t="s">
        <v>5082</v>
      </c>
      <c r="H3" s="594" t="s">
        <v>5082</v>
      </c>
      <c r="I3" s="592">
        <v>7.7370692E7</v>
      </c>
      <c r="J3" s="595"/>
      <c r="K3" s="866"/>
      <c r="L3" s="592" t="s">
        <v>418</v>
      </c>
      <c r="M3" s="592"/>
      <c r="N3" s="592">
        <v>754.0</v>
      </c>
      <c r="O3" s="592">
        <f t="shared" ref="O3:O120" si="1">N3</f>
        <v>754</v>
      </c>
      <c r="P3" s="596"/>
      <c r="Q3" s="592" t="s">
        <v>854</v>
      </c>
      <c r="R3" s="597" t="s">
        <v>1885</v>
      </c>
      <c r="S3" s="592" t="s">
        <v>5083</v>
      </c>
      <c r="T3" s="92"/>
    </row>
    <row r="4">
      <c r="A4" s="592">
        <v>2.0</v>
      </c>
      <c r="B4" s="593">
        <v>45658.0</v>
      </c>
      <c r="C4" s="593">
        <v>45658.0</v>
      </c>
      <c r="D4" s="592">
        <v>3.81401100124583E14</v>
      </c>
      <c r="E4" s="592">
        <v>11576.0</v>
      </c>
      <c r="F4" s="651">
        <v>7766018.0</v>
      </c>
      <c r="G4" s="617" t="s">
        <v>5084</v>
      </c>
      <c r="H4" s="592" t="s">
        <v>5084</v>
      </c>
      <c r="I4" s="592">
        <v>6.3536932E7</v>
      </c>
      <c r="J4" s="592"/>
      <c r="K4" s="866"/>
      <c r="L4" s="592" t="s">
        <v>418</v>
      </c>
      <c r="M4" s="592"/>
      <c r="N4" s="592">
        <v>377.0</v>
      </c>
      <c r="O4" s="592">
        <f t="shared" si="1"/>
        <v>377</v>
      </c>
      <c r="P4" s="652"/>
      <c r="Q4" s="592" t="s">
        <v>854</v>
      </c>
      <c r="R4" s="597" t="s">
        <v>1885</v>
      </c>
      <c r="S4" s="592" t="s">
        <v>5085</v>
      </c>
      <c r="T4" s="92"/>
    </row>
    <row r="5">
      <c r="A5" s="592">
        <v>3.0</v>
      </c>
      <c r="B5" s="593">
        <v>45658.0</v>
      </c>
      <c r="C5" s="593">
        <v>45658.0</v>
      </c>
      <c r="D5" s="592">
        <v>3.81401100124583E14</v>
      </c>
      <c r="E5" s="592">
        <v>11577.0</v>
      </c>
      <c r="F5" s="594">
        <v>7700964.0</v>
      </c>
      <c r="G5" s="594" t="s">
        <v>5086</v>
      </c>
      <c r="H5" s="594" t="s">
        <v>5086</v>
      </c>
      <c r="I5" s="594">
        <v>7.8046795E7</v>
      </c>
      <c r="J5" s="594"/>
      <c r="K5" s="866"/>
      <c r="L5" s="592" t="s">
        <v>418</v>
      </c>
      <c r="M5" s="592"/>
      <c r="N5" s="592">
        <v>417.0</v>
      </c>
      <c r="O5" s="592">
        <f t="shared" si="1"/>
        <v>417</v>
      </c>
      <c r="P5" s="596"/>
      <c r="Q5" s="592" t="s">
        <v>854</v>
      </c>
      <c r="R5" s="597" t="s">
        <v>1885</v>
      </c>
      <c r="S5" s="592" t="s">
        <v>1566</v>
      </c>
      <c r="T5" s="92"/>
    </row>
    <row r="6">
      <c r="A6" s="592">
        <v>4.0</v>
      </c>
      <c r="B6" s="593">
        <v>45658.0</v>
      </c>
      <c r="C6" s="593">
        <v>45658.0</v>
      </c>
      <c r="D6" s="592">
        <v>3.81401100124583E14</v>
      </c>
      <c r="E6" s="592">
        <v>11578.0</v>
      </c>
      <c r="F6" s="594">
        <v>5.321024019E9</v>
      </c>
      <c r="G6" s="594" t="s">
        <v>5087</v>
      </c>
      <c r="H6" s="594" t="s">
        <v>5087</v>
      </c>
      <c r="I6" s="594">
        <v>7.5006999E7</v>
      </c>
      <c r="J6" s="595"/>
      <c r="K6" s="866"/>
      <c r="L6" s="592" t="s">
        <v>701</v>
      </c>
      <c r="M6" s="592"/>
      <c r="N6" s="592">
        <v>185.0</v>
      </c>
      <c r="O6" s="592">
        <f t="shared" si="1"/>
        <v>185</v>
      </c>
      <c r="P6" s="592"/>
      <c r="Q6" s="592" t="s">
        <v>854</v>
      </c>
      <c r="R6" s="597" t="s">
        <v>1885</v>
      </c>
      <c r="S6" s="592" t="s">
        <v>5088</v>
      </c>
      <c r="T6" s="92"/>
    </row>
    <row r="7">
      <c r="A7" s="592">
        <v>5.0</v>
      </c>
      <c r="B7" s="593">
        <v>45658.0</v>
      </c>
      <c r="C7" s="593">
        <v>45658.0</v>
      </c>
      <c r="D7" s="592">
        <v>3.81401100124583E14</v>
      </c>
      <c r="E7" s="592">
        <v>11579.0</v>
      </c>
      <c r="F7" s="594">
        <v>1.298454E7</v>
      </c>
      <c r="G7" s="594" t="s">
        <v>5089</v>
      </c>
      <c r="H7" s="594" t="s">
        <v>5089</v>
      </c>
      <c r="I7" s="594">
        <v>7.8586641E7</v>
      </c>
      <c r="J7" s="595"/>
      <c r="K7" s="866"/>
      <c r="L7" s="592" t="s">
        <v>418</v>
      </c>
      <c r="M7" s="592"/>
      <c r="N7" s="592">
        <v>933.0</v>
      </c>
      <c r="O7" s="592">
        <f t="shared" si="1"/>
        <v>933</v>
      </c>
      <c r="P7" s="592"/>
      <c r="Q7" s="592" t="s">
        <v>854</v>
      </c>
      <c r="R7" s="597" t="s">
        <v>1885</v>
      </c>
      <c r="S7" s="592" t="s">
        <v>5090</v>
      </c>
      <c r="T7" s="92"/>
      <c r="V7" s="12"/>
    </row>
    <row r="8" ht="15.75" customHeight="1">
      <c r="A8" s="592">
        <v>6.0</v>
      </c>
      <c r="B8" s="593">
        <v>45658.0</v>
      </c>
      <c r="C8" s="593">
        <v>45658.0</v>
      </c>
      <c r="D8" s="592">
        <v>3.81401100124583E14</v>
      </c>
      <c r="E8" s="592">
        <v>11580.0</v>
      </c>
      <c r="F8" s="592">
        <v>7694909.0</v>
      </c>
      <c r="G8" s="592" t="s">
        <v>5091</v>
      </c>
      <c r="H8" s="592" t="s">
        <v>5091</v>
      </c>
      <c r="I8" s="592">
        <v>7.5641609E7</v>
      </c>
      <c r="J8" s="592"/>
      <c r="K8" s="866"/>
      <c r="L8" s="592" t="s">
        <v>418</v>
      </c>
      <c r="M8" s="615"/>
      <c r="N8" s="620">
        <v>556.0</v>
      </c>
      <c r="O8" s="592">
        <f t="shared" si="1"/>
        <v>556</v>
      </c>
      <c r="P8" s="621"/>
      <c r="Q8" s="615" t="s">
        <v>854</v>
      </c>
      <c r="R8" s="597" t="s">
        <v>1885</v>
      </c>
      <c r="S8" s="592" t="s">
        <v>2749</v>
      </c>
      <c r="T8" s="92"/>
      <c r="V8" s="12"/>
    </row>
    <row r="9">
      <c r="A9" s="592">
        <v>7.0</v>
      </c>
      <c r="B9" s="593">
        <v>45658.0</v>
      </c>
      <c r="C9" s="593">
        <v>45658.0</v>
      </c>
      <c r="D9" s="592">
        <v>3.81401100124583E14</v>
      </c>
      <c r="E9" s="592">
        <v>11581.0</v>
      </c>
      <c r="F9" s="594">
        <v>6341415.0</v>
      </c>
      <c r="G9" s="594" t="s">
        <v>5092</v>
      </c>
      <c r="H9" s="592" t="s">
        <v>5093</v>
      </c>
      <c r="I9" s="592">
        <v>7.5514456E7</v>
      </c>
      <c r="J9" s="592" t="s">
        <v>5094</v>
      </c>
      <c r="K9" s="866"/>
      <c r="L9" s="592" t="s">
        <v>418</v>
      </c>
      <c r="M9" s="592"/>
      <c r="N9" s="592">
        <v>377.0</v>
      </c>
      <c r="O9" s="592">
        <f t="shared" si="1"/>
        <v>377</v>
      </c>
      <c r="P9" s="592"/>
      <c r="Q9" s="592" t="s">
        <v>854</v>
      </c>
      <c r="R9" s="597" t="s">
        <v>1885</v>
      </c>
      <c r="S9" s="592" t="s">
        <v>5095</v>
      </c>
      <c r="T9" s="92"/>
    </row>
    <row r="10">
      <c r="A10" s="592">
        <v>8.0</v>
      </c>
      <c r="B10" s="593">
        <v>45658.0</v>
      </c>
      <c r="C10" s="593">
        <v>45658.0</v>
      </c>
      <c r="D10" s="592">
        <v>3.81401100124583E14</v>
      </c>
      <c r="E10" s="592">
        <v>11582.0</v>
      </c>
      <c r="F10" s="600">
        <v>7748435.0</v>
      </c>
      <c r="G10" s="592" t="s">
        <v>5096</v>
      </c>
      <c r="H10" s="592" t="s">
        <v>5097</v>
      </c>
      <c r="I10" s="592">
        <v>7.8186856E7</v>
      </c>
      <c r="J10" s="592" t="s">
        <v>5098</v>
      </c>
      <c r="K10" s="866"/>
      <c r="L10" s="592" t="s">
        <v>2260</v>
      </c>
      <c r="M10" s="592"/>
      <c r="N10" s="592">
        <v>178.0</v>
      </c>
      <c r="O10" s="592">
        <f t="shared" si="1"/>
        <v>178</v>
      </c>
      <c r="P10" s="592"/>
      <c r="Q10" s="592" t="s">
        <v>854</v>
      </c>
      <c r="R10" s="597" t="s">
        <v>1885</v>
      </c>
      <c r="S10" s="592" t="s">
        <v>4260</v>
      </c>
      <c r="T10" s="92"/>
    </row>
    <row r="11">
      <c r="A11" s="592">
        <v>9.0</v>
      </c>
      <c r="B11" s="593">
        <v>45658.0</v>
      </c>
      <c r="C11" s="593">
        <v>45658.0</v>
      </c>
      <c r="D11" s="592">
        <v>3.81401100124583E14</v>
      </c>
      <c r="E11" s="592">
        <v>11585.0</v>
      </c>
      <c r="F11" s="592">
        <v>1.2352891015E10</v>
      </c>
      <c r="G11" s="592" t="s">
        <v>5099</v>
      </c>
      <c r="H11" s="592" t="s">
        <v>5100</v>
      </c>
      <c r="I11" s="592">
        <v>7.5590408E7</v>
      </c>
      <c r="J11" s="592" t="s">
        <v>5101</v>
      </c>
      <c r="K11" s="866"/>
      <c r="L11" s="592" t="s">
        <v>2260</v>
      </c>
      <c r="M11" s="592"/>
      <c r="N11" s="592">
        <v>178.0</v>
      </c>
      <c r="O11" s="592">
        <f t="shared" si="1"/>
        <v>178</v>
      </c>
      <c r="P11" s="592"/>
      <c r="Q11" s="592" t="s">
        <v>854</v>
      </c>
      <c r="R11" s="597" t="s">
        <v>1885</v>
      </c>
      <c r="S11" s="592" t="s">
        <v>4260</v>
      </c>
      <c r="T11" s="92"/>
      <c r="V11" s="12"/>
    </row>
    <row r="12" ht="37.5" customHeight="1">
      <c r="A12" s="592">
        <v>10.0</v>
      </c>
      <c r="B12" s="593">
        <v>45658.0</v>
      </c>
      <c r="C12" s="593">
        <v>45658.0</v>
      </c>
      <c r="D12" s="592">
        <v>3.81401100124583E14</v>
      </c>
      <c r="E12" s="592">
        <v>11583.0</v>
      </c>
      <c r="F12" s="595">
        <v>2347997.0</v>
      </c>
      <c r="G12" s="595" t="s">
        <v>5102</v>
      </c>
      <c r="H12" s="592" t="s">
        <v>5103</v>
      </c>
      <c r="I12" s="592">
        <v>6.8223103E7</v>
      </c>
      <c r="J12" s="592"/>
      <c r="K12" s="866"/>
      <c r="L12" s="592" t="s">
        <v>2260</v>
      </c>
      <c r="M12" s="592"/>
      <c r="N12" s="669">
        <v>89.0</v>
      </c>
      <c r="O12" s="592">
        <f t="shared" si="1"/>
        <v>89</v>
      </c>
      <c r="P12" s="867"/>
      <c r="Q12" s="592" t="s">
        <v>854</v>
      </c>
      <c r="R12" s="868" t="s">
        <v>1885</v>
      </c>
      <c r="S12" s="592" t="s">
        <v>4269</v>
      </c>
      <c r="T12" s="92"/>
      <c r="V12" s="12"/>
    </row>
    <row r="13">
      <c r="A13" s="592">
        <v>11.0</v>
      </c>
      <c r="B13" s="593">
        <v>45658.0</v>
      </c>
      <c r="C13" s="593">
        <v>45658.0</v>
      </c>
      <c r="D13" s="592">
        <v>3.81401100124583E14</v>
      </c>
      <c r="E13" s="615">
        <v>11584.0</v>
      </c>
      <c r="F13" s="615">
        <v>2854162.0</v>
      </c>
      <c r="G13" s="615" t="s">
        <v>5104</v>
      </c>
      <c r="H13" s="617" t="s">
        <v>5105</v>
      </c>
      <c r="I13" s="600">
        <v>7.2159589E7</v>
      </c>
      <c r="J13" s="615" t="s">
        <v>5106</v>
      </c>
      <c r="K13" s="866"/>
      <c r="L13" s="615" t="s">
        <v>701</v>
      </c>
      <c r="M13" s="615"/>
      <c r="N13" s="620">
        <v>135.0</v>
      </c>
      <c r="O13" s="592">
        <f t="shared" si="1"/>
        <v>135</v>
      </c>
      <c r="P13" s="621"/>
      <c r="Q13" s="615" t="s">
        <v>854</v>
      </c>
      <c r="R13" s="597" t="s">
        <v>1885</v>
      </c>
      <c r="S13" s="615" t="s">
        <v>5107</v>
      </c>
      <c r="T13" s="92"/>
      <c r="V13" s="12"/>
    </row>
    <row r="14">
      <c r="A14" s="592">
        <v>12.0</v>
      </c>
      <c r="B14" s="658">
        <v>45658.0</v>
      </c>
      <c r="C14" s="593">
        <v>45659.0</v>
      </c>
      <c r="D14" s="592">
        <v>3.81401100124583E14</v>
      </c>
      <c r="E14" s="592">
        <v>11587.0</v>
      </c>
      <c r="F14" s="594">
        <v>1585048.0</v>
      </c>
      <c r="G14" s="594" t="s">
        <v>5108</v>
      </c>
      <c r="H14" s="594" t="s">
        <v>5109</v>
      </c>
      <c r="I14" s="594">
        <v>7.6096789E7</v>
      </c>
      <c r="J14" s="595" t="s">
        <v>5110</v>
      </c>
      <c r="K14" s="866"/>
      <c r="L14" s="592" t="s">
        <v>2260</v>
      </c>
      <c r="M14" s="592"/>
      <c r="N14" s="669">
        <v>449.0</v>
      </c>
      <c r="O14" s="592">
        <f t="shared" si="1"/>
        <v>449</v>
      </c>
      <c r="P14" s="592"/>
      <c r="Q14" s="615" t="s">
        <v>854</v>
      </c>
      <c r="R14" s="597" t="s">
        <v>1885</v>
      </c>
      <c r="S14" s="592" t="s">
        <v>5111</v>
      </c>
      <c r="T14" s="92"/>
      <c r="V14" s="12"/>
    </row>
    <row r="15">
      <c r="A15" s="592">
        <v>13.0</v>
      </c>
      <c r="B15" s="658">
        <v>45658.0</v>
      </c>
      <c r="C15" s="593">
        <v>45660.0</v>
      </c>
      <c r="D15" s="592">
        <v>3.81401100124583E14</v>
      </c>
      <c r="E15" s="592">
        <v>11588.0</v>
      </c>
      <c r="F15" s="594">
        <v>9675683.0</v>
      </c>
      <c r="G15" s="594" t="s">
        <v>5112</v>
      </c>
      <c r="H15" s="594" t="s">
        <v>5112</v>
      </c>
      <c r="I15" s="594">
        <v>6.3609047E7</v>
      </c>
      <c r="J15" s="595" t="s">
        <v>5113</v>
      </c>
      <c r="K15" s="866"/>
      <c r="L15" s="592" t="s">
        <v>2260</v>
      </c>
      <c r="M15" s="592"/>
      <c r="N15" s="592">
        <v>178.0</v>
      </c>
      <c r="O15" s="592">
        <f t="shared" si="1"/>
        <v>178</v>
      </c>
      <c r="P15" s="592"/>
      <c r="Q15" s="592" t="s">
        <v>854</v>
      </c>
      <c r="R15" s="597" t="s">
        <v>1885</v>
      </c>
      <c r="S15" s="592" t="s">
        <v>5114</v>
      </c>
      <c r="T15" s="92"/>
    </row>
    <row r="16">
      <c r="A16" s="29">
        <v>15.0</v>
      </c>
      <c r="B16" s="174">
        <v>45660.0</v>
      </c>
      <c r="C16" s="174">
        <v>45659.0</v>
      </c>
      <c r="D16" s="29">
        <v>3.81401100124583E14</v>
      </c>
      <c r="E16" s="29">
        <v>11659.0</v>
      </c>
      <c r="F16" s="29">
        <v>1.2473284E7</v>
      </c>
      <c r="G16" s="29" t="s">
        <v>5115</v>
      </c>
      <c r="H16" s="29" t="s">
        <v>5116</v>
      </c>
      <c r="I16" s="29"/>
      <c r="J16" s="29"/>
      <c r="K16" s="869"/>
      <c r="L16" s="29" t="s">
        <v>2260</v>
      </c>
      <c r="M16" s="29"/>
      <c r="N16" s="29">
        <v>247.0</v>
      </c>
      <c r="O16" s="29">
        <f t="shared" si="1"/>
        <v>247</v>
      </c>
      <c r="P16" s="29"/>
      <c r="Q16" s="29" t="s">
        <v>854</v>
      </c>
      <c r="R16" s="177" t="s">
        <v>988</v>
      </c>
      <c r="S16" s="29" t="s">
        <v>5117</v>
      </c>
      <c r="T16" s="92"/>
      <c r="V16" s="12"/>
    </row>
    <row r="17">
      <c r="A17" s="29">
        <v>14.0</v>
      </c>
      <c r="B17" s="461">
        <v>45660.0</v>
      </c>
      <c r="C17" s="174">
        <v>45659.0</v>
      </c>
      <c r="D17" s="29">
        <v>3.81401100124583E14</v>
      </c>
      <c r="E17" s="29">
        <v>11660.0</v>
      </c>
      <c r="F17" s="184">
        <v>0.0</v>
      </c>
      <c r="G17" s="184" t="s">
        <v>5118</v>
      </c>
      <c r="H17" s="184" t="s">
        <v>5118</v>
      </c>
      <c r="I17" s="184">
        <v>7.6032063E7</v>
      </c>
      <c r="J17" s="462"/>
      <c r="K17" s="869"/>
      <c r="L17" s="29" t="s">
        <v>305</v>
      </c>
      <c r="M17" s="29" t="s">
        <v>27</v>
      </c>
      <c r="N17" s="29">
        <v>1009.0</v>
      </c>
      <c r="O17" s="29">
        <f t="shared" si="1"/>
        <v>1009</v>
      </c>
      <c r="P17" s="29"/>
      <c r="Q17" s="29" t="s">
        <v>854</v>
      </c>
      <c r="R17" s="177" t="s">
        <v>988</v>
      </c>
      <c r="S17" s="29" t="s">
        <v>5119</v>
      </c>
      <c r="T17" s="92"/>
    </row>
    <row r="18">
      <c r="A18" s="592">
        <v>16.0</v>
      </c>
      <c r="B18" s="593">
        <v>45660.0</v>
      </c>
      <c r="C18" s="593">
        <v>45660.0</v>
      </c>
      <c r="D18" s="592">
        <v>3.81401100124583E14</v>
      </c>
      <c r="E18" s="592">
        <v>11661.0</v>
      </c>
      <c r="F18" s="592">
        <v>1.87668021E8</v>
      </c>
      <c r="G18" s="592" t="s">
        <v>5120</v>
      </c>
      <c r="H18" s="592" t="s">
        <v>5121</v>
      </c>
      <c r="I18" s="592">
        <v>6.9041652E7</v>
      </c>
      <c r="J18" s="592" t="s">
        <v>5122</v>
      </c>
      <c r="K18" s="866"/>
      <c r="L18" s="592" t="s">
        <v>2260</v>
      </c>
      <c r="M18" s="592"/>
      <c r="N18" s="592">
        <v>583.0</v>
      </c>
      <c r="O18" s="592">
        <f t="shared" si="1"/>
        <v>583</v>
      </c>
      <c r="P18" s="592"/>
      <c r="Q18" s="592" t="s">
        <v>854</v>
      </c>
      <c r="R18" s="597" t="s">
        <v>1885</v>
      </c>
      <c r="S18" s="592" t="s">
        <v>5123</v>
      </c>
      <c r="T18" s="92"/>
    </row>
    <row r="19">
      <c r="A19" s="29">
        <v>17.0</v>
      </c>
      <c r="B19" s="174">
        <v>45660.0</v>
      </c>
      <c r="C19" s="174">
        <v>45659.0</v>
      </c>
      <c r="D19" s="29">
        <v>3.81401100124583E14</v>
      </c>
      <c r="E19" s="29">
        <v>11662.0</v>
      </c>
      <c r="F19" s="184">
        <v>0.0</v>
      </c>
      <c r="G19" s="870" t="s">
        <v>5124</v>
      </c>
      <c r="H19" s="870" t="s">
        <v>5124</v>
      </c>
      <c r="I19" s="184"/>
      <c r="J19" s="462"/>
      <c r="K19" s="869"/>
      <c r="L19" s="29" t="s">
        <v>2260</v>
      </c>
      <c r="M19" s="29"/>
      <c r="N19" s="29">
        <v>425.0</v>
      </c>
      <c r="O19" s="29">
        <f t="shared" si="1"/>
        <v>425</v>
      </c>
      <c r="P19" s="29"/>
      <c r="Q19" s="29" t="s">
        <v>854</v>
      </c>
      <c r="R19" s="177" t="s">
        <v>988</v>
      </c>
      <c r="S19" s="29" t="s">
        <v>5125</v>
      </c>
      <c r="T19" s="92"/>
    </row>
    <row r="20">
      <c r="A20" s="825">
        <v>18.0</v>
      </c>
      <c r="B20" s="826">
        <v>45660.0</v>
      </c>
      <c r="C20" s="826">
        <v>45660.0</v>
      </c>
      <c r="D20" s="825">
        <v>3.81401100124583E14</v>
      </c>
      <c r="E20" s="825">
        <v>11663.0</v>
      </c>
      <c r="F20" s="827">
        <v>7837838.0</v>
      </c>
      <c r="G20" s="827" t="s">
        <v>878</v>
      </c>
      <c r="H20" s="827" t="s">
        <v>5126</v>
      </c>
      <c r="I20" s="827">
        <v>7.0044192E7</v>
      </c>
      <c r="J20" s="871"/>
      <c r="K20" s="872"/>
      <c r="L20" s="825" t="s">
        <v>2260</v>
      </c>
      <c r="M20" s="825"/>
      <c r="N20" s="825">
        <v>316.0</v>
      </c>
      <c r="O20" s="825">
        <f t="shared" si="1"/>
        <v>316</v>
      </c>
      <c r="P20" s="825"/>
      <c r="Q20" s="825" t="s">
        <v>854</v>
      </c>
      <c r="R20" s="829" t="s">
        <v>4352</v>
      </c>
      <c r="S20" s="825" t="s">
        <v>5127</v>
      </c>
      <c r="T20" s="92"/>
      <c r="U20" s="12"/>
    </row>
    <row r="21">
      <c r="A21" s="29">
        <v>20.0</v>
      </c>
      <c r="B21" s="174">
        <v>45660.0</v>
      </c>
      <c r="C21" s="174">
        <v>45660.0</v>
      </c>
      <c r="D21" s="29">
        <v>3.81401100124583E14</v>
      </c>
      <c r="E21" s="29">
        <v>11694.0</v>
      </c>
      <c r="F21" s="29">
        <v>5785849.0</v>
      </c>
      <c r="G21" s="29" t="s">
        <v>5128</v>
      </c>
      <c r="H21" s="29" t="s">
        <v>5128</v>
      </c>
      <c r="I21" s="29">
        <v>7.8518858E7</v>
      </c>
      <c r="J21" s="29"/>
      <c r="K21" s="869"/>
      <c r="L21" s="29" t="s">
        <v>2260</v>
      </c>
      <c r="M21" s="29"/>
      <c r="N21" s="29">
        <v>405.0</v>
      </c>
      <c r="O21" s="29">
        <f t="shared" si="1"/>
        <v>405</v>
      </c>
      <c r="P21" s="29"/>
      <c r="Q21" s="29" t="s">
        <v>854</v>
      </c>
      <c r="R21" s="177" t="s">
        <v>988</v>
      </c>
      <c r="S21" s="29" t="s">
        <v>5129</v>
      </c>
      <c r="T21" s="92"/>
    </row>
    <row r="22">
      <c r="A22" s="592">
        <v>21.0</v>
      </c>
      <c r="B22" s="593">
        <v>45660.0</v>
      </c>
      <c r="C22" s="593">
        <v>45661.0</v>
      </c>
      <c r="D22" s="592">
        <v>3.81401100124583E14</v>
      </c>
      <c r="E22" s="592">
        <v>11695.0</v>
      </c>
      <c r="F22" s="592">
        <v>5363396.0</v>
      </c>
      <c r="G22" s="592" t="s">
        <v>2015</v>
      </c>
      <c r="H22" s="592" t="s">
        <v>2015</v>
      </c>
      <c r="I22" s="592">
        <v>6.7708914E7</v>
      </c>
      <c r="J22" s="592"/>
      <c r="K22" s="866"/>
      <c r="L22" s="592" t="s">
        <v>418</v>
      </c>
      <c r="M22" s="592"/>
      <c r="N22" s="592">
        <v>595.0</v>
      </c>
      <c r="O22" s="592">
        <f t="shared" si="1"/>
        <v>595</v>
      </c>
      <c r="P22" s="592"/>
      <c r="Q22" s="592" t="s">
        <v>854</v>
      </c>
      <c r="R22" s="597" t="s">
        <v>1885</v>
      </c>
      <c r="S22" s="592" t="s">
        <v>5130</v>
      </c>
      <c r="T22" s="92"/>
    </row>
    <row r="23">
      <c r="A23" s="592">
        <v>19.0</v>
      </c>
      <c r="B23" s="593">
        <v>45661.0</v>
      </c>
      <c r="C23" s="593">
        <v>45659.0</v>
      </c>
      <c r="D23" s="592">
        <v>3.81401100124583E14</v>
      </c>
      <c r="E23" s="592">
        <v>11723.0</v>
      </c>
      <c r="F23" s="594">
        <v>6490782.0</v>
      </c>
      <c r="G23" s="594" t="s">
        <v>4215</v>
      </c>
      <c r="H23" s="594" t="s">
        <v>4216</v>
      </c>
      <c r="I23" s="594">
        <v>7.3754526E7</v>
      </c>
      <c r="J23" s="592"/>
      <c r="K23" s="873"/>
      <c r="L23" s="592" t="s">
        <v>119</v>
      </c>
      <c r="M23" s="592" t="s">
        <v>44</v>
      </c>
      <c r="N23" s="592">
        <v>1560.0</v>
      </c>
      <c r="O23" s="592">
        <f t="shared" si="1"/>
        <v>1560</v>
      </c>
      <c r="P23" s="592" t="s">
        <v>5131</v>
      </c>
      <c r="Q23" s="592" t="s">
        <v>854</v>
      </c>
      <c r="R23" s="597" t="s">
        <v>1885</v>
      </c>
      <c r="S23" s="592" t="s">
        <v>5132</v>
      </c>
      <c r="T23" s="92"/>
      <c r="V23" s="12"/>
    </row>
    <row r="24">
      <c r="A24" s="29">
        <v>22.0</v>
      </c>
      <c r="B24" s="174">
        <v>45661.0</v>
      </c>
      <c r="C24" s="174">
        <v>45662.0</v>
      </c>
      <c r="D24" s="29">
        <v>3.81401100124583E14</v>
      </c>
      <c r="E24" s="29">
        <v>11724.0</v>
      </c>
      <c r="F24" s="184">
        <v>9028073.0</v>
      </c>
      <c r="G24" s="184" t="s">
        <v>5133</v>
      </c>
      <c r="H24" s="184" t="s">
        <v>5133</v>
      </c>
      <c r="I24" s="184">
        <v>7.2660337E7</v>
      </c>
      <c r="J24" s="462"/>
      <c r="K24" s="869"/>
      <c r="L24" s="29" t="s">
        <v>1343</v>
      </c>
      <c r="M24" s="29"/>
      <c r="N24" s="29">
        <v>645.0</v>
      </c>
      <c r="O24" s="29">
        <f t="shared" si="1"/>
        <v>645</v>
      </c>
      <c r="P24" s="176" t="s">
        <v>5134</v>
      </c>
      <c r="Q24" s="29" t="s">
        <v>854</v>
      </c>
      <c r="R24" s="177" t="s">
        <v>988</v>
      </c>
      <c r="S24" s="29" t="s">
        <v>5135</v>
      </c>
      <c r="T24" s="92"/>
      <c r="V24" s="12"/>
    </row>
    <row r="25">
      <c r="A25" s="592">
        <v>23.0</v>
      </c>
      <c r="B25" s="593">
        <v>45661.0</v>
      </c>
      <c r="C25" s="593">
        <v>45661.0</v>
      </c>
      <c r="D25" s="592">
        <v>3.81401100124583E14</v>
      </c>
      <c r="E25" s="592">
        <v>11725.0</v>
      </c>
      <c r="F25" s="594">
        <v>1144809.0</v>
      </c>
      <c r="G25" s="594" t="s">
        <v>5136</v>
      </c>
      <c r="H25" s="592" t="s">
        <v>5137</v>
      </c>
      <c r="I25" s="594">
        <v>7.8018237E7</v>
      </c>
      <c r="J25" s="594"/>
      <c r="K25" s="866"/>
      <c r="L25" s="592" t="s">
        <v>418</v>
      </c>
      <c r="M25" s="592"/>
      <c r="N25" s="592">
        <f>400+503</f>
        <v>903</v>
      </c>
      <c r="O25" s="592">
        <f t="shared" si="1"/>
        <v>903</v>
      </c>
      <c r="P25" s="640"/>
      <c r="Q25" s="592" t="s">
        <v>854</v>
      </c>
      <c r="R25" s="597" t="s">
        <v>1885</v>
      </c>
      <c r="S25" s="592" t="s">
        <v>5138</v>
      </c>
      <c r="T25" s="92"/>
      <c r="U25" s="12"/>
    </row>
    <row r="26">
      <c r="A26" s="592">
        <v>24.0</v>
      </c>
      <c r="B26" s="593">
        <v>45661.0</v>
      </c>
      <c r="C26" s="593">
        <v>45661.0</v>
      </c>
      <c r="D26" s="592">
        <v>3.81401100124583E14</v>
      </c>
      <c r="E26" s="592">
        <v>11726.0</v>
      </c>
      <c r="F26" s="594">
        <v>5492654.0</v>
      </c>
      <c r="G26" s="594" t="s">
        <v>5139</v>
      </c>
      <c r="H26" s="594" t="s">
        <v>5140</v>
      </c>
      <c r="I26" s="594">
        <v>7.0148917E7</v>
      </c>
      <c r="J26" s="592" t="s">
        <v>5141</v>
      </c>
      <c r="K26" s="866"/>
      <c r="L26" s="592"/>
      <c r="M26" s="592"/>
      <c r="N26" s="592">
        <f>7*129</f>
        <v>903</v>
      </c>
      <c r="O26" s="592">
        <f t="shared" si="1"/>
        <v>903</v>
      </c>
      <c r="P26" s="592"/>
      <c r="Q26" s="592" t="s">
        <v>854</v>
      </c>
      <c r="R26" s="597" t="s">
        <v>1885</v>
      </c>
      <c r="S26" s="592" t="s">
        <v>5138</v>
      </c>
      <c r="T26" s="92"/>
      <c r="U26" s="12"/>
    </row>
    <row r="27">
      <c r="A27" s="592">
        <v>25.0</v>
      </c>
      <c r="B27" s="593">
        <v>45661.0</v>
      </c>
      <c r="C27" s="593">
        <v>45661.0</v>
      </c>
      <c r="D27" s="592">
        <v>3.81401100124583E14</v>
      </c>
      <c r="E27" s="592">
        <v>11727.0</v>
      </c>
      <c r="F27" s="592">
        <v>3.92812701E9</v>
      </c>
      <c r="G27" s="592" t="s">
        <v>5142</v>
      </c>
      <c r="H27" s="594" t="s">
        <v>5142</v>
      </c>
      <c r="I27" s="592">
        <v>6.3580812E7</v>
      </c>
      <c r="J27" s="592"/>
      <c r="K27" s="866"/>
      <c r="L27" s="592" t="s">
        <v>141</v>
      </c>
      <c r="M27" s="592" t="s">
        <v>27</v>
      </c>
      <c r="N27" s="592">
        <v>1049.0</v>
      </c>
      <c r="O27" s="592">
        <f t="shared" si="1"/>
        <v>1049</v>
      </c>
      <c r="P27" s="592"/>
      <c r="Q27" s="592" t="s">
        <v>854</v>
      </c>
      <c r="R27" s="597" t="s">
        <v>1885</v>
      </c>
      <c r="S27" s="592" t="s">
        <v>5143</v>
      </c>
      <c r="T27" s="92"/>
      <c r="V27" s="12"/>
    </row>
    <row r="28">
      <c r="A28" s="592">
        <v>26.0</v>
      </c>
      <c r="B28" s="593">
        <v>45661.0</v>
      </c>
      <c r="C28" s="593">
        <v>45661.0</v>
      </c>
      <c r="D28" s="592">
        <v>3.81401100124583E14</v>
      </c>
      <c r="E28" s="592">
        <v>11728.0</v>
      </c>
      <c r="F28" s="592">
        <v>5363942.0</v>
      </c>
      <c r="G28" s="592" t="s">
        <v>5144</v>
      </c>
      <c r="H28" s="592" t="s">
        <v>5144</v>
      </c>
      <c r="I28" s="592">
        <v>7.0887834E7</v>
      </c>
      <c r="J28" s="592"/>
      <c r="K28" s="866"/>
      <c r="L28" s="592" t="s">
        <v>701</v>
      </c>
      <c r="M28" s="592"/>
      <c r="N28" s="592">
        <v>185.0</v>
      </c>
      <c r="O28" s="592">
        <f t="shared" si="1"/>
        <v>185</v>
      </c>
      <c r="P28" s="640"/>
      <c r="Q28" s="592" t="s">
        <v>854</v>
      </c>
      <c r="R28" s="597" t="s">
        <v>1885</v>
      </c>
      <c r="S28" s="592" t="s">
        <v>5145</v>
      </c>
      <c r="T28" s="92"/>
      <c r="V28" s="12"/>
    </row>
    <row r="29">
      <c r="A29" s="592">
        <v>27.0</v>
      </c>
      <c r="B29" s="593">
        <v>45663.0</v>
      </c>
      <c r="C29" s="593">
        <v>45662.0</v>
      </c>
      <c r="D29" s="592">
        <v>3.81401100124583E14</v>
      </c>
      <c r="E29" s="592">
        <v>11777.0</v>
      </c>
      <c r="F29" s="594">
        <v>1.70021401E9</v>
      </c>
      <c r="G29" s="594" t="s">
        <v>5146</v>
      </c>
      <c r="H29" s="594" t="s">
        <v>5147</v>
      </c>
      <c r="I29" s="594">
        <v>6.789517E7</v>
      </c>
      <c r="J29" s="594"/>
      <c r="K29" s="866"/>
      <c r="L29" s="592" t="s">
        <v>418</v>
      </c>
      <c r="M29" s="592"/>
      <c r="N29" s="592">
        <v>645.0</v>
      </c>
      <c r="O29" s="592">
        <f t="shared" si="1"/>
        <v>645</v>
      </c>
      <c r="P29" s="592"/>
      <c r="Q29" s="592" t="s">
        <v>854</v>
      </c>
      <c r="R29" s="597" t="s">
        <v>1885</v>
      </c>
      <c r="S29" s="592" t="s">
        <v>5148</v>
      </c>
      <c r="T29" s="92"/>
      <c r="U29" s="12"/>
    </row>
    <row r="30">
      <c r="A30" s="592">
        <v>28.0</v>
      </c>
      <c r="B30" s="593">
        <v>45663.0</v>
      </c>
      <c r="C30" s="593">
        <v>45662.0</v>
      </c>
      <c r="D30" s="592">
        <v>3.81401100124583E14</v>
      </c>
      <c r="E30" s="592">
        <v>11778.0</v>
      </c>
      <c r="F30" s="594">
        <v>8112216.0</v>
      </c>
      <c r="G30" s="594" t="s">
        <v>5149</v>
      </c>
      <c r="H30" s="594" t="s">
        <v>5149</v>
      </c>
      <c r="I30" s="594">
        <v>7.8445397E7</v>
      </c>
      <c r="J30" s="594" t="s">
        <v>5150</v>
      </c>
      <c r="K30" s="866"/>
      <c r="L30" s="592" t="s">
        <v>418</v>
      </c>
      <c r="M30" s="592"/>
      <c r="N30" s="592">
        <v>258.0</v>
      </c>
      <c r="O30" s="592">
        <f t="shared" si="1"/>
        <v>258</v>
      </c>
      <c r="P30" s="592"/>
      <c r="Q30" s="592" t="s">
        <v>854</v>
      </c>
      <c r="R30" s="597" t="s">
        <v>1885</v>
      </c>
      <c r="S30" s="592" t="s">
        <v>1559</v>
      </c>
      <c r="T30" s="92"/>
      <c r="U30" s="12"/>
    </row>
    <row r="31">
      <c r="A31" s="592">
        <v>29.0</v>
      </c>
      <c r="B31" s="593">
        <v>45663.0</v>
      </c>
      <c r="C31" s="638">
        <v>45662.0</v>
      </c>
      <c r="D31" s="592">
        <v>3.81401100124583E14</v>
      </c>
      <c r="E31" s="592">
        <v>11779.0</v>
      </c>
      <c r="F31" s="592">
        <v>3536085.0</v>
      </c>
      <c r="G31" s="592" t="s">
        <v>5151</v>
      </c>
      <c r="H31" s="592" t="s">
        <v>5151</v>
      </c>
      <c r="I31" s="592">
        <v>7.3613303E7</v>
      </c>
      <c r="J31" s="592"/>
      <c r="K31" s="866"/>
      <c r="L31" s="592" t="s">
        <v>418</v>
      </c>
      <c r="M31" s="592"/>
      <c r="N31" s="592">
        <v>545.0</v>
      </c>
      <c r="O31" s="592">
        <f t="shared" si="1"/>
        <v>545</v>
      </c>
      <c r="P31" s="592"/>
      <c r="Q31" s="592" t="s">
        <v>854</v>
      </c>
      <c r="R31" s="597" t="s">
        <v>1885</v>
      </c>
      <c r="S31" s="592" t="s">
        <v>4022</v>
      </c>
      <c r="T31" s="92"/>
      <c r="U31" s="12"/>
    </row>
    <row r="32">
      <c r="A32" s="592">
        <v>30.0</v>
      </c>
      <c r="B32" s="593">
        <v>45663.0</v>
      </c>
      <c r="C32" s="593">
        <v>45662.0</v>
      </c>
      <c r="D32" s="592">
        <v>3.81401100124583E14</v>
      </c>
      <c r="E32" s="592">
        <v>11780.0</v>
      </c>
      <c r="F32" s="592">
        <v>6.316970016E9</v>
      </c>
      <c r="G32" s="592" t="s">
        <v>5152</v>
      </c>
      <c r="H32" s="592" t="s">
        <v>5152</v>
      </c>
      <c r="I32" s="592">
        <v>7.0957851E7</v>
      </c>
      <c r="J32" s="592" t="s">
        <v>5153</v>
      </c>
      <c r="K32" s="866"/>
      <c r="L32" s="592" t="s">
        <v>418</v>
      </c>
      <c r="M32" s="592"/>
      <c r="N32" s="592">
        <v>516.0</v>
      </c>
      <c r="O32" s="592">
        <f t="shared" si="1"/>
        <v>516</v>
      </c>
      <c r="P32" s="592"/>
      <c r="Q32" s="592" t="s">
        <v>854</v>
      </c>
      <c r="R32" s="597" t="s">
        <v>1885</v>
      </c>
      <c r="S32" s="592" t="s">
        <v>5154</v>
      </c>
      <c r="T32" s="92"/>
    </row>
    <row r="33">
      <c r="A33" s="592">
        <v>31.0</v>
      </c>
      <c r="B33" s="593">
        <v>45663.0</v>
      </c>
      <c r="C33" s="593">
        <v>45662.0</v>
      </c>
      <c r="D33" s="592">
        <v>3.81401100124583E14</v>
      </c>
      <c r="E33" s="592">
        <v>11781.0</v>
      </c>
      <c r="F33" s="594">
        <v>0.0</v>
      </c>
      <c r="G33" s="594" t="s">
        <v>5155</v>
      </c>
      <c r="H33" s="594" t="s">
        <v>5155</v>
      </c>
      <c r="I33" s="594">
        <v>7.8152489E7</v>
      </c>
      <c r="J33" s="594"/>
      <c r="K33" s="866"/>
      <c r="L33" s="592" t="s">
        <v>418</v>
      </c>
      <c r="M33" s="592"/>
      <c r="N33" s="592">
        <v>337.0</v>
      </c>
      <c r="O33" s="592">
        <f t="shared" si="1"/>
        <v>337</v>
      </c>
      <c r="P33" s="592"/>
      <c r="Q33" s="592" t="s">
        <v>854</v>
      </c>
      <c r="R33" s="597" t="s">
        <v>1885</v>
      </c>
      <c r="S33" s="592" t="s">
        <v>2415</v>
      </c>
      <c r="T33" s="92"/>
      <c r="V33" s="12"/>
    </row>
    <row r="34">
      <c r="A34" s="29">
        <v>32.0</v>
      </c>
      <c r="B34" s="174">
        <v>45663.0</v>
      </c>
      <c r="C34" s="174">
        <v>45662.0</v>
      </c>
      <c r="D34" s="29">
        <v>3.81401100124583E14</v>
      </c>
      <c r="E34" s="29">
        <v>11782.0</v>
      </c>
      <c r="F34" s="184">
        <v>9028073.0</v>
      </c>
      <c r="G34" s="184" t="s">
        <v>5133</v>
      </c>
      <c r="H34" s="184" t="s">
        <v>5133</v>
      </c>
      <c r="I34" s="184">
        <v>7.2660337E7</v>
      </c>
      <c r="J34" s="462"/>
      <c r="K34" s="869"/>
      <c r="L34" s="29" t="s">
        <v>1343</v>
      </c>
      <c r="M34" s="29"/>
      <c r="N34" s="29">
        <v>645.0</v>
      </c>
      <c r="O34" s="29">
        <f t="shared" si="1"/>
        <v>645</v>
      </c>
      <c r="P34" s="874" t="s">
        <v>2845</v>
      </c>
      <c r="Q34" s="29" t="s">
        <v>827</v>
      </c>
      <c r="R34" s="177" t="s">
        <v>988</v>
      </c>
      <c r="S34" s="29" t="s">
        <v>5135</v>
      </c>
      <c r="T34" s="92"/>
      <c r="U34" s="12"/>
    </row>
    <row r="35">
      <c r="A35" s="29">
        <v>33.0</v>
      </c>
      <c r="B35" s="174">
        <v>45663.0</v>
      </c>
      <c r="C35" s="174">
        <v>45648.0</v>
      </c>
      <c r="D35" s="29">
        <v>3.81401100124583E14</v>
      </c>
      <c r="E35" s="29">
        <v>11784.0</v>
      </c>
      <c r="F35" s="29">
        <v>3927624.0</v>
      </c>
      <c r="G35" s="29" t="s">
        <v>4959</v>
      </c>
      <c r="H35" s="29" t="s">
        <v>4959</v>
      </c>
      <c r="I35" s="29">
        <v>7.7646299E7</v>
      </c>
      <c r="J35" s="29" t="s">
        <v>4960</v>
      </c>
      <c r="K35" s="869"/>
      <c r="L35" s="29" t="s">
        <v>1449</v>
      </c>
      <c r="M35" s="216"/>
      <c r="N35" s="29">
        <v>555.0</v>
      </c>
      <c r="O35" s="29">
        <f t="shared" si="1"/>
        <v>555</v>
      </c>
      <c r="P35" s="29" t="s">
        <v>2845</v>
      </c>
      <c r="Q35" s="29" t="s">
        <v>854</v>
      </c>
      <c r="R35" s="177" t="s">
        <v>988</v>
      </c>
      <c r="S35" s="29" t="s">
        <v>5156</v>
      </c>
      <c r="T35" s="92"/>
      <c r="U35" s="12"/>
    </row>
    <row r="36">
      <c r="A36" s="592">
        <v>34.0</v>
      </c>
      <c r="B36" s="593">
        <v>45663.0</v>
      </c>
      <c r="C36" s="593">
        <v>45666.0</v>
      </c>
      <c r="D36" s="592">
        <v>3.81401100124583E14</v>
      </c>
      <c r="E36" s="592">
        <v>11785.0</v>
      </c>
      <c r="F36" s="594">
        <v>7885325.0</v>
      </c>
      <c r="G36" s="592" t="s">
        <v>5157</v>
      </c>
      <c r="H36" s="592" t="s">
        <v>5158</v>
      </c>
      <c r="I36" s="592" t="s">
        <v>5159</v>
      </c>
      <c r="J36" s="592"/>
      <c r="K36" s="866"/>
      <c r="L36" s="592" t="s">
        <v>98</v>
      </c>
      <c r="M36" s="592" t="s">
        <v>27</v>
      </c>
      <c r="N36" s="592">
        <v>470.0</v>
      </c>
      <c r="O36" s="592">
        <f t="shared" si="1"/>
        <v>470</v>
      </c>
      <c r="P36" s="632" t="s">
        <v>5160</v>
      </c>
      <c r="Q36" s="592" t="s">
        <v>854</v>
      </c>
      <c r="R36" s="597" t="s">
        <v>1885</v>
      </c>
      <c r="S36" s="592" t="s">
        <v>5161</v>
      </c>
      <c r="T36" s="92"/>
      <c r="V36" s="12"/>
    </row>
    <row r="37">
      <c r="A37" s="592">
        <v>35.0</v>
      </c>
      <c r="B37" s="593">
        <v>45663.0</v>
      </c>
      <c r="C37" s="593">
        <v>45667.0</v>
      </c>
      <c r="D37" s="592">
        <v>3.81401100124583E14</v>
      </c>
      <c r="E37" s="592">
        <v>11795.0</v>
      </c>
      <c r="F37" s="594">
        <v>5006020.0</v>
      </c>
      <c r="G37" s="594" t="s">
        <v>5162</v>
      </c>
      <c r="H37" s="594" t="s">
        <v>5162</v>
      </c>
      <c r="I37" s="594">
        <v>7.516513E7</v>
      </c>
      <c r="J37" s="594"/>
      <c r="K37" s="866"/>
      <c r="L37" s="592" t="s">
        <v>119</v>
      </c>
      <c r="M37" s="592"/>
      <c r="N37" s="592">
        <v>2048.0</v>
      </c>
      <c r="O37" s="592">
        <f t="shared" si="1"/>
        <v>2048</v>
      </c>
      <c r="P37" s="592"/>
      <c r="Q37" s="592" t="s">
        <v>854</v>
      </c>
      <c r="R37" s="597" t="s">
        <v>1885</v>
      </c>
      <c r="S37" s="592" t="s">
        <v>5163</v>
      </c>
      <c r="T37" s="92"/>
    </row>
    <row r="38">
      <c r="A38" s="825">
        <v>36.0</v>
      </c>
      <c r="B38" s="826">
        <v>45664.0</v>
      </c>
      <c r="C38" s="826">
        <v>45674.0</v>
      </c>
      <c r="D38" s="825">
        <v>3.81401100124583E14</v>
      </c>
      <c r="E38" s="825">
        <v>11800.0</v>
      </c>
      <c r="F38" s="827">
        <v>5896271.0</v>
      </c>
      <c r="G38" s="827" t="s">
        <v>5164</v>
      </c>
      <c r="H38" s="827" t="s">
        <v>5164</v>
      </c>
      <c r="I38" s="827">
        <v>7.0880655E7</v>
      </c>
      <c r="J38" s="875"/>
      <c r="K38" s="872"/>
      <c r="L38" s="825" t="s">
        <v>119</v>
      </c>
      <c r="M38" s="825"/>
      <c r="N38" s="825">
        <v>1000.0</v>
      </c>
      <c r="O38" s="825">
        <f t="shared" si="1"/>
        <v>1000</v>
      </c>
      <c r="P38" s="876" t="s">
        <v>5165</v>
      </c>
      <c r="Q38" s="825" t="s">
        <v>854</v>
      </c>
      <c r="R38" s="829" t="s">
        <v>4352</v>
      </c>
      <c r="S38" s="825" t="s">
        <v>5166</v>
      </c>
      <c r="T38" s="92"/>
      <c r="U38" s="12"/>
    </row>
    <row r="39">
      <c r="A39" s="592">
        <v>37.0</v>
      </c>
      <c r="B39" s="593">
        <v>45664.0</v>
      </c>
      <c r="C39" s="593">
        <v>45681.0</v>
      </c>
      <c r="D39" s="592">
        <v>3.81401100124583E14</v>
      </c>
      <c r="E39" s="592">
        <v>11815.0</v>
      </c>
      <c r="F39" s="592">
        <v>5231258.0</v>
      </c>
      <c r="G39" s="592" t="s">
        <v>5167</v>
      </c>
      <c r="H39" s="592" t="s">
        <v>5168</v>
      </c>
      <c r="I39" s="592">
        <v>6.7531989E7</v>
      </c>
      <c r="J39" s="592" t="s">
        <v>5169</v>
      </c>
      <c r="K39" s="866"/>
      <c r="L39" s="592" t="s">
        <v>1127</v>
      </c>
      <c r="M39" s="596"/>
      <c r="N39" s="592">
        <v>1169.5</v>
      </c>
      <c r="O39" s="592">
        <f t="shared" si="1"/>
        <v>1169.5</v>
      </c>
      <c r="P39" s="632" t="s">
        <v>5170</v>
      </c>
      <c r="Q39" s="592" t="s">
        <v>854</v>
      </c>
      <c r="R39" s="597" t="s">
        <v>1885</v>
      </c>
      <c r="S39" s="669" t="s">
        <v>5171</v>
      </c>
      <c r="T39" s="92"/>
      <c r="U39" s="154"/>
      <c r="V39" s="109"/>
    </row>
    <row r="40">
      <c r="A40" s="29">
        <v>38.0</v>
      </c>
      <c r="B40" s="174">
        <v>45665.0</v>
      </c>
      <c r="C40" s="174">
        <v>45667.0</v>
      </c>
      <c r="D40" s="29">
        <v>3.81401100124583E14</v>
      </c>
      <c r="E40" s="29">
        <v>11824.0</v>
      </c>
      <c r="F40" s="29">
        <v>8195715.0</v>
      </c>
      <c r="G40" s="29" t="s">
        <v>5172</v>
      </c>
      <c r="H40" s="29" t="s">
        <v>5172</v>
      </c>
      <c r="I40" s="29">
        <v>6.9118841E7</v>
      </c>
      <c r="J40" s="29"/>
      <c r="K40" s="869"/>
      <c r="L40" s="29" t="s">
        <v>546</v>
      </c>
      <c r="M40" s="29"/>
      <c r="N40" s="29">
        <v>399.0</v>
      </c>
      <c r="O40" s="29">
        <f t="shared" si="1"/>
        <v>399</v>
      </c>
      <c r="P40" s="216"/>
      <c r="Q40" s="29" t="s">
        <v>854</v>
      </c>
      <c r="R40" s="177" t="s">
        <v>988</v>
      </c>
      <c r="S40" s="29" t="s">
        <v>5173</v>
      </c>
      <c r="T40" s="92"/>
      <c r="U40" s="154"/>
      <c r="V40" s="109"/>
    </row>
    <row r="41">
      <c r="A41" s="592">
        <v>39.0</v>
      </c>
      <c r="B41" s="593">
        <v>45666.0</v>
      </c>
      <c r="C41" s="593">
        <v>45689.0</v>
      </c>
      <c r="D41" s="592">
        <v>3.81401100124583E14</v>
      </c>
      <c r="E41" s="592">
        <v>11837.0</v>
      </c>
      <c r="F41" s="592">
        <v>5.417293019E9</v>
      </c>
      <c r="G41" s="592" t="s">
        <v>5174</v>
      </c>
      <c r="H41" s="592" t="s">
        <v>5174</v>
      </c>
      <c r="I41" s="592">
        <v>7.508719E7</v>
      </c>
      <c r="J41" s="592" t="s">
        <v>5175</v>
      </c>
      <c r="K41" s="866"/>
      <c r="L41" s="592" t="s">
        <v>119</v>
      </c>
      <c r="M41" s="592"/>
      <c r="N41" s="592">
        <v>1009.0</v>
      </c>
      <c r="O41" s="592">
        <f t="shared" si="1"/>
        <v>1009</v>
      </c>
      <c r="P41" s="596"/>
      <c r="Q41" s="592" t="s">
        <v>854</v>
      </c>
      <c r="R41" s="597" t="s">
        <v>1885</v>
      </c>
      <c r="S41" s="592" t="s">
        <v>5176</v>
      </c>
      <c r="T41" s="92"/>
      <c r="U41" s="154"/>
      <c r="V41" s="109"/>
    </row>
    <row r="42">
      <c r="A42" s="592">
        <v>40.0</v>
      </c>
      <c r="B42" s="593">
        <v>45666.0</v>
      </c>
      <c r="C42" s="593">
        <v>45675.0</v>
      </c>
      <c r="D42" s="592">
        <v>3.81401100124583E14</v>
      </c>
      <c r="E42" s="592">
        <v>11839.0</v>
      </c>
      <c r="F42" s="594">
        <v>9701325.0</v>
      </c>
      <c r="G42" s="594" t="s">
        <v>5177</v>
      </c>
      <c r="H42" s="594" t="s">
        <v>5178</v>
      </c>
      <c r="I42" s="594">
        <v>6.0085835E7</v>
      </c>
      <c r="J42" s="592" t="s">
        <v>5179</v>
      </c>
      <c r="K42" s="866"/>
      <c r="L42" s="592" t="s">
        <v>98</v>
      </c>
      <c r="M42" s="592" t="s">
        <v>27</v>
      </c>
      <c r="N42" s="592">
        <v>939.0</v>
      </c>
      <c r="O42" s="592">
        <f t="shared" si="1"/>
        <v>939</v>
      </c>
      <c r="P42" s="592"/>
      <c r="Q42" s="592" t="s">
        <v>854</v>
      </c>
      <c r="R42" s="597" t="s">
        <v>1885</v>
      </c>
      <c r="S42" s="592" t="s">
        <v>5180</v>
      </c>
      <c r="T42" s="92"/>
      <c r="U42" s="12"/>
    </row>
    <row r="43">
      <c r="A43" s="592">
        <v>41.0</v>
      </c>
      <c r="B43" s="593">
        <v>45670.0</v>
      </c>
      <c r="C43" s="593">
        <v>45666.0</v>
      </c>
      <c r="D43" s="592">
        <v>3.81401100124583E14</v>
      </c>
      <c r="E43" s="592">
        <v>11877.0</v>
      </c>
      <c r="F43" s="774">
        <v>7885325.0</v>
      </c>
      <c r="G43" s="774" t="s">
        <v>5157</v>
      </c>
      <c r="H43" s="774" t="s">
        <v>5158</v>
      </c>
      <c r="I43" s="774" t="s">
        <v>5159</v>
      </c>
      <c r="J43" s="774"/>
      <c r="K43" s="877"/>
      <c r="L43" s="774" t="s">
        <v>98</v>
      </c>
      <c r="M43" s="774" t="s">
        <v>27</v>
      </c>
      <c r="N43" s="592">
        <v>469.0</v>
      </c>
      <c r="O43" s="592">
        <f t="shared" si="1"/>
        <v>469</v>
      </c>
      <c r="P43" s="592" t="s">
        <v>5181</v>
      </c>
      <c r="Q43" s="774" t="s">
        <v>854</v>
      </c>
      <c r="R43" s="863" t="s">
        <v>1885</v>
      </c>
      <c r="S43" s="592" t="s">
        <v>2809</v>
      </c>
      <c r="T43" s="92"/>
      <c r="U43" s="12"/>
    </row>
    <row r="44">
      <c r="A44" s="29">
        <v>42.0</v>
      </c>
      <c r="B44" s="174">
        <v>45670.0</v>
      </c>
      <c r="C44" s="174">
        <v>45671.0</v>
      </c>
      <c r="D44" s="29">
        <v>3.81401100124583E14</v>
      </c>
      <c r="E44" s="29">
        <v>11878.0</v>
      </c>
      <c r="F44" s="29">
        <v>6.329436014E9</v>
      </c>
      <c r="G44" s="29" t="s">
        <v>5182</v>
      </c>
      <c r="H44" s="29" t="s">
        <v>5182</v>
      </c>
      <c r="I44" s="29"/>
      <c r="J44" s="29"/>
      <c r="K44" s="869"/>
      <c r="L44" s="29" t="s">
        <v>2260</v>
      </c>
      <c r="M44" s="29"/>
      <c r="N44" s="29">
        <v>336.0</v>
      </c>
      <c r="O44" s="29">
        <f t="shared" si="1"/>
        <v>336</v>
      </c>
      <c r="P44" s="216"/>
      <c r="Q44" s="29" t="s">
        <v>854</v>
      </c>
      <c r="R44" s="177" t="s">
        <v>988</v>
      </c>
      <c r="S44" s="29" t="s">
        <v>5183</v>
      </c>
      <c r="T44" s="92"/>
      <c r="U44" s="92"/>
      <c r="V44" s="109"/>
    </row>
    <row r="45">
      <c r="A45" s="29">
        <v>43.0</v>
      </c>
      <c r="B45" s="174">
        <v>45670.0</v>
      </c>
      <c r="C45" s="174">
        <v>45668.0</v>
      </c>
      <c r="D45" s="29">
        <v>3.81401100124583E14</v>
      </c>
      <c r="E45" s="29">
        <v>11879.0</v>
      </c>
      <c r="F45" s="184">
        <v>3.285636014E9</v>
      </c>
      <c r="G45" s="184" t="s">
        <v>5184</v>
      </c>
      <c r="H45" s="184" t="s">
        <v>5184</v>
      </c>
      <c r="I45" s="184">
        <v>7.0822972E7</v>
      </c>
      <c r="J45" s="184"/>
      <c r="K45" s="869"/>
      <c r="L45" s="29" t="s">
        <v>418</v>
      </c>
      <c r="M45" s="29"/>
      <c r="N45" s="29">
        <v>516.0</v>
      </c>
      <c r="O45" s="29">
        <f t="shared" si="1"/>
        <v>516</v>
      </c>
      <c r="P45" s="216"/>
      <c r="Q45" s="29" t="s">
        <v>854</v>
      </c>
      <c r="R45" s="177" t="s">
        <v>988</v>
      </c>
      <c r="S45" s="29" t="s">
        <v>5185</v>
      </c>
      <c r="T45" s="92"/>
      <c r="U45" s="92"/>
      <c r="V45" s="109"/>
    </row>
    <row r="46">
      <c r="A46" s="29">
        <v>44.0</v>
      </c>
      <c r="B46" s="174">
        <v>45670.0</v>
      </c>
      <c r="C46" s="174">
        <v>45670.0</v>
      </c>
      <c r="D46" s="29">
        <v>3.81401100124583E14</v>
      </c>
      <c r="E46" s="29">
        <v>11898.0</v>
      </c>
      <c r="F46" s="29">
        <v>7704780.0</v>
      </c>
      <c r="G46" s="29" t="s">
        <v>5186</v>
      </c>
      <c r="H46" s="29" t="s">
        <v>5186</v>
      </c>
      <c r="I46" s="29">
        <v>7.8182841E7</v>
      </c>
      <c r="J46" s="29" t="s">
        <v>5187</v>
      </c>
      <c r="K46" s="869"/>
      <c r="L46" s="29" t="s">
        <v>418</v>
      </c>
      <c r="M46" s="29"/>
      <c r="N46" s="801">
        <v>178.0</v>
      </c>
      <c r="O46" s="29">
        <f t="shared" si="1"/>
        <v>178</v>
      </c>
      <c r="P46" s="468"/>
      <c r="Q46" s="29" t="s">
        <v>854</v>
      </c>
      <c r="R46" s="177" t="s">
        <v>988</v>
      </c>
      <c r="S46" s="29" t="s">
        <v>5188</v>
      </c>
      <c r="T46" s="92"/>
      <c r="U46" s="108"/>
      <c r="V46" s="109"/>
    </row>
    <row r="47">
      <c r="A47" s="158">
        <v>45.0</v>
      </c>
      <c r="B47" s="159">
        <v>45670.0</v>
      </c>
      <c r="C47" s="159">
        <v>45673.0</v>
      </c>
      <c r="D47" s="158">
        <v>3.81401100124583E14</v>
      </c>
      <c r="E47" s="158">
        <v>11899.0</v>
      </c>
      <c r="F47" s="158">
        <v>7840843.0</v>
      </c>
      <c r="G47" s="158" t="s">
        <v>5189</v>
      </c>
      <c r="H47" s="158" t="s">
        <v>5190</v>
      </c>
      <c r="I47" s="158">
        <v>7.7063124E7</v>
      </c>
      <c r="J47" s="158" t="s">
        <v>5191</v>
      </c>
      <c r="K47" s="878"/>
      <c r="L47" s="158" t="s">
        <v>1127</v>
      </c>
      <c r="M47" s="158" t="s">
        <v>27</v>
      </c>
      <c r="N47" s="158">
        <v>594.5</v>
      </c>
      <c r="O47" s="158">
        <f t="shared" si="1"/>
        <v>594.5</v>
      </c>
      <c r="P47" s="860" t="s">
        <v>5192</v>
      </c>
      <c r="Q47" s="158" t="s">
        <v>854</v>
      </c>
      <c r="R47" s="163" t="s">
        <v>4859</v>
      </c>
      <c r="S47" s="158" t="s">
        <v>5193</v>
      </c>
      <c r="T47" s="92"/>
      <c r="U47" s="108"/>
      <c r="V47" s="109"/>
    </row>
    <row r="48">
      <c r="A48" s="158">
        <v>46.0</v>
      </c>
      <c r="B48" s="159">
        <v>45670.0</v>
      </c>
      <c r="C48" s="159">
        <v>45675.0</v>
      </c>
      <c r="D48" s="158">
        <v>3.81401100124583E14</v>
      </c>
      <c r="E48" s="158">
        <v>11900.0</v>
      </c>
      <c r="F48" s="158">
        <v>4885370.0</v>
      </c>
      <c r="G48" s="158" t="s">
        <v>5194</v>
      </c>
      <c r="H48" s="158" t="s">
        <v>5195</v>
      </c>
      <c r="I48" s="158">
        <v>7.8893954E7</v>
      </c>
      <c r="J48" s="158" t="s">
        <v>5196</v>
      </c>
      <c r="K48" s="878"/>
      <c r="L48" s="158" t="s">
        <v>418</v>
      </c>
      <c r="M48" s="162"/>
      <c r="N48" s="158">
        <v>753.0</v>
      </c>
      <c r="O48" s="158">
        <f t="shared" si="1"/>
        <v>753</v>
      </c>
      <c r="P48" s="162"/>
      <c r="Q48" s="158" t="s">
        <v>854</v>
      </c>
      <c r="R48" s="163" t="s">
        <v>4859</v>
      </c>
      <c r="S48" s="158" t="s">
        <v>5197</v>
      </c>
      <c r="T48" s="92"/>
      <c r="U48" s="108"/>
      <c r="V48" s="109"/>
    </row>
    <row r="49">
      <c r="A49" s="592">
        <v>47.0</v>
      </c>
      <c r="B49" s="593">
        <v>45671.0</v>
      </c>
      <c r="C49" s="593">
        <v>45671.0</v>
      </c>
      <c r="D49" s="592">
        <v>3.81401100124583E14</v>
      </c>
      <c r="E49" s="592">
        <v>11915.0</v>
      </c>
      <c r="F49" s="592">
        <v>9051931.0</v>
      </c>
      <c r="G49" s="592" t="s">
        <v>5198</v>
      </c>
      <c r="H49" s="592" t="s">
        <v>5198</v>
      </c>
      <c r="I49" s="592">
        <v>7.6643073E7</v>
      </c>
      <c r="J49" s="592" t="s">
        <v>5199</v>
      </c>
      <c r="K49" s="866"/>
      <c r="L49" s="592" t="s">
        <v>2260</v>
      </c>
      <c r="M49" s="596"/>
      <c r="N49" s="592">
        <v>178.0</v>
      </c>
      <c r="O49" s="592">
        <f t="shared" si="1"/>
        <v>178</v>
      </c>
      <c r="P49" s="596"/>
      <c r="Q49" s="592" t="s">
        <v>854</v>
      </c>
      <c r="R49" s="597" t="s">
        <v>1885</v>
      </c>
      <c r="S49" s="592" t="s">
        <v>5200</v>
      </c>
      <c r="T49" s="92"/>
      <c r="U49" s="108"/>
      <c r="V49" s="109"/>
    </row>
    <row r="50">
      <c r="A50" s="825">
        <v>48.0</v>
      </c>
      <c r="B50" s="826">
        <v>45671.0</v>
      </c>
      <c r="C50" s="826">
        <v>45676.0</v>
      </c>
      <c r="D50" s="825">
        <v>3.81401100124583E14</v>
      </c>
      <c r="E50" s="825">
        <v>11916.0</v>
      </c>
      <c r="F50" s="825">
        <v>8744807.0</v>
      </c>
      <c r="G50" s="825" t="s">
        <v>5201</v>
      </c>
      <c r="H50" s="825" t="s">
        <v>5201</v>
      </c>
      <c r="I50" s="825">
        <v>6.9539363E7</v>
      </c>
      <c r="J50" s="825" t="s">
        <v>5202</v>
      </c>
      <c r="K50" s="872"/>
      <c r="L50" s="825" t="s">
        <v>418</v>
      </c>
      <c r="M50" s="836"/>
      <c r="N50" s="825">
        <v>208.0</v>
      </c>
      <c r="O50" s="825">
        <f t="shared" si="1"/>
        <v>208</v>
      </c>
      <c r="P50" s="836"/>
      <c r="Q50" s="825" t="s">
        <v>854</v>
      </c>
      <c r="R50" s="829" t="s">
        <v>4352</v>
      </c>
      <c r="S50" s="825" t="s">
        <v>5203</v>
      </c>
      <c r="T50" s="92"/>
      <c r="U50" s="108"/>
      <c r="V50" s="109"/>
    </row>
    <row r="51">
      <c r="A51" s="825">
        <v>49.0</v>
      </c>
      <c r="B51" s="826">
        <v>45672.0</v>
      </c>
      <c r="C51" s="826">
        <v>45672.0</v>
      </c>
      <c r="D51" s="825">
        <v>3.81401100124583E14</v>
      </c>
      <c r="E51" s="825">
        <v>11927.0</v>
      </c>
      <c r="F51" s="825">
        <v>6.802490015E9</v>
      </c>
      <c r="G51" s="825" t="s">
        <v>5204</v>
      </c>
      <c r="H51" s="825" t="s">
        <v>5204</v>
      </c>
      <c r="I51" s="825">
        <v>7.4858224E7</v>
      </c>
      <c r="J51" s="836"/>
      <c r="K51" s="872"/>
      <c r="L51" s="825" t="s">
        <v>374</v>
      </c>
      <c r="M51" s="825" t="s">
        <v>27</v>
      </c>
      <c r="N51" s="825">
        <v>1559.0</v>
      </c>
      <c r="O51" s="825">
        <f t="shared" si="1"/>
        <v>1559</v>
      </c>
      <c r="P51" s="836"/>
      <c r="Q51" s="825" t="s">
        <v>854</v>
      </c>
      <c r="R51" s="829" t="s">
        <v>4352</v>
      </c>
      <c r="S51" s="825" t="s">
        <v>5205</v>
      </c>
      <c r="T51" s="92"/>
      <c r="U51" s="108"/>
      <c r="V51" s="109"/>
    </row>
    <row r="52">
      <c r="A52" s="158">
        <v>50.0</v>
      </c>
      <c r="B52" s="159">
        <v>45672.0</v>
      </c>
      <c r="C52" s="159">
        <v>45668.0</v>
      </c>
      <c r="D52" s="158">
        <v>3.81401100124583E14</v>
      </c>
      <c r="E52" s="158">
        <v>11928.0</v>
      </c>
      <c r="F52" s="158">
        <v>5197320.0</v>
      </c>
      <c r="G52" s="158" t="s">
        <v>4597</v>
      </c>
      <c r="H52" s="158" t="s">
        <v>4598</v>
      </c>
      <c r="I52" s="158">
        <v>6.9434533E7</v>
      </c>
      <c r="J52" s="162"/>
      <c r="K52" s="878"/>
      <c r="L52" s="158" t="s">
        <v>546</v>
      </c>
      <c r="M52" s="162"/>
      <c r="N52" s="158">
        <v>1236.0</v>
      </c>
      <c r="O52" s="158">
        <f t="shared" si="1"/>
        <v>1236</v>
      </c>
      <c r="P52" s="162"/>
      <c r="Q52" s="158" t="s">
        <v>854</v>
      </c>
      <c r="R52" s="163" t="s">
        <v>4859</v>
      </c>
      <c r="S52" s="158" t="s">
        <v>5206</v>
      </c>
      <c r="T52" s="92"/>
      <c r="U52" s="108"/>
    </row>
    <row r="53">
      <c r="A53" s="825">
        <v>51.0</v>
      </c>
      <c r="B53" s="826">
        <v>45672.0</v>
      </c>
      <c r="C53" s="826">
        <v>45674.0</v>
      </c>
      <c r="D53" s="825"/>
      <c r="E53" s="825">
        <v>11929.0</v>
      </c>
      <c r="F53" s="825">
        <v>5137223.0</v>
      </c>
      <c r="G53" s="825" t="s">
        <v>5207</v>
      </c>
      <c r="H53" s="825" t="s">
        <v>5207</v>
      </c>
      <c r="I53" s="825">
        <v>7.4858224E7</v>
      </c>
      <c r="J53" s="836"/>
      <c r="K53" s="872"/>
      <c r="L53" s="825" t="s">
        <v>2260</v>
      </c>
      <c r="M53" s="836"/>
      <c r="N53" s="825">
        <v>267.0</v>
      </c>
      <c r="O53" s="825">
        <f t="shared" si="1"/>
        <v>267</v>
      </c>
      <c r="P53" s="836"/>
      <c r="Q53" s="825" t="s">
        <v>854</v>
      </c>
      <c r="R53" s="829" t="s">
        <v>4352</v>
      </c>
      <c r="S53" s="825" t="s">
        <v>5208</v>
      </c>
      <c r="T53" s="92"/>
      <c r="U53" s="108"/>
    </row>
    <row r="54">
      <c r="A54" s="592">
        <v>52.0</v>
      </c>
      <c r="B54" s="593">
        <v>45672.0</v>
      </c>
      <c r="C54" s="593">
        <v>45673.0</v>
      </c>
      <c r="D54" s="592">
        <v>3.81401100124583E14</v>
      </c>
      <c r="E54" s="592">
        <v>11930.0</v>
      </c>
      <c r="F54" s="592">
        <v>2.947023016E9</v>
      </c>
      <c r="G54" s="592" t="s">
        <v>1373</v>
      </c>
      <c r="H54" s="592" t="s">
        <v>1373</v>
      </c>
      <c r="I54" s="592">
        <v>7.5557202E7</v>
      </c>
      <c r="J54" s="592"/>
      <c r="K54" s="866"/>
      <c r="L54" s="592" t="s">
        <v>305</v>
      </c>
      <c r="M54" s="592" t="s">
        <v>27</v>
      </c>
      <c r="N54" s="592">
        <v>719.0</v>
      </c>
      <c r="O54" s="592">
        <f t="shared" si="1"/>
        <v>719</v>
      </c>
      <c r="P54" s="596"/>
      <c r="Q54" s="592" t="s">
        <v>854</v>
      </c>
      <c r="R54" s="597" t="s">
        <v>1885</v>
      </c>
      <c r="S54" s="592" t="s">
        <v>5209</v>
      </c>
      <c r="T54" s="92"/>
      <c r="U54" s="108"/>
    </row>
    <row r="55">
      <c r="A55" s="592">
        <v>53.0</v>
      </c>
      <c r="B55" s="593">
        <v>45673.0</v>
      </c>
      <c r="C55" s="593">
        <v>45673.0</v>
      </c>
      <c r="D55" s="592">
        <v>3.81401100124583E14</v>
      </c>
      <c r="E55" s="592">
        <v>11954.0</v>
      </c>
      <c r="F55" s="592">
        <v>9736722.0</v>
      </c>
      <c r="G55" s="592" t="s">
        <v>5210</v>
      </c>
      <c r="H55" s="592" t="s">
        <v>5210</v>
      </c>
      <c r="I55" s="592">
        <v>7.8102509E7</v>
      </c>
      <c r="J55" s="592"/>
      <c r="K55" s="866"/>
      <c r="L55" s="592" t="s">
        <v>418</v>
      </c>
      <c r="M55" s="596"/>
      <c r="N55" s="592">
        <v>652.0</v>
      </c>
      <c r="O55" s="592">
        <f t="shared" si="1"/>
        <v>652</v>
      </c>
      <c r="P55" s="596"/>
      <c r="Q55" s="592" t="s">
        <v>854</v>
      </c>
      <c r="R55" s="597" t="s">
        <v>1885</v>
      </c>
      <c r="S55" s="592" t="s">
        <v>5211</v>
      </c>
      <c r="T55" s="92"/>
      <c r="U55" s="108"/>
    </row>
    <row r="56">
      <c r="A56" s="592">
        <v>54.0</v>
      </c>
      <c r="B56" s="593">
        <v>45673.0</v>
      </c>
      <c r="C56" s="593">
        <v>45677.0</v>
      </c>
      <c r="D56" s="592">
        <v>3.81401100124583E14</v>
      </c>
      <c r="E56" s="592">
        <v>11955.0</v>
      </c>
      <c r="F56" s="592">
        <v>1.1376883E7</v>
      </c>
      <c r="G56" s="592" t="s">
        <v>5212</v>
      </c>
      <c r="H56" s="592" t="s">
        <v>5213</v>
      </c>
      <c r="I56" s="592">
        <v>7.552572E7</v>
      </c>
      <c r="J56" s="596"/>
      <c r="K56" s="866"/>
      <c r="L56" s="592" t="s">
        <v>141</v>
      </c>
      <c r="M56" s="592" t="s">
        <v>27</v>
      </c>
      <c r="N56" s="592">
        <v>435.0</v>
      </c>
      <c r="O56" s="592">
        <f t="shared" si="1"/>
        <v>435</v>
      </c>
      <c r="P56" s="879" t="s">
        <v>5214</v>
      </c>
      <c r="Q56" s="592" t="s">
        <v>854</v>
      </c>
      <c r="R56" s="597" t="s">
        <v>1885</v>
      </c>
      <c r="S56" s="592" t="s">
        <v>5215</v>
      </c>
      <c r="T56" s="92"/>
      <c r="U56" s="154"/>
    </row>
    <row r="57">
      <c r="A57" s="825">
        <v>55.0</v>
      </c>
      <c r="B57" s="826">
        <v>45673.0</v>
      </c>
      <c r="C57" s="826">
        <v>45674.0</v>
      </c>
      <c r="D57" s="825">
        <v>3.81401100124583E14</v>
      </c>
      <c r="E57" s="825">
        <v>11956.0</v>
      </c>
      <c r="F57" s="825">
        <v>8985397.0</v>
      </c>
      <c r="G57" s="825" t="s">
        <v>5216</v>
      </c>
      <c r="H57" s="825" t="s">
        <v>5216</v>
      </c>
      <c r="I57" s="825">
        <v>7.6632731E7</v>
      </c>
      <c r="J57" s="825"/>
      <c r="K57" s="872"/>
      <c r="L57" s="825" t="s">
        <v>2260</v>
      </c>
      <c r="M57" s="836"/>
      <c r="N57" s="825">
        <v>178.0</v>
      </c>
      <c r="O57" s="825">
        <f t="shared" si="1"/>
        <v>178</v>
      </c>
      <c r="P57" s="836"/>
      <c r="Q57" s="825" t="s">
        <v>854</v>
      </c>
      <c r="R57" s="829" t="s">
        <v>4352</v>
      </c>
      <c r="S57" s="825" t="s">
        <v>3198</v>
      </c>
      <c r="T57" s="92"/>
      <c r="U57" s="154"/>
    </row>
    <row r="58">
      <c r="A58" s="825">
        <v>56.0</v>
      </c>
      <c r="B58" s="826">
        <v>45673.0</v>
      </c>
      <c r="C58" s="826">
        <v>45676.0</v>
      </c>
      <c r="D58" s="825">
        <v>3.81401100124583E14</v>
      </c>
      <c r="E58" s="825">
        <v>111957.0</v>
      </c>
      <c r="F58" s="825">
        <v>2.873652013E9</v>
      </c>
      <c r="G58" s="825" t="s">
        <v>5217</v>
      </c>
      <c r="H58" s="825" t="s">
        <v>5218</v>
      </c>
      <c r="I58" s="825" t="s">
        <v>5219</v>
      </c>
      <c r="J58" s="825" t="s">
        <v>5220</v>
      </c>
      <c r="K58" s="872"/>
      <c r="L58" s="825" t="s">
        <v>418</v>
      </c>
      <c r="M58" s="836"/>
      <c r="N58" s="825">
        <v>416.0</v>
      </c>
      <c r="O58" s="825">
        <f t="shared" si="1"/>
        <v>416</v>
      </c>
      <c r="P58" s="836"/>
      <c r="Q58" s="825" t="s">
        <v>854</v>
      </c>
      <c r="R58" s="829" t="s">
        <v>4352</v>
      </c>
      <c r="S58" s="825" t="s">
        <v>5221</v>
      </c>
      <c r="T58" s="92"/>
      <c r="U58" s="154"/>
    </row>
    <row r="59">
      <c r="A59" s="592">
        <v>57.0</v>
      </c>
      <c r="B59" s="593">
        <v>45673.0</v>
      </c>
      <c r="C59" s="593">
        <v>45675.0</v>
      </c>
      <c r="D59" s="592">
        <v>3.81401100124583E14</v>
      </c>
      <c r="E59" s="592">
        <v>11958.0</v>
      </c>
      <c r="F59" s="592">
        <v>5.239777013E9</v>
      </c>
      <c r="G59" s="592" t="s">
        <v>5222</v>
      </c>
      <c r="H59" s="592" t="s">
        <v>5223</v>
      </c>
      <c r="I59" s="592">
        <v>7.8320002E7</v>
      </c>
      <c r="J59" s="592"/>
      <c r="K59" s="866"/>
      <c r="L59" s="592" t="s">
        <v>374</v>
      </c>
      <c r="M59" s="592" t="s">
        <v>27</v>
      </c>
      <c r="N59" s="592">
        <v>780.0</v>
      </c>
      <c r="O59" s="592">
        <f t="shared" si="1"/>
        <v>780</v>
      </c>
      <c r="P59" s="632" t="s">
        <v>5224</v>
      </c>
      <c r="Q59" s="592" t="s">
        <v>854</v>
      </c>
      <c r="R59" s="597" t="s">
        <v>1885</v>
      </c>
      <c r="S59" s="592" t="s">
        <v>5225</v>
      </c>
      <c r="T59" s="92"/>
      <c r="U59" s="108"/>
    </row>
    <row r="60">
      <c r="A60" s="592">
        <v>58.0</v>
      </c>
      <c r="B60" s="593">
        <v>45673.0</v>
      </c>
      <c r="C60" s="593">
        <v>45674.0</v>
      </c>
      <c r="D60" s="592">
        <v>3.81401100124583E14</v>
      </c>
      <c r="E60" s="592">
        <v>11959.0</v>
      </c>
      <c r="F60" s="592">
        <v>3861783.0</v>
      </c>
      <c r="G60" s="592" t="s">
        <v>5226</v>
      </c>
      <c r="H60" s="592" t="s">
        <v>5226</v>
      </c>
      <c r="I60" s="592" t="s">
        <v>5227</v>
      </c>
      <c r="J60" s="592"/>
      <c r="K60" s="866"/>
      <c r="L60" s="592" t="s">
        <v>98</v>
      </c>
      <c r="M60" s="592" t="s">
        <v>27</v>
      </c>
      <c r="N60" s="592">
        <v>939.0</v>
      </c>
      <c r="O60" s="592">
        <f t="shared" si="1"/>
        <v>939</v>
      </c>
      <c r="P60" s="632" t="s">
        <v>5228</v>
      </c>
      <c r="Q60" s="592" t="s">
        <v>854</v>
      </c>
      <c r="R60" s="597" t="s">
        <v>1885</v>
      </c>
      <c r="S60" s="592" t="s">
        <v>5229</v>
      </c>
      <c r="T60" s="92"/>
      <c r="U60" s="108"/>
    </row>
    <row r="61">
      <c r="A61" s="29">
        <v>59.0</v>
      </c>
      <c r="B61" s="174">
        <v>45673.0</v>
      </c>
      <c r="C61" s="174">
        <v>45696.0</v>
      </c>
      <c r="D61" s="29">
        <v>3.81401100124583E14</v>
      </c>
      <c r="E61" s="29">
        <v>11960.0</v>
      </c>
      <c r="F61" s="29">
        <v>7702739.0</v>
      </c>
      <c r="G61" s="184" t="s">
        <v>5230</v>
      </c>
      <c r="H61" s="29" t="s">
        <v>5230</v>
      </c>
      <c r="I61" s="29">
        <v>6.9236678E7</v>
      </c>
      <c r="J61" s="29" t="s">
        <v>5231</v>
      </c>
      <c r="K61" s="869"/>
      <c r="L61" s="29" t="s">
        <v>119</v>
      </c>
      <c r="M61" s="216"/>
      <c r="N61" s="29">
        <v>1400.0</v>
      </c>
      <c r="O61" s="29">
        <f t="shared" si="1"/>
        <v>1400</v>
      </c>
      <c r="P61" s="176" t="s">
        <v>5232</v>
      </c>
      <c r="Q61" s="29" t="s">
        <v>854</v>
      </c>
      <c r="R61" s="177" t="s">
        <v>988</v>
      </c>
      <c r="S61" s="29" t="s">
        <v>5233</v>
      </c>
      <c r="T61" s="92"/>
      <c r="U61" s="108"/>
      <c r="X61" s="12"/>
      <c r="Y61" s="13"/>
    </row>
    <row r="62">
      <c r="A62" s="592">
        <v>60.0</v>
      </c>
      <c r="B62" s="593">
        <v>45673.0</v>
      </c>
      <c r="C62" s="593">
        <v>45676.0</v>
      </c>
      <c r="D62" s="592">
        <v>3.81401100124583E14</v>
      </c>
      <c r="E62" s="592">
        <v>11961.0</v>
      </c>
      <c r="F62" s="592">
        <v>6367148.0</v>
      </c>
      <c r="G62" s="592" t="s">
        <v>5234</v>
      </c>
      <c r="H62" s="592" t="s">
        <v>5235</v>
      </c>
      <c r="I62" s="592">
        <v>7.0447873E7</v>
      </c>
      <c r="J62" s="592"/>
      <c r="K62" s="866"/>
      <c r="L62" s="592" t="s">
        <v>418</v>
      </c>
      <c r="M62" s="596"/>
      <c r="N62" s="592">
        <v>79.0</v>
      </c>
      <c r="O62" s="592">
        <f t="shared" si="1"/>
        <v>79</v>
      </c>
      <c r="P62" s="596"/>
      <c r="Q62" s="592" t="s">
        <v>854</v>
      </c>
      <c r="R62" s="597" t="s">
        <v>1885</v>
      </c>
      <c r="S62" s="592" t="s">
        <v>5236</v>
      </c>
      <c r="T62" s="92"/>
      <c r="U62" s="108"/>
    </row>
    <row r="63">
      <c r="A63" s="158">
        <v>61.0</v>
      </c>
      <c r="B63" s="159">
        <v>45673.0</v>
      </c>
      <c r="C63" s="159">
        <v>45673.0</v>
      </c>
      <c r="D63" s="158">
        <v>3.81401100124583E14</v>
      </c>
      <c r="E63" s="158">
        <v>11962.0</v>
      </c>
      <c r="F63" s="158">
        <v>7840843.0</v>
      </c>
      <c r="G63" s="158" t="s">
        <v>5189</v>
      </c>
      <c r="H63" s="158" t="s">
        <v>5190</v>
      </c>
      <c r="I63" s="158">
        <v>7.7063124E7</v>
      </c>
      <c r="J63" s="158" t="s">
        <v>5191</v>
      </c>
      <c r="K63" s="878"/>
      <c r="L63" s="158" t="s">
        <v>1127</v>
      </c>
      <c r="M63" s="158" t="s">
        <v>27</v>
      </c>
      <c r="N63" s="158">
        <v>594.5</v>
      </c>
      <c r="O63" s="158">
        <f t="shared" si="1"/>
        <v>594.5</v>
      </c>
      <c r="P63" s="158" t="s">
        <v>1628</v>
      </c>
      <c r="Q63" s="158" t="s">
        <v>1203</v>
      </c>
      <c r="R63" s="163" t="s">
        <v>4859</v>
      </c>
      <c r="S63" s="158" t="s">
        <v>2809</v>
      </c>
      <c r="T63" s="92"/>
      <c r="U63" s="108"/>
    </row>
    <row r="64">
      <c r="A64" s="592">
        <v>62.0</v>
      </c>
      <c r="B64" s="593">
        <v>45673.0</v>
      </c>
      <c r="C64" s="593">
        <v>45674.0</v>
      </c>
      <c r="D64" s="592">
        <v>3.81401100124583E14</v>
      </c>
      <c r="E64" s="592">
        <v>11963.0</v>
      </c>
      <c r="F64" s="592">
        <v>9795803.0</v>
      </c>
      <c r="G64" s="592" t="s">
        <v>5237</v>
      </c>
      <c r="H64" s="592" t="s">
        <v>5237</v>
      </c>
      <c r="I64" s="592">
        <v>7.6057925E7</v>
      </c>
      <c r="J64" s="592" t="s">
        <v>4636</v>
      </c>
      <c r="K64" s="866"/>
      <c r="L64" s="592" t="s">
        <v>2260</v>
      </c>
      <c r="M64" s="596"/>
      <c r="N64" s="592">
        <v>178.0</v>
      </c>
      <c r="O64" s="592">
        <f t="shared" si="1"/>
        <v>178</v>
      </c>
      <c r="P64" s="596"/>
      <c r="Q64" s="592" t="s">
        <v>854</v>
      </c>
      <c r="R64" s="597" t="s">
        <v>1885</v>
      </c>
      <c r="S64" s="592" t="s">
        <v>5238</v>
      </c>
      <c r="T64" s="92"/>
      <c r="U64" s="108"/>
    </row>
    <row r="65">
      <c r="A65" s="592">
        <v>64.0</v>
      </c>
      <c r="B65" s="593">
        <v>45674.0</v>
      </c>
      <c r="C65" s="593">
        <v>45683.0</v>
      </c>
      <c r="D65" s="592">
        <v>3.81401100124583E14</v>
      </c>
      <c r="E65" s="592">
        <v>11966.0</v>
      </c>
      <c r="F65" s="592">
        <v>0.0</v>
      </c>
      <c r="G65" s="592" t="s">
        <v>5239</v>
      </c>
      <c r="H65" s="592" t="s">
        <v>5239</v>
      </c>
      <c r="I65" s="592">
        <v>7.3653792E7</v>
      </c>
      <c r="J65" s="592" t="s">
        <v>5240</v>
      </c>
      <c r="K65" s="866"/>
      <c r="L65" s="592" t="s">
        <v>418</v>
      </c>
      <c r="M65" s="596"/>
      <c r="N65" s="592">
        <v>258.0</v>
      </c>
      <c r="O65" s="592">
        <f t="shared" si="1"/>
        <v>258</v>
      </c>
      <c r="P65" s="596"/>
      <c r="Q65" s="592" t="s">
        <v>854</v>
      </c>
      <c r="R65" s="597" t="s">
        <v>1885</v>
      </c>
      <c r="S65" s="592" t="s">
        <v>5241</v>
      </c>
      <c r="T65" s="92"/>
      <c r="U65" s="108"/>
    </row>
    <row r="66">
      <c r="A66" s="592">
        <v>71.0</v>
      </c>
      <c r="B66" s="593">
        <v>45675.0</v>
      </c>
      <c r="C66" s="593">
        <v>45675.0</v>
      </c>
      <c r="D66" s="592">
        <v>3.81401100124583E14</v>
      </c>
      <c r="E66" s="592">
        <v>11994.0</v>
      </c>
      <c r="F66" s="592">
        <v>5352344.0</v>
      </c>
      <c r="G66" s="592" t="s">
        <v>5242</v>
      </c>
      <c r="H66" s="592" t="s">
        <v>5242</v>
      </c>
      <c r="I66" s="592">
        <v>5352344.0</v>
      </c>
      <c r="J66" s="592" t="s">
        <v>5243</v>
      </c>
      <c r="K66" s="866"/>
      <c r="L66" s="592" t="s">
        <v>2260</v>
      </c>
      <c r="M66" s="596"/>
      <c r="N66" s="592">
        <v>258.0</v>
      </c>
      <c r="O66" s="592">
        <f t="shared" si="1"/>
        <v>258</v>
      </c>
      <c r="P66" s="596"/>
      <c r="Q66" s="592" t="s">
        <v>854</v>
      </c>
      <c r="R66" s="597" t="s">
        <v>1885</v>
      </c>
      <c r="S66" s="592" t="s">
        <v>5244</v>
      </c>
      <c r="T66" s="92"/>
      <c r="U66" s="108"/>
    </row>
    <row r="67">
      <c r="A67" s="825">
        <v>66.0</v>
      </c>
      <c r="B67" s="826">
        <v>45675.0</v>
      </c>
      <c r="C67" s="826">
        <v>45674.0</v>
      </c>
      <c r="D67" s="825">
        <v>3.81401100124583E14</v>
      </c>
      <c r="E67" s="825">
        <v>12005.0</v>
      </c>
      <c r="F67" s="825">
        <v>5888841.0</v>
      </c>
      <c r="G67" s="825" t="s">
        <v>5245</v>
      </c>
      <c r="H67" s="825" t="s">
        <v>5246</v>
      </c>
      <c r="I67" s="825">
        <v>7.8087947E7</v>
      </c>
      <c r="J67" s="825" t="s">
        <v>5247</v>
      </c>
      <c r="K67" s="872">
        <v>35746.0</v>
      </c>
      <c r="L67" s="825" t="s">
        <v>2260</v>
      </c>
      <c r="M67" s="836"/>
      <c r="N67" s="825">
        <v>692.0</v>
      </c>
      <c r="O67" s="825">
        <f t="shared" si="1"/>
        <v>692</v>
      </c>
      <c r="P67" s="836"/>
      <c r="Q67" s="825" t="s">
        <v>854</v>
      </c>
      <c r="R67" s="829" t="s">
        <v>4352</v>
      </c>
      <c r="S67" s="825" t="s">
        <v>5248</v>
      </c>
      <c r="T67" s="92"/>
      <c r="U67" s="108"/>
    </row>
    <row r="68">
      <c r="A68" s="825">
        <v>67.0</v>
      </c>
      <c r="B68" s="826">
        <v>45675.0</v>
      </c>
      <c r="C68" s="826">
        <v>45679.0</v>
      </c>
      <c r="D68" s="825">
        <v>3.81401100124583E14</v>
      </c>
      <c r="E68" s="825">
        <v>12006.0</v>
      </c>
      <c r="F68" s="825">
        <v>3250132.0</v>
      </c>
      <c r="G68" s="825" t="s">
        <v>5249</v>
      </c>
      <c r="H68" s="825" t="s">
        <v>5249</v>
      </c>
      <c r="I68" s="825">
        <v>7.0038997E7</v>
      </c>
      <c r="J68" s="825" t="s">
        <v>5250</v>
      </c>
      <c r="K68" s="872">
        <v>24459.0</v>
      </c>
      <c r="L68" s="825" t="s">
        <v>418</v>
      </c>
      <c r="M68" s="836"/>
      <c r="N68" s="825">
        <f>(3*139)+99</f>
        <v>516</v>
      </c>
      <c r="O68" s="825">
        <f t="shared" si="1"/>
        <v>516</v>
      </c>
      <c r="P68" s="836"/>
      <c r="Q68" s="825" t="s">
        <v>854</v>
      </c>
      <c r="R68" s="829" t="s">
        <v>4352</v>
      </c>
      <c r="S68" s="825" t="s">
        <v>5251</v>
      </c>
      <c r="T68" s="92"/>
      <c r="U68" s="108"/>
    </row>
    <row r="69">
      <c r="A69" s="158">
        <v>68.0</v>
      </c>
      <c r="B69" s="159">
        <v>45675.0</v>
      </c>
      <c r="C69" s="159">
        <v>45674.0</v>
      </c>
      <c r="D69" s="158">
        <v>3.81401100124583E14</v>
      </c>
      <c r="E69" s="158">
        <v>12008.0</v>
      </c>
      <c r="F69" s="158">
        <v>5410357.0</v>
      </c>
      <c r="G69" s="158" t="s">
        <v>5252</v>
      </c>
      <c r="H69" s="158" t="s">
        <v>5253</v>
      </c>
      <c r="I69" s="158">
        <v>7.7662237E7</v>
      </c>
      <c r="J69" s="158" t="s">
        <v>5254</v>
      </c>
      <c r="K69" s="878">
        <v>32304.0</v>
      </c>
      <c r="L69" s="158" t="s">
        <v>418</v>
      </c>
      <c r="M69" s="162"/>
      <c r="N69" s="158">
        <v>267.0</v>
      </c>
      <c r="O69" s="158">
        <f t="shared" si="1"/>
        <v>267</v>
      </c>
      <c r="P69" s="162"/>
      <c r="Q69" s="158" t="s">
        <v>854</v>
      </c>
      <c r="R69" s="163" t="s">
        <v>4859</v>
      </c>
      <c r="S69" s="158" t="s">
        <v>5255</v>
      </c>
      <c r="T69" s="92"/>
      <c r="U69" s="108"/>
      <c r="W69" s="12"/>
    </row>
    <row r="70" ht="183.0" customHeight="1">
      <c r="A70" s="825">
        <v>63.0</v>
      </c>
      <c r="B70" s="826">
        <v>45674.0</v>
      </c>
      <c r="C70" s="826">
        <v>45674.0</v>
      </c>
      <c r="D70" s="825">
        <v>3.81401100124583E14</v>
      </c>
      <c r="E70" s="825">
        <v>12013.0</v>
      </c>
      <c r="F70" s="825">
        <v>9.3061098E7</v>
      </c>
      <c r="G70" s="825" t="s">
        <v>5256</v>
      </c>
      <c r="H70" s="825" t="s">
        <v>5256</v>
      </c>
      <c r="I70" s="825">
        <v>5.491126756035E12</v>
      </c>
      <c r="J70" s="825" t="s">
        <v>5257</v>
      </c>
      <c r="K70" s="872">
        <v>29467.0</v>
      </c>
      <c r="L70" s="825" t="s">
        <v>141</v>
      </c>
      <c r="M70" s="825" t="s">
        <v>27</v>
      </c>
      <c r="N70" s="825">
        <v>435.0</v>
      </c>
      <c r="O70" s="825">
        <f t="shared" si="1"/>
        <v>435</v>
      </c>
      <c r="P70" s="876" t="s">
        <v>5258</v>
      </c>
      <c r="Q70" s="825" t="s">
        <v>854</v>
      </c>
      <c r="R70" s="829" t="s">
        <v>4352</v>
      </c>
      <c r="S70" s="825" t="s">
        <v>5215</v>
      </c>
      <c r="T70" s="92"/>
      <c r="U70" s="108"/>
    </row>
    <row r="71">
      <c r="A71" s="592">
        <v>65.0</v>
      </c>
      <c r="B71" s="593">
        <v>45675.0</v>
      </c>
      <c r="C71" s="593">
        <v>45682.0</v>
      </c>
      <c r="D71" s="592">
        <v>3.81401100124583E14</v>
      </c>
      <c r="E71" s="592">
        <v>12014.0</v>
      </c>
      <c r="F71" s="592">
        <v>6367071.0</v>
      </c>
      <c r="G71" s="600" t="s">
        <v>5259</v>
      </c>
      <c r="H71" s="592" t="s">
        <v>5260</v>
      </c>
      <c r="I71" s="592">
        <v>6.59343E7</v>
      </c>
      <c r="J71" s="592" t="s">
        <v>5261</v>
      </c>
      <c r="K71" s="866"/>
      <c r="L71" s="592" t="s">
        <v>1449</v>
      </c>
      <c r="M71" s="592" t="s">
        <v>27</v>
      </c>
      <c r="N71" s="592">
        <v>930.0</v>
      </c>
      <c r="O71" s="592">
        <f t="shared" si="1"/>
        <v>930</v>
      </c>
      <c r="P71" s="596"/>
      <c r="Q71" s="592" t="s">
        <v>854</v>
      </c>
      <c r="R71" s="597" t="s">
        <v>1885</v>
      </c>
      <c r="S71" s="592" t="s">
        <v>5262</v>
      </c>
      <c r="T71" s="92"/>
      <c r="U71" s="108"/>
    </row>
    <row r="72">
      <c r="A72" s="825">
        <v>69.0</v>
      </c>
      <c r="B72" s="826">
        <v>45675.0</v>
      </c>
      <c r="C72" s="826">
        <v>45675.0</v>
      </c>
      <c r="D72" s="825"/>
      <c r="E72" s="825">
        <v>12015.0</v>
      </c>
      <c r="F72" s="825">
        <v>6.479826013E9</v>
      </c>
      <c r="G72" s="859" t="s">
        <v>5263</v>
      </c>
      <c r="H72" s="825" t="s">
        <v>5264</v>
      </c>
      <c r="I72" s="825">
        <v>7.85289E7</v>
      </c>
      <c r="J72" s="825" t="s">
        <v>5265</v>
      </c>
      <c r="K72" s="872"/>
      <c r="L72" s="825" t="s">
        <v>418</v>
      </c>
      <c r="M72" s="825"/>
      <c r="N72" s="825">
        <v>258.0</v>
      </c>
      <c r="O72" s="825">
        <f t="shared" si="1"/>
        <v>258</v>
      </c>
      <c r="P72" s="836"/>
      <c r="Q72" s="825" t="s">
        <v>854</v>
      </c>
      <c r="R72" s="829" t="s">
        <v>4352</v>
      </c>
      <c r="S72" s="825" t="s">
        <v>5266</v>
      </c>
      <c r="T72" s="92"/>
      <c r="U72" s="108"/>
    </row>
    <row r="73">
      <c r="A73" s="592">
        <v>70.0</v>
      </c>
      <c r="B73" s="593">
        <v>45675.0</v>
      </c>
      <c r="C73" s="593">
        <v>45676.0</v>
      </c>
      <c r="D73" s="592">
        <v>3.81401100124583E14</v>
      </c>
      <c r="E73" s="592">
        <v>12016.0</v>
      </c>
      <c r="F73" s="592">
        <v>7727213.0</v>
      </c>
      <c r="G73" s="592" t="s">
        <v>5267</v>
      </c>
      <c r="H73" s="592" t="s">
        <v>5268</v>
      </c>
      <c r="I73" s="592">
        <v>7.8546123E7</v>
      </c>
      <c r="J73" s="592" t="s">
        <v>2325</v>
      </c>
      <c r="K73" s="866"/>
      <c r="L73" s="592" t="s">
        <v>418</v>
      </c>
      <c r="M73" s="596"/>
      <c r="N73" s="592">
        <f>1348+387</f>
        <v>1735</v>
      </c>
      <c r="O73" s="592">
        <f t="shared" si="1"/>
        <v>1735</v>
      </c>
      <c r="P73" s="596"/>
      <c r="Q73" s="592" t="s">
        <v>854</v>
      </c>
      <c r="R73" s="597" t="s">
        <v>1885</v>
      </c>
      <c r="S73" s="592" t="s">
        <v>5269</v>
      </c>
      <c r="T73" s="92"/>
      <c r="U73" s="108"/>
    </row>
    <row r="74">
      <c r="A74" s="592">
        <v>72.0</v>
      </c>
      <c r="B74" s="593">
        <v>45675.0</v>
      </c>
      <c r="C74" s="593">
        <v>45676.0</v>
      </c>
      <c r="D74" s="592">
        <v>3.81401100124583E14</v>
      </c>
      <c r="E74" s="592">
        <v>12017.0</v>
      </c>
      <c r="F74" s="592">
        <v>5825637.0</v>
      </c>
      <c r="G74" s="592" t="s">
        <v>5270</v>
      </c>
      <c r="H74" s="592" t="s">
        <v>5270</v>
      </c>
      <c r="I74" s="592">
        <v>7.0863138E7</v>
      </c>
      <c r="J74" s="592" t="s">
        <v>5271</v>
      </c>
      <c r="K74" s="866"/>
      <c r="L74" s="592" t="s">
        <v>418</v>
      </c>
      <c r="M74" s="596"/>
      <c r="N74" s="592">
        <f>129*6</f>
        <v>774</v>
      </c>
      <c r="O74" s="592">
        <f t="shared" si="1"/>
        <v>774</v>
      </c>
      <c r="P74" s="596"/>
      <c r="Q74" s="592" t="s">
        <v>854</v>
      </c>
      <c r="R74" s="597" t="s">
        <v>1885</v>
      </c>
      <c r="S74" s="592" t="s">
        <v>5272</v>
      </c>
      <c r="T74" s="92"/>
      <c r="U74" s="108"/>
    </row>
    <row r="75">
      <c r="A75" s="592">
        <v>73.0</v>
      </c>
      <c r="B75" s="593">
        <v>45675.0</v>
      </c>
      <c r="C75" s="593">
        <v>45682.0</v>
      </c>
      <c r="D75" s="592">
        <v>3.81401100124583E14</v>
      </c>
      <c r="E75" s="592">
        <v>12018.0</v>
      </c>
      <c r="F75" s="592">
        <v>4610259.0</v>
      </c>
      <c r="G75" s="592" t="s">
        <v>5273</v>
      </c>
      <c r="H75" s="592" t="s">
        <v>5274</v>
      </c>
      <c r="I75" s="592">
        <v>7.2149835E7</v>
      </c>
      <c r="J75" s="592" t="s">
        <v>5275</v>
      </c>
      <c r="K75" s="866">
        <v>33636.0</v>
      </c>
      <c r="L75" s="592" t="s">
        <v>1127</v>
      </c>
      <c r="M75" s="592" t="s">
        <v>27</v>
      </c>
      <c r="N75" s="592">
        <v>600.0</v>
      </c>
      <c r="O75" s="592">
        <f t="shared" si="1"/>
        <v>600</v>
      </c>
      <c r="P75" s="632" t="s">
        <v>5276</v>
      </c>
      <c r="Q75" s="592" t="s">
        <v>854</v>
      </c>
      <c r="R75" s="597" t="s">
        <v>1885</v>
      </c>
      <c r="S75" s="592" t="s">
        <v>5277</v>
      </c>
      <c r="T75" s="92"/>
      <c r="U75" s="108"/>
    </row>
    <row r="76">
      <c r="A76" s="592">
        <v>74.0</v>
      </c>
      <c r="B76" s="593">
        <v>45675.0</v>
      </c>
      <c r="C76" s="593">
        <v>45675.0</v>
      </c>
      <c r="D76" s="592">
        <v>3.81401100124583E14</v>
      </c>
      <c r="E76" s="592">
        <v>12019.0</v>
      </c>
      <c r="F76" s="592">
        <v>8197262.0</v>
      </c>
      <c r="G76" s="592" t="s">
        <v>5278</v>
      </c>
      <c r="H76" s="592" t="s">
        <v>5278</v>
      </c>
      <c r="I76" s="592">
        <v>7.8403531E7</v>
      </c>
      <c r="J76" s="592"/>
      <c r="K76" s="866"/>
      <c r="L76" s="592" t="s">
        <v>374</v>
      </c>
      <c r="M76" s="592" t="s">
        <v>27</v>
      </c>
      <c r="N76" s="592">
        <v>1559.0</v>
      </c>
      <c r="O76" s="592">
        <f t="shared" si="1"/>
        <v>1559</v>
      </c>
      <c r="P76" s="632" t="s">
        <v>5279</v>
      </c>
      <c r="Q76" s="592" t="s">
        <v>854</v>
      </c>
      <c r="R76" s="597" t="s">
        <v>1885</v>
      </c>
      <c r="S76" s="592" t="s">
        <v>5280</v>
      </c>
      <c r="T76" s="92"/>
      <c r="U76" s="108"/>
    </row>
    <row r="77">
      <c r="A77" s="592">
        <v>75.0</v>
      </c>
      <c r="B77" s="593">
        <v>45675.0</v>
      </c>
      <c r="C77" s="593">
        <v>45676.0</v>
      </c>
      <c r="D77" s="592">
        <v>3.81401100124583E14</v>
      </c>
      <c r="E77" s="592">
        <v>12020.0</v>
      </c>
      <c r="F77" s="592">
        <v>6.215865015E9</v>
      </c>
      <c r="G77" s="592" t="s">
        <v>5281</v>
      </c>
      <c r="H77" s="592" t="s">
        <v>5282</v>
      </c>
      <c r="I77" s="592">
        <v>7.21839E7</v>
      </c>
      <c r="J77" s="592" t="s">
        <v>5283</v>
      </c>
      <c r="K77" s="866">
        <v>31103.0</v>
      </c>
      <c r="L77" s="592" t="s">
        <v>418</v>
      </c>
      <c r="M77" s="596"/>
      <c r="N77" s="592">
        <v>903.0</v>
      </c>
      <c r="O77" s="592">
        <f t="shared" si="1"/>
        <v>903</v>
      </c>
      <c r="P77" s="596"/>
      <c r="Q77" s="592" t="s">
        <v>854</v>
      </c>
      <c r="R77" s="597" t="s">
        <v>1885</v>
      </c>
      <c r="S77" s="592" t="s">
        <v>5284</v>
      </c>
      <c r="T77" s="92"/>
      <c r="U77" s="108"/>
    </row>
    <row r="78">
      <c r="A78" s="592">
        <v>76.0</v>
      </c>
      <c r="B78" s="593">
        <v>45675.0</v>
      </c>
      <c r="C78" s="593">
        <v>45675.0</v>
      </c>
      <c r="D78" s="592">
        <v>3.81401100124583E14</v>
      </c>
      <c r="E78" s="592">
        <v>12021.0</v>
      </c>
      <c r="F78" s="592">
        <v>3.925349013E9</v>
      </c>
      <c r="G78" s="592" t="s">
        <v>5285</v>
      </c>
      <c r="H78" s="592" t="s">
        <v>5286</v>
      </c>
      <c r="I78" s="592">
        <v>7.3176095E7</v>
      </c>
      <c r="J78" s="592" t="s">
        <v>5287</v>
      </c>
      <c r="K78" s="866">
        <v>31294.0</v>
      </c>
      <c r="L78" s="592" t="s">
        <v>418</v>
      </c>
      <c r="M78" s="596"/>
      <c r="N78" s="592">
        <f>1477+208+337</f>
        <v>2022</v>
      </c>
      <c r="O78" s="592">
        <f t="shared" si="1"/>
        <v>2022</v>
      </c>
      <c r="P78" s="596"/>
      <c r="Q78" s="592" t="s">
        <v>854</v>
      </c>
      <c r="R78" s="597" t="s">
        <v>1885</v>
      </c>
      <c r="S78" s="592" t="s">
        <v>5288</v>
      </c>
      <c r="T78" s="92"/>
      <c r="U78" s="108"/>
    </row>
    <row r="79">
      <c r="A79" s="592">
        <v>77.0</v>
      </c>
      <c r="B79" s="593">
        <v>45675.0</v>
      </c>
      <c r="C79" s="593">
        <v>45683.0</v>
      </c>
      <c r="D79" s="592">
        <v>3.81401100124583E14</v>
      </c>
      <c r="E79" s="592">
        <v>12022.0</v>
      </c>
      <c r="F79" s="592">
        <v>5680101.0</v>
      </c>
      <c r="G79" s="592" t="s">
        <v>5289</v>
      </c>
      <c r="H79" s="592" t="s">
        <v>5289</v>
      </c>
      <c r="I79" s="592">
        <v>7.6119267E7</v>
      </c>
      <c r="J79" s="592" t="s">
        <v>5290</v>
      </c>
      <c r="K79" s="866">
        <v>33174.0</v>
      </c>
      <c r="L79" s="592" t="s">
        <v>418</v>
      </c>
      <c r="M79" s="596"/>
      <c r="N79" s="592">
        <v>258.0</v>
      </c>
      <c r="O79" s="592">
        <f t="shared" si="1"/>
        <v>258</v>
      </c>
      <c r="P79" s="596"/>
      <c r="Q79" s="592" t="s">
        <v>854</v>
      </c>
      <c r="R79" s="597" t="s">
        <v>1885</v>
      </c>
      <c r="S79" s="592" t="s">
        <v>5291</v>
      </c>
      <c r="T79" s="92"/>
      <c r="U79" s="108"/>
    </row>
    <row r="80">
      <c r="A80" s="592">
        <v>78.0</v>
      </c>
      <c r="B80" s="593">
        <v>45675.0</v>
      </c>
      <c r="C80" s="593">
        <v>45676.0</v>
      </c>
      <c r="D80" s="592">
        <v>3.81401100124583E14</v>
      </c>
      <c r="E80" s="592">
        <v>12023.0</v>
      </c>
      <c r="F80" s="592">
        <v>3268661.0</v>
      </c>
      <c r="G80" s="592" t="s">
        <v>5292</v>
      </c>
      <c r="H80" s="592" t="s">
        <v>5292</v>
      </c>
      <c r="I80" s="592">
        <v>7.7348391E7</v>
      </c>
      <c r="J80" s="592"/>
      <c r="K80" s="866">
        <v>26454.0</v>
      </c>
      <c r="L80" s="592" t="s">
        <v>418</v>
      </c>
      <c r="M80" s="596"/>
      <c r="N80" s="592">
        <v>516.0</v>
      </c>
      <c r="O80" s="592">
        <f t="shared" si="1"/>
        <v>516</v>
      </c>
      <c r="P80" s="596"/>
      <c r="Q80" s="592" t="s">
        <v>854</v>
      </c>
      <c r="R80" s="597" t="s">
        <v>1885</v>
      </c>
      <c r="S80" s="592" t="s">
        <v>5014</v>
      </c>
      <c r="T80" s="92"/>
      <c r="U80" s="108"/>
    </row>
    <row r="81">
      <c r="A81" s="592">
        <v>79.0</v>
      </c>
      <c r="B81" s="593">
        <v>45675.0</v>
      </c>
      <c r="C81" s="593">
        <v>45675.0</v>
      </c>
      <c r="D81" s="592">
        <v>3.81401100124583E14</v>
      </c>
      <c r="E81" s="592">
        <v>12024.0</v>
      </c>
      <c r="F81" s="592">
        <v>6287236.0</v>
      </c>
      <c r="G81" s="592" t="s">
        <v>5293</v>
      </c>
      <c r="H81" s="592" t="s">
        <v>5294</v>
      </c>
      <c r="I81" s="592">
        <v>7.5590894E7</v>
      </c>
      <c r="J81" s="592" t="s">
        <v>5295</v>
      </c>
      <c r="K81" s="866">
        <v>33710.0</v>
      </c>
      <c r="L81" s="592" t="s">
        <v>418</v>
      </c>
      <c r="M81" s="596"/>
      <c r="N81" s="592">
        <v>595.0</v>
      </c>
      <c r="O81" s="592">
        <f t="shared" si="1"/>
        <v>595</v>
      </c>
      <c r="P81" s="596"/>
      <c r="Q81" s="592" t="s">
        <v>854</v>
      </c>
      <c r="R81" s="597" t="s">
        <v>1885</v>
      </c>
      <c r="S81" s="592" t="s">
        <v>5296</v>
      </c>
      <c r="T81" s="92"/>
      <c r="U81" s="108"/>
    </row>
    <row r="82">
      <c r="A82" s="592"/>
      <c r="B82" s="593">
        <v>45675.0</v>
      </c>
      <c r="C82" s="593">
        <v>45675.0</v>
      </c>
      <c r="D82" s="592"/>
      <c r="E82" s="592">
        <v>12025.0</v>
      </c>
      <c r="F82" s="592">
        <v>3761358.0</v>
      </c>
      <c r="G82" s="592" t="s">
        <v>5297</v>
      </c>
      <c r="H82" s="592" t="s">
        <v>5298</v>
      </c>
      <c r="I82" s="592">
        <v>7.1734591E7</v>
      </c>
      <c r="J82" s="592"/>
      <c r="K82" s="866">
        <v>26299.0</v>
      </c>
      <c r="L82" s="592" t="s">
        <v>418</v>
      </c>
      <c r="M82" s="596"/>
      <c r="N82" s="592">
        <v>774.0</v>
      </c>
      <c r="O82" s="592">
        <f t="shared" si="1"/>
        <v>774</v>
      </c>
      <c r="P82" s="596"/>
      <c r="Q82" s="592" t="s">
        <v>854</v>
      </c>
      <c r="R82" s="597" t="s">
        <v>1885</v>
      </c>
      <c r="S82" s="592" t="s">
        <v>5299</v>
      </c>
      <c r="T82" s="92"/>
      <c r="U82" s="108"/>
    </row>
    <row r="83">
      <c r="A83" s="592">
        <v>80.0</v>
      </c>
      <c r="B83" s="593">
        <v>45675.0</v>
      </c>
      <c r="C83" s="593">
        <v>45675.0</v>
      </c>
      <c r="D83" s="592">
        <v>3.81401100124583E14</v>
      </c>
      <c r="E83" s="592">
        <v>12002.0</v>
      </c>
      <c r="F83" s="592">
        <v>9617523.0</v>
      </c>
      <c r="G83" s="592" t="s">
        <v>5300</v>
      </c>
      <c r="H83" s="592" t="s">
        <v>5301</v>
      </c>
      <c r="I83" s="592">
        <v>7.5392588E7</v>
      </c>
      <c r="J83" s="592" t="s">
        <v>5302</v>
      </c>
      <c r="K83" s="866">
        <v>36137.0</v>
      </c>
      <c r="L83" s="592" t="s">
        <v>418</v>
      </c>
      <c r="M83" s="596"/>
      <c r="N83" s="592">
        <v>258.0</v>
      </c>
      <c r="O83" s="592">
        <f t="shared" si="1"/>
        <v>258</v>
      </c>
      <c r="P83" s="596"/>
      <c r="Q83" s="592" t="s">
        <v>854</v>
      </c>
      <c r="R83" s="597" t="s">
        <v>1885</v>
      </c>
      <c r="S83" s="592" t="s">
        <v>2452</v>
      </c>
      <c r="T83" s="92"/>
      <c r="U83" s="108"/>
    </row>
    <row r="84">
      <c r="A84" s="592">
        <v>81.0</v>
      </c>
      <c r="B84" s="593">
        <v>45677.0</v>
      </c>
      <c r="C84" s="593">
        <v>45677.0</v>
      </c>
      <c r="D84" s="592">
        <v>3.81401100124583E14</v>
      </c>
      <c r="E84" s="592">
        <v>12026.0</v>
      </c>
      <c r="F84" s="592">
        <v>3701831.0</v>
      </c>
      <c r="G84" s="592" t="s">
        <v>5303</v>
      </c>
      <c r="H84" s="592" t="s">
        <v>5303</v>
      </c>
      <c r="I84" s="592">
        <v>7.5507476E7</v>
      </c>
      <c r="J84" s="592"/>
      <c r="K84" s="866"/>
      <c r="L84" s="592" t="s">
        <v>2260</v>
      </c>
      <c r="M84" s="596"/>
      <c r="N84" s="592">
        <v>336.0</v>
      </c>
      <c r="O84" s="592">
        <f t="shared" si="1"/>
        <v>336</v>
      </c>
      <c r="P84" s="596"/>
      <c r="Q84" s="592" t="s">
        <v>854</v>
      </c>
      <c r="R84" s="597" t="s">
        <v>1885</v>
      </c>
      <c r="S84" s="592" t="s">
        <v>5304</v>
      </c>
      <c r="T84" s="92"/>
      <c r="U84" s="108"/>
    </row>
    <row r="85">
      <c r="A85" s="592">
        <v>82.0</v>
      </c>
      <c r="B85" s="593">
        <v>45675.0</v>
      </c>
      <c r="C85" s="593">
        <v>45676.0</v>
      </c>
      <c r="D85" s="592">
        <v>3.81401100124583E14</v>
      </c>
      <c r="E85" s="592">
        <v>12027.0</v>
      </c>
      <c r="F85" s="592">
        <v>2.876221011E9</v>
      </c>
      <c r="G85" s="592" t="s">
        <v>5305</v>
      </c>
      <c r="H85" s="592" t="s">
        <v>5305</v>
      </c>
      <c r="I85" s="592">
        <v>7.2128624E7</v>
      </c>
      <c r="J85" s="592"/>
      <c r="K85" s="866"/>
      <c r="L85" s="592" t="s">
        <v>418</v>
      </c>
      <c r="M85" s="596"/>
      <c r="N85" s="592">
        <v>774.0</v>
      </c>
      <c r="O85" s="592">
        <f t="shared" si="1"/>
        <v>774</v>
      </c>
      <c r="P85" s="596"/>
      <c r="Q85" s="592" t="s">
        <v>854</v>
      </c>
      <c r="R85" s="597" t="s">
        <v>1885</v>
      </c>
      <c r="S85" s="592" t="s">
        <v>2429</v>
      </c>
      <c r="T85" s="92"/>
      <c r="U85" s="108"/>
    </row>
    <row r="86">
      <c r="A86" s="592">
        <v>83.0</v>
      </c>
      <c r="B86" s="593">
        <v>45675.0</v>
      </c>
      <c r="C86" s="593">
        <v>45676.0</v>
      </c>
      <c r="D86" s="592">
        <v>3.81401100124583E14</v>
      </c>
      <c r="E86" s="592">
        <v>12028.0</v>
      </c>
      <c r="F86" s="592">
        <v>3573738.0</v>
      </c>
      <c r="G86" s="592" t="s">
        <v>5306</v>
      </c>
      <c r="H86" s="592" t="s">
        <v>5306</v>
      </c>
      <c r="I86" s="592">
        <v>7.2204598E7</v>
      </c>
      <c r="J86" s="592" t="s">
        <v>5307</v>
      </c>
      <c r="K86" s="866">
        <v>33631.0</v>
      </c>
      <c r="L86" s="592" t="s">
        <v>418</v>
      </c>
      <c r="M86" s="596"/>
      <c r="N86" s="592">
        <v>466.0</v>
      </c>
      <c r="O86" s="592">
        <f t="shared" si="1"/>
        <v>466</v>
      </c>
      <c r="P86" s="596"/>
      <c r="Q86" s="592" t="s">
        <v>854</v>
      </c>
      <c r="R86" s="597" t="s">
        <v>1885</v>
      </c>
      <c r="S86" s="592" t="s">
        <v>5308</v>
      </c>
      <c r="T86" s="92"/>
      <c r="U86" s="108"/>
    </row>
    <row r="87">
      <c r="A87" s="592">
        <v>84.0</v>
      </c>
      <c r="B87" s="593">
        <v>45675.0</v>
      </c>
      <c r="C87" s="593">
        <v>45676.0</v>
      </c>
      <c r="D87" s="592">
        <v>3.81401100124583E14</v>
      </c>
      <c r="E87" s="592">
        <v>12029.0</v>
      </c>
      <c r="F87" s="592">
        <v>4684644.0</v>
      </c>
      <c r="G87" s="592" t="s">
        <v>5309</v>
      </c>
      <c r="H87" s="592" t="s">
        <v>5309</v>
      </c>
      <c r="I87" s="592">
        <v>7.7367831E7</v>
      </c>
      <c r="J87" s="592" t="s">
        <v>5310</v>
      </c>
      <c r="K87" s="866"/>
      <c r="L87" s="592" t="s">
        <v>418</v>
      </c>
      <c r="M87" s="596"/>
      <c r="N87" s="592">
        <v>258.0</v>
      </c>
      <c r="O87" s="592">
        <f t="shared" si="1"/>
        <v>258</v>
      </c>
      <c r="P87" s="596"/>
      <c r="Q87" s="592" t="s">
        <v>854</v>
      </c>
      <c r="R87" s="597" t="s">
        <v>1885</v>
      </c>
      <c r="S87" s="592" t="s">
        <v>2452</v>
      </c>
      <c r="T87" s="92"/>
      <c r="U87" s="108"/>
    </row>
    <row r="88">
      <c r="A88" s="39">
        <v>85.0</v>
      </c>
      <c r="B88" s="364">
        <v>45675.0</v>
      </c>
      <c r="C88" s="364">
        <v>45676.0</v>
      </c>
      <c r="D88" s="39">
        <v>3.81401100124583E14</v>
      </c>
      <c r="E88" s="39">
        <v>12030.0</v>
      </c>
      <c r="F88" s="39">
        <v>4617086.0</v>
      </c>
      <c r="G88" s="39" t="s">
        <v>5311</v>
      </c>
      <c r="H88" s="39" t="s">
        <v>5312</v>
      </c>
      <c r="I88" s="39">
        <v>6.207858E7</v>
      </c>
      <c r="J88" s="39"/>
      <c r="K88" s="880"/>
      <c r="L88" s="39" t="s">
        <v>418</v>
      </c>
      <c r="M88" s="881"/>
      <c r="N88" s="39">
        <f>595+545+79</f>
        <v>1219</v>
      </c>
      <c r="O88" s="39">
        <f t="shared" si="1"/>
        <v>1219</v>
      </c>
      <c r="P88" s="882" t="s">
        <v>5313</v>
      </c>
      <c r="Q88" s="39" t="s">
        <v>854</v>
      </c>
      <c r="R88" s="369" t="s">
        <v>1885</v>
      </c>
      <c r="S88" s="39" t="s">
        <v>5314</v>
      </c>
      <c r="T88" s="92"/>
      <c r="U88" s="108"/>
      <c r="W88" s="12"/>
    </row>
    <row r="89">
      <c r="A89" s="592">
        <v>86.0</v>
      </c>
      <c r="B89" s="593">
        <v>45675.0</v>
      </c>
      <c r="C89" s="593">
        <v>45674.0</v>
      </c>
      <c r="D89" s="592">
        <v>3.81401100124583E14</v>
      </c>
      <c r="E89" s="592">
        <v>12031.0</v>
      </c>
      <c r="F89" s="592">
        <v>3861783.0</v>
      </c>
      <c r="G89" s="592" t="s">
        <v>5226</v>
      </c>
      <c r="H89" s="592" t="s">
        <v>5226</v>
      </c>
      <c r="I89" s="592" t="s">
        <v>5227</v>
      </c>
      <c r="J89" s="592"/>
      <c r="K89" s="866"/>
      <c r="L89" s="592" t="s">
        <v>98</v>
      </c>
      <c r="M89" s="592" t="s">
        <v>27</v>
      </c>
      <c r="N89" s="592">
        <v>939.0</v>
      </c>
      <c r="O89" s="592">
        <f t="shared" si="1"/>
        <v>939</v>
      </c>
      <c r="P89" s="592" t="s">
        <v>2845</v>
      </c>
      <c r="Q89" s="592" t="s">
        <v>854</v>
      </c>
      <c r="R89" s="597" t="s">
        <v>1885</v>
      </c>
      <c r="S89" s="592" t="s">
        <v>2809</v>
      </c>
      <c r="T89" s="92"/>
      <c r="U89" s="108"/>
    </row>
    <row r="90">
      <c r="A90" s="592">
        <v>87.0</v>
      </c>
      <c r="B90" s="593">
        <v>45675.0</v>
      </c>
      <c r="C90" s="593">
        <v>45676.0</v>
      </c>
      <c r="D90" s="592">
        <v>3.81401100124583E14</v>
      </c>
      <c r="E90" s="592">
        <v>12033.0</v>
      </c>
      <c r="F90" s="592">
        <v>5321321.0</v>
      </c>
      <c r="G90" s="592" t="s">
        <v>5315</v>
      </c>
      <c r="H90" s="592" t="s">
        <v>5315</v>
      </c>
      <c r="I90" s="592" t="s">
        <v>5316</v>
      </c>
      <c r="J90" s="592" t="s">
        <v>5317</v>
      </c>
      <c r="K90" s="866"/>
      <c r="L90" s="592" t="s">
        <v>418</v>
      </c>
      <c r="M90" s="596"/>
      <c r="N90" s="592">
        <v>466.0</v>
      </c>
      <c r="O90" s="592">
        <f t="shared" si="1"/>
        <v>466</v>
      </c>
      <c r="P90" s="596"/>
      <c r="Q90" s="592" t="s">
        <v>854</v>
      </c>
      <c r="R90" s="597" t="s">
        <v>1885</v>
      </c>
      <c r="S90" s="592" t="s">
        <v>5318</v>
      </c>
      <c r="T90" s="92"/>
      <c r="U90" s="108"/>
    </row>
    <row r="91">
      <c r="A91" s="592">
        <v>88.0</v>
      </c>
      <c r="B91" s="593">
        <v>45675.0</v>
      </c>
      <c r="C91" s="593">
        <v>45676.0</v>
      </c>
      <c r="D91" s="592">
        <v>3.81401100124583E14</v>
      </c>
      <c r="E91" s="592">
        <v>12034.0</v>
      </c>
      <c r="F91" s="592">
        <v>6398969.0</v>
      </c>
      <c r="G91" s="592" t="s">
        <v>5319</v>
      </c>
      <c r="H91" s="592" t="s">
        <v>5319</v>
      </c>
      <c r="I91" s="592">
        <v>7.6119267E7</v>
      </c>
      <c r="J91" s="592"/>
      <c r="K91" s="866"/>
      <c r="L91" s="592" t="s">
        <v>418</v>
      </c>
      <c r="M91" s="596"/>
      <c r="N91" s="592">
        <v>258.0</v>
      </c>
      <c r="O91" s="592">
        <f t="shared" si="1"/>
        <v>258</v>
      </c>
      <c r="P91" s="596"/>
      <c r="Q91" s="592" t="s">
        <v>854</v>
      </c>
      <c r="R91" s="597" t="s">
        <v>1885</v>
      </c>
      <c r="S91" s="592" t="s">
        <v>4237</v>
      </c>
      <c r="T91" s="92"/>
      <c r="U91" s="108"/>
    </row>
    <row r="92">
      <c r="A92" s="592">
        <v>89.0</v>
      </c>
      <c r="B92" s="593">
        <v>45675.0</v>
      </c>
      <c r="C92" s="593">
        <v>45676.0</v>
      </c>
      <c r="D92" s="592">
        <v>3.81401100124583E14</v>
      </c>
      <c r="E92" s="592">
        <v>12035.0</v>
      </c>
      <c r="F92" s="592">
        <v>6338464.0</v>
      </c>
      <c r="G92" s="592" t="s">
        <v>5320</v>
      </c>
      <c r="H92" s="592" t="s">
        <v>5320</v>
      </c>
      <c r="I92" s="592">
        <v>7.2152658E7</v>
      </c>
      <c r="J92" s="592" t="s">
        <v>5321</v>
      </c>
      <c r="K92" s="866"/>
      <c r="L92" s="592" t="s">
        <v>418</v>
      </c>
      <c r="M92" s="596"/>
      <c r="N92" s="592">
        <v>129.0</v>
      </c>
      <c r="O92" s="592">
        <f t="shared" si="1"/>
        <v>129</v>
      </c>
      <c r="P92" s="596"/>
      <c r="Q92" s="592" t="s">
        <v>854</v>
      </c>
      <c r="R92" s="597" t="s">
        <v>1885</v>
      </c>
      <c r="S92" s="592" t="s">
        <v>5322</v>
      </c>
      <c r="T92" s="92"/>
      <c r="U92" s="108"/>
    </row>
    <row r="93" ht="36.0" customHeight="1">
      <c r="A93" s="158">
        <v>90.0</v>
      </c>
      <c r="B93" s="159">
        <v>45675.0</v>
      </c>
      <c r="C93" s="159">
        <v>45676.0</v>
      </c>
      <c r="D93" s="158">
        <v>3.81401100124583E14</v>
      </c>
      <c r="E93" s="158">
        <v>12036.0</v>
      </c>
      <c r="F93" s="158">
        <v>9641747.0</v>
      </c>
      <c r="G93" s="158" t="s">
        <v>5323</v>
      </c>
      <c r="H93" s="158" t="s">
        <v>5323</v>
      </c>
      <c r="I93" s="158">
        <v>7.8431962E7</v>
      </c>
      <c r="J93" s="158" t="s">
        <v>5324</v>
      </c>
      <c r="K93" s="878"/>
      <c r="L93" s="158" t="s">
        <v>418</v>
      </c>
      <c r="M93" s="162"/>
      <c r="N93" s="158">
        <v>1319.0</v>
      </c>
      <c r="O93" s="158">
        <f t="shared" si="1"/>
        <v>1319</v>
      </c>
      <c r="P93" s="162"/>
      <c r="Q93" s="158" t="s">
        <v>854</v>
      </c>
      <c r="R93" s="163" t="s">
        <v>4859</v>
      </c>
      <c r="S93" s="158" t="s">
        <v>5325</v>
      </c>
      <c r="T93" s="92"/>
      <c r="U93" s="108"/>
    </row>
    <row r="94">
      <c r="A94" s="592">
        <v>91.0</v>
      </c>
      <c r="B94" s="593">
        <v>45675.0</v>
      </c>
      <c r="C94" s="593">
        <v>45676.0</v>
      </c>
      <c r="D94" s="592">
        <v>3.81401100124583E14</v>
      </c>
      <c r="E94" s="592">
        <v>12037.0</v>
      </c>
      <c r="F94" s="592">
        <v>1.3431204E7</v>
      </c>
      <c r="G94" s="592" t="s">
        <v>5326</v>
      </c>
      <c r="H94" s="592" t="s">
        <v>5326</v>
      </c>
      <c r="I94" s="592">
        <v>6.9091098E7</v>
      </c>
      <c r="J94" s="592"/>
      <c r="K94" s="866"/>
      <c r="L94" s="592" t="s">
        <v>418</v>
      </c>
      <c r="M94" s="596"/>
      <c r="N94" s="592">
        <v>645.0</v>
      </c>
      <c r="O94" s="592">
        <f t="shared" si="1"/>
        <v>645</v>
      </c>
      <c r="P94" s="596"/>
      <c r="Q94" s="592" t="s">
        <v>854</v>
      </c>
      <c r="R94" s="597" t="s">
        <v>1885</v>
      </c>
      <c r="S94" s="592" t="s">
        <v>5327</v>
      </c>
      <c r="T94" s="92"/>
      <c r="U94" s="108"/>
    </row>
    <row r="95">
      <c r="A95" s="592">
        <v>92.0</v>
      </c>
      <c r="B95" s="593">
        <v>45675.0</v>
      </c>
      <c r="C95" s="593">
        <v>45676.0</v>
      </c>
      <c r="D95" s="592">
        <v>3.81401100124583E14</v>
      </c>
      <c r="E95" s="592">
        <v>12038.0</v>
      </c>
      <c r="F95" s="592">
        <v>3214228.0</v>
      </c>
      <c r="G95" s="592" t="s">
        <v>5328</v>
      </c>
      <c r="H95" s="592" t="s">
        <v>5329</v>
      </c>
      <c r="I95" s="592">
        <v>6.7829234E7</v>
      </c>
      <c r="J95" s="592" t="s">
        <v>5330</v>
      </c>
      <c r="K95" s="866">
        <v>33704.0</v>
      </c>
      <c r="L95" s="592" t="s">
        <v>418</v>
      </c>
      <c r="M95" s="596"/>
      <c r="N95" s="592">
        <v>466.0</v>
      </c>
      <c r="O95" s="592">
        <f t="shared" si="1"/>
        <v>466</v>
      </c>
      <c r="P95" s="596"/>
      <c r="Q95" s="592" t="s">
        <v>854</v>
      </c>
      <c r="R95" s="597" t="s">
        <v>1885</v>
      </c>
      <c r="S95" s="592" t="s">
        <v>5331</v>
      </c>
      <c r="T95" s="92"/>
      <c r="U95" s="108"/>
    </row>
    <row r="96">
      <c r="A96" s="592">
        <v>93.0</v>
      </c>
      <c r="B96" s="593">
        <v>45675.0</v>
      </c>
      <c r="C96" s="593">
        <v>45676.0</v>
      </c>
      <c r="D96" s="592">
        <v>3.81401100124583E14</v>
      </c>
      <c r="E96" s="592">
        <v>12039.0</v>
      </c>
      <c r="F96" s="592">
        <v>7.162119014E9</v>
      </c>
      <c r="G96" s="592" t="s">
        <v>5332</v>
      </c>
      <c r="H96" s="592" t="s">
        <v>5333</v>
      </c>
      <c r="I96" s="592">
        <v>6.9317871E7</v>
      </c>
      <c r="J96" s="592" t="s">
        <v>5334</v>
      </c>
      <c r="K96" s="866">
        <v>31983.0</v>
      </c>
      <c r="L96" s="592" t="s">
        <v>418</v>
      </c>
      <c r="M96" s="596"/>
      <c r="N96" s="592">
        <v>416.0</v>
      </c>
      <c r="O96" s="592">
        <f t="shared" si="1"/>
        <v>416</v>
      </c>
      <c r="P96" s="596"/>
      <c r="Q96" s="592" t="s">
        <v>854</v>
      </c>
      <c r="R96" s="597" t="s">
        <v>1885</v>
      </c>
      <c r="S96" s="592" t="s">
        <v>5335</v>
      </c>
      <c r="T96" s="92"/>
      <c r="U96" s="108"/>
    </row>
    <row r="97">
      <c r="A97" s="592">
        <v>94.0</v>
      </c>
      <c r="B97" s="593">
        <v>45675.0</v>
      </c>
      <c r="C97" s="593">
        <v>45676.0</v>
      </c>
      <c r="D97" s="592">
        <v>3.81401100124583E14</v>
      </c>
      <c r="E97" s="592">
        <v>12040.0</v>
      </c>
      <c r="F97" s="592">
        <v>5418426.0</v>
      </c>
      <c r="G97" s="592" t="s">
        <v>5336</v>
      </c>
      <c r="H97" s="592" t="s">
        <v>5336</v>
      </c>
      <c r="I97" s="592">
        <v>7.0893455E7</v>
      </c>
      <c r="J97" s="592" t="s">
        <v>5337</v>
      </c>
      <c r="K97" s="866">
        <v>32765.0</v>
      </c>
      <c r="L97" s="592" t="s">
        <v>418</v>
      </c>
      <c r="M97" s="596"/>
      <c r="N97" s="592">
        <v>258.0</v>
      </c>
      <c r="O97" s="592">
        <f t="shared" si="1"/>
        <v>258</v>
      </c>
      <c r="P97" s="596"/>
      <c r="Q97" s="592" t="s">
        <v>854</v>
      </c>
      <c r="R97" s="597" t="s">
        <v>1885</v>
      </c>
      <c r="S97" s="592" t="s">
        <v>5338</v>
      </c>
      <c r="T97" s="92"/>
      <c r="U97" s="108"/>
    </row>
    <row r="98">
      <c r="A98" s="592">
        <v>95.0</v>
      </c>
      <c r="B98" s="593">
        <v>45675.0</v>
      </c>
      <c r="C98" s="593">
        <v>45676.0</v>
      </c>
      <c r="D98" s="592">
        <v>3.81401100124583E14</v>
      </c>
      <c r="E98" s="592">
        <v>12041.0</v>
      </c>
      <c r="F98" s="592">
        <v>6302136.0</v>
      </c>
      <c r="G98" s="592" t="s">
        <v>5339</v>
      </c>
      <c r="H98" s="592" t="s">
        <v>5339</v>
      </c>
      <c r="I98" s="592">
        <v>7.8110125E7</v>
      </c>
      <c r="J98" s="592" t="s">
        <v>5340</v>
      </c>
      <c r="K98" s="866">
        <v>29695.0</v>
      </c>
      <c r="L98" s="592" t="s">
        <v>418</v>
      </c>
      <c r="M98" s="596"/>
      <c r="N98" s="592">
        <v>645.0</v>
      </c>
      <c r="O98" s="592">
        <f t="shared" si="1"/>
        <v>645</v>
      </c>
      <c r="P98" s="596"/>
      <c r="Q98" s="592" t="s">
        <v>854</v>
      </c>
      <c r="R98" s="597" t="s">
        <v>1885</v>
      </c>
      <c r="S98" s="592" t="s">
        <v>5341</v>
      </c>
      <c r="T98" s="92"/>
      <c r="U98" s="108"/>
    </row>
    <row r="99">
      <c r="A99" s="592">
        <v>96.0</v>
      </c>
      <c r="B99" s="593">
        <v>45675.0</v>
      </c>
      <c r="C99" s="593">
        <v>45676.0</v>
      </c>
      <c r="D99" s="592">
        <v>3.81401100124583E14</v>
      </c>
      <c r="E99" s="592">
        <v>12402.0</v>
      </c>
      <c r="F99" s="592">
        <v>7814642.0</v>
      </c>
      <c r="G99" s="592" t="s">
        <v>5342</v>
      </c>
      <c r="H99" s="592" t="s">
        <v>5342</v>
      </c>
      <c r="I99" s="592">
        <v>7.029339E7</v>
      </c>
      <c r="J99" s="592" t="s">
        <v>5343</v>
      </c>
      <c r="K99" s="866">
        <v>32220.0</v>
      </c>
      <c r="L99" s="592" t="s">
        <v>418</v>
      </c>
      <c r="M99" s="596"/>
      <c r="N99" s="592">
        <v>545.0</v>
      </c>
      <c r="O99" s="592">
        <f t="shared" si="1"/>
        <v>545</v>
      </c>
      <c r="P99" s="596"/>
      <c r="Q99" s="592" t="s">
        <v>854</v>
      </c>
      <c r="R99" s="597" t="s">
        <v>1885</v>
      </c>
      <c r="S99" s="592" t="s">
        <v>5344</v>
      </c>
      <c r="T99" s="92"/>
      <c r="U99" s="108"/>
    </row>
    <row r="100">
      <c r="A100" s="592">
        <v>97.0</v>
      </c>
      <c r="B100" s="593">
        <v>45675.0</v>
      </c>
      <c r="C100" s="593">
        <v>45696.0</v>
      </c>
      <c r="D100" s="592">
        <v>3.81401100124583E14</v>
      </c>
      <c r="E100" s="592">
        <v>12032.0</v>
      </c>
      <c r="F100" s="592">
        <v>6268678.0</v>
      </c>
      <c r="G100" s="592" t="s">
        <v>5345</v>
      </c>
      <c r="H100" s="592" t="s">
        <v>5346</v>
      </c>
      <c r="I100" s="592">
        <v>7.8008725E7</v>
      </c>
      <c r="J100" s="592" t="s">
        <v>5347</v>
      </c>
      <c r="K100" s="866"/>
      <c r="L100" s="592" t="s">
        <v>119</v>
      </c>
      <c r="M100" s="592" t="s">
        <v>27</v>
      </c>
      <c r="N100" s="592">
        <v>870.0</v>
      </c>
      <c r="O100" s="592">
        <f t="shared" si="1"/>
        <v>870</v>
      </c>
      <c r="P100" s="632" t="s">
        <v>5348</v>
      </c>
      <c r="Q100" s="592" t="s">
        <v>854</v>
      </c>
      <c r="R100" s="597" t="s">
        <v>1885</v>
      </c>
      <c r="S100" s="592" t="s">
        <v>5349</v>
      </c>
      <c r="T100" s="92"/>
      <c r="U100" s="108"/>
    </row>
    <row r="101">
      <c r="A101" s="592">
        <v>98.0</v>
      </c>
      <c r="B101" s="593">
        <v>45675.0</v>
      </c>
      <c r="C101" s="593">
        <v>45676.0</v>
      </c>
      <c r="D101" s="592">
        <v>3.81401100124583E14</v>
      </c>
      <c r="E101" s="592">
        <v>12043.0</v>
      </c>
      <c r="F101" s="592">
        <v>9589527.0</v>
      </c>
      <c r="G101" s="592" t="s">
        <v>5350</v>
      </c>
      <c r="H101" s="592" t="s">
        <v>5350</v>
      </c>
      <c r="I101" s="592">
        <v>7.5038073E7</v>
      </c>
      <c r="J101" s="592" t="s">
        <v>5351</v>
      </c>
      <c r="K101" s="866">
        <v>34519.0</v>
      </c>
      <c r="L101" s="592" t="s">
        <v>418</v>
      </c>
      <c r="M101" s="596"/>
      <c r="N101" s="592">
        <v>2093.0</v>
      </c>
      <c r="O101" s="592">
        <f t="shared" si="1"/>
        <v>2093</v>
      </c>
      <c r="P101" s="596"/>
      <c r="Q101" s="592" t="s">
        <v>854</v>
      </c>
      <c r="R101" s="597" t="s">
        <v>1885</v>
      </c>
      <c r="S101" s="592" t="s">
        <v>5352</v>
      </c>
      <c r="T101" s="92"/>
      <c r="U101" s="108"/>
    </row>
    <row r="102">
      <c r="A102" s="592">
        <v>99.0</v>
      </c>
      <c r="B102" s="593">
        <v>45675.0</v>
      </c>
      <c r="C102" s="593">
        <v>45676.0</v>
      </c>
      <c r="D102" s="592">
        <v>3.81401100124583E14</v>
      </c>
      <c r="E102" s="592"/>
      <c r="F102" s="592">
        <v>3.374108017E9</v>
      </c>
      <c r="G102" s="592" t="s">
        <v>5353</v>
      </c>
      <c r="H102" s="592" t="s">
        <v>5354</v>
      </c>
      <c r="I102" s="592">
        <v>7.7114037E7</v>
      </c>
      <c r="J102" s="592" t="s">
        <v>5355</v>
      </c>
      <c r="K102" s="866">
        <v>35352.0</v>
      </c>
      <c r="L102" s="592" t="s">
        <v>418</v>
      </c>
      <c r="M102" s="596"/>
      <c r="N102" s="592">
        <v>674.0</v>
      </c>
      <c r="O102" s="592">
        <f t="shared" si="1"/>
        <v>674</v>
      </c>
      <c r="P102" s="596"/>
      <c r="Q102" s="592" t="s">
        <v>854</v>
      </c>
      <c r="R102" s="597" t="s">
        <v>1885</v>
      </c>
      <c r="S102" s="592" t="s">
        <v>5356</v>
      </c>
      <c r="T102" s="92"/>
      <c r="U102" s="108"/>
    </row>
    <row r="103">
      <c r="A103" s="592">
        <v>100.0</v>
      </c>
      <c r="B103" s="593">
        <v>45677.0</v>
      </c>
      <c r="C103" s="593">
        <v>45675.0</v>
      </c>
      <c r="D103" s="592">
        <v>3.81401100124583E14</v>
      </c>
      <c r="E103" s="592">
        <v>12160.0</v>
      </c>
      <c r="F103" s="592">
        <v>5.239777013E9</v>
      </c>
      <c r="G103" s="592" t="s">
        <v>5222</v>
      </c>
      <c r="H103" s="592" t="s">
        <v>5223</v>
      </c>
      <c r="I103" s="592">
        <v>7.8320002E7</v>
      </c>
      <c r="J103" s="592"/>
      <c r="K103" s="866"/>
      <c r="L103" s="592" t="s">
        <v>374</v>
      </c>
      <c r="M103" s="592" t="s">
        <v>27</v>
      </c>
      <c r="N103" s="592">
        <v>779.0</v>
      </c>
      <c r="O103" s="592">
        <f t="shared" si="1"/>
        <v>779</v>
      </c>
      <c r="P103" s="592" t="s">
        <v>2845</v>
      </c>
      <c r="Q103" s="592" t="s">
        <v>827</v>
      </c>
      <c r="R103" s="597" t="s">
        <v>1885</v>
      </c>
      <c r="S103" s="592" t="s">
        <v>2809</v>
      </c>
      <c r="T103" s="92"/>
      <c r="U103" s="108"/>
    </row>
    <row r="104">
      <c r="A104" s="592">
        <v>101.0</v>
      </c>
      <c r="B104" s="593">
        <v>45677.0</v>
      </c>
      <c r="C104" s="593">
        <v>45676.0</v>
      </c>
      <c r="D104" s="592">
        <v>3.81401100124583E14</v>
      </c>
      <c r="E104" s="592">
        <v>12162.0</v>
      </c>
      <c r="F104" s="592">
        <v>7816837.0</v>
      </c>
      <c r="G104" s="592" t="s">
        <v>5357</v>
      </c>
      <c r="H104" s="592" t="s">
        <v>5010</v>
      </c>
      <c r="I104" s="592">
        <v>7.4523066E7</v>
      </c>
      <c r="J104" s="592"/>
      <c r="K104" s="866"/>
      <c r="L104" s="592" t="s">
        <v>203</v>
      </c>
      <c r="M104" s="596"/>
      <c r="N104" s="592">
        <v>2500.0</v>
      </c>
      <c r="O104" s="592">
        <f t="shared" si="1"/>
        <v>2500</v>
      </c>
      <c r="P104" s="592" t="s">
        <v>2845</v>
      </c>
      <c r="Q104" s="592" t="s">
        <v>827</v>
      </c>
      <c r="R104" s="597" t="s">
        <v>1885</v>
      </c>
      <c r="S104" s="592" t="s">
        <v>2809</v>
      </c>
      <c r="T104" s="92"/>
      <c r="U104" s="108"/>
    </row>
    <row r="105">
      <c r="A105" s="592">
        <v>102.0</v>
      </c>
      <c r="B105" s="593">
        <v>45677.0</v>
      </c>
      <c r="C105" s="593">
        <v>45676.0</v>
      </c>
      <c r="D105" s="592">
        <v>3.81401100124583E14</v>
      </c>
      <c r="E105" s="592">
        <v>12165.0</v>
      </c>
      <c r="F105" s="592">
        <v>6271818.0</v>
      </c>
      <c r="G105" s="592" t="s">
        <v>5358</v>
      </c>
      <c r="H105" s="592" t="s">
        <v>5359</v>
      </c>
      <c r="I105" s="592">
        <v>7.1666222E7</v>
      </c>
      <c r="J105" s="592" t="s">
        <v>5360</v>
      </c>
      <c r="K105" s="866">
        <v>29769.0</v>
      </c>
      <c r="L105" s="592" t="s">
        <v>418</v>
      </c>
      <c r="M105" s="596"/>
      <c r="N105" s="592">
        <f>150+187</f>
        <v>337</v>
      </c>
      <c r="O105" s="592">
        <f t="shared" si="1"/>
        <v>337</v>
      </c>
      <c r="P105" s="596"/>
      <c r="Q105" s="592" t="s">
        <v>854</v>
      </c>
      <c r="R105" s="597" t="s">
        <v>1885</v>
      </c>
      <c r="S105" s="592" t="s">
        <v>5361</v>
      </c>
      <c r="T105" s="92"/>
      <c r="U105" s="108"/>
    </row>
    <row r="106">
      <c r="A106" s="592">
        <v>103.0</v>
      </c>
      <c r="B106" s="593">
        <v>45677.0</v>
      </c>
      <c r="C106" s="593">
        <v>45676.0</v>
      </c>
      <c r="D106" s="592">
        <v>3.81401100124583E14</v>
      </c>
      <c r="E106" s="592">
        <v>12166.0</v>
      </c>
      <c r="F106" s="592">
        <v>6369255.0</v>
      </c>
      <c r="G106" s="592" t="s">
        <v>5362</v>
      </c>
      <c r="H106" s="592" t="s">
        <v>5362</v>
      </c>
      <c r="I106" s="592">
        <v>7.9895443E7</v>
      </c>
      <c r="J106" s="592" t="s">
        <v>5363</v>
      </c>
      <c r="K106" s="866"/>
      <c r="L106" s="592" t="s">
        <v>418</v>
      </c>
      <c r="M106" s="596"/>
      <c r="N106" s="592">
        <v>466.0</v>
      </c>
      <c r="O106" s="592">
        <f t="shared" si="1"/>
        <v>466</v>
      </c>
      <c r="P106" s="596"/>
      <c r="Q106" s="592" t="s">
        <v>854</v>
      </c>
      <c r="R106" s="597" t="s">
        <v>1885</v>
      </c>
      <c r="S106" s="592" t="s">
        <v>5364</v>
      </c>
      <c r="T106" s="92"/>
      <c r="U106" s="108"/>
    </row>
    <row r="107">
      <c r="A107" s="592">
        <v>104.0</v>
      </c>
      <c r="B107" s="593">
        <v>45677.0</v>
      </c>
      <c r="C107" s="593">
        <v>45676.0</v>
      </c>
      <c r="D107" s="592">
        <v>3.81401100124583E14</v>
      </c>
      <c r="E107" s="592">
        <v>12168.0</v>
      </c>
      <c r="F107" s="592">
        <v>5118087.0</v>
      </c>
      <c r="G107" s="592" t="s">
        <v>5365</v>
      </c>
      <c r="H107" s="592" t="s">
        <v>5365</v>
      </c>
      <c r="I107" s="592">
        <v>7.5338548E7</v>
      </c>
      <c r="J107" s="592" t="s">
        <v>5366</v>
      </c>
      <c r="K107" s="866"/>
      <c r="L107" s="592" t="s">
        <v>418</v>
      </c>
      <c r="M107" s="596"/>
      <c r="N107" s="592">
        <f>893+813</f>
        <v>1706</v>
      </c>
      <c r="O107" s="592">
        <f t="shared" si="1"/>
        <v>1706</v>
      </c>
      <c r="P107" s="592" t="s">
        <v>5367</v>
      </c>
      <c r="Q107" s="592" t="s">
        <v>854</v>
      </c>
      <c r="R107" s="597" t="s">
        <v>1885</v>
      </c>
      <c r="S107" s="592" t="s">
        <v>5368</v>
      </c>
      <c r="T107" s="92"/>
      <c r="U107" s="108"/>
    </row>
    <row r="108">
      <c r="A108" s="592">
        <v>105.0</v>
      </c>
      <c r="B108" s="593">
        <v>45677.0</v>
      </c>
      <c r="C108" s="593">
        <v>45676.0</v>
      </c>
      <c r="D108" s="592">
        <v>3.81401100124583E14</v>
      </c>
      <c r="E108" s="592">
        <v>12170.0</v>
      </c>
      <c r="F108" s="592">
        <v>4.635823012E9</v>
      </c>
      <c r="G108" s="592" t="s">
        <v>5369</v>
      </c>
      <c r="H108" s="592" t="s">
        <v>5369</v>
      </c>
      <c r="I108" s="592">
        <v>7.5012803E7</v>
      </c>
      <c r="J108" s="592" t="s">
        <v>5370</v>
      </c>
      <c r="K108" s="866">
        <v>29917.0</v>
      </c>
      <c r="L108" s="592" t="s">
        <v>418</v>
      </c>
      <c r="M108" s="596"/>
      <c r="N108" s="592">
        <v>645.0</v>
      </c>
      <c r="O108" s="592">
        <f t="shared" si="1"/>
        <v>645</v>
      </c>
      <c r="P108" s="596"/>
      <c r="Q108" s="592" t="s">
        <v>854</v>
      </c>
      <c r="R108" s="597" t="s">
        <v>1885</v>
      </c>
      <c r="S108" s="592" t="s">
        <v>5371</v>
      </c>
      <c r="T108" s="92"/>
      <c r="U108" s="108"/>
    </row>
    <row r="109">
      <c r="A109" s="592">
        <v>106.0</v>
      </c>
      <c r="B109" s="593">
        <v>45677.0</v>
      </c>
      <c r="C109" s="593">
        <v>45676.0</v>
      </c>
      <c r="D109" s="592">
        <v>3.81401100124583E14</v>
      </c>
      <c r="E109" s="592">
        <v>12171.0</v>
      </c>
      <c r="F109" s="592">
        <v>7727213.0</v>
      </c>
      <c r="G109" s="592" t="s">
        <v>5267</v>
      </c>
      <c r="H109" s="592" t="s">
        <v>5268</v>
      </c>
      <c r="I109" s="592">
        <v>7.8546123E7</v>
      </c>
      <c r="J109" s="592" t="s">
        <v>2325</v>
      </c>
      <c r="K109" s="866"/>
      <c r="L109" s="592" t="s">
        <v>418</v>
      </c>
      <c r="M109" s="596"/>
      <c r="N109" s="592">
        <v>258.0</v>
      </c>
      <c r="O109" s="592">
        <f t="shared" si="1"/>
        <v>258</v>
      </c>
      <c r="P109" s="592" t="s">
        <v>1628</v>
      </c>
      <c r="Q109" s="592" t="s">
        <v>854</v>
      </c>
      <c r="R109" s="597" t="s">
        <v>1885</v>
      </c>
      <c r="S109" s="592" t="s">
        <v>5005</v>
      </c>
      <c r="T109" s="92"/>
      <c r="U109" s="108"/>
    </row>
    <row r="110">
      <c r="A110" s="592">
        <v>107.0</v>
      </c>
      <c r="B110" s="593">
        <v>45677.0</v>
      </c>
      <c r="C110" s="593">
        <v>45679.0</v>
      </c>
      <c r="D110" s="592">
        <v>3.81401100124583E14</v>
      </c>
      <c r="E110" s="592">
        <v>12172.0</v>
      </c>
      <c r="F110" s="592">
        <v>0.0</v>
      </c>
      <c r="G110" s="592" t="s">
        <v>5372</v>
      </c>
      <c r="H110" s="592" t="s">
        <v>5372</v>
      </c>
      <c r="I110" s="592">
        <v>7.6660544E7</v>
      </c>
      <c r="J110" s="592" t="s">
        <v>5373</v>
      </c>
      <c r="K110" s="866">
        <v>36188.0</v>
      </c>
      <c r="L110" s="592" t="s">
        <v>418</v>
      </c>
      <c r="M110" s="592"/>
      <c r="N110" s="592">
        <v>278.0</v>
      </c>
      <c r="O110" s="592">
        <f t="shared" si="1"/>
        <v>278</v>
      </c>
      <c r="P110" s="596"/>
      <c r="Q110" s="592" t="s">
        <v>854</v>
      </c>
      <c r="R110" s="597" t="s">
        <v>1885</v>
      </c>
      <c r="S110" s="592" t="s">
        <v>5374</v>
      </c>
      <c r="T110" s="92"/>
      <c r="U110" s="154"/>
    </row>
    <row r="111">
      <c r="A111" s="592">
        <v>108.0</v>
      </c>
      <c r="B111" s="593">
        <v>45677.0</v>
      </c>
      <c r="C111" s="593">
        <v>45676.0</v>
      </c>
      <c r="D111" s="592">
        <v>3.81401100124583E14</v>
      </c>
      <c r="E111" s="592">
        <v>12173.0</v>
      </c>
      <c r="F111" s="592">
        <v>6.266589011E9</v>
      </c>
      <c r="G111" s="592" t="s">
        <v>5375</v>
      </c>
      <c r="H111" s="592" t="s">
        <v>5376</v>
      </c>
      <c r="I111" s="592">
        <v>7.8060468E7</v>
      </c>
      <c r="J111" s="592" t="s">
        <v>5377</v>
      </c>
      <c r="K111" s="866">
        <v>36973.0</v>
      </c>
      <c r="L111" s="592" t="s">
        <v>2260</v>
      </c>
      <c r="M111" s="596"/>
      <c r="N111" s="592">
        <v>534.0</v>
      </c>
      <c r="O111" s="592">
        <f t="shared" si="1"/>
        <v>534</v>
      </c>
      <c r="P111" s="596"/>
      <c r="Q111" s="592" t="s">
        <v>854</v>
      </c>
      <c r="R111" s="597" t="s">
        <v>1885</v>
      </c>
      <c r="S111" s="592" t="s">
        <v>5378</v>
      </c>
      <c r="T111" s="92"/>
      <c r="U111" s="108"/>
    </row>
    <row r="112">
      <c r="A112" s="592">
        <v>109.0</v>
      </c>
      <c r="B112" s="593">
        <v>45677.0</v>
      </c>
      <c r="C112" s="593">
        <v>45676.0</v>
      </c>
      <c r="D112" s="592">
        <v>3.81401100124583E14</v>
      </c>
      <c r="E112" s="592">
        <v>12174.0</v>
      </c>
      <c r="F112" s="769">
        <v>6.216495012E9</v>
      </c>
      <c r="G112" s="790" t="s">
        <v>5379</v>
      </c>
      <c r="H112" s="790" t="s">
        <v>5380</v>
      </c>
      <c r="I112" s="769">
        <v>7.5092021E7</v>
      </c>
      <c r="J112" s="790" t="s">
        <v>5381</v>
      </c>
      <c r="K112" s="866">
        <v>31289.0</v>
      </c>
      <c r="L112" s="790" t="s">
        <v>2260</v>
      </c>
      <c r="M112" s="746"/>
      <c r="N112" s="615">
        <v>425.0</v>
      </c>
      <c r="O112" s="592">
        <f t="shared" si="1"/>
        <v>425</v>
      </c>
      <c r="P112" s="790"/>
      <c r="Q112" s="653" t="s">
        <v>854</v>
      </c>
      <c r="R112" s="597" t="s">
        <v>1885</v>
      </c>
      <c r="S112" s="592" t="s">
        <v>5382</v>
      </c>
      <c r="T112" s="92"/>
      <c r="U112" s="108"/>
    </row>
    <row r="113">
      <c r="A113" s="592">
        <v>110.0</v>
      </c>
      <c r="B113" s="593">
        <v>45677.0</v>
      </c>
      <c r="C113" s="593">
        <v>45676.0</v>
      </c>
      <c r="D113" s="592">
        <v>3.81401100124583E14</v>
      </c>
      <c r="E113" s="592">
        <v>12175.0</v>
      </c>
      <c r="F113" s="664">
        <v>9590430.0</v>
      </c>
      <c r="G113" s="592" t="s">
        <v>5383</v>
      </c>
      <c r="H113" s="592" t="s">
        <v>5383</v>
      </c>
      <c r="I113" s="592">
        <v>7.2547E7</v>
      </c>
      <c r="J113" s="592"/>
      <c r="K113" s="866">
        <v>37003.0</v>
      </c>
      <c r="L113" s="592" t="s">
        <v>2260</v>
      </c>
      <c r="M113" s="592"/>
      <c r="N113" s="592">
        <v>247.0</v>
      </c>
      <c r="O113" s="592">
        <f t="shared" si="1"/>
        <v>247</v>
      </c>
      <c r="P113" s="592"/>
      <c r="Q113" s="592" t="s">
        <v>854</v>
      </c>
      <c r="R113" s="597" t="s">
        <v>1885</v>
      </c>
      <c r="S113" s="592" t="s">
        <v>5384</v>
      </c>
      <c r="T113" s="92"/>
      <c r="U113" s="108"/>
    </row>
    <row r="114">
      <c r="A114" s="592">
        <v>111.0</v>
      </c>
      <c r="B114" s="593">
        <v>45677.0</v>
      </c>
      <c r="C114" s="593">
        <v>45676.0</v>
      </c>
      <c r="D114" s="592">
        <v>3.81401100124583E14</v>
      </c>
      <c r="E114" s="592">
        <v>12177.0</v>
      </c>
      <c r="F114" s="664">
        <v>7683537.0</v>
      </c>
      <c r="G114" s="592" t="s">
        <v>5385</v>
      </c>
      <c r="H114" s="592" t="s">
        <v>5386</v>
      </c>
      <c r="I114" s="592">
        <v>7.6663876E7</v>
      </c>
      <c r="J114" s="592"/>
      <c r="K114" s="866"/>
      <c r="L114" s="592" t="s">
        <v>701</v>
      </c>
      <c r="M114" s="592"/>
      <c r="N114" s="592">
        <v>235.0</v>
      </c>
      <c r="O114" s="592">
        <f t="shared" si="1"/>
        <v>235</v>
      </c>
      <c r="P114" s="592"/>
      <c r="Q114" s="592" t="s">
        <v>854</v>
      </c>
      <c r="R114" s="597" t="s">
        <v>1885</v>
      </c>
      <c r="S114" s="592" t="s">
        <v>5387</v>
      </c>
      <c r="T114" s="92"/>
      <c r="U114" s="108"/>
    </row>
    <row r="115">
      <c r="A115" s="592">
        <v>112.0</v>
      </c>
      <c r="B115" s="593">
        <v>45677.0</v>
      </c>
      <c r="C115" s="593">
        <v>45676.0</v>
      </c>
      <c r="D115" s="592">
        <v>3.81401100124583E14</v>
      </c>
      <c r="E115" s="592">
        <v>12179.0</v>
      </c>
      <c r="F115" s="664">
        <v>3872942.0</v>
      </c>
      <c r="G115" s="592" t="s">
        <v>5388</v>
      </c>
      <c r="H115" s="592" t="s">
        <v>5389</v>
      </c>
      <c r="I115" s="592" t="s">
        <v>5390</v>
      </c>
      <c r="J115" s="592"/>
      <c r="K115" s="866"/>
      <c r="L115" s="592" t="s">
        <v>701</v>
      </c>
      <c r="M115" s="592"/>
      <c r="N115" s="592">
        <v>235.0</v>
      </c>
      <c r="O115" s="592">
        <f t="shared" si="1"/>
        <v>235</v>
      </c>
      <c r="P115" s="592"/>
      <c r="Q115" s="592" t="s">
        <v>854</v>
      </c>
      <c r="R115" s="597" t="s">
        <v>1885</v>
      </c>
      <c r="S115" s="592" t="s">
        <v>5391</v>
      </c>
      <c r="T115" s="92"/>
      <c r="U115" s="108"/>
      <c r="V115" s="12"/>
    </row>
    <row r="116">
      <c r="A116" s="29">
        <v>114.0</v>
      </c>
      <c r="B116" s="174">
        <v>45677.0</v>
      </c>
      <c r="C116" s="174">
        <v>45676.0</v>
      </c>
      <c r="D116" s="29">
        <v>3.81401100124583E14</v>
      </c>
      <c r="E116" s="29">
        <v>12186.0</v>
      </c>
      <c r="F116" s="29">
        <v>4626089.0</v>
      </c>
      <c r="G116" s="29" t="s">
        <v>5392</v>
      </c>
      <c r="H116" s="29" t="s">
        <v>5393</v>
      </c>
      <c r="I116" s="29">
        <v>7.7065821E7</v>
      </c>
      <c r="J116" s="29"/>
      <c r="K116" s="869">
        <v>32755.0</v>
      </c>
      <c r="L116" s="29" t="s">
        <v>1127</v>
      </c>
      <c r="M116" s="29" t="s">
        <v>27</v>
      </c>
      <c r="N116" s="29">
        <v>1189.0</v>
      </c>
      <c r="O116" s="29">
        <f t="shared" si="1"/>
        <v>1189</v>
      </c>
      <c r="P116" s="216"/>
      <c r="Q116" s="29" t="s">
        <v>854</v>
      </c>
      <c r="R116" s="177" t="s">
        <v>988</v>
      </c>
      <c r="S116" s="29" t="s">
        <v>5394</v>
      </c>
      <c r="T116" s="92"/>
      <c r="U116" s="108"/>
    </row>
    <row r="117">
      <c r="A117" s="592">
        <v>115.0</v>
      </c>
      <c r="B117" s="593">
        <v>45677.0</v>
      </c>
      <c r="C117" s="593">
        <v>45677.0</v>
      </c>
      <c r="D117" s="592">
        <v>3.81401100124583E14</v>
      </c>
      <c r="E117" s="592">
        <v>12185.0</v>
      </c>
      <c r="F117" s="594">
        <v>1.1376883E7</v>
      </c>
      <c r="G117" s="594" t="s">
        <v>5212</v>
      </c>
      <c r="H117" s="594" t="s">
        <v>5213</v>
      </c>
      <c r="I117" s="594">
        <v>7.552572E7</v>
      </c>
      <c r="J117" s="883"/>
      <c r="K117" s="866"/>
      <c r="L117" s="592" t="s">
        <v>141</v>
      </c>
      <c r="M117" s="592" t="s">
        <v>27</v>
      </c>
      <c r="N117" s="592">
        <v>434.0</v>
      </c>
      <c r="O117" s="592">
        <f t="shared" si="1"/>
        <v>434</v>
      </c>
      <c r="P117" s="592" t="s">
        <v>5395</v>
      </c>
      <c r="Q117" s="592" t="s">
        <v>1203</v>
      </c>
      <c r="R117" s="597" t="s">
        <v>1885</v>
      </c>
      <c r="S117" s="592" t="s">
        <v>5156</v>
      </c>
      <c r="T117" s="92"/>
      <c r="U117" s="108"/>
    </row>
    <row r="118">
      <c r="A118" s="592">
        <v>116.0</v>
      </c>
      <c r="B118" s="593">
        <v>45677.0</v>
      </c>
      <c r="C118" s="593">
        <v>45676.0</v>
      </c>
      <c r="D118" s="592">
        <v>3.81401100124583E14</v>
      </c>
      <c r="E118" s="592">
        <v>12187.0</v>
      </c>
      <c r="F118" s="592">
        <v>1.337016E7</v>
      </c>
      <c r="G118" s="592" t="s">
        <v>5396</v>
      </c>
      <c r="H118" s="592" t="s">
        <v>5396</v>
      </c>
      <c r="I118" s="592">
        <v>6.3532435E7</v>
      </c>
      <c r="J118" s="592" t="s">
        <v>5397</v>
      </c>
      <c r="K118" s="866"/>
      <c r="L118" s="592" t="s">
        <v>374</v>
      </c>
      <c r="M118" s="592" t="s">
        <v>27</v>
      </c>
      <c r="N118" s="592">
        <v>780.0</v>
      </c>
      <c r="O118" s="592">
        <f t="shared" si="1"/>
        <v>780</v>
      </c>
      <c r="P118" s="632" t="s">
        <v>5398</v>
      </c>
      <c r="Q118" s="592" t="s">
        <v>854</v>
      </c>
      <c r="R118" s="597" t="s">
        <v>1885</v>
      </c>
      <c r="S118" s="592" t="s">
        <v>5399</v>
      </c>
      <c r="T118" s="92"/>
      <c r="U118" s="108"/>
    </row>
    <row r="119">
      <c r="A119" s="592">
        <v>117.0</v>
      </c>
      <c r="B119" s="593">
        <v>45677.0</v>
      </c>
      <c r="C119" s="593">
        <v>45681.0</v>
      </c>
      <c r="D119" s="592">
        <v>3.81401100124583E14</v>
      </c>
      <c r="E119" s="592">
        <v>12188.0</v>
      </c>
      <c r="F119" s="592">
        <v>5307050.0</v>
      </c>
      <c r="G119" s="592" t="s">
        <v>5400</v>
      </c>
      <c r="H119" s="592" t="s">
        <v>5400</v>
      </c>
      <c r="I119" s="592" t="s">
        <v>5401</v>
      </c>
      <c r="J119" s="592" t="s">
        <v>5402</v>
      </c>
      <c r="K119" s="866"/>
      <c r="L119" s="592" t="s">
        <v>1127</v>
      </c>
      <c r="M119" s="592" t="s">
        <v>44</v>
      </c>
      <c r="N119" s="592">
        <v>2579.0</v>
      </c>
      <c r="O119" s="592">
        <f t="shared" si="1"/>
        <v>2579</v>
      </c>
      <c r="P119" s="596"/>
      <c r="Q119" s="592" t="s">
        <v>854</v>
      </c>
      <c r="R119" s="597" t="s">
        <v>1885</v>
      </c>
      <c r="S119" s="592" t="s">
        <v>5403</v>
      </c>
      <c r="T119" s="92"/>
      <c r="U119" s="108"/>
    </row>
    <row r="120" ht="163.5" customHeight="1">
      <c r="A120" s="39">
        <v>118.0</v>
      </c>
      <c r="B120" s="364">
        <v>45677.0</v>
      </c>
      <c r="C120" s="364">
        <v>45680.0</v>
      </c>
      <c r="D120" s="39">
        <v>3.81401100124583E14</v>
      </c>
      <c r="E120" s="39">
        <v>12189.0</v>
      </c>
      <c r="F120" s="39">
        <v>4845270.0</v>
      </c>
      <c r="G120" s="39" t="s">
        <v>5404</v>
      </c>
      <c r="H120" s="39" t="s">
        <v>5405</v>
      </c>
      <c r="I120" s="39">
        <v>6.301608E7</v>
      </c>
      <c r="J120" s="39" t="s">
        <v>5406</v>
      </c>
      <c r="K120" s="880"/>
      <c r="L120" s="39" t="s">
        <v>98</v>
      </c>
      <c r="M120" s="39" t="s">
        <v>27</v>
      </c>
      <c r="N120" s="39">
        <v>0.0</v>
      </c>
      <c r="O120" s="39">
        <f t="shared" si="1"/>
        <v>0</v>
      </c>
      <c r="P120" s="39" t="s">
        <v>5407</v>
      </c>
      <c r="Q120" s="39" t="s">
        <v>854</v>
      </c>
      <c r="R120" s="369" t="s">
        <v>1885</v>
      </c>
      <c r="S120" s="39" t="s">
        <v>5408</v>
      </c>
      <c r="T120" s="92"/>
      <c r="U120" s="108"/>
    </row>
    <row r="121" ht="163.5" customHeight="1">
      <c r="A121" s="39">
        <v>119.0</v>
      </c>
      <c r="B121" s="364">
        <v>45677.0</v>
      </c>
      <c r="C121" s="364">
        <v>45680.0</v>
      </c>
      <c r="D121" s="39">
        <v>3.81401100124583E14</v>
      </c>
      <c r="E121" s="39">
        <v>12189.0</v>
      </c>
      <c r="F121" s="39">
        <v>4845270.0</v>
      </c>
      <c r="G121" s="39" t="s">
        <v>5404</v>
      </c>
      <c r="H121" s="39" t="s">
        <v>5405</v>
      </c>
      <c r="I121" s="39">
        <v>6.301608E7</v>
      </c>
      <c r="J121" s="39" t="s">
        <v>5406</v>
      </c>
      <c r="K121" s="880"/>
      <c r="L121" s="39" t="s">
        <v>141</v>
      </c>
      <c r="M121" s="39" t="s">
        <v>27</v>
      </c>
      <c r="Q121" s="39" t="s">
        <v>854</v>
      </c>
      <c r="R121" s="369" t="s">
        <v>1885</v>
      </c>
      <c r="U121" s="108"/>
    </row>
    <row r="122">
      <c r="A122" s="36">
        <v>120.0</v>
      </c>
      <c r="B122" s="87">
        <v>45678.0</v>
      </c>
      <c r="C122" s="87">
        <v>45678.0</v>
      </c>
      <c r="D122" s="36"/>
      <c r="E122" s="884" t="s">
        <v>5409</v>
      </c>
      <c r="F122" s="36">
        <v>9014381.0</v>
      </c>
      <c r="G122" s="36" t="s">
        <v>5410</v>
      </c>
      <c r="H122" s="36" t="s">
        <v>5410</v>
      </c>
      <c r="I122" s="36">
        <v>6.9065752E7</v>
      </c>
      <c r="J122" s="36" t="s">
        <v>5411</v>
      </c>
      <c r="K122" s="885"/>
      <c r="L122" s="36" t="s">
        <v>141</v>
      </c>
      <c r="M122" s="36" t="s">
        <v>27</v>
      </c>
      <c r="N122" s="36">
        <v>0.0</v>
      </c>
      <c r="O122" s="36">
        <v>0.0</v>
      </c>
      <c r="P122" s="36">
        <v>869.0</v>
      </c>
      <c r="Q122" s="36" t="s">
        <v>854</v>
      </c>
      <c r="R122" s="89" t="s">
        <v>1885</v>
      </c>
      <c r="S122" s="36" t="s">
        <v>5412</v>
      </c>
      <c r="T122" s="112"/>
      <c r="U122" s="785"/>
      <c r="V122" s="113"/>
      <c r="W122" s="113"/>
      <c r="X122" s="113"/>
      <c r="Y122" s="113"/>
      <c r="Z122" s="113"/>
      <c r="AA122" s="113"/>
      <c r="AB122" s="113"/>
      <c r="AC122" s="113"/>
      <c r="AD122" s="113"/>
      <c r="AE122" s="113"/>
      <c r="AF122" s="113"/>
    </row>
    <row r="123">
      <c r="A123" s="592">
        <v>121.0</v>
      </c>
      <c r="B123" s="593">
        <v>45679.0</v>
      </c>
      <c r="C123" s="593">
        <v>45676.0</v>
      </c>
      <c r="D123" s="592"/>
      <c r="E123" s="592">
        <v>12198.0</v>
      </c>
      <c r="F123" s="592">
        <v>1.337016E7</v>
      </c>
      <c r="G123" s="592" t="s">
        <v>5396</v>
      </c>
      <c r="H123" s="592" t="s">
        <v>5396</v>
      </c>
      <c r="I123" s="592">
        <v>6.3532435E7</v>
      </c>
      <c r="J123" s="592" t="s">
        <v>5397</v>
      </c>
      <c r="K123" s="866"/>
      <c r="L123" s="592" t="s">
        <v>374</v>
      </c>
      <c r="M123" s="592" t="s">
        <v>27</v>
      </c>
      <c r="N123" s="592">
        <v>779.0</v>
      </c>
      <c r="O123" s="592">
        <f t="shared" ref="O123:O203" si="2">N123</f>
        <v>779</v>
      </c>
      <c r="P123" s="592" t="s">
        <v>5395</v>
      </c>
      <c r="Q123" s="592" t="s">
        <v>854</v>
      </c>
      <c r="R123" s="597" t="s">
        <v>1885</v>
      </c>
      <c r="S123" s="592" t="s">
        <v>2809</v>
      </c>
      <c r="T123" s="92"/>
      <c r="U123" s="108"/>
    </row>
    <row r="124">
      <c r="A124" s="592">
        <v>127.0</v>
      </c>
      <c r="B124" s="593">
        <v>45679.0</v>
      </c>
      <c r="C124" s="593">
        <v>45679.0</v>
      </c>
      <c r="D124" s="592"/>
      <c r="E124" s="592">
        <v>12199.0</v>
      </c>
      <c r="F124" s="592">
        <v>7593789.0</v>
      </c>
      <c r="G124" s="592" t="s">
        <v>5413</v>
      </c>
      <c r="H124" s="592" t="s">
        <v>5413</v>
      </c>
      <c r="I124" s="592">
        <v>7.780219E7</v>
      </c>
      <c r="J124" s="596"/>
      <c r="K124" s="866"/>
      <c r="L124" s="592" t="s">
        <v>374</v>
      </c>
      <c r="M124" s="592" t="s">
        <v>27</v>
      </c>
      <c r="N124" s="592">
        <v>1239.0</v>
      </c>
      <c r="O124" s="592">
        <f t="shared" si="2"/>
        <v>1239</v>
      </c>
      <c r="P124" s="596"/>
      <c r="Q124" s="592" t="s">
        <v>854</v>
      </c>
      <c r="R124" s="597" t="s">
        <v>1885</v>
      </c>
      <c r="S124" s="592" t="s">
        <v>5414</v>
      </c>
      <c r="T124" s="92"/>
      <c r="U124" s="108"/>
    </row>
    <row r="125">
      <c r="A125" s="592">
        <v>122.0</v>
      </c>
      <c r="B125" s="593">
        <v>45679.0</v>
      </c>
      <c r="C125" s="593">
        <v>45683.0</v>
      </c>
      <c r="D125" s="592"/>
      <c r="E125" s="592">
        <v>12200.0</v>
      </c>
      <c r="F125" s="592">
        <v>1.2667189E7</v>
      </c>
      <c r="G125" s="592" t="s">
        <v>5415</v>
      </c>
      <c r="H125" s="592" t="s">
        <v>5415</v>
      </c>
      <c r="I125" s="592">
        <v>6.9075926E7</v>
      </c>
      <c r="J125" s="592" t="s">
        <v>5416</v>
      </c>
      <c r="K125" s="866"/>
      <c r="L125" s="592" t="s">
        <v>418</v>
      </c>
      <c r="M125" s="596"/>
      <c r="N125" s="592">
        <v>258.0</v>
      </c>
      <c r="O125" s="592">
        <f t="shared" si="2"/>
        <v>258</v>
      </c>
      <c r="P125" s="596"/>
      <c r="Q125" s="592" t="s">
        <v>854</v>
      </c>
      <c r="R125" s="597" t="s">
        <v>1885</v>
      </c>
      <c r="S125" s="592" t="s">
        <v>1749</v>
      </c>
      <c r="T125" s="92"/>
      <c r="U125" s="108"/>
    </row>
    <row r="126">
      <c r="A126" s="158">
        <v>123.0</v>
      </c>
      <c r="B126" s="159">
        <v>45679.0</v>
      </c>
      <c r="C126" s="159">
        <v>45679.0</v>
      </c>
      <c r="D126" s="158"/>
      <c r="E126" s="158">
        <v>12201.0</v>
      </c>
      <c r="F126" s="158">
        <v>9045828.0</v>
      </c>
      <c r="G126" s="158" t="s">
        <v>5417</v>
      </c>
      <c r="H126" s="158" t="s">
        <v>5417</v>
      </c>
      <c r="I126" s="158">
        <v>7.8584787E7</v>
      </c>
      <c r="J126" s="158" t="s">
        <v>5418</v>
      </c>
      <c r="K126" s="878">
        <v>35945.0</v>
      </c>
      <c r="L126" s="158" t="s">
        <v>418</v>
      </c>
      <c r="M126" s="162"/>
      <c r="N126" s="158">
        <f>278+139</f>
        <v>417</v>
      </c>
      <c r="O126" s="158">
        <f t="shared" si="2"/>
        <v>417</v>
      </c>
      <c r="P126" s="162"/>
      <c r="Q126" s="158" t="s">
        <v>854</v>
      </c>
      <c r="R126" s="163" t="s">
        <v>4859</v>
      </c>
      <c r="S126" s="158" t="s">
        <v>5419</v>
      </c>
      <c r="T126" s="92"/>
      <c r="U126" s="108"/>
    </row>
    <row r="127">
      <c r="A127" s="592">
        <v>124.0</v>
      </c>
      <c r="B127" s="593">
        <v>45679.0</v>
      </c>
      <c r="C127" s="593">
        <v>45679.0</v>
      </c>
      <c r="D127" s="592"/>
      <c r="E127" s="592">
        <v>12202.0</v>
      </c>
      <c r="F127" s="592">
        <v>8.061481017E9</v>
      </c>
      <c r="G127" s="592" t="s">
        <v>5420</v>
      </c>
      <c r="H127" s="592" t="s">
        <v>5420</v>
      </c>
      <c r="I127" s="592">
        <v>6.906564E7</v>
      </c>
      <c r="J127" s="596"/>
      <c r="K127" s="866"/>
      <c r="L127" s="592" t="s">
        <v>418</v>
      </c>
      <c r="M127" s="596"/>
      <c r="N127" s="592">
        <f>1784+139</f>
        <v>1923</v>
      </c>
      <c r="O127" s="592">
        <f t="shared" si="2"/>
        <v>1923</v>
      </c>
      <c r="P127" s="596"/>
      <c r="Q127" s="592" t="s">
        <v>854</v>
      </c>
      <c r="R127" s="597" t="s">
        <v>1885</v>
      </c>
      <c r="S127" s="592" t="s">
        <v>5421</v>
      </c>
      <c r="T127" s="92"/>
      <c r="U127" s="108"/>
    </row>
    <row r="128">
      <c r="A128" s="592">
        <v>125.0</v>
      </c>
      <c r="B128" s="593">
        <v>45679.0</v>
      </c>
      <c r="C128" s="593">
        <v>45679.0</v>
      </c>
      <c r="D128" s="592"/>
      <c r="E128" s="592">
        <v>12203.0</v>
      </c>
      <c r="F128" s="592">
        <v>6259419.0</v>
      </c>
      <c r="G128" s="592" t="s">
        <v>5422</v>
      </c>
      <c r="H128" s="592" t="s">
        <v>5422</v>
      </c>
      <c r="I128" s="592">
        <v>7.0873529E7</v>
      </c>
      <c r="J128" s="596"/>
      <c r="K128" s="866">
        <v>30521.0</v>
      </c>
      <c r="L128" s="592" t="s">
        <v>418</v>
      </c>
      <c r="M128" s="596"/>
      <c r="N128" s="592">
        <v>448.0</v>
      </c>
      <c r="O128" s="592">
        <f t="shared" si="2"/>
        <v>448</v>
      </c>
      <c r="P128" s="596"/>
      <c r="Q128" s="592" t="s">
        <v>854</v>
      </c>
      <c r="R128" s="597" t="s">
        <v>1885</v>
      </c>
      <c r="S128" s="592" t="s">
        <v>5423</v>
      </c>
      <c r="T128" s="92"/>
      <c r="U128" s="108"/>
    </row>
    <row r="129">
      <c r="A129" s="160">
        <v>126.0</v>
      </c>
      <c r="B129" s="886">
        <v>45679.0</v>
      </c>
      <c r="C129" s="886">
        <v>45679.0</v>
      </c>
      <c r="D129" s="160"/>
      <c r="E129" s="160">
        <v>12204.0</v>
      </c>
      <c r="F129" s="160">
        <v>1.3905273E7</v>
      </c>
      <c r="G129" s="160" t="s">
        <v>5424</v>
      </c>
      <c r="H129" s="160" t="s">
        <v>5425</v>
      </c>
      <c r="I129" s="160">
        <v>7.8683211E7</v>
      </c>
      <c r="J129" s="160" t="s">
        <v>5426</v>
      </c>
      <c r="K129" s="887">
        <v>30001.0</v>
      </c>
      <c r="L129" s="160" t="s">
        <v>418</v>
      </c>
      <c r="M129" s="888"/>
      <c r="N129" s="160">
        <f>834+139</f>
        <v>973</v>
      </c>
      <c r="O129" s="158">
        <f t="shared" si="2"/>
        <v>973</v>
      </c>
      <c r="P129" s="888"/>
      <c r="Q129" s="160" t="s">
        <v>854</v>
      </c>
      <c r="R129" s="163" t="s">
        <v>4859</v>
      </c>
      <c r="S129" s="160" t="s">
        <v>5427</v>
      </c>
      <c r="T129" s="384"/>
      <c r="U129" s="389"/>
      <c r="V129" s="350"/>
      <c r="W129" s="350"/>
      <c r="X129" s="350"/>
      <c r="Y129" s="350"/>
      <c r="Z129" s="350"/>
      <c r="AA129" s="350"/>
      <c r="AB129" s="350"/>
      <c r="AC129" s="350"/>
      <c r="AD129" s="350"/>
      <c r="AE129" s="350"/>
      <c r="AF129" s="350"/>
    </row>
    <row r="130">
      <c r="A130" s="592">
        <v>128.0</v>
      </c>
      <c r="B130" s="593">
        <v>45679.0</v>
      </c>
      <c r="C130" s="593">
        <v>45679.0</v>
      </c>
      <c r="D130" s="592"/>
      <c r="E130" s="592">
        <v>12205.0</v>
      </c>
      <c r="F130" s="592">
        <v>3173594.0</v>
      </c>
      <c r="G130" s="592" t="s">
        <v>5428</v>
      </c>
      <c r="H130" s="592" t="s">
        <v>5429</v>
      </c>
      <c r="I130" s="592">
        <v>6.3499977E7</v>
      </c>
      <c r="J130" s="592" t="s">
        <v>5430</v>
      </c>
      <c r="K130" s="866">
        <v>35337.0</v>
      </c>
      <c r="L130" s="592" t="s">
        <v>418</v>
      </c>
      <c r="M130" s="596"/>
      <c r="N130" s="592">
        <v>278.0</v>
      </c>
      <c r="O130" s="592">
        <f t="shared" si="2"/>
        <v>278</v>
      </c>
      <c r="P130" s="596"/>
      <c r="Q130" s="592" t="s">
        <v>854</v>
      </c>
      <c r="R130" s="597" t="s">
        <v>1885</v>
      </c>
      <c r="S130" s="592" t="s">
        <v>5431</v>
      </c>
      <c r="T130" s="92"/>
      <c r="U130" s="108"/>
    </row>
    <row r="131">
      <c r="A131" s="592">
        <v>129.0</v>
      </c>
      <c r="B131" s="593">
        <v>45679.0</v>
      </c>
      <c r="C131" s="593">
        <v>45679.0</v>
      </c>
      <c r="D131" s="592"/>
      <c r="E131" s="592">
        <v>12206.0</v>
      </c>
      <c r="F131" s="592">
        <v>4684514.0</v>
      </c>
      <c r="G131" s="592" t="s">
        <v>5432</v>
      </c>
      <c r="H131" s="592" t="s">
        <v>5432</v>
      </c>
      <c r="I131" s="592">
        <v>7.5076462E7</v>
      </c>
      <c r="J131" s="592" t="s">
        <v>5433</v>
      </c>
      <c r="K131" s="866"/>
      <c r="L131" s="592" t="s">
        <v>701</v>
      </c>
      <c r="M131" s="596"/>
      <c r="N131" s="592">
        <v>100.0</v>
      </c>
      <c r="O131" s="592">
        <f t="shared" si="2"/>
        <v>100</v>
      </c>
      <c r="P131" s="596"/>
      <c r="Q131" s="592" t="s">
        <v>854</v>
      </c>
      <c r="R131" s="597" t="s">
        <v>1885</v>
      </c>
      <c r="S131" s="592" t="s">
        <v>5434</v>
      </c>
      <c r="T131" s="92"/>
      <c r="U131" s="108"/>
    </row>
    <row r="132">
      <c r="A132" s="29">
        <v>130.0</v>
      </c>
      <c r="B132" s="174">
        <v>45679.0</v>
      </c>
      <c r="C132" s="174">
        <v>45682.0</v>
      </c>
      <c r="D132" s="29"/>
      <c r="E132" s="29">
        <v>12207.0</v>
      </c>
      <c r="F132" s="29">
        <v>6353292.0</v>
      </c>
      <c r="G132" s="29" t="s">
        <v>5435</v>
      </c>
      <c r="H132" s="29" t="s">
        <v>5435</v>
      </c>
      <c r="I132" s="29">
        <v>7.9478738E7</v>
      </c>
      <c r="J132" s="216"/>
      <c r="K132" s="869"/>
      <c r="L132" s="29" t="s">
        <v>98</v>
      </c>
      <c r="M132" s="29" t="s">
        <v>27</v>
      </c>
      <c r="N132" s="29">
        <v>569.0</v>
      </c>
      <c r="O132" s="29">
        <f t="shared" si="2"/>
        <v>569</v>
      </c>
      <c r="P132" s="216"/>
      <c r="Q132" s="29" t="s">
        <v>854</v>
      </c>
      <c r="R132" s="177" t="s">
        <v>988</v>
      </c>
      <c r="S132" s="29" t="s">
        <v>5436</v>
      </c>
      <c r="T132" s="92"/>
      <c r="U132" s="108"/>
    </row>
    <row r="133">
      <c r="A133" s="592">
        <v>131.0</v>
      </c>
      <c r="B133" s="593">
        <v>45680.0</v>
      </c>
      <c r="C133" s="593">
        <v>45679.0</v>
      </c>
      <c r="D133" s="592"/>
      <c r="E133" s="592">
        <v>12229.0</v>
      </c>
      <c r="F133" s="592">
        <v>7731680.0</v>
      </c>
      <c r="G133" s="592" t="s">
        <v>5437</v>
      </c>
      <c r="H133" s="592" t="s">
        <v>5437</v>
      </c>
      <c r="I133" s="592">
        <v>6.9170291E7</v>
      </c>
      <c r="J133" s="596"/>
      <c r="K133" s="866"/>
      <c r="L133" s="592" t="s">
        <v>418</v>
      </c>
      <c r="M133" s="596"/>
      <c r="N133" s="592">
        <f>99*2</f>
        <v>198</v>
      </c>
      <c r="O133" s="592">
        <f t="shared" si="2"/>
        <v>198</v>
      </c>
      <c r="P133" s="592" t="s">
        <v>1828</v>
      </c>
      <c r="Q133" s="592" t="s">
        <v>854</v>
      </c>
      <c r="R133" s="597" t="s">
        <v>1885</v>
      </c>
      <c r="S133" s="592" t="s">
        <v>5438</v>
      </c>
      <c r="T133" s="92"/>
      <c r="U133" s="108"/>
    </row>
    <row r="134">
      <c r="A134" s="592">
        <v>132.0</v>
      </c>
      <c r="B134" s="593">
        <v>45680.0</v>
      </c>
      <c r="C134" s="593">
        <v>45679.0</v>
      </c>
      <c r="D134" s="592"/>
      <c r="E134" s="592">
        <v>12230.0</v>
      </c>
      <c r="F134" s="592">
        <v>4.07353027E8</v>
      </c>
      <c r="G134" s="592" t="s">
        <v>5439</v>
      </c>
      <c r="H134" s="592" t="s">
        <v>5440</v>
      </c>
      <c r="I134" s="592">
        <v>7.3743031E7</v>
      </c>
      <c r="J134" s="596"/>
      <c r="K134" s="866"/>
      <c r="L134" s="592" t="s">
        <v>418</v>
      </c>
      <c r="M134" s="596"/>
      <c r="N134" s="592">
        <v>641.0</v>
      </c>
      <c r="O134" s="592">
        <f t="shared" si="2"/>
        <v>641</v>
      </c>
      <c r="P134" s="596"/>
      <c r="Q134" s="592" t="s">
        <v>854</v>
      </c>
      <c r="R134" s="597" t="s">
        <v>1885</v>
      </c>
      <c r="S134" s="592" t="s">
        <v>5441</v>
      </c>
      <c r="T134" s="92"/>
      <c r="U134" s="108"/>
    </row>
    <row r="135">
      <c r="A135" s="592">
        <v>133.0</v>
      </c>
      <c r="B135" s="593">
        <v>45680.0</v>
      </c>
      <c r="C135" s="593">
        <v>45679.0</v>
      </c>
      <c r="D135" s="592"/>
      <c r="E135" s="592">
        <v>12331.0</v>
      </c>
      <c r="F135" s="592">
        <v>5.822652016E9</v>
      </c>
      <c r="G135" s="592" t="s">
        <v>5442</v>
      </c>
      <c r="H135" s="592" t="s">
        <v>5442</v>
      </c>
      <c r="I135" s="592">
        <v>7.7888199E7</v>
      </c>
      <c r="J135" s="596"/>
      <c r="K135" s="866"/>
      <c r="L135" s="592" t="s">
        <v>701</v>
      </c>
      <c r="M135" s="596"/>
      <c r="N135" s="592">
        <v>220.0</v>
      </c>
      <c r="O135" s="592">
        <f t="shared" si="2"/>
        <v>220</v>
      </c>
      <c r="P135" s="596"/>
      <c r="Q135" s="592" t="s">
        <v>854</v>
      </c>
      <c r="R135" s="597" t="s">
        <v>1885</v>
      </c>
      <c r="S135" s="592" t="s">
        <v>5443</v>
      </c>
      <c r="T135" s="92"/>
      <c r="U135" s="108"/>
    </row>
    <row r="136">
      <c r="A136" s="592">
        <v>134.0</v>
      </c>
      <c r="B136" s="593">
        <v>45680.0</v>
      </c>
      <c r="C136" s="593">
        <v>45679.0</v>
      </c>
      <c r="D136" s="592"/>
      <c r="E136" s="592">
        <v>12232.0</v>
      </c>
      <c r="F136" s="592">
        <v>0.0</v>
      </c>
      <c r="G136" s="592" t="s">
        <v>5444</v>
      </c>
      <c r="H136" s="592" t="s">
        <v>5444</v>
      </c>
      <c r="I136" s="592">
        <v>7.6849369E7</v>
      </c>
      <c r="J136" s="596"/>
      <c r="K136" s="866">
        <v>28380.0</v>
      </c>
      <c r="L136" s="592" t="s">
        <v>646</v>
      </c>
      <c r="M136" s="596"/>
      <c r="N136" s="592">
        <v>739.0</v>
      </c>
      <c r="O136" s="592">
        <f t="shared" si="2"/>
        <v>739</v>
      </c>
      <c r="P136" s="592" t="s">
        <v>2845</v>
      </c>
      <c r="Q136" s="592" t="s">
        <v>1203</v>
      </c>
      <c r="R136" s="597" t="s">
        <v>1885</v>
      </c>
      <c r="S136" s="592" t="s">
        <v>5445</v>
      </c>
      <c r="T136" s="92"/>
      <c r="U136" s="108"/>
    </row>
    <row r="137">
      <c r="A137" s="615">
        <v>135.0</v>
      </c>
      <c r="B137" s="616">
        <v>45680.0</v>
      </c>
      <c r="C137" s="616">
        <v>45683.0</v>
      </c>
      <c r="D137" s="615"/>
      <c r="E137" s="615">
        <v>12233.0</v>
      </c>
      <c r="F137" s="615">
        <v>9611841.0</v>
      </c>
      <c r="G137" s="615" t="s">
        <v>5446</v>
      </c>
      <c r="H137" s="615" t="s">
        <v>5447</v>
      </c>
      <c r="I137" s="615">
        <v>7.6340447E7</v>
      </c>
      <c r="J137" s="615" t="s">
        <v>5448</v>
      </c>
      <c r="K137" s="889"/>
      <c r="L137" s="615" t="s">
        <v>418</v>
      </c>
      <c r="M137" s="621"/>
      <c r="N137" s="615">
        <v>1885.0</v>
      </c>
      <c r="O137" s="592">
        <f t="shared" si="2"/>
        <v>1885</v>
      </c>
      <c r="P137" s="621"/>
      <c r="Q137" s="615" t="s">
        <v>854</v>
      </c>
      <c r="R137" s="597" t="s">
        <v>1885</v>
      </c>
      <c r="S137" s="615" t="s">
        <v>5449</v>
      </c>
      <c r="T137" s="384"/>
      <c r="U137" s="389"/>
      <c r="V137" s="350"/>
      <c r="W137" s="350"/>
      <c r="X137" s="350"/>
      <c r="Y137" s="350"/>
      <c r="Z137" s="350"/>
      <c r="AA137" s="350"/>
      <c r="AB137" s="350"/>
      <c r="AC137" s="350"/>
      <c r="AD137" s="350"/>
      <c r="AE137" s="350"/>
      <c r="AF137" s="350"/>
    </row>
    <row r="138">
      <c r="A138" s="592">
        <v>136.0</v>
      </c>
      <c r="B138" s="593">
        <v>45680.0</v>
      </c>
      <c r="C138" s="593">
        <v>45681.0</v>
      </c>
      <c r="D138" s="592"/>
      <c r="E138" s="592">
        <v>12234.0</v>
      </c>
      <c r="F138" s="592">
        <v>4505668.0</v>
      </c>
      <c r="G138" s="592" t="s">
        <v>5450</v>
      </c>
      <c r="H138" s="592" t="s">
        <v>5451</v>
      </c>
      <c r="I138" s="592">
        <v>7.9954584E7</v>
      </c>
      <c r="J138" s="592" t="s">
        <v>5452</v>
      </c>
      <c r="K138" s="866"/>
      <c r="L138" s="592" t="s">
        <v>119</v>
      </c>
      <c r="M138" s="592" t="s">
        <v>27</v>
      </c>
      <c r="N138" s="592">
        <v>2099.0</v>
      </c>
      <c r="O138" s="592">
        <f t="shared" si="2"/>
        <v>2099</v>
      </c>
      <c r="P138" s="596"/>
      <c r="Q138" s="592" t="s">
        <v>854</v>
      </c>
      <c r="R138" s="597" t="s">
        <v>1885</v>
      </c>
      <c r="S138" s="592" t="s">
        <v>5453</v>
      </c>
      <c r="T138" s="92"/>
      <c r="U138" s="108"/>
    </row>
    <row r="139">
      <c r="A139" s="592">
        <v>137.0</v>
      </c>
      <c r="B139" s="593">
        <v>45681.0</v>
      </c>
      <c r="C139" s="593">
        <v>45689.0</v>
      </c>
      <c r="D139" s="592"/>
      <c r="E139" s="592">
        <v>12256.0</v>
      </c>
      <c r="F139" s="592">
        <v>1.3860695E7</v>
      </c>
      <c r="G139" s="592" t="s">
        <v>5454</v>
      </c>
      <c r="H139" s="592" t="s">
        <v>5454</v>
      </c>
      <c r="I139" s="592">
        <v>6.3457543E7</v>
      </c>
      <c r="J139" s="592" t="s">
        <v>5455</v>
      </c>
      <c r="K139" s="866"/>
      <c r="L139" s="592" t="s">
        <v>89</v>
      </c>
      <c r="M139" s="592" t="s">
        <v>27</v>
      </c>
      <c r="N139" s="592">
        <v>2579.0</v>
      </c>
      <c r="O139" s="592">
        <f t="shared" si="2"/>
        <v>2579</v>
      </c>
      <c r="P139" s="592" t="s">
        <v>4176</v>
      </c>
      <c r="Q139" s="592" t="s">
        <v>854</v>
      </c>
      <c r="R139" s="597" t="s">
        <v>1885</v>
      </c>
      <c r="S139" s="592" t="s">
        <v>5456</v>
      </c>
      <c r="T139" s="92"/>
      <c r="U139" s="108"/>
    </row>
    <row r="140">
      <c r="A140" s="592">
        <v>138.0</v>
      </c>
      <c r="B140" s="593">
        <v>45681.0</v>
      </c>
      <c r="C140" s="593">
        <v>45682.0</v>
      </c>
      <c r="D140" s="592"/>
      <c r="E140" s="592">
        <v>12257.0</v>
      </c>
      <c r="F140" s="592">
        <v>5.851421012E9</v>
      </c>
      <c r="G140" s="592" t="s">
        <v>5457</v>
      </c>
      <c r="H140" s="592" t="s">
        <v>5458</v>
      </c>
      <c r="I140" s="592">
        <v>7.7081244E7</v>
      </c>
      <c r="J140" s="592" t="s">
        <v>5459</v>
      </c>
      <c r="K140" s="866">
        <v>32262.0</v>
      </c>
      <c r="L140" s="592" t="s">
        <v>119</v>
      </c>
      <c r="M140" s="592" t="s">
        <v>27</v>
      </c>
      <c r="N140" s="592">
        <v>1050.0</v>
      </c>
      <c r="O140" s="592">
        <f t="shared" si="2"/>
        <v>1050</v>
      </c>
      <c r="P140" s="632" t="s">
        <v>5460</v>
      </c>
      <c r="Q140" s="592" t="s">
        <v>854</v>
      </c>
      <c r="R140" s="597" t="s">
        <v>1885</v>
      </c>
      <c r="S140" s="592" t="s">
        <v>5461</v>
      </c>
      <c r="T140" s="92"/>
      <c r="U140" s="108"/>
    </row>
    <row r="141">
      <c r="A141" s="592">
        <v>139.0</v>
      </c>
      <c r="B141" s="593">
        <v>45681.0</v>
      </c>
      <c r="C141" s="593">
        <v>45681.0</v>
      </c>
      <c r="D141" s="592"/>
      <c r="E141" s="592">
        <v>12259.0</v>
      </c>
      <c r="F141" s="592">
        <v>4276898.0</v>
      </c>
      <c r="G141" s="592" t="s">
        <v>5462</v>
      </c>
      <c r="H141" s="592" t="s">
        <v>5463</v>
      </c>
      <c r="I141" s="592">
        <v>7.0128445E7</v>
      </c>
      <c r="J141" s="592" t="s">
        <v>5464</v>
      </c>
      <c r="K141" s="866">
        <v>28702.0</v>
      </c>
      <c r="L141" s="592" t="s">
        <v>2260</v>
      </c>
      <c r="M141" s="596"/>
      <c r="N141" s="592">
        <v>316.0</v>
      </c>
      <c r="O141" s="592">
        <f t="shared" si="2"/>
        <v>316</v>
      </c>
      <c r="P141" s="596"/>
      <c r="Q141" s="592" t="s">
        <v>854</v>
      </c>
      <c r="R141" s="597" t="s">
        <v>1885</v>
      </c>
      <c r="S141" s="592" t="s">
        <v>5465</v>
      </c>
      <c r="T141" s="92"/>
      <c r="U141" s="108"/>
    </row>
    <row r="142">
      <c r="A142" s="592">
        <v>140.0</v>
      </c>
      <c r="B142" s="593">
        <v>45712.0</v>
      </c>
      <c r="C142" s="593">
        <v>45712.0</v>
      </c>
      <c r="D142" s="592"/>
      <c r="E142" s="592">
        <v>12260.0</v>
      </c>
      <c r="F142" s="592">
        <v>1.4851108E7</v>
      </c>
      <c r="G142" s="592" t="s">
        <v>5466</v>
      </c>
      <c r="H142" s="592" t="s">
        <v>5466</v>
      </c>
      <c r="I142" s="592">
        <v>7.608902E7</v>
      </c>
      <c r="J142" s="592" t="s">
        <v>5467</v>
      </c>
      <c r="K142" s="866">
        <v>37967.0</v>
      </c>
      <c r="L142" s="592" t="s">
        <v>2260</v>
      </c>
      <c r="M142" s="596"/>
      <c r="N142" s="592">
        <v>178.0</v>
      </c>
      <c r="O142" s="592">
        <f t="shared" si="2"/>
        <v>178</v>
      </c>
      <c r="P142" s="596"/>
      <c r="Q142" s="592" t="s">
        <v>854</v>
      </c>
      <c r="R142" s="597" t="s">
        <v>1885</v>
      </c>
      <c r="S142" s="592" t="s">
        <v>5468</v>
      </c>
      <c r="T142" s="92"/>
      <c r="U142" s="108"/>
    </row>
    <row r="143">
      <c r="A143" s="592">
        <v>141.0</v>
      </c>
      <c r="B143" s="593">
        <v>45681.0</v>
      </c>
      <c r="C143" s="593">
        <v>45682.0</v>
      </c>
      <c r="D143" s="592"/>
      <c r="E143" s="592">
        <v>12258.0</v>
      </c>
      <c r="F143" s="592">
        <v>6253425.0</v>
      </c>
      <c r="G143" s="592" t="s">
        <v>5469</v>
      </c>
      <c r="H143" s="592" t="s">
        <v>5469</v>
      </c>
      <c r="I143" s="592">
        <v>7.73346488E8</v>
      </c>
      <c r="J143" s="592" t="s">
        <v>5470</v>
      </c>
      <c r="K143" s="866"/>
      <c r="L143" s="592" t="s">
        <v>119</v>
      </c>
      <c r="M143" s="592" t="s">
        <v>27</v>
      </c>
      <c r="N143" s="592">
        <v>3787.0</v>
      </c>
      <c r="O143" s="592">
        <f t="shared" si="2"/>
        <v>3787</v>
      </c>
      <c r="P143" s="596"/>
      <c r="Q143" s="592" t="s">
        <v>854</v>
      </c>
      <c r="R143" s="597" t="s">
        <v>1885</v>
      </c>
      <c r="S143" s="592" t="s">
        <v>5471</v>
      </c>
      <c r="T143" s="92"/>
      <c r="U143" s="108"/>
    </row>
    <row r="144">
      <c r="A144" s="592">
        <v>142.0</v>
      </c>
      <c r="B144" s="593">
        <v>45681.0</v>
      </c>
      <c r="C144" s="593">
        <v>45682.0</v>
      </c>
      <c r="D144" s="592"/>
      <c r="E144" s="592">
        <v>12263.0</v>
      </c>
      <c r="F144" s="592">
        <v>6549755.0</v>
      </c>
      <c r="G144" s="592" t="s">
        <v>5472</v>
      </c>
      <c r="H144" s="592" t="s">
        <v>5472</v>
      </c>
      <c r="I144" s="592" t="s">
        <v>5473</v>
      </c>
      <c r="J144" s="592" t="s">
        <v>5474</v>
      </c>
      <c r="K144" s="866">
        <v>33313.0</v>
      </c>
      <c r="L144" s="592" t="s">
        <v>119</v>
      </c>
      <c r="M144" s="592" t="s">
        <v>27</v>
      </c>
      <c r="N144" s="592">
        <v>1739.0</v>
      </c>
      <c r="O144" s="592">
        <f t="shared" si="2"/>
        <v>1739</v>
      </c>
      <c r="P144" s="596"/>
      <c r="Q144" s="592" t="s">
        <v>854</v>
      </c>
      <c r="R144" s="597" t="s">
        <v>1885</v>
      </c>
      <c r="S144" s="592" t="s">
        <v>5475</v>
      </c>
      <c r="T144" s="92"/>
      <c r="U144" s="108"/>
    </row>
    <row r="145">
      <c r="A145" s="158">
        <v>143.0</v>
      </c>
      <c r="B145" s="159">
        <v>45681.0</v>
      </c>
      <c r="C145" s="159">
        <v>45682.0</v>
      </c>
      <c r="D145" s="158"/>
      <c r="E145" s="158">
        <v>12284.0</v>
      </c>
      <c r="F145" s="158">
        <v>5860520.0</v>
      </c>
      <c r="G145" s="158" t="s">
        <v>5476</v>
      </c>
      <c r="H145" s="158" t="s">
        <v>5477</v>
      </c>
      <c r="I145" s="158">
        <v>7.219494E7</v>
      </c>
      <c r="J145" s="158" t="s">
        <v>5478</v>
      </c>
      <c r="K145" s="878"/>
      <c r="L145" s="158" t="s">
        <v>418</v>
      </c>
      <c r="M145" s="162"/>
      <c r="N145" s="158">
        <v>595.0</v>
      </c>
      <c r="O145" s="158">
        <f t="shared" si="2"/>
        <v>595</v>
      </c>
      <c r="P145" s="162"/>
      <c r="Q145" s="158" t="s">
        <v>854</v>
      </c>
      <c r="R145" s="163" t="s">
        <v>4859</v>
      </c>
      <c r="S145" s="158" t="s">
        <v>5479</v>
      </c>
      <c r="T145" s="92"/>
      <c r="U145" s="108"/>
    </row>
    <row r="146">
      <c r="A146" s="592">
        <v>155.0</v>
      </c>
      <c r="B146" s="593">
        <v>45682.0</v>
      </c>
      <c r="C146" s="593">
        <v>45682.0</v>
      </c>
      <c r="D146" s="592"/>
      <c r="E146" s="592">
        <v>12290.0</v>
      </c>
      <c r="F146" s="592">
        <v>5.851421012E9</v>
      </c>
      <c r="G146" s="592" t="s">
        <v>5457</v>
      </c>
      <c r="H146" s="592" t="s">
        <v>5458</v>
      </c>
      <c r="I146" s="592">
        <v>7.7081244E7</v>
      </c>
      <c r="J146" s="592" t="s">
        <v>5459</v>
      </c>
      <c r="K146" s="866">
        <v>32262.0</v>
      </c>
      <c r="L146" s="592" t="s">
        <v>119</v>
      </c>
      <c r="M146" s="592" t="s">
        <v>27</v>
      </c>
      <c r="N146" s="592">
        <v>1019.0</v>
      </c>
      <c r="O146" s="592">
        <f t="shared" si="2"/>
        <v>1019</v>
      </c>
      <c r="P146" s="592" t="s">
        <v>5480</v>
      </c>
      <c r="Q146" s="592" t="s">
        <v>1203</v>
      </c>
      <c r="R146" s="597" t="s">
        <v>1885</v>
      </c>
      <c r="S146" s="592" t="s">
        <v>2809</v>
      </c>
      <c r="T146" s="92"/>
      <c r="U146" s="108"/>
    </row>
    <row r="147">
      <c r="A147" s="592">
        <v>144.0</v>
      </c>
      <c r="B147" s="593">
        <v>45682.0</v>
      </c>
      <c r="C147" s="593">
        <v>45683.0</v>
      </c>
      <c r="D147" s="592"/>
      <c r="E147" s="592">
        <v>12291.0</v>
      </c>
      <c r="F147" s="592">
        <v>1689050.0</v>
      </c>
      <c r="G147" s="592" t="s">
        <v>5481</v>
      </c>
      <c r="H147" s="592" t="s">
        <v>5481</v>
      </c>
      <c r="I147" s="592">
        <v>7.2137899E7</v>
      </c>
      <c r="J147" s="600" t="s">
        <v>5482</v>
      </c>
      <c r="K147" s="866"/>
      <c r="L147" s="592" t="s">
        <v>418</v>
      </c>
      <c r="M147" s="596"/>
      <c r="N147" s="592">
        <v>545.0</v>
      </c>
      <c r="O147" s="592">
        <f t="shared" si="2"/>
        <v>545</v>
      </c>
      <c r="P147" s="596"/>
      <c r="Q147" s="592" t="s">
        <v>854</v>
      </c>
      <c r="R147" s="597" t="s">
        <v>1885</v>
      </c>
      <c r="S147" s="592" t="s">
        <v>5483</v>
      </c>
      <c r="T147" s="92"/>
      <c r="U147" s="108"/>
    </row>
    <row r="148">
      <c r="A148" s="592">
        <v>145.0</v>
      </c>
      <c r="B148" s="593">
        <v>45682.0</v>
      </c>
      <c r="C148" s="593">
        <v>45682.0</v>
      </c>
      <c r="D148" s="592"/>
      <c r="E148" s="592">
        <v>12292.0</v>
      </c>
      <c r="F148" s="592">
        <v>3260829.0</v>
      </c>
      <c r="G148" s="592" t="s">
        <v>5484</v>
      </c>
      <c r="H148" s="592" t="s">
        <v>5484</v>
      </c>
      <c r="I148" s="592">
        <v>6.9260006E7</v>
      </c>
      <c r="J148" s="592"/>
      <c r="K148" s="866"/>
      <c r="L148" s="592" t="s">
        <v>418</v>
      </c>
      <c r="M148" s="596"/>
      <c r="N148" s="592">
        <v>258.0</v>
      </c>
      <c r="O148" s="592">
        <f t="shared" si="2"/>
        <v>258</v>
      </c>
      <c r="P148" s="596"/>
      <c r="Q148" s="592" t="s">
        <v>854</v>
      </c>
      <c r="R148" s="597" t="s">
        <v>1885</v>
      </c>
      <c r="S148" s="592" t="s">
        <v>5485</v>
      </c>
      <c r="T148" s="92"/>
      <c r="U148" s="108"/>
    </row>
    <row r="149">
      <c r="A149" s="592">
        <v>146.0</v>
      </c>
      <c r="B149" s="593">
        <v>45682.0</v>
      </c>
      <c r="C149" s="593">
        <v>45682.0</v>
      </c>
      <c r="D149" s="592"/>
      <c r="E149" s="592">
        <v>12293.0</v>
      </c>
      <c r="F149" s="592">
        <v>3451566.0</v>
      </c>
      <c r="G149" s="592" t="s">
        <v>5486</v>
      </c>
      <c r="H149" s="592" t="s">
        <v>5486</v>
      </c>
      <c r="I149" s="592">
        <v>7.882042E7</v>
      </c>
      <c r="J149" s="596"/>
      <c r="K149" s="866"/>
      <c r="L149" s="592" t="s">
        <v>418</v>
      </c>
      <c r="M149" s="596"/>
      <c r="N149" s="592">
        <f>250+266</f>
        <v>516</v>
      </c>
      <c r="O149" s="592">
        <f t="shared" si="2"/>
        <v>516</v>
      </c>
      <c r="P149" s="592" t="s">
        <v>5487</v>
      </c>
      <c r="Q149" s="592" t="s">
        <v>854</v>
      </c>
      <c r="R149" s="597" t="s">
        <v>1885</v>
      </c>
      <c r="S149" s="592" t="s">
        <v>2749</v>
      </c>
      <c r="T149" s="92"/>
      <c r="U149" s="108"/>
    </row>
    <row r="150">
      <c r="A150" s="592">
        <v>147.0</v>
      </c>
      <c r="B150" s="593">
        <v>45682.0</v>
      </c>
      <c r="C150" s="593">
        <v>45682.0</v>
      </c>
      <c r="D150" s="592"/>
      <c r="E150" s="592">
        <v>12294.0</v>
      </c>
      <c r="F150" s="592">
        <v>5881895.0</v>
      </c>
      <c r="G150" s="592" t="s">
        <v>5488</v>
      </c>
      <c r="H150" s="592" t="s">
        <v>5488</v>
      </c>
      <c r="I150" s="592">
        <v>7.6668905E7</v>
      </c>
      <c r="J150" s="596"/>
      <c r="K150" s="866"/>
      <c r="L150" s="592" t="s">
        <v>418</v>
      </c>
      <c r="M150" s="596"/>
      <c r="N150" s="592">
        <v>337.0</v>
      </c>
      <c r="O150" s="592">
        <f t="shared" si="2"/>
        <v>337</v>
      </c>
      <c r="P150" s="596"/>
      <c r="Q150" s="592" t="s">
        <v>854</v>
      </c>
      <c r="R150" s="597" t="s">
        <v>1885</v>
      </c>
      <c r="S150" s="592" t="s">
        <v>5489</v>
      </c>
      <c r="T150" s="92"/>
      <c r="U150" s="108"/>
    </row>
    <row r="151">
      <c r="A151" s="592">
        <v>148.0</v>
      </c>
      <c r="B151" s="593">
        <v>45682.0</v>
      </c>
      <c r="C151" s="593">
        <v>45682.0</v>
      </c>
      <c r="D151" s="592"/>
      <c r="E151" s="592">
        <v>12295.0</v>
      </c>
      <c r="F151" s="592">
        <v>0.0</v>
      </c>
      <c r="G151" s="592" t="s">
        <v>5490</v>
      </c>
      <c r="H151" s="592" t="s">
        <v>5490</v>
      </c>
      <c r="I151" s="592">
        <v>6.8553374E7</v>
      </c>
      <c r="J151" s="592" t="s">
        <v>5491</v>
      </c>
      <c r="K151" s="866"/>
      <c r="L151" s="592" t="s">
        <v>418</v>
      </c>
      <c r="M151" s="596"/>
      <c r="N151" s="592">
        <v>645.0</v>
      </c>
      <c r="O151" s="592">
        <f t="shared" si="2"/>
        <v>645</v>
      </c>
      <c r="P151" s="592" t="s">
        <v>1628</v>
      </c>
      <c r="Q151" s="592" t="s">
        <v>827</v>
      </c>
      <c r="R151" s="597" t="s">
        <v>1885</v>
      </c>
      <c r="S151" s="592" t="s">
        <v>5327</v>
      </c>
      <c r="T151" s="92"/>
      <c r="U151" s="108"/>
    </row>
    <row r="152">
      <c r="A152" s="592">
        <v>149.0</v>
      </c>
      <c r="B152" s="593">
        <v>45682.0</v>
      </c>
      <c r="C152" s="593">
        <v>45682.0</v>
      </c>
      <c r="D152" s="592"/>
      <c r="E152" s="592">
        <v>12296.0</v>
      </c>
      <c r="F152" s="592">
        <v>1.526245014E9</v>
      </c>
      <c r="G152" s="592" t="s">
        <v>5492</v>
      </c>
      <c r="H152" s="592" t="s">
        <v>5493</v>
      </c>
      <c r="I152" s="592">
        <v>7.2103107E7</v>
      </c>
      <c r="J152" s="596"/>
      <c r="K152" s="866"/>
      <c r="L152" s="592" t="s">
        <v>418</v>
      </c>
      <c r="M152" s="596"/>
      <c r="N152" s="592">
        <f>258+129</f>
        <v>387</v>
      </c>
      <c r="O152" s="592">
        <f t="shared" si="2"/>
        <v>387</v>
      </c>
      <c r="P152" s="596"/>
      <c r="Q152" s="592" t="s">
        <v>854</v>
      </c>
      <c r="R152" s="597" t="s">
        <v>1885</v>
      </c>
      <c r="S152" s="592" t="s">
        <v>5494</v>
      </c>
      <c r="T152" s="92"/>
      <c r="U152" s="108"/>
    </row>
    <row r="153">
      <c r="A153" s="592">
        <v>150.0</v>
      </c>
      <c r="B153" s="593">
        <v>45682.0</v>
      </c>
      <c r="C153" s="593">
        <v>45683.0</v>
      </c>
      <c r="D153" s="592"/>
      <c r="E153" s="592">
        <v>12297.0</v>
      </c>
      <c r="F153" s="592">
        <v>5.41105501E9</v>
      </c>
      <c r="G153" s="592" t="s">
        <v>5495</v>
      </c>
      <c r="H153" s="592" t="s">
        <v>5496</v>
      </c>
      <c r="I153" s="592">
        <v>7.6001894E7</v>
      </c>
      <c r="J153" s="592" t="s">
        <v>5497</v>
      </c>
      <c r="K153" s="866">
        <v>31046.0</v>
      </c>
      <c r="L153" s="592" t="s">
        <v>418</v>
      </c>
      <c r="M153" s="596"/>
      <c r="N153" s="592">
        <v>645.0</v>
      </c>
      <c r="O153" s="592">
        <f t="shared" si="2"/>
        <v>645</v>
      </c>
      <c r="P153" s="596"/>
      <c r="Q153" s="592" t="s">
        <v>854</v>
      </c>
      <c r="R153" s="597" t="s">
        <v>1885</v>
      </c>
      <c r="S153" s="592" t="s">
        <v>5498</v>
      </c>
      <c r="T153" s="92"/>
      <c r="U153" s="108"/>
    </row>
    <row r="154">
      <c r="A154" s="592">
        <v>151.0</v>
      </c>
      <c r="B154" s="593">
        <v>45682.0</v>
      </c>
      <c r="C154" s="593">
        <v>45683.0</v>
      </c>
      <c r="D154" s="592"/>
      <c r="E154" s="592">
        <v>12298.0</v>
      </c>
      <c r="F154" s="592">
        <v>2526190.0</v>
      </c>
      <c r="G154" s="592" t="s">
        <v>5499</v>
      </c>
      <c r="H154" s="592" t="s">
        <v>5499</v>
      </c>
      <c r="I154" s="592">
        <v>7.2615279E7</v>
      </c>
      <c r="J154" s="596"/>
      <c r="K154" s="866"/>
      <c r="L154" s="592" t="s">
        <v>418</v>
      </c>
      <c r="M154" s="596"/>
      <c r="N154" s="592">
        <v>645.0</v>
      </c>
      <c r="O154" s="592">
        <f t="shared" si="2"/>
        <v>645</v>
      </c>
      <c r="P154" s="592" t="s">
        <v>5500</v>
      </c>
      <c r="Q154" s="592" t="s">
        <v>854</v>
      </c>
      <c r="R154" s="597" t="s">
        <v>1885</v>
      </c>
      <c r="S154" s="592" t="s">
        <v>5498</v>
      </c>
      <c r="T154" s="92"/>
      <c r="U154" s="108"/>
    </row>
    <row r="155">
      <c r="A155" s="592">
        <v>152.0</v>
      </c>
      <c r="B155" s="593">
        <v>45682.0</v>
      </c>
      <c r="C155" s="593">
        <v>45682.0</v>
      </c>
      <c r="D155" s="592"/>
      <c r="E155" s="592">
        <v>12305.0</v>
      </c>
      <c r="F155" s="592">
        <v>5694455.0</v>
      </c>
      <c r="G155" s="592" t="s">
        <v>5501</v>
      </c>
      <c r="H155" s="592" t="s">
        <v>5502</v>
      </c>
      <c r="I155" s="592">
        <v>6.8639419E7</v>
      </c>
      <c r="J155" s="596"/>
      <c r="K155" s="866"/>
      <c r="L155" s="592" t="s">
        <v>2260</v>
      </c>
      <c r="M155" s="596"/>
      <c r="N155" s="592">
        <v>247.0</v>
      </c>
      <c r="O155" s="592">
        <f t="shared" si="2"/>
        <v>247</v>
      </c>
      <c r="P155" s="596"/>
      <c r="Q155" s="592" t="s">
        <v>854</v>
      </c>
      <c r="R155" s="597" t="s">
        <v>1885</v>
      </c>
      <c r="S155" s="592" t="s">
        <v>5503</v>
      </c>
      <c r="T155" s="92"/>
      <c r="U155" s="108"/>
    </row>
    <row r="156">
      <c r="A156" s="592">
        <v>153.0</v>
      </c>
      <c r="B156" s="593">
        <v>45682.0</v>
      </c>
      <c r="C156" s="593">
        <v>45683.0</v>
      </c>
      <c r="D156" s="592"/>
      <c r="E156" s="592">
        <v>12306.0</v>
      </c>
      <c r="F156" s="592">
        <v>3277891.0</v>
      </c>
      <c r="G156" s="592" t="s">
        <v>5504</v>
      </c>
      <c r="H156" s="592" t="s">
        <v>5505</v>
      </c>
      <c r="I156" s="592">
        <v>6.0863052E7</v>
      </c>
      <c r="J156" s="592" t="s">
        <v>5506</v>
      </c>
      <c r="K156" s="866"/>
      <c r="L156" s="592" t="s">
        <v>418</v>
      </c>
      <c r="M156" s="596"/>
      <c r="N156" s="592">
        <v>903.0</v>
      </c>
      <c r="O156" s="592">
        <f t="shared" si="2"/>
        <v>903</v>
      </c>
      <c r="P156" s="596"/>
      <c r="Q156" s="592" t="s">
        <v>854</v>
      </c>
      <c r="R156" s="597" t="s">
        <v>1885</v>
      </c>
      <c r="S156" s="592" t="s">
        <v>5507</v>
      </c>
      <c r="T156" s="92"/>
      <c r="U156" s="108"/>
    </row>
    <row r="157">
      <c r="A157" s="592">
        <v>154.0</v>
      </c>
      <c r="B157" s="593">
        <v>45682.0</v>
      </c>
      <c r="C157" s="593">
        <v>45682.0</v>
      </c>
      <c r="D157" s="592"/>
      <c r="E157" s="592">
        <v>12307.0</v>
      </c>
      <c r="F157" s="592">
        <v>5352344.0</v>
      </c>
      <c r="G157" s="592" t="s">
        <v>5508</v>
      </c>
      <c r="H157" s="592" t="s">
        <v>5508</v>
      </c>
      <c r="I157" s="592">
        <v>7.5009277E7</v>
      </c>
      <c r="J157" s="592" t="s">
        <v>5243</v>
      </c>
      <c r="K157" s="866"/>
      <c r="L157" s="592" t="s">
        <v>2260</v>
      </c>
      <c r="M157" s="596"/>
      <c r="N157" s="592">
        <v>178.0</v>
      </c>
      <c r="O157" s="592">
        <f t="shared" si="2"/>
        <v>178</v>
      </c>
      <c r="P157" s="596"/>
      <c r="Q157" s="592" t="s">
        <v>854</v>
      </c>
      <c r="R157" s="597" t="s">
        <v>1885</v>
      </c>
      <c r="S157" s="592" t="s">
        <v>5509</v>
      </c>
      <c r="T157" s="92"/>
      <c r="U157" s="108"/>
    </row>
    <row r="158">
      <c r="A158" s="592">
        <v>156.0</v>
      </c>
      <c r="B158" s="593">
        <v>45683.0</v>
      </c>
      <c r="C158" s="593">
        <v>45683.0</v>
      </c>
      <c r="D158" s="592"/>
      <c r="E158" s="592">
        <v>12308.0</v>
      </c>
      <c r="F158" s="592">
        <v>6.212277014E9</v>
      </c>
      <c r="G158" s="592" t="s">
        <v>5510</v>
      </c>
      <c r="H158" s="592" t="s">
        <v>5510</v>
      </c>
      <c r="I158" s="592">
        <v>7.7631813E7</v>
      </c>
      <c r="J158" s="592" t="s">
        <v>5511</v>
      </c>
      <c r="K158" s="866"/>
      <c r="L158" s="592" t="s">
        <v>418</v>
      </c>
      <c r="M158" s="596"/>
      <c r="N158" s="592">
        <v>466.0</v>
      </c>
      <c r="O158" s="592">
        <f t="shared" si="2"/>
        <v>466</v>
      </c>
      <c r="P158" s="596"/>
      <c r="Q158" s="592" t="s">
        <v>854</v>
      </c>
      <c r="R158" s="597" t="s">
        <v>1885</v>
      </c>
      <c r="S158" s="592" t="s">
        <v>5512</v>
      </c>
      <c r="T158" s="92"/>
      <c r="U158" s="108"/>
    </row>
    <row r="159">
      <c r="A159" s="592">
        <v>157.0</v>
      </c>
      <c r="B159" s="593">
        <v>45683.0</v>
      </c>
      <c r="C159" s="593">
        <v>45683.0</v>
      </c>
      <c r="D159" s="592"/>
      <c r="E159" s="592">
        <v>12309.0</v>
      </c>
      <c r="F159" s="592">
        <v>8144316.0</v>
      </c>
      <c r="G159" s="592" t="s">
        <v>5513</v>
      </c>
      <c r="H159" s="592" t="s">
        <v>5513</v>
      </c>
      <c r="I159" s="592">
        <v>7.4936885E7</v>
      </c>
      <c r="J159" s="596"/>
      <c r="K159" s="866">
        <v>32713.0</v>
      </c>
      <c r="L159" s="592" t="s">
        <v>418</v>
      </c>
      <c r="M159" s="596"/>
      <c r="N159" s="592">
        <v>2093.0</v>
      </c>
      <c r="O159" s="592">
        <f t="shared" si="2"/>
        <v>2093</v>
      </c>
      <c r="P159" s="596"/>
      <c r="Q159" s="592" t="s">
        <v>854</v>
      </c>
      <c r="R159" s="597" t="s">
        <v>1885</v>
      </c>
      <c r="S159" s="592" t="s">
        <v>5514</v>
      </c>
      <c r="T159" s="92"/>
      <c r="U159" s="108"/>
    </row>
    <row r="160">
      <c r="A160" s="592">
        <v>158.0</v>
      </c>
      <c r="B160" s="593">
        <v>45683.0</v>
      </c>
      <c r="C160" s="593">
        <v>45683.0</v>
      </c>
      <c r="D160" s="592"/>
      <c r="E160" s="592">
        <v>12310.0</v>
      </c>
      <c r="F160" s="592">
        <v>1.4410437E7</v>
      </c>
      <c r="G160" s="592" t="s">
        <v>5515</v>
      </c>
      <c r="H160" s="592" t="s">
        <v>5515</v>
      </c>
      <c r="I160" s="592">
        <v>6.7776789E7</v>
      </c>
      <c r="J160" s="592" t="s">
        <v>5516</v>
      </c>
      <c r="K160" s="866"/>
      <c r="L160" s="592" t="s">
        <v>418</v>
      </c>
      <c r="M160" s="596"/>
      <c r="N160" s="592">
        <f>(4*129)+(4*79)</f>
        <v>832</v>
      </c>
      <c r="O160" s="592">
        <f t="shared" si="2"/>
        <v>832</v>
      </c>
      <c r="P160" s="596"/>
      <c r="Q160" s="592" t="s">
        <v>854</v>
      </c>
      <c r="R160" s="597" t="s">
        <v>1885</v>
      </c>
      <c r="S160" s="592" t="s">
        <v>5517</v>
      </c>
      <c r="T160" s="92"/>
      <c r="U160" s="108"/>
    </row>
    <row r="161">
      <c r="A161" s="592">
        <v>159.0</v>
      </c>
      <c r="B161" s="593">
        <v>45683.0</v>
      </c>
      <c r="C161" s="593">
        <v>45683.0</v>
      </c>
      <c r="D161" s="592"/>
      <c r="E161" s="592">
        <v>12311.0</v>
      </c>
      <c r="F161" s="592">
        <v>9611841.0</v>
      </c>
      <c r="G161" s="592" t="s">
        <v>5446</v>
      </c>
      <c r="H161" s="592" t="s">
        <v>5447</v>
      </c>
      <c r="I161" s="592">
        <v>7.6340447E7</v>
      </c>
      <c r="J161" s="592" t="s">
        <v>5448</v>
      </c>
      <c r="K161" s="866"/>
      <c r="L161" s="592" t="s">
        <v>418</v>
      </c>
      <c r="M161" s="596"/>
      <c r="N161" s="592">
        <v>129.0</v>
      </c>
      <c r="O161" s="592">
        <f t="shared" si="2"/>
        <v>129</v>
      </c>
      <c r="P161" s="596"/>
      <c r="Q161" s="592" t="s">
        <v>854</v>
      </c>
      <c r="R161" s="597" t="s">
        <v>1885</v>
      </c>
      <c r="S161" s="592" t="s">
        <v>5518</v>
      </c>
      <c r="T161" s="92"/>
      <c r="U161" s="108"/>
    </row>
    <row r="162">
      <c r="A162" s="592">
        <v>160.0</v>
      </c>
      <c r="B162" s="593">
        <v>45683.0</v>
      </c>
      <c r="C162" s="593">
        <v>45683.0</v>
      </c>
      <c r="D162" s="592"/>
      <c r="E162" s="592">
        <v>12313.0</v>
      </c>
      <c r="F162" s="592">
        <v>6362035.0</v>
      </c>
      <c r="G162" s="592" t="s">
        <v>5519</v>
      </c>
      <c r="H162" s="592" t="s">
        <v>5519</v>
      </c>
      <c r="I162" s="592">
        <v>7.709696E7</v>
      </c>
      <c r="J162" s="592"/>
      <c r="K162" s="866">
        <v>32214.0</v>
      </c>
      <c r="L162" s="592" t="s">
        <v>418</v>
      </c>
      <c r="M162" s="596"/>
      <c r="N162" s="592">
        <v>466.0</v>
      </c>
      <c r="O162" s="592">
        <f t="shared" si="2"/>
        <v>466</v>
      </c>
      <c r="P162" s="596"/>
      <c r="Q162" s="592" t="s">
        <v>854</v>
      </c>
      <c r="R162" s="597" t="s">
        <v>1885</v>
      </c>
      <c r="S162" s="592" t="s">
        <v>5520</v>
      </c>
      <c r="T162" s="92"/>
      <c r="U162" s="108"/>
    </row>
    <row r="163">
      <c r="A163" s="592">
        <v>161.0</v>
      </c>
      <c r="B163" s="593">
        <v>45683.0</v>
      </c>
      <c r="C163" s="593">
        <v>45683.0</v>
      </c>
      <c r="D163" s="592"/>
      <c r="E163" s="592">
        <v>12312.0</v>
      </c>
      <c r="F163" s="592">
        <v>6.352388015E9</v>
      </c>
      <c r="G163" s="592" t="s">
        <v>5521</v>
      </c>
      <c r="H163" s="592" t="s">
        <v>5521</v>
      </c>
      <c r="I163" s="592">
        <v>6.3464682E7</v>
      </c>
      <c r="J163" s="596"/>
      <c r="K163" s="866"/>
      <c r="L163" s="592" t="s">
        <v>418</v>
      </c>
      <c r="M163" s="596"/>
      <c r="N163" s="592">
        <v>466.0</v>
      </c>
      <c r="O163" s="592">
        <f t="shared" si="2"/>
        <v>466</v>
      </c>
      <c r="P163" s="596"/>
      <c r="Q163" s="592" t="s">
        <v>854</v>
      </c>
      <c r="R163" s="597" t="s">
        <v>1885</v>
      </c>
      <c r="S163" s="592" t="s">
        <v>5364</v>
      </c>
      <c r="T163" s="92"/>
      <c r="U163" s="108"/>
    </row>
    <row r="164">
      <c r="A164" s="592">
        <v>162.0</v>
      </c>
      <c r="B164" s="593">
        <v>45683.0</v>
      </c>
      <c r="C164" s="593">
        <v>45683.0</v>
      </c>
      <c r="D164" s="592"/>
      <c r="E164" s="592">
        <v>12314.0</v>
      </c>
      <c r="F164" s="592">
        <v>4517996.0</v>
      </c>
      <c r="G164" s="592" t="s">
        <v>5522</v>
      </c>
      <c r="H164" s="592" t="s">
        <v>5523</v>
      </c>
      <c r="I164" s="592">
        <v>6.0094926E7</v>
      </c>
      <c r="J164" s="592" t="s">
        <v>5524</v>
      </c>
      <c r="K164" s="866">
        <v>29073.0</v>
      </c>
      <c r="L164" s="592" t="s">
        <v>418</v>
      </c>
      <c r="M164" s="596"/>
      <c r="N164" s="592">
        <v>387.0</v>
      </c>
      <c r="O164" s="592">
        <f t="shared" si="2"/>
        <v>387</v>
      </c>
      <c r="P164" s="596"/>
      <c r="Q164" s="592" t="s">
        <v>854</v>
      </c>
      <c r="R164" s="597" t="s">
        <v>1885</v>
      </c>
      <c r="S164" s="592" t="s">
        <v>5525</v>
      </c>
      <c r="T164" s="92"/>
      <c r="U164" s="108"/>
    </row>
    <row r="165">
      <c r="A165" s="592">
        <v>164.0</v>
      </c>
      <c r="B165" s="593">
        <v>45683.0</v>
      </c>
      <c r="C165" s="593">
        <v>45681.0</v>
      </c>
      <c r="D165" s="592">
        <v>3.81401100124583E14</v>
      </c>
      <c r="E165" s="592">
        <v>11815.0</v>
      </c>
      <c r="F165" s="592">
        <v>5231258.0</v>
      </c>
      <c r="G165" s="592" t="s">
        <v>5167</v>
      </c>
      <c r="H165" s="592" t="s">
        <v>5168</v>
      </c>
      <c r="I165" s="592">
        <v>6.7531989E7</v>
      </c>
      <c r="J165" s="592" t="s">
        <v>5169</v>
      </c>
      <c r="K165" s="866"/>
      <c r="L165" s="592" t="s">
        <v>1127</v>
      </c>
      <c r="M165" s="596"/>
      <c r="N165" s="592">
        <v>1169.5</v>
      </c>
      <c r="O165" s="592">
        <f t="shared" si="2"/>
        <v>1169.5</v>
      </c>
      <c r="P165" s="592" t="s">
        <v>1828</v>
      </c>
      <c r="Q165" s="592" t="s">
        <v>854</v>
      </c>
      <c r="R165" s="597" t="s">
        <v>1885</v>
      </c>
      <c r="S165" s="592" t="s">
        <v>2809</v>
      </c>
      <c r="T165" s="92"/>
      <c r="U165" s="108"/>
    </row>
    <row r="166">
      <c r="A166" s="592">
        <v>163.0</v>
      </c>
      <c r="B166" s="593">
        <v>45683.0</v>
      </c>
      <c r="C166" s="593">
        <v>45683.0</v>
      </c>
      <c r="D166" s="592"/>
      <c r="E166" s="592">
        <v>12363.0</v>
      </c>
      <c r="F166" s="592">
        <v>5.346970019E9</v>
      </c>
      <c r="G166" s="592" t="s">
        <v>5526</v>
      </c>
      <c r="H166" s="592" t="s">
        <v>5526</v>
      </c>
      <c r="I166" s="592" t="s">
        <v>5527</v>
      </c>
      <c r="J166" s="592" t="s">
        <v>5528</v>
      </c>
      <c r="K166" s="866"/>
      <c r="L166" s="592" t="s">
        <v>418</v>
      </c>
      <c r="M166" s="596"/>
      <c r="N166" s="592">
        <v>2251.0</v>
      </c>
      <c r="O166" s="592">
        <f t="shared" si="2"/>
        <v>2251</v>
      </c>
      <c r="P166" s="592" t="s">
        <v>5529</v>
      </c>
      <c r="Q166" s="592" t="s">
        <v>854</v>
      </c>
      <c r="R166" s="597" t="s">
        <v>1885</v>
      </c>
      <c r="S166" s="592" t="s">
        <v>5530</v>
      </c>
      <c r="T166" s="92"/>
      <c r="U166" s="108"/>
    </row>
    <row r="167">
      <c r="A167" s="592">
        <v>165.0</v>
      </c>
      <c r="B167" s="593">
        <v>45683.0</v>
      </c>
      <c r="C167" s="593">
        <v>45683.0</v>
      </c>
      <c r="D167" s="592"/>
      <c r="E167" s="592">
        <v>12364.0</v>
      </c>
      <c r="F167" s="592">
        <v>5808330.0</v>
      </c>
      <c r="G167" s="592" t="s">
        <v>5531</v>
      </c>
      <c r="H167" s="592" t="s">
        <v>5531</v>
      </c>
      <c r="I167" s="592">
        <v>7.0791425E7</v>
      </c>
      <c r="J167" s="596"/>
      <c r="K167" s="866"/>
      <c r="L167" s="592" t="s">
        <v>418</v>
      </c>
      <c r="M167" s="596"/>
      <c r="N167" s="592">
        <v>337.0</v>
      </c>
      <c r="O167" s="592">
        <f t="shared" si="2"/>
        <v>337</v>
      </c>
      <c r="P167" s="596"/>
      <c r="Q167" s="592" t="s">
        <v>854</v>
      </c>
      <c r="R167" s="597" t="s">
        <v>1885</v>
      </c>
      <c r="S167" s="592" t="s">
        <v>5532</v>
      </c>
      <c r="T167" s="92"/>
      <c r="U167" s="108"/>
    </row>
    <row r="168">
      <c r="A168" s="592">
        <v>166.0</v>
      </c>
      <c r="B168" s="593">
        <v>45683.0</v>
      </c>
      <c r="C168" s="593">
        <v>45683.0</v>
      </c>
      <c r="D168" s="592"/>
      <c r="E168" s="592">
        <v>12365.0</v>
      </c>
      <c r="F168" s="592">
        <v>0.0</v>
      </c>
      <c r="G168" s="592" t="s">
        <v>5533</v>
      </c>
      <c r="H168" s="592" t="s">
        <v>5533</v>
      </c>
      <c r="I168" s="592">
        <v>6.885746E7</v>
      </c>
      <c r="J168" s="592" t="s">
        <v>5534</v>
      </c>
      <c r="K168" s="866">
        <v>36552.0</v>
      </c>
      <c r="L168" s="592"/>
      <c r="M168" s="596"/>
      <c r="N168" s="592">
        <v>337.0</v>
      </c>
      <c r="O168" s="592">
        <f t="shared" si="2"/>
        <v>337</v>
      </c>
      <c r="P168" s="596"/>
      <c r="Q168" s="592" t="s">
        <v>854</v>
      </c>
      <c r="R168" s="597" t="s">
        <v>1885</v>
      </c>
      <c r="S168" s="592" t="s">
        <v>5535</v>
      </c>
      <c r="T168" s="92"/>
      <c r="U168" s="108"/>
    </row>
    <row r="169">
      <c r="A169" s="592">
        <v>167.0</v>
      </c>
      <c r="B169" s="593">
        <v>45683.0</v>
      </c>
      <c r="C169" s="593">
        <v>45683.0</v>
      </c>
      <c r="D169" s="592"/>
      <c r="E169" s="592">
        <v>12366.0</v>
      </c>
      <c r="F169" s="592">
        <v>2526190.0</v>
      </c>
      <c r="G169" s="592" t="s">
        <v>5499</v>
      </c>
      <c r="H169" s="592" t="s">
        <v>5499</v>
      </c>
      <c r="I169" s="592">
        <v>7.2615279E7</v>
      </c>
      <c r="J169" s="596"/>
      <c r="K169" s="866"/>
      <c r="L169" s="592" t="s">
        <v>418</v>
      </c>
      <c r="M169" s="596"/>
      <c r="N169" s="592">
        <v>129.0</v>
      </c>
      <c r="O169" s="592">
        <f t="shared" si="2"/>
        <v>129</v>
      </c>
      <c r="P169" s="596"/>
      <c r="Q169" s="592" t="s">
        <v>854</v>
      </c>
      <c r="R169" s="597" t="s">
        <v>1885</v>
      </c>
      <c r="S169" s="592" t="s">
        <v>1795</v>
      </c>
      <c r="T169" s="92"/>
      <c r="U169" s="108"/>
    </row>
    <row r="170">
      <c r="A170" s="592">
        <v>168.0</v>
      </c>
      <c r="B170" s="593">
        <v>45683.0</v>
      </c>
      <c r="C170" s="593">
        <v>45683.0</v>
      </c>
      <c r="D170" s="592"/>
      <c r="E170" s="592">
        <v>12367.0</v>
      </c>
      <c r="F170" s="592">
        <v>7753022.0</v>
      </c>
      <c r="G170" s="592" t="s">
        <v>5536</v>
      </c>
      <c r="H170" s="592" t="s">
        <v>5537</v>
      </c>
      <c r="I170" s="592">
        <v>7.0294479E7</v>
      </c>
      <c r="J170" s="596"/>
      <c r="K170" s="866"/>
      <c r="L170" s="592" t="s">
        <v>418</v>
      </c>
      <c r="M170" s="596"/>
      <c r="N170" s="592">
        <v>753.0</v>
      </c>
      <c r="O170" s="592">
        <f t="shared" si="2"/>
        <v>753</v>
      </c>
      <c r="P170" s="596"/>
      <c r="Q170" s="592" t="s">
        <v>854</v>
      </c>
      <c r="R170" s="597" t="s">
        <v>1885</v>
      </c>
      <c r="S170" s="592" t="s">
        <v>5538</v>
      </c>
      <c r="T170" s="92"/>
      <c r="U170" s="108"/>
    </row>
    <row r="171">
      <c r="A171" s="592">
        <v>169.0</v>
      </c>
      <c r="B171" s="593">
        <v>45683.0</v>
      </c>
      <c r="C171" s="593">
        <v>45683.0</v>
      </c>
      <c r="D171" s="592"/>
      <c r="E171" s="592">
        <v>12368.0</v>
      </c>
      <c r="F171" s="592">
        <v>8255183.0</v>
      </c>
      <c r="G171" s="592" t="s">
        <v>5539</v>
      </c>
      <c r="H171" s="592" t="s">
        <v>5539</v>
      </c>
      <c r="I171" s="592">
        <v>7.6020734E7</v>
      </c>
      <c r="J171" s="596"/>
      <c r="K171" s="866"/>
      <c r="L171" s="592" t="s">
        <v>418</v>
      </c>
      <c r="M171" s="596"/>
      <c r="N171" s="592">
        <v>595.0</v>
      </c>
      <c r="O171" s="592">
        <f t="shared" si="2"/>
        <v>595</v>
      </c>
      <c r="P171" s="596"/>
      <c r="Q171" s="592" t="s">
        <v>854</v>
      </c>
      <c r="R171" s="597" t="s">
        <v>1885</v>
      </c>
      <c r="S171" s="592" t="s">
        <v>5540</v>
      </c>
      <c r="T171" s="92"/>
      <c r="U171" s="108"/>
    </row>
    <row r="172">
      <c r="A172" s="592">
        <v>170.0</v>
      </c>
      <c r="B172" s="593">
        <v>45683.0</v>
      </c>
      <c r="C172" s="593">
        <v>45683.0</v>
      </c>
      <c r="D172" s="592"/>
      <c r="E172" s="592">
        <v>12369.0</v>
      </c>
      <c r="F172" s="592">
        <v>6.308689015E9</v>
      </c>
      <c r="G172" s="592" t="s">
        <v>5541</v>
      </c>
      <c r="H172" s="592" t="s">
        <v>5541</v>
      </c>
      <c r="I172" s="592">
        <v>7.5753062E7</v>
      </c>
      <c r="J172" s="599"/>
      <c r="K172" s="866">
        <v>32968.0</v>
      </c>
      <c r="L172" s="592" t="s">
        <v>418</v>
      </c>
      <c r="M172" s="596"/>
      <c r="N172" s="592">
        <v>674.0</v>
      </c>
      <c r="O172" s="592">
        <f t="shared" si="2"/>
        <v>674</v>
      </c>
      <c r="P172" s="596"/>
      <c r="Q172" s="592" t="s">
        <v>854</v>
      </c>
      <c r="R172" s="597" t="s">
        <v>1885</v>
      </c>
      <c r="S172" s="592" t="s">
        <v>5542</v>
      </c>
      <c r="T172" s="92"/>
      <c r="U172" s="108"/>
    </row>
    <row r="173">
      <c r="A173" s="592">
        <v>171.0</v>
      </c>
      <c r="B173" s="593">
        <v>45683.0</v>
      </c>
      <c r="C173" s="593">
        <v>45683.0</v>
      </c>
      <c r="D173" s="592"/>
      <c r="E173" s="592">
        <v>12370.0</v>
      </c>
      <c r="F173" s="592">
        <v>5363942.0</v>
      </c>
      <c r="G173" s="592" t="s">
        <v>5543</v>
      </c>
      <c r="H173" s="592" t="s">
        <v>5543</v>
      </c>
      <c r="I173" s="592">
        <v>7.0887834E7</v>
      </c>
      <c r="J173" s="592" t="s">
        <v>5544</v>
      </c>
      <c r="K173" s="866"/>
      <c r="L173" s="592" t="s">
        <v>701</v>
      </c>
      <c r="M173" s="596"/>
      <c r="N173" s="592">
        <v>270.0</v>
      </c>
      <c r="O173" s="592">
        <f t="shared" si="2"/>
        <v>270</v>
      </c>
      <c r="P173" s="596"/>
      <c r="Q173" s="592" t="s">
        <v>854</v>
      </c>
      <c r="R173" s="597" t="s">
        <v>1885</v>
      </c>
      <c r="S173" s="592" t="s">
        <v>5545</v>
      </c>
      <c r="T173" s="92"/>
      <c r="U173" s="108"/>
    </row>
    <row r="174">
      <c r="A174" s="592">
        <v>172.0</v>
      </c>
      <c r="B174" s="593">
        <v>45684.0</v>
      </c>
      <c r="C174" s="593">
        <v>45684.0</v>
      </c>
      <c r="D174" s="592"/>
      <c r="E174" s="592">
        <v>12378.0</v>
      </c>
      <c r="F174" s="592">
        <v>7683647.0</v>
      </c>
      <c r="G174" s="592" t="s">
        <v>5546</v>
      </c>
      <c r="H174" s="592" t="s">
        <v>5546</v>
      </c>
      <c r="I174" s="592">
        <v>7.8061614E7</v>
      </c>
      <c r="J174" s="596"/>
      <c r="K174" s="866"/>
      <c r="L174" s="592" t="s">
        <v>2260</v>
      </c>
      <c r="M174" s="596"/>
      <c r="N174" s="592">
        <v>336.0</v>
      </c>
      <c r="O174" s="592">
        <f t="shared" si="2"/>
        <v>336</v>
      </c>
      <c r="P174" s="596"/>
      <c r="Q174" s="592" t="s">
        <v>854</v>
      </c>
      <c r="R174" s="597" t="s">
        <v>1885</v>
      </c>
      <c r="S174" s="592" t="s">
        <v>5547</v>
      </c>
      <c r="T174" s="92"/>
      <c r="U174" s="108"/>
    </row>
    <row r="175">
      <c r="A175" s="825">
        <v>173.0</v>
      </c>
      <c r="B175" s="826">
        <v>45684.0</v>
      </c>
      <c r="C175" s="826">
        <v>45674.0</v>
      </c>
      <c r="D175" s="825"/>
      <c r="E175" s="825">
        <v>12379.0</v>
      </c>
      <c r="F175" s="825">
        <v>5896271.0</v>
      </c>
      <c r="G175" s="825" t="s">
        <v>5164</v>
      </c>
      <c r="H175" s="825" t="s">
        <v>5164</v>
      </c>
      <c r="I175" s="825">
        <v>7.0880655E7</v>
      </c>
      <c r="J175" s="825"/>
      <c r="K175" s="872"/>
      <c r="L175" s="825" t="s">
        <v>119</v>
      </c>
      <c r="M175" s="825"/>
      <c r="N175" s="825">
        <v>739.0</v>
      </c>
      <c r="O175" s="825">
        <f t="shared" si="2"/>
        <v>739</v>
      </c>
      <c r="P175" s="825" t="s">
        <v>2845</v>
      </c>
      <c r="Q175" s="825" t="s">
        <v>854</v>
      </c>
      <c r="R175" s="829" t="s">
        <v>4352</v>
      </c>
      <c r="S175" s="825" t="s">
        <v>2809</v>
      </c>
      <c r="T175" s="92"/>
      <c r="U175" s="108"/>
    </row>
    <row r="176">
      <c r="A176" s="592">
        <v>174.0</v>
      </c>
      <c r="B176" s="593">
        <v>45684.0</v>
      </c>
      <c r="C176" s="593">
        <v>45682.0</v>
      </c>
      <c r="D176" s="592">
        <v>3.81401100124583E14</v>
      </c>
      <c r="E176" s="592">
        <v>12390.0</v>
      </c>
      <c r="F176" s="592">
        <v>4610259.0</v>
      </c>
      <c r="G176" s="592" t="s">
        <v>5273</v>
      </c>
      <c r="H176" s="592" t="s">
        <v>5274</v>
      </c>
      <c r="I176" s="592">
        <v>7.2149835E7</v>
      </c>
      <c r="J176" s="592" t="s">
        <v>5275</v>
      </c>
      <c r="K176" s="866">
        <v>33636.0</v>
      </c>
      <c r="L176" s="592" t="s">
        <v>1127</v>
      </c>
      <c r="M176" s="592" t="s">
        <v>27</v>
      </c>
      <c r="N176" s="592">
        <v>789.0</v>
      </c>
      <c r="O176" s="592">
        <f t="shared" si="2"/>
        <v>789</v>
      </c>
      <c r="P176" s="592" t="s">
        <v>2845</v>
      </c>
      <c r="Q176" s="592" t="s">
        <v>854</v>
      </c>
      <c r="R176" s="597" t="s">
        <v>1885</v>
      </c>
      <c r="S176" s="592" t="s">
        <v>5548</v>
      </c>
      <c r="T176" s="92"/>
      <c r="U176" s="108"/>
    </row>
    <row r="177">
      <c r="A177" s="592">
        <v>175.0</v>
      </c>
      <c r="B177" s="593">
        <v>45684.0</v>
      </c>
      <c r="C177" s="593">
        <v>45703.0</v>
      </c>
      <c r="D177" s="592"/>
      <c r="E177" s="592">
        <v>12391.0</v>
      </c>
      <c r="F177" s="592">
        <v>7771252.0</v>
      </c>
      <c r="G177" s="592" t="s">
        <v>5549</v>
      </c>
      <c r="H177" s="592" t="s">
        <v>5549</v>
      </c>
      <c r="I177" s="592">
        <v>7.3980441E7</v>
      </c>
      <c r="J177" s="592" t="s">
        <v>5550</v>
      </c>
      <c r="K177" s="866"/>
      <c r="L177" s="592" t="s">
        <v>305</v>
      </c>
      <c r="M177" s="592" t="s">
        <v>27</v>
      </c>
      <c r="N177" s="592">
        <v>500.0</v>
      </c>
      <c r="O177" s="592">
        <f t="shared" si="2"/>
        <v>500</v>
      </c>
      <c r="P177" s="632" t="s">
        <v>5551</v>
      </c>
      <c r="Q177" s="592" t="s">
        <v>854</v>
      </c>
      <c r="R177" s="597" t="s">
        <v>1885</v>
      </c>
      <c r="S177" s="592" t="s">
        <v>5552</v>
      </c>
      <c r="T177" s="92"/>
      <c r="U177" s="108"/>
    </row>
    <row r="178">
      <c r="A178" s="29">
        <v>176.0</v>
      </c>
      <c r="B178" s="174">
        <v>45685.0</v>
      </c>
      <c r="C178" s="174">
        <v>45686.0</v>
      </c>
      <c r="D178" s="29"/>
      <c r="E178" s="29">
        <v>12406.0</v>
      </c>
      <c r="F178" s="29">
        <v>6253425.0</v>
      </c>
      <c r="G178" s="29" t="s">
        <v>5553</v>
      </c>
      <c r="H178" s="29" t="s">
        <v>5553</v>
      </c>
      <c r="I178" s="29">
        <v>7.73346488E8</v>
      </c>
      <c r="J178" s="787"/>
      <c r="K178" s="890">
        <v>31452.0</v>
      </c>
      <c r="L178" s="29" t="s">
        <v>89</v>
      </c>
      <c r="M178" s="29" t="s">
        <v>44</v>
      </c>
      <c r="N178" s="29">
        <v>3409.0</v>
      </c>
      <c r="O178" s="29">
        <f t="shared" si="2"/>
        <v>3409</v>
      </c>
      <c r="P178" s="216"/>
      <c r="Q178" s="29" t="s">
        <v>854</v>
      </c>
      <c r="R178" s="177" t="s">
        <v>988</v>
      </c>
      <c r="S178" s="29" t="s">
        <v>5554</v>
      </c>
      <c r="T178" s="92"/>
      <c r="U178" s="108"/>
    </row>
    <row r="179">
      <c r="A179" s="29">
        <v>177.0</v>
      </c>
      <c r="B179" s="174">
        <v>45685.0</v>
      </c>
      <c r="C179" s="174">
        <v>45686.0</v>
      </c>
      <c r="D179" s="29"/>
      <c r="E179" s="29">
        <v>12407.0</v>
      </c>
      <c r="F179" s="29">
        <v>6275941.0</v>
      </c>
      <c r="G179" s="29" t="s">
        <v>5555</v>
      </c>
      <c r="H179" s="29" t="s">
        <v>5555</v>
      </c>
      <c r="I179" s="29">
        <v>7.8127095E7</v>
      </c>
      <c r="J179" s="548"/>
      <c r="K179" s="891">
        <v>32131.0</v>
      </c>
      <c r="L179" s="29" t="s">
        <v>1343</v>
      </c>
      <c r="M179" s="216"/>
      <c r="N179" s="29">
        <v>1000.0</v>
      </c>
      <c r="O179" s="29">
        <f t="shared" si="2"/>
        <v>1000</v>
      </c>
      <c r="P179" s="29" t="s">
        <v>5556</v>
      </c>
      <c r="Q179" s="29" t="s">
        <v>854</v>
      </c>
      <c r="R179" s="177" t="s">
        <v>988</v>
      </c>
      <c r="S179" s="29" t="s">
        <v>5557</v>
      </c>
      <c r="T179" s="92"/>
      <c r="U179" s="108"/>
    </row>
    <row r="180">
      <c r="A180" s="29">
        <v>178.0</v>
      </c>
      <c r="B180" s="174">
        <v>45685.0</v>
      </c>
      <c r="C180" s="174">
        <v>45686.0</v>
      </c>
      <c r="D180" s="29"/>
      <c r="E180" s="29">
        <v>12408.0</v>
      </c>
      <c r="F180" s="29">
        <v>0.0</v>
      </c>
      <c r="G180" s="29" t="s">
        <v>5558</v>
      </c>
      <c r="H180" s="29" t="s">
        <v>5558</v>
      </c>
      <c r="I180" s="29">
        <v>7.1045466E7</v>
      </c>
      <c r="J180" s="892"/>
      <c r="K180" s="893">
        <v>33477.0</v>
      </c>
      <c r="L180" s="29" t="s">
        <v>2260</v>
      </c>
      <c r="M180" s="216"/>
      <c r="N180" s="29">
        <v>247.0</v>
      </c>
      <c r="O180" s="29">
        <f t="shared" si="2"/>
        <v>247</v>
      </c>
      <c r="P180" s="216"/>
      <c r="Q180" s="29" t="s">
        <v>854</v>
      </c>
      <c r="R180" s="177" t="s">
        <v>988</v>
      </c>
      <c r="S180" s="29" t="s">
        <v>5559</v>
      </c>
      <c r="T180" s="92"/>
      <c r="U180" s="108"/>
    </row>
    <row r="181">
      <c r="A181" s="158">
        <v>179.0</v>
      </c>
      <c r="B181" s="159">
        <v>45685.0</v>
      </c>
      <c r="C181" s="159">
        <v>45686.0</v>
      </c>
      <c r="D181" s="158"/>
      <c r="E181" s="158">
        <v>12249.0</v>
      </c>
      <c r="F181" s="158">
        <v>3764387.0</v>
      </c>
      <c r="G181" s="158" t="s">
        <v>5560</v>
      </c>
      <c r="H181" s="158" t="s">
        <v>5561</v>
      </c>
      <c r="I181" s="158">
        <v>7.7737645E7</v>
      </c>
      <c r="J181" s="162"/>
      <c r="K181" s="878"/>
      <c r="L181" s="158" t="s">
        <v>141</v>
      </c>
      <c r="M181" s="158" t="s">
        <v>27</v>
      </c>
      <c r="N181" s="158">
        <v>2677.0</v>
      </c>
      <c r="O181" s="158">
        <f t="shared" si="2"/>
        <v>2677</v>
      </c>
      <c r="P181" s="158" t="s">
        <v>5562</v>
      </c>
      <c r="Q181" s="158" t="s">
        <v>854</v>
      </c>
      <c r="R181" s="163" t="s">
        <v>4859</v>
      </c>
      <c r="S181" s="158" t="s">
        <v>5563</v>
      </c>
      <c r="T181" s="92"/>
      <c r="U181" s="108"/>
    </row>
    <row r="182">
      <c r="A182" s="592">
        <v>180.0</v>
      </c>
      <c r="B182" s="593">
        <v>45685.0</v>
      </c>
      <c r="C182" s="593">
        <v>45686.0</v>
      </c>
      <c r="D182" s="592"/>
      <c r="E182" s="592">
        <v>12410.0</v>
      </c>
      <c r="F182" s="592">
        <v>2945369.0</v>
      </c>
      <c r="G182" s="592" t="s">
        <v>5564</v>
      </c>
      <c r="H182" s="592" t="s">
        <v>5565</v>
      </c>
      <c r="I182" s="592">
        <v>6.0959316E7</v>
      </c>
      <c r="J182" s="596"/>
      <c r="K182" s="866"/>
      <c r="L182" s="592" t="s">
        <v>2260</v>
      </c>
      <c r="M182" s="596"/>
      <c r="N182" s="592">
        <v>178.0</v>
      </c>
      <c r="O182" s="592">
        <f t="shared" si="2"/>
        <v>178</v>
      </c>
      <c r="P182" s="596"/>
      <c r="Q182" s="592" t="s">
        <v>854</v>
      </c>
      <c r="R182" s="597" t="s">
        <v>1885</v>
      </c>
      <c r="S182" s="592" t="s">
        <v>5566</v>
      </c>
      <c r="T182" s="92"/>
      <c r="U182" s="108"/>
    </row>
    <row r="183">
      <c r="A183" s="592">
        <v>181.0</v>
      </c>
      <c r="B183" s="593">
        <v>45685.0</v>
      </c>
      <c r="C183" s="593">
        <v>45688.0</v>
      </c>
      <c r="D183" s="592"/>
      <c r="E183" s="592">
        <v>12411.0</v>
      </c>
      <c r="F183" s="592">
        <v>4680705.0</v>
      </c>
      <c r="G183" s="592" t="s">
        <v>5567</v>
      </c>
      <c r="H183" s="592" t="s">
        <v>5568</v>
      </c>
      <c r="I183" s="592">
        <v>7.902356E7</v>
      </c>
      <c r="J183" s="592" t="s">
        <v>5569</v>
      </c>
      <c r="K183" s="866">
        <v>29985.0</v>
      </c>
      <c r="L183" s="592" t="s">
        <v>89</v>
      </c>
      <c r="M183" s="592" t="s">
        <v>44</v>
      </c>
      <c r="N183" s="592">
        <v>5049.0</v>
      </c>
      <c r="O183" s="592">
        <f t="shared" si="2"/>
        <v>5049</v>
      </c>
      <c r="P183" s="596"/>
      <c r="Q183" s="592" t="s">
        <v>854</v>
      </c>
      <c r="R183" s="597" t="s">
        <v>1885</v>
      </c>
      <c r="S183" s="592" t="s">
        <v>5570</v>
      </c>
      <c r="T183" s="92"/>
      <c r="U183" s="108"/>
    </row>
    <row r="184">
      <c r="A184" s="592">
        <v>182.0</v>
      </c>
      <c r="B184" s="593">
        <v>45686.0</v>
      </c>
      <c r="C184" s="593">
        <v>45686.0</v>
      </c>
      <c r="D184" s="592"/>
      <c r="E184" s="592">
        <v>12420.0</v>
      </c>
      <c r="F184" s="592">
        <v>4657907.0</v>
      </c>
      <c r="G184" s="592" t="s">
        <v>5571</v>
      </c>
      <c r="H184" s="592" t="s">
        <v>5571</v>
      </c>
      <c r="I184" s="592">
        <v>7.2514903E7</v>
      </c>
      <c r="J184" s="596"/>
      <c r="K184" s="866">
        <v>29129.0</v>
      </c>
      <c r="L184" s="592" t="s">
        <v>418</v>
      </c>
      <c r="M184" s="596"/>
      <c r="N184" s="592">
        <v>425.0</v>
      </c>
      <c r="O184" s="592">
        <f t="shared" si="2"/>
        <v>425</v>
      </c>
      <c r="P184" s="596"/>
      <c r="Q184" s="592" t="s">
        <v>854</v>
      </c>
      <c r="R184" s="597" t="s">
        <v>1885</v>
      </c>
      <c r="S184" s="592" t="s">
        <v>5572</v>
      </c>
      <c r="T184" s="92"/>
      <c r="U184" s="108"/>
    </row>
    <row r="185">
      <c r="A185" s="592">
        <v>183.0</v>
      </c>
      <c r="B185" s="593">
        <v>45686.0</v>
      </c>
      <c r="C185" s="593">
        <v>45687.0</v>
      </c>
      <c r="D185" s="592"/>
      <c r="E185" s="592">
        <v>12421.0</v>
      </c>
      <c r="F185" s="592">
        <v>4735813.0</v>
      </c>
      <c r="G185" s="592" t="s">
        <v>5573</v>
      </c>
      <c r="H185" s="592" t="s">
        <v>5574</v>
      </c>
      <c r="I185" s="592">
        <v>7.6085152E7</v>
      </c>
      <c r="J185" s="596"/>
      <c r="K185" s="866"/>
      <c r="L185" s="592" t="s">
        <v>418</v>
      </c>
      <c r="M185" s="592"/>
      <c r="N185" s="592">
        <v>405.0</v>
      </c>
      <c r="O185" s="592">
        <f t="shared" si="2"/>
        <v>405</v>
      </c>
      <c r="P185" s="596"/>
      <c r="Q185" s="592" t="s">
        <v>854</v>
      </c>
      <c r="R185" s="597" t="s">
        <v>1885</v>
      </c>
      <c r="S185" s="592" t="s">
        <v>5575</v>
      </c>
      <c r="T185" s="92"/>
      <c r="U185" s="108"/>
    </row>
    <row r="186">
      <c r="A186" s="592">
        <v>184.0</v>
      </c>
      <c r="B186" s="593">
        <v>45686.0</v>
      </c>
      <c r="C186" s="593">
        <v>45688.0</v>
      </c>
      <c r="D186" s="592"/>
      <c r="E186" s="592">
        <v>12422.0</v>
      </c>
      <c r="F186" s="592">
        <v>0.0</v>
      </c>
      <c r="G186" s="592" t="s">
        <v>5576</v>
      </c>
      <c r="H186" s="592" t="s">
        <v>5576</v>
      </c>
      <c r="I186" s="592">
        <v>7.7076083E7</v>
      </c>
      <c r="J186" s="596"/>
      <c r="K186" s="866"/>
      <c r="L186" s="592" t="s">
        <v>418</v>
      </c>
      <c r="M186" s="596"/>
      <c r="N186" s="592">
        <v>178.0</v>
      </c>
      <c r="O186" s="592">
        <f t="shared" si="2"/>
        <v>178</v>
      </c>
      <c r="P186" s="596"/>
      <c r="Q186" s="592" t="s">
        <v>854</v>
      </c>
      <c r="R186" s="597" t="s">
        <v>1885</v>
      </c>
      <c r="S186" s="592" t="s">
        <v>5577</v>
      </c>
      <c r="T186" s="92"/>
      <c r="U186" s="108"/>
    </row>
    <row r="187">
      <c r="A187" s="29">
        <v>185.0</v>
      </c>
      <c r="B187" s="174">
        <v>45686.0</v>
      </c>
      <c r="C187" s="174">
        <v>45686.0</v>
      </c>
      <c r="D187" s="29"/>
      <c r="E187" s="29">
        <v>12423.0</v>
      </c>
      <c r="F187" s="29">
        <v>6275941.0</v>
      </c>
      <c r="G187" s="29" t="s">
        <v>5555</v>
      </c>
      <c r="H187" s="29" t="s">
        <v>5555</v>
      </c>
      <c r="I187" s="29">
        <v>7.8127095E7</v>
      </c>
      <c r="J187" s="548"/>
      <c r="K187" s="891">
        <v>32131.0</v>
      </c>
      <c r="L187" s="29" t="s">
        <v>1343</v>
      </c>
      <c r="M187" s="216"/>
      <c r="N187" s="29">
        <f>770+90</f>
        <v>860</v>
      </c>
      <c r="O187" s="29">
        <f t="shared" si="2"/>
        <v>860</v>
      </c>
      <c r="P187" s="29"/>
      <c r="Q187" s="29" t="s">
        <v>854</v>
      </c>
      <c r="R187" s="177" t="s">
        <v>988</v>
      </c>
      <c r="S187" s="29" t="s">
        <v>5578</v>
      </c>
      <c r="T187" s="92"/>
      <c r="U187" s="108"/>
    </row>
    <row r="188">
      <c r="A188" s="592">
        <v>186.0</v>
      </c>
      <c r="B188" s="593">
        <v>45687.0</v>
      </c>
      <c r="C188" s="593">
        <v>45688.0</v>
      </c>
      <c r="D188" s="592"/>
      <c r="E188" s="592">
        <v>12445.0</v>
      </c>
      <c r="F188" s="592">
        <v>3332472.0</v>
      </c>
      <c r="G188" s="592" t="s">
        <v>5579</v>
      </c>
      <c r="H188" s="592" t="s">
        <v>5579</v>
      </c>
      <c r="I188" s="600" t="s">
        <v>5580</v>
      </c>
      <c r="J188" s="596"/>
      <c r="K188" s="866">
        <v>24628.0</v>
      </c>
      <c r="L188" s="592" t="s">
        <v>1127</v>
      </c>
      <c r="M188" s="592" t="s">
        <v>44</v>
      </c>
      <c r="N188" s="592">
        <v>1649.0</v>
      </c>
      <c r="O188" s="592">
        <f t="shared" si="2"/>
        <v>1649</v>
      </c>
      <c r="P188" s="596"/>
      <c r="Q188" s="592" t="s">
        <v>854</v>
      </c>
      <c r="R188" s="597" t="s">
        <v>1885</v>
      </c>
      <c r="S188" s="592" t="s">
        <v>5581</v>
      </c>
      <c r="T188" s="92"/>
      <c r="U188" s="108"/>
    </row>
    <row r="189">
      <c r="A189" s="592">
        <v>187.0</v>
      </c>
      <c r="B189" s="593">
        <v>45687.0</v>
      </c>
      <c r="C189" s="593">
        <v>45690.0</v>
      </c>
      <c r="D189" s="592"/>
      <c r="E189" s="592">
        <v>12446.0</v>
      </c>
      <c r="F189" s="592">
        <v>5385858.0</v>
      </c>
      <c r="G189" s="592" t="s">
        <v>5582</v>
      </c>
      <c r="H189" s="592" t="s">
        <v>5583</v>
      </c>
      <c r="I189" s="592">
        <v>6.2027111E7</v>
      </c>
      <c r="J189" s="596"/>
      <c r="K189" s="866"/>
      <c r="L189" s="592" t="s">
        <v>418</v>
      </c>
      <c r="M189" s="596"/>
      <c r="N189" s="592">
        <v>466.0</v>
      </c>
      <c r="O189" s="592">
        <f t="shared" si="2"/>
        <v>466</v>
      </c>
      <c r="P189" s="596"/>
      <c r="Q189" s="592" t="s">
        <v>854</v>
      </c>
      <c r="R189" s="597" t="s">
        <v>1885</v>
      </c>
      <c r="S189" s="592" t="s">
        <v>5584</v>
      </c>
      <c r="T189" s="92"/>
      <c r="U189" s="108"/>
    </row>
    <row r="190">
      <c r="A190" s="592">
        <v>188.0</v>
      </c>
      <c r="B190" s="593">
        <v>45687.0</v>
      </c>
      <c r="C190" s="593">
        <v>45689.0</v>
      </c>
      <c r="D190" s="592"/>
      <c r="E190" s="592">
        <v>12447.0</v>
      </c>
      <c r="F190" s="592">
        <v>0.0</v>
      </c>
      <c r="G190" s="592" t="s">
        <v>5585</v>
      </c>
      <c r="H190" s="592" t="s">
        <v>5585</v>
      </c>
      <c r="I190" s="592">
        <v>7.563195E7</v>
      </c>
      <c r="J190" s="596"/>
      <c r="K190" s="866"/>
      <c r="L190" s="592" t="s">
        <v>418</v>
      </c>
      <c r="M190" s="596"/>
      <c r="N190" s="592">
        <v>129.0</v>
      </c>
      <c r="O190" s="592">
        <f t="shared" si="2"/>
        <v>129</v>
      </c>
      <c r="P190" s="596"/>
      <c r="Q190" s="592" t="s">
        <v>854</v>
      </c>
      <c r="R190" s="597" t="s">
        <v>1885</v>
      </c>
      <c r="S190" s="592" t="s">
        <v>5586</v>
      </c>
      <c r="T190" s="92"/>
      <c r="U190" s="108"/>
    </row>
    <row r="191">
      <c r="A191" s="592">
        <v>189.0</v>
      </c>
      <c r="B191" s="593">
        <v>45687.0</v>
      </c>
      <c r="C191" s="593">
        <v>45689.0</v>
      </c>
      <c r="D191" s="592"/>
      <c r="E191" s="592">
        <v>12448.0</v>
      </c>
      <c r="F191" s="592">
        <v>5321499.0</v>
      </c>
      <c r="G191" s="592" t="s">
        <v>5587</v>
      </c>
      <c r="H191" s="592" t="s">
        <v>5587</v>
      </c>
      <c r="I191" s="592">
        <v>7.0898166E7</v>
      </c>
      <c r="J191" s="592" t="s">
        <v>5588</v>
      </c>
      <c r="K191" s="866"/>
      <c r="L191" s="592" t="s">
        <v>418</v>
      </c>
      <c r="M191" s="596"/>
      <c r="N191" s="592">
        <v>258.0</v>
      </c>
      <c r="O191" s="592">
        <f t="shared" si="2"/>
        <v>258</v>
      </c>
      <c r="P191" s="596"/>
      <c r="Q191" s="592" t="s">
        <v>854</v>
      </c>
      <c r="R191" s="597" t="s">
        <v>1885</v>
      </c>
      <c r="S191" s="592" t="s">
        <v>5589</v>
      </c>
      <c r="T191" s="92"/>
      <c r="U191" s="108"/>
    </row>
    <row r="192">
      <c r="A192" s="592">
        <v>190.0</v>
      </c>
      <c r="B192" s="593">
        <v>45687.0</v>
      </c>
      <c r="C192" s="593">
        <v>45690.0</v>
      </c>
      <c r="D192" s="592"/>
      <c r="E192" s="592">
        <v>12449.0</v>
      </c>
      <c r="F192" s="592">
        <v>2945369.0</v>
      </c>
      <c r="G192" s="592" t="s">
        <v>5564</v>
      </c>
      <c r="H192" s="592" t="s">
        <v>5565</v>
      </c>
      <c r="I192" s="592">
        <v>6.0959316E7</v>
      </c>
      <c r="J192" s="596"/>
      <c r="K192" s="866"/>
      <c r="L192" s="592" t="s">
        <v>418</v>
      </c>
      <c r="M192" s="596"/>
      <c r="N192" s="592">
        <v>120.0</v>
      </c>
      <c r="O192" s="592">
        <f t="shared" si="2"/>
        <v>120</v>
      </c>
      <c r="P192" s="592" t="s">
        <v>5590</v>
      </c>
      <c r="Q192" s="592" t="s">
        <v>854</v>
      </c>
      <c r="R192" s="597" t="s">
        <v>1885</v>
      </c>
      <c r="S192" s="592" t="s">
        <v>5591</v>
      </c>
      <c r="T192" s="92"/>
      <c r="U192" s="108"/>
    </row>
    <row r="193">
      <c r="A193" s="592">
        <v>191.0</v>
      </c>
      <c r="B193" s="593">
        <v>45687.0</v>
      </c>
      <c r="C193" s="593">
        <v>45688.0</v>
      </c>
      <c r="D193" s="592"/>
      <c r="E193" s="592">
        <v>12450.0</v>
      </c>
      <c r="F193" s="592">
        <v>0.0</v>
      </c>
      <c r="G193" s="592" t="s">
        <v>5592</v>
      </c>
      <c r="H193" s="592" t="s">
        <v>5592</v>
      </c>
      <c r="I193" s="592">
        <v>6.8777773E7</v>
      </c>
      <c r="J193" s="596"/>
      <c r="K193" s="866"/>
      <c r="L193" s="592" t="s">
        <v>418</v>
      </c>
      <c r="M193" s="596"/>
      <c r="N193" s="592">
        <v>247.0</v>
      </c>
      <c r="O193" s="592">
        <f t="shared" si="2"/>
        <v>247</v>
      </c>
      <c r="P193" s="596"/>
      <c r="Q193" s="592" t="s">
        <v>854</v>
      </c>
      <c r="R193" s="597" t="s">
        <v>1885</v>
      </c>
      <c r="S193" s="592" t="s">
        <v>5593</v>
      </c>
      <c r="T193" s="92"/>
      <c r="U193" s="108"/>
    </row>
    <row r="194">
      <c r="A194" s="592">
        <v>192.0</v>
      </c>
      <c r="B194" s="593">
        <v>45688.0</v>
      </c>
      <c r="C194" s="593">
        <v>45688.0</v>
      </c>
      <c r="D194" s="592"/>
      <c r="E194" s="592">
        <v>12483.0</v>
      </c>
      <c r="F194" s="592">
        <v>5888841.0</v>
      </c>
      <c r="G194" s="592" t="s">
        <v>5594</v>
      </c>
      <c r="H194" s="592" t="s">
        <v>5246</v>
      </c>
      <c r="I194" s="592">
        <v>7.8087947E7</v>
      </c>
      <c r="J194" s="596"/>
      <c r="K194" s="866"/>
      <c r="L194" s="592" t="s">
        <v>418</v>
      </c>
      <c r="M194" s="596"/>
      <c r="N194" s="592">
        <v>336.0</v>
      </c>
      <c r="O194" s="592">
        <f t="shared" si="2"/>
        <v>336</v>
      </c>
      <c r="P194" s="596"/>
      <c r="Q194" s="592" t="s">
        <v>854</v>
      </c>
      <c r="R194" s="597" t="s">
        <v>1885</v>
      </c>
      <c r="S194" s="592" t="s">
        <v>5595</v>
      </c>
      <c r="T194" s="92"/>
      <c r="U194" s="108"/>
    </row>
    <row r="195">
      <c r="A195" s="592">
        <v>193.0</v>
      </c>
      <c r="B195" s="593">
        <v>45688.0</v>
      </c>
      <c r="C195" s="593">
        <v>45688.0</v>
      </c>
      <c r="D195" s="592"/>
      <c r="E195" s="592">
        <v>12484.0</v>
      </c>
      <c r="F195" s="592">
        <v>8.199564016E9</v>
      </c>
      <c r="G195" s="592" t="s">
        <v>5596</v>
      </c>
      <c r="H195" s="592" t="s">
        <v>5597</v>
      </c>
      <c r="I195" s="592">
        <v>7.7349102E7</v>
      </c>
      <c r="J195" s="596"/>
      <c r="K195" s="866"/>
      <c r="L195" s="592" t="s">
        <v>305</v>
      </c>
      <c r="M195" s="596"/>
      <c r="N195" s="592">
        <f>120+1099</f>
        <v>1219</v>
      </c>
      <c r="O195" s="592">
        <f t="shared" si="2"/>
        <v>1219</v>
      </c>
      <c r="P195" s="596"/>
      <c r="Q195" s="592" t="s">
        <v>854</v>
      </c>
      <c r="R195" s="597" t="s">
        <v>1885</v>
      </c>
      <c r="S195" s="592" t="s">
        <v>5598</v>
      </c>
      <c r="T195" s="92"/>
      <c r="U195" s="108"/>
    </row>
    <row r="196">
      <c r="A196" s="592">
        <v>194.0</v>
      </c>
      <c r="B196" s="593">
        <v>45688.0</v>
      </c>
      <c r="C196" s="593">
        <v>45707.0</v>
      </c>
      <c r="D196" s="592"/>
      <c r="E196" s="592">
        <v>12485.0</v>
      </c>
      <c r="F196" s="592">
        <v>1.2790964E7</v>
      </c>
      <c r="G196" s="592" t="s">
        <v>5599</v>
      </c>
      <c r="H196" s="592" t="s">
        <v>5599</v>
      </c>
      <c r="I196" s="592">
        <v>7.0064451E7</v>
      </c>
      <c r="J196" s="592" t="s">
        <v>5600</v>
      </c>
      <c r="K196" s="866"/>
      <c r="L196" s="592" t="s">
        <v>2260</v>
      </c>
      <c r="M196" s="596"/>
      <c r="N196" s="592">
        <v>178.0</v>
      </c>
      <c r="O196" s="592">
        <f t="shared" si="2"/>
        <v>178</v>
      </c>
      <c r="P196" s="592" t="s">
        <v>5601</v>
      </c>
      <c r="Q196" s="592" t="s">
        <v>854</v>
      </c>
      <c r="R196" s="597" t="s">
        <v>1885</v>
      </c>
      <c r="S196" s="592" t="s">
        <v>5602</v>
      </c>
      <c r="T196" s="92"/>
      <c r="U196" s="108"/>
    </row>
    <row r="197">
      <c r="A197" s="592">
        <v>195.0</v>
      </c>
      <c r="B197" s="593">
        <v>45688.0</v>
      </c>
      <c r="C197" s="593">
        <v>45688.0</v>
      </c>
      <c r="D197" s="592"/>
      <c r="E197" s="592">
        <v>12486.0</v>
      </c>
      <c r="F197" s="592">
        <v>0.0</v>
      </c>
      <c r="G197" s="592" t="s">
        <v>5576</v>
      </c>
      <c r="H197" s="592" t="s">
        <v>5576</v>
      </c>
      <c r="I197" s="592">
        <v>7.7076083E7</v>
      </c>
      <c r="J197" s="596"/>
      <c r="K197" s="866"/>
      <c r="L197" s="592" t="s">
        <v>2260</v>
      </c>
      <c r="M197" s="596"/>
      <c r="N197" s="592">
        <v>89.0</v>
      </c>
      <c r="O197" s="592">
        <f t="shared" si="2"/>
        <v>89</v>
      </c>
      <c r="P197" s="596"/>
      <c r="Q197" s="592" t="s">
        <v>854</v>
      </c>
      <c r="R197" s="597" t="s">
        <v>1885</v>
      </c>
      <c r="S197" s="592" t="s">
        <v>5603</v>
      </c>
      <c r="T197" s="92"/>
      <c r="U197" s="108"/>
    </row>
    <row r="198">
      <c r="A198" s="592">
        <v>196.0</v>
      </c>
      <c r="B198" s="593">
        <v>45688.0</v>
      </c>
      <c r="C198" s="593">
        <v>45689.0</v>
      </c>
      <c r="D198" s="592"/>
      <c r="E198" s="592">
        <v>12487.0</v>
      </c>
      <c r="F198" s="592">
        <v>5405177.0</v>
      </c>
      <c r="G198" s="592" t="s">
        <v>5604</v>
      </c>
      <c r="H198" s="592" t="s">
        <v>5604</v>
      </c>
      <c r="I198" s="592">
        <v>6.9223522E7</v>
      </c>
      <c r="J198" s="592" t="s">
        <v>5605</v>
      </c>
      <c r="K198" s="866"/>
      <c r="L198" s="592" t="s">
        <v>418</v>
      </c>
      <c r="M198" s="596"/>
      <c r="N198" s="592">
        <v>595.0</v>
      </c>
      <c r="O198" s="592">
        <f t="shared" si="2"/>
        <v>595</v>
      </c>
      <c r="P198" s="596"/>
      <c r="Q198" s="592" t="s">
        <v>854</v>
      </c>
      <c r="R198" s="597" t="s">
        <v>1885</v>
      </c>
      <c r="S198" s="592" t="s">
        <v>5540</v>
      </c>
      <c r="T198" s="92"/>
      <c r="U198" s="108"/>
    </row>
    <row r="199">
      <c r="A199" s="592">
        <v>197.0</v>
      </c>
      <c r="B199" s="593">
        <v>45688.0</v>
      </c>
      <c r="C199" s="593">
        <v>45689.0</v>
      </c>
      <c r="D199" s="592"/>
      <c r="E199" s="592">
        <v>12488.0</v>
      </c>
      <c r="F199" s="592">
        <v>4715115.0</v>
      </c>
      <c r="G199" s="592" t="s">
        <v>5606</v>
      </c>
      <c r="H199" s="592" t="s">
        <v>5606</v>
      </c>
      <c r="I199" s="592">
        <v>7.0291363E7</v>
      </c>
      <c r="J199" s="596"/>
      <c r="K199" s="866"/>
      <c r="L199" s="592" t="s">
        <v>418</v>
      </c>
      <c r="M199" s="596"/>
      <c r="N199" s="592">
        <v>932.0</v>
      </c>
      <c r="O199" s="592">
        <f t="shared" si="2"/>
        <v>932</v>
      </c>
      <c r="P199" s="596"/>
      <c r="Q199" s="592" t="s">
        <v>854</v>
      </c>
      <c r="R199" s="597" t="s">
        <v>1885</v>
      </c>
      <c r="S199" s="592" t="s">
        <v>5607</v>
      </c>
      <c r="T199" s="92"/>
      <c r="U199" s="108"/>
    </row>
    <row r="200">
      <c r="A200" s="592">
        <v>198.0</v>
      </c>
      <c r="B200" s="593">
        <v>45688.0</v>
      </c>
      <c r="C200" s="593">
        <v>45689.0</v>
      </c>
      <c r="D200" s="592"/>
      <c r="E200" s="592">
        <v>12499.0</v>
      </c>
      <c r="F200" s="592">
        <v>9845762.0</v>
      </c>
      <c r="G200" s="592" t="s">
        <v>5608</v>
      </c>
      <c r="H200" s="592" t="s">
        <v>5608</v>
      </c>
      <c r="I200" s="592">
        <v>7.4924561E7</v>
      </c>
      <c r="J200" s="596"/>
      <c r="K200" s="866"/>
      <c r="L200" s="592" t="s">
        <v>418</v>
      </c>
      <c r="M200" s="596"/>
      <c r="N200" s="592">
        <v>724.0</v>
      </c>
      <c r="O200" s="592">
        <f t="shared" si="2"/>
        <v>724</v>
      </c>
      <c r="P200" s="596"/>
      <c r="Q200" s="592" t="s">
        <v>854</v>
      </c>
      <c r="R200" s="597" t="s">
        <v>1885</v>
      </c>
      <c r="S200" s="592" t="s">
        <v>5609</v>
      </c>
      <c r="T200" s="92"/>
      <c r="U200" s="108"/>
    </row>
    <row r="201">
      <c r="A201" s="592">
        <v>199.0</v>
      </c>
      <c r="B201" s="593">
        <v>45688.0</v>
      </c>
      <c r="C201" s="593">
        <v>45689.0</v>
      </c>
      <c r="D201" s="592"/>
      <c r="E201" s="592">
        <v>12490.0</v>
      </c>
      <c r="F201" s="592">
        <v>3298472.0</v>
      </c>
      <c r="G201" s="592" t="s">
        <v>5610</v>
      </c>
      <c r="H201" s="592" t="s">
        <v>5611</v>
      </c>
      <c r="I201" s="592">
        <v>7.1316236E7</v>
      </c>
      <c r="J201" s="596"/>
      <c r="K201" s="866"/>
      <c r="L201" s="592" t="s">
        <v>701</v>
      </c>
      <c r="M201" s="596"/>
      <c r="N201" s="592">
        <v>100.0</v>
      </c>
      <c r="O201" s="592">
        <f t="shared" si="2"/>
        <v>100</v>
      </c>
      <c r="P201" s="596"/>
      <c r="Q201" s="592" t="s">
        <v>854</v>
      </c>
      <c r="R201" s="597" t="s">
        <v>1885</v>
      </c>
      <c r="S201" s="592" t="s">
        <v>702</v>
      </c>
      <c r="T201" s="92"/>
      <c r="U201" s="108"/>
    </row>
    <row r="202">
      <c r="A202" s="592">
        <v>201.0</v>
      </c>
      <c r="B202" s="593">
        <v>45688.0</v>
      </c>
      <c r="C202" s="593">
        <v>45689.0</v>
      </c>
      <c r="D202" s="592"/>
      <c r="E202" s="592">
        <v>12491.0</v>
      </c>
      <c r="F202" s="592">
        <v>6389839.0</v>
      </c>
      <c r="G202" s="592" t="s">
        <v>5612</v>
      </c>
      <c r="H202" s="592" t="s">
        <v>5613</v>
      </c>
      <c r="I202" s="592">
        <v>7.3187076E7</v>
      </c>
      <c r="J202" s="596"/>
      <c r="K202" s="866"/>
      <c r="L202" s="592" t="s">
        <v>418</v>
      </c>
      <c r="M202" s="596"/>
      <c r="N202" s="592">
        <v>337.0</v>
      </c>
      <c r="O202" s="592">
        <f t="shared" si="2"/>
        <v>337</v>
      </c>
      <c r="P202" s="596"/>
      <c r="Q202" s="592" t="s">
        <v>854</v>
      </c>
      <c r="R202" s="597" t="s">
        <v>1885</v>
      </c>
      <c r="S202" s="592" t="s">
        <v>5614</v>
      </c>
      <c r="T202" s="92"/>
      <c r="U202" s="108"/>
    </row>
    <row r="203">
      <c r="A203" s="592">
        <v>203.0</v>
      </c>
      <c r="B203" s="593">
        <v>45688.0</v>
      </c>
      <c r="C203" s="593">
        <v>45690.0</v>
      </c>
      <c r="D203" s="592"/>
      <c r="E203" s="592">
        <v>12492.0</v>
      </c>
      <c r="F203" s="592">
        <v>2.803899012E9</v>
      </c>
      <c r="G203" s="592" t="s">
        <v>5615</v>
      </c>
      <c r="H203" s="592" t="s">
        <v>5616</v>
      </c>
      <c r="I203" s="592">
        <v>7.6615649E7</v>
      </c>
      <c r="J203" s="596"/>
      <c r="K203" s="866"/>
      <c r="L203" s="592" t="s">
        <v>418</v>
      </c>
      <c r="M203" s="596"/>
      <c r="N203" s="592">
        <v>337.0</v>
      </c>
      <c r="O203" s="592">
        <f t="shared" si="2"/>
        <v>337</v>
      </c>
      <c r="P203" s="596"/>
      <c r="Q203" s="592" t="s">
        <v>854</v>
      </c>
      <c r="R203" s="597" t="s">
        <v>1885</v>
      </c>
      <c r="S203" s="592" t="s">
        <v>5489</v>
      </c>
      <c r="T203" s="92"/>
      <c r="U203" s="108"/>
    </row>
    <row r="204">
      <c r="A204" s="592">
        <v>204.0</v>
      </c>
      <c r="B204" s="593">
        <v>45688.0</v>
      </c>
      <c r="C204" s="593">
        <v>45686.0</v>
      </c>
      <c r="D204" s="592"/>
      <c r="E204" s="592">
        <v>12493.0</v>
      </c>
      <c r="F204" s="592">
        <v>3764387.0</v>
      </c>
      <c r="G204" s="592" t="s">
        <v>5560</v>
      </c>
      <c r="H204" s="592" t="s">
        <v>5561</v>
      </c>
      <c r="I204" s="592">
        <v>7.7737645E7</v>
      </c>
      <c r="J204" s="596"/>
      <c r="K204" s="866"/>
      <c r="L204" s="592" t="s">
        <v>141</v>
      </c>
      <c r="M204" s="592" t="s">
        <v>27</v>
      </c>
      <c r="N204" s="592">
        <v>70.0</v>
      </c>
      <c r="O204" s="592">
        <v>70.0</v>
      </c>
      <c r="P204" s="592" t="s">
        <v>1628</v>
      </c>
      <c r="Q204" s="592" t="s">
        <v>854</v>
      </c>
      <c r="R204" s="597" t="s">
        <v>1885</v>
      </c>
      <c r="S204" s="592" t="s">
        <v>2809</v>
      </c>
      <c r="T204" s="92"/>
      <c r="U204" s="108"/>
    </row>
    <row r="205">
      <c r="A205" s="592">
        <v>205.0</v>
      </c>
      <c r="B205" s="593">
        <v>45688.0</v>
      </c>
      <c r="C205" s="593">
        <v>45690.0</v>
      </c>
      <c r="D205" s="592"/>
      <c r="E205" s="592">
        <v>12499.0</v>
      </c>
      <c r="F205" s="592">
        <v>5.236610014E9</v>
      </c>
      <c r="G205" s="592" t="s">
        <v>5617</v>
      </c>
      <c r="H205" s="592" t="s">
        <v>5618</v>
      </c>
      <c r="I205" s="592">
        <v>6.858092E7</v>
      </c>
      <c r="J205" s="596"/>
      <c r="K205" s="866"/>
      <c r="L205" s="592" t="s">
        <v>418</v>
      </c>
      <c r="M205" s="596"/>
      <c r="N205" s="592">
        <v>516.0</v>
      </c>
      <c r="O205" s="592">
        <f t="shared" ref="O205:O209" si="3">N205</f>
        <v>516</v>
      </c>
      <c r="P205" s="596"/>
      <c r="Q205" s="592" t="s">
        <v>854</v>
      </c>
      <c r="R205" s="597" t="s">
        <v>1885</v>
      </c>
      <c r="S205" s="592" t="s">
        <v>3840</v>
      </c>
      <c r="T205" s="92"/>
      <c r="U205" s="108"/>
    </row>
    <row r="206">
      <c r="A206" s="13">
        <v>206.0</v>
      </c>
      <c r="B206" s="14">
        <v>45688.0</v>
      </c>
      <c r="C206" s="14">
        <v>45689.0</v>
      </c>
      <c r="D206" s="13"/>
      <c r="E206" s="13">
        <v>12501.0</v>
      </c>
      <c r="F206" s="13">
        <v>5350967.0</v>
      </c>
      <c r="G206" s="13" t="s">
        <v>5619</v>
      </c>
      <c r="H206" s="13" t="s">
        <v>5620</v>
      </c>
      <c r="I206" s="13">
        <v>7.8188033E7</v>
      </c>
      <c r="J206" s="13" t="s">
        <v>5621</v>
      </c>
      <c r="K206" s="894">
        <v>33271.0</v>
      </c>
      <c r="L206" s="13" t="s">
        <v>418</v>
      </c>
      <c r="M206" s="15"/>
      <c r="N206" s="13">
        <v>1190.0</v>
      </c>
      <c r="O206" s="13">
        <f t="shared" si="3"/>
        <v>1190</v>
      </c>
      <c r="P206" s="15"/>
      <c r="Q206" s="13" t="s">
        <v>854</v>
      </c>
      <c r="R206" s="97" t="s">
        <v>1885</v>
      </c>
      <c r="S206" s="13" t="s">
        <v>5622</v>
      </c>
      <c r="T206" s="92"/>
      <c r="U206" s="108"/>
    </row>
    <row r="207">
      <c r="A207" s="13">
        <v>207.0</v>
      </c>
      <c r="B207" s="14">
        <v>45688.0</v>
      </c>
      <c r="C207" s="14">
        <v>45689.0</v>
      </c>
      <c r="D207" s="13"/>
      <c r="E207" s="13">
        <v>12502.0</v>
      </c>
      <c r="F207" s="13">
        <v>4276898.0</v>
      </c>
      <c r="G207" s="13" t="s">
        <v>5462</v>
      </c>
      <c r="H207" s="13" t="s">
        <v>5463</v>
      </c>
      <c r="I207" s="13">
        <v>7.0128445E7</v>
      </c>
      <c r="J207" s="13" t="s">
        <v>5464</v>
      </c>
      <c r="K207" s="894"/>
      <c r="L207" s="13" t="s">
        <v>418</v>
      </c>
      <c r="M207" s="15"/>
      <c r="N207" s="13">
        <v>416.0</v>
      </c>
      <c r="O207" s="13">
        <f t="shared" si="3"/>
        <v>416</v>
      </c>
      <c r="P207" s="15"/>
      <c r="Q207" s="13" t="s">
        <v>854</v>
      </c>
      <c r="R207" s="97" t="s">
        <v>1885</v>
      </c>
      <c r="S207" s="13" t="s">
        <v>5623</v>
      </c>
      <c r="T207" s="92"/>
      <c r="U207" s="108"/>
    </row>
    <row r="208" hidden="1">
      <c r="A208" s="13">
        <v>202.0</v>
      </c>
      <c r="B208" s="14">
        <v>45688.0</v>
      </c>
      <c r="C208" s="14">
        <v>45690.0</v>
      </c>
      <c r="D208" s="13"/>
      <c r="E208" s="15"/>
      <c r="F208" s="13">
        <v>6.343761014E9</v>
      </c>
      <c r="G208" s="13" t="s">
        <v>5624</v>
      </c>
      <c r="H208" s="13" t="s">
        <v>5625</v>
      </c>
      <c r="I208" s="13">
        <v>7.6300868E7</v>
      </c>
      <c r="J208" s="15"/>
      <c r="K208" s="894"/>
      <c r="L208" s="13" t="s">
        <v>418</v>
      </c>
      <c r="M208" s="15"/>
      <c r="N208" s="13">
        <v>724.0</v>
      </c>
      <c r="O208" s="13">
        <f t="shared" si="3"/>
        <v>724</v>
      </c>
      <c r="P208" s="15"/>
      <c r="Q208" s="13" t="s">
        <v>854</v>
      </c>
      <c r="R208" s="97" t="s">
        <v>1885</v>
      </c>
      <c r="S208" s="13" t="s">
        <v>5626</v>
      </c>
      <c r="T208" s="92"/>
      <c r="U208" s="108"/>
    </row>
    <row r="209" hidden="1">
      <c r="A209" s="13">
        <v>200.0</v>
      </c>
      <c r="B209" s="14">
        <v>45689.0</v>
      </c>
      <c r="C209" s="14">
        <v>45689.0</v>
      </c>
      <c r="D209" s="13"/>
      <c r="E209" s="15"/>
      <c r="F209" s="13">
        <v>3.16703301E9</v>
      </c>
      <c r="G209" s="13" t="s">
        <v>5627</v>
      </c>
      <c r="H209" s="13" t="s">
        <v>5628</v>
      </c>
      <c r="I209" s="13">
        <v>7.7030924E7</v>
      </c>
      <c r="J209" s="13" t="s">
        <v>5629</v>
      </c>
      <c r="K209" s="894"/>
      <c r="L209" s="13" t="s">
        <v>418</v>
      </c>
      <c r="M209" s="15"/>
      <c r="N209" s="13">
        <v>300.0</v>
      </c>
      <c r="O209" s="13">
        <f t="shared" si="3"/>
        <v>300</v>
      </c>
      <c r="P209" s="13" t="s">
        <v>5630</v>
      </c>
      <c r="Q209" s="13" t="s">
        <v>854</v>
      </c>
      <c r="R209" s="97" t="s">
        <v>988</v>
      </c>
      <c r="S209" s="13" t="s">
        <v>5631</v>
      </c>
      <c r="T209" s="92"/>
      <c r="U209" s="108"/>
    </row>
    <row r="210">
      <c r="A210" s="39">
        <v>113.0</v>
      </c>
      <c r="B210" s="364">
        <v>45677.0</v>
      </c>
      <c r="C210" s="364">
        <v>45674.0</v>
      </c>
      <c r="D210" s="39">
        <v>3.81401100124583E14</v>
      </c>
      <c r="E210" s="39" t="s">
        <v>5632</v>
      </c>
      <c r="F210" s="39">
        <v>9.3061098E7</v>
      </c>
      <c r="G210" s="39" t="s">
        <v>5256</v>
      </c>
      <c r="H210" s="39" t="s">
        <v>5256</v>
      </c>
      <c r="I210" s="39">
        <v>5.491126756035E12</v>
      </c>
      <c r="J210" s="39" t="s">
        <v>5257</v>
      </c>
      <c r="K210" s="880">
        <v>29467.0</v>
      </c>
      <c r="L210" s="39" t="s">
        <v>141</v>
      </c>
      <c r="M210" s="39" t="s">
        <v>27</v>
      </c>
      <c r="N210" s="39">
        <v>0.0</v>
      </c>
      <c r="O210" s="39">
        <v>0.0</v>
      </c>
      <c r="P210" s="39" t="s">
        <v>5258</v>
      </c>
      <c r="Q210" s="39" t="s">
        <v>827</v>
      </c>
      <c r="R210" s="369" t="s">
        <v>4352</v>
      </c>
      <c r="S210" s="39" t="s">
        <v>5633</v>
      </c>
      <c r="T210" s="92"/>
      <c r="U210" s="108"/>
      <c r="V210" s="12"/>
    </row>
    <row r="211">
      <c r="A211" s="13">
        <v>208.0</v>
      </c>
      <c r="B211" s="14"/>
      <c r="C211" s="14"/>
      <c r="D211" s="13"/>
      <c r="E211" s="15"/>
      <c r="F211" s="15"/>
      <c r="G211" s="15"/>
      <c r="H211" s="15"/>
      <c r="I211" s="15"/>
      <c r="J211" s="15"/>
      <c r="K211" s="894"/>
      <c r="L211" s="13"/>
      <c r="M211" s="15"/>
      <c r="N211" s="13"/>
      <c r="O211" s="13" t="str">
        <f t="shared" ref="O211:O218" si="4">N211</f>
        <v/>
      </c>
      <c r="P211" s="15"/>
      <c r="Q211" s="13"/>
      <c r="R211" s="97"/>
      <c r="S211" s="15"/>
      <c r="T211" s="92"/>
      <c r="U211" s="108"/>
    </row>
    <row r="212">
      <c r="A212" s="13">
        <v>209.0</v>
      </c>
      <c r="B212" s="14"/>
      <c r="C212" s="14"/>
      <c r="D212" s="13"/>
      <c r="E212" s="15"/>
      <c r="F212" s="15"/>
      <c r="G212" s="15"/>
      <c r="H212" s="15"/>
      <c r="I212" s="15"/>
      <c r="J212" s="15"/>
      <c r="K212" s="894"/>
      <c r="L212" s="13"/>
      <c r="M212" s="15"/>
      <c r="N212" s="13"/>
      <c r="O212" s="13" t="str">
        <f t="shared" si="4"/>
        <v/>
      </c>
      <c r="P212" s="15"/>
      <c r="Q212" s="13"/>
      <c r="R212" s="97"/>
      <c r="S212" s="15"/>
      <c r="T212" s="92"/>
      <c r="U212" s="108"/>
    </row>
    <row r="213">
      <c r="A213" s="13">
        <v>210.0</v>
      </c>
      <c r="B213" s="14"/>
      <c r="C213" s="14"/>
      <c r="D213" s="13"/>
      <c r="E213" s="15"/>
      <c r="F213" s="15"/>
      <c r="G213" s="15"/>
      <c r="H213" s="15"/>
      <c r="I213" s="15"/>
      <c r="J213" s="15"/>
      <c r="K213" s="894"/>
      <c r="L213" s="13"/>
      <c r="M213" s="15"/>
      <c r="N213" s="13"/>
      <c r="O213" s="13" t="str">
        <f t="shared" si="4"/>
        <v/>
      </c>
      <c r="P213" s="15"/>
      <c r="Q213" s="13"/>
      <c r="R213" s="97"/>
      <c r="S213" s="15"/>
      <c r="T213" s="92"/>
      <c r="U213" s="108"/>
    </row>
    <row r="214">
      <c r="A214" s="13">
        <v>211.0</v>
      </c>
      <c r="B214" s="14"/>
      <c r="C214" s="14"/>
      <c r="D214" s="13"/>
      <c r="E214" s="15"/>
      <c r="F214" s="15"/>
      <c r="G214" s="15"/>
      <c r="H214" s="15"/>
      <c r="I214" s="15"/>
      <c r="J214" s="15"/>
      <c r="K214" s="894"/>
      <c r="L214" s="13"/>
      <c r="M214" s="15"/>
      <c r="N214" s="13"/>
      <c r="O214" s="13" t="str">
        <f t="shared" si="4"/>
        <v/>
      </c>
      <c r="P214" s="15"/>
      <c r="Q214" s="13"/>
      <c r="R214" s="97"/>
      <c r="S214" s="15"/>
      <c r="T214" s="92"/>
      <c r="U214" s="108"/>
    </row>
    <row r="215">
      <c r="A215" s="13">
        <v>212.0</v>
      </c>
      <c r="B215" s="14"/>
      <c r="C215" s="14"/>
      <c r="D215" s="13"/>
      <c r="E215" s="15"/>
      <c r="F215" s="15"/>
      <c r="G215" s="15"/>
      <c r="H215" s="15"/>
      <c r="I215" s="15"/>
      <c r="J215" s="15"/>
      <c r="K215" s="894"/>
      <c r="L215" s="13"/>
      <c r="M215" s="15"/>
      <c r="N215" s="13"/>
      <c r="O215" s="13" t="str">
        <f t="shared" si="4"/>
        <v/>
      </c>
      <c r="P215" s="15"/>
      <c r="Q215" s="13"/>
      <c r="R215" s="97"/>
      <c r="S215" s="15"/>
      <c r="T215" s="92"/>
      <c r="U215" s="108"/>
    </row>
    <row r="216">
      <c r="A216" s="13">
        <v>213.0</v>
      </c>
      <c r="B216" s="14"/>
      <c r="C216" s="14"/>
      <c r="D216" s="13">
        <v>3.81401100124583E14</v>
      </c>
      <c r="E216" s="15"/>
      <c r="F216" s="15"/>
      <c r="G216" s="15"/>
      <c r="H216" s="15"/>
      <c r="I216" s="15"/>
      <c r="J216" s="15"/>
      <c r="K216" s="894"/>
      <c r="L216" s="13"/>
      <c r="M216" s="15"/>
      <c r="N216" s="13"/>
      <c r="O216" s="13" t="str">
        <f t="shared" si="4"/>
        <v/>
      </c>
      <c r="P216" s="15"/>
      <c r="Q216" s="13"/>
      <c r="R216" s="97"/>
      <c r="S216" s="15"/>
      <c r="T216" s="92"/>
      <c r="U216" s="108"/>
    </row>
    <row r="217">
      <c r="A217" s="13">
        <v>214.0</v>
      </c>
      <c r="B217" s="14"/>
      <c r="C217" s="14"/>
      <c r="D217" s="13">
        <v>3.81401100124583E14</v>
      </c>
      <c r="E217" s="15"/>
      <c r="F217" s="15"/>
      <c r="G217" s="15"/>
      <c r="H217" s="15"/>
      <c r="I217" s="15"/>
      <c r="J217" s="15"/>
      <c r="K217" s="894"/>
      <c r="L217" s="13"/>
      <c r="M217" s="15"/>
      <c r="N217" s="13"/>
      <c r="O217" s="13" t="str">
        <f t="shared" si="4"/>
        <v/>
      </c>
      <c r="P217" s="15"/>
      <c r="Q217" s="13"/>
      <c r="R217" s="97"/>
      <c r="S217" s="15"/>
      <c r="T217" s="92"/>
      <c r="U217" s="108"/>
    </row>
    <row r="218">
      <c r="A218" s="13">
        <v>215.0</v>
      </c>
      <c r="B218" s="14"/>
      <c r="C218" s="14"/>
      <c r="D218" s="13">
        <v>3.81401100124583E14</v>
      </c>
      <c r="E218" s="15"/>
      <c r="F218" s="15"/>
      <c r="G218" s="15"/>
      <c r="H218" s="15"/>
      <c r="I218" s="15"/>
      <c r="J218" s="15"/>
      <c r="K218" s="894"/>
      <c r="L218" s="13"/>
      <c r="M218" s="15"/>
      <c r="N218" s="13"/>
      <c r="O218" s="13" t="str">
        <f t="shared" si="4"/>
        <v/>
      </c>
      <c r="P218" s="15"/>
      <c r="Q218" s="13"/>
      <c r="R218" s="97"/>
      <c r="S218" s="15"/>
      <c r="T218" s="92"/>
      <c r="U218" s="108"/>
    </row>
    <row r="219">
      <c r="A219" s="40"/>
      <c r="B219" s="42"/>
      <c r="C219" s="42"/>
      <c r="D219" s="42"/>
      <c r="E219" s="42"/>
      <c r="F219" s="42"/>
      <c r="G219" s="110"/>
      <c r="H219" s="63" t="s">
        <v>560</v>
      </c>
      <c r="I219" s="44"/>
      <c r="J219" s="44"/>
      <c r="K219" s="44"/>
      <c r="L219" s="44"/>
      <c r="M219" s="44"/>
      <c r="N219" s="45">
        <f t="shared" ref="N219:O219" si="5">SUM(N3:N218)</f>
        <v>145256</v>
      </c>
      <c r="O219" s="45">
        <f t="shared" si="5"/>
        <v>145256</v>
      </c>
      <c r="P219" s="110">
        <f>(N219*1)/N221</f>
        <v>3.227911111</v>
      </c>
      <c r="Q219" s="42"/>
      <c r="R219" s="42"/>
      <c r="S219" s="42"/>
      <c r="X219" s="240"/>
    </row>
    <row r="220">
      <c r="A220" s="13"/>
      <c r="B220" s="15"/>
      <c r="C220" s="15"/>
      <c r="D220" s="15"/>
      <c r="E220" s="15"/>
      <c r="F220" s="15"/>
      <c r="G220" s="15"/>
      <c r="H220" s="15"/>
      <c r="I220" s="15"/>
      <c r="J220" s="15"/>
      <c r="K220" s="895"/>
      <c r="L220" s="15"/>
      <c r="M220" s="64" t="s">
        <v>563</v>
      </c>
      <c r="O220" s="65" t="str">
        <f>O219/D221</f>
        <v>#DIV/0!</v>
      </c>
      <c r="P220" s="15"/>
      <c r="Q220" s="15"/>
      <c r="R220" s="15"/>
      <c r="S220" s="15"/>
      <c r="W220" s="896"/>
    </row>
    <row r="221">
      <c r="A221" s="13"/>
      <c r="B221" s="1"/>
      <c r="C221" s="1"/>
      <c r="D221" s="13"/>
      <c r="E221" s="80"/>
      <c r="F221" s="81"/>
      <c r="G221" s="13"/>
      <c r="H221" s="15"/>
      <c r="I221" s="15"/>
      <c r="J221" s="15"/>
      <c r="K221" s="895"/>
      <c r="L221" s="15"/>
      <c r="M221" s="13" t="s">
        <v>1047</v>
      </c>
      <c r="N221" s="72">
        <v>45000.0</v>
      </c>
      <c r="O221" s="73">
        <f>N221/6.96</f>
        <v>6465.517241</v>
      </c>
      <c r="P221" s="15"/>
      <c r="Q221" s="15"/>
      <c r="R221" s="15"/>
      <c r="S221" s="15"/>
      <c r="W221" s="13"/>
      <c r="X221" s="13"/>
    </row>
    <row r="222">
      <c r="A222" s="13"/>
      <c r="B222" s="13"/>
      <c r="C222" s="13"/>
      <c r="D222" s="15"/>
      <c r="E222" s="49"/>
      <c r="F222" s="15"/>
      <c r="G222" s="51" t="s">
        <v>377</v>
      </c>
      <c r="H222" s="51" t="s">
        <v>378</v>
      </c>
      <c r="I222" s="51" t="s">
        <v>378</v>
      </c>
      <c r="J222" s="15"/>
      <c r="K222" s="895"/>
      <c r="L222" s="15"/>
      <c r="M222" s="13"/>
      <c r="N222" s="72"/>
      <c r="O222" s="82"/>
      <c r="P222" s="15"/>
      <c r="Q222" s="15"/>
      <c r="R222" s="15"/>
      <c r="S222" s="15"/>
    </row>
    <row r="223">
      <c r="A223" s="13"/>
      <c r="B223" s="13"/>
      <c r="C223" s="13"/>
      <c r="D223" s="49"/>
      <c r="E223" s="49"/>
      <c r="F223" s="15"/>
      <c r="G223" s="52" t="s">
        <v>23</v>
      </c>
      <c r="H223" s="52" t="s">
        <v>1647</v>
      </c>
      <c r="I223" s="52" t="s">
        <v>671</v>
      </c>
      <c r="J223" s="15"/>
      <c r="K223" s="895"/>
      <c r="L223" s="15"/>
      <c r="M223" s="83"/>
      <c r="N223" s="84"/>
      <c r="O223" s="15"/>
      <c r="P223" s="15"/>
      <c r="Q223" s="15"/>
      <c r="R223" s="15"/>
      <c r="S223" s="15"/>
    </row>
    <row r="224">
      <c r="A224" s="15"/>
      <c r="B224" s="13"/>
      <c r="C224" s="13"/>
      <c r="D224" s="15"/>
      <c r="E224" s="15"/>
      <c r="F224" s="15"/>
      <c r="G224" s="51" t="s">
        <v>1648</v>
      </c>
      <c r="H224" s="51" t="s">
        <v>1649</v>
      </c>
      <c r="I224" s="51" t="s">
        <v>383</v>
      </c>
      <c r="J224" s="15"/>
      <c r="K224" s="895"/>
      <c r="L224" s="15"/>
      <c r="M224" s="85"/>
      <c r="N224" s="86"/>
      <c r="O224" s="15"/>
      <c r="P224" s="15"/>
      <c r="Q224" s="15"/>
      <c r="R224" s="15"/>
      <c r="S224" s="15"/>
    </row>
    <row r="225">
      <c r="A225" s="15"/>
      <c r="B225" s="15"/>
      <c r="C225" s="15"/>
      <c r="D225" s="15"/>
      <c r="E225" s="15"/>
      <c r="F225" s="15"/>
      <c r="G225" s="15"/>
      <c r="H225" s="15"/>
      <c r="I225" s="15"/>
      <c r="J225" s="15"/>
      <c r="K225" s="895"/>
      <c r="L225" s="15"/>
      <c r="M225" s="15"/>
      <c r="N225" s="15"/>
      <c r="O225" s="15"/>
      <c r="P225" s="15"/>
      <c r="Q225" s="15"/>
      <c r="R225" s="15"/>
      <c r="S225" s="15"/>
    </row>
    <row r="226">
      <c r="A226" s="15"/>
      <c r="B226" s="15"/>
      <c r="C226" s="15"/>
      <c r="D226" s="15"/>
      <c r="E226" s="15"/>
      <c r="F226" s="15"/>
      <c r="G226" s="15"/>
      <c r="H226" s="15"/>
      <c r="I226" s="15"/>
      <c r="J226" s="15"/>
      <c r="K226" s="895"/>
      <c r="L226" s="15"/>
      <c r="M226" s="15"/>
      <c r="N226" s="15"/>
      <c r="O226" s="15"/>
      <c r="P226" s="15"/>
      <c r="Q226" s="15"/>
      <c r="R226" s="15"/>
      <c r="S226" s="15"/>
    </row>
    <row r="227">
      <c r="A227" s="15"/>
      <c r="B227" s="55"/>
      <c r="C227" s="54"/>
      <c r="D227" s="55"/>
      <c r="E227" s="53"/>
      <c r="F227" s="55"/>
      <c r="G227" s="55"/>
      <c r="H227" s="55"/>
      <c r="I227" s="55"/>
      <c r="J227" s="15"/>
      <c r="K227" s="895"/>
      <c r="L227" s="15"/>
      <c r="M227" s="15"/>
      <c r="N227" s="15"/>
      <c r="O227" s="15"/>
      <c r="P227" s="15"/>
      <c r="Q227" s="15"/>
      <c r="R227" s="15"/>
      <c r="S227" s="15"/>
    </row>
    <row r="228">
      <c r="A228" s="15"/>
      <c r="B228" s="66"/>
      <c r="C228" s="13"/>
      <c r="D228" s="49"/>
      <c r="E228" s="13"/>
      <c r="F228" s="15"/>
      <c r="G228" s="15"/>
      <c r="H228" s="15"/>
      <c r="I228" s="15"/>
      <c r="J228" s="15"/>
      <c r="K228" s="895"/>
      <c r="L228" s="15"/>
      <c r="M228" s="15"/>
      <c r="N228" s="15"/>
      <c r="O228" s="15"/>
      <c r="P228" s="15"/>
      <c r="Q228" s="15"/>
      <c r="R228" s="15"/>
      <c r="S228" s="15"/>
    </row>
    <row r="229">
      <c r="A229" s="15"/>
      <c r="B229" s="66"/>
      <c r="C229" s="13"/>
      <c r="D229" s="49"/>
      <c r="E229" s="13"/>
      <c r="F229" s="15"/>
      <c r="G229" s="15"/>
      <c r="H229" s="15"/>
      <c r="I229" s="15"/>
      <c r="J229" s="15"/>
      <c r="K229" s="895"/>
      <c r="L229" s="15"/>
      <c r="M229" s="15"/>
      <c r="N229" s="15"/>
      <c r="O229" s="15"/>
      <c r="P229" s="15"/>
      <c r="Q229" s="15"/>
      <c r="R229" s="15"/>
      <c r="S229" s="15"/>
    </row>
    <row r="230">
      <c r="A230" s="15"/>
      <c r="B230" s="15"/>
      <c r="C230" s="15"/>
      <c r="D230" s="15"/>
      <c r="E230" s="15"/>
      <c r="F230" s="15"/>
      <c r="G230" s="15"/>
      <c r="H230" s="13"/>
      <c r="I230" s="13"/>
      <c r="J230" s="13"/>
      <c r="K230" s="897"/>
      <c r="L230" s="15"/>
      <c r="M230" s="15"/>
      <c r="N230" s="15"/>
      <c r="O230" s="15"/>
      <c r="P230" s="15"/>
      <c r="Q230" s="15"/>
      <c r="R230" s="15"/>
      <c r="S230" s="15"/>
    </row>
    <row r="231" hidden="1">
      <c r="A231" s="15"/>
      <c r="B231" s="15"/>
      <c r="C231" s="15"/>
      <c r="D231" s="15"/>
      <c r="E231" s="15"/>
      <c r="F231" s="15"/>
      <c r="G231" s="13"/>
      <c r="H231" s="13"/>
      <c r="I231" s="13"/>
      <c r="J231" s="13"/>
      <c r="K231" s="897"/>
      <c r="L231" s="15"/>
      <c r="M231" s="15"/>
      <c r="N231" s="15"/>
      <c r="O231" s="15"/>
      <c r="P231" s="15"/>
      <c r="Q231" s="15"/>
      <c r="R231" s="15"/>
      <c r="S231" s="15"/>
    </row>
    <row r="232" hidden="1">
      <c r="A232" s="15"/>
      <c r="B232" s="15"/>
      <c r="C232" s="15"/>
      <c r="D232" s="15"/>
      <c r="E232" s="15"/>
      <c r="F232" s="15"/>
      <c r="I232" s="15"/>
      <c r="J232" s="15"/>
      <c r="K232" s="895"/>
      <c r="L232" s="15"/>
      <c r="M232" s="15"/>
      <c r="N232" s="15"/>
      <c r="O232" s="15"/>
      <c r="P232" s="15"/>
      <c r="Q232" s="15"/>
      <c r="R232" s="15"/>
      <c r="S232" s="15"/>
    </row>
    <row r="233" hidden="1">
      <c r="A233" s="15"/>
      <c r="B233" s="15"/>
      <c r="C233" s="15"/>
      <c r="D233" s="15"/>
      <c r="E233" s="15"/>
      <c r="F233" s="15"/>
      <c r="I233" s="15"/>
      <c r="J233" s="15"/>
      <c r="K233" s="895"/>
      <c r="L233" s="15"/>
      <c r="M233" s="15"/>
      <c r="N233" s="15"/>
      <c r="O233" s="15"/>
      <c r="P233" s="15"/>
      <c r="Q233" s="15"/>
      <c r="R233" s="15"/>
      <c r="S233" s="15"/>
    </row>
    <row r="234" hidden="1">
      <c r="A234" s="15"/>
      <c r="B234" s="15"/>
      <c r="C234" s="15"/>
      <c r="D234" s="15"/>
      <c r="E234" s="15"/>
      <c r="F234" s="15"/>
      <c r="G234" s="15"/>
      <c r="H234" s="15"/>
      <c r="I234" s="15"/>
      <c r="J234" s="15"/>
      <c r="K234" s="895"/>
      <c r="L234" s="15"/>
      <c r="M234" s="15"/>
      <c r="N234" s="15"/>
      <c r="O234" s="15"/>
      <c r="P234" s="15"/>
      <c r="Q234" s="15"/>
      <c r="R234" s="15"/>
      <c r="S234" s="15"/>
    </row>
    <row r="235" hidden="1">
      <c r="A235" s="15"/>
      <c r="B235" s="15"/>
      <c r="C235" s="15"/>
      <c r="D235" s="15"/>
      <c r="E235" s="15"/>
      <c r="F235" s="15"/>
      <c r="G235" s="15"/>
      <c r="H235" s="15"/>
      <c r="I235" s="15"/>
      <c r="J235" s="15"/>
      <c r="K235" s="895"/>
      <c r="L235" s="15"/>
      <c r="M235" s="15"/>
      <c r="N235" s="15"/>
      <c r="O235" s="15"/>
      <c r="P235" s="15"/>
      <c r="Q235" s="15"/>
      <c r="R235" s="15"/>
      <c r="S235" s="15"/>
    </row>
    <row r="236" hidden="1">
      <c r="A236" s="15"/>
      <c r="B236" s="15"/>
      <c r="C236" s="15"/>
      <c r="D236" s="15"/>
      <c r="E236" s="15"/>
      <c r="F236" s="15"/>
      <c r="G236" s="15"/>
      <c r="H236" s="15"/>
      <c r="I236" s="15"/>
      <c r="J236" s="15"/>
      <c r="K236" s="895"/>
      <c r="L236" s="15"/>
      <c r="M236" s="15"/>
      <c r="N236" s="15"/>
      <c r="O236" s="15"/>
      <c r="P236" s="15"/>
      <c r="Q236" s="15"/>
      <c r="R236" s="15"/>
      <c r="S236" s="15"/>
    </row>
    <row r="237" hidden="1">
      <c r="A237" s="15"/>
      <c r="B237" s="15"/>
      <c r="C237" s="15"/>
      <c r="D237" s="15"/>
      <c r="E237" s="15"/>
      <c r="F237" s="15"/>
      <c r="G237" s="15"/>
      <c r="H237" s="15"/>
      <c r="I237" s="15"/>
      <c r="J237" s="15"/>
      <c r="K237" s="895"/>
      <c r="L237" s="15"/>
      <c r="M237" s="15"/>
      <c r="N237" s="15"/>
      <c r="O237" s="15"/>
      <c r="P237" s="15"/>
      <c r="Q237" s="15"/>
      <c r="R237" s="15"/>
      <c r="S237" s="15"/>
    </row>
    <row r="238" hidden="1">
      <c r="A238" s="15"/>
      <c r="B238" s="15"/>
      <c r="C238" s="15"/>
      <c r="D238" s="15"/>
      <c r="E238" s="15"/>
      <c r="F238" s="15"/>
      <c r="G238" s="15"/>
      <c r="H238" s="15"/>
      <c r="I238" s="15"/>
      <c r="J238" s="15"/>
      <c r="K238" s="895"/>
      <c r="L238" s="15"/>
      <c r="M238" s="15"/>
      <c r="N238" s="15"/>
      <c r="O238" s="15"/>
      <c r="P238" s="15"/>
      <c r="Q238" s="15"/>
      <c r="R238" s="15"/>
      <c r="S238" s="15"/>
    </row>
    <row r="239" hidden="1">
      <c r="A239" s="15"/>
      <c r="B239" s="15"/>
      <c r="C239" s="15"/>
      <c r="D239" s="15"/>
      <c r="E239" s="15"/>
      <c r="F239" s="15"/>
      <c r="G239" s="15"/>
      <c r="H239" s="15"/>
      <c r="I239" s="15"/>
      <c r="J239" s="15"/>
      <c r="K239" s="895"/>
      <c r="L239" s="15"/>
      <c r="M239" s="15"/>
      <c r="N239" s="15"/>
      <c r="O239" s="15"/>
      <c r="P239" s="15"/>
      <c r="Q239" s="15"/>
      <c r="R239" s="15"/>
      <c r="S239" s="15"/>
    </row>
    <row r="240" hidden="1">
      <c r="A240" s="15"/>
      <c r="B240" s="15"/>
      <c r="C240" s="15"/>
      <c r="D240" s="15"/>
      <c r="E240" s="15"/>
      <c r="F240" s="15"/>
      <c r="G240" s="15"/>
      <c r="H240" s="15"/>
      <c r="I240" s="15"/>
      <c r="J240" s="15"/>
      <c r="K240" s="895"/>
      <c r="L240" s="15"/>
      <c r="M240" s="15"/>
      <c r="N240" s="15"/>
      <c r="O240" s="15"/>
      <c r="P240" s="15"/>
      <c r="Q240" s="15"/>
      <c r="R240" s="15"/>
      <c r="S240" s="15"/>
    </row>
    <row r="241" hidden="1">
      <c r="A241" s="15"/>
      <c r="B241" s="15"/>
      <c r="C241" s="15"/>
      <c r="D241" s="15"/>
      <c r="E241" s="15"/>
      <c r="F241" s="15"/>
      <c r="G241" s="15"/>
      <c r="H241" s="15"/>
      <c r="I241" s="15"/>
      <c r="J241" s="15"/>
      <c r="K241" s="895"/>
      <c r="L241" s="15"/>
      <c r="M241" s="15"/>
      <c r="N241" s="15"/>
      <c r="O241" s="15"/>
      <c r="P241" s="15"/>
      <c r="Q241" s="15"/>
      <c r="R241" s="15"/>
      <c r="S241" s="15"/>
    </row>
    <row r="242" hidden="1">
      <c r="A242" s="15"/>
      <c r="B242" s="15"/>
      <c r="C242" s="15"/>
      <c r="D242" s="15"/>
      <c r="E242" s="15"/>
      <c r="F242" s="15"/>
      <c r="G242" s="15"/>
      <c r="H242" s="15"/>
      <c r="I242" s="15"/>
      <c r="J242" s="15"/>
      <c r="K242" s="895"/>
      <c r="L242" s="15"/>
      <c r="M242" s="15"/>
      <c r="N242" s="15"/>
      <c r="O242" s="15"/>
      <c r="P242" s="15"/>
      <c r="Q242" s="15"/>
      <c r="R242" s="15"/>
      <c r="S242" s="15"/>
    </row>
    <row r="243" hidden="1">
      <c r="A243" s="15"/>
      <c r="B243" s="15"/>
      <c r="C243" s="15"/>
      <c r="D243" s="15"/>
      <c r="E243" s="15"/>
      <c r="F243" s="15"/>
      <c r="G243" s="15"/>
      <c r="H243" s="15"/>
      <c r="I243" s="15"/>
      <c r="J243" s="15"/>
      <c r="K243" s="895"/>
      <c r="L243" s="15"/>
      <c r="M243" s="15"/>
      <c r="N243" s="15"/>
      <c r="O243" s="15"/>
      <c r="P243" s="15"/>
      <c r="Q243" s="15"/>
      <c r="R243" s="15"/>
      <c r="S243" s="15"/>
    </row>
    <row r="244" hidden="1">
      <c r="A244" s="15"/>
      <c r="B244" s="15"/>
      <c r="C244" s="15"/>
      <c r="D244" s="15"/>
      <c r="E244" s="15"/>
      <c r="F244" s="15"/>
      <c r="G244" s="15"/>
      <c r="H244" s="15"/>
      <c r="I244" s="15"/>
      <c r="J244" s="15"/>
      <c r="K244" s="895"/>
      <c r="L244" s="15"/>
      <c r="M244" s="15"/>
      <c r="N244" s="15"/>
      <c r="O244" s="15"/>
      <c r="P244" s="15"/>
      <c r="Q244" s="15"/>
      <c r="R244" s="15"/>
      <c r="S244" s="15"/>
    </row>
    <row r="245">
      <c r="A245" s="15"/>
      <c r="B245" s="15"/>
      <c r="C245" s="15"/>
      <c r="D245" s="15"/>
      <c r="E245" s="15"/>
      <c r="F245" s="15"/>
      <c r="G245" s="15"/>
      <c r="H245" s="15"/>
      <c r="I245" s="15"/>
      <c r="J245" s="15"/>
      <c r="K245" s="895"/>
      <c r="L245" s="15"/>
      <c r="M245" s="15"/>
      <c r="N245" s="15"/>
      <c r="O245" s="15"/>
      <c r="P245" s="15"/>
      <c r="Q245" s="15"/>
      <c r="R245" s="15"/>
      <c r="S245" s="15"/>
    </row>
    <row r="246">
      <c r="A246" s="15"/>
      <c r="B246" s="15"/>
      <c r="C246" s="15"/>
      <c r="D246" s="258"/>
      <c r="G246" s="15"/>
      <c r="H246" s="15"/>
      <c r="I246" s="15"/>
      <c r="J246" s="15"/>
      <c r="K246" s="895"/>
      <c r="L246" s="15"/>
      <c r="M246" s="15"/>
      <c r="N246" s="15"/>
      <c r="O246" s="15"/>
      <c r="P246" s="15"/>
      <c r="Q246" s="15"/>
      <c r="R246" s="15"/>
      <c r="S246" s="15"/>
    </row>
    <row r="247">
      <c r="A247" s="15"/>
      <c r="B247" s="15"/>
      <c r="C247" s="15"/>
      <c r="D247" s="258"/>
      <c r="E247" s="258"/>
      <c r="F247" s="259"/>
      <c r="G247" s="15"/>
      <c r="H247" s="15"/>
      <c r="I247" s="15"/>
      <c r="J247" s="15"/>
      <c r="K247" s="895"/>
      <c r="L247" s="15"/>
      <c r="M247" s="15"/>
      <c r="N247" s="15"/>
      <c r="O247" s="15"/>
      <c r="P247" s="15"/>
      <c r="Q247" s="15"/>
      <c r="R247" s="15"/>
      <c r="S247" s="15"/>
    </row>
    <row r="248">
      <c r="A248" s="15"/>
      <c r="B248" s="15"/>
      <c r="C248" s="15"/>
      <c r="D248" s="260"/>
      <c r="E248" s="15"/>
      <c r="F248" s="13"/>
      <c r="G248" s="15"/>
      <c r="H248" s="15"/>
      <c r="I248" s="15"/>
      <c r="J248" s="15"/>
      <c r="K248" s="895"/>
      <c r="L248" s="15"/>
      <c r="M248" s="15"/>
      <c r="N248" s="15"/>
      <c r="O248" s="15"/>
      <c r="P248" s="15"/>
      <c r="Q248" s="15"/>
      <c r="R248" s="15"/>
      <c r="S248" s="15"/>
    </row>
    <row r="249">
      <c r="A249" s="15"/>
      <c r="B249" s="15"/>
      <c r="C249" s="15"/>
      <c r="D249" s="260"/>
      <c r="E249" s="15"/>
      <c r="F249" s="13"/>
      <c r="G249" s="15"/>
      <c r="H249" s="15"/>
      <c r="I249" s="15"/>
      <c r="J249" s="15"/>
      <c r="K249" s="895"/>
      <c r="L249" s="15"/>
      <c r="M249" s="15"/>
      <c r="N249" s="15"/>
      <c r="O249" s="15"/>
      <c r="P249" s="15"/>
      <c r="Q249" s="15"/>
      <c r="R249" s="15"/>
      <c r="S249" s="15"/>
    </row>
    <row r="250">
      <c r="A250" s="15"/>
      <c r="B250" s="15"/>
      <c r="C250" s="15"/>
      <c r="D250" s="260"/>
      <c r="E250" s="15"/>
      <c r="F250" s="13"/>
      <c r="G250" s="15"/>
      <c r="H250" s="15"/>
      <c r="I250" s="15"/>
      <c r="J250" s="15"/>
      <c r="K250" s="895"/>
      <c r="L250" s="15"/>
      <c r="M250" s="15"/>
      <c r="N250" s="15"/>
      <c r="O250" s="15"/>
      <c r="P250" s="15"/>
      <c r="Q250" s="15"/>
      <c r="R250" s="15"/>
      <c r="S250" s="15"/>
    </row>
    <row r="251">
      <c r="A251" s="15"/>
      <c r="B251" s="15"/>
      <c r="C251" s="15"/>
      <c r="D251" s="260"/>
      <c r="E251" s="15"/>
      <c r="F251" s="13"/>
      <c r="G251" s="15"/>
      <c r="H251" s="15"/>
      <c r="I251" s="15"/>
      <c r="J251" s="15"/>
      <c r="K251" s="895"/>
      <c r="L251" s="15"/>
      <c r="M251" s="15"/>
      <c r="N251" s="15"/>
      <c r="O251" s="15"/>
      <c r="P251" s="15"/>
      <c r="Q251" s="15"/>
      <c r="R251" s="15"/>
      <c r="S251" s="15"/>
    </row>
    <row r="252">
      <c r="A252" s="15"/>
      <c r="B252" s="15"/>
      <c r="C252" s="15"/>
      <c r="D252" s="260"/>
      <c r="E252" s="15"/>
      <c r="F252" s="13"/>
      <c r="G252" s="15"/>
      <c r="H252" s="15"/>
      <c r="I252" s="15"/>
      <c r="J252" s="15"/>
      <c r="K252" s="895"/>
      <c r="L252" s="15"/>
      <c r="M252" s="15"/>
      <c r="N252" s="15"/>
      <c r="O252" s="15"/>
      <c r="P252" s="15"/>
      <c r="Q252" s="15"/>
      <c r="R252" s="15"/>
      <c r="S252" s="15"/>
    </row>
    <row r="253">
      <c r="A253" s="15"/>
      <c r="B253" s="15"/>
      <c r="C253" s="15"/>
      <c r="D253" s="260"/>
      <c r="E253" s="15"/>
      <c r="F253" s="13"/>
      <c r="G253" s="15"/>
      <c r="H253" s="15"/>
      <c r="I253" s="15"/>
      <c r="J253" s="15"/>
      <c r="K253" s="895"/>
      <c r="L253" s="15"/>
      <c r="M253" s="15"/>
      <c r="N253" s="15"/>
      <c r="O253" s="15"/>
      <c r="P253" s="15"/>
      <c r="Q253" s="15"/>
      <c r="R253" s="15"/>
      <c r="S253" s="15"/>
    </row>
    <row r="254">
      <c r="A254" s="15"/>
      <c r="B254" s="15"/>
      <c r="C254" s="15"/>
      <c r="D254" s="260"/>
      <c r="E254" s="15"/>
      <c r="F254" s="13"/>
      <c r="G254" s="15"/>
      <c r="H254" s="13"/>
      <c r="I254" s="15"/>
      <c r="J254" s="15"/>
      <c r="K254" s="895"/>
      <c r="L254" s="15"/>
      <c r="M254" s="15"/>
      <c r="N254" s="15"/>
      <c r="O254" s="15"/>
      <c r="P254" s="15"/>
      <c r="Q254" s="15"/>
      <c r="R254" s="15"/>
      <c r="S254" s="15"/>
    </row>
    <row r="255">
      <c r="A255" s="15"/>
      <c r="B255" s="15"/>
      <c r="C255" s="15"/>
      <c r="D255" s="15"/>
      <c r="E255" s="15"/>
      <c r="F255" s="15"/>
      <c r="G255" s="15"/>
      <c r="H255" s="15"/>
      <c r="I255" s="15"/>
      <c r="J255" s="15"/>
      <c r="K255" s="895"/>
      <c r="L255" s="15"/>
      <c r="M255" s="15"/>
      <c r="N255" s="15"/>
      <c r="O255" s="15"/>
      <c r="P255" s="15"/>
      <c r="Q255" s="15"/>
      <c r="R255" s="15"/>
      <c r="S255" s="15"/>
    </row>
    <row r="256">
      <c r="A256" s="15"/>
      <c r="B256" s="15"/>
      <c r="C256" s="15"/>
      <c r="D256" s="261"/>
      <c r="E256" s="262"/>
      <c r="F256" s="15"/>
      <c r="G256" s="15"/>
      <c r="H256" s="15"/>
      <c r="I256" s="15"/>
      <c r="J256" s="15"/>
      <c r="K256" s="895"/>
      <c r="L256" s="15"/>
      <c r="M256" s="15"/>
      <c r="N256" s="15"/>
      <c r="O256" s="15"/>
      <c r="P256" s="15"/>
      <c r="Q256" s="15"/>
      <c r="R256" s="15"/>
      <c r="S256" s="15"/>
    </row>
    <row r="257">
      <c r="A257" s="15"/>
      <c r="B257" s="15"/>
      <c r="C257" s="15"/>
      <c r="D257" s="261"/>
      <c r="E257" s="262"/>
      <c r="F257" s="15"/>
      <c r="G257" s="15"/>
      <c r="H257" s="15"/>
      <c r="I257" s="15"/>
      <c r="J257" s="15"/>
      <c r="K257" s="895"/>
      <c r="L257" s="15"/>
      <c r="M257" s="15"/>
      <c r="N257" s="15"/>
      <c r="O257" s="15"/>
      <c r="P257" s="15"/>
      <c r="Q257" s="15"/>
      <c r="R257" s="15"/>
      <c r="S257" s="15"/>
    </row>
    <row r="258">
      <c r="A258" s="15"/>
      <c r="B258" s="15"/>
      <c r="C258" s="15"/>
      <c r="D258" s="15"/>
      <c r="E258" s="15"/>
      <c r="F258" s="15"/>
      <c r="G258" s="15"/>
      <c r="H258" s="15"/>
      <c r="I258" s="15"/>
      <c r="J258" s="15"/>
      <c r="K258" s="895"/>
      <c r="L258" s="15"/>
      <c r="M258" s="15"/>
      <c r="N258" s="15"/>
      <c r="O258" s="15"/>
      <c r="P258" s="15"/>
      <c r="Q258" s="15"/>
      <c r="R258" s="15"/>
      <c r="S258" s="15"/>
    </row>
    <row r="259">
      <c r="A259" s="15"/>
      <c r="B259" s="15"/>
      <c r="C259" s="15"/>
      <c r="D259" s="258"/>
      <c r="E259" s="258"/>
      <c r="F259" s="263"/>
      <c r="G259" s="15"/>
      <c r="H259" s="15"/>
      <c r="I259" s="15"/>
      <c r="J259" s="15"/>
      <c r="K259" s="895"/>
      <c r="L259" s="15"/>
      <c r="M259" s="15"/>
      <c r="N259" s="15"/>
      <c r="O259" s="15"/>
      <c r="P259" s="15"/>
      <c r="Q259" s="15"/>
      <c r="R259" s="15"/>
      <c r="S259" s="15"/>
    </row>
    <row r="260">
      <c r="A260" s="15"/>
      <c r="B260" s="264"/>
      <c r="C260" s="265"/>
      <c r="D260" s="266"/>
      <c r="E260" s="13"/>
      <c r="F260" s="15"/>
      <c r="G260" s="15"/>
      <c r="H260" s="15"/>
      <c r="I260" s="15"/>
      <c r="J260" s="15"/>
      <c r="K260" s="895"/>
      <c r="L260" s="15"/>
      <c r="M260" s="15"/>
      <c r="N260" s="15"/>
      <c r="O260" s="15"/>
      <c r="P260" s="15"/>
      <c r="Q260" s="15"/>
      <c r="R260" s="15"/>
      <c r="S260" s="15"/>
    </row>
    <row r="261">
      <c r="A261" s="15"/>
      <c r="B261" s="264"/>
      <c r="C261" s="265"/>
      <c r="D261" s="267"/>
      <c r="E261" s="13"/>
      <c r="F261" s="15"/>
      <c r="G261" s="15"/>
      <c r="H261" s="15"/>
      <c r="I261" s="15"/>
      <c r="J261" s="15"/>
      <c r="K261" s="895"/>
      <c r="L261" s="15"/>
      <c r="M261" s="15"/>
      <c r="N261" s="15"/>
      <c r="O261" s="15"/>
      <c r="P261" s="15"/>
      <c r="Q261" s="15"/>
      <c r="R261" s="15"/>
      <c r="S261" s="15"/>
    </row>
    <row r="262">
      <c r="A262" s="15"/>
      <c r="B262" s="13"/>
      <c r="C262" s="419"/>
      <c r="D262" s="267"/>
      <c r="E262" s="13"/>
      <c r="F262" s="15"/>
      <c r="G262" s="15"/>
      <c r="H262" s="15"/>
      <c r="I262" s="15"/>
      <c r="J262" s="15"/>
      <c r="K262" s="895"/>
      <c r="L262" s="15"/>
      <c r="M262" s="15"/>
      <c r="N262" s="15"/>
      <c r="O262" s="15"/>
      <c r="P262" s="15"/>
      <c r="Q262" s="15"/>
      <c r="R262" s="15"/>
      <c r="S262" s="15"/>
    </row>
    <row r="263">
      <c r="A263" s="15"/>
      <c r="B263" s="15"/>
      <c r="C263" s="15"/>
      <c r="D263" s="260"/>
      <c r="F263" s="268"/>
      <c r="G263" s="15"/>
      <c r="H263" s="15"/>
      <c r="I263" s="15"/>
      <c r="J263" s="15"/>
      <c r="K263" s="895"/>
      <c r="L263" s="15"/>
      <c r="M263" s="15"/>
      <c r="N263" s="15"/>
      <c r="O263" s="15"/>
      <c r="P263" s="15"/>
      <c r="Q263" s="15"/>
      <c r="R263" s="15"/>
      <c r="S263" s="15"/>
    </row>
    <row r="264">
      <c r="A264" s="15"/>
      <c r="B264" s="15"/>
      <c r="C264" s="15"/>
      <c r="D264" s="99"/>
      <c r="E264" s="99"/>
      <c r="F264" s="420"/>
      <c r="G264" s="15"/>
      <c r="H264" s="15"/>
      <c r="I264" s="15"/>
      <c r="J264" s="15"/>
      <c r="K264" s="895"/>
      <c r="L264" s="15"/>
      <c r="M264" s="15"/>
      <c r="N264" s="15"/>
      <c r="O264" s="15"/>
      <c r="P264" s="15"/>
      <c r="Q264" s="15"/>
      <c r="R264" s="15"/>
      <c r="S264" s="15"/>
    </row>
    <row r="265">
      <c r="A265" s="15"/>
      <c r="B265" s="15"/>
      <c r="C265" s="15"/>
      <c r="D265" s="421"/>
      <c r="E265" s="421"/>
      <c r="F265" s="99"/>
      <c r="G265" s="15"/>
      <c r="H265" s="15"/>
      <c r="I265" s="15"/>
      <c r="J265" s="15"/>
      <c r="K265" s="895"/>
      <c r="L265" s="15"/>
      <c r="M265" s="15"/>
      <c r="N265" s="15"/>
      <c r="O265" s="15"/>
      <c r="P265" s="15"/>
      <c r="Q265" s="15"/>
      <c r="R265" s="15"/>
      <c r="S265" s="15"/>
    </row>
    <row r="266">
      <c r="A266" s="15"/>
      <c r="B266" s="15"/>
      <c r="C266" s="15"/>
      <c r="D266" s="99"/>
      <c r="E266" s="99"/>
      <c r="F266" s="15"/>
      <c r="G266" s="15"/>
      <c r="H266" s="15"/>
      <c r="I266" s="15"/>
      <c r="J266" s="15"/>
      <c r="K266" s="895"/>
      <c r="L266" s="15"/>
      <c r="M266" s="15"/>
      <c r="N266" s="15"/>
      <c r="O266" s="15"/>
      <c r="P266" s="15"/>
      <c r="Q266" s="15"/>
      <c r="R266" s="15"/>
      <c r="S266" s="15"/>
    </row>
    <row r="267">
      <c r="A267" s="15"/>
      <c r="B267" s="15"/>
      <c r="C267" s="15"/>
      <c r="D267" s="15"/>
      <c r="E267" s="15"/>
      <c r="F267" s="15"/>
      <c r="G267" s="15"/>
      <c r="H267" s="15"/>
      <c r="I267" s="15"/>
      <c r="J267" s="15"/>
      <c r="K267" s="895"/>
      <c r="L267" s="15"/>
      <c r="M267" s="15"/>
      <c r="N267" s="15"/>
      <c r="O267" s="15"/>
      <c r="P267" s="15"/>
      <c r="Q267" s="15"/>
      <c r="R267" s="15"/>
      <c r="S267" s="15"/>
    </row>
    <row r="268">
      <c r="A268" s="15"/>
      <c r="B268" s="15"/>
      <c r="C268" s="15"/>
      <c r="D268" s="15"/>
      <c r="E268" s="15"/>
      <c r="F268" s="15"/>
      <c r="G268" s="15"/>
      <c r="H268" s="15"/>
      <c r="I268" s="15"/>
      <c r="J268" s="15"/>
      <c r="K268" s="895"/>
      <c r="L268" s="15"/>
      <c r="M268" s="15"/>
      <c r="N268" s="15"/>
      <c r="O268" s="15"/>
      <c r="P268" s="15"/>
      <c r="Q268" s="15"/>
      <c r="R268" s="15"/>
      <c r="S268" s="15"/>
    </row>
    <row r="269">
      <c r="A269" s="15"/>
      <c r="B269" s="15"/>
      <c r="C269" s="15"/>
      <c r="D269" s="15"/>
      <c r="E269" s="15"/>
      <c r="F269" s="15"/>
      <c r="G269" s="15"/>
      <c r="H269" s="15"/>
      <c r="I269" s="15"/>
      <c r="J269" s="15"/>
      <c r="K269" s="895"/>
      <c r="L269" s="15"/>
      <c r="M269" s="15"/>
      <c r="N269" s="15"/>
      <c r="O269" s="15"/>
      <c r="P269" s="15"/>
      <c r="Q269" s="15"/>
      <c r="R269" s="15"/>
      <c r="S269" s="15"/>
    </row>
    <row r="270">
      <c r="A270" s="15"/>
      <c r="B270" s="15"/>
      <c r="C270" s="15"/>
      <c r="D270" s="15"/>
      <c r="E270" s="15"/>
      <c r="F270" s="15"/>
      <c r="G270" s="15"/>
      <c r="H270" s="15"/>
      <c r="I270" s="15"/>
      <c r="J270" s="15"/>
      <c r="K270" s="895"/>
      <c r="L270" s="15"/>
      <c r="M270" s="15"/>
      <c r="N270" s="15"/>
      <c r="O270" s="15"/>
      <c r="P270" s="15"/>
      <c r="Q270" s="15"/>
      <c r="R270" s="15"/>
      <c r="S270" s="15"/>
    </row>
    <row r="271">
      <c r="A271" s="15"/>
      <c r="B271" s="15"/>
      <c r="C271" s="15"/>
      <c r="D271" s="15"/>
      <c r="E271" s="15"/>
      <c r="F271" s="15"/>
      <c r="G271" s="15"/>
      <c r="H271" s="15"/>
      <c r="I271" s="15"/>
      <c r="J271" s="15"/>
      <c r="K271" s="895"/>
      <c r="L271" s="15"/>
      <c r="M271" s="15"/>
      <c r="N271" s="15"/>
      <c r="O271" s="15"/>
      <c r="P271" s="15"/>
      <c r="Q271" s="15"/>
      <c r="R271" s="15"/>
      <c r="S271" s="15"/>
    </row>
    <row r="272">
      <c r="A272" s="15"/>
      <c r="B272" s="15"/>
      <c r="C272" s="15"/>
      <c r="D272" s="15"/>
      <c r="E272" s="15"/>
      <c r="F272" s="15"/>
      <c r="G272" s="15"/>
      <c r="H272" s="15"/>
      <c r="I272" s="15"/>
      <c r="J272" s="15"/>
      <c r="K272" s="895"/>
      <c r="L272" s="15"/>
      <c r="M272" s="15"/>
      <c r="N272" s="15"/>
      <c r="O272" s="15"/>
      <c r="P272" s="15"/>
      <c r="Q272" s="15"/>
      <c r="R272" s="15"/>
      <c r="S272" s="15"/>
    </row>
    <row r="273">
      <c r="A273" s="15"/>
      <c r="B273" s="15"/>
      <c r="C273" s="15"/>
      <c r="D273" s="15"/>
      <c r="E273" s="15"/>
      <c r="F273" s="15"/>
      <c r="G273" s="15"/>
      <c r="H273" s="15"/>
      <c r="I273" s="15"/>
      <c r="J273" s="15"/>
      <c r="K273" s="895"/>
      <c r="L273" s="15"/>
      <c r="M273" s="15"/>
      <c r="N273" s="15"/>
      <c r="O273" s="15"/>
      <c r="P273" s="15"/>
      <c r="Q273" s="15"/>
      <c r="R273" s="15"/>
      <c r="S273" s="15"/>
    </row>
    <row r="274">
      <c r="A274" s="15"/>
      <c r="B274" s="15"/>
      <c r="C274" s="15"/>
      <c r="D274" s="15"/>
      <c r="E274" s="15"/>
      <c r="F274" s="15"/>
      <c r="G274" s="15"/>
      <c r="H274" s="15"/>
      <c r="I274" s="15"/>
      <c r="J274" s="15"/>
      <c r="K274" s="895"/>
      <c r="L274" s="15"/>
      <c r="M274" s="15"/>
      <c r="N274" s="15"/>
      <c r="O274" s="15"/>
      <c r="P274" s="15"/>
      <c r="Q274" s="15"/>
      <c r="R274" s="15"/>
      <c r="S274" s="15"/>
    </row>
    <row r="275">
      <c r="A275" s="15"/>
      <c r="B275" s="15"/>
      <c r="C275" s="15"/>
      <c r="D275" s="15"/>
      <c r="E275" s="15"/>
      <c r="F275" s="15"/>
      <c r="G275" s="15"/>
      <c r="H275" s="15"/>
      <c r="I275" s="15"/>
      <c r="J275" s="15"/>
      <c r="K275" s="895"/>
      <c r="L275" s="15"/>
      <c r="M275" s="15"/>
      <c r="N275" s="15"/>
      <c r="O275" s="15"/>
      <c r="P275" s="15"/>
      <c r="Q275" s="15"/>
      <c r="R275" s="15"/>
      <c r="S275" s="15"/>
    </row>
    <row r="276">
      <c r="A276" s="15"/>
      <c r="B276" s="15"/>
      <c r="C276" s="15"/>
      <c r="D276" s="15"/>
      <c r="E276" s="15"/>
      <c r="F276" s="15"/>
      <c r="G276" s="15"/>
      <c r="H276" s="15"/>
      <c r="I276" s="15"/>
      <c r="J276" s="15"/>
      <c r="K276" s="895"/>
      <c r="L276" s="15"/>
      <c r="M276" s="15"/>
      <c r="N276" s="15"/>
      <c r="O276" s="15"/>
      <c r="P276" s="15"/>
      <c r="Q276" s="15"/>
      <c r="R276" s="15"/>
      <c r="S276" s="15"/>
    </row>
    <row r="277">
      <c r="A277" s="15"/>
      <c r="B277" s="15"/>
      <c r="C277" s="15"/>
      <c r="D277" s="15"/>
      <c r="E277" s="15"/>
      <c r="F277" s="15"/>
      <c r="G277" s="15"/>
      <c r="H277" s="15"/>
      <c r="I277" s="15"/>
      <c r="J277" s="15"/>
      <c r="K277" s="895"/>
      <c r="L277" s="15"/>
      <c r="M277" s="15"/>
      <c r="N277" s="15"/>
      <c r="O277" s="15"/>
      <c r="P277" s="15"/>
      <c r="Q277" s="15"/>
      <c r="R277" s="15"/>
      <c r="S277" s="15"/>
    </row>
    <row r="278">
      <c r="A278" s="15"/>
      <c r="B278" s="15"/>
      <c r="C278" s="15"/>
      <c r="D278" s="15"/>
      <c r="E278" s="15"/>
      <c r="F278" s="15"/>
      <c r="G278" s="15"/>
      <c r="H278" s="15"/>
      <c r="I278" s="15"/>
      <c r="J278" s="15"/>
      <c r="K278" s="895"/>
      <c r="L278" s="15"/>
      <c r="M278" s="15"/>
      <c r="N278" s="15"/>
      <c r="O278" s="15"/>
      <c r="P278" s="15"/>
      <c r="Q278" s="15"/>
      <c r="R278" s="15"/>
      <c r="S278" s="15"/>
    </row>
    <row r="279">
      <c r="A279" s="15"/>
      <c r="B279" s="15"/>
      <c r="C279" s="15"/>
      <c r="D279" s="15"/>
      <c r="E279" s="15"/>
      <c r="F279" s="15"/>
      <c r="G279" s="15"/>
      <c r="H279" s="15"/>
      <c r="I279" s="15"/>
      <c r="J279" s="15"/>
      <c r="K279" s="895"/>
      <c r="L279" s="15"/>
      <c r="M279" s="15"/>
      <c r="N279" s="15"/>
      <c r="O279" s="15"/>
      <c r="P279" s="15"/>
      <c r="Q279" s="15"/>
      <c r="R279" s="15"/>
      <c r="S279" s="15"/>
    </row>
    <row r="280">
      <c r="A280" s="15"/>
      <c r="B280" s="15"/>
      <c r="C280" s="15"/>
      <c r="D280" s="15"/>
      <c r="E280" s="15"/>
      <c r="F280" s="15"/>
      <c r="G280" s="15"/>
      <c r="H280" s="15"/>
      <c r="I280" s="15"/>
      <c r="J280" s="15"/>
      <c r="K280" s="895"/>
      <c r="L280" s="15"/>
      <c r="M280" s="15"/>
      <c r="N280" s="15"/>
      <c r="O280" s="15"/>
      <c r="P280" s="15"/>
      <c r="Q280" s="15"/>
      <c r="R280" s="15"/>
      <c r="S280" s="15"/>
    </row>
    <row r="281">
      <c r="A281" s="15"/>
      <c r="B281" s="15"/>
      <c r="C281" s="15"/>
      <c r="D281" s="15"/>
      <c r="E281" s="15"/>
      <c r="F281" s="15"/>
      <c r="G281" s="15"/>
      <c r="H281" s="15"/>
      <c r="I281" s="15"/>
      <c r="J281" s="15"/>
      <c r="K281" s="895"/>
      <c r="L281" s="15"/>
      <c r="M281" s="15"/>
      <c r="N281" s="15"/>
      <c r="O281" s="15"/>
      <c r="P281" s="15"/>
      <c r="Q281" s="15"/>
      <c r="R281" s="15"/>
      <c r="S281" s="15"/>
    </row>
    <row r="282">
      <c r="A282" s="15"/>
      <c r="B282" s="15"/>
      <c r="C282" s="15"/>
      <c r="D282" s="15"/>
      <c r="E282" s="15"/>
      <c r="F282" s="15"/>
      <c r="G282" s="15"/>
      <c r="H282" s="15"/>
      <c r="I282" s="15"/>
      <c r="J282" s="15"/>
      <c r="K282" s="895"/>
      <c r="L282" s="15"/>
      <c r="M282" s="15"/>
      <c r="N282" s="15"/>
      <c r="O282" s="15"/>
      <c r="P282" s="15"/>
      <c r="Q282" s="15"/>
      <c r="R282" s="15"/>
      <c r="S282" s="15"/>
    </row>
    <row r="283">
      <c r="A283" s="15"/>
      <c r="B283" s="15"/>
      <c r="C283" s="15"/>
      <c r="D283" s="15"/>
      <c r="E283" s="15"/>
      <c r="F283" s="15"/>
      <c r="G283" s="15"/>
      <c r="H283" s="15"/>
      <c r="I283" s="15"/>
      <c r="J283" s="15"/>
      <c r="K283" s="895"/>
      <c r="L283" s="15"/>
      <c r="M283" s="15"/>
      <c r="N283" s="15"/>
      <c r="O283" s="15"/>
      <c r="P283" s="15"/>
      <c r="Q283" s="15"/>
      <c r="R283" s="15"/>
      <c r="S283" s="15"/>
    </row>
    <row r="284">
      <c r="A284" s="15"/>
      <c r="B284" s="15"/>
      <c r="C284" s="15"/>
      <c r="D284" s="15"/>
      <c r="E284" s="15"/>
      <c r="F284" s="15"/>
      <c r="G284" s="15"/>
      <c r="H284" s="15"/>
      <c r="I284" s="15"/>
      <c r="J284" s="15"/>
      <c r="K284" s="895"/>
      <c r="L284" s="15"/>
      <c r="M284" s="15"/>
      <c r="N284" s="15"/>
      <c r="O284" s="15"/>
      <c r="P284" s="15"/>
      <c r="Q284" s="15"/>
      <c r="R284" s="15"/>
      <c r="S284" s="15"/>
    </row>
    <row r="285">
      <c r="A285" s="15"/>
      <c r="B285" s="15"/>
      <c r="C285" s="15"/>
      <c r="D285" s="15"/>
      <c r="E285" s="15"/>
      <c r="F285" s="15"/>
      <c r="G285" s="15"/>
      <c r="H285" s="15"/>
      <c r="I285" s="15"/>
      <c r="J285" s="15"/>
      <c r="K285" s="895"/>
      <c r="L285" s="15"/>
      <c r="M285" s="15"/>
      <c r="N285" s="15"/>
      <c r="O285" s="15"/>
      <c r="P285" s="15"/>
      <c r="Q285" s="15"/>
      <c r="R285" s="15"/>
      <c r="S285" s="15"/>
    </row>
    <row r="286">
      <c r="A286" s="15"/>
      <c r="B286" s="15"/>
      <c r="C286" s="15"/>
      <c r="D286" s="15"/>
      <c r="E286" s="15"/>
      <c r="F286" s="15"/>
      <c r="G286" s="15"/>
      <c r="H286" s="15"/>
      <c r="I286" s="15"/>
      <c r="J286" s="15"/>
      <c r="K286" s="895"/>
      <c r="L286" s="15"/>
      <c r="M286" s="15"/>
      <c r="N286" s="15"/>
      <c r="O286" s="15"/>
      <c r="P286" s="15"/>
      <c r="Q286" s="15"/>
      <c r="R286" s="15"/>
      <c r="S286" s="15"/>
    </row>
    <row r="287">
      <c r="A287" s="15"/>
      <c r="B287" s="15"/>
      <c r="C287" s="15"/>
      <c r="D287" s="15"/>
      <c r="E287" s="15"/>
      <c r="F287" s="15"/>
      <c r="G287" s="15"/>
      <c r="H287" s="15"/>
      <c r="I287" s="15"/>
      <c r="J287" s="15"/>
      <c r="K287" s="895"/>
      <c r="L287" s="15"/>
      <c r="M287" s="15"/>
      <c r="N287" s="15"/>
      <c r="O287" s="15"/>
      <c r="P287" s="15"/>
      <c r="Q287" s="15"/>
      <c r="R287" s="15"/>
      <c r="S287" s="15"/>
    </row>
    <row r="288">
      <c r="A288" s="15"/>
      <c r="B288" s="15"/>
      <c r="C288" s="15"/>
      <c r="D288" s="15"/>
      <c r="E288" s="15"/>
      <c r="F288" s="15"/>
      <c r="G288" s="15"/>
      <c r="H288" s="15"/>
      <c r="I288" s="15"/>
      <c r="J288" s="15"/>
      <c r="K288" s="895"/>
      <c r="L288" s="15"/>
      <c r="M288" s="15"/>
      <c r="N288" s="15"/>
      <c r="O288" s="15"/>
      <c r="P288" s="15"/>
      <c r="Q288" s="15"/>
      <c r="R288" s="15"/>
      <c r="S288" s="15"/>
    </row>
    <row r="289">
      <c r="A289" s="15"/>
      <c r="B289" s="15"/>
      <c r="C289" s="15"/>
      <c r="D289" s="15"/>
      <c r="E289" s="15"/>
      <c r="F289" s="15"/>
      <c r="G289" s="15"/>
      <c r="H289" s="15"/>
      <c r="I289" s="15"/>
      <c r="J289" s="15"/>
      <c r="K289" s="895"/>
      <c r="L289" s="15"/>
      <c r="M289" s="15"/>
      <c r="N289" s="15"/>
      <c r="O289" s="15"/>
      <c r="P289" s="15"/>
      <c r="Q289" s="15"/>
      <c r="R289" s="15"/>
      <c r="S289" s="15"/>
    </row>
    <row r="290">
      <c r="A290" s="15"/>
      <c r="B290" s="15"/>
      <c r="C290" s="15"/>
      <c r="D290" s="15"/>
      <c r="E290" s="15"/>
      <c r="F290" s="15"/>
      <c r="G290" s="15"/>
      <c r="H290" s="15"/>
      <c r="I290" s="15"/>
      <c r="J290" s="15"/>
      <c r="K290" s="895"/>
      <c r="L290" s="15"/>
      <c r="M290" s="15"/>
      <c r="N290" s="15"/>
      <c r="O290" s="15"/>
      <c r="P290" s="15"/>
      <c r="Q290" s="15"/>
      <c r="R290" s="15"/>
      <c r="S290" s="15"/>
    </row>
    <row r="291">
      <c r="A291" s="15"/>
      <c r="B291" s="15"/>
      <c r="C291" s="15"/>
      <c r="D291" s="15"/>
      <c r="E291" s="15"/>
      <c r="F291" s="15"/>
      <c r="G291" s="15"/>
      <c r="H291" s="15"/>
      <c r="I291" s="15"/>
      <c r="J291" s="15"/>
      <c r="K291" s="895"/>
      <c r="L291" s="15"/>
      <c r="M291" s="15"/>
      <c r="N291" s="15"/>
      <c r="O291" s="15"/>
      <c r="P291" s="15"/>
      <c r="Q291" s="15"/>
      <c r="R291" s="15"/>
      <c r="S291" s="15"/>
    </row>
    <row r="292">
      <c r="A292" s="15"/>
      <c r="B292" s="15"/>
      <c r="C292" s="15"/>
      <c r="D292" s="15"/>
      <c r="E292" s="15"/>
      <c r="F292" s="15"/>
      <c r="G292" s="15"/>
      <c r="H292" s="15"/>
      <c r="I292" s="15"/>
      <c r="J292" s="15"/>
      <c r="K292" s="895"/>
      <c r="L292" s="15"/>
      <c r="M292" s="15"/>
      <c r="N292" s="15"/>
      <c r="O292" s="15"/>
      <c r="P292" s="15"/>
      <c r="Q292" s="15"/>
      <c r="R292" s="15"/>
      <c r="S292" s="15"/>
    </row>
    <row r="293">
      <c r="A293" s="15"/>
      <c r="B293" s="15"/>
      <c r="C293" s="15"/>
      <c r="D293" s="15"/>
      <c r="E293" s="15"/>
      <c r="F293" s="15"/>
      <c r="G293" s="15"/>
      <c r="H293" s="15"/>
      <c r="I293" s="15"/>
      <c r="J293" s="15"/>
      <c r="K293" s="895"/>
      <c r="L293" s="15"/>
      <c r="M293" s="15"/>
      <c r="N293" s="15"/>
      <c r="O293" s="15"/>
      <c r="P293" s="15"/>
      <c r="Q293" s="15"/>
      <c r="R293" s="15"/>
      <c r="S293" s="15"/>
    </row>
    <row r="294">
      <c r="A294" s="15"/>
      <c r="B294" s="15"/>
      <c r="C294" s="15"/>
      <c r="D294" s="15"/>
      <c r="E294" s="15"/>
      <c r="F294" s="15"/>
      <c r="G294" s="15"/>
      <c r="H294" s="15"/>
      <c r="I294" s="15"/>
      <c r="J294" s="15"/>
      <c r="K294" s="895"/>
      <c r="L294" s="15"/>
      <c r="M294" s="15"/>
      <c r="N294" s="15"/>
      <c r="O294" s="15"/>
      <c r="P294" s="15"/>
      <c r="Q294" s="15"/>
      <c r="R294" s="15"/>
      <c r="S294" s="15"/>
    </row>
    <row r="295">
      <c r="A295" s="15"/>
      <c r="B295" s="15"/>
      <c r="C295" s="15"/>
      <c r="D295" s="15"/>
      <c r="E295" s="15"/>
      <c r="F295" s="15"/>
      <c r="G295" s="15"/>
      <c r="H295" s="15"/>
      <c r="I295" s="15"/>
      <c r="J295" s="15"/>
      <c r="K295" s="895"/>
      <c r="L295" s="15"/>
      <c r="M295" s="15"/>
      <c r="N295" s="15"/>
      <c r="O295" s="15"/>
      <c r="P295" s="15"/>
      <c r="Q295" s="15"/>
      <c r="R295" s="15"/>
      <c r="S295" s="15"/>
    </row>
    <row r="296">
      <c r="A296" s="15"/>
      <c r="B296" s="15"/>
      <c r="C296" s="15"/>
      <c r="D296" s="15"/>
      <c r="E296" s="15"/>
      <c r="F296" s="15"/>
      <c r="G296" s="15"/>
      <c r="H296" s="15"/>
      <c r="I296" s="15"/>
      <c r="J296" s="15"/>
      <c r="K296" s="895"/>
      <c r="L296" s="15"/>
      <c r="M296" s="15"/>
      <c r="N296" s="15"/>
      <c r="O296" s="15"/>
      <c r="P296" s="15"/>
      <c r="Q296" s="15"/>
      <c r="R296" s="15"/>
      <c r="S296" s="15"/>
    </row>
    <row r="297">
      <c r="A297" s="15"/>
      <c r="B297" s="15"/>
      <c r="C297" s="15"/>
      <c r="D297" s="15"/>
      <c r="E297" s="15"/>
      <c r="F297" s="15"/>
      <c r="G297" s="15"/>
      <c r="H297" s="15"/>
      <c r="I297" s="15"/>
      <c r="J297" s="15"/>
      <c r="K297" s="895"/>
      <c r="L297" s="15"/>
      <c r="M297" s="15"/>
      <c r="N297" s="15"/>
      <c r="O297" s="15"/>
      <c r="P297" s="15"/>
      <c r="Q297" s="15"/>
      <c r="R297" s="15"/>
      <c r="S297" s="15"/>
    </row>
    <row r="298">
      <c r="A298" s="15"/>
      <c r="B298" s="15"/>
      <c r="C298" s="15"/>
      <c r="D298" s="15"/>
      <c r="E298" s="15"/>
      <c r="F298" s="15"/>
      <c r="G298" s="15"/>
      <c r="H298" s="15"/>
      <c r="I298" s="15"/>
      <c r="J298" s="15"/>
      <c r="K298" s="895"/>
      <c r="L298" s="15"/>
      <c r="M298" s="15"/>
      <c r="N298" s="15"/>
      <c r="O298" s="15"/>
      <c r="P298" s="15"/>
      <c r="Q298" s="15"/>
      <c r="R298" s="15"/>
      <c r="S298" s="15"/>
    </row>
    <row r="299">
      <c r="A299" s="15"/>
      <c r="B299" s="15"/>
      <c r="C299" s="15"/>
      <c r="D299" s="15"/>
      <c r="E299" s="15"/>
      <c r="F299" s="15"/>
      <c r="G299" s="15"/>
      <c r="H299" s="15"/>
      <c r="I299" s="15"/>
      <c r="J299" s="15"/>
      <c r="K299" s="895"/>
      <c r="L299" s="15"/>
      <c r="M299" s="15"/>
      <c r="N299" s="15"/>
      <c r="O299" s="15"/>
      <c r="P299" s="15"/>
      <c r="Q299" s="15"/>
      <c r="R299" s="15"/>
      <c r="S299" s="15"/>
    </row>
    <row r="300">
      <c r="A300" s="15"/>
      <c r="B300" s="15"/>
      <c r="C300" s="15"/>
      <c r="D300" s="15"/>
      <c r="E300" s="15"/>
      <c r="F300" s="15"/>
      <c r="G300" s="15"/>
      <c r="H300" s="15"/>
      <c r="I300" s="15"/>
      <c r="J300" s="15"/>
      <c r="K300" s="895"/>
      <c r="L300" s="15"/>
      <c r="M300" s="15"/>
      <c r="N300" s="15"/>
      <c r="O300" s="15"/>
      <c r="P300" s="15"/>
      <c r="Q300" s="15"/>
      <c r="R300" s="15"/>
      <c r="S300" s="15"/>
    </row>
    <row r="301">
      <c r="A301" s="15"/>
      <c r="B301" s="15"/>
      <c r="C301" s="15"/>
      <c r="D301" s="15"/>
      <c r="E301" s="15"/>
      <c r="F301" s="15"/>
      <c r="G301" s="15"/>
      <c r="H301" s="15"/>
      <c r="I301" s="15"/>
      <c r="J301" s="15"/>
      <c r="K301" s="895"/>
      <c r="L301" s="15"/>
      <c r="M301" s="15"/>
      <c r="N301" s="15"/>
      <c r="O301" s="15"/>
      <c r="P301" s="15"/>
      <c r="Q301" s="15"/>
      <c r="R301" s="15"/>
      <c r="S301" s="15"/>
    </row>
    <row r="302">
      <c r="A302" s="15"/>
      <c r="B302" s="15"/>
      <c r="C302" s="15"/>
      <c r="D302" s="15"/>
      <c r="E302" s="15"/>
      <c r="F302" s="15"/>
      <c r="G302" s="15"/>
      <c r="H302" s="15"/>
      <c r="I302" s="15"/>
      <c r="J302" s="15"/>
      <c r="K302" s="895"/>
      <c r="L302" s="15"/>
      <c r="M302" s="15"/>
      <c r="N302" s="15"/>
      <c r="O302" s="15"/>
      <c r="P302" s="15"/>
      <c r="Q302" s="15"/>
      <c r="R302" s="15"/>
      <c r="S302" s="15"/>
    </row>
    <row r="303">
      <c r="A303" s="15"/>
      <c r="B303" s="15"/>
      <c r="C303" s="15"/>
      <c r="D303" s="15"/>
      <c r="E303" s="15"/>
      <c r="F303" s="15"/>
      <c r="G303" s="15"/>
      <c r="H303" s="15"/>
      <c r="I303" s="15"/>
      <c r="J303" s="15"/>
      <c r="K303" s="895"/>
      <c r="L303" s="15"/>
      <c r="M303" s="15"/>
      <c r="N303" s="15"/>
      <c r="O303" s="15"/>
      <c r="P303" s="15"/>
      <c r="Q303" s="15"/>
      <c r="R303" s="15"/>
      <c r="S303" s="15"/>
    </row>
    <row r="304">
      <c r="A304" s="15"/>
      <c r="B304" s="15"/>
      <c r="C304" s="15"/>
      <c r="D304" s="15"/>
      <c r="E304" s="15"/>
      <c r="F304" s="15"/>
      <c r="G304" s="15"/>
      <c r="H304" s="15"/>
      <c r="I304" s="15"/>
      <c r="J304" s="15"/>
      <c r="K304" s="895"/>
      <c r="L304" s="15"/>
      <c r="M304" s="15"/>
      <c r="N304" s="15"/>
      <c r="O304" s="15"/>
      <c r="P304" s="15"/>
      <c r="Q304" s="15"/>
      <c r="R304" s="15"/>
      <c r="S304" s="15"/>
    </row>
    <row r="305">
      <c r="A305" s="15"/>
      <c r="B305" s="15"/>
      <c r="C305" s="15"/>
      <c r="D305" s="15"/>
      <c r="E305" s="15"/>
      <c r="F305" s="15"/>
      <c r="G305" s="15"/>
      <c r="H305" s="15"/>
      <c r="I305" s="15"/>
      <c r="J305" s="15"/>
      <c r="K305" s="895"/>
      <c r="L305" s="15"/>
      <c r="M305" s="15"/>
      <c r="N305" s="15"/>
      <c r="O305" s="15"/>
      <c r="P305" s="15"/>
      <c r="Q305" s="15"/>
      <c r="R305" s="15"/>
      <c r="S305" s="15"/>
    </row>
    <row r="306">
      <c r="A306" s="15"/>
      <c r="B306" s="15"/>
      <c r="C306" s="15"/>
      <c r="D306" s="15"/>
      <c r="E306" s="15"/>
      <c r="F306" s="15"/>
      <c r="G306" s="15"/>
      <c r="H306" s="15"/>
      <c r="I306" s="15"/>
      <c r="J306" s="15"/>
      <c r="K306" s="895"/>
      <c r="L306" s="15"/>
      <c r="M306" s="15"/>
      <c r="N306" s="15"/>
      <c r="O306" s="15"/>
      <c r="P306" s="15"/>
      <c r="Q306" s="15"/>
      <c r="R306" s="15"/>
      <c r="S306" s="15"/>
    </row>
    <row r="307">
      <c r="A307" s="15"/>
      <c r="B307" s="15"/>
      <c r="C307" s="15"/>
      <c r="D307" s="15"/>
      <c r="E307" s="15"/>
      <c r="F307" s="15"/>
      <c r="G307" s="15"/>
      <c r="H307" s="15"/>
      <c r="I307" s="15"/>
      <c r="J307" s="15"/>
      <c r="K307" s="895"/>
      <c r="L307" s="15"/>
      <c r="M307" s="15"/>
      <c r="N307" s="15"/>
      <c r="O307" s="15"/>
      <c r="P307" s="15"/>
      <c r="Q307" s="15"/>
      <c r="R307" s="15"/>
      <c r="S307" s="15"/>
    </row>
    <row r="308">
      <c r="A308" s="15"/>
      <c r="B308" s="15"/>
      <c r="C308" s="15"/>
      <c r="D308" s="15"/>
      <c r="E308" s="15"/>
      <c r="F308" s="15"/>
      <c r="G308" s="15"/>
      <c r="H308" s="15"/>
      <c r="I308" s="15"/>
      <c r="J308" s="15"/>
      <c r="K308" s="895"/>
      <c r="L308" s="15"/>
      <c r="M308" s="15"/>
      <c r="N308" s="15"/>
      <c r="O308" s="15"/>
      <c r="P308" s="15"/>
      <c r="Q308" s="15"/>
      <c r="R308" s="15"/>
      <c r="S308" s="15"/>
    </row>
    <row r="309">
      <c r="A309" s="15"/>
      <c r="B309" s="15"/>
      <c r="C309" s="15"/>
      <c r="D309" s="15"/>
      <c r="E309" s="15"/>
      <c r="F309" s="15"/>
      <c r="G309" s="15"/>
      <c r="H309" s="15"/>
      <c r="I309" s="15"/>
      <c r="J309" s="15"/>
      <c r="K309" s="895"/>
      <c r="L309" s="15"/>
      <c r="M309" s="15"/>
      <c r="N309" s="15"/>
      <c r="O309" s="15"/>
      <c r="P309" s="15"/>
      <c r="Q309" s="15"/>
      <c r="R309" s="15"/>
      <c r="S309" s="15"/>
    </row>
    <row r="310">
      <c r="A310" s="15"/>
      <c r="B310" s="15"/>
      <c r="C310" s="15"/>
      <c r="D310" s="15"/>
      <c r="E310" s="15"/>
      <c r="F310" s="15"/>
      <c r="G310" s="15"/>
      <c r="H310" s="15"/>
      <c r="I310" s="15"/>
      <c r="J310" s="15"/>
      <c r="K310" s="895"/>
      <c r="L310" s="15"/>
      <c r="M310" s="15"/>
      <c r="N310" s="15"/>
      <c r="O310" s="15"/>
      <c r="P310" s="15"/>
      <c r="Q310" s="15"/>
      <c r="R310" s="15"/>
      <c r="S310" s="15"/>
    </row>
    <row r="311">
      <c r="A311" s="15"/>
      <c r="B311" s="15"/>
      <c r="C311" s="15"/>
      <c r="D311" s="15"/>
      <c r="E311" s="15"/>
      <c r="F311" s="15"/>
      <c r="G311" s="15"/>
      <c r="H311" s="15"/>
      <c r="I311" s="15"/>
      <c r="J311" s="15"/>
      <c r="K311" s="895"/>
      <c r="L311" s="15"/>
      <c r="M311" s="15"/>
      <c r="N311" s="15"/>
      <c r="O311" s="15"/>
      <c r="P311" s="15"/>
      <c r="Q311" s="15"/>
      <c r="R311" s="15"/>
      <c r="S311" s="15"/>
    </row>
    <row r="312">
      <c r="A312" s="15"/>
      <c r="B312" s="15"/>
      <c r="C312" s="15"/>
      <c r="D312" s="15"/>
      <c r="E312" s="15"/>
      <c r="F312" s="15"/>
      <c r="G312" s="15"/>
      <c r="H312" s="15"/>
      <c r="I312" s="15"/>
      <c r="J312" s="15"/>
      <c r="K312" s="895"/>
      <c r="L312" s="15"/>
      <c r="M312" s="15"/>
      <c r="N312" s="15"/>
      <c r="O312" s="15"/>
      <c r="P312" s="15"/>
      <c r="Q312" s="15"/>
      <c r="R312" s="15"/>
      <c r="S312" s="15"/>
    </row>
    <row r="313">
      <c r="A313" s="15"/>
      <c r="B313" s="15"/>
      <c r="C313" s="15"/>
      <c r="D313" s="15"/>
      <c r="E313" s="15"/>
      <c r="F313" s="15"/>
      <c r="G313" s="15"/>
      <c r="H313" s="15"/>
      <c r="I313" s="15"/>
      <c r="J313" s="15"/>
      <c r="K313" s="895"/>
      <c r="L313" s="15"/>
      <c r="M313" s="15"/>
      <c r="N313" s="15"/>
      <c r="O313" s="15"/>
      <c r="P313" s="15"/>
      <c r="Q313" s="15"/>
      <c r="R313" s="15"/>
      <c r="S313" s="15"/>
    </row>
    <row r="314">
      <c r="A314" s="15"/>
      <c r="B314" s="15"/>
      <c r="C314" s="15"/>
      <c r="D314" s="15"/>
      <c r="E314" s="15"/>
      <c r="F314" s="15"/>
      <c r="G314" s="15"/>
      <c r="H314" s="15"/>
      <c r="I314" s="15"/>
      <c r="J314" s="15"/>
      <c r="K314" s="895"/>
      <c r="L314" s="15"/>
      <c r="M314" s="15"/>
      <c r="N314" s="15"/>
      <c r="O314" s="15"/>
      <c r="P314" s="15"/>
      <c r="Q314" s="15"/>
      <c r="R314" s="15"/>
      <c r="S314" s="15"/>
    </row>
    <row r="315">
      <c r="A315" s="15"/>
      <c r="B315" s="15"/>
      <c r="C315" s="15"/>
      <c r="D315" s="15"/>
      <c r="E315" s="15"/>
      <c r="F315" s="15"/>
      <c r="G315" s="15"/>
      <c r="H315" s="15"/>
      <c r="I315" s="15"/>
      <c r="J315" s="15"/>
      <c r="K315" s="895"/>
      <c r="L315" s="15"/>
      <c r="M315" s="15"/>
      <c r="N315" s="15"/>
      <c r="O315" s="15"/>
      <c r="P315" s="15"/>
      <c r="Q315" s="15"/>
      <c r="R315" s="15"/>
      <c r="S315" s="15"/>
    </row>
    <row r="316">
      <c r="A316" s="15"/>
      <c r="B316" s="15"/>
      <c r="C316" s="15"/>
      <c r="D316" s="15"/>
      <c r="E316" s="15"/>
      <c r="F316" s="15"/>
      <c r="G316" s="15"/>
      <c r="H316" s="15"/>
      <c r="I316" s="15"/>
      <c r="J316" s="15"/>
      <c r="K316" s="895"/>
      <c r="L316" s="15"/>
      <c r="M316" s="15"/>
      <c r="N316" s="15"/>
      <c r="O316" s="15"/>
      <c r="P316" s="15"/>
      <c r="Q316" s="15"/>
      <c r="R316" s="15"/>
      <c r="S316" s="15"/>
    </row>
    <row r="317">
      <c r="A317" s="15"/>
      <c r="B317" s="15"/>
      <c r="C317" s="15"/>
      <c r="D317" s="15"/>
      <c r="E317" s="15"/>
      <c r="F317" s="15"/>
      <c r="G317" s="15"/>
      <c r="H317" s="15"/>
      <c r="I317" s="15"/>
      <c r="J317" s="15"/>
      <c r="K317" s="895"/>
      <c r="L317" s="15"/>
      <c r="M317" s="15"/>
      <c r="N317" s="15"/>
      <c r="O317" s="15"/>
      <c r="P317" s="15"/>
      <c r="Q317" s="15"/>
      <c r="R317" s="15"/>
      <c r="S317" s="15"/>
    </row>
    <row r="318">
      <c r="A318" s="15"/>
      <c r="B318" s="15"/>
      <c r="C318" s="15"/>
      <c r="D318" s="15"/>
      <c r="E318" s="15"/>
      <c r="F318" s="15"/>
      <c r="G318" s="15"/>
      <c r="H318" s="15"/>
      <c r="I318" s="15"/>
      <c r="J318" s="15"/>
      <c r="K318" s="895"/>
      <c r="L318" s="15"/>
      <c r="M318" s="15"/>
      <c r="N318" s="15"/>
      <c r="O318" s="15"/>
      <c r="P318" s="15"/>
      <c r="Q318" s="15"/>
      <c r="R318" s="15"/>
      <c r="S318" s="15"/>
    </row>
    <row r="319">
      <c r="A319" s="15"/>
      <c r="B319" s="15"/>
      <c r="C319" s="15"/>
      <c r="D319" s="15"/>
      <c r="E319" s="15"/>
      <c r="F319" s="15"/>
      <c r="G319" s="15"/>
      <c r="H319" s="15"/>
      <c r="I319" s="15"/>
      <c r="J319" s="15"/>
      <c r="K319" s="895"/>
      <c r="L319" s="15"/>
      <c r="M319" s="15"/>
      <c r="N319" s="15"/>
      <c r="O319" s="15"/>
      <c r="P319" s="15"/>
      <c r="Q319" s="15"/>
      <c r="R319" s="15"/>
      <c r="S319" s="15"/>
    </row>
    <row r="320">
      <c r="A320" s="15"/>
      <c r="B320" s="15"/>
      <c r="C320" s="15"/>
      <c r="D320" s="15"/>
      <c r="E320" s="15"/>
      <c r="F320" s="15"/>
      <c r="G320" s="15"/>
      <c r="H320" s="15"/>
      <c r="I320" s="15"/>
      <c r="J320" s="15"/>
      <c r="K320" s="895"/>
      <c r="L320" s="15"/>
      <c r="M320" s="15"/>
      <c r="N320" s="15"/>
      <c r="O320" s="15"/>
      <c r="P320" s="15"/>
      <c r="Q320" s="15"/>
      <c r="R320" s="15"/>
      <c r="S320" s="15"/>
    </row>
    <row r="321">
      <c r="A321" s="15"/>
      <c r="B321" s="15"/>
      <c r="C321" s="15"/>
      <c r="D321" s="15"/>
      <c r="E321" s="15"/>
      <c r="F321" s="15"/>
      <c r="G321" s="15"/>
      <c r="H321" s="15"/>
      <c r="I321" s="15"/>
      <c r="J321" s="15"/>
      <c r="K321" s="895"/>
      <c r="L321" s="15"/>
      <c r="M321" s="15"/>
      <c r="N321" s="15"/>
      <c r="O321" s="15"/>
      <c r="P321" s="15"/>
      <c r="Q321" s="15"/>
      <c r="R321" s="15"/>
      <c r="S321" s="15"/>
    </row>
    <row r="322">
      <c r="A322" s="15"/>
      <c r="B322" s="15"/>
      <c r="C322" s="15"/>
      <c r="D322" s="15"/>
      <c r="E322" s="15"/>
      <c r="F322" s="15"/>
      <c r="G322" s="15"/>
      <c r="H322" s="15"/>
      <c r="I322" s="15"/>
      <c r="J322" s="15"/>
      <c r="K322" s="895"/>
      <c r="L322" s="15"/>
      <c r="M322" s="15"/>
      <c r="N322" s="15"/>
      <c r="O322" s="15"/>
      <c r="P322" s="15"/>
      <c r="Q322" s="15"/>
      <c r="R322" s="15"/>
      <c r="S322" s="15"/>
    </row>
    <row r="323">
      <c r="A323" s="15"/>
      <c r="B323" s="15"/>
      <c r="C323" s="15"/>
      <c r="D323" s="15"/>
      <c r="E323" s="15"/>
      <c r="F323" s="15"/>
      <c r="G323" s="15"/>
      <c r="H323" s="15"/>
      <c r="I323" s="15"/>
      <c r="J323" s="15"/>
      <c r="K323" s="895"/>
      <c r="L323" s="15"/>
      <c r="M323" s="15"/>
      <c r="N323" s="15"/>
      <c r="O323" s="15"/>
      <c r="P323" s="15"/>
      <c r="Q323" s="15"/>
      <c r="R323" s="15"/>
      <c r="S323" s="15"/>
    </row>
    <row r="324">
      <c r="A324" s="15"/>
      <c r="B324" s="15"/>
      <c r="C324" s="15"/>
      <c r="D324" s="15"/>
      <c r="E324" s="15"/>
      <c r="F324" s="15"/>
      <c r="G324" s="15"/>
      <c r="H324" s="15"/>
      <c r="I324" s="15"/>
      <c r="J324" s="15"/>
      <c r="K324" s="895"/>
      <c r="L324" s="15"/>
      <c r="M324" s="15"/>
      <c r="N324" s="15"/>
      <c r="O324" s="15"/>
      <c r="P324" s="15"/>
      <c r="Q324" s="15"/>
      <c r="R324" s="15"/>
      <c r="S324" s="15"/>
    </row>
    <row r="325">
      <c r="A325" s="15"/>
      <c r="B325" s="15"/>
      <c r="C325" s="15"/>
      <c r="D325" s="15"/>
      <c r="E325" s="15"/>
      <c r="F325" s="15"/>
      <c r="G325" s="15"/>
      <c r="H325" s="15"/>
      <c r="I325" s="15"/>
      <c r="J325" s="15"/>
      <c r="K325" s="895"/>
      <c r="L325" s="15"/>
      <c r="M325" s="15"/>
      <c r="N325" s="15"/>
      <c r="O325" s="15"/>
      <c r="P325" s="15"/>
      <c r="Q325" s="15"/>
      <c r="R325" s="15"/>
      <c r="S325" s="15"/>
    </row>
    <row r="326">
      <c r="A326" s="15"/>
      <c r="B326" s="15"/>
      <c r="C326" s="15"/>
      <c r="D326" s="15"/>
      <c r="E326" s="15"/>
      <c r="F326" s="15"/>
      <c r="G326" s="15"/>
      <c r="H326" s="15"/>
      <c r="I326" s="15"/>
      <c r="J326" s="15"/>
      <c r="K326" s="895"/>
      <c r="L326" s="15"/>
      <c r="M326" s="15"/>
      <c r="N326" s="15"/>
      <c r="O326" s="15"/>
      <c r="P326" s="15"/>
      <c r="Q326" s="15"/>
      <c r="R326" s="15"/>
      <c r="S326" s="15"/>
    </row>
    <row r="327">
      <c r="A327" s="15"/>
      <c r="B327" s="15"/>
      <c r="C327" s="15"/>
      <c r="D327" s="15"/>
      <c r="E327" s="15"/>
      <c r="F327" s="15"/>
      <c r="G327" s="15"/>
      <c r="H327" s="15"/>
      <c r="I327" s="15"/>
      <c r="J327" s="15"/>
      <c r="K327" s="895"/>
      <c r="L327" s="15"/>
      <c r="M327" s="15"/>
      <c r="N327" s="15"/>
      <c r="O327" s="15"/>
      <c r="P327" s="15"/>
      <c r="Q327" s="15"/>
      <c r="R327" s="15"/>
      <c r="S327" s="15"/>
    </row>
    <row r="328">
      <c r="A328" s="15"/>
      <c r="B328" s="15"/>
      <c r="C328" s="15"/>
      <c r="D328" s="15"/>
      <c r="E328" s="15"/>
      <c r="F328" s="15"/>
      <c r="G328" s="15"/>
      <c r="H328" s="15"/>
      <c r="I328" s="15"/>
      <c r="J328" s="15"/>
      <c r="K328" s="895"/>
      <c r="L328" s="15"/>
      <c r="M328" s="15"/>
      <c r="N328" s="15"/>
      <c r="O328" s="15"/>
      <c r="P328" s="15"/>
      <c r="Q328" s="15"/>
      <c r="R328" s="15"/>
      <c r="S328" s="15"/>
    </row>
    <row r="329">
      <c r="A329" s="15"/>
      <c r="B329" s="15"/>
      <c r="C329" s="15"/>
      <c r="D329" s="15"/>
      <c r="E329" s="15"/>
      <c r="F329" s="15"/>
      <c r="G329" s="15"/>
      <c r="H329" s="15"/>
      <c r="I329" s="15"/>
      <c r="J329" s="15"/>
      <c r="K329" s="895"/>
      <c r="L329" s="15"/>
      <c r="M329" s="15"/>
      <c r="N329" s="15"/>
      <c r="O329" s="15"/>
      <c r="P329" s="15"/>
      <c r="Q329" s="15"/>
      <c r="R329" s="15"/>
      <c r="S329" s="15"/>
    </row>
    <row r="330">
      <c r="A330" s="15"/>
      <c r="B330" s="15"/>
      <c r="C330" s="15"/>
      <c r="D330" s="15"/>
      <c r="E330" s="15"/>
      <c r="F330" s="15"/>
      <c r="G330" s="15"/>
      <c r="H330" s="15"/>
      <c r="I330" s="15"/>
      <c r="J330" s="15"/>
      <c r="K330" s="895"/>
      <c r="L330" s="15"/>
      <c r="M330" s="15"/>
      <c r="N330" s="15"/>
      <c r="O330" s="15"/>
      <c r="P330" s="15"/>
      <c r="Q330" s="15"/>
      <c r="R330" s="15"/>
      <c r="S330" s="15"/>
    </row>
    <row r="331">
      <c r="A331" s="15"/>
      <c r="B331" s="15"/>
      <c r="C331" s="15"/>
      <c r="D331" s="15"/>
      <c r="E331" s="15"/>
      <c r="F331" s="15"/>
      <c r="G331" s="15"/>
      <c r="H331" s="15"/>
      <c r="I331" s="15"/>
      <c r="J331" s="15"/>
      <c r="K331" s="895"/>
      <c r="L331" s="15"/>
      <c r="M331" s="15"/>
      <c r="N331" s="15"/>
      <c r="O331" s="15"/>
      <c r="P331" s="15"/>
      <c r="Q331" s="15"/>
      <c r="R331" s="15"/>
      <c r="S331" s="15"/>
    </row>
    <row r="332">
      <c r="A332" s="15"/>
      <c r="B332" s="15"/>
      <c r="C332" s="15"/>
      <c r="D332" s="15"/>
      <c r="E332" s="15"/>
      <c r="F332" s="15"/>
      <c r="G332" s="15"/>
      <c r="H332" s="15"/>
      <c r="I332" s="15"/>
      <c r="J332" s="15"/>
      <c r="K332" s="895"/>
      <c r="L332" s="15"/>
      <c r="M332" s="15"/>
      <c r="N332" s="15"/>
      <c r="O332" s="15"/>
      <c r="P332" s="15"/>
      <c r="Q332" s="15"/>
      <c r="R332" s="15"/>
      <c r="S332" s="15"/>
    </row>
    <row r="333">
      <c r="A333" s="15"/>
      <c r="B333" s="15"/>
      <c r="C333" s="15"/>
      <c r="D333" s="15"/>
      <c r="E333" s="15"/>
      <c r="F333" s="15"/>
      <c r="G333" s="15"/>
      <c r="H333" s="15"/>
      <c r="I333" s="15"/>
      <c r="J333" s="15"/>
      <c r="K333" s="895"/>
      <c r="L333" s="15"/>
      <c r="M333" s="15"/>
      <c r="N333" s="15"/>
      <c r="O333" s="15"/>
      <c r="P333" s="15"/>
      <c r="Q333" s="15"/>
      <c r="R333" s="15"/>
      <c r="S333" s="15"/>
    </row>
    <row r="334">
      <c r="A334" s="15"/>
      <c r="B334" s="15"/>
      <c r="C334" s="15"/>
      <c r="D334" s="15"/>
      <c r="E334" s="15"/>
      <c r="F334" s="15"/>
      <c r="G334" s="15"/>
      <c r="H334" s="15"/>
      <c r="I334" s="15"/>
      <c r="J334" s="15"/>
      <c r="K334" s="895"/>
      <c r="L334" s="15"/>
      <c r="M334" s="15"/>
      <c r="N334" s="15"/>
      <c r="O334" s="15"/>
      <c r="P334" s="15"/>
      <c r="Q334" s="15"/>
      <c r="R334" s="15"/>
      <c r="S334" s="15"/>
    </row>
    <row r="335">
      <c r="A335" s="15"/>
      <c r="B335" s="15"/>
      <c r="C335" s="15"/>
      <c r="D335" s="15"/>
      <c r="E335" s="15"/>
      <c r="F335" s="15"/>
      <c r="G335" s="15"/>
      <c r="H335" s="15"/>
      <c r="I335" s="15"/>
      <c r="J335" s="15"/>
      <c r="K335" s="895"/>
      <c r="L335" s="15"/>
      <c r="M335" s="15"/>
      <c r="N335" s="15"/>
      <c r="O335" s="15"/>
      <c r="P335" s="15"/>
      <c r="Q335" s="15"/>
      <c r="R335" s="15"/>
      <c r="S335" s="15"/>
    </row>
    <row r="336">
      <c r="A336" s="15"/>
      <c r="B336" s="15"/>
      <c r="C336" s="15"/>
      <c r="D336" s="15"/>
      <c r="E336" s="15"/>
      <c r="F336" s="15"/>
      <c r="G336" s="15"/>
      <c r="H336" s="15"/>
      <c r="I336" s="15"/>
      <c r="J336" s="15"/>
      <c r="K336" s="895"/>
      <c r="L336" s="15"/>
      <c r="M336" s="15"/>
      <c r="N336" s="15"/>
      <c r="O336" s="15"/>
      <c r="P336" s="15"/>
      <c r="Q336" s="15"/>
      <c r="R336" s="15"/>
      <c r="S336" s="15"/>
    </row>
    <row r="337">
      <c r="A337" s="15"/>
      <c r="B337" s="15"/>
      <c r="C337" s="15"/>
      <c r="D337" s="15"/>
      <c r="E337" s="15"/>
      <c r="F337" s="15"/>
      <c r="G337" s="15"/>
      <c r="H337" s="15"/>
      <c r="I337" s="15"/>
      <c r="J337" s="15"/>
      <c r="K337" s="895"/>
      <c r="L337" s="15"/>
      <c r="M337" s="15"/>
      <c r="N337" s="15"/>
      <c r="O337" s="15"/>
      <c r="P337" s="15"/>
      <c r="Q337" s="15"/>
      <c r="R337" s="15"/>
      <c r="S337" s="15"/>
    </row>
    <row r="338">
      <c r="A338" s="15"/>
      <c r="B338" s="15"/>
      <c r="C338" s="15"/>
      <c r="D338" s="15"/>
      <c r="E338" s="15"/>
      <c r="F338" s="15"/>
      <c r="G338" s="15"/>
      <c r="H338" s="15"/>
      <c r="I338" s="15"/>
      <c r="J338" s="15"/>
      <c r="K338" s="895"/>
      <c r="L338" s="15"/>
      <c r="M338" s="15"/>
      <c r="N338" s="15"/>
      <c r="O338" s="15"/>
      <c r="P338" s="15"/>
      <c r="Q338" s="15"/>
      <c r="R338" s="15"/>
      <c r="S338" s="15"/>
    </row>
    <row r="339">
      <c r="A339" s="15"/>
      <c r="B339" s="15"/>
      <c r="C339" s="15"/>
      <c r="D339" s="15"/>
      <c r="E339" s="15"/>
      <c r="F339" s="15"/>
      <c r="G339" s="15"/>
      <c r="H339" s="15"/>
      <c r="I339" s="15"/>
      <c r="J339" s="15"/>
      <c r="K339" s="895"/>
      <c r="L339" s="15"/>
      <c r="M339" s="15"/>
      <c r="N339" s="15"/>
      <c r="O339" s="15"/>
      <c r="P339" s="15"/>
      <c r="Q339" s="15"/>
      <c r="R339" s="15"/>
      <c r="S339" s="15"/>
    </row>
    <row r="340">
      <c r="A340" s="15"/>
      <c r="B340" s="15"/>
      <c r="C340" s="15"/>
      <c r="D340" s="15"/>
      <c r="E340" s="15"/>
      <c r="F340" s="15"/>
      <c r="G340" s="15"/>
      <c r="H340" s="15"/>
      <c r="I340" s="15"/>
      <c r="J340" s="15"/>
      <c r="K340" s="895"/>
      <c r="L340" s="15"/>
      <c r="M340" s="15"/>
      <c r="N340" s="15"/>
      <c r="O340" s="15"/>
      <c r="P340" s="15"/>
      <c r="Q340" s="15"/>
      <c r="R340" s="15"/>
      <c r="S340" s="15"/>
    </row>
    <row r="341">
      <c r="A341" s="15"/>
      <c r="B341" s="15"/>
      <c r="C341" s="15"/>
      <c r="D341" s="15"/>
      <c r="E341" s="15"/>
      <c r="F341" s="15"/>
      <c r="G341" s="15"/>
      <c r="H341" s="15"/>
      <c r="I341" s="15"/>
      <c r="J341" s="15"/>
      <c r="K341" s="895"/>
      <c r="L341" s="15"/>
      <c r="M341" s="15"/>
      <c r="N341" s="15"/>
      <c r="O341" s="15"/>
      <c r="P341" s="15"/>
      <c r="Q341" s="15"/>
      <c r="R341" s="15"/>
      <c r="S341" s="15"/>
    </row>
    <row r="342">
      <c r="A342" s="15"/>
      <c r="B342" s="15"/>
      <c r="C342" s="15"/>
      <c r="D342" s="15"/>
      <c r="E342" s="15"/>
      <c r="F342" s="15"/>
      <c r="G342" s="15"/>
      <c r="H342" s="15"/>
      <c r="I342" s="15"/>
      <c r="J342" s="15"/>
      <c r="K342" s="895"/>
      <c r="L342" s="15"/>
      <c r="M342" s="15"/>
      <c r="N342" s="15"/>
      <c r="O342" s="15"/>
      <c r="P342" s="15"/>
      <c r="Q342" s="15"/>
      <c r="R342" s="15"/>
      <c r="S342" s="15"/>
    </row>
    <row r="343">
      <c r="A343" s="15"/>
      <c r="B343" s="15"/>
      <c r="C343" s="15"/>
      <c r="D343" s="15"/>
      <c r="E343" s="15"/>
      <c r="F343" s="15"/>
      <c r="G343" s="15"/>
      <c r="H343" s="15"/>
      <c r="I343" s="15"/>
      <c r="J343" s="15"/>
      <c r="K343" s="895"/>
      <c r="L343" s="15"/>
      <c r="M343" s="15"/>
      <c r="N343" s="15"/>
      <c r="O343" s="15"/>
      <c r="P343" s="15"/>
      <c r="Q343" s="15"/>
      <c r="R343" s="15"/>
      <c r="S343" s="15"/>
    </row>
    <row r="344">
      <c r="A344" s="15"/>
      <c r="B344" s="15"/>
      <c r="C344" s="15"/>
      <c r="D344" s="15"/>
      <c r="E344" s="15"/>
      <c r="F344" s="15"/>
      <c r="G344" s="15"/>
      <c r="H344" s="15"/>
      <c r="I344" s="15"/>
      <c r="J344" s="15"/>
      <c r="K344" s="895"/>
      <c r="L344" s="15"/>
      <c r="M344" s="15"/>
      <c r="N344" s="15"/>
      <c r="O344" s="15"/>
      <c r="P344" s="15"/>
      <c r="Q344" s="15"/>
      <c r="R344" s="15"/>
      <c r="S344" s="15"/>
    </row>
    <row r="345">
      <c r="A345" s="15"/>
      <c r="B345" s="15"/>
      <c r="C345" s="15"/>
      <c r="D345" s="15"/>
      <c r="E345" s="15"/>
      <c r="F345" s="15"/>
      <c r="G345" s="15"/>
      <c r="H345" s="15"/>
      <c r="I345" s="15"/>
      <c r="J345" s="15"/>
      <c r="K345" s="895"/>
      <c r="L345" s="15"/>
      <c r="M345" s="15"/>
      <c r="N345" s="15"/>
      <c r="O345" s="15"/>
      <c r="P345" s="15"/>
      <c r="Q345" s="15"/>
      <c r="R345" s="15"/>
      <c r="S345" s="15"/>
    </row>
    <row r="346">
      <c r="A346" s="15"/>
      <c r="B346" s="15"/>
      <c r="C346" s="15"/>
      <c r="D346" s="15"/>
      <c r="E346" s="15"/>
      <c r="F346" s="15"/>
      <c r="G346" s="15"/>
      <c r="H346" s="15"/>
      <c r="I346" s="15"/>
      <c r="J346" s="15"/>
      <c r="K346" s="895"/>
      <c r="L346" s="15"/>
      <c r="M346" s="15"/>
      <c r="N346" s="15"/>
      <c r="O346" s="15"/>
      <c r="P346" s="15"/>
      <c r="Q346" s="15"/>
      <c r="R346" s="15"/>
      <c r="S346" s="15"/>
    </row>
    <row r="347">
      <c r="A347" s="15"/>
      <c r="B347" s="15"/>
      <c r="C347" s="15"/>
      <c r="D347" s="15"/>
      <c r="E347" s="15"/>
      <c r="F347" s="15"/>
      <c r="G347" s="15"/>
      <c r="H347" s="15"/>
      <c r="I347" s="15"/>
      <c r="J347" s="15"/>
      <c r="K347" s="895"/>
      <c r="L347" s="15"/>
      <c r="M347" s="15"/>
      <c r="N347" s="15"/>
      <c r="O347" s="15"/>
      <c r="P347" s="15"/>
      <c r="Q347" s="15"/>
      <c r="R347" s="15"/>
      <c r="S347" s="15"/>
    </row>
    <row r="348">
      <c r="A348" s="15"/>
      <c r="B348" s="15"/>
      <c r="C348" s="15"/>
      <c r="D348" s="15"/>
      <c r="E348" s="15"/>
      <c r="F348" s="15"/>
      <c r="G348" s="15"/>
      <c r="H348" s="15"/>
      <c r="I348" s="15"/>
      <c r="J348" s="15"/>
      <c r="K348" s="895"/>
      <c r="L348" s="15"/>
      <c r="M348" s="15"/>
      <c r="N348" s="15"/>
      <c r="O348" s="15"/>
      <c r="P348" s="15"/>
      <c r="Q348" s="15"/>
      <c r="R348" s="15"/>
      <c r="S348" s="15"/>
    </row>
    <row r="349">
      <c r="A349" s="15"/>
      <c r="B349" s="15"/>
      <c r="C349" s="15"/>
      <c r="D349" s="15"/>
      <c r="E349" s="15"/>
      <c r="F349" s="15"/>
      <c r="G349" s="15"/>
      <c r="H349" s="15"/>
      <c r="I349" s="15"/>
      <c r="J349" s="15"/>
      <c r="K349" s="895"/>
      <c r="L349" s="15"/>
      <c r="M349" s="15"/>
      <c r="N349" s="15"/>
      <c r="O349" s="15"/>
      <c r="P349" s="15"/>
      <c r="Q349" s="15"/>
      <c r="R349" s="15"/>
      <c r="S349" s="15"/>
    </row>
    <row r="350">
      <c r="A350" s="15"/>
      <c r="B350" s="15"/>
      <c r="C350" s="15"/>
      <c r="D350" s="15"/>
      <c r="E350" s="15"/>
      <c r="F350" s="15"/>
      <c r="G350" s="15"/>
      <c r="H350" s="15"/>
      <c r="I350" s="15"/>
      <c r="J350" s="15"/>
      <c r="K350" s="895"/>
      <c r="L350" s="15"/>
      <c r="M350" s="15"/>
      <c r="N350" s="15"/>
      <c r="O350" s="15"/>
      <c r="P350" s="15"/>
      <c r="Q350" s="15"/>
      <c r="R350" s="15"/>
      <c r="S350" s="15"/>
    </row>
    <row r="351">
      <c r="A351" s="15"/>
      <c r="B351" s="15"/>
      <c r="C351" s="15"/>
      <c r="D351" s="15"/>
      <c r="E351" s="15"/>
      <c r="F351" s="15"/>
      <c r="G351" s="15"/>
      <c r="H351" s="15"/>
      <c r="I351" s="15"/>
      <c r="J351" s="15"/>
      <c r="K351" s="895"/>
      <c r="L351" s="15"/>
      <c r="M351" s="15"/>
      <c r="N351" s="15"/>
      <c r="O351" s="15"/>
      <c r="P351" s="15"/>
      <c r="Q351" s="15"/>
      <c r="R351" s="15"/>
      <c r="S351" s="15"/>
    </row>
    <row r="352">
      <c r="A352" s="15"/>
      <c r="B352" s="15"/>
      <c r="C352" s="15"/>
      <c r="D352" s="15"/>
      <c r="E352" s="15"/>
      <c r="F352" s="15"/>
      <c r="G352" s="15"/>
      <c r="H352" s="15"/>
      <c r="I352" s="15"/>
      <c r="J352" s="15"/>
      <c r="K352" s="895"/>
      <c r="L352" s="15"/>
      <c r="M352" s="15"/>
      <c r="N352" s="15"/>
      <c r="O352" s="15"/>
      <c r="P352" s="15"/>
      <c r="Q352" s="15"/>
      <c r="R352" s="15"/>
      <c r="S352" s="15"/>
    </row>
    <row r="353">
      <c r="A353" s="15"/>
      <c r="B353" s="15"/>
      <c r="C353" s="15"/>
      <c r="D353" s="15"/>
      <c r="E353" s="15"/>
      <c r="F353" s="15"/>
      <c r="G353" s="15"/>
      <c r="H353" s="15"/>
      <c r="I353" s="15"/>
      <c r="J353" s="15"/>
      <c r="K353" s="895"/>
      <c r="L353" s="15"/>
      <c r="M353" s="15"/>
      <c r="N353" s="15"/>
      <c r="O353" s="15"/>
      <c r="P353" s="15"/>
      <c r="Q353" s="15"/>
      <c r="R353" s="15"/>
      <c r="S353" s="15"/>
    </row>
    <row r="354">
      <c r="A354" s="15"/>
      <c r="B354" s="15"/>
      <c r="C354" s="15"/>
      <c r="D354" s="15"/>
      <c r="E354" s="15"/>
      <c r="F354" s="15"/>
      <c r="G354" s="15"/>
      <c r="H354" s="15"/>
      <c r="I354" s="15"/>
      <c r="J354" s="15"/>
      <c r="K354" s="895"/>
      <c r="L354" s="15"/>
      <c r="M354" s="15"/>
      <c r="N354" s="15"/>
      <c r="O354" s="15"/>
      <c r="P354" s="15"/>
      <c r="Q354" s="15"/>
      <c r="R354" s="15"/>
      <c r="S354" s="15"/>
    </row>
    <row r="355">
      <c r="A355" s="15"/>
      <c r="B355" s="15"/>
      <c r="C355" s="15"/>
      <c r="D355" s="15"/>
      <c r="E355" s="15"/>
      <c r="F355" s="15"/>
      <c r="G355" s="15"/>
      <c r="H355" s="15"/>
      <c r="I355" s="15"/>
      <c r="J355" s="15"/>
      <c r="K355" s="895"/>
      <c r="L355" s="15"/>
      <c r="M355" s="15"/>
      <c r="N355" s="15"/>
      <c r="O355" s="15"/>
      <c r="P355" s="15"/>
      <c r="Q355" s="15"/>
      <c r="R355" s="15"/>
      <c r="S355" s="15"/>
    </row>
    <row r="356">
      <c r="A356" s="15"/>
      <c r="B356" s="15"/>
      <c r="C356" s="15"/>
      <c r="D356" s="15"/>
      <c r="E356" s="15"/>
      <c r="F356" s="15"/>
      <c r="G356" s="15"/>
      <c r="H356" s="15"/>
      <c r="I356" s="15"/>
      <c r="J356" s="15"/>
      <c r="K356" s="895"/>
      <c r="L356" s="15"/>
      <c r="M356" s="15"/>
      <c r="N356" s="15"/>
      <c r="O356" s="15"/>
      <c r="P356" s="15"/>
      <c r="Q356" s="15"/>
      <c r="R356" s="15"/>
      <c r="S356" s="15"/>
    </row>
    <row r="357">
      <c r="A357" s="15"/>
      <c r="B357" s="15"/>
      <c r="C357" s="15"/>
      <c r="D357" s="15"/>
      <c r="E357" s="15"/>
      <c r="F357" s="15"/>
      <c r="G357" s="15"/>
      <c r="H357" s="15"/>
      <c r="I357" s="15"/>
      <c r="J357" s="15"/>
      <c r="K357" s="895"/>
      <c r="L357" s="15"/>
      <c r="M357" s="15"/>
      <c r="N357" s="15"/>
      <c r="O357" s="15"/>
      <c r="P357" s="15"/>
      <c r="Q357" s="15"/>
      <c r="R357" s="15"/>
      <c r="S357" s="15"/>
    </row>
    <row r="358">
      <c r="A358" s="15"/>
      <c r="B358" s="15"/>
      <c r="C358" s="15"/>
      <c r="D358" s="15"/>
      <c r="E358" s="15"/>
      <c r="F358" s="15"/>
      <c r="G358" s="15"/>
      <c r="H358" s="15"/>
      <c r="I358" s="15"/>
      <c r="J358" s="15"/>
      <c r="K358" s="895"/>
      <c r="L358" s="15"/>
      <c r="M358" s="15"/>
      <c r="N358" s="15"/>
      <c r="O358" s="15"/>
      <c r="P358" s="15"/>
      <c r="Q358" s="15"/>
      <c r="R358" s="15"/>
      <c r="S358" s="15"/>
    </row>
    <row r="359">
      <c r="A359" s="15"/>
      <c r="B359" s="15"/>
      <c r="C359" s="15"/>
      <c r="D359" s="15"/>
      <c r="E359" s="15"/>
      <c r="F359" s="15"/>
      <c r="G359" s="15"/>
      <c r="H359" s="15"/>
      <c r="I359" s="15"/>
      <c r="J359" s="15"/>
      <c r="K359" s="895"/>
      <c r="L359" s="15"/>
      <c r="M359" s="15"/>
      <c r="N359" s="15"/>
      <c r="O359" s="15"/>
      <c r="P359" s="15"/>
      <c r="Q359" s="15"/>
      <c r="R359" s="15"/>
      <c r="S359" s="15"/>
    </row>
    <row r="360">
      <c r="A360" s="15"/>
      <c r="B360" s="15"/>
      <c r="C360" s="15"/>
      <c r="D360" s="15"/>
      <c r="E360" s="15"/>
      <c r="F360" s="15"/>
      <c r="G360" s="15"/>
      <c r="H360" s="15"/>
      <c r="I360" s="15"/>
      <c r="J360" s="15"/>
      <c r="K360" s="895"/>
      <c r="L360" s="15"/>
      <c r="M360" s="15"/>
      <c r="N360" s="15"/>
      <c r="O360" s="15"/>
      <c r="P360" s="15"/>
      <c r="Q360" s="15"/>
      <c r="R360" s="15"/>
      <c r="S360" s="15"/>
    </row>
    <row r="361">
      <c r="A361" s="15"/>
      <c r="B361" s="15"/>
      <c r="C361" s="15"/>
      <c r="D361" s="15"/>
      <c r="E361" s="15"/>
      <c r="F361" s="15"/>
      <c r="G361" s="15"/>
      <c r="H361" s="15"/>
      <c r="I361" s="15"/>
      <c r="J361" s="15"/>
      <c r="K361" s="895"/>
      <c r="L361" s="15"/>
      <c r="M361" s="15"/>
      <c r="N361" s="15"/>
      <c r="O361" s="15"/>
      <c r="P361" s="15"/>
      <c r="Q361" s="15"/>
      <c r="R361" s="15"/>
      <c r="S361" s="15"/>
    </row>
    <row r="362">
      <c r="A362" s="15"/>
      <c r="B362" s="15"/>
      <c r="C362" s="15"/>
      <c r="D362" s="15"/>
      <c r="E362" s="15"/>
      <c r="F362" s="15"/>
      <c r="G362" s="15"/>
      <c r="H362" s="15"/>
      <c r="I362" s="15"/>
      <c r="J362" s="15"/>
      <c r="K362" s="895"/>
      <c r="L362" s="15"/>
      <c r="M362" s="15"/>
      <c r="N362" s="15"/>
      <c r="O362" s="15"/>
      <c r="P362" s="15"/>
      <c r="Q362" s="15"/>
      <c r="R362" s="15"/>
      <c r="S362" s="15"/>
    </row>
    <row r="363">
      <c r="A363" s="15"/>
      <c r="B363" s="15"/>
      <c r="C363" s="15"/>
      <c r="D363" s="15"/>
      <c r="E363" s="15"/>
      <c r="F363" s="15"/>
      <c r="G363" s="15"/>
      <c r="H363" s="15"/>
      <c r="I363" s="15"/>
      <c r="J363" s="15"/>
      <c r="K363" s="895"/>
      <c r="L363" s="15"/>
      <c r="M363" s="15"/>
      <c r="N363" s="15"/>
      <c r="O363" s="15"/>
      <c r="P363" s="15"/>
      <c r="Q363" s="15"/>
      <c r="R363" s="15"/>
      <c r="S363" s="15"/>
    </row>
    <row r="364">
      <c r="A364" s="15"/>
      <c r="B364" s="15"/>
      <c r="C364" s="15"/>
      <c r="D364" s="15"/>
      <c r="E364" s="15"/>
      <c r="F364" s="15"/>
      <c r="G364" s="15"/>
      <c r="H364" s="15"/>
      <c r="I364" s="15"/>
      <c r="J364" s="15"/>
      <c r="K364" s="895"/>
      <c r="L364" s="15"/>
      <c r="M364" s="15"/>
      <c r="N364" s="15"/>
      <c r="O364" s="15"/>
      <c r="P364" s="15"/>
      <c r="Q364" s="15"/>
      <c r="R364" s="15"/>
      <c r="S364" s="15"/>
    </row>
    <row r="365">
      <c r="A365" s="15"/>
      <c r="B365" s="15"/>
      <c r="C365" s="15"/>
      <c r="D365" s="15"/>
      <c r="E365" s="15"/>
      <c r="F365" s="15"/>
      <c r="G365" s="15"/>
      <c r="H365" s="15"/>
      <c r="I365" s="15"/>
      <c r="J365" s="15"/>
      <c r="K365" s="895"/>
      <c r="L365" s="15"/>
      <c r="M365" s="15"/>
      <c r="N365" s="15"/>
      <c r="O365" s="15"/>
      <c r="P365" s="15"/>
      <c r="Q365" s="15"/>
      <c r="R365" s="15"/>
      <c r="S365" s="15"/>
    </row>
    <row r="366">
      <c r="A366" s="15"/>
      <c r="B366" s="15"/>
      <c r="C366" s="15"/>
      <c r="D366" s="15"/>
      <c r="E366" s="15"/>
      <c r="F366" s="15"/>
      <c r="G366" s="15"/>
      <c r="H366" s="15"/>
      <c r="I366" s="15"/>
      <c r="J366" s="15"/>
      <c r="K366" s="895"/>
      <c r="L366" s="15"/>
      <c r="M366" s="15"/>
      <c r="N366" s="15"/>
      <c r="O366" s="15"/>
      <c r="P366" s="15"/>
      <c r="Q366" s="15"/>
      <c r="R366" s="15"/>
      <c r="S366" s="15"/>
    </row>
    <row r="367">
      <c r="A367" s="15"/>
      <c r="B367" s="15"/>
      <c r="C367" s="15"/>
      <c r="D367" s="15"/>
      <c r="E367" s="15"/>
      <c r="F367" s="15"/>
      <c r="G367" s="15"/>
      <c r="H367" s="15"/>
      <c r="I367" s="15"/>
      <c r="J367" s="15"/>
      <c r="K367" s="895"/>
      <c r="L367" s="15"/>
      <c r="M367" s="15"/>
      <c r="N367" s="15"/>
      <c r="O367" s="15"/>
      <c r="P367" s="15"/>
      <c r="Q367" s="15"/>
      <c r="R367" s="15"/>
      <c r="S367" s="15"/>
    </row>
    <row r="368">
      <c r="A368" s="15"/>
      <c r="B368" s="15"/>
      <c r="C368" s="15"/>
      <c r="D368" s="15"/>
      <c r="E368" s="15"/>
      <c r="F368" s="15"/>
      <c r="G368" s="15"/>
      <c r="H368" s="15"/>
      <c r="I368" s="15"/>
      <c r="J368" s="15"/>
      <c r="K368" s="895"/>
      <c r="L368" s="15"/>
      <c r="M368" s="15"/>
      <c r="N368" s="15"/>
      <c r="O368" s="15"/>
      <c r="P368" s="15"/>
      <c r="Q368" s="15"/>
      <c r="R368" s="15"/>
      <c r="S368" s="15"/>
    </row>
    <row r="369">
      <c r="A369" s="15"/>
      <c r="B369" s="15"/>
      <c r="C369" s="15"/>
      <c r="D369" s="15"/>
      <c r="E369" s="15"/>
      <c r="F369" s="15"/>
      <c r="G369" s="15"/>
      <c r="H369" s="15"/>
      <c r="I369" s="15"/>
      <c r="J369" s="15"/>
      <c r="K369" s="895"/>
      <c r="L369" s="15"/>
      <c r="M369" s="15"/>
      <c r="N369" s="15"/>
      <c r="O369" s="15"/>
      <c r="P369" s="15"/>
      <c r="Q369" s="15"/>
      <c r="R369" s="15"/>
      <c r="S369" s="15"/>
    </row>
    <row r="370">
      <c r="A370" s="15"/>
      <c r="B370" s="15"/>
      <c r="C370" s="15"/>
      <c r="D370" s="15"/>
      <c r="E370" s="15"/>
      <c r="F370" s="15"/>
      <c r="G370" s="15"/>
      <c r="H370" s="15"/>
      <c r="I370" s="15"/>
      <c r="J370" s="15"/>
      <c r="K370" s="895"/>
      <c r="L370" s="15"/>
      <c r="M370" s="15"/>
      <c r="N370" s="15"/>
      <c r="O370" s="15"/>
      <c r="P370" s="15"/>
      <c r="Q370" s="15"/>
      <c r="R370" s="15"/>
      <c r="S370" s="15"/>
    </row>
    <row r="371">
      <c r="A371" s="15"/>
      <c r="B371" s="15"/>
      <c r="C371" s="15"/>
      <c r="D371" s="15"/>
      <c r="E371" s="15"/>
      <c r="F371" s="15"/>
      <c r="G371" s="15"/>
      <c r="H371" s="15"/>
      <c r="I371" s="15"/>
      <c r="J371" s="15"/>
      <c r="K371" s="895"/>
      <c r="L371" s="15"/>
      <c r="M371" s="15"/>
      <c r="N371" s="15"/>
      <c r="O371" s="15"/>
      <c r="P371" s="15"/>
      <c r="Q371" s="15"/>
      <c r="R371" s="15"/>
      <c r="S371" s="15"/>
    </row>
    <row r="372">
      <c r="A372" s="15"/>
      <c r="B372" s="15"/>
      <c r="C372" s="15"/>
      <c r="D372" s="15"/>
      <c r="E372" s="15"/>
      <c r="F372" s="15"/>
      <c r="G372" s="15"/>
      <c r="H372" s="15"/>
      <c r="I372" s="15"/>
      <c r="J372" s="15"/>
      <c r="K372" s="895"/>
      <c r="L372" s="15"/>
      <c r="M372" s="15"/>
      <c r="N372" s="15"/>
      <c r="O372" s="15"/>
      <c r="P372" s="15"/>
      <c r="Q372" s="15"/>
      <c r="R372" s="15"/>
      <c r="S372" s="15"/>
    </row>
    <row r="373">
      <c r="A373" s="15"/>
      <c r="B373" s="15"/>
      <c r="C373" s="15"/>
      <c r="D373" s="15"/>
      <c r="E373" s="15"/>
      <c r="F373" s="15"/>
      <c r="G373" s="15"/>
      <c r="H373" s="15"/>
      <c r="I373" s="15"/>
      <c r="J373" s="15"/>
      <c r="K373" s="895"/>
      <c r="L373" s="15"/>
      <c r="M373" s="15"/>
      <c r="N373" s="15"/>
      <c r="O373" s="15"/>
      <c r="P373" s="15"/>
      <c r="Q373" s="15"/>
      <c r="R373" s="15"/>
      <c r="S373" s="15"/>
    </row>
    <row r="374">
      <c r="A374" s="15"/>
      <c r="B374" s="15"/>
      <c r="C374" s="15"/>
      <c r="D374" s="15"/>
      <c r="E374" s="15"/>
      <c r="F374" s="15"/>
      <c r="G374" s="15"/>
      <c r="H374" s="15"/>
      <c r="I374" s="15"/>
      <c r="J374" s="15"/>
      <c r="K374" s="895"/>
      <c r="L374" s="15"/>
      <c r="M374" s="15"/>
      <c r="N374" s="15"/>
      <c r="O374" s="15"/>
      <c r="P374" s="15"/>
      <c r="Q374" s="15"/>
      <c r="R374" s="15"/>
      <c r="S374" s="15"/>
    </row>
    <row r="375">
      <c r="A375" s="15"/>
      <c r="B375" s="15"/>
      <c r="C375" s="15"/>
      <c r="D375" s="15"/>
      <c r="E375" s="15"/>
      <c r="F375" s="15"/>
      <c r="G375" s="15"/>
      <c r="H375" s="15"/>
      <c r="I375" s="15"/>
      <c r="J375" s="15"/>
      <c r="K375" s="895"/>
      <c r="L375" s="15"/>
      <c r="M375" s="15"/>
      <c r="N375" s="15"/>
      <c r="O375" s="15"/>
      <c r="P375" s="15"/>
      <c r="Q375" s="15"/>
      <c r="R375" s="15"/>
      <c r="S375" s="15"/>
    </row>
    <row r="376">
      <c r="A376" s="15"/>
      <c r="B376" s="15"/>
      <c r="C376" s="15"/>
      <c r="D376" s="15"/>
      <c r="E376" s="15"/>
      <c r="F376" s="15"/>
      <c r="G376" s="15"/>
      <c r="H376" s="15"/>
      <c r="I376" s="15"/>
      <c r="J376" s="15"/>
      <c r="K376" s="895"/>
      <c r="L376" s="15"/>
      <c r="M376" s="15"/>
      <c r="N376" s="15"/>
      <c r="O376" s="15"/>
      <c r="P376" s="15"/>
      <c r="Q376" s="15"/>
      <c r="R376" s="15"/>
      <c r="S376" s="15"/>
    </row>
    <row r="377">
      <c r="A377" s="15"/>
      <c r="B377" s="15"/>
      <c r="C377" s="15"/>
      <c r="D377" s="15"/>
      <c r="E377" s="15"/>
      <c r="F377" s="15"/>
      <c r="G377" s="15"/>
      <c r="H377" s="15"/>
      <c r="I377" s="15"/>
      <c r="J377" s="15"/>
      <c r="K377" s="895"/>
      <c r="L377" s="15"/>
      <c r="M377" s="15"/>
      <c r="N377" s="15"/>
      <c r="O377" s="15"/>
      <c r="P377" s="15"/>
      <c r="Q377" s="15"/>
      <c r="R377" s="15"/>
      <c r="S377" s="15"/>
    </row>
    <row r="378">
      <c r="A378" s="15"/>
      <c r="B378" s="15"/>
      <c r="C378" s="15"/>
      <c r="D378" s="15"/>
      <c r="E378" s="15"/>
      <c r="F378" s="15"/>
      <c r="G378" s="15"/>
      <c r="H378" s="15"/>
      <c r="I378" s="15"/>
      <c r="J378" s="15"/>
      <c r="K378" s="895"/>
      <c r="L378" s="15"/>
      <c r="M378" s="15"/>
      <c r="N378" s="15"/>
      <c r="O378" s="15"/>
      <c r="P378" s="15"/>
      <c r="Q378" s="15"/>
      <c r="R378" s="15"/>
      <c r="S378" s="15"/>
    </row>
    <row r="379">
      <c r="A379" s="15"/>
      <c r="B379" s="15"/>
      <c r="C379" s="15"/>
      <c r="D379" s="15"/>
      <c r="E379" s="15"/>
      <c r="F379" s="15"/>
      <c r="G379" s="15"/>
      <c r="H379" s="15"/>
      <c r="I379" s="15"/>
      <c r="J379" s="15"/>
      <c r="K379" s="895"/>
      <c r="L379" s="15"/>
      <c r="M379" s="15"/>
      <c r="N379" s="15"/>
      <c r="O379" s="15"/>
      <c r="P379" s="15"/>
      <c r="Q379" s="15"/>
      <c r="R379" s="15"/>
      <c r="S379" s="15"/>
    </row>
    <row r="380">
      <c r="A380" s="15"/>
      <c r="B380" s="15"/>
      <c r="C380" s="15"/>
      <c r="D380" s="15"/>
      <c r="E380" s="15"/>
      <c r="F380" s="15"/>
      <c r="G380" s="15"/>
      <c r="H380" s="15"/>
      <c r="I380" s="15"/>
      <c r="J380" s="15"/>
      <c r="K380" s="895"/>
      <c r="L380" s="15"/>
      <c r="M380" s="15"/>
      <c r="N380" s="15"/>
      <c r="O380" s="15"/>
      <c r="P380" s="15"/>
      <c r="Q380" s="15"/>
      <c r="R380" s="15"/>
      <c r="S380" s="15"/>
    </row>
    <row r="381">
      <c r="A381" s="15"/>
      <c r="B381" s="15"/>
      <c r="C381" s="15"/>
      <c r="D381" s="15"/>
      <c r="E381" s="15"/>
      <c r="F381" s="15"/>
      <c r="G381" s="15"/>
      <c r="H381" s="15"/>
      <c r="I381" s="15"/>
      <c r="J381" s="15"/>
      <c r="K381" s="895"/>
      <c r="L381" s="15"/>
      <c r="M381" s="15"/>
      <c r="N381" s="15"/>
      <c r="O381" s="15"/>
      <c r="P381" s="15"/>
      <c r="Q381" s="15"/>
      <c r="R381" s="15"/>
      <c r="S381" s="15"/>
    </row>
    <row r="382">
      <c r="A382" s="15"/>
      <c r="B382" s="15"/>
      <c r="C382" s="15"/>
      <c r="D382" s="15"/>
      <c r="E382" s="15"/>
      <c r="F382" s="15"/>
      <c r="G382" s="15"/>
      <c r="H382" s="15"/>
      <c r="I382" s="15"/>
      <c r="J382" s="15"/>
      <c r="K382" s="895"/>
      <c r="L382" s="15"/>
      <c r="M382" s="15"/>
      <c r="N382" s="15"/>
      <c r="O382" s="15"/>
      <c r="P382" s="15"/>
      <c r="Q382" s="15"/>
      <c r="R382" s="15"/>
      <c r="S382" s="15"/>
    </row>
    <row r="383">
      <c r="A383" s="15"/>
      <c r="B383" s="15"/>
      <c r="C383" s="15"/>
      <c r="D383" s="15"/>
      <c r="E383" s="15"/>
      <c r="F383" s="15"/>
      <c r="G383" s="15"/>
      <c r="H383" s="15"/>
      <c r="I383" s="15"/>
      <c r="J383" s="15"/>
      <c r="K383" s="895"/>
      <c r="L383" s="15"/>
      <c r="M383" s="15"/>
      <c r="N383" s="15"/>
      <c r="O383" s="15"/>
      <c r="P383" s="15"/>
      <c r="Q383" s="15"/>
      <c r="R383" s="15"/>
      <c r="S383" s="15"/>
    </row>
    <row r="384">
      <c r="A384" s="15"/>
      <c r="B384" s="15"/>
      <c r="C384" s="15"/>
      <c r="D384" s="15"/>
      <c r="E384" s="15"/>
      <c r="F384" s="15"/>
      <c r="G384" s="15"/>
      <c r="H384" s="15"/>
      <c r="I384" s="15"/>
      <c r="J384" s="15"/>
      <c r="K384" s="895"/>
      <c r="L384" s="15"/>
      <c r="M384" s="15"/>
      <c r="N384" s="15"/>
      <c r="O384" s="15"/>
      <c r="P384" s="15"/>
      <c r="Q384" s="15"/>
      <c r="R384" s="15"/>
      <c r="S384" s="15"/>
    </row>
    <row r="385">
      <c r="A385" s="15"/>
      <c r="B385" s="15"/>
      <c r="C385" s="15"/>
      <c r="D385" s="15"/>
      <c r="E385" s="15"/>
      <c r="F385" s="15"/>
      <c r="G385" s="15"/>
      <c r="H385" s="15"/>
      <c r="I385" s="15"/>
      <c r="J385" s="15"/>
      <c r="K385" s="895"/>
      <c r="L385" s="15"/>
      <c r="M385" s="15"/>
      <c r="N385" s="15"/>
      <c r="O385" s="15"/>
      <c r="P385" s="15"/>
      <c r="Q385" s="15"/>
      <c r="R385" s="15"/>
      <c r="S385" s="15"/>
    </row>
    <row r="386">
      <c r="A386" s="15"/>
      <c r="B386" s="15"/>
      <c r="C386" s="15"/>
      <c r="D386" s="15"/>
      <c r="E386" s="15"/>
      <c r="F386" s="15"/>
      <c r="G386" s="15"/>
      <c r="H386" s="15"/>
      <c r="I386" s="15"/>
      <c r="J386" s="15"/>
      <c r="K386" s="895"/>
      <c r="L386" s="15"/>
      <c r="M386" s="15"/>
      <c r="N386" s="15"/>
      <c r="O386" s="15"/>
      <c r="P386" s="15"/>
      <c r="Q386" s="15"/>
      <c r="R386" s="15"/>
      <c r="S386" s="15"/>
    </row>
    <row r="387">
      <c r="A387" s="15"/>
      <c r="B387" s="15"/>
      <c r="C387" s="15"/>
      <c r="D387" s="15"/>
      <c r="E387" s="15"/>
      <c r="F387" s="15"/>
      <c r="G387" s="15"/>
      <c r="H387" s="15"/>
      <c r="I387" s="15"/>
      <c r="J387" s="15"/>
      <c r="K387" s="895"/>
      <c r="L387" s="15"/>
      <c r="M387" s="15"/>
      <c r="N387" s="15"/>
      <c r="O387" s="15"/>
      <c r="P387" s="15"/>
      <c r="Q387" s="15"/>
      <c r="R387" s="15"/>
      <c r="S387" s="15"/>
    </row>
    <row r="388">
      <c r="A388" s="15"/>
      <c r="B388" s="15"/>
      <c r="C388" s="15"/>
      <c r="D388" s="15"/>
      <c r="E388" s="15"/>
      <c r="F388" s="15"/>
      <c r="G388" s="15"/>
      <c r="H388" s="15"/>
      <c r="I388" s="15"/>
      <c r="J388" s="15"/>
      <c r="K388" s="895"/>
      <c r="L388" s="15"/>
      <c r="M388" s="15"/>
      <c r="N388" s="15"/>
      <c r="O388" s="15"/>
      <c r="P388" s="15"/>
      <c r="Q388" s="15"/>
      <c r="R388" s="15"/>
      <c r="S388" s="15"/>
    </row>
    <row r="389">
      <c r="A389" s="15"/>
      <c r="B389" s="15"/>
      <c r="C389" s="15"/>
      <c r="D389" s="15"/>
      <c r="E389" s="15"/>
      <c r="F389" s="15"/>
      <c r="G389" s="15"/>
      <c r="H389" s="15"/>
      <c r="I389" s="15"/>
      <c r="J389" s="15"/>
      <c r="K389" s="895"/>
      <c r="L389" s="15"/>
      <c r="M389" s="15"/>
      <c r="N389" s="15"/>
      <c r="O389" s="15"/>
      <c r="P389" s="15"/>
      <c r="Q389" s="15"/>
      <c r="R389" s="15"/>
      <c r="S389" s="15"/>
    </row>
    <row r="390">
      <c r="A390" s="15"/>
      <c r="B390" s="15"/>
      <c r="C390" s="15"/>
      <c r="D390" s="15"/>
      <c r="E390" s="15"/>
      <c r="F390" s="15"/>
      <c r="G390" s="15"/>
      <c r="H390" s="15"/>
      <c r="I390" s="15"/>
      <c r="J390" s="15"/>
      <c r="K390" s="895"/>
      <c r="L390" s="15"/>
      <c r="M390" s="15"/>
      <c r="N390" s="15"/>
      <c r="O390" s="15"/>
      <c r="P390" s="15"/>
      <c r="Q390" s="15"/>
      <c r="R390" s="15"/>
      <c r="S390" s="15"/>
    </row>
    <row r="391">
      <c r="A391" s="15"/>
      <c r="B391" s="15"/>
      <c r="C391" s="15"/>
      <c r="D391" s="15"/>
      <c r="E391" s="15"/>
      <c r="F391" s="15"/>
      <c r="G391" s="15"/>
      <c r="H391" s="15"/>
      <c r="I391" s="15"/>
      <c r="J391" s="15"/>
      <c r="K391" s="895"/>
      <c r="L391" s="15"/>
      <c r="M391" s="15"/>
      <c r="N391" s="15"/>
      <c r="O391" s="15"/>
      <c r="P391" s="15"/>
      <c r="Q391" s="15"/>
      <c r="R391" s="15"/>
      <c r="S391" s="15"/>
    </row>
    <row r="392">
      <c r="A392" s="15"/>
      <c r="B392" s="15"/>
      <c r="C392" s="15"/>
      <c r="D392" s="15"/>
      <c r="E392" s="15"/>
      <c r="F392" s="15"/>
      <c r="G392" s="15"/>
      <c r="H392" s="15"/>
      <c r="I392" s="15"/>
      <c r="J392" s="15"/>
      <c r="K392" s="895"/>
      <c r="L392" s="15"/>
      <c r="M392" s="15"/>
      <c r="N392" s="15"/>
      <c r="O392" s="15"/>
      <c r="P392" s="15"/>
      <c r="Q392" s="15"/>
      <c r="R392" s="15"/>
      <c r="S392" s="15"/>
    </row>
    <row r="393">
      <c r="A393" s="15"/>
      <c r="B393" s="15"/>
      <c r="C393" s="15"/>
      <c r="D393" s="15"/>
      <c r="E393" s="15"/>
      <c r="F393" s="15"/>
      <c r="G393" s="15"/>
      <c r="H393" s="15"/>
      <c r="I393" s="15"/>
      <c r="J393" s="15"/>
      <c r="K393" s="895"/>
      <c r="L393" s="15"/>
      <c r="M393" s="15"/>
      <c r="N393" s="15"/>
      <c r="O393" s="15"/>
      <c r="P393" s="15"/>
      <c r="Q393" s="15"/>
      <c r="R393" s="15"/>
      <c r="S393" s="15"/>
    </row>
    <row r="394">
      <c r="A394" s="15"/>
      <c r="B394" s="15"/>
      <c r="C394" s="15"/>
      <c r="D394" s="15"/>
      <c r="E394" s="15"/>
      <c r="F394" s="15"/>
      <c r="G394" s="15"/>
      <c r="H394" s="15"/>
      <c r="I394" s="15"/>
      <c r="J394" s="15"/>
      <c r="K394" s="895"/>
      <c r="L394" s="15"/>
      <c r="M394" s="15"/>
      <c r="N394" s="15"/>
      <c r="O394" s="15"/>
      <c r="P394" s="15"/>
      <c r="Q394" s="15"/>
      <c r="R394" s="15"/>
      <c r="S394" s="15"/>
    </row>
    <row r="395">
      <c r="A395" s="15"/>
      <c r="B395" s="15"/>
      <c r="C395" s="15"/>
      <c r="D395" s="15"/>
      <c r="E395" s="15"/>
      <c r="F395" s="15"/>
      <c r="G395" s="15"/>
      <c r="H395" s="15"/>
      <c r="I395" s="15"/>
      <c r="J395" s="15"/>
      <c r="K395" s="895"/>
      <c r="L395" s="15"/>
      <c r="M395" s="15"/>
      <c r="N395" s="15"/>
      <c r="O395" s="15"/>
      <c r="P395" s="15"/>
      <c r="Q395" s="15"/>
      <c r="R395" s="15"/>
      <c r="S395" s="15"/>
    </row>
    <row r="396">
      <c r="A396" s="15"/>
      <c r="B396" s="15"/>
      <c r="C396" s="15"/>
      <c r="D396" s="15"/>
      <c r="E396" s="15"/>
      <c r="F396" s="15"/>
      <c r="G396" s="15"/>
      <c r="H396" s="15"/>
      <c r="I396" s="15"/>
      <c r="J396" s="15"/>
      <c r="K396" s="895"/>
      <c r="L396" s="15"/>
      <c r="M396" s="15"/>
      <c r="N396" s="15"/>
      <c r="O396" s="15"/>
      <c r="P396" s="15"/>
      <c r="Q396" s="15"/>
      <c r="R396" s="15"/>
      <c r="S396" s="15"/>
    </row>
    <row r="397">
      <c r="A397" s="15"/>
      <c r="B397" s="15"/>
      <c r="C397" s="15"/>
      <c r="D397" s="15"/>
      <c r="E397" s="15"/>
      <c r="F397" s="15"/>
      <c r="G397" s="15"/>
      <c r="H397" s="15"/>
      <c r="I397" s="15"/>
      <c r="J397" s="15"/>
      <c r="K397" s="895"/>
      <c r="L397" s="15"/>
      <c r="M397" s="15"/>
      <c r="N397" s="15"/>
      <c r="O397" s="15"/>
      <c r="P397" s="15"/>
      <c r="Q397" s="15"/>
      <c r="R397" s="15"/>
      <c r="S397" s="15"/>
    </row>
    <row r="398">
      <c r="A398" s="15"/>
      <c r="B398" s="15"/>
      <c r="C398" s="15"/>
      <c r="D398" s="15"/>
      <c r="E398" s="15"/>
      <c r="F398" s="15"/>
      <c r="G398" s="15"/>
      <c r="H398" s="15"/>
      <c r="I398" s="15"/>
      <c r="J398" s="15"/>
      <c r="K398" s="895"/>
      <c r="L398" s="15"/>
      <c r="M398" s="15"/>
      <c r="N398" s="15"/>
      <c r="O398" s="15"/>
      <c r="P398" s="15"/>
      <c r="Q398" s="15"/>
      <c r="R398" s="15"/>
      <c r="S398" s="15"/>
    </row>
    <row r="399">
      <c r="A399" s="15"/>
      <c r="B399" s="15"/>
      <c r="C399" s="15"/>
      <c r="D399" s="15"/>
      <c r="E399" s="15"/>
      <c r="F399" s="15"/>
      <c r="G399" s="15"/>
      <c r="H399" s="15"/>
      <c r="I399" s="15"/>
      <c r="J399" s="15"/>
      <c r="K399" s="895"/>
      <c r="L399" s="15"/>
      <c r="M399" s="15"/>
      <c r="N399" s="15"/>
      <c r="O399" s="15"/>
      <c r="P399" s="15"/>
      <c r="Q399" s="15"/>
      <c r="R399" s="15"/>
      <c r="S399" s="15"/>
    </row>
    <row r="400">
      <c r="A400" s="15"/>
      <c r="B400" s="15"/>
      <c r="C400" s="15"/>
      <c r="D400" s="15"/>
      <c r="E400" s="15"/>
      <c r="F400" s="15"/>
      <c r="G400" s="15"/>
      <c r="H400" s="15"/>
      <c r="I400" s="15"/>
      <c r="J400" s="15"/>
      <c r="K400" s="895"/>
      <c r="L400" s="15"/>
      <c r="M400" s="15"/>
      <c r="N400" s="15"/>
      <c r="O400" s="15"/>
      <c r="P400" s="15"/>
      <c r="Q400" s="15"/>
      <c r="R400" s="15"/>
      <c r="S400" s="15"/>
    </row>
    <row r="401">
      <c r="A401" s="15"/>
      <c r="B401" s="15"/>
      <c r="C401" s="15"/>
      <c r="D401" s="15"/>
      <c r="E401" s="15"/>
      <c r="F401" s="15"/>
      <c r="G401" s="15"/>
      <c r="H401" s="15"/>
      <c r="I401" s="15"/>
      <c r="J401" s="15"/>
      <c r="K401" s="895"/>
      <c r="L401" s="15"/>
      <c r="M401" s="15"/>
      <c r="N401" s="15"/>
      <c r="O401" s="15"/>
      <c r="P401" s="15"/>
      <c r="Q401" s="15"/>
      <c r="R401" s="15"/>
      <c r="S401" s="15"/>
    </row>
    <row r="402">
      <c r="A402" s="15"/>
      <c r="B402" s="15"/>
      <c r="C402" s="15"/>
      <c r="D402" s="15"/>
      <c r="E402" s="15"/>
      <c r="F402" s="15"/>
      <c r="G402" s="15"/>
      <c r="H402" s="15"/>
      <c r="I402" s="15"/>
      <c r="J402" s="15"/>
      <c r="K402" s="895"/>
      <c r="L402" s="15"/>
      <c r="M402" s="15"/>
      <c r="N402" s="15"/>
      <c r="O402" s="15"/>
      <c r="P402" s="15"/>
      <c r="Q402" s="15"/>
      <c r="R402" s="15"/>
      <c r="S402" s="15"/>
    </row>
    <row r="403">
      <c r="A403" s="15"/>
      <c r="B403" s="15"/>
      <c r="C403" s="15"/>
      <c r="D403" s="15"/>
      <c r="E403" s="15"/>
      <c r="F403" s="15"/>
      <c r="G403" s="15"/>
      <c r="H403" s="15"/>
      <c r="I403" s="15"/>
      <c r="J403" s="15"/>
      <c r="K403" s="895"/>
      <c r="L403" s="15"/>
      <c r="M403" s="15"/>
      <c r="N403" s="15"/>
      <c r="O403" s="15"/>
      <c r="P403" s="15"/>
      <c r="Q403" s="15"/>
      <c r="R403" s="15"/>
      <c r="S403" s="15"/>
    </row>
    <row r="404">
      <c r="A404" s="15"/>
      <c r="B404" s="15"/>
      <c r="C404" s="15"/>
      <c r="D404" s="15"/>
      <c r="E404" s="15"/>
      <c r="F404" s="15"/>
      <c r="G404" s="15"/>
      <c r="H404" s="15"/>
      <c r="I404" s="15"/>
      <c r="J404" s="15"/>
      <c r="K404" s="895"/>
      <c r="L404" s="15"/>
      <c r="M404" s="15"/>
      <c r="N404" s="15"/>
      <c r="O404" s="15"/>
      <c r="P404" s="15"/>
      <c r="Q404" s="15"/>
      <c r="R404" s="15"/>
      <c r="S404" s="15"/>
    </row>
    <row r="405">
      <c r="A405" s="15"/>
      <c r="B405" s="15"/>
      <c r="C405" s="15"/>
      <c r="D405" s="15"/>
      <c r="E405" s="15"/>
      <c r="F405" s="15"/>
      <c r="G405" s="15"/>
      <c r="H405" s="15"/>
      <c r="I405" s="15"/>
      <c r="J405" s="15"/>
      <c r="K405" s="895"/>
      <c r="L405" s="15"/>
      <c r="M405" s="15"/>
      <c r="N405" s="15"/>
      <c r="O405" s="15"/>
      <c r="P405" s="15"/>
      <c r="Q405" s="15"/>
      <c r="R405" s="15"/>
      <c r="S405" s="15"/>
    </row>
    <row r="406">
      <c r="A406" s="15"/>
      <c r="B406" s="15"/>
      <c r="C406" s="15"/>
      <c r="D406" s="15"/>
      <c r="E406" s="15"/>
      <c r="F406" s="15"/>
      <c r="G406" s="15"/>
      <c r="H406" s="15"/>
      <c r="I406" s="15"/>
      <c r="J406" s="15"/>
      <c r="K406" s="895"/>
      <c r="L406" s="15"/>
      <c r="M406" s="15"/>
      <c r="N406" s="15"/>
      <c r="O406" s="15"/>
      <c r="P406" s="15"/>
      <c r="Q406" s="15"/>
      <c r="R406" s="15"/>
      <c r="S406" s="15"/>
    </row>
    <row r="407">
      <c r="A407" s="15"/>
      <c r="B407" s="15"/>
      <c r="C407" s="15"/>
      <c r="D407" s="15"/>
      <c r="E407" s="15"/>
      <c r="F407" s="15"/>
      <c r="G407" s="15"/>
      <c r="H407" s="15"/>
      <c r="I407" s="15"/>
      <c r="J407" s="15"/>
      <c r="K407" s="895"/>
      <c r="L407" s="15"/>
      <c r="M407" s="15"/>
      <c r="N407" s="15"/>
      <c r="O407" s="15"/>
      <c r="P407" s="15"/>
      <c r="Q407" s="15"/>
      <c r="R407" s="15"/>
      <c r="S407" s="15"/>
    </row>
    <row r="408">
      <c r="A408" s="15"/>
      <c r="B408" s="15"/>
      <c r="C408" s="15"/>
      <c r="D408" s="15"/>
      <c r="E408" s="15"/>
      <c r="F408" s="15"/>
      <c r="G408" s="15"/>
      <c r="H408" s="15"/>
      <c r="I408" s="15"/>
      <c r="J408" s="15"/>
      <c r="K408" s="895"/>
      <c r="L408" s="15"/>
      <c r="M408" s="15"/>
      <c r="N408" s="15"/>
      <c r="O408" s="15"/>
      <c r="P408" s="15"/>
      <c r="Q408" s="15"/>
      <c r="R408" s="15"/>
      <c r="S408" s="15"/>
    </row>
    <row r="409">
      <c r="A409" s="15"/>
      <c r="B409" s="15"/>
      <c r="C409" s="15"/>
      <c r="D409" s="15"/>
      <c r="E409" s="15"/>
      <c r="F409" s="15"/>
      <c r="G409" s="15"/>
      <c r="H409" s="15"/>
      <c r="I409" s="15"/>
      <c r="J409" s="15"/>
      <c r="K409" s="895"/>
      <c r="L409" s="15"/>
      <c r="M409" s="15"/>
      <c r="N409" s="15"/>
      <c r="O409" s="15"/>
      <c r="P409" s="15"/>
      <c r="Q409" s="15"/>
      <c r="R409" s="15"/>
      <c r="S409" s="15"/>
    </row>
    <row r="410">
      <c r="A410" s="15"/>
      <c r="B410" s="15"/>
      <c r="C410" s="15"/>
      <c r="D410" s="15"/>
      <c r="E410" s="15"/>
      <c r="F410" s="15"/>
      <c r="G410" s="15"/>
      <c r="H410" s="15"/>
      <c r="I410" s="15"/>
      <c r="J410" s="15"/>
      <c r="K410" s="895"/>
      <c r="L410" s="15"/>
      <c r="M410" s="15"/>
      <c r="N410" s="15"/>
      <c r="O410" s="15"/>
      <c r="P410" s="15"/>
      <c r="Q410" s="15"/>
      <c r="R410" s="15"/>
      <c r="S410" s="15"/>
    </row>
    <row r="411">
      <c r="A411" s="15"/>
      <c r="B411" s="15"/>
      <c r="C411" s="15"/>
      <c r="D411" s="15"/>
      <c r="E411" s="15"/>
      <c r="F411" s="15"/>
      <c r="G411" s="15"/>
      <c r="H411" s="15"/>
      <c r="I411" s="15"/>
      <c r="J411" s="15"/>
      <c r="K411" s="895"/>
      <c r="L411" s="15"/>
      <c r="M411" s="15"/>
      <c r="N411" s="15"/>
      <c r="O411" s="15"/>
      <c r="P411" s="15"/>
      <c r="Q411" s="15"/>
      <c r="R411" s="15"/>
      <c r="S411" s="15"/>
    </row>
    <row r="412">
      <c r="A412" s="15"/>
      <c r="B412" s="15"/>
      <c r="C412" s="15"/>
      <c r="D412" s="15"/>
      <c r="E412" s="15"/>
      <c r="F412" s="15"/>
      <c r="G412" s="15"/>
      <c r="H412" s="15"/>
      <c r="I412" s="15"/>
      <c r="J412" s="15"/>
      <c r="K412" s="895"/>
      <c r="L412" s="15"/>
      <c r="M412" s="15"/>
      <c r="N412" s="15"/>
      <c r="O412" s="15"/>
      <c r="P412" s="15"/>
      <c r="Q412" s="15"/>
      <c r="R412" s="15"/>
      <c r="S412" s="15"/>
    </row>
    <row r="413">
      <c r="A413" s="15"/>
      <c r="B413" s="15"/>
      <c r="C413" s="15"/>
      <c r="D413" s="15"/>
      <c r="E413" s="15"/>
      <c r="F413" s="15"/>
      <c r="G413" s="15"/>
      <c r="H413" s="15"/>
      <c r="I413" s="15"/>
      <c r="J413" s="15"/>
      <c r="K413" s="895"/>
      <c r="L413" s="15"/>
      <c r="M413" s="15"/>
      <c r="N413" s="15"/>
      <c r="O413" s="15"/>
      <c r="P413" s="15"/>
      <c r="Q413" s="15"/>
      <c r="R413" s="15"/>
      <c r="S413" s="15"/>
    </row>
    <row r="414">
      <c r="A414" s="15"/>
      <c r="B414" s="15"/>
      <c r="C414" s="15"/>
      <c r="D414" s="15"/>
      <c r="E414" s="15"/>
      <c r="F414" s="15"/>
      <c r="G414" s="15"/>
      <c r="H414" s="15"/>
      <c r="I414" s="15"/>
      <c r="J414" s="15"/>
      <c r="K414" s="895"/>
      <c r="L414" s="15"/>
      <c r="M414" s="15"/>
      <c r="N414" s="15"/>
      <c r="O414" s="15"/>
      <c r="P414" s="15"/>
      <c r="Q414" s="15"/>
      <c r="R414" s="15"/>
      <c r="S414" s="15"/>
    </row>
    <row r="415">
      <c r="A415" s="15"/>
      <c r="B415" s="15"/>
      <c r="C415" s="15"/>
      <c r="D415" s="15"/>
      <c r="E415" s="15"/>
      <c r="F415" s="15"/>
      <c r="G415" s="15"/>
      <c r="H415" s="15"/>
      <c r="I415" s="15"/>
      <c r="J415" s="15"/>
      <c r="K415" s="895"/>
      <c r="L415" s="15"/>
      <c r="M415" s="15"/>
      <c r="N415" s="15"/>
      <c r="O415" s="15"/>
      <c r="P415" s="15"/>
      <c r="Q415" s="15"/>
      <c r="R415" s="15"/>
      <c r="S415" s="15"/>
    </row>
    <row r="416">
      <c r="A416" s="15"/>
      <c r="B416" s="15"/>
      <c r="C416" s="15"/>
      <c r="D416" s="15"/>
      <c r="E416" s="15"/>
      <c r="F416" s="15"/>
      <c r="G416" s="15"/>
      <c r="H416" s="15"/>
      <c r="I416" s="15"/>
      <c r="J416" s="15"/>
      <c r="K416" s="895"/>
      <c r="L416" s="15"/>
      <c r="M416" s="15"/>
      <c r="N416" s="15"/>
      <c r="O416" s="15"/>
      <c r="P416" s="15"/>
      <c r="Q416" s="15"/>
      <c r="R416" s="15"/>
      <c r="S416" s="15"/>
    </row>
    <row r="417">
      <c r="A417" s="15"/>
      <c r="B417" s="15"/>
      <c r="C417" s="15"/>
      <c r="D417" s="15"/>
      <c r="E417" s="15"/>
      <c r="F417" s="15"/>
      <c r="G417" s="15"/>
      <c r="H417" s="15"/>
      <c r="I417" s="15"/>
      <c r="J417" s="15"/>
      <c r="K417" s="895"/>
      <c r="L417" s="15"/>
      <c r="M417" s="15"/>
      <c r="N417" s="15"/>
      <c r="O417" s="15"/>
      <c r="P417" s="15"/>
      <c r="Q417" s="15"/>
      <c r="R417" s="15"/>
      <c r="S417" s="15"/>
    </row>
    <row r="418">
      <c r="A418" s="15"/>
      <c r="B418" s="15"/>
      <c r="C418" s="15"/>
      <c r="D418" s="15"/>
      <c r="E418" s="15"/>
      <c r="F418" s="15"/>
      <c r="G418" s="15"/>
      <c r="H418" s="15"/>
      <c r="I418" s="15"/>
      <c r="J418" s="15"/>
      <c r="K418" s="895"/>
      <c r="L418" s="15"/>
      <c r="M418" s="15"/>
      <c r="N418" s="15"/>
      <c r="O418" s="15"/>
      <c r="P418" s="15"/>
      <c r="Q418" s="15"/>
      <c r="R418" s="15"/>
      <c r="S418" s="15"/>
    </row>
    <row r="419">
      <c r="A419" s="15"/>
      <c r="B419" s="15"/>
      <c r="C419" s="15"/>
      <c r="D419" s="15"/>
      <c r="E419" s="15"/>
      <c r="F419" s="15"/>
      <c r="G419" s="15"/>
      <c r="H419" s="15"/>
      <c r="I419" s="15"/>
      <c r="J419" s="15"/>
      <c r="K419" s="895"/>
      <c r="L419" s="15"/>
      <c r="M419" s="15"/>
      <c r="N419" s="15"/>
      <c r="O419" s="15"/>
      <c r="P419" s="15"/>
      <c r="Q419" s="15"/>
      <c r="R419" s="15"/>
      <c r="S419" s="15"/>
    </row>
    <row r="420">
      <c r="A420" s="15"/>
      <c r="B420" s="15"/>
      <c r="C420" s="15"/>
      <c r="D420" s="15"/>
      <c r="E420" s="15"/>
      <c r="F420" s="15"/>
      <c r="G420" s="15"/>
      <c r="H420" s="15"/>
      <c r="I420" s="15"/>
      <c r="J420" s="15"/>
      <c r="K420" s="895"/>
      <c r="L420" s="15"/>
      <c r="M420" s="15"/>
      <c r="N420" s="15"/>
      <c r="O420" s="15"/>
      <c r="P420" s="15"/>
      <c r="Q420" s="15"/>
      <c r="R420" s="15"/>
      <c r="S420" s="15"/>
    </row>
    <row r="421">
      <c r="A421" s="15"/>
      <c r="B421" s="15"/>
      <c r="C421" s="15"/>
      <c r="D421" s="15"/>
      <c r="E421" s="15"/>
      <c r="F421" s="15"/>
      <c r="G421" s="15"/>
      <c r="H421" s="15"/>
      <c r="I421" s="15"/>
      <c r="J421" s="15"/>
      <c r="K421" s="895"/>
      <c r="L421" s="15"/>
      <c r="M421" s="15"/>
      <c r="N421" s="15"/>
      <c r="O421" s="15"/>
      <c r="P421" s="15"/>
      <c r="Q421" s="15"/>
      <c r="R421" s="15"/>
      <c r="S421" s="15"/>
    </row>
    <row r="422">
      <c r="A422" s="15"/>
      <c r="B422" s="15"/>
      <c r="C422" s="15"/>
      <c r="D422" s="15"/>
      <c r="E422" s="15"/>
      <c r="F422" s="15"/>
      <c r="G422" s="15"/>
      <c r="H422" s="15"/>
      <c r="I422" s="15"/>
      <c r="J422" s="15"/>
      <c r="K422" s="895"/>
      <c r="L422" s="15"/>
      <c r="M422" s="15"/>
      <c r="N422" s="15"/>
      <c r="O422" s="15"/>
      <c r="P422" s="15"/>
      <c r="Q422" s="15"/>
      <c r="R422" s="15"/>
      <c r="S422" s="15"/>
    </row>
    <row r="423">
      <c r="A423" s="15"/>
      <c r="B423" s="15"/>
      <c r="C423" s="15"/>
      <c r="D423" s="15"/>
      <c r="E423" s="15"/>
      <c r="F423" s="15"/>
      <c r="G423" s="15"/>
      <c r="H423" s="15"/>
      <c r="I423" s="15"/>
      <c r="J423" s="15"/>
      <c r="K423" s="895"/>
      <c r="L423" s="15"/>
      <c r="M423" s="15"/>
      <c r="N423" s="15"/>
      <c r="O423" s="15"/>
      <c r="P423" s="15"/>
      <c r="Q423" s="15"/>
      <c r="R423" s="15"/>
      <c r="S423" s="15"/>
    </row>
    <row r="424">
      <c r="A424" s="15"/>
      <c r="B424" s="15"/>
      <c r="C424" s="15"/>
      <c r="D424" s="15"/>
      <c r="E424" s="15"/>
      <c r="F424" s="15"/>
      <c r="G424" s="15"/>
      <c r="H424" s="15"/>
      <c r="I424" s="15"/>
      <c r="J424" s="15"/>
      <c r="K424" s="895"/>
      <c r="L424" s="15"/>
      <c r="M424" s="15"/>
      <c r="N424" s="15"/>
      <c r="O424" s="15"/>
      <c r="P424" s="15"/>
      <c r="Q424" s="15"/>
      <c r="R424" s="15"/>
      <c r="S424" s="15"/>
    </row>
    <row r="425">
      <c r="A425" s="15"/>
      <c r="B425" s="15"/>
      <c r="C425" s="15"/>
      <c r="D425" s="15"/>
      <c r="E425" s="15"/>
      <c r="F425" s="15"/>
      <c r="G425" s="15"/>
      <c r="H425" s="15"/>
      <c r="I425" s="15"/>
      <c r="J425" s="15"/>
      <c r="K425" s="895"/>
      <c r="L425" s="15"/>
      <c r="M425" s="15"/>
      <c r="N425" s="15"/>
      <c r="O425" s="15"/>
      <c r="P425" s="15"/>
      <c r="Q425" s="15"/>
      <c r="R425" s="15"/>
      <c r="S425" s="15"/>
    </row>
    <row r="426">
      <c r="A426" s="15"/>
      <c r="B426" s="15"/>
      <c r="C426" s="15"/>
      <c r="D426" s="15"/>
      <c r="E426" s="15"/>
      <c r="F426" s="15"/>
      <c r="G426" s="15"/>
      <c r="H426" s="15"/>
      <c r="I426" s="15"/>
      <c r="J426" s="15"/>
      <c r="K426" s="895"/>
      <c r="L426" s="15"/>
      <c r="M426" s="15"/>
      <c r="N426" s="15"/>
      <c r="O426" s="15"/>
      <c r="P426" s="15"/>
      <c r="Q426" s="15"/>
      <c r="R426" s="15"/>
      <c r="S426" s="15"/>
    </row>
    <row r="427">
      <c r="A427" s="15"/>
      <c r="B427" s="15"/>
      <c r="C427" s="15"/>
      <c r="D427" s="15"/>
      <c r="E427" s="15"/>
      <c r="F427" s="15"/>
      <c r="G427" s="15"/>
      <c r="H427" s="15"/>
      <c r="I427" s="15"/>
      <c r="J427" s="15"/>
      <c r="K427" s="895"/>
      <c r="L427" s="15"/>
      <c r="M427" s="15"/>
      <c r="N427" s="15"/>
      <c r="O427" s="15"/>
      <c r="P427" s="15"/>
      <c r="Q427" s="15"/>
      <c r="R427" s="15"/>
      <c r="S427" s="15"/>
    </row>
    <row r="428">
      <c r="A428" s="15"/>
      <c r="B428" s="15"/>
      <c r="C428" s="15"/>
      <c r="D428" s="15"/>
      <c r="E428" s="15"/>
      <c r="F428" s="15"/>
      <c r="G428" s="15"/>
      <c r="H428" s="15"/>
      <c r="I428" s="15"/>
      <c r="J428" s="15"/>
      <c r="K428" s="895"/>
      <c r="L428" s="15"/>
      <c r="M428" s="15"/>
      <c r="N428" s="15"/>
      <c r="O428" s="15"/>
      <c r="P428" s="15"/>
      <c r="Q428" s="15"/>
      <c r="R428" s="15"/>
      <c r="S428" s="15"/>
    </row>
    <row r="429">
      <c r="A429" s="15"/>
      <c r="B429" s="15"/>
      <c r="C429" s="15"/>
      <c r="D429" s="15"/>
      <c r="E429" s="15"/>
      <c r="F429" s="15"/>
      <c r="G429" s="15"/>
      <c r="H429" s="15"/>
      <c r="I429" s="15"/>
      <c r="J429" s="15"/>
      <c r="K429" s="895"/>
      <c r="L429" s="15"/>
      <c r="M429" s="15"/>
      <c r="N429" s="15"/>
      <c r="O429" s="15"/>
      <c r="P429" s="15"/>
      <c r="Q429" s="15"/>
      <c r="R429" s="15"/>
      <c r="S429" s="15"/>
    </row>
    <row r="430">
      <c r="A430" s="15"/>
      <c r="B430" s="15"/>
      <c r="C430" s="15"/>
      <c r="D430" s="15"/>
      <c r="E430" s="15"/>
      <c r="F430" s="15"/>
      <c r="G430" s="15"/>
      <c r="H430" s="15"/>
      <c r="I430" s="15"/>
      <c r="J430" s="15"/>
      <c r="K430" s="895"/>
      <c r="L430" s="15"/>
      <c r="M430" s="15"/>
      <c r="N430" s="15"/>
      <c r="O430" s="15"/>
      <c r="P430" s="15"/>
      <c r="Q430" s="15"/>
      <c r="R430" s="15"/>
      <c r="S430" s="15"/>
    </row>
    <row r="431">
      <c r="A431" s="15"/>
      <c r="B431" s="15"/>
      <c r="C431" s="15"/>
      <c r="D431" s="15"/>
      <c r="E431" s="15"/>
      <c r="F431" s="15"/>
      <c r="G431" s="15"/>
      <c r="H431" s="15"/>
      <c r="I431" s="15"/>
      <c r="J431" s="15"/>
      <c r="K431" s="895"/>
      <c r="L431" s="15"/>
      <c r="M431" s="15"/>
      <c r="N431" s="15"/>
      <c r="O431" s="15"/>
      <c r="P431" s="15"/>
      <c r="Q431" s="15"/>
      <c r="R431" s="15"/>
      <c r="S431" s="15"/>
    </row>
    <row r="432">
      <c r="A432" s="15"/>
      <c r="B432" s="15"/>
      <c r="C432" s="15"/>
      <c r="D432" s="15"/>
      <c r="E432" s="15"/>
      <c r="F432" s="15"/>
      <c r="G432" s="15"/>
      <c r="H432" s="15"/>
      <c r="I432" s="15"/>
      <c r="J432" s="15"/>
      <c r="K432" s="895"/>
      <c r="L432" s="15"/>
      <c r="M432" s="15"/>
      <c r="N432" s="15"/>
      <c r="O432" s="15"/>
      <c r="P432" s="15"/>
      <c r="Q432" s="15"/>
      <c r="R432" s="15"/>
      <c r="S432" s="15"/>
    </row>
    <row r="433">
      <c r="A433" s="15"/>
      <c r="B433" s="15"/>
      <c r="C433" s="15"/>
      <c r="D433" s="15"/>
      <c r="E433" s="15"/>
      <c r="F433" s="15"/>
      <c r="G433" s="15"/>
      <c r="H433" s="15"/>
      <c r="I433" s="15"/>
      <c r="J433" s="15"/>
      <c r="K433" s="895"/>
      <c r="L433" s="15"/>
      <c r="M433" s="15"/>
      <c r="N433" s="15"/>
      <c r="O433" s="15"/>
      <c r="P433" s="15"/>
      <c r="Q433" s="15"/>
      <c r="R433" s="15"/>
      <c r="S433" s="15"/>
    </row>
    <row r="434">
      <c r="A434" s="15"/>
      <c r="B434" s="15"/>
      <c r="C434" s="15"/>
      <c r="D434" s="15"/>
      <c r="E434" s="15"/>
      <c r="F434" s="15"/>
      <c r="G434" s="15"/>
      <c r="H434" s="15"/>
      <c r="I434" s="15"/>
      <c r="J434" s="15"/>
      <c r="K434" s="895"/>
      <c r="L434" s="15"/>
      <c r="M434" s="15"/>
      <c r="N434" s="15"/>
      <c r="O434" s="15"/>
      <c r="P434" s="15"/>
      <c r="Q434" s="15"/>
      <c r="R434" s="15"/>
      <c r="S434" s="15"/>
    </row>
    <row r="435">
      <c r="A435" s="15"/>
      <c r="B435" s="15"/>
      <c r="C435" s="15"/>
      <c r="D435" s="15"/>
      <c r="E435" s="15"/>
      <c r="F435" s="15"/>
      <c r="G435" s="15"/>
      <c r="H435" s="15"/>
      <c r="I435" s="15"/>
      <c r="J435" s="15"/>
      <c r="K435" s="895"/>
      <c r="L435" s="15"/>
      <c r="M435" s="15"/>
      <c r="N435" s="15"/>
      <c r="O435" s="15"/>
      <c r="P435" s="15"/>
      <c r="Q435" s="15"/>
      <c r="R435" s="15"/>
      <c r="S435" s="15"/>
    </row>
    <row r="436">
      <c r="A436" s="15"/>
      <c r="B436" s="15"/>
      <c r="C436" s="15"/>
      <c r="D436" s="15"/>
      <c r="E436" s="15"/>
      <c r="F436" s="15"/>
      <c r="G436" s="15"/>
      <c r="H436" s="15"/>
      <c r="I436" s="15"/>
      <c r="J436" s="15"/>
      <c r="K436" s="895"/>
      <c r="L436" s="15"/>
      <c r="M436" s="15"/>
      <c r="N436" s="15"/>
      <c r="O436" s="15"/>
      <c r="P436" s="15"/>
      <c r="Q436" s="15"/>
      <c r="R436" s="15"/>
      <c r="S436" s="15"/>
    </row>
    <row r="437">
      <c r="A437" s="15"/>
      <c r="B437" s="15"/>
      <c r="C437" s="15"/>
      <c r="D437" s="15"/>
      <c r="E437" s="15"/>
      <c r="F437" s="15"/>
      <c r="G437" s="15"/>
      <c r="H437" s="15"/>
      <c r="I437" s="15"/>
      <c r="J437" s="15"/>
      <c r="K437" s="895"/>
      <c r="L437" s="15"/>
      <c r="M437" s="15"/>
      <c r="N437" s="15"/>
      <c r="O437" s="15"/>
      <c r="P437" s="15"/>
      <c r="Q437" s="15"/>
      <c r="R437" s="15"/>
      <c r="S437" s="15"/>
    </row>
    <row r="438">
      <c r="A438" s="15"/>
      <c r="B438" s="15"/>
      <c r="C438" s="15"/>
      <c r="D438" s="15"/>
      <c r="E438" s="15"/>
      <c r="F438" s="15"/>
      <c r="G438" s="15"/>
      <c r="H438" s="15"/>
      <c r="I438" s="15"/>
      <c r="J438" s="15"/>
      <c r="K438" s="895"/>
      <c r="L438" s="15"/>
      <c r="M438" s="15"/>
      <c r="N438" s="15"/>
      <c r="O438" s="15"/>
      <c r="P438" s="15"/>
      <c r="Q438" s="15"/>
      <c r="R438" s="15"/>
      <c r="S438" s="15"/>
    </row>
    <row r="439">
      <c r="A439" s="15"/>
      <c r="B439" s="15"/>
      <c r="C439" s="15"/>
      <c r="D439" s="15"/>
      <c r="E439" s="15"/>
      <c r="F439" s="15"/>
      <c r="G439" s="15"/>
      <c r="H439" s="15"/>
      <c r="I439" s="15"/>
      <c r="J439" s="15"/>
      <c r="K439" s="895"/>
      <c r="L439" s="15"/>
      <c r="M439" s="15"/>
      <c r="N439" s="15"/>
      <c r="O439" s="15"/>
      <c r="P439" s="15"/>
      <c r="Q439" s="15"/>
      <c r="R439" s="15"/>
      <c r="S439" s="15"/>
    </row>
    <row r="440">
      <c r="A440" s="15"/>
      <c r="B440" s="15"/>
      <c r="C440" s="15"/>
      <c r="D440" s="15"/>
      <c r="E440" s="15"/>
      <c r="F440" s="15"/>
      <c r="G440" s="15"/>
      <c r="H440" s="15"/>
      <c r="I440" s="15"/>
      <c r="J440" s="15"/>
      <c r="K440" s="895"/>
      <c r="L440" s="15"/>
      <c r="M440" s="15"/>
      <c r="N440" s="15"/>
      <c r="O440" s="15"/>
      <c r="P440" s="15"/>
      <c r="Q440" s="15"/>
      <c r="R440" s="15"/>
      <c r="S440" s="15"/>
    </row>
    <row r="441">
      <c r="A441" s="15"/>
      <c r="B441" s="15"/>
      <c r="C441" s="15"/>
      <c r="D441" s="15"/>
      <c r="E441" s="15"/>
      <c r="F441" s="15"/>
      <c r="G441" s="15"/>
      <c r="H441" s="15"/>
      <c r="I441" s="15"/>
      <c r="J441" s="15"/>
      <c r="K441" s="895"/>
      <c r="L441" s="15"/>
      <c r="M441" s="15"/>
      <c r="N441" s="15"/>
      <c r="O441" s="15"/>
      <c r="P441" s="15"/>
      <c r="Q441" s="15"/>
      <c r="R441" s="15"/>
      <c r="S441" s="15"/>
    </row>
    <row r="442">
      <c r="A442" s="15"/>
      <c r="B442" s="15"/>
      <c r="C442" s="15"/>
      <c r="D442" s="15"/>
      <c r="E442" s="15"/>
      <c r="F442" s="15"/>
      <c r="G442" s="15"/>
      <c r="H442" s="15"/>
      <c r="I442" s="15"/>
      <c r="J442" s="15"/>
      <c r="K442" s="895"/>
      <c r="L442" s="15"/>
      <c r="M442" s="15"/>
      <c r="N442" s="15"/>
      <c r="O442" s="15"/>
      <c r="P442" s="15"/>
      <c r="Q442" s="15"/>
      <c r="R442" s="15"/>
      <c r="S442" s="15"/>
    </row>
    <row r="443">
      <c r="A443" s="15"/>
      <c r="B443" s="15"/>
      <c r="C443" s="15"/>
      <c r="D443" s="15"/>
      <c r="E443" s="15"/>
      <c r="F443" s="15"/>
      <c r="G443" s="15"/>
      <c r="H443" s="15"/>
      <c r="I443" s="15"/>
      <c r="J443" s="15"/>
      <c r="K443" s="895"/>
      <c r="L443" s="15"/>
      <c r="M443" s="15"/>
      <c r="N443" s="15"/>
      <c r="O443" s="15"/>
      <c r="P443" s="15"/>
      <c r="Q443" s="15"/>
      <c r="R443" s="15"/>
      <c r="S443" s="15"/>
    </row>
    <row r="444">
      <c r="A444" s="15"/>
      <c r="B444" s="15"/>
      <c r="C444" s="15"/>
      <c r="D444" s="15"/>
      <c r="E444" s="15"/>
      <c r="F444" s="15"/>
      <c r="G444" s="15"/>
      <c r="H444" s="15"/>
      <c r="I444" s="15"/>
      <c r="J444" s="15"/>
      <c r="K444" s="895"/>
      <c r="L444" s="15"/>
      <c r="M444" s="15"/>
      <c r="N444" s="15"/>
      <c r="O444" s="15"/>
      <c r="P444" s="15"/>
      <c r="Q444" s="15"/>
      <c r="R444" s="15"/>
      <c r="S444" s="15"/>
    </row>
    <row r="445">
      <c r="A445" s="15"/>
      <c r="B445" s="15"/>
      <c r="C445" s="15"/>
      <c r="D445" s="15"/>
      <c r="E445" s="15"/>
      <c r="F445" s="15"/>
      <c r="G445" s="15"/>
      <c r="H445" s="15"/>
      <c r="I445" s="15"/>
      <c r="J445" s="15"/>
      <c r="K445" s="895"/>
      <c r="L445" s="15"/>
      <c r="M445" s="15"/>
      <c r="N445" s="15"/>
      <c r="O445" s="15"/>
      <c r="P445" s="15"/>
      <c r="Q445" s="15"/>
      <c r="R445" s="15"/>
      <c r="S445" s="15"/>
    </row>
    <row r="446">
      <c r="A446" s="15"/>
      <c r="B446" s="15"/>
      <c r="C446" s="15"/>
      <c r="D446" s="15"/>
      <c r="E446" s="15"/>
      <c r="F446" s="15"/>
      <c r="G446" s="15"/>
      <c r="H446" s="15"/>
      <c r="I446" s="15"/>
      <c r="J446" s="15"/>
      <c r="K446" s="895"/>
      <c r="L446" s="15"/>
      <c r="M446" s="15"/>
      <c r="N446" s="15"/>
      <c r="O446" s="15"/>
      <c r="P446" s="15"/>
      <c r="Q446" s="15"/>
      <c r="R446" s="15"/>
      <c r="S446" s="15"/>
    </row>
    <row r="447">
      <c r="A447" s="15"/>
      <c r="B447" s="15"/>
      <c r="C447" s="15"/>
      <c r="D447" s="15"/>
      <c r="E447" s="15"/>
      <c r="F447" s="15"/>
      <c r="G447" s="15"/>
      <c r="H447" s="15"/>
      <c r="I447" s="15"/>
      <c r="J447" s="15"/>
      <c r="K447" s="895"/>
      <c r="L447" s="15"/>
      <c r="M447" s="15"/>
      <c r="N447" s="15"/>
      <c r="O447" s="15"/>
      <c r="P447" s="15"/>
      <c r="Q447" s="15"/>
      <c r="R447" s="15"/>
      <c r="S447" s="15"/>
    </row>
    <row r="448">
      <c r="A448" s="15"/>
      <c r="B448" s="15"/>
      <c r="C448" s="15"/>
      <c r="D448" s="15"/>
      <c r="E448" s="15"/>
      <c r="F448" s="15"/>
      <c r="G448" s="15"/>
      <c r="H448" s="15"/>
      <c r="I448" s="15"/>
      <c r="J448" s="15"/>
      <c r="K448" s="895"/>
      <c r="L448" s="15"/>
      <c r="M448" s="15"/>
      <c r="N448" s="15"/>
      <c r="O448" s="15"/>
      <c r="P448" s="15"/>
      <c r="Q448" s="15"/>
      <c r="R448" s="15"/>
      <c r="S448" s="15"/>
    </row>
    <row r="449">
      <c r="A449" s="15"/>
      <c r="B449" s="15"/>
      <c r="C449" s="15"/>
      <c r="D449" s="15"/>
      <c r="E449" s="15"/>
      <c r="F449" s="15"/>
      <c r="G449" s="15"/>
      <c r="H449" s="15"/>
      <c r="I449" s="15"/>
      <c r="J449" s="15"/>
      <c r="K449" s="895"/>
      <c r="L449" s="15"/>
      <c r="M449" s="15"/>
      <c r="N449" s="15"/>
      <c r="O449" s="15"/>
      <c r="P449" s="15"/>
      <c r="Q449" s="15"/>
      <c r="R449" s="15"/>
      <c r="S449" s="15"/>
    </row>
    <row r="450">
      <c r="A450" s="15"/>
      <c r="B450" s="15"/>
      <c r="C450" s="15"/>
      <c r="D450" s="15"/>
      <c r="E450" s="15"/>
      <c r="F450" s="15"/>
      <c r="G450" s="15"/>
      <c r="H450" s="15"/>
      <c r="I450" s="15"/>
      <c r="J450" s="15"/>
      <c r="K450" s="895"/>
      <c r="L450" s="15"/>
      <c r="M450" s="15"/>
      <c r="N450" s="15"/>
      <c r="O450" s="15"/>
      <c r="P450" s="15"/>
      <c r="Q450" s="15"/>
      <c r="R450" s="15"/>
      <c r="S450" s="15"/>
    </row>
    <row r="451">
      <c r="A451" s="15"/>
      <c r="B451" s="15"/>
      <c r="C451" s="15"/>
      <c r="D451" s="15"/>
      <c r="E451" s="15"/>
      <c r="F451" s="15"/>
      <c r="G451" s="15"/>
      <c r="H451" s="15"/>
      <c r="I451" s="15"/>
      <c r="J451" s="15"/>
      <c r="K451" s="895"/>
      <c r="L451" s="15"/>
      <c r="M451" s="15"/>
      <c r="N451" s="15"/>
      <c r="O451" s="15"/>
      <c r="P451" s="15"/>
      <c r="Q451" s="15"/>
      <c r="R451" s="15"/>
      <c r="S451" s="15"/>
    </row>
    <row r="452">
      <c r="A452" s="15"/>
      <c r="B452" s="15"/>
      <c r="C452" s="15"/>
      <c r="D452" s="15"/>
      <c r="E452" s="15"/>
      <c r="F452" s="15"/>
      <c r="G452" s="15"/>
      <c r="H452" s="15"/>
      <c r="I452" s="15"/>
      <c r="J452" s="15"/>
      <c r="K452" s="895"/>
      <c r="L452" s="15"/>
      <c r="M452" s="15"/>
      <c r="N452" s="15"/>
      <c r="O452" s="15"/>
      <c r="P452" s="15"/>
      <c r="Q452" s="15"/>
      <c r="R452" s="15"/>
      <c r="S452" s="15"/>
    </row>
    <row r="453">
      <c r="A453" s="15"/>
      <c r="B453" s="15"/>
      <c r="C453" s="15"/>
      <c r="D453" s="15"/>
      <c r="E453" s="15"/>
      <c r="F453" s="15"/>
      <c r="G453" s="15"/>
      <c r="H453" s="15"/>
      <c r="I453" s="15"/>
      <c r="J453" s="15"/>
      <c r="K453" s="895"/>
      <c r="L453" s="15"/>
      <c r="M453" s="15"/>
      <c r="N453" s="15"/>
      <c r="O453" s="15"/>
      <c r="P453" s="15"/>
      <c r="Q453" s="15"/>
      <c r="R453" s="15"/>
      <c r="S453" s="15"/>
    </row>
    <row r="454">
      <c r="A454" s="15"/>
      <c r="B454" s="15"/>
      <c r="C454" s="15"/>
      <c r="D454" s="15"/>
      <c r="E454" s="15"/>
      <c r="F454" s="15"/>
      <c r="G454" s="15"/>
      <c r="H454" s="15"/>
      <c r="I454" s="15"/>
      <c r="J454" s="15"/>
      <c r="K454" s="895"/>
      <c r="L454" s="15"/>
      <c r="M454" s="15"/>
      <c r="N454" s="15"/>
      <c r="O454" s="15"/>
      <c r="P454" s="15"/>
      <c r="Q454" s="15"/>
      <c r="R454" s="15"/>
      <c r="S454" s="15"/>
    </row>
    <row r="455">
      <c r="A455" s="15"/>
      <c r="B455" s="15"/>
      <c r="C455" s="15"/>
      <c r="D455" s="15"/>
      <c r="E455" s="15"/>
      <c r="F455" s="15"/>
      <c r="G455" s="15"/>
      <c r="H455" s="15"/>
      <c r="I455" s="15"/>
      <c r="J455" s="15"/>
      <c r="K455" s="895"/>
      <c r="L455" s="15"/>
      <c r="M455" s="15"/>
      <c r="N455" s="15"/>
      <c r="O455" s="15"/>
      <c r="P455" s="15"/>
      <c r="Q455" s="15"/>
      <c r="R455" s="15"/>
      <c r="S455" s="15"/>
    </row>
    <row r="456">
      <c r="A456" s="15"/>
      <c r="B456" s="15"/>
      <c r="C456" s="15"/>
      <c r="D456" s="15"/>
      <c r="E456" s="15"/>
      <c r="F456" s="15"/>
      <c r="G456" s="15"/>
      <c r="H456" s="15"/>
      <c r="I456" s="15"/>
      <c r="J456" s="15"/>
      <c r="K456" s="895"/>
      <c r="L456" s="15"/>
      <c r="M456" s="15"/>
      <c r="N456" s="15"/>
      <c r="O456" s="15"/>
      <c r="P456" s="15"/>
      <c r="Q456" s="15"/>
      <c r="R456" s="15"/>
      <c r="S456" s="15"/>
    </row>
    <row r="457">
      <c r="A457" s="15"/>
      <c r="B457" s="15"/>
      <c r="C457" s="15"/>
      <c r="D457" s="15"/>
      <c r="E457" s="15"/>
      <c r="F457" s="15"/>
      <c r="G457" s="15"/>
      <c r="H457" s="15"/>
      <c r="I457" s="15"/>
      <c r="J457" s="15"/>
      <c r="K457" s="895"/>
      <c r="L457" s="15"/>
      <c r="M457" s="15"/>
      <c r="N457" s="15"/>
      <c r="O457" s="15"/>
      <c r="P457" s="15"/>
      <c r="Q457" s="15"/>
      <c r="R457" s="15"/>
      <c r="S457" s="15"/>
    </row>
    <row r="458">
      <c r="A458" s="15"/>
      <c r="B458" s="15"/>
      <c r="C458" s="15"/>
      <c r="D458" s="15"/>
      <c r="E458" s="15"/>
      <c r="F458" s="15"/>
      <c r="G458" s="15"/>
      <c r="H458" s="15"/>
      <c r="I458" s="15"/>
      <c r="J458" s="15"/>
      <c r="K458" s="895"/>
      <c r="L458" s="15"/>
      <c r="M458" s="15"/>
      <c r="N458" s="15"/>
      <c r="O458" s="15"/>
      <c r="P458" s="15"/>
      <c r="Q458" s="15"/>
      <c r="R458" s="15"/>
      <c r="S458" s="15"/>
    </row>
    <row r="459">
      <c r="A459" s="15"/>
      <c r="B459" s="15"/>
      <c r="C459" s="15"/>
      <c r="D459" s="15"/>
      <c r="E459" s="15"/>
      <c r="F459" s="15"/>
      <c r="G459" s="15"/>
      <c r="H459" s="15"/>
      <c r="I459" s="15"/>
      <c r="J459" s="15"/>
      <c r="K459" s="895"/>
      <c r="L459" s="15"/>
      <c r="M459" s="15"/>
      <c r="N459" s="15"/>
      <c r="O459" s="15"/>
      <c r="P459" s="15"/>
      <c r="Q459" s="15"/>
      <c r="R459" s="15"/>
      <c r="S459" s="15"/>
    </row>
    <row r="460">
      <c r="A460" s="15"/>
      <c r="B460" s="15"/>
      <c r="C460" s="15"/>
      <c r="D460" s="15"/>
      <c r="E460" s="15"/>
      <c r="F460" s="15"/>
      <c r="G460" s="15"/>
      <c r="H460" s="15"/>
      <c r="I460" s="15"/>
      <c r="J460" s="15"/>
      <c r="K460" s="895"/>
      <c r="L460" s="15"/>
      <c r="M460" s="15"/>
      <c r="N460" s="15"/>
      <c r="O460" s="15"/>
      <c r="P460" s="15"/>
      <c r="Q460" s="15"/>
      <c r="R460" s="15"/>
      <c r="S460" s="15"/>
    </row>
    <row r="461">
      <c r="A461" s="15"/>
      <c r="B461" s="15"/>
      <c r="C461" s="15"/>
      <c r="D461" s="15"/>
      <c r="E461" s="15"/>
      <c r="F461" s="15"/>
      <c r="G461" s="15"/>
      <c r="H461" s="15"/>
      <c r="I461" s="15"/>
      <c r="J461" s="15"/>
      <c r="K461" s="895"/>
      <c r="L461" s="15"/>
      <c r="M461" s="15"/>
      <c r="N461" s="15"/>
      <c r="O461" s="15"/>
      <c r="P461" s="15"/>
      <c r="Q461" s="15"/>
      <c r="R461" s="15"/>
      <c r="S461" s="15"/>
    </row>
    <row r="462">
      <c r="A462" s="15"/>
      <c r="B462" s="15"/>
      <c r="C462" s="15"/>
      <c r="D462" s="15"/>
      <c r="E462" s="15"/>
      <c r="F462" s="15"/>
      <c r="G462" s="15"/>
      <c r="H462" s="15"/>
      <c r="I462" s="15"/>
      <c r="J462" s="15"/>
      <c r="K462" s="895"/>
      <c r="L462" s="15"/>
      <c r="M462" s="15"/>
      <c r="N462" s="15"/>
      <c r="O462" s="15"/>
      <c r="P462" s="15"/>
      <c r="Q462" s="15"/>
      <c r="R462" s="15"/>
      <c r="S462" s="15"/>
    </row>
    <row r="463">
      <c r="A463" s="15"/>
      <c r="B463" s="15"/>
      <c r="C463" s="15"/>
      <c r="D463" s="15"/>
      <c r="E463" s="15"/>
      <c r="F463" s="15"/>
      <c r="G463" s="15"/>
      <c r="H463" s="15"/>
      <c r="I463" s="15"/>
      <c r="J463" s="15"/>
      <c r="K463" s="895"/>
      <c r="L463" s="15"/>
      <c r="M463" s="15"/>
      <c r="N463" s="15"/>
      <c r="O463" s="15"/>
      <c r="P463" s="15"/>
      <c r="Q463" s="15"/>
      <c r="R463" s="15"/>
      <c r="S463" s="15"/>
    </row>
    <row r="464">
      <c r="A464" s="15"/>
      <c r="B464" s="15"/>
      <c r="C464" s="15"/>
      <c r="D464" s="15"/>
      <c r="E464" s="15"/>
      <c r="F464" s="15"/>
      <c r="G464" s="15"/>
      <c r="H464" s="15"/>
      <c r="I464" s="15"/>
      <c r="J464" s="15"/>
      <c r="K464" s="895"/>
      <c r="L464" s="15"/>
      <c r="M464" s="15"/>
      <c r="N464" s="15"/>
      <c r="O464" s="15"/>
      <c r="P464" s="15"/>
      <c r="Q464" s="15"/>
      <c r="R464" s="15"/>
      <c r="S464" s="15"/>
    </row>
    <row r="465">
      <c r="A465" s="15"/>
      <c r="B465" s="15"/>
      <c r="C465" s="15"/>
      <c r="D465" s="15"/>
      <c r="E465" s="15"/>
      <c r="F465" s="15"/>
      <c r="G465" s="15"/>
      <c r="H465" s="15"/>
      <c r="I465" s="15"/>
      <c r="J465" s="15"/>
      <c r="K465" s="895"/>
      <c r="L465" s="15"/>
      <c r="M465" s="15"/>
      <c r="N465" s="15"/>
      <c r="O465" s="15"/>
      <c r="P465" s="15"/>
      <c r="Q465" s="15"/>
      <c r="R465" s="15"/>
      <c r="S465" s="15"/>
    </row>
    <row r="466">
      <c r="A466" s="15"/>
      <c r="B466" s="15"/>
      <c r="C466" s="15"/>
      <c r="D466" s="15"/>
      <c r="E466" s="15"/>
      <c r="F466" s="15"/>
      <c r="G466" s="15"/>
      <c r="H466" s="15"/>
      <c r="I466" s="15"/>
      <c r="J466" s="15"/>
      <c r="K466" s="895"/>
      <c r="L466" s="15"/>
      <c r="M466" s="15"/>
      <c r="N466" s="15"/>
      <c r="O466" s="15"/>
      <c r="P466" s="15"/>
      <c r="Q466" s="15"/>
      <c r="R466" s="15"/>
      <c r="S466" s="15"/>
    </row>
    <row r="467">
      <c r="A467" s="15"/>
      <c r="B467" s="15"/>
      <c r="C467" s="15"/>
      <c r="D467" s="15"/>
      <c r="E467" s="15"/>
      <c r="F467" s="15"/>
      <c r="G467" s="15"/>
      <c r="H467" s="15"/>
      <c r="I467" s="15"/>
      <c r="J467" s="15"/>
      <c r="K467" s="895"/>
      <c r="L467" s="15"/>
      <c r="M467" s="15"/>
      <c r="N467" s="15"/>
      <c r="O467" s="15"/>
      <c r="P467" s="15"/>
      <c r="Q467" s="15"/>
      <c r="R467" s="15"/>
      <c r="S467" s="15"/>
    </row>
    <row r="468">
      <c r="A468" s="15"/>
      <c r="B468" s="15"/>
      <c r="C468" s="15"/>
      <c r="D468" s="15"/>
      <c r="E468" s="15"/>
      <c r="F468" s="15"/>
      <c r="G468" s="15"/>
      <c r="H468" s="15"/>
      <c r="I468" s="15"/>
      <c r="J468" s="15"/>
      <c r="K468" s="895"/>
      <c r="L468" s="15"/>
      <c r="M468" s="15"/>
      <c r="N468" s="15"/>
      <c r="O468" s="15"/>
      <c r="P468" s="15"/>
      <c r="Q468" s="15"/>
      <c r="R468" s="15"/>
      <c r="S468" s="15"/>
    </row>
    <row r="469">
      <c r="A469" s="15"/>
      <c r="B469" s="15"/>
      <c r="C469" s="15"/>
      <c r="D469" s="15"/>
      <c r="E469" s="15"/>
      <c r="F469" s="15"/>
      <c r="G469" s="15"/>
      <c r="H469" s="15"/>
      <c r="I469" s="15"/>
      <c r="J469" s="15"/>
      <c r="K469" s="895"/>
      <c r="L469" s="15"/>
      <c r="M469" s="15"/>
      <c r="N469" s="15"/>
      <c r="O469" s="15"/>
      <c r="P469" s="15"/>
      <c r="Q469" s="15"/>
      <c r="R469" s="15"/>
      <c r="S469" s="15"/>
    </row>
    <row r="470">
      <c r="A470" s="15"/>
      <c r="B470" s="15"/>
      <c r="C470" s="15"/>
      <c r="D470" s="15"/>
      <c r="E470" s="15"/>
      <c r="F470" s="15"/>
      <c r="G470" s="15"/>
      <c r="H470" s="15"/>
      <c r="I470" s="15"/>
      <c r="J470" s="15"/>
      <c r="K470" s="895"/>
      <c r="L470" s="15"/>
      <c r="M470" s="15"/>
      <c r="N470" s="15"/>
      <c r="O470" s="15"/>
      <c r="P470" s="15"/>
      <c r="Q470" s="15"/>
      <c r="R470" s="15"/>
      <c r="S470" s="15"/>
    </row>
    <row r="471">
      <c r="A471" s="15"/>
      <c r="B471" s="15"/>
      <c r="C471" s="15"/>
      <c r="D471" s="15"/>
      <c r="E471" s="15"/>
      <c r="F471" s="15"/>
      <c r="G471" s="15"/>
      <c r="H471" s="15"/>
      <c r="I471" s="15"/>
      <c r="J471" s="15"/>
      <c r="K471" s="895"/>
      <c r="L471" s="15"/>
      <c r="M471" s="15"/>
      <c r="N471" s="15"/>
      <c r="O471" s="15"/>
      <c r="P471" s="15"/>
      <c r="Q471" s="15"/>
      <c r="R471" s="15"/>
      <c r="S471" s="15"/>
    </row>
    <row r="472">
      <c r="A472" s="15"/>
      <c r="B472" s="15"/>
      <c r="C472" s="15"/>
      <c r="D472" s="15"/>
      <c r="E472" s="15"/>
      <c r="F472" s="15"/>
      <c r="G472" s="15"/>
      <c r="H472" s="15"/>
      <c r="I472" s="15"/>
      <c r="J472" s="15"/>
      <c r="K472" s="895"/>
      <c r="L472" s="15"/>
      <c r="M472" s="15"/>
      <c r="N472" s="15"/>
      <c r="O472" s="15"/>
      <c r="P472" s="15"/>
      <c r="Q472" s="15"/>
      <c r="R472" s="15"/>
      <c r="S472" s="15"/>
    </row>
    <row r="473">
      <c r="A473" s="15"/>
      <c r="B473" s="15"/>
      <c r="C473" s="15"/>
      <c r="D473" s="15"/>
      <c r="E473" s="15"/>
      <c r="F473" s="15"/>
      <c r="G473" s="15"/>
      <c r="H473" s="15"/>
      <c r="I473" s="15"/>
      <c r="J473" s="15"/>
      <c r="K473" s="895"/>
      <c r="L473" s="15"/>
      <c r="M473" s="15"/>
      <c r="N473" s="15"/>
      <c r="O473" s="15"/>
      <c r="P473" s="15"/>
      <c r="Q473" s="15"/>
      <c r="R473" s="15"/>
      <c r="S473" s="15"/>
    </row>
    <row r="474">
      <c r="A474" s="15"/>
      <c r="B474" s="15"/>
      <c r="C474" s="15"/>
      <c r="D474" s="15"/>
      <c r="E474" s="15"/>
      <c r="F474" s="15"/>
      <c r="G474" s="15"/>
      <c r="H474" s="15"/>
      <c r="I474" s="15"/>
      <c r="J474" s="15"/>
      <c r="K474" s="895"/>
      <c r="L474" s="15"/>
      <c r="M474" s="15"/>
      <c r="N474" s="15"/>
      <c r="O474" s="15"/>
      <c r="P474" s="15"/>
      <c r="Q474" s="15"/>
      <c r="R474" s="15"/>
      <c r="S474" s="15"/>
    </row>
    <row r="475">
      <c r="A475" s="15"/>
      <c r="B475" s="15"/>
      <c r="C475" s="15"/>
      <c r="D475" s="15"/>
      <c r="E475" s="15"/>
      <c r="F475" s="15"/>
      <c r="G475" s="15"/>
      <c r="H475" s="15"/>
      <c r="I475" s="15"/>
      <c r="J475" s="15"/>
      <c r="K475" s="895"/>
      <c r="L475" s="15"/>
      <c r="M475" s="15"/>
      <c r="N475" s="15"/>
      <c r="O475" s="15"/>
      <c r="P475" s="15"/>
      <c r="Q475" s="15"/>
      <c r="R475" s="15"/>
      <c r="S475" s="15"/>
    </row>
    <row r="476">
      <c r="A476" s="15"/>
      <c r="B476" s="15"/>
      <c r="C476" s="15"/>
      <c r="D476" s="15"/>
      <c r="E476" s="15"/>
      <c r="F476" s="15"/>
      <c r="G476" s="15"/>
      <c r="H476" s="15"/>
      <c r="I476" s="15"/>
      <c r="J476" s="15"/>
      <c r="K476" s="895"/>
      <c r="L476" s="15"/>
      <c r="M476" s="15"/>
      <c r="N476" s="15"/>
      <c r="O476" s="15"/>
      <c r="P476" s="15"/>
      <c r="Q476" s="15"/>
      <c r="R476" s="15"/>
      <c r="S476" s="15"/>
    </row>
    <row r="477">
      <c r="A477" s="15"/>
      <c r="B477" s="15"/>
      <c r="C477" s="15"/>
      <c r="D477" s="15"/>
      <c r="E477" s="15"/>
      <c r="F477" s="15"/>
      <c r="G477" s="15"/>
      <c r="H477" s="15"/>
      <c r="I477" s="15"/>
      <c r="J477" s="15"/>
      <c r="K477" s="895"/>
      <c r="L477" s="15"/>
      <c r="M477" s="15"/>
      <c r="N477" s="15"/>
      <c r="O477" s="15"/>
      <c r="P477" s="15"/>
      <c r="Q477" s="15"/>
      <c r="R477" s="15"/>
      <c r="S477" s="15"/>
    </row>
    <row r="478">
      <c r="A478" s="15"/>
      <c r="B478" s="15"/>
      <c r="C478" s="15"/>
      <c r="D478" s="15"/>
      <c r="E478" s="15"/>
      <c r="F478" s="15"/>
      <c r="G478" s="15"/>
      <c r="H478" s="15"/>
      <c r="I478" s="15"/>
      <c r="J478" s="15"/>
      <c r="K478" s="895"/>
      <c r="L478" s="15"/>
      <c r="M478" s="15"/>
      <c r="N478" s="15"/>
      <c r="O478" s="15"/>
      <c r="P478" s="15"/>
      <c r="Q478" s="15"/>
      <c r="R478" s="15"/>
      <c r="S478" s="15"/>
    </row>
    <row r="479">
      <c r="A479" s="15"/>
      <c r="B479" s="15"/>
      <c r="C479" s="15"/>
      <c r="D479" s="15"/>
      <c r="E479" s="15"/>
      <c r="F479" s="15"/>
      <c r="G479" s="15"/>
      <c r="H479" s="15"/>
      <c r="I479" s="15"/>
      <c r="J479" s="15"/>
      <c r="K479" s="895"/>
      <c r="L479" s="15"/>
      <c r="M479" s="15"/>
      <c r="N479" s="15"/>
      <c r="O479" s="15"/>
      <c r="P479" s="15"/>
      <c r="Q479" s="15"/>
      <c r="R479" s="15"/>
      <c r="S479" s="15"/>
    </row>
    <row r="480">
      <c r="A480" s="15"/>
      <c r="B480" s="15"/>
      <c r="C480" s="15"/>
      <c r="D480" s="15"/>
      <c r="E480" s="15"/>
      <c r="F480" s="15"/>
      <c r="G480" s="15"/>
      <c r="H480" s="15"/>
      <c r="I480" s="15"/>
      <c r="J480" s="15"/>
      <c r="K480" s="895"/>
      <c r="L480" s="15"/>
      <c r="M480" s="15"/>
      <c r="N480" s="15"/>
      <c r="O480" s="15"/>
      <c r="P480" s="15"/>
      <c r="Q480" s="15"/>
      <c r="R480" s="15"/>
      <c r="S480" s="15"/>
    </row>
    <row r="481">
      <c r="A481" s="15"/>
      <c r="B481" s="15"/>
      <c r="C481" s="15"/>
      <c r="D481" s="15"/>
      <c r="E481" s="15"/>
      <c r="F481" s="15"/>
      <c r="G481" s="15"/>
      <c r="H481" s="15"/>
      <c r="I481" s="15"/>
      <c r="J481" s="15"/>
      <c r="K481" s="895"/>
      <c r="L481" s="15"/>
      <c r="M481" s="15"/>
      <c r="N481" s="15"/>
      <c r="O481" s="15"/>
      <c r="P481" s="15"/>
      <c r="Q481" s="15"/>
      <c r="R481" s="15"/>
      <c r="S481" s="15"/>
    </row>
    <row r="482">
      <c r="A482" s="15"/>
      <c r="B482" s="15"/>
      <c r="C482" s="15"/>
      <c r="D482" s="15"/>
      <c r="E482" s="15"/>
      <c r="F482" s="15"/>
      <c r="G482" s="15"/>
      <c r="H482" s="15"/>
      <c r="I482" s="15"/>
      <c r="J482" s="15"/>
      <c r="K482" s="895"/>
      <c r="L482" s="15"/>
      <c r="M482" s="15"/>
      <c r="N482" s="15"/>
      <c r="O482" s="15"/>
      <c r="P482" s="15"/>
      <c r="Q482" s="15"/>
      <c r="R482" s="15"/>
      <c r="S482" s="15"/>
    </row>
    <row r="483">
      <c r="A483" s="15"/>
      <c r="B483" s="15"/>
      <c r="C483" s="15"/>
      <c r="D483" s="15"/>
      <c r="E483" s="15"/>
      <c r="F483" s="15"/>
      <c r="G483" s="15"/>
      <c r="H483" s="15"/>
      <c r="I483" s="15"/>
      <c r="J483" s="15"/>
      <c r="K483" s="895"/>
      <c r="L483" s="15"/>
      <c r="M483" s="15"/>
      <c r="N483" s="15"/>
      <c r="O483" s="15"/>
      <c r="P483" s="15"/>
      <c r="Q483" s="15"/>
      <c r="R483" s="15"/>
      <c r="S483" s="15"/>
    </row>
    <row r="484">
      <c r="A484" s="15"/>
      <c r="B484" s="15"/>
      <c r="C484" s="15"/>
      <c r="D484" s="15"/>
      <c r="E484" s="15"/>
      <c r="F484" s="15"/>
      <c r="G484" s="15"/>
      <c r="H484" s="15"/>
      <c r="I484" s="15"/>
      <c r="J484" s="15"/>
      <c r="K484" s="895"/>
      <c r="L484" s="15"/>
      <c r="M484" s="15"/>
      <c r="N484" s="15"/>
      <c r="O484" s="15"/>
      <c r="P484" s="15"/>
      <c r="Q484" s="15"/>
      <c r="R484" s="15"/>
      <c r="S484" s="15"/>
    </row>
    <row r="485">
      <c r="A485" s="15"/>
      <c r="B485" s="15"/>
      <c r="C485" s="15"/>
      <c r="D485" s="15"/>
      <c r="E485" s="15"/>
      <c r="F485" s="15"/>
      <c r="G485" s="15"/>
      <c r="H485" s="15"/>
      <c r="I485" s="15"/>
      <c r="J485" s="15"/>
      <c r="K485" s="895"/>
      <c r="L485" s="15"/>
      <c r="M485" s="15"/>
      <c r="N485" s="15"/>
      <c r="O485" s="15"/>
      <c r="P485" s="15"/>
      <c r="Q485" s="15"/>
      <c r="R485" s="15"/>
      <c r="S485" s="15"/>
    </row>
    <row r="486">
      <c r="A486" s="15"/>
      <c r="B486" s="15"/>
      <c r="C486" s="15"/>
      <c r="D486" s="15"/>
      <c r="E486" s="15"/>
      <c r="F486" s="15"/>
      <c r="G486" s="15"/>
      <c r="H486" s="15"/>
      <c r="I486" s="15"/>
      <c r="J486" s="15"/>
      <c r="K486" s="895"/>
      <c r="L486" s="15"/>
      <c r="M486" s="15"/>
      <c r="N486" s="15"/>
      <c r="O486" s="15"/>
      <c r="P486" s="15"/>
      <c r="Q486" s="15"/>
      <c r="R486" s="15"/>
      <c r="S486" s="15"/>
    </row>
    <row r="487">
      <c r="A487" s="15"/>
      <c r="B487" s="15"/>
      <c r="C487" s="15"/>
      <c r="D487" s="15"/>
      <c r="E487" s="15"/>
      <c r="F487" s="15"/>
      <c r="G487" s="15"/>
      <c r="H487" s="15"/>
      <c r="I487" s="15"/>
      <c r="J487" s="15"/>
      <c r="K487" s="895"/>
      <c r="L487" s="15"/>
      <c r="M487" s="15"/>
      <c r="N487" s="15"/>
      <c r="O487" s="15"/>
      <c r="P487" s="15"/>
      <c r="Q487" s="15"/>
      <c r="R487" s="15"/>
      <c r="S487" s="15"/>
    </row>
    <row r="488">
      <c r="A488" s="15"/>
      <c r="B488" s="15"/>
      <c r="C488" s="15"/>
      <c r="D488" s="15"/>
      <c r="E488" s="15"/>
      <c r="F488" s="15"/>
      <c r="G488" s="15"/>
      <c r="H488" s="15"/>
      <c r="I488" s="15"/>
      <c r="J488" s="15"/>
      <c r="K488" s="895"/>
      <c r="L488" s="15"/>
      <c r="M488" s="15"/>
      <c r="N488" s="15"/>
      <c r="O488" s="15"/>
      <c r="P488" s="15"/>
      <c r="Q488" s="15"/>
      <c r="R488" s="15"/>
      <c r="S488" s="15"/>
    </row>
    <row r="489">
      <c r="A489" s="15"/>
      <c r="B489" s="15"/>
      <c r="C489" s="15"/>
      <c r="D489" s="15"/>
      <c r="E489" s="15"/>
      <c r="F489" s="15"/>
      <c r="G489" s="15"/>
      <c r="H489" s="15"/>
      <c r="I489" s="15"/>
      <c r="J489" s="15"/>
      <c r="K489" s="895"/>
      <c r="L489" s="15"/>
      <c r="M489" s="15"/>
      <c r="N489" s="15"/>
      <c r="O489" s="15"/>
      <c r="P489" s="15"/>
      <c r="Q489" s="15"/>
      <c r="R489" s="15"/>
      <c r="S489" s="15"/>
    </row>
    <row r="490">
      <c r="A490" s="15"/>
      <c r="B490" s="15"/>
      <c r="C490" s="15"/>
      <c r="D490" s="15"/>
      <c r="E490" s="15"/>
      <c r="F490" s="15"/>
      <c r="G490" s="15"/>
      <c r="H490" s="15"/>
      <c r="I490" s="15"/>
      <c r="J490" s="15"/>
      <c r="K490" s="895"/>
      <c r="L490" s="15"/>
      <c r="M490" s="15"/>
      <c r="N490" s="15"/>
      <c r="O490" s="15"/>
      <c r="P490" s="15"/>
      <c r="Q490" s="15"/>
      <c r="R490" s="15"/>
      <c r="S490" s="15"/>
    </row>
    <row r="491">
      <c r="A491" s="15"/>
      <c r="B491" s="15"/>
      <c r="C491" s="15"/>
      <c r="D491" s="15"/>
      <c r="E491" s="15"/>
      <c r="F491" s="15"/>
      <c r="G491" s="15"/>
      <c r="H491" s="15"/>
      <c r="I491" s="15"/>
      <c r="J491" s="15"/>
      <c r="K491" s="895"/>
      <c r="L491" s="15"/>
      <c r="M491" s="15"/>
      <c r="N491" s="15"/>
      <c r="O491" s="15"/>
      <c r="P491" s="15"/>
      <c r="Q491" s="15"/>
      <c r="R491" s="15"/>
      <c r="S491" s="15"/>
    </row>
    <row r="492">
      <c r="A492" s="15"/>
      <c r="B492" s="15"/>
      <c r="C492" s="15"/>
      <c r="D492" s="15"/>
      <c r="E492" s="15"/>
      <c r="F492" s="15"/>
      <c r="G492" s="15"/>
      <c r="H492" s="15"/>
      <c r="I492" s="15"/>
      <c r="J492" s="15"/>
      <c r="K492" s="895"/>
      <c r="L492" s="15"/>
      <c r="M492" s="15"/>
      <c r="N492" s="15"/>
      <c r="O492" s="15"/>
      <c r="P492" s="15"/>
      <c r="Q492" s="15"/>
      <c r="R492" s="15"/>
      <c r="S492" s="15"/>
    </row>
    <row r="493">
      <c r="A493" s="15"/>
      <c r="B493" s="15"/>
      <c r="C493" s="15"/>
      <c r="D493" s="15"/>
      <c r="E493" s="15"/>
      <c r="F493" s="15"/>
      <c r="G493" s="15"/>
      <c r="H493" s="15"/>
      <c r="I493" s="15"/>
      <c r="J493" s="15"/>
      <c r="K493" s="895"/>
      <c r="L493" s="15"/>
      <c r="M493" s="15"/>
      <c r="N493" s="15"/>
      <c r="O493" s="15"/>
      <c r="P493" s="15"/>
      <c r="Q493" s="15"/>
      <c r="R493" s="15"/>
      <c r="S493" s="15"/>
    </row>
    <row r="494">
      <c r="A494" s="15"/>
      <c r="B494" s="15"/>
      <c r="C494" s="15"/>
      <c r="D494" s="15"/>
      <c r="E494" s="15"/>
      <c r="F494" s="15"/>
      <c r="G494" s="15"/>
      <c r="H494" s="15"/>
      <c r="I494" s="15"/>
      <c r="J494" s="15"/>
      <c r="K494" s="895"/>
      <c r="L494" s="15"/>
      <c r="M494" s="15"/>
      <c r="N494" s="15"/>
      <c r="O494" s="15"/>
      <c r="P494" s="15"/>
      <c r="Q494" s="15"/>
      <c r="R494" s="15"/>
      <c r="S494" s="15"/>
    </row>
    <row r="495">
      <c r="A495" s="15"/>
      <c r="B495" s="15"/>
      <c r="C495" s="15"/>
      <c r="D495" s="15"/>
      <c r="E495" s="15"/>
      <c r="F495" s="15"/>
      <c r="G495" s="15"/>
      <c r="H495" s="15"/>
      <c r="I495" s="15"/>
      <c r="J495" s="15"/>
      <c r="K495" s="895"/>
      <c r="L495" s="15"/>
      <c r="M495" s="15"/>
      <c r="N495" s="15"/>
      <c r="O495" s="15"/>
      <c r="P495" s="15"/>
      <c r="Q495" s="15"/>
      <c r="R495" s="15"/>
      <c r="S495" s="15"/>
    </row>
    <row r="496">
      <c r="A496" s="15"/>
      <c r="B496" s="15"/>
      <c r="C496" s="15"/>
      <c r="D496" s="15"/>
      <c r="E496" s="15"/>
      <c r="F496" s="15"/>
      <c r="G496" s="15"/>
      <c r="H496" s="15"/>
      <c r="I496" s="15"/>
      <c r="J496" s="15"/>
      <c r="K496" s="895"/>
      <c r="L496" s="15"/>
      <c r="M496" s="15"/>
      <c r="N496" s="15"/>
      <c r="O496" s="15"/>
      <c r="P496" s="15"/>
      <c r="Q496" s="15"/>
      <c r="R496" s="15"/>
      <c r="S496" s="15"/>
    </row>
    <row r="497">
      <c r="A497" s="15"/>
      <c r="B497" s="15"/>
      <c r="C497" s="15"/>
      <c r="D497" s="15"/>
      <c r="E497" s="15"/>
      <c r="F497" s="15"/>
      <c r="G497" s="15"/>
      <c r="H497" s="15"/>
      <c r="I497" s="15"/>
      <c r="J497" s="15"/>
      <c r="K497" s="895"/>
      <c r="L497" s="15"/>
      <c r="M497" s="15"/>
      <c r="N497" s="15"/>
      <c r="O497" s="15"/>
      <c r="P497" s="15"/>
      <c r="Q497" s="15"/>
      <c r="R497" s="15"/>
      <c r="S497" s="15"/>
    </row>
    <row r="498">
      <c r="A498" s="15"/>
      <c r="B498" s="15"/>
      <c r="C498" s="15"/>
      <c r="D498" s="15"/>
      <c r="E498" s="15"/>
      <c r="F498" s="15"/>
      <c r="G498" s="15"/>
      <c r="H498" s="15"/>
      <c r="I498" s="15"/>
      <c r="J498" s="15"/>
      <c r="K498" s="895"/>
      <c r="L498" s="15"/>
      <c r="M498" s="15"/>
      <c r="N498" s="15"/>
      <c r="O498" s="15"/>
      <c r="P498" s="15"/>
      <c r="Q498" s="15"/>
      <c r="R498" s="15"/>
      <c r="S498" s="15"/>
    </row>
    <row r="499">
      <c r="A499" s="15"/>
      <c r="B499" s="15"/>
      <c r="C499" s="15"/>
      <c r="D499" s="15"/>
      <c r="E499" s="15"/>
      <c r="F499" s="15"/>
      <c r="G499" s="15"/>
      <c r="H499" s="15"/>
      <c r="I499" s="15"/>
      <c r="J499" s="15"/>
      <c r="K499" s="895"/>
      <c r="L499" s="15"/>
      <c r="M499" s="15"/>
      <c r="N499" s="15"/>
      <c r="O499" s="15"/>
      <c r="P499" s="15"/>
      <c r="Q499" s="15"/>
      <c r="R499" s="15"/>
      <c r="S499" s="15"/>
    </row>
    <row r="500">
      <c r="A500" s="15"/>
      <c r="B500" s="15"/>
      <c r="C500" s="15"/>
      <c r="D500" s="15"/>
      <c r="E500" s="15"/>
      <c r="F500" s="15"/>
      <c r="G500" s="15"/>
      <c r="H500" s="15"/>
      <c r="I500" s="15"/>
      <c r="J500" s="15"/>
      <c r="K500" s="895"/>
      <c r="L500" s="15"/>
      <c r="M500" s="15"/>
      <c r="N500" s="15"/>
      <c r="O500" s="15"/>
      <c r="P500" s="15"/>
      <c r="Q500" s="15"/>
      <c r="R500" s="15"/>
      <c r="S500" s="15"/>
    </row>
    <row r="501">
      <c r="A501" s="15"/>
      <c r="B501" s="15"/>
      <c r="C501" s="15"/>
      <c r="D501" s="15"/>
      <c r="E501" s="15"/>
      <c r="F501" s="15"/>
      <c r="G501" s="15"/>
      <c r="H501" s="15"/>
      <c r="I501" s="15"/>
      <c r="J501" s="15"/>
      <c r="K501" s="895"/>
      <c r="L501" s="15"/>
      <c r="M501" s="15"/>
      <c r="N501" s="15"/>
      <c r="O501" s="15"/>
      <c r="P501" s="15"/>
      <c r="Q501" s="15"/>
      <c r="R501" s="15"/>
      <c r="S501" s="15"/>
    </row>
    <row r="502">
      <c r="A502" s="15"/>
      <c r="B502" s="15"/>
      <c r="C502" s="15"/>
      <c r="D502" s="15"/>
      <c r="E502" s="15"/>
      <c r="F502" s="15"/>
      <c r="G502" s="15"/>
      <c r="H502" s="15"/>
      <c r="I502" s="15"/>
      <c r="J502" s="15"/>
      <c r="K502" s="895"/>
      <c r="L502" s="15"/>
      <c r="M502" s="15"/>
      <c r="N502" s="15"/>
      <c r="O502" s="15"/>
      <c r="P502" s="15"/>
      <c r="Q502" s="15"/>
      <c r="R502" s="15"/>
      <c r="S502" s="15"/>
    </row>
    <row r="503">
      <c r="A503" s="15"/>
      <c r="B503" s="15"/>
      <c r="C503" s="15"/>
      <c r="D503" s="15"/>
      <c r="E503" s="15"/>
      <c r="F503" s="15"/>
      <c r="G503" s="15"/>
      <c r="H503" s="15"/>
      <c r="I503" s="15"/>
      <c r="J503" s="15"/>
      <c r="K503" s="895"/>
      <c r="L503" s="15"/>
      <c r="M503" s="15"/>
      <c r="N503" s="15"/>
      <c r="O503" s="15"/>
      <c r="P503" s="15"/>
      <c r="Q503" s="15"/>
      <c r="R503" s="15"/>
      <c r="S503" s="15"/>
    </row>
    <row r="504">
      <c r="A504" s="15"/>
      <c r="B504" s="15"/>
      <c r="C504" s="15"/>
      <c r="D504" s="15"/>
      <c r="E504" s="15"/>
      <c r="F504" s="15"/>
      <c r="G504" s="15"/>
      <c r="H504" s="15"/>
      <c r="I504" s="15"/>
      <c r="J504" s="15"/>
      <c r="K504" s="895"/>
      <c r="L504" s="15"/>
      <c r="M504" s="15"/>
      <c r="N504" s="15"/>
      <c r="O504" s="15"/>
      <c r="P504" s="15"/>
      <c r="Q504" s="15"/>
      <c r="R504" s="15"/>
      <c r="S504" s="15"/>
    </row>
    <row r="505">
      <c r="A505" s="15"/>
      <c r="B505" s="15"/>
      <c r="C505" s="15"/>
      <c r="D505" s="15"/>
      <c r="E505" s="15"/>
      <c r="F505" s="15"/>
      <c r="G505" s="15"/>
      <c r="H505" s="15"/>
      <c r="I505" s="15"/>
      <c r="J505" s="15"/>
      <c r="K505" s="895"/>
      <c r="L505" s="15"/>
      <c r="M505" s="15"/>
      <c r="N505" s="15"/>
      <c r="O505" s="15"/>
      <c r="P505" s="15"/>
      <c r="Q505" s="15"/>
      <c r="R505" s="15"/>
      <c r="S505" s="15"/>
    </row>
    <row r="506">
      <c r="A506" s="15"/>
      <c r="B506" s="15"/>
      <c r="C506" s="15"/>
      <c r="D506" s="15"/>
      <c r="E506" s="15"/>
      <c r="F506" s="15"/>
      <c r="G506" s="15"/>
      <c r="H506" s="15"/>
      <c r="I506" s="15"/>
      <c r="J506" s="15"/>
      <c r="K506" s="895"/>
      <c r="L506" s="15"/>
      <c r="M506" s="15"/>
      <c r="N506" s="15"/>
      <c r="O506" s="15"/>
      <c r="P506" s="15"/>
      <c r="Q506" s="15"/>
      <c r="R506" s="15"/>
      <c r="S506" s="15"/>
    </row>
    <row r="507">
      <c r="A507" s="15"/>
      <c r="B507" s="15"/>
      <c r="C507" s="15"/>
      <c r="D507" s="15"/>
      <c r="E507" s="15"/>
      <c r="F507" s="15"/>
      <c r="G507" s="15"/>
      <c r="H507" s="15"/>
      <c r="I507" s="15"/>
      <c r="J507" s="15"/>
      <c r="K507" s="895"/>
      <c r="L507" s="15"/>
      <c r="M507" s="15"/>
      <c r="N507" s="15"/>
      <c r="O507" s="15"/>
      <c r="P507" s="15"/>
      <c r="Q507" s="15"/>
      <c r="R507" s="15"/>
      <c r="S507" s="15"/>
    </row>
    <row r="508">
      <c r="A508" s="15"/>
      <c r="B508" s="15"/>
      <c r="C508" s="15"/>
      <c r="D508" s="15"/>
      <c r="E508" s="15"/>
      <c r="F508" s="15"/>
      <c r="G508" s="15"/>
      <c r="H508" s="15"/>
      <c r="I508" s="15"/>
      <c r="J508" s="15"/>
      <c r="K508" s="895"/>
      <c r="L508" s="15"/>
      <c r="M508" s="15"/>
      <c r="N508" s="15"/>
      <c r="O508" s="15"/>
      <c r="P508" s="15"/>
      <c r="Q508" s="15"/>
      <c r="R508" s="15"/>
      <c r="S508" s="15"/>
    </row>
    <row r="509">
      <c r="A509" s="15"/>
      <c r="B509" s="15"/>
      <c r="C509" s="15"/>
      <c r="D509" s="15"/>
      <c r="E509" s="15"/>
      <c r="F509" s="15"/>
      <c r="G509" s="15"/>
      <c r="H509" s="15"/>
      <c r="I509" s="15"/>
      <c r="J509" s="15"/>
      <c r="K509" s="895"/>
      <c r="L509" s="15"/>
      <c r="M509" s="15"/>
      <c r="N509" s="15"/>
      <c r="O509" s="15"/>
      <c r="P509" s="15"/>
      <c r="Q509" s="15"/>
      <c r="R509" s="15"/>
      <c r="S509" s="15"/>
    </row>
    <row r="510">
      <c r="A510" s="15"/>
      <c r="B510" s="15"/>
      <c r="C510" s="15"/>
      <c r="D510" s="15"/>
      <c r="E510" s="15"/>
      <c r="F510" s="15"/>
      <c r="G510" s="15"/>
      <c r="H510" s="15"/>
      <c r="I510" s="15"/>
      <c r="J510" s="15"/>
      <c r="K510" s="895"/>
      <c r="L510" s="15"/>
      <c r="M510" s="15"/>
      <c r="N510" s="15"/>
      <c r="O510" s="15"/>
      <c r="P510" s="15"/>
      <c r="Q510" s="15"/>
      <c r="R510" s="15"/>
      <c r="S510" s="15"/>
    </row>
    <row r="511">
      <c r="A511" s="15"/>
      <c r="B511" s="15"/>
      <c r="C511" s="15"/>
      <c r="D511" s="15"/>
      <c r="E511" s="15"/>
      <c r="F511" s="15"/>
      <c r="G511" s="15"/>
      <c r="H511" s="15"/>
      <c r="I511" s="15"/>
      <c r="J511" s="15"/>
      <c r="K511" s="895"/>
      <c r="L511" s="15"/>
      <c r="M511" s="15"/>
      <c r="N511" s="15"/>
      <c r="O511" s="15"/>
      <c r="P511" s="15"/>
      <c r="Q511" s="15"/>
      <c r="R511" s="15"/>
      <c r="S511" s="15"/>
    </row>
    <row r="512">
      <c r="A512" s="15"/>
      <c r="B512" s="15"/>
      <c r="C512" s="15"/>
      <c r="D512" s="15"/>
      <c r="E512" s="15"/>
      <c r="F512" s="15"/>
      <c r="G512" s="15"/>
      <c r="H512" s="15"/>
      <c r="I512" s="15"/>
      <c r="J512" s="15"/>
      <c r="K512" s="895"/>
      <c r="L512" s="15"/>
      <c r="M512" s="15"/>
      <c r="N512" s="15"/>
      <c r="O512" s="15"/>
      <c r="P512" s="15"/>
      <c r="Q512" s="15"/>
      <c r="R512" s="15"/>
      <c r="S512" s="15"/>
    </row>
    <row r="513">
      <c r="A513" s="15"/>
      <c r="B513" s="15"/>
      <c r="C513" s="15"/>
      <c r="D513" s="15"/>
      <c r="E513" s="15"/>
      <c r="F513" s="15"/>
      <c r="G513" s="15"/>
      <c r="H513" s="15"/>
      <c r="I513" s="15"/>
      <c r="J513" s="15"/>
      <c r="K513" s="895"/>
      <c r="L513" s="15"/>
      <c r="M513" s="15"/>
      <c r="N513" s="15"/>
      <c r="O513" s="15"/>
      <c r="P513" s="15"/>
      <c r="Q513" s="15"/>
      <c r="R513" s="15"/>
      <c r="S513" s="15"/>
    </row>
    <row r="514">
      <c r="A514" s="15"/>
      <c r="B514" s="15"/>
      <c r="C514" s="15"/>
      <c r="D514" s="15"/>
      <c r="E514" s="15"/>
      <c r="F514" s="15"/>
      <c r="G514" s="15"/>
      <c r="H514" s="15"/>
      <c r="I514" s="15"/>
      <c r="J514" s="15"/>
      <c r="K514" s="895"/>
      <c r="L514" s="15"/>
      <c r="M514" s="15"/>
      <c r="N514" s="15"/>
      <c r="O514" s="15"/>
      <c r="P514" s="15"/>
      <c r="Q514" s="15"/>
      <c r="R514" s="15"/>
      <c r="S514" s="15"/>
    </row>
    <row r="515">
      <c r="A515" s="15"/>
      <c r="B515" s="15"/>
      <c r="C515" s="15"/>
      <c r="D515" s="15"/>
      <c r="E515" s="15"/>
      <c r="F515" s="15"/>
      <c r="G515" s="15"/>
      <c r="H515" s="15"/>
      <c r="I515" s="15"/>
      <c r="J515" s="15"/>
      <c r="K515" s="895"/>
      <c r="L515" s="15"/>
      <c r="M515" s="15"/>
      <c r="N515" s="15"/>
      <c r="O515" s="15"/>
      <c r="P515" s="15"/>
      <c r="Q515" s="15"/>
      <c r="R515" s="15"/>
      <c r="S515" s="15"/>
    </row>
    <row r="516">
      <c r="A516" s="15"/>
      <c r="B516" s="15"/>
      <c r="C516" s="15"/>
      <c r="D516" s="15"/>
      <c r="E516" s="15"/>
      <c r="F516" s="15"/>
      <c r="G516" s="15"/>
      <c r="H516" s="15"/>
      <c r="I516" s="15"/>
      <c r="J516" s="15"/>
      <c r="K516" s="895"/>
      <c r="L516" s="15"/>
      <c r="M516" s="15"/>
      <c r="N516" s="15"/>
      <c r="O516" s="15"/>
      <c r="P516" s="15"/>
      <c r="Q516" s="15"/>
      <c r="R516" s="15"/>
      <c r="S516" s="15"/>
    </row>
    <row r="517">
      <c r="A517" s="15"/>
      <c r="B517" s="15"/>
      <c r="C517" s="15"/>
      <c r="D517" s="15"/>
      <c r="E517" s="15"/>
      <c r="F517" s="15"/>
      <c r="G517" s="15"/>
      <c r="H517" s="15"/>
      <c r="I517" s="15"/>
      <c r="J517" s="15"/>
      <c r="K517" s="895"/>
      <c r="L517" s="15"/>
      <c r="M517" s="15"/>
      <c r="N517" s="15"/>
      <c r="O517" s="15"/>
      <c r="P517" s="15"/>
      <c r="Q517" s="15"/>
      <c r="R517" s="15"/>
      <c r="S517" s="15"/>
    </row>
    <row r="518">
      <c r="A518" s="15"/>
      <c r="B518" s="15"/>
      <c r="C518" s="15"/>
      <c r="D518" s="15"/>
      <c r="E518" s="15"/>
      <c r="F518" s="15"/>
      <c r="G518" s="15"/>
      <c r="H518" s="15"/>
      <c r="I518" s="15"/>
      <c r="J518" s="15"/>
      <c r="K518" s="895"/>
      <c r="L518" s="15"/>
      <c r="M518" s="15"/>
      <c r="N518" s="15"/>
      <c r="O518" s="15"/>
      <c r="P518" s="15"/>
      <c r="Q518" s="15"/>
      <c r="R518" s="15"/>
      <c r="S518" s="15"/>
    </row>
    <row r="519">
      <c r="A519" s="15"/>
      <c r="B519" s="15"/>
      <c r="C519" s="15"/>
      <c r="D519" s="15"/>
      <c r="E519" s="15"/>
      <c r="F519" s="15"/>
      <c r="G519" s="15"/>
      <c r="H519" s="15"/>
      <c r="I519" s="15"/>
      <c r="J519" s="15"/>
      <c r="K519" s="895"/>
      <c r="L519" s="15"/>
      <c r="M519" s="15"/>
      <c r="N519" s="15"/>
      <c r="O519" s="15"/>
      <c r="P519" s="15"/>
      <c r="Q519" s="15"/>
      <c r="R519" s="15"/>
      <c r="S519" s="15"/>
    </row>
    <row r="520">
      <c r="A520" s="15"/>
      <c r="B520" s="15"/>
      <c r="C520" s="15"/>
      <c r="D520" s="15"/>
      <c r="E520" s="15"/>
      <c r="F520" s="15"/>
      <c r="G520" s="15"/>
      <c r="H520" s="15"/>
      <c r="I520" s="15"/>
      <c r="J520" s="15"/>
      <c r="K520" s="895"/>
      <c r="L520" s="15"/>
      <c r="M520" s="15"/>
      <c r="N520" s="15"/>
      <c r="O520" s="15"/>
      <c r="P520" s="15"/>
      <c r="Q520" s="15"/>
      <c r="R520" s="15"/>
      <c r="S520" s="15"/>
    </row>
    <row r="521">
      <c r="A521" s="15"/>
      <c r="B521" s="15"/>
      <c r="C521" s="15"/>
      <c r="D521" s="15"/>
      <c r="E521" s="15"/>
      <c r="F521" s="15"/>
      <c r="G521" s="15"/>
      <c r="H521" s="15"/>
      <c r="I521" s="15"/>
      <c r="J521" s="15"/>
      <c r="K521" s="895"/>
      <c r="L521" s="15"/>
      <c r="M521" s="15"/>
      <c r="N521" s="15"/>
      <c r="O521" s="15"/>
      <c r="P521" s="15"/>
      <c r="Q521" s="15"/>
      <c r="R521" s="15"/>
      <c r="S521" s="15"/>
    </row>
    <row r="522">
      <c r="A522" s="15"/>
      <c r="B522" s="15"/>
      <c r="C522" s="15"/>
      <c r="D522" s="15"/>
      <c r="E522" s="15"/>
      <c r="F522" s="15"/>
      <c r="G522" s="15"/>
      <c r="H522" s="15"/>
      <c r="I522" s="15"/>
      <c r="J522" s="15"/>
      <c r="K522" s="895"/>
      <c r="L522" s="15"/>
      <c r="M522" s="15"/>
      <c r="N522" s="15"/>
      <c r="O522" s="15"/>
      <c r="P522" s="15"/>
      <c r="Q522" s="15"/>
      <c r="R522" s="15"/>
      <c r="S522" s="15"/>
    </row>
    <row r="523">
      <c r="A523" s="15"/>
      <c r="B523" s="15"/>
      <c r="C523" s="15"/>
      <c r="D523" s="15"/>
      <c r="E523" s="15"/>
      <c r="F523" s="15"/>
      <c r="G523" s="15"/>
      <c r="H523" s="15"/>
      <c r="I523" s="15"/>
      <c r="J523" s="15"/>
      <c r="K523" s="895"/>
      <c r="L523" s="15"/>
      <c r="M523" s="15"/>
      <c r="N523" s="15"/>
      <c r="O523" s="15"/>
      <c r="P523" s="15"/>
      <c r="Q523" s="15"/>
      <c r="R523" s="15"/>
      <c r="S523" s="15"/>
    </row>
    <row r="524">
      <c r="A524" s="15"/>
      <c r="B524" s="15"/>
      <c r="C524" s="15"/>
      <c r="D524" s="15"/>
      <c r="E524" s="15"/>
      <c r="F524" s="15"/>
      <c r="G524" s="15"/>
      <c r="H524" s="15"/>
      <c r="I524" s="15"/>
      <c r="J524" s="15"/>
      <c r="K524" s="895"/>
      <c r="L524" s="15"/>
      <c r="M524" s="15"/>
      <c r="N524" s="15"/>
      <c r="O524" s="15"/>
      <c r="P524" s="15"/>
      <c r="Q524" s="15"/>
      <c r="R524" s="15"/>
      <c r="S524" s="15"/>
    </row>
    <row r="525">
      <c r="A525" s="15"/>
      <c r="B525" s="15"/>
      <c r="C525" s="15"/>
      <c r="D525" s="15"/>
      <c r="E525" s="15"/>
      <c r="F525" s="15"/>
      <c r="G525" s="15"/>
      <c r="H525" s="15"/>
      <c r="I525" s="15"/>
      <c r="J525" s="15"/>
      <c r="K525" s="895"/>
      <c r="L525" s="15"/>
      <c r="M525" s="15"/>
      <c r="N525" s="15"/>
      <c r="O525" s="15"/>
      <c r="P525" s="15"/>
      <c r="Q525" s="15"/>
      <c r="R525" s="15"/>
      <c r="S525" s="15"/>
    </row>
    <row r="526">
      <c r="A526" s="15"/>
      <c r="B526" s="15"/>
      <c r="C526" s="15"/>
      <c r="D526" s="15"/>
      <c r="E526" s="15"/>
      <c r="F526" s="15"/>
      <c r="G526" s="15"/>
      <c r="H526" s="15"/>
      <c r="I526" s="15"/>
      <c r="J526" s="15"/>
      <c r="K526" s="895"/>
      <c r="L526" s="15"/>
      <c r="M526" s="15"/>
      <c r="N526" s="15"/>
      <c r="O526" s="15"/>
      <c r="P526" s="15"/>
      <c r="Q526" s="15"/>
      <c r="R526" s="15"/>
      <c r="S526" s="15"/>
    </row>
    <row r="527">
      <c r="A527" s="15"/>
      <c r="B527" s="15"/>
      <c r="C527" s="15"/>
      <c r="D527" s="15"/>
      <c r="E527" s="15"/>
      <c r="F527" s="15"/>
      <c r="G527" s="15"/>
      <c r="H527" s="15"/>
      <c r="I527" s="15"/>
      <c r="J527" s="15"/>
      <c r="K527" s="895"/>
      <c r="L527" s="15"/>
      <c r="M527" s="15"/>
      <c r="N527" s="15"/>
      <c r="O527" s="15"/>
      <c r="P527" s="15"/>
      <c r="Q527" s="15"/>
      <c r="R527" s="15"/>
      <c r="S527" s="15"/>
    </row>
    <row r="528">
      <c r="A528" s="15"/>
      <c r="B528" s="15"/>
      <c r="C528" s="15"/>
      <c r="D528" s="15"/>
      <c r="E528" s="15"/>
      <c r="F528" s="15"/>
      <c r="G528" s="15"/>
      <c r="H528" s="15"/>
      <c r="I528" s="15"/>
      <c r="J528" s="15"/>
      <c r="K528" s="895"/>
      <c r="L528" s="15"/>
      <c r="M528" s="15"/>
      <c r="N528" s="15"/>
      <c r="O528" s="15"/>
      <c r="P528" s="15"/>
      <c r="Q528" s="15"/>
      <c r="R528" s="15"/>
      <c r="S528" s="15"/>
    </row>
    <row r="529">
      <c r="A529" s="15"/>
      <c r="B529" s="15"/>
      <c r="C529" s="15"/>
      <c r="D529" s="15"/>
      <c r="E529" s="15"/>
      <c r="F529" s="15"/>
      <c r="G529" s="15"/>
      <c r="H529" s="15"/>
      <c r="I529" s="15"/>
      <c r="J529" s="15"/>
      <c r="K529" s="895"/>
      <c r="L529" s="15"/>
      <c r="M529" s="15"/>
      <c r="N529" s="15"/>
      <c r="O529" s="15"/>
      <c r="P529" s="15"/>
      <c r="Q529" s="15"/>
      <c r="R529" s="15"/>
      <c r="S529" s="15"/>
    </row>
    <row r="530">
      <c r="A530" s="15"/>
      <c r="B530" s="15"/>
      <c r="C530" s="15"/>
      <c r="D530" s="15"/>
      <c r="E530" s="15"/>
      <c r="F530" s="15"/>
      <c r="G530" s="15"/>
      <c r="H530" s="15"/>
      <c r="I530" s="15"/>
      <c r="J530" s="15"/>
      <c r="K530" s="895"/>
      <c r="L530" s="15"/>
      <c r="M530" s="15"/>
      <c r="N530" s="15"/>
      <c r="O530" s="15"/>
      <c r="P530" s="15"/>
      <c r="Q530" s="15"/>
      <c r="R530" s="15"/>
      <c r="S530" s="15"/>
    </row>
    <row r="531">
      <c r="A531" s="15"/>
      <c r="B531" s="15"/>
      <c r="C531" s="15"/>
      <c r="D531" s="15"/>
      <c r="E531" s="15"/>
      <c r="F531" s="15"/>
      <c r="G531" s="15"/>
      <c r="H531" s="15"/>
      <c r="I531" s="15"/>
      <c r="J531" s="15"/>
      <c r="K531" s="895"/>
      <c r="L531" s="15"/>
      <c r="M531" s="15"/>
      <c r="N531" s="15"/>
      <c r="O531" s="15"/>
      <c r="P531" s="15"/>
      <c r="Q531" s="15"/>
      <c r="R531" s="15"/>
      <c r="S531" s="15"/>
    </row>
    <row r="532">
      <c r="A532" s="15"/>
      <c r="B532" s="15"/>
      <c r="C532" s="15"/>
      <c r="D532" s="15"/>
      <c r="E532" s="15"/>
      <c r="F532" s="15"/>
      <c r="G532" s="15"/>
      <c r="H532" s="15"/>
      <c r="I532" s="15"/>
      <c r="J532" s="15"/>
      <c r="K532" s="895"/>
      <c r="L532" s="15"/>
      <c r="M532" s="15"/>
      <c r="N532" s="15"/>
      <c r="O532" s="15"/>
      <c r="P532" s="15"/>
      <c r="Q532" s="15"/>
      <c r="R532" s="15"/>
      <c r="S532" s="15"/>
    </row>
    <row r="533">
      <c r="A533" s="15"/>
      <c r="B533" s="15"/>
      <c r="C533" s="15"/>
      <c r="D533" s="15"/>
      <c r="E533" s="15"/>
      <c r="F533" s="15"/>
      <c r="G533" s="15"/>
      <c r="H533" s="15"/>
      <c r="I533" s="15"/>
      <c r="J533" s="15"/>
      <c r="K533" s="895"/>
      <c r="L533" s="15"/>
      <c r="M533" s="15"/>
      <c r="N533" s="15"/>
      <c r="O533" s="15"/>
      <c r="P533" s="15"/>
      <c r="Q533" s="15"/>
      <c r="R533" s="15"/>
      <c r="S533" s="15"/>
    </row>
    <row r="534">
      <c r="A534" s="15"/>
      <c r="B534" s="15"/>
      <c r="C534" s="15"/>
      <c r="D534" s="15"/>
      <c r="E534" s="15"/>
      <c r="F534" s="15"/>
      <c r="G534" s="15"/>
      <c r="H534" s="15"/>
      <c r="I534" s="15"/>
      <c r="J534" s="15"/>
      <c r="K534" s="895"/>
      <c r="L534" s="15"/>
      <c r="M534" s="15"/>
      <c r="N534" s="15"/>
      <c r="O534" s="15"/>
      <c r="P534" s="15"/>
      <c r="Q534" s="15"/>
      <c r="R534" s="15"/>
      <c r="S534" s="15"/>
    </row>
    <row r="535">
      <c r="A535" s="15"/>
      <c r="B535" s="15"/>
      <c r="C535" s="15"/>
      <c r="D535" s="15"/>
      <c r="E535" s="15"/>
      <c r="F535" s="15"/>
      <c r="G535" s="15"/>
      <c r="H535" s="15"/>
      <c r="I535" s="15"/>
      <c r="J535" s="15"/>
      <c r="K535" s="895"/>
      <c r="L535" s="15"/>
      <c r="M535" s="15"/>
      <c r="N535" s="15"/>
      <c r="O535" s="15"/>
      <c r="P535" s="15"/>
      <c r="Q535" s="15"/>
      <c r="R535" s="15"/>
      <c r="S535" s="15"/>
    </row>
    <row r="536">
      <c r="A536" s="15"/>
      <c r="B536" s="15"/>
      <c r="C536" s="15"/>
      <c r="D536" s="15"/>
      <c r="E536" s="15"/>
      <c r="F536" s="15"/>
      <c r="G536" s="15"/>
      <c r="H536" s="15"/>
      <c r="I536" s="15"/>
      <c r="J536" s="15"/>
      <c r="K536" s="895"/>
      <c r="L536" s="15"/>
      <c r="M536" s="15"/>
      <c r="N536" s="15"/>
      <c r="O536" s="15"/>
      <c r="P536" s="15"/>
      <c r="Q536" s="15"/>
      <c r="R536" s="15"/>
      <c r="S536" s="15"/>
    </row>
    <row r="537">
      <c r="A537" s="15"/>
      <c r="B537" s="15"/>
      <c r="C537" s="15"/>
      <c r="D537" s="15"/>
      <c r="E537" s="15"/>
      <c r="F537" s="15"/>
      <c r="G537" s="15"/>
      <c r="H537" s="15"/>
      <c r="I537" s="15"/>
      <c r="J537" s="15"/>
      <c r="K537" s="895"/>
      <c r="L537" s="15"/>
      <c r="M537" s="15"/>
      <c r="N537" s="15"/>
      <c r="O537" s="15"/>
      <c r="P537" s="15"/>
      <c r="Q537" s="15"/>
      <c r="R537" s="15"/>
      <c r="S537" s="15"/>
    </row>
    <row r="538">
      <c r="A538" s="15"/>
      <c r="B538" s="15"/>
      <c r="C538" s="15"/>
      <c r="D538" s="15"/>
      <c r="E538" s="15"/>
      <c r="F538" s="15"/>
      <c r="G538" s="15"/>
      <c r="H538" s="15"/>
      <c r="I538" s="15"/>
      <c r="J538" s="15"/>
      <c r="K538" s="895"/>
      <c r="L538" s="15"/>
      <c r="M538" s="15"/>
      <c r="N538" s="15"/>
      <c r="O538" s="15"/>
      <c r="P538" s="15"/>
      <c r="Q538" s="15"/>
      <c r="R538" s="15"/>
      <c r="S538" s="15"/>
    </row>
    <row r="539">
      <c r="A539" s="15"/>
      <c r="B539" s="15"/>
      <c r="C539" s="15"/>
      <c r="D539" s="15"/>
      <c r="E539" s="15"/>
      <c r="F539" s="15"/>
      <c r="G539" s="15"/>
      <c r="H539" s="15"/>
      <c r="I539" s="15"/>
      <c r="J539" s="15"/>
      <c r="K539" s="895"/>
      <c r="L539" s="15"/>
      <c r="M539" s="15"/>
      <c r="N539" s="15"/>
      <c r="O539" s="15"/>
      <c r="P539" s="15"/>
      <c r="Q539" s="15"/>
      <c r="R539" s="15"/>
      <c r="S539" s="15"/>
    </row>
    <row r="540">
      <c r="A540" s="15"/>
      <c r="B540" s="15"/>
      <c r="C540" s="15"/>
      <c r="D540" s="15"/>
      <c r="E540" s="15"/>
      <c r="F540" s="15"/>
      <c r="G540" s="15"/>
      <c r="H540" s="15"/>
      <c r="I540" s="15"/>
      <c r="J540" s="15"/>
      <c r="K540" s="895"/>
      <c r="L540" s="15"/>
      <c r="M540" s="15"/>
      <c r="N540" s="15"/>
      <c r="O540" s="15"/>
      <c r="P540" s="15"/>
      <c r="Q540" s="15"/>
      <c r="R540" s="15"/>
      <c r="S540" s="15"/>
    </row>
    <row r="541">
      <c r="A541" s="15"/>
      <c r="B541" s="15"/>
      <c r="C541" s="15"/>
      <c r="D541" s="15"/>
      <c r="E541" s="15"/>
      <c r="F541" s="15"/>
      <c r="G541" s="15"/>
      <c r="H541" s="15"/>
      <c r="I541" s="15"/>
      <c r="J541" s="15"/>
      <c r="K541" s="895"/>
      <c r="L541" s="15"/>
      <c r="M541" s="15"/>
      <c r="N541" s="15"/>
      <c r="O541" s="15"/>
      <c r="P541" s="15"/>
      <c r="Q541" s="15"/>
      <c r="R541" s="15"/>
      <c r="S541" s="15"/>
    </row>
    <row r="542">
      <c r="A542" s="15"/>
      <c r="B542" s="15"/>
      <c r="C542" s="15"/>
      <c r="D542" s="15"/>
      <c r="E542" s="15"/>
      <c r="F542" s="15"/>
      <c r="G542" s="15"/>
      <c r="H542" s="15"/>
      <c r="I542" s="15"/>
      <c r="J542" s="15"/>
      <c r="K542" s="895"/>
      <c r="L542" s="15"/>
      <c r="M542" s="15"/>
      <c r="N542" s="15"/>
      <c r="O542" s="15"/>
      <c r="P542" s="15"/>
      <c r="Q542" s="15"/>
      <c r="R542" s="15"/>
      <c r="S542" s="15"/>
    </row>
    <row r="543">
      <c r="A543" s="15"/>
      <c r="B543" s="15"/>
      <c r="C543" s="15"/>
      <c r="D543" s="15"/>
      <c r="E543" s="15"/>
      <c r="F543" s="15"/>
      <c r="G543" s="15"/>
      <c r="H543" s="15"/>
      <c r="I543" s="15"/>
      <c r="J543" s="15"/>
      <c r="K543" s="895"/>
      <c r="L543" s="15"/>
      <c r="M543" s="15"/>
      <c r="N543" s="15"/>
      <c r="O543" s="15"/>
      <c r="P543" s="15"/>
      <c r="Q543" s="15"/>
      <c r="R543" s="15"/>
      <c r="S543" s="15"/>
    </row>
    <row r="544">
      <c r="A544" s="15"/>
      <c r="B544" s="15"/>
      <c r="C544" s="15"/>
      <c r="D544" s="15"/>
      <c r="E544" s="15"/>
      <c r="F544" s="15"/>
      <c r="G544" s="15"/>
      <c r="H544" s="15"/>
      <c r="I544" s="15"/>
      <c r="J544" s="15"/>
      <c r="K544" s="895"/>
      <c r="L544" s="15"/>
      <c r="M544" s="15"/>
      <c r="N544" s="15"/>
      <c r="O544" s="15"/>
      <c r="P544" s="15"/>
      <c r="Q544" s="15"/>
      <c r="R544" s="15"/>
      <c r="S544" s="15"/>
    </row>
    <row r="545">
      <c r="A545" s="15"/>
      <c r="B545" s="15"/>
      <c r="C545" s="15"/>
      <c r="D545" s="15"/>
      <c r="E545" s="15"/>
      <c r="F545" s="15"/>
      <c r="G545" s="15"/>
      <c r="H545" s="15"/>
      <c r="I545" s="15"/>
      <c r="J545" s="15"/>
      <c r="K545" s="895"/>
      <c r="L545" s="15"/>
      <c r="M545" s="15"/>
      <c r="N545" s="15"/>
      <c r="O545" s="15"/>
      <c r="P545" s="15"/>
      <c r="Q545" s="15"/>
      <c r="R545" s="15"/>
      <c r="S545" s="15"/>
    </row>
    <row r="546">
      <c r="A546" s="15"/>
      <c r="B546" s="15"/>
      <c r="C546" s="15"/>
      <c r="D546" s="15"/>
      <c r="E546" s="15"/>
      <c r="F546" s="15"/>
      <c r="G546" s="15"/>
      <c r="H546" s="15"/>
      <c r="I546" s="15"/>
      <c r="J546" s="15"/>
      <c r="K546" s="895"/>
      <c r="L546" s="15"/>
      <c r="M546" s="15"/>
      <c r="N546" s="15"/>
      <c r="O546" s="15"/>
      <c r="P546" s="15"/>
      <c r="Q546" s="15"/>
      <c r="R546" s="15"/>
      <c r="S546" s="15"/>
    </row>
    <row r="547">
      <c r="A547" s="15"/>
      <c r="B547" s="15"/>
      <c r="C547" s="15"/>
      <c r="D547" s="15"/>
      <c r="E547" s="15"/>
      <c r="F547" s="15"/>
      <c r="G547" s="15"/>
      <c r="H547" s="15"/>
      <c r="I547" s="15"/>
      <c r="J547" s="15"/>
      <c r="K547" s="895"/>
      <c r="L547" s="15"/>
      <c r="M547" s="15"/>
      <c r="N547" s="15"/>
      <c r="O547" s="15"/>
      <c r="P547" s="15"/>
      <c r="Q547" s="15"/>
      <c r="R547" s="15"/>
      <c r="S547" s="15"/>
    </row>
    <row r="548">
      <c r="A548" s="15"/>
      <c r="B548" s="15"/>
      <c r="C548" s="15"/>
      <c r="D548" s="15"/>
      <c r="E548" s="15"/>
      <c r="F548" s="15"/>
      <c r="G548" s="15"/>
      <c r="H548" s="15"/>
      <c r="I548" s="15"/>
      <c r="J548" s="15"/>
      <c r="K548" s="895"/>
      <c r="L548" s="15"/>
      <c r="M548" s="15"/>
      <c r="N548" s="15"/>
      <c r="O548" s="15"/>
      <c r="P548" s="15"/>
      <c r="Q548" s="15"/>
      <c r="R548" s="15"/>
      <c r="S548" s="15"/>
    </row>
    <row r="549">
      <c r="A549" s="15"/>
      <c r="B549" s="15"/>
      <c r="C549" s="15"/>
      <c r="D549" s="15"/>
      <c r="E549" s="15"/>
      <c r="F549" s="15"/>
      <c r="G549" s="15"/>
      <c r="H549" s="15"/>
      <c r="I549" s="15"/>
      <c r="J549" s="15"/>
      <c r="K549" s="895"/>
      <c r="L549" s="15"/>
      <c r="M549" s="15"/>
      <c r="N549" s="15"/>
      <c r="O549" s="15"/>
      <c r="P549" s="15"/>
      <c r="Q549" s="15"/>
      <c r="R549" s="15"/>
      <c r="S549" s="15"/>
    </row>
    <row r="550">
      <c r="A550" s="15"/>
      <c r="B550" s="15"/>
      <c r="C550" s="15"/>
      <c r="D550" s="15"/>
      <c r="E550" s="15"/>
      <c r="F550" s="15"/>
      <c r="G550" s="15"/>
      <c r="H550" s="15"/>
      <c r="I550" s="15"/>
      <c r="J550" s="15"/>
      <c r="K550" s="895"/>
      <c r="L550" s="15"/>
      <c r="M550" s="15"/>
      <c r="N550" s="15"/>
      <c r="O550" s="15"/>
      <c r="P550" s="15"/>
      <c r="Q550" s="15"/>
      <c r="R550" s="15"/>
      <c r="S550" s="15"/>
    </row>
    <row r="551">
      <c r="A551" s="15"/>
      <c r="B551" s="15"/>
      <c r="C551" s="15"/>
      <c r="D551" s="15"/>
      <c r="E551" s="15"/>
      <c r="F551" s="15"/>
      <c r="G551" s="15"/>
      <c r="H551" s="15"/>
      <c r="I551" s="15"/>
      <c r="J551" s="15"/>
      <c r="K551" s="895"/>
      <c r="L551" s="15"/>
      <c r="M551" s="15"/>
      <c r="N551" s="15"/>
      <c r="O551" s="15"/>
      <c r="P551" s="15"/>
      <c r="Q551" s="15"/>
      <c r="R551" s="15"/>
      <c r="S551" s="15"/>
    </row>
    <row r="552">
      <c r="A552" s="15"/>
      <c r="B552" s="15"/>
      <c r="C552" s="15"/>
      <c r="D552" s="15"/>
      <c r="E552" s="15"/>
      <c r="F552" s="15"/>
      <c r="G552" s="15"/>
      <c r="H552" s="15"/>
      <c r="I552" s="15"/>
      <c r="J552" s="15"/>
      <c r="K552" s="895"/>
      <c r="L552" s="15"/>
      <c r="M552" s="15"/>
      <c r="N552" s="15"/>
      <c r="O552" s="15"/>
      <c r="P552" s="15"/>
      <c r="Q552" s="15"/>
      <c r="R552" s="15"/>
      <c r="S552" s="15"/>
    </row>
    <row r="553">
      <c r="A553" s="15"/>
      <c r="B553" s="15"/>
      <c r="C553" s="15"/>
      <c r="D553" s="15"/>
      <c r="E553" s="15"/>
      <c r="F553" s="15"/>
      <c r="G553" s="15"/>
      <c r="H553" s="15"/>
      <c r="I553" s="15"/>
      <c r="J553" s="15"/>
      <c r="K553" s="895"/>
      <c r="L553" s="15"/>
      <c r="M553" s="15"/>
      <c r="N553" s="15"/>
      <c r="O553" s="15"/>
      <c r="P553" s="15"/>
      <c r="Q553" s="15"/>
      <c r="R553" s="15"/>
      <c r="S553" s="15"/>
    </row>
    <row r="554">
      <c r="A554" s="15"/>
      <c r="B554" s="15"/>
      <c r="C554" s="15"/>
      <c r="D554" s="15"/>
      <c r="E554" s="15"/>
      <c r="F554" s="15"/>
      <c r="G554" s="15"/>
      <c r="H554" s="15"/>
      <c r="I554" s="15"/>
      <c r="J554" s="15"/>
      <c r="K554" s="895"/>
      <c r="L554" s="15"/>
      <c r="M554" s="15"/>
      <c r="N554" s="15"/>
      <c r="O554" s="15"/>
      <c r="P554" s="15"/>
      <c r="Q554" s="15"/>
      <c r="R554" s="15"/>
      <c r="S554" s="15"/>
    </row>
    <row r="555">
      <c r="A555" s="15"/>
      <c r="B555" s="15"/>
      <c r="C555" s="15"/>
      <c r="D555" s="15"/>
      <c r="E555" s="15"/>
      <c r="F555" s="15"/>
      <c r="G555" s="15"/>
      <c r="H555" s="15"/>
      <c r="I555" s="15"/>
      <c r="J555" s="15"/>
      <c r="K555" s="895"/>
      <c r="L555" s="15"/>
      <c r="M555" s="15"/>
      <c r="N555" s="15"/>
      <c r="O555" s="15"/>
      <c r="P555" s="15"/>
      <c r="Q555" s="15"/>
      <c r="R555" s="15"/>
      <c r="S555" s="15"/>
    </row>
    <row r="556">
      <c r="A556" s="15"/>
      <c r="B556" s="15"/>
      <c r="C556" s="15"/>
      <c r="D556" s="15"/>
      <c r="E556" s="15"/>
      <c r="F556" s="15"/>
      <c r="G556" s="15"/>
      <c r="H556" s="15"/>
      <c r="I556" s="15"/>
      <c r="J556" s="15"/>
      <c r="K556" s="895"/>
      <c r="L556" s="15"/>
      <c r="M556" s="15"/>
      <c r="N556" s="15"/>
      <c r="O556" s="15"/>
      <c r="P556" s="15"/>
      <c r="Q556" s="15"/>
      <c r="R556" s="15"/>
      <c r="S556" s="15"/>
    </row>
    <row r="557">
      <c r="A557" s="15"/>
      <c r="B557" s="15"/>
      <c r="C557" s="15"/>
      <c r="D557" s="15"/>
      <c r="E557" s="15"/>
      <c r="F557" s="15"/>
      <c r="G557" s="15"/>
      <c r="H557" s="15"/>
      <c r="I557" s="15"/>
      <c r="J557" s="15"/>
      <c r="K557" s="895"/>
      <c r="L557" s="15"/>
      <c r="M557" s="15"/>
      <c r="N557" s="15"/>
      <c r="O557" s="15"/>
      <c r="P557" s="15"/>
      <c r="Q557" s="15"/>
      <c r="R557" s="15"/>
      <c r="S557" s="15"/>
    </row>
    <row r="558">
      <c r="A558" s="15"/>
      <c r="B558" s="15"/>
      <c r="C558" s="15"/>
      <c r="D558" s="15"/>
      <c r="E558" s="15"/>
      <c r="F558" s="15"/>
      <c r="G558" s="15"/>
      <c r="H558" s="15"/>
      <c r="I558" s="15"/>
      <c r="J558" s="15"/>
      <c r="K558" s="895"/>
      <c r="L558" s="15"/>
      <c r="M558" s="15"/>
      <c r="N558" s="15"/>
      <c r="O558" s="15"/>
      <c r="P558" s="15"/>
      <c r="Q558" s="15"/>
      <c r="R558" s="15"/>
      <c r="S558" s="15"/>
    </row>
    <row r="559">
      <c r="A559" s="15"/>
      <c r="B559" s="15"/>
      <c r="C559" s="15"/>
      <c r="D559" s="15"/>
      <c r="E559" s="15"/>
      <c r="F559" s="15"/>
      <c r="G559" s="15"/>
      <c r="H559" s="15"/>
      <c r="I559" s="15"/>
      <c r="J559" s="15"/>
      <c r="K559" s="895"/>
      <c r="L559" s="15"/>
      <c r="M559" s="15"/>
      <c r="N559" s="15"/>
      <c r="O559" s="15"/>
      <c r="P559" s="15"/>
      <c r="Q559" s="15"/>
      <c r="R559" s="15"/>
      <c r="S559" s="15"/>
    </row>
    <row r="560">
      <c r="A560" s="15"/>
      <c r="B560" s="15"/>
      <c r="C560" s="15"/>
      <c r="D560" s="15"/>
      <c r="E560" s="15"/>
      <c r="F560" s="15"/>
      <c r="G560" s="15"/>
      <c r="H560" s="15"/>
      <c r="I560" s="15"/>
      <c r="J560" s="15"/>
      <c r="K560" s="895"/>
      <c r="L560" s="15"/>
      <c r="M560" s="15"/>
      <c r="N560" s="15"/>
      <c r="O560" s="15"/>
      <c r="P560" s="15"/>
      <c r="Q560" s="15"/>
      <c r="R560" s="15"/>
      <c r="S560" s="15"/>
    </row>
    <row r="561">
      <c r="A561" s="15"/>
      <c r="B561" s="15"/>
      <c r="C561" s="15"/>
      <c r="D561" s="15"/>
      <c r="E561" s="15"/>
      <c r="F561" s="15"/>
      <c r="G561" s="15"/>
      <c r="H561" s="15"/>
      <c r="I561" s="15"/>
      <c r="J561" s="15"/>
      <c r="K561" s="895"/>
      <c r="L561" s="15"/>
      <c r="M561" s="15"/>
      <c r="N561" s="15"/>
      <c r="O561" s="15"/>
      <c r="P561" s="15"/>
      <c r="Q561" s="15"/>
      <c r="R561" s="15"/>
      <c r="S561" s="15"/>
    </row>
    <row r="562">
      <c r="A562" s="15"/>
      <c r="B562" s="15"/>
      <c r="C562" s="15"/>
      <c r="D562" s="15"/>
      <c r="E562" s="15"/>
      <c r="F562" s="15"/>
      <c r="G562" s="15"/>
      <c r="H562" s="15"/>
      <c r="I562" s="15"/>
      <c r="J562" s="15"/>
      <c r="K562" s="895"/>
      <c r="L562" s="15"/>
      <c r="M562" s="15"/>
      <c r="N562" s="15"/>
      <c r="O562" s="15"/>
      <c r="P562" s="15"/>
      <c r="Q562" s="15"/>
      <c r="R562" s="15"/>
      <c r="S562" s="15"/>
    </row>
    <row r="563">
      <c r="A563" s="15"/>
      <c r="B563" s="15"/>
      <c r="C563" s="15"/>
      <c r="D563" s="15"/>
      <c r="E563" s="15"/>
      <c r="F563" s="15"/>
      <c r="G563" s="15"/>
      <c r="H563" s="15"/>
      <c r="I563" s="15"/>
      <c r="J563" s="15"/>
      <c r="K563" s="895"/>
      <c r="L563" s="15"/>
      <c r="M563" s="15"/>
      <c r="N563" s="15"/>
      <c r="O563" s="15"/>
      <c r="P563" s="15"/>
      <c r="Q563" s="15"/>
      <c r="R563" s="15"/>
      <c r="S563" s="15"/>
    </row>
    <row r="564">
      <c r="A564" s="15"/>
      <c r="B564" s="15"/>
      <c r="C564" s="15"/>
      <c r="D564" s="15"/>
      <c r="E564" s="15"/>
      <c r="F564" s="15"/>
      <c r="G564" s="15"/>
      <c r="H564" s="15"/>
      <c r="I564" s="15"/>
      <c r="J564" s="15"/>
      <c r="K564" s="895"/>
      <c r="L564" s="15"/>
      <c r="M564" s="15"/>
      <c r="N564" s="15"/>
      <c r="O564" s="15"/>
      <c r="P564" s="15"/>
      <c r="Q564" s="15"/>
      <c r="R564" s="15"/>
      <c r="S564" s="15"/>
    </row>
    <row r="565">
      <c r="A565" s="15"/>
      <c r="B565" s="15"/>
      <c r="C565" s="15"/>
      <c r="D565" s="15"/>
      <c r="E565" s="15"/>
      <c r="F565" s="15"/>
      <c r="G565" s="15"/>
      <c r="H565" s="15"/>
      <c r="I565" s="15"/>
      <c r="J565" s="15"/>
      <c r="K565" s="895"/>
      <c r="L565" s="15"/>
      <c r="M565" s="15"/>
      <c r="N565" s="15"/>
      <c r="O565" s="15"/>
      <c r="P565" s="15"/>
      <c r="Q565" s="15"/>
      <c r="R565" s="15"/>
      <c r="S565" s="15"/>
    </row>
    <row r="566">
      <c r="A566" s="15"/>
      <c r="B566" s="15"/>
      <c r="C566" s="15"/>
      <c r="D566" s="15"/>
      <c r="E566" s="15"/>
      <c r="F566" s="15"/>
      <c r="G566" s="15"/>
      <c r="H566" s="15"/>
      <c r="I566" s="15"/>
      <c r="J566" s="15"/>
      <c r="K566" s="895"/>
      <c r="L566" s="15"/>
      <c r="M566" s="15"/>
      <c r="N566" s="15"/>
      <c r="O566" s="15"/>
      <c r="P566" s="15"/>
      <c r="Q566" s="15"/>
      <c r="R566" s="15"/>
      <c r="S566" s="15"/>
    </row>
    <row r="567">
      <c r="A567" s="15"/>
      <c r="B567" s="15"/>
      <c r="C567" s="15"/>
      <c r="D567" s="15"/>
      <c r="E567" s="15"/>
      <c r="F567" s="15"/>
      <c r="G567" s="15"/>
      <c r="H567" s="15"/>
      <c r="I567" s="15"/>
      <c r="J567" s="15"/>
      <c r="K567" s="895"/>
      <c r="L567" s="15"/>
      <c r="M567" s="15"/>
      <c r="N567" s="15"/>
      <c r="O567" s="15"/>
      <c r="P567" s="15"/>
      <c r="Q567" s="15"/>
      <c r="R567" s="15"/>
      <c r="S567" s="15"/>
    </row>
    <row r="568">
      <c r="A568" s="15"/>
      <c r="B568" s="15"/>
      <c r="C568" s="15"/>
      <c r="D568" s="15"/>
      <c r="E568" s="15"/>
      <c r="F568" s="15"/>
      <c r="G568" s="15"/>
      <c r="H568" s="15"/>
      <c r="I568" s="15"/>
      <c r="J568" s="15"/>
      <c r="K568" s="895"/>
      <c r="L568" s="15"/>
      <c r="M568" s="15"/>
      <c r="N568" s="15"/>
      <c r="O568" s="15"/>
      <c r="P568" s="15"/>
      <c r="Q568" s="15"/>
      <c r="R568" s="15"/>
      <c r="S568" s="15"/>
    </row>
    <row r="569">
      <c r="A569" s="15"/>
      <c r="B569" s="15"/>
      <c r="C569" s="15"/>
      <c r="D569" s="15"/>
      <c r="E569" s="15"/>
      <c r="F569" s="15"/>
      <c r="G569" s="15"/>
      <c r="H569" s="15"/>
      <c r="I569" s="15"/>
      <c r="J569" s="15"/>
      <c r="K569" s="895"/>
      <c r="L569" s="15"/>
      <c r="M569" s="15"/>
      <c r="N569" s="15"/>
      <c r="O569" s="15"/>
      <c r="P569" s="15"/>
      <c r="Q569" s="15"/>
      <c r="R569" s="15"/>
      <c r="S569" s="15"/>
    </row>
    <row r="570">
      <c r="A570" s="15"/>
      <c r="B570" s="15"/>
      <c r="C570" s="15"/>
      <c r="D570" s="15"/>
      <c r="E570" s="15"/>
      <c r="F570" s="15"/>
      <c r="G570" s="15"/>
      <c r="H570" s="15"/>
      <c r="I570" s="15"/>
      <c r="J570" s="15"/>
      <c r="K570" s="895"/>
      <c r="L570" s="15"/>
      <c r="M570" s="15"/>
      <c r="N570" s="15"/>
      <c r="O570" s="15"/>
      <c r="P570" s="15"/>
      <c r="Q570" s="15"/>
      <c r="R570" s="15"/>
      <c r="S570" s="15"/>
    </row>
    <row r="571">
      <c r="A571" s="15"/>
      <c r="B571" s="15"/>
      <c r="C571" s="15"/>
      <c r="D571" s="15"/>
      <c r="E571" s="15"/>
      <c r="F571" s="15"/>
      <c r="G571" s="15"/>
      <c r="H571" s="15"/>
      <c r="I571" s="15"/>
      <c r="J571" s="15"/>
      <c r="K571" s="895"/>
      <c r="L571" s="15"/>
      <c r="M571" s="15"/>
      <c r="N571" s="15"/>
      <c r="O571" s="15"/>
      <c r="P571" s="15"/>
      <c r="Q571" s="15"/>
      <c r="R571" s="15"/>
      <c r="S571" s="15"/>
    </row>
    <row r="572">
      <c r="A572" s="15"/>
      <c r="B572" s="15"/>
      <c r="C572" s="15"/>
      <c r="D572" s="15"/>
      <c r="E572" s="15"/>
      <c r="F572" s="15"/>
      <c r="G572" s="15"/>
      <c r="H572" s="15"/>
      <c r="I572" s="15"/>
      <c r="J572" s="15"/>
      <c r="K572" s="895"/>
      <c r="L572" s="15"/>
      <c r="M572" s="15"/>
      <c r="N572" s="15"/>
      <c r="O572" s="15"/>
      <c r="P572" s="15"/>
      <c r="Q572" s="15"/>
      <c r="R572" s="15"/>
      <c r="S572" s="15"/>
    </row>
    <row r="573">
      <c r="A573" s="15"/>
      <c r="B573" s="15"/>
      <c r="C573" s="15"/>
      <c r="D573" s="15"/>
      <c r="E573" s="15"/>
      <c r="F573" s="15"/>
      <c r="G573" s="15"/>
      <c r="H573" s="15"/>
      <c r="I573" s="15"/>
      <c r="J573" s="15"/>
      <c r="K573" s="895"/>
      <c r="L573" s="15"/>
      <c r="M573" s="15"/>
      <c r="N573" s="15"/>
      <c r="O573" s="15"/>
      <c r="P573" s="15"/>
      <c r="Q573" s="15"/>
      <c r="R573" s="15"/>
      <c r="S573" s="15"/>
    </row>
    <row r="574">
      <c r="A574" s="15"/>
      <c r="B574" s="15"/>
      <c r="C574" s="15"/>
      <c r="D574" s="15"/>
      <c r="E574" s="15"/>
      <c r="F574" s="15"/>
      <c r="G574" s="15"/>
      <c r="H574" s="15"/>
      <c r="I574" s="15"/>
      <c r="J574" s="15"/>
      <c r="K574" s="895"/>
      <c r="L574" s="15"/>
      <c r="M574" s="15"/>
      <c r="N574" s="15"/>
      <c r="O574" s="15"/>
      <c r="P574" s="15"/>
      <c r="Q574" s="15"/>
      <c r="R574" s="15"/>
      <c r="S574" s="15"/>
    </row>
    <row r="575">
      <c r="A575" s="15"/>
      <c r="B575" s="15"/>
      <c r="C575" s="15"/>
      <c r="D575" s="15"/>
      <c r="E575" s="15"/>
      <c r="F575" s="15"/>
      <c r="G575" s="15"/>
      <c r="H575" s="15"/>
      <c r="I575" s="15"/>
      <c r="J575" s="15"/>
      <c r="K575" s="895"/>
      <c r="L575" s="15"/>
      <c r="M575" s="15"/>
      <c r="N575" s="15"/>
      <c r="O575" s="15"/>
      <c r="P575" s="15"/>
      <c r="Q575" s="15"/>
      <c r="R575" s="15"/>
      <c r="S575" s="15"/>
    </row>
    <row r="576">
      <c r="A576" s="15"/>
      <c r="B576" s="15"/>
      <c r="C576" s="15"/>
      <c r="D576" s="15"/>
      <c r="E576" s="15"/>
      <c r="F576" s="15"/>
      <c r="G576" s="15"/>
      <c r="H576" s="15"/>
      <c r="I576" s="15"/>
      <c r="J576" s="15"/>
      <c r="K576" s="895"/>
      <c r="L576" s="15"/>
      <c r="M576" s="15"/>
      <c r="N576" s="15"/>
      <c r="O576" s="15"/>
      <c r="P576" s="15"/>
      <c r="Q576" s="15"/>
      <c r="R576" s="15"/>
      <c r="S576" s="15"/>
    </row>
    <row r="577">
      <c r="A577" s="15"/>
      <c r="B577" s="15"/>
      <c r="C577" s="15"/>
      <c r="D577" s="15"/>
      <c r="E577" s="15"/>
      <c r="F577" s="15"/>
      <c r="G577" s="15"/>
      <c r="H577" s="15"/>
      <c r="I577" s="15"/>
      <c r="J577" s="15"/>
      <c r="K577" s="895"/>
      <c r="L577" s="15"/>
      <c r="M577" s="15"/>
      <c r="N577" s="15"/>
      <c r="O577" s="15"/>
      <c r="P577" s="15"/>
      <c r="Q577" s="15"/>
      <c r="R577" s="15"/>
      <c r="S577" s="15"/>
    </row>
    <row r="578">
      <c r="A578" s="15"/>
      <c r="B578" s="15"/>
      <c r="C578" s="15"/>
      <c r="D578" s="15"/>
      <c r="E578" s="15"/>
      <c r="F578" s="15"/>
      <c r="G578" s="15"/>
      <c r="H578" s="15"/>
      <c r="I578" s="15"/>
      <c r="J578" s="15"/>
      <c r="K578" s="895"/>
      <c r="L578" s="15"/>
      <c r="M578" s="15"/>
      <c r="N578" s="15"/>
      <c r="O578" s="15"/>
      <c r="P578" s="15"/>
      <c r="Q578" s="15"/>
      <c r="R578" s="15"/>
      <c r="S578" s="15"/>
    </row>
    <row r="579">
      <c r="A579" s="15"/>
      <c r="B579" s="15"/>
      <c r="C579" s="15"/>
      <c r="D579" s="15"/>
      <c r="E579" s="15"/>
      <c r="F579" s="15"/>
      <c r="G579" s="15"/>
      <c r="H579" s="15"/>
      <c r="I579" s="15"/>
      <c r="J579" s="15"/>
      <c r="K579" s="895"/>
      <c r="L579" s="15"/>
      <c r="M579" s="15"/>
      <c r="N579" s="15"/>
      <c r="O579" s="15"/>
      <c r="P579" s="15"/>
      <c r="Q579" s="15"/>
      <c r="R579" s="15"/>
      <c r="S579" s="15"/>
    </row>
    <row r="580">
      <c r="A580" s="15"/>
      <c r="B580" s="15"/>
      <c r="C580" s="15"/>
      <c r="D580" s="15"/>
      <c r="E580" s="15"/>
      <c r="F580" s="15"/>
      <c r="G580" s="15"/>
      <c r="H580" s="15"/>
      <c r="I580" s="15"/>
      <c r="J580" s="15"/>
      <c r="K580" s="895"/>
      <c r="L580" s="15"/>
      <c r="M580" s="15"/>
      <c r="N580" s="15"/>
      <c r="O580" s="15"/>
      <c r="P580" s="15"/>
      <c r="Q580" s="15"/>
      <c r="R580" s="15"/>
      <c r="S580" s="15"/>
    </row>
    <row r="581">
      <c r="A581" s="15"/>
      <c r="B581" s="15"/>
      <c r="C581" s="15"/>
      <c r="D581" s="15"/>
      <c r="E581" s="15"/>
      <c r="F581" s="15"/>
      <c r="G581" s="15"/>
      <c r="H581" s="15"/>
      <c r="I581" s="15"/>
      <c r="J581" s="15"/>
      <c r="K581" s="895"/>
      <c r="L581" s="15"/>
      <c r="M581" s="15"/>
      <c r="N581" s="15"/>
      <c r="O581" s="15"/>
      <c r="P581" s="15"/>
      <c r="Q581" s="15"/>
      <c r="R581" s="15"/>
      <c r="S581" s="15"/>
    </row>
    <row r="582">
      <c r="A582" s="15"/>
      <c r="B582" s="15"/>
      <c r="C582" s="15"/>
      <c r="D582" s="15"/>
      <c r="E582" s="15"/>
      <c r="F582" s="15"/>
      <c r="G582" s="15"/>
      <c r="H582" s="15"/>
      <c r="I582" s="15"/>
      <c r="J582" s="15"/>
      <c r="K582" s="895"/>
      <c r="L582" s="15"/>
      <c r="M582" s="15"/>
      <c r="N582" s="15"/>
      <c r="O582" s="15"/>
      <c r="P582" s="15"/>
      <c r="Q582" s="15"/>
      <c r="R582" s="15"/>
      <c r="S582" s="15"/>
    </row>
    <row r="583">
      <c r="A583" s="15"/>
      <c r="B583" s="15"/>
      <c r="C583" s="15"/>
      <c r="D583" s="15"/>
      <c r="E583" s="15"/>
      <c r="F583" s="15"/>
      <c r="G583" s="15"/>
      <c r="H583" s="15"/>
      <c r="I583" s="15"/>
      <c r="J583" s="15"/>
      <c r="K583" s="895"/>
      <c r="L583" s="15"/>
      <c r="M583" s="15"/>
      <c r="N583" s="15"/>
      <c r="O583" s="15"/>
      <c r="P583" s="15"/>
      <c r="Q583" s="15"/>
      <c r="R583" s="15"/>
      <c r="S583" s="15"/>
    </row>
    <row r="584">
      <c r="A584" s="15"/>
      <c r="B584" s="15"/>
      <c r="C584" s="15"/>
      <c r="D584" s="15"/>
      <c r="E584" s="15"/>
      <c r="F584" s="15"/>
      <c r="G584" s="15"/>
      <c r="H584" s="15"/>
      <c r="I584" s="15"/>
      <c r="J584" s="15"/>
      <c r="K584" s="895"/>
      <c r="L584" s="15"/>
      <c r="M584" s="15"/>
      <c r="N584" s="15"/>
      <c r="O584" s="15"/>
      <c r="P584" s="15"/>
      <c r="Q584" s="15"/>
      <c r="R584" s="15"/>
      <c r="S584" s="15"/>
    </row>
    <row r="585">
      <c r="A585" s="15"/>
      <c r="B585" s="15"/>
      <c r="C585" s="15"/>
      <c r="D585" s="15"/>
      <c r="E585" s="15"/>
      <c r="F585" s="15"/>
      <c r="G585" s="15"/>
      <c r="H585" s="15"/>
      <c r="I585" s="15"/>
      <c r="J585" s="15"/>
      <c r="K585" s="895"/>
      <c r="L585" s="15"/>
      <c r="M585" s="15"/>
      <c r="N585" s="15"/>
      <c r="O585" s="15"/>
      <c r="P585" s="15"/>
      <c r="Q585" s="15"/>
      <c r="R585" s="15"/>
      <c r="S585" s="15"/>
    </row>
    <row r="586">
      <c r="A586" s="15"/>
      <c r="B586" s="15"/>
      <c r="C586" s="15"/>
      <c r="D586" s="15"/>
      <c r="E586" s="15"/>
      <c r="F586" s="15"/>
      <c r="G586" s="15"/>
      <c r="H586" s="15"/>
      <c r="I586" s="15"/>
      <c r="J586" s="15"/>
      <c r="K586" s="895"/>
      <c r="L586" s="15"/>
      <c r="M586" s="15"/>
      <c r="N586" s="15"/>
      <c r="O586" s="15"/>
      <c r="P586" s="15"/>
      <c r="Q586" s="15"/>
      <c r="R586" s="15"/>
      <c r="S586" s="15"/>
    </row>
    <row r="587">
      <c r="A587" s="15"/>
      <c r="B587" s="15"/>
      <c r="C587" s="15"/>
      <c r="D587" s="15"/>
      <c r="E587" s="15"/>
      <c r="F587" s="15"/>
      <c r="G587" s="15"/>
      <c r="H587" s="15"/>
      <c r="I587" s="15"/>
      <c r="J587" s="15"/>
      <c r="K587" s="895"/>
      <c r="L587" s="15"/>
      <c r="M587" s="15"/>
      <c r="N587" s="15"/>
      <c r="O587" s="15"/>
      <c r="P587" s="15"/>
      <c r="Q587" s="15"/>
      <c r="R587" s="15"/>
      <c r="S587" s="15"/>
    </row>
    <row r="588">
      <c r="A588" s="15"/>
      <c r="B588" s="15"/>
      <c r="C588" s="15"/>
      <c r="D588" s="15"/>
      <c r="E588" s="15"/>
      <c r="F588" s="15"/>
      <c r="G588" s="15"/>
      <c r="H588" s="15"/>
      <c r="I588" s="15"/>
      <c r="J588" s="15"/>
      <c r="K588" s="895"/>
      <c r="L588" s="15"/>
      <c r="M588" s="15"/>
      <c r="N588" s="15"/>
      <c r="O588" s="15"/>
      <c r="P588" s="15"/>
      <c r="Q588" s="15"/>
      <c r="R588" s="15"/>
      <c r="S588" s="15"/>
    </row>
    <row r="589">
      <c r="A589" s="15"/>
      <c r="B589" s="15"/>
      <c r="C589" s="15"/>
      <c r="D589" s="15"/>
      <c r="E589" s="15"/>
      <c r="F589" s="15"/>
      <c r="G589" s="15"/>
      <c r="H589" s="15"/>
      <c r="I589" s="15"/>
      <c r="J589" s="15"/>
      <c r="K589" s="895"/>
      <c r="L589" s="15"/>
      <c r="M589" s="15"/>
      <c r="N589" s="15"/>
      <c r="O589" s="15"/>
      <c r="P589" s="15"/>
      <c r="Q589" s="15"/>
      <c r="R589" s="15"/>
      <c r="S589" s="15"/>
    </row>
    <row r="590">
      <c r="A590" s="15"/>
      <c r="B590" s="15"/>
      <c r="C590" s="15"/>
      <c r="D590" s="15"/>
      <c r="E590" s="15"/>
      <c r="F590" s="15"/>
      <c r="G590" s="15"/>
      <c r="H590" s="15"/>
      <c r="I590" s="15"/>
      <c r="J590" s="15"/>
      <c r="K590" s="895"/>
      <c r="L590" s="15"/>
      <c r="M590" s="15"/>
      <c r="N590" s="15"/>
      <c r="O590" s="15"/>
      <c r="P590" s="15"/>
      <c r="Q590" s="15"/>
      <c r="R590" s="15"/>
      <c r="S590" s="15"/>
    </row>
    <row r="591">
      <c r="A591" s="15"/>
      <c r="B591" s="15"/>
      <c r="C591" s="15"/>
      <c r="D591" s="15"/>
      <c r="E591" s="15"/>
      <c r="F591" s="15"/>
      <c r="G591" s="15"/>
      <c r="H591" s="15"/>
      <c r="I591" s="15"/>
      <c r="J591" s="15"/>
      <c r="K591" s="895"/>
      <c r="L591" s="15"/>
      <c r="M591" s="15"/>
      <c r="N591" s="15"/>
      <c r="O591" s="15"/>
      <c r="P591" s="15"/>
      <c r="Q591" s="15"/>
      <c r="R591" s="15"/>
      <c r="S591" s="15"/>
    </row>
    <row r="592">
      <c r="A592" s="15"/>
      <c r="B592" s="15"/>
      <c r="C592" s="15"/>
      <c r="D592" s="15"/>
      <c r="E592" s="15"/>
      <c r="F592" s="15"/>
      <c r="G592" s="15"/>
      <c r="H592" s="15"/>
      <c r="I592" s="15"/>
      <c r="J592" s="15"/>
      <c r="K592" s="895"/>
      <c r="L592" s="15"/>
      <c r="M592" s="15"/>
      <c r="N592" s="15"/>
      <c r="O592" s="15"/>
      <c r="P592" s="15"/>
      <c r="Q592" s="15"/>
      <c r="R592" s="15"/>
      <c r="S592" s="15"/>
    </row>
    <row r="593">
      <c r="A593" s="15"/>
      <c r="B593" s="15"/>
      <c r="C593" s="15"/>
      <c r="D593" s="15"/>
      <c r="E593" s="15"/>
      <c r="F593" s="15"/>
      <c r="G593" s="15"/>
      <c r="H593" s="15"/>
      <c r="I593" s="15"/>
      <c r="J593" s="15"/>
      <c r="K593" s="895"/>
      <c r="L593" s="15"/>
      <c r="M593" s="15"/>
      <c r="N593" s="15"/>
      <c r="O593" s="15"/>
      <c r="P593" s="15"/>
      <c r="Q593" s="15"/>
      <c r="R593" s="15"/>
      <c r="S593" s="15"/>
    </row>
    <row r="594">
      <c r="A594" s="15"/>
      <c r="B594" s="15"/>
      <c r="C594" s="15"/>
      <c r="D594" s="15"/>
      <c r="E594" s="15"/>
      <c r="F594" s="15"/>
      <c r="G594" s="15"/>
      <c r="H594" s="15"/>
      <c r="I594" s="15"/>
      <c r="J594" s="15"/>
      <c r="K594" s="895"/>
      <c r="L594" s="15"/>
      <c r="M594" s="15"/>
      <c r="N594" s="15"/>
      <c r="O594" s="15"/>
      <c r="P594" s="15"/>
      <c r="Q594" s="15"/>
      <c r="R594" s="15"/>
      <c r="S594" s="15"/>
    </row>
    <row r="595">
      <c r="A595" s="15"/>
      <c r="B595" s="15"/>
      <c r="C595" s="15"/>
      <c r="D595" s="15"/>
      <c r="E595" s="15"/>
      <c r="F595" s="15"/>
      <c r="G595" s="15"/>
      <c r="H595" s="15"/>
      <c r="I595" s="15"/>
      <c r="J595" s="15"/>
      <c r="K595" s="895"/>
      <c r="L595" s="15"/>
      <c r="M595" s="15"/>
      <c r="N595" s="15"/>
      <c r="O595" s="15"/>
      <c r="P595" s="15"/>
      <c r="Q595" s="15"/>
      <c r="R595" s="15"/>
      <c r="S595" s="15"/>
    </row>
    <row r="596">
      <c r="A596" s="15"/>
      <c r="B596" s="15"/>
      <c r="C596" s="15"/>
      <c r="D596" s="15"/>
      <c r="E596" s="15"/>
      <c r="F596" s="15"/>
      <c r="G596" s="15"/>
      <c r="H596" s="15"/>
      <c r="I596" s="15"/>
      <c r="J596" s="15"/>
      <c r="K596" s="895"/>
      <c r="L596" s="15"/>
      <c r="M596" s="15"/>
      <c r="N596" s="15"/>
      <c r="O596" s="15"/>
      <c r="P596" s="15"/>
      <c r="Q596" s="15"/>
      <c r="R596" s="15"/>
      <c r="S596" s="15"/>
    </row>
    <row r="597">
      <c r="A597" s="15"/>
      <c r="B597" s="15"/>
      <c r="C597" s="15"/>
      <c r="D597" s="15"/>
      <c r="E597" s="15"/>
      <c r="F597" s="15"/>
      <c r="G597" s="15"/>
      <c r="H597" s="15"/>
      <c r="I597" s="15"/>
      <c r="J597" s="15"/>
      <c r="K597" s="895"/>
      <c r="L597" s="15"/>
      <c r="M597" s="15"/>
      <c r="N597" s="15"/>
      <c r="O597" s="15"/>
      <c r="P597" s="15"/>
      <c r="Q597" s="15"/>
      <c r="R597" s="15"/>
      <c r="S597" s="15"/>
    </row>
    <row r="598">
      <c r="A598" s="15"/>
      <c r="B598" s="15"/>
      <c r="C598" s="15"/>
      <c r="D598" s="15"/>
      <c r="E598" s="15"/>
      <c r="F598" s="15"/>
      <c r="G598" s="15"/>
      <c r="H598" s="15"/>
      <c r="I598" s="15"/>
      <c r="J598" s="15"/>
      <c r="K598" s="895"/>
      <c r="L598" s="15"/>
      <c r="M598" s="15"/>
      <c r="N598" s="15"/>
      <c r="O598" s="15"/>
      <c r="P598" s="15"/>
      <c r="Q598" s="15"/>
      <c r="R598" s="15"/>
      <c r="S598" s="15"/>
    </row>
    <row r="599">
      <c r="A599" s="15"/>
      <c r="B599" s="15"/>
      <c r="C599" s="15"/>
      <c r="D599" s="15"/>
      <c r="E599" s="15"/>
      <c r="F599" s="15"/>
      <c r="G599" s="15"/>
      <c r="H599" s="15"/>
      <c r="I599" s="15"/>
      <c r="J599" s="15"/>
      <c r="K599" s="895"/>
      <c r="L599" s="15"/>
      <c r="M599" s="15"/>
      <c r="N599" s="15"/>
      <c r="O599" s="15"/>
      <c r="P599" s="15"/>
      <c r="Q599" s="15"/>
      <c r="R599" s="15"/>
      <c r="S599" s="15"/>
    </row>
    <row r="600">
      <c r="A600" s="15"/>
      <c r="B600" s="15"/>
      <c r="C600" s="15"/>
      <c r="D600" s="15"/>
      <c r="E600" s="15"/>
      <c r="F600" s="15"/>
      <c r="G600" s="15"/>
      <c r="H600" s="15"/>
      <c r="I600" s="15"/>
      <c r="J600" s="15"/>
      <c r="K600" s="895"/>
      <c r="L600" s="15"/>
      <c r="M600" s="15"/>
      <c r="N600" s="15"/>
      <c r="O600" s="15"/>
      <c r="P600" s="15"/>
      <c r="Q600" s="15"/>
      <c r="R600" s="15"/>
      <c r="S600" s="15"/>
    </row>
    <row r="601">
      <c r="A601" s="15"/>
      <c r="B601" s="15"/>
      <c r="C601" s="15"/>
      <c r="D601" s="15"/>
      <c r="E601" s="15"/>
      <c r="F601" s="15"/>
      <c r="G601" s="15"/>
      <c r="H601" s="15"/>
      <c r="I601" s="15"/>
      <c r="J601" s="15"/>
      <c r="K601" s="895"/>
      <c r="L601" s="15"/>
      <c r="M601" s="15"/>
      <c r="N601" s="15"/>
      <c r="O601" s="15"/>
      <c r="P601" s="15"/>
      <c r="Q601" s="15"/>
      <c r="R601" s="15"/>
      <c r="S601" s="15"/>
    </row>
    <row r="602">
      <c r="A602" s="15"/>
      <c r="B602" s="15"/>
      <c r="C602" s="15"/>
      <c r="D602" s="15"/>
      <c r="E602" s="15"/>
      <c r="F602" s="15"/>
      <c r="G602" s="15"/>
      <c r="H602" s="15"/>
      <c r="I602" s="15"/>
      <c r="J602" s="15"/>
      <c r="K602" s="895"/>
      <c r="L602" s="15"/>
      <c r="M602" s="15"/>
      <c r="N602" s="15"/>
      <c r="O602" s="15"/>
      <c r="P602" s="15"/>
      <c r="Q602" s="15"/>
      <c r="R602" s="15"/>
      <c r="S602" s="15"/>
    </row>
    <row r="603">
      <c r="A603" s="15"/>
      <c r="B603" s="15"/>
      <c r="C603" s="15"/>
      <c r="D603" s="15"/>
      <c r="E603" s="15"/>
      <c r="F603" s="15"/>
      <c r="G603" s="15"/>
      <c r="H603" s="15"/>
      <c r="I603" s="15"/>
      <c r="J603" s="15"/>
      <c r="K603" s="895"/>
      <c r="L603" s="15"/>
      <c r="M603" s="15"/>
      <c r="N603" s="15"/>
      <c r="O603" s="15"/>
      <c r="P603" s="15"/>
      <c r="Q603" s="15"/>
      <c r="R603" s="15"/>
      <c r="S603" s="15"/>
    </row>
    <row r="604">
      <c r="A604" s="15"/>
      <c r="B604" s="15"/>
      <c r="C604" s="15"/>
      <c r="D604" s="15"/>
      <c r="E604" s="15"/>
      <c r="F604" s="15"/>
      <c r="G604" s="15"/>
      <c r="H604" s="15"/>
      <c r="I604" s="15"/>
      <c r="J604" s="15"/>
      <c r="K604" s="895"/>
      <c r="L604" s="15"/>
      <c r="M604" s="15"/>
      <c r="N604" s="15"/>
      <c r="O604" s="15"/>
      <c r="P604" s="15"/>
      <c r="Q604" s="15"/>
      <c r="R604" s="15"/>
      <c r="S604" s="15"/>
    </row>
    <row r="605">
      <c r="A605" s="15"/>
      <c r="B605" s="15"/>
      <c r="C605" s="15"/>
      <c r="D605" s="15"/>
      <c r="E605" s="15"/>
      <c r="F605" s="15"/>
      <c r="G605" s="15"/>
      <c r="H605" s="15"/>
      <c r="I605" s="15"/>
      <c r="J605" s="15"/>
      <c r="K605" s="895"/>
      <c r="L605" s="15"/>
      <c r="M605" s="15"/>
      <c r="N605" s="15"/>
      <c r="O605" s="15"/>
      <c r="P605" s="15"/>
      <c r="Q605" s="15"/>
      <c r="R605" s="15"/>
      <c r="S605" s="15"/>
    </row>
    <row r="606">
      <c r="A606" s="15"/>
      <c r="B606" s="15"/>
      <c r="C606" s="15"/>
      <c r="D606" s="15"/>
      <c r="E606" s="15"/>
      <c r="F606" s="15"/>
      <c r="G606" s="15"/>
      <c r="H606" s="15"/>
      <c r="I606" s="15"/>
      <c r="J606" s="15"/>
      <c r="K606" s="895"/>
      <c r="L606" s="15"/>
      <c r="M606" s="15"/>
      <c r="N606" s="15"/>
      <c r="O606" s="15"/>
      <c r="P606" s="15"/>
      <c r="Q606" s="15"/>
      <c r="R606" s="15"/>
      <c r="S606" s="15"/>
    </row>
    <row r="607">
      <c r="A607" s="15"/>
      <c r="B607" s="15"/>
      <c r="C607" s="15"/>
      <c r="D607" s="15"/>
      <c r="E607" s="15"/>
      <c r="F607" s="15"/>
      <c r="G607" s="15"/>
      <c r="H607" s="15"/>
      <c r="I607" s="15"/>
      <c r="J607" s="15"/>
      <c r="K607" s="895"/>
      <c r="L607" s="15"/>
      <c r="M607" s="15"/>
      <c r="N607" s="15"/>
      <c r="O607" s="15"/>
      <c r="P607" s="15"/>
      <c r="Q607" s="15"/>
      <c r="R607" s="15"/>
      <c r="S607" s="15"/>
    </row>
    <row r="608">
      <c r="A608" s="15"/>
      <c r="B608" s="15"/>
      <c r="C608" s="15"/>
      <c r="D608" s="15"/>
      <c r="E608" s="15"/>
      <c r="F608" s="15"/>
      <c r="G608" s="15"/>
      <c r="H608" s="15"/>
      <c r="I608" s="15"/>
      <c r="J608" s="15"/>
      <c r="K608" s="895"/>
      <c r="L608" s="15"/>
      <c r="M608" s="15"/>
      <c r="N608" s="15"/>
      <c r="O608" s="15"/>
      <c r="P608" s="15"/>
      <c r="Q608" s="15"/>
      <c r="R608" s="15"/>
      <c r="S608" s="15"/>
    </row>
    <row r="609">
      <c r="A609" s="15"/>
      <c r="B609" s="15"/>
      <c r="C609" s="15"/>
      <c r="D609" s="15"/>
      <c r="E609" s="15"/>
      <c r="F609" s="15"/>
      <c r="G609" s="15"/>
      <c r="H609" s="15"/>
      <c r="I609" s="15"/>
      <c r="J609" s="15"/>
      <c r="K609" s="895"/>
      <c r="L609" s="15"/>
      <c r="M609" s="15"/>
      <c r="N609" s="15"/>
      <c r="O609" s="15"/>
      <c r="P609" s="15"/>
      <c r="Q609" s="15"/>
      <c r="R609" s="15"/>
      <c r="S609" s="15"/>
    </row>
    <row r="610">
      <c r="A610" s="15"/>
      <c r="B610" s="15"/>
      <c r="C610" s="15"/>
      <c r="D610" s="15"/>
      <c r="E610" s="15"/>
      <c r="F610" s="15"/>
      <c r="G610" s="15"/>
      <c r="H610" s="15"/>
      <c r="I610" s="15"/>
      <c r="J610" s="15"/>
      <c r="K610" s="895"/>
      <c r="L610" s="15"/>
      <c r="M610" s="15"/>
      <c r="N610" s="15"/>
      <c r="O610" s="15"/>
      <c r="P610" s="15"/>
      <c r="Q610" s="15"/>
      <c r="R610" s="15"/>
      <c r="S610" s="15"/>
    </row>
    <row r="611">
      <c r="A611" s="15"/>
      <c r="B611" s="15"/>
      <c r="C611" s="15"/>
      <c r="D611" s="15"/>
      <c r="E611" s="15"/>
      <c r="F611" s="15"/>
      <c r="G611" s="15"/>
      <c r="H611" s="15"/>
      <c r="I611" s="15"/>
      <c r="J611" s="15"/>
      <c r="K611" s="895"/>
      <c r="L611" s="15"/>
      <c r="M611" s="15"/>
      <c r="N611" s="15"/>
      <c r="O611" s="15"/>
      <c r="P611" s="15"/>
      <c r="Q611" s="15"/>
      <c r="R611" s="15"/>
      <c r="S611" s="15"/>
    </row>
    <row r="612">
      <c r="A612" s="15"/>
      <c r="B612" s="15"/>
      <c r="C612" s="15"/>
      <c r="D612" s="15"/>
      <c r="E612" s="15"/>
      <c r="F612" s="15"/>
      <c r="G612" s="15"/>
      <c r="H612" s="15"/>
      <c r="I612" s="15"/>
      <c r="J612" s="15"/>
      <c r="K612" s="895"/>
      <c r="L612" s="15"/>
      <c r="M612" s="15"/>
      <c r="N612" s="15"/>
      <c r="O612" s="15"/>
      <c r="P612" s="15"/>
      <c r="Q612" s="15"/>
      <c r="R612" s="15"/>
      <c r="S612" s="15"/>
    </row>
    <row r="613">
      <c r="A613" s="15"/>
      <c r="B613" s="15"/>
      <c r="C613" s="15"/>
      <c r="D613" s="15"/>
      <c r="E613" s="15"/>
      <c r="F613" s="15"/>
      <c r="G613" s="15"/>
      <c r="H613" s="15"/>
      <c r="I613" s="15"/>
      <c r="J613" s="15"/>
      <c r="K613" s="895"/>
      <c r="L613" s="15"/>
      <c r="M613" s="15"/>
      <c r="N613" s="15"/>
      <c r="O613" s="15"/>
      <c r="P613" s="15"/>
      <c r="Q613" s="15"/>
      <c r="R613" s="15"/>
      <c r="S613" s="15"/>
    </row>
    <row r="614">
      <c r="A614" s="15"/>
      <c r="B614" s="15"/>
      <c r="C614" s="15"/>
      <c r="D614" s="15"/>
      <c r="E614" s="15"/>
      <c r="F614" s="15"/>
      <c r="G614" s="15"/>
      <c r="H614" s="15"/>
      <c r="I614" s="15"/>
      <c r="J614" s="15"/>
      <c r="K614" s="895"/>
      <c r="L614" s="15"/>
      <c r="M614" s="15"/>
      <c r="N614" s="15"/>
      <c r="O614" s="15"/>
      <c r="P614" s="15"/>
      <c r="Q614" s="15"/>
      <c r="R614" s="15"/>
      <c r="S614" s="15"/>
    </row>
    <row r="615">
      <c r="A615" s="15"/>
      <c r="B615" s="15"/>
      <c r="C615" s="15"/>
      <c r="D615" s="15"/>
      <c r="E615" s="15"/>
      <c r="F615" s="15"/>
      <c r="G615" s="15"/>
      <c r="H615" s="15"/>
      <c r="I615" s="15"/>
      <c r="J615" s="15"/>
      <c r="K615" s="895"/>
      <c r="L615" s="15"/>
      <c r="M615" s="15"/>
      <c r="N615" s="15"/>
      <c r="O615" s="15"/>
      <c r="P615" s="15"/>
      <c r="Q615" s="15"/>
      <c r="R615" s="15"/>
      <c r="S615" s="15"/>
    </row>
    <row r="616">
      <c r="A616" s="15"/>
      <c r="B616" s="15"/>
      <c r="C616" s="15"/>
      <c r="D616" s="15"/>
      <c r="E616" s="15"/>
      <c r="F616" s="15"/>
      <c r="G616" s="15"/>
      <c r="H616" s="15"/>
      <c r="I616" s="15"/>
      <c r="J616" s="15"/>
      <c r="K616" s="895"/>
      <c r="L616" s="15"/>
      <c r="M616" s="15"/>
      <c r="N616" s="15"/>
      <c r="O616" s="15"/>
      <c r="P616" s="15"/>
      <c r="Q616" s="15"/>
      <c r="R616" s="15"/>
      <c r="S616" s="15"/>
    </row>
    <row r="617">
      <c r="A617" s="15"/>
      <c r="B617" s="15"/>
      <c r="C617" s="15"/>
      <c r="D617" s="15"/>
      <c r="E617" s="15"/>
      <c r="F617" s="15"/>
      <c r="G617" s="15"/>
      <c r="H617" s="15"/>
      <c r="I617" s="15"/>
      <c r="J617" s="15"/>
      <c r="K617" s="895"/>
      <c r="L617" s="15"/>
      <c r="M617" s="15"/>
      <c r="N617" s="15"/>
      <c r="O617" s="15"/>
      <c r="P617" s="15"/>
      <c r="Q617" s="15"/>
      <c r="R617" s="15"/>
      <c r="S617" s="15"/>
    </row>
    <row r="618">
      <c r="A618" s="15"/>
      <c r="B618" s="15"/>
      <c r="C618" s="15"/>
      <c r="D618" s="15"/>
      <c r="E618" s="15"/>
      <c r="F618" s="15"/>
      <c r="G618" s="15"/>
      <c r="H618" s="15"/>
      <c r="I618" s="15"/>
      <c r="J618" s="15"/>
      <c r="K618" s="895"/>
      <c r="L618" s="15"/>
      <c r="M618" s="15"/>
      <c r="N618" s="15"/>
      <c r="O618" s="15"/>
      <c r="P618" s="15"/>
      <c r="Q618" s="15"/>
      <c r="R618" s="15"/>
      <c r="S618" s="15"/>
    </row>
    <row r="619">
      <c r="A619" s="15"/>
      <c r="B619" s="15"/>
      <c r="C619" s="15"/>
      <c r="D619" s="15"/>
      <c r="E619" s="15"/>
      <c r="F619" s="15"/>
      <c r="G619" s="15"/>
      <c r="H619" s="15"/>
      <c r="I619" s="15"/>
      <c r="J619" s="15"/>
      <c r="K619" s="895"/>
      <c r="L619" s="15"/>
      <c r="M619" s="15"/>
      <c r="N619" s="15"/>
      <c r="O619" s="15"/>
      <c r="P619" s="15"/>
      <c r="Q619" s="15"/>
      <c r="R619" s="15"/>
      <c r="S619" s="15"/>
    </row>
    <row r="620">
      <c r="A620" s="15"/>
      <c r="B620" s="15"/>
      <c r="C620" s="15"/>
      <c r="D620" s="15"/>
      <c r="E620" s="15"/>
      <c r="F620" s="15"/>
      <c r="G620" s="15"/>
      <c r="H620" s="15"/>
      <c r="I620" s="15"/>
      <c r="J620" s="15"/>
      <c r="K620" s="895"/>
      <c r="L620" s="15"/>
      <c r="M620" s="15"/>
      <c r="N620" s="15"/>
      <c r="O620" s="15"/>
      <c r="P620" s="15"/>
      <c r="Q620" s="15"/>
      <c r="R620" s="15"/>
      <c r="S620" s="15"/>
    </row>
    <row r="621">
      <c r="A621" s="15"/>
      <c r="B621" s="15"/>
      <c r="C621" s="15"/>
      <c r="D621" s="15"/>
      <c r="E621" s="15"/>
      <c r="F621" s="15"/>
      <c r="G621" s="15"/>
      <c r="H621" s="15"/>
      <c r="I621" s="15"/>
      <c r="J621" s="15"/>
      <c r="K621" s="895"/>
      <c r="L621" s="15"/>
      <c r="M621" s="15"/>
      <c r="N621" s="15"/>
      <c r="O621" s="15"/>
      <c r="P621" s="15"/>
      <c r="Q621" s="15"/>
      <c r="R621" s="15"/>
      <c r="S621" s="15"/>
    </row>
    <row r="622">
      <c r="A622" s="15"/>
      <c r="B622" s="15"/>
      <c r="C622" s="15"/>
      <c r="D622" s="15"/>
      <c r="E622" s="15"/>
      <c r="F622" s="15"/>
      <c r="G622" s="15"/>
      <c r="H622" s="15"/>
      <c r="I622" s="15"/>
      <c r="J622" s="15"/>
      <c r="K622" s="895"/>
      <c r="L622" s="15"/>
      <c r="M622" s="15"/>
      <c r="N622" s="15"/>
      <c r="O622" s="15"/>
      <c r="P622" s="15"/>
      <c r="Q622" s="15"/>
      <c r="R622" s="15"/>
      <c r="S622" s="15"/>
    </row>
    <row r="623">
      <c r="A623" s="15"/>
      <c r="B623" s="15"/>
      <c r="C623" s="15"/>
      <c r="D623" s="15"/>
      <c r="E623" s="15"/>
      <c r="F623" s="15"/>
      <c r="G623" s="15"/>
      <c r="H623" s="15"/>
      <c r="I623" s="15"/>
      <c r="J623" s="15"/>
      <c r="K623" s="895"/>
      <c r="L623" s="15"/>
      <c r="M623" s="15"/>
      <c r="N623" s="15"/>
      <c r="O623" s="15"/>
      <c r="P623" s="15"/>
      <c r="Q623" s="15"/>
      <c r="R623" s="15"/>
      <c r="S623" s="15"/>
    </row>
    <row r="624">
      <c r="A624" s="15"/>
      <c r="B624" s="15"/>
      <c r="C624" s="15"/>
      <c r="D624" s="15"/>
      <c r="E624" s="15"/>
      <c r="F624" s="15"/>
      <c r="G624" s="15"/>
      <c r="H624" s="15"/>
      <c r="I624" s="15"/>
      <c r="J624" s="15"/>
      <c r="K624" s="895"/>
      <c r="L624" s="15"/>
      <c r="M624" s="15"/>
      <c r="N624" s="15"/>
      <c r="O624" s="15"/>
      <c r="P624" s="15"/>
      <c r="Q624" s="15"/>
      <c r="R624" s="15"/>
      <c r="S624" s="15"/>
    </row>
    <row r="625">
      <c r="A625" s="15"/>
      <c r="B625" s="15"/>
      <c r="C625" s="15"/>
      <c r="D625" s="15"/>
      <c r="E625" s="15"/>
      <c r="F625" s="15"/>
      <c r="G625" s="15"/>
      <c r="H625" s="15"/>
      <c r="I625" s="15"/>
      <c r="J625" s="15"/>
      <c r="K625" s="895"/>
      <c r="L625" s="15"/>
      <c r="M625" s="15"/>
      <c r="N625" s="15"/>
      <c r="O625" s="15"/>
      <c r="P625" s="15"/>
      <c r="Q625" s="15"/>
      <c r="R625" s="15"/>
      <c r="S625" s="15"/>
    </row>
    <row r="626">
      <c r="A626" s="15"/>
      <c r="B626" s="15"/>
      <c r="C626" s="15"/>
      <c r="D626" s="15"/>
      <c r="E626" s="15"/>
      <c r="F626" s="15"/>
      <c r="G626" s="15"/>
      <c r="H626" s="15"/>
      <c r="I626" s="15"/>
      <c r="J626" s="15"/>
      <c r="K626" s="895"/>
      <c r="L626" s="15"/>
      <c r="M626" s="15"/>
      <c r="N626" s="15"/>
      <c r="O626" s="15"/>
      <c r="P626" s="15"/>
      <c r="Q626" s="15"/>
      <c r="R626" s="15"/>
      <c r="S626" s="15"/>
    </row>
    <row r="627">
      <c r="A627" s="15"/>
      <c r="B627" s="15"/>
      <c r="C627" s="15"/>
      <c r="D627" s="15"/>
      <c r="E627" s="15"/>
      <c r="F627" s="15"/>
      <c r="G627" s="15"/>
      <c r="H627" s="15"/>
      <c r="I627" s="15"/>
      <c r="J627" s="15"/>
      <c r="K627" s="895"/>
      <c r="L627" s="15"/>
      <c r="M627" s="15"/>
      <c r="N627" s="15"/>
      <c r="O627" s="15"/>
      <c r="P627" s="15"/>
      <c r="Q627" s="15"/>
      <c r="R627" s="15"/>
      <c r="S627" s="15"/>
    </row>
    <row r="628">
      <c r="A628" s="15"/>
      <c r="B628" s="15"/>
      <c r="C628" s="15"/>
      <c r="D628" s="15"/>
      <c r="E628" s="15"/>
      <c r="F628" s="15"/>
      <c r="G628" s="15"/>
      <c r="H628" s="15"/>
      <c r="I628" s="15"/>
      <c r="J628" s="15"/>
      <c r="K628" s="895"/>
      <c r="L628" s="15"/>
      <c r="M628" s="15"/>
      <c r="N628" s="15"/>
      <c r="O628" s="15"/>
      <c r="P628" s="15"/>
      <c r="Q628" s="15"/>
      <c r="R628" s="15"/>
      <c r="S628" s="15"/>
    </row>
    <row r="629">
      <c r="A629" s="15"/>
      <c r="B629" s="15"/>
      <c r="C629" s="15"/>
      <c r="D629" s="15"/>
      <c r="E629" s="15"/>
      <c r="F629" s="15"/>
      <c r="G629" s="15"/>
      <c r="H629" s="15"/>
      <c r="I629" s="15"/>
      <c r="J629" s="15"/>
      <c r="K629" s="895"/>
      <c r="L629" s="15"/>
      <c r="M629" s="15"/>
      <c r="N629" s="15"/>
      <c r="O629" s="15"/>
      <c r="P629" s="15"/>
      <c r="Q629" s="15"/>
      <c r="R629" s="15"/>
      <c r="S629" s="15"/>
    </row>
    <row r="630">
      <c r="A630" s="15"/>
      <c r="B630" s="15"/>
      <c r="C630" s="15"/>
      <c r="D630" s="15"/>
      <c r="E630" s="15"/>
      <c r="F630" s="15"/>
      <c r="G630" s="15"/>
      <c r="H630" s="15"/>
      <c r="I630" s="15"/>
      <c r="J630" s="15"/>
      <c r="K630" s="895"/>
      <c r="L630" s="15"/>
      <c r="M630" s="15"/>
      <c r="N630" s="15"/>
      <c r="O630" s="15"/>
      <c r="P630" s="15"/>
      <c r="Q630" s="15"/>
      <c r="R630" s="15"/>
      <c r="S630" s="15"/>
    </row>
    <row r="631">
      <c r="A631" s="15"/>
      <c r="B631" s="15"/>
      <c r="C631" s="15"/>
      <c r="D631" s="15"/>
      <c r="E631" s="15"/>
      <c r="F631" s="15"/>
      <c r="G631" s="15"/>
      <c r="H631" s="15"/>
      <c r="I631" s="15"/>
      <c r="J631" s="15"/>
      <c r="K631" s="895"/>
      <c r="L631" s="15"/>
      <c r="M631" s="15"/>
      <c r="N631" s="15"/>
      <c r="O631" s="15"/>
      <c r="P631" s="15"/>
      <c r="Q631" s="15"/>
      <c r="R631" s="15"/>
      <c r="S631" s="15"/>
    </row>
    <row r="632">
      <c r="A632" s="15"/>
      <c r="B632" s="15"/>
      <c r="C632" s="15"/>
      <c r="D632" s="15"/>
      <c r="E632" s="15"/>
      <c r="F632" s="15"/>
      <c r="G632" s="15"/>
      <c r="H632" s="15"/>
      <c r="I632" s="15"/>
      <c r="J632" s="15"/>
      <c r="K632" s="895"/>
      <c r="L632" s="15"/>
      <c r="M632" s="15"/>
      <c r="N632" s="15"/>
      <c r="O632" s="15"/>
      <c r="P632" s="15"/>
      <c r="Q632" s="15"/>
      <c r="R632" s="15"/>
      <c r="S632" s="15"/>
    </row>
    <row r="633">
      <c r="A633" s="15"/>
      <c r="B633" s="15"/>
      <c r="C633" s="15"/>
      <c r="D633" s="15"/>
      <c r="E633" s="15"/>
      <c r="F633" s="15"/>
      <c r="G633" s="15"/>
      <c r="H633" s="15"/>
      <c r="I633" s="15"/>
      <c r="J633" s="15"/>
      <c r="K633" s="895"/>
      <c r="L633" s="15"/>
      <c r="M633" s="15"/>
      <c r="N633" s="15"/>
      <c r="O633" s="15"/>
      <c r="P633" s="15"/>
      <c r="Q633" s="15"/>
      <c r="R633" s="15"/>
      <c r="S633" s="15"/>
    </row>
    <row r="634">
      <c r="A634" s="15"/>
      <c r="B634" s="15"/>
      <c r="C634" s="15"/>
      <c r="D634" s="15"/>
      <c r="E634" s="15"/>
      <c r="F634" s="15"/>
      <c r="G634" s="15"/>
      <c r="H634" s="15"/>
      <c r="I634" s="15"/>
      <c r="J634" s="15"/>
      <c r="K634" s="895"/>
      <c r="L634" s="15"/>
      <c r="M634" s="15"/>
      <c r="N634" s="15"/>
      <c r="O634" s="15"/>
      <c r="P634" s="15"/>
      <c r="Q634" s="15"/>
      <c r="R634" s="15"/>
      <c r="S634" s="15"/>
    </row>
    <row r="635">
      <c r="A635" s="15"/>
      <c r="B635" s="15"/>
      <c r="C635" s="15"/>
      <c r="D635" s="15"/>
      <c r="E635" s="15"/>
      <c r="F635" s="15"/>
      <c r="G635" s="15"/>
      <c r="H635" s="15"/>
      <c r="I635" s="15"/>
      <c r="J635" s="15"/>
      <c r="K635" s="895"/>
      <c r="L635" s="15"/>
      <c r="M635" s="15"/>
      <c r="N635" s="15"/>
      <c r="O635" s="15"/>
      <c r="P635" s="15"/>
      <c r="Q635" s="15"/>
      <c r="R635" s="15"/>
      <c r="S635" s="15"/>
    </row>
    <row r="636">
      <c r="A636" s="15"/>
      <c r="B636" s="15"/>
      <c r="C636" s="15"/>
      <c r="D636" s="15"/>
      <c r="E636" s="15"/>
      <c r="F636" s="15"/>
      <c r="G636" s="15"/>
      <c r="H636" s="15"/>
      <c r="I636" s="15"/>
      <c r="J636" s="15"/>
      <c r="K636" s="895"/>
      <c r="L636" s="15"/>
      <c r="M636" s="15"/>
      <c r="N636" s="15"/>
      <c r="O636" s="15"/>
      <c r="P636" s="15"/>
      <c r="Q636" s="15"/>
      <c r="R636" s="15"/>
      <c r="S636" s="15"/>
    </row>
    <row r="637">
      <c r="A637" s="15"/>
      <c r="B637" s="15"/>
      <c r="C637" s="15"/>
      <c r="D637" s="15"/>
      <c r="E637" s="15"/>
      <c r="F637" s="15"/>
      <c r="G637" s="15"/>
      <c r="H637" s="15"/>
      <c r="I637" s="15"/>
      <c r="J637" s="15"/>
      <c r="K637" s="895"/>
      <c r="L637" s="15"/>
      <c r="M637" s="15"/>
      <c r="N637" s="15"/>
      <c r="O637" s="15"/>
      <c r="P637" s="15"/>
      <c r="Q637" s="15"/>
      <c r="R637" s="15"/>
      <c r="S637" s="15"/>
    </row>
    <row r="638">
      <c r="A638" s="15"/>
      <c r="B638" s="15"/>
      <c r="C638" s="15"/>
      <c r="D638" s="15"/>
      <c r="E638" s="15"/>
      <c r="F638" s="15"/>
      <c r="G638" s="15"/>
      <c r="H638" s="15"/>
      <c r="I638" s="15"/>
      <c r="J638" s="15"/>
      <c r="K638" s="895"/>
      <c r="L638" s="15"/>
      <c r="M638" s="15"/>
      <c r="N638" s="15"/>
      <c r="O638" s="15"/>
      <c r="P638" s="15"/>
      <c r="Q638" s="15"/>
      <c r="R638" s="15"/>
      <c r="S638" s="15"/>
    </row>
    <row r="639">
      <c r="A639" s="15"/>
      <c r="B639" s="15"/>
      <c r="C639" s="15"/>
      <c r="D639" s="15"/>
      <c r="E639" s="15"/>
      <c r="F639" s="15"/>
      <c r="G639" s="15"/>
      <c r="H639" s="15"/>
      <c r="I639" s="15"/>
      <c r="J639" s="15"/>
      <c r="K639" s="895"/>
      <c r="L639" s="15"/>
      <c r="M639" s="15"/>
      <c r="N639" s="15"/>
      <c r="O639" s="15"/>
      <c r="P639" s="15"/>
      <c r="Q639" s="15"/>
      <c r="R639" s="15"/>
      <c r="S639" s="15"/>
    </row>
    <row r="640">
      <c r="A640" s="15"/>
      <c r="B640" s="15"/>
      <c r="C640" s="15"/>
      <c r="D640" s="15"/>
      <c r="E640" s="15"/>
      <c r="F640" s="15"/>
      <c r="G640" s="15"/>
      <c r="H640" s="15"/>
      <c r="I640" s="15"/>
      <c r="J640" s="15"/>
      <c r="K640" s="895"/>
      <c r="L640" s="15"/>
      <c r="M640" s="15"/>
      <c r="N640" s="15"/>
      <c r="O640" s="15"/>
      <c r="P640" s="15"/>
      <c r="Q640" s="15"/>
      <c r="R640" s="15"/>
      <c r="S640" s="15"/>
    </row>
    <row r="641">
      <c r="A641" s="15"/>
      <c r="B641" s="15"/>
      <c r="C641" s="15"/>
      <c r="D641" s="15"/>
      <c r="E641" s="15"/>
      <c r="F641" s="15"/>
      <c r="G641" s="15"/>
      <c r="H641" s="15"/>
      <c r="I641" s="15"/>
      <c r="J641" s="15"/>
      <c r="K641" s="895"/>
      <c r="L641" s="15"/>
      <c r="M641" s="15"/>
      <c r="N641" s="15"/>
      <c r="O641" s="15"/>
      <c r="P641" s="15"/>
      <c r="Q641" s="15"/>
      <c r="R641" s="15"/>
      <c r="S641" s="15"/>
    </row>
    <row r="642">
      <c r="A642" s="15"/>
      <c r="B642" s="15"/>
      <c r="C642" s="15"/>
      <c r="D642" s="15"/>
      <c r="E642" s="15"/>
      <c r="F642" s="15"/>
      <c r="G642" s="15"/>
      <c r="H642" s="15"/>
      <c r="I642" s="15"/>
      <c r="J642" s="15"/>
      <c r="K642" s="895"/>
      <c r="L642" s="15"/>
      <c r="M642" s="15"/>
      <c r="N642" s="15"/>
      <c r="O642" s="15"/>
      <c r="P642" s="15"/>
      <c r="Q642" s="15"/>
      <c r="R642" s="15"/>
      <c r="S642" s="15"/>
    </row>
    <row r="643">
      <c r="A643" s="15"/>
      <c r="B643" s="15"/>
      <c r="C643" s="15"/>
      <c r="D643" s="15"/>
      <c r="E643" s="15"/>
      <c r="F643" s="15"/>
      <c r="G643" s="15"/>
      <c r="H643" s="15"/>
      <c r="I643" s="15"/>
      <c r="J643" s="15"/>
      <c r="K643" s="895"/>
      <c r="L643" s="15"/>
      <c r="M643" s="15"/>
      <c r="N643" s="15"/>
      <c r="O643" s="15"/>
      <c r="P643" s="15"/>
      <c r="Q643" s="15"/>
      <c r="R643" s="15"/>
      <c r="S643" s="15"/>
    </row>
    <row r="644">
      <c r="A644" s="15"/>
      <c r="B644" s="15"/>
      <c r="C644" s="15"/>
      <c r="D644" s="15"/>
      <c r="E644" s="15"/>
      <c r="F644" s="15"/>
      <c r="G644" s="15"/>
      <c r="H644" s="15"/>
      <c r="I644" s="15"/>
      <c r="J644" s="15"/>
      <c r="K644" s="895"/>
      <c r="L644" s="15"/>
      <c r="M644" s="15"/>
      <c r="N644" s="15"/>
      <c r="O644" s="15"/>
      <c r="P644" s="15"/>
      <c r="Q644" s="15"/>
      <c r="R644" s="15"/>
      <c r="S644" s="15"/>
    </row>
    <row r="645">
      <c r="A645" s="15"/>
      <c r="B645" s="15"/>
      <c r="C645" s="15"/>
      <c r="D645" s="15"/>
      <c r="E645" s="15"/>
      <c r="F645" s="15"/>
      <c r="G645" s="15"/>
      <c r="H645" s="15"/>
      <c r="I645" s="15"/>
      <c r="J645" s="15"/>
      <c r="K645" s="895"/>
      <c r="L645" s="15"/>
      <c r="M645" s="15"/>
      <c r="N645" s="15"/>
      <c r="O645" s="15"/>
      <c r="P645" s="15"/>
      <c r="Q645" s="15"/>
      <c r="R645" s="15"/>
      <c r="S645" s="15"/>
    </row>
    <row r="646">
      <c r="A646" s="15"/>
      <c r="B646" s="15"/>
      <c r="C646" s="15"/>
      <c r="D646" s="15"/>
      <c r="E646" s="15"/>
      <c r="F646" s="15"/>
      <c r="G646" s="15"/>
      <c r="H646" s="15"/>
      <c r="I646" s="15"/>
      <c r="J646" s="15"/>
      <c r="K646" s="895"/>
      <c r="L646" s="15"/>
      <c r="M646" s="15"/>
      <c r="N646" s="15"/>
      <c r="O646" s="15"/>
      <c r="P646" s="15"/>
      <c r="Q646" s="15"/>
      <c r="R646" s="15"/>
      <c r="S646" s="15"/>
    </row>
    <row r="647">
      <c r="A647" s="15"/>
      <c r="B647" s="15"/>
      <c r="C647" s="15"/>
      <c r="D647" s="15"/>
      <c r="E647" s="15"/>
      <c r="F647" s="15"/>
      <c r="G647" s="15"/>
      <c r="H647" s="15"/>
      <c r="I647" s="15"/>
      <c r="J647" s="15"/>
      <c r="K647" s="895"/>
      <c r="L647" s="15"/>
      <c r="M647" s="15"/>
      <c r="N647" s="15"/>
      <c r="O647" s="15"/>
      <c r="P647" s="15"/>
      <c r="Q647" s="15"/>
      <c r="R647" s="15"/>
      <c r="S647" s="15"/>
    </row>
    <row r="648">
      <c r="A648" s="15"/>
      <c r="B648" s="15"/>
      <c r="C648" s="15"/>
      <c r="D648" s="15"/>
      <c r="E648" s="15"/>
      <c r="F648" s="15"/>
      <c r="G648" s="15"/>
      <c r="H648" s="15"/>
      <c r="I648" s="15"/>
      <c r="J648" s="15"/>
      <c r="K648" s="895"/>
      <c r="L648" s="15"/>
      <c r="M648" s="15"/>
      <c r="N648" s="15"/>
      <c r="O648" s="15"/>
      <c r="P648" s="15"/>
      <c r="Q648" s="15"/>
      <c r="R648" s="15"/>
      <c r="S648" s="15"/>
    </row>
    <row r="649">
      <c r="A649" s="15"/>
      <c r="B649" s="15"/>
      <c r="C649" s="15"/>
      <c r="D649" s="15"/>
      <c r="E649" s="15"/>
      <c r="F649" s="15"/>
      <c r="G649" s="15"/>
      <c r="H649" s="15"/>
      <c r="I649" s="15"/>
      <c r="J649" s="15"/>
      <c r="K649" s="895"/>
      <c r="L649" s="15"/>
      <c r="M649" s="15"/>
      <c r="N649" s="15"/>
      <c r="O649" s="15"/>
      <c r="P649" s="15"/>
      <c r="Q649" s="15"/>
      <c r="R649" s="15"/>
      <c r="S649" s="15"/>
    </row>
    <row r="650">
      <c r="A650" s="15"/>
      <c r="B650" s="15"/>
      <c r="C650" s="15"/>
      <c r="D650" s="15"/>
      <c r="E650" s="15"/>
      <c r="F650" s="15"/>
      <c r="G650" s="15"/>
      <c r="H650" s="15"/>
      <c r="I650" s="15"/>
      <c r="J650" s="15"/>
      <c r="K650" s="895"/>
      <c r="L650" s="15"/>
      <c r="M650" s="15"/>
      <c r="N650" s="15"/>
      <c r="O650" s="15"/>
      <c r="P650" s="15"/>
      <c r="Q650" s="15"/>
      <c r="R650" s="15"/>
      <c r="S650" s="15"/>
    </row>
    <row r="651">
      <c r="A651" s="15"/>
      <c r="B651" s="15"/>
      <c r="C651" s="15"/>
      <c r="D651" s="15"/>
      <c r="E651" s="15"/>
      <c r="F651" s="15"/>
      <c r="G651" s="15"/>
      <c r="H651" s="15"/>
      <c r="I651" s="15"/>
      <c r="J651" s="15"/>
      <c r="K651" s="895"/>
      <c r="L651" s="15"/>
      <c r="M651" s="15"/>
      <c r="N651" s="15"/>
      <c r="O651" s="15"/>
      <c r="P651" s="15"/>
      <c r="Q651" s="15"/>
      <c r="R651" s="15"/>
      <c r="S651" s="15"/>
    </row>
    <row r="652">
      <c r="A652" s="15"/>
      <c r="B652" s="15"/>
      <c r="C652" s="15"/>
      <c r="D652" s="15"/>
      <c r="E652" s="15"/>
      <c r="F652" s="15"/>
      <c r="G652" s="15"/>
      <c r="H652" s="15"/>
      <c r="I652" s="15"/>
      <c r="J652" s="15"/>
      <c r="K652" s="895"/>
      <c r="L652" s="15"/>
      <c r="M652" s="15"/>
      <c r="N652" s="15"/>
      <c r="O652" s="15"/>
      <c r="P652" s="15"/>
      <c r="Q652" s="15"/>
      <c r="R652" s="15"/>
      <c r="S652" s="15"/>
    </row>
    <row r="653">
      <c r="A653" s="15"/>
      <c r="B653" s="15"/>
      <c r="C653" s="15"/>
      <c r="D653" s="15"/>
      <c r="E653" s="15"/>
      <c r="F653" s="15"/>
      <c r="G653" s="15"/>
      <c r="H653" s="15"/>
      <c r="I653" s="15"/>
      <c r="J653" s="15"/>
      <c r="K653" s="895"/>
      <c r="L653" s="15"/>
      <c r="M653" s="15"/>
      <c r="N653" s="15"/>
      <c r="O653" s="15"/>
      <c r="P653" s="15"/>
      <c r="Q653" s="15"/>
      <c r="R653" s="15"/>
      <c r="S653" s="15"/>
    </row>
    <row r="654">
      <c r="A654" s="15"/>
      <c r="B654" s="15"/>
      <c r="C654" s="15"/>
      <c r="D654" s="15"/>
      <c r="E654" s="15"/>
      <c r="F654" s="15"/>
      <c r="G654" s="15"/>
      <c r="H654" s="15"/>
      <c r="I654" s="15"/>
      <c r="J654" s="15"/>
      <c r="K654" s="895"/>
      <c r="L654" s="15"/>
      <c r="M654" s="15"/>
      <c r="N654" s="15"/>
      <c r="O654" s="15"/>
      <c r="P654" s="15"/>
      <c r="Q654" s="15"/>
      <c r="R654" s="15"/>
      <c r="S654" s="15"/>
    </row>
    <row r="655">
      <c r="A655" s="15"/>
      <c r="B655" s="15"/>
      <c r="C655" s="15"/>
      <c r="D655" s="15"/>
      <c r="E655" s="15"/>
      <c r="F655" s="15"/>
      <c r="G655" s="15"/>
      <c r="H655" s="15"/>
      <c r="I655" s="15"/>
      <c r="J655" s="15"/>
      <c r="K655" s="895"/>
      <c r="L655" s="15"/>
      <c r="M655" s="15"/>
      <c r="N655" s="15"/>
      <c r="O655" s="15"/>
      <c r="P655" s="15"/>
      <c r="Q655" s="15"/>
      <c r="R655" s="15"/>
      <c r="S655" s="15"/>
    </row>
    <row r="656">
      <c r="A656" s="15"/>
      <c r="B656" s="15"/>
      <c r="C656" s="15"/>
      <c r="D656" s="15"/>
      <c r="E656" s="15"/>
      <c r="F656" s="15"/>
      <c r="G656" s="15"/>
      <c r="H656" s="15"/>
      <c r="I656" s="15"/>
      <c r="J656" s="15"/>
      <c r="K656" s="895"/>
      <c r="L656" s="15"/>
      <c r="M656" s="15"/>
      <c r="N656" s="15"/>
      <c r="O656" s="15"/>
      <c r="P656" s="15"/>
      <c r="Q656" s="15"/>
      <c r="R656" s="15"/>
      <c r="S656" s="15"/>
    </row>
    <row r="657">
      <c r="A657" s="15"/>
      <c r="B657" s="15"/>
      <c r="C657" s="15"/>
      <c r="D657" s="15"/>
      <c r="E657" s="15"/>
      <c r="F657" s="15"/>
      <c r="G657" s="15"/>
      <c r="H657" s="15"/>
      <c r="I657" s="15"/>
      <c r="J657" s="15"/>
      <c r="K657" s="895"/>
      <c r="L657" s="15"/>
      <c r="M657" s="15"/>
      <c r="N657" s="15"/>
      <c r="O657" s="15"/>
      <c r="P657" s="15"/>
      <c r="Q657" s="15"/>
      <c r="R657" s="15"/>
      <c r="S657" s="15"/>
    </row>
    <row r="658">
      <c r="A658" s="15"/>
      <c r="B658" s="15"/>
      <c r="C658" s="15"/>
      <c r="D658" s="15"/>
      <c r="E658" s="15"/>
      <c r="F658" s="15"/>
      <c r="G658" s="15"/>
      <c r="H658" s="15"/>
      <c r="I658" s="15"/>
      <c r="J658" s="15"/>
      <c r="K658" s="895"/>
      <c r="L658" s="15"/>
      <c r="M658" s="15"/>
      <c r="N658" s="15"/>
      <c r="O658" s="15"/>
      <c r="P658" s="15"/>
      <c r="Q658" s="15"/>
      <c r="R658" s="15"/>
      <c r="S658" s="15"/>
    </row>
    <row r="659">
      <c r="A659" s="15"/>
      <c r="B659" s="15"/>
      <c r="C659" s="15"/>
      <c r="D659" s="15"/>
      <c r="E659" s="15"/>
      <c r="F659" s="15"/>
      <c r="G659" s="15"/>
      <c r="H659" s="15"/>
      <c r="I659" s="15"/>
      <c r="J659" s="15"/>
      <c r="K659" s="895"/>
      <c r="L659" s="15"/>
      <c r="M659" s="15"/>
      <c r="N659" s="15"/>
      <c r="O659" s="15"/>
      <c r="P659" s="15"/>
      <c r="Q659" s="15"/>
      <c r="R659" s="15"/>
      <c r="S659" s="15"/>
    </row>
    <row r="660">
      <c r="A660" s="15"/>
      <c r="B660" s="15"/>
      <c r="C660" s="15"/>
      <c r="D660" s="15"/>
      <c r="E660" s="15"/>
      <c r="F660" s="15"/>
      <c r="G660" s="15"/>
      <c r="H660" s="15"/>
      <c r="I660" s="15"/>
      <c r="J660" s="15"/>
      <c r="K660" s="895"/>
      <c r="L660" s="15"/>
      <c r="M660" s="15"/>
      <c r="N660" s="15"/>
      <c r="O660" s="15"/>
      <c r="P660" s="15"/>
      <c r="Q660" s="15"/>
      <c r="R660" s="15"/>
      <c r="S660" s="15"/>
    </row>
    <row r="661">
      <c r="A661" s="15"/>
      <c r="B661" s="15"/>
      <c r="C661" s="15"/>
      <c r="D661" s="15"/>
      <c r="E661" s="15"/>
      <c r="F661" s="15"/>
      <c r="G661" s="15"/>
      <c r="H661" s="15"/>
      <c r="I661" s="15"/>
      <c r="J661" s="15"/>
      <c r="K661" s="895"/>
      <c r="L661" s="15"/>
      <c r="M661" s="15"/>
      <c r="N661" s="15"/>
      <c r="O661" s="15"/>
      <c r="P661" s="15"/>
      <c r="Q661" s="15"/>
      <c r="R661" s="15"/>
      <c r="S661" s="15"/>
    </row>
    <row r="662">
      <c r="A662" s="15"/>
      <c r="B662" s="15"/>
      <c r="C662" s="15"/>
      <c r="D662" s="15"/>
      <c r="E662" s="15"/>
      <c r="F662" s="15"/>
      <c r="G662" s="15"/>
      <c r="H662" s="15"/>
      <c r="I662" s="15"/>
      <c r="J662" s="15"/>
      <c r="K662" s="895"/>
      <c r="L662" s="15"/>
      <c r="M662" s="15"/>
      <c r="N662" s="15"/>
      <c r="O662" s="15"/>
      <c r="P662" s="15"/>
      <c r="Q662" s="15"/>
      <c r="R662" s="15"/>
      <c r="S662" s="15"/>
    </row>
    <row r="663">
      <c r="A663" s="15"/>
      <c r="B663" s="15"/>
      <c r="C663" s="15"/>
      <c r="D663" s="15"/>
      <c r="E663" s="15"/>
      <c r="F663" s="15"/>
      <c r="G663" s="15"/>
      <c r="H663" s="15"/>
      <c r="I663" s="15"/>
      <c r="J663" s="15"/>
      <c r="K663" s="895"/>
      <c r="L663" s="15"/>
      <c r="M663" s="15"/>
      <c r="N663" s="15"/>
      <c r="O663" s="15"/>
      <c r="P663" s="15"/>
      <c r="Q663" s="15"/>
      <c r="R663" s="15"/>
      <c r="S663" s="15"/>
    </row>
    <row r="664">
      <c r="A664" s="15"/>
      <c r="B664" s="15"/>
      <c r="C664" s="15"/>
      <c r="D664" s="15"/>
      <c r="E664" s="15"/>
      <c r="F664" s="15"/>
      <c r="G664" s="15"/>
      <c r="H664" s="15"/>
      <c r="I664" s="15"/>
      <c r="J664" s="15"/>
      <c r="K664" s="895"/>
      <c r="L664" s="15"/>
      <c r="M664" s="15"/>
      <c r="N664" s="15"/>
      <c r="O664" s="15"/>
      <c r="P664" s="15"/>
      <c r="Q664" s="15"/>
      <c r="R664" s="15"/>
      <c r="S664" s="15"/>
    </row>
    <row r="665">
      <c r="A665" s="15"/>
      <c r="B665" s="15"/>
      <c r="C665" s="15"/>
      <c r="D665" s="15"/>
      <c r="E665" s="15"/>
      <c r="F665" s="15"/>
      <c r="G665" s="15"/>
      <c r="H665" s="15"/>
      <c r="I665" s="15"/>
      <c r="J665" s="15"/>
      <c r="K665" s="895"/>
      <c r="L665" s="15"/>
      <c r="M665" s="15"/>
      <c r="N665" s="15"/>
      <c r="O665" s="15"/>
      <c r="P665" s="15"/>
      <c r="Q665" s="15"/>
      <c r="R665" s="15"/>
      <c r="S665" s="15"/>
    </row>
    <row r="666">
      <c r="A666" s="15"/>
      <c r="B666" s="15"/>
      <c r="C666" s="15"/>
      <c r="D666" s="15"/>
      <c r="E666" s="15"/>
      <c r="F666" s="15"/>
      <c r="G666" s="15"/>
      <c r="H666" s="15"/>
      <c r="I666" s="15"/>
      <c r="J666" s="15"/>
      <c r="K666" s="895"/>
      <c r="L666" s="15"/>
      <c r="M666" s="15"/>
      <c r="N666" s="15"/>
      <c r="O666" s="15"/>
      <c r="P666" s="15"/>
      <c r="Q666" s="15"/>
      <c r="R666" s="15"/>
      <c r="S666" s="15"/>
    </row>
    <row r="667">
      <c r="A667" s="15"/>
      <c r="B667" s="15"/>
      <c r="C667" s="15"/>
      <c r="D667" s="15"/>
      <c r="E667" s="15"/>
      <c r="F667" s="15"/>
      <c r="G667" s="15"/>
      <c r="H667" s="15"/>
      <c r="I667" s="15"/>
      <c r="J667" s="15"/>
      <c r="K667" s="895"/>
      <c r="L667" s="15"/>
      <c r="M667" s="15"/>
      <c r="N667" s="15"/>
      <c r="O667" s="15"/>
      <c r="P667" s="15"/>
      <c r="Q667" s="15"/>
      <c r="R667" s="15"/>
      <c r="S667" s="15"/>
    </row>
    <row r="668">
      <c r="A668" s="15"/>
      <c r="B668" s="15"/>
      <c r="C668" s="15"/>
      <c r="D668" s="15"/>
      <c r="E668" s="15"/>
      <c r="F668" s="15"/>
      <c r="G668" s="15"/>
      <c r="H668" s="15"/>
      <c r="I668" s="15"/>
      <c r="J668" s="15"/>
      <c r="K668" s="895"/>
      <c r="L668" s="15"/>
      <c r="M668" s="15"/>
      <c r="N668" s="15"/>
      <c r="O668" s="15"/>
      <c r="P668" s="15"/>
      <c r="Q668" s="15"/>
      <c r="R668" s="15"/>
      <c r="S668" s="15"/>
    </row>
    <row r="669">
      <c r="A669" s="15"/>
      <c r="B669" s="15"/>
      <c r="C669" s="15"/>
      <c r="D669" s="15"/>
      <c r="E669" s="15"/>
      <c r="F669" s="15"/>
      <c r="G669" s="15"/>
      <c r="H669" s="15"/>
      <c r="I669" s="15"/>
      <c r="J669" s="15"/>
      <c r="K669" s="895"/>
      <c r="L669" s="15"/>
      <c r="M669" s="15"/>
      <c r="N669" s="15"/>
      <c r="O669" s="15"/>
      <c r="P669" s="15"/>
      <c r="Q669" s="15"/>
      <c r="R669" s="15"/>
      <c r="S669" s="15"/>
    </row>
    <row r="670">
      <c r="A670" s="15"/>
      <c r="B670" s="15"/>
      <c r="C670" s="15"/>
      <c r="D670" s="15"/>
      <c r="E670" s="15"/>
      <c r="F670" s="15"/>
      <c r="G670" s="15"/>
      <c r="H670" s="15"/>
      <c r="I670" s="15"/>
      <c r="J670" s="15"/>
      <c r="K670" s="895"/>
      <c r="L670" s="15"/>
      <c r="M670" s="15"/>
      <c r="N670" s="15"/>
      <c r="O670" s="15"/>
      <c r="P670" s="15"/>
      <c r="Q670" s="15"/>
      <c r="R670" s="15"/>
      <c r="S670" s="15"/>
    </row>
    <row r="671">
      <c r="A671" s="15"/>
      <c r="B671" s="15"/>
      <c r="C671" s="15"/>
      <c r="D671" s="15"/>
      <c r="E671" s="15"/>
      <c r="F671" s="15"/>
      <c r="G671" s="15"/>
      <c r="H671" s="15"/>
      <c r="I671" s="15"/>
      <c r="J671" s="15"/>
      <c r="K671" s="895"/>
      <c r="L671" s="15"/>
      <c r="M671" s="15"/>
      <c r="N671" s="15"/>
      <c r="O671" s="15"/>
      <c r="P671" s="15"/>
      <c r="Q671" s="15"/>
      <c r="R671" s="15"/>
      <c r="S671" s="15"/>
    </row>
    <row r="672">
      <c r="A672" s="15"/>
      <c r="B672" s="15"/>
      <c r="C672" s="15"/>
      <c r="D672" s="15"/>
      <c r="E672" s="15"/>
      <c r="F672" s="15"/>
      <c r="G672" s="15"/>
      <c r="H672" s="15"/>
      <c r="I672" s="15"/>
      <c r="J672" s="15"/>
      <c r="K672" s="895"/>
      <c r="L672" s="15"/>
      <c r="M672" s="15"/>
      <c r="N672" s="15"/>
      <c r="O672" s="15"/>
      <c r="P672" s="15"/>
      <c r="Q672" s="15"/>
      <c r="R672" s="15"/>
      <c r="S672" s="15"/>
    </row>
    <row r="673">
      <c r="A673" s="15"/>
      <c r="B673" s="15"/>
      <c r="C673" s="15"/>
      <c r="D673" s="15"/>
      <c r="E673" s="15"/>
      <c r="F673" s="15"/>
      <c r="G673" s="15"/>
      <c r="H673" s="15"/>
      <c r="I673" s="15"/>
      <c r="J673" s="15"/>
      <c r="K673" s="895"/>
      <c r="L673" s="15"/>
      <c r="M673" s="15"/>
      <c r="N673" s="15"/>
      <c r="O673" s="15"/>
      <c r="P673" s="15"/>
      <c r="Q673" s="15"/>
      <c r="R673" s="15"/>
      <c r="S673" s="15"/>
    </row>
    <row r="674">
      <c r="A674" s="15"/>
      <c r="B674" s="15"/>
      <c r="C674" s="15"/>
      <c r="D674" s="15"/>
      <c r="E674" s="15"/>
      <c r="F674" s="15"/>
      <c r="G674" s="15"/>
      <c r="H674" s="15"/>
      <c r="I674" s="15"/>
      <c r="J674" s="15"/>
      <c r="K674" s="895"/>
      <c r="L674" s="15"/>
      <c r="M674" s="15"/>
      <c r="N674" s="15"/>
      <c r="O674" s="15"/>
      <c r="P674" s="15"/>
      <c r="Q674" s="15"/>
      <c r="R674" s="15"/>
      <c r="S674" s="15"/>
    </row>
    <row r="675">
      <c r="A675" s="15"/>
      <c r="B675" s="15"/>
      <c r="C675" s="15"/>
      <c r="D675" s="15"/>
      <c r="E675" s="15"/>
      <c r="F675" s="15"/>
      <c r="G675" s="15"/>
      <c r="H675" s="15"/>
      <c r="I675" s="15"/>
      <c r="J675" s="15"/>
      <c r="K675" s="895"/>
      <c r="L675" s="15"/>
      <c r="M675" s="15"/>
      <c r="N675" s="15"/>
      <c r="O675" s="15"/>
      <c r="P675" s="15"/>
      <c r="Q675" s="15"/>
      <c r="R675" s="15"/>
      <c r="S675" s="15"/>
    </row>
    <row r="676">
      <c r="A676" s="15"/>
      <c r="B676" s="15"/>
      <c r="C676" s="15"/>
      <c r="D676" s="15"/>
      <c r="E676" s="15"/>
      <c r="F676" s="15"/>
      <c r="G676" s="15"/>
      <c r="H676" s="15"/>
      <c r="I676" s="15"/>
      <c r="J676" s="15"/>
      <c r="K676" s="895"/>
      <c r="L676" s="15"/>
      <c r="M676" s="15"/>
      <c r="N676" s="15"/>
      <c r="O676" s="15"/>
      <c r="P676" s="15"/>
      <c r="Q676" s="15"/>
      <c r="R676" s="15"/>
      <c r="S676" s="15"/>
    </row>
    <row r="677">
      <c r="A677" s="15"/>
      <c r="B677" s="15"/>
      <c r="C677" s="15"/>
      <c r="D677" s="15"/>
      <c r="E677" s="15"/>
      <c r="F677" s="15"/>
      <c r="G677" s="15"/>
      <c r="H677" s="15"/>
      <c r="I677" s="15"/>
      <c r="J677" s="15"/>
      <c r="K677" s="895"/>
      <c r="L677" s="15"/>
      <c r="M677" s="15"/>
      <c r="N677" s="15"/>
      <c r="O677" s="15"/>
      <c r="P677" s="15"/>
      <c r="Q677" s="15"/>
      <c r="R677" s="15"/>
      <c r="S677" s="15"/>
    </row>
    <row r="678">
      <c r="A678" s="15"/>
      <c r="B678" s="15"/>
      <c r="C678" s="15"/>
      <c r="D678" s="15"/>
      <c r="E678" s="15"/>
      <c r="F678" s="15"/>
      <c r="G678" s="15"/>
      <c r="H678" s="15"/>
      <c r="I678" s="15"/>
      <c r="J678" s="15"/>
      <c r="K678" s="895"/>
      <c r="L678" s="15"/>
      <c r="M678" s="15"/>
      <c r="N678" s="15"/>
      <c r="O678" s="15"/>
      <c r="P678" s="15"/>
      <c r="Q678" s="15"/>
      <c r="R678" s="15"/>
      <c r="S678" s="15"/>
    </row>
    <row r="679">
      <c r="A679" s="15"/>
      <c r="B679" s="15"/>
      <c r="C679" s="15"/>
      <c r="D679" s="15"/>
      <c r="E679" s="15"/>
      <c r="F679" s="15"/>
      <c r="G679" s="15"/>
      <c r="H679" s="15"/>
      <c r="I679" s="15"/>
      <c r="J679" s="15"/>
      <c r="K679" s="895"/>
      <c r="L679" s="15"/>
      <c r="M679" s="15"/>
      <c r="N679" s="15"/>
      <c r="O679" s="15"/>
      <c r="P679" s="15"/>
      <c r="Q679" s="15"/>
      <c r="R679" s="15"/>
      <c r="S679" s="15"/>
    </row>
    <row r="680">
      <c r="A680" s="15"/>
      <c r="B680" s="15"/>
      <c r="C680" s="15"/>
      <c r="D680" s="15"/>
      <c r="E680" s="15"/>
      <c r="F680" s="15"/>
      <c r="G680" s="15"/>
      <c r="H680" s="15"/>
      <c r="I680" s="15"/>
      <c r="J680" s="15"/>
      <c r="K680" s="895"/>
      <c r="L680" s="15"/>
      <c r="M680" s="15"/>
      <c r="N680" s="15"/>
      <c r="O680" s="15"/>
      <c r="P680" s="15"/>
      <c r="Q680" s="15"/>
      <c r="R680" s="15"/>
      <c r="S680" s="15"/>
    </row>
    <row r="681">
      <c r="A681" s="15"/>
      <c r="B681" s="15"/>
      <c r="C681" s="15"/>
      <c r="D681" s="15"/>
      <c r="E681" s="15"/>
      <c r="F681" s="15"/>
      <c r="G681" s="15"/>
      <c r="H681" s="15"/>
      <c r="I681" s="15"/>
      <c r="J681" s="15"/>
      <c r="K681" s="895"/>
      <c r="L681" s="15"/>
      <c r="M681" s="15"/>
      <c r="N681" s="15"/>
      <c r="O681" s="15"/>
      <c r="P681" s="15"/>
      <c r="Q681" s="15"/>
      <c r="R681" s="15"/>
      <c r="S681" s="15"/>
    </row>
    <row r="682">
      <c r="A682" s="15"/>
      <c r="B682" s="15"/>
      <c r="C682" s="15"/>
      <c r="D682" s="15"/>
      <c r="E682" s="15"/>
      <c r="F682" s="15"/>
      <c r="G682" s="15"/>
      <c r="H682" s="15"/>
      <c r="I682" s="15"/>
      <c r="J682" s="15"/>
      <c r="K682" s="895"/>
      <c r="L682" s="15"/>
      <c r="M682" s="15"/>
      <c r="N682" s="15"/>
      <c r="O682" s="15"/>
      <c r="P682" s="15"/>
      <c r="Q682" s="15"/>
      <c r="R682" s="15"/>
      <c r="S682" s="15"/>
    </row>
    <row r="683">
      <c r="A683" s="15"/>
      <c r="B683" s="15"/>
      <c r="C683" s="15"/>
      <c r="D683" s="15"/>
      <c r="E683" s="15"/>
      <c r="F683" s="15"/>
      <c r="G683" s="15"/>
      <c r="H683" s="15"/>
      <c r="I683" s="15"/>
      <c r="J683" s="15"/>
      <c r="K683" s="895"/>
      <c r="L683" s="15"/>
      <c r="M683" s="15"/>
      <c r="N683" s="15"/>
      <c r="O683" s="15"/>
      <c r="P683" s="15"/>
      <c r="Q683" s="15"/>
      <c r="R683" s="15"/>
      <c r="S683" s="15"/>
    </row>
    <row r="684">
      <c r="A684" s="15"/>
      <c r="B684" s="15"/>
      <c r="C684" s="15"/>
      <c r="D684" s="15"/>
      <c r="E684" s="15"/>
      <c r="F684" s="15"/>
      <c r="G684" s="15"/>
      <c r="H684" s="15"/>
      <c r="I684" s="15"/>
      <c r="J684" s="15"/>
      <c r="K684" s="895"/>
      <c r="L684" s="15"/>
      <c r="M684" s="15"/>
      <c r="N684" s="15"/>
      <c r="O684" s="15"/>
      <c r="P684" s="15"/>
      <c r="Q684" s="15"/>
      <c r="R684" s="15"/>
      <c r="S684" s="15"/>
    </row>
    <row r="685">
      <c r="A685" s="15"/>
      <c r="B685" s="15"/>
      <c r="C685" s="15"/>
      <c r="D685" s="15"/>
      <c r="E685" s="15"/>
      <c r="F685" s="15"/>
      <c r="G685" s="15"/>
      <c r="H685" s="15"/>
      <c r="I685" s="15"/>
      <c r="J685" s="15"/>
      <c r="K685" s="895"/>
      <c r="L685" s="15"/>
      <c r="M685" s="15"/>
      <c r="N685" s="15"/>
      <c r="O685" s="15"/>
      <c r="P685" s="15"/>
      <c r="Q685" s="15"/>
      <c r="R685" s="15"/>
      <c r="S685" s="15"/>
    </row>
    <row r="686">
      <c r="A686" s="15"/>
      <c r="B686" s="15"/>
      <c r="C686" s="15"/>
      <c r="D686" s="15"/>
      <c r="E686" s="15"/>
      <c r="F686" s="15"/>
      <c r="G686" s="15"/>
      <c r="H686" s="15"/>
      <c r="I686" s="15"/>
      <c r="J686" s="15"/>
      <c r="K686" s="895"/>
      <c r="L686" s="15"/>
      <c r="M686" s="15"/>
      <c r="N686" s="15"/>
      <c r="O686" s="15"/>
      <c r="P686" s="15"/>
      <c r="Q686" s="15"/>
      <c r="R686" s="15"/>
      <c r="S686" s="15"/>
    </row>
    <row r="687">
      <c r="A687" s="15"/>
      <c r="B687" s="15"/>
      <c r="C687" s="15"/>
      <c r="D687" s="15"/>
      <c r="E687" s="15"/>
      <c r="F687" s="15"/>
      <c r="G687" s="15"/>
      <c r="H687" s="15"/>
      <c r="I687" s="15"/>
      <c r="J687" s="15"/>
      <c r="K687" s="895"/>
      <c r="L687" s="15"/>
      <c r="M687" s="15"/>
      <c r="N687" s="15"/>
      <c r="O687" s="15"/>
      <c r="P687" s="15"/>
      <c r="Q687" s="15"/>
      <c r="R687" s="15"/>
      <c r="S687" s="15"/>
    </row>
    <row r="688">
      <c r="A688" s="15"/>
      <c r="B688" s="15"/>
      <c r="C688" s="15"/>
      <c r="D688" s="15"/>
      <c r="E688" s="15"/>
      <c r="F688" s="15"/>
      <c r="G688" s="15"/>
      <c r="H688" s="15"/>
      <c r="I688" s="15"/>
      <c r="J688" s="15"/>
      <c r="K688" s="895"/>
      <c r="L688" s="15"/>
      <c r="M688" s="15"/>
      <c r="N688" s="15"/>
      <c r="O688" s="15"/>
      <c r="P688" s="15"/>
      <c r="Q688" s="15"/>
      <c r="R688" s="15"/>
      <c r="S688" s="15"/>
    </row>
    <row r="689">
      <c r="A689" s="15"/>
      <c r="B689" s="15"/>
      <c r="C689" s="15"/>
      <c r="D689" s="15"/>
      <c r="E689" s="15"/>
      <c r="F689" s="15"/>
      <c r="G689" s="15"/>
      <c r="H689" s="15"/>
      <c r="I689" s="15"/>
      <c r="J689" s="15"/>
      <c r="K689" s="895"/>
      <c r="L689" s="15"/>
      <c r="M689" s="15"/>
      <c r="N689" s="15"/>
      <c r="O689" s="15"/>
      <c r="P689" s="15"/>
      <c r="Q689" s="15"/>
      <c r="R689" s="15"/>
      <c r="S689" s="15"/>
    </row>
    <row r="690">
      <c r="A690" s="15"/>
      <c r="B690" s="15"/>
      <c r="C690" s="15"/>
      <c r="D690" s="15"/>
      <c r="E690" s="15"/>
      <c r="F690" s="15"/>
      <c r="G690" s="15"/>
      <c r="H690" s="15"/>
      <c r="I690" s="15"/>
      <c r="J690" s="15"/>
      <c r="K690" s="895"/>
      <c r="L690" s="15"/>
      <c r="M690" s="15"/>
      <c r="N690" s="15"/>
      <c r="O690" s="15"/>
      <c r="P690" s="15"/>
      <c r="Q690" s="15"/>
      <c r="R690" s="15"/>
      <c r="S690" s="15"/>
    </row>
    <row r="691">
      <c r="A691" s="15"/>
      <c r="B691" s="15"/>
      <c r="C691" s="15"/>
      <c r="D691" s="15"/>
      <c r="E691" s="15"/>
      <c r="F691" s="15"/>
      <c r="G691" s="15"/>
      <c r="H691" s="15"/>
      <c r="I691" s="15"/>
      <c r="J691" s="15"/>
      <c r="K691" s="895"/>
      <c r="L691" s="15"/>
      <c r="M691" s="15"/>
      <c r="N691" s="15"/>
      <c r="O691" s="15"/>
      <c r="P691" s="15"/>
      <c r="Q691" s="15"/>
      <c r="R691" s="15"/>
      <c r="S691" s="15"/>
    </row>
    <row r="692">
      <c r="A692" s="15"/>
      <c r="B692" s="15"/>
      <c r="C692" s="15"/>
      <c r="D692" s="15"/>
      <c r="E692" s="15"/>
      <c r="F692" s="15"/>
      <c r="G692" s="15"/>
      <c r="H692" s="15"/>
      <c r="I692" s="15"/>
      <c r="J692" s="15"/>
      <c r="K692" s="895"/>
      <c r="L692" s="15"/>
      <c r="M692" s="15"/>
      <c r="N692" s="15"/>
      <c r="O692" s="15"/>
      <c r="P692" s="15"/>
      <c r="Q692" s="15"/>
      <c r="R692" s="15"/>
      <c r="S692" s="15"/>
    </row>
    <row r="693">
      <c r="A693" s="15"/>
      <c r="B693" s="15"/>
      <c r="C693" s="15"/>
      <c r="D693" s="15"/>
      <c r="E693" s="15"/>
      <c r="F693" s="15"/>
      <c r="G693" s="15"/>
      <c r="H693" s="15"/>
      <c r="I693" s="15"/>
      <c r="J693" s="15"/>
      <c r="K693" s="895"/>
      <c r="L693" s="15"/>
      <c r="M693" s="15"/>
      <c r="N693" s="15"/>
      <c r="O693" s="15"/>
      <c r="P693" s="15"/>
      <c r="Q693" s="15"/>
      <c r="R693" s="15"/>
      <c r="S693" s="15"/>
    </row>
    <row r="694">
      <c r="A694" s="15"/>
      <c r="B694" s="15"/>
      <c r="C694" s="15"/>
      <c r="D694" s="15"/>
      <c r="E694" s="15"/>
      <c r="F694" s="15"/>
      <c r="G694" s="15"/>
      <c r="H694" s="15"/>
      <c r="I694" s="15"/>
      <c r="J694" s="15"/>
      <c r="K694" s="895"/>
      <c r="L694" s="15"/>
      <c r="M694" s="15"/>
      <c r="N694" s="15"/>
      <c r="O694" s="15"/>
      <c r="P694" s="15"/>
      <c r="Q694" s="15"/>
      <c r="R694" s="15"/>
      <c r="S694" s="15"/>
    </row>
    <row r="695">
      <c r="A695" s="15"/>
      <c r="B695" s="15"/>
      <c r="C695" s="15"/>
      <c r="D695" s="15"/>
      <c r="E695" s="15"/>
      <c r="F695" s="15"/>
      <c r="G695" s="15"/>
      <c r="H695" s="15"/>
      <c r="I695" s="15"/>
      <c r="J695" s="15"/>
      <c r="K695" s="895"/>
      <c r="L695" s="15"/>
      <c r="M695" s="15"/>
      <c r="N695" s="15"/>
      <c r="O695" s="15"/>
      <c r="P695" s="15"/>
      <c r="Q695" s="15"/>
      <c r="R695" s="15"/>
      <c r="S695" s="15"/>
    </row>
    <row r="696">
      <c r="A696" s="15"/>
      <c r="B696" s="15"/>
      <c r="C696" s="15"/>
      <c r="D696" s="15"/>
      <c r="E696" s="15"/>
      <c r="F696" s="15"/>
      <c r="G696" s="15"/>
      <c r="H696" s="15"/>
      <c r="I696" s="15"/>
      <c r="J696" s="15"/>
      <c r="K696" s="895"/>
      <c r="L696" s="15"/>
      <c r="M696" s="15"/>
      <c r="N696" s="15"/>
      <c r="O696" s="15"/>
      <c r="P696" s="15"/>
      <c r="Q696" s="15"/>
      <c r="R696" s="15"/>
      <c r="S696" s="15"/>
    </row>
    <row r="697">
      <c r="A697" s="15"/>
      <c r="B697" s="15"/>
      <c r="C697" s="15"/>
      <c r="D697" s="15"/>
      <c r="E697" s="15"/>
      <c r="F697" s="15"/>
      <c r="G697" s="15"/>
      <c r="H697" s="15"/>
      <c r="I697" s="15"/>
      <c r="J697" s="15"/>
      <c r="K697" s="895"/>
      <c r="L697" s="15"/>
      <c r="M697" s="15"/>
      <c r="N697" s="15"/>
      <c r="O697" s="15"/>
      <c r="P697" s="15"/>
      <c r="Q697" s="15"/>
      <c r="R697" s="15"/>
      <c r="S697" s="15"/>
    </row>
    <row r="698">
      <c r="A698" s="15"/>
      <c r="B698" s="15"/>
      <c r="C698" s="15"/>
      <c r="D698" s="15"/>
      <c r="E698" s="15"/>
      <c r="F698" s="15"/>
      <c r="G698" s="15"/>
      <c r="H698" s="15"/>
      <c r="I698" s="15"/>
      <c r="J698" s="15"/>
      <c r="K698" s="895"/>
      <c r="L698" s="15"/>
      <c r="M698" s="15"/>
      <c r="N698" s="15"/>
      <c r="O698" s="15"/>
      <c r="P698" s="15"/>
      <c r="Q698" s="15"/>
      <c r="R698" s="15"/>
      <c r="S698" s="15"/>
    </row>
    <row r="699">
      <c r="A699" s="15"/>
      <c r="B699" s="15"/>
      <c r="C699" s="15"/>
      <c r="D699" s="15"/>
      <c r="E699" s="15"/>
      <c r="F699" s="15"/>
      <c r="G699" s="15"/>
      <c r="H699" s="15"/>
      <c r="I699" s="15"/>
      <c r="J699" s="15"/>
      <c r="K699" s="895"/>
      <c r="L699" s="15"/>
      <c r="M699" s="15"/>
      <c r="N699" s="15"/>
      <c r="O699" s="15"/>
      <c r="P699" s="15"/>
      <c r="Q699" s="15"/>
      <c r="R699" s="15"/>
      <c r="S699" s="15"/>
    </row>
    <row r="700">
      <c r="A700" s="15"/>
      <c r="B700" s="15"/>
      <c r="C700" s="15"/>
      <c r="D700" s="15"/>
      <c r="E700" s="15"/>
      <c r="F700" s="15"/>
      <c r="G700" s="15"/>
      <c r="H700" s="15"/>
      <c r="I700" s="15"/>
      <c r="J700" s="15"/>
      <c r="K700" s="895"/>
      <c r="L700" s="15"/>
      <c r="M700" s="15"/>
      <c r="N700" s="15"/>
      <c r="O700" s="15"/>
      <c r="P700" s="15"/>
      <c r="Q700" s="15"/>
      <c r="R700" s="15"/>
      <c r="S700" s="15"/>
    </row>
    <row r="701">
      <c r="A701" s="15"/>
      <c r="B701" s="15"/>
      <c r="C701" s="15"/>
      <c r="D701" s="15"/>
      <c r="E701" s="15"/>
      <c r="F701" s="15"/>
      <c r="G701" s="15"/>
      <c r="H701" s="15"/>
      <c r="I701" s="15"/>
      <c r="J701" s="15"/>
      <c r="K701" s="895"/>
      <c r="L701" s="15"/>
      <c r="M701" s="15"/>
      <c r="N701" s="15"/>
      <c r="O701" s="15"/>
      <c r="P701" s="15"/>
      <c r="Q701" s="15"/>
      <c r="R701" s="15"/>
      <c r="S701" s="15"/>
    </row>
    <row r="702">
      <c r="A702" s="15"/>
      <c r="B702" s="15"/>
      <c r="C702" s="15"/>
      <c r="D702" s="15"/>
      <c r="E702" s="15"/>
      <c r="F702" s="15"/>
      <c r="G702" s="15"/>
      <c r="H702" s="15"/>
      <c r="I702" s="15"/>
      <c r="J702" s="15"/>
      <c r="K702" s="895"/>
      <c r="L702" s="15"/>
      <c r="M702" s="15"/>
      <c r="N702" s="15"/>
      <c r="O702" s="15"/>
      <c r="P702" s="15"/>
      <c r="Q702" s="15"/>
      <c r="R702" s="15"/>
      <c r="S702" s="15"/>
    </row>
    <row r="703">
      <c r="A703" s="15"/>
      <c r="B703" s="15"/>
      <c r="C703" s="15"/>
      <c r="D703" s="15"/>
      <c r="E703" s="15"/>
      <c r="F703" s="15"/>
      <c r="G703" s="15"/>
      <c r="H703" s="15"/>
      <c r="I703" s="15"/>
      <c r="J703" s="15"/>
      <c r="K703" s="895"/>
      <c r="L703" s="15"/>
      <c r="M703" s="15"/>
      <c r="N703" s="15"/>
      <c r="O703" s="15"/>
      <c r="P703" s="15"/>
      <c r="Q703" s="15"/>
      <c r="R703" s="15"/>
      <c r="S703" s="15"/>
    </row>
    <row r="704">
      <c r="A704" s="15"/>
      <c r="B704" s="15"/>
      <c r="C704" s="15"/>
      <c r="D704" s="15"/>
      <c r="E704" s="15"/>
      <c r="F704" s="15"/>
      <c r="G704" s="15"/>
      <c r="H704" s="15"/>
      <c r="I704" s="15"/>
      <c r="J704" s="15"/>
      <c r="K704" s="895"/>
      <c r="L704" s="15"/>
      <c r="M704" s="15"/>
      <c r="N704" s="15"/>
      <c r="O704" s="15"/>
      <c r="P704" s="15"/>
      <c r="Q704" s="15"/>
      <c r="R704" s="15"/>
      <c r="S704" s="15"/>
    </row>
    <row r="705">
      <c r="A705" s="15"/>
      <c r="B705" s="15"/>
      <c r="C705" s="15"/>
      <c r="D705" s="15"/>
      <c r="E705" s="15"/>
      <c r="F705" s="15"/>
      <c r="G705" s="15"/>
      <c r="H705" s="15"/>
      <c r="I705" s="15"/>
      <c r="J705" s="15"/>
      <c r="K705" s="895"/>
      <c r="L705" s="15"/>
      <c r="M705" s="15"/>
      <c r="N705" s="15"/>
      <c r="O705" s="15"/>
      <c r="P705" s="15"/>
      <c r="Q705" s="15"/>
      <c r="R705" s="15"/>
      <c r="S705" s="15"/>
    </row>
    <row r="706">
      <c r="A706" s="15"/>
      <c r="B706" s="15"/>
      <c r="C706" s="15"/>
      <c r="D706" s="15"/>
      <c r="E706" s="15"/>
      <c r="F706" s="15"/>
      <c r="G706" s="15"/>
      <c r="H706" s="15"/>
      <c r="I706" s="15"/>
      <c r="J706" s="15"/>
      <c r="K706" s="895"/>
      <c r="L706" s="15"/>
      <c r="M706" s="15"/>
      <c r="N706" s="15"/>
      <c r="O706" s="15"/>
      <c r="P706" s="15"/>
      <c r="Q706" s="15"/>
      <c r="R706" s="15"/>
      <c r="S706" s="15"/>
    </row>
    <row r="707">
      <c r="A707" s="15"/>
      <c r="B707" s="15"/>
      <c r="C707" s="15"/>
      <c r="D707" s="15"/>
      <c r="E707" s="15"/>
      <c r="F707" s="15"/>
      <c r="G707" s="15"/>
      <c r="H707" s="15"/>
      <c r="I707" s="15"/>
      <c r="J707" s="15"/>
      <c r="K707" s="895"/>
      <c r="L707" s="15"/>
      <c r="M707" s="15"/>
      <c r="N707" s="15"/>
      <c r="O707" s="15"/>
      <c r="P707" s="15"/>
      <c r="Q707" s="15"/>
      <c r="R707" s="15"/>
      <c r="S707" s="15"/>
    </row>
    <row r="708">
      <c r="A708" s="15"/>
      <c r="B708" s="15"/>
      <c r="C708" s="15"/>
      <c r="D708" s="15"/>
      <c r="E708" s="15"/>
      <c r="F708" s="15"/>
      <c r="G708" s="15"/>
      <c r="H708" s="15"/>
      <c r="I708" s="15"/>
      <c r="J708" s="15"/>
      <c r="K708" s="895"/>
      <c r="L708" s="15"/>
      <c r="M708" s="15"/>
      <c r="N708" s="15"/>
      <c r="O708" s="15"/>
      <c r="P708" s="15"/>
      <c r="Q708" s="15"/>
      <c r="R708" s="15"/>
      <c r="S708" s="15"/>
    </row>
    <row r="709">
      <c r="A709" s="15"/>
      <c r="B709" s="15"/>
      <c r="C709" s="15"/>
      <c r="D709" s="15"/>
      <c r="E709" s="15"/>
      <c r="F709" s="15"/>
      <c r="G709" s="15"/>
      <c r="H709" s="15"/>
      <c r="I709" s="15"/>
      <c r="J709" s="15"/>
      <c r="K709" s="895"/>
      <c r="L709" s="15"/>
      <c r="M709" s="15"/>
      <c r="N709" s="15"/>
      <c r="O709" s="15"/>
      <c r="P709" s="15"/>
      <c r="Q709" s="15"/>
      <c r="R709" s="15"/>
      <c r="S709" s="15"/>
    </row>
    <row r="710">
      <c r="A710" s="15"/>
      <c r="B710" s="15"/>
      <c r="C710" s="15"/>
      <c r="D710" s="15"/>
      <c r="E710" s="15"/>
      <c r="F710" s="15"/>
      <c r="G710" s="15"/>
      <c r="H710" s="15"/>
      <c r="I710" s="15"/>
      <c r="J710" s="15"/>
      <c r="K710" s="895"/>
      <c r="L710" s="15"/>
      <c r="M710" s="15"/>
      <c r="N710" s="15"/>
      <c r="O710" s="15"/>
      <c r="P710" s="15"/>
      <c r="Q710" s="15"/>
      <c r="R710" s="15"/>
      <c r="S710" s="15"/>
    </row>
    <row r="711">
      <c r="A711" s="15"/>
      <c r="B711" s="15"/>
      <c r="C711" s="15"/>
      <c r="D711" s="15"/>
      <c r="E711" s="15"/>
      <c r="F711" s="15"/>
      <c r="G711" s="15"/>
      <c r="H711" s="15"/>
      <c r="I711" s="15"/>
      <c r="J711" s="15"/>
      <c r="K711" s="895"/>
      <c r="L711" s="15"/>
      <c r="M711" s="15"/>
      <c r="N711" s="15"/>
      <c r="O711" s="15"/>
      <c r="P711" s="15"/>
      <c r="Q711" s="15"/>
      <c r="R711" s="15"/>
      <c r="S711" s="15"/>
    </row>
    <row r="712">
      <c r="A712" s="15"/>
      <c r="B712" s="15"/>
      <c r="C712" s="15"/>
      <c r="D712" s="15"/>
      <c r="E712" s="15"/>
      <c r="F712" s="15"/>
      <c r="G712" s="15"/>
      <c r="H712" s="15"/>
      <c r="I712" s="15"/>
      <c r="J712" s="15"/>
      <c r="K712" s="895"/>
      <c r="L712" s="15"/>
      <c r="M712" s="15"/>
      <c r="N712" s="15"/>
      <c r="O712" s="15"/>
      <c r="P712" s="15"/>
      <c r="Q712" s="15"/>
      <c r="R712" s="15"/>
      <c r="S712" s="15"/>
    </row>
    <row r="713">
      <c r="A713" s="15"/>
      <c r="B713" s="15"/>
      <c r="C713" s="15"/>
      <c r="D713" s="15"/>
      <c r="E713" s="15"/>
      <c r="F713" s="15"/>
      <c r="G713" s="15"/>
      <c r="H713" s="15"/>
      <c r="I713" s="15"/>
      <c r="J713" s="15"/>
      <c r="K713" s="895"/>
      <c r="L713" s="15"/>
      <c r="M713" s="15"/>
      <c r="N713" s="15"/>
      <c r="O713" s="15"/>
      <c r="P713" s="15"/>
      <c r="Q713" s="15"/>
      <c r="R713" s="15"/>
      <c r="S713" s="15"/>
    </row>
    <row r="714">
      <c r="A714" s="15"/>
      <c r="B714" s="15"/>
      <c r="C714" s="15"/>
      <c r="D714" s="15"/>
      <c r="E714" s="15"/>
      <c r="F714" s="15"/>
      <c r="G714" s="15"/>
      <c r="H714" s="15"/>
      <c r="I714" s="15"/>
      <c r="J714" s="15"/>
      <c r="K714" s="895"/>
      <c r="L714" s="15"/>
      <c r="M714" s="15"/>
      <c r="N714" s="15"/>
      <c r="O714" s="15"/>
      <c r="P714" s="15"/>
      <c r="Q714" s="15"/>
      <c r="R714" s="15"/>
      <c r="S714" s="15"/>
    </row>
    <row r="715">
      <c r="A715" s="15"/>
      <c r="B715" s="15"/>
      <c r="C715" s="15"/>
      <c r="D715" s="15"/>
      <c r="E715" s="15"/>
      <c r="F715" s="15"/>
      <c r="G715" s="15"/>
      <c r="H715" s="15"/>
      <c r="I715" s="15"/>
      <c r="J715" s="15"/>
      <c r="K715" s="895"/>
      <c r="L715" s="15"/>
      <c r="M715" s="15"/>
      <c r="N715" s="15"/>
      <c r="O715" s="15"/>
      <c r="P715" s="15"/>
      <c r="Q715" s="15"/>
      <c r="R715" s="15"/>
      <c r="S715" s="15"/>
    </row>
    <row r="716">
      <c r="A716" s="15"/>
      <c r="B716" s="15"/>
      <c r="C716" s="15"/>
      <c r="D716" s="15"/>
      <c r="E716" s="15"/>
      <c r="F716" s="15"/>
      <c r="G716" s="15"/>
      <c r="H716" s="15"/>
      <c r="I716" s="15"/>
      <c r="J716" s="15"/>
      <c r="K716" s="895"/>
      <c r="L716" s="15"/>
      <c r="M716" s="15"/>
      <c r="N716" s="15"/>
      <c r="O716" s="15"/>
      <c r="P716" s="15"/>
      <c r="Q716" s="15"/>
      <c r="R716" s="15"/>
      <c r="S716" s="15"/>
    </row>
    <row r="717">
      <c r="A717" s="15"/>
      <c r="B717" s="15"/>
      <c r="C717" s="15"/>
      <c r="D717" s="15"/>
      <c r="E717" s="15"/>
      <c r="F717" s="15"/>
      <c r="G717" s="15"/>
      <c r="H717" s="15"/>
      <c r="I717" s="15"/>
      <c r="J717" s="15"/>
      <c r="K717" s="895"/>
      <c r="L717" s="15"/>
      <c r="M717" s="15"/>
      <c r="N717" s="15"/>
      <c r="O717" s="15"/>
      <c r="P717" s="15"/>
      <c r="Q717" s="15"/>
      <c r="R717" s="15"/>
      <c r="S717" s="15"/>
    </row>
    <row r="718">
      <c r="A718" s="15"/>
      <c r="B718" s="15"/>
      <c r="C718" s="15"/>
      <c r="D718" s="15"/>
      <c r="E718" s="15"/>
      <c r="F718" s="15"/>
      <c r="G718" s="15"/>
      <c r="H718" s="15"/>
      <c r="I718" s="15"/>
      <c r="J718" s="15"/>
      <c r="K718" s="895"/>
      <c r="L718" s="15"/>
      <c r="M718" s="15"/>
      <c r="N718" s="15"/>
      <c r="O718" s="15"/>
      <c r="P718" s="15"/>
      <c r="Q718" s="15"/>
      <c r="R718" s="15"/>
      <c r="S718" s="15"/>
    </row>
    <row r="719">
      <c r="A719" s="15"/>
      <c r="B719" s="15"/>
      <c r="C719" s="15"/>
      <c r="D719" s="15"/>
      <c r="E719" s="15"/>
      <c r="F719" s="15"/>
      <c r="G719" s="15"/>
      <c r="H719" s="15"/>
      <c r="I719" s="15"/>
      <c r="J719" s="15"/>
      <c r="K719" s="895"/>
      <c r="L719" s="15"/>
      <c r="M719" s="15"/>
      <c r="N719" s="15"/>
      <c r="O719" s="15"/>
      <c r="P719" s="15"/>
      <c r="Q719" s="15"/>
      <c r="R719" s="15"/>
      <c r="S719" s="15"/>
    </row>
    <row r="720">
      <c r="A720" s="15"/>
      <c r="B720" s="15"/>
      <c r="C720" s="15"/>
      <c r="D720" s="15"/>
      <c r="E720" s="15"/>
      <c r="F720" s="15"/>
      <c r="G720" s="15"/>
      <c r="H720" s="15"/>
      <c r="I720" s="15"/>
      <c r="J720" s="15"/>
      <c r="K720" s="895"/>
      <c r="L720" s="15"/>
      <c r="M720" s="15"/>
      <c r="N720" s="15"/>
      <c r="O720" s="15"/>
      <c r="P720" s="15"/>
      <c r="Q720" s="15"/>
      <c r="R720" s="15"/>
      <c r="S720" s="15"/>
    </row>
    <row r="721">
      <c r="A721" s="15"/>
      <c r="B721" s="15"/>
      <c r="C721" s="15"/>
      <c r="D721" s="15"/>
      <c r="E721" s="15"/>
      <c r="F721" s="15"/>
      <c r="G721" s="15"/>
      <c r="H721" s="15"/>
      <c r="I721" s="15"/>
      <c r="J721" s="15"/>
      <c r="K721" s="895"/>
      <c r="L721" s="15"/>
      <c r="M721" s="15"/>
      <c r="N721" s="15"/>
      <c r="O721" s="15"/>
      <c r="P721" s="15"/>
      <c r="Q721" s="15"/>
      <c r="R721" s="15"/>
      <c r="S721" s="15"/>
    </row>
    <row r="722">
      <c r="A722" s="15"/>
      <c r="B722" s="15"/>
      <c r="C722" s="15"/>
      <c r="D722" s="15"/>
      <c r="E722" s="15"/>
      <c r="F722" s="15"/>
      <c r="G722" s="15"/>
      <c r="H722" s="15"/>
      <c r="I722" s="15"/>
      <c r="J722" s="15"/>
      <c r="K722" s="895"/>
      <c r="L722" s="15"/>
      <c r="M722" s="15"/>
      <c r="N722" s="15"/>
      <c r="O722" s="15"/>
      <c r="P722" s="15"/>
      <c r="Q722" s="15"/>
      <c r="R722" s="15"/>
      <c r="S722" s="15"/>
    </row>
    <row r="723">
      <c r="A723" s="15"/>
      <c r="B723" s="15"/>
      <c r="C723" s="15"/>
      <c r="D723" s="15"/>
      <c r="E723" s="15"/>
      <c r="F723" s="15"/>
      <c r="G723" s="15"/>
      <c r="H723" s="15"/>
      <c r="I723" s="15"/>
      <c r="J723" s="15"/>
      <c r="K723" s="895"/>
      <c r="L723" s="15"/>
      <c r="M723" s="15"/>
      <c r="N723" s="15"/>
      <c r="O723" s="15"/>
      <c r="P723" s="15"/>
      <c r="Q723" s="15"/>
      <c r="R723" s="15"/>
      <c r="S723" s="15"/>
    </row>
    <row r="724">
      <c r="A724" s="15"/>
      <c r="B724" s="15"/>
      <c r="C724" s="15"/>
      <c r="D724" s="15"/>
      <c r="E724" s="15"/>
      <c r="F724" s="15"/>
      <c r="G724" s="15"/>
      <c r="H724" s="15"/>
      <c r="I724" s="15"/>
      <c r="J724" s="15"/>
      <c r="K724" s="895"/>
      <c r="L724" s="15"/>
      <c r="M724" s="15"/>
      <c r="N724" s="15"/>
      <c r="O724" s="15"/>
      <c r="P724" s="15"/>
      <c r="Q724" s="15"/>
      <c r="R724" s="15"/>
      <c r="S724" s="15"/>
    </row>
    <row r="725">
      <c r="A725" s="15"/>
      <c r="B725" s="15"/>
      <c r="C725" s="15"/>
      <c r="D725" s="15"/>
      <c r="E725" s="15"/>
      <c r="F725" s="15"/>
      <c r="G725" s="15"/>
      <c r="H725" s="15"/>
      <c r="I725" s="15"/>
      <c r="J725" s="15"/>
      <c r="K725" s="895"/>
      <c r="L725" s="15"/>
      <c r="M725" s="15"/>
      <c r="N725" s="15"/>
      <c r="O725" s="15"/>
      <c r="P725" s="15"/>
      <c r="Q725" s="15"/>
      <c r="R725" s="15"/>
      <c r="S725" s="15"/>
    </row>
    <row r="726">
      <c r="A726" s="15"/>
      <c r="B726" s="15"/>
      <c r="C726" s="15"/>
      <c r="D726" s="15"/>
      <c r="E726" s="15"/>
      <c r="F726" s="15"/>
      <c r="G726" s="15"/>
      <c r="H726" s="15"/>
      <c r="I726" s="15"/>
      <c r="J726" s="15"/>
      <c r="K726" s="895"/>
      <c r="L726" s="15"/>
      <c r="M726" s="15"/>
      <c r="N726" s="15"/>
      <c r="O726" s="15"/>
      <c r="P726" s="15"/>
      <c r="Q726" s="15"/>
      <c r="R726" s="15"/>
      <c r="S726" s="15"/>
    </row>
    <row r="727">
      <c r="A727" s="15"/>
      <c r="B727" s="15"/>
      <c r="C727" s="15"/>
      <c r="D727" s="15"/>
      <c r="E727" s="15"/>
      <c r="F727" s="15"/>
      <c r="G727" s="15"/>
      <c r="H727" s="15"/>
      <c r="I727" s="15"/>
      <c r="J727" s="15"/>
      <c r="K727" s="895"/>
      <c r="L727" s="15"/>
      <c r="M727" s="15"/>
      <c r="N727" s="15"/>
      <c r="O727" s="15"/>
      <c r="P727" s="15"/>
      <c r="Q727" s="15"/>
      <c r="R727" s="15"/>
      <c r="S727" s="15"/>
    </row>
    <row r="728">
      <c r="A728" s="15"/>
      <c r="B728" s="15"/>
      <c r="C728" s="15"/>
      <c r="D728" s="15"/>
      <c r="E728" s="15"/>
      <c r="F728" s="15"/>
      <c r="G728" s="15"/>
      <c r="H728" s="15"/>
      <c r="I728" s="15"/>
      <c r="J728" s="15"/>
      <c r="K728" s="895"/>
      <c r="L728" s="15"/>
      <c r="M728" s="15"/>
      <c r="N728" s="15"/>
      <c r="O728" s="15"/>
      <c r="P728" s="15"/>
      <c r="Q728" s="15"/>
      <c r="R728" s="15"/>
      <c r="S728" s="15"/>
    </row>
    <row r="729">
      <c r="A729" s="15"/>
      <c r="B729" s="15"/>
      <c r="C729" s="15"/>
      <c r="D729" s="15"/>
      <c r="E729" s="15"/>
      <c r="F729" s="15"/>
      <c r="G729" s="15"/>
      <c r="H729" s="15"/>
      <c r="I729" s="15"/>
      <c r="J729" s="15"/>
      <c r="K729" s="895"/>
      <c r="L729" s="15"/>
      <c r="M729" s="15"/>
      <c r="N729" s="15"/>
      <c r="O729" s="15"/>
      <c r="P729" s="15"/>
      <c r="Q729" s="15"/>
      <c r="R729" s="15"/>
      <c r="S729" s="15"/>
    </row>
    <row r="730">
      <c r="A730" s="15"/>
      <c r="B730" s="15"/>
      <c r="C730" s="15"/>
      <c r="D730" s="15"/>
      <c r="E730" s="15"/>
      <c r="F730" s="15"/>
      <c r="G730" s="15"/>
      <c r="H730" s="15"/>
      <c r="I730" s="15"/>
      <c r="J730" s="15"/>
      <c r="K730" s="895"/>
      <c r="L730" s="15"/>
      <c r="M730" s="15"/>
      <c r="N730" s="15"/>
      <c r="O730" s="15"/>
      <c r="P730" s="15"/>
      <c r="Q730" s="15"/>
      <c r="R730" s="15"/>
      <c r="S730" s="15"/>
    </row>
    <row r="731">
      <c r="A731" s="15"/>
      <c r="B731" s="15"/>
      <c r="C731" s="15"/>
      <c r="D731" s="15"/>
      <c r="E731" s="15"/>
      <c r="F731" s="15"/>
      <c r="G731" s="15"/>
      <c r="H731" s="15"/>
      <c r="I731" s="15"/>
      <c r="J731" s="15"/>
      <c r="K731" s="895"/>
      <c r="L731" s="15"/>
      <c r="M731" s="15"/>
      <c r="N731" s="15"/>
      <c r="O731" s="15"/>
      <c r="P731" s="15"/>
      <c r="Q731" s="15"/>
      <c r="R731" s="15"/>
      <c r="S731" s="15"/>
    </row>
    <row r="732">
      <c r="A732" s="15"/>
      <c r="B732" s="15"/>
      <c r="C732" s="15"/>
      <c r="D732" s="15"/>
      <c r="E732" s="15"/>
      <c r="F732" s="15"/>
      <c r="G732" s="15"/>
      <c r="H732" s="15"/>
      <c r="I732" s="15"/>
      <c r="J732" s="15"/>
      <c r="K732" s="895"/>
      <c r="L732" s="15"/>
      <c r="M732" s="15"/>
      <c r="N732" s="15"/>
      <c r="O732" s="15"/>
      <c r="P732" s="15"/>
      <c r="Q732" s="15"/>
      <c r="R732" s="15"/>
      <c r="S732" s="15"/>
    </row>
    <row r="733">
      <c r="A733" s="15"/>
      <c r="B733" s="15"/>
      <c r="C733" s="15"/>
      <c r="D733" s="15"/>
      <c r="E733" s="15"/>
      <c r="F733" s="15"/>
      <c r="G733" s="15"/>
      <c r="H733" s="15"/>
      <c r="I733" s="15"/>
      <c r="J733" s="15"/>
      <c r="K733" s="895"/>
      <c r="L733" s="15"/>
      <c r="M733" s="15"/>
      <c r="N733" s="15"/>
      <c r="O733" s="15"/>
      <c r="P733" s="15"/>
      <c r="Q733" s="15"/>
      <c r="R733" s="15"/>
      <c r="S733" s="15"/>
    </row>
    <row r="734">
      <c r="A734" s="15"/>
      <c r="B734" s="15"/>
      <c r="C734" s="15"/>
      <c r="D734" s="15"/>
      <c r="E734" s="15"/>
      <c r="F734" s="15"/>
      <c r="G734" s="15"/>
      <c r="H734" s="15"/>
      <c r="I734" s="15"/>
      <c r="J734" s="15"/>
      <c r="K734" s="895"/>
      <c r="L734" s="15"/>
      <c r="M734" s="15"/>
      <c r="N734" s="15"/>
      <c r="O734" s="15"/>
      <c r="P734" s="15"/>
      <c r="Q734" s="15"/>
      <c r="R734" s="15"/>
      <c r="S734" s="15"/>
    </row>
    <row r="735">
      <c r="A735" s="15"/>
      <c r="B735" s="15"/>
      <c r="C735" s="15"/>
      <c r="D735" s="15"/>
      <c r="E735" s="15"/>
      <c r="F735" s="15"/>
      <c r="G735" s="15"/>
      <c r="H735" s="15"/>
      <c r="I735" s="15"/>
      <c r="J735" s="15"/>
      <c r="K735" s="895"/>
      <c r="L735" s="15"/>
      <c r="M735" s="15"/>
      <c r="N735" s="15"/>
      <c r="O735" s="15"/>
      <c r="P735" s="15"/>
      <c r="Q735" s="15"/>
      <c r="R735" s="15"/>
      <c r="S735" s="15"/>
    </row>
    <row r="736">
      <c r="A736" s="15"/>
      <c r="B736" s="15"/>
      <c r="C736" s="15"/>
      <c r="D736" s="15"/>
      <c r="E736" s="15"/>
      <c r="F736" s="15"/>
      <c r="G736" s="15"/>
      <c r="H736" s="15"/>
      <c r="I736" s="15"/>
      <c r="J736" s="15"/>
      <c r="K736" s="895"/>
      <c r="L736" s="15"/>
      <c r="M736" s="15"/>
      <c r="N736" s="15"/>
      <c r="O736" s="15"/>
      <c r="P736" s="15"/>
      <c r="Q736" s="15"/>
      <c r="R736" s="15"/>
      <c r="S736" s="15"/>
    </row>
    <row r="737">
      <c r="A737" s="15"/>
      <c r="B737" s="15"/>
      <c r="C737" s="15"/>
      <c r="D737" s="15"/>
      <c r="E737" s="15"/>
      <c r="F737" s="15"/>
      <c r="G737" s="15"/>
      <c r="H737" s="15"/>
      <c r="I737" s="15"/>
      <c r="J737" s="15"/>
      <c r="K737" s="895"/>
      <c r="L737" s="15"/>
      <c r="M737" s="15"/>
      <c r="N737" s="15"/>
      <c r="O737" s="15"/>
      <c r="P737" s="15"/>
      <c r="Q737" s="15"/>
      <c r="R737" s="15"/>
      <c r="S737" s="15"/>
    </row>
    <row r="738">
      <c r="A738" s="15"/>
      <c r="B738" s="15"/>
      <c r="C738" s="15"/>
      <c r="D738" s="15"/>
      <c r="E738" s="15"/>
      <c r="F738" s="15"/>
      <c r="G738" s="15"/>
      <c r="H738" s="15"/>
      <c r="I738" s="15"/>
      <c r="J738" s="15"/>
      <c r="K738" s="895"/>
      <c r="L738" s="15"/>
      <c r="M738" s="15"/>
      <c r="N738" s="15"/>
      <c r="O738" s="15"/>
      <c r="P738" s="15"/>
      <c r="Q738" s="15"/>
      <c r="R738" s="15"/>
      <c r="S738" s="15"/>
    </row>
    <row r="739">
      <c r="A739" s="15"/>
      <c r="B739" s="15"/>
      <c r="C739" s="15"/>
      <c r="D739" s="15"/>
      <c r="E739" s="15"/>
      <c r="F739" s="15"/>
      <c r="G739" s="15"/>
      <c r="H739" s="15"/>
      <c r="I739" s="15"/>
      <c r="J739" s="15"/>
      <c r="K739" s="895"/>
      <c r="L739" s="15"/>
      <c r="M739" s="15"/>
      <c r="N739" s="15"/>
      <c r="O739" s="15"/>
      <c r="P739" s="15"/>
      <c r="Q739" s="15"/>
      <c r="R739" s="15"/>
      <c r="S739" s="15"/>
    </row>
    <row r="740">
      <c r="A740" s="15"/>
      <c r="B740" s="15"/>
      <c r="C740" s="15"/>
      <c r="D740" s="15"/>
      <c r="E740" s="15"/>
      <c r="F740" s="15"/>
      <c r="G740" s="15"/>
      <c r="H740" s="15"/>
      <c r="I740" s="15"/>
      <c r="J740" s="15"/>
      <c r="K740" s="895"/>
      <c r="L740" s="15"/>
      <c r="M740" s="15"/>
      <c r="N740" s="15"/>
      <c r="O740" s="15"/>
      <c r="P740" s="15"/>
      <c r="Q740" s="15"/>
      <c r="R740" s="15"/>
      <c r="S740" s="15"/>
    </row>
    <row r="741">
      <c r="A741" s="15"/>
      <c r="B741" s="15"/>
      <c r="C741" s="15"/>
      <c r="D741" s="15"/>
      <c r="E741" s="15"/>
      <c r="F741" s="15"/>
      <c r="G741" s="15"/>
      <c r="H741" s="15"/>
      <c r="I741" s="15"/>
      <c r="J741" s="15"/>
      <c r="K741" s="895"/>
      <c r="L741" s="15"/>
      <c r="M741" s="15"/>
      <c r="N741" s="15"/>
      <c r="O741" s="15"/>
      <c r="P741" s="15"/>
      <c r="Q741" s="15"/>
      <c r="R741" s="15"/>
      <c r="S741" s="15"/>
    </row>
    <row r="742">
      <c r="A742" s="15"/>
      <c r="B742" s="15"/>
      <c r="C742" s="15"/>
      <c r="D742" s="15"/>
      <c r="E742" s="15"/>
      <c r="F742" s="15"/>
      <c r="G742" s="15"/>
      <c r="H742" s="15"/>
      <c r="I742" s="15"/>
      <c r="J742" s="15"/>
      <c r="K742" s="895"/>
      <c r="L742" s="15"/>
      <c r="M742" s="15"/>
      <c r="N742" s="15"/>
      <c r="O742" s="15"/>
      <c r="P742" s="15"/>
      <c r="Q742" s="15"/>
      <c r="R742" s="15"/>
      <c r="S742" s="15"/>
    </row>
    <row r="743">
      <c r="A743" s="15"/>
      <c r="B743" s="15"/>
      <c r="C743" s="15"/>
      <c r="D743" s="15"/>
      <c r="E743" s="15"/>
      <c r="F743" s="15"/>
      <c r="G743" s="15"/>
      <c r="H743" s="15"/>
      <c r="I743" s="15"/>
      <c r="J743" s="15"/>
      <c r="K743" s="895"/>
      <c r="L743" s="15"/>
      <c r="M743" s="15"/>
      <c r="N743" s="15"/>
      <c r="O743" s="15"/>
      <c r="P743" s="15"/>
      <c r="Q743" s="15"/>
      <c r="R743" s="15"/>
      <c r="S743" s="15"/>
    </row>
    <row r="744">
      <c r="A744" s="15"/>
      <c r="B744" s="15"/>
      <c r="C744" s="15"/>
      <c r="D744" s="15"/>
      <c r="E744" s="15"/>
      <c r="F744" s="15"/>
      <c r="G744" s="15"/>
      <c r="H744" s="15"/>
      <c r="I744" s="15"/>
      <c r="J744" s="15"/>
      <c r="K744" s="895"/>
      <c r="L744" s="15"/>
      <c r="M744" s="15"/>
      <c r="N744" s="15"/>
      <c r="O744" s="15"/>
      <c r="P744" s="15"/>
      <c r="Q744" s="15"/>
      <c r="R744" s="15"/>
      <c r="S744" s="15"/>
    </row>
    <row r="745">
      <c r="A745" s="15"/>
      <c r="B745" s="15"/>
      <c r="C745" s="15"/>
      <c r="D745" s="15"/>
      <c r="E745" s="15"/>
      <c r="F745" s="15"/>
      <c r="G745" s="15"/>
      <c r="H745" s="15"/>
      <c r="I745" s="15"/>
      <c r="J745" s="15"/>
      <c r="K745" s="895"/>
      <c r="L745" s="15"/>
      <c r="M745" s="15"/>
      <c r="N745" s="15"/>
      <c r="O745" s="15"/>
      <c r="P745" s="15"/>
      <c r="Q745" s="15"/>
      <c r="R745" s="15"/>
      <c r="S745" s="15"/>
    </row>
    <row r="746">
      <c r="A746" s="15"/>
      <c r="B746" s="15"/>
      <c r="C746" s="15"/>
      <c r="D746" s="15"/>
      <c r="E746" s="15"/>
      <c r="F746" s="15"/>
      <c r="G746" s="15"/>
      <c r="H746" s="15"/>
      <c r="I746" s="15"/>
      <c r="J746" s="15"/>
      <c r="K746" s="895"/>
      <c r="L746" s="15"/>
      <c r="M746" s="15"/>
      <c r="N746" s="15"/>
      <c r="O746" s="15"/>
      <c r="P746" s="15"/>
      <c r="Q746" s="15"/>
      <c r="R746" s="15"/>
      <c r="S746" s="15"/>
    </row>
    <row r="747">
      <c r="A747" s="15"/>
      <c r="B747" s="15"/>
      <c r="C747" s="15"/>
      <c r="D747" s="15"/>
      <c r="E747" s="15"/>
      <c r="F747" s="15"/>
      <c r="G747" s="15"/>
      <c r="H747" s="15"/>
      <c r="I747" s="15"/>
      <c r="J747" s="15"/>
      <c r="K747" s="895"/>
      <c r="L747" s="15"/>
      <c r="M747" s="15"/>
      <c r="N747" s="15"/>
      <c r="O747" s="15"/>
      <c r="P747" s="15"/>
      <c r="Q747" s="15"/>
      <c r="R747" s="15"/>
      <c r="S747" s="15"/>
    </row>
    <row r="748">
      <c r="A748" s="15"/>
      <c r="B748" s="15"/>
      <c r="C748" s="15"/>
      <c r="D748" s="15"/>
      <c r="E748" s="15"/>
      <c r="F748" s="15"/>
      <c r="G748" s="15"/>
      <c r="H748" s="15"/>
      <c r="I748" s="15"/>
      <c r="J748" s="15"/>
      <c r="K748" s="895"/>
      <c r="L748" s="15"/>
      <c r="M748" s="15"/>
      <c r="N748" s="15"/>
      <c r="O748" s="15"/>
      <c r="P748" s="15"/>
      <c r="Q748" s="15"/>
      <c r="R748" s="15"/>
      <c r="S748" s="15"/>
    </row>
    <row r="749">
      <c r="A749" s="15"/>
      <c r="B749" s="15"/>
      <c r="C749" s="15"/>
      <c r="D749" s="15"/>
      <c r="E749" s="15"/>
      <c r="F749" s="15"/>
      <c r="G749" s="15"/>
      <c r="H749" s="15"/>
      <c r="I749" s="15"/>
      <c r="J749" s="15"/>
      <c r="K749" s="895"/>
      <c r="L749" s="15"/>
      <c r="M749" s="15"/>
      <c r="N749" s="15"/>
      <c r="O749" s="15"/>
      <c r="P749" s="15"/>
      <c r="Q749" s="15"/>
      <c r="R749" s="15"/>
      <c r="S749" s="15"/>
    </row>
    <row r="750">
      <c r="A750" s="15"/>
      <c r="B750" s="15"/>
      <c r="C750" s="15"/>
      <c r="D750" s="15"/>
      <c r="E750" s="15"/>
      <c r="F750" s="15"/>
      <c r="G750" s="15"/>
      <c r="H750" s="15"/>
      <c r="I750" s="15"/>
      <c r="J750" s="15"/>
      <c r="K750" s="895"/>
      <c r="L750" s="15"/>
      <c r="M750" s="15"/>
      <c r="N750" s="15"/>
      <c r="O750" s="15"/>
      <c r="P750" s="15"/>
      <c r="Q750" s="15"/>
      <c r="R750" s="15"/>
      <c r="S750" s="15"/>
    </row>
    <row r="751">
      <c r="A751" s="15"/>
      <c r="B751" s="15"/>
      <c r="C751" s="15"/>
      <c r="D751" s="15"/>
      <c r="E751" s="15"/>
      <c r="F751" s="15"/>
      <c r="G751" s="15"/>
      <c r="H751" s="15"/>
      <c r="I751" s="15"/>
      <c r="J751" s="15"/>
      <c r="K751" s="895"/>
      <c r="L751" s="15"/>
      <c r="M751" s="15"/>
      <c r="N751" s="15"/>
      <c r="O751" s="15"/>
      <c r="P751" s="15"/>
      <c r="Q751" s="15"/>
      <c r="R751" s="15"/>
      <c r="S751" s="15"/>
    </row>
    <row r="752">
      <c r="A752" s="15"/>
      <c r="B752" s="15"/>
      <c r="C752" s="15"/>
      <c r="D752" s="15"/>
      <c r="E752" s="15"/>
      <c r="F752" s="15"/>
      <c r="G752" s="15"/>
      <c r="H752" s="15"/>
      <c r="I752" s="15"/>
      <c r="J752" s="15"/>
      <c r="K752" s="895"/>
      <c r="L752" s="15"/>
      <c r="M752" s="15"/>
      <c r="N752" s="15"/>
      <c r="O752" s="15"/>
      <c r="P752" s="15"/>
      <c r="Q752" s="15"/>
      <c r="R752" s="15"/>
      <c r="S752" s="15"/>
    </row>
    <row r="753">
      <c r="A753" s="15"/>
      <c r="B753" s="15"/>
      <c r="C753" s="15"/>
      <c r="D753" s="15"/>
      <c r="E753" s="15"/>
      <c r="F753" s="15"/>
      <c r="G753" s="15"/>
      <c r="H753" s="15"/>
      <c r="I753" s="15"/>
      <c r="J753" s="15"/>
      <c r="K753" s="895"/>
      <c r="L753" s="15"/>
      <c r="M753" s="15"/>
      <c r="N753" s="15"/>
      <c r="O753" s="15"/>
      <c r="P753" s="15"/>
      <c r="Q753" s="15"/>
      <c r="R753" s="15"/>
      <c r="S753" s="15"/>
    </row>
    <row r="754">
      <c r="A754" s="15"/>
      <c r="B754" s="15"/>
      <c r="C754" s="15"/>
      <c r="D754" s="15"/>
      <c r="E754" s="15"/>
      <c r="F754" s="15"/>
      <c r="G754" s="15"/>
      <c r="H754" s="15"/>
      <c r="I754" s="15"/>
      <c r="J754" s="15"/>
      <c r="K754" s="895"/>
      <c r="L754" s="15"/>
      <c r="M754" s="15"/>
      <c r="N754" s="15"/>
      <c r="O754" s="15"/>
      <c r="P754" s="15"/>
      <c r="Q754" s="15"/>
      <c r="R754" s="15"/>
      <c r="S754" s="15"/>
    </row>
    <row r="755">
      <c r="A755" s="15"/>
      <c r="B755" s="15"/>
      <c r="C755" s="15"/>
      <c r="D755" s="15"/>
      <c r="E755" s="15"/>
      <c r="F755" s="15"/>
      <c r="G755" s="15"/>
      <c r="H755" s="15"/>
      <c r="I755" s="15"/>
      <c r="J755" s="15"/>
      <c r="K755" s="895"/>
      <c r="L755" s="15"/>
      <c r="M755" s="15"/>
      <c r="N755" s="15"/>
      <c r="O755" s="15"/>
      <c r="P755" s="15"/>
      <c r="Q755" s="15"/>
      <c r="R755" s="15"/>
      <c r="S755" s="15"/>
    </row>
    <row r="756">
      <c r="A756" s="15"/>
      <c r="B756" s="15"/>
      <c r="C756" s="15"/>
      <c r="D756" s="15"/>
      <c r="E756" s="15"/>
      <c r="F756" s="15"/>
      <c r="G756" s="15"/>
      <c r="H756" s="15"/>
      <c r="I756" s="15"/>
      <c r="J756" s="15"/>
      <c r="K756" s="895"/>
      <c r="L756" s="15"/>
      <c r="M756" s="15"/>
      <c r="N756" s="15"/>
      <c r="O756" s="15"/>
      <c r="P756" s="15"/>
      <c r="Q756" s="15"/>
      <c r="R756" s="15"/>
      <c r="S756" s="15"/>
    </row>
    <row r="757">
      <c r="A757" s="15"/>
      <c r="B757" s="15"/>
      <c r="C757" s="15"/>
      <c r="D757" s="15"/>
      <c r="E757" s="15"/>
      <c r="F757" s="15"/>
      <c r="G757" s="15"/>
      <c r="H757" s="15"/>
      <c r="I757" s="15"/>
      <c r="J757" s="15"/>
      <c r="K757" s="895"/>
      <c r="L757" s="15"/>
      <c r="M757" s="15"/>
      <c r="N757" s="15"/>
      <c r="O757" s="15"/>
      <c r="P757" s="15"/>
      <c r="Q757" s="15"/>
      <c r="R757" s="15"/>
      <c r="S757" s="15"/>
    </row>
    <row r="758">
      <c r="A758" s="15"/>
      <c r="B758" s="15"/>
      <c r="C758" s="15"/>
      <c r="D758" s="15"/>
      <c r="E758" s="15"/>
      <c r="F758" s="15"/>
      <c r="G758" s="15"/>
      <c r="H758" s="15"/>
      <c r="I758" s="15"/>
      <c r="J758" s="15"/>
      <c r="K758" s="895"/>
      <c r="L758" s="15"/>
      <c r="M758" s="15"/>
      <c r="N758" s="15"/>
      <c r="O758" s="15"/>
      <c r="P758" s="15"/>
      <c r="Q758" s="15"/>
      <c r="R758" s="15"/>
      <c r="S758" s="15"/>
    </row>
    <row r="759">
      <c r="A759" s="15"/>
      <c r="B759" s="15"/>
      <c r="C759" s="15"/>
      <c r="D759" s="15"/>
      <c r="E759" s="15"/>
      <c r="F759" s="15"/>
      <c r="G759" s="15"/>
      <c r="H759" s="15"/>
      <c r="I759" s="15"/>
      <c r="J759" s="15"/>
      <c r="K759" s="895"/>
      <c r="L759" s="15"/>
      <c r="M759" s="15"/>
      <c r="N759" s="15"/>
      <c r="O759" s="15"/>
      <c r="P759" s="15"/>
      <c r="Q759" s="15"/>
      <c r="R759" s="15"/>
      <c r="S759" s="15"/>
    </row>
    <row r="760">
      <c r="A760" s="15"/>
      <c r="B760" s="15"/>
      <c r="C760" s="15"/>
      <c r="D760" s="15"/>
      <c r="E760" s="15"/>
      <c r="F760" s="15"/>
      <c r="G760" s="15"/>
      <c r="H760" s="15"/>
      <c r="I760" s="15"/>
      <c r="J760" s="15"/>
      <c r="K760" s="895"/>
      <c r="L760" s="15"/>
      <c r="M760" s="15"/>
      <c r="N760" s="15"/>
      <c r="O760" s="15"/>
      <c r="P760" s="15"/>
      <c r="Q760" s="15"/>
      <c r="R760" s="15"/>
      <c r="S760" s="15"/>
    </row>
    <row r="761">
      <c r="A761" s="15"/>
      <c r="B761" s="15"/>
      <c r="C761" s="15"/>
      <c r="D761" s="15"/>
      <c r="E761" s="15"/>
      <c r="F761" s="15"/>
      <c r="G761" s="15"/>
      <c r="H761" s="15"/>
      <c r="I761" s="15"/>
      <c r="J761" s="15"/>
      <c r="K761" s="895"/>
      <c r="L761" s="15"/>
      <c r="M761" s="15"/>
      <c r="N761" s="15"/>
      <c r="O761" s="15"/>
      <c r="P761" s="15"/>
      <c r="Q761" s="15"/>
      <c r="R761" s="15"/>
      <c r="S761" s="15"/>
    </row>
    <row r="762">
      <c r="A762" s="15"/>
      <c r="B762" s="15"/>
      <c r="C762" s="15"/>
      <c r="D762" s="15"/>
      <c r="E762" s="15"/>
      <c r="F762" s="15"/>
      <c r="G762" s="15"/>
      <c r="H762" s="15"/>
      <c r="I762" s="15"/>
      <c r="J762" s="15"/>
      <c r="K762" s="895"/>
      <c r="L762" s="15"/>
      <c r="M762" s="15"/>
      <c r="N762" s="15"/>
      <c r="O762" s="15"/>
      <c r="P762" s="15"/>
      <c r="Q762" s="15"/>
      <c r="R762" s="15"/>
      <c r="S762" s="15"/>
    </row>
    <row r="763">
      <c r="A763" s="15"/>
      <c r="B763" s="15"/>
      <c r="C763" s="15"/>
      <c r="D763" s="15"/>
      <c r="E763" s="15"/>
      <c r="F763" s="15"/>
      <c r="G763" s="15"/>
      <c r="H763" s="15"/>
      <c r="I763" s="15"/>
      <c r="J763" s="15"/>
      <c r="K763" s="895"/>
      <c r="L763" s="15"/>
      <c r="M763" s="15"/>
      <c r="N763" s="15"/>
      <c r="O763" s="15"/>
      <c r="P763" s="15"/>
      <c r="Q763" s="15"/>
      <c r="R763" s="15"/>
      <c r="S763" s="15"/>
    </row>
    <row r="764">
      <c r="A764" s="15"/>
      <c r="B764" s="15"/>
      <c r="C764" s="15"/>
      <c r="D764" s="15"/>
      <c r="E764" s="15"/>
      <c r="F764" s="15"/>
      <c r="G764" s="15"/>
      <c r="H764" s="15"/>
      <c r="I764" s="15"/>
      <c r="J764" s="15"/>
      <c r="K764" s="895"/>
      <c r="L764" s="15"/>
      <c r="M764" s="15"/>
      <c r="N764" s="15"/>
      <c r="O764" s="15"/>
      <c r="P764" s="15"/>
      <c r="Q764" s="15"/>
      <c r="R764" s="15"/>
      <c r="S764" s="15"/>
    </row>
    <row r="765">
      <c r="A765" s="15"/>
      <c r="B765" s="15"/>
      <c r="C765" s="15"/>
      <c r="D765" s="15"/>
      <c r="E765" s="15"/>
      <c r="F765" s="15"/>
      <c r="G765" s="15"/>
      <c r="H765" s="15"/>
      <c r="I765" s="15"/>
      <c r="J765" s="15"/>
      <c r="K765" s="895"/>
      <c r="L765" s="15"/>
      <c r="M765" s="15"/>
      <c r="N765" s="15"/>
      <c r="O765" s="15"/>
      <c r="P765" s="15"/>
      <c r="Q765" s="15"/>
      <c r="R765" s="15"/>
      <c r="S765" s="15"/>
    </row>
    <row r="766">
      <c r="A766" s="15"/>
      <c r="B766" s="15"/>
      <c r="C766" s="15"/>
      <c r="D766" s="15"/>
      <c r="E766" s="15"/>
      <c r="F766" s="15"/>
      <c r="G766" s="15"/>
      <c r="H766" s="15"/>
      <c r="I766" s="15"/>
      <c r="J766" s="15"/>
      <c r="K766" s="895"/>
      <c r="L766" s="15"/>
      <c r="M766" s="15"/>
      <c r="N766" s="15"/>
      <c r="O766" s="15"/>
      <c r="P766" s="15"/>
      <c r="Q766" s="15"/>
      <c r="R766" s="15"/>
      <c r="S766" s="15"/>
    </row>
    <row r="767">
      <c r="A767" s="15"/>
      <c r="B767" s="15"/>
      <c r="C767" s="15"/>
      <c r="D767" s="15"/>
      <c r="E767" s="15"/>
      <c r="F767" s="15"/>
      <c r="G767" s="15"/>
      <c r="H767" s="15"/>
      <c r="I767" s="15"/>
      <c r="J767" s="15"/>
      <c r="K767" s="895"/>
      <c r="L767" s="15"/>
      <c r="M767" s="15"/>
      <c r="N767" s="15"/>
      <c r="O767" s="15"/>
      <c r="P767" s="15"/>
      <c r="Q767" s="15"/>
      <c r="R767" s="15"/>
      <c r="S767" s="15"/>
    </row>
    <row r="768">
      <c r="A768" s="15"/>
      <c r="B768" s="15"/>
      <c r="C768" s="15"/>
      <c r="D768" s="15"/>
      <c r="E768" s="15"/>
      <c r="F768" s="15"/>
      <c r="G768" s="15"/>
      <c r="H768" s="15"/>
      <c r="I768" s="15"/>
      <c r="J768" s="15"/>
      <c r="K768" s="895"/>
      <c r="L768" s="15"/>
      <c r="M768" s="15"/>
      <c r="N768" s="15"/>
      <c r="O768" s="15"/>
      <c r="P768" s="15"/>
      <c r="Q768" s="15"/>
      <c r="R768" s="15"/>
      <c r="S768" s="15"/>
    </row>
    <row r="769">
      <c r="A769" s="15"/>
      <c r="B769" s="15"/>
      <c r="C769" s="15"/>
      <c r="D769" s="15"/>
      <c r="E769" s="15"/>
      <c r="F769" s="15"/>
      <c r="G769" s="15"/>
      <c r="H769" s="15"/>
      <c r="I769" s="15"/>
      <c r="J769" s="15"/>
      <c r="K769" s="895"/>
      <c r="L769" s="15"/>
      <c r="M769" s="15"/>
      <c r="N769" s="15"/>
      <c r="O769" s="15"/>
      <c r="P769" s="15"/>
      <c r="Q769" s="15"/>
      <c r="R769" s="15"/>
      <c r="S769" s="15"/>
    </row>
    <row r="770">
      <c r="A770" s="15"/>
      <c r="B770" s="15"/>
      <c r="C770" s="15"/>
      <c r="D770" s="15"/>
      <c r="E770" s="15"/>
      <c r="F770" s="15"/>
      <c r="G770" s="15"/>
      <c r="H770" s="15"/>
      <c r="I770" s="15"/>
      <c r="J770" s="15"/>
      <c r="K770" s="895"/>
      <c r="L770" s="15"/>
      <c r="M770" s="15"/>
      <c r="N770" s="15"/>
      <c r="O770" s="15"/>
      <c r="P770" s="15"/>
      <c r="Q770" s="15"/>
      <c r="R770" s="15"/>
      <c r="S770" s="15"/>
    </row>
    <row r="771">
      <c r="A771" s="15"/>
      <c r="B771" s="15"/>
      <c r="C771" s="15"/>
      <c r="D771" s="15"/>
      <c r="E771" s="15"/>
      <c r="F771" s="15"/>
      <c r="G771" s="15"/>
      <c r="H771" s="15"/>
      <c r="I771" s="15"/>
      <c r="J771" s="15"/>
      <c r="K771" s="895"/>
      <c r="L771" s="15"/>
      <c r="M771" s="15"/>
      <c r="N771" s="15"/>
      <c r="O771" s="15"/>
      <c r="P771" s="15"/>
      <c r="Q771" s="15"/>
      <c r="R771" s="15"/>
      <c r="S771" s="15"/>
    </row>
    <row r="772">
      <c r="A772" s="15"/>
      <c r="B772" s="15"/>
      <c r="C772" s="15"/>
      <c r="D772" s="15"/>
      <c r="E772" s="15"/>
      <c r="F772" s="15"/>
      <c r="G772" s="15"/>
      <c r="H772" s="15"/>
      <c r="I772" s="15"/>
      <c r="J772" s="15"/>
      <c r="K772" s="895"/>
      <c r="L772" s="15"/>
      <c r="M772" s="15"/>
      <c r="N772" s="15"/>
      <c r="O772" s="15"/>
      <c r="P772" s="15"/>
      <c r="Q772" s="15"/>
      <c r="R772" s="15"/>
      <c r="S772" s="15"/>
    </row>
    <row r="773">
      <c r="A773" s="15"/>
      <c r="B773" s="15"/>
      <c r="C773" s="15"/>
      <c r="D773" s="15"/>
      <c r="E773" s="15"/>
      <c r="F773" s="15"/>
      <c r="G773" s="15"/>
      <c r="H773" s="15"/>
      <c r="I773" s="15"/>
      <c r="J773" s="15"/>
      <c r="K773" s="895"/>
      <c r="L773" s="15"/>
      <c r="M773" s="15"/>
      <c r="N773" s="15"/>
      <c r="O773" s="15"/>
      <c r="P773" s="15"/>
      <c r="Q773" s="15"/>
      <c r="R773" s="15"/>
      <c r="S773" s="15"/>
    </row>
    <row r="774">
      <c r="A774" s="15"/>
      <c r="B774" s="15"/>
      <c r="C774" s="15"/>
      <c r="D774" s="15"/>
      <c r="E774" s="15"/>
      <c r="F774" s="15"/>
      <c r="G774" s="15"/>
      <c r="H774" s="15"/>
      <c r="I774" s="15"/>
      <c r="J774" s="15"/>
      <c r="K774" s="895"/>
      <c r="L774" s="15"/>
      <c r="M774" s="15"/>
      <c r="N774" s="15"/>
      <c r="O774" s="15"/>
      <c r="P774" s="15"/>
      <c r="Q774" s="15"/>
      <c r="R774" s="15"/>
      <c r="S774" s="15"/>
    </row>
    <row r="775">
      <c r="A775" s="15"/>
      <c r="B775" s="15"/>
      <c r="C775" s="15"/>
      <c r="D775" s="15"/>
      <c r="E775" s="15"/>
      <c r="F775" s="15"/>
      <c r="G775" s="15"/>
      <c r="H775" s="15"/>
      <c r="I775" s="15"/>
      <c r="J775" s="15"/>
      <c r="K775" s="895"/>
      <c r="L775" s="15"/>
      <c r="M775" s="15"/>
      <c r="N775" s="15"/>
      <c r="O775" s="15"/>
      <c r="P775" s="15"/>
      <c r="Q775" s="15"/>
      <c r="R775" s="15"/>
      <c r="S775" s="15"/>
    </row>
    <row r="776">
      <c r="A776" s="15"/>
      <c r="B776" s="15"/>
      <c r="C776" s="15"/>
      <c r="D776" s="15"/>
      <c r="E776" s="15"/>
      <c r="F776" s="15"/>
      <c r="G776" s="15"/>
      <c r="H776" s="15"/>
      <c r="I776" s="15"/>
      <c r="J776" s="15"/>
      <c r="K776" s="895"/>
      <c r="L776" s="15"/>
      <c r="M776" s="15"/>
      <c r="N776" s="15"/>
      <c r="O776" s="15"/>
      <c r="P776" s="15"/>
      <c r="Q776" s="15"/>
      <c r="R776" s="15"/>
      <c r="S776" s="15"/>
    </row>
    <row r="777">
      <c r="A777" s="15"/>
      <c r="B777" s="15"/>
      <c r="C777" s="15"/>
      <c r="D777" s="15"/>
      <c r="E777" s="15"/>
      <c r="F777" s="15"/>
      <c r="G777" s="15"/>
      <c r="H777" s="15"/>
      <c r="I777" s="15"/>
      <c r="J777" s="15"/>
      <c r="K777" s="895"/>
      <c r="L777" s="15"/>
      <c r="M777" s="15"/>
      <c r="N777" s="15"/>
      <c r="O777" s="15"/>
      <c r="P777" s="15"/>
      <c r="Q777" s="15"/>
      <c r="R777" s="15"/>
      <c r="S777" s="15"/>
    </row>
    <row r="778">
      <c r="A778" s="15"/>
      <c r="B778" s="15"/>
      <c r="C778" s="15"/>
      <c r="D778" s="15"/>
      <c r="E778" s="15"/>
      <c r="F778" s="15"/>
      <c r="G778" s="15"/>
      <c r="H778" s="15"/>
      <c r="I778" s="15"/>
      <c r="J778" s="15"/>
      <c r="K778" s="895"/>
      <c r="L778" s="15"/>
      <c r="M778" s="15"/>
      <c r="N778" s="15"/>
      <c r="O778" s="15"/>
      <c r="P778" s="15"/>
      <c r="Q778" s="15"/>
      <c r="R778" s="15"/>
      <c r="S778" s="15"/>
    </row>
    <row r="779">
      <c r="A779" s="15"/>
      <c r="B779" s="15"/>
      <c r="C779" s="15"/>
      <c r="D779" s="15"/>
      <c r="E779" s="15"/>
      <c r="F779" s="15"/>
      <c r="G779" s="15"/>
      <c r="H779" s="15"/>
      <c r="I779" s="15"/>
      <c r="J779" s="15"/>
      <c r="K779" s="895"/>
      <c r="L779" s="15"/>
      <c r="M779" s="15"/>
      <c r="N779" s="15"/>
      <c r="O779" s="15"/>
      <c r="P779" s="15"/>
      <c r="Q779" s="15"/>
      <c r="R779" s="15"/>
      <c r="S779" s="15"/>
    </row>
    <row r="780">
      <c r="A780" s="15"/>
      <c r="B780" s="15"/>
      <c r="C780" s="15"/>
      <c r="D780" s="15"/>
      <c r="E780" s="15"/>
      <c r="F780" s="15"/>
      <c r="G780" s="15"/>
      <c r="H780" s="15"/>
      <c r="I780" s="15"/>
      <c r="J780" s="15"/>
      <c r="K780" s="895"/>
      <c r="L780" s="15"/>
      <c r="M780" s="15"/>
      <c r="N780" s="15"/>
      <c r="O780" s="15"/>
      <c r="P780" s="15"/>
      <c r="Q780" s="15"/>
      <c r="R780" s="15"/>
      <c r="S780" s="15"/>
    </row>
    <row r="781">
      <c r="A781" s="15"/>
      <c r="B781" s="15"/>
      <c r="C781" s="15"/>
      <c r="D781" s="15"/>
      <c r="E781" s="15"/>
      <c r="F781" s="15"/>
      <c r="G781" s="15"/>
      <c r="H781" s="15"/>
      <c r="I781" s="15"/>
      <c r="J781" s="15"/>
      <c r="K781" s="895"/>
      <c r="L781" s="15"/>
      <c r="M781" s="15"/>
      <c r="N781" s="15"/>
      <c r="O781" s="15"/>
      <c r="P781" s="15"/>
      <c r="Q781" s="15"/>
      <c r="R781" s="15"/>
      <c r="S781" s="15"/>
    </row>
    <row r="782">
      <c r="A782" s="15"/>
      <c r="B782" s="15"/>
      <c r="C782" s="15"/>
      <c r="D782" s="15"/>
      <c r="E782" s="15"/>
      <c r="F782" s="15"/>
      <c r="G782" s="15"/>
      <c r="H782" s="15"/>
      <c r="I782" s="15"/>
      <c r="J782" s="15"/>
      <c r="K782" s="895"/>
      <c r="L782" s="15"/>
      <c r="M782" s="15"/>
      <c r="N782" s="15"/>
      <c r="O782" s="15"/>
      <c r="P782" s="15"/>
      <c r="Q782" s="15"/>
      <c r="R782" s="15"/>
      <c r="S782" s="15"/>
    </row>
    <row r="783">
      <c r="A783" s="15"/>
      <c r="B783" s="15"/>
      <c r="C783" s="15"/>
      <c r="D783" s="15"/>
      <c r="E783" s="15"/>
      <c r="F783" s="15"/>
      <c r="G783" s="15"/>
      <c r="H783" s="15"/>
      <c r="I783" s="15"/>
      <c r="J783" s="15"/>
      <c r="K783" s="895"/>
      <c r="L783" s="15"/>
      <c r="M783" s="15"/>
      <c r="N783" s="15"/>
      <c r="O783" s="15"/>
      <c r="P783" s="15"/>
      <c r="Q783" s="15"/>
      <c r="R783" s="15"/>
      <c r="S783" s="15"/>
    </row>
    <row r="784">
      <c r="A784" s="15"/>
      <c r="B784" s="15"/>
      <c r="C784" s="15"/>
      <c r="D784" s="15"/>
      <c r="E784" s="15"/>
      <c r="F784" s="15"/>
      <c r="G784" s="15"/>
      <c r="H784" s="15"/>
      <c r="I784" s="15"/>
      <c r="J784" s="15"/>
      <c r="K784" s="895"/>
      <c r="L784" s="15"/>
      <c r="M784" s="15"/>
      <c r="N784" s="15"/>
      <c r="O784" s="15"/>
      <c r="P784" s="15"/>
      <c r="Q784" s="15"/>
      <c r="R784" s="15"/>
      <c r="S784" s="15"/>
    </row>
    <row r="785">
      <c r="A785" s="15"/>
      <c r="B785" s="15"/>
      <c r="C785" s="15"/>
      <c r="D785" s="15"/>
      <c r="E785" s="15"/>
      <c r="F785" s="15"/>
      <c r="G785" s="15"/>
      <c r="H785" s="15"/>
      <c r="I785" s="15"/>
      <c r="J785" s="15"/>
      <c r="K785" s="895"/>
      <c r="L785" s="15"/>
      <c r="M785" s="15"/>
      <c r="N785" s="15"/>
      <c r="O785" s="15"/>
      <c r="P785" s="15"/>
      <c r="Q785" s="15"/>
      <c r="R785" s="15"/>
      <c r="S785" s="15"/>
    </row>
    <row r="786">
      <c r="A786" s="15"/>
      <c r="B786" s="15"/>
      <c r="C786" s="15"/>
      <c r="D786" s="15"/>
      <c r="E786" s="15"/>
      <c r="F786" s="15"/>
      <c r="G786" s="15"/>
      <c r="H786" s="15"/>
      <c r="I786" s="15"/>
      <c r="J786" s="15"/>
      <c r="K786" s="895"/>
      <c r="L786" s="15"/>
      <c r="M786" s="15"/>
      <c r="N786" s="15"/>
      <c r="O786" s="15"/>
      <c r="P786" s="15"/>
      <c r="Q786" s="15"/>
      <c r="R786" s="15"/>
      <c r="S786" s="15"/>
    </row>
    <row r="787">
      <c r="A787" s="15"/>
      <c r="B787" s="15"/>
      <c r="C787" s="15"/>
      <c r="D787" s="15"/>
      <c r="E787" s="15"/>
      <c r="F787" s="15"/>
      <c r="G787" s="15"/>
      <c r="H787" s="15"/>
      <c r="I787" s="15"/>
      <c r="J787" s="15"/>
      <c r="K787" s="895"/>
      <c r="L787" s="15"/>
      <c r="M787" s="15"/>
      <c r="N787" s="15"/>
      <c r="O787" s="15"/>
      <c r="P787" s="15"/>
      <c r="Q787" s="15"/>
      <c r="R787" s="15"/>
      <c r="S787" s="15"/>
    </row>
    <row r="788">
      <c r="A788" s="15"/>
      <c r="B788" s="15"/>
      <c r="C788" s="15"/>
      <c r="D788" s="15"/>
      <c r="E788" s="15"/>
      <c r="F788" s="15"/>
      <c r="G788" s="15"/>
      <c r="H788" s="15"/>
      <c r="I788" s="15"/>
      <c r="J788" s="15"/>
      <c r="K788" s="895"/>
      <c r="L788" s="15"/>
      <c r="M788" s="15"/>
      <c r="N788" s="15"/>
      <c r="O788" s="15"/>
      <c r="P788" s="15"/>
      <c r="Q788" s="15"/>
      <c r="R788" s="15"/>
      <c r="S788" s="15"/>
    </row>
    <row r="789">
      <c r="A789" s="15"/>
      <c r="B789" s="15"/>
      <c r="C789" s="15"/>
      <c r="D789" s="15"/>
      <c r="E789" s="15"/>
      <c r="F789" s="15"/>
      <c r="G789" s="15"/>
      <c r="H789" s="15"/>
      <c r="I789" s="15"/>
      <c r="J789" s="15"/>
      <c r="K789" s="895"/>
      <c r="L789" s="15"/>
      <c r="M789" s="15"/>
      <c r="N789" s="15"/>
      <c r="O789" s="15"/>
      <c r="P789" s="15"/>
      <c r="Q789" s="15"/>
      <c r="R789" s="15"/>
      <c r="S789" s="15"/>
    </row>
    <row r="790">
      <c r="A790" s="15"/>
      <c r="B790" s="15"/>
      <c r="C790" s="15"/>
      <c r="D790" s="15"/>
      <c r="E790" s="15"/>
      <c r="F790" s="15"/>
      <c r="G790" s="15"/>
      <c r="H790" s="15"/>
      <c r="I790" s="15"/>
      <c r="J790" s="15"/>
      <c r="K790" s="895"/>
      <c r="L790" s="15"/>
      <c r="M790" s="15"/>
      <c r="N790" s="15"/>
      <c r="O790" s="15"/>
      <c r="P790" s="15"/>
      <c r="Q790" s="15"/>
      <c r="R790" s="15"/>
      <c r="S790" s="15"/>
    </row>
    <row r="791">
      <c r="A791" s="15"/>
      <c r="B791" s="15"/>
      <c r="C791" s="15"/>
      <c r="D791" s="15"/>
      <c r="E791" s="15"/>
      <c r="F791" s="15"/>
      <c r="G791" s="15"/>
      <c r="H791" s="15"/>
      <c r="I791" s="15"/>
      <c r="J791" s="15"/>
      <c r="K791" s="895"/>
      <c r="L791" s="15"/>
      <c r="M791" s="15"/>
      <c r="N791" s="15"/>
      <c r="O791" s="15"/>
      <c r="P791" s="15"/>
      <c r="Q791" s="15"/>
      <c r="R791" s="15"/>
      <c r="S791" s="15"/>
    </row>
    <row r="792">
      <c r="A792" s="15"/>
      <c r="B792" s="15"/>
      <c r="C792" s="15"/>
      <c r="D792" s="15"/>
      <c r="E792" s="15"/>
      <c r="F792" s="15"/>
      <c r="G792" s="15"/>
      <c r="H792" s="15"/>
      <c r="I792" s="15"/>
      <c r="J792" s="15"/>
      <c r="K792" s="895"/>
      <c r="L792" s="15"/>
      <c r="M792" s="15"/>
      <c r="N792" s="15"/>
      <c r="O792" s="15"/>
      <c r="P792" s="15"/>
      <c r="Q792" s="15"/>
      <c r="R792" s="15"/>
      <c r="S792" s="15"/>
    </row>
    <row r="793">
      <c r="A793" s="15"/>
      <c r="B793" s="15"/>
      <c r="C793" s="15"/>
      <c r="D793" s="15"/>
      <c r="E793" s="15"/>
      <c r="F793" s="15"/>
      <c r="G793" s="15"/>
      <c r="H793" s="15"/>
      <c r="I793" s="15"/>
      <c r="J793" s="15"/>
      <c r="K793" s="895"/>
      <c r="L793" s="15"/>
      <c r="M793" s="15"/>
      <c r="N793" s="15"/>
      <c r="O793" s="15"/>
      <c r="P793" s="15"/>
      <c r="Q793" s="15"/>
      <c r="R793" s="15"/>
      <c r="S793" s="15"/>
    </row>
    <row r="794">
      <c r="A794" s="15"/>
      <c r="B794" s="15"/>
      <c r="C794" s="15"/>
      <c r="D794" s="15"/>
      <c r="E794" s="15"/>
      <c r="F794" s="15"/>
      <c r="G794" s="15"/>
      <c r="H794" s="15"/>
      <c r="I794" s="15"/>
      <c r="J794" s="15"/>
      <c r="K794" s="895"/>
      <c r="L794" s="15"/>
      <c r="M794" s="15"/>
      <c r="N794" s="15"/>
      <c r="O794" s="15"/>
      <c r="P794" s="15"/>
      <c r="Q794" s="15"/>
      <c r="R794" s="15"/>
      <c r="S794" s="15"/>
    </row>
    <row r="795">
      <c r="A795" s="15"/>
      <c r="B795" s="15"/>
      <c r="C795" s="15"/>
      <c r="D795" s="15"/>
      <c r="E795" s="15"/>
      <c r="F795" s="15"/>
      <c r="G795" s="15"/>
      <c r="H795" s="15"/>
      <c r="I795" s="15"/>
      <c r="J795" s="15"/>
      <c r="K795" s="895"/>
      <c r="L795" s="15"/>
      <c r="M795" s="15"/>
      <c r="N795" s="15"/>
      <c r="O795" s="15"/>
      <c r="P795" s="15"/>
      <c r="Q795" s="15"/>
      <c r="R795" s="15"/>
      <c r="S795" s="15"/>
    </row>
    <row r="796">
      <c r="A796" s="15"/>
      <c r="B796" s="15"/>
      <c r="C796" s="15"/>
      <c r="D796" s="15"/>
      <c r="E796" s="15"/>
      <c r="F796" s="15"/>
      <c r="G796" s="15"/>
      <c r="H796" s="15"/>
      <c r="I796" s="15"/>
      <c r="J796" s="15"/>
      <c r="K796" s="895"/>
      <c r="L796" s="15"/>
      <c r="M796" s="15"/>
      <c r="N796" s="15"/>
      <c r="O796" s="15"/>
      <c r="P796" s="15"/>
      <c r="Q796" s="15"/>
      <c r="R796" s="15"/>
      <c r="S796" s="15"/>
    </row>
    <row r="797">
      <c r="A797" s="15"/>
      <c r="B797" s="15"/>
      <c r="C797" s="15"/>
      <c r="D797" s="15"/>
      <c r="E797" s="15"/>
      <c r="F797" s="15"/>
      <c r="G797" s="15"/>
      <c r="H797" s="15"/>
      <c r="I797" s="15"/>
      <c r="J797" s="15"/>
      <c r="K797" s="895"/>
      <c r="L797" s="15"/>
      <c r="M797" s="15"/>
      <c r="N797" s="15"/>
      <c r="O797" s="15"/>
      <c r="P797" s="15"/>
      <c r="Q797" s="15"/>
      <c r="R797" s="15"/>
      <c r="S797" s="15"/>
    </row>
    <row r="798">
      <c r="A798" s="15"/>
      <c r="B798" s="15"/>
      <c r="C798" s="15"/>
      <c r="D798" s="15"/>
      <c r="E798" s="15"/>
      <c r="F798" s="15"/>
      <c r="G798" s="15"/>
      <c r="H798" s="15"/>
      <c r="I798" s="15"/>
      <c r="J798" s="15"/>
      <c r="K798" s="895"/>
      <c r="L798" s="15"/>
      <c r="M798" s="15"/>
      <c r="N798" s="15"/>
      <c r="O798" s="15"/>
      <c r="P798" s="15"/>
      <c r="Q798" s="15"/>
      <c r="R798" s="15"/>
      <c r="S798" s="15"/>
    </row>
    <row r="799">
      <c r="A799" s="15"/>
      <c r="B799" s="15"/>
      <c r="C799" s="15"/>
      <c r="D799" s="15"/>
      <c r="E799" s="15"/>
      <c r="F799" s="15"/>
      <c r="G799" s="15"/>
      <c r="H799" s="15"/>
      <c r="I799" s="15"/>
      <c r="J799" s="15"/>
      <c r="K799" s="895"/>
      <c r="L799" s="15"/>
      <c r="M799" s="15"/>
      <c r="N799" s="15"/>
      <c r="O799" s="15"/>
      <c r="P799" s="15"/>
      <c r="Q799" s="15"/>
      <c r="R799" s="15"/>
      <c r="S799" s="15"/>
    </row>
    <row r="800">
      <c r="A800" s="15"/>
      <c r="B800" s="15"/>
      <c r="C800" s="15"/>
      <c r="D800" s="15"/>
      <c r="E800" s="15"/>
      <c r="F800" s="15"/>
      <c r="G800" s="15"/>
      <c r="H800" s="15"/>
      <c r="I800" s="15"/>
      <c r="J800" s="15"/>
      <c r="K800" s="895"/>
      <c r="L800" s="15"/>
      <c r="M800" s="15"/>
      <c r="N800" s="15"/>
      <c r="O800" s="15"/>
      <c r="P800" s="15"/>
      <c r="Q800" s="15"/>
      <c r="R800" s="15"/>
      <c r="S800" s="15"/>
    </row>
    <row r="801">
      <c r="A801" s="15"/>
      <c r="B801" s="15"/>
      <c r="C801" s="15"/>
      <c r="D801" s="15"/>
      <c r="E801" s="15"/>
      <c r="F801" s="15"/>
      <c r="G801" s="15"/>
      <c r="H801" s="15"/>
      <c r="I801" s="15"/>
      <c r="J801" s="15"/>
      <c r="K801" s="895"/>
      <c r="L801" s="15"/>
      <c r="M801" s="15"/>
      <c r="N801" s="15"/>
      <c r="O801" s="15"/>
      <c r="P801" s="15"/>
      <c r="Q801" s="15"/>
      <c r="R801" s="15"/>
      <c r="S801" s="15"/>
    </row>
    <row r="802">
      <c r="A802" s="15"/>
      <c r="B802" s="15"/>
      <c r="C802" s="15"/>
      <c r="D802" s="15"/>
      <c r="E802" s="15"/>
      <c r="F802" s="15"/>
      <c r="G802" s="15"/>
      <c r="H802" s="15"/>
      <c r="I802" s="15"/>
      <c r="J802" s="15"/>
      <c r="K802" s="895"/>
      <c r="L802" s="15"/>
      <c r="M802" s="15"/>
      <c r="N802" s="15"/>
      <c r="O802" s="15"/>
      <c r="P802" s="15"/>
      <c r="Q802" s="15"/>
      <c r="R802" s="15"/>
      <c r="S802" s="15"/>
    </row>
    <row r="803">
      <c r="A803" s="15"/>
      <c r="B803" s="15"/>
      <c r="C803" s="15"/>
      <c r="D803" s="15"/>
      <c r="E803" s="15"/>
      <c r="F803" s="15"/>
      <c r="G803" s="15"/>
      <c r="H803" s="15"/>
      <c r="I803" s="15"/>
      <c r="J803" s="15"/>
      <c r="K803" s="895"/>
      <c r="L803" s="15"/>
      <c r="M803" s="15"/>
      <c r="N803" s="15"/>
      <c r="O803" s="15"/>
      <c r="P803" s="15"/>
      <c r="Q803" s="15"/>
      <c r="R803" s="15"/>
      <c r="S803" s="15"/>
    </row>
    <row r="804">
      <c r="A804" s="15"/>
      <c r="B804" s="15"/>
      <c r="C804" s="15"/>
      <c r="D804" s="15"/>
      <c r="E804" s="15"/>
      <c r="F804" s="15"/>
      <c r="G804" s="15"/>
      <c r="H804" s="15"/>
      <c r="I804" s="15"/>
      <c r="J804" s="15"/>
      <c r="K804" s="895"/>
      <c r="L804" s="15"/>
      <c r="M804" s="15"/>
      <c r="N804" s="15"/>
      <c r="O804" s="15"/>
      <c r="P804" s="15"/>
      <c r="Q804" s="15"/>
      <c r="R804" s="15"/>
      <c r="S804" s="15"/>
    </row>
    <row r="805">
      <c r="A805" s="15"/>
      <c r="B805" s="15"/>
      <c r="C805" s="15"/>
      <c r="D805" s="15"/>
      <c r="E805" s="15"/>
      <c r="F805" s="15"/>
      <c r="G805" s="15"/>
      <c r="H805" s="15"/>
      <c r="I805" s="15"/>
      <c r="J805" s="15"/>
      <c r="K805" s="895"/>
      <c r="L805" s="15"/>
      <c r="M805" s="15"/>
      <c r="N805" s="15"/>
      <c r="O805" s="15"/>
      <c r="P805" s="15"/>
      <c r="Q805" s="15"/>
      <c r="R805" s="15"/>
      <c r="S805" s="15"/>
    </row>
    <row r="806">
      <c r="A806" s="15"/>
      <c r="B806" s="15"/>
      <c r="C806" s="15"/>
      <c r="D806" s="15"/>
      <c r="E806" s="15"/>
      <c r="F806" s="15"/>
      <c r="G806" s="15"/>
      <c r="H806" s="15"/>
      <c r="I806" s="15"/>
      <c r="J806" s="15"/>
      <c r="K806" s="895"/>
      <c r="L806" s="15"/>
      <c r="M806" s="15"/>
      <c r="N806" s="15"/>
      <c r="O806" s="15"/>
      <c r="P806" s="15"/>
      <c r="Q806" s="15"/>
      <c r="R806" s="15"/>
      <c r="S806" s="15"/>
    </row>
    <row r="807">
      <c r="A807" s="15"/>
      <c r="B807" s="15"/>
      <c r="C807" s="15"/>
      <c r="D807" s="15"/>
      <c r="E807" s="15"/>
      <c r="F807" s="15"/>
      <c r="G807" s="15"/>
      <c r="H807" s="15"/>
      <c r="I807" s="15"/>
      <c r="J807" s="15"/>
      <c r="K807" s="895"/>
      <c r="L807" s="15"/>
      <c r="M807" s="15"/>
      <c r="N807" s="15"/>
      <c r="O807" s="15"/>
      <c r="P807" s="15"/>
      <c r="Q807" s="15"/>
      <c r="R807" s="15"/>
      <c r="S807" s="15"/>
    </row>
    <row r="808">
      <c r="A808" s="15"/>
      <c r="B808" s="15"/>
      <c r="C808" s="15"/>
      <c r="D808" s="15"/>
      <c r="E808" s="15"/>
      <c r="F808" s="15"/>
      <c r="G808" s="15"/>
      <c r="H808" s="15"/>
      <c r="I808" s="15"/>
      <c r="J808" s="15"/>
      <c r="K808" s="895"/>
      <c r="L808" s="15"/>
      <c r="M808" s="15"/>
      <c r="N808" s="15"/>
      <c r="O808" s="15"/>
      <c r="P808" s="15"/>
      <c r="Q808" s="15"/>
      <c r="R808" s="15"/>
      <c r="S808" s="15"/>
    </row>
    <row r="809">
      <c r="A809" s="15"/>
      <c r="B809" s="15"/>
      <c r="C809" s="15"/>
      <c r="D809" s="15"/>
      <c r="E809" s="15"/>
      <c r="F809" s="15"/>
      <c r="G809" s="15"/>
      <c r="H809" s="15"/>
      <c r="I809" s="15"/>
      <c r="J809" s="15"/>
      <c r="K809" s="895"/>
      <c r="L809" s="15"/>
      <c r="M809" s="15"/>
      <c r="N809" s="15"/>
      <c r="O809" s="15"/>
      <c r="P809" s="15"/>
      <c r="Q809" s="15"/>
      <c r="R809" s="15"/>
      <c r="S809" s="15"/>
    </row>
    <row r="810">
      <c r="A810" s="15"/>
      <c r="B810" s="15"/>
      <c r="C810" s="15"/>
      <c r="D810" s="15"/>
      <c r="E810" s="15"/>
      <c r="F810" s="15"/>
      <c r="G810" s="15"/>
      <c r="H810" s="15"/>
      <c r="I810" s="15"/>
      <c r="J810" s="15"/>
      <c r="K810" s="895"/>
      <c r="L810" s="15"/>
      <c r="M810" s="15"/>
      <c r="N810" s="15"/>
      <c r="O810" s="15"/>
      <c r="P810" s="15"/>
      <c r="Q810" s="15"/>
      <c r="R810" s="15"/>
      <c r="S810" s="15"/>
    </row>
    <row r="811">
      <c r="A811" s="15"/>
      <c r="B811" s="15"/>
      <c r="C811" s="15"/>
      <c r="D811" s="15"/>
      <c r="E811" s="15"/>
      <c r="F811" s="15"/>
      <c r="G811" s="15"/>
      <c r="H811" s="15"/>
      <c r="I811" s="15"/>
      <c r="J811" s="15"/>
      <c r="K811" s="895"/>
      <c r="L811" s="15"/>
      <c r="M811" s="15"/>
      <c r="N811" s="15"/>
      <c r="O811" s="15"/>
      <c r="P811" s="15"/>
      <c r="Q811" s="15"/>
      <c r="R811" s="15"/>
      <c r="S811" s="15"/>
    </row>
    <row r="812">
      <c r="A812" s="15"/>
      <c r="B812" s="15"/>
      <c r="C812" s="15"/>
      <c r="D812" s="15"/>
      <c r="E812" s="15"/>
      <c r="F812" s="15"/>
      <c r="G812" s="15"/>
      <c r="H812" s="15"/>
      <c r="I812" s="15"/>
      <c r="J812" s="15"/>
      <c r="K812" s="895"/>
      <c r="L812" s="15"/>
      <c r="M812" s="15"/>
      <c r="N812" s="15"/>
      <c r="O812" s="15"/>
      <c r="P812" s="15"/>
      <c r="Q812" s="15"/>
      <c r="R812" s="15"/>
      <c r="S812" s="15"/>
    </row>
    <row r="813">
      <c r="A813" s="15"/>
      <c r="B813" s="15"/>
      <c r="C813" s="15"/>
      <c r="D813" s="15"/>
      <c r="E813" s="15"/>
      <c r="F813" s="15"/>
      <c r="G813" s="15"/>
      <c r="H813" s="15"/>
      <c r="I813" s="15"/>
      <c r="J813" s="15"/>
      <c r="K813" s="895"/>
      <c r="L813" s="15"/>
      <c r="M813" s="15"/>
      <c r="N813" s="15"/>
      <c r="O813" s="15"/>
      <c r="P813" s="15"/>
      <c r="Q813" s="15"/>
      <c r="R813" s="15"/>
      <c r="S813" s="15"/>
    </row>
    <row r="814">
      <c r="A814" s="15"/>
      <c r="B814" s="15"/>
      <c r="C814" s="15"/>
      <c r="D814" s="15"/>
      <c r="E814" s="15"/>
      <c r="F814" s="15"/>
      <c r="G814" s="15"/>
      <c r="H814" s="15"/>
      <c r="I814" s="15"/>
      <c r="J814" s="15"/>
      <c r="K814" s="895"/>
      <c r="L814" s="15"/>
      <c r="M814" s="15"/>
      <c r="N814" s="15"/>
      <c r="O814" s="15"/>
      <c r="P814" s="15"/>
      <c r="Q814" s="15"/>
      <c r="R814" s="15"/>
      <c r="S814" s="15"/>
    </row>
    <row r="815">
      <c r="A815" s="15"/>
      <c r="B815" s="15"/>
      <c r="C815" s="15"/>
      <c r="D815" s="15"/>
      <c r="E815" s="15"/>
      <c r="F815" s="15"/>
      <c r="G815" s="15"/>
      <c r="H815" s="15"/>
      <c r="I815" s="15"/>
      <c r="J815" s="15"/>
      <c r="K815" s="895"/>
      <c r="L815" s="15"/>
      <c r="M815" s="15"/>
      <c r="N815" s="15"/>
      <c r="O815" s="15"/>
      <c r="P815" s="15"/>
      <c r="Q815" s="15"/>
      <c r="R815" s="15"/>
      <c r="S815" s="15"/>
    </row>
    <row r="816">
      <c r="A816" s="15"/>
      <c r="B816" s="15"/>
      <c r="C816" s="15"/>
      <c r="D816" s="15"/>
      <c r="E816" s="15"/>
      <c r="F816" s="15"/>
      <c r="G816" s="15"/>
      <c r="H816" s="15"/>
      <c r="I816" s="15"/>
      <c r="J816" s="15"/>
      <c r="K816" s="895"/>
      <c r="L816" s="15"/>
      <c r="M816" s="15"/>
      <c r="N816" s="15"/>
      <c r="O816" s="15"/>
      <c r="P816" s="15"/>
      <c r="Q816" s="15"/>
      <c r="R816" s="15"/>
      <c r="S816" s="15"/>
    </row>
    <row r="817">
      <c r="A817" s="15"/>
      <c r="B817" s="15"/>
      <c r="C817" s="15"/>
      <c r="D817" s="15"/>
      <c r="E817" s="15"/>
      <c r="F817" s="15"/>
      <c r="G817" s="15"/>
      <c r="H817" s="15"/>
      <c r="I817" s="15"/>
      <c r="J817" s="15"/>
      <c r="K817" s="895"/>
      <c r="L817" s="15"/>
      <c r="M817" s="15"/>
      <c r="N817" s="15"/>
      <c r="O817" s="15"/>
      <c r="P817" s="15"/>
      <c r="Q817" s="15"/>
      <c r="R817" s="15"/>
      <c r="S817" s="15"/>
    </row>
    <row r="818">
      <c r="A818" s="15"/>
      <c r="B818" s="15"/>
      <c r="C818" s="15"/>
      <c r="D818" s="15"/>
      <c r="E818" s="15"/>
      <c r="F818" s="15"/>
      <c r="G818" s="15"/>
      <c r="H818" s="15"/>
      <c r="I818" s="15"/>
      <c r="J818" s="15"/>
      <c r="K818" s="895"/>
      <c r="L818" s="15"/>
      <c r="M818" s="15"/>
      <c r="N818" s="15"/>
      <c r="O818" s="15"/>
      <c r="P818" s="15"/>
      <c r="Q818" s="15"/>
      <c r="R818" s="15"/>
      <c r="S818" s="15"/>
    </row>
    <row r="819">
      <c r="A819" s="15"/>
      <c r="B819" s="15"/>
      <c r="C819" s="15"/>
      <c r="D819" s="15"/>
      <c r="E819" s="15"/>
      <c r="F819" s="15"/>
      <c r="G819" s="15"/>
      <c r="H819" s="15"/>
      <c r="I819" s="15"/>
      <c r="J819" s="15"/>
      <c r="K819" s="895"/>
      <c r="L819" s="15"/>
      <c r="M819" s="15"/>
      <c r="N819" s="15"/>
      <c r="O819" s="15"/>
      <c r="P819" s="15"/>
      <c r="Q819" s="15"/>
      <c r="R819" s="15"/>
      <c r="S819" s="15"/>
    </row>
    <row r="820">
      <c r="A820" s="15"/>
      <c r="B820" s="15"/>
      <c r="C820" s="15"/>
      <c r="D820" s="15"/>
      <c r="E820" s="15"/>
      <c r="F820" s="15"/>
      <c r="G820" s="15"/>
      <c r="H820" s="15"/>
      <c r="I820" s="15"/>
      <c r="J820" s="15"/>
      <c r="K820" s="895"/>
      <c r="L820" s="15"/>
      <c r="M820" s="15"/>
      <c r="N820" s="15"/>
      <c r="O820" s="15"/>
      <c r="P820" s="15"/>
      <c r="Q820" s="15"/>
      <c r="R820" s="15"/>
      <c r="S820" s="15"/>
    </row>
    <row r="821">
      <c r="A821" s="15"/>
      <c r="B821" s="15"/>
      <c r="C821" s="15"/>
      <c r="D821" s="15"/>
      <c r="E821" s="15"/>
      <c r="F821" s="15"/>
      <c r="G821" s="15"/>
      <c r="H821" s="15"/>
      <c r="I821" s="15"/>
      <c r="J821" s="15"/>
      <c r="K821" s="895"/>
      <c r="L821" s="15"/>
      <c r="M821" s="15"/>
      <c r="N821" s="15"/>
      <c r="O821" s="15"/>
      <c r="P821" s="15"/>
      <c r="Q821" s="15"/>
      <c r="R821" s="15"/>
      <c r="S821" s="15"/>
    </row>
    <row r="822">
      <c r="A822" s="15"/>
      <c r="B822" s="15"/>
      <c r="C822" s="15"/>
      <c r="D822" s="15"/>
      <c r="E822" s="15"/>
      <c r="F822" s="15"/>
      <c r="G822" s="15"/>
      <c r="H822" s="15"/>
      <c r="I822" s="15"/>
      <c r="J822" s="15"/>
      <c r="K822" s="895"/>
      <c r="L822" s="15"/>
      <c r="M822" s="15"/>
      <c r="N822" s="15"/>
      <c r="O822" s="15"/>
      <c r="P822" s="15"/>
      <c r="Q822" s="15"/>
      <c r="R822" s="15"/>
      <c r="S822" s="15"/>
    </row>
    <row r="823">
      <c r="A823" s="15"/>
      <c r="B823" s="15"/>
      <c r="C823" s="15"/>
      <c r="D823" s="15"/>
      <c r="E823" s="15"/>
      <c r="F823" s="15"/>
      <c r="G823" s="15"/>
      <c r="H823" s="15"/>
      <c r="I823" s="15"/>
      <c r="J823" s="15"/>
      <c r="K823" s="895"/>
      <c r="L823" s="15"/>
      <c r="M823" s="15"/>
      <c r="N823" s="15"/>
      <c r="O823" s="15"/>
      <c r="P823" s="15"/>
      <c r="Q823" s="15"/>
      <c r="R823" s="15"/>
      <c r="S823" s="15"/>
    </row>
    <row r="824">
      <c r="A824" s="15"/>
      <c r="B824" s="15"/>
      <c r="C824" s="15"/>
      <c r="D824" s="15"/>
      <c r="E824" s="15"/>
      <c r="F824" s="15"/>
      <c r="G824" s="15"/>
      <c r="H824" s="15"/>
      <c r="I824" s="15"/>
      <c r="J824" s="15"/>
      <c r="K824" s="895"/>
      <c r="L824" s="15"/>
      <c r="M824" s="15"/>
      <c r="N824" s="15"/>
      <c r="O824" s="15"/>
      <c r="P824" s="15"/>
      <c r="Q824" s="15"/>
      <c r="R824" s="15"/>
      <c r="S824" s="15"/>
    </row>
    <row r="825">
      <c r="A825" s="15"/>
      <c r="B825" s="15"/>
      <c r="C825" s="15"/>
      <c r="D825" s="15"/>
      <c r="E825" s="15"/>
      <c r="F825" s="15"/>
      <c r="G825" s="15"/>
      <c r="H825" s="15"/>
      <c r="I825" s="15"/>
      <c r="J825" s="15"/>
      <c r="K825" s="895"/>
      <c r="L825" s="15"/>
      <c r="M825" s="15"/>
      <c r="N825" s="15"/>
      <c r="O825" s="15"/>
      <c r="P825" s="15"/>
      <c r="Q825" s="15"/>
      <c r="R825" s="15"/>
      <c r="S825" s="15"/>
    </row>
    <row r="826">
      <c r="A826" s="15"/>
      <c r="B826" s="15"/>
      <c r="C826" s="15"/>
      <c r="D826" s="15"/>
      <c r="E826" s="15"/>
      <c r="F826" s="15"/>
      <c r="G826" s="15"/>
      <c r="H826" s="15"/>
      <c r="I826" s="15"/>
      <c r="J826" s="15"/>
      <c r="K826" s="895"/>
      <c r="L826" s="15"/>
      <c r="M826" s="15"/>
      <c r="N826" s="15"/>
      <c r="O826" s="15"/>
      <c r="P826" s="15"/>
      <c r="Q826" s="15"/>
      <c r="R826" s="15"/>
      <c r="S826" s="15"/>
    </row>
    <row r="827">
      <c r="A827" s="15"/>
      <c r="B827" s="15"/>
      <c r="C827" s="15"/>
      <c r="D827" s="15"/>
      <c r="E827" s="15"/>
      <c r="F827" s="15"/>
      <c r="G827" s="15"/>
      <c r="H827" s="15"/>
      <c r="I827" s="15"/>
      <c r="J827" s="15"/>
      <c r="K827" s="895"/>
      <c r="L827" s="15"/>
      <c r="M827" s="15"/>
      <c r="N827" s="15"/>
      <c r="O827" s="15"/>
      <c r="P827" s="15"/>
      <c r="Q827" s="15"/>
      <c r="R827" s="15"/>
      <c r="S827" s="15"/>
    </row>
    <row r="828">
      <c r="A828" s="15"/>
      <c r="B828" s="15"/>
      <c r="C828" s="15"/>
      <c r="D828" s="15"/>
      <c r="E828" s="15"/>
      <c r="F828" s="15"/>
      <c r="G828" s="15"/>
      <c r="H828" s="15"/>
      <c r="I828" s="15"/>
      <c r="J828" s="15"/>
      <c r="K828" s="895"/>
      <c r="L828" s="15"/>
      <c r="M828" s="15"/>
      <c r="N828" s="15"/>
      <c r="O828" s="15"/>
      <c r="P828" s="15"/>
      <c r="Q828" s="15"/>
      <c r="R828" s="15"/>
      <c r="S828" s="15"/>
    </row>
    <row r="829">
      <c r="A829" s="15"/>
      <c r="B829" s="15"/>
      <c r="C829" s="15"/>
      <c r="D829" s="15"/>
      <c r="E829" s="15"/>
      <c r="F829" s="15"/>
      <c r="G829" s="15"/>
      <c r="H829" s="15"/>
      <c r="I829" s="15"/>
      <c r="J829" s="15"/>
      <c r="K829" s="895"/>
      <c r="L829" s="15"/>
      <c r="M829" s="15"/>
      <c r="N829" s="15"/>
      <c r="O829" s="15"/>
      <c r="P829" s="15"/>
      <c r="Q829" s="15"/>
      <c r="R829" s="15"/>
      <c r="S829" s="15"/>
    </row>
    <row r="830">
      <c r="A830" s="15"/>
      <c r="B830" s="15"/>
      <c r="C830" s="15"/>
      <c r="D830" s="15"/>
      <c r="E830" s="15"/>
      <c r="F830" s="15"/>
      <c r="G830" s="15"/>
      <c r="H830" s="15"/>
      <c r="I830" s="15"/>
      <c r="J830" s="15"/>
      <c r="K830" s="895"/>
      <c r="L830" s="15"/>
      <c r="M830" s="15"/>
      <c r="N830" s="15"/>
      <c r="O830" s="15"/>
      <c r="P830" s="15"/>
      <c r="Q830" s="15"/>
      <c r="R830" s="15"/>
      <c r="S830" s="15"/>
    </row>
    <row r="831">
      <c r="A831" s="15"/>
      <c r="B831" s="15"/>
      <c r="C831" s="15"/>
      <c r="D831" s="15"/>
      <c r="E831" s="15"/>
      <c r="F831" s="15"/>
      <c r="G831" s="15"/>
      <c r="H831" s="15"/>
      <c r="I831" s="15"/>
      <c r="J831" s="15"/>
      <c r="K831" s="895"/>
      <c r="L831" s="15"/>
      <c r="M831" s="15"/>
      <c r="N831" s="15"/>
      <c r="O831" s="15"/>
      <c r="P831" s="15"/>
      <c r="Q831" s="15"/>
      <c r="R831" s="15"/>
      <c r="S831" s="15"/>
    </row>
    <row r="832">
      <c r="A832" s="15"/>
      <c r="B832" s="15"/>
      <c r="C832" s="15"/>
      <c r="D832" s="15"/>
      <c r="E832" s="15"/>
      <c r="F832" s="15"/>
      <c r="G832" s="15"/>
      <c r="H832" s="15"/>
      <c r="I832" s="15"/>
      <c r="J832" s="15"/>
      <c r="K832" s="895"/>
      <c r="L832" s="15"/>
      <c r="M832" s="15"/>
      <c r="N832" s="15"/>
      <c r="O832" s="15"/>
      <c r="P832" s="15"/>
      <c r="Q832" s="15"/>
      <c r="R832" s="15"/>
      <c r="S832" s="15"/>
    </row>
    <row r="833">
      <c r="A833" s="15"/>
      <c r="B833" s="15"/>
      <c r="C833" s="15"/>
      <c r="D833" s="15"/>
      <c r="E833" s="15"/>
      <c r="F833" s="15"/>
      <c r="G833" s="15"/>
      <c r="H833" s="15"/>
      <c r="I833" s="15"/>
      <c r="J833" s="15"/>
      <c r="K833" s="895"/>
      <c r="L833" s="15"/>
      <c r="M833" s="15"/>
      <c r="N833" s="15"/>
      <c r="O833" s="15"/>
      <c r="P833" s="15"/>
      <c r="Q833" s="15"/>
      <c r="R833" s="15"/>
      <c r="S833" s="15"/>
    </row>
    <row r="834">
      <c r="A834" s="15"/>
      <c r="B834" s="15"/>
      <c r="C834" s="15"/>
      <c r="D834" s="15"/>
      <c r="E834" s="15"/>
      <c r="F834" s="15"/>
      <c r="G834" s="15"/>
      <c r="H834" s="15"/>
      <c r="I834" s="15"/>
      <c r="J834" s="15"/>
      <c r="K834" s="895"/>
      <c r="L834" s="15"/>
      <c r="M834" s="15"/>
      <c r="N834" s="15"/>
      <c r="O834" s="15"/>
      <c r="P834" s="15"/>
      <c r="Q834" s="15"/>
      <c r="R834" s="15"/>
      <c r="S834" s="15"/>
    </row>
    <row r="835">
      <c r="A835" s="15"/>
      <c r="B835" s="15"/>
      <c r="C835" s="15"/>
      <c r="D835" s="15"/>
      <c r="E835" s="15"/>
      <c r="F835" s="15"/>
      <c r="G835" s="15"/>
      <c r="H835" s="15"/>
      <c r="I835" s="15"/>
      <c r="J835" s="15"/>
      <c r="K835" s="895"/>
      <c r="L835" s="15"/>
      <c r="M835" s="15"/>
      <c r="N835" s="15"/>
      <c r="O835" s="15"/>
      <c r="P835" s="15"/>
      <c r="Q835" s="15"/>
      <c r="R835" s="15"/>
      <c r="S835" s="15"/>
    </row>
    <row r="836">
      <c r="A836" s="15"/>
      <c r="B836" s="15"/>
      <c r="C836" s="15"/>
      <c r="D836" s="15"/>
      <c r="E836" s="15"/>
      <c r="F836" s="15"/>
      <c r="G836" s="15"/>
      <c r="H836" s="15"/>
      <c r="I836" s="15"/>
      <c r="J836" s="15"/>
      <c r="K836" s="895"/>
      <c r="L836" s="15"/>
      <c r="M836" s="15"/>
      <c r="N836" s="15"/>
      <c r="O836" s="15"/>
      <c r="P836" s="15"/>
      <c r="Q836" s="15"/>
      <c r="R836" s="15"/>
      <c r="S836" s="15"/>
    </row>
    <row r="837">
      <c r="A837" s="15"/>
      <c r="B837" s="15"/>
      <c r="C837" s="15"/>
      <c r="D837" s="15"/>
      <c r="E837" s="15"/>
      <c r="F837" s="15"/>
      <c r="G837" s="15"/>
      <c r="H837" s="15"/>
      <c r="I837" s="15"/>
      <c r="J837" s="15"/>
      <c r="K837" s="895"/>
      <c r="L837" s="15"/>
      <c r="M837" s="15"/>
      <c r="N837" s="15"/>
      <c r="O837" s="15"/>
      <c r="P837" s="15"/>
      <c r="Q837" s="15"/>
      <c r="R837" s="15"/>
      <c r="S837" s="15"/>
    </row>
    <row r="838">
      <c r="A838" s="15"/>
      <c r="B838" s="15"/>
      <c r="C838" s="15"/>
      <c r="D838" s="15"/>
      <c r="E838" s="15"/>
      <c r="F838" s="15"/>
      <c r="G838" s="15"/>
      <c r="H838" s="15"/>
      <c r="I838" s="15"/>
      <c r="J838" s="15"/>
      <c r="K838" s="895"/>
      <c r="L838" s="15"/>
      <c r="M838" s="15"/>
      <c r="N838" s="15"/>
      <c r="O838" s="15"/>
      <c r="P838" s="15"/>
      <c r="Q838" s="15"/>
      <c r="R838" s="15"/>
      <c r="S838" s="15"/>
    </row>
    <row r="839">
      <c r="A839" s="15"/>
      <c r="B839" s="15"/>
      <c r="C839" s="15"/>
      <c r="D839" s="15"/>
      <c r="E839" s="15"/>
      <c r="F839" s="15"/>
      <c r="G839" s="15"/>
      <c r="H839" s="15"/>
      <c r="I839" s="15"/>
      <c r="J839" s="15"/>
      <c r="K839" s="895"/>
      <c r="L839" s="15"/>
      <c r="M839" s="15"/>
      <c r="N839" s="15"/>
      <c r="O839" s="15"/>
      <c r="P839" s="15"/>
      <c r="Q839" s="15"/>
      <c r="R839" s="15"/>
      <c r="S839" s="15"/>
    </row>
    <row r="840">
      <c r="A840" s="15"/>
      <c r="B840" s="15"/>
      <c r="C840" s="15"/>
      <c r="D840" s="15"/>
      <c r="E840" s="15"/>
      <c r="F840" s="15"/>
      <c r="G840" s="15"/>
      <c r="H840" s="15"/>
      <c r="I840" s="15"/>
      <c r="J840" s="15"/>
      <c r="K840" s="895"/>
      <c r="L840" s="15"/>
      <c r="M840" s="15"/>
      <c r="N840" s="15"/>
      <c r="O840" s="15"/>
      <c r="P840" s="15"/>
      <c r="Q840" s="15"/>
      <c r="R840" s="15"/>
      <c r="S840" s="15"/>
    </row>
    <row r="841">
      <c r="A841" s="15"/>
      <c r="B841" s="15"/>
      <c r="C841" s="15"/>
      <c r="D841" s="15"/>
      <c r="E841" s="15"/>
      <c r="F841" s="15"/>
      <c r="G841" s="15"/>
      <c r="H841" s="15"/>
      <c r="I841" s="15"/>
      <c r="J841" s="15"/>
      <c r="K841" s="895"/>
      <c r="L841" s="15"/>
      <c r="M841" s="15"/>
      <c r="N841" s="15"/>
      <c r="O841" s="15"/>
      <c r="P841" s="15"/>
      <c r="Q841" s="15"/>
      <c r="R841" s="15"/>
      <c r="S841" s="15"/>
    </row>
    <row r="842">
      <c r="A842" s="15"/>
      <c r="B842" s="15"/>
      <c r="C842" s="15"/>
      <c r="D842" s="15"/>
      <c r="E842" s="15"/>
      <c r="F842" s="15"/>
      <c r="G842" s="15"/>
      <c r="H842" s="15"/>
      <c r="I842" s="15"/>
      <c r="J842" s="15"/>
      <c r="K842" s="895"/>
      <c r="L842" s="15"/>
      <c r="M842" s="15"/>
      <c r="N842" s="15"/>
      <c r="O842" s="15"/>
      <c r="P842" s="15"/>
      <c r="Q842" s="15"/>
      <c r="R842" s="15"/>
      <c r="S842" s="15"/>
    </row>
    <row r="843">
      <c r="A843" s="15"/>
      <c r="B843" s="15"/>
      <c r="C843" s="15"/>
      <c r="D843" s="15"/>
      <c r="E843" s="15"/>
      <c r="F843" s="15"/>
      <c r="G843" s="15"/>
      <c r="H843" s="15"/>
      <c r="I843" s="15"/>
      <c r="J843" s="15"/>
      <c r="K843" s="895"/>
      <c r="L843" s="15"/>
      <c r="M843" s="15"/>
      <c r="N843" s="15"/>
      <c r="O843" s="15"/>
      <c r="P843" s="15"/>
      <c r="Q843" s="15"/>
      <c r="R843" s="15"/>
      <c r="S843" s="15"/>
    </row>
    <row r="844">
      <c r="A844" s="15"/>
      <c r="B844" s="15"/>
      <c r="C844" s="15"/>
      <c r="D844" s="15"/>
      <c r="E844" s="15"/>
      <c r="F844" s="15"/>
      <c r="G844" s="15"/>
      <c r="H844" s="15"/>
      <c r="I844" s="15"/>
      <c r="J844" s="15"/>
      <c r="K844" s="895"/>
      <c r="L844" s="15"/>
      <c r="M844" s="15"/>
      <c r="N844" s="15"/>
      <c r="O844" s="15"/>
      <c r="P844" s="15"/>
      <c r="Q844" s="15"/>
      <c r="R844" s="15"/>
      <c r="S844" s="15"/>
    </row>
    <row r="845">
      <c r="A845" s="15"/>
      <c r="B845" s="15"/>
      <c r="C845" s="15"/>
      <c r="D845" s="15"/>
      <c r="E845" s="15"/>
      <c r="F845" s="15"/>
      <c r="G845" s="15"/>
      <c r="H845" s="15"/>
      <c r="I845" s="15"/>
      <c r="J845" s="15"/>
      <c r="K845" s="895"/>
      <c r="L845" s="15"/>
      <c r="M845" s="15"/>
      <c r="N845" s="15"/>
      <c r="O845" s="15"/>
      <c r="P845" s="15"/>
      <c r="Q845" s="15"/>
      <c r="R845" s="15"/>
      <c r="S845" s="15"/>
    </row>
    <row r="846">
      <c r="A846" s="15"/>
      <c r="B846" s="15"/>
      <c r="C846" s="15"/>
      <c r="D846" s="15"/>
      <c r="E846" s="15"/>
      <c r="F846" s="15"/>
      <c r="G846" s="15"/>
      <c r="H846" s="15"/>
      <c r="I846" s="15"/>
      <c r="J846" s="15"/>
      <c r="K846" s="895"/>
      <c r="L846" s="15"/>
      <c r="M846" s="15"/>
      <c r="N846" s="15"/>
      <c r="O846" s="15"/>
      <c r="P846" s="15"/>
      <c r="Q846" s="15"/>
      <c r="R846" s="15"/>
      <c r="S846" s="15"/>
    </row>
    <row r="847">
      <c r="A847" s="15"/>
      <c r="B847" s="15"/>
      <c r="C847" s="15"/>
      <c r="D847" s="15"/>
      <c r="E847" s="15"/>
      <c r="F847" s="15"/>
      <c r="G847" s="15"/>
      <c r="H847" s="15"/>
      <c r="I847" s="15"/>
      <c r="J847" s="15"/>
      <c r="K847" s="895"/>
      <c r="L847" s="15"/>
      <c r="M847" s="15"/>
      <c r="N847" s="15"/>
      <c r="O847" s="15"/>
      <c r="P847" s="15"/>
      <c r="Q847" s="15"/>
      <c r="R847" s="15"/>
      <c r="S847" s="15"/>
    </row>
    <row r="848">
      <c r="A848" s="15"/>
      <c r="B848" s="15"/>
      <c r="C848" s="15"/>
      <c r="D848" s="15"/>
      <c r="E848" s="15"/>
      <c r="F848" s="15"/>
      <c r="G848" s="15"/>
      <c r="H848" s="15"/>
      <c r="I848" s="15"/>
      <c r="J848" s="15"/>
      <c r="K848" s="895"/>
      <c r="L848" s="15"/>
      <c r="M848" s="15"/>
      <c r="N848" s="15"/>
      <c r="O848" s="15"/>
      <c r="P848" s="15"/>
      <c r="Q848" s="15"/>
      <c r="R848" s="15"/>
      <c r="S848" s="15"/>
    </row>
    <row r="849">
      <c r="A849" s="15"/>
      <c r="B849" s="15"/>
      <c r="C849" s="15"/>
      <c r="D849" s="15"/>
      <c r="E849" s="15"/>
      <c r="F849" s="15"/>
      <c r="G849" s="15"/>
      <c r="H849" s="15"/>
      <c r="I849" s="15"/>
      <c r="J849" s="15"/>
      <c r="K849" s="895"/>
      <c r="L849" s="15"/>
      <c r="M849" s="15"/>
      <c r="N849" s="15"/>
      <c r="O849" s="15"/>
      <c r="P849" s="15"/>
      <c r="Q849" s="15"/>
      <c r="R849" s="15"/>
      <c r="S849" s="15"/>
    </row>
    <row r="850">
      <c r="A850" s="15"/>
      <c r="B850" s="15"/>
      <c r="C850" s="15"/>
      <c r="D850" s="15"/>
      <c r="E850" s="15"/>
      <c r="F850" s="15"/>
      <c r="G850" s="15"/>
      <c r="H850" s="15"/>
      <c r="I850" s="15"/>
      <c r="J850" s="15"/>
      <c r="K850" s="895"/>
      <c r="L850" s="15"/>
      <c r="M850" s="15"/>
      <c r="N850" s="15"/>
      <c r="O850" s="15"/>
      <c r="P850" s="15"/>
      <c r="Q850" s="15"/>
      <c r="R850" s="15"/>
      <c r="S850" s="15"/>
    </row>
    <row r="851">
      <c r="A851" s="15"/>
      <c r="B851" s="15"/>
      <c r="C851" s="15"/>
      <c r="D851" s="15"/>
      <c r="E851" s="15"/>
      <c r="F851" s="15"/>
      <c r="G851" s="15"/>
      <c r="H851" s="15"/>
      <c r="I851" s="15"/>
      <c r="J851" s="15"/>
      <c r="K851" s="895"/>
      <c r="L851" s="15"/>
      <c r="M851" s="15"/>
      <c r="N851" s="15"/>
      <c r="O851" s="15"/>
      <c r="P851" s="15"/>
      <c r="Q851" s="15"/>
      <c r="R851" s="15"/>
      <c r="S851" s="15"/>
    </row>
    <row r="852">
      <c r="A852" s="15"/>
      <c r="B852" s="15"/>
      <c r="C852" s="15"/>
      <c r="D852" s="15"/>
      <c r="E852" s="15"/>
      <c r="F852" s="15"/>
      <c r="G852" s="15"/>
      <c r="H852" s="15"/>
      <c r="I852" s="15"/>
      <c r="J852" s="15"/>
      <c r="K852" s="895"/>
      <c r="L852" s="15"/>
      <c r="M852" s="15"/>
      <c r="N852" s="15"/>
      <c r="O852" s="15"/>
      <c r="P852" s="15"/>
      <c r="Q852" s="15"/>
      <c r="R852" s="15"/>
      <c r="S852" s="15"/>
    </row>
    <row r="853">
      <c r="A853" s="15"/>
      <c r="B853" s="15"/>
      <c r="C853" s="15"/>
      <c r="D853" s="15"/>
      <c r="E853" s="15"/>
      <c r="F853" s="15"/>
      <c r="G853" s="15"/>
      <c r="H853" s="15"/>
      <c r="I853" s="15"/>
      <c r="J853" s="15"/>
      <c r="K853" s="895"/>
      <c r="L853" s="15"/>
      <c r="M853" s="15"/>
      <c r="N853" s="15"/>
      <c r="O853" s="15"/>
      <c r="P853" s="15"/>
      <c r="Q853" s="15"/>
      <c r="R853" s="15"/>
      <c r="S853" s="15"/>
    </row>
    <row r="854">
      <c r="A854" s="15"/>
      <c r="B854" s="15"/>
      <c r="C854" s="15"/>
      <c r="D854" s="15"/>
      <c r="E854" s="15"/>
      <c r="F854" s="15"/>
      <c r="G854" s="15"/>
      <c r="H854" s="15"/>
      <c r="I854" s="15"/>
      <c r="J854" s="15"/>
      <c r="K854" s="895"/>
      <c r="L854" s="15"/>
      <c r="M854" s="15"/>
      <c r="N854" s="15"/>
      <c r="O854" s="15"/>
      <c r="P854" s="15"/>
      <c r="Q854" s="15"/>
      <c r="R854" s="15"/>
      <c r="S854" s="15"/>
    </row>
    <row r="855">
      <c r="A855" s="15"/>
      <c r="B855" s="15"/>
      <c r="C855" s="15"/>
      <c r="D855" s="15"/>
      <c r="E855" s="15"/>
      <c r="F855" s="15"/>
      <c r="G855" s="15"/>
      <c r="H855" s="15"/>
      <c r="I855" s="15"/>
      <c r="J855" s="15"/>
      <c r="K855" s="895"/>
      <c r="L855" s="15"/>
      <c r="M855" s="15"/>
      <c r="N855" s="15"/>
      <c r="O855" s="15"/>
      <c r="P855" s="15"/>
      <c r="Q855" s="15"/>
      <c r="R855" s="15"/>
      <c r="S855" s="15"/>
    </row>
    <row r="856">
      <c r="A856" s="15"/>
      <c r="B856" s="15"/>
      <c r="C856" s="15"/>
      <c r="D856" s="15"/>
      <c r="E856" s="15"/>
      <c r="F856" s="15"/>
      <c r="G856" s="15"/>
      <c r="H856" s="15"/>
      <c r="I856" s="15"/>
      <c r="J856" s="15"/>
      <c r="K856" s="895"/>
      <c r="L856" s="15"/>
      <c r="M856" s="15"/>
      <c r="N856" s="15"/>
      <c r="O856" s="15"/>
      <c r="P856" s="15"/>
      <c r="Q856" s="15"/>
      <c r="R856" s="15"/>
      <c r="S856" s="15"/>
    </row>
    <row r="857">
      <c r="A857" s="15"/>
      <c r="B857" s="15"/>
      <c r="C857" s="15"/>
      <c r="D857" s="15"/>
      <c r="E857" s="15"/>
      <c r="F857" s="15"/>
      <c r="G857" s="15"/>
      <c r="H857" s="15"/>
      <c r="I857" s="15"/>
      <c r="J857" s="15"/>
      <c r="K857" s="895"/>
      <c r="L857" s="15"/>
      <c r="M857" s="15"/>
      <c r="N857" s="15"/>
      <c r="O857" s="15"/>
      <c r="P857" s="15"/>
      <c r="Q857" s="15"/>
      <c r="R857" s="15"/>
      <c r="S857" s="15"/>
    </row>
    <row r="858">
      <c r="A858" s="15"/>
      <c r="B858" s="15"/>
      <c r="C858" s="15"/>
      <c r="D858" s="15"/>
      <c r="E858" s="15"/>
      <c r="F858" s="15"/>
      <c r="G858" s="15"/>
      <c r="H858" s="15"/>
      <c r="I858" s="15"/>
      <c r="J858" s="15"/>
      <c r="K858" s="895"/>
      <c r="L858" s="15"/>
      <c r="M858" s="15"/>
      <c r="N858" s="15"/>
      <c r="O858" s="15"/>
      <c r="P858" s="15"/>
      <c r="Q858" s="15"/>
      <c r="R858" s="15"/>
      <c r="S858" s="15"/>
    </row>
    <row r="859">
      <c r="A859" s="15"/>
      <c r="B859" s="15"/>
      <c r="C859" s="15"/>
      <c r="D859" s="15"/>
      <c r="E859" s="15"/>
      <c r="F859" s="15"/>
      <c r="G859" s="15"/>
      <c r="H859" s="15"/>
      <c r="I859" s="15"/>
      <c r="J859" s="15"/>
      <c r="K859" s="895"/>
      <c r="L859" s="15"/>
      <c r="M859" s="15"/>
      <c r="N859" s="15"/>
      <c r="O859" s="15"/>
      <c r="P859" s="15"/>
      <c r="Q859" s="15"/>
      <c r="R859" s="15"/>
      <c r="S859" s="15"/>
    </row>
    <row r="860">
      <c r="A860" s="15"/>
      <c r="B860" s="15"/>
      <c r="C860" s="15"/>
      <c r="D860" s="15"/>
      <c r="E860" s="15"/>
      <c r="F860" s="15"/>
      <c r="G860" s="15"/>
      <c r="H860" s="15"/>
      <c r="I860" s="15"/>
      <c r="J860" s="15"/>
      <c r="K860" s="895"/>
      <c r="L860" s="15"/>
      <c r="M860" s="15"/>
      <c r="N860" s="15"/>
      <c r="O860" s="15"/>
      <c r="P860" s="15"/>
      <c r="Q860" s="15"/>
      <c r="R860" s="15"/>
      <c r="S860" s="15"/>
    </row>
    <row r="861">
      <c r="A861" s="15"/>
      <c r="B861" s="15"/>
      <c r="C861" s="15"/>
      <c r="D861" s="15"/>
      <c r="E861" s="15"/>
      <c r="F861" s="15"/>
      <c r="G861" s="15"/>
      <c r="H861" s="15"/>
      <c r="I861" s="15"/>
      <c r="J861" s="15"/>
      <c r="K861" s="895"/>
      <c r="L861" s="15"/>
      <c r="M861" s="15"/>
      <c r="N861" s="15"/>
      <c r="O861" s="15"/>
      <c r="P861" s="15"/>
      <c r="Q861" s="15"/>
      <c r="R861" s="15"/>
      <c r="S861" s="15"/>
    </row>
    <row r="862">
      <c r="A862" s="15"/>
      <c r="B862" s="15"/>
      <c r="C862" s="15"/>
      <c r="D862" s="15"/>
      <c r="E862" s="15"/>
      <c r="F862" s="15"/>
      <c r="G862" s="15"/>
      <c r="H862" s="15"/>
      <c r="I862" s="15"/>
      <c r="J862" s="15"/>
      <c r="K862" s="895"/>
      <c r="L862" s="15"/>
      <c r="M862" s="15"/>
      <c r="N862" s="15"/>
      <c r="O862" s="15"/>
      <c r="P862" s="15"/>
      <c r="Q862" s="15"/>
      <c r="R862" s="15"/>
      <c r="S862" s="15"/>
    </row>
    <row r="863">
      <c r="A863" s="15"/>
      <c r="B863" s="15"/>
      <c r="C863" s="15"/>
      <c r="D863" s="15"/>
      <c r="E863" s="15"/>
      <c r="F863" s="15"/>
      <c r="G863" s="15"/>
      <c r="H863" s="15"/>
      <c r="I863" s="15"/>
      <c r="J863" s="15"/>
      <c r="K863" s="895"/>
      <c r="L863" s="15"/>
      <c r="M863" s="15"/>
      <c r="N863" s="15"/>
      <c r="O863" s="15"/>
      <c r="P863" s="15"/>
      <c r="Q863" s="15"/>
      <c r="R863" s="15"/>
      <c r="S863" s="15"/>
    </row>
    <row r="864">
      <c r="A864" s="15"/>
      <c r="B864" s="15"/>
      <c r="C864" s="15"/>
      <c r="D864" s="15"/>
      <c r="E864" s="15"/>
      <c r="F864" s="15"/>
      <c r="G864" s="15"/>
      <c r="H864" s="15"/>
      <c r="I864" s="15"/>
      <c r="J864" s="15"/>
      <c r="K864" s="895"/>
      <c r="L864" s="15"/>
      <c r="M864" s="15"/>
      <c r="N864" s="15"/>
      <c r="O864" s="15"/>
      <c r="P864" s="15"/>
      <c r="Q864" s="15"/>
      <c r="R864" s="15"/>
      <c r="S864" s="15"/>
    </row>
    <row r="865">
      <c r="A865" s="15"/>
      <c r="B865" s="15"/>
      <c r="C865" s="15"/>
      <c r="D865" s="15"/>
      <c r="E865" s="15"/>
      <c r="F865" s="15"/>
      <c r="G865" s="15"/>
      <c r="H865" s="15"/>
      <c r="I865" s="15"/>
      <c r="J865" s="15"/>
      <c r="K865" s="895"/>
      <c r="L865" s="15"/>
      <c r="M865" s="15"/>
      <c r="N865" s="15"/>
      <c r="O865" s="15"/>
      <c r="P865" s="15"/>
      <c r="Q865" s="15"/>
      <c r="R865" s="15"/>
      <c r="S865" s="15"/>
    </row>
    <row r="866">
      <c r="A866" s="15"/>
      <c r="B866" s="15"/>
      <c r="C866" s="15"/>
      <c r="D866" s="15"/>
      <c r="E866" s="15"/>
      <c r="F866" s="15"/>
      <c r="G866" s="15"/>
      <c r="H866" s="15"/>
      <c r="I866" s="15"/>
      <c r="J866" s="15"/>
      <c r="K866" s="895"/>
      <c r="L866" s="15"/>
      <c r="M866" s="15"/>
      <c r="N866" s="15"/>
      <c r="O866" s="15"/>
      <c r="P866" s="15"/>
      <c r="Q866" s="15"/>
      <c r="R866" s="15"/>
      <c r="S866" s="15"/>
    </row>
    <row r="867">
      <c r="A867" s="15"/>
      <c r="B867" s="15"/>
      <c r="C867" s="15"/>
      <c r="D867" s="15"/>
      <c r="E867" s="15"/>
      <c r="F867" s="15"/>
      <c r="G867" s="15"/>
      <c r="H867" s="15"/>
      <c r="I867" s="15"/>
      <c r="J867" s="15"/>
      <c r="K867" s="895"/>
      <c r="L867" s="15"/>
      <c r="M867" s="15"/>
      <c r="N867" s="15"/>
      <c r="O867" s="15"/>
      <c r="P867" s="15"/>
      <c r="Q867" s="15"/>
      <c r="R867" s="15"/>
      <c r="S867" s="15"/>
    </row>
    <row r="868">
      <c r="A868" s="15"/>
      <c r="B868" s="15"/>
      <c r="C868" s="15"/>
      <c r="D868" s="15"/>
      <c r="E868" s="15"/>
      <c r="F868" s="15"/>
      <c r="G868" s="15"/>
      <c r="H868" s="15"/>
      <c r="I868" s="15"/>
      <c r="J868" s="15"/>
      <c r="K868" s="895"/>
      <c r="L868" s="15"/>
      <c r="M868" s="15"/>
      <c r="N868" s="15"/>
      <c r="O868" s="15"/>
      <c r="P868" s="15"/>
      <c r="Q868" s="15"/>
      <c r="R868" s="15"/>
      <c r="S868" s="15"/>
    </row>
    <row r="869">
      <c r="A869" s="15"/>
      <c r="B869" s="15"/>
      <c r="C869" s="15"/>
      <c r="D869" s="15"/>
      <c r="E869" s="15"/>
      <c r="F869" s="15"/>
      <c r="G869" s="15"/>
      <c r="H869" s="15"/>
      <c r="I869" s="15"/>
      <c r="J869" s="15"/>
      <c r="K869" s="895"/>
      <c r="L869" s="15"/>
      <c r="M869" s="15"/>
      <c r="N869" s="15"/>
      <c r="O869" s="15"/>
      <c r="P869" s="15"/>
      <c r="Q869" s="15"/>
      <c r="R869" s="15"/>
      <c r="S869" s="15"/>
    </row>
    <row r="870">
      <c r="A870" s="15"/>
      <c r="B870" s="15"/>
      <c r="C870" s="15"/>
      <c r="D870" s="15"/>
      <c r="E870" s="15"/>
      <c r="F870" s="15"/>
      <c r="G870" s="15"/>
      <c r="H870" s="15"/>
      <c r="I870" s="15"/>
      <c r="J870" s="15"/>
      <c r="K870" s="895"/>
      <c r="L870" s="15"/>
      <c r="M870" s="15"/>
      <c r="N870" s="15"/>
      <c r="O870" s="15"/>
      <c r="P870" s="15"/>
      <c r="Q870" s="15"/>
      <c r="R870" s="15"/>
      <c r="S870" s="15"/>
    </row>
    <row r="871">
      <c r="A871" s="15"/>
      <c r="B871" s="15"/>
      <c r="C871" s="15"/>
      <c r="D871" s="15"/>
      <c r="E871" s="15"/>
      <c r="F871" s="15"/>
      <c r="G871" s="15"/>
      <c r="H871" s="15"/>
      <c r="I871" s="15"/>
      <c r="J871" s="15"/>
      <c r="K871" s="895"/>
      <c r="L871" s="15"/>
      <c r="M871" s="15"/>
      <c r="N871" s="15"/>
      <c r="O871" s="15"/>
      <c r="P871" s="15"/>
      <c r="Q871" s="15"/>
      <c r="R871" s="15"/>
      <c r="S871" s="15"/>
    </row>
    <row r="872">
      <c r="A872" s="15"/>
      <c r="B872" s="15"/>
      <c r="C872" s="15"/>
      <c r="D872" s="15"/>
      <c r="E872" s="15"/>
      <c r="F872" s="15"/>
      <c r="G872" s="15"/>
      <c r="H872" s="15"/>
      <c r="I872" s="15"/>
      <c r="J872" s="15"/>
      <c r="K872" s="895"/>
      <c r="L872" s="15"/>
      <c r="M872" s="15"/>
      <c r="N872" s="15"/>
      <c r="O872" s="15"/>
      <c r="P872" s="15"/>
      <c r="Q872" s="15"/>
      <c r="R872" s="15"/>
      <c r="S872" s="15"/>
    </row>
    <row r="873">
      <c r="A873" s="15"/>
      <c r="B873" s="15"/>
      <c r="C873" s="15"/>
      <c r="D873" s="15"/>
      <c r="E873" s="15"/>
      <c r="F873" s="15"/>
      <c r="G873" s="15"/>
      <c r="H873" s="15"/>
      <c r="I873" s="15"/>
      <c r="J873" s="15"/>
      <c r="K873" s="895"/>
      <c r="L873" s="15"/>
      <c r="M873" s="15"/>
      <c r="N873" s="15"/>
      <c r="O873" s="15"/>
      <c r="P873" s="15"/>
      <c r="Q873" s="15"/>
      <c r="R873" s="15"/>
      <c r="S873" s="15"/>
    </row>
    <row r="874">
      <c r="A874" s="15"/>
      <c r="B874" s="15"/>
      <c r="C874" s="15"/>
      <c r="D874" s="15"/>
      <c r="E874" s="15"/>
      <c r="F874" s="15"/>
      <c r="G874" s="15"/>
      <c r="H874" s="15"/>
      <c r="I874" s="15"/>
      <c r="J874" s="15"/>
      <c r="K874" s="895"/>
      <c r="L874" s="15"/>
      <c r="M874" s="15"/>
      <c r="N874" s="15"/>
      <c r="O874" s="15"/>
      <c r="P874" s="15"/>
      <c r="Q874" s="15"/>
      <c r="R874" s="15"/>
      <c r="S874" s="15"/>
    </row>
    <row r="875">
      <c r="A875" s="15"/>
      <c r="B875" s="15"/>
      <c r="C875" s="15"/>
      <c r="D875" s="15"/>
      <c r="E875" s="15"/>
      <c r="F875" s="15"/>
      <c r="G875" s="15"/>
      <c r="H875" s="15"/>
      <c r="I875" s="15"/>
      <c r="J875" s="15"/>
      <c r="K875" s="895"/>
      <c r="L875" s="15"/>
      <c r="M875" s="15"/>
      <c r="N875" s="15"/>
      <c r="O875" s="15"/>
      <c r="P875" s="15"/>
      <c r="Q875" s="15"/>
      <c r="R875" s="15"/>
      <c r="S875" s="15"/>
    </row>
    <row r="876">
      <c r="A876" s="15"/>
      <c r="B876" s="15"/>
      <c r="C876" s="15"/>
      <c r="D876" s="15"/>
      <c r="E876" s="15"/>
      <c r="F876" s="15"/>
      <c r="G876" s="15"/>
      <c r="H876" s="15"/>
      <c r="I876" s="15"/>
      <c r="J876" s="15"/>
      <c r="K876" s="895"/>
      <c r="L876" s="15"/>
      <c r="M876" s="15"/>
      <c r="N876" s="15"/>
      <c r="O876" s="15"/>
      <c r="P876" s="15"/>
      <c r="Q876" s="15"/>
      <c r="R876" s="15"/>
      <c r="S876" s="15"/>
    </row>
    <row r="877">
      <c r="A877" s="15"/>
      <c r="B877" s="15"/>
      <c r="C877" s="15"/>
      <c r="D877" s="15"/>
      <c r="E877" s="15"/>
      <c r="F877" s="15"/>
      <c r="G877" s="15"/>
      <c r="H877" s="15"/>
      <c r="I877" s="15"/>
      <c r="J877" s="15"/>
      <c r="K877" s="895"/>
      <c r="L877" s="15"/>
      <c r="M877" s="15"/>
      <c r="N877" s="15"/>
      <c r="O877" s="15"/>
      <c r="P877" s="15"/>
      <c r="Q877" s="15"/>
      <c r="R877" s="15"/>
      <c r="S877" s="15"/>
    </row>
    <row r="878">
      <c r="A878" s="15"/>
      <c r="B878" s="15"/>
      <c r="C878" s="15"/>
      <c r="D878" s="15"/>
      <c r="E878" s="15"/>
      <c r="F878" s="15"/>
      <c r="G878" s="15"/>
      <c r="H878" s="15"/>
      <c r="I878" s="15"/>
      <c r="J878" s="15"/>
      <c r="K878" s="895"/>
      <c r="L878" s="15"/>
      <c r="M878" s="15"/>
      <c r="N878" s="15"/>
      <c r="O878" s="15"/>
      <c r="P878" s="15"/>
      <c r="Q878" s="15"/>
      <c r="R878" s="15"/>
      <c r="S878" s="15"/>
    </row>
    <row r="879">
      <c r="A879" s="15"/>
      <c r="B879" s="15"/>
      <c r="C879" s="15"/>
      <c r="D879" s="15"/>
      <c r="E879" s="15"/>
      <c r="F879" s="15"/>
      <c r="G879" s="15"/>
      <c r="H879" s="15"/>
      <c r="I879" s="15"/>
      <c r="J879" s="15"/>
      <c r="K879" s="895"/>
      <c r="L879" s="15"/>
      <c r="M879" s="15"/>
      <c r="N879" s="15"/>
      <c r="O879" s="15"/>
      <c r="P879" s="15"/>
      <c r="Q879" s="15"/>
      <c r="R879" s="15"/>
      <c r="S879" s="15"/>
    </row>
    <row r="880">
      <c r="A880" s="15"/>
      <c r="B880" s="15"/>
      <c r="C880" s="15"/>
      <c r="D880" s="15"/>
      <c r="E880" s="15"/>
      <c r="F880" s="15"/>
      <c r="G880" s="15"/>
      <c r="H880" s="15"/>
      <c r="I880" s="15"/>
      <c r="J880" s="15"/>
      <c r="K880" s="895"/>
      <c r="L880" s="15"/>
      <c r="M880" s="15"/>
      <c r="N880" s="15"/>
      <c r="O880" s="15"/>
      <c r="P880" s="15"/>
      <c r="Q880" s="15"/>
      <c r="R880" s="15"/>
      <c r="S880" s="15"/>
    </row>
    <row r="881">
      <c r="A881" s="15"/>
      <c r="B881" s="15"/>
      <c r="C881" s="15"/>
      <c r="D881" s="15"/>
      <c r="E881" s="15"/>
      <c r="F881" s="15"/>
      <c r="G881" s="15"/>
      <c r="H881" s="15"/>
      <c r="I881" s="15"/>
      <c r="J881" s="15"/>
      <c r="K881" s="895"/>
      <c r="L881" s="15"/>
      <c r="M881" s="15"/>
      <c r="N881" s="15"/>
      <c r="O881" s="15"/>
      <c r="P881" s="15"/>
      <c r="Q881" s="15"/>
      <c r="R881" s="15"/>
      <c r="S881" s="15"/>
    </row>
    <row r="882">
      <c r="A882" s="15"/>
      <c r="B882" s="15"/>
      <c r="C882" s="15"/>
      <c r="D882" s="15"/>
      <c r="E882" s="15"/>
      <c r="F882" s="15"/>
      <c r="G882" s="15"/>
      <c r="H882" s="15"/>
      <c r="I882" s="15"/>
      <c r="J882" s="15"/>
      <c r="K882" s="895"/>
      <c r="L882" s="15"/>
      <c r="M882" s="15"/>
      <c r="N882" s="15"/>
      <c r="O882" s="15"/>
      <c r="P882" s="15"/>
      <c r="Q882" s="15"/>
      <c r="R882" s="15"/>
      <c r="S882" s="15"/>
    </row>
    <row r="883">
      <c r="A883" s="15"/>
      <c r="B883" s="15"/>
      <c r="C883" s="15"/>
      <c r="D883" s="15"/>
      <c r="E883" s="15"/>
      <c r="F883" s="15"/>
      <c r="G883" s="15"/>
      <c r="H883" s="15"/>
      <c r="I883" s="15"/>
      <c r="J883" s="15"/>
      <c r="K883" s="895"/>
      <c r="L883" s="15"/>
      <c r="M883" s="15"/>
      <c r="N883" s="15"/>
      <c r="O883" s="15"/>
      <c r="P883" s="15"/>
      <c r="Q883" s="15"/>
      <c r="R883" s="15"/>
      <c r="S883" s="15"/>
    </row>
    <row r="884">
      <c r="A884" s="15"/>
      <c r="B884" s="15"/>
      <c r="C884" s="15"/>
      <c r="D884" s="15"/>
      <c r="E884" s="15"/>
      <c r="F884" s="15"/>
      <c r="G884" s="15"/>
      <c r="H884" s="15"/>
      <c r="I884" s="15"/>
      <c r="J884" s="15"/>
      <c r="K884" s="895"/>
      <c r="L884" s="15"/>
      <c r="M884" s="15"/>
      <c r="N884" s="15"/>
      <c r="O884" s="15"/>
      <c r="P884" s="15"/>
      <c r="Q884" s="15"/>
      <c r="R884" s="15"/>
      <c r="S884" s="15"/>
    </row>
    <row r="885">
      <c r="A885" s="15"/>
      <c r="B885" s="15"/>
      <c r="C885" s="15"/>
      <c r="D885" s="15"/>
      <c r="E885" s="15"/>
      <c r="F885" s="15"/>
      <c r="G885" s="15"/>
      <c r="H885" s="15"/>
      <c r="I885" s="15"/>
      <c r="J885" s="15"/>
      <c r="K885" s="895"/>
      <c r="L885" s="15"/>
      <c r="M885" s="15"/>
      <c r="N885" s="15"/>
      <c r="O885" s="15"/>
      <c r="P885" s="15"/>
      <c r="Q885" s="15"/>
      <c r="R885" s="15"/>
      <c r="S885" s="15"/>
    </row>
    <row r="886">
      <c r="A886" s="15"/>
      <c r="B886" s="15"/>
      <c r="C886" s="15"/>
      <c r="D886" s="15"/>
      <c r="E886" s="15"/>
      <c r="F886" s="15"/>
      <c r="G886" s="15"/>
      <c r="H886" s="15"/>
      <c r="I886" s="15"/>
      <c r="J886" s="15"/>
      <c r="K886" s="895"/>
      <c r="L886" s="15"/>
      <c r="M886" s="15"/>
      <c r="N886" s="15"/>
      <c r="O886" s="15"/>
      <c r="P886" s="15"/>
      <c r="Q886" s="15"/>
      <c r="R886" s="15"/>
      <c r="S886" s="15"/>
    </row>
    <row r="887">
      <c r="A887" s="15"/>
      <c r="B887" s="15"/>
      <c r="C887" s="15"/>
      <c r="D887" s="15"/>
      <c r="E887" s="15"/>
      <c r="F887" s="15"/>
      <c r="G887" s="15"/>
      <c r="H887" s="15"/>
      <c r="I887" s="15"/>
      <c r="J887" s="15"/>
      <c r="K887" s="895"/>
      <c r="L887" s="15"/>
      <c r="M887" s="15"/>
      <c r="N887" s="15"/>
      <c r="O887" s="15"/>
      <c r="P887" s="15"/>
      <c r="Q887" s="15"/>
      <c r="R887" s="15"/>
      <c r="S887" s="15"/>
    </row>
    <row r="888">
      <c r="A888" s="15"/>
      <c r="B888" s="15"/>
      <c r="C888" s="15"/>
      <c r="D888" s="15"/>
      <c r="E888" s="15"/>
      <c r="F888" s="15"/>
      <c r="G888" s="15"/>
      <c r="H888" s="15"/>
      <c r="I888" s="15"/>
      <c r="J888" s="15"/>
      <c r="K888" s="895"/>
      <c r="L888" s="15"/>
      <c r="M888" s="15"/>
      <c r="N888" s="15"/>
      <c r="O888" s="15"/>
      <c r="P888" s="15"/>
      <c r="Q888" s="15"/>
      <c r="R888" s="15"/>
      <c r="S888" s="15"/>
    </row>
    <row r="889">
      <c r="A889" s="15"/>
      <c r="B889" s="15"/>
      <c r="C889" s="15"/>
      <c r="D889" s="15"/>
      <c r="E889" s="15"/>
      <c r="F889" s="15"/>
      <c r="G889" s="15"/>
      <c r="H889" s="15"/>
      <c r="I889" s="15"/>
      <c r="J889" s="15"/>
      <c r="K889" s="895"/>
      <c r="L889" s="15"/>
      <c r="M889" s="15"/>
      <c r="N889" s="15"/>
      <c r="O889" s="15"/>
      <c r="P889" s="15"/>
      <c r="Q889" s="15"/>
      <c r="R889" s="15"/>
      <c r="S889" s="15"/>
    </row>
    <row r="890">
      <c r="A890" s="15"/>
      <c r="B890" s="15"/>
      <c r="C890" s="15"/>
      <c r="D890" s="15"/>
      <c r="E890" s="15"/>
      <c r="F890" s="15"/>
      <c r="G890" s="15"/>
      <c r="H890" s="15"/>
      <c r="I890" s="15"/>
      <c r="J890" s="15"/>
      <c r="K890" s="895"/>
      <c r="L890" s="15"/>
      <c r="M890" s="15"/>
      <c r="N890" s="15"/>
      <c r="O890" s="15"/>
      <c r="P890" s="15"/>
      <c r="Q890" s="15"/>
      <c r="R890" s="15"/>
      <c r="S890" s="15"/>
    </row>
    <row r="891">
      <c r="A891" s="15"/>
      <c r="B891" s="15"/>
      <c r="C891" s="15"/>
      <c r="D891" s="15"/>
      <c r="E891" s="15"/>
      <c r="F891" s="15"/>
      <c r="G891" s="15"/>
      <c r="H891" s="15"/>
      <c r="I891" s="15"/>
      <c r="J891" s="15"/>
      <c r="K891" s="895"/>
      <c r="L891" s="15"/>
      <c r="M891" s="15"/>
      <c r="N891" s="15"/>
      <c r="O891" s="15"/>
      <c r="P891" s="15"/>
      <c r="Q891" s="15"/>
      <c r="R891" s="15"/>
      <c r="S891" s="15"/>
    </row>
    <row r="892">
      <c r="A892" s="15"/>
      <c r="B892" s="15"/>
      <c r="C892" s="15"/>
      <c r="D892" s="15"/>
      <c r="E892" s="15"/>
      <c r="F892" s="15"/>
      <c r="G892" s="15"/>
      <c r="H892" s="15"/>
      <c r="I892" s="15"/>
      <c r="J892" s="15"/>
      <c r="K892" s="895"/>
      <c r="L892" s="15"/>
      <c r="M892" s="15"/>
      <c r="N892" s="15"/>
      <c r="O892" s="15"/>
      <c r="P892" s="15"/>
      <c r="Q892" s="15"/>
      <c r="R892" s="15"/>
      <c r="S892" s="15"/>
    </row>
    <row r="893">
      <c r="A893" s="15"/>
      <c r="B893" s="15"/>
      <c r="C893" s="15"/>
      <c r="D893" s="15"/>
      <c r="E893" s="15"/>
      <c r="F893" s="15"/>
      <c r="G893" s="15"/>
      <c r="H893" s="15"/>
      <c r="I893" s="15"/>
      <c r="J893" s="15"/>
      <c r="K893" s="895"/>
      <c r="L893" s="15"/>
      <c r="M893" s="15"/>
      <c r="N893" s="15"/>
      <c r="O893" s="15"/>
      <c r="P893" s="15"/>
      <c r="Q893" s="15"/>
      <c r="R893" s="15"/>
      <c r="S893" s="15"/>
    </row>
    <row r="894">
      <c r="A894" s="15"/>
      <c r="B894" s="15"/>
      <c r="C894" s="15"/>
      <c r="D894" s="15"/>
      <c r="E894" s="15"/>
      <c r="F894" s="15"/>
      <c r="G894" s="15"/>
      <c r="H894" s="15"/>
      <c r="I894" s="15"/>
      <c r="J894" s="15"/>
      <c r="K894" s="895"/>
      <c r="L894" s="15"/>
      <c r="M894" s="15"/>
      <c r="N894" s="15"/>
      <c r="O894" s="15"/>
      <c r="P894" s="15"/>
      <c r="Q894" s="15"/>
      <c r="R894" s="15"/>
      <c r="S894" s="15"/>
    </row>
    <row r="895">
      <c r="A895" s="15"/>
      <c r="B895" s="15"/>
      <c r="C895" s="15"/>
      <c r="D895" s="15"/>
      <c r="E895" s="15"/>
      <c r="F895" s="15"/>
      <c r="G895" s="15"/>
      <c r="H895" s="15"/>
      <c r="I895" s="15"/>
      <c r="J895" s="15"/>
      <c r="K895" s="895"/>
      <c r="L895" s="15"/>
      <c r="M895" s="15"/>
      <c r="N895" s="15"/>
      <c r="O895" s="15"/>
      <c r="P895" s="15"/>
      <c r="Q895" s="15"/>
      <c r="R895" s="15"/>
      <c r="S895" s="15"/>
    </row>
    <row r="896">
      <c r="A896" s="15"/>
      <c r="B896" s="15"/>
      <c r="C896" s="15"/>
      <c r="D896" s="15"/>
      <c r="E896" s="15"/>
      <c r="F896" s="15"/>
      <c r="G896" s="15"/>
      <c r="H896" s="15"/>
      <c r="I896" s="15"/>
      <c r="J896" s="15"/>
      <c r="K896" s="895"/>
      <c r="L896" s="15"/>
      <c r="M896" s="15"/>
      <c r="N896" s="15"/>
      <c r="O896" s="15"/>
      <c r="P896" s="15"/>
      <c r="Q896" s="15"/>
      <c r="R896" s="15"/>
      <c r="S896" s="15"/>
    </row>
    <row r="897">
      <c r="A897" s="15"/>
      <c r="B897" s="15"/>
      <c r="C897" s="15"/>
      <c r="D897" s="15"/>
      <c r="E897" s="15"/>
      <c r="F897" s="15"/>
      <c r="G897" s="15"/>
      <c r="H897" s="15"/>
      <c r="I897" s="15"/>
      <c r="J897" s="15"/>
      <c r="K897" s="895"/>
      <c r="L897" s="15"/>
      <c r="M897" s="15"/>
      <c r="N897" s="15"/>
      <c r="O897" s="15"/>
      <c r="P897" s="15"/>
      <c r="Q897" s="15"/>
      <c r="R897" s="15"/>
      <c r="S897" s="15"/>
    </row>
    <row r="898">
      <c r="A898" s="15"/>
      <c r="B898" s="15"/>
      <c r="C898" s="15"/>
      <c r="D898" s="15"/>
      <c r="E898" s="15"/>
      <c r="F898" s="15"/>
      <c r="G898" s="15"/>
      <c r="H898" s="15"/>
      <c r="I898" s="15"/>
      <c r="J898" s="15"/>
      <c r="K898" s="895"/>
      <c r="L898" s="15"/>
      <c r="M898" s="15"/>
      <c r="N898" s="15"/>
      <c r="O898" s="15"/>
      <c r="P898" s="15"/>
      <c r="Q898" s="15"/>
      <c r="R898" s="15"/>
      <c r="S898" s="15"/>
    </row>
    <row r="899">
      <c r="A899" s="15"/>
      <c r="B899" s="15"/>
      <c r="C899" s="15"/>
      <c r="D899" s="15"/>
      <c r="E899" s="15"/>
      <c r="F899" s="15"/>
      <c r="G899" s="15"/>
      <c r="H899" s="15"/>
      <c r="I899" s="15"/>
      <c r="J899" s="15"/>
      <c r="K899" s="895"/>
      <c r="L899" s="15"/>
      <c r="M899" s="15"/>
      <c r="N899" s="15"/>
      <c r="O899" s="15"/>
      <c r="P899" s="15"/>
      <c r="Q899" s="15"/>
      <c r="R899" s="15"/>
      <c r="S899" s="15"/>
    </row>
    <row r="900">
      <c r="A900" s="15"/>
      <c r="B900" s="15"/>
      <c r="C900" s="15"/>
      <c r="D900" s="15"/>
      <c r="E900" s="15"/>
      <c r="F900" s="15"/>
      <c r="G900" s="15"/>
      <c r="H900" s="15"/>
      <c r="I900" s="15"/>
      <c r="J900" s="15"/>
      <c r="K900" s="895"/>
      <c r="L900" s="15"/>
      <c r="M900" s="15"/>
      <c r="N900" s="15"/>
      <c r="O900" s="15"/>
      <c r="P900" s="15"/>
      <c r="Q900" s="15"/>
      <c r="R900" s="15"/>
      <c r="S900" s="15"/>
    </row>
    <row r="901">
      <c r="A901" s="15"/>
      <c r="B901" s="15"/>
      <c r="C901" s="15"/>
      <c r="D901" s="15"/>
      <c r="E901" s="15"/>
      <c r="F901" s="15"/>
      <c r="G901" s="15"/>
      <c r="H901" s="15"/>
      <c r="I901" s="15"/>
      <c r="J901" s="15"/>
      <c r="K901" s="895"/>
      <c r="L901" s="15"/>
      <c r="M901" s="15"/>
      <c r="N901" s="15"/>
      <c r="O901" s="15"/>
      <c r="P901" s="15"/>
      <c r="Q901" s="15"/>
      <c r="R901" s="15"/>
      <c r="S901" s="15"/>
    </row>
    <row r="902">
      <c r="A902" s="15"/>
      <c r="B902" s="15"/>
      <c r="C902" s="15"/>
      <c r="D902" s="15"/>
      <c r="E902" s="15"/>
      <c r="F902" s="15"/>
      <c r="G902" s="15"/>
      <c r="H902" s="15"/>
      <c r="I902" s="15"/>
      <c r="J902" s="15"/>
      <c r="K902" s="895"/>
      <c r="L902" s="15"/>
      <c r="M902" s="15"/>
      <c r="N902" s="15"/>
      <c r="O902" s="15"/>
      <c r="P902" s="15"/>
      <c r="Q902" s="15"/>
      <c r="R902" s="15"/>
      <c r="S902" s="15"/>
    </row>
    <row r="903">
      <c r="A903" s="15"/>
      <c r="B903" s="15"/>
      <c r="C903" s="15"/>
      <c r="D903" s="15"/>
      <c r="E903" s="15"/>
      <c r="F903" s="15"/>
      <c r="G903" s="15"/>
      <c r="H903" s="15"/>
      <c r="I903" s="15"/>
      <c r="J903" s="15"/>
      <c r="K903" s="895"/>
      <c r="L903" s="15"/>
      <c r="M903" s="15"/>
      <c r="N903" s="15"/>
      <c r="O903" s="15"/>
      <c r="P903" s="15"/>
      <c r="Q903" s="15"/>
      <c r="R903" s="15"/>
      <c r="S903" s="15"/>
    </row>
    <row r="904">
      <c r="A904" s="15"/>
      <c r="B904" s="15"/>
      <c r="C904" s="15"/>
      <c r="D904" s="15"/>
      <c r="E904" s="15"/>
      <c r="F904" s="15"/>
      <c r="G904" s="15"/>
      <c r="H904" s="15"/>
      <c r="I904" s="15"/>
      <c r="J904" s="15"/>
      <c r="K904" s="895"/>
      <c r="L904" s="15"/>
      <c r="M904" s="15"/>
      <c r="N904" s="15"/>
      <c r="O904" s="15"/>
      <c r="P904" s="15"/>
      <c r="Q904" s="15"/>
      <c r="R904" s="15"/>
      <c r="S904" s="15"/>
    </row>
    <row r="905">
      <c r="A905" s="15"/>
      <c r="B905" s="15"/>
      <c r="C905" s="15"/>
      <c r="D905" s="15"/>
      <c r="E905" s="15"/>
      <c r="F905" s="15"/>
      <c r="G905" s="15"/>
      <c r="H905" s="15"/>
      <c r="I905" s="15"/>
      <c r="J905" s="15"/>
      <c r="K905" s="895"/>
      <c r="L905" s="15"/>
      <c r="M905" s="15"/>
      <c r="N905" s="15"/>
      <c r="O905" s="15"/>
      <c r="P905" s="15"/>
      <c r="Q905" s="15"/>
      <c r="R905" s="15"/>
      <c r="S905" s="15"/>
    </row>
    <row r="906">
      <c r="A906" s="15"/>
      <c r="B906" s="15"/>
      <c r="C906" s="15"/>
      <c r="D906" s="15"/>
      <c r="E906" s="15"/>
      <c r="F906" s="15"/>
      <c r="G906" s="15"/>
      <c r="H906" s="15"/>
      <c r="I906" s="15"/>
      <c r="J906" s="15"/>
      <c r="K906" s="895"/>
      <c r="L906" s="15"/>
      <c r="M906" s="15"/>
      <c r="N906" s="15"/>
      <c r="O906" s="15"/>
      <c r="P906" s="15"/>
      <c r="Q906" s="15"/>
      <c r="R906" s="15"/>
      <c r="S906" s="15"/>
    </row>
    <row r="907">
      <c r="A907" s="15"/>
      <c r="B907" s="15"/>
      <c r="C907" s="15"/>
      <c r="D907" s="15"/>
      <c r="E907" s="15"/>
      <c r="F907" s="15"/>
      <c r="G907" s="15"/>
      <c r="H907" s="15"/>
      <c r="I907" s="15"/>
      <c r="J907" s="15"/>
      <c r="K907" s="895"/>
      <c r="L907" s="15"/>
      <c r="M907" s="15"/>
      <c r="N907" s="15"/>
      <c r="O907" s="15"/>
      <c r="P907" s="15"/>
      <c r="Q907" s="15"/>
      <c r="R907" s="15"/>
      <c r="S907" s="15"/>
    </row>
    <row r="908">
      <c r="A908" s="15"/>
      <c r="B908" s="15"/>
      <c r="C908" s="15"/>
      <c r="D908" s="15"/>
      <c r="E908" s="15"/>
      <c r="F908" s="15"/>
      <c r="G908" s="15"/>
      <c r="H908" s="15"/>
      <c r="I908" s="15"/>
      <c r="J908" s="15"/>
      <c r="K908" s="895"/>
      <c r="L908" s="15"/>
      <c r="M908" s="15"/>
      <c r="N908" s="15"/>
      <c r="O908" s="15"/>
      <c r="P908" s="15"/>
      <c r="Q908" s="15"/>
      <c r="R908" s="15"/>
      <c r="S908" s="15"/>
    </row>
    <row r="909">
      <c r="A909" s="15"/>
      <c r="B909" s="15"/>
      <c r="C909" s="15"/>
      <c r="D909" s="15"/>
      <c r="E909" s="15"/>
      <c r="F909" s="15"/>
      <c r="G909" s="15"/>
      <c r="H909" s="15"/>
      <c r="I909" s="15"/>
      <c r="J909" s="15"/>
      <c r="K909" s="895"/>
      <c r="L909" s="15"/>
      <c r="M909" s="15"/>
      <c r="N909" s="15"/>
      <c r="O909" s="15"/>
      <c r="P909" s="15"/>
      <c r="Q909" s="15"/>
      <c r="R909" s="15"/>
      <c r="S909" s="15"/>
    </row>
    <row r="910">
      <c r="A910" s="15"/>
      <c r="B910" s="15"/>
      <c r="C910" s="15"/>
      <c r="D910" s="15"/>
      <c r="E910" s="15"/>
      <c r="F910" s="15"/>
      <c r="G910" s="15"/>
      <c r="H910" s="15"/>
      <c r="I910" s="15"/>
      <c r="J910" s="15"/>
      <c r="K910" s="895"/>
      <c r="L910" s="15"/>
      <c r="M910" s="15"/>
      <c r="N910" s="15"/>
      <c r="O910" s="15"/>
      <c r="P910" s="15"/>
      <c r="Q910" s="15"/>
      <c r="R910" s="15"/>
      <c r="S910" s="15"/>
    </row>
    <row r="911">
      <c r="A911" s="15"/>
      <c r="B911" s="15"/>
      <c r="C911" s="15"/>
      <c r="D911" s="15"/>
      <c r="E911" s="15"/>
      <c r="F911" s="15"/>
      <c r="G911" s="15"/>
      <c r="H911" s="15"/>
      <c r="I911" s="15"/>
      <c r="J911" s="15"/>
      <c r="K911" s="895"/>
      <c r="L911" s="15"/>
      <c r="M911" s="15"/>
      <c r="N911" s="15"/>
      <c r="O911" s="15"/>
      <c r="P911" s="15"/>
      <c r="Q911" s="15"/>
      <c r="R911" s="15"/>
      <c r="S911" s="15"/>
    </row>
    <row r="912">
      <c r="A912" s="15"/>
      <c r="B912" s="15"/>
      <c r="C912" s="15"/>
      <c r="D912" s="15"/>
      <c r="E912" s="15"/>
      <c r="F912" s="15"/>
      <c r="G912" s="15"/>
      <c r="H912" s="15"/>
      <c r="I912" s="15"/>
      <c r="J912" s="15"/>
      <c r="K912" s="895"/>
      <c r="L912" s="15"/>
      <c r="M912" s="15"/>
      <c r="N912" s="15"/>
      <c r="O912" s="15"/>
      <c r="P912" s="15"/>
      <c r="Q912" s="15"/>
      <c r="R912" s="15"/>
      <c r="S912" s="15"/>
    </row>
    <row r="913">
      <c r="A913" s="15"/>
      <c r="B913" s="15"/>
      <c r="C913" s="15"/>
      <c r="D913" s="15"/>
      <c r="E913" s="15"/>
      <c r="F913" s="15"/>
      <c r="G913" s="15"/>
      <c r="H913" s="15"/>
      <c r="I913" s="15"/>
      <c r="J913" s="15"/>
      <c r="K913" s="895"/>
      <c r="L913" s="15"/>
      <c r="M913" s="15"/>
      <c r="N913" s="15"/>
      <c r="O913" s="15"/>
      <c r="P913" s="15"/>
      <c r="Q913" s="15"/>
      <c r="R913" s="15"/>
      <c r="S913" s="15"/>
    </row>
    <row r="914">
      <c r="A914" s="15"/>
      <c r="B914" s="15"/>
      <c r="C914" s="15"/>
      <c r="D914" s="15"/>
      <c r="E914" s="15"/>
      <c r="F914" s="15"/>
      <c r="G914" s="15"/>
      <c r="H914" s="15"/>
      <c r="I914" s="15"/>
      <c r="J914" s="15"/>
      <c r="K914" s="895"/>
      <c r="L914" s="15"/>
      <c r="M914" s="15"/>
      <c r="N914" s="15"/>
      <c r="O914" s="15"/>
      <c r="P914" s="15"/>
      <c r="Q914" s="15"/>
      <c r="R914" s="15"/>
      <c r="S914" s="15"/>
    </row>
    <row r="915">
      <c r="A915" s="15"/>
      <c r="B915" s="15"/>
      <c r="C915" s="15"/>
      <c r="D915" s="15"/>
      <c r="E915" s="15"/>
      <c r="F915" s="15"/>
      <c r="G915" s="15"/>
      <c r="H915" s="15"/>
      <c r="I915" s="15"/>
      <c r="J915" s="15"/>
      <c r="K915" s="895"/>
      <c r="L915" s="15"/>
      <c r="M915" s="15"/>
      <c r="N915" s="15"/>
      <c r="O915" s="15"/>
      <c r="P915" s="15"/>
      <c r="Q915" s="15"/>
      <c r="R915" s="15"/>
      <c r="S915" s="15"/>
    </row>
    <row r="916">
      <c r="A916" s="15"/>
      <c r="B916" s="15"/>
      <c r="C916" s="15"/>
      <c r="D916" s="15"/>
      <c r="E916" s="15"/>
      <c r="F916" s="15"/>
      <c r="G916" s="15"/>
      <c r="H916" s="15"/>
      <c r="I916" s="15"/>
      <c r="J916" s="15"/>
      <c r="K916" s="895"/>
      <c r="L916" s="15"/>
      <c r="M916" s="15"/>
      <c r="N916" s="15"/>
      <c r="O916" s="15"/>
      <c r="P916" s="15"/>
      <c r="Q916" s="15"/>
      <c r="R916" s="15"/>
      <c r="S916" s="15"/>
    </row>
    <row r="917">
      <c r="A917" s="15"/>
      <c r="B917" s="15"/>
      <c r="C917" s="15"/>
      <c r="D917" s="15"/>
      <c r="E917" s="15"/>
      <c r="F917" s="15"/>
      <c r="G917" s="15"/>
      <c r="H917" s="15"/>
      <c r="I917" s="15"/>
      <c r="J917" s="15"/>
      <c r="K917" s="895"/>
      <c r="L917" s="15"/>
      <c r="M917" s="15"/>
      <c r="N917" s="15"/>
      <c r="O917" s="15"/>
      <c r="P917" s="15"/>
      <c r="Q917" s="15"/>
      <c r="R917" s="15"/>
      <c r="S917" s="15"/>
    </row>
    <row r="918">
      <c r="A918" s="15"/>
      <c r="B918" s="15"/>
      <c r="C918" s="15"/>
      <c r="D918" s="15"/>
      <c r="E918" s="15"/>
      <c r="F918" s="15"/>
      <c r="G918" s="15"/>
      <c r="H918" s="15"/>
      <c r="I918" s="15"/>
      <c r="J918" s="15"/>
      <c r="K918" s="895"/>
      <c r="L918" s="15"/>
      <c r="M918" s="15"/>
      <c r="N918" s="15"/>
      <c r="O918" s="15"/>
      <c r="P918" s="15"/>
      <c r="Q918" s="15"/>
      <c r="R918" s="15"/>
      <c r="S918" s="15"/>
    </row>
    <row r="919">
      <c r="A919" s="15"/>
      <c r="B919" s="15"/>
      <c r="C919" s="15"/>
      <c r="D919" s="15"/>
      <c r="E919" s="15"/>
      <c r="F919" s="15"/>
      <c r="G919" s="15"/>
      <c r="H919" s="15"/>
      <c r="I919" s="15"/>
      <c r="J919" s="15"/>
      <c r="K919" s="895"/>
      <c r="L919" s="15"/>
      <c r="M919" s="15"/>
      <c r="N919" s="15"/>
      <c r="O919" s="15"/>
      <c r="P919" s="15"/>
      <c r="Q919" s="15"/>
      <c r="R919" s="15"/>
      <c r="S919" s="15"/>
    </row>
    <row r="920">
      <c r="A920" s="15"/>
      <c r="B920" s="15"/>
      <c r="C920" s="15"/>
      <c r="D920" s="15"/>
      <c r="E920" s="15"/>
      <c r="F920" s="15"/>
      <c r="G920" s="15"/>
      <c r="H920" s="15"/>
      <c r="I920" s="15"/>
      <c r="J920" s="15"/>
      <c r="K920" s="895"/>
      <c r="L920" s="15"/>
      <c r="M920" s="15"/>
      <c r="N920" s="15"/>
      <c r="O920" s="15"/>
      <c r="P920" s="15"/>
      <c r="Q920" s="15"/>
      <c r="R920" s="15"/>
      <c r="S920" s="15"/>
    </row>
    <row r="921">
      <c r="A921" s="15"/>
      <c r="B921" s="15"/>
      <c r="C921" s="15"/>
      <c r="D921" s="15"/>
      <c r="E921" s="15"/>
      <c r="F921" s="15"/>
      <c r="G921" s="15"/>
      <c r="H921" s="15"/>
      <c r="I921" s="15"/>
      <c r="J921" s="15"/>
      <c r="K921" s="895"/>
      <c r="L921" s="15"/>
      <c r="M921" s="15"/>
      <c r="N921" s="15"/>
      <c r="O921" s="15"/>
      <c r="P921" s="15"/>
      <c r="Q921" s="15"/>
      <c r="R921" s="15"/>
      <c r="S921" s="15"/>
    </row>
    <row r="922">
      <c r="A922" s="15"/>
      <c r="B922" s="15"/>
      <c r="C922" s="15"/>
      <c r="D922" s="15"/>
      <c r="E922" s="15"/>
      <c r="F922" s="15"/>
      <c r="G922" s="15"/>
      <c r="H922" s="15"/>
      <c r="I922" s="15"/>
      <c r="J922" s="15"/>
      <c r="K922" s="895"/>
      <c r="L922" s="15"/>
      <c r="M922" s="15"/>
      <c r="N922" s="15"/>
      <c r="O922" s="15"/>
      <c r="P922" s="15"/>
      <c r="Q922" s="15"/>
      <c r="R922" s="15"/>
      <c r="S922" s="15"/>
    </row>
    <row r="923">
      <c r="A923" s="15"/>
      <c r="B923" s="15"/>
      <c r="C923" s="15"/>
      <c r="D923" s="15"/>
      <c r="E923" s="15"/>
      <c r="F923" s="15"/>
      <c r="G923" s="15"/>
      <c r="H923" s="15"/>
      <c r="I923" s="15"/>
      <c r="J923" s="15"/>
      <c r="K923" s="895"/>
      <c r="L923" s="15"/>
      <c r="M923" s="15"/>
      <c r="N923" s="15"/>
      <c r="O923" s="15"/>
      <c r="P923" s="15"/>
      <c r="Q923" s="15"/>
      <c r="R923" s="15"/>
      <c r="S923" s="15"/>
    </row>
    <row r="924">
      <c r="A924" s="15"/>
      <c r="B924" s="15"/>
      <c r="C924" s="15"/>
      <c r="D924" s="15"/>
      <c r="E924" s="15"/>
      <c r="F924" s="15"/>
      <c r="G924" s="15"/>
      <c r="H924" s="15"/>
      <c r="I924" s="15"/>
      <c r="J924" s="15"/>
      <c r="K924" s="895"/>
      <c r="L924" s="15"/>
      <c r="M924" s="15"/>
      <c r="N924" s="15"/>
      <c r="O924" s="15"/>
      <c r="P924" s="15"/>
      <c r="Q924" s="15"/>
      <c r="R924" s="15"/>
      <c r="S924" s="15"/>
    </row>
    <row r="925">
      <c r="A925" s="15"/>
      <c r="B925" s="15"/>
      <c r="C925" s="15"/>
      <c r="D925" s="15"/>
      <c r="E925" s="15"/>
      <c r="F925" s="15"/>
      <c r="G925" s="15"/>
      <c r="H925" s="15"/>
      <c r="I925" s="15"/>
      <c r="J925" s="15"/>
      <c r="K925" s="895"/>
      <c r="L925" s="15"/>
      <c r="M925" s="15"/>
      <c r="N925" s="15"/>
      <c r="O925" s="15"/>
      <c r="P925" s="15"/>
      <c r="Q925" s="15"/>
      <c r="R925" s="15"/>
      <c r="S925" s="15"/>
    </row>
    <row r="926">
      <c r="A926" s="15"/>
      <c r="B926" s="15"/>
      <c r="C926" s="15"/>
      <c r="D926" s="15"/>
      <c r="E926" s="15"/>
      <c r="F926" s="15"/>
      <c r="G926" s="15"/>
      <c r="H926" s="15"/>
      <c r="I926" s="15"/>
      <c r="J926" s="15"/>
      <c r="K926" s="895"/>
      <c r="L926" s="15"/>
      <c r="M926" s="15"/>
      <c r="N926" s="15"/>
      <c r="O926" s="15"/>
      <c r="P926" s="15"/>
      <c r="Q926" s="15"/>
      <c r="R926" s="15"/>
      <c r="S926" s="15"/>
    </row>
    <row r="927">
      <c r="A927" s="15"/>
      <c r="B927" s="15"/>
      <c r="C927" s="15"/>
      <c r="D927" s="15"/>
      <c r="E927" s="15"/>
      <c r="F927" s="15"/>
      <c r="G927" s="15"/>
      <c r="H927" s="15"/>
      <c r="I927" s="15"/>
      <c r="J927" s="15"/>
      <c r="K927" s="895"/>
      <c r="L927" s="15"/>
      <c r="M927" s="15"/>
      <c r="N927" s="15"/>
      <c r="O927" s="15"/>
      <c r="P927" s="15"/>
      <c r="Q927" s="15"/>
      <c r="R927" s="15"/>
      <c r="S927" s="15"/>
    </row>
    <row r="928">
      <c r="A928" s="15"/>
      <c r="B928" s="15"/>
      <c r="C928" s="15"/>
      <c r="D928" s="15"/>
      <c r="E928" s="15"/>
      <c r="F928" s="15"/>
      <c r="G928" s="15"/>
      <c r="H928" s="15"/>
      <c r="I928" s="15"/>
      <c r="J928" s="15"/>
      <c r="K928" s="895"/>
      <c r="L928" s="15"/>
      <c r="M928" s="15"/>
      <c r="N928" s="15"/>
      <c r="O928" s="15"/>
      <c r="P928" s="15"/>
      <c r="Q928" s="15"/>
      <c r="R928" s="15"/>
      <c r="S928" s="15"/>
    </row>
    <row r="929">
      <c r="A929" s="15"/>
      <c r="B929" s="15"/>
      <c r="C929" s="15"/>
      <c r="D929" s="15"/>
      <c r="E929" s="15"/>
      <c r="F929" s="15"/>
      <c r="G929" s="15"/>
      <c r="H929" s="15"/>
      <c r="I929" s="15"/>
      <c r="J929" s="15"/>
      <c r="K929" s="895"/>
      <c r="L929" s="15"/>
      <c r="M929" s="15"/>
      <c r="N929" s="15"/>
      <c r="O929" s="15"/>
      <c r="P929" s="15"/>
      <c r="Q929" s="15"/>
      <c r="R929" s="15"/>
      <c r="S929" s="15"/>
    </row>
    <row r="930">
      <c r="A930" s="15"/>
      <c r="B930" s="15"/>
      <c r="C930" s="15"/>
      <c r="D930" s="15"/>
      <c r="E930" s="15"/>
      <c r="F930" s="15"/>
      <c r="G930" s="15"/>
      <c r="H930" s="15"/>
      <c r="I930" s="15"/>
      <c r="J930" s="15"/>
      <c r="K930" s="895"/>
      <c r="L930" s="15"/>
      <c r="M930" s="15"/>
      <c r="N930" s="15"/>
      <c r="O930" s="15"/>
      <c r="P930" s="15"/>
      <c r="Q930" s="15"/>
      <c r="R930" s="15"/>
      <c r="S930" s="15"/>
    </row>
    <row r="931">
      <c r="A931" s="15"/>
      <c r="B931" s="15"/>
      <c r="C931" s="15"/>
      <c r="D931" s="15"/>
      <c r="E931" s="15"/>
      <c r="F931" s="15"/>
      <c r="G931" s="15"/>
      <c r="H931" s="15"/>
      <c r="I931" s="15"/>
      <c r="J931" s="15"/>
      <c r="K931" s="895"/>
      <c r="L931" s="15"/>
      <c r="M931" s="15"/>
      <c r="N931" s="15"/>
      <c r="O931" s="15"/>
      <c r="P931" s="15"/>
      <c r="Q931" s="15"/>
      <c r="R931" s="15"/>
      <c r="S931" s="15"/>
    </row>
    <row r="932">
      <c r="A932" s="15"/>
      <c r="B932" s="15"/>
      <c r="C932" s="15"/>
      <c r="D932" s="15"/>
      <c r="E932" s="15"/>
      <c r="F932" s="15"/>
      <c r="G932" s="15"/>
      <c r="H932" s="15"/>
      <c r="I932" s="15"/>
      <c r="J932" s="15"/>
      <c r="K932" s="895"/>
      <c r="L932" s="15"/>
      <c r="M932" s="15"/>
      <c r="N932" s="15"/>
      <c r="O932" s="15"/>
      <c r="P932" s="15"/>
      <c r="Q932" s="15"/>
      <c r="R932" s="15"/>
      <c r="S932" s="15"/>
    </row>
    <row r="933">
      <c r="A933" s="15"/>
      <c r="B933" s="15"/>
      <c r="C933" s="15"/>
      <c r="D933" s="15"/>
      <c r="E933" s="15"/>
      <c r="F933" s="15"/>
      <c r="G933" s="15"/>
      <c r="H933" s="15"/>
      <c r="I933" s="15"/>
      <c r="J933" s="15"/>
      <c r="K933" s="895"/>
      <c r="L933" s="15"/>
      <c r="M933" s="15"/>
      <c r="N933" s="15"/>
      <c r="O933" s="15"/>
      <c r="P933" s="15"/>
      <c r="Q933" s="15"/>
      <c r="R933" s="15"/>
      <c r="S933" s="15"/>
    </row>
    <row r="934">
      <c r="A934" s="15"/>
      <c r="B934" s="15"/>
      <c r="C934" s="15"/>
      <c r="D934" s="15"/>
      <c r="E934" s="15"/>
      <c r="F934" s="15"/>
      <c r="G934" s="15"/>
      <c r="H934" s="15"/>
      <c r="I934" s="15"/>
      <c r="J934" s="15"/>
      <c r="K934" s="895"/>
      <c r="L934" s="15"/>
      <c r="M934" s="15"/>
      <c r="N934" s="15"/>
      <c r="O934" s="15"/>
      <c r="P934" s="15"/>
      <c r="Q934" s="15"/>
      <c r="R934" s="15"/>
      <c r="S934" s="15"/>
    </row>
    <row r="935">
      <c r="A935" s="15"/>
      <c r="B935" s="15"/>
      <c r="C935" s="15"/>
      <c r="D935" s="15"/>
      <c r="E935" s="15"/>
      <c r="F935" s="15"/>
      <c r="G935" s="15"/>
      <c r="H935" s="15"/>
      <c r="I935" s="15"/>
      <c r="J935" s="15"/>
      <c r="K935" s="895"/>
      <c r="L935" s="15"/>
      <c r="M935" s="15"/>
      <c r="N935" s="15"/>
      <c r="O935" s="15"/>
      <c r="P935" s="15"/>
      <c r="Q935" s="15"/>
      <c r="R935" s="15"/>
      <c r="S935" s="15"/>
    </row>
    <row r="936">
      <c r="A936" s="15"/>
      <c r="B936" s="15"/>
      <c r="C936" s="15"/>
      <c r="D936" s="15"/>
      <c r="E936" s="15"/>
      <c r="F936" s="15"/>
      <c r="G936" s="15"/>
      <c r="H936" s="15"/>
      <c r="I936" s="15"/>
      <c r="J936" s="15"/>
      <c r="K936" s="895"/>
      <c r="L936" s="15"/>
      <c r="M936" s="15"/>
      <c r="N936" s="15"/>
      <c r="O936" s="15"/>
      <c r="P936" s="15"/>
      <c r="Q936" s="15"/>
      <c r="R936" s="15"/>
      <c r="S936" s="15"/>
    </row>
    <row r="937">
      <c r="A937" s="15"/>
      <c r="B937" s="15"/>
      <c r="C937" s="15"/>
      <c r="D937" s="15"/>
      <c r="E937" s="15"/>
      <c r="F937" s="15"/>
      <c r="G937" s="15"/>
      <c r="H937" s="15"/>
      <c r="I937" s="15"/>
      <c r="J937" s="15"/>
      <c r="K937" s="895"/>
      <c r="L937" s="15"/>
      <c r="M937" s="15"/>
      <c r="N937" s="15"/>
      <c r="O937" s="15"/>
      <c r="P937" s="15"/>
      <c r="Q937" s="15"/>
      <c r="R937" s="15"/>
      <c r="S937" s="15"/>
    </row>
    <row r="938">
      <c r="A938" s="15"/>
      <c r="B938" s="15"/>
      <c r="C938" s="15"/>
      <c r="D938" s="15"/>
      <c r="E938" s="15"/>
      <c r="F938" s="15"/>
      <c r="G938" s="15"/>
      <c r="H938" s="15"/>
      <c r="I938" s="15"/>
      <c r="J938" s="15"/>
      <c r="K938" s="895"/>
      <c r="L938" s="15"/>
      <c r="M938" s="15"/>
      <c r="N938" s="15"/>
      <c r="O938" s="15"/>
      <c r="P938" s="15"/>
      <c r="Q938" s="15"/>
      <c r="R938" s="15"/>
      <c r="S938" s="15"/>
    </row>
    <row r="939">
      <c r="A939" s="15"/>
      <c r="B939" s="15"/>
      <c r="C939" s="15"/>
      <c r="D939" s="15"/>
      <c r="E939" s="15"/>
      <c r="F939" s="15"/>
      <c r="G939" s="15"/>
      <c r="H939" s="15"/>
      <c r="I939" s="15"/>
      <c r="J939" s="15"/>
      <c r="K939" s="895"/>
      <c r="L939" s="15"/>
      <c r="M939" s="15"/>
      <c r="N939" s="15"/>
      <c r="O939" s="15"/>
      <c r="P939" s="15"/>
      <c r="Q939" s="15"/>
      <c r="R939" s="15"/>
      <c r="S939" s="15"/>
    </row>
    <row r="940">
      <c r="A940" s="15"/>
      <c r="B940" s="15"/>
      <c r="C940" s="15"/>
      <c r="D940" s="15"/>
      <c r="E940" s="15"/>
      <c r="F940" s="15"/>
      <c r="G940" s="15"/>
      <c r="H940" s="15"/>
      <c r="I940" s="15"/>
      <c r="J940" s="15"/>
      <c r="K940" s="895"/>
      <c r="L940" s="15"/>
      <c r="M940" s="15"/>
      <c r="N940" s="15"/>
      <c r="O940" s="15"/>
      <c r="P940" s="15"/>
      <c r="Q940" s="15"/>
      <c r="R940" s="15"/>
      <c r="S940" s="15"/>
    </row>
    <row r="941">
      <c r="A941" s="15"/>
      <c r="B941" s="15"/>
      <c r="C941" s="15"/>
      <c r="D941" s="15"/>
      <c r="E941" s="15"/>
      <c r="F941" s="15"/>
      <c r="G941" s="15"/>
      <c r="H941" s="15"/>
      <c r="I941" s="15"/>
      <c r="J941" s="15"/>
      <c r="K941" s="895"/>
      <c r="L941" s="15"/>
      <c r="M941" s="15"/>
      <c r="N941" s="15"/>
      <c r="O941" s="15"/>
      <c r="P941" s="15"/>
      <c r="Q941" s="15"/>
      <c r="R941" s="15"/>
      <c r="S941" s="15"/>
    </row>
    <row r="942">
      <c r="A942" s="15"/>
      <c r="B942" s="15"/>
      <c r="C942" s="15"/>
      <c r="D942" s="15"/>
      <c r="E942" s="15"/>
      <c r="F942" s="15"/>
      <c r="G942" s="15"/>
      <c r="H942" s="15"/>
      <c r="I942" s="15"/>
      <c r="J942" s="15"/>
      <c r="K942" s="895"/>
      <c r="L942" s="15"/>
      <c r="M942" s="15"/>
      <c r="N942" s="15"/>
      <c r="O942" s="15"/>
      <c r="P942" s="15"/>
      <c r="Q942" s="15"/>
      <c r="R942" s="15"/>
      <c r="S942" s="15"/>
    </row>
    <row r="943">
      <c r="A943" s="15"/>
      <c r="B943" s="15"/>
      <c r="C943" s="15"/>
      <c r="D943" s="15"/>
      <c r="E943" s="15"/>
      <c r="F943" s="15"/>
      <c r="G943" s="15"/>
      <c r="H943" s="15"/>
      <c r="I943" s="15"/>
      <c r="J943" s="15"/>
      <c r="K943" s="895"/>
      <c r="L943" s="15"/>
      <c r="M943" s="15"/>
      <c r="N943" s="15"/>
      <c r="O943" s="15"/>
      <c r="P943" s="15"/>
      <c r="Q943" s="15"/>
      <c r="R943" s="15"/>
      <c r="S943" s="15"/>
    </row>
    <row r="944">
      <c r="A944" s="15"/>
      <c r="B944" s="15"/>
      <c r="C944" s="15"/>
      <c r="D944" s="15"/>
      <c r="E944" s="15"/>
      <c r="F944" s="15"/>
      <c r="G944" s="15"/>
      <c r="H944" s="15"/>
      <c r="I944" s="15"/>
      <c r="J944" s="15"/>
      <c r="K944" s="895"/>
      <c r="L944" s="15"/>
      <c r="M944" s="15"/>
      <c r="N944" s="15"/>
      <c r="O944" s="15"/>
      <c r="P944" s="15"/>
      <c r="Q944" s="15"/>
      <c r="R944" s="15"/>
      <c r="S944" s="15"/>
    </row>
    <row r="945">
      <c r="A945" s="15"/>
      <c r="B945" s="15"/>
      <c r="C945" s="15"/>
      <c r="D945" s="15"/>
      <c r="E945" s="15"/>
      <c r="F945" s="15"/>
      <c r="G945" s="15"/>
      <c r="H945" s="15"/>
      <c r="I945" s="15"/>
      <c r="J945" s="15"/>
      <c r="K945" s="895"/>
      <c r="L945" s="15"/>
      <c r="M945" s="15"/>
      <c r="N945" s="15"/>
      <c r="O945" s="15"/>
      <c r="P945" s="15"/>
      <c r="Q945" s="15"/>
      <c r="R945" s="15"/>
      <c r="S945" s="15"/>
    </row>
    <row r="946">
      <c r="A946" s="15"/>
      <c r="B946" s="15"/>
      <c r="C946" s="15"/>
      <c r="D946" s="15"/>
      <c r="E946" s="15"/>
      <c r="F946" s="15"/>
      <c r="G946" s="15"/>
      <c r="H946" s="15"/>
      <c r="I946" s="15"/>
      <c r="J946" s="15"/>
      <c r="K946" s="895"/>
      <c r="L946" s="15"/>
      <c r="M946" s="15"/>
      <c r="N946" s="15"/>
      <c r="O946" s="15"/>
      <c r="P946" s="15"/>
      <c r="Q946" s="15"/>
      <c r="R946" s="15"/>
      <c r="S946" s="15"/>
    </row>
    <row r="947">
      <c r="A947" s="15"/>
      <c r="B947" s="15"/>
      <c r="C947" s="15"/>
      <c r="D947" s="15"/>
      <c r="E947" s="15"/>
      <c r="F947" s="15"/>
      <c r="G947" s="15"/>
      <c r="H947" s="15"/>
      <c r="I947" s="15"/>
      <c r="J947" s="15"/>
      <c r="K947" s="895"/>
      <c r="L947" s="15"/>
      <c r="M947" s="15"/>
      <c r="N947" s="15"/>
      <c r="O947" s="15"/>
      <c r="P947" s="15"/>
      <c r="Q947" s="15"/>
      <c r="R947" s="15"/>
      <c r="S947" s="15"/>
    </row>
    <row r="948">
      <c r="A948" s="15"/>
      <c r="B948" s="15"/>
      <c r="C948" s="15"/>
      <c r="D948" s="15"/>
      <c r="E948" s="15"/>
      <c r="F948" s="15"/>
      <c r="G948" s="15"/>
      <c r="H948" s="15"/>
      <c r="I948" s="15"/>
      <c r="J948" s="15"/>
      <c r="K948" s="895"/>
      <c r="L948" s="15"/>
      <c r="M948" s="15"/>
      <c r="N948" s="15"/>
      <c r="O948" s="15"/>
      <c r="P948" s="15"/>
      <c r="Q948" s="15"/>
      <c r="R948" s="15"/>
      <c r="S948" s="15"/>
    </row>
    <row r="949">
      <c r="A949" s="15"/>
      <c r="B949" s="15"/>
      <c r="C949" s="15"/>
      <c r="D949" s="15"/>
      <c r="E949" s="15"/>
      <c r="F949" s="15"/>
      <c r="G949" s="15"/>
      <c r="H949" s="15"/>
      <c r="I949" s="15"/>
      <c r="J949" s="15"/>
      <c r="K949" s="895"/>
      <c r="L949" s="15"/>
      <c r="M949" s="15"/>
      <c r="N949" s="15"/>
      <c r="O949" s="15"/>
      <c r="P949" s="15"/>
      <c r="Q949" s="15"/>
      <c r="R949" s="15"/>
      <c r="S949" s="15"/>
    </row>
    <row r="950">
      <c r="A950" s="15"/>
      <c r="B950" s="15"/>
      <c r="C950" s="15"/>
      <c r="D950" s="15"/>
      <c r="E950" s="15"/>
      <c r="F950" s="15"/>
      <c r="G950" s="15"/>
      <c r="H950" s="15"/>
      <c r="I950" s="15"/>
      <c r="J950" s="15"/>
      <c r="K950" s="895"/>
      <c r="L950" s="15"/>
      <c r="M950" s="15"/>
      <c r="N950" s="15"/>
      <c r="O950" s="15"/>
      <c r="P950" s="15"/>
      <c r="Q950" s="15"/>
      <c r="R950" s="15"/>
      <c r="S950" s="15"/>
    </row>
    <row r="951">
      <c r="A951" s="15"/>
      <c r="B951" s="15"/>
      <c r="C951" s="15"/>
      <c r="D951" s="15"/>
      <c r="E951" s="15"/>
      <c r="F951" s="15"/>
      <c r="G951" s="15"/>
      <c r="H951" s="15"/>
      <c r="I951" s="15"/>
      <c r="J951" s="15"/>
      <c r="K951" s="895"/>
      <c r="L951" s="15"/>
      <c r="M951" s="15"/>
      <c r="N951" s="15"/>
      <c r="O951" s="15"/>
      <c r="P951" s="15"/>
      <c r="Q951" s="15"/>
      <c r="R951" s="15"/>
      <c r="S951" s="15"/>
    </row>
    <row r="952">
      <c r="A952" s="15"/>
      <c r="B952" s="15"/>
      <c r="C952" s="15"/>
      <c r="D952" s="15"/>
      <c r="E952" s="15"/>
      <c r="F952" s="15"/>
      <c r="G952" s="15"/>
      <c r="H952" s="15"/>
      <c r="I952" s="15"/>
      <c r="J952" s="15"/>
      <c r="K952" s="895"/>
      <c r="L952" s="15"/>
      <c r="M952" s="15"/>
      <c r="N952" s="15"/>
      <c r="O952" s="15"/>
      <c r="P952" s="15"/>
      <c r="Q952" s="15"/>
      <c r="R952" s="15"/>
      <c r="S952" s="15"/>
    </row>
    <row r="953">
      <c r="A953" s="15"/>
      <c r="B953" s="15"/>
      <c r="C953" s="15"/>
      <c r="D953" s="15"/>
      <c r="E953" s="15"/>
      <c r="F953" s="15"/>
      <c r="G953" s="15"/>
      <c r="H953" s="15"/>
      <c r="I953" s="15"/>
      <c r="J953" s="15"/>
      <c r="K953" s="895"/>
      <c r="L953" s="15"/>
      <c r="M953" s="15"/>
      <c r="N953" s="15"/>
      <c r="O953" s="15"/>
      <c r="P953" s="15"/>
      <c r="Q953" s="15"/>
      <c r="R953" s="15"/>
      <c r="S953" s="15"/>
    </row>
    <row r="954">
      <c r="A954" s="15"/>
      <c r="B954" s="15"/>
      <c r="C954" s="15"/>
      <c r="D954" s="15"/>
      <c r="E954" s="15"/>
      <c r="F954" s="15"/>
      <c r="G954" s="15"/>
      <c r="H954" s="15"/>
      <c r="I954" s="15"/>
      <c r="J954" s="15"/>
      <c r="K954" s="895"/>
      <c r="L954" s="15"/>
      <c r="M954" s="15"/>
      <c r="N954" s="15"/>
      <c r="O954" s="15"/>
      <c r="P954" s="15"/>
      <c r="Q954" s="15"/>
      <c r="R954" s="15"/>
      <c r="S954" s="15"/>
    </row>
    <row r="955">
      <c r="A955" s="15"/>
      <c r="B955" s="15"/>
      <c r="C955" s="15"/>
      <c r="D955" s="15"/>
      <c r="E955" s="15"/>
      <c r="F955" s="15"/>
      <c r="G955" s="15"/>
      <c r="H955" s="15"/>
      <c r="I955" s="15"/>
      <c r="J955" s="15"/>
      <c r="K955" s="895"/>
      <c r="L955" s="15"/>
      <c r="M955" s="15"/>
      <c r="N955" s="15"/>
      <c r="O955" s="15"/>
      <c r="P955" s="15"/>
      <c r="Q955" s="15"/>
      <c r="R955" s="15"/>
      <c r="S955" s="15"/>
    </row>
    <row r="956">
      <c r="A956" s="15"/>
      <c r="B956" s="15"/>
      <c r="C956" s="15"/>
      <c r="D956" s="15"/>
      <c r="E956" s="15"/>
      <c r="F956" s="15"/>
      <c r="G956" s="15"/>
      <c r="H956" s="15"/>
      <c r="I956" s="15"/>
      <c r="J956" s="15"/>
      <c r="K956" s="895"/>
      <c r="L956" s="15"/>
      <c r="M956" s="15"/>
      <c r="N956" s="15"/>
      <c r="O956" s="15"/>
      <c r="P956" s="15"/>
      <c r="Q956" s="15"/>
      <c r="R956" s="15"/>
      <c r="S956" s="15"/>
    </row>
    <row r="957">
      <c r="A957" s="15"/>
      <c r="B957" s="15"/>
      <c r="C957" s="15"/>
      <c r="D957" s="15"/>
      <c r="E957" s="15"/>
      <c r="F957" s="15"/>
      <c r="G957" s="15"/>
      <c r="H957" s="15"/>
      <c r="I957" s="15"/>
      <c r="J957" s="15"/>
      <c r="K957" s="895"/>
      <c r="L957" s="15"/>
      <c r="M957" s="15"/>
      <c r="N957" s="15"/>
      <c r="O957" s="15"/>
      <c r="P957" s="15"/>
      <c r="Q957" s="15"/>
      <c r="R957" s="15"/>
      <c r="S957" s="15"/>
    </row>
    <row r="958">
      <c r="A958" s="15"/>
      <c r="B958" s="15"/>
      <c r="C958" s="15"/>
      <c r="D958" s="15"/>
      <c r="E958" s="15"/>
      <c r="F958" s="15"/>
      <c r="G958" s="15"/>
      <c r="H958" s="15"/>
      <c r="I958" s="15"/>
      <c r="J958" s="15"/>
      <c r="K958" s="895"/>
      <c r="L958" s="15"/>
      <c r="M958" s="15"/>
      <c r="N958" s="15"/>
      <c r="O958" s="15"/>
      <c r="P958" s="15"/>
      <c r="Q958" s="15"/>
      <c r="R958" s="15"/>
      <c r="S958" s="15"/>
    </row>
    <row r="959">
      <c r="A959" s="15"/>
      <c r="B959" s="15"/>
      <c r="C959" s="15"/>
      <c r="D959" s="15"/>
      <c r="E959" s="15"/>
      <c r="F959" s="15"/>
      <c r="G959" s="15"/>
      <c r="H959" s="15"/>
      <c r="I959" s="15"/>
      <c r="J959" s="15"/>
      <c r="K959" s="895"/>
      <c r="L959" s="15"/>
      <c r="M959" s="15"/>
      <c r="N959" s="15"/>
      <c r="O959" s="15"/>
      <c r="P959" s="15"/>
      <c r="Q959" s="15"/>
      <c r="R959" s="15"/>
      <c r="S959" s="15"/>
    </row>
    <row r="960">
      <c r="A960" s="15"/>
      <c r="B960" s="15"/>
      <c r="C960" s="15"/>
      <c r="D960" s="15"/>
      <c r="E960" s="15"/>
      <c r="F960" s="15"/>
      <c r="G960" s="15"/>
      <c r="H960" s="15"/>
      <c r="I960" s="15"/>
      <c r="J960" s="15"/>
      <c r="K960" s="895"/>
      <c r="L960" s="15"/>
      <c r="M960" s="15"/>
      <c r="N960" s="15"/>
      <c r="O960" s="15"/>
      <c r="P960" s="15"/>
      <c r="Q960" s="15"/>
      <c r="R960" s="15"/>
      <c r="S960" s="15"/>
    </row>
    <row r="961">
      <c r="A961" s="15"/>
      <c r="B961" s="15"/>
      <c r="C961" s="15"/>
      <c r="D961" s="15"/>
      <c r="E961" s="15"/>
      <c r="F961" s="15"/>
      <c r="G961" s="15"/>
      <c r="H961" s="15"/>
      <c r="I961" s="15"/>
      <c r="J961" s="15"/>
      <c r="K961" s="895"/>
      <c r="L961" s="15"/>
      <c r="M961" s="15"/>
      <c r="N961" s="15"/>
      <c r="O961" s="15"/>
      <c r="P961" s="15"/>
      <c r="Q961" s="15"/>
      <c r="R961" s="15"/>
      <c r="S961" s="15"/>
    </row>
    <row r="962">
      <c r="A962" s="15"/>
      <c r="B962" s="15"/>
      <c r="C962" s="15"/>
      <c r="D962" s="15"/>
      <c r="E962" s="15"/>
      <c r="F962" s="15"/>
      <c r="G962" s="15"/>
      <c r="H962" s="15"/>
      <c r="I962" s="15"/>
      <c r="J962" s="15"/>
      <c r="K962" s="895"/>
      <c r="L962" s="15"/>
      <c r="M962" s="15"/>
      <c r="N962" s="15"/>
      <c r="O962" s="15"/>
      <c r="P962" s="15"/>
      <c r="Q962" s="15"/>
      <c r="R962" s="15"/>
      <c r="S962" s="15"/>
    </row>
    <row r="963">
      <c r="A963" s="15"/>
      <c r="B963" s="15"/>
      <c r="C963" s="15"/>
      <c r="D963" s="15"/>
      <c r="E963" s="15"/>
      <c r="F963" s="15"/>
      <c r="G963" s="15"/>
      <c r="H963" s="15"/>
      <c r="I963" s="15"/>
      <c r="J963" s="15"/>
      <c r="K963" s="895"/>
      <c r="L963" s="15"/>
      <c r="M963" s="15"/>
      <c r="N963" s="15"/>
      <c r="O963" s="15"/>
      <c r="P963" s="15"/>
      <c r="Q963" s="15"/>
      <c r="R963" s="15"/>
      <c r="S963" s="15"/>
    </row>
    <row r="964">
      <c r="A964" s="15"/>
      <c r="B964" s="15"/>
      <c r="C964" s="15"/>
      <c r="D964" s="15"/>
      <c r="E964" s="15"/>
      <c r="F964" s="15"/>
      <c r="G964" s="15"/>
      <c r="H964" s="15"/>
      <c r="I964" s="15"/>
      <c r="J964" s="15"/>
      <c r="K964" s="895"/>
      <c r="L964" s="15"/>
      <c r="M964" s="15"/>
      <c r="N964" s="15"/>
      <c r="O964" s="15"/>
      <c r="P964" s="15"/>
      <c r="Q964" s="15"/>
      <c r="R964" s="15"/>
      <c r="S964" s="15"/>
    </row>
    <row r="965">
      <c r="A965" s="15"/>
      <c r="B965" s="15"/>
      <c r="C965" s="15"/>
      <c r="D965" s="15"/>
      <c r="E965" s="15"/>
      <c r="F965" s="15"/>
      <c r="G965" s="15"/>
      <c r="H965" s="15"/>
      <c r="I965" s="15"/>
      <c r="J965" s="15"/>
      <c r="K965" s="895"/>
      <c r="L965" s="15"/>
      <c r="M965" s="15"/>
      <c r="N965" s="15"/>
      <c r="O965" s="15"/>
      <c r="P965" s="15"/>
      <c r="Q965" s="15"/>
      <c r="R965" s="15"/>
      <c r="S965" s="15"/>
    </row>
    <row r="966">
      <c r="A966" s="15"/>
      <c r="B966" s="15"/>
      <c r="C966" s="15"/>
      <c r="D966" s="15"/>
      <c r="E966" s="15"/>
      <c r="F966" s="15"/>
      <c r="G966" s="15"/>
      <c r="H966" s="15"/>
      <c r="I966" s="15"/>
      <c r="J966" s="15"/>
      <c r="K966" s="895"/>
      <c r="L966" s="15"/>
      <c r="M966" s="15"/>
      <c r="N966" s="15"/>
      <c r="O966" s="15"/>
      <c r="P966" s="15"/>
      <c r="Q966" s="15"/>
      <c r="R966" s="15"/>
      <c r="S966" s="15"/>
    </row>
    <row r="967">
      <c r="A967" s="15"/>
      <c r="B967" s="15"/>
      <c r="C967" s="15"/>
      <c r="D967" s="15"/>
      <c r="E967" s="15"/>
      <c r="F967" s="15"/>
      <c r="G967" s="15"/>
      <c r="H967" s="15"/>
      <c r="I967" s="15"/>
      <c r="J967" s="15"/>
      <c r="K967" s="895"/>
      <c r="L967" s="15"/>
      <c r="M967" s="15"/>
      <c r="N967" s="15"/>
      <c r="O967" s="15"/>
      <c r="P967" s="15"/>
      <c r="Q967" s="15"/>
      <c r="R967" s="15"/>
      <c r="S967" s="15"/>
    </row>
    <row r="968">
      <c r="A968" s="15"/>
      <c r="B968" s="15"/>
      <c r="C968" s="15"/>
      <c r="D968" s="15"/>
      <c r="E968" s="15"/>
      <c r="F968" s="15"/>
      <c r="G968" s="15"/>
      <c r="H968" s="15"/>
      <c r="I968" s="15"/>
      <c r="J968" s="15"/>
      <c r="K968" s="895"/>
      <c r="L968" s="15"/>
      <c r="M968" s="15"/>
      <c r="N968" s="15"/>
      <c r="O968" s="15"/>
      <c r="P968" s="15"/>
      <c r="Q968" s="15"/>
      <c r="R968" s="15"/>
      <c r="S968" s="15"/>
    </row>
    <row r="969">
      <c r="A969" s="15"/>
      <c r="B969" s="15"/>
      <c r="C969" s="15"/>
      <c r="D969" s="15"/>
      <c r="E969" s="15"/>
      <c r="F969" s="15"/>
      <c r="G969" s="15"/>
      <c r="H969" s="15"/>
      <c r="I969" s="15"/>
      <c r="J969" s="15"/>
      <c r="K969" s="895"/>
      <c r="L969" s="15"/>
      <c r="M969" s="15"/>
      <c r="N969" s="15"/>
      <c r="O969" s="15"/>
      <c r="P969" s="15"/>
      <c r="Q969" s="15"/>
      <c r="R969" s="15"/>
      <c r="S969" s="15"/>
    </row>
    <row r="970">
      <c r="A970" s="15"/>
      <c r="B970" s="15"/>
      <c r="C970" s="15"/>
      <c r="D970" s="15"/>
      <c r="E970" s="15"/>
      <c r="F970" s="15"/>
      <c r="G970" s="15"/>
      <c r="H970" s="15"/>
      <c r="I970" s="15"/>
      <c r="J970" s="15"/>
      <c r="K970" s="895"/>
      <c r="L970" s="15"/>
      <c r="M970" s="15"/>
      <c r="N970" s="15"/>
      <c r="O970" s="15"/>
      <c r="P970" s="15"/>
      <c r="Q970" s="15"/>
      <c r="R970" s="15"/>
      <c r="S970" s="15"/>
    </row>
    <row r="971">
      <c r="A971" s="15"/>
      <c r="B971" s="15"/>
      <c r="C971" s="15"/>
      <c r="D971" s="15"/>
      <c r="E971" s="15"/>
      <c r="F971" s="15"/>
      <c r="G971" s="15"/>
      <c r="H971" s="15"/>
      <c r="I971" s="15"/>
      <c r="J971" s="15"/>
      <c r="K971" s="895"/>
      <c r="L971" s="15"/>
      <c r="M971" s="15"/>
      <c r="N971" s="15"/>
      <c r="O971" s="15"/>
      <c r="P971" s="15"/>
      <c r="Q971" s="15"/>
      <c r="R971" s="15"/>
      <c r="S971" s="15"/>
    </row>
    <row r="972">
      <c r="A972" s="15"/>
      <c r="B972" s="15"/>
      <c r="C972" s="15"/>
      <c r="D972" s="15"/>
      <c r="E972" s="15"/>
      <c r="F972" s="15"/>
      <c r="G972" s="15"/>
      <c r="H972" s="15"/>
      <c r="I972" s="15"/>
      <c r="J972" s="15"/>
      <c r="K972" s="895"/>
      <c r="L972" s="15"/>
      <c r="M972" s="15"/>
      <c r="N972" s="15"/>
      <c r="O972" s="15"/>
      <c r="P972" s="15"/>
      <c r="Q972" s="15"/>
      <c r="R972" s="15"/>
      <c r="S972" s="15"/>
    </row>
    <row r="973">
      <c r="A973" s="15"/>
      <c r="B973" s="15"/>
      <c r="C973" s="15"/>
      <c r="D973" s="15"/>
      <c r="E973" s="15"/>
      <c r="F973" s="15"/>
      <c r="G973" s="15"/>
      <c r="H973" s="15"/>
      <c r="I973" s="15"/>
      <c r="J973" s="15"/>
      <c r="K973" s="895"/>
      <c r="L973" s="15"/>
      <c r="M973" s="15"/>
      <c r="N973" s="15"/>
      <c r="O973" s="15"/>
      <c r="P973" s="15"/>
      <c r="Q973" s="15"/>
      <c r="R973" s="15"/>
      <c r="S973" s="15"/>
    </row>
    <row r="974">
      <c r="A974" s="15"/>
      <c r="B974" s="15"/>
      <c r="C974" s="15"/>
      <c r="D974" s="15"/>
      <c r="E974" s="15"/>
      <c r="F974" s="15"/>
      <c r="G974" s="15"/>
      <c r="H974" s="15"/>
      <c r="I974" s="15"/>
      <c r="J974" s="15"/>
      <c r="K974" s="895"/>
      <c r="L974" s="15"/>
      <c r="M974" s="15"/>
      <c r="N974" s="15"/>
      <c r="O974" s="15"/>
      <c r="P974" s="15"/>
      <c r="Q974" s="15"/>
      <c r="R974" s="15"/>
      <c r="S974" s="15"/>
    </row>
    <row r="975">
      <c r="A975" s="15"/>
      <c r="B975" s="15"/>
      <c r="C975" s="15"/>
      <c r="D975" s="15"/>
      <c r="E975" s="15"/>
      <c r="F975" s="15"/>
      <c r="G975" s="15"/>
      <c r="H975" s="15"/>
      <c r="I975" s="15"/>
      <c r="J975" s="15"/>
      <c r="K975" s="895"/>
      <c r="L975" s="15"/>
      <c r="M975" s="15"/>
      <c r="N975" s="15"/>
      <c r="O975" s="15"/>
      <c r="P975" s="15"/>
      <c r="Q975" s="15"/>
      <c r="R975" s="15"/>
      <c r="S975" s="15"/>
    </row>
    <row r="976">
      <c r="A976" s="15"/>
      <c r="B976" s="15"/>
      <c r="C976" s="15"/>
      <c r="D976" s="15"/>
      <c r="E976" s="15"/>
      <c r="F976" s="15"/>
      <c r="G976" s="15"/>
      <c r="H976" s="15"/>
      <c r="I976" s="15"/>
      <c r="J976" s="15"/>
      <c r="K976" s="895"/>
      <c r="L976" s="15"/>
      <c r="M976" s="15"/>
      <c r="N976" s="15"/>
      <c r="O976" s="15"/>
      <c r="P976" s="15"/>
      <c r="Q976" s="15"/>
      <c r="R976" s="15"/>
      <c r="S976" s="15"/>
    </row>
    <row r="977">
      <c r="A977" s="15"/>
      <c r="B977" s="15"/>
      <c r="C977" s="15"/>
      <c r="D977" s="15"/>
      <c r="E977" s="15"/>
      <c r="F977" s="15"/>
      <c r="G977" s="15"/>
      <c r="H977" s="15"/>
      <c r="I977" s="15"/>
      <c r="J977" s="15"/>
      <c r="K977" s="895"/>
      <c r="L977" s="15"/>
      <c r="M977" s="15"/>
      <c r="N977" s="15"/>
      <c r="O977" s="15"/>
      <c r="P977" s="15"/>
      <c r="Q977" s="15"/>
      <c r="R977" s="15"/>
      <c r="S977" s="15"/>
    </row>
    <row r="978">
      <c r="A978" s="15"/>
      <c r="B978" s="15"/>
      <c r="C978" s="15"/>
      <c r="D978" s="15"/>
      <c r="E978" s="15"/>
      <c r="F978" s="15"/>
      <c r="G978" s="15"/>
      <c r="H978" s="15"/>
      <c r="I978" s="15"/>
      <c r="J978" s="15"/>
      <c r="K978" s="895"/>
      <c r="L978" s="15"/>
      <c r="M978" s="15"/>
      <c r="N978" s="15"/>
      <c r="O978" s="15"/>
      <c r="P978" s="15"/>
      <c r="Q978" s="15"/>
      <c r="R978" s="15"/>
      <c r="S978" s="15"/>
    </row>
    <row r="979">
      <c r="A979" s="15"/>
      <c r="B979" s="15"/>
      <c r="C979" s="15"/>
      <c r="D979" s="15"/>
      <c r="E979" s="15"/>
      <c r="F979" s="15"/>
      <c r="G979" s="15"/>
      <c r="H979" s="15"/>
      <c r="I979" s="15"/>
      <c r="J979" s="15"/>
      <c r="K979" s="895"/>
      <c r="L979" s="15"/>
      <c r="M979" s="15"/>
      <c r="N979" s="15"/>
      <c r="O979" s="15"/>
      <c r="P979" s="15"/>
      <c r="Q979" s="15"/>
      <c r="R979" s="15"/>
      <c r="S979" s="15"/>
    </row>
    <row r="980">
      <c r="A980" s="15"/>
      <c r="B980" s="15"/>
      <c r="C980" s="15"/>
      <c r="D980" s="15"/>
      <c r="E980" s="15"/>
      <c r="F980" s="15"/>
      <c r="G980" s="15"/>
      <c r="H980" s="15"/>
      <c r="I980" s="15"/>
      <c r="J980" s="15"/>
      <c r="K980" s="895"/>
      <c r="L980" s="15"/>
      <c r="M980" s="15"/>
      <c r="N980" s="15"/>
      <c r="O980" s="15"/>
      <c r="P980" s="15"/>
      <c r="Q980" s="15"/>
      <c r="R980" s="15"/>
      <c r="S980" s="15"/>
    </row>
    <row r="981">
      <c r="A981" s="15"/>
      <c r="B981" s="15"/>
      <c r="C981" s="15"/>
      <c r="D981" s="15"/>
      <c r="E981" s="15"/>
      <c r="F981" s="15"/>
      <c r="G981" s="15"/>
      <c r="H981" s="15"/>
      <c r="I981" s="15"/>
      <c r="J981" s="15"/>
      <c r="K981" s="895"/>
      <c r="L981" s="15"/>
      <c r="M981" s="15"/>
      <c r="N981" s="15"/>
      <c r="O981" s="15"/>
      <c r="P981" s="15"/>
      <c r="Q981" s="15"/>
      <c r="R981" s="15"/>
      <c r="S981" s="15"/>
    </row>
    <row r="982">
      <c r="A982" s="15"/>
      <c r="B982" s="15"/>
      <c r="C982" s="15"/>
      <c r="D982" s="15"/>
      <c r="E982" s="15"/>
      <c r="F982" s="15"/>
      <c r="G982" s="15"/>
      <c r="H982" s="15"/>
      <c r="I982" s="15"/>
      <c r="J982" s="15"/>
      <c r="K982" s="895"/>
      <c r="L982" s="15"/>
      <c r="M982" s="15"/>
      <c r="N982" s="15"/>
      <c r="O982" s="15"/>
      <c r="P982" s="15"/>
      <c r="Q982" s="15"/>
      <c r="R982" s="15"/>
      <c r="S982" s="15"/>
    </row>
    <row r="983">
      <c r="A983" s="15"/>
      <c r="B983" s="15"/>
      <c r="C983" s="15"/>
      <c r="D983" s="15"/>
      <c r="E983" s="15"/>
      <c r="F983" s="15"/>
      <c r="G983" s="15"/>
      <c r="H983" s="15"/>
      <c r="I983" s="15"/>
      <c r="J983" s="15"/>
      <c r="K983" s="895"/>
      <c r="L983" s="15"/>
      <c r="M983" s="15"/>
      <c r="N983" s="15"/>
      <c r="O983" s="15"/>
      <c r="P983" s="15"/>
      <c r="Q983" s="15"/>
      <c r="R983" s="15"/>
      <c r="S983" s="15"/>
    </row>
    <row r="984">
      <c r="A984" s="15"/>
      <c r="B984" s="15"/>
      <c r="C984" s="15"/>
      <c r="D984" s="15"/>
      <c r="E984" s="15"/>
      <c r="F984" s="15"/>
      <c r="G984" s="15"/>
      <c r="H984" s="15"/>
      <c r="I984" s="15"/>
      <c r="J984" s="15"/>
      <c r="K984" s="895"/>
      <c r="L984" s="15"/>
      <c r="M984" s="15"/>
      <c r="N984" s="15"/>
      <c r="O984" s="15"/>
      <c r="P984" s="15"/>
      <c r="Q984" s="15"/>
      <c r="R984" s="15"/>
      <c r="S984" s="15"/>
    </row>
    <row r="985">
      <c r="A985" s="15"/>
      <c r="B985" s="15"/>
      <c r="C985" s="15"/>
      <c r="D985" s="15"/>
      <c r="E985" s="15"/>
      <c r="F985" s="15"/>
      <c r="G985" s="15"/>
      <c r="H985" s="15"/>
      <c r="I985" s="15"/>
      <c r="J985" s="15"/>
      <c r="K985" s="895"/>
      <c r="L985" s="15"/>
      <c r="M985" s="15"/>
      <c r="N985" s="15"/>
      <c r="O985" s="15"/>
      <c r="P985" s="15"/>
      <c r="Q985" s="15"/>
      <c r="R985" s="15"/>
      <c r="S985" s="15"/>
    </row>
    <row r="986">
      <c r="A986" s="15"/>
      <c r="B986" s="15"/>
      <c r="C986" s="15"/>
      <c r="D986" s="15"/>
      <c r="E986" s="15"/>
      <c r="F986" s="15"/>
      <c r="G986" s="15"/>
      <c r="H986" s="15"/>
      <c r="I986" s="15"/>
      <c r="J986" s="15"/>
      <c r="K986" s="895"/>
      <c r="L986" s="15"/>
      <c r="M986" s="15"/>
      <c r="N986" s="15"/>
      <c r="O986" s="15"/>
      <c r="P986" s="15"/>
      <c r="Q986" s="15"/>
      <c r="R986" s="15"/>
      <c r="S986" s="15"/>
    </row>
    <row r="987">
      <c r="A987" s="15"/>
      <c r="B987" s="15"/>
      <c r="C987" s="15"/>
      <c r="D987" s="15"/>
      <c r="E987" s="15"/>
      <c r="F987" s="15"/>
      <c r="G987" s="15"/>
      <c r="H987" s="15"/>
      <c r="I987" s="15"/>
      <c r="J987" s="15"/>
      <c r="K987" s="895"/>
      <c r="L987" s="15"/>
      <c r="M987" s="15"/>
      <c r="N987" s="15"/>
      <c r="O987" s="15"/>
      <c r="P987" s="15"/>
      <c r="Q987" s="15"/>
      <c r="R987" s="15"/>
      <c r="S987" s="15"/>
    </row>
    <row r="988">
      <c r="A988" s="15"/>
      <c r="B988" s="15"/>
      <c r="C988" s="15"/>
      <c r="D988" s="15"/>
      <c r="E988" s="15"/>
      <c r="F988" s="15"/>
      <c r="G988" s="15"/>
      <c r="H988" s="15"/>
      <c r="I988" s="15"/>
      <c r="J988" s="15"/>
      <c r="K988" s="895"/>
      <c r="L988" s="15"/>
      <c r="M988" s="15"/>
      <c r="N988" s="15"/>
      <c r="O988" s="15"/>
      <c r="P988" s="15"/>
      <c r="Q988" s="15"/>
      <c r="R988" s="15"/>
      <c r="S988" s="15"/>
    </row>
    <row r="989">
      <c r="A989" s="15"/>
      <c r="B989" s="15"/>
      <c r="C989" s="15"/>
      <c r="D989" s="15"/>
      <c r="E989" s="15"/>
      <c r="F989" s="15"/>
      <c r="G989" s="15"/>
      <c r="H989" s="15"/>
      <c r="I989" s="15"/>
      <c r="J989" s="15"/>
      <c r="K989" s="895"/>
      <c r="L989" s="15"/>
      <c r="M989" s="15"/>
      <c r="N989" s="15"/>
      <c r="O989" s="15"/>
      <c r="P989" s="15"/>
      <c r="Q989" s="15"/>
      <c r="R989" s="15"/>
      <c r="S989" s="15"/>
    </row>
    <row r="990">
      <c r="A990" s="15"/>
      <c r="B990" s="15"/>
      <c r="C990" s="15"/>
      <c r="D990" s="15"/>
      <c r="E990" s="15"/>
      <c r="F990" s="15"/>
      <c r="G990" s="15"/>
      <c r="H990" s="15"/>
      <c r="I990" s="15"/>
      <c r="J990" s="15"/>
      <c r="K990" s="895"/>
      <c r="L990" s="15"/>
      <c r="M990" s="15"/>
      <c r="N990" s="15"/>
      <c r="O990" s="15"/>
      <c r="P990" s="15"/>
      <c r="Q990" s="15"/>
      <c r="R990" s="15"/>
      <c r="S990" s="15"/>
    </row>
    <row r="991">
      <c r="A991" s="15"/>
      <c r="B991" s="15"/>
      <c r="C991" s="15"/>
      <c r="D991" s="15"/>
      <c r="E991" s="15"/>
      <c r="F991" s="15"/>
      <c r="G991" s="15"/>
      <c r="H991" s="15"/>
      <c r="I991" s="15"/>
      <c r="J991" s="15"/>
      <c r="K991" s="895"/>
      <c r="L991" s="15"/>
      <c r="M991" s="15"/>
      <c r="N991" s="15"/>
      <c r="O991" s="15"/>
      <c r="P991" s="15"/>
      <c r="Q991" s="15"/>
      <c r="R991" s="15"/>
      <c r="S991" s="15"/>
    </row>
    <row r="992">
      <c r="A992" s="15"/>
      <c r="B992" s="15"/>
      <c r="C992" s="15"/>
      <c r="D992" s="15"/>
      <c r="E992" s="15"/>
      <c r="F992" s="15"/>
      <c r="G992" s="15"/>
      <c r="H992" s="15"/>
      <c r="I992" s="15"/>
      <c r="J992" s="15"/>
      <c r="K992" s="895"/>
      <c r="L992" s="15"/>
      <c r="M992" s="15"/>
      <c r="N992" s="15"/>
      <c r="O992" s="15"/>
      <c r="P992" s="15"/>
      <c r="Q992" s="15"/>
      <c r="R992" s="15"/>
      <c r="S992" s="15"/>
    </row>
    <row r="993">
      <c r="A993" s="15"/>
      <c r="B993" s="15"/>
      <c r="C993" s="15"/>
      <c r="D993" s="15"/>
      <c r="E993" s="15"/>
      <c r="F993" s="15"/>
      <c r="G993" s="15"/>
      <c r="H993" s="15"/>
      <c r="I993" s="15"/>
      <c r="J993" s="15"/>
      <c r="K993" s="895"/>
      <c r="L993" s="15"/>
      <c r="M993" s="15"/>
      <c r="N993" s="15"/>
      <c r="O993" s="15"/>
      <c r="P993" s="15"/>
      <c r="Q993" s="15"/>
      <c r="R993" s="15"/>
      <c r="S993" s="15"/>
    </row>
    <row r="994">
      <c r="A994" s="15"/>
      <c r="B994" s="15"/>
      <c r="C994" s="15"/>
      <c r="D994" s="15"/>
      <c r="E994" s="15"/>
      <c r="F994" s="15"/>
      <c r="G994" s="15"/>
      <c r="H994" s="15"/>
      <c r="I994" s="15"/>
      <c r="J994" s="15"/>
      <c r="K994" s="895"/>
      <c r="L994" s="15"/>
      <c r="M994" s="15"/>
      <c r="N994" s="15"/>
      <c r="O994" s="15"/>
      <c r="P994" s="15"/>
      <c r="Q994" s="15"/>
      <c r="R994" s="15"/>
      <c r="S994" s="15"/>
    </row>
    <row r="995">
      <c r="A995" s="15"/>
      <c r="B995" s="15"/>
      <c r="C995" s="15"/>
      <c r="D995" s="15"/>
      <c r="E995" s="15"/>
      <c r="F995" s="15"/>
      <c r="G995" s="15"/>
      <c r="H995" s="15"/>
      <c r="I995" s="15"/>
      <c r="J995" s="15"/>
      <c r="K995" s="895"/>
      <c r="L995" s="15"/>
      <c r="M995" s="15"/>
      <c r="N995" s="15"/>
      <c r="O995" s="15"/>
      <c r="P995" s="15"/>
      <c r="Q995" s="15"/>
      <c r="R995" s="15"/>
      <c r="S995" s="15"/>
    </row>
    <row r="996">
      <c r="A996" s="15"/>
      <c r="B996" s="15"/>
      <c r="C996" s="15"/>
      <c r="D996" s="15"/>
      <c r="E996" s="15"/>
      <c r="F996" s="15"/>
      <c r="G996" s="15"/>
      <c r="H996" s="15"/>
      <c r="I996" s="15"/>
      <c r="J996" s="15"/>
      <c r="K996" s="895"/>
      <c r="L996" s="15"/>
      <c r="M996" s="15"/>
      <c r="N996" s="15"/>
      <c r="O996" s="15"/>
      <c r="P996" s="15"/>
      <c r="Q996" s="15"/>
      <c r="R996" s="15"/>
      <c r="S996" s="15"/>
    </row>
    <row r="997">
      <c r="A997" s="15"/>
      <c r="B997" s="15"/>
      <c r="C997" s="15"/>
      <c r="D997" s="15"/>
      <c r="E997" s="15"/>
      <c r="F997" s="15"/>
      <c r="G997" s="15"/>
      <c r="H997" s="15"/>
      <c r="I997" s="15"/>
      <c r="J997" s="15"/>
      <c r="K997" s="895"/>
      <c r="L997" s="15"/>
      <c r="M997" s="15"/>
      <c r="N997" s="15"/>
      <c r="O997" s="15"/>
      <c r="P997" s="15"/>
      <c r="Q997" s="15"/>
      <c r="R997" s="15"/>
      <c r="S997" s="15"/>
    </row>
    <row r="998">
      <c r="A998" s="15"/>
      <c r="B998" s="15"/>
      <c r="C998" s="15"/>
      <c r="D998" s="15"/>
      <c r="E998" s="15"/>
      <c r="F998" s="15"/>
      <c r="G998" s="15"/>
      <c r="H998" s="15"/>
      <c r="I998" s="15"/>
      <c r="J998" s="15"/>
      <c r="K998" s="895"/>
      <c r="L998" s="15"/>
      <c r="M998" s="15"/>
      <c r="N998" s="15"/>
      <c r="O998" s="15"/>
      <c r="P998" s="15"/>
      <c r="Q998" s="15"/>
      <c r="R998" s="15"/>
      <c r="S998" s="15"/>
    </row>
    <row r="999">
      <c r="A999" s="15"/>
      <c r="B999" s="15"/>
      <c r="C999" s="15"/>
      <c r="D999" s="15"/>
      <c r="E999" s="15"/>
      <c r="F999" s="15"/>
      <c r="G999" s="15"/>
      <c r="H999" s="15"/>
      <c r="I999" s="15"/>
      <c r="J999" s="15"/>
      <c r="K999" s="895"/>
      <c r="L999" s="15"/>
      <c r="M999" s="15"/>
      <c r="N999" s="15"/>
      <c r="O999" s="15"/>
      <c r="P999" s="15"/>
      <c r="Q999" s="15"/>
      <c r="R999" s="15"/>
      <c r="S999" s="15"/>
    </row>
    <row r="1000">
      <c r="A1000" s="15"/>
      <c r="B1000" s="15"/>
      <c r="C1000" s="15"/>
      <c r="D1000" s="15"/>
      <c r="E1000" s="15"/>
      <c r="F1000" s="15"/>
      <c r="G1000" s="15"/>
      <c r="H1000" s="15"/>
      <c r="I1000" s="15"/>
      <c r="J1000" s="15"/>
      <c r="K1000" s="895"/>
      <c r="L1000" s="15"/>
      <c r="M1000" s="15"/>
      <c r="N1000" s="15"/>
      <c r="O1000" s="15"/>
      <c r="P1000" s="15"/>
      <c r="Q1000" s="15"/>
      <c r="R1000" s="15"/>
      <c r="S1000" s="15"/>
    </row>
    <row r="1001">
      <c r="A1001" s="15"/>
      <c r="B1001" s="15"/>
      <c r="C1001" s="15"/>
      <c r="D1001" s="15"/>
      <c r="E1001" s="15"/>
      <c r="F1001" s="15"/>
      <c r="G1001" s="15"/>
      <c r="H1001" s="15"/>
      <c r="I1001" s="15"/>
      <c r="J1001" s="15"/>
      <c r="K1001" s="895"/>
      <c r="L1001" s="15"/>
      <c r="M1001" s="15"/>
      <c r="N1001" s="15"/>
      <c r="O1001" s="15"/>
      <c r="P1001" s="15"/>
      <c r="Q1001" s="15"/>
      <c r="R1001" s="15"/>
      <c r="S1001" s="15"/>
    </row>
    <row r="1002">
      <c r="A1002" s="15"/>
      <c r="B1002" s="15"/>
      <c r="C1002" s="15"/>
      <c r="D1002" s="15"/>
      <c r="E1002" s="15"/>
      <c r="F1002" s="15"/>
      <c r="G1002" s="15"/>
      <c r="H1002" s="15"/>
      <c r="I1002" s="15"/>
      <c r="J1002" s="15"/>
      <c r="K1002" s="895"/>
      <c r="L1002" s="15"/>
      <c r="M1002" s="15"/>
      <c r="N1002" s="15"/>
      <c r="O1002" s="15"/>
      <c r="P1002" s="15"/>
      <c r="Q1002" s="15"/>
      <c r="R1002" s="15"/>
      <c r="S1002" s="15"/>
    </row>
    <row r="1003">
      <c r="A1003" s="15"/>
      <c r="B1003" s="15"/>
      <c r="C1003" s="15"/>
      <c r="D1003" s="15"/>
      <c r="E1003" s="15"/>
      <c r="F1003" s="15"/>
      <c r="G1003" s="15"/>
      <c r="H1003" s="15"/>
      <c r="I1003" s="15"/>
      <c r="J1003" s="15"/>
      <c r="K1003" s="895"/>
      <c r="L1003" s="15"/>
      <c r="M1003" s="15"/>
      <c r="N1003" s="15"/>
      <c r="O1003" s="15"/>
      <c r="P1003" s="15"/>
      <c r="Q1003" s="15"/>
      <c r="R1003" s="15"/>
      <c r="S1003" s="15"/>
    </row>
    <row r="1004">
      <c r="A1004" s="15"/>
      <c r="B1004" s="15"/>
      <c r="C1004" s="15"/>
      <c r="D1004" s="15"/>
      <c r="E1004" s="15"/>
      <c r="F1004" s="15"/>
      <c r="G1004" s="15"/>
      <c r="H1004" s="15"/>
      <c r="I1004" s="15"/>
      <c r="J1004" s="15"/>
      <c r="K1004" s="895"/>
      <c r="L1004" s="15"/>
      <c r="M1004" s="15"/>
      <c r="N1004" s="15"/>
      <c r="O1004" s="15"/>
      <c r="P1004" s="15"/>
      <c r="Q1004" s="15"/>
      <c r="R1004" s="15"/>
      <c r="S1004" s="15"/>
    </row>
    <row r="1005">
      <c r="A1005" s="15"/>
      <c r="B1005" s="15"/>
      <c r="C1005" s="15"/>
      <c r="D1005" s="15"/>
      <c r="E1005" s="15"/>
      <c r="F1005" s="15"/>
      <c r="G1005" s="15"/>
      <c r="H1005" s="15"/>
      <c r="I1005" s="15"/>
      <c r="J1005" s="15"/>
      <c r="K1005" s="895"/>
      <c r="L1005" s="15"/>
      <c r="M1005" s="15"/>
      <c r="N1005" s="15"/>
      <c r="O1005" s="15"/>
      <c r="P1005" s="15"/>
      <c r="Q1005" s="15"/>
      <c r="R1005" s="15"/>
      <c r="S1005" s="15"/>
    </row>
    <row r="1006">
      <c r="A1006" s="15"/>
      <c r="B1006" s="15"/>
      <c r="C1006" s="15"/>
      <c r="D1006" s="15"/>
      <c r="E1006" s="15"/>
      <c r="F1006" s="15"/>
      <c r="G1006" s="15"/>
      <c r="H1006" s="15"/>
      <c r="I1006" s="15"/>
      <c r="J1006" s="15"/>
      <c r="K1006" s="895"/>
      <c r="L1006" s="15"/>
      <c r="M1006" s="15"/>
      <c r="N1006" s="15"/>
      <c r="O1006" s="15"/>
      <c r="P1006" s="15"/>
      <c r="Q1006" s="15"/>
      <c r="R1006" s="15"/>
      <c r="S1006" s="15"/>
    </row>
    <row r="1007">
      <c r="A1007" s="15"/>
      <c r="B1007" s="15"/>
      <c r="C1007" s="15"/>
      <c r="D1007" s="15"/>
      <c r="E1007" s="15"/>
      <c r="F1007" s="15"/>
      <c r="G1007" s="15"/>
      <c r="H1007" s="15"/>
      <c r="I1007" s="15"/>
      <c r="J1007" s="15"/>
      <c r="K1007" s="895"/>
      <c r="L1007" s="15"/>
      <c r="M1007" s="15"/>
      <c r="N1007" s="15"/>
      <c r="O1007" s="15"/>
      <c r="P1007" s="15"/>
      <c r="Q1007" s="15"/>
      <c r="R1007" s="15"/>
      <c r="S1007" s="15"/>
    </row>
    <row r="1008">
      <c r="A1008" s="15"/>
      <c r="B1008" s="15"/>
      <c r="C1008" s="15"/>
      <c r="D1008" s="15"/>
      <c r="E1008" s="15"/>
      <c r="F1008" s="15"/>
      <c r="G1008" s="15"/>
      <c r="H1008" s="15"/>
      <c r="I1008" s="15"/>
      <c r="J1008" s="15"/>
      <c r="K1008" s="895"/>
      <c r="L1008" s="15"/>
      <c r="M1008" s="15"/>
      <c r="N1008" s="15"/>
      <c r="O1008" s="15"/>
      <c r="P1008" s="15"/>
      <c r="Q1008" s="15"/>
      <c r="R1008" s="15"/>
      <c r="S1008" s="15"/>
    </row>
    <row r="1009">
      <c r="A1009" s="15"/>
      <c r="B1009" s="15"/>
      <c r="C1009" s="15"/>
      <c r="D1009" s="15"/>
      <c r="E1009" s="15"/>
      <c r="F1009" s="15"/>
      <c r="G1009" s="15"/>
      <c r="H1009" s="15"/>
      <c r="I1009" s="15"/>
      <c r="J1009" s="15"/>
      <c r="K1009" s="895"/>
      <c r="L1009" s="15"/>
      <c r="M1009" s="15"/>
      <c r="N1009" s="15"/>
      <c r="O1009" s="15"/>
      <c r="P1009" s="15"/>
      <c r="Q1009" s="15"/>
      <c r="R1009" s="15"/>
      <c r="S1009" s="15"/>
    </row>
    <row r="1010">
      <c r="A1010" s="15"/>
      <c r="B1010" s="15"/>
      <c r="C1010" s="15"/>
      <c r="D1010" s="15"/>
      <c r="E1010" s="15"/>
      <c r="F1010" s="15"/>
      <c r="G1010" s="15"/>
      <c r="H1010" s="15"/>
      <c r="I1010" s="15"/>
      <c r="J1010" s="15"/>
      <c r="K1010" s="895"/>
      <c r="L1010" s="15"/>
      <c r="M1010" s="15"/>
      <c r="N1010" s="15"/>
      <c r="O1010" s="15"/>
      <c r="P1010" s="15"/>
      <c r="Q1010" s="15"/>
      <c r="R1010" s="15"/>
      <c r="S1010" s="15"/>
    </row>
    <row r="1011">
      <c r="A1011" s="15"/>
      <c r="B1011" s="15"/>
      <c r="C1011" s="15"/>
      <c r="D1011" s="15"/>
      <c r="E1011" s="15"/>
      <c r="F1011" s="15"/>
      <c r="G1011" s="15"/>
      <c r="H1011" s="15"/>
      <c r="I1011" s="15"/>
      <c r="J1011" s="15"/>
      <c r="K1011" s="895"/>
      <c r="L1011" s="15"/>
      <c r="M1011" s="15"/>
      <c r="N1011" s="15"/>
      <c r="O1011" s="15"/>
      <c r="P1011" s="15"/>
      <c r="Q1011" s="15"/>
      <c r="R1011" s="15"/>
      <c r="S1011" s="15"/>
    </row>
    <row r="1012">
      <c r="A1012" s="15"/>
      <c r="B1012" s="15"/>
      <c r="C1012" s="15"/>
      <c r="D1012" s="15"/>
      <c r="E1012" s="15"/>
      <c r="F1012" s="15"/>
      <c r="G1012" s="15"/>
      <c r="H1012" s="15"/>
      <c r="I1012" s="15"/>
      <c r="J1012" s="15"/>
      <c r="K1012" s="895"/>
      <c r="L1012" s="15"/>
      <c r="M1012" s="15"/>
      <c r="N1012" s="15"/>
      <c r="O1012" s="15"/>
      <c r="P1012" s="15"/>
      <c r="Q1012" s="15"/>
      <c r="R1012" s="15"/>
      <c r="S1012" s="15"/>
    </row>
    <row r="1013">
      <c r="A1013" s="15"/>
      <c r="B1013" s="15"/>
      <c r="C1013" s="15"/>
      <c r="D1013" s="15"/>
      <c r="E1013" s="15"/>
      <c r="F1013" s="15"/>
      <c r="G1013" s="15"/>
      <c r="H1013" s="15"/>
      <c r="I1013" s="15"/>
      <c r="J1013" s="15"/>
      <c r="K1013" s="895"/>
      <c r="L1013" s="15"/>
      <c r="M1013" s="15"/>
      <c r="N1013" s="15"/>
      <c r="O1013" s="15"/>
      <c r="P1013" s="15"/>
      <c r="Q1013" s="15"/>
      <c r="R1013" s="15"/>
      <c r="S1013" s="15"/>
    </row>
    <row r="1014">
      <c r="A1014" s="15"/>
      <c r="B1014" s="15"/>
      <c r="C1014" s="15"/>
      <c r="D1014" s="15"/>
      <c r="E1014" s="15"/>
      <c r="F1014" s="15"/>
      <c r="G1014" s="15"/>
      <c r="H1014" s="15"/>
      <c r="I1014" s="15"/>
      <c r="J1014" s="15"/>
      <c r="K1014" s="895"/>
      <c r="L1014" s="15"/>
      <c r="M1014" s="15"/>
      <c r="N1014" s="15"/>
      <c r="O1014" s="15"/>
      <c r="P1014" s="15"/>
      <c r="Q1014" s="15"/>
      <c r="R1014" s="15"/>
      <c r="S1014" s="15"/>
    </row>
    <row r="1015">
      <c r="A1015" s="15"/>
      <c r="B1015" s="15"/>
      <c r="C1015" s="15"/>
      <c r="D1015" s="15"/>
      <c r="E1015" s="15"/>
      <c r="F1015" s="15"/>
      <c r="G1015" s="15"/>
      <c r="H1015" s="15"/>
      <c r="I1015" s="15"/>
      <c r="J1015" s="15"/>
      <c r="K1015" s="895"/>
      <c r="L1015" s="15"/>
      <c r="M1015" s="15"/>
      <c r="N1015" s="15"/>
      <c r="O1015" s="15"/>
      <c r="P1015" s="15"/>
      <c r="Q1015" s="15"/>
      <c r="R1015" s="15"/>
      <c r="S1015" s="15"/>
    </row>
    <row r="1016">
      <c r="A1016" s="15"/>
      <c r="B1016" s="15"/>
      <c r="C1016" s="15"/>
      <c r="D1016" s="15"/>
      <c r="E1016" s="15"/>
      <c r="F1016" s="15"/>
      <c r="G1016" s="15"/>
      <c r="H1016" s="15"/>
      <c r="I1016" s="15"/>
      <c r="J1016" s="15"/>
      <c r="K1016" s="895"/>
      <c r="L1016" s="15"/>
      <c r="M1016" s="15"/>
      <c r="N1016" s="15"/>
      <c r="O1016" s="15"/>
      <c r="P1016" s="15"/>
      <c r="Q1016" s="15"/>
      <c r="R1016" s="15"/>
      <c r="S1016" s="15"/>
    </row>
    <row r="1017">
      <c r="A1017" s="15"/>
      <c r="B1017" s="15"/>
      <c r="C1017" s="15"/>
      <c r="D1017" s="15"/>
      <c r="E1017" s="15"/>
      <c r="F1017" s="15"/>
      <c r="G1017" s="15"/>
      <c r="H1017" s="15"/>
      <c r="I1017" s="15"/>
      <c r="J1017" s="15"/>
      <c r="K1017" s="895"/>
      <c r="L1017" s="15"/>
      <c r="M1017" s="15"/>
      <c r="N1017" s="15"/>
      <c r="O1017" s="15"/>
      <c r="P1017" s="15"/>
      <c r="Q1017" s="15"/>
      <c r="R1017" s="15"/>
      <c r="S1017" s="15"/>
    </row>
    <row r="1018">
      <c r="A1018" s="15"/>
      <c r="B1018" s="15"/>
      <c r="C1018" s="15"/>
      <c r="D1018" s="15"/>
      <c r="E1018" s="15"/>
      <c r="F1018" s="15"/>
      <c r="G1018" s="15"/>
      <c r="H1018" s="15"/>
      <c r="I1018" s="15"/>
      <c r="J1018" s="15"/>
      <c r="K1018" s="895"/>
      <c r="L1018" s="15"/>
      <c r="M1018" s="15"/>
      <c r="N1018" s="15"/>
      <c r="O1018" s="15"/>
      <c r="P1018" s="15"/>
      <c r="Q1018" s="15"/>
      <c r="R1018" s="15"/>
      <c r="S1018" s="15"/>
    </row>
    <row r="1019">
      <c r="A1019" s="15"/>
      <c r="B1019" s="15"/>
      <c r="C1019" s="15"/>
      <c r="D1019" s="15"/>
      <c r="E1019" s="15"/>
      <c r="F1019" s="15"/>
      <c r="G1019" s="15"/>
      <c r="H1019" s="15"/>
      <c r="I1019" s="15"/>
      <c r="J1019" s="15"/>
      <c r="K1019" s="895"/>
      <c r="L1019" s="15"/>
      <c r="M1019" s="15"/>
      <c r="N1019" s="15"/>
      <c r="O1019" s="15"/>
      <c r="P1019" s="15"/>
      <c r="Q1019" s="15"/>
      <c r="R1019" s="15"/>
      <c r="S1019" s="15"/>
    </row>
    <row r="1020">
      <c r="A1020" s="15"/>
      <c r="B1020" s="15"/>
      <c r="C1020" s="15"/>
      <c r="D1020" s="15"/>
      <c r="E1020" s="15"/>
      <c r="F1020" s="15"/>
      <c r="G1020" s="15"/>
      <c r="H1020" s="15"/>
      <c r="I1020" s="15"/>
      <c r="J1020" s="15"/>
      <c r="K1020" s="895"/>
      <c r="L1020" s="15"/>
      <c r="M1020" s="15"/>
      <c r="N1020" s="15"/>
      <c r="O1020" s="15"/>
      <c r="P1020" s="15"/>
      <c r="Q1020" s="15"/>
      <c r="R1020" s="15"/>
      <c r="S1020" s="15"/>
    </row>
    <row r="1021">
      <c r="A1021" s="15"/>
      <c r="B1021" s="15"/>
      <c r="C1021" s="15"/>
      <c r="D1021" s="15"/>
      <c r="E1021" s="15"/>
      <c r="F1021" s="15"/>
      <c r="G1021" s="15"/>
      <c r="H1021" s="15"/>
      <c r="I1021" s="15"/>
      <c r="J1021" s="15"/>
      <c r="K1021" s="895"/>
      <c r="L1021" s="15"/>
      <c r="M1021" s="15"/>
      <c r="N1021" s="15"/>
      <c r="O1021" s="15"/>
      <c r="P1021" s="15"/>
      <c r="Q1021" s="15"/>
      <c r="R1021" s="15"/>
      <c r="S1021" s="15"/>
    </row>
    <row r="1022">
      <c r="A1022" s="15"/>
      <c r="B1022" s="15"/>
      <c r="C1022" s="15"/>
      <c r="D1022" s="15"/>
      <c r="E1022" s="15"/>
      <c r="F1022" s="15"/>
      <c r="G1022" s="15"/>
      <c r="H1022" s="15"/>
      <c r="I1022" s="15"/>
      <c r="J1022" s="15"/>
      <c r="K1022" s="895"/>
      <c r="L1022" s="15"/>
      <c r="M1022" s="15"/>
      <c r="N1022" s="15"/>
      <c r="O1022" s="15"/>
      <c r="P1022" s="15"/>
      <c r="Q1022" s="15"/>
      <c r="R1022" s="15"/>
      <c r="S1022" s="15"/>
    </row>
    <row r="1023">
      <c r="A1023" s="15"/>
      <c r="B1023" s="15"/>
      <c r="C1023" s="15"/>
      <c r="D1023" s="15"/>
      <c r="E1023" s="15"/>
      <c r="F1023" s="15"/>
      <c r="G1023" s="15"/>
      <c r="H1023" s="15"/>
      <c r="I1023" s="15"/>
      <c r="J1023" s="15"/>
      <c r="K1023" s="895"/>
      <c r="L1023" s="15"/>
      <c r="M1023" s="15"/>
      <c r="N1023" s="15"/>
      <c r="O1023" s="15"/>
      <c r="P1023" s="15"/>
      <c r="Q1023" s="15"/>
      <c r="R1023" s="15"/>
      <c r="S1023" s="15"/>
    </row>
    <row r="1024">
      <c r="A1024" s="15"/>
      <c r="B1024" s="15"/>
      <c r="C1024" s="15"/>
      <c r="D1024" s="15"/>
      <c r="E1024" s="15"/>
      <c r="F1024" s="15"/>
      <c r="G1024" s="15"/>
      <c r="H1024" s="15"/>
      <c r="I1024" s="15"/>
      <c r="J1024" s="15"/>
      <c r="K1024" s="895"/>
      <c r="L1024" s="15"/>
      <c r="M1024" s="15"/>
      <c r="N1024" s="15"/>
      <c r="O1024" s="15"/>
      <c r="P1024" s="15"/>
      <c r="Q1024" s="15"/>
      <c r="R1024" s="15"/>
      <c r="S1024" s="15"/>
    </row>
    <row r="1025">
      <c r="A1025" s="15"/>
      <c r="B1025" s="15"/>
      <c r="C1025" s="15"/>
      <c r="D1025" s="15"/>
      <c r="E1025" s="15"/>
      <c r="F1025" s="15"/>
      <c r="G1025" s="15"/>
      <c r="H1025" s="15"/>
      <c r="I1025" s="15"/>
      <c r="J1025" s="15"/>
      <c r="K1025" s="895"/>
      <c r="L1025" s="15"/>
      <c r="M1025" s="15"/>
      <c r="N1025" s="15"/>
      <c r="O1025" s="15"/>
      <c r="P1025" s="15"/>
      <c r="Q1025" s="15"/>
      <c r="R1025" s="15"/>
      <c r="S1025" s="15"/>
    </row>
    <row r="1026">
      <c r="A1026" s="15"/>
      <c r="B1026" s="15"/>
      <c r="C1026" s="15"/>
      <c r="D1026" s="15"/>
      <c r="E1026" s="15"/>
      <c r="F1026" s="15"/>
      <c r="G1026" s="15"/>
      <c r="H1026" s="15"/>
      <c r="I1026" s="15"/>
      <c r="J1026" s="15"/>
      <c r="K1026" s="895"/>
      <c r="L1026" s="15"/>
      <c r="M1026" s="15"/>
      <c r="N1026" s="15"/>
      <c r="O1026" s="15"/>
      <c r="P1026" s="15"/>
      <c r="Q1026" s="15"/>
      <c r="R1026" s="15"/>
      <c r="S1026" s="15"/>
    </row>
    <row r="1027">
      <c r="A1027" s="15"/>
      <c r="B1027" s="15"/>
      <c r="C1027" s="15"/>
      <c r="D1027" s="15"/>
      <c r="E1027" s="15"/>
      <c r="F1027" s="15"/>
      <c r="G1027" s="15"/>
      <c r="H1027" s="15"/>
      <c r="I1027" s="15"/>
      <c r="J1027" s="15"/>
      <c r="K1027" s="895"/>
      <c r="L1027" s="15"/>
      <c r="M1027" s="15"/>
      <c r="N1027" s="15"/>
      <c r="O1027" s="15"/>
      <c r="P1027" s="15"/>
      <c r="Q1027" s="15"/>
      <c r="R1027" s="15"/>
      <c r="S1027" s="15"/>
    </row>
    <row r="1028">
      <c r="A1028" s="15"/>
      <c r="B1028" s="15"/>
      <c r="C1028" s="15"/>
      <c r="D1028" s="15"/>
      <c r="E1028" s="15"/>
      <c r="F1028" s="15"/>
      <c r="G1028" s="15"/>
      <c r="H1028" s="15"/>
      <c r="I1028" s="15"/>
      <c r="J1028" s="15"/>
      <c r="K1028" s="895"/>
      <c r="L1028" s="15"/>
      <c r="M1028" s="15"/>
      <c r="N1028" s="15"/>
      <c r="O1028" s="15"/>
      <c r="P1028" s="15"/>
      <c r="Q1028" s="15"/>
      <c r="R1028" s="15"/>
      <c r="S1028" s="15"/>
    </row>
    <row r="1029">
      <c r="A1029" s="15"/>
      <c r="B1029" s="15"/>
      <c r="C1029" s="15"/>
      <c r="D1029" s="15"/>
      <c r="E1029" s="15"/>
      <c r="F1029" s="15"/>
      <c r="G1029" s="15"/>
      <c r="H1029" s="15"/>
      <c r="I1029" s="15"/>
      <c r="J1029" s="15"/>
      <c r="K1029" s="895"/>
      <c r="L1029" s="15"/>
      <c r="M1029" s="15"/>
      <c r="N1029" s="15"/>
      <c r="O1029" s="15"/>
      <c r="P1029" s="15"/>
      <c r="Q1029" s="15"/>
      <c r="R1029" s="15"/>
      <c r="S1029" s="15"/>
    </row>
    <row r="1030">
      <c r="A1030" s="15"/>
      <c r="B1030" s="15"/>
      <c r="C1030" s="15"/>
      <c r="D1030" s="15"/>
      <c r="E1030" s="15"/>
      <c r="F1030" s="15"/>
      <c r="G1030" s="15"/>
      <c r="H1030" s="15"/>
      <c r="I1030" s="15"/>
      <c r="J1030" s="15"/>
      <c r="K1030" s="895"/>
      <c r="L1030" s="15"/>
      <c r="M1030" s="15"/>
      <c r="N1030" s="15"/>
      <c r="O1030" s="15"/>
      <c r="P1030" s="15"/>
      <c r="Q1030" s="15"/>
      <c r="R1030" s="15"/>
      <c r="S1030" s="15"/>
    </row>
    <row r="1031">
      <c r="A1031" s="15"/>
      <c r="B1031" s="15"/>
      <c r="C1031" s="15"/>
      <c r="D1031" s="15"/>
      <c r="E1031" s="15"/>
      <c r="F1031" s="15"/>
      <c r="G1031" s="15"/>
      <c r="H1031" s="15"/>
      <c r="I1031" s="15"/>
      <c r="J1031" s="15"/>
      <c r="K1031" s="895"/>
      <c r="L1031" s="15"/>
      <c r="M1031" s="15"/>
      <c r="N1031" s="15"/>
      <c r="O1031" s="15"/>
      <c r="P1031" s="15"/>
      <c r="Q1031" s="15"/>
      <c r="R1031" s="15"/>
      <c r="S1031" s="15"/>
    </row>
    <row r="1032">
      <c r="A1032" s="15"/>
      <c r="B1032" s="15"/>
      <c r="C1032" s="15"/>
      <c r="D1032" s="15"/>
      <c r="E1032" s="15"/>
      <c r="F1032" s="15"/>
      <c r="G1032" s="15"/>
      <c r="H1032" s="15"/>
      <c r="I1032" s="15"/>
      <c r="J1032" s="15"/>
      <c r="K1032" s="895"/>
      <c r="L1032" s="15"/>
      <c r="M1032" s="15"/>
      <c r="N1032" s="15"/>
      <c r="O1032" s="15"/>
      <c r="P1032" s="15"/>
      <c r="Q1032" s="15"/>
      <c r="R1032" s="15"/>
      <c r="S1032" s="15"/>
    </row>
    <row r="1033">
      <c r="A1033" s="15"/>
      <c r="B1033" s="15"/>
      <c r="C1033" s="15"/>
      <c r="D1033" s="15"/>
      <c r="E1033" s="15"/>
      <c r="F1033" s="15"/>
      <c r="G1033" s="15"/>
      <c r="H1033" s="15"/>
      <c r="I1033" s="15"/>
      <c r="J1033" s="15"/>
      <c r="K1033" s="895"/>
      <c r="L1033" s="15"/>
      <c r="M1033" s="15"/>
      <c r="N1033" s="15"/>
      <c r="O1033" s="15"/>
      <c r="P1033" s="15"/>
      <c r="Q1033" s="15"/>
      <c r="R1033" s="15"/>
      <c r="S1033" s="15"/>
    </row>
    <row r="1034">
      <c r="A1034" s="15"/>
      <c r="B1034" s="15"/>
      <c r="C1034" s="15"/>
      <c r="D1034" s="15"/>
      <c r="E1034" s="15"/>
      <c r="F1034" s="15"/>
      <c r="G1034" s="15"/>
      <c r="H1034" s="15"/>
      <c r="I1034" s="15"/>
      <c r="J1034" s="15"/>
      <c r="K1034" s="895"/>
      <c r="L1034" s="15"/>
      <c r="M1034" s="15"/>
      <c r="N1034" s="15"/>
      <c r="O1034" s="15"/>
      <c r="P1034" s="15"/>
      <c r="Q1034" s="15"/>
      <c r="R1034" s="15"/>
      <c r="S1034" s="15"/>
    </row>
    <row r="1035">
      <c r="A1035" s="15"/>
      <c r="B1035" s="15"/>
      <c r="C1035" s="15"/>
      <c r="D1035" s="15"/>
      <c r="E1035" s="15"/>
      <c r="F1035" s="15"/>
      <c r="G1035" s="15"/>
      <c r="H1035" s="15"/>
      <c r="I1035" s="15"/>
      <c r="J1035" s="15"/>
      <c r="K1035" s="895"/>
      <c r="L1035" s="15"/>
      <c r="M1035" s="15"/>
      <c r="N1035" s="15"/>
      <c r="O1035" s="15"/>
      <c r="P1035" s="15"/>
      <c r="Q1035" s="15"/>
      <c r="R1035" s="15"/>
      <c r="S1035" s="15"/>
    </row>
    <row r="1036">
      <c r="A1036" s="15"/>
      <c r="B1036" s="15"/>
      <c r="C1036" s="15"/>
      <c r="D1036" s="15"/>
      <c r="E1036" s="15"/>
      <c r="F1036" s="15"/>
      <c r="G1036" s="15"/>
      <c r="H1036" s="15"/>
      <c r="I1036" s="15"/>
      <c r="J1036" s="15"/>
      <c r="K1036" s="895"/>
      <c r="L1036" s="15"/>
      <c r="M1036" s="15"/>
      <c r="N1036" s="15"/>
      <c r="O1036" s="15"/>
      <c r="P1036" s="15"/>
      <c r="Q1036" s="15"/>
      <c r="R1036" s="15"/>
      <c r="S1036" s="15"/>
    </row>
    <row r="1037">
      <c r="A1037" s="15"/>
      <c r="B1037" s="15"/>
      <c r="C1037" s="15"/>
      <c r="D1037" s="15"/>
      <c r="E1037" s="15"/>
      <c r="F1037" s="15"/>
      <c r="G1037" s="15"/>
      <c r="H1037" s="15"/>
      <c r="I1037" s="15"/>
      <c r="J1037" s="15"/>
      <c r="K1037" s="895"/>
      <c r="L1037" s="15"/>
      <c r="M1037" s="15"/>
      <c r="N1037" s="15"/>
      <c r="O1037" s="15"/>
      <c r="P1037" s="15"/>
      <c r="Q1037" s="15"/>
      <c r="R1037" s="15"/>
      <c r="S1037" s="15"/>
    </row>
    <row r="1038">
      <c r="A1038" s="15"/>
      <c r="B1038" s="15"/>
      <c r="C1038" s="15"/>
      <c r="D1038" s="15"/>
      <c r="E1038" s="15"/>
      <c r="F1038" s="15"/>
      <c r="G1038" s="15"/>
      <c r="H1038" s="15"/>
      <c r="I1038" s="15"/>
      <c r="J1038" s="15"/>
      <c r="K1038" s="895"/>
      <c r="L1038" s="15"/>
      <c r="M1038" s="15"/>
      <c r="N1038" s="15"/>
      <c r="O1038" s="15"/>
      <c r="P1038" s="15"/>
      <c r="Q1038" s="15"/>
      <c r="R1038" s="15"/>
      <c r="S1038" s="15"/>
    </row>
    <row r="1039">
      <c r="A1039" s="15"/>
      <c r="B1039" s="15"/>
      <c r="C1039" s="15"/>
      <c r="D1039" s="15"/>
      <c r="E1039" s="15"/>
      <c r="F1039" s="15"/>
      <c r="G1039" s="15"/>
      <c r="H1039" s="15"/>
      <c r="I1039" s="15"/>
      <c r="J1039" s="15"/>
      <c r="K1039" s="895"/>
      <c r="L1039" s="15"/>
      <c r="M1039" s="15"/>
      <c r="N1039" s="15"/>
      <c r="O1039" s="15"/>
      <c r="P1039" s="15"/>
      <c r="Q1039" s="15"/>
      <c r="R1039" s="15"/>
      <c r="S1039" s="15"/>
    </row>
    <row r="1040">
      <c r="A1040" s="15"/>
      <c r="B1040" s="15"/>
      <c r="C1040" s="15"/>
      <c r="D1040" s="15"/>
      <c r="E1040" s="15"/>
      <c r="F1040" s="15"/>
      <c r="G1040" s="15"/>
      <c r="H1040" s="15"/>
      <c r="I1040" s="15"/>
      <c r="J1040" s="15"/>
      <c r="K1040" s="895"/>
      <c r="L1040" s="15"/>
      <c r="M1040" s="15"/>
      <c r="N1040" s="15"/>
      <c r="O1040" s="15"/>
      <c r="P1040" s="15"/>
      <c r="Q1040" s="15"/>
      <c r="R1040" s="15"/>
      <c r="S1040" s="15"/>
    </row>
    <row r="1041">
      <c r="A1041" s="15"/>
      <c r="B1041" s="15"/>
      <c r="C1041" s="15"/>
      <c r="D1041" s="15"/>
      <c r="E1041" s="15"/>
      <c r="F1041" s="15"/>
      <c r="G1041" s="15"/>
      <c r="H1041" s="15"/>
      <c r="I1041" s="15"/>
      <c r="J1041" s="15"/>
      <c r="K1041" s="895"/>
      <c r="L1041" s="15"/>
      <c r="M1041" s="15"/>
      <c r="N1041" s="15"/>
      <c r="O1041" s="15"/>
      <c r="P1041" s="15"/>
      <c r="Q1041" s="15"/>
      <c r="R1041" s="15"/>
      <c r="S1041" s="15"/>
    </row>
    <row r="1042">
      <c r="A1042" s="15"/>
      <c r="B1042" s="15"/>
      <c r="C1042" s="15"/>
      <c r="D1042" s="15"/>
      <c r="E1042" s="15"/>
      <c r="F1042" s="15"/>
      <c r="G1042" s="15"/>
      <c r="H1042" s="15"/>
      <c r="I1042" s="15"/>
      <c r="J1042" s="15"/>
      <c r="K1042" s="895"/>
      <c r="L1042" s="15"/>
      <c r="M1042" s="15"/>
      <c r="N1042" s="15"/>
      <c r="O1042" s="15"/>
      <c r="P1042" s="15"/>
      <c r="Q1042" s="15"/>
      <c r="R1042" s="15"/>
      <c r="S1042" s="15"/>
    </row>
    <row r="1043">
      <c r="A1043" s="15"/>
      <c r="B1043" s="15"/>
      <c r="C1043" s="15"/>
      <c r="D1043" s="15"/>
      <c r="E1043" s="15"/>
      <c r="F1043" s="15"/>
      <c r="G1043" s="15"/>
      <c r="H1043" s="15"/>
      <c r="I1043" s="15"/>
      <c r="J1043" s="15"/>
      <c r="K1043" s="895"/>
      <c r="L1043" s="15"/>
      <c r="M1043" s="15"/>
      <c r="N1043" s="15"/>
      <c r="O1043" s="15"/>
      <c r="P1043" s="15"/>
      <c r="Q1043" s="15"/>
      <c r="R1043" s="15"/>
      <c r="S1043" s="15"/>
    </row>
    <row r="1044">
      <c r="A1044" s="15"/>
      <c r="B1044" s="15"/>
      <c r="C1044" s="15"/>
      <c r="D1044" s="15"/>
      <c r="E1044" s="15"/>
      <c r="F1044" s="15"/>
      <c r="G1044" s="15"/>
      <c r="H1044" s="15"/>
      <c r="I1044" s="15"/>
      <c r="J1044" s="15"/>
      <c r="K1044" s="895"/>
      <c r="L1044" s="15"/>
      <c r="M1044" s="15"/>
      <c r="N1044" s="15"/>
      <c r="O1044" s="15"/>
      <c r="P1044" s="15"/>
      <c r="Q1044" s="15"/>
      <c r="R1044" s="15"/>
      <c r="S1044" s="15"/>
    </row>
    <row r="1045">
      <c r="A1045" s="15"/>
      <c r="B1045" s="15"/>
      <c r="C1045" s="15"/>
      <c r="D1045" s="15"/>
      <c r="E1045" s="15"/>
      <c r="F1045" s="15"/>
      <c r="G1045" s="15"/>
      <c r="H1045" s="15"/>
      <c r="I1045" s="15"/>
      <c r="J1045" s="15"/>
      <c r="K1045" s="895"/>
      <c r="L1045" s="15"/>
      <c r="M1045" s="15"/>
      <c r="N1045" s="15"/>
      <c r="O1045" s="15"/>
      <c r="P1045" s="15"/>
      <c r="Q1045" s="15"/>
      <c r="R1045" s="15"/>
      <c r="S1045" s="15"/>
    </row>
    <row r="1046">
      <c r="A1046" s="15"/>
      <c r="B1046" s="15"/>
      <c r="C1046" s="15"/>
      <c r="D1046" s="15"/>
      <c r="E1046" s="15"/>
      <c r="F1046" s="15"/>
      <c r="G1046" s="15"/>
      <c r="H1046" s="15"/>
      <c r="I1046" s="15"/>
      <c r="J1046" s="15"/>
      <c r="K1046" s="895"/>
      <c r="L1046" s="15"/>
      <c r="M1046" s="15"/>
      <c r="N1046" s="15"/>
      <c r="O1046" s="15"/>
      <c r="P1046" s="15"/>
      <c r="Q1046" s="15"/>
      <c r="R1046" s="15"/>
      <c r="S1046" s="15"/>
    </row>
    <row r="1047">
      <c r="A1047" s="15"/>
      <c r="B1047" s="15"/>
      <c r="C1047" s="15"/>
      <c r="D1047" s="15"/>
      <c r="E1047" s="15"/>
      <c r="F1047" s="15"/>
      <c r="G1047" s="15"/>
      <c r="H1047" s="15"/>
      <c r="I1047" s="15"/>
      <c r="J1047" s="15"/>
      <c r="K1047" s="895"/>
      <c r="L1047" s="15"/>
      <c r="M1047" s="15"/>
      <c r="N1047" s="15"/>
      <c r="O1047" s="15"/>
      <c r="P1047" s="15"/>
      <c r="Q1047" s="15"/>
      <c r="R1047" s="15"/>
      <c r="S1047" s="15"/>
    </row>
    <row r="1048">
      <c r="A1048" s="15"/>
      <c r="B1048" s="15"/>
      <c r="C1048" s="15"/>
      <c r="D1048" s="15"/>
      <c r="E1048" s="15"/>
      <c r="F1048" s="15"/>
      <c r="G1048" s="15"/>
      <c r="H1048" s="15"/>
      <c r="I1048" s="15"/>
      <c r="J1048" s="15"/>
      <c r="K1048" s="895"/>
      <c r="L1048" s="15"/>
      <c r="M1048" s="15"/>
      <c r="N1048" s="15"/>
      <c r="O1048" s="15"/>
      <c r="P1048" s="15"/>
      <c r="Q1048" s="15"/>
      <c r="R1048" s="15"/>
      <c r="S1048" s="15"/>
    </row>
    <row r="1049">
      <c r="A1049" s="15"/>
      <c r="B1049" s="15"/>
      <c r="C1049" s="15"/>
      <c r="D1049" s="15"/>
      <c r="E1049" s="15"/>
      <c r="F1049" s="15"/>
      <c r="G1049" s="15"/>
      <c r="H1049" s="15"/>
      <c r="I1049" s="15"/>
      <c r="J1049" s="15"/>
      <c r="K1049" s="895"/>
      <c r="L1049" s="15"/>
      <c r="M1049" s="15"/>
      <c r="N1049" s="15"/>
      <c r="O1049" s="15"/>
      <c r="P1049" s="15"/>
      <c r="Q1049" s="15"/>
      <c r="R1049" s="15"/>
      <c r="S1049" s="15"/>
    </row>
    <row r="1050">
      <c r="A1050" s="15"/>
      <c r="B1050" s="15"/>
      <c r="C1050" s="15"/>
      <c r="D1050" s="15"/>
      <c r="E1050" s="15"/>
      <c r="F1050" s="15"/>
      <c r="G1050" s="15"/>
      <c r="H1050" s="15"/>
      <c r="I1050" s="15"/>
      <c r="J1050" s="15"/>
      <c r="K1050" s="895"/>
      <c r="L1050" s="15"/>
      <c r="M1050" s="15"/>
      <c r="N1050" s="15"/>
      <c r="O1050" s="15"/>
      <c r="P1050" s="15"/>
      <c r="Q1050" s="15"/>
      <c r="R1050" s="15"/>
      <c r="S1050" s="15"/>
    </row>
    <row r="1051">
      <c r="A1051" s="15"/>
      <c r="B1051" s="15"/>
      <c r="C1051" s="15"/>
      <c r="D1051" s="15"/>
      <c r="E1051" s="15"/>
      <c r="F1051" s="15"/>
      <c r="G1051" s="15"/>
      <c r="H1051" s="15"/>
      <c r="I1051" s="15"/>
      <c r="J1051" s="15"/>
      <c r="K1051" s="895"/>
      <c r="L1051" s="15"/>
      <c r="M1051" s="15"/>
      <c r="N1051" s="15"/>
      <c r="O1051" s="15"/>
      <c r="P1051" s="15"/>
      <c r="Q1051" s="15"/>
      <c r="R1051" s="15"/>
      <c r="S1051" s="15"/>
    </row>
    <row r="1052">
      <c r="A1052" s="15"/>
      <c r="B1052" s="15"/>
      <c r="C1052" s="15"/>
      <c r="D1052" s="15"/>
      <c r="E1052" s="15"/>
      <c r="F1052" s="15"/>
      <c r="G1052" s="15"/>
      <c r="H1052" s="15"/>
      <c r="I1052" s="15"/>
      <c r="J1052" s="15"/>
      <c r="K1052" s="895"/>
      <c r="L1052" s="15"/>
      <c r="M1052" s="15"/>
      <c r="N1052" s="15"/>
      <c r="O1052" s="15"/>
      <c r="P1052" s="15"/>
      <c r="Q1052" s="15"/>
      <c r="R1052" s="15"/>
      <c r="S1052" s="15"/>
    </row>
    <row r="1053">
      <c r="A1053" s="15"/>
      <c r="B1053" s="15"/>
      <c r="C1053" s="15"/>
      <c r="D1053" s="15"/>
      <c r="E1053" s="15"/>
      <c r="F1053" s="15"/>
      <c r="G1053" s="15"/>
      <c r="H1053" s="15"/>
      <c r="I1053" s="15"/>
      <c r="J1053" s="15"/>
      <c r="K1053" s="895"/>
      <c r="L1053" s="15"/>
      <c r="M1053" s="15"/>
      <c r="N1053" s="15"/>
      <c r="O1053" s="15"/>
      <c r="P1053" s="15"/>
      <c r="Q1053" s="15"/>
      <c r="R1053" s="15"/>
      <c r="S1053" s="15"/>
    </row>
    <row r="1054">
      <c r="A1054" s="15"/>
      <c r="B1054" s="15"/>
      <c r="C1054" s="15"/>
      <c r="D1054" s="15"/>
      <c r="E1054" s="15"/>
      <c r="F1054" s="15"/>
      <c r="G1054" s="15"/>
      <c r="H1054" s="15"/>
      <c r="I1054" s="15"/>
      <c r="J1054" s="15"/>
      <c r="K1054" s="895"/>
      <c r="L1054" s="15"/>
      <c r="M1054" s="15"/>
      <c r="N1054" s="15"/>
      <c r="O1054" s="15"/>
      <c r="P1054" s="15"/>
      <c r="Q1054" s="15"/>
      <c r="R1054" s="15"/>
      <c r="S1054" s="15"/>
    </row>
    <row r="1055">
      <c r="A1055" s="15"/>
      <c r="B1055" s="15"/>
      <c r="C1055" s="15"/>
      <c r="D1055" s="15"/>
      <c r="E1055" s="15"/>
      <c r="F1055" s="15"/>
      <c r="G1055" s="15"/>
      <c r="H1055" s="15"/>
      <c r="I1055" s="15"/>
      <c r="J1055" s="15"/>
      <c r="K1055" s="895"/>
      <c r="L1055" s="15"/>
      <c r="M1055" s="15"/>
      <c r="N1055" s="15"/>
      <c r="O1055" s="15"/>
      <c r="P1055" s="15"/>
      <c r="Q1055" s="15"/>
      <c r="R1055" s="15"/>
      <c r="S1055" s="15"/>
    </row>
    <row r="1056">
      <c r="A1056" s="15"/>
      <c r="B1056" s="15"/>
      <c r="C1056" s="15"/>
      <c r="D1056" s="15"/>
      <c r="E1056" s="15"/>
      <c r="F1056" s="15"/>
      <c r="G1056" s="15"/>
      <c r="H1056" s="15"/>
      <c r="I1056" s="15"/>
      <c r="J1056" s="15"/>
      <c r="K1056" s="895"/>
      <c r="L1056" s="15"/>
      <c r="M1056" s="15"/>
      <c r="N1056" s="15"/>
      <c r="O1056" s="15"/>
      <c r="P1056" s="15"/>
      <c r="Q1056" s="15"/>
      <c r="R1056" s="15"/>
      <c r="S1056" s="15"/>
    </row>
    <row r="1057">
      <c r="A1057" s="15"/>
      <c r="B1057" s="15"/>
      <c r="C1057" s="15"/>
      <c r="D1057" s="15"/>
      <c r="E1057" s="15"/>
      <c r="F1057" s="15"/>
      <c r="G1057" s="15"/>
      <c r="H1057" s="15"/>
      <c r="I1057" s="15"/>
      <c r="J1057" s="15"/>
      <c r="K1057" s="895"/>
      <c r="L1057" s="15"/>
      <c r="M1057" s="15"/>
      <c r="N1057" s="15"/>
      <c r="O1057" s="15"/>
      <c r="P1057" s="15"/>
      <c r="Q1057" s="15"/>
      <c r="R1057" s="15"/>
      <c r="S1057" s="15"/>
    </row>
    <row r="1058">
      <c r="A1058" s="15"/>
      <c r="B1058" s="15"/>
      <c r="C1058" s="15"/>
      <c r="D1058" s="15"/>
      <c r="E1058" s="15"/>
      <c r="F1058" s="15"/>
      <c r="G1058" s="15"/>
      <c r="H1058" s="15"/>
      <c r="I1058" s="15"/>
      <c r="J1058" s="15"/>
      <c r="K1058" s="895"/>
      <c r="L1058" s="15"/>
      <c r="M1058" s="15"/>
      <c r="N1058" s="15"/>
      <c r="O1058" s="15"/>
      <c r="P1058" s="15"/>
      <c r="Q1058" s="15"/>
      <c r="R1058" s="15"/>
      <c r="S1058" s="15"/>
    </row>
    <row r="1059">
      <c r="A1059" s="15"/>
      <c r="B1059" s="15"/>
      <c r="C1059" s="15"/>
      <c r="D1059" s="15"/>
      <c r="E1059" s="15"/>
      <c r="F1059" s="15"/>
      <c r="G1059" s="15"/>
      <c r="H1059" s="15"/>
      <c r="I1059" s="15"/>
      <c r="J1059" s="15"/>
      <c r="K1059" s="895"/>
      <c r="L1059" s="15"/>
      <c r="M1059" s="15"/>
      <c r="N1059" s="15"/>
      <c r="O1059" s="15"/>
      <c r="P1059" s="15"/>
      <c r="Q1059" s="15"/>
      <c r="R1059" s="15"/>
      <c r="S1059" s="15"/>
    </row>
    <row r="1060">
      <c r="A1060" s="15"/>
      <c r="B1060" s="15"/>
      <c r="C1060" s="15"/>
      <c r="D1060" s="15"/>
      <c r="E1060" s="15"/>
      <c r="F1060" s="15"/>
      <c r="G1060" s="15"/>
      <c r="H1060" s="15"/>
      <c r="I1060" s="15"/>
      <c r="J1060" s="15"/>
      <c r="K1060" s="895"/>
      <c r="L1060" s="15"/>
      <c r="M1060" s="15"/>
      <c r="N1060" s="15"/>
      <c r="O1060" s="15"/>
      <c r="P1060" s="15"/>
      <c r="Q1060" s="15"/>
      <c r="R1060" s="15"/>
      <c r="S1060" s="15"/>
    </row>
    <row r="1061">
      <c r="A1061" s="15"/>
      <c r="B1061" s="15"/>
      <c r="C1061" s="15"/>
      <c r="D1061" s="15"/>
      <c r="E1061" s="15"/>
      <c r="F1061" s="15"/>
      <c r="G1061" s="15"/>
      <c r="H1061" s="15"/>
      <c r="I1061" s="15"/>
      <c r="J1061" s="15"/>
      <c r="K1061" s="895"/>
      <c r="L1061" s="15"/>
      <c r="M1061" s="15"/>
      <c r="N1061" s="15"/>
      <c r="O1061" s="15"/>
      <c r="P1061" s="15"/>
      <c r="Q1061" s="15"/>
      <c r="R1061" s="15"/>
      <c r="S1061" s="15"/>
    </row>
    <row r="1062">
      <c r="A1062" s="15"/>
      <c r="B1062" s="15"/>
      <c r="C1062" s="15"/>
      <c r="D1062" s="15"/>
      <c r="E1062" s="15"/>
      <c r="F1062" s="15"/>
      <c r="G1062" s="15"/>
      <c r="H1062" s="15"/>
      <c r="I1062" s="15"/>
      <c r="J1062" s="15"/>
      <c r="K1062" s="895"/>
      <c r="L1062" s="15"/>
      <c r="M1062" s="15"/>
      <c r="N1062" s="15"/>
      <c r="O1062" s="15"/>
      <c r="P1062" s="15"/>
      <c r="Q1062" s="15"/>
      <c r="R1062" s="15"/>
      <c r="S1062" s="15"/>
    </row>
    <row r="1063">
      <c r="A1063" s="15"/>
      <c r="B1063" s="15"/>
      <c r="C1063" s="15"/>
      <c r="D1063" s="15"/>
      <c r="E1063" s="15"/>
      <c r="F1063" s="15"/>
      <c r="G1063" s="15"/>
      <c r="H1063" s="15"/>
      <c r="I1063" s="15"/>
      <c r="J1063" s="15"/>
      <c r="K1063" s="895"/>
      <c r="L1063" s="15"/>
      <c r="M1063" s="15"/>
      <c r="N1063" s="15"/>
      <c r="O1063" s="15"/>
      <c r="P1063" s="15"/>
      <c r="Q1063" s="15"/>
      <c r="R1063" s="15"/>
      <c r="S1063" s="15"/>
    </row>
    <row r="1064">
      <c r="A1064" s="15"/>
      <c r="B1064" s="15"/>
      <c r="C1064" s="15"/>
      <c r="D1064" s="15"/>
      <c r="E1064" s="15"/>
      <c r="F1064" s="15"/>
      <c r="G1064" s="15"/>
      <c r="H1064" s="15"/>
      <c r="I1064" s="15"/>
      <c r="J1064" s="15"/>
      <c r="K1064" s="895"/>
      <c r="L1064" s="15"/>
      <c r="M1064" s="15"/>
      <c r="N1064" s="15"/>
      <c r="O1064" s="15"/>
      <c r="P1064" s="15"/>
      <c r="Q1064" s="15"/>
      <c r="R1064" s="15"/>
      <c r="S1064" s="15"/>
    </row>
    <row r="1065">
      <c r="A1065" s="15"/>
      <c r="B1065" s="15"/>
      <c r="C1065" s="15"/>
      <c r="D1065" s="15"/>
      <c r="E1065" s="15"/>
      <c r="F1065" s="15"/>
      <c r="G1065" s="15"/>
      <c r="H1065" s="15"/>
      <c r="I1065" s="15"/>
      <c r="J1065" s="15"/>
      <c r="K1065" s="895"/>
      <c r="L1065" s="15"/>
      <c r="M1065" s="15"/>
      <c r="N1065" s="15"/>
      <c r="O1065" s="15"/>
      <c r="P1065" s="15"/>
      <c r="Q1065" s="15"/>
      <c r="R1065" s="15"/>
      <c r="S1065" s="15"/>
    </row>
    <row r="1066">
      <c r="A1066" s="15"/>
      <c r="B1066" s="15"/>
      <c r="C1066" s="15"/>
      <c r="D1066" s="15"/>
      <c r="E1066" s="15"/>
      <c r="F1066" s="15"/>
      <c r="G1066" s="15"/>
      <c r="H1066" s="15"/>
      <c r="I1066" s="15"/>
      <c r="J1066" s="15"/>
      <c r="K1066" s="895"/>
      <c r="L1066" s="15"/>
      <c r="M1066" s="15"/>
      <c r="N1066" s="15"/>
      <c r="O1066" s="15"/>
      <c r="P1066" s="15"/>
      <c r="Q1066" s="15"/>
      <c r="R1066" s="15"/>
      <c r="S1066" s="15"/>
    </row>
    <row r="1067">
      <c r="A1067" s="15"/>
      <c r="B1067" s="15"/>
      <c r="C1067" s="15"/>
      <c r="D1067" s="15"/>
      <c r="E1067" s="15"/>
      <c r="F1067" s="15"/>
      <c r="G1067" s="15"/>
      <c r="H1067" s="15"/>
      <c r="I1067" s="15"/>
      <c r="J1067" s="15"/>
      <c r="K1067" s="895"/>
      <c r="L1067" s="15"/>
      <c r="M1067" s="15"/>
      <c r="N1067" s="15"/>
      <c r="O1067" s="15"/>
      <c r="P1067" s="15"/>
      <c r="Q1067" s="15"/>
      <c r="R1067" s="15"/>
      <c r="S1067" s="15"/>
    </row>
    <row r="1068">
      <c r="A1068" s="15"/>
      <c r="B1068" s="15"/>
      <c r="C1068" s="15"/>
      <c r="D1068" s="15"/>
      <c r="E1068" s="15"/>
      <c r="F1068" s="15"/>
      <c r="G1068" s="15"/>
      <c r="H1068" s="15"/>
      <c r="I1068" s="15"/>
      <c r="J1068" s="15"/>
      <c r="K1068" s="895"/>
      <c r="L1068" s="15"/>
      <c r="M1068" s="15"/>
      <c r="N1068" s="15"/>
      <c r="O1068" s="15"/>
      <c r="P1068" s="15"/>
      <c r="Q1068" s="15"/>
      <c r="R1068" s="15"/>
      <c r="S1068" s="15"/>
    </row>
    <row r="1069">
      <c r="A1069" s="15"/>
      <c r="B1069" s="15"/>
      <c r="C1069" s="15"/>
      <c r="D1069" s="15"/>
      <c r="E1069" s="15"/>
      <c r="F1069" s="15"/>
      <c r="G1069" s="15"/>
      <c r="H1069" s="15"/>
      <c r="I1069" s="15"/>
      <c r="J1069" s="15"/>
      <c r="K1069" s="895"/>
      <c r="L1069" s="15"/>
      <c r="M1069" s="15"/>
      <c r="N1069" s="15"/>
      <c r="O1069" s="15"/>
      <c r="P1069" s="15"/>
      <c r="Q1069" s="15"/>
      <c r="R1069" s="15"/>
      <c r="S1069" s="15"/>
    </row>
    <row r="1070">
      <c r="A1070" s="15"/>
      <c r="B1070" s="15"/>
      <c r="C1070" s="15"/>
      <c r="D1070" s="15"/>
      <c r="E1070" s="15"/>
      <c r="F1070" s="15"/>
      <c r="G1070" s="15"/>
      <c r="H1070" s="15"/>
      <c r="I1070" s="15"/>
      <c r="J1070" s="15"/>
      <c r="K1070" s="895"/>
      <c r="L1070" s="15"/>
      <c r="M1070" s="15"/>
      <c r="N1070" s="15"/>
      <c r="O1070" s="15"/>
      <c r="P1070" s="15"/>
      <c r="Q1070" s="15"/>
      <c r="R1070" s="15"/>
      <c r="S1070" s="15"/>
    </row>
    <row r="1071">
      <c r="A1071" s="15"/>
      <c r="B1071" s="15"/>
      <c r="C1071" s="15"/>
      <c r="D1071" s="15"/>
      <c r="E1071" s="15"/>
      <c r="F1071" s="15"/>
      <c r="G1071" s="15"/>
      <c r="H1071" s="15"/>
      <c r="I1071" s="15"/>
      <c r="J1071" s="15"/>
      <c r="K1071" s="895"/>
      <c r="L1071" s="15"/>
      <c r="M1071" s="15"/>
      <c r="N1071" s="15"/>
      <c r="O1071" s="15"/>
      <c r="P1071" s="15"/>
      <c r="Q1071" s="15"/>
      <c r="R1071" s="15"/>
      <c r="S1071" s="15"/>
    </row>
    <row r="1072">
      <c r="A1072" s="15"/>
      <c r="B1072" s="15"/>
      <c r="C1072" s="15"/>
      <c r="D1072" s="15"/>
      <c r="E1072" s="15"/>
      <c r="F1072" s="15"/>
      <c r="G1072" s="15"/>
      <c r="H1072" s="15"/>
      <c r="I1072" s="15"/>
      <c r="J1072" s="15"/>
      <c r="K1072" s="895"/>
      <c r="L1072" s="15"/>
      <c r="M1072" s="15"/>
      <c r="N1072" s="15"/>
      <c r="O1072" s="15"/>
      <c r="P1072" s="15"/>
      <c r="Q1072" s="15"/>
      <c r="R1072" s="15"/>
      <c r="S1072" s="15"/>
    </row>
    <row r="1073">
      <c r="A1073" s="15"/>
      <c r="B1073" s="15"/>
      <c r="C1073" s="15"/>
      <c r="D1073" s="15"/>
      <c r="E1073" s="15"/>
      <c r="F1073" s="15"/>
      <c r="G1073" s="15"/>
      <c r="H1073" s="15"/>
      <c r="I1073" s="15"/>
      <c r="J1073" s="15"/>
      <c r="K1073" s="895"/>
      <c r="L1073" s="15"/>
      <c r="M1073" s="15"/>
      <c r="N1073" s="15"/>
      <c r="O1073" s="15"/>
      <c r="P1073" s="15"/>
      <c r="Q1073" s="15"/>
      <c r="R1073" s="15"/>
      <c r="S1073" s="15"/>
    </row>
    <row r="1074">
      <c r="A1074" s="15"/>
      <c r="B1074" s="15"/>
      <c r="C1074" s="15"/>
      <c r="D1074" s="15"/>
      <c r="E1074" s="15"/>
      <c r="F1074" s="15"/>
      <c r="G1074" s="15"/>
      <c r="H1074" s="15"/>
      <c r="I1074" s="15"/>
      <c r="J1074" s="15"/>
      <c r="K1074" s="895"/>
      <c r="L1074" s="15"/>
      <c r="M1074" s="15"/>
      <c r="N1074" s="15"/>
      <c r="O1074" s="15"/>
      <c r="P1074" s="15"/>
      <c r="Q1074" s="15"/>
      <c r="R1074" s="15"/>
      <c r="S1074" s="15"/>
    </row>
    <row r="1075">
      <c r="A1075" s="15"/>
      <c r="B1075" s="15"/>
      <c r="C1075" s="15"/>
      <c r="D1075" s="15"/>
      <c r="E1075" s="15"/>
      <c r="F1075" s="15"/>
      <c r="G1075" s="15"/>
      <c r="H1075" s="15"/>
      <c r="I1075" s="15"/>
      <c r="J1075" s="15"/>
      <c r="K1075" s="895"/>
      <c r="L1075" s="15"/>
      <c r="M1075" s="15"/>
      <c r="N1075" s="15"/>
      <c r="O1075" s="15"/>
      <c r="P1075" s="15"/>
      <c r="Q1075" s="15"/>
      <c r="R1075" s="15"/>
      <c r="S1075" s="15"/>
    </row>
    <row r="1076">
      <c r="A1076" s="15"/>
      <c r="B1076" s="15"/>
      <c r="C1076" s="15"/>
      <c r="D1076" s="15"/>
      <c r="E1076" s="15"/>
      <c r="F1076" s="15"/>
      <c r="G1076" s="15"/>
      <c r="H1076" s="15"/>
      <c r="I1076" s="15"/>
      <c r="J1076" s="15"/>
      <c r="K1076" s="895"/>
      <c r="L1076" s="15"/>
      <c r="M1076" s="15"/>
      <c r="N1076" s="15"/>
      <c r="O1076" s="15"/>
      <c r="P1076" s="15"/>
      <c r="Q1076" s="15"/>
      <c r="R1076" s="15"/>
      <c r="S1076" s="15"/>
    </row>
    <row r="1077">
      <c r="A1077" s="15"/>
      <c r="B1077" s="15"/>
      <c r="C1077" s="15"/>
      <c r="D1077" s="15"/>
      <c r="E1077" s="15"/>
      <c r="F1077" s="15"/>
      <c r="G1077" s="15"/>
      <c r="H1077" s="15"/>
      <c r="I1077" s="15"/>
      <c r="J1077" s="15"/>
      <c r="K1077" s="895"/>
      <c r="L1077" s="15"/>
      <c r="M1077" s="15"/>
      <c r="N1077" s="15"/>
      <c r="O1077" s="15"/>
      <c r="P1077" s="15"/>
      <c r="Q1077" s="15"/>
      <c r="R1077" s="15"/>
      <c r="S1077" s="15"/>
    </row>
    <row r="1078">
      <c r="A1078" s="15"/>
      <c r="B1078" s="15"/>
      <c r="C1078" s="15"/>
      <c r="D1078" s="15"/>
      <c r="E1078" s="15"/>
      <c r="F1078" s="15"/>
      <c r="G1078" s="15"/>
      <c r="H1078" s="15"/>
      <c r="I1078" s="15"/>
      <c r="J1078" s="15"/>
      <c r="K1078" s="895"/>
      <c r="L1078" s="15"/>
      <c r="M1078" s="15"/>
      <c r="N1078" s="15"/>
      <c r="O1078" s="15"/>
      <c r="P1078" s="15"/>
      <c r="Q1078" s="15"/>
      <c r="R1078" s="15"/>
      <c r="S1078" s="15"/>
    </row>
    <row r="1079">
      <c r="A1079" s="15"/>
      <c r="B1079" s="15"/>
      <c r="C1079" s="15"/>
      <c r="D1079" s="15"/>
      <c r="E1079" s="15"/>
      <c r="F1079" s="15"/>
      <c r="G1079" s="15"/>
      <c r="H1079" s="15"/>
      <c r="I1079" s="15"/>
      <c r="J1079" s="15"/>
      <c r="K1079" s="895"/>
      <c r="L1079" s="15"/>
      <c r="M1079" s="15"/>
      <c r="N1079" s="15"/>
      <c r="O1079" s="15"/>
      <c r="P1079" s="15"/>
      <c r="Q1079" s="15"/>
      <c r="R1079" s="15"/>
      <c r="S1079" s="15"/>
    </row>
    <row r="1080">
      <c r="A1080" s="15"/>
      <c r="B1080" s="15"/>
      <c r="C1080" s="15"/>
      <c r="D1080" s="15"/>
      <c r="E1080" s="15"/>
      <c r="F1080" s="15"/>
      <c r="G1080" s="15"/>
      <c r="H1080" s="15"/>
      <c r="I1080" s="15"/>
      <c r="J1080" s="15"/>
      <c r="K1080" s="895"/>
      <c r="L1080" s="15"/>
      <c r="M1080" s="15"/>
      <c r="N1080" s="15"/>
      <c r="O1080" s="15"/>
      <c r="P1080" s="15"/>
      <c r="Q1080" s="15"/>
      <c r="R1080" s="15"/>
      <c r="S1080" s="15"/>
    </row>
    <row r="1081">
      <c r="A1081" s="15"/>
      <c r="B1081" s="15"/>
      <c r="C1081" s="15"/>
      <c r="D1081" s="15"/>
      <c r="E1081" s="15"/>
      <c r="F1081" s="15"/>
      <c r="G1081" s="15"/>
      <c r="H1081" s="15"/>
      <c r="I1081" s="15"/>
      <c r="J1081" s="15"/>
      <c r="K1081" s="895"/>
      <c r="L1081" s="15"/>
      <c r="M1081" s="15"/>
      <c r="N1081" s="15"/>
      <c r="O1081" s="15"/>
      <c r="P1081" s="15"/>
      <c r="Q1081" s="15"/>
      <c r="R1081" s="15"/>
      <c r="S1081" s="15"/>
    </row>
    <row r="1082">
      <c r="A1082" s="15"/>
      <c r="B1082" s="15"/>
      <c r="C1082" s="15"/>
      <c r="D1082" s="15"/>
      <c r="E1082" s="15"/>
      <c r="F1082" s="15"/>
      <c r="G1082" s="15"/>
      <c r="H1082" s="15"/>
      <c r="I1082" s="15"/>
      <c r="J1082" s="15"/>
      <c r="K1082" s="895"/>
      <c r="L1082" s="15"/>
      <c r="M1082" s="15"/>
      <c r="N1082" s="15"/>
      <c r="O1082" s="15"/>
      <c r="P1082" s="15"/>
      <c r="Q1082" s="15"/>
      <c r="R1082" s="15"/>
      <c r="S1082" s="15"/>
    </row>
    <row r="1083">
      <c r="A1083" s="15"/>
      <c r="B1083" s="15"/>
      <c r="C1083" s="15"/>
      <c r="D1083" s="15"/>
      <c r="E1083" s="15"/>
      <c r="F1083" s="15"/>
      <c r="G1083" s="15"/>
      <c r="H1083" s="15"/>
      <c r="I1083" s="15"/>
      <c r="J1083" s="15"/>
      <c r="K1083" s="895"/>
      <c r="L1083" s="15"/>
      <c r="M1083" s="15"/>
      <c r="N1083" s="15"/>
      <c r="O1083" s="15"/>
      <c r="P1083" s="15"/>
      <c r="Q1083" s="15"/>
      <c r="R1083" s="15"/>
      <c r="S1083" s="15"/>
    </row>
    <row r="1084">
      <c r="A1084" s="15"/>
      <c r="B1084" s="15"/>
      <c r="C1084" s="15"/>
      <c r="D1084" s="15"/>
      <c r="E1084" s="15"/>
      <c r="F1084" s="15"/>
      <c r="G1084" s="15"/>
      <c r="H1084" s="15"/>
      <c r="I1084" s="15"/>
      <c r="J1084" s="15"/>
      <c r="K1084" s="895"/>
      <c r="L1084" s="15"/>
      <c r="M1084" s="15"/>
      <c r="N1084" s="15"/>
      <c r="O1084" s="15"/>
      <c r="P1084" s="15"/>
      <c r="Q1084" s="15"/>
      <c r="R1084" s="15"/>
      <c r="S1084" s="15"/>
    </row>
    <row r="1085">
      <c r="A1085" s="15"/>
      <c r="B1085" s="15"/>
      <c r="C1085" s="15"/>
      <c r="D1085" s="15"/>
      <c r="E1085" s="15"/>
      <c r="F1085" s="15"/>
      <c r="G1085" s="15"/>
      <c r="H1085" s="15"/>
      <c r="I1085" s="15"/>
      <c r="J1085" s="15"/>
      <c r="K1085" s="895"/>
      <c r="L1085" s="15"/>
      <c r="M1085" s="15"/>
      <c r="N1085" s="15"/>
      <c r="O1085" s="15"/>
      <c r="P1085" s="15"/>
      <c r="Q1085" s="15"/>
      <c r="R1085" s="15"/>
      <c r="S1085" s="15"/>
    </row>
    <row r="1086">
      <c r="A1086" s="15"/>
      <c r="B1086" s="15"/>
      <c r="C1086" s="15"/>
      <c r="D1086" s="15"/>
      <c r="E1086" s="15"/>
      <c r="F1086" s="15"/>
      <c r="G1086" s="15"/>
      <c r="H1086" s="15"/>
      <c r="I1086" s="15"/>
      <c r="J1086" s="15"/>
      <c r="K1086" s="895"/>
      <c r="L1086" s="15"/>
      <c r="M1086" s="15"/>
      <c r="N1086" s="15"/>
      <c r="O1086" s="15"/>
      <c r="P1086" s="15"/>
      <c r="Q1086" s="15"/>
      <c r="R1086" s="15"/>
      <c r="S1086" s="15"/>
    </row>
    <row r="1087">
      <c r="A1087" s="15"/>
      <c r="B1087" s="15"/>
      <c r="C1087" s="15"/>
      <c r="D1087" s="15"/>
      <c r="E1087" s="15"/>
      <c r="F1087" s="15"/>
      <c r="G1087" s="15"/>
      <c r="H1087" s="15"/>
      <c r="I1087" s="15"/>
      <c r="J1087" s="15"/>
      <c r="K1087" s="895"/>
      <c r="L1087" s="15"/>
      <c r="M1087" s="15"/>
      <c r="N1087" s="15"/>
      <c r="O1087" s="15"/>
      <c r="P1087" s="15"/>
      <c r="Q1087" s="15"/>
      <c r="R1087" s="15"/>
      <c r="S1087" s="15"/>
    </row>
    <row r="1088">
      <c r="A1088" s="15"/>
      <c r="B1088" s="15"/>
      <c r="C1088" s="15"/>
      <c r="D1088" s="15"/>
      <c r="E1088" s="15"/>
      <c r="F1088" s="15"/>
      <c r="G1088" s="15"/>
      <c r="H1088" s="15"/>
      <c r="I1088" s="15"/>
      <c r="J1088" s="15"/>
      <c r="K1088" s="895"/>
      <c r="L1088" s="15"/>
      <c r="M1088" s="15"/>
      <c r="N1088" s="15"/>
      <c r="O1088" s="15"/>
      <c r="P1088" s="15"/>
      <c r="Q1088" s="15"/>
      <c r="R1088" s="15"/>
      <c r="S1088" s="15"/>
    </row>
    <row r="1089">
      <c r="A1089" s="15"/>
      <c r="B1089" s="15"/>
      <c r="C1089" s="15"/>
      <c r="D1089" s="15"/>
      <c r="E1089" s="15"/>
      <c r="F1089" s="15"/>
      <c r="G1089" s="15"/>
      <c r="H1089" s="15"/>
      <c r="I1089" s="15"/>
      <c r="J1089" s="15"/>
      <c r="K1089" s="895"/>
      <c r="L1089" s="15"/>
      <c r="M1089" s="15"/>
      <c r="N1089" s="15"/>
      <c r="O1089" s="15"/>
      <c r="P1089" s="15"/>
      <c r="Q1089" s="15"/>
      <c r="R1089" s="15"/>
      <c r="S1089" s="15"/>
    </row>
    <row r="1090">
      <c r="A1090" s="15"/>
      <c r="B1090" s="15"/>
      <c r="C1090" s="15"/>
      <c r="D1090" s="15"/>
      <c r="E1090" s="15"/>
      <c r="F1090" s="15"/>
      <c r="G1090" s="15"/>
      <c r="H1090" s="15"/>
      <c r="I1090" s="15"/>
      <c r="J1090" s="15"/>
      <c r="K1090" s="895"/>
      <c r="L1090" s="15"/>
      <c r="M1090" s="15"/>
      <c r="N1090" s="15"/>
      <c r="O1090" s="15"/>
      <c r="P1090" s="15"/>
      <c r="Q1090" s="15"/>
      <c r="R1090" s="15"/>
      <c r="S1090" s="15"/>
    </row>
    <row r="1091">
      <c r="A1091" s="15"/>
      <c r="B1091" s="15"/>
      <c r="C1091" s="15"/>
      <c r="D1091" s="15"/>
      <c r="E1091" s="15"/>
      <c r="F1091" s="15"/>
      <c r="G1091" s="15"/>
      <c r="H1091" s="15"/>
      <c r="I1091" s="15"/>
      <c r="J1091" s="15"/>
      <c r="K1091" s="895"/>
      <c r="L1091" s="15"/>
      <c r="M1091" s="15"/>
      <c r="N1091" s="15"/>
      <c r="O1091" s="15"/>
      <c r="P1091" s="15"/>
      <c r="Q1091" s="15"/>
      <c r="R1091" s="15"/>
      <c r="S1091" s="15"/>
    </row>
    <row r="1092">
      <c r="A1092" s="15"/>
      <c r="B1092" s="15"/>
      <c r="C1092" s="15"/>
      <c r="D1092" s="15"/>
      <c r="E1092" s="15"/>
      <c r="F1092" s="15"/>
      <c r="G1092" s="15"/>
      <c r="H1092" s="15"/>
      <c r="I1092" s="15"/>
      <c r="J1092" s="15"/>
      <c r="K1092" s="895"/>
      <c r="L1092" s="15"/>
      <c r="M1092" s="15"/>
      <c r="N1092" s="15"/>
      <c r="O1092" s="15"/>
      <c r="P1092" s="15"/>
      <c r="Q1092" s="15"/>
      <c r="R1092" s="15"/>
      <c r="S1092" s="15"/>
    </row>
    <row r="1093">
      <c r="A1093" s="15"/>
      <c r="B1093" s="15"/>
      <c r="C1093" s="15"/>
      <c r="D1093" s="15"/>
      <c r="E1093" s="15"/>
      <c r="F1093" s="15"/>
      <c r="G1093" s="15"/>
      <c r="H1093" s="15"/>
      <c r="I1093" s="15"/>
      <c r="J1093" s="15"/>
      <c r="K1093" s="895"/>
      <c r="L1093" s="15"/>
      <c r="M1093" s="15"/>
      <c r="N1093" s="15"/>
      <c r="O1093" s="15"/>
      <c r="P1093" s="15"/>
      <c r="Q1093" s="15"/>
      <c r="R1093" s="15"/>
      <c r="S1093" s="15"/>
    </row>
    <row r="1094">
      <c r="A1094" s="15"/>
      <c r="B1094" s="15"/>
      <c r="C1094" s="15"/>
      <c r="D1094" s="15"/>
      <c r="E1094" s="15"/>
      <c r="F1094" s="15"/>
      <c r="G1094" s="15"/>
      <c r="H1094" s="15"/>
      <c r="I1094" s="15"/>
      <c r="J1094" s="15"/>
      <c r="K1094" s="895"/>
      <c r="L1094" s="15"/>
      <c r="M1094" s="15"/>
      <c r="N1094" s="15"/>
      <c r="O1094" s="15"/>
      <c r="P1094" s="15"/>
      <c r="Q1094" s="15"/>
      <c r="R1094" s="15"/>
      <c r="S1094" s="15"/>
    </row>
    <row r="1095">
      <c r="A1095" s="15"/>
      <c r="B1095" s="15"/>
      <c r="C1095" s="15"/>
      <c r="D1095" s="15"/>
      <c r="E1095" s="15"/>
      <c r="F1095" s="15"/>
      <c r="G1095" s="15"/>
      <c r="H1095" s="15"/>
      <c r="I1095" s="15"/>
      <c r="J1095" s="15"/>
      <c r="K1095" s="895"/>
      <c r="L1095" s="15"/>
      <c r="M1095" s="15"/>
      <c r="N1095" s="15"/>
      <c r="O1095" s="15"/>
      <c r="P1095" s="15"/>
      <c r="Q1095" s="15"/>
      <c r="R1095" s="15"/>
      <c r="S1095" s="15"/>
    </row>
    <row r="1096">
      <c r="A1096" s="15"/>
      <c r="B1096" s="15"/>
      <c r="C1096" s="15"/>
      <c r="D1096" s="15"/>
      <c r="E1096" s="15"/>
      <c r="F1096" s="15"/>
      <c r="G1096" s="15"/>
      <c r="H1096" s="15"/>
      <c r="I1096" s="15"/>
      <c r="J1096" s="15"/>
      <c r="K1096" s="895"/>
      <c r="L1096" s="15"/>
      <c r="M1096" s="15"/>
      <c r="N1096" s="15"/>
      <c r="O1096" s="15"/>
      <c r="P1096" s="15"/>
      <c r="Q1096" s="15"/>
      <c r="R1096" s="15"/>
      <c r="S1096" s="15"/>
    </row>
    <row r="1097">
      <c r="A1097" s="15"/>
      <c r="B1097" s="15"/>
      <c r="C1097" s="15"/>
      <c r="D1097" s="15"/>
      <c r="E1097" s="15"/>
      <c r="F1097" s="15"/>
      <c r="G1097" s="15"/>
      <c r="H1097" s="15"/>
      <c r="I1097" s="15"/>
      <c r="J1097" s="15"/>
      <c r="K1097" s="895"/>
      <c r="L1097" s="15"/>
      <c r="M1097" s="15"/>
      <c r="N1097" s="15"/>
      <c r="O1097" s="15"/>
      <c r="P1097" s="15"/>
      <c r="Q1097" s="15"/>
      <c r="R1097" s="15"/>
      <c r="S1097" s="15"/>
    </row>
    <row r="1098">
      <c r="A1098" s="15"/>
      <c r="B1098" s="15"/>
      <c r="C1098" s="15"/>
      <c r="D1098" s="15"/>
      <c r="E1098" s="15"/>
      <c r="F1098" s="15"/>
      <c r="G1098" s="15"/>
      <c r="H1098" s="15"/>
      <c r="I1098" s="15"/>
      <c r="J1098" s="15"/>
      <c r="K1098" s="895"/>
      <c r="L1098" s="15"/>
      <c r="M1098" s="15"/>
      <c r="N1098" s="15"/>
      <c r="O1098" s="15"/>
      <c r="P1098" s="15"/>
      <c r="Q1098" s="15"/>
      <c r="R1098" s="15"/>
      <c r="S1098" s="15"/>
    </row>
    <row r="1099">
      <c r="A1099" s="15"/>
      <c r="B1099" s="15"/>
      <c r="C1099" s="15"/>
      <c r="D1099" s="15"/>
      <c r="E1099" s="15"/>
      <c r="F1099" s="15"/>
      <c r="G1099" s="15"/>
      <c r="H1099" s="15"/>
      <c r="I1099" s="15"/>
      <c r="J1099" s="15"/>
      <c r="K1099" s="895"/>
      <c r="L1099" s="15"/>
      <c r="M1099" s="15"/>
      <c r="N1099" s="15"/>
      <c r="O1099" s="15"/>
      <c r="P1099" s="15"/>
      <c r="Q1099" s="15"/>
      <c r="R1099" s="15"/>
      <c r="S1099" s="15"/>
    </row>
    <row r="1100">
      <c r="A1100" s="15"/>
      <c r="B1100" s="15"/>
      <c r="C1100" s="15"/>
      <c r="D1100" s="15"/>
      <c r="E1100" s="15"/>
      <c r="F1100" s="15"/>
      <c r="G1100" s="15"/>
      <c r="H1100" s="15"/>
      <c r="I1100" s="15"/>
      <c r="J1100" s="15"/>
      <c r="K1100" s="895"/>
      <c r="L1100" s="15"/>
      <c r="M1100" s="15"/>
      <c r="N1100" s="15"/>
      <c r="O1100" s="15"/>
      <c r="P1100" s="15"/>
      <c r="Q1100" s="15"/>
      <c r="R1100" s="15"/>
      <c r="S1100" s="15"/>
    </row>
    <row r="1101">
      <c r="A1101" s="15"/>
      <c r="B1101" s="15"/>
      <c r="C1101" s="15"/>
      <c r="D1101" s="15"/>
      <c r="E1101" s="15"/>
      <c r="F1101" s="15"/>
      <c r="G1101" s="15"/>
      <c r="H1101" s="15"/>
      <c r="I1101" s="15"/>
      <c r="J1101" s="15"/>
      <c r="K1101" s="895"/>
      <c r="L1101" s="15"/>
      <c r="M1101" s="15"/>
      <c r="N1101" s="15"/>
      <c r="O1101" s="15"/>
      <c r="P1101" s="15"/>
      <c r="Q1101" s="15"/>
      <c r="R1101" s="15"/>
      <c r="S1101" s="15"/>
    </row>
    <row r="1102">
      <c r="A1102" s="15"/>
      <c r="B1102" s="15"/>
      <c r="C1102" s="15"/>
      <c r="D1102" s="15"/>
      <c r="E1102" s="15"/>
      <c r="F1102" s="15"/>
      <c r="G1102" s="15"/>
      <c r="H1102" s="15"/>
      <c r="I1102" s="15"/>
      <c r="J1102" s="15"/>
      <c r="K1102" s="895"/>
      <c r="L1102" s="15"/>
      <c r="M1102" s="15"/>
      <c r="N1102" s="15"/>
      <c r="O1102" s="15"/>
      <c r="P1102" s="15"/>
      <c r="Q1102" s="15"/>
      <c r="R1102" s="15"/>
      <c r="S1102" s="15"/>
    </row>
    <row r="1103">
      <c r="A1103" s="15"/>
      <c r="B1103" s="15"/>
      <c r="C1103" s="15"/>
      <c r="D1103" s="15"/>
      <c r="E1103" s="15"/>
      <c r="F1103" s="15"/>
      <c r="G1103" s="15"/>
      <c r="H1103" s="15"/>
      <c r="I1103" s="15"/>
      <c r="J1103" s="15"/>
      <c r="K1103" s="895"/>
      <c r="L1103" s="15"/>
      <c r="M1103" s="15"/>
      <c r="N1103" s="15"/>
      <c r="O1103" s="15"/>
      <c r="P1103" s="15"/>
      <c r="Q1103" s="15"/>
      <c r="R1103" s="15"/>
      <c r="S1103" s="15"/>
    </row>
    <row r="1104">
      <c r="A1104" s="15"/>
      <c r="B1104" s="15"/>
      <c r="C1104" s="15"/>
      <c r="D1104" s="15"/>
      <c r="E1104" s="15"/>
      <c r="F1104" s="15"/>
      <c r="G1104" s="15"/>
      <c r="H1104" s="15"/>
      <c r="I1104" s="15"/>
      <c r="J1104" s="15"/>
      <c r="K1104" s="895"/>
      <c r="L1104" s="15"/>
      <c r="M1104" s="15"/>
      <c r="N1104" s="15"/>
      <c r="O1104" s="15"/>
      <c r="P1104" s="15"/>
      <c r="Q1104" s="15"/>
      <c r="R1104" s="15"/>
      <c r="S1104" s="15"/>
    </row>
    <row r="1105">
      <c r="A1105" s="15"/>
      <c r="B1105" s="15"/>
      <c r="C1105" s="15"/>
      <c r="D1105" s="15"/>
      <c r="E1105" s="15"/>
      <c r="F1105" s="15"/>
      <c r="G1105" s="15"/>
      <c r="H1105" s="15"/>
      <c r="I1105" s="15"/>
      <c r="J1105" s="15"/>
      <c r="K1105" s="895"/>
      <c r="L1105" s="15"/>
      <c r="M1105" s="15"/>
      <c r="N1105" s="15"/>
      <c r="O1105" s="15"/>
      <c r="P1105" s="15"/>
      <c r="Q1105" s="15"/>
      <c r="R1105" s="15"/>
      <c r="S1105" s="15"/>
    </row>
    <row r="1106">
      <c r="A1106" s="15"/>
      <c r="B1106" s="15"/>
      <c r="C1106" s="15"/>
      <c r="D1106" s="15"/>
      <c r="E1106" s="15"/>
      <c r="F1106" s="15"/>
      <c r="G1106" s="15"/>
      <c r="H1106" s="15"/>
      <c r="I1106" s="15"/>
      <c r="J1106" s="15"/>
      <c r="K1106" s="895"/>
      <c r="L1106" s="15"/>
      <c r="M1106" s="15"/>
      <c r="N1106" s="15"/>
      <c r="O1106" s="15"/>
      <c r="P1106" s="15"/>
      <c r="Q1106" s="15"/>
      <c r="R1106" s="15"/>
      <c r="S1106" s="15"/>
    </row>
    <row r="1107">
      <c r="A1107" s="15"/>
      <c r="B1107" s="15"/>
      <c r="C1107" s="15"/>
      <c r="D1107" s="15"/>
      <c r="E1107" s="15"/>
      <c r="F1107" s="15"/>
      <c r="G1107" s="15"/>
      <c r="H1107" s="15"/>
      <c r="I1107" s="15"/>
      <c r="J1107" s="15"/>
      <c r="K1107" s="895"/>
      <c r="L1107" s="15"/>
      <c r="M1107" s="15"/>
      <c r="N1107" s="15"/>
      <c r="O1107" s="15"/>
      <c r="P1107" s="15"/>
      <c r="Q1107" s="15"/>
      <c r="R1107" s="15"/>
      <c r="S1107" s="15"/>
    </row>
    <row r="1108">
      <c r="A1108" s="15"/>
      <c r="B1108" s="15"/>
      <c r="C1108" s="15"/>
      <c r="D1108" s="15"/>
      <c r="E1108" s="15"/>
      <c r="F1108" s="15"/>
      <c r="G1108" s="15"/>
      <c r="H1108" s="15"/>
      <c r="I1108" s="15"/>
      <c r="J1108" s="15"/>
      <c r="K1108" s="895"/>
      <c r="L1108" s="15"/>
      <c r="M1108" s="15"/>
      <c r="N1108" s="15"/>
      <c r="O1108" s="15"/>
      <c r="P1108" s="15"/>
      <c r="Q1108" s="15"/>
      <c r="R1108" s="15"/>
      <c r="S1108" s="15"/>
    </row>
    <row r="1109">
      <c r="A1109" s="15"/>
      <c r="B1109" s="15"/>
      <c r="C1109" s="15"/>
      <c r="D1109" s="15"/>
      <c r="E1109" s="15"/>
      <c r="F1109" s="15"/>
      <c r="G1109" s="15"/>
      <c r="H1109" s="15"/>
      <c r="I1109" s="15"/>
      <c r="J1109" s="15"/>
      <c r="K1109" s="895"/>
      <c r="L1109" s="15"/>
      <c r="M1109" s="15"/>
      <c r="N1109" s="15"/>
      <c r="O1109" s="15"/>
      <c r="P1109" s="15"/>
      <c r="Q1109" s="15"/>
      <c r="R1109" s="15"/>
      <c r="S1109" s="15"/>
    </row>
    <row r="1110">
      <c r="A1110" s="15"/>
      <c r="B1110" s="15"/>
      <c r="C1110" s="15"/>
      <c r="D1110" s="15"/>
      <c r="E1110" s="15"/>
      <c r="F1110" s="15"/>
      <c r="G1110" s="15"/>
      <c r="H1110" s="15"/>
      <c r="I1110" s="15"/>
      <c r="J1110" s="15"/>
      <c r="K1110" s="895"/>
      <c r="L1110" s="15"/>
      <c r="M1110" s="15"/>
      <c r="N1110" s="15"/>
      <c r="O1110" s="15"/>
      <c r="P1110" s="15"/>
      <c r="Q1110" s="15"/>
      <c r="R1110" s="15"/>
      <c r="S1110" s="15"/>
    </row>
    <row r="1111">
      <c r="A1111" s="15"/>
      <c r="B1111" s="15"/>
      <c r="C1111" s="15"/>
      <c r="D1111" s="15"/>
      <c r="E1111" s="15"/>
      <c r="F1111" s="15"/>
      <c r="G1111" s="15"/>
      <c r="H1111" s="15"/>
      <c r="I1111" s="15"/>
      <c r="J1111" s="15"/>
      <c r="K1111" s="895"/>
      <c r="L1111" s="15"/>
      <c r="M1111" s="15"/>
      <c r="N1111" s="15"/>
      <c r="O1111" s="15"/>
      <c r="P1111" s="15"/>
      <c r="Q1111" s="15"/>
      <c r="R1111" s="15"/>
      <c r="S1111" s="15"/>
    </row>
    <row r="1112">
      <c r="A1112" s="15"/>
      <c r="B1112" s="15"/>
      <c r="C1112" s="15"/>
      <c r="D1112" s="15"/>
      <c r="E1112" s="15"/>
      <c r="F1112" s="15"/>
      <c r="G1112" s="15"/>
      <c r="H1112" s="15"/>
      <c r="I1112" s="15"/>
      <c r="J1112" s="15"/>
      <c r="K1112" s="895"/>
      <c r="L1112" s="15"/>
      <c r="M1112" s="15"/>
      <c r="N1112" s="15"/>
      <c r="O1112" s="15"/>
      <c r="P1112" s="15"/>
      <c r="Q1112" s="15"/>
      <c r="R1112" s="15"/>
      <c r="S1112" s="15"/>
    </row>
    <row r="1113">
      <c r="A1113" s="15"/>
      <c r="B1113" s="15"/>
      <c r="C1113" s="15"/>
      <c r="D1113" s="15"/>
      <c r="E1113" s="15"/>
      <c r="F1113" s="15"/>
      <c r="G1113" s="15"/>
      <c r="H1113" s="15"/>
      <c r="I1113" s="15"/>
      <c r="J1113" s="15"/>
      <c r="K1113" s="895"/>
      <c r="L1113" s="15"/>
      <c r="M1113" s="15"/>
      <c r="N1113" s="15"/>
      <c r="O1113" s="15"/>
      <c r="P1113" s="15"/>
      <c r="Q1113" s="15"/>
      <c r="R1113" s="15"/>
      <c r="S1113" s="15"/>
    </row>
    <row r="1114">
      <c r="A1114" s="15"/>
      <c r="B1114" s="15"/>
      <c r="C1114" s="15"/>
      <c r="D1114" s="15"/>
      <c r="E1114" s="15"/>
      <c r="F1114" s="15"/>
      <c r="G1114" s="15"/>
      <c r="H1114" s="15"/>
      <c r="I1114" s="15"/>
      <c r="J1114" s="15"/>
      <c r="K1114" s="895"/>
      <c r="L1114" s="15"/>
      <c r="M1114" s="15"/>
      <c r="N1114" s="15"/>
      <c r="O1114" s="15"/>
      <c r="P1114" s="15"/>
      <c r="Q1114" s="15"/>
      <c r="R1114" s="15"/>
      <c r="S1114" s="15"/>
    </row>
    <row r="1115">
      <c r="A1115" s="15"/>
      <c r="B1115" s="15"/>
      <c r="C1115" s="15"/>
      <c r="D1115" s="15"/>
      <c r="E1115" s="15"/>
      <c r="F1115" s="15"/>
      <c r="G1115" s="15"/>
      <c r="H1115" s="15"/>
      <c r="I1115" s="15"/>
      <c r="J1115" s="15"/>
      <c r="K1115" s="895"/>
      <c r="L1115" s="15"/>
      <c r="M1115" s="15"/>
      <c r="N1115" s="15"/>
      <c r="O1115" s="15"/>
      <c r="P1115" s="15"/>
      <c r="Q1115" s="15"/>
      <c r="R1115" s="15"/>
      <c r="S1115" s="15"/>
    </row>
    <row r="1116">
      <c r="A1116" s="15"/>
      <c r="B1116" s="15"/>
      <c r="C1116" s="15"/>
      <c r="D1116" s="15"/>
      <c r="E1116" s="15"/>
      <c r="F1116" s="15"/>
      <c r="G1116" s="15"/>
      <c r="H1116" s="15"/>
      <c r="I1116" s="15"/>
      <c r="J1116" s="15"/>
      <c r="K1116" s="895"/>
      <c r="L1116" s="15"/>
      <c r="M1116" s="15"/>
      <c r="N1116" s="15"/>
      <c r="O1116" s="15"/>
      <c r="P1116" s="15"/>
      <c r="Q1116" s="15"/>
      <c r="R1116" s="15"/>
      <c r="S1116" s="15"/>
    </row>
    <row r="1117">
      <c r="A1117" s="15"/>
      <c r="B1117" s="15"/>
      <c r="C1117" s="15"/>
      <c r="D1117" s="15"/>
      <c r="E1117" s="15"/>
      <c r="F1117" s="15"/>
      <c r="G1117" s="15"/>
      <c r="H1117" s="15"/>
      <c r="I1117" s="15"/>
      <c r="J1117" s="15"/>
      <c r="K1117" s="895"/>
      <c r="L1117" s="15"/>
      <c r="M1117" s="15"/>
      <c r="N1117" s="15"/>
      <c r="O1117" s="15"/>
      <c r="P1117" s="15"/>
      <c r="Q1117" s="15"/>
      <c r="R1117" s="15"/>
      <c r="S1117" s="15"/>
    </row>
    <row r="1118">
      <c r="A1118" s="15"/>
      <c r="B1118" s="15"/>
      <c r="C1118" s="15"/>
      <c r="D1118" s="15"/>
      <c r="E1118" s="15"/>
      <c r="F1118" s="15"/>
      <c r="G1118" s="15"/>
      <c r="H1118" s="15"/>
      <c r="I1118" s="15"/>
      <c r="J1118" s="15"/>
      <c r="K1118" s="895"/>
      <c r="L1118" s="15"/>
      <c r="M1118" s="15"/>
      <c r="N1118" s="15"/>
      <c r="O1118" s="15"/>
      <c r="P1118" s="15"/>
      <c r="Q1118" s="15"/>
      <c r="R1118" s="15"/>
      <c r="S1118" s="15"/>
    </row>
    <row r="1119">
      <c r="A1119" s="15"/>
      <c r="B1119" s="15"/>
      <c r="C1119" s="15"/>
      <c r="D1119" s="15"/>
      <c r="E1119" s="15"/>
      <c r="F1119" s="15"/>
      <c r="G1119" s="15"/>
      <c r="H1119" s="15"/>
      <c r="I1119" s="15"/>
      <c r="J1119" s="15"/>
      <c r="K1119" s="895"/>
      <c r="L1119" s="15"/>
      <c r="M1119" s="15"/>
      <c r="N1119" s="15"/>
      <c r="O1119" s="15"/>
      <c r="P1119" s="15"/>
      <c r="Q1119" s="15"/>
      <c r="R1119" s="15"/>
      <c r="S1119" s="15"/>
    </row>
    <row r="1120">
      <c r="A1120" s="15"/>
      <c r="B1120" s="15"/>
      <c r="C1120" s="15"/>
      <c r="D1120" s="15"/>
      <c r="E1120" s="15"/>
      <c r="F1120" s="15"/>
      <c r="G1120" s="15"/>
      <c r="H1120" s="15"/>
      <c r="I1120" s="15"/>
      <c r="J1120" s="15"/>
      <c r="K1120" s="895"/>
      <c r="L1120" s="15"/>
      <c r="M1120" s="15"/>
      <c r="N1120" s="15"/>
      <c r="O1120" s="15"/>
      <c r="P1120" s="15"/>
      <c r="Q1120" s="15"/>
      <c r="R1120" s="15"/>
      <c r="S1120" s="15"/>
    </row>
    <row r="1121">
      <c r="A1121" s="15"/>
      <c r="B1121" s="15"/>
      <c r="C1121" s="15"/>
      <c r="D1121" s="15"/>
      <c r="E1121" s="15"/>
      <c r="F1121" s="15"/>
      <c r="G1121" s="15"/>
      <c r="H1121" s="15"/>
      <c r="I1121" s="15"/>
      <c r="J1121" s="15"/>
      <c r="K1121" s="895"/>
      <c r="L1121" s="15"/>
      <c r="M1121" s="15"/>
      <c r="N1121" s="15"/>
      <c r="O1121" s="15"/>
      <c r="P1121" s="15"/>
      <c r="Q1121" s="15"/>
      <c r="R1121" s="15"/>
      <c r="S1121" s="15"/>
    </row>
    <row r="1122">
      <c r="A1122" s="15"/>
      <c r="B1122" s="15"/>
      <c r="C1122" s="15"/>
      <c r="D1122" s="15"/>
      <c r="E1122" s="15"/>
      <c r="F1122" s="15"/>
      <c r="G1122" s="15"/>
      <c r="H1122" s="15"/>
      <c r="I1122" s="15"/>
      <c r="J1122" s="15"/>
      <c r="K1122" s="895"/>
      <c r="L1122" s="15"/>
      <c r="M1122" s="15"/>
      <c r="N1122" s="15"/>
      <c r="O1122" s="15"/>
      <c r="P1122" s="15"/>
      <c r="Q1122" s="15"/>
      <c r="R1122" s="15"/>
      <c r="S1122" s="15"/>
    </row>
    <row r="1123">
      <c r="A1123" s="15"/>
      <c r="B1123" s="15"/>
      <c r="C1123" s="15"/>
      <c r="D1123" s="15"/>
      <c r="E1123" s="15"/>
      <c r="F1123" s="15"/>
      <c r="G1123" s="15"/>
      <c r="H1123" s="15"/>
      <c r="I1123" s="15"/>
      <c r="J1123" s="15"/>
      <c r="K1123" s="895"/>
      <c r="L1123" s="15"/>
      <c r="M1123" s="15"/>
      <c r="N1123" s="15"/>
      <c r="O1123" s="15"/>
      <c r="P1123" s="15"/>
      <c r="Q1123" s="15"/>
      <c r="R1123" s="15"/>
      <c r="S1123" s="15"/>
    </row>
    <row r="1124">
      <c r="A1124" s="15"/>
      <c r="B1124" s="15"/>
      <c r="C1124" s="15"/>
      <c r="D1124" s="15"/>
      <c r="E1124" s="15"/>
      <c r="F1124" s="15"/>
      <c r="G1124" s="15"/>
      <c r="H1124" s="15"/>
      <c r="I1124" s="15"/>
      <c r="J1124" s="15"/>
      <c r="K1124" s="895"/>
      <c r="L1124" s="15"/>
      <c r="M1124" s="15"/>
      <c r="N1124" s="15"/>
      <c r="O1124" s="15"/>
      <c r="P1124" s="15"/>
      <c r="Q1124" s="15"/>
      <c r="R1124" s="15"/>
      <c r="S1124" s="15"/>
    </row>
    <row r="1125">
      <c r="A1125" s="15"/>
      <c r="B1125" s="15"/>
      <c r="C1125" s="15"/>
      <c r="D1125" s="15"/>
      <c r="E1125" s="15"/>
      <c r="F1125" s="15"/>
      <c r="G1125" s="15"/>
      <c r="H1125" s="15"/>
      <c r="I1125" s="15"/>
      <c r="J1125" s="15"/>
      <c r="K1125" s="895"/>
      <c r="L1125" s="15"/>
      <c r="M1125" s="15"/>
      <c r="N1125" s="15"/>
      <c r="O1125" s="15"/>
      <c r="P1125" s="15"/>
      <c r="Q1125" s="15"/>
      <c r="R1125" s="15"/>
      <c r="S1125" s="15"/>
    </row>
    <row r="1126">
      <c r="A1126" s="15"/>
      <c r="B1126" s="15"/>
      <c r="C1126" s="15"/>
      <c r="D1126" s="15"/>
      <c r="E1126" s="15"/>
      <c r="F1126" s="15"/>
      <c r="G1126" s="15"/>
      <c r="H1126" s="15"/>
      <c r="I1126" s="15"/>
      <c r="J1126" s="15"/>
      <c r="K1126" s="895"/>
      <c r="L1126" s="15"/>
      <c r="M1126" s="15"/>
      <c r="N1126" s="15"/>
      <c r="O1126" s="15"/>
      <c r="P1126" s="15"/>
      <c r="Q1126" s="15"/>
      <c r="R1126" s="15"/>
      <c r="S1126" s="15"/>
    </row>
    <row r="1127">
      <c r="A1127" s="15"/>
      <c r="B1127" s="15"/>
      <c r="C1127" s="15"/>
      <c r="D1127" s="15"/>
      <c r="E1127" s="15"/>
      <c r="F1127" s="15"/>
      <c r="G1127" s="15"/>
      <c r="H1127" s="15"/>
      <c r="I1127" s="15"/>
      <c r="J1127" s="15"/>
      <c r="K1127" s="895"/>
      <c r="L1127" s="15"/>
      <c r="M1127" s="15"/>
      <c r="N1127" s="15"/>
      <c r="O1127" s="15"/>
      <c r="P1127" s="15"/>
      <c r="Q1127" s="15"/>
      <c r="R1127" s="15"/>
      <c r="S1127" s="15"/>
    </row>
    <row r="1128">
      <c r="A1128" s="15"/>
      <c r="B1128" s="15"/>
      <c r="C1128" s="15"/>
      <c r="D1128" s="15"/>
      <c r="E1128" s="15"/>
      <c r="F1128" s="15"/>
      <c r="G1128" s="15"/>
      <c r="H1128" s="15"/>
      <c r="I1128" s="15"/>
      <c r="J1128" s="15"/>
      <c r="K1128" s="895"/>
      <c r="L1128" s="15"/>
      <c r="M1128" s="15"/>
      <c r="N1128" s="15"/>
      <c r="O1128" s="15"/>
      <c r="P1128" s="15"/>
      <c r="Q1128" s="15"/>
      <c r="R1128" s="15"/>
      <c r="S1128" s="15"/>
    </row>
    <row r="1129">
      <c r="A1129" s="15"/>
      <c r="B1129" s="15"/>
      <c r="C1129" s="15"/>
      <c r="D1129" s="15"/>
      <c r="E1129" s="15"/>
      <c r="F1129" s="15"/>
      <c r="G1129" s="15"/>
      <c r="H1129" s="15"/>
      <c r="I1129" s="15"/>
      <c r="J1129" s="15"/>
      <c r="K1129" s="895"/>
      <c r="L1129" s="15"/>
      <c r="M1129" s="15"/>
      <c r="N1129" s="15"/>
      <c r="O1129" s="15"/>
      <c r="P1129" s="15"/>
      <c r="Q1129" s="15"/>
      <c r="R1129" s="15"/>
      <c r="S1129" s="15"/>
    </row>
    <row r="1130">
      <c r="A1130" s="15"/>
      <c r="B1130" s="15"/>
      <c r="C1130" s="15"/>
      <c r="D1130" s="15"/>
      <c r="E1130" s="15"/>
      <c r="F1130" s="15"/>
      <c r="G1130" s="15"/>
      <c r="H1130" s="15"/>
      <c r="I1130" s="15"/>
      <c r="J1130" s="15"/>
      <c r="K1130" s="895"/>
      <c r="L1130" s="15"/>
      <c r="M1130" s="15"/>
      <c r="N1130" s="15"/>
      <c r="O1130" s="15"/>
      <c r="P1130" s="15"/>
      <c r="Q1130" s="15"/>
      <c r="R1130" s="15"/>
      <c r="S1130" s="15"/>
    </row>
    <row r="1131">
      <c r="A1131" s="15"/>
      <c r="B1131" s="15"/>
      <c r="C1131" s="15"/>
      <c r="D1131" s="15"/>
      <c r="E1131" s="15"/>
      <c r="F1131" s="15"/>
      <c r="G1131" s="15"/>
      <c r="H1131" s="15"/>
      <c r="I1131" s="15"/>
      <c r="J1131" s="15"/>
      <c r="K1131" s="895"/>
      <c r="L1131" s="15"/>
      <c r="M1131" s="15"/>
      <c r="N1131" s="15"/>
      <c r="O1131" s="15"/>
      <c r="P1131" s="15"/>
      <c r="Q1131" s="15"/>
      <c r="R1131" s="15"/>
      <c r="S1131" s="15"/>
    </row>
    <row r="1132">
      <c r="A1132" s="15"/>
      <c r="B1132" s="15"/>
      <c r="C1132" s="15"/>
      <c r="D1132" s="15"/>
      <c r="E1132" s="15"/>
      <c r="F1132" s="15"/>
      <c r="G1132" s="15"/>
      <c r="H1132" s="15"/>
      <c r="I1132" s="15"/>
      <c r="J1132" s="15"/>
      <c r="K1132" s="895"/>
      <c r="L1132" s="15"/>
      <c r="M1132" s="15"/>
      <c r="N1132" s="15"/>
      <c r="O1132" s="15"/>
      <c r="P1132" s="15"/>
      <c r="Q1132" s="15"/>
      <c r="R1132" s="15"/>
      <c r="S1132" s="15"/>
    </row>
    <row r="1133">
      <c r="A1133" s="15"/>
      <c r="B1133" s="15"/>
      <c r="C1133" s="15"/>
      <c r="D1133" s="15"/>
      <c r="E1133" s="15"/>
      <c r="F1133" s="15"/>
      <c r="G1133" s="15"/>
      <c r="H1133" s="15"/>
      <c r="I1133" s="15"/>
      <c r="J1133" s="15"/>
      <c r="K1133" s="895"/>
      <c r="L1133" s="15"/>
      <c r="M1133" s="15"/>
      <c r="N1133" s="15"/>
      <c r="O1133" s="15"/>
      <c r="P1133" s="15"/>
      <c r="Q1133" s="15"/>
      <c r="R1133" s="15"/>
      <c r="S1133" s="15"/>
    </row>
    <row r="1134">
      <c r="A1134" s="15"/>
      <c r="B1134" s="15"/>
      <c r="C1134" s="15"/>
      <c r="D1134" s="15"/>
      <c r="E1134" s="15"/>
      <c r="F1134" s="15"/>
      <c r="G1134" s="15"/>
      <c r="H1134" s="15"/>
      <c r="I1134" s="15"/>
      <c r="J1134" s="15"/>
      <c r="K1134" s="895"/>
      <c r="L1134" s="15"/>
      <c r="M1134" s="15"/>
      <c r="N1134" s="15"/>
      <c r="O1134" s="15"/>
      <c r="P1134" s="15"/>
      <c r="Q1134" s="15"/>
      <c r="R1134" s="15"/>
      <c r="S1134" s="15"/>
    </row>
    <row r="1135">
      <c r="A1135" s="15"/>
      <c r="B1135" s="15"/>
      <c r="C1135" s="15"/>
      <c r="D1135" s="15"/>
      <c r="E1135" s="15"/>
      <c r="F1135" s="15"/>
      <c r="G1135" s="15"/>
      <c r="H1135" s="15"/>
      <c r="I1135" s="15"/>
      <c r="J1135" s="15"/>
      <c r="K1135" s="895"/>
      <c r="L1135" s="15"/>
      <c r="M1135" s="15"/>
      <c r="N1135" s="15"/>
      <c r="O1135" s="15"/>
      <c r="P1135" s="15"/>
      <c r="Q1135" s="15"/>
      <c r="R1135" s="15"/>
      <c r="S1135" s="15"/>
    </row>
    <row r="1136">
      <c r="A1136" s="15"/>
      <c r="B1136" s="15"/>
      <c r="C1136" s="15"/>
      <c r="D1136" s="15"/>
      <c r="E1136" s="15"/>
      <c r="F1136" s="15"/>
      <c r="G1136" s="15"/>
      <c r="H1136" s="15"/>
      <c r="I1136" s="15"/>
      <c r="J1136" s="15"/>
      <c r="K1136" s="895"/>
      <c r="L1136" s="15"/>
      <c r="M1136" s="15"/>
      <c r="N1136" s="15"/>
      <c r="O1136" s="15"/>
      <c r="P1136" s="15"/>
      <c r="Q1136" s="15"/>
      <c r="R1136" s="15"/>
      <c r="S1136" s="15"/>
    </row>
    <row r="1137">
      <c r="A1137" s="15"/>
      <c r="B1137" s="15"/>
      <c r="C1137" s="15"/>
      <c r="D1137" s="15"/>
      <c r="E1137" s="15"/>
      <c r="F1137" s="15"/>
      <c r="G1137" s="15"/>
      <c r="H1137" s="15"/>
      <c r="I1137" s="15"/>
      <c r="J1137" s="15"/>
      <c r="K1137" s="895"/>
      <c r="L1137" s="15"/>
      <c r="M1137" s="15"/>
      <c r="N1137" s="15"/>
      <c r="O1137" s="15"/>
      <c r="P1137" s="15"/>
      <c r="Q1137" s="15"/>
      <c r="R1137" s="15"/>
      <c r="S1137" s="15"/>
    </row>
    <row r="1138">
      <c r="A1138" s="15"/>
      <c r="B1138" s="15"/>
      <c r="C1138" s="15"/>
      <c r="D1138" s="15"/>
      <c r="E1138" s="15"/>
      <c r="F1138" s="15"/>
      <c r="G1138" s="15"/>
      <c r="H1138" s="15"/>
      <c r="I1138" s="15"/>
      <c r="J1138" s="15"/>
      <c r="K1138" s="895"/>
      <c r="L1138" s="15"/>
      <c r="M1138" s="15"/>
      <c r="N1138" s="15"/>
      <c r="O1138" s="15"/>
      <c r="P1138" s="15"/>
      <c r="Q1138" s="15"/>
      <c r="R1138" s="15"/>
      <c r="S1138" s="15"/>
    </row>
    <row r="1139">
      <c r="A1139" s="15"/>
      <c r="B1139" s="15"/>
      <c r="C1139" s="15"/>
      <c r="D1139" s="15"/>
      <c r="E1139" s="15"/>
      <c r="F1139" s="15"/>
      <c r="G1139" s="15"/>
      <c r="H1139" s="15"/>
      <c r="I1139" s="15"/>
      <c r="J1139" s="15"/>
      <c r="K1139" s="895"/>
      <c r="L1139" s="15"/>
      <c r="M1139" s="15"/>
      <c r="N1139" s="15"/>
      <c r="O1139" s="15"/>
      <c r="P1139" s="15"/>
      <c r="Q1139" s="15"/>
      <c r="R1139" s="15"/>
      <c r="S1139" s="15"/>
    </row>
    <row r="1140">
      <c r="A1140" s="15"/>
      <c r="B1140" s="15"/>
      <c r="C1140" s="15"/>
      <c r="D1140" s="15"/>
      <c r="E1140" s="15"/>
      <c r="F1140" s="15"/>
      <c r="G1140" s="15"/>
      <c r="H1140" s="15"/>
      <c r="I1140" s="15"/>
      <c r="J1140" s="15"/>
      <c r="K1140" s="895"/>
      <c r="L1140" s="15"/>
      <c r="M1140" s="15"/>
      <c r="N1140" s="15"/>
      <c r="O1140" s="15"/>
      <c r="P1140" s="15"/>
      <c r="Q1140" s="15"/>
      <c r="R1140" s="15"/>
      <c r="S1140" s="15"/>
    </row>
    <row r="1141">
      <c r="A1141" s="15"/>
      <c r="B1141" s="15"/>
      <c r="C1141" s="15"/>
      <c r="D1141" s="15"/>
      <c r="E1141" s="15"/>
      <c r="F1141" s="15"/>
      <c r="G1141" s="15"/>
      <c r="H1141" s="15"/>
      <c r="I1141" s="15"/>
      <c r="J1141" s="15"/>
      <c r="K1141" s="895"/>
      <c r="L1141" s="15"/>
      <c r="M1141" s="15"/>
      <c r="N1141" s="15"/>
      <c r="O1141" s="15"/>
      <c r="P1141" s="15"/>
      <c r="Q1141" s="15"/>
      <c r="R1141" s="15"/>
      <c r="S1141" s="15"/>
    </row>
    <row r="1142">
      <c r="A1142" s="15"/>
      <c r="B1142" s="15"/>
      <c r="C1142" s="15"/>
      <c r="D1142" s="15"/>
      <c r="E1142" s="15"/>
      <c r="F1142" s="15"/>
      <c r="G1142" s="15"/>
      <c r="H1142" s="15"/>
      <c r="I1142" s="15"/>
      <c r="J1142" s="15"/>
      <c r="K1142" s="895"/>
      <c r="L1142" s="15"/>
      <c r="M1142" s="15"/>
      <c r="N1142" s="15"/>
      <c r="O1142" s="15"/>
      <c r="P1142" s="15"/>
      <c r="Q1142" s="15"/>
      <c r="R1142" s="15"/>
      <c r="S1142" s="15"/>
    </row>
    <row r="1143">
      <c r="A1143" s="15"/>
      <c r="B1143" s="15"/>
      <c r="C1143" s="15"/>
      <c r="D1143" s="15"/>
      <c r="E1143" s="15"/>
      <c r="F1143" s="15"/>
      <c r="G1143" s="15"/>
      <c r="H1143" s="15"/>
      <c r="I1143" s="15"/>
      <c r="J1143" s="15"/>
      <c r="K1143" s="895"/>
      <c r="L1143" s="15"/>
      <c r="M1143" s="15"/>
      <c r="N1143" s="15"/>
      <c r="O1143" s="15"/>
      <c r="P1143" s="15"/>
      <c r="Q1143" s="15"/>
      <c r="R1143" s="15"/>
      <c r="S1143" s="15"/>
    </row>
    <row r="1144">
      <c r="A1144" s="15"/>
      <c r="B1144" s="15"/>
      <c r="C1144" s="15"/>
      <c r="D1144" s="15"/>
      <c r="E1144" s="15"/>
      <c r="F1144" s="15"/>
      <c r="G1144" s="15"/>
      <c r="H1144" s="15"/>
      <c r="I1144" s="15"/>
      <c r="J1144" s="15"/>
      <c r="K1144" s="895"/>
      <c r="L1144" s="15"/>
      <c r="M1144" s="15"/>
      <c r="N1144" s="15"/>
      <c r="O1144" s="15"/>
      <c r="P1144" s="15"/>
      <c r="Q1144" s="15"/>
      <c r="R1144" s="15"/>
      <c r="S1144" s="15"/>
    </row>
    <row r="1145">
      <c r="A1145" s="15"/>
      <c r="B1145" s="15"/>
      <c r="C1145" s="15"/>
      <c r="D1145" s="15"/>
      <c r="E1145" s="15"/>
      <c r="F1145" s="15"/>
      <c r="G1145" s="15"/>
      <c r="H1145" s="15"/>
      <c r="I1145" s="15"/>
      <c r="J1145" s="15"/>
      <c r="K1145" s="895"/>
      <c r="L1145" s="15"/>
      <c r="M1145" s="15"/>
      <c r="N1145" s="15"/>
      <c r="O1145" s="15"/>
      <c r="P1145" s="15"/>
      <c r="Q1145" s="15"/>
      <c r="R1145" s="15"/>
      <c r="S1145" s="15"/>
    </row>
    <row r="1146">
      <c r="A1146" s="15"/>
      <c r="B1146" s="15"/>
      <c r="C1146" s="15"/>
      <c r="D1146" s="15"/>
      <c r="E1146" s="15"/>
      <c r="F1146" s="15"/>
      <c r="G1146" s="15"/>
      <c r="H1146" s="15"/>
      <c r="I1146" s="15"/>
      <c r="J1146" s="15"/>
      <c r="K1146" s="895"/>
      <c r="L1146" s="15"/>
      <c r="M1146" s="15"/>
      <c r="N1146" s="15"/>
      <c r="O1146" s="15"/>
      <c r="P1146" s="15"/>
      <c r="Q1146" s="15"/>
      <c r="R1146" s="15"/>
      <c r="S1146" s="15"/>
    </row>
    <row r="1147">
      <c r="A1147" s="15"/>
      <c r="B1147" s="15"/>
      <c r="C1147" s="15"/>
      <c r="D1147" s="15"/>
      <c r="E1147" s="15"/>
      <c r="F1147" s="15"/>
      <c r="G1147" s="15"/>
      <c r="H1147" s="15"/>
      <c r="I1147" s="15"/>
      <c r="J1147" s="15"/>
      <c r="K1147" s="895"/>
      <c r="L1147" s="15"/>
      <c r="M1147" s="15"/>
      <c r="N1147" s="15"/>
      <c r="O1147" s="15"/>
      <c r="P1147" s="15"/>
      <c r="Q1147" s="15"/>
      <c r="R1147" s="15"/>
      <c r="S1147" s="15"/>
    </row>
    <row r="1148">
      <c r="A1148" s="15"/>
      <c r="B1148" s="15"/>
      <c r="C1148" s="15"/>
      <c r="D1148" s="15"/>
      <c r="E1148" s="15"/>
      <c r="F1148" s="15"/>
      <c r="G1148" s="15"/>
      <c r="H1148" s="15"/>
      <c r="I1148" s="15"/>
      <c r="J1148" s="15"/>
      <c r="K1148" s="895"/>
      <c r="L1148" s="15"/>
      <c r="M1148" s="15"/>
      <c r="N1148" s="15"/>
      <c r="O1148" s="15"/>
      <c r="P1148" s="15"/>
      <c r="Q1148" s="15"/>
      <c r="R1148" s="15"/>
      <c r="S1148" s="15"/>
    </row>
    <row r="1149">
      <c r="A1149" s="15"/>
      <c r="B1149" s="15"/>
      <c r="C1149" s="15"/>
      <c r="D1149" s="15"/>
      <c r="E1149" s="15"/>
      <c r="F1149" s="15"/>
      <c r="G1149" s="15"/>
      <c r="H1149" s="15"/>
      <c r="I1149" s="15"/>
      <c r="J1149" s="15"/>
      <c r="K1149" s="895"/>
      <c r="L1149" s="15"/>
      <c r="M1149" s="15"/>
      <c r="N1149" s="15"/>
      <c r="O1149" s="15"/>
      <c r="P1149" s="15"/>
      <c r="Q1149" s="15"/>
      <c r="R1149" s="15"/>
      <c r="S1149" s="15"/>
    </row>
    <row r="1150">
      <c r="A1150" s="15"/>
      <c r="B1150" s="15"/>
      <c r="C1150" s="15"/>
      <c r="D1150" s="15"/>
      <c r="E1150" s="15"/>
      <c r="F1150" s="15"/>
      <c r="G1150" s="15"/>
      <c r="H1150" s="15"/>
      <c r="I1150" s="15"/>
      <c r="J1150" s="15"/>
      <c r="K1150" s="895"/>
      <c r="L1150" s="15"/>
      <c r="M1150" s="15"/>
      <c r="N1150" s="15"/>
      <c r="O1150" s="15"/>
      <c r="P1150" s="15"/>
      <c r="Q1150" s="15"/>
      <c r="R1150" s="15"/>
      <c r="S1150" s="15"/>
    </row>
    <row r="1151">
      <c r="A1151" s="15"/>
      <c r="B1151" s="15"/>
      <c r="C1151" s="15"/>
      <c r="D1151" s="15"/>
      <c r="E1151" s="15"/>
      <c r="F1151" s="15"/>
      <c r="G1151" s="15"/>
      <c r="H1151" s="15"/>
      <c r="I1151" s="15"/>
      <c r="J1151" s="15"/>
      <c r="K1151" s="895"/>
      <c r="L1151" s="15"/>
      <c r="M1151" s="15"/>
      <c r="N1151" s="15"/>
      <c r="O1151" s="15"/>
      <c r="P1151" s="15"/>
      <c r="Q1151" s="15"/>
      <c r="R1151" s="15"/>
      <c r="S1151" s="15"/>
    </row>
    <row r="1152">
      <c r="A1152" s="15"/>
      <c r="B1152" s="15"/>
      <c r="C1152" s="15"/>
      <c r="D1152" s="15"/>
      <c r="E1152" s="15"/>
      <c r="F1152" s="15"/>
      <c r="G1152" s="15"/>
      <c r="H1152" s="15"/>
      <c r="I1152" s="15"/>
      <c r="J1152" s="15"/>
      <c r="K1152" s="895"/>
      <c r="L1152" s="15"/>
      <c r="M1152" s="15"/>
      <c r="N1152" s="15"/>
      <c r="O1152" s="15"/>
      <c r="P1152" s="15"/>
      <c r="Q1152" s="15"/>
      <c r="R1152" s="15"/>
      <c r="S1152" s="15"/>
    </row>
    <row r="1153">
      <c r="A1153" s="15"/>
      <c r="B1153" s="15"/>
      <c r="C1153" s="15"/>
      <c r="D1153" s="15"/>
      <c r="E1153" s="15"/>
      <c r="F1153" s="15"/>
      <c r="G1153" s="15"/>
      <c r="H1153" s="15"/>
      <c r="I1153" s="15"/>
      <c r="J1153" s="15"/>
      <c r="K1153" s="895"/>
      <c r="L1153" s="15"/>
      <c r="M1153" s="15"/>
      <c r="N1153" s="15"/>
      <c r="O1153" s="15"/>
      <c r="P1153" s="15"/>
      <c r="Q1153" s="15"/>
      <c r="R1153" s="15"/>
      <c r="S1153" s="15"/>
    </row>
    <row r="1154">
      <c r="A1154" s="15"/>
      <c r="B1154" s="15"/>
      <c r="C1154" s="15"/>
      <c r="D1154" s="15"/>
      <c r="E1154" s="15"/>
      <c r="F1154" s="15"/>
      <c r="G1154" s="15"/>
      <c r="H1154" s="15"/>
      <c r="I1154" s="15"/>
      <c r="J1154" s="15"/>
      <c r="K1154" s="895"/>
      <c r="L1154" s="15"/>
      <c r="M1154" s="15"/>
      <c r="N1154" s="15"/>
      <c r="O1154" s="15"/>
      <c r="P1154" s="15"/>
      <c r="Q1154" s="15"/>
      <c r="R1154" s="15"/>
      <c r="S1154" s="15"/>
    </row>
    <row r="1155">
      <c r="A1155" s="15"/>
      <c r="B1155" s="15"/>
      <c r="C1155" s="15"/>
      <c r="D1155" s="15"/>
      <c r="E1155" s="15"/>
      <c r="F1155" s="15"/>
      <c r="G1155" s="15"/>
      <c r="H1155" s="15"/>
      <c r="I1155" s="15"/>
      <c r="J1155" s="15"/>
      <c r="K1155" s="895"/>
      <c r="L1155" s="15"/>
      <c r="M1155" s="15"/>
      <c r="N1155" s="15"/>
      <c r="O1155" s="15"/>
      <c r="P1155" s="15"/>
      <c r="Q1155" s="15"/>
      <c r="R1155" s="15"/>
      <c r="S1155" s="15"/>
    </row>
    <row r="1156">
      <c r="A1156" s="15"/>
      <c r="B1156" s="15"/>
      <c r="C1156" s="15"/>
      <c r="D1156" s="15"/>
      <c r="E1156" s="15"/>
      <c r="F1156" s="15"/>
      <c r="G1156" s="15"/>
      <c r="H1156" s="15"/>
      <c r="I1156" s="15"/>
      <c r="J1156" s="15"/>
      <c r="K1156" s="895"/>
      <c r="L1156" s="15"/>
      <c r="M1156" s="15"/>
      <c r="N1156" s="15"/>
      <c r="O1156" s="15"/>
      <c r="P1156" s="15"/>
      <c r="Q1156" s="15"/>
      <c r="R1156" s="15"/>
      <c r="S1156" s="15"/>
    </row>
    <row r="1157">
      <c r="A1157" s="15"/>
      <c r="B1157" s="15"/>
      <c r="C1157" s="15"/>
      <c r="D1157" s="15"/>
      <c r="E1157" s="15"/>
      <c r="F1157" s="15"/>
      <c r="G1157" s="15"/>
      <c r="H1157" s="15"/>
      <c r="I1157" s="15"/>
      <c r="J1157" s="15"/>
      <c r="K1157" s="895"/>
      <c r="L1157" s="15"/>
      <c r="M1157" s="15"/>
      <c r="N1157" s="15"/>
      <c r="O1157" s="15"/>
      <c r="P1157" s="15"/>
      <c r="Q1157" s="15"/>
      <c r="R1157" s="15"/>
      <c r="S1157" s="15"/>
    </row>
    <row r="1158">
      <c r="A1158" s="15"/>
      <c r="B1158" s="15"/>
      <c r="C1158" s="15"/>
      <c r="D1158" s="15"/>
      <c r="E1158" s="15"/>
      <c r="F1158" s="15"/>
      <c r="G1158" s="15"/>
      <c r="H1158" s="15"/>
      <c r="I1158" s="15"/>
      <c r="J1158" s="15"/>
      <c r="K1158" s="895"/>
      <c r="L1158" s="15"/>
      <c r="M1158" s="15"/>
      <c r="N1158" s="15"/>
      <c r="O1158" s="15"/>
      <c r="P1158" s="15"/>
      <c r="Q1158" s="15"/>
      <c r="R1158" s="15"/>
      <c r="S1158" s="15"/>
    </row>
    <row r="1159">
      <c r="A1159" s="15"/>
      <c r="B1159" s="15"/>
      <c r="C1159" s="15"/>
      <c r="D1159" s="15"/>
      <c r="E1159" s="15"/>
      <c r="F1159" s="15"/>
      <c r="G1159" s="15"/>
      <c r="H1159" s="15"/>
      <c r="I1159" s="15"/>
      <c r="J1159" s="15"/>
      <c r="K1159" s="895"/>
      <c r="L1159" s="15"/>
      <c r="M1159" s="15"/>
      <c r="N1159" s="15"/>
      <c r="O1159" s="15"/>
      <c r="P1159" s="15"/>
      <c r="Q1159" s="15"/>
      <c r="R1159" s="15"/>
      <c r="S1159" s="15"/>
    </row>
    <row r="1160">
      <c r="A1160" s="15"/>
      <c r="B1160" s="15"/>
      <c r="C1160" s="15"/>
      <c r="D1160" s="15"/>
      <c r="E1160" s="15"/>
      <c r="F1160" s="15"/>
      <c r="G1160" s="15"/>
      <c r="H1160" s="15"/>
      <c r="I1160" s="15"/>
      <c r="J1160" s="15"/>
      <c r="K1160" s="895"/>
      <c r="L1160" s="15"/>
      <c r="M1160" s="15"/>
      <c r="N1160" s="15"/>
      <c r="O1160" s="15"/>
      <c r="P1160" s="15"/>
      <c r="Q1160" s="15"/>
      <c r="R1160" s="15"/>
      <c r="S1160" s="15"/>
    </row>
    <row r="1161">
      <c r="A1161" s="15"/>
      <c r="B1161" s="15"/>
      <c r="C1161" s="15"/>
      <c r="D1161" s="15"/>
      <c r="E1161" s="15"/>
      <c r="F1161" s="15"/>
      <c r="G1161" s="15"/>
      <c r="H1161" s="15"/>
      <c r="I1161" s="15"/>
      <c r="J1161" s="15"/>
      <c r="K1161" s="895"/>
      <c r="L1161" s="15"/>
      <c r="M1161" s="15"/>
      <c r="N1161" s="15"/>
      <c r="O1161" s="15"/>
      <c r="P1161" s="15"/>
      <c r="Q1161" s="15"/>
      <c r="R1161" s="15"/>
      <c r="S1161" s="15"/>
    </row>
    <row r="1162">
      <c r="A1162" s="15"/>
      <c r="B1162" s="15"/>
      <c r="C1162" s="15"/>
      <c r="D1162" s="15"/>
      <c r="E1162" s="15"/>
      <c r="F1162" s="15"/>
      <c r="G1162" s="15"/>
      <c r="H1162" s="15"/>
      <c r="I1162" s="15"/>
      <c r="J1162" s="15"/>
      <c r="K1162" s="895"/>
      <c r="L1162" s="15"/>
      <c r="M1162" s="15"/>
      <c r="N1162" s="15"/>
      <c r="O1162" s="15"/>
      <c r="P1162" s="15"/>
      <c r="Q1162" s="15"/>
      <c r="R1162" s="15"/>
      <c r="S1162" s="15"/>
    </row>
    <row r="1163">
      <c r="A1163" s="15"/>
      <c r="B1163" s="15"/>
      <c r="C1163" s="15"/>
      <c r="D1163" s="15"/>
      <c r="E1163" s="15"/>
      <c r="F1163" s="15"/>
      <c r="G1163" s="15"/>
      <c r="H1163" s="15"/>
      <c r="I1163" s="15"/>
      <c r="J1163" s="15"/>
      <c r="K1163" s="895"/>
      <c r="L1163" s="15"/>
      <c r="M1163" s="15"/>
      <c r="N1163" s="15"/>
      <c r="O1163" s="15"/>
      <c r="P1163" s="15"/>
      <c r="Q1163" s="15"/>
      <c r="R1163" s="15"/>
      <c r="S1163" s="15"/>
    </row>
    <row r="1164">
      <c r="A1164" s="15"/>
      <c r="B1164" s="15"/>
      <c r="C1164" s="15"/>
      <c r="D1164" s="15"/>
      <c r="E1164" s="15"/>
      <c r="F1164" s="15"/>
      <c r="G1164" s="15"/>
      <c r="H1164" s="15"/>
      <c r="I1164" s="15"/>
      <c r="J1164" s="15"/>
      <c r="K1164" s="895"/>
      <c r="L1164" s="15"/>
      <c r="M1164" s="15"/>
      <c r="N1164" s="15"/>
      <c r="O1164" s="15"/>
      <c r="P1164" s="15"/>
      <c r="Q1164" s="15"/>
      <c r="R1164" s="15"/>
      <c r="S1164" s="15"/>
    </row>
    <row r="1165">
      <c r="A1165" s="15"/>
      <c r="B1165" s="15"/>
      <c r="C1165" s="15"/>
      <c r="D1165" s="15"/>
      <c r="E1165" s="15"/>
      <c r="F1165" s="15"/>
      <c r="G1165" s="15"/>
      <c r="H1165" s="15"/>
      <c r="I1165" s="15"/>
      <c r="J1165" s="15"/>
      <c r="K1165" s="895"/>
      <c r="L1165" s="15"/>
      <c r="M1165" s="15"/>
      <c r="N1165" s="15"/>
      <c r="O1165" s="15"/>
      <c r="P1165" s="15"/>
      <c r="Q1165" s="15"/>
      <c r="R1165" s="15"/>
      <c r="S1165" s="15"/>
    </row>
    <row r="1166">
      <c r="A1166" s="15"/>
      <c r="B1166" s="15"/>
      <c r="C1166" s="15"/>
      <c r="D1166" s="15"/>
      <c r="E1166" s="15"/>
      <c r="F1166" s="15"/>
      <c r="G1166" s="15"/>
      <c r="H1166" s="15"/>
      <c r="I1166" s="15"/>
      <c r="J1166" s="15"/>
      <c r="K1166" s="895"/>
      <c r="L1166" s="15"/>
      <c r="M1166" s="15"/>
      <c r="N1166" s="15"/>
      <c r="O1166" s="15"/>
      <c r="P1166" s="15"/>
      <c r="Q1166" s="15"/>
      <c r="R1166" s="15"/>
      <c r="S1166" s="15"/>
    </row>
    <row r="1167">
      <c r="A1167" s="15"/>
      <c r="B1167" s="15"/>
      <c r="C1167" s="15"/>
      <c r="D1167" s="15"/>
      <c r="E1167" s="15"/>
      <c r="F1167" s="15"/>
      <c r="G1167" s="15"/>
      <c r="H1167" s="15"/>
      <c r="I1167" s="15"/>
      <c r="J1167" s="15"/>
      <c r="K1167" s="895"/>
      <c r="L1167" s="15"/>
      <c r="M1167" s="15"/>
      <c r="N1167" s="15"/>
      <c r="O1167" s="15"/>
      <c r="P1167" s="15"/>
      <c r="Q1167" s="15"/>
      <c r="R1167" s="15"/>
      <c r="S1167" s="15"/>
    </row>
    <row r="1168">
      <c r="A1168" s="15"/>
      <c r="B1168" s="15"/>
      <c r="C1168" s="15"/>
      <c r="D1168" s="15"/>
      <c r="E1168" s="15"/>
      <c r="F1168" s="15"/>
      <c r="G1168" s="15"/>
      <c r="H1168" s="15"/>
      <c r="I1168" s="15"/>
      <c r="J1168" s="15"/>
      <c r="K1168" s="895"/>
      <c r="L1168" s="15"/>
      <c r="M1168" s="15"/>
      <c r="N1168" s="15"/>
      <c r="O1168" s="15"/>
      <c r="P1168" s="15"/>
      <c r="Q1168" s="15"/>
      <c r="R1168" s="15"/>
      <c r="S1168" s="15"/>
    </row>
    <row r="1169">
      <c r="A1169" s="15"/>
      <c r="B1169" s="15"/>
      <c r="C1169" s="15"/>
      <c r="D1169" s="15"/>
      <c r="E1169" s="15"/>
      <c r="F1169" s="15"/>
      <c r="G1169" s="15"/>
      <c r="H1169" s="15"/>
      <c r="I1169" s="15"/>
      <c r="J1169" s="15"/>
      <c r="K1169" s="895"/>
      <c r="L1169" s="15"/>
      <c r="M1169" s="15"/>
      <c r="N1169" s="15"/>
      <c r="O1169" s="15"/>
      <c r="P1169" s="15"/>
      <c r="Q1169" s="15"/>
      <c r="R1169" s="15"/>
      <c r="S1169" s="15"/>
    </row>
    <row r="1170">
      <c r="A1170" s="15"/>
      <c r="B1170" s="15"/>
      <c r="C1170" s="15"/>
      <c r="D1170" s="15"/>
      <c r="E1170" s="15"/>
      <c r="F1170" s="15"/>
      <c r="G1170" s="15"/>
      <c r="H1170" s="15"/>
      <c r="I1170" s="15"/>
      <c r="J1170" s="15"/>
      <c r="K1170" s="895"/>
      <c r="L1170" s="15"/>
      <c r="M1170" s="15"/>
      <c r="N1170" s="15"/>
      <c r="O1170" s="15"/>
      <c r="P1170" s="15"/>
      <c r="Q1170" s="15"/>
      <c r="R1170" s="15"/>
      <c r="S1170" s="15"/>
    </row>
    <row r="1171">
      <c r="A1171" s="15"/>
      <c r="B1171" s="15"/>
      <c r="C1171" s="15"/>
      <c r="D1171" s="15"/>
      <c r="E1171" s="15"/>
      <c r="F1171" s="15"/>
      <c r="G1171" s="15"/>
      <c r="H1171" s="15"/>
      <c r="I1171" s="15"/>
      <c r="J1171" s="15"/>
      <c r="K1171" s="895"/>
      <c r="L1171" s="15"/>
      <c r="M1171" s="15"/>
      <c r="N1171" s="15"/>
      <c r="O1171" s="15"/>
      <c r="P1171" s="15"/>
      <c r="Q1171" s="15"/>
      <c r="R1171" s="15"/>
      <c r="S1171" s="15"/>
    </row>
    <row r="1172">
      <c r="A1172" s="15"/>
      <c r="B1172" s="15"/>
      <c r="C1172" s="15"/>
      <c r="D1172" s="15"/>
      <c r="E1172" s="15"/>
      <c r="F1172" s="15"/>
      <c r="G1172" s="15"/>
      <c r="H1172" s="15"/>
      <c r="I1172" s="15"/>
      <c r="J1172" s="15"/>
      <c r="K1172" s="895"/>
      <c r="L1172" s="15"/>
      <c r="M1172" s="15"/>
      <c r="N1172" s="15"/>
      <c r="O1172" s="15"/>
      <c r="P1172" s="15"/>
      <c r="Q1172" s="15"/>
      <c r="R1172" s="15"/>
      <c r="S1172" s="15"/>
    </row>
    <row r="1173">
      <c r="A1173" s="15"/>
      <c r="B1173" s="15"/>
      <c r="C1173" s="15"/>
      <c r="D1173" s="15"/>
      <c r="E1173" s="15"/>
      <c r="F1173" s="15"/>
      <c r="G1173" s="15"/>
      <c r="H1173" s="15"/>
      <c r="I1173" s="15"/>
      <c r="J1173" s="15"/>
      <c r="K1173" s="895"/>
      <c r="L1173" s="15"/>
      <c r="M1173" s="15"/>
      <c r="N1173" s="15"/>
      <c r="O1173" s="15"/>
      <c r="P1173" s="15"/>
      <c r="Q1173" s="15"/>
      <c r="R1173" s="15"/>
      <c r="S1173" s="15"/>
    </row>
    <row r="1174">
      <c r="A1174" s="15"/>
      <c r="B1174" s="15"/>
      <c r="C1174" s="15"/>
      <c r="D1174" s="15"/>
      <c r="E1174" s="15"/>
      <c r="F1174" s="15"/>
      <c r="G1174" s="15"/>
      <c r="H1174" s="15"/>
      <c r="I1174" s="15"/>
      <c r="J1174" s="15"/>
      <c r="K1174" s="895"/>
      <c r="L1174" s="15"/>
      <c r="M1174" s="15"/>
      <c r="N1174" s="15"/>
      <c r="O1174" s="15"/>
      <c r="P1174" s="15"/>
      <c r="Q1174" s="15"/>
      <c r="R1174" s="15"/>
      <c r="S1174" s="15"/>
    </row>
    <row r="1175">
      <c r="A1175" s="15"/>
      <c r="B1175" s="15"/>
      <c r="C1175" s="15"/>
      <c r="D1175" s="15"/>
      <c r="E1175" s="15"/>
      <c r="F1175" s="15"/>
      <c r="G1175" s="15"/>
      <c r="H1175" s="15"/>
      <c r="I1175" s="15"/>
      <c r="J1175" s="15"/>
      <c r="K1175" s="895"/>
      <c r="L1175" s="15"/>
      <c r="M1175" s="15"/>
      <c r="N1175" s="15"/>
      <c r="O1175" s="15"/>
      <c r="P1175" s="15"/>
      <c r="Q1175" s="15"/>
      <c r="R1175" s="15"/>
      <c r="S1175" s="15"/>
    </row>
    <row r="1176">
      <c r="A1176" s="15"/>
      <c r="B1176" s="15"/>
      <c r="C1176" s="15"/>
      <c r="D1176" s="15"/>
      <c r="E1176" s="15"/>
      <c r="F1176" s="15"/>
      <c r="G1176" s="15"/>
      <c r="H1176" s="15"/>
      <c r="I1176" s="15"/>
      <c r="J1176" s="15"/>
      <c r="K1176" s="895"/>
      <c r="L1176" s="15"/>
      <c r="M1176" s="15"/>
      <c r="N1176" s="15"/>
      <c r="O1176" s="15"/>
      <c r="P1176" s="15"/>
      <c r="Q1176" s="15"/>
      <c r="R1176" s="15"/>
      <c r="S1176" s="15"/>
    </row>
    <row r="1177">
      <c r="A1177" s="15"/>
      <c r="B1177" s="15"/>
      <c r="C1177" s="15"/>
      <c r="D1177" s="15"/>
      <c r="E1177" s="15"/>
      <c r="F1177" s="15"/>
      <c r="G1177" s="15"/>
      <c r="H1177" s="15"/>
      <c r="I1177" s="15"/>
      <c r="J1177" s="15"/>
      <c r="K1177" s="895"/>
      <c r="L1177" s="15"/>
      <c r="M1177" s="15"/>
      <c r="N1177" s="15"/>
      <c r="O1177" s="15"/>
      <c r="P1177" s="15"/>
      <c r="Q1177" s="15"/>
      <c r="R1177" s="15"/>
      <c r="S1177" s="15"/>
    </row>
    <row r="1178">
      <c r="A1178" s="15"/>
      <c r="B1178" s="15"/>
      <c r="C1178" s="15"/>
      <c r="D1178" s="15"/>
      <c r="E1178" s="15"/>
      <c r="F1178" s="15"/>
      <c r="G1178" s="15"/>
      <c r="H1178" s="15"/>
      <c r="I1178" s="15"/>
      <c r="J1178" s="15"/>
      <c r="K1178" s="895"/>
      <c r="L1178" s="15"/>
      <c r="M1178" s="15"/>
      <c r="N1178" s="15"/>
      <c r="O1178" s="15"/>
      <c r="P1178" s="15"/>
      <c r="Q1178" s="15"/>
      <c r="R1178" s="15"/>
      <c r="S1178" s="15"/>
    </row>
    <row r="1179">
      <c r="A1179" s="15"/>
      <c r="B1179" s="15"/>
      <c r="C1179" s="15"/>
      <c r="D1179" s="15"/>
      <c r="E1179" s="15"/>
      <c r="F1179" s="15"/>
      <c r="G1179" s="15"/>
      <c r="H1179" s="15"/>
      <c r="I1179" s="15"/>
      <c r="J1179" s="15"/>
      <c r="K1179" s="895"/>
      <c r="L1179" s="15"/>
      <c r="M1179" s="15"/>
      <c r="N1179" s="15"/>
      <c r="O1179" s="15"/>
      <c r="P1179" s="15"/>
      <c r="Q1179" s="15"/>
      <c r="R1179" s="15"/>
      <c r="S1179" s="15"/>
    </row>
    <row r="1180">
      <c r="A1180" s="15"/>
      <c r="B1180" s="15"/>
      <c r="C1180" s="15"/>
      <c r="D1180" s="15"/>
      <c r="E1180" s="15"/>
      <c r="F1180" s="15"/>
      <c r="G1180" s="15"/>
      <c r="H1180" s="15"/>
      <c r="I1180" s="15"/>
      <c r="J1180" s="15"/>
      <c r="K1180" s="895"/>
      <c r="L1180" s="15"/>
      <c r="M1180" s="15"/>
      <c r="N1180" s="15"/>
      <c r="O1180" s="15"/>
      <c r="P1180" s="15"/>
      <c r="Q1180" s="15"/>
      <c r="R1180" s="15"/>
      <c r="S1180" s="15"/>
    </row>
    <row r="1181">
      <c r="A1181" s="15"/>
      <c r="B1181" s="15"/>
      <c r="C1181" s="15"/>
      <c r="D1181" s="15"/>
      <c r="E1181" s="15"/>
      <c r="F1181" s="15"/>
      <c r="G1181" s="15"/>
      <c r="H1181" s="15"/>
      <c r="I1181" s="15"/>
      <c r="J1181" s="15"/>
      <c r="K1181" s="895"/>
      <c r="L1181" s="15"/>
      <c r="M1181" s="15"/>
      <c r="N1181" s="15"/>
      <c r="O1181" s="15"/>
      <c r="P1181" s="15"/>
      <c r="Q1181" s="15"/>
      <c r="R1181" s="15"/>
      <c r="S1181" s="15"/>
    </row>
    <row r="1182">
      <c r="A1182" s="15"/>
      <c r="B1182" s="15"/>
      <c r="C1182" s="15"/>
      <c r="D1182" s="15"/>
      <c r="E1182" s="15"/>
      <c r="F1182" s="15"/>
      <c r="G1182" s="15"/>
      <c r="H1182" s="15"/>
      <c r="I1182" s="15"/>
      <c r="J1182" s="15"/>
      <c r="K1182" s="895"/>
      <c r="L1182" s="15"/>
      <c r="M1182" s="15"/>
      <c r="N1182" s="15"/>
      <c r="O1182" s="15"/>
      <c r="P1182" s="15"/>
      <c r="Q1182" s="15"/>
      <c r="R1182" s="15"/>
      <c r="S1182" s="15"/>
    </row>
    <row r="1183">
      <c r="A1183" s="15"/>
      <c r="B1183" s="15"/>
      <c r="C1183" s="15"/>
      <c r="D1183" s="15"/>
      <c r="E1183" s="15"/>
      <c r="F1183" s="15"/>
      <c r="G1183" s="15"/>
      <c r="H1183" s="15"/>
      <c r="I1183" s="15"/>
      <c r="J1183" s="15"/>
      <c r="K1183" s="895"/>
      <c r="L1183" s="15"/>
      <c r="M1183" s="15"/>
      <c r="N1183" s="15"/>
      <c r="O1183" s="15"/>
      <c r="P1183" s="15"/>
      <c r="Q1183" s="15"/>
      <c r="R1183" s="15"/>
      <c r="S1183" s="15"/>
    </row>
    <row r="1184">
      <c r="A1184" s="15"/>
      <c r="B1184" s="15"/>
      <c r="C1184" s="15"/>
      <c r="D1184" s="15"/>
      <c r="E1184" s="15"/>
      <c r="F1184" s="15"/>
      <c r="G1184" s="15"/>
      <c r="H1184" s="15"/>
      <c r="I1184" s="15"/>
      <c r="J1184" s="15"/>
      <c r="K1184" s="895"/>
      <c r="L1184" s="15"/>
      <c r="M1184" s="15"/>
      <c r="N1184" s="15"/>
      <c r="O1184" s="15"/>
      <c r="P1184" s="15"/>
      <c r="Q1184" s="15"/>
      <c r="R1184" s="15"/>
      <c r="S1184" s="15"/>
    </row>
    <row r="1185">
      <c r="A1185" s="15"/>
      <c r="B1185" s="15"/>
      <c r="C1185" s="15"/>
      <c r="D1185" s="15"/>
      <c r="E1185" s="15"/>
      <c r="F1185" s="15"/>
      <c r="G1185" s="15"/>
      <c r="H1185" s="15"/>
      <c r="I1185" s="15"/>
      <c r="J1185" s="15"/>
      <c r="K1185" s="895"/>
      <c r="L1185" s="15"/>
      <c r="M1185" s="15"/>
      <c r="N1185" s="15"/>
      <c r="O1185" s="15"/>
      <c r="P1185" s="15"/>
      <c r="Q1185" s="15"/>
      <c r="R1185" s="15"/>
      <c r="S1185" s="15"/>
    </row>
    <row r="1186">
      <c r="A1186" s="15"/>
      <c r="B1186" s="15"/>
      <c r="C1186" s="15"/>
      <c r="D1186" s="15"/>
      <c r="E1186" s="15"/>
      <c r="F1186" s="15"/>
      <c r="G1186" s="15"/>
      <c r="H1186" s="15"/>
      <c r="I1186" s="15"/>
      <c r="J1186" s="15"/>
      <c r="K1186" s="895"/>
      <c r="L1186" s="15"/>
      <c r="M1186" s="15"/>
      <c r="N1186" s="15"/>
      <c r="O1186" s="15"/>
      <c r="P1186" s="15"/>
      <c r="Q1186" s="15"/>
      <c r="R1186" s="15"/>
      <c r="S1186" s="15"/>
    </row>
    <row r="1187">
      <c r="A1187" s="15"/>
      <c r="B1187" s="15"/>
      <c r="C1187" s="15"/>
      <c r="D1187" s="15"/>
      <c r="E1187" s="15"/>
      <c r="F1187" s="15"/>
      <c r="G1187" s="15"/>
      <c r="H1187" s="15"/>
      <c r="I1187" s="15"/>
      <c r="J1187" s="15"/>
      <c r="K1187" s="895"/>
      <c r="L1187" s="15"/>
      <c r="M1187" s="15"/>
      <c r="N1187" s="15"/>
      <c r="O1187" s="15"/>
      <c r="P1187" s="15"/>
      <c r="Q1187" s="15"/>
      <c r="R1187" s="15"/>
      <c r="S1187" s="15"/>
    </row>
    <row r="1188">
      <c r="A1188" s="15"/>
      <c r="B1188" s="15"/>
      <c r="C1188" s="15"/>
      <c r="D1188" s="15"/>
      <c r="E1188" s="15"/>
      <c r="F1188" s="15"/>
      <c r="G1188" s="15"/>
      <c r="H1188" s="15"/>
      <c r="I1188" s="15"/>
      <c r="J1188" s="15"/>
      <c r="K1188" s="895"/>
      <c r="L1188" s="15"/>
      <c r="M1188" s="15"/>
      <c r="N1188" s="15"/>
      <c r="O1188" s="15"/>
      <c r="P1188" s="15"/>
      <c r="Q1188" s="15"/>
      <c r="R1188" s="15"/>
      <c r="S1188" s="15"/>
    </row>
    <row r="1189">
      <c r="A1189" s="15"/>
      <c r="B1189" s="15"/>
      <c r="C1189" s="15"/>
      <c r="D1189" s="15"/>
      <c r="E1189" s="15"/>
      <c r="F1189" s="15"/>
      <c r="G1189" s="15"/>
      <c r="H1189" s="15"/>
      <c r="I1189" s="15"/>
      <c r="J1189" s="15"/>
      <c r="K1189" s="895"/>
      <c r="L1189" s="15"/>
      <c r="M1189" s="15"/>
      <c r="N1189" s="15"/>
      <c r="O1189" s="15"/>
      <c r="P1189" s="15"/>
      <c r="Q1189" s="15"/>
      <c r="R1189" s="15"/>
      <c r="S1189" s="15"/>
    </row>
    <row r="1190">
      <c r="A1190" s="15"/>
      <c r="B1190" s="15"/>
      <c r="C1190" s="15"/>
      <c r="D1190" s="15"/>
      <c r="E1190" s="15"/>
      <c r="F1190" s="15"/>
      <c r="G1190" s="15"/>
      <c r="H1190" s="15"/>
      <c r="I1190" s="15"/>
      <c r="J1190" s="15"/>
      <c r="K1190" s="895"/>
      <c r="L1190" s="15"/>
      <c r="M1190" s="15"/>
      <c r="N1190" s="15"/>
      <c r="O1190" s="15"/>
      <c r="P1190" s="15"/>
      <c r="Q1190" s="15"/>
      <c r="R1190" s="15"/>
      <c r="S1190" s="15"/>
    </row>
    <row r="1191">
      <c r="A1191" s="15"/>
      <c r="B1191" s="15"/>
      <c r="C1191" s="15"/>
      <c r="D1191" s="15"/>
      <c r="E1191" s="15"/>
      <c r="F1191" s="15"/>
      <c r="G1191" s="15"/>
      <c r="H1191" s="15"/>
      <c r="I1191" s="15"/>
      <c r="J1191" s="15"/>
      <c r="K1191" s="895"/>
      <c r="L1191" s="15"/>
      <c r="M1191" s="15"/>
      <c r="N1191" s="15"/>
      <c r="O1191" s="15"/>
      <c r="P1191" s="15"/>
      <c r="Q1191" s="15"/>
      <c r="R1191" s="15"/>
      <c r="S1191" s="15"/>
    </row>
    <row r="1192">
      <c r="A1192" s="15"/>
      <c r="B1192" s="15"/>
      <c r="C1192" s="15"/>
      <c r="D1192" s="15"/>
      <c r="E1192" s="15"/>
      <c r="F1192" s="15"/>
      <c r="G1192" s="15"/>
      <c r="H1192" s="15"/>
      <c r="I1192" s="15"/>
      <c r="J1192" s="15"/>
      <c r="K1192" s="895"/>
      <c r="L1192" s="15"/>
      <c r="M1192" s="15"/>
      <c r="N1192" s="15"/>
      <c r="O1192" s="15"/>
      <c r="P1192" s="15"/>
      <c r="Q1192" s="15"/>
      <c r="R1192" s="15"/>
      <c r="S1192" s="15"/>
    </row>
    <row r="1193">
      <c r="A1193" s="15"/>
      <c r="B1193" s="15"/>
      <c r="C1193" s="15"/>
      <c r="D1193" s="15"/>
      <c r="E1193" s="15"/>
      <c r="F1193" s="15"/>
      <c r="G1193" s="15"/>
      <c r="H1193" s="15"/>
      <c r="I1193" s="15"/>
      <c r="J1193" s="15"/>
      <c r="K1193" s="895"/>
      <c r="L1193" s="15"/>
      <c r="M1193" s="15"/>
      <c r="N1193" s="15"/>
      <c r="O1193" s="15"/>
      <c r="P1193" s="15"/>
      <c r="Q1193" s="15"/>
      <c r="R1193" s="15"/>
      <c r="S1193" s="15"/>
    </row>
    <row r="1194">
      <c r="A1194" s="15"/>
      <c r="B1194" s="15"/>
      <c r="C1194" s="15"/>
      <c r="D1194" s="15"/>
      <c r="E1194" s="15"/>
      <c r="F1194" s="15"/>
      <c r="G1194" s="15"/>
      <c r="H1194" s="15"/>
      <c r="I1194" s="15"/>
      <c r="J1194" s="15"/>
      <c r="K1194" s="895"/>
      <c r="L1194" s="15"/>
      <c r="M1194" s="15"/>
      <c r="N1194" s="15"/>
      <c r="O1194" s="15"/>
      <c r="P1194" s="15"/>
      <c r="Q1194" s="15"/>
      <c r="R1194" s="15"/>
      <c r="S1194" s="15"/>
    </row>
    <row r="1195">
      <c r="A1195" s="15"/>
      <c r="B1195" s="15"/>
      <c r="C1195" s="15"/>
      <c r="D1195" s="15"/>
      <c r="E1195" s="15"/>
      <c r="F1195" s="15"/>
      <c r="G1195" s="15"/>
      <c r="H1195" s="15"/>
      <c r="I1195" s="15"/>
      <c r="J1195" s="15"/>
      <c r="K1195" s="895"/>
      <c r="L1195" s="15"/>
      <c r="M1195" s="15"/>
      <c r="N1195" s="15"/>
      <c r="O1195" s="15"/>
      <c r="P1195" s="15"/>
      <c r="Q1195" s="15"/>
      <c r="R1195" s="15"/>
      <c r="S1195" s="15"/>
    </row>
    <row r="1196">
      <c r="A1196" s="15"/>
      <c r="B1196" s="15"/>
      <c r="C1196" s="15"/>
      <c r="D1196" s="15"/>
      <c r="E1196" s="15"/>
      <c r="F1196" s="15"/>
      <c r="G1196" s="15"/>
      <c r="H1196" s="15"/>
      <c r="I1196" s="15"/>
      <c r="J1196" s="15"/>
      <c r="K1196" s="895"/>
      <c r="L1196" s="15"/>
      <c r="M1196" s="15"/>
      <c r="N1196" s="15"/>
      <c r="O1196" s="15"/>
      <c r="P1196" s="15"/>
      <c r="Q1196" s="15"/>
      <c r="R1196" s="15"/>
      <c r="S1196" s="15"/>
    </row>
    <row r="1197">
      <c r="A1197" s="15"/>
      <c r="B1197" s="15"/>
      <c r="C1197" s="15"/>
      <c r="D1197" s="15"/>
      <c r="E1197" s="15"/>
      <c r="F1197" s="15"/>
      <c r="G1197" s="15"/>
      <c r="H1197" s="15"/>
      <c r="I1197" s="15"/>
      <c r="J1197" s="15"/>
      <c r="K1197" s="895"/>
      <c r="L1197" s="15"/>
      <c r="M1197" s="15"/>
      <c r="N1197" s="15"/>
      <c r="O1197" s="15"/>
      <c r="P1197" s="15"/>
      <c r="Q1197" s="15"/>
      <c r="R1197" s="15"/>
      <c r="S1197" s="15"/>
    </row>
    <row r="1198">
      <c r="A1198" s="15"/>
      <c r="B1198" s="15"/>
      <c r="C1198" s="15"/>
      <c r="D1198" s="15"/>
      <c r="E1198" s="15"/>
      <c r="F1198" s="15"/>
      <c r="G1198" s="15"/>
      <c r="H1198" s="15"/>
      <c r="I1198" s="15"/>
      <c r="J1198" s="15"/>
      <c r="K1198" s="895"/>
      <c r="L1198" s="15"/>
      <c r="M1198" s="15"/>
      <c r="N1198" s="15"/>
      <c r="O1198" s="15"/>
      <c r="P1198" s="15"/>
      <c r="Q1198" s="15"/>
      <c r="R1198" s="15"/>
      <c r="S1198" s="15"/>
    </row>
    <row r="1199">
      <c r="A1199" s="15"/>
      <c r="B1199" s="15"/>
      <c r="C1199" s="15"/>
      <c r="D1199" s="15"/>
      <c r="E1199" s="15"/>
      <c r="F1199" s="15"/>
      <c r="G1199" s="15"/>
      <c r="H1199" s="15"/>
      <c r="I1199" s="15"/>
      <c r="J1199" s="15"/>
      <c r="K1199" s="895"/>
      <c r="L1199" s="15"/>
      <c r="M1199" s="15"/>
      <c r="N1199" s="15"/>
      <c r="O1199" s="15"/>
      <c r="P1199" s="15"/>
      <c r="Q1199" s="15"/>
      <c r="R1199" s="15"/>
      <c r="S1199" s="15"/>
    </row>
    <row r="1200">
      <c r="A1200" s="15"/>
      <c r="B1200" s="15"/>
      <c r="C1200" s="15"/>
      <c r="D1200" s="15"/>
      <c r="E1200" s="15"/>
      <c r="F1200" s="15"/>
      <c r="G1200" s="15"/>
      <c r="H1200" s="15"/>
      <c r="I1200" s="15"/>
      <c r="J1200" s="15"/>
      <c r="K1200" s="895"/>
      <c r="L1200" s="15"/>
      <c r="M1200" s="15"/>
      <c r="N1200" s="15"/>
      <c r="O1200" s="15"/>
      <c r="P1200" s="15"/>
      <c r="Q1200" s="15"/>
      <c r="R1200" s="15"/>
      <c r="S1200" s="15"/>
    </row>
    <row r="1201">
      <c r="A1201" s="15"/>
      <c r="B1201" s="15"/>
      <c r="C1201" s="15"/>
      <c r="D1201" s="15"/>
      <c r="E1201" s="15"/>
      <c r="F1201" s="15"/>
      <c r="G1201" s="15"/>
      <c r="H1201" s="15"/>
      <c r="I1201" s="15"/>
      <c r="J1201" s="15"/>
      <c r="K1201" s="895"/>
      <c r="L1201" s="15"/>
      <c r="M1201" s="15"/>
      <c r="N1201" s="15"/>
      <c r="O1201" s="15"/>
      <c r="P1201" s="15"/>
      <c r="Q1201" s="15"/>
      <c r="R1201" s="15"/>
      <c r="S1201" s="15"/>
    </row>
    <row r="1202">
      <c r="A1202" s="15"/>
      <c r="B1202" s="15"/>
      <c r="C1202" s="15"/>
      <c r="D1202" s="15"/>
      <c r="E1202" s="15"/>
      <c r="F1202" s="15"/>
      <c r="G1202" s="15"/>
      <c r="H1202" s="15"/>
      <c r="I1202" s="15"/>
      <c r="J1202" s="15"/>
      <c r="K1202" s="895"/>
      <c r="L1202" s="15"/>
      <c r="M1202" s="15"/>
      <c r="N1202" s="15"/>
      <c r="O1202" s="15"/>
      <c r="P1202" s="15"/>
      <c r="Q1202" s="15"/>
      <c r="R1202" s="15"/>
      <c r="S1202" s="15"/>
    </row>
    <row r="1203">
      <c r="A1203" s="15"/>
      <c r="B1203" s="15"/>
      <c r="C1203" s="15"/>
      <c r="D1203" s="15"/>
      <c r="E1203" s="15"/>
      <c r="F1203" s="15"/>
      <c r="G1203" s="15"/>
      <c r="H1203" s="15"/>
      <c r="I1203" s="15"/>
      <c r="J1203" s="15"/>
      <c r="K1203" s="895"/>
      <c r="L1203" s="15"/>
      <c r="M1203" s="15"/>
      <c r="N1203" s="15"/>
      <c r="O1203" s="15"/>
      <c r="P1203" s="15"/>
      <c r="Q1203" s="15"/>
      <c r="R1203" s="15"/>
      <c r="S1203" s="15"/>
    </row>
    <row r="1204">
      <c r="A1204" s="15"/>
      <c r="B1204" s="15"/>
      <c r="C1204" s="15"/>
      <c r="D1204" s="15"/>
      <c r="E1204" s="15"/>
      <c r="F1204" s="15"/>
      <c r="G1204" s="15"/>
      <c r="H1204" s="15"/>
      <c r="I1204" s="15"/>
      <c r="J1204" s="15"/>
      <c r="K1204" s="895"/>
      <c r="L1204" s="15"/>
      <c r="M1204" s="15"/>
      <c r="N1204" s="15"/>
      <c r="O1204" s="15"/>
      <c r="P1204" s="15"/>
      <c r="Q1204" s="15"/>
      <c r="R1204" s="15"/>
      <c r="S1204" s="15"/>
    </row>
    <row r="1205">
      <c r="A1205" s="15"/>
      <c r="B1205" s="15"/>
      <c r="C1205" s="15"/>
      <c r="D1205" s="15"/>
      <c r="E1205" s="15"/>
      <c r="F1205" s="15"/>
      <c r="G1205" s="15"/>
      <c r="H1205" s="15"/>
      <c r="I1205" s="15"/>
      <c r="J1205" s="15"/>
      <c r="K1205" s="895"/>
      <c r="L1205" s="15"/>
      <c r="M1205" s="15"/>
      <c r="N1205" s="15"/>
      <c r="O1205" s="15"/>
      <c r="P1205" s="15"/>
      <c r="Q1205" s="15"/>
      <c r="R1205" s="15"/>
      <c r="S1205" s="15"/>
    </row>
    <row r="1206">
      <c r="A1206" s="15"/>
      <c r="B1206" s="15"/>
      <c r="C1206" s="15"/>
      <c r="D1206" s="15"/>
      <c r="E1206" s="15"/>
      <c r="F1206" s="15"/>
      <c r="G1206" s="15"/>
      <c r="H1206" s="15"/>
      <c r="I1206" s="15"/>
      <c r="J1206" s="15"/>
      <c r="K1206" s="895"/>
      <c r="L1206" s="15"/>
      <c r="M1206" s="15"/>
      <c r="N1206" s="15"/>
      <c r="O1206" s="15"/>
      <c r="P1206" s="15"/>
      <c r="Q1206" s="15"/>
      <c r="R1206" s="15"/>
      <c r="S1206" s="15"/>
    </row>
    <row r="1207">
      <c r="A1207" s="15"/>
      <c r="B1207" s="15"/>
      <c r="C1207" s="15"/>
      <c r="D1207" s="15"/>
      <c r="E1207" s="15"/>
      <c r="F1207" s="15"/>
      <c r="G1207" s="15"/>
      <c r="H1207" s="15"/>
      <c r="I1207" s="15"/>
      <c r="J1207" s="15"/>
      <c r="K1207" s="895"/>
      <c r="L1207" s="15"/>
      <c r="M1207" s="15"/>
      <c r="N1207" s="15"/>
      <c r="O1207" s="15"/>
      <c r="P1207" s="15"/>
      <c r="Q1207" s="15"/>
      <c r="R1207" s="15"/>
      <c r="S1207" s="15"/>
    </row>
  </sheetData>
  <autoFilter ref="$A$2:$AF$224"/>
  <mergeCells count="11">
    <mergeCell ref="H219:M219"/>
    <mergeCell ref="M220:N220"/>
    <mergeCell ref="D246:F246"/>
    <mergeCell ref="D263:E263"/>
    <mergeCell ref="N1:Q1"/>
    <mergeCell ref="N120:N121"/>
    <mergeCell ref="O120:O121"/>
    <mergeCell ref="P120:P121"/>
    <mergeCell ref="S120:S121"/>
    <mergeCell ref="T120:T121"/>
    <mergeCell ref="W120:W121"/>
  </mergeCells>
  <conditionalFormatting sqref="T1:T218 T221:T1207">
    <cfRule type="cellIs" dxfId="0" priority="1" operator="greaterThan">
      <formula>0</formula>
    </cfRule>
  </conditionalFormatting>
  <dataValidations>
    <dataValidation type="list" allowBlank="1" showErrorMessage="1" sqref="L3:L218">
      <formula1>LISTA!$B$2:$B$100</formula1>
    </dataValidation>
    <dataValidation type="list" allowBlank="1" showErrorMessage="1" sqref="M3:M218">
      <formula1>LISTA!$A$2:$A$10</formula1>
    </dataValidation>
    <dataValidation type="custom" allowBlank="1" showDropDown="1" sqref="C227:E227 C228">
      <formula1>OR(NOT(ISERROR(DATEVALUE(C227))), AND(ISNUMBER(C227), LEFT(CELL("format", C227))="D"))</formula1>
    </dataValidation>
    <dataValidation type="list" allowBlank="1" showErrorMessage="1" sqref="R3:R218">
      <formula1>"MARI - NICOLE,DANA - NICOLE,NICOLE,SANTY - NICOLE,M-S-Nic,M-D-N,D-S-Nic,Todos,Nicole - Jose"</formula1>
    </dataValidation>
    <dataValidation type="list" allowBlank="1" showErrorMessage="1" sqref="Q3:Q218">
      <formula1>LISTA!$C$8:$C$14</formula1>
    </dataValidation>
    <dataValidation type="custom" allowBlank="1" showDropDown="1" showErrorMessage="1" sqref="B3:C218 K3:K218">
      <formula1>OR(NOT(ISERROR(DATEVALUE(B3))), AND(ISNUMBER(B3), LEFT(CELL("format", B3))="D"))</formula1>
    </dataValidation>
  </dataValidation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2" width="14.38"/>
    <col customWidth="1" min="3" max="3" width="18.63"/>
    <col customWidth="1" min="4" max="5" width="14.75"/>
    <col customWidth="1" min="6" max="6" width="28.13"/>
    <col customWidth="1" min="7" max="7" width="26.75"/>
    <col customWidth="1" min="8" max="8" width="14.75"/>
    <col customWidth="1" min="9" max="9" width="26.0"/>
    <col customWidth="1" min="10" max="10" width="21.25"/>
    <col customWidth="1" min="11" max="11" width="16.5"/>
    <col customWidth="1" min="12" max="12" width="15.63"/>
    <col customWidth="1" min="15" max="15" width="21.63"/>
    <col customWidth="1" min="16" max="16" width="27.25"/>
    <col customWidth="1" min="17" max="17" width="15.63"/>
    <col customWidth="1" min="18" max="18" width="54.25"/>
    <col customWidth="1" min="19" max="19" width="14.13"/>
    <col hidden="1" min="20" max="21" width="12.63"/>
    <col hidden="1" min="23" max="23" width="12.63"/>
  </cols>
  <sheetData>
    <row r="1">
      <c r="A1" s="1"/>
      <c r="B1" s="3"/>
      <c r="C1" s="3"/>
      <c r="D1" s="3"/>
      <c r="E1" s="422"/>
      <c r="F1" s="4"/>
      <c r="G1" s="4"/>
      <c r="H1" s="4"/>
      <c r="I1" s="4"/>
      <c r="J1" s="4"/>
      <c r="K1" s="4"/>
      <c r="L1" s="4"/>
      <c r="M1" s="5" t="s">
        <v>0</v>
      </c>
      <c r="N1" s="6"/>
      <c r="O1" s="6"/>
      <c r="P1" s="7"/>
      <c r="Q1" s="8"/>
      <c r="R1" s="8"/>
      <c r="V1" s="240"/>
    </row>
    <row r="2">
      <c r="A2" s="590" t="s">
        <v>1</v>
      </c>
      <c r="B2" s="590" t="s">
        <v>2</v>
      </c>
      <c r="C2" s="590" t="s">
        <v>3</v>
      </c>
      <c r="D2" s="898" t="s">
        <v>5634</v>
      </c>
      <c r="E2" s="423" t="s">
        <v>6</v>
      </c>
      <c r="F2" s="9" t="s">
        <v>7</v>
      </c>
      <c r="G2" s="9" t="s">
        <v>8</v>
      </c>
      <c r="H2" s="9" t="s">
        <v>9</v>
      </c>
      <c r="I2" s="9" t="s">
        <v>10</v>
      </c>
      <c r="J2" s="9" t="s">
        <v>2456</v>
      </c>
      <c r="K2" s="9" t="s">
        <v>11</v>
      </c>
      <c r="L2" s="9" t="s">
        <v>12</v>
      </c>
      <c r="M2" s="10" t="s">
        <v>13</v>
      </c>
      <c r="N2" s="10" t="s">
        <v>14</v>
      </c>
      <c r="O2" s="10" t="s">
        <v>5635</v>
      </c>
      <c r="P2" s="10" t="s">
        <v>16</v>
      </c>
      <c r="Q2" s="11" t="s">
        <v>17</v>
      </c>
      <c r="R2" s="11" t="s">
        <v>5636</v>
      </c>
      <c r="S2" s="124"/>
      <c r="T2" s="124"/>
      <c r="U2" s="124"/>
      <c r="V2" s="899"/>
      <c r="W2" s="591"/>
    </row>
    <row r="3">
      <c r="A3" s="592">
        <v>1.0</v>
      </c>
      <c r="B3" s="638">
        <v>45689.0</v>
      </c>
      <c r="C3" s="659">
        <v>45690.0</v>
      </c>
      <c r="D3" s="592">
        <v>12546.0</v>
      </c>
      <c r="E3" s="795">
        <v>6.343761014E9</v>
      </c>
      <c r="F3" s="592" t="s">
        <v>5624</v>
      </c>
      <c r="G3" s="595" t="s">
        <v>5625</v>
      </c>
      <c r="H3" s="592">
        <v>7.8188033E7</v>
      </c>
      <c r="I3" s="592" t="s">
        <v>5621</v>
      </c>
      <c r="J3" s="866">
        <v>33271.0</v>
      </c>
      <c r="K3" s="592" t="s">
        <v>418</v>
      </c>
      <c r="L3" s="596"/>
      <c r="M3" s="592">
        <v>724.0</v>
      </c>
      <c r="N3" s="592">
        <f t="shared" ref="N3:N119" si="1">M3</f>
        <v>724</v>
      </c>
      <c r="O3" s="596"/>
      <c r="P3" s="592" t="s">
        <v>854</v>
      </c>
      <c r="Q3" s="597" t="s">
        <v>1885</v>
      </c>
      <c r="R3" s="592" t="s">
        <v>5637</v>
      </c>
      <c r="S3" s="598">
        <f t="shared" ref="S3:S8" si="2">(M3*5%)/2</f>
        <v>18.1</v>
      </c>
      <c r="T3" s="600" t="s">
        <v>5626</v>
      </c>
      <c r="U3" s="598">
        <v>18.1</v>
      </c>
      <c r="V3" s="743">
        <f t="shared" ref="V3:V8" si="3">S3</f>
        <v>18.1</v>
      </c>
      <c r="W3" s="599"/>
      <c r="X3" s="599"/>
      <c r="Y3" s="599"/>
      <c r="Z3" s="599"/>
      <c r="AA3" s="599"/>
      <c r="AB3" s="599"/>
      <c r="AC3" s="599"/>
      <c r="AD3" s="599"/>
      <c r="AE3" s="599"/>
      <c r="AF3" s="599"/>
      <c r="AG3" s="599"/>
    </row>
    <row r="4">
      <c r="A4" s="592">
        <v>2.0</v>
      </c>
      <c r="B4" s="638">
        <v>45689.0</v>
      </c>
      <c r="C4" s="659">
        <v>45689.0</v>
      </c>
      <c r="D4" s="592">
        <v>12547.0</v>
      </c>
      <c r="E4" s="796">
        <v>3.16703301E9</v>
      </c>
      <c r="F4" s="592" t="s">
        <v>5627</v>
      </c>
      <c r="G4" s="592" t="s">
        <v>5628</v>
      </c>
      <c r="H4" s="592">
        <v>7.0128445E7</v>
      </c>
      <c r="I4" s="592" t="s">
        <v>5464</v>
      </c>
      <c r="J4" s="866"/>
      <c r="K4" s="592" t="s">
        <v>418</v>
      </c>
      <c r="L4" s="596"/>
      <c r="M4" s="592">
        <f>300+479</f>
        <v>779</v>
      </c>
      <c r="N4" s="592">
        <f t="shared" si="1"/>
        <v>779</v>
      </c>
      <c r="O4" s="596"/>
      <c r="P4" s="592" t="s">
        <v>854</v>
      </c>
      <c r="Q4" s="597" t="s">
        <v>1885</v>
      </c>
      <c r="R4" s="592" t="s">
        <v>5638</v>
      </c>
      <c r="S4" s="598">
        <f t="shared" si="2"/>
        <v>19.475</v>
      </c>
      <c r="T4" s="600" t="s">
        <v>5631</v>
      </c>
      <c r="U4" s="598">
        <v>7.5</v>
      </c>
      <c r="V4" s="743">
        <f t="shared" si="3"/>
        <v>19.475</v>
      </c>
      <c r="W4" s="599"/>
      <c r="X4" s="599"/>
      <c r="Y4" s="599"/>
      <c r="Z4" s="599"/>
      <c r="AA4" s="599"/>
      <c r="AB4" s="599"/>
      <c r="AC4" s="599"/>
      <c r="AD4" s="599"/>
      <c r="AE4" s="599"/>
      <c r="AF4" s="599"/>
      <c r="AG4" s="599"/>
    </row>
    <row r="5">
      <c r="A5" s="592">
        <v>12.0</v>
      </c>
      <c r="B5" s="593">
        <v>45689.0</v>
      </c>
      <c r="C5" s="593">
        <v>45689.0</v>
      </c>
      <c r="D5" s="592">
        <v>12548.0</v>
      </c>
      <c r="E5" s="795">
        <v>4715115.0</v>
      </c>
      <c r="F5" s="594" t="s">
        <v>5606</v>
      </c>
      <c r="G5" s="594" t="s">
        <v>5606</v>
      </c>
      <c r="H5" s="594">
        <v>7.0291363E7</v>
      </c>
      <c r="I5" s="883"/>
      <c r="J5" s="593"/>
      <c r="K5" s="592" t="s">
        <v>418</v>
      </c>
      <c r="L5" s="592"/>
      <c r="M5" s="669">
        <v>129.0</v>
      </c>
      <c r="N5" s="592">
        <f t="shared" si="1"/>
        <v>129</v>
      </c>
      <c r="O5" s="592" t="s">
        <v>1628</v>
      </c>
      <c r="P5" s="615" t="s">
        <v>827</v>
      </c>
      <c r="Q5" s="597" t="s">
        <v>1885</v>
      </c>
      <c r="R5" s="592" t="s">
        <v>2740</v>
      </c>
      <c r="S5" s="598">
        <f t="shared" si="2"/>
        <v>3.225</v>
      </c>
      <c r="T5" s="599"/>
      <c r="U5" s="600"/>
      <c r="V5" s="743">
        <f t="shared" si="3"/>
        <v>3.225</v>
      </c>
      <c r="W5" s="599"/>
      <c r="X5" s="599"/>
      <c r="Y5" s="599"/>
      <c r="Z5" s="599"/>
      <c r="AA5" s="599"/>
      <c r="AB5" s="599"/>
      <c r="AC5" s="599"/>
      <c r="AD5" s="599"/>
      <c r="AE5" s="599"/>
      <c r="AF5" s="599"/>
      <c r="AG5" s="599"/>
    </row>
    <row r="6">
      <c r="A6" s="592">
        <v>3.0</v>
      </c>
      <c r="B6" s="593">
        <v>45689.0</v>
      </c>
      <c r="C6" s="593">
        <v>45689.0</v>
      </c>
      <c r="D6" s="592">
        <v>12549.0</v>
      </c>
      <c r="E6" s="795">
        <v>2772723.0</v>
      </c>
      <c r="F6" s="594" t="s">
        <v>5639</v>
      </c>
      <c r="G6" s="594" t="s">
        <v>5639</v>
      </c>
      <c r="H6" s="594">
        <v>6.9278386E7</v>
      </c>
      <c r="I6" s="594" t="s">
        <v>5640</v>
      </c>
      <c r="J6" s="593"/>
      <c r="K6" s="592" t="s">
        <v>418</v>
      </c>
      <c r="L6" s="592"/>
      <c r="M6" s="592">
        <v>258.0</v>
      </c>
      <c r="N6" s="592">
        <f t="shared" si="1"/>
        <v>258</v>
      </c>
      <c r="O6" s="621"/>
      <c r="P6" s="592" t="s">
        <v>854</v>
      </c>
      <c r="Q6" s="597" t="s">
        <v>1885</v>
      </c>
      <c r="R6" s="592" t="s">
        <v>1553</v>
      </c>
      <c r="S6" s="598">
        <f t="shared" si="2"/>
        <v>6.45</v>
      </c>
      <c r="T6" s="599"/>
      <c r="U6" s="599"/>
      <c r="V6" s="743">
        <f t="shared" si="3"/>
        <v>6.45</v>
      </c>
      <c r="W6" s="599"/>
      <c r="X6" s="599"/>
      <c r="Y6" s="599"/>
      <c r="Z6" s="599"/>
      <c r="AA6" s="599"/>
      <c r="AB6" s="599"/>
      <c r="AC6" s="599"/>
      <c r="AD6" s="599"/>
      <c r="AE6" s="599"/>
      <c r="AF6" s="599"/>
      <c r="AG6" s="599"/>
    </row>
    <row r="7">
      <c r="A7" s="592">
        <v>4.0</v>
      </c>
      <c r="B7" s="593">
        <v>45689.0</v>
      </c>
      <c r="C7" s="593">
        <v>45690.0</v>
      </c>
      <c r="D7" s="592">
        <v>12550.0</v>
      </c>
      <c r="E7" s="795">
        <v>2214833.0</v>
      </c>
      <c r="F7" s="594" t="s">
        <v>5641</v>
      </c>
      <c r="G7" s="594" t="s">
        <v>5641</v>
      </c>
      <c r="H7" s="594">
        <v>7.2608472E7</v>
      </c>
      <c r="I7" s="595" t="s">
        <v>5642</v>
      </c>
      <c r="J7" s="593">
        <v>20873.0</v>
      </c>
      <c r="K7" s="592" t="s">
        <v>418</v>
      </c>
      <c r="L7" s="592"/>
      <c r="M7" s="592">
        <f>624+129</f>
        <v>753</v>
      </c>
      <c r="N7" s="592">
        <f t="shared" si="1"/>
        <v>753</v>
      </c>
      <c r="O7" s="592"/>
      <c r="P7" s="592" t="s">
        <v>854</v>
      </c>
      <c r="Q7" s="597" t="s">
        <v>1885</v>
      </c>
      <c r="R7" s="592" t="s">
        <v>5643</v>
      </c>
      <c r="S7" s="598">
        <f t="shared" si="2"/>
        <v>18.825</v>
      </c>
      <c r="T7" s="599"/>
      <c r="U7" s="599"/>
      <c r="V7" s="743">
        <f t="shared" si="3"/>
        <v>18.825</v>
      </c>
      <c r="W7" s="599"/>
      <c r="X7" s="599"/>
      <c r="Y7" s="599"/>
      <c r="Z7" s="599"/>
      <c r="AA7" s="599"/>
      <c r="AB7" s="599"/>
      <c r="AC7" s="599"/>
      <c r="AD7" s="599"/>
      <c r="AE7" s="599"/>
      <c r="AF7" s="599"/>
      <c r="AG7" s="599"/>
    </row>
    <row r="8">
      <c r="A8" s="592">
        <v>5.0</v>
      </c>
      <c r="B8" s="593">
        <v>45689.0</v>
      </c>
      <c r="C8" s="593">
        <v>45690.0</v>
      </c>
      <c r="D8" s="592">
        <v>12551.0</v>
      </c>
      <c r="E8" s="795">
        <v>6279510.0</v>
      </c>
      <c r="F8" s="594" t="s">
        <v>5644</v>
      </c>
      <c r="G8" s="594" t="s">
        <v>5644</v>
      </c>
      <c r="H8" s="594">
        <v>7.6365286E7</v>
      </c>
      <c r="I8" s="595" t="s">
        <v>5645</v>
      </c>
      <c r="J8" s="593">
        <v>32339.0</v>
      </c>
      <c r="K8" s="592" t="s">
        <v>418</v>
      </c>
      <c r="L8" s="592"/>
      <c r="M8" s="592">
        <v>853.0</v>
      </c>
      <c r="N8" s="592">
        <f t="shared" si="1"/>
        <v>853</v>
      </c>
      <c r="O8" s="592"/>
      <c r="P8" s="592" t="s">
        <v>854</v>
      </c>
      <c r="Q8" s="597" t="s">
        <v>1885</v>
      </c>
      <c r="R8" s="592" t="s">
        <v>5646</v>
      </c>
      <c r="S8" s="598">
        <f t="shared" si="2"/>
        <v>21.325</v>
      </c>
      <c r="T8" s="599"/>
      <c r="U8" s="600"/>
      <c r="V8" s="743">
        <f t="shared" si="3"/>
        <v>21.325</v>
      </c>
      <c r="W8" s="599"/>
      <c r="X8" s="599"/>
      <c r="Y8" s="599"/>
      <c r="Z8" s="599"/>
      <c r="AA8" s="599"/>
      <c r="AB8" s="599"/>
      <c r="AC8" s="599"/>
      <c r="AD8" s="599"/>
      <c r="AE8" s="599"/>
      <c r="AF8" s="599"/>
      <c r="AG8" s="599"/>
    </row>
    <row r="9" ht="60.75" customHeight="1">
      <c r="A9" s="29">
        <v>6.0</v>
      </c>
      <c r="B9" s="174">
        <v>45689.0</v>
      </c>
      <c r="C9" s="174">
        <v>45690.0</v>
      </c>
      <c r="D9" s="29">
        <v>12552.0</v>
      </c>
      <c r="E9" s="465">
        <v>1872414.0</v>
      </c>
      <c r="F9" s="29" t="s">
        <v>5647</v>
      </c>
      <c r="G9" s="29" t="s">
        <v>5648</v>
      </c>
      <c r="H9" s="29">
        <v>7.6627958E7</v>
      </c>
      <c r="I9" s="29" t="s">
        <v>5649</v>
      </c>
      <c r="J9" s="174">
        <v>22315.0</v>
      </c>
      <c r="K9" s="29" t="s">
        <v>418</v>
      </c>
      <c r="L9" s="175"/>
      <c r="M9" s="188">
        <v>853.0</v>
      </c>
      <c r="N9" s="29">
        <f t="shared" si="1"/>
        <v>853</v>
      </c>
      <c r="O9" s="656"/>
      <c r="P9" s="175" t="s">
        <v>854</v>
      </c>
      <c r="Q9" s="177" t="s">
        <v>988</v>
      </c>
      <c r="R9" s="29" t="s">
        <v>5650</v>
      </c>
      <c r="S9" s="433">
        <f>(M9*5%)</f>
        <v>42.65</v>
      </c>
      <c r="T9" s="178"/>
      <c r="U9" s="223"/>
      <c r="V9" s="309"/>
      <c r="W9" s="178"/>
      <c r="X9" s="178"/>
      <c r="Y9" s="178"/>
      <c r="Z9" s="178"/>
      <c r="AA9" s="178"/>
      <c r="AB9" s="178"/>
      <c r="AC9" s="178"/>
      <c r="AD9" s="178"/>
      <c r="AE9" s="178"/>
      <c r="AF9" s="178"/>
      <c r="AG9" s="178"/>
    </row>
    <row r="10">
      <c r="A10" s="592">
        <v>7.0</v>
      </c>
      <c r="B10" s="593">
        <v>45689.0</v>
      </c>
      <c r="C10" s="593">
        <v>45690.0</v>
      </c>
      <c r="D10" s="592">
        <v>12553.0</v>
      </c>
      <c r="E10" s="795">
        <v>1.4084274E7</v>
      </c>
      <c r="F10" s="594" t="s">
        <v>5651</v>
      </c>
      <c r="G10" s="592" t="s">
        <v>5652</v>
      </c>
      <c r="H10" s="592">
        <v>6.2002471E7</v>
      </c>
      <c r="I10" s="592" t="s">
        <v>5653</v>
      </c>
      <c r="J10" s="593"/>
      <c r="K10" s="592" t="s">
        <v>418</v>
      </c>
      <c r="L10" s="592"/>
      <c r="M10" s="592">
        <v>645.0</v>
      </c>
      <c r="N10" s="592">
        <f t="shared" si="1"/>
        <v>645</v>
      </c>
      <c r="O10" s="592"/>
      <c r="P10" s="592" t="s">
        <v>854</v>
      </c>
      <c r="Q10" s="597" t="s">
        <v>1885</v>
      </c>
      <c r="R10" s="592" t="s">
        <v>5327</v>
      </c>
      <c r="S10" s="598">
        <f t="shared" ref="S10:S11" si="4">(M10*5%)/2</f>
        <v>16.125</v>
      </c>
      <c r="T10" s="599"/>
      <c r="U10" s="599"/>
      <c r="V10" s="743">
        <f t="shared" ref="V10:V11" si="5">S10</f>
        <v>16.125</v>
      </c>
      <c r="W10" s="599"/>
      <c r="X10" s="599"/>
      <c r="Y10" s="599"/>
      <c r="Z10" s="599"/>
      <c r="AA10" s="599"/>
      <c r="AB10" s="599"/>
      <c r="AC10" s="599"/>
      <c r="AD10" s="599"/>
      <c r="AE10" s="599"/>
      <c r="AF10" s="599"/>
      <c r="AG10" s="599"/>
    </row>
    <row r="11">
      <c r="A11" s="592">
        <v>8.0</v>
      </c>
      <c r="B11" s="593">
        <v>45689.0</v>
      </c>
      <c r="C11" s="593">
        <v>45689.0</v>
      </c>
      <c r="D11" s="592">
        <v>12554.0</v>
      </c>
      <c r="E11" s="797">
        <v>9621007.0</v>
      </c>
      <c r="F11" s="592" t="s">
        <v>5654</v>
      </c>
      <c r="G11" s="592" t="s">
        <v>5654</v>
      </c>
      <c r="H11" s="592">
        <v>7.8099142E7</v>
      </c>
      <c r="I11" s="592"/>
      <c r="J11" s="593"/>
      <c r="K11" s="592" t="s">
        <v>701</v>
      </c>
      <c r="L11" s="592"/>
      <c r="M11" s="592">
        <v>50.0</v>
      </c>
      <c r="N11" s="592">
        <f t="shared" si="1"/>
        <v>50</v>
      </c>
      <c r="O11" s="592"/>
      <c r="P11" s="592" t="s">
        <v>854</v>
      </c>
      <c r="Q11" s="597" t="s">
        <v>1885</v>
      </c>
      <c r="R11" s="592" t="s">
        <v>5655</v>
      </c>
      <c r="S11" s="598">
        <f t="shared" si="4"/>
        <v>1.25</v>
      </c>
      <c r="T11" s="599"/>
      <c r="U11" s="599"/>
      <c r="V11" s="743">
        <f t="shared" si="5"/>
        <v>1.25</v>
      </c>
      <c r="W11" s="599"/>
      <c r="X11" s="599"/>
      <c r="Y11" s="599"/>
      <c r="Z11" s="599"/>
      <c r="AA11" s="599"/>
      <c r="AB11" s="599"/>
      <c r="AC11" s="599"/>
      <c r="AD11" s="599"/>
      <c r="AE11" s="599"/>
      <c r="AF11" s="599"/>
      <c r="AG11" s="599"/>
    </row>
    <row r="12">
      <c r="A12" s="29">
        <v>9.0</v>
      </c>
      <c r="B12" s="174">
        <v>45689.0</v>
      </c>
      <c r="C12" s="174">
        <v>45690.0</v>
      </c>
      <c r="D12" s="29">
        <v>12555.0</v>
      </c>
      <c r="E12" s="465">
        <v>823121.0</v>
      </c>
      <c r="F12" s="29" t="s">
        <v>4967</v>
      </c>
      <c r="G12" s="29" t="s">
        <v>4968</v>
      </c>
      <c r="H12" s="29">
        <v>7.5385185E7</v>
      </c>
      <c r="I12" s="29" t="s">
        <v>4969</v>
      </c>
      <c r="J12" s="174">
        <v>33353.0</v>
      </c>
      <c r="K12" s="29" t="s">
        <v>418</v>
      </c>
      <c r="L12" s="29"/>
      <c r="M12" s="29">
        <v>466.0</v>
      </c>
      <c r="N12" s="29">
        <f t="shared" si="1"/>
        <v>466</v>
      </c>
      <c r="O12" s="29"/>
      <c r="P12" s="29" t="s">
        <v>854</v>
      </c>
      <c r="Q12" s="177" t="s">
        <v>988</v>
      </c>
      <c r="R12" s="29" t="s">
        <v>5656</v>
      </c>
      <c r="S12" s="433">
        <f t="shared" ref="S12:S13" si="6">(M12*5%)</f>
        <v>23.3</v>
      </c>
      <c r="T12" s="178"/>
      <c r="U12" s="223"/>
      <c r="V12" s="309"/>
      <c r="W12" s="178"/>
      <c r="X12" s="178"/>
      <c r="Y12" s="178"/>
      <c r="Z12" s="178"/>
      <c r="AA12" s="178"/>
      <c r="AB12" s="178"/>
      <c r="AC12" s="178"/>
      <c r="AD12" s="178"/>
      <c r="AE12" s="178"/>
      <c r="AF12" s="178"/>
      <c r="AG12" s="178"/>
    </row>
    <row r="13" ht="17.25" customHeight="1">
      <c r="A13" s="175">
        <v>10.0</v>
      </c>
      <c r="B13" s="445">
        <v>45689.0</v>
      </c>
      <c r="C13" s="445">
        <v>45690.0</v>
      </c>
      <c r="D13" s="175">
        <v>12556.0</v>
      </c>
      <c r="E13" s="900">
        <v>5397856.0</v>
      </c>
      <c r="F13" s="175" t="s">
        <v>5657</v>
      </c>
      <c r="G13" s="175" t="s">
        <v>5657</v>
      </c>
      <c r="H13" s="175">
        <v>7.7352602E7</v>
      </c>
      <c r="I13" s="175" t="s">
        <v>5658</v>
      </c>
      <c r="J13" s="445">
        <v>30626.0</v>
      </c>
      <c r="K13" s="175" t="s">
        <v>418</v>
      </c>
      <c r="L13" s="175"/>
      <c r="M13" s="188">
        <v>853.0</v>
      </c>
      <c r="N13" s="175">
        <f t="shared" si="1"/>
        <v>853</v>
      </c>
      <c r="O13" s="771"/>
      <c r="P13" s="175" t="s">
        <v>854</v>
      </c>
      <c r="Q13" s="177" t="s">
        <v>988</v>
      </c>
      <c r="R13" s="175" t="s">
        <v>5659</v>
      </c>
      <c r="S13" s="433">
        <f t="shared" si="6"/>
        <v>42.65</v>
      </c>
      <c r="T13" s="901"/>
      <c r="U13" s="902"/>
      <c r="V13" s="903"/>
      <c r="W13" s="901"/>
      <c r="X13" s="901"/>
      <c r="Y13" s="901"/>
      <c r="Z13" s="901"/>
      <c r="AA13" s="901"/>
      <c r="AB13" s="901"/>
      <c r="AC13" s="901"/>
      <c r="AD13" s="901"/>
      <c r="AE13" s="901"/>
      <c r="AF13" s="901"/>
      <c r="AG13" s="901"/>
    </row>
    <row r="14">
      <c r="A14" s="592">
        <v>11.0</v>
      </c>
      <c r="B14" s="593">
        <v>45689.0</v>
      </c>
      <c r="C14" s="593">
        <v>45690.0</v>
      </c>
      <c r="D14" s="615">
        <v>12557.0</v>
      </c>
      <c r="E14" s="799">
        <v>5893432.0</v>
      </c>
      <c r="F14" s="615" t="s">
        <v>5660</v>
      </c>
      <c r="G14" s="617" t="s">
        <v>5660</v>
      </c>
      <c r="H14" s="600">
        <v>7.0062162E7</v>
      </c>
      <c r="I14" s="615"/>
      <c r="J14" s="593">
        <v>32432.0</v>
      </c>
      <c r="K14" s="615" t="s">
        <v>98</v>
      </c>
      <c r="L14" s="615" t="s">
        <v>27</v>
      </c>
      <c r="M14" s="620">
        <f>250+689</f>
        <v>939</v>
      </c>
      <c r="N14" s="592">
        <f t="shared" si="1"/>
        <v>939</v>
      </c>
      <c r="O14" s="615" t="s">
        <v>5661</v>
      </c>
      <c r="P14" s="615" t="s">
        <v>854</v>
      </c>
      <c r="Q14" s="597" t="s">
        <v>1885</v>
      </c>
      <c r="R14" s="615" t="s">
        <v>5662</v>
      </c>
      <c r="S14" s="598">
        <f t="shared" ref="S14:S21" si="7">(M14*5%)/2</f>
        <v>23.475</v>
      </c>
      <c r="T14" s="599"/>
      <c r="U14" s="600"/>
      <c r="V14" s="743">
        <f t="shared" ref="V14:V21" si="8">S14</f>
        <v>23.475</v>
      </c>
      <c r="W14" s="599"/>
      <c r="X14" s="599"/>
      <c r="Y14" s="599"/>
      <c r="Z14" s="599"/>
      <c r="AA14" s="599"/>
      <c r="AB14" s="599"/>
      <c r="AC14" s="599"/>
      <c r="AD14" s="599"/>
      <c r="AE14" s="599"/>
      <c r="AF14" s="599"/>
      <c r="AG14" s="599"/>
    </row>
    <row r="15">
      <c r="A15" s="592">
        <v>13.0</v>
      </c>
      <c r="B15" s="593">
        <v>45689.0</v>
      </c>
      <c r="C15" s="593">
        <v>45690.0</v>
      </c>
      <c r="D15" s="592">
        <v>12558.0</v>
      </c>
      <c r="E15" s="795">
        <v>3878903.0</v>
      </c>
      <c r="F15" s="594" t="s">
        <v>5663</v>
      </c>
      <c r="G15" s="594" t="s">
        <v>5663</v>
      </c>
      <c r="H15" s="594">
        <v>7.2119297E7</v>
      </c>
      <c r="I15" s="595" t="s">
        <v>5664</v>
      </c>
      <c r="J15" s="593"/>
      <c r="K15" s="592" t="s">
        <v>418</v>
      </c>
      <c r="L15" s="592"/>
      <c r="M15" s="592">
        <v>774.0</v>
      </c>
      <c r="N15" s="592">
        <f t="shared" si="1"/>
        <v>774</v>
      </c>
      <c r="O15" s="592"/>
      <c r="P15" s="592" t="s">
        <v>854</v>
      </c>
      <c r="Q15" s="597" t="s">
        <v>1885</v>
      </c>
      <c r="R15" s="592" t="s">
        <v>5665</v>
      </c>
      <c r="S15" s="598">
        <f t="shared" si="7"/>
        <v>19.35</v>
      </c>
      <c r="T15" s="599"/>
      <c r="U15" s="599"/>
      <c r="V15" s="743">
        <f t="shared" si="8"/>
        <v>19.35</v>
      </c>
      <c r="W15" s="599"/>
      <c r="X15" s="599"/>
      <c r="Y15" s="599"/>
      <c r="Z15" s="599"/>
      <c r="AA15" s="599"/>
      <c r="AB15" s="599"/>
      <c r="AC15" s="599"/>
      <c r="AD15" s="599"/>
      <c r="AE15" s="599"/>
      <c r="AF15" s="599"/>
      <c r="AG15" s="599"/>
    </row>
    <row r="16">
      <c r="A16" s="592">
        <v>15.0</v>
      </c>
      <c r="B16" s="593">
        <v>45689.0</v>
      </c>
      <c r="C16" s="593">
        <v>45690.0</v>
      </c>
      <c r="D16" s="592">
        <v>12559.0</v>
      </c>
      <c r="E16" s="796">
        <v>0.0</v>
      </c>
      <c r="F16" s="592" t="s">
        <v>5666</v>
      </c>
      <c r="G16" s="592" t="s">
        <v>5666</v>
      </c>
      <c r="H16" s="600">
        <v>7.1613396E7</v>
      </c>
      <c r="I16" s="592" t="s">
        <v>5667</v>
      </c>
      <c r="J16" s="593">
        <v>34582.0</v>
      </c>
      <c r="K16" s="592" t="s">
        <v>418</v>
      </c>
      <c r="L16" s="592"/>
      <c r="M16" s="592">
        <v>466.0</v>
      </c>
      <c r="N16" s="592">
        <f t="shared" si="1"/>
        <v>466</v>
      </c>
      <c r="O16" s="592"/>
      <c r="P16" s="592" t="s">
        <v>854</v>
      </c>
      <c r="Q16" s="597" t="s">
        <v>1885</v>
      </c>
      <c r="R16" s="592" t="s">
        <v>5668</v>
      </c>
      <c r="S16" s="598">
        <f t="shared" si="7"/>
        <v>11.65</v>
      </c>
      <c r="T16" s="599"/>
      <c r="U16" s="600"/>
      <c r="V16" s="743">
        <f t="shared" si="8"/>
        <v>11.65</v>
      </c>
      <c r="W16" s="599"/>
      <c r="X16" s="599"/>
      <c r="Y16" s="599"/>
      <c r="Z16" s="599"/>
      <c r="AA16" s="599"/>
      <c r="AB16" s="599"/>
      <c r="AC16" s="599"/>
      <c r="AD16" s="599"/>
      <c r="AE16" s="599"/>
      <c r="AF16" s="599"/>
      <c r="AG16" s="599"/>
    </row>
    <row r="17">
      <c r="A17" s="592">
        <v>16.0</v>
      </c>
      <c r="B17" s="593">
        <v>45689.0</v>
      </c>
      <c r="C17" s="593">
        <v>45690.0</v>
      </c>
      <c r="D17" s="592">
        <v>12560.0</v>
      </c>
      <c r="E17" s="796">
        <v>7664756.0</v>
      </c>
      <c r="F17" s="592" t="s">
        <v>5669</v>
      </c>
      <c r="G17" s="592" t="s">
        <v>5669</v>
      </c>
      <c r="H17" s="592">
        <v>7.5608485E7</v>
      </c>
      <c r="I17" s="592" t="s">
        <v>5670</v>
      </c>
      <c r="J17" s="593"/>
      <c r="K17" s="592" t="s">
        <v>418</v>
      </c>
      <c r="L17" s="592"/>
      <c r="M17" s="592">
        <v>466.0</v>
      </c>
      <c r="N17" s="592">
        <f t="shared" si="1"/>
        <v>466</v>
      </c>
      <c r="O17" s="592"/>
      <c r="P17" s="592" t="s">
        <v>854</v>
      </c>
      <c r="Q17" s="597" t="s">
        <v>1885</v>
      </c>
      <c r="R17" s="592" t="s">
        <v>5668</v>
      </c>
      <c r="S17" s="598">
        <f t="shared" si="7"/>
        <v>11.65</v>
      </c>
      <c r="T17" s="599"/>
      <c r="U17" s="599"/>
      <c r="V17" s="743">
        <f t="shared" si="8"/>
        <v>11.65</v>
      </c>
      <c r="W17" s="599"/>
      <c r="X17" s="599"/>
      <c r="Y17" s="599"/>
      <c r="Z17" s="599"/>
      <c r="AA17" s="599"/>
      <c r="AB17" s="599"/>
      <c r="AC17" s="599"/>
      <c r="AD17" s="599"/>
      <c r="AE17" s="599"/>
      <c r="AF17" s="599"/>
      <c r="AG17" s="599"/>
    </row>
    <row r="18">
      <c r="A18" s="592">
        <v>17.0</v>
      </c>
      <c r="B18" s="593">
        <v>45689.0</v>
      </c>
      <c r="C18" s="593">
        <v>45714.0</v>
      </c>
      <c r="D18" s="592">
        <v>12561.0</v>
      </c>
      <c r="E18" s="795">
        <v>3600516.0</v>
      </c>
      <c r="F18" s="594" t="s">
        <v>5671</v>
      </c>
      <c r="G18" s="594" t="s">
        <v>5671</v>
      </c>
      <c r="H18" s="594" t="s">
        <v>5672</v>
      </c>
      <c r="I18" s="595" t="s">
        <v>5673</v>
      </c>
      <c r="J18" s="593"/>
      <c r="K18" s="592" t="s">
        <v>141</v>
      </c>
      <c r="L18" s="592" t="s">
        <v>44</v>
      </c>
      <c r="M18" s="592">
        <v>1720.0</v>
      </c>
      <c r="N18" s="592">
        <f t="shared" si="1"/>
        <v>1720</v>
      </c>
      <c r="O18" s="592"/>
      <c r="P18" s="592" t="s">
        <v>854</v>
      </c>
      <c r="Q18" s="597" t="s">
        <v>1885</v>
      </c>
      <c r="R18" s="592" t="s">
        <v>5674</v>
      </c>
      <c r="S18" s="598">
        <f t="shared" si="7"/>
        <v>43</v>
      </c>
      <c r="T18" s="599"/>
      <c r="U18" s="599"/>
      <c r="V18" s="743">
        <f t="shared" si="8"/>
        <v>43</v>
      </c>
      <c r="W18" s="599"/>
      <c r="X18" s="599"/>
      <c r="Y18" s="599"/>
      <c r="Z18" s="599"/>
      <c r="AA18" s="599"/>
      <c r="AB18" s="599"/>
      <c r="AC18" s="599"/>
      <c r="AD18" s="599"/>
      <c r="AE18" s="599"/>
      <c r="AF18" s="599"/>
      <c r="AG18" s="599"/>
    </row>
    <row r="19">
      <c r="A19" s="592">
        <v>18.0</v>
      </c>
      <c r="B19" s="593">
        <v>45689.0</v>
      </c>
      <c r="C19" s="593">
        <v>45690.0</v>
      </c>
      <c r="D19" s="592">
        <v>12562.0</v>
      </c>
      <c r="E19" s="795">
        <v>4257035.0</v>
      </c>
      <c r="F19" s="594" t="s">
        <v>5675</v>
      </c>
      <c r="G19" s="594" t="s">
        <v>5675</v>
      </c>
      <c r="H19" s="594">
        <v>7.0818429E7</v>
      </c>
      <c r="I19" s="595" t="s">
        <v>1380</v>
      </c>
      <c r="J19" s="593"/>
      <c r="K19" s="592" t="s">
        <v>418</v>
      </c>
      <c r="L19" s="592"/>
      <c r="M19" s="592">
        <v>387.0</v>
      </c>
      <c r="N19" s="592">
        <f t="shared" si="1"/>
        <v>387</v>
      </c>
      <c r="O19" s="592"/>
      <c r="P19" s="592" t="s">
        <v>854</v>
      </c>
      <c r="Q19" s="597" t="s">
        <v>1885</v>
      </c>
      <c r="R19" s="592" t="s">
        <v>1566</v>
      </c>
      <c r="S19" s="598">
        <f t="shared" si="7"/>
        <v>9.675</v>
      </c>
      <c r="T19" s="600"/>
      <c r="U19" s="599"/>
      <c r="V19" s="743">
        <f t="shared" si="8"/>
        <v>9.675</v>
      </c>
      <c r="W19" s="599"/>
      <c r="X19" s="599"/>
      <c r="Y19" s="599"/>
      <c r="Z19" s="599"/>
      <c r="AA19" s="599"/>
      <c r="AB19" s="599"/>
      <c r="AC19" s="599"/>
      <c r="AD19" s="599"/>
      <c r="AE19" s="599"/>
      <c r="AF19" s="599"/>
      <c r="AG19" s="599"/>
    </row>
    <row r="20">
      <c r="A20" s="592"/>
      <c r="B20" s="593">
        <v>45689.0</v>
      </c>
      <c r="C20" s="593">
        <v>45690.0</v>
      </c>
      <c r="D20" s="664" t="s">
        <v>5676</v>
      </c>
      <c r="E20" s="796">
        <v>5.236610014E9</v>
      </c>
      <c r="F20" s="592" t="s">
        <v>5617</v>
      </c>
      <c r="G20" s="592" t="s">
        <v>5618</v>
      </c>
      <c r="H20" s="592">
        <v>6.858092E7</v>
      </c>
      <c r="I20" s="596"/>
      <c r="J20" s="866"/>
      <c r="K20" s="592" t="s">
        <v>418</v>
      </c>
      <c r="L20" s="592"/>
      <c r="M20" s="592">
        <v>337.0</v>
      </c>
      <c r="N20" s="592">
        <f t="shared" si="1"/>
        <v>337</v>
      </c>
      <c r="O20" s="592"/>
      <c r="P20" s="592" t="s">
        <v>854</v>
      </c>
      <c r="Q20" s="597" t="s">
        <v>1885</v>
      </c>
      <c r="R20" s="592" t="s">
        <v>5677</v>
      </c>
      <c r="S20" s="598">
        <f t="shared" si="7"/>
        <v>8.425</v>
      </c>
      <c r="T20" s="600"/>
      <c r="U20" s="599"/>
      <c r="V20" s="743">
        <f t="shared" si="8"/>
        <v>8.425</v>
      </c>
      <c r="W20" s="599"/>
      <c r="X20" s="599"/>
      <c r="Y20" s="599"/>
      <c r="Z20" s="599"/>
      <c r="AA20" s="599"/>
      <c r="AB20" s="599"/>
      <c r="AC20" s="599"/>
      <c r="AD20" s="599"/>
      <c r="AE20" s="599"/>
      <c r="AF20" s="599"/>
      <c r="AG20" s="599"/>
    </row>
    <row r="21">
      <c r="A21" s="592">
        <v>19.0</v>
      </c>
      <c r="B21" s="593">
        <v>45689.0</v>
      </c>
      <c r="C21" s="593">
        <v>45690.0</v>
      </c>
      <c r="D21" s="592">
        <v>12565.0</v>
      </c>
      <c r="E21" s="795">
        <v>5.376502014E9</v>
      </c>
      <c r="F21" s="594" t="s">
        <v>5678</v>
      </c>
      <c r="G21" s="594" t="s">
        <v>5678</v>
      </c>
      <c r="H21" s="594">
        <v>7.6616821E7</v>
      </c>
      <c r="I21" s="592" t="s">
        <v>5679</v>
      </c>
      <c r="J21" s="593"/>
      <c r="K21" s="592" t="s">
        <v>418</v>
      </c>
      <c r="L21" s="592"/>
      <c r="M21" s="592">
        <v>129.0</v>
      </c>
      <c r="N21" s="592">
        <f t="shared" si="1"/>
        <v>129</v>
      </c>
      <c r="O21" s="592"/>
      <c r="P21" s="592" t="s">
        <v>854</v>
      </c>
      <c r="Q21" s="597" t="s">
        <v>1885</v>
      </c>
      <c r="R21" s="592" t="s">
        <v>1880</v>
      </c>
      <c r="S21" s="598">
        <f t="shared" si="7"/>
        <v>3.225</v>
      </c>
      <c r="T21" s="599"/>
      <c r="U21" s="600"/>
      <c r="V21" s="743">
        <f t="shared" si="8"/>
        <v>3.225</v>
      </c>
      <c r="W21" s="599"/>
      <c r="X21" s="599"/>
      <c r="Y21" s="599"/>
      <c r="Z21" s="599"/>
      <c r="AA21" s="599"/>
      <c r="AB21" s="599"/>
      <c r="AC21" s="599"/>
      <c r="AD21" s="599"/>
      <c r="AE21" s="599"/>
      <c r="AF21" s="599"/>
      <c r="AG21" s="599"/>
    </row>
    <row r="22">
      <c r="A22" s="29">
        <v>21.0</v>
      </c>
      <c r="B22" s="174">
        <v>45689.0</v>
      </c>
      <c r="C22" s="174">
        <v>45690.0</v>
      </c>
      <c r="D22" s="29">
        <v>12566.0</v>
      </c>
      <c r="E22" s="465">
        <v>4.081394017E9</v>
      </c>
      <c r="F22" s="29" t="s">
        <v>5680</v>
      </c>
      <c r="G22" s="29" t="s">
        <v>5681</v>
      </c>
      <c r="H22" s="29">
        <v>7.8196084E7</v>
      </c>
      <c r="I22" s="29"/>
      <c r="J22" s="174"/>
      <c r="K22" s="29" t="s">
        <v>418</v>
      </c>
      <c r="L22" s="29"/>
      <c r="M22" s="29">
        <v>545.0</v>
      </c>
      <c r="N22" s="29">
        <f t="shared" si="1"/>
        <v>545</v>
      </c>
      <c r="O22" s="29"/>
      <c r="P22" s="29" t="s">
        <v>854</v>
      </c>
      <c r="Q22" s="177" t="s">
        <v>988</v>
      </c>
      <c r="R22" s="29" t="s">
        <v>4022</v>
      </c>
      <c r="S22" s="433">
        <f>(M22*5%)</f>
        <v>27.25</v>
      </c>
      <c r="T22" s="178"/>
      <c r="U22" s="178"/>
      <c r="V22" s="309"/>
      <c r="W22" s="178"/>
      <c r="X22" s="178"/>
      <c r="Y22" s="178"/>
      <c r="Z22" s="178"/>
      <c r="AA22" s="178"/>
      <c r="AB22" s="178"/>
      <c r="AC22" s="178"/>
      <c r="AD22" s="178"/>
      <c r="AE22" s="178"/>
      <c r="AF22" s="178"/>
      <c r="AG22" s="178"/>
    </row>
    <row r="23">
      <c r="A23" s="592">
        <v>22.0</v>
      </c>
      <c r="B23" s="593">
        <v>45689.0</v>
      </c>
      <c r="C23" s="593">
        <v>45690.0</v>
      </c>
      <c r="D23" s="592">
        <v>12567.0</v>
      </c>
      <c r="E23" s="795">
        <v>6235435.0</v>
      </c>
      <c r="F23" s="594" t="s">
        <v>5682</v>
      </c>
      <c r="G23" s="594" t="s">
        <v>5682</v>
      </c>
      <c r="H23" s="594">
        <v>7.633133E7</v>
      </c>
      <c r="I23" s="595"/>
      <c r="J23" s="593"/>
      <c r="K23" s="592" t="s">
        <v>418</v>
      </c>
      <c r="L23" s="592"/>
      <c r="M23" s="592">
        <v>803.0</v>
      </c>
      <c r="N23" s="592">
        <f t="shared" si="1"/>
        <v>803</v>
      </c>
      <c r="O23" s="592"/>
      <c r="P23" s="592" t="s">
        <v>854</v>
      </c>
      <c r="Q23" s="597" t="s">
        <v>1885</v>
      </c>
      <c r="R23" s="592" t="s">
        <v>5683</v>
      </c>
      <c r="S23" s="598">
        <f t="shared" ref="S23:S32" si="9">(M23*5%)/2</f>
        <v>20.075</v>
      </c>
      <c r="T23" s="599"/>
      <c r="U23" s="600"/>
      <c r="V23" s="743">
        <f t="shared" ref="V23:V32" si="10">S23</f>
        <v>20.075</v>
      </c>
      <c r="W23" s="599"/>
      <c r="X23" s="599"/>
      <c r="Y23" s="599"/>
      <c r="Z23" s="599"/>
      <c r="AA23" s="599"/>
      <c r="AB23" s="599"/>
      <c r="AC23" s="599"/>
      <c r="AD23" s="599"/>
      <c r="AE23" s="599"/>
      <c r="AF23" s="599"/>
      <c r="AG23" s="599"/>
    </row>
    <row r="24">
      <c r="A24" s="592">
        <v>14.0</v>
      </c>
      <c r="B24" s="593">
        <v>45691.0</v>
      </c>
      <c r="C24" s="593">
        <v>45690.0</v>
      </c>
      <c r="D24" s="592">
        <v>12620.0</v>
      </c>
      <c r="E24" s="795">
        <v>3089826.0</v>
      </c>
      <c r="F24" s="594" t="s">
        <v>5684</v>
      </c>
      <c r="G24" s="594" t="s">
        <v>5684</v>
      </c>
      <c r="H24" s="594">
        <v>7.1343103E7</v>
      </c>
      <c r="I24" s="595" t="s">
        <v>5685</v>
      </c>
      <c r="J24" s="593"/>
      <c r="K24" s="592" t="s">
        <v>98</v>
      </c>
      <c r="L24" s="592" t="s">
        <v>27</v>
      </c>
      <c r="M24" s="592">
        <v>629.0</v>
      </c>
      <c r="N24" s="592">
        <f t="shared" si="1"/>
        <v>629</v>
      </c>
      <c r="O24" s="592" t="s">
        <v>5686</v>
      </c>
      <c r="P24" s="592" t="s">
        <v>854</v>
      </c>
      <c r="Q24" s="597" t="s">
        <v>1885</v>
      </c>
      <c r="R24" s="592" t="s">
        <v>5687</v>
      </c>
      <c r="S24" s="598">
        <f t="shared" si="9"/>
        <v>15.725</v>
      </c>
      <c r="T24" s="599"/>
      <c r="U24" s="599"/>
      <c r="V24" s="743">
        <f t="shared" si="10"/>
        <v>15.725</v>
      </c>
      <c r="W24" s="599"/>
      <c r="X24" s="599"/>
      <c r="Y24" s="599"/>
      <c r="Z24" s="599"/>
      <c r="AA24" s="599"/>
      <c r="AB24" s="599"/>
      <c r="AC24" s="599"/>
      <c r="AD24" s="599"/>
      <c r="AE24" s="599"/>
      <c r="AF24" s="599"/>
      <c r="AG24" s="599"/>
    </row>
    <row r="25">
      <c r="A25" s="592">
        <v>20.0</v>
      </c>
      <c r="B25" s="593">
        <v>45691.0</v>
      </c>
      <c r="C25" s="593">
        <v>45690.0</v>
      </c>
      <c r="D25" s="592">
        <v>12621.0</v>
      </c>
      <c r="E25" s="796">
        <v>3.84529501E9</v>
      </c>
      <c r="F25" s="592" t="s">
        <v>5688</v>
      </c>
      <c r="G25" s="592" t="s">
        <v>5689</v>
      </c>
      <c r="H25" s="592">
        <v>6.9121934E7</v>
      </c>
      <c r="I25" s="592"/>
      <c r="J25" s="593">
        <v>32352.0</v>
      </c>
      <c r="K25" s="592" t="s">
        <v>1343</v>
      </c>
      <c r="L25" s="592"/>
      <c r="M25" s="592">
        <f>500 +2517</f>
        <v>3017</v>
      </c>
      <c r="N25" s="592">
        <f t="shared" si="1"/>
        <v>3017</v>
      </c>
      <c r="O25" s="592" t="s">
        <v>5690</v>
      </c>
      <c r="P25" s="592" t="s">
        <v>854</v>
      </c>
      <c r="Q25" s="597" t="s">
        <v>1885</v>
      </c>
      <c r="R25" s="592" t="s">
        <v>5691</v>
      </c>
      <c r="S25" s="598">
        <f t="shared" si="9"/>
        <v>75.425</v>
      </c>
      <c r="T25" s="599"/>
      <c r="U25" s="599"/>
      <c r="V25" s="743">
        <f t="shared" si="10"/>
        <v>75.425</v>
      </c>
      <c r="W25" s="599"/>
      <c r="X25" s="599"/>
      <c r="Y25" s="599"/>
      <c r="Z25" s="599"/>
      <c r="AA25" s="599"/>
      <c r="AB25" s="599"/>
      <c r="AC25" s="599"/>
      <c r="AD25" s="599"/>
      <c r="AE25" s="599"/>
      <c r="AF25" s="599"/>
      <c r="AG25" s="599"/>
    </row>
    <row r="26">
      <c r="A26" s="592">
        <v>25.0</v>
      </c>
      <c r="B26" s="593">
        <v>45691.0</v>
      </c>
      <c r="C26" s="593">
        <v>45690.0</v>
      </c>
      <c r="D26" s="592">
        <v>12625.0</v>
      </c>
      <c r="E26" s="796">
        <v>0.0</v>
      </c>
      <c r="F26" s="592" t="s">
        <v>5692</v>
      </c>
      <c r="G26" s="594" t="s">
        <v>5692</v>
      </c>
      <c r="H26" s="592">
        <v>6.2026794E7</v>
      </c>
      <c r="I26" s="592" t="s">
        <v>5693</v>
      </c>
      <c r="J26" s="593"/>
      <c r="K26" s="592" t="s">
        <v>418</v>
      </c>
      <c r="L26" s="592"/>
      <c r="M26" s="592">
        <v>258.0</v>
      </c>
      <c r="N26" s="592">
        <f t="shared" si="1"/>
        <v>258</v>
      </c>
      <c r="O26" s="592"/>
      <c r="P26" s="592" t="s">
        <v>854</v>
      </c>
      <c r="Q26" s="597" t="s">
        <v>1885</v>
      </c>
      <c r="R26" s="592" t="s">
        <v>5694</v>
      </c>
      <c r="S26" s="598">
        <f t="shared" si="9"/>
        <v>6.45</v>
      </c>
      <c r="T26" s="599"/>
      <c r="U26" s="600"/>
      <c r="V26" s="743">
        <f t="shared" si="10"/>
        <v>6.45</v>
      </c>
      <c r="W26" s="599"/>
      <c r="X26" s="599"/>
      <c r="Y26" s="599"/>
      <c r="Z26" s="599"/>
      <c r="AA26" s="599"/>
      <c r="AB26" s="599"/>
      <c r="AC26" s="599"/>
      <c r="AD26" s="599"/>
      <c r="AE26" s="599"/>
      <c r="AF26" s="599"/>
      <c r="AG26" s="599"/>
    </row>
    <row r="27">
      <c r="A27" s="592">
        <v>26.0</v>
      </c>
      <c r="B27" s="593">
        <v>45691.0</v>
      </c>
      <c r="C27" s="593">
        <v>45690.0</v>
      </c>
      <c r="D27" s="592">
        <v>12622.0</v>
      </c>
      <c r="E27" s="796">
        <v>3904062.0</v>
      </c>
      <c r="F27" s="592" t="s">
        <v>5695</v>
      </c>
      <c r="G27" s="592" t="s">
        <v>5695</v>
      </c>
      <c r="H27" s="592">
        <v>7.0998899E7</v>
      </c>
      <c r="I27" s="592"/>
      <c r="J27" s="593"/>
      <c r="K27" s="592" t="s">
        <v>418</v>
      </c>
      <c r="L27" s="592"/>
      <c r="M27" s="592">
        <f>258+129</f>
        <v>387</v>
      </c>
      <c r="N27" s="592">
        <f t="shared" si="1"/>
        <v>387</v>
      </c>
      <c r="O27" s="640"/>
      <c r="P27" s="592" t="s">
        <v>854</v>
      </c>
      <c r="Q27" s="597" t="s">
        <v>1885</v>
      </c>
      <c r="R27" s="592" t="s">
        <v>5696</v>
      </c>
      <c r="S27" s="598">
        <f t="shared" si="9"/>
        <v>9.675</v>
      </c>
      <c r="T27" s="599"/>
      <c r="U27" s="600"/>
      <c r="V27" s="743">
        <f t="shared" si="10"/>
        <v>9.675</v>
      </c>
      <c r="W27" s="599"/>
      <c r="X27" s="599"/>
      <c r="Y27" s="599"/>
      <c r="Z27" s="599"/>
      <c r="AA27" s="599"/>
      <c r="AB27" s="599"/>
      <c r="AC27" s="599"/>
      <c r="AD27" s="599"/>
      <c r="AE27" s="599"/>
      <c r="AF27" s="599"/>
      <c r="AG27" s="599"/>
    </row>
    <row r="28">
      <c r="A28" s="592">
        <v>27.0</v>
      </c>
      <c r="B28" s="593">
        <v>45691.0</v>
      </c>
      <c r="C28" s="593">
        <v>45690.0</v>
      </c>
      <c r="D28" s="592">
        <v>12623.0</v>
      </c>
      <c r="E28" s="795">
        <v>5.236610014E9</v>
      </c>
      <c r="F28" s="594" t="s">
        <v>5617</v>
      </c>
      <c r="G28" s="594" t="s">
        <v>5618</v>
      </c>
      <c r="H28" s="594">
        <v>6.858092E7</v>
      </c>
      <c r="I28" s="904"/>
      <c r="J28" s="593"/>
      <c r="K28" s="592" t="s">
        <v>418</v>
      </c>
      <c r="L28" s="592"/>
      <c r="M28" s="592">
        <v>129.0</v>
      </c>
      <c r="N28" s="592">
        <f t="shared" si="1"/>
        <v>129</v>
      </c>
      <c r="O28" s="592"/>
      <c r="P28" s="592" t="s">
        <v>854</v>
      </c>
      <c r="Q28" s="597" t="s">
        <v>1885</v>
      </c>
      <c r="R28" s="592" t="s">
        <v>5697</v>
      </c>
      <c r="S28" s="598">
        <f t="shared" si="9"/>
        <v>3.225</v>
      </c>
      <c r="T28" s="600"/>
      <c r="U28" s="599"/>
      <c r="V28" s="743">
        <f t="shared" si="10"/>
        <v>3.225</v>
      </c>
      <c r="W28" s="599"/>
      <c r="X28" s="599"/>
      <c r="Y28" s="599"/>
      <c r="Z28" s="599"/>
      <c r="AA28" s="599"/>
      <c r="AB28" s="599"/>
      <c r="AC28" s="599"/>
      <c r="AD28" s="599"/>
      <c r="AE28" s="599"/>
      <c r="AF28" s="599"/>
      <c r="AG28" s="599"/>
    </row>
    <row r="29">
      <c r="A29" s="592">
        <v>28.0</v>
      </c>
      <c r="B29" s="593">
        <v>45691.0</v>
      </c>
      <c r="C29" s="593">
        <v>45690.0</v>
      </c>
      <c r="D29" s="592">
        <v>12626.0</v>
      </c>
      <c r="E29" s="795">
        <v>1.2387195E7</v>
      </c>
      <c r="F29" s="594" t="s">
        <v>5698</v>
      </c>
      <c r="G29" s="594" t="s">
        <v>5699</v>
      </c>
      <c r="H29" s="594">
        <v>6.0877999E7</v>
      </c>
      <c r="I29" s="594" t="s">
        <v>5700</v>
      </c>
      <c r="J29" s="593"/>
      <c r="K29" s="592" t="s">
        <v>418</v>
      </c>
      <c r="L29" s="592"/>
      <c r="M29" s="592">
        <v>258.0</v>
      </c>
      <c r="N29" s="592">
        <f t="shared" si="1"/>
        <v>258</v>
      </c>
      <c r="O29" s="592"/>
      <c r="P29" s="592" t="s">
        <v>854</v>
      </c>
      <c r="Q29" s="597" t="s">
        <v>1885</v>
      </c>
      <c r="R29" s="592" t="s">
        <v>5701</v>
      </c>
      <c r="S29" s="598">
        <f t="shared" si="9"/>
        <v>6.45</v>
      </c>
      <c r="T29" s="600"/>
      <c r="U29" s="599"/>
      <c r="V29" s="743">
        <f t="shared" si="10"/>
        <v>6.45</v>
      </c>
      <c r="W29" s="599"/>
      <c r="X29" s="599"/>
      <c r="Y29" s="599"/>
      <c r="Z29" s="599"/>
      <c r="AA29" s="599"/>
      <c r="AB29" s="599"/>
      <c r="AC29" s="599"/>
      <c r="AD29" s="599"/>
      <c r="AE29" s="599"/>
      <c r="AF29" s="599"/>
      <c r="AG29" s="599"/>
    </row>
    <row r="30">
      <c r="A30" s="592">
        <v>29.0</v>
      </c>
      <c r="B30" s="593">
        <v>45691.0</v>
      </c>
      <c r="C30" s="593">
        <v>45690.0</v>
      </c>
      <c r="D30" s="592">
        <v>12627.0</v>
      </c>
      <c r="E30" s="796">
        <v>5426743.0</v>
      </c>
      <c r="F30" s="592" t="s">
        <v>5702</v>
      </c>
      <c r="G30" s="592" t="s">
        <v>5702</v>
      </c>
      <c r="H30" s="592">
        <v>6.8301825E7</v>
      </c>
      <c r="I30" s="592"/>
      <c r="J30" s="593"/>
      <c r="K30" s="592" t="s">
        <v>418</v>
      </c>
      <c r="L30" s="592"/>
      <c r="M30" s="592">
        <v>466.0</v>
      </c>
      <c r="N30" s="592">
        <f t="shared" si="1"/>
        <v>466</v>
      </c>
      <c r="O30" s="592"/>
      <c r="P30" s="592" t="s">
        <v>854</v>
      </c>
      <c r="Q30" s="597" t="s">
        <v>1885</v>
      </c>
      <c r="R30" s="592" t="s">
        <v>5703</v>
      </c>
      <c r="S30" s="598">
        <f t="shared" si="9"/>
        <v>11.65</v>
      </c>
      <c r="T30" s="600"/>
      <c r="U30" s="599"/>
      <c r="V30" s="743">
        <f t="shared" si="10"/>
        <v>11.65</v>
      </c>
      <c r="W30" s="599"/>
      <c r="X30" s="599"/>
      <c r="Y30" s="599"/>
      <c r="Z30" s="599"/>
      <c r="AA30" s="599"/>
      <c r="AB30" s="599"/>
      <c r="AC30" s="599"/>
      <c r="AD30" s="599"/>
      <c r="AE30" s="599"/>
      <c r="AF30" s="599"/>
      <c r="AG30" s="599"/>
    </row>
    <row r="31">
      <c r="A31" s="592">
        <v>30.0</v>
      </c>
      <c r="B31" s="593">
        <v>45691.0</v>
      </c>
      <c r="C31" s="593">
        <v>45690.0</v>
      </c>
      <c r="D31" s="592">
        <v>12628.0</v>
      </c>
      <c r="E31" s="796">
        <v>6345878.0</v>
      </c>
      <c r="F31" s="592" t="s">
        <v>5704</v>
      </c>
      <c r="G31" s="592" t="s">
        <v>5704</v>
      </c>
      <c r="H31" s="592">
        <v>7.0405343E7</v>
      </c>
      <c r="I31" s="592" t="s">
        <v>5705</v>
      </c>
      <c r="J31" s="593"/>
      <c r="K31" s="592" t="s">
        <v>418</v>
      </c>
      <c r="L31" s="592"/>
      <c r="M31" s="592">
        <v>258.0</v>
      </c>
      <c r="N31" s="592">
        <f t="shared" si="1"/>
        <v>258</v>
      </c>
      <c r="O31" s="592"/>
      <c r="P31" s="592" t="s">
        <v>854</v>
      </c>
      <c r="Q31" s="597" t="s">
        <v>1885</v>
      </c>
      <c r="R31" s="592" t="s">
        <v>1553</v>
      </c>
      <c r="S31" s="598">
        <f t="shared" si="9"/>
        <v>6.45</v>
      </c>
      <c r="T31" s="599"/>
      <c r="U31" s="599"/>
      <c r="V31" s="743">
        <f t="shared" si="10"/>
        <v>6.45</v>
      </c>
      <c r="W31" s="599"/>
      <c r="X31" s="599"/>
      <c r="Y31" s="599"/>
      <c r="Z31" s="599"/>
      <c r="AA31" s="599"/>
      <c r="AB31" s="599"/>
      <c r="AC31" s="599"/>
      <c r="AD31" s="599"/>
      <c r="AE31" s="599"/>
      <c r="AF31" s="599"/>
      <c r="AG31" s="599"/>
    </row>
    <row r="32">
      <c r="A32" s="592">
        <v>23.0</v>
      </c>
      <c r="B32" s="593">
        <v>45691.0</v>
      </c>
      <c r="C32" s="593">
        <v>45690.0</v>
      </c>
      <c r="D32" s="592">
        <v>12630.0</v>
      </c>
      <c r="E32" s="795">
        <v>0.0</v>
      </c>
      <c r="F32" s="594" t="s">
        <v>5706</v>
      </c>
      <c r="G32" s="592" t="s">
        <v>5706</v>
      </c>
      <c r="H32" s="594">
        <v>7.0485827E7</v>
      </c>
      <c r="I32" s="594" t="s">
        <v>5707</v>
      </c>
      <c r="J32" s="593"/>
      <c r="K32" s="592" t="s">
        <v>701</v>
      </c>
      <c r="L32" s="592"/>
      <c r="M32" s="592">
        <v>200.0</v>
      </c>
      <c r="N32" s="592">
        <f t="shared" si="1"/>
        <v>200</v>
      </c>
      <c r="O32" s="640"/>
      <c r="P32" s="592" t="s">
        <v>854</v>
      </c>
      <c r="Q32" s="597" t="s">
        <v>1885</v>
      </c>
      <c r="R32" s="592" t="s">
        <v>5708</v>
      </c>
      <c r="S32" s="598">
        <f t="shared" si="9"/>
        <v>5</v>
      </c>
      <c r="T32" s="600"/>
      <c r="U32" s="599"/>
      <c r="V32" s="743">
        <f t="shared" si="10"/>
        <v>5</v>
      </c>
      <c r="W32" s="599"/>
      <c r="X32" s="599"/>
      <c r="Y32" s="599"/>
      <c r="Z32" s="599"/>
      <c r="AA32" s="599"/>
      <c r="AB32" s="599"/>
      <c r="AC32" s="599"/>
      <c r="AD32" s="599"/>
      <c r="AE32" s="599"/>
      <c r="AF32" s="599"/>
      <c r="AG32" s="599"/>
    </row>
    <row r="33">
      <c r="A33" s="29">
        <v>113.0</v>
      </c>
      <c r="B33" s="174">
        <v>45692.0</v>
      </c>
      <c r="C33" s="174">
        <v>45674.0</v>
      </c>
      <c r="D33" s="29">
        <v>12656.0</v>
      </c>
      <c r="E33" s="29">
        <v>9.3061098E7</v>
      </c>
      <c r="F33" s="29" t="s">
        <v>5256</v>
      </c>
      <c r="G33" s="29" t="s">
        <v>5256</v>
      </c>
      <c r="H33" s="29">
        <v>5.491126756035E12</v>
      </c>
      <c r="I33" s="29" t="s">
        <v>5257</v>
      </c>
      <c r="J33" s="869">
        <v>29467.0</v>
      </c>
      <c r="K33" s="29" t="s">
        <v>141</v>
      </c>
      <c r="L33" s="29" t="s">
        <v>27</v>
      </c>
      <c r="M33" s="29">
        <v>435.0</v>
      </c>
      <c r="N33" s="29">
        <f t="shared" si="1"/>
        <v>435</v>
      </c>
      <c r="O33" s="29" t="s">
        <v>5709</v>
      </c>
      <c r="P33" s="29" t="s">
        <v>854</v>
      </c>
      <c r="Q33" s="177" t="s">
        <v>988</v>
      </c>
      <c r="R33" s="29" t="s">
        <v>2809</v>
      </c>
      <c r="S33" s="433">
        <f t="shared" ref="S33:S35" si="11">(M33*5%)</f>
        <v>21.75</v>
      </c>
      <c r="T33" s="223"/>
      <c r="U33" s="178"/>
      <c r="V33" s="309"/>
      <c r="W33" s="178"/>
      <c r="X33" s="309"/>
      <c r="Y33" s="178"/>
      <c r="Z33" s="178"/>
      <c r="AA33" s="178"/>
      <c r="AB33" s="178"/>
      <c r="AC33" s="178"/>
      <c r="AD33" s="178"/>
      <c r="AE33" s="178"/>
      <c r="AF33" s="178"/>
      <c r="AG33" s="178"/>
    </row>
    <row r="34">
      <c r="A34" s="29">
        <v>32.0</v>
      </c>
      <c r="B34" s="174">
        <v>45692.0</v>
      </c>
      <c r="C34" s="174">
        <v>45691.0</v>
      </c>
      <c r="D34" s="29">
        <v>12657.0</v>
      </c>
      <c r="E34" s="432">
        <v>0.0</v>
      </c>
      <c r="F34" s="184" t="s">
        <v>5710</v>
      </c>
      <c r="G34" s="184" t="s">
        <v>5710</v>
      </c>
      <c r="H34" s="184">
        <v>6.9087456E7</v>
      </c>
      <c r="I34" s="462" t="s">
        <v>5711</v>
      </c>
      <c r="J34" s="174"/>
      <c r="K34" s="29" t="s">
        <v>2260</v>
      </c>
      <c r="L34" s="29"/>
      <c r="M34" s="29">
        <v>285.0</v>
      </c>
      <c r="N34" s="29">
        <f t="shared" si="1"/>
        <v>285</v>
      </c>
      <c r="O34" s="468"/>
      <c r="P34" s="29" t="s">
        <v>854</v>
      </c>
      <c r="Q34" s="177" t="s">
        <v>988</v>
      </c>
      <c r="R34" s="29" t="s">
        <v>5712</v>
      </c>
      <c r="S34" s="433">
        <f t="shared" si="11"/>
        <v>14.25</v>
      </c>
      <c r="T34" s="223"/>
      <c r="U34" s="178"/>
      <c r="V34" s="309"/>
      <c r="W34" s="178"/>
      <c r="X34" s="178"/>
      <c r="Y34" s="178"/>
      <c r="Z34" s="178"/>
      <c r="AA34" s="178"/>
      <c r="AB34" s="178"/>
      <c r="AC34" s="178"/>
      <c r="AD34" s="178"/>
      <c r="AE34" s="178"/>
      <c r="AF34" s="178"/>
      <c r="AG34" s="178"/>
    </row>
    <row r="35">
      <c r="A35" s="29">
        <v>33.0</v>
      </c>
      <c r="B35" s="174">
        <v>45692.0</v>
      </c>
      <c r="C35" s="174">
        <v>45692.0</v>
      </c>
      <c r="D35" s="29">
        <v>12663.0</v>
      </c>
      <c r="E35" s="465">
        <v>0.0</v>
      </c>
      <c r="F35" s="29" t="s">
        <v>5713</v>
      </c>
      <c r="G35" s="29" t="s">
        <v>5713</v>
      </c>
      <c r="H35" s="29">
        <v>7.7378412E7</v>
      </c>
      <c r="I35" s="29"/>
      <c r="J35" s="174"/>
      <c r="K35" s="29" t="s">
        <v>2260</v>
      </c>
      <c r="L35" s="29"/>
      <c r="M35" s="29">
        <v>692.0</v>
      </c>
      <c r="N35" s="29">
        <f t="shared" si="1"/>
        <v>692</v>
      </c>
      <c r="O35" s="29"/>
      <c r="P35" s="29" t="s">
        <v>854</v>
      </c>
      <c r="Q35" s="177" t="s">
        <v>988</v>
      </c>
      <c r="R35" s="29" t="s">
        <v>5714</v>
      </c>
      <c r="S35" s="433">
        <f t="shared" si="11"/>
        <v>34.6</v>
      </c>
      <c r="T35" s="223"/>
      <c r="U35" s="178"/>
      <c r="V35" s="309"/>
      <c r="W35" s="178"/>
      <c r="X35" s="178"/>
      <c r="Y35" s="178"/>
      <c r="Z35" s="178"/>
      <c r="AA35" s="178"/>
      <c r="AB35" s="178"/>
      <c r="AC35" s="178"/>
      <c r="AD35" s="178"/>
      <c r="AE35" s="178"/>
      <c r="AF35" s="178"/>
      <c r="AG35" s="178"/>
    </row>
    <row r="36">
      <c r="A36" s="592">
        <v>34.0</v>
      </c>
      <c r="B36" s="593">
        <v>45693.0</v>
      </c>
      <c r="C36" s="821" t="s">
        <v>5715</v>
      </c>
      <c r="D36" s="592">
        <v>12665.0</v>
      </c>
      <c r="E36" s="795">
        <v>4587268.0</v>
      </c>
      <c r="F36" s="592" t="s">
        <v>5716</v>
      </c>
      <c r="G36" s="592" t="s">
        <v>5717</v>
      </c>
      <c r="H36" s="592">
        <v>7.5027766E7</v>
      </c>
      <c r="I36" s="592"/>
      <c r="J36" s="593"/>
      <c r="K36" s="592" t="s">
        <v>305</v>
      </c>
      <c r="L36" s="592" t="s">
        <v>27</v>
      </c>
      <c r="M36" s="592">
        <v>1009.0</v>
      </c>
      <c r="N36" s="592">
        <f t="shared" si="1"/>
        <v>1009</v>
      </c>
      <c r="O36" s="592"/>
      <c r="P36" s="592" t="s">
        <v>854</v>
      </c>
      <c r="Q36" s="597" t="s">
        <v>1885</v>
      </c>
      <c r="R36" s="592" t="s">
        <v>5718</v>
      </c>
      <c r="S36" s="598">
        <f t="shared" ref="S36:S37" si="12">(M36*5%)/2</f>
        <v>25.225</v>
      </c>
      <c r="T36" s="599"/>
      <c r="U36" s="600"/>
      <c r="V36" s="743">
        <f t="shared" ref="V36:V37" si="13">S36</f>
        <v>25.225</v>
      </c>
      <c r="W36" s="599"/>
      <c r="X36" s="599"/>
      <c r="Y36" s="599"/>
      <c r="Z36" s="599"/>
      <c r="AA36" s="599"/>
      <c r="AB36" s="599"/>
      <c r="AC36" s="599"/>
      <c r="AD36" s="599"/>
      <c r="AE36" s="599"/>
      <c r="AF36" s="599"/>
      <c r="AG36" s="599"/>
    </row>
    <row r="37">
      <c r="A37" s="592">
        <v>35.0</v>
      </c>
      <c r="B37" s="593">
        <v>45694.0</v>
      </c>
      <c r="C37" s="593">
        <v>45703.0</v>
      </c>
      <c r="D37" s="592">
        <v>12689.0</v>
      </c>
      <c r="E37" s="795">
        <v>7098180.0</v>
      </c>
      <c r="F37" s="594" t="s">
        <v>5719</v>
      </c>
      <c r="G37" s="594" t="s">
        <v>5719</v>
      </c>
      <c r="H37" s="594">
        <v>7.2072845E7</v>
      </c>
      <c r="I37" s="594" t="s">
        <v>5720</v>
      </c>
      <c r="J37" s="593">
        <v>33846.0</v>
      </c>
      <c r="K37" s="592" t="s">
        <v>1449</v>
      </c>
      <c r="L37" s="592" t="s">
        <v>27</v>
      </c>
      <c r="M37" s="592">
        <v>930.0</v>
      </c>
      <c r="N37" s="592">
        <f t="shared" si="1"/>
        <v>930</v>
      </c>
      <c r="O37" s="592" t="s">
        <v>5500</v>
      </c>
      <c r="P37" s="592" t="s">
        <v>5721</v>
      </c>
      <c r="Q37" s="597" t="s">
        <v>1885</v>
      </c>
      <c r="R37" s="592" t="s">
        <v>5722</v>
      </c>
      <c r="S37" s="598">
        <f t="shared" si="12"/>
        <v>23.25</v>
      </c>
      <c r="T37" s="599"/>
      <c r="U37" s="599"/>
      <c r="V37" s="743">
        <f t="shared" si="13"/>
        <v>23.25</v>
      </c>
      <c r="W37" s="599"/>
      <c r="X37" s="599"/>
      <c r="Y37" s="599"/>
      <c r="Z37" s="599"/>
      <c r="AA37" s="599"/>
      <c r="AB37" s="599"/>
      <c r="AC37" s="599"/>
      <c r="AD37" s="599"/>
      <c r="AE37" s="599"/>
      <c r="AF37" s="599"/>
      <c r="AG37" s="599"/>
    </row>
    <row r="38">
      <c r="A38" s="29">
        <v>36.0</v>
      </c>
      <c r="B38" s="174">
        <v>45694.0</v>
      </c>
      <c r="C38" s="174">
        <v>45724.0</v>
      </c>
      <c r="D38" s="29">
        <v>12690.0</v>
      </c>
      <c r="E38" s="432">
        <v>8160403.0</v>
      </c>
      <c r="F38" s="223" t="s">
        <v>5723</v>
      </c>
      <c r="G38" s="223" t="s">
        <v>5723</v>
      </c>
      <c r="H38" s="184"/>
      <c r="I38" s="225" t="s">
        <v>5724</v>
      </c>
      <c r="J38" s="174"/>
      <c r="K38" s="29" t="s">
        <v>98</v>
      </c>
      <c r="L38" s="29" t="s">
        <v>27</v>
      </c>
      <c r="M38" s="29">
        <v>470.0</v>
      </c>
      <c r="N38" s="592">
        <f t="shared" si="1"/>
        <v>470</v>
      </c>
      <c r="O38" s="176" t="s">
        <v>5725</v>
      </c>
      <c r="P38" s="29" t="s">
        <v>854</v>
      </c>
      <c r="Q38" s="177" t="s">
        <v>988</v>
      </c>
      <c r="R38" s="29" t="s">
        <v>5726</v>
      </c>
      <c r="S38" s="433">
        <f>(M38*5%)</f>
        <v>23.5</v>
      </c>
      <c r="T38" s="223"/>
      <c r="U38" s="178"/>
      <c r="V38" s="309"/>
      <c r="W38" s="178"/>
      <c r="X38" s="178"/>
      <c r="Y38" s="178"/>
      <c r="Z38" s="178"/>
      <c r="AA38" s="178"/>
      <c r="AB38" s="178"/>
      <c r="AC38" s="178"/>
      <c r="AD38" s="178"/>
      <c r="AE38" s="178"/>
      <c r="AF38" s="178"/>
      <c r="AG38" s="178"/>
    </row>
    <row r="39">
      <c r="A39" s="592">
        <v>37.0</v>
      </c>
      <c r="B39" s="593">
        <v>45695.0</v>
      </c>
      <c r="C39" s="593">
        <v>45702.0</v>
      </c>
      <c r="D39" s="592">
        <v>12696.0</v>
      </c>
      <c r="E39" s="796">
        <v>2.720661013E9</v>
      </c>
      <c r="F39" s="592" t="s">
        <v>5727</v>
      </c>
      <c r="G39" s="592" t="s">
        <v>5728</v>
      </c>
      <c r="H39" s="592">
        <v>7.7352456E7</v>
      </c>
      <c r="I39" s="592"/>
      <c r="J39" s="593"/>
      <c r="K39" s="592" t="s">
        <v>374</v>
      </c>
      <c r="L39" s="592" t="s">
        <v>44</v>
      </c>
      <c r="M39" s="592">
        <v>1530.0</v>
      </c>
      <c r="N39" s="592">
        <f t="shared" si="1"/>
        <v>1530</v>
      </c>
      <c r="O39" s="632" t="s">
        <v>5729</v>
      </c>
      <c r="P39" s="592" t="s">
        <v>854</v>
      </c>
      <c r="Q39" s="597" t="s">
        <v>1885</v>
      </c>
      <c r="R39" s="669" t="s">
        <v>5730</v>
      </c>
      <c r="S39" s="598">
        <f t="shared" ref="S39:S46" si="14">(M39*5%)/2</f>
        <v>38.25</v>
      </c>
      <c r="T39" s="666"/>
      <c r="U39" s="663"/>
      <c r="V39" s="743">
        <f t="shared" ref="V39:V46" si="15">S39</f>
        <v>38.25</v>
      </c>
      <c r="W39" s="599"/>
      <c r="X39" s="599"/>
      <c r="Y39" s="599"/>
      <c r="Z39" s="599"/>
      <c r="AA39" s="599"/>
      <c r="AB39" s="599"/>
      <c r="AC39" s="599"/>
      <c r="AD39" s="599"/>
      <c r="AE39" s="599"/>
      <c r="AF39" s="599"/>
      <c r="AG39" s="599"/>
    </row>
    <row r="40">
      <c r="A40" s="592">
        <v>38.0</v>
      </c>
      <c r="B40" s="593">
        <v>45696.0</v>
      </c>
      <c r="C40" s="593">
        <v>45696.0</v>
      </c>
      <c r="D40" s="592">
        <v>12705.0</v>
      </c>
      <c r="E40" s="796">
        <v>3920033.0</v>
      </c>
      <c r="F40" s="592" t="s">
        <v>5731</v>
      </c>
      <c r="G40" s="592" t="s">
        <v>5731</v>
      </c>
      <c r="H40" s="592">
        <v>7.7672468E7</v>
      </c>
      <c r="I40" s="592" t="s">
        <v>5732</v>
      </c>
      <c r="J40" s="593"/>
      <c r="K40" s="592" t="s">
        <v>418</v>
      </c>
      <c r="L40" s="592"/>
      <c r="M40" s="592">
        <v>258.0</v>
      </c>
      <c r="N40" s="592">
        <f t="shared" si="1"/>
        <v>258</v>
      </c>
      <c r="O40" s="596"/>
      <c r="P40" s="592" t="s">
        <v>854</v>
      </c>
      <c r="Q40" s="597" t="s">
        <v>1885</v>
      </c>
      <c r="R40" s="592" t="s">
        <v>1934</v>
      </c>
      <c r="S40" s="598">
        <f t="shared" si="14"/>
        <v>6.45</v>
      </c>
      <c r="T40" s="666"/>
      <c r="U40" s="663"/>
      <c r="V40" s="743">
        <f t="shared" si="15"/>
        <v>6.45</v>
      </c>
      <c r="W40" s="599"/>
      <c r="X40" s="599"/>
      <c r="Y40" s="599"/>
      <c r="Z40" s="599"/>
      <c r="AA40" s="599"/>
      <c r="AB40" s="599"/>
      <c r="AC40" s="599"/>
      <c r="AD40" s="599"/>
      <c r="AE40" s="599"/>
      <c r="AF40" s="599"/>
      <c r="AG40" s="599"/>
    </row>
    <row r="41">
      <c r="A41" s="592">
        <v>39.0</v>
      </c>
      <c r="B41" s="593">
        <v>45696.0</v>
      </c>
      <c r="C41" s="593">
        <v>45696.0</v>
      </c>
      <c r="D41" s="592">
        <v>12706.0</v>
      </c>
      <c r="E41" s="796">
        <v>6378111.0</v>
      </c>
      <c r="F41" s="592" t="s">
        <v>5733</v>
      </c>
      <c r="G41" s="592" t="s">
        <v>5734</v>
      </c>
      <c r="H41" s="592">
        <v>7.2185003E7</v>
      </c>
      <c r="I41" s="592" t="s">
        <v>5735</v>
      </c>
      <c r="J41" s="593">
        <v>31578.0</v>
      </c>
      <c r="K41" s="592" t="s">
        <v>391</v>
      </c>
      <c r="L41" s="592"/>
      <c r="M41" s="592">
        <f>850+850</f>
        <v>1700</v>
      </c>
      <c r="N41" s="592">
        <f t="shared" si="1"/>
        <v>1700</v>
      </c>
      <c r="O41" s="592" t="s">
        <v>5736</v>
      </c>
      <c r="P41" s="592" t="s">
        <v>854</v>
      </c>
      <c r="Q41" s="597" t="s">
        <v>1885</v>
      </c>
      <c r="R41" s="592" t="s">
        <v>5737</v>
      </c>
      <c r="S41" s="598">
        <f t="shared" si="14"/>
        <v>42.5</v>
      </c>
      <c r="T41" s="666"/>
      <c r="U41" s="663"/>
      <c r="V41" s="743">
        <f t="shared" si="15"/>
        <v>42.5</v>
      </c>
      <c r="W41" s="599"/>
      <c r="X41" s="599"/>
      <c r="Y41" s="599"/>
      <c r="Z41" s="599"/>
      <c r="AA41" s="599"/>
      <c r="AB41" s="599"/>
      <c r="AC41" s="599"/>
      <c r="AD41" s="599"/>
      <c r="AE41" s="599"/>
      <c r="AF41" s="599"/>
      <c r="AG41" s="599"/>
    </row>
    <row r="42">
      <c r="A42" s="592">
        <v>40.0</v>
      </c>
      <c r="B42" s="593">
        <v>45696.0</v>
      </c>
      <c r="C42" s="593">
        <v>45696.0</v>
      </c>
      <c r="D42" s="592">
        <v>12707.0</v>
      </c>
      <c r="E42" s="795">
        <v>1.2416405E7</v>
      </c>
      <c r="F42" s="594" t="s">
        <v>5738</v>
      </c>
      <c r="G42" s="594" t="s">
        <v>5738</v>
      </c>
      <c r="H42" s="594">
        <v>7.7010273E7</v>
      </c>
      <c r="I42" s="592" t="s">
        <v>5739</v>
      </c>
      <c r="J42" s="593"/>
      <c r="K42" s="592" t="s">
        <v>418</v>
      </c>
      <c r="L42" s="592"/>
      <c r="M42" s="592">
        <v>387.0</v>
      </c>
      <c r="N42" s="592">
        <f t="shared" si="1"/>
        <v>387</v>
      </c>
      <c r="O42" s="592"/>
      <c r="P42" s="592" t="s">
        <v>854</v>
      </c>
      <c r="Q42" s="597" t="s">
        <v>1885</v>
      </c>
      <c r="R42" s="592" t="s">
        <v>5740</v>
      </c>
      <c r="S42" s="598">
        <f t="shared" si="14"/>
        <v>9.675</v>
      </c>
      <c r="T42" s="600"/>
      <c r="U42" s="599"/>
      <c r="V42" s="743">
        <f t="shared" si="15"/>
        <v>9.675</v>
      </c>
      <c r="W42" s="599"/>
      <c r="X42" s="599"/>
      <c r="Y42" s="599"/>
      <c r="Z42" s="599"/>
      <c r="AA42" s="599"/>
      <c r="AB42" s="599"/>
      <c r="AC42" s="599"/>
      <c r="AD42" s="599"/>
      <c r="AE42" s="599"/>
      <c r="AF42" s="599"/>
      <c r="AG42" s="599"/>
    </row>
    <row r="43">
      <c r="A43" s="592">
        <v>41.0</v>
      </c>
      <c r="B43" s="593">
        <v>45696.0</v>
      </c>
      <c r="C43" s="593">
        <v>45696.0</v>
      </c>
      <c r="D43" s="592">
        <v>12708.0</v>
      </c>
      <c r="E43" s="796">
        <v>4.772700016E9</v>
      </c>
      <c r="F43" s="592" t="s">
        <v>5741</v>
      </c>
      <c r="G43" s="592" t="s">
        <v>5742</v>
      </c>
      <c r="H43" s="592">
        <v>7.2121664E7</v>
      </c>
      <c r="I43" s="592" t="s">
        <v>5743</v>
      </c>
      <c r="J43" s="593">
        <v>32533.0</v>
      </c>
      <c r="K43" s="592" t="s">
        <v>418</v>
      </c>
      <c r="L43" s="592"/>
      <c r="M43" s="592">
        <v>129.0</v>
      </c>
      <c r="N43" s="592">
        <f t="shared" si="1"/>
        <v>129</v>
      </c>
      <c r="O43" s="592"/>
      <c r="P43" s="592" t="s">
        <v>854</v>
      </c>
      <c r="Q43" s="597" t="s">
        <v>1885</v>
      </c>
      <c r="R43" s="592" t="s">
        <v>1880</v>
      </c>
      <c r="S43" s="598">
        <f t="shared" si="14"/>
        <v>3.225</v>
      </c>
      <c r="T43" s="600"/>
      <c r="U43" s="599"/>
      <c r="V43" s="743">
        <f t="shared" si="15"/>
        <v>3.225</v>
      </c>
      <c r="W43" s="599"/>
      <c r="X43" s="599"/>
      <c r="Y43" s="599"/>
      <c r="Z43" s="599"/>
      <c r="AA43" s="599"/>
      <c r="AB43" s="599"/>
      <c r="AC43" s="599"/>
      <c r="AD43" s="599"/>
      <c r="AE43" s="599"/>
      <c r="AF43" s="599"/>
      <c r="AG43" s="599"/>
    </row>
    <row r="44">
      <c r="A44" s="592">
        <v>42.0</v>
      </c>
      <c r="B44" s="593">
        <v>45696.0</v>
      </c>
      <c r="C44" s="593">
        <v>45696.0</v>
      </c>
      <c r="D44" s="592">
        <v>12709.0</v>
      </c>
      <c r="E44" s="796">
        <v>4466036.0</v>
      </c>
      <c r="F44" s="592" t="s">
        <v>5744</v>
      </c>
      <c r="G44" s="592" t="s">
        <v>5744</v>
      </c>
      <c r="H44" s="592">
        <v>7.6944489E7</v>
      </c>
      <c r="I44" s="592"/>
      <c r="J44" s="593"/>
      <c r="K44" s="592" t="s">
        <v>418</v>
      </c>
      <c r="L44" s="592"/>
      <c r="M44" s="592">
        <v>258.0</v>
      </c>
      <c r="N44" s="592">
        <f t="shared" si="1"/>
        <v>258</v>
      </c>
      <c r="O44" s="596"/>
      <c r="P44" s="592" t="s">
        <v>854</v>
      </c>
      <c r="Q44" s="597" t="s">
        <v>1885</v>
      </c>
      <c r="R44" s="592" t="s">
        <v>1934</v>
      </c>
      <c r="S44" s="598">
        <f t="shared" si="14"/>
        <v>6.45</v>
      </c>
      <c r="T44" s="598"/>
      <c r="U44" s="663"/>
      <c r="V44" s="743">
        <f t="shared" si="15"/>
        <v>6.45</v>
      </c>
      <c r="W44" s="599"/>
      <c r="X44" s="599"/>
      <c r="Y44" s="599"/>
      <c r="Z44" s="599"/>
      <c r="AA44" s="599"/>
      <c r="AB44" s="599"/>
      <c r="AC44" s="599"/>
      <c r="AD44" s="599"/>
      <c r="AE44" s="599"/>
      <c r="AF44" s="599"/>
      <c r="AG44" s="599"/>
    </row>
    <row r="45">
      <c r="A45" s="592">
        <v>43.0</v>
      </c>
      <c r="B45" s="593">
        <v>45696.0</v>
      </c>
      <c r="C45" s="593">
        <v>45696.0</v>
      </c>
      <c r="D45" s="592">
        <v>12710.0</v>
      </c>
      <c r="E45" s="795">
        <v>6231062.0</v>
      </c>
      <c r="F45" s="594" t="s">
        <v>5745</v>
      </c>
      <c r="G45" s="594" t="s">
        <v>5745</v>
      </c>
      <c r="H45" s="594">
        <v>7.339177E7</v>
      </c>
      <c r="I45" s="594" t="s">
        <v>5746</v>
      </c>
      <c r="J45" s="593"/>
      <c r="K45" s="592" t="s">
        <v>418</v>
      </c>
      <c r="L45" s="592"/>
      <c r="M45" s="592">
        <v>724.0</v>
      </c>
      <c r="N45" s="592">
        <f t="shared" si="1"/>
        <v>724</v>
      </c>
      <c r="O45" s="596"/>
      <c r="P45" s="592" t="s">
        <v>827</v>
      </c>
      <c r="Q45" s="597" t="s">
        <v>1885</v>
      </c>
      <c r="R45" s="592" t="s">
        <v>5747</v>
      </c>
      <c r="S45" s="598">
        <f t="shared" si="14"/>
        <v>18.1</v>
      </c>
      <c r="T45" s="598"/>
      <c r="U45" s="663"/>
      <c r="V45" s="743">
        <f t="shared" si="15"/>
        <v>18.1</v>
      </c>
      <c r="W45" s="599"/>
      <c r="X45" s="599"/>
      <c r="Y45" s="599"/>
      <c r="Z45" s="599"/>
      <c r="AA45" s="599"/>
      <c r="AB45" s="599"/>
      <c r="AC45" s="599"/>
      <c r="AD45" s="599"/>
      <c r="AE45" s="599"/>
      <c r="AF45" s="599"/>
      <c r="AG45" s="599"/>
    </row>
    <row r="46">
      <c r="A46" s="592">
        <v>44.0</v>
      </c>
      <c r="B46" s="593">
        <v>45696.0</v>
      </c>
      <c r="C46" s="593">
        <v>45696.0</v>
      </c>
      <c r="D46" s="592">
        <v>12711.0</v>
      </c>
      <c r="E46" s="796">
        <v>3847006.0</v>
      </c>
      <c r="F46" s="592" t="s">
        <v>5748</v>
      </c>
      <c r="G46" s="592" t="s">
        <v>5749</v>
      </c>
      <c r="H46" s="592">
        <v>7.7045961E7</v>
      </c>
      <c r="I46" s="592" t="s">
        <v>5750</v>
      </c>
      <c r="J46" s="593"/>
      <c r="K46" s="592" t="s">
        <v>98</v>
      </c>
      <c r="L46" s="592" t="s">
        <v>27</v>
      </c>
      <c r="M46" s="664">
        <v>939.0</v>
      </c>
      <c r="N46" s="592">
        <f t="shared" si="1"/>
        <v>939</v>
      </c>
      <c r="O46" s="620" t="s">
        <v>5751</v>
      </c>
      <c r="P46" s="592" t="s">
        <v>1203</v>
      </c>
      <c r="Q46" s="597" t="s">
        <v>1885</v>
      </c>
      <c r="R46" s="592" t="s">
        <v>5752</v>
      </c>
      <c r="S46" s="598">
        <f t="shared" si="14"/>
        <v>23.475</v>
      </c>
      <c r="T46" s="665"/>
      <c r="U46" s="663"/>
      <c r="V46" s="743">
        <f t="shared" si="15"/>
        <v>23.475</v>
      </c>
      <c r="W46" s="599"/>
      <c r="X46" s="599"/>
      <c r="Y46" s="599"/>
      <c r="Z46" s="599"/>
      <c r="AA46" s="599"/>
      <c r="AB46" s="599"/>
      <c r="AC46" s="599"/>
      <c r="AD46" s="599"/>
      <c r="AE46" s="599"/>
      <c r="AF46" s="599"/>
      <c r="AG46" s="599"/>
    </row>
    <row r="47">
      <c r="A47" s="29">
        <v>45.0</v>
      </c>
      <c r="B47" s="174">
        <v>45696.0</v>
      </c>
      <c r="C47" s="174">
        <v>45696.0</v>
      </c>
      <c r="D47" s="29">
        <v>12712.0</v>
      </c>
      <c r="E47" s="465">
        <v>7702739.0</v>
      </c>
      <c r="F47" s="184" t="s">
        <v>5230</v>
      </c>
      <c r="G47" s="29" t="s">
        <v>5230</v>
      </c>
      <c r="H47" s="29">
        <v>6.9236678E7</v>
      </c>
      <c r="I47" s="29" t="s">
        <v>5231</v>
      </c>
      <c r="J47" s="869"/>
      <c r="K47" s="29" t="s">
        <v>119</v>
      </c>
      <c r="L47" s="216"/>
      <c r="M47" s="29">
        <v>1299.0</v>
      </c>
      <c r="N47" s="592">
        <f t="shared" si="1"/>
        <v>1299</v>
      </c>
      <c r="O47" s="905" t="s">
        <v>2845</v>
      </c>
      <c r="P47" s="29" t="s">
        <v>854</v>
      </c>
      <c r="Q47" s="177" t="s">
        <v>988</v>
      </c>
      <c r="R47" s="29" t="s">
        <v>5233</v>
      </c>
      <c r="S47" s="433">
        <f>(M47*5%)</f>
        <v>64.95</v>
      </c>
      <c r="T47" s="549"/>
      <c r="U47" s="662"/>
      <c r="V47" s="309"/>
      <c r="W47" s="178"/>
      <c r="X47" s="178"/>
      <c r="Y47" s="178"/>
      <c r="Z47" s="178"/>
      <c r="AA47" s="178"/>
      <c r="AB47" s="178"/>
      <c r="AC47" s="178"/>
      <c r="AD47" s="178"/>
      <c r="AE47" s="178"/>
      <c r="AF47" s="178"/>
      <c r="AG47" s="178"/>
    </row>
    <row r="48">
      <c r="A48" s="592">
        <v>46.0</v>
      </c>
      <c r="B48" s="593">
        <v>45696.0</v>
      </c>
      <c r="C48" s="593">
        <v>45696.0</v>
      </c>
      <c r="D48" s="592">
        <v>12713.0</v>
      </c>
      <c r="E48" s="796">
        <v>6268678.0</v>
      </c>
      <c r="F48" s="592" t="s">
        <v>5345</v>
      </c>
      <c r="G48" s="592" t="s">
        <v>5346</v>
      </c>
      <c r="H48" s="592">
        <v>7.8008725E7</v>
      </c>
      <c r="I48" s="592" t="s">
        <v>5347</v>
      </c>
      <c r="J48" s="866"/>
      <c r="K48" s="592" t="s">
        <v>119</v>
      </c>
      <c r="L48" s="592" t="s">
        <v>27</v>
      </c>
      <c r="M48" s="592">
        <v>879.0</v>
      </c>
      <c r="N48" s="592">
        <f t="shared" si="1"/>
        <v>879</v>
      </c>
      <c r="O48" s="660" t="s">
        <v>2845</v>
      </c>
      <c r="P48" s="592" t="s">
        <v>854</v>
      </c>
      <c r="Q48" s="597" t="s">
        <v>1885</v>
      </c>
      <c r="R48" s="592" t="s">
        <v>5349</v>
      </c>
      <c r="S48" s="598">
        <f t="shared" ref="S48:S49" si="16">(M48*5%)/2</f>
        <v>21.975</v>
      </c>
      <c r="T48" s="665"/>
      <c r="U48" s="663"/>
      <c r="V48" s="743">
        <f t="shared" ref="V48:V49" si="17">S48</f>
        <v>21.975</v>
      </c>
      <c r="W48" s="599"/>
      <c r="X48" s="599"/>
      <c r="Y48" s="599"/>
      <c r="Z48" s="599"/>
      <c r="AA48" s="599"/>
      <c r="AB48" s="599"/>
      <c r="AC48" s="599"/>
      <c r="AD48" s="599"/>
      <c r="AE48" s="599"/>
      <c r="AF48" s="599"/>
      <c r="AG48" s="599"/>
    </row>
    <row r="49">
      <c r="A49" s="592">
        <v>47.0</v>
      </c>
      <c r="B49" s="593">
        <v>45697.0</v>
      </c>
      <c r="C49" s="593">
        <v>45698.0</v>
      </c>
      <c r="D49" s="592">
        <v>12731.0</v>
      </c>
      <c r="E49" s="796">
        <v>0.0</v>
      </c>
      <c r="F49" s="592" t="s">
        <v>5753</v>
      </c>
      <c r="G49" s="592" t="s">
        <v>5753</v>
      </c>
      <c r="H49" s="592">
        <v>6.1538525E7</v>
      </c>
      <c r="I49" s="592"/>
      <c r="J49" s="593"/>
      <c r="K49" s="592" t="s">
        <v>1740</v>
      </c>
      <c r="L49" s="596"/>
      <c r="M49" s="592">
        <v>2100.0</v>
      </c>
      <c r="N49" s="592">
        <f t="shared" si="1"/>
        <v>2100</v>
      </c>
      <c r="O49" s="632" t="s">
        <v>5754</v>
      </c>
      <c r="P49" s="592" t="s">
        <v>854</v>
      </c>
      <c r="Q49" s="597" t="s">
        <v>1885</v>
      </c>
      <c r="R49" s="592" t="s">
        <v>5755</v>
      </c>
      <c r="S49" s="598">
        <f t="shared" si="16"/>
        <v>52.5</v>
      </c>
      <c r="T49" s="665"/>
      <c r="U49" s="663"/>
      <c r="V49" s="743">
        <f t="shared" si="17"/>
        <v>52.5</v>
      </c>
      <c r="W49" s="599"/>
      <c r="X49" s="599"/>
      <c r="Y49" s="599"/>
      <c r="Z49" s="599"/>
      <c r="AA49" s="599"/>
      <c r="AB49" s="599"/>
      <c r="AC49" s="599"/>
      <c r="AD49" s="599"/>
      <c r="AE49" s="599"/>
      <c r="AF49" s="599"/>
      <c r="AG49" s="599"/>
    </row>
    <row r="50">
      <c r="A50" s="39">
        <v>51.0</v>
      </c>
      <c r="B50" s="364">
        <v>45697.0</v>
      </c>
      <c r="C50" s="364">
        <v>45696.0</v>
      </c>
      <c r="D50" s="39">
        <v>12732.0</v>
      </c>
      <c r="E50" s="906">
        <v>3847006.0</v>
      </c>
      <c r="F50" s="39" t="s">
        <v>5748</v>
      </c>
      <c r="G50" s="39" t="s">
        <v>5749</v>
      </c>
      <c r="H50" s="39">
        <v>7.7045961E7</v>
      </c>
      <c r="I50" s="39" t="s">
        <v>5750</v>
      </c>
      <c r="J50" s="364"/>
      <c r="K50" s="39" t="s">
        <v>5756</v>
      </c>
      <c r="L50" s="881"/>
      <c r="M50" s="39">
        <v>50.0</v>
      </c>
      <c r="N50" s="39">
        <f t="shared" si="1"/>
        <v>50</v>
      </c>
      <c r="O50" s="39" t="s">
        <v>1828</v>
      </c>
      <c r="P50" s="39" t="s">
        <v>854</v>
      </c>
      <c r="Q50" s="369" t="s">
        <v>1885</v>
      </c>
      <c r="R50" s="39" t="s">
        <v>5757</v>
      </c>
      <c r="S50" s="907">
        <v>0.0</v>
      </c>
      <c r="T50" s="908"/>
      <c r="U50" s="370"/>
      <c r="V50" s="907">
        <v>0.0</v>
      </c>
      <c r="W50" s="370"/>
      <c r="X50" s="909" t="s">
        <v>5758</v>
      </c>
      <c r="Y50" s="370"/>
      <c r="Z50" s="370"/>
      <c r="AA50" s="370"/>
      <c r="AB50" s="370"/>
      <c r="AC50" s="370"/>
      <c r="AD50" s="370"/>
      <c r="AE50" s="370"/>
      <c r="AF50" s="370"/>
      <c r="AG50" s="370"/>
    </row>
    <row r="51">
      <c r="A51" s="592">
        <v>49.0</v>
      </c>
      <c r="B51" s="593">
        <v>45697.0</v>
      </c>
      <c r="C51" s="593">
        <v>45697.0</v>
      </c>
      <c r="D51" s="592">
        <v>12733.0</v>
      </c>
      <c r="E51" s="796">
        <v>3234262.0</v>
      </c>
      <c r="F51" s="592" t="s">
        <v>5759</v>
      </c>
      <c r="G51" s="592" t="s">
        <v>5760</v>
      </c>
      <c r="H51" s="592">
        <v>7.5011593E7</v>
      </c>
      <c r="I51" s="596"/>
      <c r="J51" s="593"/>
      <c r="K51" s="592" t="s">
        <v>418</v>
      </c>
      <c r="L51" s="596"/>
      <c r="M51" s="592">
        <v>545.0</v>
      </c>
      <c r="N51" s="592">
        <f t="shared" si="1"/>
        <v>545</v>
      </c>
      <c r="O51" s="596"/>
      <c r="P51" s="592" t="s">
        <v>854</v>
      </c>
      <c r="Q51" s="597" t="s">
        <v>1885</v>
      </c>
      <c r="R51" s="592" t="s">
        <v>5761</v>
      </c>
      <c r="S51" s="598">
        <f t="shared" ref="S51:S56" si="18">(M51*5%)/2</f>
        <v>13.625</v>
      </c>
      <c r="T51" s="665"/>
      <c r="U51" s="663"/>
      <c r="V51" s="743">
        <f t="shared" ref="V51:V56" si="19">S51</f>
        <v>13.625</v>
      </c>
      <c r="W51" s="599"/>
      <c r="X51" s="599"/>
      <c r="Y51" s="599"/>
      <c r="Z51" s="599"/>
      <c r="AA51" s="599"/>
      <c r="AB51" s="599"/>
      <c r="AC51" s="599"/>
      <c r="AD51" s="599"/>
      <c r="AE51" s="599"/>
      <c r="AF51" s="599"/>
      <c r="AG51" s="599"/>
    </row>
    <row r="52">
      <c r="A52" s="592">
        <v>50.0</v>
      </c>
      <c r="B52" s="593">
        <v>45697.0</v>
      </c>
      <c r="C52" s="593">
        <v>45697.0</v>
      </c>
      <c r="D52" s="592">
        <v>12734.0</v>
      </c>
      <c r="E52" s="796">
        <v>6394711.0</v>
      </c>
      <c r="F52" s="592" t="s">
        <v>5762</v>
      </c>
      <c r="G52" s="592" t="s">
        <v>5762</v>
      </c>
      <c r="H52" s="592">
        <v>6.1501182E7</v>
      </c>
      <c r="I52" s="596"/>
      <c r="J52" s="593"/>
      <c r="K52" s="592" t="s">
        <v>418</v>
      </c>
      <c r="L52" s="596"/>
      <c r="M52" s="592">
        <v>932.0</v>
      </c>
      <c r="N52" s="592">
        <f t="shared" si="1"/>
        <v>932</v>
      </c>
      <c r="O52" s="596"/>
      <c r="P52" s="592" t="s">
        <v>854</v>
      </c>
      <c r="Q52" s="597" t="s">
        <v>1885</v>
      </c>
      <c r="R52" s="592" t="s">
        <v>5763</v>
      </c>
      <c r="S52" s="598">
        <f t="shared" si="18"/>
        <v>23.3</v>
      </c>
      <c r="T52" s="665"/>
      <c r="U52" s="599"/>
      <c r="V52" s="743">
        <f t="shared" si="19"/>
        <v>23.3</v>
      </c>
      <c r="W52" s="599"/>
      <c r="X52" s="599"/>
      <c r="Y52" s="599"/>
      <c r="Z52" s="599"/>
      <c r="AA52" s="599"/>
      <c r="AB52" s="599"/>
      <c r="AC52" s="599"/>
      <c r="AD52" s="599"/>
      <c r="AE52" s="599"/>
      <c r="AF52" s="599"/>
      <c r="AG52" s="599"/>
    </row>
    <row r="53">
      <c r="A53" s="592">
        <v>48.0</v>
      </c>
      <c r="B53" s="593">
        <v>45697.0</v>
      </c>
      <c r="C53" s="593">
        <v>45702.0</v>
      </c>
      <c r="D53" s="592">
        <v>12735.0</v>
      </c>
      <c r="E53" s="796">
        <v>6254758.0</v>
      </c>
      <c r="F53" s="592" t="s">
        <v>5764</v>
      </c>
      <c r="G53" s="592" t="s">
        <v>5765</v>
      </c>
      <c r="H53" s="592">
        <v>7.7341208E7</v>
      </c>
      <c r="I53" s="592" t="s">
        <v>5766</v>
      </c>
      <c r="J53" s="593">
        <v>32496.0</v>
      </c>
      <c r="K53" s="592" t="s">
        <v>1127</v>
      </c>
      <c r="L53" s="592" t="s">
        <v>27</v>
      </c>
      <c r="M53" s="592">
        <v>650.0</v>
      </c>
      <c r="N53" s="592">
        <f t="shared" si="1"/>
        <v>650</v>
      </c>
      <c r="O53" s="632" t="s">
        <v>5767</v>
      </c>
      <c r="P53" s="592" t="s">
        <v>854</v>
      </c>
      <c r="Q53" s="597" t="s">
        <v>1885</v>
      </c>
      <c r="R53" s="592" t="s">
        <v>5768</v>
      </c>
      <c r="S53" s="598">
        <f t="shared" si="18"/>
        <v>16.25</v>
      </c>
      <c r="T53" s="665"/>
      <c r="U53" s="663"/>
      <c r="V53" s="743">
        <f t="shared" si="19"/>
        <v>16.25</v>
      </c>
      <c r="W53" s="599"/>
      <c r="X53" s="599"/>
      <c r="Y53" s="599"/>
      <c r="Z53" s="599"/>
      <c r="AA53" s="599"/>
      <c r="AB53" s="599"/>
      <c r="AC53" s="599"/>
      <c r="AD53" s="599"/>
      <c r="AE53" s="599"/>
      <c r="AF53" s="599"/>
      <c r="AG53" s="599"/>
    </row>
    <row r="54">
      <c r="A54" s="592">
        <v>52.0</v>
      </c>
      <c r="B54" s="593">
        <v>45697.0</v>
      </c>
      <c r="C54" s="593">
        <v>45702.0</v>
      </c>
      <c r="D54" s="592">
        <v>12736.0</v>
      </c>
      <c r="E54" s="796">
        <v>2.947023016E9</v>
      </c>
      <c r="F54" s="592" t="s">
        <v>1372</v>
      </c>
      <c r="G54" s="592" t="s">
        <v>1373</v>
      </c>
      <c r="H54" s="592">
        <v>7.5557202E7</v>
      </c>
      <c r="I54" s="592"/>
      <c r="J54" s="593"/>
      <c r="K54" s="592" t="s">
        <v>305</v>
      </c>
      <c r="L54" s="592" t="s">
        <v>27</v>
      </c>
      <c r="M54" s="592">
        <v>888.0</v>
      </c>
      <c r="N54" s="592">
        <f t="shared" si="1"/>
        <v>888</v>
      </c>
      <c r="O54" s="596"/>
      <c r="P54" s="592" t="s">
        <v>854</v>
      </c>
      <c r="Q54" s="597" t="s">
        <v>1885</v>
      </c>
      <c r="R54" s="592" t="s">
        <v>5769</v>
      </c>
      <c r="S54" s="598">
        <f t="shared" si="18"/>
        <v>22.2</v>
      </c>
      <c r="T54" s="665"/>
      <c r="U54" s="599"/>
      <c r="V54" s="743">
        <f t="shared" si="19"/>
        <v>22.2</v>
      </c>
      <c r="W54" s="599"/>
      <c r="X54" s="599"/>
      <c r="Y54" s="599"/>
      <c r="Z54" s="599"/>
      <c r="AA54" s="599"/>
      <c r="AB54" s="599"/>
      <c r="AC54" s="599"/>
      <c r="AD54" s="599"/>
      <c r="AE54" s="599"/>
      <c r="AF54" s="599"/>
      <c r="AG54" s="599"/>
    </row>
    <row r="55">
      <c r="A55" s="592">
        <v>53.0</v>
      </c>
      <c r="B55" s="593">
        <v>45697.0</v>
      </c>
      <c r="C55" s="593">
        <v>45697.0</v>
      </c>
      <c r="D55" s="592">
        <v>12737.0</v>
      </c>
      <c r="E55" s="796">
        <v>7841703.0</v>
      </c>
      <c r="F55" s="592" t="s">
        <v>5770</v>
      </c>
      <c r="G55" s="592" t="s">
        <v>5770</v>
      </c>
      <c r="H55" s="592">
        <v>6.2120773E7</v>
      </c>
      <c r="I55" s="592"/>
      <c r="J55" s="593"/>
      <c r="K55" s="592" t="s">
        <v>141</v>
      </c>
      <c r="L55" s="592" t="s">
        <v>27</v>
      </c>
      <c r="M55" s="592">
        <v>569.0</v>
      </c>
      <c r="N55" s="592">
        <f t="shared" si="1"/>
        <v>569</v>
      </c>
      <c r="O55" s="592" t="s">
        <v>1628</v>
      </c>
      <c r="P55" s="592" t="s">
        <v>827</v>
      </c>
      <c r="Q55" s="597" t="s">
        <v>1885</v>
      </c>
      <c r="R55" s="592" t="s">
        <v>5687</v>
      </c>
      <c r="S55" s="598">
        <f t="shared" si="18"/>
        <v>14.225</v>
      </c>
      <c r="T55" s="665"/>
      <c r="U55" s="599"/>
      <c r="V55" s="743">
        <f t="shared" si="19"/>
        <v>14.225</v>
      </c>
      <c r="W55" s="599"/>
      <c r="X55" s="599"/>
      <c r="Y55" s="599"/>
      <c r="Z55" s="599"/>
      <c r="AA55" s="599"/>
      <c r="AB55" s="599"/>
      <c r="AC55" s="599"/>
      <c r="AD55" s="599"/>
      <c r="AE55" s="599"/>
      <c r="AF55" s="599"/>
      <c r="AG55" s="599"/>
    </row>
    <row r="56">
      <c r="A56" s="592">
        <v>54.0</v>
      </c>
      <c r="B56" s="593">
        <v>45697.0</v>
      </c>
      <c r="C56" s="593">
        <v>45697.0</v>
      </c>
      <c r="D56" s="592">
        <v>12738.0</v>
      </c>
      <c r="E56" s="796">
        <v>2.864382016E9</v>
      </c>
      <c r="F56" s="592" t="s">
        <v>5771</v>
      </c>
      <c r="G56" s="592" t="s">
        <v>5771</v>
      </c>
      <c r="H56" s="592">
        <v>7.2190182E7</v>
      </c>
      <c r="I56" s="596"/>
      <c r="J56" s="593"/>
      <c r="K56" s="592" t="s">
        <v>141</v>
      </c>
      <c r="L56" s="592" t="s">
        <v>27</v>
      </c>
      <c r="M56" s="592">
        <v>869.0</v>
      </c>
      <c r="N56" s="592">
        <f t="shared" si="1"/>
        <v>869</v>
      </c>
      <c r="O56" s="592" t="s">
        <v>1628</v>
      </c>
      <c r="P56" s="592" t="s">
        <v>854</v>
      </c>
      <c r="Q56" s="597" t="s">
        <v>1885</v>
      </c>
      <c r="R56" s="592" t="s">
        <v>5772</v>
      </c>
      <c r="S56" s="598">
        <f t="shared" si="18"/>
        <v>21.725</v>
      </c>
      <c r="T56" s="666"/>
      <c r="U56" s="599"/>
      <c r="V56" s="743">
        <f t="shared" si="19"/>
        <v>21.725</v>
      </c>
      <c r="W56" s="599"/>
      <c r="X56" s="599"/>
      <c r="Y56" s="599"/>
      <c r="Z56" s="599"/>
      <c r="AA56" s="599"/>
      <c r="AB56" s="599"/>
      <c r="AC56" s="599"/>
      <c r="AD56" s="599"/>
      <c r="AE56" s="599"/>
      <c r="AF56" s="599"/>
      <c r="AG56" s="599"/>
    </row>
    <row r="57">
      <c r="A57" s="29">
        <v>55.0</v>
      </c>
      <c r="B57" s="174">
        <v>45698.0</v>
      </c>
      <c r="C57" s="174">
        <v>45703.0</v>
      </c>
      <c r="D57" s="29">
        <v>12749.0</v>
      </c>
      <c r="E57" s="465">
        <v>5883882.0</v>
      </c>
      <c r="F57" s="29" t="s">
        <v>5773</v>
      </c>
      <c r="G57" s="29" t="s">
        <v>5774</v>
      </c>
      <c r="H57" s="29">
        <v>6.9191296E7</v>
      </c>
      <c r="I57" s="29"/>
      <c r="J57" s="174">
        <v>36954.0</v>
      </c>
      <c r="K57" s="29" t="s">
        <v>374</v>
      </c>
      <c r="L57" s="29" t="s">
        <v>27</v>
      </c>
      <c r="M57" s="29">
        <v>1079.0</v>
      </c>
      <c r="N57" s="592">
        <f t="shared" si="1"/>
        <v>1079</v>
      </c>
      <c r="O57" s="216"/>
      <c r="P57" s="29" t="s">
        <v>854</v>
      </c>
      <c r="Q57" s="177" t="s">
        <v>988</v>
      </c>
      <c r="R57" s="29" t="s">
        <v>5775</v>
      </c>
      <c r="S57" s="433">
        <f>(M57*5%)</f>
        <v>53.95</v>
      </c>
      <c r="T57" s="581"/>
      <c r="U57" s="178"/>
      <c r="V57" s="309"/>
      <c r="W57" s="178"/>
      <c r="X57" s="178"/>
      <c r="Y57" s="178"/>
      <c r="Z57" s="178"/>
      <c r="AA57" s="178"/>
      <c r="AB57" s="178"/>
      <c r="AC57" s="178"/>
      <c r="AD57" s="178"/>
      <c r="AE57" s="178"/>
      <c r="AF57" s="178"/>
      <c r="AG57" s="178"/>
    </row>
    <row r="58">
      <c r="A58" s="592">
        <v>56.0</v>
      </c>
      <c r="B58" s="593">
        <v>45698.0</v>
      </c>
      <c r="C58" s="593">
        <v>45698.0</v>
      </c>
      <c r="D58" s="592">
        <v>12750.0</v>
      </c>
      <c r="E58" s="796">
        <v>0.0</v>
      </c>
      <c r="F58" s="592" t="s">
        <v>5753</v>
      </c>
      <c r="G58" s="592" t="s">
        <v>5753</v>
      </c>
      <c r="H58" s="592">
        <v>6.1538525E7</v>
      </c>
      <c r="I58" s="592"/>
      <c r="J58" s="593"/>
      <c r="K58" s="592" t="s">
        <v>1740</v>
      </c>
      <c r="L58" s="596"/>
      <c r="M58" s="592">
        <v>2515.0</v>
      </c>
      <c r="N58" s="592">
        <f t="shared" si="1"/>
        <v>2515</v>
      </c>
      <c r="O58" s="821" t="s">
        <v>2845</v>
      </c>
      <c r="P58" s="592" t="s">
        <v>5721</v>
      </c>
      <c r="Q58" s="597" t="s">
        <v>1885</v>
      </c>
      <c r="R58" s="592" t="s">
        <v>4902</v>
      </c>
      <c r="S58" s="598">
        <f t="shared" ref="S58:S62" si="20">(M58*5%)/2</f>
        <v>62.875</v>
      </c>
      <c r="T58" s="666"/>
      <c r="U58" s="599"/>
      <c r="V58" s="743">
        <f t="shared" ref="V58:V62" si="21">S58</f>
        <v>62.875</v>
      </c>
      <c r="W58" s="599"/>
      <c r="X58" s="599"/>
      <c r="Y58" s="599"/>
      <c r="Z58" s="599"/>
      <c r="AA58" s="599"/>
      <c r="AB58" s="599"/>
      <c r="AC58" s="599"/>
      <c r="AD58" s="599"/>
      <c r="AE58" s="599"/>
      <c r="AF58" s="599"/>
      <c r="AG58" s="599"/>
    </row>
    <row r="59">
      <c r="A59" s="592">
        <v>57.0</v>
      </c>
      <c r="B59" s="593">
        <v>45699.0</v>
      </c>
      <c r="C59" s="593">
        <v>45701.0</v>
      </c>
      <c r="D59" s="592">
        <v>12761.0</v>
      </c>
      <c r="E59" s="796">
        <v>9655833.0</v>
      </c>
      <c r="F59" s="592" t="s">
        <v>5776</v>
      </c>
      <c r="G59" s="592" t="s">
        <v>5776</v>
      </c>
      <c r="H59" s="592">
        <v>7.5574753E7</v>
      </c>
      <c r="I59" s="592"/>
      <c r="J59" s="593"/>
      <c r="K59" s="592" t="s">
        <v>418</v>
      </c>
      <c r="L59" s="596"/>
      <c r="M59" s="592">
        <v>178.0</v>
      </c>
      <c r="N59" s="592">
        <f t="shared" si="1"/>
        <v>178</v>
      </c>
      <c r="O59" s="596"/>
      <c r="P59" s="592" t="s">
        <v>854</v>
      </c>
      <c r="Q59" s="597" t="s">
        <v>1885</v>
      </c>
      <c r="R59" s="592" t="s">
        <v>5777</v>
      </c>
      <c r="S59" s="598">
        <f t="shared" si="20"/>
        <v>4.45</v>
      </c>
      <c r="T59" s="665"/>
      <c r="U59" s="599"/>
      <c r="V59" s="743">
        <f t="shared" si="21"/>
        <v>4.45</v>
      </c>
      <c r="W59" s="599"/>
      <c r="X59" s="599"/>
      <c r="Y59" s="599"/>
      <c r="Z59" s="599"/>
      <c r="AA59" s="599"/>
      <c r="AB59" s="599"/>
      <c r="AC59" s="599"/>
      <c r="AD59" s="599"/>
      <c r="AE59" s="599"/>
      <c r="AF59" s="599"/>
      <c r="AG59" s="599"/>
    </row>
    <row r="60">
      <c r="A60" s="592">
        <v>58.0</v>
      </c>
      <c r="B60" s="593">
        <v>45699.0</v>
      </c>
      <c r="C60" s="593">
        <v>45702.0</v>
      </c>
      <c r="D60" s="592">
        <v>12762.0</v>
      </c>
      <c r="E60" s="796">
        <v>4.25963024E8</v>
      </c>
      <c r="F60" s="592" t="s">
        <v>5778</v>
      </c>
      <c r="G60" s="592" t="s">
        <v>5778</v>
      </c>
      <c r="H60" s="592">
        <v>7.8533856E7</v>
      </c>
      <c r="I60" s="592"/>
      <c r="J60" s="593"/>
      <c r="K60" s="592" t="s">
        <v>1449</v>
      </c>
      <c r="L60" s="592" t="s">
        <v>27</v>
      </c>
      <c r="M60" s="592">
        <v>930.0</v>
      </c>
      <c r="N60" s="592">
        <f t="shared" si="1"/>
        <v>930</v>
      </c>
      <c r="O60" s="596"/>
      <c r="P60" s="592" t="s">
        <v>854</v>
      </c>
      <c r="Q60" s="597" t="s">
        <v>1885</v>
      </c>
      <c r="R60" s="592" t="s">
        <v>5779</v>
      </c>
      <c r="S60" s="598">
        <f t="shared" si="20"/>
        <v>23.25</v>
      </c>
      <c r="T60" s="665"/>
      <c r="U60" s="599"/>
      <c r="V60" s="743">
        <f t="shared" si="21"/>
        <v>23.25</v>
      </c>
      <c r="W60" s="599"/>
      <c r="X60" s="599"/>
      <c r="Y60" s="599"/>
      <c r="Z60" s="599"/>
      <c r="AA60" s="599"/>
      <c r="AB60" s="599"/>
      <c r="AC60" s="599"/>
      <c r="AD60" s="599"/>
      <c r="AE60" s="599"/>
      <c r="AF60" s="599"/>
      <c r="AG60" s="599"/>
    </row>
    <row r="61">
      <c r="A61" s="592">
        <v>59.0</v>
      </c>
      <c r="B61" s="593">
        <v>45699.0</v>
      </c>
      <c r="C61" s="593">
        <v>45702.0</v>
      </c>
      <c r="D61" s="592">
        <v>12763.0</v>
      </c>
      <c r="E61" s="796">
        <v>6250465.0</v>
      </c>
      <c r="F61" s="594" t="s">
        <v>5780</v>
      </c>
      <c r="G61" s="592" t="s">
        <v>5780</v>
      </c>
      <c r="H61" s="592">
        <v>7.7073382E7</v>
      </c>
      <c r="I61" s="596"/>
      <c r="J61" s="593">
        <v>31898.0</v>
      </c>
      <c r="K61" s="592" t="s">
        <v>1449</v>
      </c>
      <c r="L61" s="592" t="s">
        <v>27</v>
      </c>
      <c r="M61" s="592">
        <v>465.0</v>
      </c>
      <c r="N61" s="592">
        <f t="shared" si="1"/>
        <v>465</v>
      </c>
      <c r="O61" s="632" t="s">
        <v>4586</v>
      </c>
      <c r="P61" s="592" t="s">
        <v>854</v>
      </c>
      <c r="Q61" s="597" t="s">
        <v>1885</v>
      </c>
      <c r="R61" s="592" t="s">
        <v>5781</v>
      </c>
      <c r="S61" s="598">
        <f t="shared" si="20"/>
        <v>11.625</v>
      </c>
      <c r="T61" s="665"/>
      <c r="U61" s="599"/>
      <c r="V61" s="743">
        <f t="shared" si="21"/>
        <v>11.625</v>
      </c>
      <c r="W61" s="599"/>
      <c r="X61" s="599"/>
      <c r="Y61" s="599"/>
      <c r="Z61" s="599"/>
      <c r="AA61" s="599"/>
      <c r="AB61" s="599"/>
      <c r="AC61" s="599"/>
      <c r="AD61" s="599"/>
      <c r="AE61" s="599"/>
      <c r="AF61" s="599"/>
      <c r="AG61" s="599"/>
    </row>
    <row r="62">
      <c r="A62" s="592">
        <v>60.0</v>
      </c>
      <c r="B62" s="593">
        <v>45700.0</v>
      </c>
      <c r="C62" s="593">
        <v>45703.0</v>
      </c>
      <c r="D62" s="592">
        <v>12770.0</v>
      </c>
      <c r="E62" s="796">
        <v>4637418.0</v>
      </c>
      <c r="F62" s="592" t="s">
        <v>5782</v>
      </c>
      <c r="G62" s="592" t="s">
        <v>5782</v>
      </c>
      <c r="H62" s="592" t="s">
        <v>5783</v>
      </c>
      <c r="I62" s="592"/>
      <c r="J62" s="593">
        <v>28587.0</v>
      </c>
      <c r="K62" s="592" t="s">
        <v>1449</v>
      </c>
      <c r="L62" s="592" t="s">
        <v>27</v>
      </c>
      <c r="M62" s="592">
        <v>1110.0</v>
      </c>
      <c r="N62" s="592">
        <f t="shared" si="1"/>
        <v>1110</v>
      </c>
      <c r="O62" s="596"/>
      <c r="P62" s="592" t="s">
        <v>854</v>
      </c>
      <c r="Q62" s="597" t="s">
        <v>1885</v>
      </c>
      <c r="R62" s="592" t="s">
        <v>5784</v>
      </c>
      <c r="S62" s="598">
        <f t="shared" si="20"/>
        <v>27.75</v>
      </c>
      <c r="T62" s="665"/>
      <c r="U62" s="599"/>
      <c r="V62" s="743">
        <f t="shared" si="21"/>
        <v>27.75</v>
      </c>
      <c r="W62" s="599"/>
      <c r="X62" s="599"/>
      <c r="Y62" s="599"/>
      <c r="Z62" s="599"/>
      <c r="AA62" s="599"/>
      <c r="AB62" s="599"/>
      <c r="AC62" s="599"/>
      <c r="AD62" s="599"/>
      <c r="AE62" s="599"/>
      <c r="AF62" s="599"/>
      <c r="AG62" s="599"/>
    </row>
    <row r="63">
      <c r="A63" s="29">
        <v>61.0</v>
      </c>
      <c r="B63" s="174">
        <v>45700.0</v>
      </c>
      <c r="C63" s="174">
        <v>45702.0</v>
      </c>
      <c r="D63" s="29">
        <v>12769.0</v>
      </c>
      <c r="E63" s="465">
        <v>1.992095012E9</v>
      </c>
      <c r="F63" s="29" t="s">
        <v>5785</v>
      </c>
      <c r="G63" s="29" t="s">
        <v>5786</v>
      </c>
      <c r="H63" s="29">
        <v>7.7656546E7</v>
      </c>
      <c r="I63" s="29" t="s">
        <v>5787</v>
      </c>
      <c r="J63" s="174"/>
      <c r="K63" s="29" t="s">
        <v>2260</v>
      </c>
      <c r="L63" s="216"/>
      <c r="M63" s="29">
        <v>178.0</v>
      </c>
      <c r="N63" s="29">
        <f t="shared" si="1"/>
        <v>178</v>
      </c>
      <c r="O63" s="216"/>
      <c r="P63" s="29" t="s">
        <v>854</v>
      </c>
      <c r="Q63" s="177" t="s">
        <v>988</v>
      </c>
      <c r="R63" s="29" t="s">
        <v>5566</v>
      </c>
      <c r="S63" s="433">
        <f>(M63*5%)</f>
        <v>8.9</v>
      </c>
      <c r="T63" s="549"/>
      <c r="U63" s="178"/>
      <c r="V63" s="309"/>
      <c r="W63" s="178"/>
      <c r="X63" s="178"/>
      <c r="Y63" s="178"/>
      <c r="Z63" s="178"/>
      <c r="AA63" s="178"/>
      <c r="AB63" s="178"/>
      <c r="AC63" s="178"/>
      <c r="AD63" s="178"/>
      <c r="AE63" s="178"/>
      <c r="AF63" s="178"/>
      <c r="AG63" s="178"/>
    </row>
    <row r="64">
      <c r="A64" s="592">
        <v>63.0</v>
      </c>
      <c r="B64" s="593">
        <v>45702.0</v>
      </c>
      <c r="C64" s="593">
        <v>45702.0</v>
      </c>
      <c r="D64" s="592">
        <v>12795.0</v>
      </c>
      <c r="E64" s="796">
        <v>8984095.0</v>
      </c>
      <c r="F64" s="592" t="s">
        <v>5788</v>
      </c>
      <c r="G64" s="592" t="s">
        <v>5789</v>
      </c>
      <c r="H64" s="592">
        <v>7.5676471E7</v>
      </c>
      <c r="I64" s="592" t="s">
        <v>5790</v>
      </c>
      <c r="J64" s="593">
        <v>35946.0</v>
      </c>
      <c r="K64" s="592" t="s">
        <v>418</v>
      </c>
      <c r="L64" s="596"/>
      <c r="M64" s="592">
        <v>169.0</v>
      </c>
      <c r="N64" s="592">
        <f t="shared" si="1"/>
        <v>169</v>
      </c>
      <c r="O64" s="596"/>
      <c r="P64" s="592" t="s">
        <v>854</v>
      </c>
      <c r="Q64" s="597" t="s">
        <v>1885</v>
      </c>
      <c r="R64" s="592" t="s">
        <v>5791</v>
      </c>
      <c r="S64" s="598">
        <f t="shared" ref="S64:S66" si="22">(M64*5%)/2</f>
        <v>4.225</v>
      </c>
      <c r="T64" s="665"/>
      <c r="U64" s="599"/>
      <c r="V64" s="743">
        <f t="shared" ref="V64:V66" si="23">S64</f>
        <v>4.225</v>
      </c>
      <c r="W64" s="599"/>
      <c r="X64" s="599"/>
      <c r="Y64" s="599"/>
      <c r="Z64" s="599"/>
      <c r="AA64" s="599"/>
      <c r="AB64" s="599"/>
      <c r="AC64" s="599"/>
      <c r="AD64" s="599"/>
      <c r="AE64" s="599"/>
      <c r="AF64" s="599"/>
      <c r="AG64" s="599"/>
    </row>
    <row r="65">
      <c r="A65" s="592">
        <v>62.0</v>
      </c>
      <c r="B65" s="593">
        <v>45702.0</v>
      </c>
      <c r="C65" s="593">
        <v>45702.0</v>
      </c>
      <c r="D65" s="592">
        <v>12796.0</v>
      </c>
      <c r="E65" s="796">
        <v>1.034814016E9</v>
      </c>
      <c r="F65" s="592" t="s">
        <v>5792</v>
      </c>
      <c r="G65" s="592" t="s">
        <v>5793</v>
      </c>
      <c r="H65" s="592"/>
      <c r="I65" s="592"/>
      <c r="J65" s="593"/>
      <c r="K65" s="592" t="s">
        <v>418</v>
      </c>
      <c r="L65" s="596"/>
      <c r="M65" s="592">
        <v>238.0</v>
      </c>
      <c r="N65" s="592">
        <f t="shared" si="1"/>
        <v>238</v>
      </c>
      <c r="O65" s="596"/>
      <c r="P65" s="592" t="s">
        <v>854</v>
      </c>
      <c r="Q65" s="597" t="s">
        <v>1885</v>
      </c>
      <c r="R65" s="592" t="s">
        <v>5794</v>
      </c>
      <c r="S65" s="598">
        <f t="shared" si="22"/>
        <v>5.95</v>
      </c>
      <c r="T65" s="665"/>
      <c r="U65" s="599"/>
      <c r="V65" s="743">
        <f t="shared" si="23"/>
        <v>5.95</v>
      </c>
      <c r="W65" s="599"/>
      <c r="X65" s="599"/>
      <c r="Y65" s="599"/>
      <c r="Z65" s="599"/>
      <c r="AA65" s="599"/>
      <c r="AB65" s="599"/>
      <c r="AC65" s="599"/>
      <c r="AD65" s="599"/>
      <c r="AE65" s="599"/>
      <c r="AF65" s="599"/>
      <c r="AG65" s="599"/>
    </row>
    <row r="66">
      <c r="A66" s="592">
        <v>64.0</v>
      </c>
      <c r="B66" s="593">
        <v>45702.0</v>
      </c>
      <c r="C66" s="593">
        <v>45702.0</v>
      </c>
      <c r="D66" s="592">
        <v>12797.0</v>
      </c>
      <c r="E66" s="796">
        <v>783776.0</v>
      </c>
      <c r="F66" s="592" t="s">
        <v>5795</v>
      </c>
      <c r="G66" s="592" t="s">
        <v>5796</v>
      </c>
      <c r="H66" s="592">
        <v>7.0910195E7</v>
      </c>
      <c r="I66" s="592" t="s">
        <v>1058</v>
      </c>
      <c r="J66" s="593">
        <v>28452.0</v>
      </c>
      <c r="K66" s="592" t="s">
        <v>418</v>
      </c>
      <c r="L66" s="596"/>
      <c r="M66" s="592">
        <v>676.0</v>
      </c>
      <c r="N66" s="592">
        <f t="shared" si="1"/>
        <v>676</v>
      </c>
      <c r="O66" s="596"/>
      <c r="P66" s="592" t="s">
        <v>854</v>
      </c>
      <c r="Q66" s="597" t="s">
        <v>1885</v>
      </c>
      <c r="R66" s="592" t="s">
        <v>5797</v>
      </c>
      <c r="S66" s="598">
        <f t="shared" si="22"/>
        <v>16.9</v>
      </c>
      <c r="T66" s="665"/>
      <c r="U66" s="599"/>
      <c r="V66" s="743">
        <f t="shared" si="23"/>
        <v>16.9</v>
      </c>
      <c r="W66" s="599"/>
      <c r="X66" s="599"/>
      <c r="Y66" s="599"/>
      <c r="Z66" s="599"/>
      <c r="AA66" s="599"/>
      <c r="AB66" s="599"/>
      <c r="AC66" s="599"/>
      <c r="AD66" s="599"/>
      <c r="AE66" s="599"/>
      <c r="AF66" s="599"/>
      <c r="AG66" s="599"/>
    </row>
    <row r="67">
      <c r="A67" s="29">
        <v>65.0</v>
      </c>
      <c r="B67" s="174">
        <v>45702.0</v>
      </c>
      <c r="C67" s="174">
        <v>45702.0</v>
      </c>
      <c r="D67" s="29">
        <v>12798.0</v>
      </c>
      <c r="E67" s="465">
        <v>9823680.0</v>
      </c>
      <c r="F67" s="29" t="s">
        <v>5798</v>
      </c>
      <c r="G67" s="29" t="s">
        <v>5798</v>
      </c>
      <c r="H67" s="29" t="s">
        <v>5799</v>
      </c>
      <c r="I67" s="29" t="s">
        <v>5800</v>
      </c>
      <c r="J67" s="174">
        <v>38606.0</v>
      </c>
      <c r="K67" s="29" t="s">
        <v>418</v>
      </c>
      <c r="L67" s="216"/>
      <c r="M67" s="29">
        <v>169.0</v>
      </c>
      <c r="N67" s="29">
        <f t="shared" si="1"/>
        <v>169</v>
      </c>
      <c r="O67" s="216"/>
      <c r="P67" s="29" t="s">
        <v>854</v>
      </c>
      <c r="Q67" s="177" t="s">
        <v>988</v>
      </c>
      <c r="R67" s="29" t="s">
        <v>5801</v>
      </c>
      <c r="S67" s="433">
        <f>(M67*5%)</f>
        <v>8.45</v>
      </c>
      <c r="T67" s="549"/>
      <c r="U67" s="178"/>
      <c r="V67" s="309"/>
      <c r="W67" s="178"/>
      <c r="X67" s="178"/>
      <c r="Y67" s="178"/>
      <c r="Z67" s="178"/>
      <c r="AA67" s="178"/>
      <c r="AB67" s="178"/>
      <c r="AC67" s="178"/>
      <c r="AD67" s="178"/>
      <c r="AE67" s="178"/>
      <c r="AF67" s="178"/>
      <c r="AG67" s="178"/>
    </row>
    <row r="68">
      <c r="A68" s="592">
        <v>66.0</v>
      </c>
      <c r="B68" s="593">
        <v>45702.0</v>
      </c>
      <c r="C68" s="593">
        <v>45701.0</v>
      </c>
      <c r="D68" s="592">
        <v>12799.0</v>
      </c>
      <c r="E68" s="796">
        <v>0.0</v>
      </c>
      <c r="F68" s="592" t="s">
        <v>5802</v>
      </c>
      <c r="G68" s="592" t="s">
        <v>5802</v>
      </c>
      <c r="H68" s="592">
        <v>5.6997972013E10</v>
      </c>
      <c r="I68" s="592" t="s">
        <v>5803</v>
      </c>
      <c r="J68" s="593">
        <v>37595.0</v>
      </c>
      <c r="K68" s="592" t="s">
        <v>418</v>
      </c>
      <c r="L68" s="596"/>
      <c r="M68" s="592">
        <v>356.0</v>
      </c>
      <c r="N68" s="592">
        <f t="shared" si="1"/>
        <v>356</v>
      </c>
      <c r="O68" s="596"/>
      <c r="P68" s="592" t="s">
        <v>854</v>
      </c>
      <c r="Q68" s="597" t="s">
        <v>1885</v>
      </c>
      <c r="R68" s="592" t="s">
        <v>5804</v>
      </c>
      <c r="S68" s="598">
        <f t="shared" ref="S68:S69" si="24">(M68*5%)/2</f>
        <v>8.9</v>
      </c>
      <c r="T68" s="665"/>
      <c r="U68" s="599"/>
      <c r="V68" s="743">
        <f t="shared" ref="V68:V69" si="25">S68</f>
        <v>8.9</v>
      </c>
      <c r="W68" s="599"/>
      <c r="X68" s="599"/>
      <c r="Y68" s="599"/>
      <c r="Z68" s="599"/>
      <c r="AA68" s="599"/>
      <c r="AB68" s="599"/>
      <c r="AC68" s="599"/>
      <c r="AD68" s="599"/>
      <c r="AE68" s="599"/>
      <c r="AF68" s="599"/>
      <c r="AG68" s="599"/>
    </row>
    <row r="69">
      <c r="A69" s="592">
        <v>71.0</v>
      </c>
      <c r="B69" s="593">
        <v>45702.0</v>
      </c>
      <c r="C69" s="593">
        <v>45702.0</v>
      </c>
      <c r="D69" s="592">
        <v>12800.0</v>
      </c>
      <c r="E69" s="796">
        <v>8071065.0</v>
      </c>
      <c r="F69" s="592" t="s">
        <v>5805</v>
      </c>
      <c r="G69" s="592" t="s">
        <v>5805</v>
      </c>
      <c r="H69" s="592">
        <v>6.3569608E7</v>
      </c>
      <c r="I69" s="592"/>
      <c r="J69" s="593">
        <v>33636.0</v>
      </c>
      <c r="K69" s="592" t="s">
        <v>418</v>
      </c>
      <c r="L69" s="596"/>
      <c r="M69" s="592">
        <v>169.0</v>
      </c>
      <c r="N69" s="592">
        <f t="shared" si="1"/>
        <v>169</v>
      </c>
      <c r="O69" s="596"/>
      <c r="P69" s="592" t="s">
        <v>854</v>
      </c>
      <c r="Q69" s="597" t="s">
        <v>1885</v>
      </c>
      <c r="R69" s="592" t="s">
        <v>5806</v>
      </c>
      <c r="S69" s="598">
        <f t="shared" si="24"/>
        <v>4.225</v>
      </c>
      <c r="T69" s="665"/>
      <c r="U69" s="599"/>
      <c r="V69" s="743">
        <f t="shared" si="25"/>
        <v>4.225</v>
      </c>
      <c r="W69" s="599"/>
      <c r="X69" s="599"/>
      <c r="Y69" s="599"/>
      <c r="Z69" s="599"/>
      <c r="AA69" s="599"/>
      <c r="AB69" s="599"/>
      <c r="AC69" s="599"/>
      <c r="AD69" s="599"/>
      <c r="AE69" s="599"/>
      <c r="AF69" s="599"/>
      <c r="AG69" s="599"/>
    </row>
    <row r="70">
      <c r="A70" s="29">
        <v>73.0</v>
      </c>
      <c r="B70" s="174">
        <v>45702.0</v>
      </c>
      <c r="C70" s="174">
        <v>45702.0</v>
      </c>
      <c r="D70" s="29">
        <v>12801.0</v>
      </c>
      <c r="E70" s="465">
        <v>9625420.0</v>
      </c>
      <c r="F70" s="29" t="s">
        <v>5807</v>
      </c>
      <c r="G70" s="29" t="s">
        <v>5807</v>
      </c>
      <c r="H70" s="29">
        <v>7.7367691E7</v>
      </c>
      <c r="I70" s="29" t="s">
        <v>5808</v>
      </c>
      <c r="J70" s="174"/>
      <c r="K70" s="29" t="s">
        <v>418</v>
      </c>
      <c r="L70" s="216"/>
      <c r="M70" s="29">
        <v>338.0</v>
      </c>
      <c r="N70" s="29">
        <f t="shared" si="1"/>
        <v>338</v>
      </c>
      <c r="O70" s="216"/>
      <c r="P70" s="29" t="s">
        <v>854</v>
      </c>
      <c r="Q70" s="177" t="s">
        <v>988</v>
      </c>
      <c r="R70" s="29" t="s">
        <v>5809</v>
      </c>
      <c r="S70" s="433">
        <f>(M70*5%)</f>
        <v>16.9</v>
      </c>
      <c r="T70" s="549"/>
      <c r="U70" s="178"/>
      <c r="V70" s="309"/>
      <c r="W70" s="178"/>
      <c r="X70" s="178"/>
      <c r="Y70" s="178"/>
      <c r="Z70" s="178"/>
      <c r="AA70" s="178"/>
      <c r="AB70" s="178"/>
      <c r="AC70" s="178"/>
      <c r="AD70" s="178"/>
      <c r="AE70" s="178"/>
      <c r="AF70" s="178"/>
      <c r="AG70" s="178"/>
    </row>
    <row r="71">
      <c r="A71" s="592">
        <v>75.0</v>
      </c>
      <c r="B71" s="593">
        <v>45702.0</v>
      </c>
      <c r="C71" s="593">
        <v>45702.0</v>
      </c>
      <c r="D71" s="592">
        <v>12802.0</v>
      </c>
      <c r="E71" s="796">
        <v>0.0</v>
      </c>
      <c r="F71" s="592" t="s">
        <v>5810</v>
      </c>
      <c r="G71" s="592" t="s">
        <v>5810</v>
      </c>
      <c r="H71" s="592">
        <v>7.8501523E7</v>
      </c>
      <c r="I71" s="592" t="s">
        <v>5811</v>
      </c>
      <c r="J71" s="593"/>
      <c r="K71" s="592" t="s">
        <v>418</v>
      </c>
      <c r="L71" s="596"/>
      <c r="M71" s="592">
        <v>169.0</v>
      </c>
      <c r="N71" s="592">
        <f t="shared" si="1"/>
        <v>169</v>
      </c>
      <c r="O71" s="596"/>
      <c r="P71" s="592" t="s">
        <v>854</v>
      </c>
      <c r="Q71" s="597" t="s">
        <v>1885</v>
      </c>
      <c r="R71" s="592" t="s">
        <v>5812</v>
      </c>
      <c r="S71" s="598">
        <f t="shared" ref="S71:S72" si="26">(M71*5%)/2</f>
        <v>4.225</v>
      </c>
      <c r="T71" s="665"/>
      <c r="U71" s="599"/>
      <c r="V71" s="743">
        <f t="shared" ref="V71:V72" si="27">S71</f>
        <v>4.225</v>
      </c>
      <c r="W71" s="599"/>
      <c r="X71" s="599"/>
      <c r="Y71" s="599"/>
      <c r="Z71" s="599"/>
      <c r="AA71" s="599"/>
      <c r="AB71" s="599"/>
      <c r="AC71" s="599"/>
      <c r="AD71" s="599"/>
      <c r="AE71" s="599"/>
      <c r="AF71" s="599"/>
      <c r="AG71" s="599"/>
    </row>
    <row r="72">
      <c r="A72" s="592">
        <v>76.0</v>
      </c>
      <c r="B72" s="593">
        <v>45702.0</v>
      </c>
      <c r="C72" s="593">
        <v>45702.0</v>
      </c>
      <c r="D72" s="592">
        <v>12803.0</v>
      </c>
      <c r="E72" s="796">
        <v>9648966.0</v>
      </c>
      <c r="F72" s="592" t="s">
        <v>5813</v>
      </c>
      <c r="G72" s="592" t="s">
        <v>4635</v>
      </c>
      <c r="H72" s="592">
        <v>7.6057925E7</v>
      </c>
      <c r="I72" s="592" t="s">
        <v>4636</v>
      </c>
      <c r="J72" s="593"/>
      <c r="K72" s="592" t="s">
        <v>418</v>
      </c>
      <c r="L72" s="596"/>
      <c r="M72" s="592">
        <v>169.0</v>
      </c>
      <c r="N72" s="592">
        <f t="shared" si="1"/>
        <v>169</v>
      </c>
      <c r="O72" s="596"/>
      <c r="P72" s="592" t="s">
        <v>854</v>
      </c>
      <c r="Q72" s="597" t="s">
        <v>1885</v>
      </c>
      <c r="R72" s="592" t="s">
        <v>5814</v>
      </c>
      <c r="S72" s="598">
        <f t="shared" si="26"/>
        <v>4.225</v>
      </c>
      <c r="T72" s="665"/>
      <c r="U72" s="599"/>
      <c r="V72" s="743">
        <f t="shared" si="27"/>
        <v>4.225</v>
      </c>
      <c r="W72" s="599"/>
      <c r="X72" s="599"/>
      <c r="Y72" s="599"/>
      <c r="Z72" s="599"/>
      <c r="AA72" s="599"/>
      <c r="AB72" s="599"/>
      <c r="AC72" s="599"/>
      <c r="AD72" s="599"/>
      <c r="AE72" s="599"/>
      <c r="AF72" s="599"/>
      <c r="AG72" s="599"/>
    </row>
    <row r="73">
      <c r="A73" s="29">
        <v>77.0</v>
      </c>
      <c r="B73" s="174">
        <v>45702.0</v>
      </c>
      <c r="C73" s="174">
        <v>45702.0</v>
      </c>
      <c r="D73" s="29">
        <v>12804.0</v>
      </c>
      <c r="E73" s="465">
        <v>9627170.0</v>
      </c>
      <c r="F73" s="29" t="s">
        <v>5815</v>
      </c>
      <c r="G73" s="29" t="s">
        <v>5815</v>
      </c>
      <c r="H73" s="29">
        <v>7.0900326E7</v>
      </c>
      <c r="I73" s="29" t="s">
        <v>5816</v>
      </c>
      <c r="J73" s="174"/>
      <c r="K73" s="29" t="s">
        <v>418</v>
      </c>
      <c r="L73" s="216"/>
      <c r="M73" s="29">
        <v>169.0</v>
      </c>
      <c r="N73" s="29">
        <f t="shared" si="1"/>
        <v>169</v>
      </c>
      <c r="O73" s="216"/>
      <c r="P73" s="29" t="s">
        <v>854</v>
      </c>
      <c r="Q73" s="177" t="s">
        <v>988</v>
      </c>
      <c r="R73" s="29" t="s">
        <v>5814</v>
      </c>
      <c r="S73" s="433">
        <f t="shared" ref="S73:S81" si="28">(M73*5%)</f>
        <v>8.45</v>
      </c>
      <c r="T73" s="549"/>
      <c r="U73" s="178"/>
      <c r="V73" s="309"/>
      <c r="W73" s="178"/>
      <c r="X73" s="178"/>
      <c r="Y73" s="178"/>
      <c r="Z73" s="178"/>
      <c r="AA73" s="178"/>
      <c r="AB73" s="178"/>
      <c r="AC73" s="178"/>
      <c r="AD73" s="178"/>
      <c r="AE73" s="178"/>
      <c r="AF73" s="178"/>
      <c r="AG73" s="178"/>
    </row>
    <row r="74">
      <c r="A74" s="29">
        <v>78.0</v>
      </c>
      <c r="B74" s="174">
        <v>45702.0</v>
      </c>
      <c r="C74" s="174">
        <v>45702.0</v>
      </c>
      <c r="D74" s="29">
        <v>12805.0</v>
      </c>
      <c r="E74" s="465">
        <v>5.130066016E9</v>
      </c>
      <c r="F74" s="29" t="s">
        <v>5817</v>
      </c>
      <c r="G74" s="29" t="s">
        <v>5817</v>
      </c>
      <c r="H74" s="29" t="s">
        <v>5818</v>
      </c>
      <c r="I74" s="29" t="s">
        <v>5819</v>
      </c>
      <c r="J74" s="174">
        <v>29095.0</v>
      </c>
      <c r="K74" s="29" t="s">
        <v>418</v>
      </c>
      <c r="L74" s="216"/>
      <c r="M74" s="29">
        <v>89.0</v>
      </c>
      <c r="N74" s="29">
        <f t="shared" si="1"/>
        <v>89</v>
      </c>
      <c r="O74" s="216"/>
      <c r="P74" s="29" t="s">
        <v>854</v>
      </c>
      <c r="Q74" s="177" t="s">
        <v>988</v>
      </c>
      <c r="R74" s="29" t="s">
        <v>5820</v>
      </c>
      <c r="S74" s="433">
        <f t="shared" si="28"/>
        <v>4.45</v>
      </c>
      <c r="T74" s="549"/>
      <c r="U74" s="178"/>
      <c r="V74" s="309"/>
      <c r="W74" s="178"/>
      <c r="X74" s="178"/>
      <c r="Y74" s="178"/>
      <c r="Z74" s="178"/>
      <c r="AA74" s="178"/>
      <c r="AB74" s="178"/>
      <c r="AC74" s="178"/>
      <c r="AD74" s="178"/>
      <c r="AE74" s="178"/>
      <c r="AF74" s="178"/>
      <c r="AG74" s="178"/>
    </row>
    <row r="75">
      <c r="A75" s="29">
        <v>79.0</v>
      </c>
      <c r="B75" s="174">
        <v>45702.0</v>
      </c>
      <c r="C75" s="174">
        <v>45702.0</v>
      </c>
      <c r="D75" s="29">
        <v>12806.0</v>
      </c>
      <c r="E75" s="465">
        <v>3624673.0</v>
      </c>
      <c r="F75" s="29" t="s">
        <v>2344</v>
      </c>
      <c r="G75" s="29" t="s">
        <v>5821</v>
      </c>
      <c r="H75" s="29">
        <v>7.5959999E7</v>
      </c>
      <c r="I75" s="29" t="s">
        <v>5822</v>
      </c>
      <c r="J75" s="174">
        <v>35565.0</v>
      </c>
      <c r="K75" s="29" t="s">
        <v>418</v>
      </c>
      <c r="L75" s="216"/>
      <c r="M75" s="29">
        <v>169.0</v>
      </c>
      <c r="N75" s="29">
        <f t="shared" si="1"/>
        <v>169</v>
      </c>
      <c r="O75" s="216"/>
      <c r="P75" s="29" t="s">
        <v>854</v>
      </c>
      <c r="Q75" s="177" t="s">
        <v>988</v>
      </c>
      <c r="R75" s="29" t="s">
        <v>5814</v>
      </c>
      <c r="S75" s="433">
        <f t="shared" si="28"/>
        <v>8.45</v>
      </c>
      <c r="T75" s="549"/>
      <c r="U75" s="178"/>
      <c r="V75" s="309"/>
      <c r="W75" s="178"/>
      <c r="X75" s="178"/>
      <c r="Y75" s="178"/>
      <c r="Z75" s="178"/>
      <c r="AA75" s="178"/>
      <c r="AB75" s="178"/>
      <c r="AC75" s="178"/>
      <c r="AD75" s="178"/>
      <c r="AE75" s="178"/>
      <c r="AF75" s="178"/>
      <c r="AG75" s="178"/>
    </row>
    <row r="76">
      <c r="A76" s="29">
        <v>80.0</v>
      </c>
      <c r="B76" s="174">
        <v>45702.0</v>
      </c>
      <c r="C76" s="174">
        <v>45702.0</v>
      </c>
      <c r="D76" s="29">
        <v>12807.0</v>
      </c>
      <c r="E76" s="465">
        <v>0.0</v>
      </c>
      <c r="F76" s="29" t="s">
        <v>5823</v>
      </c>
      <c r="G76" s="29" t="s">
        <v>5823</v>
      </c>
      <c r="H76" s="29">
        <v>7.0892218E7</v>
      </c>
      <c r="I76" s="29"/>
      <c r="J76" s="174"/>
      <c r="K76" s="29" t="s">
        <v>418</v>
      </c>
      <c r="L76" s="216"/>
      <c r="M76" s="29">
        <v>169.0</v>
      </c>
      <c r="N76" s="29">
        <f t="shared" si="1"/>
        <v>169</v>
      </c>
      <c r="O76" s="216"/>
      <c r="P76" s="29" t="s">
        <v>854</v>
      </c>
      <c r="Q76" s="177" t="s">
        <v>988</v>
      </c>
      <c r="R76" s="29" t="s">
        <v>5814</v>
      </c>
      <c r="S76" s="433">
        <f t="shared" si="28"/>
        <v>8.45</v>
      </c>
      <c r="T76" s="549"/>
      <c r="U76" s="178"/>
      <c r="V76" s="309"/>
      <c r="W76" s="178"/>
      <c r="X76" s="178"/>
      <c r="Y76" s="178"/>
      <c r="Z76" s="178"/>
      <c r="AA76" s="178"/>
      <c r="AB76" s="178"/>
      <c r="AC76" s="178"/>
      <c r="AD76" s="178"/>
      <c r="AE76" s="178"/>
      <c r="AF76" s="178"/>
      <c r="AG76" s="178"/>
    </row>
    <row r="77">
      <c r="A77" s="29">
        <v>81.0</v>
      </c>
      <c r="B77" s="174">
        <v>45702.0</v>
      </c>
      <c r="C77" s="174">
        <v>45702.0</v>
      </c>
      <c r="D77" s="29">
        <v>12808.0</v>
      </c>
      <c r="E77" s="465">
        <v>0.0</v>
      </c>
      <c r="F77" s="29" t="s">
        <v>5824</v>
      </c>
      <c r="G77" s="29" t="s">
        <v>5824</v>
      </c>
      <c r="H77" s="29">
        <v>7.8096419E7</v>
      </c>
      <c r="I77" s="29"/>
      <c r="J77" s="174"/>
      <c r="K77" s="29" t="s">
        <v>418</v>
      </c>
      <c r="L77" s="216"/>
      <c r="M77" s="29">
        <v>338.0</v>
      </c>
      <c r="N77" s="29">
        <f t="shared" si="1"/>
        <v>338</v>
      </c>
      <c r="O77" s="216"/>
      <c r="P77" s="29" t="s">
        <v>854</v>
      </c>
      <c r="Q77" s="177" t="s">
        <v>988</v>
      </c>
      <c r="R77" s="29" t="s">
        <v>5825</v>
      </c>
      <c r="S77" s="433">
        <f t="shared" si="28"/>
        <v>16.9</v>
      </c>
      <c r="T77" s="549"/>
      <c r="U77" s="178"/>
      <c r="V77" s="309"/>
      <c r="W77" s="178"/>
      <c r="X77" s="178"/>
      <c r="Y77" s="178"/>
      <c r="Z77" s="178"/>
      <c r="AA77" s="178"/>
      <c r="AB77" s="178"/>
      <c r="AC77" s="178"/>
      <c r="AD77" s="178"/>
      <c r="AE77" s="178"/>
      <c r="AF77" s="178"/>
      <c r="AG77" s="178"/>
    </row>
    <row r="78">
      <c r="A78" s="29">
        <v>85.0</v>
      </c>
      <c r="B78" s="174">
        <v>45702.0</v>
      </c>
      <c r="C78" s="174">
        <v>45702.0</v>
      </c>
      <c r="D78" s="29">
        <v>12809.0</v>
      </c>
      <c r="E78" s="465">
        <v>0.0</v>
      </c>
      <c r="F78" s="29" t="s">
        <v>5826</v>
      </c>
      <c r="G78" s="29" t="s">
        <v>5826</v>
      </c>
      <c r="H78" s="29">
        <v>7.7319145E7</v>
      </c>
      <c r="I78" s="29" t="s">
        <v>5827</v>
      </c>
      <c r="J78" s="174"/>
      <c r="K78" s="29" t="s">
        <v>418</v>
      </c>
      <c r="L78" s="216"/>
      <c r="M78" s="29">
        <v>676.0</v>
      </c>
      <c r="N78" s="29">
        <f t="shared" si="1"/>
        <v>676</v>
      </c>
      <c r="O78" s="29" t="s">
        <v>1628</v>
      </c>
      <c r="P78" s="29" t="s">
        <v>827</v>
      </c>
      <c r="Q78" s="177" t="s">
        <v>988</v>
      </c>
      <c r="R78" s="29" t="s">
        <v>5828</v>
      </c>
      <c r="S78" s="433">
        <f t="shared" si="28"/>
        <v>33.8</v>
      </c>
      <c r="T78" s="549"/>
      <c r="U78" s="178"/>
      <c r="V78" s="309"/>
      <c r="W78" s="178"/>
      <c r="X78" s="178"/>
      <c r="Y78" s="178"/>
      <c r="Z78" s="178"/>
      <c r="AA78" s="178"/>
      <c r="AB78" s="178"/>
      <c r="AC78" s="178"/>
      <c r="AD78" s="178"/>
      <c r="AE78" s="178"/>
      <c r="AF78" s="178"/>
      <c r="AG78" s="178"/>
    </row>
    <row r="79">
      <c r="A79" s="29">
        <v>67.0</v>
      </c>
      <c r="B79" s="174">
        <v>45702.0</v>
      </c>
      <c r="C79" s="174">
        <v>45702.0</v>
      </c>
      <c r="D79" s="29">
        <v>12810.0</v>
      </c>
      <c r="E79" s="465">
        <v>9918760.0</v>
      </c>
      <c r="F79" s="29" t="s">
        <v>5829</v>
      </c>
      <c r="G79" s="29" t="s">
        <v>5829</v>
      </c>
      <c r="H79" s="29">
        <v>7.6170301E7</v>
      </c>
      <c r="I79" s="29" t="s">
        <v>5830</v>
      </c>
      <c r="J79" s="174">
        <v>37702.0</v>
      </c>
      <c r="K79" s="29" t="s">
        <v>5831</v>
      </c>
      <c r="L79" s="216"/>
      <c r="M79" s="29">
        <v>450.0</v>
      </c>
      <c r="N79" s="592">
        <f t="shared" si="1"/>
        <v>450</v>
      </c>
      <c r="O79" s="216"/>
      <c r="P79" s="29" t="s">
        <v>854</v>
      </c>
      <c r="Q79" s="177" t="s">
        <v>988</v>
      </c>
      <c r="R79" s="29" t="s">
        <v>5832</v>
      </c>
      <c r="S79" s="433">
        <f t="shared" si="28"/>
        <v>22.5</v>
      </c>
      <c r="T79" s="549"/>
      <c r="U79" s="178"/>
      <c r="V79" s="309"/>
      <c r="W79" s="178"/>
      <c r="X79" s="178"/>
      <c r="Y79" s="178"/>
      <c r="Z79" s="178"/>
      <c r="AA79" s="178"/>
      <c r="AB79" s="178"/>
      <c r="AC79" s="178"/>
      <c r="AD79" s="178"/>
      <c r="AE79" s="178"/>
      <c r="AF79" s="178"/>
      <c r="AG79" s="178"/>
    </row>
    <row r="80">
      <c r="A80" s="29">
        <v>68.0</v>
      </c>
      <c r="B80" s="174">
        <v>45702.0</v>
      </c>
      <c r="C80" s="174">
        <v>45702.0</v>
      </c>
      <c r="D80" s="29">
        <v>12811.0</v>
      </c>
      <c r="E80" s="465">
        <v>0.0</v>
      </c>
      <c r="F80" s="29" t="s">
        <v>5833</v>
      </c>
      <c r="G80" s="29" t="s">
        <v>5833</v>
      </c>
      <c r="H80" s="29" t="s">
        <v>5834</v>
      </c>
      <c r="I80" s="29" t="s">
        <v>5835</v>
      </c>
      <c r="J80" s="174">
        <v>36413.0</v>
      </c>
      <c r="K80" s="29" t="s">
        <v>5831</v>
      </c>
      <c r="L80" s="216"/>
      <c r="M80" s="29">
        <v>450.0</v>
      </c>
      <c r="N80" s="592">
        <f t="shared" si="1"/>
        <v>450</v>
      </c>
      <c r="O80" s="216"/>
      <c r="P80" s="29" t="s">
        <v>854</v>
      </c>
      <c r="Q80" s="177" t="s">
        <v>988</v>
      </c>
      <c r="R80" s="29" t="s">
        <v>5836</v>
      </c>
      <c r="S80" s="433">
        <f t="shared" si="28"/>
        <v>22.5</v>
      </c>
      <c r="T80" s="549"/>
      <c r="U80" s="178"/>
      <c r="V80" s="309"/>
      <c r="W80" s="178"/>
      <c r="X80" s="178"/>
      <c r="Y80" s="178"/>
      <c r="Z80" s="178"/>
      <c r="AA80" s="178"/>
      <c r="AB80" s="178"/>
      <c r="AC80" s="178"/>
      <c r="AD80" s="178"/>
      <c r="AE80" s="178"/>
      <c r="AF80" s="178"/>
      <c r="AG80" s="178"/>
    </row>
    <row r="81">
      <c r="A81" s="29">
        <v>84.0</v>
      </c>
      <c r="B81" s="174">
        <v>45702.0</v>
      </c>
      <c r="C81" s="174">
        <v>45702.0</v>
      </c>
      <c r="D81" s="29">
        <v>12812.0</v>
      </c>
      <c r="E81" s="465">
        <v>0.0</v>
      </c>
      <c r="F81" s="29" t="s">
        <v>5837</v>
      </c>
      <c r="G81" s="29" t="s">
        <v>5837</v>
      </c>
      <c r="H81" s="29">
        <v>7.6608765E7</v>
      </c>
      <c r="I81" s="29"/>
      <c r="J81" s="174"/>
      <c r="K81" s="29" t="s">
        <v>5831</v>
      </c>
      <c r="L81" s="216"/>
      <c r="M81" s="29">
        <v>450.0</v>
      </c>
      <c r="N81" s="592">
        <f t="shared" si="1"/>
        <v>450</v>
      </c>
      <c r="O81" s="216"/>
      <c r="P81" s="29" t="s">
        <v>854</v>
      </c>
      <c r="Q81" s="177" t="s">
        <v>988</v>
      </c>
      <c r="R81" s="29" t="s">
        <v>5838</v>
      </c>
      <c r="S81" s="433">
        <f t="shared" si="28"/>
        <v>22.5</v>
      </c>
      <c r="T81" s="549"/>
      <c r="U81" s="178"/>
      <c r="V81" s="309"/>
      <c r="W81" s="178"/>
      <c r="X81" s="178"/>
      <c r="Y81" s="178"/>
      <c r="Z81" s="178"/>
      <c r="AA81" s="178"/>
      <c r="AB81" s="178"/>
      <c r="AC81" s="178"/>
      <c r="AD81" s="178"/>
      <c r="AE81" s="178"/>
      <c r="AF81" s="178"/>
      <c r="AG81" s="178"/>
    </row>
    <row r="82">
      <c r="A82" s="29">
        <v>69.0</v>
      </c>
      <c r="B82" s="174">
        <v>45702.0</v>
      </c>
      <c r="C82" s="174">
        <v>45746.0</v>
      </c>
      <c r="D82" s="29">
        <v>12813.0</v>
      </c>
      <c r="E82" s="465">
        <v>4.21647021E8</v>
      </c>
      <c r="F82" s="29" t="s">
        <v>3564</v>
      </c>
      <c r="G82" s="29" t="s">
        <v>3565</v>
      </c>
      <c r="H82" s="29">
        <v>7.7296365E7</v>
      </c>
      <c r="I82" s="29" t="s">
        <v>5839</v>
      </c>
      <c r="J82" s="174"/>
      <c r="K82" s="29" t="s">
        <v>98</v>
      </c>
      <c r="L82" s="29" t="s">
        <v>44</v>
      </c>
      <c r="M82" s="29">
        <v>914.5</v>
      </c>
      <c r="N82" s="592">
        <f t="shared" si="1"/>
        <v>914.5</v>
      </c>
      <c r="O82" s="176" t="s">
        <v>5840</v>
      </c>
      <c r="P82" s="29" t="s">
        <v>854</v>
      </c>
      <c r="Q82" s="177" t="s">
        <v>988</v>
      </c>
      <c r="R82" s="29" t="s">
        <v>5841</v>
      </c>
      <c r="S82" s="92"/>
      <c r="T82" s="108"/>
      <c r="V82" s="240"/>
    </row>
    <row r="83">
      <c r="A83" s="29">
        <v>74.0</v>
      </c>
      <c r="B83" s="174">
        <v>45702.0</v>
      </c>
      <c r="C83" s="174">
        <v>45704.0</v>
      </c>
      <c r="D83" s="29">
        <v>12815.0</v>
      </c>
      <c r="E83" s="465">
        <v>3256551.0</v>
      </c>
      <c r="F83" s="29" t="s">
        <v>5842</v>
      </c>
      <c r="G83" s="29" t="s">
        <v>5842</v>
      </c>
      <c r="H83" s="29" t="s">
        <v>5843</v>
      </c>
      <c r="I83" s="29" t="s">
        <v>5844</v>
      </c>
      <c r="J83" s="174"/>
      <c r="K83" s="29" t="s">
        <v>119</v>
      </c>
      <c r="L83" s="29" t="s">
        <v>647</v>
      </c>
      <c r="M83" s="29">
        <v>1359.0</v>
      </c>
      <c r="N83" s="592">
        <f t="shared" si="1"/>
        <v>1359</v>
      </c>
      <c r="O83" s="216"/>
      <c r="P83" s="29" t="s">
        <v>854</v>
      </c>
      <c r="Q83" s="177" t="s">
        <v>988</v>
      </c>
      <c r="R83" s="29" t="s">
        <v>5845</v>
      </c>
      <c r="S83" s="433">
        <f t="shared" ref="S83:S85" si="29">(M83*5%)</f>
        <v>67.95</v>
      </c>
      <c r="T83" s="549"/>
      <c r="U83" s="178"/>
      <c r="V83" s="309"/>
      <c r="W83" s="178"/>
      <c r="X83" s="178"/>
      <c r="Y83" s="178"/>
      <c r="Z83" s="178"/>
      <c r="AA83" s="178"/>
      <c r="AB83" s="178"/>
      <c r="AC83" s="178"/>
      <c r="AD83" s="178"/>
      <c r="AE83" s="178"/>
      <c r="AF83" s="178"/>
      <c r="AG83" s="178"/>
    </row>
    <row r="84">
      <c r="A84" s="29">
        <v>82.0</v>
      </c>
      <c r="B84" s="174">
        <v>45702.0</v>
      </c>
      <c r="C84" s="174">
        <v>45702.0</v>
      </c>
      <c r="D84" s="29">
        <v>12816.0</v>
      </c>
      <c r="E84" s="465">
        <v>2835326.0</v>
      </c>
      <c r="F84" s="29" t="s">
        <v>5846</v>
      </c>
      <c r="G84" s="29" t="s">
        <v>5846</v>
      </c>
      <c r="H84" s="29" t="s">
        <v>5847</v>
      </c>
      <c r="I84" s="29" t="s">
        <v>5848</v>
      </c>
      <c r="J84" s="174"/>
      <c r="K84" s="29" t="s">
        <v>98</v>
      </c>
      <c r="L84" s="29" t="s">
        <v>27</v>
      </c>
      <c r="M84" s="29">
        <v>939.0</v>
      </c>
      <c r="N84" s="592">
        <f t="shared" si="1"/>
        <v>939</v>
      </c>
      <c r="O84" s="216"/>
      <c r="P84" s="29" t="s">
        <v>854</v>
      </c>
      <c r="Q84" s="177" t="s">
        <v>988</v>
      </c>
      <c r="R84" s="29" t="s">
        <v>3230</v>
      </c>
      <c r="S84" s="433">
        <f t="shared" si="29"/>
        <v>46.95</v>
      </c>
      <c r="T84" s="549"/>
      <c r="U84" s="178"/>
      <c r="V84" s="309"/>
      <c r="W84" s="178"/>
      <c r="X84" s="178"/>
      <c r="Y84" s="178"/>
      <c r="Z84" s="178"/>
      <c r="AA84" s="178"/>
      <c r="AB84" s="178"/>
      <c r="AC84" s="178"/>
      <c r="AD84" s="178"/>
      <c r="AE84" s="178"/>
      <c r="AF84" s="178"/>
      <c r="AG84" s="178"/>
    </row>
    <row r="85">
      <c r="A85" s="29">
        <v>83.0</v>
      </c>
      <c r="B85" s="174">
        <v>45702.0</v>
      </c>
      <c r="C85" s="174">
        <v>45702.0</v>
      </c>
      <c r="D85" s="29">
        <v>12817.0</v>
      </c>
      <c r="E85" s="465">
        <v>5871564.0</v>
      </c>
      <c r="F85" s="29" t="s">
        <v>5849</v>
      </c>
      <c r="G85" s="29" t="s">
        <v>5849</v>
      </c>
      <c r="H85" s="29">
        <v>7.0035332E7</v>
      </c>
      <c r="I85" s="29" t="s">
        <v>5850</v>
      </c>
      <c r="J85" s="174"/>
      <c r="K85" s="29" t="s">
        <v>141</v>
      </c>
      <c r="L85" s="29" t="s">
        <v>27</v>
      </c>
      <c r="M85" s="29">
        <v>569.0</v>
      </c>
      <c r="N85" s="592">
        <f t="shared" si="1"/>
        <v>569</v>
      </c>
      <c r="O85" s="216"/>
      <c r="P85" s="29" t="s">
        <v>854</v>
      </c>
      <c r="Q85" s="177" t="s">
        <v>988</v>
      </c>
      <c r="R85" s="29" t="s">
        <v>4507</v>
      </c>
      <c r="S85" s="433">
        <f t="shared" si="29"/>
        <v>28.45</v>
      </c>
      <c r="T85" s="549"/>
      <c r="U85" s="178"/>
      <c r="V85" s="309"/>
      <c r="W85" s="178"/>
      <c r="X85" s="178"/>
      <c r="Y85" s="178"/>
      <c r="Z85" s="178"/>
      <c r="AA85" s="178"/>
      <c r="AB85" s="178"/>
      <c r="AC85" s="178"/>
      <c r="AD85" s="178"/>
      <c r="AE85" s="178"/>
      <c r="AF85" s="178"/>
      <c r="AG85" s="178"/>
    </row>
    <row r="86">
      <c r="A86" s="592">
        <v>86.0</v>
      </c>
      <c r="B86" s="593">
        <v>45702.0</v>
      </c>
      <c r="C86" s="593">
        <v>45702.0</v>
      </c>
      <c r="D86" s="592">
        <v>12819.0</v>
      </c>
      <c r="E86" s="796">
        <v>6254758.0</v>
      </c>
      <c r="F86" s="592" t="s">
        <v>5764</v>
      </c>
      <c r="G86" s="592" t="s">
        <v>5765</v>
      </c>
      <c r="H86" s="592">
        <v>7.7341208E7</v>
      </c>
      <c r="I86" s="592" t="s">
        <v>5766</v>
      </c>
      <c r="J86" s="593">
        <v>32496.0</v>
      </c>
      <c r="K86" s="592" t="s">
        <v>1127</v>
      </c>
      <c r="L86" s="592" t="s">
        <v>27</v>
      </c>
      <c r="M86" s="592">
        <v>539.0</v>
      </c>
      <c r="N86" s="592">
        <f t="shared" si="1"/>
        <v>539</v>
      </c>
      <c r="O86" s="592" t="s">
        <v>1628</v>
      </c>
      <c r="P86" s="592" t="s">
        <v>854</v>
      </c>
      <c r="Q86" s="597" t="s">
        <v>1885</v>
      </c>
      <c r="R86" s="592" t="s">
        <v>5768</v>
      </c>
      <c r="S86" s="598">
        <f t="shared" ref="S86:S90" si="30">(M86*5%)/2</f>
        <v>13.475</v>
      </c>
      <c r="T86" s="665"/>
      <c r="U86" s="599"/>
      <c r="V86" s="743">
        <f t="shared" ref="V86:V90" si="31">S86</f>
        <v>13.475</v>
      </c>
      <c r="W86" s="599"/>
      <c r="X86" s="599"/>
      <c r="Y86" s="599"/>
      <c r="Z86" s="599"/>
      <c r="AA86" s="599"/>
      <c r="AB86" s="599"/>
      <c r="AC86" s="599"/>
      <c r="AD86" s="599"/>
      <c r="AE86" s="599"/>
      <c r="AF86" s="599"/>
      <c r="AG86" s="599"/>
    </row>
    <row r="87">
      <c r="A87" s="592">
        <v>87.0</v>
      </c>
      <c r="B87" s="593">
        <v>45702.0</v>
      </c>
      <c r="C87" s="593">
        <v>45702.0</v>
      </c>
      <c r="D87" s="592">
        <v>12821.0</v>
      </c>
      <c r="E87" s="796">
        <v>2.720661013E9</v>
      </c>
      <c r="F87" s="592" t="s">
        <v>5727</v>
      </c>
      <c r="G87" s="592" t="s">
        <v>5728</v>
      </c>
      <c r="H87" s="592">
        <v>7.7352456E7</v>
      </c>
      <c r="I87" s="592"/>
      <c r="J87" s="593"/>
      <c r="K87" s="592" t="s">
        <v>374</v>
      </c>
      <c r="L87" s="592" t="s">
        <v>44</v>
      </c>
      <c r="M87" s="592">
        <v>1529.0</v>
      </c>
      <c r="N87" s="592">
        <f t="shared" si="1"/>
        <v>1529</v>
      </c>
      <c r="O87" s="592" t="s">
        <v>5851</v>
      </c>
      <c r="P87" s="592" t="s">
        <v>1203</v>
      </c>
      <c r="Q87" s="597" t="s">
        <v>1885</v>
      </c>
      <c r="R87" s="592" t="s">
        <v>2809</v>
      </c>
      <c r="S87" s="598">
        <f t="shared" si="30"/>
        <v>38.225</v>
      </c>
      <c r="T87" s="665"/>
      <c r="U87" s="599"/>
      <c r="V87" s="743">
        <f t="shared" si="31"/>
        <v>38.225</v>
      </c>
      <c r="W87" s="599"/>
      <c r="X87" s="599"/>
      <c r="Y87" s="599"/>
      <c r="Z87" s="599"/>
      <c r="AA87" s="599"/>
      <c r="AB87" s="599"/>
      <c r="AC87" s="599"/>
      <c r="AD87" s="599"/>
      <c r="AE87" s="599"/>
      <c r="AF87" s="599"/>
      <c r="AG87" s="599"/>
    </row>
    <row r="88">
      <c r="A88" s="592">
        <v>70.0</v>
      </c>
      <c r="B88" s="593">
        <v>45704.0</v>
      </c>
      <c r="C88" s="593">
        <v>45702.0</v>
      </c>
      <c r="D88" s="592">
        <v>12852.0</v>
      </c>
      <c r="E88" s="796">
        <v>8107559.0</v>
      </c>
      <c r="F88" s="592" t="s">
        <v>5852</v>
      </c>
      <c r="G88" s="592" t="s">
        <v>5852</v>
      </c>
      <c r="H88" s="592">
        <v>7.6052471E7</v>
      </c>
      <c r="I88" s="592" t="s">
        <v>5853</v>
      </c>
      <c r="J88" s="593"/>
      <c r="K88" s="592" t="s">
        <v>5831</v>
      </c>
      <c r="L88" s="596"/>
      <c r="M88" s="592">
        <v>390.0</v>
      </c>
      <c r="N88" s="592">
        <f t="shared" si="1"/>
        <v>390</v>
      </c>
      <c r="O88" s="632" t="s">
        <v>5854</v>
      </c>
      <c r="P88" s="592" t="s">
        <v>854</v>
      </c>
      <c r="Q88" s="597" t="s">
        <v>1885</v>
      </c>
      <c r="R88" s="592" t="s">
        <v>5855</v>
      </c>
      <c r="S88" s="598">
        <f t="shared" si="30"/>
        <v>9.75</v>
      </c>
      <c r="T88" s="665"/>
      <c r="U88" s="599"/>
      <c r="V88" s="743">
        <f t="shared" si="31"/>
        <v>9.75</v>
      </c>
      <c r="W88" s="599"/>
      <c r="X88" s="599"/>
      <c r="Y88" s="599"/>
      <c r="Z88" s="599"/>
      <c r="AA88" s="599"/>
      <c r="AB88" s="599"/>
      <c r="AC88" s="599"/>
      <c r="AD88" s="599"/>
      <c r="AE88" s="599"/>
      <c r="AF88" s="599"/>
      <c r="AG88" s="599"/>
    </row>
    <row r="89">
      <c r="A89" s="592">
        <v>72.0</v>
      </c>
      <c r="B89" s="593">
        <v>45704.0</v>
      </c>
      <c r="C89" s="593">
        <v>45702.0</v>
      </c>
      <c r="D89" s="592">
        <v>12853.0</v>
      </c>
      <c r="E89" s="796">
        <v>6392971.0</v>
      </c>
      <c r="F89" s="592" t="s">
        <v>5856</v>
      </c>
      <c r="G89" s="592" t="s">
        <v>5856</v>
      </c>
      <c r="H89" s="592">
        <v>7.3653058E7</v>
      </c>
      <c r="I89" s="592" t="s">
        <v>5857</v>
      </c>
      <c r="J89" s="593">
        <v>32427.0</v>
      </c>
      <c r="K89" s="592" t="s">
        <v>5831</v>
      </c>
      <c r="L89" s="596"/>
      <c r="M89" s="592">
        <v>450.0</v>
      </c>
      <c r="N89" s="592">
        <f t="shared" si="1"/>
        <v>450</v>
      </c>
      <c r="O89" s="632" t="s">
        <v>5858</v>
      </c>
      <c r="P89" s="592" t="s">
        <v>854</v>
      </c>
      <c r="Q89" s="597" t="s">
        <v>1885</v>
      </c>
      <c r="R89" s="592" t="s">
        <v>5838</v>
      </c>
      <c r="S89" s="598">
        <f t="shared" si="30"/>
        <v>11.25</v>
      </c>
      <c r="T89" s="665"/>
      <c r="U89" s="599"/>
      <c r="V89" s="743">
        <f t="shared" si="31"/>
        <v>11.25</v>
      </c>
      <c r="W89" s="599"/>
      <c r="X89" s="599"/>
      <c r="Y89" s="599"/>
      <c r="Z89" s="599"/>
      <c r="AA89" s="599"/>
      <c r="AB89" s="599"/>
      <c r="AC89" s="599"/>
      <c r="AD89" s="599"/>
      <c r="AE89" s="599"/>
      <c r="AF89" s="599"/>
      <c r="AG89" s="599"/>
    </row>
    <row r="90">
      <c r="A90" s="592">
        <v>88.0</v>
      </c>
      <c r="B90" s="593">
        <v>45704.0</v>
      </c>
      <c r="C90" s="593">
        <v>45703.0</v>
      </c>
      <c r="D90" s="592">
        <v>12854.0</v>
      </c>
      <c r="E90" s="796">
        <v>5883882.0</v>
      </c>
      <c r="F90" s="592" t="s">
        <v>5773</v>
      </c>
      <c r="G90" s="592" t="s">
        <v>5774</v>
      </c>
      <c r="H90" s="592">
        <v>6.9191296E7</v>
      </c>
      <c r="I90" s="592"/>
      <c r="J90" s="593">
        <v>36954.0</v>
      </c>
      <c r="K90" s="592" t="s">
        <v>374</v>
      </c>
      <c r="L90" s="592" t="s">
        <v>44</v>
      </c>
      <c r="M90" s="592">
        <f>480+1559</f>
        <v>2039</v>
      </c>
      <c r="N90" s="592">
        <f t="shared" si="1"/>
        <v>2039</v>
      </c>
      <c r="O90" s="596"/>
      <c r="P90" s="592" t="s">
        <v>854</v>
      </c>
      <c r="Q90" s="597" t="s">
        <v>1885</v>
      </c>
      <c r="R90" s="592" t="s">
        <v>5859</v>
      </c>
      <c r="S90" s="598">
        <f t="shared" si="30"/>
        <v>50.975</v>
      </c>
      <c r="T90" s="665"/>
      <c r="U90" s="599"/>
      <c r="V90" s="743">
        <f t="shared" si="31"/>
        <v>50.975</v>
      </c>
      <c r="W90" s="599"/>
      <c r="X90" s="600" t="s">
        <v>5860</v>
      </c>
      <c r="Y90" s="599"/>
      <c r="Z90" s="599"/>
      <c r="AA90" s="599"/>
      <c r="AB90" s="599"/>
      <c r="AC90" s="599"/>
      <c r="AD90" s="599"/>
      <c r="AE90" s="599"/>
      <c r="AF90" s="599"/>
      <c r="AG90" s="599"/>
    </row>
    <row r="91">
      <c r="A91" s="29">
        <v>89.0</v>
      </c>
      <c r="B91" s="174">
        <v>45704.0</v>
      </c>
      <c r="C91" s="174">
        <v>45702.0</v>
      </c>
      <c r="D91" s="29">
        <v>12855.0</v>
      </c>
      <c r="E91" s="465">
        <v>7771252.0</v>
      </c>
      <c r="F91" s="29" t="s">
        <v>5549</v>
      </c>
      <c r="G91" s="29" t="s">
        <v>5549</v>
      </c>
      <c r="H91" s="29">
        <v>7.3980441E7</v>
      </c>
      <c r="I91" s="29" t="s">
        <v>5550</v>
      </c>
      <c r="J91" s="174"/>
      <c r="K91" s="29" t="s">
        <v>305</v>
      </c>
      <c r="L91" s="29" t="s">
        <v>27</v>
      </c>
      <c r="M91" s="29">
        <v>610.0</v>
      </c>
      <c r="N91" s="592">
        <f t="shared" si="1"/>
        <v>610</v>
      </c>
      <c r="O91" s="29" t="s">
        <v>5861</v>
      </c>
      <c r="P91" s="29" t="s">
        <v>827</v>
      </c>
      <c r="Q91" s="177" t="s">
        <v>988</v>
      </c>
      <c r="R91" s="29" t="s">
        <v>5862</v>
      </c>
      <c r="S91" s="433">
        <f>(M91*5%)</f>
        <v>30.5</v>
      </c>
      <c r="T91" s="549"/>
      <c r="U91" s="178"/>
      <c r="V91" s="309"/>
      <c r="W91" s="178"/>
      <c r="X91" s="178"/>
      <c r="Y91" s="178"/>
      <c r="Z91" s="178"/>
      <c r="AA91" s="178"/>
      <c r="AB91" s="178"/>
      <c r="AC91" s="178"/>
      <c r="AD91" s="178"/>
      <c r="AE91" s="178"/>
      <c r="AF91" s="178"/>
      <c r="AG91" s="178"/>
    </row>
    <row r="92">
      <c r="A92" s="592">
        <v>90.0</v>
      </c>
      <c r="B92" s="593">
        <v>45704.0</v>
      </c>
      <c r="C92" s="593">
        <v>45702.0</v>
      </c>
      <c r="D92" s="592">
        <v>12856.0</v>
      </c>
      <c r="E92" s="796">
        <v>0.0</v>
      </c>
      <c r="F92" s="592" t="s">
        <v>5863</v>
      </c>
      <c r="G92" s="592" t="s">
        <v>5863</v>
      </c>
      <c r="H92" s="592">
        <v>7.55323333E8</v>
      </c>
      <c r="I92" s="592"/>
      <c r="J92" s="593"/>
      <c r="K92" s="592" t="s">
        <v>141</v>
      </c>
      <c r="L92" s="592" t="s">
        <v>27</v>
      </c>
      <c r="M92" s="592">
        <v>869.0</v>
      </c>
      <c r="N92" s="592">
        <f t="shared" si="1"/>
        <v>869</v>
      </c>
      <c r="O92" s="596"/>
      <c r="P92" s="592" t="s">
        <v>854</v>
      </c>
      <c r="Q92" s="597" t="s">
        <v>1885</v>
      </c>
      <c r="R92" s="592" t="s">
        <v>5864</v>
      </c>
      <c r="S92" s="598">
        <f t="shared" ref="S92:S97" si="32">(M92*5%)/2</f>
        <v>21.725</v>
      </c>
      <c r="T92" s="665"/>
      <c r="U92" s="599"/>
      <c r="V92" s="743">
        <f t="shared" ref="V92:V97" si="33">S92</f>
        <v>21.725</v>
      </c>
      <c r="W92" s="599"/>
      <c r="X92" s="599"/>
      <c r="Y92" s="599"/>
      <c r="Z92" s="599"/>
      <c r="AA92" s="599"/>
      <c r="AB92" s="599"/>
      <c r="AC92" s="599"/>
      <c r="AD92" s="599"/>
      <c r="AE92" s="599"/>
      <c r="AF92" s="599"/>
      <c r="AG92" s="599"/>
    </row>
    <row r="93">
      <c r="A93" s="592">
        <v>91.0</v>
      </c>
      <c r="B93" s="593">
        <v>45704.0</v>
      </c>
      <c r="C93" s="593">
        <v>45704.0</v>
      </c>
      <c r="D93" s="592">
        <v>12857.0</v>
      </c>
      <c r="E93" s="796">
        <v>2.633842017E9</v>
      </c>
      <c r="F93" s="592" t="s">
        <v>5865</v>
      </c>
      <c r="G93" s="592" t="s">
        <v>5866</v>
      </c>
      <c r="H93" s="592">
        <v>7.0820826E7</v>
      </c>
      <c r="I93" s="592" t="s">
        <v>5867</v>
      </c>
      <c r="J93" s="593"/>
      <c r="K93" s="592" t="s">
        <v>418</v>
      </c>
      <c r="L93" s="596"/>
      <c r="M93" s="592">
        <v>903.0</v>
      </c>
      <c r="N93" s="592">
        <f t="shared" si="1"/>
        <v>903</v>
      </c>
      <c r="O93" s="596"/>
      <c r="P93" s="592" t="s">
        <v>854</v>
      </c>
      <c r="Q93" s="597" t="s">
        <v>1885</v>
      </c>
      <c r="R93" s="592" t="s">
        <v>5868</v>
      </c>
      <c r="S93" s="598">
        <f t="shared" si="32"/>
        <v>22.575</v>
      </c>
      <c r="T93" s="665"/>
      <c r="U93" s="599"/>
      <c r="V93" s="743">
        <f t="shared" si="33"/>
        <v>22.575</v>
      </c>
      <c r="W93" s="599"/>
      <c r="X93" s="599"/>
      <c r="Y93" s="599"/>
      <c r="Z93" s="599"/>
      <c r="AA93" s="599"/>
      <c r="AB93" s="599"/>
      <c r="AC93" s="599"/>
      <c r="AD93" s="599"/>
      <c r="AE93" s="599"/>
      <c r="AF93" s="599"/>
      <c r="AG93" s="599"/>
    </row>
    <row r="94">
      <c r="A94" s="592">
        <v>92.0</v>
      </c>
      <c r="B94" s="593">
        <v>45704.0</v>
      </c>
      <c r="C94" s="593">
        <v>45704.0</v>
      </c>
      <c r="D94" s="592">
        <v>12858.0</v>
      </c>
      <c r="E94" s="796">
        <v>0.0</v>
      </c>
      <c r="F94" s="592" t="s">
        <v>5869</v>
      </c>
      <c r="G94" s="592" t="s">
        <v>5869</v>
      </c>
      <c r="H94" s="592">
        <v>7.0814495E7</v>
      </c>
      <c r="I94" s="592"/>
      <c r="J94" s="593"/>
      <c r="K94" s="592" t="s">
        <v>418</v>
      </c>
      <c r="L94" s="596"/>
      <c r="M94" s="592">
        <v>516.0</v>
      </c>
      <c r="N94" s="592">
        <f t="shared" si="1"/>
        <v>516</v>
      </c>
      <c r="O94" s="596"/>
      <c r="P94" s="592" t="s">
        <v>854</v>
      </c>
      <c r="Q94" s="597" t="s">
        <v>1885</v>
      </c>
      <c r="R94" s="592" t="s">
        <v>1549</v>
      </c>
      <c r="S94" s="598">
        <f t="shared" si="32"/>
        <v>12.9</v>
      </c>
      <c r="T94" s="665"/>
      <c r="U94" s="599"/>
      <c r="V94" s="743">
        <f t="shared" si="33"/>
        <v>12.9</v>
      </c>
      <c r="W94" s="599"/>
      <c r="X94" s="599"/>
      <c r="Y94" s="599"/>
      <c r="Z94" s="599"/>
      <c r="AA94" s="599"/>
      <c r="AB94" s="599"/>
      <c r="AC94" s="599"/>
      <c r="AD94" s="599"/>
      <c r="AE94" s="599"/>
      <c r="AF94" s="599"/>
      <c r="AG94" s="599"/>
    </row>
    <row r="95">
      <c r="A95" s="592">
        <v>93.0</v>
      </c>
      <c r="B95" s="593">
        <v>45704.0</v>
      </c>
      <c r="C95" s="593">
        <v>45703.0</v>
      </c>
      <c r="D95" s="592">
        <v>12865.0</v>
      </c>
      <c r="E95" s="796">
        <v>6.381408011E9</v>
      </c>
      <c r="F95" s="592" t="s">
        <v>5870</v>
      </c>
      <c r="G95" s="592" t="s">
        <v>5870</v>
      </c>
      <c r="H95" s="592">
        <v>7.9471584E7</v>
      </c>
      <c r="I95" s="592"/>
      <c r="J95" s="593"/>
      <c r="K95" s="592" t="s">
        <v>141</v>
      </c>
      <c r="L95" s="592" t="s">
        <v>27</v>
      </c>
      <c r="M95" s="592">
        <v>869.0</v>
      </c>
      <c r="N95" s="592">
        <f t="shared" si="1"/>
        <v>869</v>
      </c>
      <c r="O95" s="596"/>
      <c r="P95" s="592" t="s">
        <v>854</v>
      </c>
      <c r="Q95" s="597" t="s">
        <v>1885</v>
      </c>
      <c r="R95" s="592" t="s">
        <v>5871</v>
      </c>
      <c r="S95" s="598">
        <f t="shared" si="32"/>
        <v>21.725</v>
      </c>
      <c r="T95" s="665"/>
      <c r="U95" s="599"/>
      <c r="V95" s="743">
        <f t="shared" si="33"/>
        <v>21.725</v>
      </c>
      <c r="W95" s="599"/>
      <c r="X95" s="599"/>
      <c r="Y95" s="599"/>
      <c r="Z95" s="599"/>
      <c r="AA95" s="599"/>
      <c r="AB95" s="599"/>
      <c r="AC95" s="599"/>
      <c r="AD95" s="599"/>
      <c r="AE95" s="599"/>
      <c r="AF95" s="599"/>
      <c r="AG95" s="599"/>
    </row>
    <row r="96">
      <c r="A96" s="592">
        <v>94.0</v>
      </c>
      <c r="B96" s="593">
        <v>45704.0</v>
      </c>
      <c r="C96" s="593">
        <v>45709.0</v>
      </c>
      <c r="D96" s="592">
        <v>12872.0</v>
      </c>
      <c r="E96" s="796">
        <v>2.873697016E9</v>
      </c>
      <c r="F96" s="592" t="s">
        <v>5872</v>
      </c>
      <c r="G96" s="592" t="s">
        <v>5873</v>
      </c>
      <c r="H96" s="592">
        <v>7.6980105E7</v>
      </c>
      <c r="I96" s="592"/>
      <c r="J96" s="593"/>
      <c r="K96" s="592" t="s">
        <v>98</v>
      </c>
      <c r="L96" s="592" t="s">
        <v>306</v>
      </c>
      <c r="M96" s="592">
        <v>1300.0</v>
      </c>
      <c r="N96" s="592">
        <f t="shared" si="1"/>
        <v>1300</v>
      </c>
      <c r="O96" s="632" t="s">
        <v>5874</v>
      </c>
      <c r="P96" s="592" t="s">
        <v>854</v>
      </c>
      <c r="Q96" s="597" t="s">
        <v>1885</v>
      </c>
      <c r="R96" s="592" t="s">
        <v>5875</v>
      </c>
      <c r="S96" s="598">
        <f t="shared" si="32"/>
        <v>32.5</v>
      </c>
      <c r="T96" s="665"/>
      <c r="U96" s="599"/>
      <c r="V96" s="743">
        <f t="shared" si="33"/>
        <v>32.5</v>
      </c>
      <c r="W96" s="599"/>
      <c r="X96" s="599"/>
      <c r="Y96" s="599"/>
      <c r="Z96" s="599"/>
      <c r="AA96" s="599"/>
      <c r="AB96" s="599"/>
      <c r="AC96" s="599"/>
      <c r="AD96" s="599"/>
      <c r="AE96" s="599"/>
      <c r="AF96" s="599"/>
      <c r="AG96" s="599"/>
    </row>
    <row r="97">
      <c r="A97" s="592">
        <v>95.0</v>
      </c>
      <c r="B97" s="593">
        <v>45705.0</v>
      </c>
      <c r="C97" s="593">
        <v>45710.0</v>
      </c>
      <c r="D97" s="592">
        <v>12876.0</v>
      </c>
      <c r="E97" s="796">
        <v>3894297.0</v>
      </c>
      <c r="F97" s="592" t="s">
        <v>5876</v>
      </c>
      <c r="G97" s="592" t="s">
        <v>5876</v>
      </c>
      <c r="H97" s="592">
        <v>7.8521917E7</v>
      </c>
      <c r="I97" s="592" t="s">
        <v>5877</v>
      </c>
      <c r="J97" s="593"/>
      <c r="K97" s="592" t="s">
        <v>1127</v>
      </c>
      <c r="L97" s="592" t="s">
        <v>27</v>
      </c>
      <c r="M97" s="592">
        <v>1189.0</v>
      </c>
      <c r="N97" s="592">
        <f t="shared" si="1"/>
        <v>1189</v>
      </c>
      <c r="O97" s="632" t="s">
        <v>5878</v>
      </c>
      <c r="P97" s="592" t="s">
        <v>854</v>
      </c>
      <c r="Q97" s="597" t="s">
        <v>1885</v>
      </c>
      <c r="R97" s="592" t="s">
        <v>5879</v>
      </c>
      <c r="S97" s="598">
        <f t="shared" si="32"/>
        <v>29.725</v>
      </c>
      <c r="T97" s="665"/>
      <c r="U97" s="599"/>
      <c r="V97" s="743">
        <f t="shared" si="33"/>
        <v>29.725</v>
      </c>
      <c r="W97" s="599"/>
      <c r="X97" s="599"/>
      <c r="Y97" s="599"/>
      <c r="Z97" s="599"/>
      <c r="AA97" s="599"/>
      <c r="AB97" s="599"/>
      <c r="AC97" s="599"/>
      <c r="AD97" s="599"/>
      <c r="AE97" s="599"/>
      <c r="AF97" s="599"/>
      <c r="AG97" s="599"/>
    </row>
    <row r="98">
      <c r="A98" s="592">
        <v>96.0</v>
      </c>
      <c r="B98" s="593">
        <v>45705.0</v>
      </c>
      <c r="C98" s="593">
        <v>45727.0</v>
      </c>
      <c r="D98" s="592">
        <v>12877.0</v>
      </c>
      <c r="E98" s="796">
        <v>6757567.0</v>
      </c>
      <c r="F98" s="592" t="s">
        <v>4131</v>
      </c>
      <c r="G98" s="592" t="s">
        <v>5880</v>
      </c>
      <c r="H98" s="592">
        <v>7.258641E7</v>
      </c>
      <c r="I98" s="592" t="s">
        <v>5881</v>
      </c>
      <c r="J98" s="593"/>
      <c r="K98" s="592" t="s">
        <v>98</v>
      </c>
      <c r="L98" s="592" t="s">
        <v>44</v>
      </c>
      <c r="M98" s="592">
        <v>1829.0</v>
      </c>
      <c r="N98" s="592">
        <f t="shared" si="1"/>
        <v>1829</v>
      </c>
      <c r="O98" s="596"/>
      <c r="P98" s="592" t="s">
        <v>854</v>
      </c>
      <c r="Q98" s="597" t="s">
        <v>1885</v>
      </c>
      <c r="R98" s="592" t="s">
        <v>5882</v>
      </c>
      <c r="S98" s="92"/>
      <c r="T98" s="108"/>
      <c r="V98" s="240"/>
    </row>
    <row r="99">
      <c r="A99" s="592">
        <v>97.0</v>
      </c>
      <c r="B99" s="593">
        <v>45705.0</v>
      </c>
      <c r="C99" s="593">
        <v>45710.0</v>
      </c>
      <c r="D99" s="592">
        <v>12878.0</v>
      </c>
      <c r="E99" s="796">
        <v>8.946121012E9</v>
      </c>
      <c r="F99" s="592" t="s">
        <v>5883</v>
      </c>
      <c r="G99" s="592" t="s">
        <v>5883</v>
      </c>
      <c r="H99" s="592">
        <v>7.7331983E7</v>
      </c>
      <c r="I99" s="592" t="s">
        <v>5884</v>
      </c>
      <c r="J99" s="593">
        <v>35782.0</v>
      </c>
      <c r="K99" s="592" t="s">
        <v>1449</v>
      </c>
      <c r="L99" s="592" t="s">
        <v>27</v>
      </c>
      <c r="M99" s="592">
        <v>930.0</v>
      </c>
      <c r="N99" s="592">
        <f t="shared" si="1"/>
        <v>930</v>
      </c>
      <c r="O99" s="596"/>
      <c r="P99" s="592" t="s">
        <v>854</v>
      </c>
      <c r="Q99" s="597" t="s">
        <v>1885</v>
      </c>
      <c r="R99" s="592" t="s">
        <v>5885</v>
      </c>
      <c r="S99" s="598">
        <f>(M99*5%)/2</f>
        <v>23.25</v>
      </c>
      <c r="T99" s="665"/>
      <c r="U99" s="599"/>
      <c r="V99" s="743">
        <f>S99</f>
        <v>23.25</v>
      </c>
      <c r="W99" s="599"/>
      <c r="X99" s="599"/>
      <c r="Y99" s="599"/>
      <c r="Z99" s="599"/>
      <c r="AA99" s="599"/>
      <c r="AB99" s="599"/>
      <c r="AC99" s="599"/>
      <c r="AD99" s="599"/>
      <c r="AE99" s="599"/>
      <c r="AF99" s="599"/>
      <c r="AG99" s="599"/>
    </row>
    <row r="100">
      <c r="A100" s="29">
        <v>98.0</v>
      </c>
      <c r="B100" s="174">
        <v>45705.0</v>
      </c>
      <c r="C100" s="174">
        <v>45702.0</v>
      </c>
      <c r="D100" s="29">
        <v>12880.0</v>
      </c>
      <c r="E100" s="465">
        <v>5871564.0</v>
      </c>
      <c r="F100" s="29" t="s">
        <v>5849</v>
      </c>
      <c r="G100" s="29" t="s">
        <v>5849</v>
      </c>
      <c r="H100" s="29">
        <v>7.0035332E7</v>
      </c>
      <c r="I100" s="29" t="s">
        <v>5850</v>
      </c>
      <c r="J100" s="174"/>
      <c r="K100" s="29" t="s">
        <v>5831</v>
      </c>
      <c r="L100" s="29" t="s">
        <v>27</v>
      </c>
      <c r="M100" s="29">
        <v>450.0</v>
      </c>
      <c r="N100" s="29">
        <f t="shared" si="1"/>
        <v>450</v>
      </c>
      <c r="O100" s="29" t="s">
        <v>1628</v>
      </c>
      <c r="P100" s="29" t="s">
        <v>854</v>
      </c>
      <c r="Q100" s="177" t="s">
        <v>988</v>
      </c>
      <c r="R100" s="29" t="s">
        <v>5838</v>
      </c>
      <c r="S100" s="433">
        <f>(M100*5%)</f>
        <v>22.5</v>
      </c>
      <c r="T100" s="549"/>
      <c r="U100" s="178"/>
      <c r="V100" s="309"/>
      <c r="W100" s="178"/>
      <c r="X100" s="178"/>
      <c r="Y100" s="178"/>
      <c r="Z100" s="178"/>
      <c r="AA100" s="178"/>
      <c r="AB100" s="178"/>
      <c r="AC100" s="178"/>
      <c r="AD100" s="178"/>
      <c r="AE100" s="178"/>
      <c r="AF100" s="178"/>
      <c r="AG100" s="178"/>
    </row>
    <row r="101">
      <c r="A101" s="592">
        <v>99.0</v>
      </c>
      <c r="B101" s="593">
        <v>45706.0</v>
      </c>
      <c r="C101" s="593">
        <v>45702.0</v>
      </c>
      <c r="D101" s="592">
        <v>12882.0</v>
      </c>
      <c r="E101" s="796">
        <v>6250465.0</v>
      </c>
      <c r="F101" s="592" t="s">
        <v>5780</v>
      </c>
      <c r="G101" s="592" t="s">
        <v>5780</v>
      </c>
      <c r="H101" s="592">
        <v>7.7073382E7</v>
      </c>
      <c r="I101" s="596"/>
      <c r="J101" s="593">
        <v>31898.0</v>
      </c>
      <c r="K101" s="592" t="s">
        <v>1449</v>
      </c>
      <c r="L101" s="592" t="s">
        <v>27</v>
      </c>
      <c r="M101" s="592">
        <v>465.0</v>
      </c>
      <c r="N101" s="592">
        <f t="shared" si="1"/>
        <v>465</v>
      </c>
      <c r="O101" s="592" t="s">
        <v>5886</v>
      </c>
      <c r="P101" s="592" t="s">
        <v>1203</v>
      </c>
      <c r="Q101" s="597" t="s">
        <v>1885</v>
      </c>
      <c r="R101" s="592" t="s">
        <v>5030</v>
      </c>
      <c r="S101" s="598">
        <f t="shared" ref="S101:S106" si="34">(M101*5%)/2</f>
        <v>11.625</v>
      </c>
      <c r="T101" s="665"/>
      <c r="U101" s="599"/>
      <c r="V101" s="743">
        <f t="shared" ref="V101:V102" si="35">S101</f>
        <v>11.625</v>
      </c>
      <c r="W101" s="599"/>
      <c r="X101" s="599"/>
      <c r="Y101" s="599"/>
      <c r="Z101" s="599"/>
      <c r="AA101" s="599"/>
      <c r="AB101" s="599"/>
      <c r="AC101" s="599"/>
      <c r="AD101" s="599"/>
      <c r="AE101" s="599"/>
      <c r="AF101" s="599"/>
      <c r="AG101" s="599"/>
    </row>
    <row r="102">
      <c r="A102" s="592">
        <v>100.0</v>
      </c>
      <c r="B102" s="593">
        <v>45707.0</v>
      </c>
      <c r="C102" s="593">
        <v>45707.0</v>
      </c>
      <c r="D102" s="592">
        <v>12883.0</v>
      </c>
      <c r="E102" s="796">
        <v>7668277.0</v>
      </c>
      <c r="F102" s="592" t="s">
        <v>5887</v>
      </c>
      <c r="G102" s="592" t="s">
        <v>5887</v>
      </c>
      <c r="H102" s="592">
        <v>6.0995075E7</v>
      </c>
      <c r="I102" s="592"/>
      <c r="J102" s="593"/>
      <c r="K102" s="592" t="s">
        <v>2260</v>
      </c>
      <c r="L102" s="596"/>
      <c r="M102" s="592">
        <v>178.0</v>
      </c>
      <c r="N102" s="592">
        <f t="shared" si="1"/>
        <v>178</v>
      </c>
      <c r="O102" s="596"/>
      <c r="P102" s="592" t="s">
        <v>854</v>
      </c>
      <c r="Q102" s="597" t="s">
        <v>1885</v>
      </c>
      <c r="R102" s="592" t="s">
        <v>1553</v>
      </c>
      <c r="S102" s="598">
        <f t="shared" si="34"/>
        <v>4.45</v>
      </c>
      <c r="T102" s="665"/>
      <c r="U102" s="599"/>
      <c r="V102" s="743">
        <f t="shared" si="35"/>
        <v>4.45</v>
      </c>
      <c r="W102" s="599"/>
      <c r="X102" s="599"/>
      <c r="Y102" s="599"/>
      <c r="Z102" s="599"/>
      <c r="AA102" s="599"/>
      <c r="AB102" s="599"/>
      <c r="AC102" s="599"/>
      <c r="AD102" s="599"/>
      <c r="AE102" s="599"/>
      <c r="AF102" s="599"/>
      <c r="AG102" s="599"/>
    </row>
    <row r="103">
      <c r="A103" s="592">
        <v>101.0</v>
      </c>
      <c r="B103" s="593">
        <v>45710.0</v>
      </c>
      <c r="C103" s="593">
        <v>45709.0</v>
      </c>
      <c r="D103" s="592">
        <v>12893.0</v>
      </c>
      <c r="E103" s="796">
        <v>0.0</v>
      </c>
      <c r="F103" s="592" t="s">
        <v>5888</v>
      </c>
      <c r="G103" s="592" t="s">
        <v>5888</v>
      </c>
      <c r="H103" s="592">
        <v>7.9997666E7</v>
      </c>
      <c r="I103" s="592" t="s">
        <v>5889</v>
      </c>
      <c r="J103" s="593">
        <v>33719.0</v>
      </c>
      <c r="K103" s="592" t="s">
        <v>1449</v>
      </c>
      <c r="L103" s="596"/>
      <c r="M103" s="592">
        <v>1260.0</v>
      </c>
      <c r="N103" s="592">
        <f t="shared" si="1"/>
        <v>1260</v>
      </c>
      <c r="O103" s="596"/>
      <c r="P103" s="592" t="s">
        <v>854</v>
      </c>
      <c r="Q103" s="597" t="s">
        <v>1885</v>
      </c>
      <c r="R103" s="592"/>
      <c r="S103" s="598">
        <f t="shared" si="34"/>
        <v>31.5</v>
      </c>
      <c r="T103" s="665"/>
      <c r="U103" s="599"/>
      <c r="V103" s="743"/>
      <c r="W103" s="599"/>
      <c r="X103" s="599"/>
      <c r="Y103" s="599"/>
      <c r="Z103" s="599"/>
      <c r="AA103" s="599"/>
      <c r="AB103" s="599"/>
      <c r="AC103" s="599"/>
      <c r="AD103" s="599"/>
      <c r="AE103" s="599"/>
      <c r="AF103" s="599"/>
      <c r="AG103" s="599"/>
    </row>
    <row r="104">
      <c r="A104" s="592">
        <v>102.0</v>
      </c>
      <c r="B104" s="593">
        <v>45709.0</v>
      </c>
      <c r="C104" s="593">
        <v>45709.0</v>
      </c>
      <c r="D104" s="592">
        <v>12902.0</v>
      </c>
      <c r="E104" s="796">
        <v>2.873697016E9</v>
      </c>
      <c r="F104" s="592" t="s">
        <v>5872</v>
      </c>
      <c r="G104" s="592" t="s">
        <v>5873</v>
      </c>
      <c r="H104" s="592">
        <v>7.6980105E7</v>
      </c>
      <c r="I104" s="592"/>
      <c r="J104" s="593"/>
      <c r="K104" s="592" t="s">
        <v>98</v>
      </c>
      <c r="L104" s="592" t="s">
        <v>306</v>
      </c>
      <c r="M104" s="592">
        <v>1358.0</v>
      </c>
      <c r="N104" s="592">
        <f t="shared" si="1"/>
        <v>1358</v>
      </c>
      <c r="O104" s="592" t="s">
        <v>5395</v>
      </c>
      <c r="P104" s="592" t="s">
        <v>827</v>
      </c>
      <c r="Q104" s="597" t="s">
        <v>1885</v>
      </c>
      <c r="R104" s="592" t="s">
        <v>5890</v>
      </c>
      <c r="S104" s="598">
        <f t="shared" si="34"/>
        <v>33.95</v>
      </c>
      <c r="T104" s="665"/>
      <c r="U104" s="599"/>
      <c r="V104" s="743"/>
      <c r="W104" s="599"/>
      <c r="X104" s="599"/>
      <c r="Y104" s="599"/>
      <c r="Z104" s="599"/>
      <c r="AA104" s="599"/>
      <c r="AB104" s="599"/>
      <c r="AC104" s="599"/>
      <c r="AD104" s="599"/>
      <c r="AE104" s="599"/>
      <c r="AF104" s="599"/>
      <c r="AG104" s="599"/>
    </row>
    <row r="105">
      <c r="A105" s="592">
        <v>103.0</v>
      </c>
      <c r="B105" s="593">
        <v>45709.0</v>
      </c>
      <c r="C105" s="593">
        <v>45710.0</v>
      </c>
      <c r="D105" s="592">
        <v>12903.0</v>
      </c>
      <c r="E105" s="796">
        <v>6396332.0</v>
      </c>
      <c r="F105" s="592" t="s">
        <v>5891</v>
      </c>
      <c r="G105" s="592" t="s">
        <v>5891</v>
      </c>
      <c r="H105" s="592">
        <v>6.9164434E7</v>
      </c>
      <c r="I105" s="592" t="s">
        <v>5892</v>
      </c>
      <c r="J105" s="593">
        <v>36039.0</v>
      </c>
      <c r="K105" s="592" t="s">
        <v>418</v>
      </c>
      <c r="L105" s="596"/>
      <c r="M105" s="592">
        <v>258.0</v>
      </c>
      <c r="N105" s="592">
        <f t="shared" si="1"/>
        <v>258</v>
      </c>
      <c r="O105" s="596"/>
      <c r="P105" s="592" t="s">
        <v>854</v>
      </c>
      <c r="Q105" s="597" t="s">
        <v>1885</v>
      </c>
      <c r="R105" s="592" t="s">
        <v>5893</v>
      </c>
      <c r="S105" s="598">
        <f t="shared" si="34"/>
        <v>6.45</v>
      </c>
      <c r="T105" s="665"/>
      <c r="U105" s="599"/>
      <c r="V105" s="743"/>
      <c r="W105" s="599"/>
      <c r="X105" s="599"/>
      <c r="Y105" s="599"/>
      <c r="Z105" s="599"/>
      <c r="AA105" s="599"/>
      <c r="AB105" s="599"/>
      <c r="AC105" s="599"/>
      <c r="AD105" s="599"/>
      <c r="AE105" s="599"/>
      <c r="AF105" s="599"/>
      <c r="AG105" s="599"/>
    </row>
    <row r="106">
      <c r="A106" s="592">
        <v>104.0</v>
      </c>
      <c r="B106" s="593">
        <v>45709.0</v>
      </c>
      <c r="C106" s="593">
        <v>45710.0</v>
      </c>
      <c r="D106" s="592">
        <v>12904.0</v>
      </c>
      <c r="E106" s="796">
        <v>1572362.0</v>
      </c>
      <c r="F106" s="592" t="s">
        <v>5894</v>
      </c>
      <c r="G106" s="592" t="s">
        <v>5894</v>
      </c>
      <c r="H106" s="592">
        <v>7.7350089E7</v>
      </c>
      <c r="I106" s="596"/>
      <c r="J106" s="593"/>
      <c r="K106" s="592" t="s">
        <v>418</v>
      </c>
      <c r="L106" s="596"/>
      <c r="M106" s="592">
        <v>416.0</v>
      </c>
      <c r="N106" s="592">
        <f t="shared" si="1"/>
        <v>416</v>
      </c>
      <c r="O106" s="596"/>
      <c r="P106" s="592" t="s">
        <v>854</v>
      </c>
      <c r="Q106" s="597" t="s">
        <v>1885</v>
      </c>
      <c r="R106" s="592" t="s">
        <v>5895</v>
      </c>
      <c r="S106" s="598">
        <f t="shared" si="34"/>
        <v>10.4</v>
      </c>
      <c r="T106" s="665"/>
      <c r="U106" s="599"/>
      <c r="V106" s="743"/>
      <c r="W106" s="599"/>
      <c r="X106" s="599"/>
      <c r="Y106" s="599"/>
      <c r="Z106" s="599"/>
      <c r="AA106" s="599"/>
      <c r="AB106" s="599"/>
      <c r="AC106" s="599"/>
      <c r="AD106" s="599"/>
      <c r="AE106" s="599"/>
      <c r="AF106" s="599"/>
      <c r="AG106" s="599"/>
    </row>
    <row r="107">
      <c r="A107" s="29">
        <v>105.0</v>
      </c>
      <c r="B107" s="174">
        <v>45709.0</v>
      </c>
      <c r="C107" s="174">
        <v>45710.0</v>
      </c>
      <c r="D107" s="29">
        <v>12905.0</v>
      </c>
      <c r="E107" s="465">
        <v>8871036.0</v>
      </c>
      <c r="F107" s="29" t="s">
        <v>5896</v>
      </c>
      <c r="G107" s="29" t="s">
        <v>5897</v>
      </c>
      <c r="H107" s="29">
        <v>7.7201706E7</v>
      </c>
      <c r="I107" s="29" t="s">
        <v>5898</v>
      </c>
      <c r="J107" s="174"/>
      <c r="K107" s="29" t="s">
        <v>701</v>
      </c>
      <c r="L107" s="216"/>
      <c r="M107" s="29">
        <v>150.0</v>
      </c>
      <c r="N107" s="29">
        <f t="shared" si="1"/>
        <v>150</v>
      </c>
      <c r="O107" s="216"/>
      <c r="P107" s="29" t="s">
        <v>854</v>
      </c>
      <c r="Q107" s="177" t="s">
        <v>988</v>
      </c>
      <c r="R107" s="29" t="s">
        <v>5899</v>
      </c>
      <c r="S107" s="433">
        <f>(M107*5%)</f>
        <v>7.5</v>
      </c>
      <c r="T107" s="549"/>
      <c r="U107" s="178"/>
      <c r="V107" s="309"/>
      <c r="W107" s="178"/>
      <c r="X107" s="178"/>
      <c r="Y107" s="178"/>
      <c r="Z107" s="178"/>
      <c r="AA107" s="178"/>
      <c r="AB107" s="178"/>
      <c r="AC107" s="178"/>
      <c r="AD107" s="178"/>
      <c r="AE107" s="178"/>
      <c r="AF107" s="178"/>
      <c r="AG107" s="178"/>
    </row>
    <row r="108">
      <c r="A108" s="592">
        <v>106.0</v>
      </c>
      <c r="B108" s="593">
        <v>45711.0</v>
      </c>
      <c r="C108" s="593">
        <v>45710.0</v>
      </c>
      <c r="D108" s="592">
        <v>12951.0</v>
      </c>
      <c r="E108" s="796">
        <v>3894297.0</v>
      </c>
      <c r="F108" s="592" t="s">
        <v>5876</v>
      </c>
      <c r="G108" s="592" t="s">
        <v>5876</v>
      </c>
      <c r="H108" s="592">
        <v>7.8521917E7</v>
      </c>
      <c r="I108" s="592" t="s">
        <v>5877</v>
      </c>
      <c r="J108" s="593"/>
      <c r="K108" s="592" t="s">
        <v>1127</v>
      </c>
      <c r="L108" s="592" t="s">
        <v>27</v>
      </c>
      <c r="M108" s="592">
        <v>1189.0</v>
      </c>
      <c r="N108" s="592">
        <f t="shared" si="1"/>
        <v>1189</v>
      </c>
      <c r="O108" s="592" t="s">
        <v>5900</v>
      </c>
      <c r="P108" s="592" t="s">
        <v>1203</v>
      </c>
      <c r="Q108" s="597" t="s">
        <v>1885</v>
      </c>
      <c r="R108" s="592" t="s">
        <v>5901</v>
      </c>
      <c r="S108" s="598">
        <f t="shared" ref="S108:S123" si="36">(M108*5%)/2</f>
        <v>29.725</v>
      </c>
      <c r="T108" s="665"/>
      <c r="U108" s="599"/>
      <c r="V108" s="743">
        <f t="shared" ref="V108:V123" si="37">S108</f>
        <v>29.725</v>
      </c>
      <c r="W108" s="599"/>
      <c r="X108" s="599"/>
      <c r="Y108" s="599"/>
      <c r="Z108" s="599"/>
      <c r="AA108" s="599"/>
      <c r="AB108" s="599"/>
      <c r="AC108" s="599"/>
      <c r="AD108" s="599"/>
      <c r="AE108" s="599"/>
      <c r="AF108" s="599"/>
      <c r="AG108" s="599"/>
    </row>
    <row r="109">
      <c r="A109" s="592">
        <v>107.0</v>
      </c>
      <c r="B109" s="593">
        <v>45711.0</v>
      </c>
      <c r="C109" s="593">
        <v>45710.0</v>
      </c>
      <c r="D109" s="592">
        <v>12952.0</v>
      </c>
      <c r="E109" s="796">
        <v>1737782.0</v>
      </c>
      <c r="F109" s="592" t="s">
        <v>5902</v>
      </c>
      <c r="G109" s="592" t="s">
        <v>5903</v>
      </c>
      <c r="H109" s="592">
        <v>6.5066652E7</v>
      </c>
      <c r="I109" s="592"/>
      <c r="J109" s="593"/>
      <c r="K109" s="592" t="s">
        <v>119</v>
      </c>
      <c r="L109" s="592" t="s">
        <v>27</v>
      </c>
      <c r="M109" s="592">
        <v>1739.0</v>
      </c>
      <c r="N109" s="592">
        <f t="shared" si="1"/>
        <v>1739</v>
      </c>
      <c r="O109" s="592" t="s">
        <v>5904</v>
      </c>
      <c r="P109" s="592" t="s">
        <v>827</v>
      </c>
      <c r="Q109" s="597" t="s">
        <v>1885</v>
      </c>
      <c r="R109" s="592" t="s">
        <v>5905</v>
      </c>
      <c r="S109" s="598">
        <f t="shared" si="36"/>
        <v>43.475</v>
      </c>
      <c r="T109" s="665"/>
      <c r="U109" s="599"/>
      <c r="V109" s="743">
        <f t="shared" si="37"/>
        <v>43.475</v>
      </c>
      <c r="W109" s="599"/>
      <c r="X109" s="599"/>
      <c r="Y109" s="599"/>
      <c r="Z109" s="599"/>
      <c r="AA109" s="599"/>
      <c r="AB109" s="599"/>
      <c r="AC109" s="599"/>
      <c r="AD109" s="599"/>
      <c r="AE109" s="599"/>
      <c r="AF109" s="599"/>
      <c r="AG109" s="599"/>
    </row>
    <row r="110">
      <c r="A110" s="592">
        <v>111.0</v>
      </c>
      <c r="B110" s="593">
        <v>45711.0</v>
      </c>
      <c r="C110" s="593">
        <v>45710.0</v>
      </c>
      <c r="D110" s="592">
        <v>12953.0</v>
      </c>
      <c r="E110" s="796">
        <v>5.369496013E9</v>
      </c>
      <c r="F110" s="592" t="s">
        <v>5906</v>
      </c>
      <c r="G110" s="592" t="s">
        <v>5906</v>
      </c>
      <c r="H110" s="592">
        <v>7.819937E7</v>
      </c>
      <c r="I110" s="592"/>
      <c r="J110" s="593"/>
      <c r="K110" s="592" t="s">
        <v>141</v>
      </c>
      <c r="L110" s="592" t="s">
        <v>27</v>
      </c>
      <c r="M110" s="592">
        <v>869.0</v>
      </c>
      <c r="N110" s="592">
        <f t="shared" si="1"/>
        <v>869</v>
      </c>
      <c r="O110" s="592"/>
      <c r="P110" s="592" t="s">
        <v>854</v>
      </c>
      <c r="Q110" s="597" t="s">
        <v>1885</v>
      </c>
      <c r="R110" s="592" t="s">
        <v>5907</v>
      </c>
      <c r="S110" s="598">
        <f t="shared" si="36"/>
        <v>21.725</v>
      </c>
      <c r="T110" s="665"/>
      <c r="U110" s="600"/>
      <c r="V110" s="743">
        <f t="shared" si="37"/>
        <v>21.725</v>
      </c>
      <c r="W110" s="599"/>
      <c r="X110" s="599"/>
      <c r="Y110" s="599"/>
      <c r="Z110" s="599"/>
      <c r="AA110" s="599"/>
      <c r="AB110" s="599"/>
      <c r="AC110" s="599"/>
      <c r="AD110" s="599"/>
      <c r="AE110" s="599"/>
      <c r="AF110" s="599"/>
      <c r="AG110" s="599"/>
    </row>
    <row r="111">
      <c r="A111" s="592">
        <v>108.0</v>
      </c>
      <c r="B111" s="593">
        <v>45711.0</v>
      </c>
      <c r="C111" s="593">
        <v>45711.0</v>
      </c>
      <c r="D111" s="592">
        <v>12954.0</v>
      </c>
      <c r="E111" s="910">
        <v>6370514.0</v>
      </c>
      <c r="F111" s="790" t="s">
        <v>5908</v>
      </c>
      <c r="G111" s="790" t="s">
        <v>5909</v>
      </c>
      <c r="H111" s="769">
        <v>7.8069129E7</v>
      </c>
      <c r="I111" s="790" t="s">
        <v>5910</v>
      </c>
      <c r="J111" s="593">
        <v>36360.0</v>
      </c>
      <c r="K111" s="790" t="s">
        <v>418</v>
      </c>
      <c r="L111" s="746"/>
      <c r="M111" s="615">
        <f>258+387</f>
        <v>645</v>
      </c>
      <c r="N111" s="592">
        <f t="shared" si="1"/>
        <v>645</v>
      </c>
      <c r="O111" s="790" t="s">
        <v>3281</v>
      </c>
      <c r="P111" s="653" t="s">
        <v>827</v>
      </c>
      <c r="Q111" s="597" t="s">
        <v>1885</v>
      </c>
      <c r="R111" s="592" t="s">
        <v>5911</v>
      </c>
      <c r="S111" s="598">
        <f t="shared" si="36"/>
        <v>16.125</v>
      </c>
      <c r="T111" s="665"/>
      <c r="U111" s="599"/>
      <c r="V111" s="743">
        <f t="shared" si="37"/>
        <v>16.125</v>
      </c>
      <c r="W111" s="599"/>
      <c r="X111" s="599"/>
      <c r="Y111" s="599"/>
      <c r="Z111" s="599"/>
      <c r="AA111" s="599"/>
      <c r="AB111" s="599"/>
      <c r="AC111" s="599"/>
      <c r="AD111" s="599"/>
      <c r="AE111" s="599"/>
      <c r="AF111" s="599"/>
      <c r="AG111" s="599"/>
    </row>
    <row r="112">
      <c r="A112" s="592">
        <v>109.0</v>
      </c>
      <c r="B112" s="593">
        <v>45711.0</v>
      </c>
      <c r="C112" s="593">
        <v>45710.0</v>
      </c>
      <c r="D112" s="592">
        <v>12955.0</v>
      </c>
      <c r="E112" s="796">
        <v>1.4089065E7</v>
      </c>
      <c r="F112" s="592" t="s">
        <v>5912</v>
      </c>
      <c r="G112" s="592" t="s">
        <v>5912</v>
      </c>
      <c r="H112" s="592">
        <v>7.4927231E7</v>
      </c>
      <c r="I112" s="592" t="s">
        <v>5913</v>
      </c>
      <c r="J112" s="593"/>
      <c r="K112" s="592" t="s">
        <v>418</v>
      </c>
      <c r="L112" s="592"/>
      <c r="M112" s="592">
        <v>258.0</v>
      </c>
      <c r="N112" s="592">
        <f t="shared" si="1"/>
        <v>258</v>
      </c>
      <c r="O112" s="592"/>
      <c r="P112" s="592" t="s">
        <v>854</v>
      </c>
      <c r="Q112" s="597" t="s">
        <v>1885</v>
      </c>
      <c r="R112" s="592" t="s">
        <v>1553</v>
      </c>
      <c r="S112" s="598">
        <f t="shared" si="36"/>
        <v>6.45</v>
      </c>
      <c r="T112" s="665"/>
      <c r="U112" s="599"/>
      <c r="V112" s="743">
        <f t="shared" si="37"/>
        <v>6.45</v>
      </c>
      <c r="W112" s="599"/>
      <c r="X112" s="599"/>
      <c r="Y112" s="599"/>
      <c r="Z112" s="599"/>
      <c r="AA112" s="599"/>
      <c r="AB112" s="599"/>
      <c r="AC112" s="599"/>
      <c r="AD112" s="599"/>
      <c r="AE112" s="599"/>
      <c r="AF112" s="599"/>
      <c r="AG112" s="599"/>
    </row>
    <row r="113">
      <c r="A113" s="592">
        <v>110.0</v>
      </c>
      <c r="B113" s="593">
        <v>45711.0</v>
      </c>
      <c r="C113" s="593">
        <v>45710.0</v>
      </c>
      <c r="D113" s="592">
        <v>12956.0</v>
      </c>
      <c r="E113" s="796">
        <v>0.0</v>
      </c>
      <c r="F113" s="592" t="s">
        <v>5914</v>
      </c>
      <c r="G113" s="592" t="s">
        <v>5914</v>
      </c>
      <c r="H113" s="592">
        <v>7.2596516E7</v>
      </c>
      <c r="I113" s="592"/>
      <c r="J113" s="593"/>
      <c r="K113" s="592" t="s">
        <v>418</v>
      </c>
      <c r="L113" s="592"/>
      <c r="M113" s="592">
        <v>516.0</v>
      </c>
      <c r="N113" s="592">
        <f t="shared" si="1"/>
        <v>516</v>
      </c>
      <c r="O113" s="592"/>
      <c r="P113" s="592" t="s">
        <v>854</v>
      </c>
      <c r="Q113" s="597" t="s">
        <v>1885</v>
      </c>
      <c r="R113" s="592" t="s">
        <v>2749</v>
      </c>
      <c r="S113" s="598">
        <f t="shared" si="36"/>
        <v>12.9</v>
      </c>
      <c r="T113" s="665"/>
      <c r="U113" s="599"/>
      <c r="V113" s="743">
        <f t="shared" si="37"/>
        <v>12.9</v>
      </c>
      <c r="W113" s="599"/>
      <c r="X113" s="599"/>
      <c r="Y113" s="599"/>
      <c r="Z113" s="599"/>
      <c r="AA113" s="599"/>
      <c r="AB113" s="599"/>
      <c r="AC113" s="599"/>
      <c r="AD113" s="599"/>
      <c r="AE113" s="599"/>
      <c r="AF113" s="599"/>
      <c r="AG113" s="599"/>
    </row>
    <row r="114">
      <c r="A114" s="592">
        <v>112.0</v>
      </c>
      <c r="B114" s="593">
        <v>45711.0</v>
      </c>
      <c r="C114" s="593">
        <v>45710.0</v>
      </c>
      <c r="D114" s="592">
        <v>12957.0</v>
      </c>
      <c r="E114" s="796">
        <v>991511.0</v>
      </c>
      <c r="F114" s="592" t="s">
        <v>5915</v>
      </c>
      <c r="G114" s="592" t="s">
        <v>5915</v>
      </c>
      <c r="H114" s="592" t="s">
        <v>5916</v>
      </c>
      <c r="I114" s="592" t="s">
        <v>5917</v>
      </c>
      <c r="J114" s="593"/>
      <c r="K114" s="592" t="s">
        <v>418</v>
      </c>
      <c r="L114" s="592"/>
      <c r="M114" s="592">
        <v>466.0</v>
      </c>
      <c r="N114" s="592">
        <f t="shared" si="1"/>
        <v>466</v>
      </c>
      <c r="O114" s="596"/>
      <c r="P114" s="592" t="s">
        <v>854</v>
      </c>
      <c r="Q114" s="597" t="s">
        <v>1885</v>
      </c>
      <c r="R114" s="592" t="s">
        <v>5520</v>
      </c>
      <c r="S114" s="598">
        <f t="shared" si="36"/>
        <v>11.65</v>
      </c>
      <c r="T114" s="666"/>
      <c r="U114" s="599"/>
      <c r="V114" s="743">
        <f t="shared" si="37"/>
        <v>11.65</v>
      </c>
      <c r="W114" s="599"/>
      <c r="X114" s="599"/>
      <c r="Y114" s="599"/>
      <c r="Z114" s="599"/>
      <c r="AA114" s="599"/>
      <c r="AB114" s="599"/>
      <c r="AC114" s="599"/>
      <c r="AD114" s="599"/>
      <c r="AE114" s="599"/>
      <c r="AF114" s="599"/>
      <c r="AG114" s="599"/>
    </row>
    <row r="115">
      <c r="A115" s="592">
        <v>113.0</v>
      </c>
      <c r="B115" s="593">
        <v>45711.0</v>
      </c>
      <c r="C115" s="593">
        <v>45711.0</v>
      </c>
      <c r="D115" s="592">
        <v>12958.0</v>
      </c>
      <c r="E115" s="796">
        <v>3865913.0</v>
      </c>
      <c r="F115" s="592" t="s">
        <v>5918</v>
      </c>
      <c r="G115" s="592" t="s">
        <v>5918</v>
      </c>
      <c r="H115" s="592">
        <v>7.2166647E7</v>
      </c>
      <c r="I115" s="592"/>
      <c r="J115" s="593"/>
      <c r="K115" s="592" t="s">
        <v>418</v>
      </c>
      <c r="L115" s="596"/>
      <c r="M115" s="592">
        <v>1161.0</v>
      </c>
      <c r="N115" s="592">
        <f t="shared" si="1"/>
        <v>1161</v>
      </c>
      <c r="O115" s="596"/>
      <c r="P115" s="592" t="s">
        <v>854</v>
      </c>
      <c r="Q115" s="597" t="s">
        <v>1885</v>
      </c>
      <c r="R115" s="592" t="s">
        <v>2208</v>
      </c>
      <c r="S115" s="598">
        <f t="shared" si="36"/>
        <v>29.025</v>
      </c>
      <c r="T115" s="665"/>
      <c r="U115" s="600"/>
      <c r="V115" s="743">
        <f t="shared" si="37"/>
        <v>29.025</v>
      </c>
      <c r="W115" s="599"/>
      <c r="X115" s="599"/>
      <c r="Y115" s="599"/>
      <c r="Z115" s="599"/>
      <c r="AA115" s="599"/>
      <c r="AB115" s="599"/>
      <c r="AC115" s="599"/>
      <c r="AD115" s="599"/>
      <c r="AE115" s="599"/>
      <c r="AF115" s="599"/>
      <c r="AG115" s="599"/>
    </row>
    <row r="116">
      <c r="A116" s="592">
        <v>114.0</v>
      </c>
      <c r="B116" s="593">
        <v>45711.0</v>
      </c>
      <c r="C116" s="593">
        <v>45711.0</v>
      </c>
      <c r="D116" s="592">
        <v>12959.0</v>
      </c>
      <c r="E116" s="796">
        <v>4422890.0</v>
      </c>
      <c r="F116" s="592" t="s">
        <v>5919</v>
      </c>
      <c r="G116" s="592" t="s">
        <v>5920</v>
      </c>
      <c r="H116" s="592">
        <v>6.5863934E7</v>
      </c>
      <c r="I116" s="592" t="s">
        <v>5921</v>
      </c>
      <c r="J116" s="593"/>
      <c r="K116" s="592" t="s">
        <v>418</v>
      </c>
      <c r="L116" s="596"/>
      <c r="M116" s="592">
        <v>516.0</v>
      </c>
      <c r="N116" s="592">
        <f t="shared" si="1"/>
        <v>516</v>
      </c>
      <c r="O116" s="596"/>
      <c r="P116" s="592" t="s">
        <v>854</v>
      </c>
      <c r="Q116" s="597" t="s">
        <v>1885</v>
      </c>
      <c r="R116" s="592" t="s">
        <v>2749</v>
      </c>
      <c r="S116" s="598">
        <f t="shared" si="36"/>
        <v>12.9</v>
      </c>
      <c r="T116" s="665"/>
      <c r="U116" s="599"/>
      <c r="V116" s="743">
        <f t="shared" si="37"/>
        <v>12.9</v>
      </c>
      <c r="W116" s="599"/>
      <c r="X116" s="599"/>
      <c r="Y116" s="599"/>
      <c r="Z116" s="599"/>
      <c r="AA116" s="599"/>
      <c r="AB116" s="599"/>
      <c r="AC116" s="599"/>
      <c r="AD116" s="599"/>
      <c r="AE116" s="599"/>
      <c r="AF116" s="599"/>
      <c r="AG116" s="599"/>
    </row>
    <row r="117">
      <c r="A117" s="592">
        <v>115.0</v>
      </c>
      <c r="B117" s="593">
        <v>45711.0</v>
      </c>
      <c r="C117" s="593">
        <v>45711.0</v>
      </c>
      <c r="D117" s="592">
        <v>12960.0</v>
      </c>
      <c r="E117" s="795">
        <v>5367123.0</v>
      </c>
      <c r="F117" s="594" t="s">
        <v>5922</v>
      </c>
      <c r="G117" s="594" t="s">
        <v>5923</v>
      </c>
      <c r="H117" s="594">
        <v>7.7381724E7</v>
      </c>
      <c r="I117" s="595"/>
      <c r="J117" s="593"/>
      <c r="K117" s="592" t="s">
        <v>418</v>
      </c>
      <c r="L117" s="596"/>
      <c r="M117" s="592">
        <f>158+466</f>
        <v>624</v>
      </c>
      <c r="N117" s="592">
        <f t="shared" si="1"/>
        <v>624</v>
      </c>
      <c r="O117" s="596"/>
      <c r="P117" s="592" t="s">
        <v>854</v>
      </c>
      <c r="Q117" s="597" t="s">
        <v>1885</v>
      </c>
      <c r="R117" s="592" t="s">
        <v>5924</v>
      </c>
      <c r="S117" s="598">
        <f t="shared" si="36"/>
        <v>15.6</v>
      </c>
      <c r="T117" s="665"/>
      <c r="U117" s="599"/>
      <c r="V117" s="743">
        <f t="shared" si="37"/>
        <v>15.6</v>
      </c>
      <c r="W117" s="599"/>
      <c r="X117" s="599"/>
      <c r="Y117" s="599"/>
      <c r="Z117" s="599"/>
      <c r="AA117" s="599"/>
      <c r="AB117" s="599"/>
      <c r="AC117" s="599"/>
      <c r="AD117" s="599"/>
      <c r="AE117" s="599"/>
      <c r="AF117" s="599"/>
      <c r="AG117" s="599"/>
    </row>
    <row r="118">
      <c r="A118" s="592">
        <v>116.0</v>
      </c>
      <c r="B118" s="593">
        <v>45711.0</v>
      </c>
      <c r="C118" s="593">
        <v>45711.0</v>
      </c>
      <c r="D118" s="592">
        <v>12961.0</v>
      </c>
      <c r="E118" s="796">
        <v>6.372344014E9</v>
      </c>
      <c r="F118" s="592" t="s">
        <v>5925</v>
      </c>
      <c r="G118" s="592" t="s">
        <v>5925</v>
      </c>
      <c r="H118" s="592">
        <v>6.5949027E7</v>
      </c>
      <c r="I118" s="592" t="s">
        <v>5926</v>
      </c>
      <c r="J118" s="593">
        <v>32651.0</v>
      </c>
      <c r="K118" s="592" t="s">
        <v>418</v>
      </c>
      <c r="L118" s="596"/>
      <c r="M118" s="592">
        <v>337.0</v>
      </c>
      <c r="N118" s="592">
        <f t="shared" si="1"/>
        <v>337</v>
      </c>
      <c r="O118" s="596"/>
      <c r="P118" s="592" t="s">
        <v>854</v>
      </c>
      <c r="Q118" s="597" t="s">
        <v>1885</v>
      </c>
      <c r="R118" s="592" t="s">
        <v>5927</v>
      </c>
      <c r="S118" s="598">
        <f t="shared" si="36"/>
        <v>8.425</v>
      </c>
      <c r="T118" s="665"/>
      <c r="U118" s="599"/>
      <c r="V118" s="743">
        <f t="shared" si="37"/>
        <v>8.425</v>
      </c>
      <c r="W118" s="599"/>
      <c r="X118" s="599"/>
      <c r="Y118" s="599"/>
      <c r="Z118" s="599"/>
      <c r="AA118" s="599"/>
      <c r="AB118" s="599"/>
      <c r="AC118" s="599"/>
      <c r="AD118" s="599"/>
      <c r="AE118" s="599"/>
      <c r="AF118" s="599"/>
      <c r="AG118" s="599"/>
    </row>
    <row r="119">
      <c r="A119" s="592">
        <v>117.0</v>
      </c>
      <c r="B119" s="593">
        <v>45711.0</v>
      </c>
      <c r="C119" s="593">
        <v>45711.0</v>
      </c>
      <c r="D119" s="592">
        <v>12962.0</v>
      </c>
      <c r="E119" s="796">
        <v>28979.0</v>
      </c>
      <c r="F119" s="592" t="s">
        <v>5928</v>
      </c>
      <c r="G119" s="592" t="s">
        <v>5928</v>
      </c>
      <c r="H119" s="592">
        <v>7.6900541E7</v>
      </c>
      <c r="I119" s="592" t="s">
        <v>5929</v>
      </c>
      <c r="J119" s="593">
        <v>33851.0</v>
      </c>
      <c r="K119" s="592" t="s">
        <v>418</v>
      </c>
      <c r="L119" s="596"/>
      <c r="M119" s="592">
        <v>416.0</v>
      </c>
      <c r="N119" s="592">
        <f t="shared" si="1"/>
        <v>416</v>
      </c>
      <c r="O119" s="596"/>
      <c r="P119" s="592" t="s">
        <v>854</v>
      </c>
      <c r="Q119" s="597" t="s">
        <v>1885</v>
      </c>
      <c r="R119" s="592" t="s">
        <v>5930</v>
      </c>
      <c r="S119" s="598">
        <f t="shared" si="36"/>
        <v>10.4</v>
      </c>
      <c r="T119" s="665"/>
      <c r="U119" s="599"/>
      <c r="V119" s="743">
        <f t="shared" si="37"/>
        <v>10.4</v>
      </c>
      <c r="W119" s="599"/>
      <c r="X119" s="599"/>
      <c r="Y119" s="599"/>
      <c r="Z119" s="599"/>
      <c r="AA119" s="599"/>
      <c r="AB119" s="599"/>
      <c r="AC119" s="599"/>
      <c r="AD119" s="599"/>
      <c r="AE119" s="599"/>
      <c r="AF119" s="599"/>
      <c r="AG119" s="599"/>
    </row>
    <row r="120">
      <c r="A120" s="592">
        <v>118.0</v>
      </c>
      <c r="B120" s="593">
        <v>45711.0</v>
      </c>
      <c r="C120" s="593">
        <v>45711.0</v>
      </c>
      <c r="D120" s="592">
        <v>12963.0</v>
      </c>
      <c r="E120" s="796">
        <v>5404556.0</v>
      </c>
      <c r="F120" s="592" t="s">
        <v>5931</v>
      </c>
      <c r="G120" s="592" t="s">
        <v>5931</v>
      </c>
      <c r="H120" s="592">
        <v>7.0247444E7</v>
      </c>
      <c r="I120" s="596"/>
      <c r="J120" s="593">
        <v>30187.0</v>
      </c>
      <c r="K120" s="592" t="s">
        <v>418</v>
      </c>
      <c r="L120" s="596"/>
      <c r="M120" s="592">
        <v>258.0</v>
      </c>
      <c r="N120" s="592">
        <v>258.0</v>
      </c>
      <c r="O120" s="596"/>
      <c r="P120" s="592" t="s">
        <v>854</v>
      </c>
      <c r="Q120" s="597" t="s">
        <v>1885</v>
      </c>
      <c r="R120" s="592" t="s">
        <v>1559</v>
      </c>
      <c r="S120" s="598">
        <f t="shared" si="36"/>
        <v>6.45</v>
      </c>
      <c r="T120" s="665"/>
      <c r="U120" s="599"/>
      <c r="V120" s="743">
        <f t="shared" si="37"/>
        <v>6.45</v>
      </c>
      <c r="W120" s="599"/>
      <c r="X120" s="599"/>
      <c r="Y120" s="599"/>
      <c r="Z120" s="599"/>
      <c r="AA120" s="599"/>
      <c r="AB120" s="599"/>
      <c r="AC120" s="599"/>
      <c r="AD120" s="599"/>
      <c r="AE120" s="599"/>
      <c r="AF120" s="599"/>
      <c r="AG120" s="599"/>
    </row>
    <row r="121">
      <c r="A121" s="592">
        <v>120.0</v>
      </c>
      <c r="B121" s="593">
        <v>45711.0</v>
      </c>
      <c r="C121" s="593">
        <v>45711.0</v>
      </c>
      <c r="D121" s="592">
        <v>12964.0</v>
      </c>
      <c r="E121" s="796">
        <v>9701834.0</v>
      </c>
      <c r="F121" s="592" t="s">
        <v>5932</v>
      </c>
      <c r="G121" s="592" t="s">
        <v>5933</v>
      </c>
      <c r="H121" s="592">
        <v>6.9077878E7</v>
      </c>
      <c r="I121" s="596"/>
      <c r="J121" s="593">
        <v>34218.0</v>
      </c>
      <c r="K121" s="592" t="s">
        <v>418</v>
      </c>
      <c r="L121" s="596"/>
      <c r="M121" s="592">
        <v>337.0</v>
      </c>
      <c r="N121" s="592">
        <f t="shared" ref="N121:N125" si="38">M121</f>
        <v>337</v>
      </c>
      <c r="O121" s="596"/>
      <c r="P121" s="592" t="s">
        <v>854</v>
      </c>
      <c r="Q121" s="597" t="s">
        <v>1885</v>
      </c>
      <c r="R121" s="592" t="s">
        <v>5532</v>
      </c>
      <c r="S121" s="598">
        <f t="shared" si="36"/>
        <v>8.425</v>
      </c>
      <c r="T121" s="665"/>
      <c r="U121" s="599"/>
      <c r="V121" s="743">
        <f t="shared" si="37"/>
        <v>8.425</v>
      </c>
      <c r="W121" s="599"/>
      <c r="X121" s="599"/>
      <c r="Y121" s="599"/>
      <c r="Z121" s="599"/>
      <c r="AA121" s="599"/>
      <c r="AB121" s="599"/>
      <c r="AC121" s="599"/>
      <c r="AD121" s="599"/>
      <c r="AE121" s="599"/>
      <c r="AF121" s="599"/>
      <c r="AG121" s="599"/>
    </row>
    <row r="122">
      <c r="A122" s="592">
        <v>121.0</v>
      </c>
      <c r="B122" s="593">
        <v>45711.0</v>
      </c>
      <c r="C122" s="593">
        <v>45711.0</v>
      </c>
      <c r="D122" s="592">
        <v>12965.0</v>
      </c>
      <c r="E122" s="796">
        <v>0.0</v>
      </c>
      <c r="F122" s="592" t="s">
        <v>5934</v>
      </c>
      <c r="G122" s="592" t="s">
        <v>5934</v>
      </c>
      <c r="H122" s="592">
        <v>6.7709222E7</v>
      </c>
      <c r="I122" s="592" t="s">
        <v>5935</v>
      </c>
      <c r="J122" s="593">
        <v>28756.0</v>
      </c>
      <c r="K122" s="592" t="s">
        <v>418</v>
      </c>
      <c r="L122" s="596"/>
      <c r="M122" s="592">
        <f>416+50</f>
        <v>466</v>
      </c>
      <c r="N122" s="592">
        <f t="shared" si="38"/>
        <v>466</v>
      </c>
      <c r="O122" s="596"/>
      <c r="P122" s="592" t="s">
        <v>854</v>
      </c>
      <c r="Q122" s="597" t="s">
        <v>1885</v>
      </c>
      <c r="R122" s="592" t="s">
        <v>5936</v>
      </c>
      <c r="S122" s="598">
        <f t="shared" si="36"/>
        <v>11.65</v>
      </c>
      <c r="T122" s="665"/>
      <c r="U122" s="599"/>
      <c r="V122" s="743">
        <f t="shared" si="37"/>
        <v>11.65</v>
      </c>
      <c r="W122" s="599"/>
      <c r="X122" s="599"/>
      <c r="Y122" s="599"/>
      <c r="Z122" s="599"/>
      <c r="AA122" s="599"/>
      <c r="AB122" s="599"/>
      <c r="AC122" s="599"/>
      <c r="AD122" s="599"/>
      <c r="AE122" s="599"/>
      <c r="AF122" s="599"/>
      <c r="AG122" s="599"/>
    </row>
    <row r="123">
      <c r="A123" s="592">
        <v>119.0</v>
      </c>
      <c r="B123" s="593">
        <v>45711.0</v>
      </c>
      <c r="C123" s="593">
        <v>45711.0</v>
      </c>
      <c r="D123" s="592">
        <v>12966.0</v>
      </c>
      <c r="E123" s="796">
        <v>2.970326012E9</v>
      </c>
      <c r="F123" s="592" t="s">
        <v>5937</v>
      </c>
      <c r="G123" s="592" t="s">
        <v>5937</v>
      </c>
      <c r="H123" s="592">
        <v>7.505707E7</v>
      </c>
      <c r="I123" s="596"/>
      <c r="J123" s="593"/>
      <c r="K123" s="592" t="s">
        <v>701</v>
      </c>
      <c r="L123" s="596"/>
      <c r="M123" s="592">
        <v>250.0</v>
      </c>
      <c r="N123" s="592">
        <f t="shared" si="38"/>
        <v>250</v>
      </c>
      <c r="O123" s="596"/>
      <c r="P123" s="592" t="s">
        <v>854</v>
      </c>
      <c r="Q123" s="597" t="s">
        <v>1885</v>
      </c>
      <c r="R123" s="592" t="s">
        <v>5938</v>
      </c>
      <c r="S123" s="598">
        <f t="shared" si="36"/>
        <v>6.25</v>
      </c>
      <c r="T123" s="665"/>
      <c r="U123" s="599"/>
      <c r="V123" s="743">
        <f t="shared" si="37"/>
        <v>6.25</v>
      </c>
      <c r="W123" s="599"/>
      <c r="X123" s="599"/>
      <c r="Y123" s="599"/>
      <c r="Z123" s="599"/>
      <c r="AA123" s="599"/>
      <c r="AB123" s="599"/>
      <c r="AC123" s="599"/>
      <c r="AD123" s="599"/>
      <c r="AE123" s="599"/>
      <c r="AF123" s="599"/>
      <c r="AG123" s="599"/>
    </row>
    <row r="124">
      <c r="A124" s="592">
        <v>122.0</v>
      </c>
      <c r="B124" s="593">
        <v>45711.0</v>
      </c>
      <c r="C124" s="593">
        <v>45738.0</v>
      </c>
      <c r="D124" s="592">
        <v>12967.0</v>
      </c>
      <c r="E124" s="796">
        <v>3.285689013E9</v>
      </c>
      <c r="F124" s="592" t="s">
        <v>5939</v>
      </c>
      <c r="G124" s="592" t="s">
        <v>5940</v>
      </c>
      <c r="H124" s="592">
        <v>7.983286E7</v>
      </c>
      <c r="I124" s="596"/>
      <c r="J124" s="593">
        <v>27506.0</v>
      </c>
      <c r="K124" s="592" t="s">
        <v>305</v>
      </c>
      <c r="L124" s="592" t="s">
        <v>27</v>
      </c>
      <c r="M124" s="592">
        <v>704.0</v>
      </c>
      <c r="N124" s="592">
        <f t="shared" si="38"/>
        <v>704</v>
      </c>
      <c r="O124" s="632" t="s">
        <v>5941</v>
      </c>
      <c r="P124" s="592" t="s">
        <v>854</v>
      </c>
      <c r="Q124" s="597" t="s">
        <v>1885</v>
      </c>
      <c r="R124" s="592" t="s">
        <v>5942</v>
      </c>
      <c r="S124" s="92"/>
      <c r="T124" s="108"/>
      <c r="V124" s="240"/>
    </row>
    <row r="125">
      <c r="A125" s="29">
        <v>123.0</v>
      </c>
      <c r="B125" s="174">
        <v>45713.0</v>
      </c>
      <c r="C125" s="174">
        <v>45714.0</v>
      </c>
      <c r="D125" s="29">
        <v>12985.0</v>
      </c>
      <c r="E125" s="465">
        <v>7811935.0</v>
      </c>
      <c r="F125" s="29" t="s">
        <v>5943</v>
      </c>
      <c r="G125" s="29" t="s">
        <v>5944</v>
      </c>
      <c r="H125" s="29">
        <v>7.573525E7</v>
      </c>
      <c r="I125" s="216"/>
      <c r="J125" s="174">
        <v>35851.0</v>
      </c>
      <c r="K125" s="29" t="s">
        <v>2260</v>
      </c>
      <c r="L125" s="216"/>
      <c r="M125" s="29">
        <v>178.0</v>
      </c>
      <c r="N125" s="29">
        <f t="shared" si="38"/>
        <v>178</v>
      </c>
      <c r="O125" s="216"/>
      <c r="P125" s="29" t="s">
        <v>854</v>
      </c>
      <c r="Q125" s="177" t="s">
        <v>988</v>
      </c>
      <c r="R125" s="29" t="s">
        <v>5200</v>
      </c>
      <c r="S125" s="433">
        <f t="shared" ref="S125:S126" si="39">(M125*5%)</f>
        <v>8.9</v>
      </c>
      <c r="T125" s="549"/>
      <c r="U125" s="178"/>
      <c r="V125" s="309"/>
      <c r="W125" s="178"/>
      <c r="X125" s="178"/>
      <c r="Y125" s="178"/>
      <c r="Z125" s="178"/>
      <c r="AA125" s="178"/>
      <c r="AB125" s="178"/>
      <c r="AC125" s="178"/>
      <c r="AD125" s="178"/>
      <c r="AE125" s="178"/>
      <c r="AF125" s="178"/>
      <c r="AG125" s="178"/>
    </row>
    <row r="126">
      <c r="A126" s="29">
        <v>124.0</v>
      </c>
      <c r="B126" s="174">
        <v>45714.0</v>
      </c>
      <c r="C126" s="174">
        <v>45724.0</v>
      </c>
      <c r="D126" s="29">
        <v>12995.0</v>
      </c>
      <c r="E126" s="465">
        <v>8160403.0</v>
      </c>
      <c r="F126" s="29" t="s">
        <v>5723</v>
      </c>
      <c r="G126" s="29" t="s">
        <v>5723</v>
      </c>
      <c r="H126" s="29"/>
      <c r="I126" s="29" t="s">
        <v>5724</v>
      </c>
      <c r="J126" s="174"/>
      <c r="K126" s="29" t="s">
        <v>98</v>
      </c>
      <c r="L126" s="29" t="s">
        <v>27</v>
      </c>
      <c r="M126" s="29">
        <v>470.0</v>
      </c>
      <c r="N126" s="29">
        <v>470.0</v>
      </c>
      <c r="O126" s="29" t="s">
        <v>5945</v>
      </c>
      <c r="P126" s="29" t="s">
        <v>854</v>
      </c>
      <c r="Q126" s="177" t="s">
        <v>988</v>
      </c>
      <c r="R126" s="29" t="s">
        <v>5946</v>
      </c>
      <c r="S126" s="433">
        <f t="shared" si="39"/>
        <v>23.5</v>
      </c>
      <c r="T126" s="549"/>
      <c r="U126" s="178"/>
      <c r="V126" s="309"/>
      <c r="W126" s="178"/>
      <c r="X126" s="178"/>
      <c r="Y126" s="178"/>
      <c r="Z126" s="178"/>
      <c r="AA126" s="178"/>
      <c r="AB126" s="178"/>
      <c r="AC126" s="178"/>
      <c r="AD126" s="178"/>
      <c r="AE126" s="178"/>
      <c r="AF126" s="178"/>
      <c r="AG126" s="178"/>
    </row>
    <row r="127">
      <c r="A127" s="13">
        <v>125.0</v>
      </c>
      <c r="B127" s="14"/>
      <c r="C127" s="14"/>
      <c r="D127" s="15"/>
      <c r="E127" s="82"/>
      <c r="F127" s="15"/>
      <c r="G127" s="15"/>
      <c r="H127" s="15"/>
      <c r="I127" s="15"/>
      <c r="J127" s="14"/>
      <c r="K127" s="13"/>
      <c r="L127" s="15"/>
      <c r="M127" s="13"/>
      <c r="N127" s="13"/>
      <c r="O127" s="15"/>
      <c r="P127" s="13"/>
      <c r="Q127" s="97"/>
      <c r="R127" s="15"/>
      <c r="S127" s="92">
        <f t="shared" ref="S127:S208" si="40">(M127*5%)/2</f>
        <v>0</v>
      </c>
      <c r="T127" s="108"/>
      <c r="V127" s="240"/>
    </row>
    <row r="128">
      <c r="A128" s="13">
        <v>126.0</v>
      </c>
      <c r="B128" s="14"/>
      <c r="C128" s="14"/>
      <c r="D128" s="15"/>
      <c r="E128" s="82"/>
      <c r="F128" s="15"/>
      <c r="G128" s="15"/>
      <c r="H128" s="15"/>
      <c r="I128" s="15"/>
      <c r="J128" s="14"/>
      <c r="K128" s="13"/>
      <c r="L128" s="15"/>
      <c r="M128" s="13"/>
      <c r="N128" s="13"/>
      <c r="O128" s="15"/>
      <c r="P128" s="13"/>
      <c r="Q128" s="97"/>
      <c r="R128" s="15"/>
      <c r="S128" s="92">
        <f t="shared" si="40"/>
        <v>0</v>
      </c>
      <c r="T128" s="108"/>
      <c r="V128" s="240"/>
    </row>
    <row r="129">
      <c r="A129" s="13">
        <v>127.0</v>
      </c>
      <c r="B129" s="14"/>
      <c r="C129" s="14"/>
      <c r="D129" s="15"/>
      <c r="E129" s="82"/>
      <c r="F129" s="15"/>
      <c r="G129" s="15"/>
      <c r="H129" s="15"/>
      <c r="I129" s="15"/>
      <c r="J129" s="14"/>
      <c r="K129" s="13"/>
      <c r="L129" s="15"/>
      <c r="M129" s="13"/>
      <c r="N129" s="13"/>
      <c r="O129" s="15"/>
      <c r="P129" s="13"/>
      <c r="Q129" s="97"/>
      <c r="R129" s="15"/>
      <c r="S129" s="92">
        <f t="shared" si="40"/>
        <v>0</v>
      </c>
      <c r="T129" s="108"/>
      <c r="V129" s="240"/>
    </row>
    <row r="130">
      <c r="A130" s="13">
        <v>128.0</v>
      </c>
      <c r="B130" s="14"/>
      <c r="C130" s="14"/>
      <c r="D130" s="15"/>
      <c r="E130" s="82"/>
      <c r="F130" s="15"/>
      <c r="G130" s="15"/>
      <c r="H130" s="15"/>
      <c r="I130" s="15"/>
      <c r="J130" s="14"/>
      <c r="K130" s="13"/>
      <c r="L130" s="15"/>
      <c r="M130" s="13"/>
      <c r="N130" s="13"/>
      <c r="O130" s="15"/>
      <c r="P130" s="13"/>
      <c r="Q130" s="97"/>
      <c r="R130" s="15"/>
      <c r="S130" s="92">
        <f t="shared" si="40"/>
        <v>0</v>
      </c>
      <c r="T130" s="108"/>
      <c r="V130" s="240"/>
    </row>
    <row r="131">
      <c r="A131" s="13">
        <v>129.0</v>
      </c>
      <c r="B131" s="14"/>
      <c r="C131" s="14"/>
      <c r="D131" s="15"/>
      <c r="E131" s="82"/>
      <c r="F131" s="15"/>
      <c r="G131" s="15"/>
      <c r="H131" s="15"/>
      <c r="I131" s="15"/>
      <c r="J131" s="14"/>
      <c r="K131" s="13"/>
      <c r="L131" s="15"/>
      <c r="M131" s="13"/>
      <c r="N131" s="13"/>
      <c r="O131" s="15"/>
      <c r="P131" s="13"/>
      <c r="Q131" s="97"/>
      <c r="R131" s="15"/>
      <c r="S131" s="92">
        <f t="shared" si="40"/>
        <v>0</v>
      </c>
      <c r="T131" s="108"/>
      <c r="V131" s="240"/>
    </row>
    <row r="132">
      <c r="A132" s="13">
        <v>130.0</v>
      </c>
      <c r="B132" s="14"/>
      <c r="C132" s="14"/>
      <c r="D132" s="15"/>
      <c r="E132" s="82"/>
      <c r="F132" s="15"/>
      <c r="G132" s="15"/>
      <c r="H132" s="15"/>
      <c r="I132" s="15"/>
      <c r="J132" s="14"/>
      <c r="K132" s="13"/>
      <c r="L132" s="15"/>
      <c r="M132" s="13"/>
      <c r="N132" s="13"/>
      <c r="O132" s="15"/>
      <c r="P132" s="13"/>
      <c r="Q132" s="97"/>
      <c r="R132" s="15"/>
      <c r="S132" s="92">
        <f t="shared" si="40"/>
        <v>0</v>
      </c>
      <c r="T132" s="108"/>
      <c r="V132" s="240"/>
    </row>
    <row r="133">
      <c r="A133" s="13">
        <v>131.0</v>
      </c>
      <c r="B133" s="14"/>
      <c r="C133" s="14"/>
      <c r="D133" s="15"/>
      <c r="E133" s="82"/>
      <c r="F133" s="15"/>
      <c r="G133" s="15"/>
      <c r="H133" s="15"/>
      <c r="I133" s="15"/>
      <c r="J133" s="14"/>
      <c r="K133" s="13"/>
      <c r="L133" s="15"/>
      <c r="M133" s="13"/>
      <c r="N133" s="13"/>
      <c r="O133" s="15"/>
      <c r="P133" s="13"/>
      <c r="Q133" s="97"/>
      <c r="R133" s="15"/>
      <c r="S133" s="92">
        <f t="shared" si="40"/>
        <v>0</v>
      </c>
      <c r="T133" s="108"/>
      <c r="V133" s="240"/>
    </row>
    <row r="134">
      <c r="A134" s="13">
        <v>132.0</v>
      </c>
      <c r="B134" s="14"/>
      <c r="C134" s="14"/>
      <c r="D134" s="15"/>
      <c r="E134" s="82"/>
      <c r="F134" s="15"/>
      <c r="G134" s="15"/>
      <c r="H134" s="15"/>
      <c r="I134" s="15"/>
      <c r="J134" s="14"/>
      <c r="K134" s="13"/>
      <c r="L134" s="15"/>
      <c r="M134" s="13"/>
      <c r="N134" s="13"/>
      <c r="O134" s="15"/>
      <c r="P134" s="13"/>
      <c r="Q134" s="97"/>
      <c r="R134" s="15"/>
      <c r="S134" s="92">
        <f t="shared" si="40"/>
        <v>0</v>
      </c>
      <c r="T134" s="108"/>
      <c r="V134" s="240"/>
    </row>
    <row r="135">
      <c r="A135" s="13">
        <v>133.0</v>
      </c>
      <c r="B135" s="14"/>
      <c r="C135" s="14"/>
      <c r="D135" s="15"/>
      <c r="E135" s="82"/>
      <c r="F135" s="15"/>
      <c r="G135" s="15"/>
      <c r="H135" s="15"/>
      <c r="I135" s="15"/>
      <c r="J135" s="14"/>
      <c r="K135" s="13"/>
      <c r="L135" s="15"/>
      <c r="M135" s="13"/>
      <c r="N135" s="13"/>
      <c r="O135" s="15"/>
      <c r="P135" s="13"/>
      <c r="Q135" s="97"/>
      <c r="R135" s="15"/>
      <c r="S135" s="92">
        <f t="shared" si="40"/>
        <v>0</v>
      </c>
      <c r="T135" s="108"/>
      <c r="V135" s="240"/>
    </row>
    <row r="136">
      <c r="A136" s="13">
        <v>134.0</v>
      </c>
      <c r="B136" s="14"/>
      <c r="C136" s="14"/>
      <c r="D136" s="15"/>
      <c r="E136" s="82"/>
      <c r="F136" s="15"/>
      <c r="G136" s="15"/>
      <c r="H136" s="15"/>
      <c r="I136" s="15"/>
      <c r="J136" s="14"/>
      <c r="K136" s="13"/>
      <c r="L136" s="15"/>
      <c r="M136" s="13"/>
      <c r="N136" s="13"/>
      <c r="O136" s="15"/>
      <c r="P136" s="13"/>
      <c r="Q136" s="97"/>
      <c r="R136" s="15"/>
      <c r="S136" s="92">
        <f t="shared" si="40"/>
        <v>0</v>
      </c>
      <c r="T136" s="108"/>
      <c r="V136" s="240"/>
    </row>
    <row r="137">
      <c r="A137" s="13">
        <v>135.0</v>
      </c>
      <c r="B137" s="14"/>
      <c r="C137" s="14"/>
      <c r="D137" s="15"/>
      <c r="E137" s="82"/>
      <c r="F137" s="15"/>
      <c r="G137" s="15"/>
      <c r="H137" s="15"/>
      <c r="I137" s="15"/>
      <c r="J137" s="14"/>
      <c r="K137" s="13"/>
      <c r="L137" s="15"/>
      <c r="M137" s="13"/>
      <c r="N137" s="13"/>
      <c r="O137" s="15"/>
      <c r="P137" s="13"/>
      <c r="Q137" s="97"/>
      <c r="R137" s="15"/>
      <c r="S137" s="92">
        <f t="shared" si="40"/>
        <v>0</v>
      </c>
      <c r="T137" s="108"/>
      <c r="V137" s="240"/>
    </row>
    <row r="138">
      <c r="A138" s="13">
        <v>136.0</v>
      </c>
      <c r="B138" s="14"/>
      <c r="C138" s="14"/>
      <c r="D138" s="15"/>
      <c r="E138" s="82"/>
      <c r="F138" s="15"/>
      <c r="G138" s="15"/>
      <c r="H138" s="15"/>
      <c r="I138" s="15"/>
      <c r="J138" s="14"/>
      <c r="K138" s="13"/>
      <c r="L138" s="15"/>
      <c r="M138" s="13"/>
      <c r="N138" s="13"/>
      <c r="O138" s="15"/>
      <c r="P138" s="13"/>
      <c r="Q138" s="97"/>
      <c r="R138" s="15"/>
      <c r="S138" s="92">
        <f t="shared" si="40"/>
        <v>0</v>
      </c>
      <c r="T138" s="108"/>
      <c r="V138" s="240"/>
    </row>
    <row r="139">
      <c r="A139" s="13">
        <v>137.0</v>
      </c>
      <c r="B139" s="14"/>
      <c r="C139" s="14"/>
      <c r="D139" s="15"/>
      <c r="E139" s="82"/>
      <c r="F139" s="15"/>
      <c r="G139" s="15"/>
      <c r="H139" s="15"/>
      <c r="I139" s="15"/>
      <c r="J139" s="14"/>
      <c r="K139" s="13"/>
      <c r="L139" s="15"/>
      <c r="M139" s="13"/>
      <c r="N139" s="13"/>
      <c r="O139" s="15"/>
      <c r="P139" s="13"/>
      <c r="Q139" s="97"/>
      <c r="R139" s="15"/>
      <c r="S139" s="92">
        <f t="shared" si="40"/>
        <v>0</v>
      </c>
      <c r="T139" s="108"/>
      <c r="V139" s="240"/>
    </row>
    <row r="140">
      <c r="A140" s="13">
        <v>138.0</v>
      </c>
      <c r="B140" s="14"/>
      <c r="C140" s="14"/>
      <c r="D140" s="15"/>
      <c r="E140" s="82"/>
      <c r="F140" s="15"/>
      <c r="G140" s="15"/>
      <c r="H140" s="15"/>
      <c r="I140" s="15"/>
      <c r="J140" s="14"/>
      <c r="K140" s="13"/>
      <c r="L140" s="15"/>
      <c r="M140" s="13"/>
      <c r="N140" s="13"/>
      <c r="O140" s="15"/>
      <c r="P140" s="13"/>
      <c r="Q140" s="97"/>
      <c r="R140" s="15"/>
      <c r="S140" s="92">
        <f t="shared" si="40"/>
        <v>0</v>
      </c>
      <c r="T140" s="108"/>
      <c r="V140" s="240"/>
    </row>
    <row r="141">
      <c r="A141" s="13">
        <v>139.0</v>
      </c>
      <c r="B141" s="14"/>
      <c r="C141" s="14"/>
      <c r="D141" s="15"/>
      <c r="E141" s="82"/>
      <c r="F141" s="15"/>
      <c r="G141" s="15"/>
      <c r="H141" s="15"/>
      <c r="I141" s="15"/>
      <c r="J141" s="14"/>
      <c r="K141" s="13"/>
      <c r="L141" s="15"/>
      <c r="M141" s="13"/>
      <c r="N141" s="13"/>
      <c r="O141" s="15"/>
      <c r="P141" s="13"/>
      <c r="Q141" s="97"/>
      <c r="R141" s="15"/>
      <c r="S141" s="92">
        <f t="shared" si="40"/>
        <v>0</v>
      </c>
      <c r="T141" s="108"/>
      <c r="V141" s="240"/>
    </row>
    <row r="142">
      <c r="A142" s="13">
        <v>140.0</v>
      </c>
      <c r="B142" s="14"/>
      <c r="C142" s="14"/>
      <c r="D142" s="15"/>
      <c r="E142" s="82"/>
      <c r="F142" s="15"/>
      <c r="G142" s="15"/>
      <c r="H142" s="15"/>
      <c r="I142" s="15"/>
      <c r="J142" s="14"/>
      <c r="K142" s="13"/>
      <c r="L142" s="15"/>
      <c r="M142" s="13"/>
      <c r="N142" s="13"/>
      <c r="O142" s="15"/>
      <c r="P142" s="13"/>
      <c r="Q142" s="97"/>
      <c r="R142" s="15"/>
      <c r="S142" s="92">
        <f t="shared" si="40"/>
        <v>0</v>
      </c>
      <c r="T142" s="108"/>
      <c r="V142" s="240"/>
    </row>
    <row r="143">
      <c r="A143" s="13">
        <v>141.0</v>
      </c>
      <c r="B143" s="14"/>
      <c r="C143" s="14"/>
      <c r="D143" s="15"/>
      <c r="E143" s="82"/>
      <c r="F143" s="15"/>
      <c r="G143" s="15"/>
      <c r="H143" s="15"/>
      <c r="I143" s="15"/>
      <c r="J143" s="14"/>
      <c r="K143" s="13"/>
      <c r="L143" s="15"/>
      <c r="M143" s="13"/>
      <c r="N143" s="13"/>
      <c r="O143" s="15"/>
      <c r="P143" s="13"/>
      <c r="Q143" s="97"/>
      <c r="R143" s="15"/>
      <c r="S143" s="92">
        <f t="shared" si="40"/>
        <v>0</v>
      </c>
      <c r="T143" s="108"/>
      <c r="V143" s="240"/>
    </row>
    <row r="144">
      <c r="A144" s="13">
        <v>142.0</v>
      </c>
      <c r="B144" s="14"/>
      <c r="C144" s="14"/>
      <c r="D144" s="15"/>
      <c r="E144" s="82"/>
      <c r="F144" s="15"/>
      <c r="G144" s="15"/>
      <c r="H144" s="15"/>
      <c r="I144" s="15"/>
      <c r="J144" s="14"/>
      <c r="K144" s="13"/>
      <c r="L144" s="15"/>
      <c r="M144" s="13"/>
      <c r="N144" s="13"/>
      <c r="O144" s="15"/>
      <c r="P144" s="13"/>
      <c r="Q144" s="97"/>
      <c r="R144" s="15"/>
      <c r="S144" s="92">
        <f t="shared" si="40"/>
        <v>0</v>
      </c>
      <c r="T144" s="108"/>
      <c r="V144" s="240"/>
    </row>
    <row r="145">
      <c r="A145" s="13">
        <v>143.0</v>
      </c>
      <c r="B145" s="14"/>
      <c r="C145" s="14"/>
      <c r="D145" s="15"/>
      <c r="E145" s="82"/>
      <c r="F145" s="15"/>
      <c r="G145" s="15"/>
      <c r="H145" s="15"/>
      <c r="I145" s="15"/>
      <c r="J145" s="14"/>
      <c r="K145" s="13"/>
      <c r="L145" s="15"/>
      <c r="M145" s="13"/>
      <c r="N145" s="13"/>
      <c r="O145" s="15"/>
      <c r="P145" s="13"/>
      <c r="Q145" s="97"/>
      <c r="R145" s="15"/>
      <c r="S145" s="92">
        <f t="shared" si="40"/>
        <v>0</v>
      </c>
      <c r="T145" s="108"/>
      <c r="V145" s="240"/>
    </row>
    <row r="146">
      <c r="A146" s="13">
        <v>144.0</v>
      </c>
      <c r="B146" s="14"/>
      <c r="C146" s="14"/>
      <c r="D146" s="15"/>
      <c r="E146" s="82"/>
      <c r="F146" s="15"/>
      <c r="G146" s="15"/>
      <c r="H146" s="15"/>
      <c r="I146" s="15"/>
      <c r="J146" s="14"/>
      <c r="K146" s="13"/>
      <c r="L146" s="15"/>
      <c r="M146" s="13"/>
      <c r="N146" s="13"/>
      <c r="O146" s="15"/>
      <c r="P146" s="13"/>
      <c r="Q146" s="97"/>
      <c r="R146" s="15"/>
      <c r="S146" s="92">
        <f t="shared" si="40"/>
        <v>0</v>
      </c>
      <c r="T146" s="108"/>
      <c r="V146" s="240"/>
    </row>
    <row r="147">
      <c r="A147" s="13">
        <v>145.0</v>
      </c>
      <c r="B147" s="14"/>
      <c r="C147" s="14"/>
      <c r="D147" s="15"/>
      <c r="E147" s="82"/>
      <c r="F147" s="15"/>
      <c r="G147" s="15"/>
      <c r="H147" s="15"/>
      <c r="I147" s="15"/>
      <c r="J147" s="14"/>
      <c r="K147" s="13"/>
      <c r="L147" s="15"/>
      <c r="M147" s="13"/>
      <c r="N147" s="13"/>
      <c r="O147" s="15"/>
      <c r="P147" s="13"/>
      <c r="Q147" s="97"/>
      <c r="R147" s="15"/>
      <c r="S147" s="92">
        <f t="shared" si="40"/>
        <v>0</v>
      </c>
      <c r="T147" s="108"/>
      <c r="V147" s="240"/>
    </row>
    <row r="148">
      <c r="A148" s="13">
        <v>146.0</v>
      </c>
      <c r="B148" s="14"/>
      <c r="C148" s="14"/>
      <c r="D148" s="15"/>
      <c r="E148" s="82"/>
      <c r="F148" s="15"/>
      <c r="G148" s="15"/>
      <c r="H148" s="15"/>
      <c r="I148" s="15"/>
      <c r="J148" s="14"/>
      <c r="K148" s="13"/>
      <c r="L148" s="15"/>
      <c r="M148" s="13"/>
      <c r="N148" s="13"/>
      <c r="O148" s="15"/>
      <c r="P148" s="13"/>
      <c r="Q148" s="97"/>
      <c r="R148" s="15"/>
      <c r="S148" s="92">
        <f t="shared" si="40"/>
        <v>0</v>
      </c>
      <c r="T148" s="108"/>
      <c r="V148" s="240"/>
    </row>
    <row r="149">
      <c r="A149" s="13">
        <v>147.0</v>
      </c>
      <c r="B149" s="14"/>
      <c r="C149" s="14"/>
      <c r="D149" s="15"/>
      <c r="E149" s="82"/>
      <c r="F149" s="15"/>
      <c r="G149" s="15"/>
      <c r="H149" s="15"/>
      <c r="I149" s="15"/>
      <c r="J149" s="14"/>
      <c r="K149" s="13"/>
      <c r="L149" s="15"/>
      <c r="M149" s="13"/>
      <c r="N149" s="13"/>
      <c r="O149" s="15"/>
      <c r="P149" s="13"/>
      <c r="Q149" s="97"/>
      <c r="R149" s="15"/>
      <c r="S149" s="92">
        <f t="shared" si="40"/>
        <v>0</v>
      </c>
      <c r="T149" s="108"/>
      <c r="V149" s="240"/>
    </row>
    <row r="150">
      <c r="A150" s="13">
        <v>148.0</v>
      </c>
      <c r="B150" s="14"/>
      <c r="C150" s="14"/>
      <c r="D150" s="15"/>
      <c r="E150" s="82"/>
      <c r="F150" s="15"/>
      <c r="G150" s="15"/>
      <c r="H150" s="15"/>
      <c r="I150" s="15"/>
      <c r="J150" s="14"/>
      <c r="K150" s="13"/>
      <c r="L150" s="15"/>
      <c r="M150" s="13"/>
      <c r="N150" s="13"/>
      <c r="O150" s="15"/>
      <c r="P150" s="13"/>
      <c r="Q150" s="97"/>
      <c r="R150" s="15"/>
      <c r="S150" s="92">
        <f t="shared" si="40"/>
        <v>0</v>
      </c>
      <c r="T150" s="108"/>
      <c r="V150" s="240"/>
    </row>
    <row r="151">
      <c r="A151" s="13">
        <v>149.0</v>
      </c>
      <c r="B151" s="14"/>
      <c r="C151" s="14"/>
      <c r="D151" s="15"/>
      <c r="E151" s="82"/>
      <c r="F151" s="15"/>
      <c r="G151" s="15"/>
      <c r="H151" s="15"/>
      <c r="I151" s="15"/>
      <c r="J151" s="14"/>
      <c r="K151" s="13"/>
      <c r="L151" s="15"/>
      <c r="M151" s="13"/>
      <c r="N151" s="13"/>
      <c r="O151" s="15"/>
      <c r="P151" s="13"/>
      <c r="Q151" s="97"/>
      <c r="R151" s="15"/>
      <c r="S151" s="92">
        <f t="shared" si="40"/>
        <v>0</v>
      </c>
      <c r="T151" s="108"/>
      <c r="V151" s="240"/>
    </row>
    <row r="152">
      <c r="A152" s="13">
        <v>150.0</v>
      </c>
      <c r="B152" s="14"/>
      <c r="C152" s="14"/>
      <c r="D152" s="15"/>
      <c r="E152" s="82"/>
      <c r="F152" s="15"/>
      <c r="G152" s="15"/>
      <c r="H152" s="15"/>
      <c r="I152" s="15"/>
      <c r="J152" s="14"/>
      <c r="K152" s="13"/>
      <c r="L152" s="15"/>
      <c r="M152" s="13"/>
      <c r="N152" s="13"/>
      <c r="O152" s="15"/>
      <c r="P152" s="13"/>
      <c r="Q152" s="97"/>
      <c r="R152" s="15"/>
      <c r="S152" s="92">
        <f t="shared" si="40"/>
        <v>0</v>
      </c>
      <c r="T152" s="108"/>
      <c r="V152" s="240"/>
    </row>
    <row r="153">
      <c r="A153" s="13">
        <v>151.0</v>
      </c>
      <c r="B153" s="14"/>
      <c r="C153" s="14"/>
      <c r="D153" s="15"/>
      <c r="E153" s="82"/>
      <c r="F153" s="15"/>
      <c r="G153" s="15"/>
      <c r="H153" s="15"/>
      <c r="I153" s="15"/>
      <c r="J153" s="14"/>
      <c r="K153" s="13"/>
      <c r="L153" s="15"/>
      <c r="M153" s="13"/>
      <c r="N153" s="13"/>
      <c r="O153" s="15"/>
      <c r="P153" s="13"/>
      <c r="Q153" s="97"/>
      <c r="R153" s="15"/>
      <c r="S153" s="92">
        <f t="shared" si="40"/>
        <v>0</v>
      </c>
      <c r="T153" s="108"/>
      <c r="V153" s="240"/>
    </row>
    <row r="154">
      <c r="A154" s="13">
        <v>152.0</v>
      </c>
      <c r="B154" s="14"/>
      <c r="C154" s="14"/>
      <c r="D154" s="15"/>
      <c r="E154" s="82"/>
      <c r="F154" s="15"/>
      <c r="G154" s="15"/>
      <c r="H154" s="15"/>
      <c r="I154" s="15"/>
      <c r="J154" s="14"/>
      <c r="K154" s="13"/>
      <c r="L154" s="15"/>
      <c r="M154" s="13"/>
      <c r="N154" s="13"/>
      <c r="O154" s="15"/>
      <c r="P154" s="13"/>
      <c r="Q154" s="97"/>
      <c r="R154" s="15"/>
      <c r="S154" s="92">
        <f t="shared" si="40"/>
        <v>0</v>
      </c>
      <c r="T154" s="108"/>
      <c r="V154" s="240"/>
    </row>
    <row r="155">
      <c r="A155" s="13">
        <v>153.0</v>
      </c>
      <c r="B155" s="14"/>
      <c r="C155" s="14"/>
      <c r="D155" s="15"/>
      <c r="E155" s="82"/>
      <c r="F155" s="15"/>
      <c r="G155" s="15"/>
      <c r="H155" s="15"/>
      <c r="I155" s="15"/>
      <c r="J155" s="14"/>
      <c r="K155" s="13"/>
      <c r="L155" s="15"/>
      <c r="M155" s="13"/>
      <c r="N155" s="13"/>
      <c r="O155" s="15"/>
      <c r="P155" s="13"/>
      <c r="Q155" s="97"/>
      <c r="R155" s="15"/>
      <c r="S155" s="92">
        <f t="shared" si="40"/>
        <v>0</v>
      </c>
      <c r="T155" s="108"/>
      <c r="V155" s="240"/>
    </row>
    <row r="156">
      <c r="A156" s="13">
        <v>154.0</v>
      </c>
      <c r="B156" s="14"/>
      <c r="C156" s="14"/>
      <c r="D156" s="15"/>
      <c r="E156" s="82"/>
      <c r="F156" s="15"/>
      <c r="G156" s="15"/>
      <c r="H156" s="15"/>
      <c r="I156" s="15"/>
      <c r="J156" s="14"/>
      <c r="K156" s="13"/>
      <c r="L156" s="15"/>
      <c r="M156" s="13"/>
      <c r="N156" s="13"/>
      <c r="O156" s="15"/>
      <c r="P156" s="13"/>
      <c r="Q156" s="97"/>
      <c r="R156" s="15"/>
      <c r="S156" s="92">
        <f t="shared" si="40"/>
        <v>0</v>
      </c>
      <c r="T156" s="108"/>
      <c r="V156" s="240"/>
    </row>
    <row r="157">
      <c r="A157" s="13">
        <v>155.0</v>
      </c>
      <c r="B157" s="14"/>
      <c r="C157" s="14"/>
      <c r="D157" s="15"/>
      <c r="E157" s="82"/>
      <c r="F157" s="15"/>
      <c r="K157" s="13"/>
      <c r="L157" s="15"/>
      <c r="M157" s="13"/>
      <c r="N157" s="13"/>
      <c r="O157" s="15"/>
      <c r="P157" s="13"/>
      <c r="Q157" s="97"/>
      <c r="R157" s="15"/>
      <c r="S157" s="92">
        <f t="shared" si="40"/>
        <v>0</v>
      </c>
      <c r="T157" s="108"/>
      <c r="V157" s="240"/>
    </row>
    <row r="158">
      <c r="A158" s="13">
        <v>156.0</v>
      </c>
      <c r="B158" s="14"/>
      <c r="C158" s="14"/>
      <c r="D158" s="15"/>
      <c r="E158" s="82"/>
      <c r="F158" s="15"/>
      <c r="G158" s="15"/>
      <c r="H158" s="15"/>
      <c r="I158" s="15"/>
      <c r="J158" s="14"/>
      <c r="K158" s="13"/>
      <c r="L158" s="15"/>
      <c r="M158" s="13"/>
      <c r="N158" s="13"/>
      <c r="O158" s="15"/>
      <c r="P158" s="13"/>
      <c r="Q158" s="97"/>
      <c r="R158" s="15"/>
      <c r="S158" s="92">
        <f t="shared" si="40"/>
        <v>0</v>
      </c>
      <c r="T158" s="108"/>
      <c r="V158" s="240"/>
    </row>
    <row r="159">
      <c r="A159" s="13">
        <v>157.0</v>
      </c>
      <c r="B159" s="14"/>
      <c r="C159" s="14"/>
      <c r="D159" s="15"/>
      <c r="E159" s="82"/>
      <c r="F159" s="15"/>
      <c r="G159" s="15"/>
      <c r="H159" s="15"/>
      <c r="I159" s="15"/>
      <c r="J159" s="14"/>
      <c r="K159" s="13"/>
      <c r="L159" s="15"/>
      <c r="M159" s="13"/>
      <c r="N159" s="13"/>
      <c r="O159" s="15"/>
      <c r="P159" s="13"/>
      <c r="Q159" s="97"/>
      <c r="R159" s="15"/>
      <c r="S159" s="92">
        <f t="shared" si="40"/>
        <v>0</v>
      </c>
      <c r="T159" s="108"/>
      <c r="V159" s="240"/>
    </row>
    <row r="160">
      <c r="A160" s="13">
        <v>158.0</v>
      </c>
      <c r="B160" s="14"/>
      <c r="C160" s="14"/>
      <c r="D160" s="15"/>
      <c r="E160" s="82"/>
      <c r="F160" s="15"/>
      <c r="G160" s="15"/>
      <c r="H160" s="15"/>
      <c r="I160" s="15"/>
      <c r="J160" s="14"/>
      <c r="K160" s="13"/>
      <c r="L160" s="15"/>
      <c r="M160" s="13"/>
      <c r="N160" s="13"/>
      <c r="O160" s="15"/>
      <c r="P160" s="13"/>
      <c r="Q160" s="97"/>
      <c r="R160" s="15"/>
      <c r="S160" s="92">
        <f t="shared" si="40"/>
        <v>0</v>
      </c>
      <c r="T160" s="108"/>
      <c r="V160" s="240"/>
    </row>
    <row r="161">
      <c r="A161" s="13">
        <v>159.0</v>
      </c>
      <c r="B161" s="14"/>
      <c r="C161" s="14"/>
      <c r="D161" s="15"/>
      <c r="E161" s="82"/>
      <c r="F161" s="15"/>
      <c r="G161" s="15"/>
      <c r="H161" s="15"/>
      <c r="I161" s="15"/>
      <c r="J161" s="14"/>
      <c r="K161" s="13"/>
      <c r="L161" s="15"/>
      <c r="M161" s="13"/>
      <c r="N161" s="13"/>
      <c r="O161" s="15"/>
      <c r="P161" s="13"/>
      <c r="Q161" s="97"/>
      <c r="R161" s="15"/>
      <c r="S161" s="92">
        <f t="shared" si="40"/>
        <v>0</v>
      </c>
      <c r="T161" s="108"/>
      <c r="V161" s="240"/>
    </row>
    <row r="162">
      <c r="A162" s="13">
        <v>160.0</v>
      </c>
      <c r="B162" s="14"/>
      <c r="C162" s="14"/>
      <c r="D162" s="15"/>
      <c r="E162" s="82"/>
      <c r="F162" s="15"/>
      <c r="G162" s="15"/>
      <c r="H162" s="15"/>
      <c r="I162" s="15"/>
      <c r="J162" s="14"/>
      <c r="K162" s="13"/>
      <c r="L162" s="15"/>
      <c r="M162" s="13"/>
      <c r="N162" s="13"/>
      <c r="O162" s="15"/>
      <c r="P162" s="13"/>
      <c r="Q162" s="97"/>
      <c r="R162" s="15"/>
      <c r="S162" s="92">
        <f t="shared" si="40"/>
        <v>0</v>
      </c>
      <c r="T162" s="108"/>
      <c r="V162" s="240"/>
    </row>
    <row r="163" hidden="1">
      <c r="A163" s="13">
        <v>161.0</v>
      </c>
      <c r="B163" s="14"/>
      <c r="C163" s="14"/>
      <c r="D163" s="15"/>
      <c r="E163" s="82"/>
      <c r="F163" s="15"/>
      <c r="G163" s="15"/>
      <c r="H163" s="15"/>
      <c r="I163" s="15"/>
      <c r="J163" s="14"/>
      <c r="K163" s="13"/>
      <c r="L163" s="15"/>
      <c r="M163" s="13"/>
      <c r="N163" s="13"/>
      <c r="O163" s="15"/>
      <c r="P163" s="13"/>
      <c r="Q163" s="97"/>
      <c r="R163" s="15"/>
      <c r="S163" s="92">
        <f t="shared" si="40"/>
        <v>0</v>
      </c>
      <c r="T163" s="108"/>
      <c r="V163" s="240"/>
    </row>
    <row r="164" hidden="1">
      <c r="A164" s="13">
        <v>162.0</v>
      </c>
      <c r="B164" s="14"/>
      <c r="C164" s="14"/>
      <c r="D164" s="15"/>
      <c r="E164" s="82"/>
      <c r="F164" s="15"/>
      <c r="G164" s="15"/>
      <c r="H164" s="15"/>
      <c r="I164" s="15"/>
      <c r="J164" s="14"/>
      <c r="K164" s="13"/>
      <c r="L164" s="15"/>
      <c r="M164" s="13"/>
      <c r="N164" s="13"/>
      <c r="O164" s="15"/>
      <c r="P164" s="13"/>
      <c r="Q164" s="97"/>
      <c r="R164" s="15"/>
      <c r="S164" s="92">
        <f t="shared" si="40"/>
        <v>0</v>
      </c>
      <c r="T164" s="108"/>
      <c r="V164" s="240"/>
    </row>
    <row r="165" hidden="1">
      <c r="A165" s="13">
        <v>163.0</v>
      </c>
      <c r="B165" s="14"/>
      <c r="C165" s="14"/>
      <c r="D165" s="15"/>
      <c r="E165" s="82"/>
      <c r="F165" s="15"/>
      <c r="G165" s="15"/>
      <c r="H165" s="15"/>
      <c r="I165" s="15"/>
      <c r="J165" s="14"/>
      <c r="K165" s="13"/>
      <c r="L165" s="15"/>
      <c r="M165" s="13"/>
      <c r="N165" s="13"/>
      <c r="O165" s="15"/>
      <c r="P165" s="13"/>
      <c r="Q165" s="97"/>
      <c r="R165" s="15"/>
      <c r="S165" s="92">
        <f t="shared" si="40"/>
        <v>0</v>
      </c>
      <c r="T165" s="108"/>
      <c r="V165" s="240"/>
    </row>
    <row r="166" hidden="1">
      <c r="A166" s="13">
        <v>164.0</v>
      </c>
      <c r="B166" s="14"/>
      <c r="C166" s="14"/>
      <c r="D166" s="15"/>
      <c r="E166" s="82"/>
      <c r="F166" s="15"/>
      <c r="G166" s="15"/>
      <c r="H166" s="15"/>
      <c r="I166" s="15"/>
      <c r="J166" s="14"/>
      <c r="K166" s="13"/>
      <c r="L166" s="15"/>
      <c r="M166" s="13"/>
      <c r="N166" s="13"/>
      <c r="O166" s="15"/>
      <c r="P166" s="13"/>
      <c r="Q166" s="97"/>
      <c r="R166" s="15"/>
      <c r="S166" s="92">
        <f t="shared" si="40"/>
        <v>0</v>
      </c>
      <c r="T166" s="108"/>
      <c r="V166" s="240"/>
    </row>
    <row r="167" hidden="1">
      <c r="A167" s="13">
        <v>165.0</v>
      </c>
      <c r="B167" s="14"/>
      <c r="C167" s="14"/>
      <c r="D167" s="15"/>
      <c r="E167" s="82"/>
      <c r="F167" s="15"/>
      <c r="G167" s="15"/>
      <c r="H167" s="15"/>
      <c r="I167" s="15"/>
      <c r="J167" s="14"/>
      <c r="K167" s="13"/>
      <c r="L167" s="15"/>
      <c r="M167" s="13"/>
      <c r="N167" s="13"/>
      <c r="O167" s="15"/>
      <c r="P167" s="13"/>
      <c r="Q167" s="97"/>
      <c r="R167" s="15"/>
      <c r="S167" s="92">
        <f t="shared" si="40"/>
        <v>0</v>
      </c>
      <c r="T167" s="108"/>
      <c r="V167" s="240"/>
    </row>
    <row r="168" hidden="1">
      <c r="A168" s="13">
        <v>166.0</v>
      </c>
      <c r="B168" s="14"/>
      <c r="C168" s="14"/>
      <c r="D168" s="15"/>
      <c r="E168" s="82"/>
      <c r="F168" s="15"/>
      <c r="G168" s="15"/>
      <c r="H168" s="15"/>
      <c r="I168" s="15"/>
      <c r="J168" s="14"/>
      <c r="K168" s="13"/>
      <c r="L168" s="15"/>
      <c r="M168" s="13"/>
      <c r="N168" s="13"/>
      <c r="O168" s="15"/>
      <c r="P168" s="13"/>
      <c r="Q168" s="97"/>
      <c r="R168" s="15"/>
      <c r="S168" s="92">
        <f t="shared" si="40"/>
        <v>0</v>
      </c>
      <c r="T168" s="108"/>
      <c r="V168" s="240"/>
    </row>
    <row r="169" hidden="1">
      <c r="A169" s="13">
        <v>167.0</v>
      </c>
      <c r="B169" s="14"/>
      <c r="C169" s="14"/>
      <c r="D169" s="15"/>
      <c r="E169" s="82"/>
      <c r="F169" s="15"/>
      <c r="G169" s="15"/>
      <c r="H169" s="15"/>
      <c r="I169" s="15"/>
      <c r="J169" s="14"/>
      <c r="K169" s="13"/>
      <c r="L169" s="15"/>
      <c r="M169" s="13"/>
      <c r="N169" s="13"/>
      <c r="O169" s="15"/>
      <c r="P169" s="13"/>
      <c r="Q169" s="97"/>
      <c r="R169" s="15"/>
      <c r="S169" s="92">
        <f t="shared" si="40"/>
        <v>0</v>
      </c>
      <c r="T169" s="108"/>
      <c r="V169" s="240"/>
    </row>
    <row r="170" hidden="1">
      <c r="A170" s="13">
        <v>168.0</v>
      </c>
      <c r="B170" s="14"/>
      <c r="C170" s="14"/>
      <c r="D170" s="15"/>
      <c r="E170" s="82"/>
      <c r="F170" s="15"/>
      <c r="G170" s="15"/>
      <c r="H170" s="15"/>
      <c r="I170" s="15"/>
      <c r="J170" s="14"/>
      <c r="K170" s="13"/>
      <c r="L170" s="15"/>
      <c r="M170" s="13"/>
      <c r="N170" s="13"/>
      <c r="O170" s="15"/>
      <c r="P170" s="13"/>
      <c r="Q170" s="97"/>
      <c r="R170" s="15"/>
      <c r="S170" s="92">
        <f t="shared" si="40"/>
        <v>0</v>
      </c>
      <c r="T170" s="108"/>
      <c r="V170" s="240"/>
    </row>
    <row r="171" hidden="1">
      <c r="A171" s="13">
        <v>169.0</v>
      </c>
      <c r="B171" s="14"/>
      <c r="C171" s="14"/>
      <c r="D171" s="15"/>
      <c r="E171" s="82"/>
      <c r="F171" s="15"/>
      <c r="G171" s="15"/>
      <c r="H171" s="15"/>
      <c r="I171" s="15"/>
      <c r="J171" s="14"/>
      <c r="K171" s="13"/>
      <c r="L171" s="15"/>
      <c r="M171" s="13"/>
      <c r="N171" s="13"/>
      <c r="O171" s="15"/>
      <c r="P171" s="13"/>
      <c r="Q171" s="97"/>
      <c r="R171" s="15"/>
      <c r="S171" s="92">
        <f t="shared" si="40"/>
        <v>0</v>
      </c>
      <c r="T171" s="108"/>
      <c r="V171" s="240"/>
    </row>
    <row r="172" hidden="1">
      <c r="A172" s="13">
        <v>170.0</v>
      </c>
      <c r="B172" s="14"/>
      <c r="C172" s="14"/>
      <c r="D172" s="15"/>
      <c r="E172" s="82"/>
      <c r="F172" s="15"/>
      <c r="G172" s="15"/>
      <c r="H172" s="15"/>
      <c r="I172" s="15"/>
      <c r="J172" s="14"/>
      <c r="K172" s="13"/>
      <c r="L172" s="15"/>
      <c r="M172" s="13"/>
      <c r="N172" s="13"/>
      <c r="O172" s="15"/>
      <c r="P172" s="13"/>
      <c r="Q172" s="97"/>
      <c r="R172" s="15"/>
      <c r="S172" s="92">
        <f t="shared" si="40"/>
        <v>0</v>
      </c>
      <c r="T172" s="108"/>
      <c r="V172" s="240"/>
    </row>
    <row r="173" hidden="1">
      <c r="A173" s="13">
        <v>171.0</v>
      </c>
      <c r="B173" s="14"/>
      <c r="C173" s="14"/>
      <c r="D173" s="15"/>
      <c r="E173" s="82"/>
      <c r="F173" s="15"/>
      <c r="G173" s="15"/>
      <c r="H173" s="15"/>
      <c r="I173" s="15"/>
      <c r="J173" s="14"/>
      <c r="K173" s="13"/>
      <c r="L173" s="15"/>
      <c r="M173" s="13"/>
      <c r="N173" s="13"/>
      <c r="O173" s="15"/>
      <c r="P173" s="13"/>
      <c r="Q173" s="97"/>
      <c r="R173" s="15"/>
      <c r="S173" s="92">
        <f t="shared" si="40"/>
        <v>0</v>
      </c>
      <c r="T173" s="108"/>
      <c r="V173" s="240"/>
    </row>
    <row r="174" hidden="1">
      <c r="A174" s="13">
        <v>172.0</v>
      </c>
      <c r="B174" s="14"/>
      <c r="C174" s="14"/>
      <c r="D174" s="15"/>
      <c r="E174" s="82"/>
      <c r="F174" s="15"/>
      <c r="G174" s="15"/>
      <c r="H174" s="15"/>
      <c r="I174" s="15"/>
      <c r="J174" s="14"/>
      <c r="K174" s="13"/>
      <c r="L174" s="15"/>
      <c r="M174" s="13"/>
      <c r="N174" s="13"/>
      <c r="O174" s="15"/>
      <c r="P174" s="13"/>
      <c r="Q174" s="97"/>
      <c r="R174" s="15"/>
      <c r="S174" s="92">
        <f t="shared" si="40"/>
        <v>0</v>
      </c>
      <c r="T174" s="108"/>
      <c r="V174" s="240"/>
    </row>
    <row r="175" hidden="1">
      <c r="A175" s="13">
        <v>173.0</v>
      </c>
      <c r="B175" s="14"/>
      <c r="C175" s="14"/>
      <c r="D175" s="15"/>
      <c r="E175" s="82"/>
      <c r="F175" s="15"/>
      <c r="G175" s="15"/>
      <c r="H175" s="15"/>
      <c r="I175" s="15"/>
      <c r="J175" s="14"/>
      <c r="K175" s="13"/>
      <c r="L175" s="15"/>
      <c r="M175" s="13"/>
      <c r="N175" s="13"/>
      <c r="O175" s="15"/>
      <c r="P175" s="13"/>
      <c r="Q175" s="97"/>
      <c r="R175" s="15"/>
      <c r="S175" s="92">
        <f t="shared" si="40"/>
        <v>0</v>
      </c>
      <c r="T175" s="108"/>
      <c r="V175" s="240"/>
    </row>
    <row r="176" hidden="1">
      <c r="A176" s="13">
        <v>174.0</v>
      </c>
      <c r="B176" s="14"/>
      <c r="C176" s="14"/>
      <c r="D176" s="15"/>
      <c r="E176" s="82"/>
      <c r="F176" s="15"/>
      <c r="G176" s="15"/>
      <c r="H176" s="15"/>
      <c r="I176" s="15"/>
      <c r="J176" s="14"/>
      <c r="K176" s="13"/>
      <c r="L176" s="15"/>
      <c r="M176" s="13"/>
      <c r="N176" s="13"/>
      <c r="O176" s="15"/>
      <c r="P176" s="13"/>
      <c r="Q176" s="97"/>
      <c r="R176" s="15"/>
      <c r="S176" s="92">
        <f t="shared" si="40"/>
        <v>0</v>
      </c>
      <c r="T176" s="108"/>
      <c r="V176" s="240"/>
    </row>
    <row r="177" hidden="1">
      <c r="A177" s="13">
        <v>175.0</v>
      </c>
      <c r="B177" s="14"/>
      <c r="C177" s="14"/>
      <c r="D177" s="15"/>
      <c r="E177" s="82"/>
      <c r="F177" s="15"/>
      <c r="G177" s="15"/>
      <c r="H177" s="15"/>
      <c r="I177" s="15"/>
      <c r="J177" s="14"/>
      <c r="K177" s="13"/>
      <c r="L177" s="15"/>
      <c r="M177" s="13"/>
      <c r="N177" s="13"/>
      <c r="O177" s="15"/>
      <c r="P177" s="13"/>
      <c r="Q177" s="97"/>
      <c r="R177" s="15"/>
      <c r="S177" s="92">
        <f t="shared" si="40"/>
        <v>0</v>
      </c>
      <c r="T177" s="108"/>
      <c r="V177" s="240"/>
    </row>
    <row r="178" hidden="1">
      <c r="A178" s="13">
        <v>176.0</v>
      </c>
      <c r="B178" s="14"/>
      <c r="C178" s="14"/>
      <c r="D178" s="15"/>
      <c r="E178" s="82"/>
      <c r="F178" s="15"/>
      <c r="G178" s="15"/>
      <c r="H178" s="15"/>
      <c r="I178" s="15"/>
      <c r="J178" s="14"/>
      <c r="K178" s="13"/>
      <c r="L178" s="15"/>
      <c r="M178" s="13"/>
      <c r="N178" s="13"/>
      <c r="O178" s="15"/>
      <c r="P178" s="13"/>
      <c r="Q178" s="97"/>
      <c r="R178" s="15"/>
      <c r="S178" s="92">
        <f t="shared" si="40"/>
        <v>0</v>
      </c>
      <c r="T178" s="108"/>
      <c r="V178" s="240"/>
    </row>
    <row r="179" hidden="1">
      <c r="A179" s="13">
        <v>177.0</v>
      </c>
      <c r="B179" s="14"/>
      <c r="C179" s="14"/>
      <c r="D179" s="15"/>
      <c r="E179" s="82"/>
      <c r="F179" s="15"/>
      <c r="G179" s="15"/>
      <c r="H179" s="15"/>
      <c r="I179" s="15"/>
      <c r="J179" s="14"/>
      <c r="K179" s="13"/>
      <c r="L179" s="15"/>
      <c r="M179" s="13"/>
      <c r="N179" s="13"/>
      <c r="O179" s="15"/>
      <c r="P179" s="13"/>
      <c r="Q179" s="97"/>
      <c r="R179" s="15"/>
      <c r="S179" s="92">
        <f t="shared" si="40"/>
        <v>0</v>
      </c>
      <c r="T179" s="108"/>
      <c r="V179" s="240"/>
    </row>
    <row r="180" hidden="1">
      <c r="A180" s="13">
        <v>178.0</v>
      </c>
      <c r="B180" s="14"/>
      <c r="C180" s="14"/>
      <c r="D180" s="15"/>
      <c r="E180" s="82"/>
      <c r="F180" s="15"/>
      <c r="G180" s="15"/>
      <c r="H180" s="15"/>
      <c r="I180" s="15"/>
      <c r="J180" s="14"/>
      <c r="K180" s="13"/>
      <c r="L180" s="15"/>
      <c r="M180" s="13"/>
      <c r="N180" s="13"/>
      <c r="O180" s="15"/>
      <c r="P180" s="13"/>
      <c r="Q180" s="97"/>
      <c r="R180" s="15"/>
      <c r="S180" s="92">
        <f t="shared" si="40"/>
        <v>0</v>
      </c>
      <c r="T180" s="108"/>
      <c r="V180" s="240"/>
    </row>
    <row r="181" hidden="1">
      <c r="A181" s="13">
        <v>179.0</v>
      </c>
      <c r="B181" s="14"/>
      <c r="C181" s="14"/>
      <c r="D181" s="15"/>
      <c r="E181" s="82"/>
      <c r="F181" s="15"/>
      <c r="G181" s="15"/>
      <c r="H181" s="15"/>
      <c r="I181" s="15"/>
      <c r="J181" s="14"/>
      <c r="K181" s="13"/>
      <c r="L181" s="15"/>
      <c r="M181" s="13"/>
      <c r="N181" s="13"/>
      <c r="O181" s="15"/>
      <c r="P181" s="13"/>
      <c r="Q181" s="97"/>
      <c r="R181" s="15"/>
      <c r="S181" s="92">
        <f t="shared" si="40"/>
        <v>0</v>
      </c>
      <c r="T181" s="108"/>
      <c r="V181" s="240"/>
    </row>
    <row r="182" hidden="1">
      <c r="A182" s="13">
        <v>180.0</v>
      </c>
      <c r="B182" s="14"/>
      <c r="C182" s="14"/>
      <c r="D182" s="15"/>
      <c r="E182" s="82"/>
      <c r="F182" s="15"/>
      <c r="G182" s="15"/>
      <c r="H182" s="15"/>
      <c r="I182" s="15"/>
      <c r="J182" s="14"/>
      <c r="K182" s="13"/>
      <c r="L182" s="15"/>
      <c r="M182" s="13"/>
      <c r="N182" s="13"/>
      <c r="O182" s="15"/>
      <c r="P182" s="13"/>
      <c r="Q182" s="97"/>
      <c r="R182" s="15"/>
      <c r="S182" s="92">
        <f t="shared" si="40"/>
        <v>0</v>
      </c>
      <c r="T182" s="108"/>
      <c r="V182" s="240"/>
    </row>
    <row r="183" hidden="1">
      <c r="A183" s="13">
        <v>181.0</v>
      </c>
      <c r="B183" s="14"/>
      <c r="C183" s="14"/>
      <c r="D183" s="15"/>
      <c r="E183" s="82"/>
      <c r="F183" s="15"/>
      <c r="G183" s="15"/>
      <c r="H183" s="15"/>
      <c r="I183" s="15"/>
      <c r="J183" s="14"/>
      <c r="K183" s="13"/>
      <c r="L183" s="15"/>
      <c r="M183" s="13"/>
      <c r="N183" s="13"/>
      <c r="O183" s="15"/>
      <c r="P183" s="13"/>
      <c r="Q183" s="97"/>
      <c r="R183" s="15"/>
      <c r="S183" s="92">
        <f t="shared" si="40"/>
        <v>0</v>
      </c>
      <c r="T183" s="108"/>
      <c r="V183" s="240"/>
    </row>
    <row r="184" hidden="1">
      <c r="A184" s="13">
        <v>182.0</v>
      </c>
      <c r="B184" s="14"/>
      <c r="C184" s="14"/>
      <c r="D184" s="15"/>
      <c r="E184" s="82"/>
      <c r="F184" s="15"/>
      <c r="G184" s="15"/>
      <c r="H184" s="15"/>
      <c r="I184" s="15"/>
      <c r="J184" s="14"/>
      <c r="K184" s="13"/>
      <c r="L184" s="15"/>
      <c r="M184" s="13"/>
      <c r="N184" s="13"/>
      <c r="O184" s="15"/>
      <c r="P184" s="13"/>
      <c r="Q184" s="97"/>
      <c r="R184" s="15"/>
      <c r="S184" s="92">
        <f t="shared" si="40"/>
        <v>0</v>
      </c>
      <c r="T184" s="108"/>
      <c r="V184" s="240"/>
    </row>
    <row r="185" hidden="1">
      <c r="A185" s="13">
        <v>183.0</v>
      </c>
      <c r="B185" s="14"/>
      <c r="C185" s="14"/>
      <c r="D185" s="15"/>
      <c r="E185" s="82"/>
      <c r="F185" s="15"/>
      <c r="G185" s="15"/>
      <c r="H185" s="15"/>
      <c r="I185" s="15"/>
      <c r="J185" s="14"/>
      <c r="K185" s="13"/>
      <c r="L185" s="15"/>
      <c r="M185" s="13"/>
      <c r="N185" s="13"/>
      <c r="O185" s="15"/>
      <c r="P185" s="13"/>
      <c r="Q185" s="97"/>
      <c r="R185" s="15"/>
      <c r="S185" s="92">
        <f t="shared" si="40"/>
        <v>0</v>
      </c>
      <c r="T185" s="108"/>
      <c r="V185" s="240"/>
    </row>
    <row r="186" hidden="1">
      <c r="A186" s="13">
        <v>184.0</v>
      </c>
      <c r="B186" s="14"/>
      <c r="C186" s="14"/>
      <c r="D186" s="15"/>
      <c r="E186" s="82"/>
      <c r="F186" s="15"/>
      <c r="G186" s="15"/>
      <c r="H186" s="15"/>
      <c r="I186" s="15"/>
      <c r="J186" s="14"/>
      <c r="K186" s="13"/>
      <c r="L186" s="15"/>
      <c r="M186" s="13"/>
      <c r="N186" s="13"/>
      <c r="O186" s="15"/>
      <c r="P186" s="13"/>
      <c r="Q186" s="97"/>
      <c r="R186" s="15"/>
      <c r="S186" s="92">
        <f t="shared" si="40"/>
        <v>0</v>
      </c>
      <c r="T186" s="108"/>
      <c r="V186" s="240"/>
    </row>
    <row r="187" hidden="1">
      <c r="A187" s="13">
        <v>185.0</v>
      </c>
      <c r="B187" s="14"/>
      <c r="C187" s="14"/>
      <c r="D187" s="15"/>
      <c r="E187" s="82"/>
      <c r="F187" s="15"/>
      <c r="G187" s="15"/>
      <c r="H187" s="15"/>
      <c r="I187" s="15"/>
      <c r="J187" s="14"/>
      <c r="K187" s="13"/>
      <c r="L187" s="15"/>
      <c r="M187" s="13"/>
      <c r="N187" s="13"/>
      <c r="O187" s="15"/>
      <c r="P187" s="13"/>
      <c r="Q187" s="97"/>
      <c r="R187" s="15"/>
      <c r="S187" s="92">
        <f t="shared" si="40"/>
        <v>0</v>
      </c>
      <c r="T187" s="108"/>
      <c r="V187" s="240"/>
    </row>
    <row r="188" hidden="1">
      <c r="A188" s="13">
        <v>186.0</v>
      </c>
      <c r="B188" s="14"/>
      <c r="C188" s="14"/>
      <c r="D188" s="15"/>
      <c r="E188" s="82"/>
      <c r="F188" s="15"/>
      <c r="G188" s="15"/>
      <c r="H188" s="15"/>
      <c r="I188" s="15"/>
      <c r="J188" s="14"/>
      <c r="K188" s="13"/>
      <c r="L188" s="15"/>
      <c r="M188" s="13"/>
      <c r="N188" s="13"/>
      <c r="O188" s="15"/>
      <c r="P188" s="13"/>
      <c r="Q188" s="97"/>
      <c r="R188" s="15"/>
      <c r="S188" s="92">
        <f t="shared" si="40"/>
        <v>0</v>
      </c>
      <c r="T188" s="108"/>
      <c r="V188" s="240"/>
    </row>
    <row r="189" hidden="1">
      <c r="A189" s="13">
        <v>187.0</v>
      </c>
      <c r="B189" s="14"/>
      <c r="C189" s="14"/>
      <c r="D189" s="15"/>
      <c r="E189" s="82"/>
      <c r="F189" s="15"/>
      <c r="G189" s="15"/>
      <c r="H189" s="15"/>
      <c r="I189" s="15"/>
      <c r="J189" s="14"/>
      <c r="K189" s="13"/>
      <c r="L189" s="15"/>
      <c r="M189" s="13"/>
      <c r="N189" s="13"/>
      <c r="O189" s="15"/>
      <c r="P189" s="13"/>
      <c r="Q189" s="97"/>
      <c r="R189" s="15"/>
      <c r="S189" s="92">
        <f t="shared" si="40"/>
        <v>0</v>
      </c>
      <c r="T189" s="108"/>
      <c r="V189" s="240"/>
    </row>
    <row r="190" hidden="1">
      <c r="A190" s="13">
        <v>188.0</v>
      </c>
      <c r="B190" s="14"/>
      <c r="C190" s="14"/>
      <c r="D190" s="15"/>
      <c r="E190" s="82"/>
      <c r="F190" s="15"/>
      <c r="G190" s="15"/>
      <c r="H190" s="15"/>
      <c r="I190" s="15"/>
      <c r="J190" s="14"/>
      <c r="K190" s="13"/>
      <c r="L190" s="15"/>
      <c r="M190" s="13"/>
      <c r="N190" s="13"/>
      <c r="O190" s="15"/>
      <c r="P190" s="13"/>
      <c r="Q190" s="97"/>
      <c r="R190" s="15"/>
      <c r="S190" s="92">
        <f t="shared" si="40"/>
        <v>0</v>
      </c>
      <c r="T190" s="108"/>
      <c r="V190" s="240"/>
    </row>
    <row r="191" hidden="1">
      <c r="A191" s="13">
        <v>189.0</v>
      </c>
      <c r="B191" s="14"/>
      <c r="C191" s="14"/>
      <c r="D191" s="15"/>
      <c r="E191" s="82"/>
      <c r="F191" s="15"/>
      <c r="G191" s="15"/>
      <c r="H191" s="15"/>
      <c r="I191" s="15"/>
      <c r="J191" s="14"/>
      <c r="K191" s="13"/>
      <c r="L191" s="15"/>
      <c r="M191" s="13"/>
      <c r="N191" s="13"/>
      <c r="O191" s="15"/>
      <c r="P191" s="13"/>
      <c r="Q191" s="97"/>
      <c r="R191" s="15"/>
      <c r="S191" s="92">
        <f t="shared" si="40"/>
        <v>0</v>
      </c>
      <c r="T191" s="108"/>
      <c r="V191" s="240"/>
    </row>
    <row r="192" hidden="1">
      <c r="A192" s="13">
        <v>190.0</v>
      </c>
      <c r="B192" s="14"/>
      <c r="C192" s="14"/>
      <c r="D192" s="15"/>
      <c r="E192" s="82"/>
      <c r="F192" s="15"/>
      <c r="G192" s="15"/>
      <c r="H192" s="15"/>
      <c r="I192" s="15"/>
      <c r="J192" s="14"/>
      <c r="K192" s="13"/>
      <c r="L192" s="15"/>
      <c r="M192" s="13"/>
      <c r="N192" s="13"/>
      <c r="O192" s="15"/>
      <c r="P192" s="13"/>
      <c r="Q192" s="97"/>
      <c r="R192" s="15"/>
      <c r="S192" s="92">
        <f t="shared" si="40"/>
        <v>0</v>
      </c>
      <c r="T192" s="108"/>
      <c r="V192" s="240"/>
    </row>
    <row r="193" hidden="1">
      <c r="A193" s="13">
        <v>191.0</v>
      </c>
      <c r="B193" s="14"/>
      <c r="C193" s="14"/>
      <c r="D193" s="15"/>
      <c r="E193" s="82"/>
      <c r="F193" s="15"/>
      <c r="G193" s="15"/>
      <c r="H193" s="15"/>
      <c r="I193" s="15"/>
      <c r="J193" s="14"/>
      <c r="K193" s="13"/>
      <c r="L193" s="15"/>
      <c r="M193" s="13"/>
      <c r="N193" s="13"/>
      <c r="O193" s="15"/>
      <c r="P193" s="13"/>
      <c r="Q193" s="97"/>
      <c r="R193" s="15"/>
      <c r="S193" s="92">
        <f t="shared" si="40"/>
        <v>0</v>
      </c>
      <c r="T193" s="108"/>
      <c r="V193" s="240"/>
    </row>
    <row r="194" hidden="1">
      <c r="A194" s="13">
        <v>192.0</v>
      </c>
      <c r="B194" s="14"/>
      <c r="C194" s="14"/>
      <c r="D194" s="15"/>
      <c r="E194" s="82"/>
      <c r="F194" s="15"/>
      <c r="G194" s="15"/>
      <c r="H194" s="15"/>
      <c r="I194" s="15"/>
      <c r="J194" s="14"/>
      <c r="K194" s="13"/>
      <c r="L194" s="15"/>
      <c r="M194" s="13"/>
      <c r="N194" s="13"/>
      <c r="O194" s="15"/>
      <c r="P194" s="13"/>
      <c r="Q194" s="97"/>
      <c r="R194" s="15"/>
      <c r="S194" s="92">
        <f t="shared" si="40"/>
        <v>0</v>
      </c>
      <c r="T194" s="108"/>
      <c r="V194" s="240"/>
    </row>
    <row r="195" hidden="1">
      <c r="A195" s="13">
        <v>193.0</v>
      </c>
      <c r="B195" s="14"/>
      <c r="C195" s="14"/>
      <c r="D195" s="15"/>
      <c r="E195" s="82"/>
      <c r="F195" s="15"/>
      <c r="G195" s="15"/>
      <c r="H195" s="15"/>
      <c r="I195" s="15"/>
      <c r="J195" s="14"/>
      <c r="K195" s="13"/>
      <c r="L195" s="15"/>
      <c r="M195" s="13"/>
      <c r="N195" s="13"/>
      <c r="O195" s="15"/>
      <c r="P195" s="13"/>
      <c r="Q195" s="97"/>
      <c r="R195" s="15"/>
      <c r="S195" s="92">
        <f t="shared" si="40"/>
        <v>0</v>
      </c>
      <c r="T195" s="108"/>
      <c r="V195" s="240"/>
    </row>
    <row r="196" hidden="1">
      <c r="A196" s="13">
        <v>194.0</v>
      </c>
      <c r="B196" s="14"/>
      <c r="C196" s="14"/>
      <c r="D196" s="15"/>
      <c r="E196" s="82"/>
      <c r="F196" s="15"/>
      <c r="G196" s="15"/>
      <c r="H196" s="15"/>
      <c r="I196" s="15"/>
      <c r="J196" s="14"/>
      <c r="K196" s="13"/>
      <c r="L196" s="15"/>
      <c r="M196" s="13"/>
      <c r="N196" s="13"/>
      <c r="O196" s="15"/>
      <c r="P196" s="13"/>
      <c r="Q196" s="97"/>
      <c r="R196" s="15"/>
      <c r="S196" s="92">
        <f t="shared" si="40"/>
        <v>0</v>
      </c>
      <c r="T196" s="108"/>
      <c r="V196" s="240"/>
    </row>
    <row r="197" hidden="1">
      <c r="A197" s="13">
        <v>195.0</v>
      </c>
      <c r="B197" s="14"/>
      <c r="C197" s="14"/>
      <c r="D197" s="15"/>
      <c r="E197" s="82"/>
      <c r="F197" s="15"/>
      <c r="G197" s="15"/>
      <c r="H197" s="15"/>
      <c r="I197" s="15"/>
      <c r="J197" s="14"/>
      <c r="K197" s="13"/>
      <c r="L197" s="15"/>
      <c r="M197" s="13"/>
      <c r="N197" s="13"/>
      <c r="O197" s="15"/>
      <c r="P197" s="13"/>
      <c r="Q197" s="97"/>
      <c r="R197" s="15"/>
      <c r="S197" s="92">
        <f t="shared" si="40"/>
        <v>0</v>
      </c>
      <c r="T197" s="108"/>
      <c r="V197" s="240"/>
    </row>
    <row r="198" hidden="1">
      <c r="A198" s="13">
        <v>196.0</v>
      </c>
      <c r="B198" s="14"/>
      <c r="C198" s="14"/>
      <c r="D198" s="15"/>
      <c r="E198" s="82"/>
      <c r="F198" s="15"/>
      <c r="G198" s="15"/>
      <c r="H198" s="15"/>
      <c r="I198" s="15"/>
      <c r="J198" s="14"/>
      <c r="K198" s="13"/>
      <c r="L198" s="15"/>
      <c r="M198" s="13"/>
      <c r="N198" s="13"/>
      <c r="O198" s="15"/>
      <c r="P198" s="13"/>
      <c r="Q198" s="97"/>
      <c r="R198" s="15"/>
      <c r="S198" s="92">
        <f t="shared" si="40"/>
        <v>0</v>
      </c>
      <c r="T198" s="108"/>
      <c r="V198" s="240"/>
    </row>
    <row r="199" hidden="1">
      <c r="A199" s="13">
        <v>197.0</v>
      </c>
      <c r="B199" s="14"/>
      <c r="C199" s="14"/>
      <c r="D199" s="15"/>
      <c r="E199" s="82"/>
      <c r="F199" s="15"/>
      <c r="G199" s="15"/>
      <c r="H199" s="15"/>
      <c r="I199" s="15"/>
      <c r="J199" s="14"/>
      <c r="K199" s="13"/>
      <c r="L199" s="15"/>
      <c r="M199" s="13"/>
      <c r="N199" s="13"/>
      <c r="O199" s="15"/>
      <c r="P199" s="13"/>
      <c r="Q199" s="97"/>
      <c r="R199" s="15"/>
      <c r="S199" s="92">
        <f t="shared" si="40"/>
        <v>0</v>
      </c>
      <c r="T199" s="108"/>
      <c r="V199" s="240"/>
    </row>
    <row r="200" hidden="1">
      <c r="A200" s="13">
        <v>198.0</v>
      </c>
      <c r="B200" s="14"/>
      <c r="C200" s="14"/>
      <c r="D200" s="15"/>
      <c r="E200" s="82"/>
      <c r="F200" s="15"/>
      <c r="G200" s="15"/>
      <c r="H200" s="15"/>
      <c r="I200" s="15"/>
      <c r="J200" s="14"/>
      <c r="K200" s="13"/>
      <c r="L200" s="15"/>
      <c r="M200" s="13"/>
      <c r="N200" s="13"/>
      <c r="O200" s="15"/>
      <c r="P200" s="13"/>
      <c r="Q200" s="97"/>
      <c r="R200" s="15"/>
      <c r="S200" s="92">
        <f t="shared" si="40"/>
        <v>0</v>
      </c>
      <c r="T200" s="108"/>
      <c r="V200" s="240"/>
    </row>
    <row r="201" hidden="1">
      <c r="A201" s="13">
        <v>199.0</v>
      </c>
      <c r="B201" s="14"/>
      <c r="C201" s="14"/>
      <c r="D201" s="15"/>
      <c r="E201" s="82"/>
      <c r="F201" s="15"/>
      <c r="G201" s="15"/>
      <c r="H201" s="15"/>
      <c r="I201" s="15"/>
      <c r="J201" s="14"/>
      <c r="K201" s="13"/>
      <c r="L201" s="15"/>
      <c r="M201" s="13"/>
      <c r="N201" s="13"/>
      <c r="O201" s="15"/>
      <c r="P201" s="13"/>
      <c r="Q201" s="97"/>
      <c r="R201" s="15"/>
      <c r="S201" s="92">
        <f t="shared" si="40"/>
        <v>0</v>
      </c>
      <c r="T201" s="108"/>
      <c r="V201" s="240"/>
    </row>
    <row r="202" hidden="1">
      <c r="A202" s="13">
        <v>200.0</v>
      </c>
      <c r="B202" s="14"/>
      <c r="C202" s="14"/>
      <c r="D202" s="15"/>
      <c r="E202" s="82"/>
      <c r="F202" s="15"/>
      <c r="G202" s="15"/>
      <c r="H202" s="15"/>
      <c r="I202" s="15"/>
      <c r="J202" s="14"/>
      <c r="K202" s="13"/>
      <c r="L202" s="15"/>
      <c r="M202" s="13"/>
      <c r="N202" s="13"/>
      <c r="O202" s="15"/>
      <c r="P202" s="13"/>
      <c r="Q202" s="97"/>
      <c r="R202" s="15"/>
      <c r="S202" s="92">
        <f t="shared" si="40"/>
        <v>0</v>
      </c>
      <c r="T202" s="108"/>
      <c r="V202" s="240"/>
    </row>
    <row r="203" hidden="1">
      <c r="A203" s="13">
        <v>201.0</v>
      </c>
      <c r="B203" s="14"/>
      <c r="C203" s="14"/>
      <c r="D203" s="15"/>
      <c r="E203" s="82"/>
      <c r="F203" s="15"/>
      <c r="G203" s="15"/>
      <c r="H203" s="15"/>
      <c r="I203" s="15"/>
      <c r="J203" s="14"/>
      <c r="K203" s="13"/>
      <c r="L203" s="15"/>
      <c r="M203" s="13"/>
      <c r="N203" s="13"/>
      <c r="O203" s="15"/>
      <c r="P203" s="13"/>
      <c r="Q203" s="97"/>
      <c r="R203" s="15"/>
      <c r="S203" s="92">
        <f t="shared" si="40"/>
        <v>0</v>
      </c>
      <c r="T203" s="108"/>
      <c r="V203" s="240"/>
    </row>
    <row r="204" hidden="1">
      <c r="A204" s="13">
        <v>202.0</v>
      </c>
      <c r="B204" s="14"/>
      <c r="C204" s="14"/>
      <c r="D204" s="15"/>
      <c r="E204" s="82"/>
      <c r="F204" s="15"/>
      <c r="G204" s="15"/>
      <c r="H204" s="15"/>
      <c r="I204" s="15"/>
      <c r="J204" s="14"/>
      <c r="K204" s="13"/>
      <c r="L204" s="15"/>
      <c r="M204" s="13"/>
      <c r="N204" s="13"/>
      <c r="O204" s="15"/>
      <c r="P204" s="13"/>
      <c r="Q204" s="97"/>
      <c r="R204" s="15"/>
      <c r="S204" s="92">
        <f t="shared" si="40"/>
        <v>0</v>
      </c>
      <c r="T204" s="108"/>
      <c r="V204" s="240"/>
    </row>
    <row r="205" hidden="1">
      <c r="A205" s="13">
        <v>203.0</v>
      </c>
      <c r="B205" s="14"/>
      <c r="C205" s="14"/>
      <c r="D205" s="15"/>
      <c r="E205" s="82"/>
      <c r="F205" s="15"/>
      <c r="G205" s="15"/>
      <c r="H205" s="15"/>
      <c r="I205" s="15"/>
      <c r="J205" s="14"/>
      <c r="K205" s="13"/>
      <c r="L205" s="15"/>
      <c r="M205" s="13"/>
      <c r="N205" s="13"/>
      <c r="O205" s="15"/>
      <c r="P205" s="13"/>
      <c r="Q205" s="97"/>
      <c r="R205" s="15"/>
      <c r="S205" s="92">
        <f t="shared" si="40"/>
        <v>0</v>
      </c>
      <c r="T205" s="108"/>
      <c r="V205" s="240"/>
    </row>
    <row r="206" hidden="1">
      <c r="A206" s="13">
        <v>204.0</v>
      </c>
      <c r="B206" s="14"/>
      <c r="C206" s="14"/>
      <c r="D206" s="15"/>
      <c r="E206" s="82"/>
      <c r="F206" s="15"/>
      <c r="G206" s="15"/>
      <c r="H206" s="15"/>
      <c r="I206" s="15"/>
      <c r="J206" s="14"/>
      <c r="K206" s="13"/>
      <c r="L206" s="15"/>
      <c r="M206" s="13"/>
      <c r="N206" s="13"/>
      <c r="O206" s="15"/>
      <c r="P206" s="13"/>
      <c r="Q206" s="97"/>
      <c r="R206" s="15"/>
      <c r="S206" s="92">
        <f t="shared" si="40"/>
        <v>0</v>
      </c>
      <c r="T206" s="108"/>
      <c r="V206" s="240"/>
    </row>
    <row r="207" hidden="1">
      <c r="A207" s="13">
        <v>205.0</v>
      </c>
      <c r="B207" s="14"/>
      <c r="C207" s="14"/>
      <c r="D207" s="15"/>
      <c r="E207" s="82"/>
      <c r="F207" s="15"/>
      <c r="G207" s="15"/>
      <c r="H207" s="15"/>
      <c r="I207" s="15"/>
      <c r="J207" s="14"/>
      <c r="K207" s="13"/>
      <c r="L207" s="15"/>
      <c r="M207" s="13"/>
      <c r="N207" s="13" t="str">
        <f t="shared" ref="N207:N208" si="41">M207</f>
        <v/>
      </c>
      <c r="O207" s="15"/>
      <c r="P207" s="13"/>
      <c r="Q207" s="97"/>
      <c r="R207" s="15"/>
      <c r="S207" s="92">
        <f t="shared" si="40"/>
        <v>0</v>
      </c>
      <c r="T207" s="108"/>
      <c r="V207" s="240"/>
    </row>
    <row r="208" hidden="1">
      <c r="A208" s="13">
        <v>206.0</v>
      </c>
      <c r="B208" s="14"/>
      <c r="C208" s="14"/>
      <c r="D208" s="15"/>
      <c r="E208" s="82"/>
      <c r="F208" s="15"/>
      <c r="G208" s="15"/>
      <c r="H208" s="15"/>
      <c r="I208" s="15"/>
      <c r="J208" s="14"/>
      <c r="K208" s="13"/>
      <c r="L208" s="15"/>
      <c r="M208" s="13"/>
      <c r="N208" s="13" t="str">
        <f t="shared" si="41"/>
        <v/>
      </c>
      <c r="O208" s="15"/>
      <c r="P208" s="13"/>
      <c r="Q208" s="97"/>
      <c r="R208" s="15"/>
      <c r="S208" s="92">
        <f t="shared" si="40"/>
        <v>0</v>
      </c>
      <c r="T208" s="108"/>
      <c r="V208" s="240"/>
    </row>
    <row r="209">
      <c r="A209" s="40"/>
      <c r="B209" s="42"/>
      <c r="C209" s="42"/>
      <c r="D209" s="42"/>
      <c r="E209" s="911"/>
      <c r="F209" s="110"/>
      <c r="G209" s="63" t="s">
        <v>560</v>
      </c>
      <c r="H209" s="44"/>
      <c r="I209" s="44"/>
      <c r="J209" s="44"/>
      <c r="K209" s="44"/>
      <c r="L209" s="44"/>
      <c r="M209" s="45">
        <f t="shared" ref="M209:N209" si="42">SUM(M3:M208)</f>
        <v>82603.5</v>
      </c>
      <c r="N209" s="45">
        <f t="shared" si="42"/>
        <v>82603.5</v>
      </c>
      <c r="O209" s="110">
        <f>(M209*1)/M211</f>
        <v>2.173776316</v>
      </c>
      <c r="P209" s="42"/>
      <c r="Q209" s="42"/>
      <c r="R209" s="42"/>
      <c r="S209" s="309">
        <f>SUM(S3:S208)</f>
        <v>2361.325</v>
      </c>
      <c r="T209" s="167">
        <f t="shared" ref="T209:U209" si="43">SUM(T3:T117)</f>
        <v>0</v>
      </c>
      <c r="U209" s="460">
        <f t="shared" si="43"/>
        <v>25.6</v>
      </c>
      <c r="V209" s="427">
        <f>SUM(V3:V208)</f>
        <v>1511.675</v>
      </c>
    </row>
    <row r="210">
      <c r="A210" s="13"/>
      <c r="B210" s="15"/>
      <c r="C210" s="15"/>
      <c r="D210" s="15"/>
      <c r="E210" s="82"/>
      <c r="F210" s="15"/>
      <c r="G210" s="15"/>
      <c r="H210" s="15"/>
      <c r="I210" s="15"/>
      <c r="J210" s="15"/>
      <c r="K210" s="15"/>
      <c r="L210" s="64" t="s">
        <v>563</v>
      </c>
      <c r="N210" s="65">
        <f>N209/6.96</f>
        <v>11868.31897</v>
      </c>
      <c r="O210" s="15"/>
      <c r="P210" s="15"/>
      <c r="Q210" s="15"/>
      <c r="R210" s="15"/>
      <c r="V210" s="240"/>
    </row>
    <row r="211">
      <c r="A211" s="13"/>
      <c r="B211" s="1"/>
      <c r="C211" s="1"/>
      <c r="D211" s="80"/>
      <c r="E211" s="912"/>
      <c r="F211" s="13"/>
      <c r="G211" s="15"/>
      <c r="H211" s="15"/>
      <c r="I211" s="15"/>
      <c r="J211" s="15"/>
      <c r="K211" s="15"/>
      <c r="L211" s="13" t="s">
        <v>1047</v>
      </c>
      <c r="M211" s="72">
        <v>38000.0</v>
      </c>
      <c r="N211" s="73">
        <f>M211/6.96</f>
        <v>5459.770115</v>
      </c>
      <c r="O211" s="15"/>
      <c r="P211" s="15"/>
      <c r="Q211" s="15"/>
      <c r="R211" s="15"/>
      <c r="V211" s="240"/>
    </row>
    <row r="212">
      <c r="A212" s="13"/>
      <c r="B212" s="13"/>
      <c r="C212" s="13"/>
      <c r="D212" s="15"/>
      <c r="E212" s="82"/>
      <c r="F212" s="51" t="s">
        <v>377</v>
      </c>
      <c r="G212" s="51" t="s">
        <v>378</v>
      </c>
      <c r="H212" s="51" t="s">
        <v>378</v>
      </c>
      <c r="I212" s="15"/>
      <c r="J212" s="15"/>
      <c r="K212" s="15"/>
      <c r="L212" s="13"/>
      <c r="M212" s="72"/>
      <c r="N212" s="82"/>
      <c r="O212" s="15"/>
      <c r="P212" s="15"/>
      <c r="Q212" s="15"/>
      <c r="R212" s="15"/>
      <c r="V212" s="240"/>
    </row>
    <row r="213">
      <c r="A213" s="13"/>
      <c r="B213" s="13"/>
      <c r="C213" s="13"/>
      <c r="D213" s="49"/>
      <c r="E213" s="82"/>
      <c r="F213" s="52" t="s">
        <v>23</v>
      </c>
      <c r="G213" s="52" t="s">
        <v>1647</v>
      </c>
      <c r="H213" s="52" t="s">
        <v>671</v>
      </c>
      <c r="I213" s="15"/>
      <c r="J213" s="15"/>
      <c r="K213" s="15"/>
      <c r="L213" s="83"/>
      <c r="M213" s="84"/>
      <c r="N213" s="15"/>
      <c r="O213" s="15"/>
      <c r="P213" s="15"/>
      <c r="Q213" s="15"/>
      <c r="R213" s="15"/>
      <c r="V213" s="240"/>
    </row>
    <row r="214">
      <c r="A214" s="15"/>
      <c r="B214" s="13"/>
      <c r="C214" s="13"/>
      <c r="D214" s="15"/>
      <c r="E214" s="82"/>
      <c r="F214" s="588" t="s">
        <v>1648</v>
      </c>
      <c r="G214" s="588" t="s">
        <v>1649</v>
      </c>
      <c r="H214" s="588" t="s">
        <v>383</v>
      </c>
      <c r="I214" s="15"/>
      <c r="J214" s="15"/>
      <c r="K214" s="15"/>
      <c r="L214" s="85"/>
      <c r="M214" s="86"/>
      <c r="N214" s="15"/>
      <c r="O214" s="15"/>
      <c r="P214" s="15"/>
      <c r="Q214" s="15"/>
      <c r="R214" s="15"/>
      <c r="V214" s="240"/>
    </row>
    <row r="215">
      <c r="A215" s="15"/>
      <c r="B215" s="15"/>
      <c r="C215" s="15"/>
      <c r="D215" s="15"/>
      <c r="E215" s="82"/>
      <c r="F215" s="15"/>
      <c r="G215" s="15"/>
      <c r="H215" s="15"/>
      <c r="I215" s="15"/>
      <c r="J215" s="15"/>
      <c r="K215" s="15"/>
      <c r="L215" s="15"/>
      <c r="M215" s="15"/>
      <c r="N215" s="15"/>
      <c r="O215" s="15"/>
      <c r="P215" s="15"/>
      <c r="Q215" s="15"/>
      <c r="R215" s="15"/>
      <c r="V215" s="240"/>
    </row>
    <row r="216">
      <c r="A216" s="15"/>
      <c r="B216" s="15"/>
      <c r="C216" s="15"/>
      <c r="D216" s="15"/>
      <c r="E216" s="82"/>
      <c r="F216" s="15"/>
      <c r="G216" s="15"/>
      <c r="H216" s="15"/>
      <c r="I216" s="15"/>
      <c r="J216" s="15"/>
      <c r="K216" s="15"/>
      <c r="L216" s="15"/>
      <c r="M216" s="15"/>
      <c r="N216" s="15"/>
      <c r="O216" s="15"/>
      <c r="P216" s="15"/>
      <c r="Q216" s="15"/>
      <c r="R216" s="15"/>
      <c r="V216" s="240"/>
    </row>
    <row r="217">
      <c r="A217" s="15"/>
      <c r="B217" s="55"/>
      <c r="C217" s="54"/>
      <c r="D217" s="53"/>
      <c r="E217" s="55"/>
      <c r="F217" s="55"/>
      <c r="G217" s="55"/>
      <c r="H217" s="55"/>
      <c r="I217" s="15"/>
      <c r="J217" s="15"/>
      <c r="K217" s="15"/>
      <c r="L217" s="15"/>
      <c r="M217" s="15"/>
      <c r="N217" s="15"/>
      <c r="O217" s="15"/>
      <c r="P217" s="15"/>
      <c r="Q217" s="15"/>
      <c r="R217" s="15"/>
      <c r="V217" s="240"/>
    </row>
    <row r="218">
      <c r="A218" s="15"/>
      <c r="B218" s="66"/>
      <c r="C218" s="13"/>
      <c r="D218" s="13"/>
      <c r="E218" s="82"/>
      <c r="F218" s="15"/>
      <c r="G218" s="15"/>
      <c r="H218" s="15"/>
      <c r="I218" s="15"/>
      <c r="J218" s="15"/>
      <c r="K218" s="15"/>
      <c r="L218" s="15"/>
      <c r="M218" s="15"/>
      <c r="N218" s="15"/>
      <c r="O218" s="15"/>
      <c r="P218" s="15"/>
      <c r="Q218" s="15"/>
      <c r="R218" s="15"/>
      <c r="V218" s="240"/>
    </row>
    <row r="219">
      <c r="A219" s="15"/>
      <c r="B219" s="66"/>
      <c r="C219" s="13"/>
      <c r="D219" s="13"/>
      <c r="E219" s="82"/>
      <c r="F219" s="15"/>
      <c r="G219" s="15"/>
      <c r="H219" s="15"/>
      <c r="I219" s="15"/>
      <c r="J219" s="15"/>
      <c r="K219" s="15"/>
      <c r="L219" s="15"/>
      <c r="M219" s="15"/>
      <c r="N219" s="15"/>
      <c r="O219" s="15"/>
      <c r="P219" s="15"/>
      <c r="Q219" s="15"/>
      <c r="R219" s="15"/>
      <c r="V219" s="240"/>
    </row>
    <row r="220">
      <c r="A220" s="15"/>
      <c r="B220" s="15"/>
      <c r="C220" s="15"/>
      <c r="D220" s="15"/>
      <c r="E220" s="82"/>
      <c r="F220" s="15"/>
      <c r="G220" s="13"/>
      <c r="H220" s="13"/>
      <c r="I220" s="13"/>
      <c r="J220" s="13"/>
      <c r="K220" s="15"/>
      <c r="L220" s="15"/>
      <c r="M220" s="15"/>
      <c r="N220" s="15"/>
      <c r="O220" s="15"/>
      <c r="P220" s="15"/>
      <c r="Q220" s="15"/>
      <c r="R220" s="15"/>
      <c r="V220" s="240"/>
    </row>
    <row r="221" hidden="1">
      <c r="A221" s="15"/>
      <c r="B221" s="15"/>
      <c r="C221" s="15"/>
      <c r="D221" s="15"/>
      <c r="E221" s="82"/>
      <c r="F221" s="13"/>
      <c r="G221" s="13"/>
      <c r="H221" s="13"/>
      <c r="I221" s="13"/>
      <c r="J221" s="13"/>
      <c r="K221" s="15"/>
      <c r="L221" s="15"/>
      <c r="M221" s="15"/>
      <c r="N221" s="15"/>
      <c r="O221" s="15"/>
      <c r="P221" s="15"/>
      <c r="Q221" s="15"/>
      <c r="R221" s="15"/>
      <c r="V221" s="240"/>
    </row>
    <row r="222" hidden="1">
      <c r="A222" s="15"/>
      <c r="B222" s="15"/>
      <c r="C222" s="15"/>
      <c r="D222" s="15"/>
      <c r="E222" s="82"/>
      <c r="H222" s="15"/>
      <c r="I222" s="15"/>
      <c r="J222" s="15"/>
      <c r="K222" s="15"/>
      <c r="L222" s="15"/>
      <c r="M222" s="15"/>
      <c r="N222" s="15"/>
      <c r="O222" s="15"/>
      <c r="P222" s="15"/>
      <c r="Q222" s="15"/>
      <c r="R222" s="15"/>
      <c r="V222" s="240"/>
    </row>
    <row r="223" hidden="1">
      <c r="A223" s="15"/>
      <c r="B223" s="15"/>
      <c r="C223" s="15"/>
      <c r="D223" s="15"/>
      <c r="E223" s="82"/>
      <c r="H223" s="15"/>
      <c r="I223" s="15"/>
      <c r="J223" s="15"/>
      <c r="K223" s="15"/>
      <c r="L223" s="15"/>
      <c r="M223" s="15"/>
      <c r="N223" s="15"/>
      <c r="O223" s="15"/>
      <c r="P223" s="15"/>
      <c r="Q223" s="15"/>
      <c r="R223" s="15"/>
      <c r="V223" s="240"/>
    </row>
    <row r="224" hidden="1">
      <c r="A224" s="15"/>
      <c r="B224" s="15"/>
      <c r="C224" s="15"/>
      <c r="D224" s="15"/>
      <c r="E224" s="82"/>
      <c r="F224" s="15"/>
      <c r="G224" s="15"/>
      <c r="H224" s="15"/>
      <c r="I224" s="15"/>
      <c r="J224" s="15"/>
      <c r="K224" s="15"/>
      <c r="L224" s="15"/>
      <c r="M224" s="15"/>
      <c r="N224" s="15"/>
      <c r="O224" s="15"/>
      <c r="P224" s="15"/>
      <c r="Q224" s="15"/>
      <c r="R224" s="15"/>
      <c r="V224" s="240"/>
    </row>
    <row r="225" hidden="1">
      <c r="A225" s="15"/>
      <c r="B225" s="15"/>
      <c r="C225" s="15"/>
      <c r="D225" s="15"/>
      <c r="E225" s="82"/>
      <c r="F225" s="15"/>
      <c r="G225" s="15"/>
      <c r="H225" s="15"/>
      <c r="I225" s="15"/>
      <c r="J225" s="15"/>
      <c r="K225" s="15"/>
      <c r="L225" s="15"/>
      <c r="M225" s="15"/>
      <c r="N225" s="15"/>
      <c r="O225" s="15"/>
      <c r="P225" s="15"/>
      <c r="Q225" s="15"/>
      <c r="R225" s="15"/>
      <c r="V225" s="240"/>
    </row>
    <row r="226" hidden="1">
      <c r="A226" s="15"/>
      <c r="B226" s="15"/>
      <c r="C226" s="15"/>
      <c r="D226" s="15"/>
      <c r="E226" s="82"/>
      <c r="F226" s="15"/>
      <c r="G226" s="15"/>
      <c r="H226" s="15"/>
      <c r="I226" s="15"/>
      <c r="J226" s="15"/>
      <c r="K226" s="15"/>
      <c r="L226" s="15"/>
      <c r="M226" s="15"/>
      <c r="N226" s="15"/>
      <c r="O226" s="15"/>
      <c r="P226" s="15"/>
      <c r="Q226" s="15"/>
      <c r="R226" s="15"/>
      <c r="V226" s="240"/>
    </row>
    <row r="227" hidden="1">
      <c r="A227" s="15"/>
      <c r="B227" s="15"/>
      <c r="C227" s="15"/>
      <c r="D227" s="15"/>
      <c r="E227" s="82"/>
      <c r="F227" s="15"/>
      <c r="G227" s="15"/>
      <c r="H227" s="15"/>
      <c r="I227" s="15"/>
      <c r="J227" s="15"/>
      <c r="K227" s="15"/>
      <c r="L227" s="15"/>
      <c r="M227" s="15"/>
      <c r="N227" s="15"/>
      <c r="O227" s="15"/>
      <c r="P227" s="15"/>
      <c r="Q227" s="15"/>
      <c r="R227" s="15"/>
      <c r="V227" s="240"/>
    </row>
    <row r="228" hidden="1">
      <c r="A228" s="15"/>
      <c r="B228" s="15"/>
      <c r="C228" s="15"/>
      <c r="D228" s="15"/>
      <c r="E228" s="82"/>
      <c r="F228" s="15"/>
      <c r="G228" s="15"/>
      <c r="H228" s="15"/>
      <c r="I228" s="15"/>
      <c r="J228" s="15"/>
      <c r="K228" s="15"/>
      <c r="L228" s="15"/>
      <c r="M228" s="15"/>
      <c r="N228" s="15"/>
      <c r="O228" s="15"/>
      <c r="P228" s="15"/>
      <c r="Q228" s="15"/>
      <c r="R228" s="15"/>
      <c r="V228" s="240"/>
    </row>
    <row r="229" hidden="1">
      <c r="A229" s="15"/>
      <c r="B229" s="15"/>
      <c r="C229" s="15"/>
      <c r="D229" s="15"/>
      <c r="E229" s="82"/>
      <c r="F229" s="15"/>
      <c r="G229" s="15"/>
      <c r="H229" s="15"/>
      <c r="I229" s="15"/>
      <c r="J229" s="15"/>
      <c r="K229" s="15"/>
      <c r="L229" s="15"/>
      <c r="M229" s="15"/>
      <c r="N229" s="15"/>
      <c r="O229" s="15"/>
      <c r="P229" s="15"/>
      <c r="Q229" s="15"/>
      <c r="R229" s="15"/>
      <c r="V229" s="240"/>
    </row>
    <row r="230" hidden="1">
      <c r="A230" s="15"/>
      <c r="B230" s="15"/>
      <c r="C230" s="15"/>
      <c r="D230" s="15"/>
      <c r="E230" s="82"/>
      <c r="F230" s="15"/>
      <c r="G230" s="15"/>
      <c r="H230" s="15"/>
      <c r="I230" s="15"/>
      <c r="J230" s="15"/>
      <c r="K230" s="15"/>
      <c r="L230" s="15"/>
      <c r="M230" s="15"/>
      <c r="N230" s="15"/>
      <c r="O230" s="15"/>
      <c r="P230" s="15"/>
      <c r="Q230" s="15"/>
      <c r="R230" s="15"/>
      <c r="V230" s="240"/>
    </row>
    <row r="231" hidden="1">
      <c r="A231" s="15"/>
      <c r="B231" s="15"/>
      <c r="C231" s="15"/>
      <c r="D231" s="15"/>
      <c r="E231" s="82"/>
      <c r="F231" s="15"/>
      <c r="G231" s="15"/>
      <c r="H231" s="15"/>
      <c r="I231" s="15"/>
      <c r="J231" s="15"/>
      <c r="K231" s="15"/>
      <c r="L231" s="15"/>
      <c r="M231" s="15"/>
      <c r="N231" s="15"/>
      <c r="O231" s="15"/>
      <c r="P231" s="15"/>
      <c r="Q231" s="15"/>
      <c r="R231" s="15"/>
      <c r="V231" s="240"/>
    </row>
    <row r="232" hidden="1">
      <c r="A232" s="15"/>
      <c r="B232" s="15"/>
      <c r="C232" s="15"/>
      <c r="D232" s="15"/>
      <c r="E232" s="82"/>
      <c r="F232" s="15"/>
      <c r="G232" s="15"/>
      <c r="H232" s="15"/>
      <c r="I232" s="15"/>
      <c r="J232" s="15"/>
      <c r="K232" s="15"/>
      <c r="L232" s="15"/>
      <c r="M232" s="15"/>
      <c r="N232" s="15"/>
      <c r="O232" s="15"/>
      <c r="P232" s="15"/>
      <c r="Q232" s="15"/>
      <c r="R232" s="15"/>
      <c r="V232" s="240"/>
    </row>
    <row r="233" hidden="1">
      <c r="A233" s="15"/>
      <c r="B233" s="15"/>
      <c r="C233" s="15"/>
      <c r="D233" s="15"/>
      <c r="E233" s="82"/>
      <c r="F233" s="15"/>
      <c r="G233" s="15"/>
      <c r="H233" s="15"/>
      <c r="I233" s="15"/>
      <c r="J233" s="15"/>
      <c r="K233" s="15"/>
      <c r="L233" s="15"/>
      <c r="M233" s="15"/>
      <c r="N233" s="15"/>
      <c r="O233" s="15"/>
      <c r="P233" s="15"/>
      <c r="Q233" s="15"/>
      <c r="R233" s="15"/>
      <c r="V233" s="240"/>
    </row>
    <row r="234" hidden="1">
      <c r="A234" s="15"/>
      <c r="B234" s="15"/>
      <c r="C234" s="15"/>
      <c r="D234" s="15"/>
      <c r="E234" s="82"/>
      <c r="F234" s="15"/>
      <c r="G234" s="15"/>
      <c r="H234" s="15"/>
      <c r="I234" s="15"/>
      <c r="J234" s="15"/>
      <c r="K234" s="15"/>
      <c r="L234" s="15"/>
      <c r="M234" s="15"/>
      <c r="N234" s="15"/>
      <c r="O234" s="15"/>
      <c r="P234" s="15"/>
      <c r="Q234" s="15"/>
      <c r="R234" s="15"/>
      <c r="V234" s="240"/>
    </row>
    <row r="235">
      <c r="A235" s="15"/>
      <c r="B235" s="15"/>
      <c r="C235" s="15"/>
      <c r="D235" s="15"/>
      <c r="E235" s="82"/>
      <c r="F235" s="15"/>
      <c r="G235" s="15"/>
      <c r="H235" s="15"/>
      <c r="I235" s="15"/>
      <c r="J235" s="15"/>
      <c r="K235" s="15"/>
      <c r="L235" s="15"/>
      <c r="M235" s="15"/>
      <c r="N235" s="15"/>
      <c r="O235" s="15"/>
      <c r="P235" s="15"/>
      <c r="Q235" s="15"/>
      <c r="R235" s="15"/>
      <c r="V235" s="240"/>
    </row>
    <row r="236">
      <c r="A236" s="15"/>
      <c r="B236" s="15"/>
      <c r="C236" s="15"/>
      <c r="D236" s="258"/>
      <c r="F236" s="15"/>
      <c r="G236" s="15"/>
      <c r="H236" s="15"/>
      <c r="I236" s="15"/>
      <c r="J236" s="15"/>
      <c r="K236" s="15"/>
      <c r="L236" s="15"/>
      <c r="M236" s="15"/>
      <c r="N236" s="15"/>
      <c r="O236" s="15"/>
      <c r="P236" s="15"/>
      <c r="Q236" s="15"/>
      <c r="R236" s="15"/>
      <c r="V236" s="240"/>
    </row>
    <row r="237">
      <c r="A237" s="15"/>
      <c r="B237" s="15"/>
      <c r="C237" s="15"/>
      <c r="D237" s="258"/>
      <c r="E237" s="258"/>
      <c r="F237" s="15"/>
      <c r="G237" s="15"/>
      <c r="H237" s="15"/>
      <c r="I237" s="15"/>
      <c r="J237" s="15"/>
      <c r="K237" s="15"/>
      <c r="L237" s="15"/>
      <c r="M237" s="15"/>
      <c r="N237" s="15"/>
      <c r="O237" s="15"/>
      <c r="P237" s="15"/>
      <c r="Q237" s="15"/>
      <c r="R237" s="15"/>
      <c r="V237" s="240"/>
    </row>
    <row r="238">
      <c r="A238" s="15"/>
      <c r="B238" s="15"/>
      <c r="C238" s="15"/>
      <c r="D238" s="15"/>
      <c r="E238" s="588"/>
      <c r="F238" s="15"/>
      <c r="G238" s="15"/>
      <c r="H238" s="15"/>
      <c r="I238" s="15"/>
      <c r="J238" s="15"/>
      <c r="K238" s="15"/>
      <c r="L238" s="15"/>
      <c r="M238" s="15"/>
      <c r="N238" s="15"/>
      <c r="O238" s="15"/>
      <c r="P238" s="15"/>
      <c r="Q238" s="15"/>
      <c r="R238" s="15"/>
      <c r="V238" s="240"/>
    </row>
    <row r="239">
      <c r="A239" s="15"/>
      <c r="B239" s="15"/>
      <c r="C239" s="15"/>
      <c r="D239" s="15"/>
      <c r="E239" s="588"/>
      <c r="F239" s="15"/>
      <c r="G239" s="15"/>
      <c r="H239" s="15"/>
      <c r="I239" s="15"/>
      <c r="J239" s="15"/>
      <c r="K239" s="15"/>
      <c r="L239" s="15"/>
      <c r="M239" s="15"/>
      <c r="N239" s="15"/>
      <c r="O239" s="15"/>
      <c r="P239" s="15"/>
      <c r="Q239" s="15"/>
      <c r="R239" s="15"/>
      <c r="V239" s="240"/>
    </row>
    <row r="240">
      <c r="A240" s="15"/>
      <c r="B240" s="15"/>
      <c r="C240" s="15"/>
      <c r="D240" s="15"/>
      <c r="E240" s="588"/>
      <c r="F240" s="15"/>
      <c r="G240" s="15"/>
      <c r="H240" s="15"/>
      <c r="I240" s="15"/>
      <c r="J240" s="15"/>
      <c r="K240" s="15"/>
      <c r="L240" s="15"/>
      <c r="M240" s="15"/>
      <c r="N240" s="15"/>
      <c r="O240" s="15"/>
      <c r="P240" s="15"/>
      <c r="Q240" s="15"/>
      <c r="R240" s="15"/>
      <c r="V240" s="240"/>
    </row>
    <row r="241">
      <c r="A241" s="15"/>
      <c r="B241" s="15"/>
      <c r="C241" s="15"/>
      <c r="D241" s="15"/>
      <c r="E241" s="588"/>
      <c r="F241" s="15"/>
      <c r="G241" s="15"/>
      <c r="H241" s="15"/>
      <c r="I241" s="15"/>
      <c r="J241" s="15"/>
      <c r="K241" s="15"/>
      <c r="L241" s="15"/>
      <c r="M241" s="15"/>
      <c r="N241" s="15"/>
      <c r="O241" s="15"/>
      <c r="P241" s="15"/>
      <c r="Q241" s="15"/>
      <c r="R241" s="15"/>
      <c r="V241" s="240"/>
    </row>
    <row r="242">
      <c r="A242" s="15"/>
      <c r="B242" s="15"/>
      <c r="C242" s="15"/>
      <c r="D242" s="15"/>
      <c r="E242" s="588"/>
      <c r="F242" s="15"/>
      <c r="G242" s="15"/>
      <c r="H242" s="15"/>
      <c r="I242" s="15"/>
      <c r="J242" s="15"/>
      <c r="K242" s="15"/>
      <c r="L242" s="15"/>
      <c r="M242" s="15"/>
      <c r="N242" s="15"/>
      <c r="O242" s="15"/>
      <c r="P242" s="15"/>
      <c r="Q242" s="15"/>
      <c r="R242" s="15"/>
      <c r="V242" s="240"/>
    </row>
    <row r="243">
      <c r="A243" s="15"/>
      <c r="B243" s="15"/>
      <c r="C243" s="15"/>
      <c r="D243" s="15"/>
      <c r="E243" s="588"/>
      <c r="F243" s="15"/>
      <c r="G243" s="15"/>
      <c r="H243" s="15"/>
      <c r="I243" s="15"/>
      <c r="J243" s="15"/>
      <c r="K243" s="15"/>
      <c r="L243" s="15"/>
      <c r="M243" s="15"/>
      <c r="N243" s="15"/>
      <c r="O243" s="15"/>
      <c r="P243" s="15"/>
      <c r="Q243" s="15"/>
      <c r="R243" s="15"/>
      <c r="V243" s="240"/>
    </row>
    <row r="244">
      <c r="A244" s="15"/>
      <c r="B244" s="15"/>
      <c r="C244" s="15"/>
      <c r="D244" s="15"/>
      <c r="E244" s="588"/>
      <c r="F244" s="15"/>
      <c r="G244" s="13"/>
      <c r="H244" s="15"/>
      <c r="I244" s="15"/>
      <c r="J244" s="15"/>
      <c r="K244" s="15"/>
      <c r="L244" s="15"/>
      <c r="M244" s="15"/>
      <c r="N244" s="15"/>
      <c r="O244" s="15"/>
      <c r="P244" s="15"/>
      <c r="Q244" s="15"/>
      <c r="R244" s="15"/>
      <c r="V244" s="240"/>
    </row>
    <row r="245">
      <c r="A245" s="15"/>
      <c r="B245" s="15"/>
      <c r="C245" s="15"/>
      <c r="D245" s="15"/>
      <c r="E245" s="82"/>
      <c r="F245" s="15"/>
      <c r="G245" s="15"/>
      <c r="H245" s="15"/>
      <c r="I245" s="15"/>
      <c r="J245" s="15"/>
      <c r="K245" s="15"/>
      <c r="L245" s="15"/>
      <c r="M245" s="15"/>
      <c r="N245" s="15"/>
      <c r="O245" s="15"/>
      <c r="P245" s="15"/>
      <c r="Q245" s="15"/>
      <c r="R245" s="15"/>
      <c r="V245" s="240"/>
    </row>
    <row r="246">
      <c r="A246" s="15"/>
      <c r="B246" s="15"/>
      <c r="C246" s="15"/>
      <c r="D246" s="262"/>
      <c r="E246" s="82"/>
      <c r="F246" s="15"/>
      <c r="G246" s="15"/>
      <c r="H246" s="15"/>
      <c r="I246" s="15"/>
      <c r="J246" s="15"/>
      <c r="K246" s="15"/>
      <c r="L246" s="15"/>
      <c r="M246" s="15"/>
      <c r="N246" s="15"/>
      <c r="O246" s="15"/>
      <c r="P246" s="15"/>
      <c r="Q246" s="15"/>
      <c r="R246" s="15"/>
      <c r="V246" s="240"/>
    </row>
    <row r="247">
      <c r="A247" s="15"/>
      <c r="B247" s="15"/>
      <c r="C247" s="15"/>
      <c r="D247" s="262"/>
      <c r="E247" s="82"/>
      <c r="F247" s="15"/>
      <c r="G247" s="15"/>
      <c r="H247" s="15"/>
      <c r="I247" s="15"/>
      <c r="J247" s="15"/>
      <c r="K247" s="15"/>
      <c r="L247" s="15"/>
      <c r="M247" s="15"/>
      <c r="N247" s="15"/>
      <c r="O247" s="15"/>
      <c r="P247" s="15"/>
      <c r="Q247" s="15"/>
      <c r="R247" s="15"/>
      <c r="V247" s="240"/>
    </row>
    <row r="248">
      <c r="A248" s="15"/>
      <c r="B248" s="15"/>
      <c r="C248" s="15"/>
      <c r="D248" s="15"/>
      <c r="E248" s="82"/>
      <c r="F248" s="15"/>
      <c r="G248" s="15"/>
      <c r="H248" s="15"/>
      <c r="I248" s="15"/>
      <c r="J248" s="15"/>
      <c r="K248" s="15"/>
      <c r="L248" s="15"/>
      <c r="M248" s="15"/>
      <c r="N248" s="15"/>
      <c r="O248" s="15"/>
      <c r="P248" s="15"/>
      <c r="Q248" s="15"/>
      <c r="R248" s="15"/>
      <c r="V248" s="240"/>
    </row>
    <row r="249">
      <c r="A249" s="15"/>
      <c r="B249" s="15"/>
      <c r="C249" s="15"/>
      <c r="D249" s="258"/>
      <c r="E249" s="913"/>
      <c r="F249" s="15"/>
      <c r="G249" s="15"/>
      <c r="H249" s="15"/>
      <c r="I249" s="15"/>
      <c r="J249" s="15"/>
      <c r="K249" s="15"/>
      <c r="L249" s="15"/>
      <c r="M249" s="15"/>
      <c r="N249" s="15"/>
      <c r="O249" s="15"/>
      <c r="P249" s="15"/>
      <c r="Q249" s="15"/>
      <c r="R249" s="15"/>
      <c r="V249" s="240"/>
    </row>
    <row r="250">
      <c r="A250" s="15"/>
      <c r="B250" s="264"/>
      <c r="C250" s="265"/>
      <c r="D250" s="13"/>
      <c r="E250" s="82"/>
      <c r="F250" s="15"/>
      <c r="G250" s="15"/>
      <c r="H250" s="15"/>
      <c r="I250" s="15"/>
      <c r="J250" s="15"/>
      <c r="K250" s="15"/>
      <c r="L250" s="15"/>
      <c r="M250" s="15"/>
      <c r="N250" s="15"/>
      <c r="O250" s="15"/>
      <c r="P250" s="15"/>
      <c r="Q250" s="15"/>
      <c r="R250" s="15"/>
      <c r="V250" s="240"/>
    </row>
    <row r="251">
      <c r="A251" s="15"/>
      <c r="B251" s="264"/>
      <c r="C251" s="265"/>
      <c r="D251" s="13"/>
      <c r="E251" s="82"/>
      <c r="F251" s="15"/>
      <c r="G251" s="15"/>
      <c r="H251" s="15"/>
      <c r="I251" s="15"/>
      <c r="J251" s="15"/>
      <c r="K251" s="15"/>
      <c r="L251" s="15"/>
      <c r="M251" s="15"/>
      <c r="N251" s="15"/>
      <c r="O251" s="15"/>
      <c r="P251" s="15"/>
      <c r="Q251" s="15"/>
      <c r="R251" s="15"/>
      <c r="V251" s="240"/>
    </row>
    <row r="252">
      <c r="A252" s="15"/>
      <c r="B252" s="13"/>
      <c r="C252" s="419"/>
      <c r="D252" s="13"/>
      <c r="E252" s="82"/>
      <c r="F252" s="15"/>
      <c r="G252" s="15"/>
      <c r="H252" s="15"/>
      <c r="I252" s="15"/>
      <c r="J252" s="15"/>
      <c r="K252" s="15"/>
      <c r="L252" s="15"/>
      <c r="M252" s="15"/>
      <c r="N252" s="15"/>
      <c r="O252" s="15"/>
      <c r="P252" s="15"/>
      <c r="Q252" s="15"/>
      <c r="R252" s="15"/>
      <c r="V252" s="240"/>
    </row>
    <row r="253">
      <c r="A253" s="15"/>
      <c r="B253" s="15"/>
      <c r="C253" s="15"/>
      <c r="D253" s="260"/>
      <c r="E253" s="914"/>
      <c r="F253" s="15"/>
      <c r="G253" s="15"/>
      <c r="H253" s="15"/>
      <c r="I253" s="15"/>
      <c r="J253" s="15"/>
      <c r="K253" s="15"/>
      <c r="L253" s="15"/>
      <c r="M253" s="15"/>
      <c r="N253" s="15"/>
      <c r="O253" s="15"/>
      <c r="P253" s="15"/>
      <c r="Q253" s="15"/>
      <c r="R253" s="15"/>
      <c r="V253" s="240"/>
    </row>
    <row r="254">
      <c r="A254" s="15"/>
      <c r="B254" s="15"/>
      <c r="C254" s="15"/>
      <c r="D254" s="99"/>
      <c r="E254" s="915"/>
      <c r="F254" s="15"/>
      <c r="G254" s="15"/>
      <c r="H254" s="15"/>
      <c r="I254" s="15"/>
      <c r="J254" s="15"/>
      <c r="K254" s="15"/>
      <c r="L254" s="15"/>
      <c r="M254" s="15"/>
      <c r="N254" s="15"/>
      <c r="O254" s="15"/>
      <c r="P254" s="15"/>
      <c r="Q254" s="15"/>
      <c r="R254" s="15"/>
      <c r="V254" s="240"/>
    </row>
    <row r="255">
      <c r="A255" s="15"/>
      <c r="B255" s="15"/>
      <c r="C255" s="15"/>
      <c r="D255" s="421"/>
      <c r="E255" s="916"/>
      <c r="F255" s="15"/>
      <c r="G255" s="15"/>
      <c r="H255" s="15"/>
      <c r="I255" s="15"/>
      <c r="J255" s="15"/>
      <c r="K255" s="15"/>
      <c r="L255" s="15"/>
      <c r="M255" s="15"/>
      <c r="N255" s="15"/>
      <c r="O255" s="15"/>
      <c r="P255" s="15"/>
      <c r="Q255" s="15"/>
      <c r="R255" s="15"/>
      <c r="V255" s="240"/>
    </row>
    <row r="256">
      <c r="A256" s="15"/>
      <c r="B256" s="15"/>
      <c r="C256" s="15"/>
      <c r="D256" s="99"/>
      <c r="E256" s="82"/>
      <c r="F256" s="15"/>
      <c r="G256" s="15"/>
      <c r="H256" s="15"/>
      <c r="I256" s="15"/>
      <c r="J256" s="15"/>
      <c r="K256" s="15"/>
      <c r="L256" s="15"/>
      <c r="M256" s="15"/>
      <c r="N256" s="15"/>
      <c r="O256" s="15"/>
      <c r="P256" s="15"/>
      <c r="Q256" s="15"/>
      <c r="R256" s="15"/>
      <c r="V256" s="240"/>
    </row>
    <row r="257">
      <c r="A257" s="15"/>
      <c r="B257" s="15"/>
      <c r="C257" s="15"/>
      <c r="D257" s="15"/>
      <c r="E257" s="82"/>
      <c r="F257" s="15"/>
      <c r="G257" s="15"/>
      <c r="H257" s="15"/>
      <c r="I257" s="15"/>
      <c r="J257" s="15"/>
      <c r="K257" s="15"/>
      <c r="L257" s="15"/>
      <c r="M257" s="15"/>
      <c r="N257" s="15"/>
      <c r="O257" s="15"/>
      <c r="P257" s="15"/>
      <c r="Q257" s="15"/>
      <c r="R257" s="15"/>
      <c r="V257" s="240"/>
    </row>
    <row r="258">
      <c r="A258" s="15"/>
      <c r="B258" s="15"/>
      <c r="C258" s="15"/>
      <c r="D258" s="15"/>
      <c r="E258" s="82"/>
      <c r="F258" s="15"/>
      <c r="G258" s="15"/>
      <c r="H258" s="15"/>
      <c r="I258" s="15"/>
      <c r="J258" s="15"/>
      <c r="K258" s="15"/>
      <c r="L258" s="15"/>
      <c r="M258" s="15"/>
      <c r="N258" s="15"/>
      <c r="O258" s="15"/>
      <c r="P258" s="15"/>
      <c r="Q258" s="15"/>
      <c r="R258" s="15"/>
      <c r="V258" s="240"/>
    </row>
    <row r="259">
      <c r="A259" s="15"/>
      <c r="B259" s="15"/>
      <c r="C259" s="15"/>
      <c r="D259" s="15"/>
      <c r="E259" s="82"/>
      <c r="F259" s="15"/>
      <c r="G259" s="15"/>
      <c r="H259" s="15"/>
      <c r="I259" s="15"/>
      <c r="J259" s="15"/>
      <c r="K259" s="15"/>
      <c r="L259" s="15"/>
      <c r="M259" s="15"/>
      <c r="N259" s="15"/>
      <c r="O259" s="15"/>
      <c r="P259" s="15"/>
      <c r="Q259" s="15"/>
      <c r="R259" s="15"/>
      <c r="V259" s="240"/>
    </row>
    <row r="260">
      <c r="A260" s="15"/>
      <c r="B260" s="15"/>
      <c r="C260" s="15"/>
      <c r="D260" s="15"/>
      <c r="E260" s="82"/>
      <c r="F260" s="15"/>
      <c r="G260" s="15"/>
      <c r="H260" s="15"/>
      <c r="I260" s="15"/>
      <c r="J260" s="15"/>
      <c r="K260" s="15"/>
      <c r="L260" s="15"/>
      <c r="M260" s="15"/>
      <c r="N260" s="15"/>
      <c r="O260" s="15"/>
      <c r="P260" s="15"/>
      <c r="Q260" s="15"/>
      <c r="R260" s="15"/>
      <c r="V260" s="240"/>
    </row>
    <row r="261">
      <c r="A261" s="15"/>
      <c r="B261" s="15"/>
      <c r="C261" s="15"/>
      <c r="D261" s="15"/>
      <c r="E261" s="82"/>
      <c r="F261" s="15"/>
      <c r="G261" s="15"/>
      <c r="H261" s="15"/>
      <c r="I261" s="15"/>
      <c r="J261" s="15"/>
      <c r="K261" s="15"/>
      <c r="L261" s="15"/>
      <c r="M261" s="15"/>
      <c r="N261" s="15"/>
      <c r="O261" s="15"/>
      <c r="P261" s="15"/>
      <c r="Q261" s="15"/>
      <c r="R261" s="15"/>
      <c r="V261" s="240"/>
    </row>
    <row r="262">
      <c r="A262" s="15"/>
      <c r="B262" s="15"/>
      <c r="C262" s="15"/>
      <c r="D262" s="15"/>
      <c r="E262" s="82"/>
      <c r="F262" s="15"/>
      <c r="G262" s="15"/>
      <c r="H262" s="15"/>
      <c r="I262" s="15"/>
      <c r="J262" s="15"/>
      <c r="K262" s="15"/>
      <c r="L262" s="15"/>
      <c r="M262" s="15"/>
      <c r="N262" s="15"/>
      <c r="O262" s="15"/>
      <c r="P262" s="15"/>
      <c r="Q262" s="15"/>
      <c r="R262" s="15"/>
      <c r="V262" s="240"/>
    </row>
    <row r="263">
      <c r="A263" s="15"/>
      <c r="B263" s="15"/>
      <c r="C263" s="15"/>
      <c r="D263" s="15"/>
      <c r="E263" s="82"/>
      <c r="F263" s="15"/>
      <c r="G263" s="15"/>
      <c r="H263" s="15"/>
      <c r="I263" s="15"/>
      <c r="J263" s="15"/>
      <c r="K263" s="15"/>
      <c r="L263" s="15"/>
      <c r="M263" s="15"/>
      <c r="N263" s="15"/>
      <c r="O263" s="15"/>
      <c r="P263" s="15"/>
      <c r="Q263" s="15"/>
      <c r="R263" s="15"/>
      <c r="V263" s="240"/>
    </row>
    <row r="264">
      <c r="A264" s="15"/>
      <c r="B264" s="15"/>
      <c r="C264" s="15"/>
      <c r="D264" s="15"/>
      <c r="E264" s="82"/>
      <c r="F264" s="15"/>
      <c r="G264" s="15"/>
      <c r="H264" s="15"/>
      <c r="I264" s="15"/>
      <c r="J264" s="15"/>
      <c r="K264" s="15"/>
      <c r="L264" s="15"/>
      <c r="M264" s="15"/>
      <c r="N264" s="15"/>
      <c r="O264" s="15"/>
      <c r="P264" s="15"/>
      <c r="Q264" s="15"/>
      <c r="R264" s="15"/>
      <c r="V264" s="240"/>
    </row>
    <row r="265">
      <c r="A265" s="15"/>
      <c r="B265" s="15"/>
      <c r="C265" s="15"/>
      <c r="D265" s="15"/>
      <c r="E265" s="82"/>
      <c r="F265" s="15"/>
      <c r="G265" s="15"/>
      <c r="H265" s="15"/>
      <c r="I265" s="15"/>
      <c r="J265" s="15"/>
      <c r="K265" s="15"/>
      <c r="L265" s="15"/>
      <c r="M265" s="15"/>
      <c r="N265" s="15"/>
      <c r="O265" s="15"/>
      <c r="P265" s="15"/>
      <c r="Q265" s="15"/>
      <c r="R265" s="15"/>
      <c r="V265" s="240"/>
    </row>
    <row r="266">
      <c r="A266" s="15"/>
      <c r="B266" s="15"/>
      <c r="C266" s="15"/>
      <c r="D266" s="15"/>
      <c r="E266" s="82"/>
      <c r="F266" s="15"/>
      <c r="G266" s="15"/>
      <c r="H266" s="15"/>
      <c r="I266" s="15"/>
      <c r="J266" s="15"/>
      <c r="K266" s="15"/>
      <c r="L266" s="15"/>
      <c r="M266" s="15"/>
      <c r="N266" s="15"/>
      <c r="O266" s="15"/>
      <c r="P266" s="15"/>
      <c r="Q266" s="15"/>
      <c r="R266" s="15"/>
      <c r="V266" s="240"/>
    </row>
    <row r="267">
      <c r="A267" s="15"/>
      <c r="B267" s="15"/>
      <c r="C267" s="15"/>
      <c r="D267" s="15"/>
      <c r="E267" s="82"/>
      <c r="F267" s="15"/>
      <c r="G267" s="15"/>
      <c r="H267" s="15"/>
      <c r="I267" s="15"/>
      <c r="J267" s="15"/>
      <c r="K267" s="15"/>
      <c r="L267" s="15"/>
      <c r="M267" s="15"/>
      <c r="N267" s="15"/>
      <c r="O267" s="15"/>
      <c r="P267" s="15"/>
      <c r="Q267" s="15"/>
      <c r="R267" s="15"/>
      <c r="V267" s="240"/>
    </row>
    <row r="268">
      <c r="A268" s="15"/>
      <c r="B268" s="15"/>
      <c r="C268" s="15"/>
      <c r="D268" s="15"/>
      <c r="E268" s="82"/>
      <c r="F268" s="15"/>
      <c r="G268" s="15"/>
      <c r="H268" s="15"/>
      <c r="I268" s="15"/>
      <c r="J268" s="15"/>
      <c r="K268" s="15"/>
      <c r="L268" s="15"/>
      <c r="M268" s="15"/>
      <c r="N268" s="15"/>
      <c r="O268" s="15"/>
      <c r="P268" s="15"/>
      <c r="Q268" s="15"/>
      <c r="R268" s="15"/>
      <c r="V268" s="240"/>
    </row>
    <row r="269">
      <c r="A269" s="15"/>
      <c r="B269" s="15"/>
      <c r="C269" s="15"/>
      <c r="D269" s="15"/>
      <c r="E269" s="82"/>
      <c r="F269" s="15"/>
      <c r="G269" s="15"/>
      <c r="H269" s="15"/>
      <c r="I269" s="15"/>
      <c r="J269" s="15"/>
      <c r="K269" s="15"/>
      <c r="L269" s="15"/>
      <c r="M269" s="15"/>
      <c r="N269" s="15"/>
      <c r="O269" s="15"/>
      <c r="P269" s="15"/>
      <c r="Q269" s="15"/>
      <c r="R269" s="15"/>
      <c r="V269" s="240"/>
    </row>
    <row r="270">
      <c r="A270" s="15"/>
      <c r="B270" s="15"/>
      <c r="C270" s="15"/>
      <c r="D270" s="15"/>
      <c r="E270" s="82"/>
      <c r="F270" s="15"/>
      <c r="G270" s="15"/>
      <c r="H270" s="15"/>
      <c r="I270" s="15"/>
      <c r="J270" s="15"/>
      <c r="K270" s="15"/>
      <c r="L270" s="15"/>
      <c r="M270" s="15"/>
      <c r="N270" s="15"/>
      <c r="O270" s="15"/>
      <c r="P270" s="15"/>
      <c r="Q270" s="15"/>
      <c r="R270" s="15"/>
      <c r="V270" s="240"/>
    </row>
    <row r="271">
      <c r="A271" s="15"/>
      <c r="B271" s="15"/>
      <c r="C271" s="15"/>
      <c r="D271" s="15"/>
      <c r="E271" s="82"/>
      <c r="F271" s="15"/>
      <c r="G271" s="15"/>
      <c r="H271" s="15"/>
      <c r="I271" s="15"/>
      <c r="J271" s="15"/>
      <c r="K271" s="15"/>
      <c r="L271" s="15"/>
      <c r="M271" s="15"/>
      <c r="N271" s="15"/>
      <c r="O271" s="15"/>
      <c r="P271" s="15"/>
      <c r="Q271" s="15"/>
      <c r="R271" s="15"/>
      <c r="V271" s="240"/>
    </row>
    <row r="272">
      <c r="A272" s="15"/>
      <c r="B272" s="15"/>
      <c r="C272" s="15"/>
      <c r="D272" s="15"/>
      <c r="E272" s="82"/>
      <c r="F272" s="15"/>
      <c r="G272" s="15"/>
      <c r="H272" s="15"/>
      <c r="I272" s="15"/>
      <c r="J272" s="15"/>
      <c r="K272" s="15"/>
      <c r="L272" s="15"/>
      <c r="M272" s="15"/>
      <c r="N272" s="15"/>
      <c r="O272" s="15"/>
      <c r="P272" s="15"/>
      <c r="Q272" s="15"/>
      <c r="R272" s="15"/>
      <c r="V272" s="240"/>
    </row>
    <row r="273">
      <c r="A273" s="15"/>
      <c r="B273" s="15"/>
      <c r="C273" s="15"/>
      <c r="D273" s="15"/>
      <c r="E273" s="82"/>
      <c r="F273" s="15"/>
      <c r="G273" s="15"/>
      <c r="H273" s="15"/>
      <c r="I273" s="15"/>
      <c r="J273" s="15"/>
      <c r="K273" s="15"/>
      <c r="L273" s="15"/>
      <c r="M273" s="15"/>
      <c r="N273" s="15"/>
      <c r="O273" s="15"/>
      <c r="P273" s="15"/>
      <c r="Q273" s="15"/>
      <c r="R273" s="15"/>
      <c r="V273" s="240"/>
    </row>
    <row r="274">
      <c r="A274" s="15"/>
      <c r="B274" s="15"/>
      <c r="C274" s="15"/>
      <c r="D274" s="15"/>
      <c r="E274" s="82"/>
      <c r="F274" s="15"/>
      <c r="G274" s="15"/>
      <c r="H274" s="15"/>
      <c r="I274" s="15"/>
      <c r="J274" s="15"/>
      <c r="K274" s="15"/>
      <c r="L274" s="15"/>
      <c r="M274" s="15"/>
      <c r="N274" s="15"/>
      <c r="O274" s="15"/>
      <c r="P274" s="15"/>
      <c r="Q274" s="15"/>
      <c r="R274" s="15"/>
      <c r="V274" s="240"/>
    </row>
    <row r="275">
      <c r="A275" s="15"/>
      <c r="B275" s="15"/>
      <c r="C275" s="15"/>
      <c r="D275" s="15"/>
      <c r="E275" s="82"/>
      <c r="F275" s="15"/>
      <c r="G275" s="15"/>
      <c r="H275" s="15"/>
      <c r="I275" s="15"/>
      <c r="J275" s="15"/>
      <c r="K275" s="15"/>
      <c r="L275" s="15"/>
      <c r="M275" s="15"/>
      <c r="N275" s="15"/>
      <c r="O275" s="15"/>
      <c r="P275" s="15"/>
      <c r="Q275" s="15"/>
      <c r="R275" s="15"/>
      <c r="V275" s="240"/>
    </row>
    <row r="276">
      <c r="A276" s="15"/>
      <c r="B276" s="15"/>
      <c r="C276" s="15"/>
      <c r="D276" s="15"/>
      <c r="E276" s="82"/>
      <c r="F276" s="15"/>
      <c r="G276" s="15"/>
      <c r="H276" s="15"/>
      <c r="I276" s="15"/>
      <c r="J276" s="15"/>
      <c r="K276" s="15"/>
      <c r="L276" s="15"/>
      <c r="M276" s="15"/>
      <c r="N276" s="15"/>
      <c r="O276" s="15"/>
      <c r="P276" s="15"/>
      <c r="Q276" s="15"/>
      <c r="R276" s="15"/>
      <c r="V276" s="240"/>
    </row>
    <row r="277">
      <c r="A277" s="15"/>
      <c r="B277" s="15"/>
      <c r="C277" s="15"/>
      <c r="D277" s="15"/>
      <c r="E277" s="82"/>
      <c r="F277" s="15"/>
      <c r="G277" s="15"/>
      <c r="H277" s="15"/>
      <c r="I277" s="15"/>
      <c r="J277" s="15"/>
      <c r="K277" s="15"/>
      <c r="L277" s="15"/>
      <c r="M277" s="15"/>
      <c r="N277" s="15"/>
      <c r="O277" s="15"/>
      <c r="P277" s="15"/>
      <c r="Q277" s="15"/>
      <c r="R277" s="15"/>
      <c r="V277" s="240"/>
    </row>
    <row r="278">
      <c r="A278" s="15"/>
      <c r="B278" s="15"/>
      <c r="C278" s="15"/>
      <c r="D278" s="15"/>
      <c r="E278" s="82"/>
      <c r="F278" s="15"/>
      <c r="G278" s="15"/>
      <c r="H278" s="15"/>
      <c r="I278" s="15"/>
      <c r="J278" s="15"/>
      <c r="K278" s="15"/>
      <c r="L278" s="15"/>
      <c r="M278" s="15"/>
      <c r="N278" s="15"/>
      <c r="O278" s="15"/>
      <c r="P278" s="15"/>
      <c r="Q278" s="15"/>
      <c r="R278" s="15"/>
      <c r="V278" s="240"/>
    </row>
    <row r="279">
      <c r="A279" s="15"/>
      <c r="B279" s="15"/>
      <c r="C279" s="15"/>
      <c r="D279" s="15"/>
      <c r="E279" s="82"/>
      <c r="F279" s="15"/>
      <c r="G279" s="15"/>
      <c r="H279" s="15"/>
      <c r="I279" s="15"/>
      <c r="J279" s="15"/>
      <c r="K279" s="15"/>
      <c r="L279" s="15"/>
      <c r="M279" s="15"/>
      <c r="N279" s="15"/>
      <c r="O279" s="15"/>
      <c r="P279" s="15"/>
      <c r="Q279" s="15"/>
      <c r="R279" s="15"/>
      <c r="V279" s="240"/>
    </row>
    <row r="280">
      <c r="A280" s="15"/>
      <c r="B280" s="15"/>
      <c r="C280" s="15"/>
      <c r="D280" s="15"/>
      <c r="E280" s="82"/>
      <c r="F280" s="15"/>
      <c r="G280" s="15"/>
      <c r="H280" s="15"/>
      <c r="I280" s="15"/>
      <c r="J280" s="15"/>
      <c r="K280" s="15"/>
      <c r="L280" s="15"/>
      <c r="M280" s="15"/>
      <c r="N280" s="15"/>
      <c r="O280" s="15"/>
      <c r="P280" s="15"/>
      <c r="Q280" s="15"/>
      <c r="R280" s="15"/>
      <c r="V280" s="240"/>
    </row>
    <row r="281">
      <c r="A281" s="15"/>
      <c r="B281" s="15"/>
      <c r="C281" s="15"/>
      <c r="D281" s="15"/>
      <c r="E281" s="82"/>
      <c r="F281" s="15"/>
      <c r="G281" s="15"/>
      <c r="H281" s="15"/>
      <c r="I281" s="15"/>
      <c r="J281" s="15"/>
      <c r="K281" s="15"/>
      <c r="L281" s="15"/>
      <c r="M281" s="15"/>
      <c r="N281" s="15"/>
      <c r="O281" s="15"/>
      <c r="P281" s="15"/>
      <c r="Q281" s="15"/>
      <c r="R281" s="15"/>
      <c r="V281" s="240"/>
    </row>
    <row r="282">
      <c r="A282" s="15"/>
      <c r="B282" s="15"/>
      <c r="C282" s="15"/>
      <c r="D282" s="15"/>
      <c r="E282" s="82"/>
      <c r="F282" s="15"/>
      <c r="G282" s="15"/>
      <c r="H282" s="15"/>
      <c r="I282" s="15"/>
      <c r="J282" s="15"/>
      <c r="K282" s="15"/>
      <c r="L282" s="15"/>
      <c r="M282" s="15"/>
      <c r="N282" s="15"/>
      <c r="O282" s="15"/>
      <c r="P282" s="15"/>
      <c r="Q282" s="15"/>
      <c r="R282" s="15"/>
      <c r="V282" s="240"/>
    </row>
    <row r="283">
      <c r="A283" s="15"/>
      <c r="B283" s="15"/>
      <c r="C283" s="15"/>
      <c r="D283" s="15"/>
      <c r="E283" s="82"/>
      <c r="F283" s="15"/>
      <c r="G283" s="15"/>
      <c r="H283" s="15"/>
      <c r="I283" s="15"/>
      <c r="J283" s="15"/>
      <c r="K283" s="15"/>
      <c r="L283" s="15"/>
      <c r="M283" s="15"/>
      <c r="N283" s="15"/>
      <c r="O283" s="15"/>
      <c r="P283" s="15"/>
      <c r="Q283" s="15"/>
      <c r="R283" s="15"/>
      <c r="V283" s="240"/>
    </row>
    <row r="284">
      <c r="A284" s="15"/>
      <c r="B284" s="15"/>
      <c r="C284" s="15"/>
      <c r="D284" s="15"/>
      <c r="E284" s="82"/>
      <c r="F284" s="15"/>
      <c r="G284" s="15"/>
      <c r="H284" s="15"/>
      <c r="I284" s="15"/>
      <c r="J284" s="15"/>
      <c r="K284" s="15"/>
      <c r="L284" s="15"/>
      <c r="M284" s="15"/>
      <c r="N284" s="15"/>
      <c r="O284" s="15"/>
      <c r="P284" s="15"/>
      <c r="Q284" s="15"/>
      <c r="R284" s="15"/>
      <c r="V284" s="240"/>
    </row>
    <row r="285">
      <c r="A285" s="15"/>
      <c r="B285" s="15"/>
      <c r="C285" s="15"/>
      <c r="D285" s="15"/>
      <c r="E285" s="82"/>
      <c r="F285" s="15"/>
      <c r="G285" s="15"/>
      <c r="H285" s="15"/>
      <c r="I285" s="15"/>
      <c r="J285" s="15"/>
      <c r="K285" s="15"/>
      <c r="L285" s="15"/>
      <c r="M285" s="15"/>
      <c r="N285" s="15"/>
      <c r="O285" s="15"/>
      <c r="P285" s="15"/>
      <c r="Q285" s="15"/>
      <c r="R285" s="15"/>
      <c r="V285" s="240"/>
    </row>
    <row r="286">
      <c r="A286" s="15"/>
      <c r="B286" s="15"/>
      <c r="C286" s="15"/>
      <c r="D286" s="15"/>
      <c r="E286" s="82"/>
      <c r="F286" s="15"/>
      <c r="G286" s="15"/>
      <c r="H286" s="15"/>
      <c r="I286" s="15"/>
      <c r="J286" s="15"/>
      <c r="K286" s="15"/>
      <c r="L286" s="15"/>
      <c r="M286" s="15"/>
      <c r="N286" s="15"/>
      <c r="O286" s="15"/>
      <c r="P286" s="15"/>
      <c r="Q286" s="15"/>
      <c r="R286" s="15"/>
      <c r="V286" s="240"/>
    </row>
    <row r="287">
      <c r="A287" s="15"/>
      <c r="B287" s="15"/>
      <c r="C287" s="15"/>
      <c r="D287" s="15"/>
      <c r="E287" s="82"/>
      <c r="F287" s="15"/>
      <c r="G287" s="15"/>
      <c r="H287" s="15"/>
      <c r="I287" s="15"/>
      <c r="J287" s="15"/>
      <c r="K287" s="15"/>
      <c r="L287" s="15"/>
      <c r="M287" s="15"/>
      <c r="N287" s="15"/>
      <c r="O287" s="15"/>
      <c r="P287" s="15"/>
      <c r="Q287" s="15"/>
      <c r="R287" s="15"/>
      <c r="V287" s="240"/>
    </row>
    <row r="288">
      <c r="A288" s="15"/>
      <c r="B288" s="15"/>
      <c r="C288" s="15"/>
      <c r="D288" s="15"/>
      <c r="E288" s="82"/>
      <c r="F288" s="15"/>
      <c r="G288" s="15"/>
      <c r="H288" s="15"/>
      <c r="I288" s="15"/>
      <c r="J288" s="15"/>
      <c r="K288" s="15"/>
      <c r="L288" s="15"/>
      <c r="M288" s="15"/>
      <c r="N288" s="15"/>
      <c r="O288" s="15"/>
      <c r="P288" s="15"/>
      <c r="Q288" s="15"/>
      <c r="R288" s="15"/>
      <c r="V288" s="240"/>
    </row>
    <row r="289">
      <c r="A289" s="15"/>
      <c r="B289" s="15"/>
      <c r="C289" s="15"/>
      <c r="D289" s="15"/>
      <c r="E289" s="82"/>
      <c r="F289" s="15"/>
      <c r="G289" s="15"/>
      <c r="H289" s="15"/>
      <c r="I289" s="15"/>
      <c r="J289" s="15"/>
      <c r="K289" s="15"/>
      <c r="L289" s="15"/>
      <c r="M289" s="15"/>
      <c r="N289" s="15"/>
      <c r="O289" s="15"/>
      <c r="P289" s="15"/>
      <c r="Q289" s="15"/>
      <c r="R289" s="15"/>
      <c r="V289" s="240"/>
    </row>
    <row r="290">
      <c r="A290" s="15"/>
      <c r="B290" s="15"/>
      <c r="C290" s="15"/>
      <c r="D290" s="15"/>
      <c r="E290" s="82"/>
      <c r="F290" s="15"/>
      <c r="G290" s="15"/>
      <c r="H290" s="15"/>
      <c r="I290" s="15"/>
      <c r="J290" s="15"/>
      <c r="K290" s="15"/>
      <c r="L290" s="15"/>
      <c r="M290" s="15"/>
      <c r="N290" s="15"/>
      <c r="O290" s="15"/>
      <c r="P290" s="15"/>
      <c r="Q290" s="15"/>
      <c r="R290" s="15"/>
      <c r="V290" s="240"/>
    </row>
    <row r="291">
      <c r="A291" s="15"/>
      <c r="B291" s="15"/>
      <c r="C291" s="15"/>
      <c r="D291" s="15"/>
      <c r="E291" s="82"/>
      <c r="F291" s="15"/>
      <c r="G291" s="15"/>
      <c r="H291" s="15"/>
      <c r="I291" s="15"/>
      <c r="J291" s="15"/>
      <c r="K291" s="15"/>
      <c r="L291" s="15"/>
      <c r="M291" s="15"/>
      <c r="N291" s="15"/>
      <c r="O291" s="15"/>
      <c r="P291" s="15"/>
      <c r="Q291" s="15"/>
      <c r="R291" s="15"/>
      <c r="V291" s="240"/>
    </row>
    <row r="292">
      <c r="A292" s="15"/>
      <c r="B292" s="15"/>
      <c r="C292" s="15"/>
      <c r="D292" s="15"/>
      <c r="E292" s="82"/>
      <c r="F292" s="15"/>
      <c r="G292" s="15"/>
      <c r="H292" s="15"/>
      <c r="I292" s="15"/>
      <c r="J292" s="15"/>
      <c r="K292" s="15"/>
      <c r="L292" s="15"/>
      <c r="M292" s="15"/>
      <c r="N292" s="15"/>
      <c r="O292" s="15"/>
      <c r="P292" s="15"/>
      <c r="Q292" s="15"/>
      <c r="R292" s="15"/>
      <c r="V292" s="240"/>
    </row>
    <row r="293">
      <c r="A293" s="15"/>
      <c r="B293" s="15"/>
      <c r="C293" s="15"/>
      <c r="D293" s="15"/>
      <c r="E293" s="82"/>
      <c r="F293" s="15"/>
      <c r="G293" s="15"/>
      <c r="H293" s="15"/>
      <c r="I293" s="15"/>
      <c r="J293" s="15"/>
      <c r="K293" s="15"/>
      <c r="L293" s="15"/>
      <c r="M293" s="15"/>
      <c r="N293" s="15"/>
      <c r="O293" s="15"/>
      <c r="P293" s="15"/>
      <c r="Q293" s="15"/>
      <c r="R293" s="15"/>
      <c r="V293" s="240"/>
    </row>
    <row r="294">
      <c r="A294" s="15"/>
      <c r="B294" s="15"/>
      <c r="C294" s="15"/>
      <c r="D294" s="15"/>
      <c r="E294" s="82"/>
      <c r="F294" s="15"/>
      <c r="G294" s="15"/>
      <c r="H294" s="15"/>
      <c r="I294" s="15"/>
      <c r="J294" s="15"/>
      <c r="K294" s="15"/>
      <c r="L294" s="15"/>
      <c r="M294" s="15"/>
      <c r="N294" s="15"/>
      <c r="O294" s="15"/>
      <c r="P294" s="15"/>
      <c r="Q294" s="15"/>
      <c r="R294" s="15"/>
      <c r="V294" s="240"/>
    </row>
    <row r="295">
      <c r="A295" s="15"/>
      <c r="B295" s="15"/>
      <c r="C295" s="15"/>
      <c r="D295" s="15"/>
      <c r="E295" s="82"/>
      <c r="F295" s="15"/>
      <c r="G295" s="15"/>
      <c r="H295" s="15"/>
      <c r="I295" s="15"/>
      <c r="J295" s="15"/>
      <c r="K295" s="15"/>
      <c r="L295" s="15"/>
      <c r="M295" s="15"/>
      <c r="N295" s="15"/>
      <c r="O295" s="15"/>
      <c r="P295" s="15"/>
      <c r="Q295" s="15"/>
      <c r="R295" s="15"/>
      <c r="V295" s="240"/>
    </row>
    <row r="296">
      <c r="A296" s="15"/>
      <c r="B296" s="15"/>
      <c r="C296" s="15"/>
      <c r="D296" s="15"/>
      <c r="E296" s="82"/>
      <c r="F296" s="15"/>
      <c r="G296" s="15"/>
      <c r="H296" s="15"/>
      <c r="I296" s="15"/>
      <c r="J296" s="15"/>
      <c r="K296" s="15"/>
      <c r="L296" s="15"/>
      <c r="M296" s="15"/>
      <c r="N296" s="15"/>
      <c r="O296" s="15"/>
      <c r="P296" s="15"/>
      <c r="Q296" s="15"/>
      <c r="R296" s="15"/>
      <c r="V296" s="240"/>
    </row>
    <row r="297">
      <c r="A297" s="15"/>
      <c r="B297" s="15"/>
      <c r="C297" s="15"/>
      <c r="D297" s="15"/>
      <c r="E297" s="82"/>
      <c r="F297" s="15"/>
      <c r="G297" s="15"/>
      <c r="H297" s="15"/>
      <c r="I297" s="15"/>
      <c r="J297" s="15"/>
      <c r="K297" s="15"/>
      <c r="L297" s="15"/>
      <c r="M297" s="15"/>
      <c r="N297" s="15"/>
      <c r="O297" s="15"/>
      <c r="P297" s="15"/>
      <c r="Q297" s="15"/>
      <c r="R297" s="15"/>
      <c r="V297" s="240"/>
    </row>
    <row r="298">
      <c r="A298" s="15"/>
      <c r="B298" s="15"/>
      <c r="C298" s="15"/>
      <c r="D298" s="15"/>
      <c r="E298" s="82"/>
      <c r="F298" s="15"/>
      <c r="G298" s="15"/>
      <c r="H298" s="15"/>
      <c r="I298" s="15"/>
      <c r="J298" s="15"/>
      <c r="K298" s="15"/>
      <c r="L298" s="15"/>
      <c r="M298" s="15"/>
      <c r="N298" s="15"/>
      <c r="O298" s="15"/>
      <c r="P298" s="15"/>
      <c r="Q298" s="15"/>
      <c r="R298" s="15"/>
      <c r="V298" s="240"/>
    </row>
    <row r="299">
      <c r="A299" s="15"/>
      <c r="B299" s="15"/>
      <c r="C299" s="15"/>
      <c r="D299" s="15"/>
      <c r="E299" s="82"/>
      <c r="F299" s="15"/>
      <c r="G299" s="15"/>
      <c r="H299" s="15"/>
      <c r="I299" s="15"/>
      <c r="J299" s="15"/>
      <c r="K299" s="15"/>
      <c r="L299" s="15"/>
      <c r="M299" s="15"/>
      <c r="N299" s="15"/>
      <c r="O299" s="15"/>
      <c r="P299" s="15"/>
      <c r="Q299" s="15"/>
      <c r="R299" s="15"/>
      <c r="V299" s="240"/>
    </row>
    <row r="300">
      <c r="A300" s="15"/>
      <c r="B300" s="15"/>
      <c r="C300" s="15"/>
      <c r="D300" s="15"/>
      <c r="E300" s="82"/>
      <c r="F300" s="15"/>
      <c r="G300" s="15"/>
      <c r="H300" s="15"/>
      <c r="I300" s="15"/>
      <c r="J300" s="15"/>
      <c r="K300" s="15"/>
      <c r="L300" s="15"/>
      <c r="M300" s="15"/>
      <c r="N300" s="15"/>
      <c r="O300" s="15"/>
      <c r="P300" s="15"/>
      <c r="Q300" s="15"/>
      <c r="R300" s="15"/>
      <c r="V300" s="240"/>
    </row>
    <row r="301">
      <c r="A301" s="15"/>
      <c r="B301" s="15"/>
      <c r="C301" s="15"/>
      <c r="D301" s="15"/>
      <c r="E301" s="82"/>
      <c r="F301" s="15"/>
      <c r="G301" s="15"/>
      <c r="H301" s="15"/>
      <c r="I301" s="15"/>
      <c r="J301" s="15"/>
      <c r="K301" s="15"/>
      <c r="L301" s="15"/>
      <c r="M301" s="15"/>
      <c r="N301" s="15"/>
      <c r="O301" s="15"/>
      <c r="P301" s="15"/>
      <c r="Q301" s="15"/>
      <c r="R301" s="15"/>
      <c r="V301" s="240"/>
    </row>
    <row r="302">
      <c r="A302" s="15"/>
      <c r="B302" s="15"/>
      <c r="C302" s="15"/>
      <c r="D302" s="15"/>
      <c r="E302" s="82"/>
      <c r="F302" s="15"/>
      <c r="G302" s="15"/>
      <c r="H302" s="15"/>
      <c r="I302" s="15"/>
      <c r="J302" s="15"/>
      <c r="K302" s="15"/>
      <c r="L302" s="15"/>
      <c r="M302" s="15"/>
      <c r="N302" s="15"/>
      <c r="O302" s="15"/>
      <c r="P302" s="15"/>
      <c r="Q302" s="15"/>
      <c r="R302" s="15"/>
      <c r="V302" s="240"/>
    </row>
    <row r="303">
      <c r="A303" s="15"/>
      <c r="B303" s="15"/>
      <c r="C303" s="15"/>
      <c r="D303" s="15"/>
      <c r="E303" s="82"/>
      <c r="F303" s="15"/>
      <c r="G303" s="15"/>
      <c r="H303" s="15"/>
      <c r="I303" s="15"/>
      <c r="J303" s="15"/>
      <c r="K303" s="15"/>
      <c r="L303" s="15"/>
      <c r="M303" s="15"/>
      <c r="N303" s="15"/>
      <c r="O303" s="15"/>
      <c r="P303" s="15"/>
      <c r="Q303" s="15"/>
      <c r="R303" s="15"/>
      <c r="V303" s="240"/>
    </row>
    <row r="304">
      <c r="A304" s="15"/>
      <c r="B304" s="15"/>
      <c r="C304" s="15"/>
      <c r="D304" s="15"/>
      <c r="E304" s="82"/>
      <c r="F304" s="15"/>
      <c r="G304" s="15"/>
      <c r="H304" s="15"/>
      <c r="I304" s="15"/>
      <c r="J304" s="15"/>
      <c r="K304" s="15"/>
      <c r="L304" s="15"/>
      <c r="M304" s="15"/>
      <c r="N304" s="15"/>
      <c r="O304" s="15"/>
      <c r="P304" s="15"/>
      <c r="Q304" s="15"/>
      <c r="R304" s="15"/>
      <c r="V304" s="240"/>
    </row>
    <row r="305">
      <c r="A305" s="15"/>
      <c r="B305" s="15"/>
      <c r="C305" s="15"/>
      <c r="D305" s="15"/>
      <c r="E305" s="82"/>
      <c r="F305" s="15"/>
      <c r="G305" s="15"/>
      <c r="H305" s="15"/>
      <c r="I305" s="15"/>
      <c r="J305" s="15"/>
      <c r="K305" s="15"/>
      <c r="L305" s="15"/>
      <c r="M305" s="15"/>
      <c r="N305" s="15"/>
      <c r="O305" s="15"/>
      <c r="P305" s="15"/>
      <c r="Q305" s="15"/>
      <c r="R305" s="15"/>
      <c r="V305" s="240"/>
    </row>
    <row r="306">
      <c r="A306" s="15"/>
      <c r="B306" s="15"/>
      <c r="C306" s="15"/>
      <c r="D306" s="15"/>
      <c r="E306" s="82"/>
      <c r="F306" s="15"/>
      <c r="G306" s="15"/>
      <c r="H306" s="15"/>
      <c r="I306" s="15"/>
      <c r="J306" s="15"/>
      <c r="K306" s="15"/>
      <c r="L306" s="15"/>
      <c r="M306" s="15"/>
      <c r="N306" s="15"/>
      <c r="O306" s="15"/>
      <c r="P306" s="15"/>
      <c r="Q306" s="15"/>
      <c r="R306" s="15"/>
      <c r="V306" s="240"/>
    </row>
    <row r="307">
      <c r="A307" s="15"/>
      <c r="B307" s="15"/>
      <c r="C307" s="15"/>
      <c r="D307" s="15"/>
      <c r="E307" s="82"/>
      <c r="F307" s="15"/>
      <c r="G307" s="15"/>
      <c r="H307" s="15"/>
      <c r="I307" s="15"/>
      <c r="J307" s="15"/>
      <c r="K307" s="15"/>
      <c r="L307" s="15"/>
      <c r="M307" s="15"/>
      <c r="N307" s="15"/>
      <c r="O307" s="15"/>
      <c r="P307" s="15"/>
      <c r="Q307" s="15"/>
      <c r="R307" s="15"/>
      <c r="V307" s="240"/>
    </row>
    <row r="308">
      <c r="A308" s="15"/>
      <c r="B308" s="15"/>
      <c r="C308" s="15"/>
      <c r="D308" s="15"/>
      <c r="E308" s="82"/>
      <c r="F308" s="15"/>
      <c r="G308" s="15"/>
      <c r="H308" s="15"/>
      <c r="I308" s="15"/>
      <c r="J308" s="15"/>
      <c r="K308" s="15"/>
      <c r="L308" s="15"/>
      <c r="M308" s="15"/>
      <c r="N308" s="15"/>
      <c r="O308" s="15"/>
      <c r="P308" s="15"/>
      <c r="Q308" s="15"/>
      <c r="R308" s="15"/>
      <c r="V308" s="240"/>
    </row>
    <row r="309">
      <c r="A309" s="15"/>
      <c r="B309" s="15"/>
      <c r="C309" s="15"/>
      <c r="D309" s="15"/>
      <c r="E309" s="82"/>
      <c r="F309" s="15"/>
      <c r="G309" s="15"/>
      <c r="H309" s="15"/>
      <c r="I309" s="15"/>
      <c r="J309" s="15"/>
      <c r="K309" s="15"/>
      <c r="L309" s="15"/>
      <c r="M309" s="15"/>
      <c r="N309" s="15"/>
      <c r="O309" s="15"/>
      <c r="P309" s="15"/>
      <c r="Q309" s="15"/>
      <c r="R309" s="15"/>
      <c r="V309" s="240"/>
    </row>
    <row r="310">
      <c r="A310" s="15"/>
      <c r="B310" s="15"/>
      <c r="C310" s="15"/>
      <c r="D310" s="15"/>
      <c r="E310" s="82"/>
      <c r="F310" s="15"/>
      <c r="G310" s="15"/>
      <c r="H310" s="15"/>
      <c r="I310" s="15"/>
      <c r="J310" s="15"/>
      <c r="K310" s="15"/>
      <c r="L310" s="15"/>
      <c r="M310" s="15"/>
      <c r="N310" s="15"/>
      <c r="O310" s="15"/>
      <c r="P310" s="15"/>
      <c r="Q310" s="15"/>
      <c r="R310" s="15"/>
      <c r="V310" s="240"/>
    </row>
    <row r="311">
      <c r="A311" s="15"/>
      <c r="B311" s="15"/>
      <c r="C311" s="15"/>
      <c r="D311" s="15"/>
      <c r="E311" s="82"/>
      <c r="F311" s="15"/>
      <c r="G311" s="15"/>
      <c r="H311" s="15"/>
      <c r="I311" s="15"/>
      <c r="J311" s="15"/>
      <c r="K311" s="15"/>
      <c r="L311" s="15"/>
      <c r="M311" s="15"/>
      <c r="N311" s="15"/>
      <c r="O311" s="15"/>
      <c r="P311" s="15"/>
      <c r="Q311" s="15"/>
      <c r="R311" s="15"/>
      <c r="V311" s="240"/>
    </row>
    <row r="312">
      <c r="A312" s="15"/>
      <c r="B312" s="15"/>
      <c r="C312" s="15"/>
      <c r="D312" s="15"/>
      <c r="E312" s="82"/>
      <c r="F312" s="15"/>
      <c r="G312" s="15"/>
      <c r="H312" s="15"/>
      <c r="I312" s="15"/>
      <c r="J312" s="15"/>
      <c r="K312" s="15"/>
      <c r="L312" s="15"/>
      <c r="M312" s="15"/>
      <c r="N312" s="15"/>
      <c r="O312" s="15"/>
      <c r="P312" s="15"/>
      <c r="Q312" s="15"/>
      <c r="R312" s="15"/>
      <c r="V312" s="240"/>
    </row>
    <row r="313">
      <c r="A313" s="15"/>
      <c r="B313" s="15"/>
      <c r="C313" s="15"/>
      <c r="D313" s="15"/>
      <c r="E313" s="82"/>
      <c r="F313" s="15"/>
      <c r="G313" s="15"/>
      <c r="H313" s="15"/>
      <c r="I313" s="15"/>
      <c r="J313" s="15"/>
      <c r="K313" s="15"/>
      <c r="L313" s="15"/>
      <c r="M313" s="15"/>
      <c r="N313" s="15"/>
      <c r="O313" s="15"/>
      <c r="P313" s="15"/>
      <c r="Q313" s="15"/>
      <c r="R313" s="15"/>
      <c r="V313" s="240"/>
    </row>
    <row r="314">
      <c r="A314" s="15"/>
      <c r="B314" s="15"/>
      <c r="C314" s="15"/>
      <c r="D314" s="15"/>
      <c r="E314" s="82"/>
      <c r="F314" s="15"/>
      <c r="G314" s="15"/>
      <c r="H314" s="15"/>
      <c r="I314" s="15"/>
      <c r="J314" s="15"/>
      <c r="K314" s="15"/>
      <c r="L314" s="15"/>
      <c r="M314" s="15"/>
      <c r="N314" s="15"/>
      <c r="O314" s="15"/>
      <c r="P314" s="15"/>
      <c r="Q314" s="15"/>
      <c r="R314" s="15"/>
      <c r="V314" s="240"/>
    </row>
    <row r="315">
      <c r="A315" s="15"/>
      <c r="B315" s="15"/>
      <c r="C315" s="15"/>
      <c r="D315" s="15"/>
      <c r="E315" s="82"/>
      <c r="F315" s="15"/>
      <c r="G315" s="15"/>
      <c r="H315" s="15"/>
      <c r="I315" s="15"/>
      <c r="J315" s="15"/>
      <c r="K315" s="15"/>
      <c r="L315" s="15"/>
      <c r="M315" s="15"/>
      <c r="N315" s="15"/>
      <c r="O315" s="15"/>
      <c r="P315" s="15"/>
      <c r="Q315" s="15"/>
      <c r="R315" s="15"/>
      <c r="V315" s="240"/>
    </row>
    <row r="316">
      <c r="A316" s="15"/>
      <c r="B316" s="15"/>
      <c r="C316" s="15"/>
      <c r="D316" s="15"/>
      <c r="E316" s="82"/>
      <c r="F316" s="15"/>
      <c r="G316" s="15"/>
      <c r="H316" s="15"/>
      <c r="I316" s="15"/>
      <c r="J316" s="15"/>
      <c r="K316" s="15"/>
      <c r="L316" s="15"/>
      <c r="M316" s="15"/>
      <c r="N316" s="15"/>
      <c r="O316" s="15"/>
      <c r="P316" s="15"/>
      <c r="Q316" s="15"/>
      <c r="R316" s="15"/>
      <c r="V316" s="240"/>
    </row>
    <row r="317">
      <c r="A317" s="15"/>
      <c r="B317" s="15"/>
      <c r="C317" s="15"/>
      <c r="D317" s="15"/>
      <c r="E317" s="82"/>
      <c r="F317" s="15"/>
      <c r="G317" s="15"/>
      <c r="H317" s="15"/>
      <c r="I317" s="15"/>
      <c r="J317" s="15"/>
      <c r="K317" s="15"/>
      <c r="L317" s="15"/>
      <c r="M317" s="15"/>
      <c r="N317" s="15"/>
      <c r="O317" s="15"/>
      <c r="P317" s="15"/>
      <c r="Q317" s="15"/>
      <c r="R317" s="15"/>
      <c r="V317" s="240"/>
    </row>
    <row r="318">
      <c r="A318" s="15"/>
      <c r="B318" s="15"/>
      <c r="C318" s="15"/>
      <c r="D318" s="15"/>
      <c r="E318" s="82"/>
      <c r="F318" s="15"/>
      <c r="G318" s="15"/>
      <c r="H318" s="15"/>
      <c r="I318" s="15"/>
      <c r="J318" s="15"/>
      <c r="K318" s="15"/>
      <c r="L318" s="15"/>
      <c r="M318" s="15"/>
      <c r="N318" s="15"/>
      <c r="O318" s="15"/>
      <c r="P318" s="15"/>
      <c r="Q318" s="15"/>
      <c r="R318" s="15"/>
      <c r="V318" s="240"/>
    </row>
    <row r="319">
      <c r="A319" s="15"/>
      <c r="B319" s="15"/>
      <c r="C319" s="15"/>
      <c r="D319" s="15"/>
      <c r="E319" s="82"/>
      <c r="F319" s="15"/>
      <c r="G319" s="15"/>
      <c r="H319" s="15"/>
      <c r="I319" s="15"/>
      <c r="J319" s="15"/>
      <c r="K319" s="15"/>
      <c r="L319" s="15"/>
      <c r="M319" s="15"/>
      <c r="N319" s="15"/>
      <c r="O319" s="15"/>
      <c r="P319" s="15"/>
      <c r="Q319" s="15"/>
      <c r="R319" s="15"/>
      <c r="V319" s="240"/>
    </row>
    <row r="320">
      <c r="A320" s="15"/>
      <c r="B320" s="15"/>
      <c r="C320" s="15"/>
      <c r="D320" s="15"/>
      <c r="E320" s="82"/>
      <c r="F320" s="15"/>
      <c r="G320" s="15"/>
      <c r="H320" s="15"/>
      <c r="I320" s="15"/>
      <c r="J320" s="15"/>
      <c r="K320" s="15"/>
      <c r="L320" s="15"/>
      <c r="M320" s="15"/>
      <c r="N320" s="15"/>
      <c r="O320" s="15"/>
      <c r="P320" s="15"/>
      <c r="Q320" s="15"/>
      <c r="R320" s="15"/>
      <c r="V320" s="240"/>
    </row>
    <row r="321">
      <c r="A321" s="15"/>
      <c r="B321" s="15"/>
      <c r="C321" s="15"/>
      <c r="D321" s="15"/>
      <c r="E321" s="82"/>
      <c r="F321" s="15"/>
      <c r="G321" s="15"/>
      <c r="H321" s="15"/>
      <c r="I321" s="15"/>
      <c r="J321" s="15"/>
      <c r="K321" s="15"/>
      <c r="L321" s="15"/>
      <c r="M321" s="15"/>
      <c r="N321" s="15"/>
      <c r="O321" s="15"/>
      <c r="P321" s="15"/>
      <c r="Q321" s="15"/>
      <c r="R321" s="15"/>
      <c r="V321" s="240"/>
    </row>
    <row r="322">
      <c r="A322" s="15"/>
      <c r="B322" s="15"/>
      <c r="C322" s="15"/>
      <c r="D322" s="15"/>
      <c r="E322" s="82"/>
      <c r="F322" s="15"/>
      <c r="G322" s="15"/>
      <c r="H322" s="15"/>
      <c r="I322" s="15"/>
      <c r="J322" s="15"/>
      <c r="K322" s="15"/>
      <c r="L322" s="15"/>
      <c r="M322" s="15"/>
      <c r="N322" s="15"/>
      <c r="O322" s="15"/>
      <c r="P322" s="15"/>
      <c r="Q322" s="15"/>
      <c r="R322" s="15"/>
      <c r="V322" s="240"/>
    </row>
    <row r="323">
      <c r="A323" s="15"/>
      <c r="B323" s="15"/>
      <c r="C323" s="15"/>
      <c r="D323" s="15"/>
      <c r="E323" s="82"/>
      <c r="F323" s="15"/>
      <c r="G323" s="15"/>
      <c r="H323" s="15"/>
      <c r="I323" s="15"/>
      <c r="J323" s="15"/>
      <c r="K323" s="15"/>
      <c r="L323" s="15"/>
      <c r="M323" s="15"/>
      <c r="N323" s="15"/>
      <c r="O323" s="15"/>
      <c r="P323" s="15"/>
      <c r="Q323" s="15"/>
      <c r="R323" s="15"/>
      <c r="V323" s="240"/>
    </row>
    <row r="324">
      <c r="A324" s="15"/>
      <c r="B324" s="15"/>
      <c r="C324" s="15"/>
      <c r="D324" s="15"/>
      <c r="E324" s="82"/>
      <c r="F324" s="15"/>
      <c r="G324" s="15"/>
      <c r="H324" s="15"/>
      <c r="I324" s="15"/>
      <c r="J324" s="15"/>
      <c r="K324" s="15"/>
      <c r="L324" s="15"/>
      <c r="M324" s="15"/>
      <c r="N324" s="15"/>
      <c r="O324" s="15"/>
      <c r="P324" s="15"/>
      <c r="Q324" s="15"/>
      <c r="R324" s="15"/>
      <c r="V324" s="240"/>
    </row>
    <row r="325">
      <c r="A325" s="15"/>
      <c r="B325" s="15"/>
      <c r="C325" s="15"/>
      <c r="D325" s="15"/>
      <c r="E325" s="82"/>
      <c r="F325" s="15"/>
      <c r="G325" s="15"/>
      <c r="H325" s="15"/>
      <c r="I325" s="15"/>
      <c r="J325" s="15"/>
      <c r="K325" s="15"/>
      <c r="L325" s="15"/>
      <c r="M325" s="15"/>
      <c r="N325" s="15"/>
      <c r="O325" s="15"/>
      <c r="P325" s="15"/>
      <c r="Q325" s="15"/>
      <c r="R325" s="15"/>
      <c r="V325" s="240"/>
    </row>
    <row r="326">
      <c r="A326" s="15"/>
      <c r="B326" s="15"/>
      <c r="C326" s="15"/>
      <c r="D326" s="15"/>
      <c r="E326" s="82"/>
      <c r="F326" s="15"/>
      <c r="G326" s="15"/>
      <c r="H326" s="15"/>
      <c r="I326" s="15"/>
      <c r="J326" s="15"/>
      <c r="K326" s="15"/>
      <c r="L326" s="15"/>
      <c r="M326" s="15"/>
      <c r="N326" s="15"/>
      <c r="O326" s="15"/>
      <c r="P326" s="15"/>
      <c r="Q326" s="15"/>
      <c r="R326" s="15"/>
      <c r="V326" s="240"/>
    </row>
    <row r="327">
      <c r="A327" s="15"/>
      <c r="B327" s="15"/>
      <c r="C327" s="15"/>
      <c r="D327" s="15"/>
      <c r="E327" s="82"/>
      <c r="F327" s="15"/>
      <c r="G327" s="15"/>
      <c r="H327" s="15"/>
      <c r="I327" s="15"/>
      <c r="J327" s="15"/>
      <c r="K327" s="15"/>
      <c r="L327" s="15"/>
      <c r="M327" s="15"/>
      <c r="N327" s="15"/>
      <c r="O327" s="15"/>
      <c r="P327" s="15"/>
      <c r="Q327" s="15"/>
      <c r="R327" s="15"/>
      <c r="V327" s="240"/>
    </row>
    <row r="328">
      <c r="A328" s="15"/>
      <c r="B328" s="15"/>
      <c r="C328" s="15"/>
      <c r="D328" s="15"/>
      <c r="E328" s="82"/>
      <c r="F328" s="15"/>
      <c r="G328" s="15"/>
      <c r="H328" s="15"/>
      <c r="I328" s="15"/>
      <c r="J328" s="15"/>
      <c r="K328" s="15"/>
      <c r="L328" s="15"/>
      <c r="M328" s="15"/>
      <c r="N328" s="15"/>
      <c r="O328" s="15"/>
      <c r="P328" s="15"/>
      <c r="Q328" s="15"/>
      <c r="R328" s="15"/>
      <c r="V328" s="240"/>
    </row>
    <row r="329">
      <c r="A329" s="15"/>
      <c r="B329" s="15"/>
      <c r="C329" s="15"/>
      <c r="D329" s="15"/>
      <c r="E329" s="82"/>
      <c r="F329" s="15"/>
      <c r="G329" s="15"/>
      <c r="H329" s="15"/>
      <c r="I329" s="15"/>
      <c r="J329" s="15"/>
      <c r="K329" s="15"/>
      <c r="L329" s="15"/>
      <c r="M329" s="15"/>
      <c r="N329" s="15"/>
      <c r="O329" s="15"/>
      <c r="P329" s="15"/>
      <c r="Q329" s="15"/>
      <c r="R329" s="15"/>
      <c r="V329" s="240"/>
    </row>
    <row r="330">
      <c r="A330" s="15"/>
      <c r="B330" s="15"/>
      <c r="C330" s="15"/>
      <c r="D330" s="15"/>
      <c r="E330" s="82"/>
      <c r="F330" s="15"/>
      <c r="G330" s="15"/>
      <c r="H330" s="15"/>
      <c r="I330" s="15"/>
      <c r="J330" s="15"/>
      <c r="K330" s="15"/>
      <c r="L330" s="15"/>
      <c r="M330" s="15"/>
      <c r="N330" s="15"/>
      <c r="O330" s="15"/>
      <c r="P330" s="15"/>
      <c r="Q330" s="15"/>
      <c r="R330" s="15"/>
      <c r="V330" s="240"/>
    </row>
    <row r="331">
      <c r="A331" s="15"/>
      <c r="B331" s="15"/>
      <c r="C331" s="15"/>
      <c r="D331" s="15"/>
      <c r="E331" s="82"/>
      <c r="F331" s="15"/>
      <c r="G331" s="15"/>
      <c r="H331" s="15"/>
      <c r="I331" s="15"/>
      <c r="J331" s="15"/>
      <c r="K331" s="15"/>
      <c r="L331" s="15"/>
      <c r="M331" s="15"/>
      <c r="N331" s="15"/>
      <c r="O331" s="15"/>
      <c r="P331" s="15"/>
      <c r="Q331" s="15"/>
      <c r="R331" s="15"/>
      <c r="V331" s="240"/>
    </row>
    <row r="332">
      <c r="A332" s="15"/>
      <c r="B332" s="15"/>
      <c r="C332" s="15"/>
      <c r="D332" s="15"/>
      <c r="E332" s="82"/>
      <c r="F332" s="15"/>
      <c r="G332" s="15"/>
      <c r="H332" s="15"/>
      <c r="I332" s="15"/>
      <c r="J332" s="15"/>
      <c r="K332" s="15"/>
      <c r="L332" s="15"/>
      <c r="M332" s="15"/>
      <c r="N332" s="15"/>
      <c r="O332" s="15"/>
      <c r="P332" s="15"/>
      <c r="Q332" s="15"/>
      <c r="R332" s="15"/>
      <c r="V332" s="240"/>
    </row>
    <row r="333">
      <c r="A333" s="15"/>
      <c r="B333" s="15"/>
      <c r="C333" s="15"/>
      <c r="D333" s="15"/>
      <c r="E333" s="82"/>
      <c r="F333" s="15"/>
      <c r="G333" s="15"/>
      <c r="H333" s="15"/>
      <c r="I333" s="15"/>
      <c r="J333" s="15"/>
      <c r="K333" s="15"/>
      <c r="L333" s="15"/>
      <c r="M333" s="15"/>
      <c r="N333" s="15"/>
      <c r="O333" s="15"/>
      <c r="P333" s="15"/>
      <c r="Q333" s="15"/>
      <c r="R333" s="15"/>
      <c r="V333" s="240"/>
    </row>
    <row r="334">
      <c r="A334" s="15"/>
      <c r="B334" s="15"/>
      <c r="C334" s="15"/>
      <c r="D334" s="15"/>
      <c r="E334" s="82"/>
      <c r="F334" s="15"/>
      <c r="G334" s="15"/>
      <c r="H334" s="15"/>
      <c r="I334" s="15"/>
      <c r="J334" s="15"/>
      <c r="K334" s="15"/>
      <c r="L334" s="15"/>
      <c r="M334" s="15"/>
      <c r="N334" s="15"/>
      <c r="O334" s="15"/>
      <c r="P334" s="15"/>
      <c r="Q334" s="15"/>
      <c r="R334" s="15"/>
      <c r="V334" s="240"/>
    </row>
    <row r="335">
      <c r="A335" s="15"/>
      <c r="B335" s="15"/>
      <c r="C335" s="15"/>
      <c r="D335" s="15"/>
      <c r="E335" s="82"/>
      <c r="F335" s="15"/>
      <c r="G335" s="15"/>
      <c r="H335" s="15"/>
      <c r="I335" s="15"/>
      <c r="J335" s="15"/>
      <c r="K335" s="15"/>
      <c r="L335" s="15"/>
      <c r="M335" s="15"/>
      <c r="N335" s="15"/>
      <c r="O335" s="15"/>
      <c r="P335" s="15"/>
      <c r="Q335" s="15"/>
      <c r="R335" s="15"/>
      <c r="V335" s="240"/>
    </row>
    <row r="336">
      <c r="A336" s="15"/>
      <c r="B336" s="15"/>
      <c r="C336" s="15"/>
      <c r="D336" s="15"/>
      <c r="E336" s="82"/>
      <c r="F336" s="15"/>
      <c r="G336" s="15"/>
      <c r="H336" s="15"/>
      <c r="I336" s="15"/>
      <c r="J336" s="15"/>
      <c r="K336" s="15"/>
      <c r="L336" s="15"/>
      <c r="M336" s="15"/>
      <c r="N336" s="15"/>
      <c r="O336" s="15"/>
      <c r="P336" s="15"/>
      <c r="Q336" s="15"/>
      <c r="R336" s="15"/>
      <c r="V336" s="240"/>
    </row>
    <row r="337">
      <c r="A337" s="15"/>
      <c r="B337" s="15"/>
      <c r="C337" s="15"/>
      <c r="D337" s="15"/>
      <c r="E337" s="82"/>
      <c r="F337" s="15"/>
      <c r="G337" s="15"/>
      <c r="H337" s="15"/>
      <c r="I337" s="15"/>
      <c r="J337" s="15"/>
      <c r="K337" s="15"/>
      <c r="L337" s="15"/>
      <c r="M337" s="15"/>
      <c r="N337" s="15"/>
      <c r="O337" s="15"/>
      <c r="P337" s="15"/>
      <c r="Q337" s="15"/>
      <c r="R337" s="15"/>
      <c r="V337" s="240"/>
    </row>
    <row r="338">
      <c r="A338" s="15"/>
      <c r="B338" s="15"/>
      <c r="C338" s="15"/>
      <c r="D338" s="15"/>
      <c r="E338" s="82"/>
      <c r="F338" s="15"/>
      <c r="G338" s="15"/>
      <c r="H338" s="15"/>
      <c r="I338" s="15"/>
      <c r="J338" s="15"/>
      <c r="K338" s="15"/>
      <c r="L338" s="15"/>
      <c r="M338" s="15"/>
      <c r="N338" s="15"/>
      <c r="O338" s="15"/>
      <c r="P338" s="15"/>
      <c r="Q338" s="15"/>
      <c r="R338" s="15"/>
      <c r="V338" s="240"/>
    </row>
    <row r="339">
      <c r="A339" s="15"/>
      <c r="B339" s="15"/>
      <c r="C339" s="15"/>
      <c r="D339" s="15"/>
      <c r="E339" s="82"/>
      <c r="F339" s="15"/>
      <c r="G339" s="15"/>
      <c r="H339" s="15"/>
      <c r="I339" s="15"/>
      <c r="J339" s="15"/>
      <c r="K339" s="15"/>
      <c r="L339" s="15"/>
      <c r="M339" s="15"/>
      <c r="N339" s="15"/>
      <c r="O339" s="15"/>
      <c r="P339" s="15"/>
      <c r="Q339" s="15"/>
      <c r="R339" s="15"/>
      <c r="V339" s="240"/>
    </row>
    <row r="340">
      <c r="A340" s="15"/>
      <c r="B340" s="15"/>
      <c r="C340" s="15"/>
      <c r="D340" s="15"/>
      <c r="E340" s="82"/>
      <c r="F340" s="15"/>
      <c r="G340" s="15"/>
      <c r="H340" s="15"/>
      <c r="I340" s="15"/>
      <c r="J340" s="15"/>
      <c r="K340" s="15"/>
      <c r="L340" s="15"/>
      <c r="M340" s="15"/>
      <c r="N340" s="15"/>
      <c r="O340" s="15"/>
      <c r="P340" s="15"/>
      <c r="Q340" s="15"/>
      <c r="R340" s="15"/>
      <c r="V340" s="240"/>
    </row>
    <row r="341">
      <c r="A341" s="15"/>
      <c r="B341" s="15"/>
      <c r="C341" s="15"/>
      <c r="D341" s="15"/>
      <c r="E341" s="82"/>
      <c r="F341" s="15"/>
      <c r="G341" s="15"/>
      <c r="H341" s="15"/>
      <c r="I341" s="15"/>
      <c r="J341" s="15"/>
      <c r="K341" s="15"/>
      <c r="L341" s="15"/>
      <c r="M341" s="15"/>
      <c r="N341" s="15"/>
      <c r="O341" s="15"/>
      <c r="P341" s="15"/>
      <c r="Q341" s="15"/>
      <c r="R341" s="15"/>
      <c r="V341" s="240"/>
    </row>
    <row r="342">
      <c r="A342" s="15"/>
      <c r="B342" s="15"/>
      <c r="C342" s="15"/>
      <c r="D342" s="15"/>
      <c r="E342" s="82"/>
      <c r="F342" s="15"/>
      <c r="G342" s="15"/>
      <c r="H342" s="15"/>
      <c r="I342" s="15"/>
      <c r="J342" s="15"/>
      <c r="K342" s="15"/>
      <c r="L342" s="15"/>
      <c r="M342" s="15"/>
      <c r="N342" s="15"/>
      <c r="O342" s="15"/>
      <c r="P342" s="15"/>
      <c r="Q342" s="15"/>
      <c r="R342" s="15"/>
      <c r="V342" s="240"/>
    </row>
    <row r="343">
      <c r="A343" s="15"/>
      <c r="B343" s="15"/>
      <c r="C343" s="15"/>
      <c r="D343" s="15"/>
      <c r="E343" s="82"/>
      <c r="F343" s="15"/>
      <c r="G343" s="15"/>
      <c r="H343" s="15"/>
      <c r="I343" s="15"/>
      <c r="J343" s="15"/>
      <c r="K343" s="15"/>
      <c r="L343" s="15"/>
      <c r="M343" s="15"/>
      <c r="N343" s="15"/>
      <c r="O343" s="15"/>
      <c r="P343" s="15"/>
      <c r="Q343" s="15"/>
      <c r="R343" s="15"/>
      <c r="V343" s="240"/>
    </row>
    <row r="344">
      <c r="A344" s="15"/>
      <c r="B344" s="15"/>
      <c r="C344" s="15"/>
      <c r="D344" s="15"/>
      <c r="E344" s="82"/>
      <c r="F344" s="15"/>
      <c r="G344" s="15"/>
      <c r="H344" s="15"/>
      <c r="I344" s="15"/>
      <c r="J344" s="15"/>
      <c r="K344" s="15"/>
      <c r="L344" s="15"/>
      <c r="M344" s="15"/>
      <c r="N344" s="15"/>
      <c r="O344" s="15"/>
      <c r="P344" s="15"/>
      <c r="Q344" s="15"/>
      <c r="R344" s="15"/>
      <c r="V344" s="240"/>
    </row>
    <row r="345">
      <c r="A345" s="15"/>
      <c r="B345" s="15"/>
      <c r="C345" s="15"/>
      <c r="D345" s="15"/>
      <c r="E345" s="82"/>
      <c r="F345" s="15"/>
      <c r="G345" s="15"/>
      <c r="H345" s="15"/>
      <c r="I345" s="15"/>
      <c r="J345" s="15"/>
      <c r="K345" s="15"/>
      <c r="L345" s="15"/>
      <c r="M345" s="15"/>
      <c r="N345" s="15"/>
      <c r="O345" s="15"/>
      <c r="P345" s="15"/>
      <c r="Q345" s="15"/>
      <c r="R345" s="15"/>
      <c r="V345" s="240"/>
    </row>
    <row r="346">
      <c r="A346" s="15"/>
      <c r="B346" s="15"/>
      <c r="C346" s="15"/>
      <c r="D346" s="15"/>
      <c r="E346" s="82"/>
      <c r="F346" s="15"/>
      <c r="G346" s="15"/>
      <c r="H346" s="15"/>
      <c r="I346" s="15"/>
      <c r="J346" s="15"/>
      <c r="K346" s="15"/>
      <c r="L346" s="15"/>
      <c r="M346" s="15"/>
      <c r="N346" s="15"/>
      <c r="O346" s="15"/>
      <c r="P346" s="15"/>
      <c r="Q346" s="15"/>
      <c r="R346" s="15"/>
      <c r="V346" s="240"/>
    </row>
    <row r="347">
      <c r="A347" s="15"/>
      <c r="B347" s="15"/>
      <c r="C347" s="15"/>
      <c r="D347" s="15"/>
      <c r="E347" s="82"/>
      <c r="F347" s="15"/>
      <c r="G347" s="15"/>
      <c r="H347" s="15"/>
      <c r="I347" s="15"/>
      <c r="J347" s="15"/>
      <c r="K347" s="15"/>
      <c r="L347" s="15"/>
      <c r="M347" s="15"/>
      <c r="N347" s="15"/>
      <c r="O347" s="15"/>
      <c r="P347" s="15"/>
      <c r="Q347" s="15"/>
      <c r="R347" s="15"/>
      <c r="V347" s="240"/>
    </row>
    <row r="348">
      <c r="A348" s="15"/>
      <c r="B348" s="15"/>
      <c r="C348" s="15"/>
      <c r="D348" s="15"/>
      <c r="E348" s="82"/>
      <c r="F348" s="15"/>
      <c r="G348" s="15"/>
      <c r="H348" s="15"/>
      <c r="I348" s="15"/>
      <c r="J348" s="15"/>
      <c r="K348" s="15"/>
      <c r="L348" s="15"/>
      <c r="M348" s="15"/>
      <c r="N348" s="15"/>
      <c r="O348" s="15"/>
      <c r="P348" s="15"/>
      <c r="Q348" s="15"/>
      <c r="R348" s="15"/>
      <c r="V348" s="240"/>
    </row>
    <row r="349">
      <c r="A349" s="15"/>
      <c r="B349" s="15"/>
      <c r="C349" s="15"/>
      <c r="D349" s="15"/>
      <c r="E349" s="82"/>
      <c r="F349" s="15"/>
      <c r="G349" s="15"/>
      <c r="H349" s="15"/>
      <c r="I349" s="15"/>
      <c r="J349" s="15"/>
      <c r="K349" s="15"/>
      <c r="L349" s="15"/>
      <c r="M349" s="15"/>
      <c r="N349" s="15"/>
      <c r="O349" s="15"/>
      <c r="P349" s="15"/>
      <c r="Q349" s="15"/>
      <c r="R349" s="15"/>
      <c r="V349" s="240"/>
    </row>
    <row r="350">
      <c r="A350" s="15"/>
      <c r="B350" s="15"/>
      <c r="C350" s="15"/>
      <c r="D350" s="15"/>
      <c r="E350" s="82"/>
      <c r="F350" s="15"/>
      <c r="G350" s="15"/>
      <c r="H350" s="15"/>
      <c r="I350" s="15"/>
      <c r="J350" s="15"/>
      <c r="K350" s="15"/>
      <c r="L350" s="15"/>
      <c r="M350" s="15"/>
      <c r="N350" s="15"/>
      <c r="O350" s="15"/>
      <c r="P350" s="15"/>
      <c r="Q350" s="15"/>
      <c r="R350" s="15"/>
      <c r="V350" s="240"/>
    </row>
    <row r="351">
      <c r="A351" s="15"/>
      <c r="B351" s="15"/>
      <c r="C351" s="15"/>
      <c r="D351" s="15"/>
      <c r="E351" s="82"/>
      <c r="F351" s="15"/>
      <c r="G351" s="15"/>
      <c r="H351" s="15"/>
      <c r="I351" s="15"/>
      <c r="J351" s="15"/>
      <c r="K351" s="15"/>
      <c r="L351" s="15"/>
      <c r="M351" s="15"/>
      <c r="N351" s="15"/>
      <c r="O351" s="15"/>
      <c r="P351" s="15"/>
      <c r="Q351" s="15"/>
      <c r="R351" s="15"/>
      <c r="V351" s="240"/>
    </row>
    <row r="352">
      <c r="A352" s="15"/>
      <c r="B352" s="15"/>
      <c r="C352" s="15"/>
      <c r="D352" s="15"/>
      <c r="E352" s="82"/>
      <c r="F352" s="15"/>
      <c r="G352" s="15"/>
      <c r="H352" s="15"/>
      <c r="I352" s="15"/>
      <c r="J352" s="15"/>
      <c r="K352" s="15"/>
      <c r="L352" s="15"/>
      <c r="M352" s="15"/>
      <c r="N352" s="15"/>
      <c r="O352" s="15"/>
      <c r="P352" s="15"/>
      <c r="Q352" s="15"/>
      <c r="R352" s="15"/>
      <c r="V352" s="240"/>
    </row>
    <row r="353">
      <c r="A353" s="15"/>
      <c r="B353" s="15"/>
      <c r="C353" s="15"/>
      <c r="D353" s="15"/>
      <c r="E353" s="82"/>
      <c r="F353" s="15"/>
      <c r="G353" s="15"/>
      <c r="H353" s="15"/>
      <c r="I353" s="15"/>
      <c r="J353" s="15"/>
      <c r="K353" s="15"/>
      <c r="L353" s="15"/>
      <c r="M353" s="15"/>
      <c r="N353" s="15"/>
      <c r="O353" s="15"/>
      <c r="P353" s="15"/>
      <c r="Q353" s="15"/>
      <c r="R353" s="15"/>
      <c r="V353" s="240"/>
    </row>
    <row r="354">
      <c r="A354" s="15"/>
      <c r="B354" s="15"/>
      <c r="C354" s="15"/>
      <c r="D354" s="15"/>
      <c r="E354" s="82"/>
      <c r="F354" s="15"/>
      <c r="G354" s="15"/>
      <c r="H354" s="15"/>
      <c r="I354" s="15"/>
      <c r="J354" s="15"/>
      <c r="K354" s="15"/>
      <c r="L354" s="15"/>
      <c r="M354" s="15"/>
      <c r="N354" s="15"/>
      <c r="O354" s="15"/>
      <c r="P354" s="15"/>
      <c r="Q354" s="15"/>
      <c r="R354" s="15"/>
      <c r="V354" s="240"/>
    </row>
    <row r="355">
      <c r="A355" s="15"/>
      <c r="B355" s="15"/>
      <c r="C355" s="15"/>
      <c r="D355" s="15"/>
      <c r="E355" s="82"/>
      <c r="F355" s="15"/>
      <c r="G355" s="15"/>
      <c r="H355" s="15"/>
      <c r="I355" s="15"/>
      <c r="J355" s="15"/>
      <c r="K355" s="15"/>
      <c r="L355" s="15"/>
      <c r="M355" s="15"/>
      <c r="N355" s="15"/>
      <c r="O355" s="15"/>
      <c r="P355" s="15"/>
      <c r="Q355" s="15"/>
      <c r="R355" s="15"/>
      <c r="V355" s="240"/>
    </row>
    <row r="356">
      <c r="A356" s="15"/>
      <c r="B356" s="15"/>
      <c r="C356" s="15"/>
      <c r="D356" s="15"/>
      <c r="E356" s="82"/>
      <c r="F356" s="15"/>
      <c r="G356" s="15"/>
      <c r="H356" s="15"/>
      <c r="I356" s="15"/>
      <c r="J356" s="15"/>
      <c r="K356" s="15"/>
      <c r="L356" s="15"/>
      <c r="M356" s="15"/>
      <c r="N356" s="15"/>
      <c r="O356" s="15"/>
      <c r="P356" s="15"/>
      <c r="Q356" s="15"/>
      <c r="R356" s="15"/>
      <c r="V356" s="240"/>
    </row>
    <row r="357">
      <c r="A357" s="15"/>
      <c r="B357" s="15"/>
      <c r="C357" s="15"/>
      <c r="D357" s="15"/>
      <c r="E357" s="82"/>
      <c r="F357" s="15"/>
      <c r="G357" s="15"/>
      <c r="H357" s="15"/>
      <c r="I357" s="15"/>
      <c r="J357" s="15"/>
      <c r="K357" s="15"/>
      <c r="L357" s="15"/>
      <c r="M357" s="15"/>
      <c r="N357" s="15"/>
      <c r="O357" s="15"/>
      <c r="P357" s="15"/>
      <c r="Q357" s="15"/>
      <c r="R357" s="15"/>
      <c r="V357" s="240"/>
    </row>
    <row r="358">
      <c r="A358" s="15"/>
      <c r="B358" s="15"/>
      <c r="C358" s="15"/>
      <c r="D358" s="15"/>
      <c r="E358" s="82"/>
      <c r="F358" s="15"/>
      <c r="G358" s="15"/>
      <c r="H358" s="15"/>
      <c r="I358" s="15"/>
      <c r="J358" s="15"/>
      <c r="K358" s="15"/>
      <c r="L358" s="15"/>
      <c r="M358" s="15"/>
      <c r="N358" s="15"/>
      <c r="O358" s="15"/>
      <c r="P358" s="15"/>
      <c r="Q358" s="15"/>
      <c r="R358" s="15"/>
      <c r="V358" s="240"/>
    </row>
    <row r="359">
      <c r="A359" s="15"/>
      <c r="B359" s="15"/>
      <c r="C359" s="15"/>
      <c r="D359" s="15"/>
      <c r="E359" s="82"/>
      <c r="F359" s="15"/>
      <c r="G359" s="15"/>
      <c r="H359" s="15"/>
      <c r="I359" s="15"/>
      <c r="J359" s="15"/>
      <c r="K359" s="15"/>
      <c r="L359" s="15"/>
      <c r="M359" s="15"/>
      <c r="N359" s="15"/>
      <c r="O359" s="15"/>
      <c r="P359" s="15"/>
      <c r="Q359" s="15"/>
      <c r="R359" s="15"/>
      <c r="V359" s="240"/>
    </row>
    <row r="360">
      <c r="A360" s="15"/>
      <c r="B360" s="15"/>
      <c r="C360" s="15"/>
      <c r="D360" s="15"/>
      <c r="E360" s="82"/>
      <c r="F360" s="15"/>
      <c r="G360" s="15"/>
      <c r="H360" s="15"/>
      <c r="I360" s="15"/>
      <c r="J360" s="15"/>
      <c r="K360" s="15"/>
      <c r="L360" s="15"/>
      <c r="M360" s="15"/>
      <c r="N360" s="15"/>
      <c r="O360" s="15"/>
      <c r="P360" s="15"/>
      <c r="Q360" s="15"/>
      <c r="R360" s="15"/>
      <c r="V360" s="240"/>
    </row>
    <row r="361">
      <c r="A361" s="15"/>
      <c r="B361" s="15"/>
      <c r="C361" s="15"/>
      <c r="D361" s="15"/>
      <c r="E361" s="82"/>
      <c r="F361" s="15"/>
      <c r="G361" s="15"/>
      <c r="H361" s="15"/>
      <c r="I361" s="15"/>
      <c r="J361" s="15"/>
      <c r="K361" s="15"/>
      <c r="L361" s="15"/>
      <c r="M361" s="15"/>
      <c r="N361" s="15"/>
      <c r="O361" s="15"/>
      <c r="P361" s="15"/>
      <c r="Q361" s="15"/>
      <c r="R361" s="15"/>
      <c r="V361" s="240"/>
    </row>
    <row r="362">
      <c r="A362" s="15"/>
      <c r="B362" s="15"/>
      <c r="C362" s="15"/>
      <c r="D362" s="15"/>
      <c r="E362" s="82"/>
      <c r="F362" s="15"/>
      <c r="G362" s="15"/>
      <c r="H362" s="15"/>
      <c r="I362" s="15"/>
      <c r="J362" s="15"/>
      <c r="K362" s="15"/>
      <c r="L362" s="15"/>
      <c r="M362" s="15"/>
      <c r="N362" s="15"/>
      <c r="O362" s="15"/>
      <c r="P362" s="15"/>
      <c r="Q362" s="15"/>
      <c r="R362" s="15"/>
      <c r="V362" s="240"/>
    </row>
    <row r="363">
      <c r="A363" s="15"/>
      <c r="B363" s="15"/>
      <c r="C363" s="15"/>
      <c r="D363" s="15"/>
      <c r="E363" s="82"/>
      <c r="F363" s="15"/>
      <c r="G363" s="15"/>
      <c r="H363" s="15"/>
      <c r="I363" s="15"/>
      <c r="J363" s="15"/>
      <c r="K363" s="15"/>
      <c r="L363" s="15"/>
      <c r="M363" s="15"/>
      <c r="N363" s="15"/>
      <c r="O363" s="15"/>
      <c r="P363" s="15"/>
      <c r="Q363" s="15"/>
      <c r="R363" s="15"/>
      <c r="V363" s="240"/>
    </row>
    <row r="364">
      <c r="A364" s="15"/>
      <c r="B364" s="15"/>
      <c r="C364" s="15"/>
      <c r="D364" s="15"/>
      <c r="E364" s="82"/>
      <c r="F364" s="15"/>
      <c r="G364" s="15"/>
      <c r="H364" s="15"/>
      <c r="I364" s="15"/>
      <c r="J364" s="15"/>
      <c r="K364" s="15"/>
      <c r="L364" s="15"/>
      <c r="M364" s="15"/>
      <c r="N364" s="15"/>
      <c r="O364" s="15"/>
      <c r="P364" s="15"/>
      <c r="Q364" s="15"/>
      <c r="R364" s="15"/>
      <c r="V364" s="240"/>
    </row>
    <row r="365">
      <c r="A365" s="15"/>
      <c r="B365" s="15"/>
      <c r="C365" s="15"/>
      <c r="D365" s="15"/>
      <c r="E365" s="82"/>
      <c r="F365" s="15"/>
      <c r="G365" s="15"/>
      <c r="H365" s="15"/>
      <c r="I365" s="15"/>
      <c r="J365" s="15"/>
      <c r="K365" s="15"/>
      <c r="L365" s="15"/>
      <c r="M365" s="15"/>
      <c r="N365" s="15"/>
      <c r="O365" s="15"/>
      <c r="P365" s="15"/>
      <c r="Q365" s="15"/>
      <c r="R365" s="15"/>
      <c r="V365" s="240"/>
    </row>
    <row r="366">
      <c r="A366" s="15"/>
      <c r="B366" s="15"/>
      <c r="C366" s="15"/>
      <c r="D366" s="15"/>
      <c r="E366" s="82"/>
      <c r="F366" s="15"/>
      <c r="G366" s="15"/>
      <c r="H366" s="15"/>
      <c r="I366" s="15"/>
      <c r="J366" s="15"/>
      <c r="K366" s="15"/>
      <c r="L366" s="15"/>
      <c r="M366" s="15"/>
      <c r="N366" s="15"/>
      <c r="O366" s="15"/>
      <c r="P366" s="15"/>
      <c r="Q366" s="15"/>
      <c r="R366" s="15"/>
      <c r="V366" s="240"/>
    </row>
    <row r="367">
      <c r="A367" s="15"/>
      <c r="B367" s="15"/>
      <c r="C367" s="15"/>
      <c r="D367" s="15"/>
      <c r="E367" s="82"/>
      <c r="F367" s="15"/>
      <c r="G367" s="15"/>
      <c r="H367" s="15"/>
      <c r="I367" s="15"/>
      <c r="J367" s="15"/>
      <c r="K367" s="15"/>
      <c r="L367" s="15"/>
      <c r="M367" s="15"/>
      <c r="N367" s="15"/>
      <c r="O367" s="15"/>
      <c r="P367" s="15"/>
      <c r="Q367" s="15"/>
      <c r="R367" s="15"/>
      <c r="V367" s="240"/>
    </row>
    <row r="368">
      <c r="A368" s="15"/>
      <c r="B368" s="15"/>
      <c r="C368" s="15"/>
      <c r="D368" s="15"/>
      <c r="E368" s="82"/>
      <c r="F368" s="15"/>
      <c r="G368" s="15"/>
      <c r="H368" s="15"/>
      <c r="I368" s="15"/>
      <c r="J368" s="15"/>
      <c r="K368" s="15"/>
      <c r="L368" s="15"/>
      <c r="M368" s="15"/>
      <c r="N368" s="15"/>
      <c r="O368" s="15"/>
      <c r="P368" s="15"/>
      <c r="Q368" s="15"/>
      <c r="R368" s="15"/>
      <c r="V368" s="240"/>
    </row>
    <row r="369">
      <c r="A369" s="15"/>
      <c r="B369" s="15"/>
      <c r="C369" s="15"/>
      <c r="D369" s="15"/>
      <c r="E369" s="82"/>
      <c r="F369" s="15"/>
      <c r="G369" s="15"/>
      <c r="H369" s="15"/>
      <c r="I369" s="15"/>
      <c r="J369" s="15"/>
      <c r="K369" s="15"/>
      <c r="L369" s="15"/>
      <c r="M369" s="15"/>
      <c r="N369" s="15"/>
      <c r="O369" s="15"/>
      <c r="P369" s="15"/>
      <c r="Q369" s="15"/>
      <c r="R369" s="15"/>
      <c r="V369" s="240"/>
    </row>
    <row r="370">
      <c r="A370" s="15"/>
      <c r="B370" s="15"/>
      <c r="C370" s="15"/>
      <c r="D370" s="15"/>
      <c r="E370" s="82"/>
      <c r="F370" s="15"/>
      <c r="G370" s="15"/>
      <c r="H370" s="15"/>
      <c r="I370" s="15"/>
      <c r="J370" s="15"/>
      <c r="K370" s="15"/>
      <c r="L370" s="15"/>
      <c r="M370" s="15"/>
      <c r="N370" s="15"/>
      <c r="O370" s="15"/>
      <c r="P370" s="15"/>
      <c r="Q370" s="15"/>
      <c r="R370" s="15"/>
      <c r="V370" s="240"/>
    </row>
    <row r="371">
      <c r="A371" s="15"/>
      <c r="B371" s="15"/>
      <c r="C371" s="15"/>
      <c r="D371" s="15"/>
      <c r="E371" s="82"/>
      <c r="F371" s="15"/>
      <c r="G371" s="15"/>
      <c r="H371" s="15"/>
      <c r="I371" s="15"/>
      <c r="J371" s="15"/>
      <c r="K371" s="15"/>
      <c r="L371" s="15"/>
      <c r="M371" s="15"/>
      <c r="N371" s="15"/>
      <c r="O371" s="15"/>
      <c r="P371" s="15"/>
      <c r="Q371" s="15"/>
      <c r="R371" s="15"/>
      <c r="V371" s="240"/>
    </row>
    <row r="372">
      <c r="A372" s="15"/>
      <c r="B372" s="15"/>
      <c r="C372" s="15"/>
      <c r="D372" s="15"/>
      <c r="E372" s="82"/>
      <c r="F372" s="15"/>
      <c r="G372" s="15"/>
      <c r="H372" s="15"/>
      <c r="I372" s="15"/>
      <c r="J372" s="15"/>
      <c r="K372" s="15"/>
      <c r="L372" s="15"/>
      <c r="M372" s="15"/>
      <c r="N372" s="15"/>
      <c r="O372" s="15"/>
      <c r="P372" s="15"/>
      <c r="Q372" s="15"/>
      <c r="R372" s="15"/>
      <c r="V372" s="240"/>
    </row>
    <row r="373">
      <c r="A373" s="15"/>
      <c r="B373" s="15"/>
      <c r="C373" s="15"/>
      <c r="D373" s="15"/>
      <c r="E373" s="82"/>
      <c r="F373" s="15"/>
      <c r="G373" s="15"/>
      <c r="H373" s="15"/>
      <c r="I373" s="15"/>
      <c r="J373" s="15"/>
      <c r="K373" s="15"/>
      <c r="L373" s="15"/>
      <c r="M373" s="15"/>
      <c r="N373" s="15"/>
      <c r="O373" s="15"/>
      <c r="P373" s="15"/>
      <c r="Q373" s="15"/>
      <c r="R373" s="15"/>
      <c r="V373" s="240"/>
    </row>
    <row r="374">
      <c r="A374" s="15"/>
      <c r="B374" s="15"/>
      <c r="C374" s="15"/>
      <c r="D374" s="15"/>
      <c r="E374" s="82"/>
      <c r="F374" s="15"/>
      <c r="G374" s="15"/>
      <c r="H374" s="15"/>
      <c r="I374" s="15"/>
      <c r="J374" s="15"/>
      <c r="K374" s="15"/>
      <c r="L374" s="15"/>
      <c r="M374" s="15"/>
      <c r="N374" s="15"/>
      <c r="O374" s="15"/>
      <c r="P374" s="15"/>
      <c r="Q374" s="15"/>
      <c r="R374" s="15"/>
      <c r="V374" s="240"/>
    </row>
    <row r="375">
      <c r="A375" s="15"/>
      <c r="B375" s="15"/>
      <c r="C375" s="15"/>
      <c r="D375" s="15"/>
      <c r="E375" s="82"/>
      <c r="F375" s="15"/>
      <c r="G375" s="15"/>
      <c r="H375" s="15"/>
      <c r="I375" s="15"/>
      <c r="J375" s="15"/>
      <c r="K375" s="15"/>
      <c r="L375" s="15"/>
      <c r="M375" s="15"/>
      <c r="N375" s="15"/>
      <c r="O375" s="15"/>
      <c r="P375" s="15"/>
      <c r="Q375" s="15"/>
      <c r="R375" s="15"/>
      <c r="V375" s="240"/>
    </row>
    <row r="376">
      <c r="A376" s="15"/>
      <c r="B376" s="15"/>
      <c r="C376" s="15"/>
      <c r="D376" s="15"/>
      <c r="E376" s="82"/>
      <c r="F376" s="15"/>
      <c r="G376" s="15"/>
      <c r="H376" s="15"/>
      <c r="I376" s="15"/>
      <c r="J376" s="15"/>
      <c r="K376" s="15"/>
      <c r="L376" s="15"/>
      <c r="M376" s="15"/>
      <c r="N376" s="15"/>
      <c r="O376" s="15"/>
      <c r="P376" s="15"/>
      <c r="Q376" s="15"/>
      <c r="R376" s="15"/>
      <c r="V376" s="240"/>
    </row>
    <row r="377">
      <c r="A377" s="15"/>
      <c r="B377" s="15"/>
      <c r="C377" s="15"/>
      <c r="D377" s="15"/>
      <c r="E377" s="82"/>
      <c r="F377" s="15"/>
      <c r="G377" s="15"/>
      <c r="H377" s="15"/>
      <c r="I377" s="15"/>
      <c r="J377" s="15"/>
      <c r="K377" s="15"/>
      <c r="L377" s="15"/>
      <c r="M377" s="15"/>
      <c r="N377" s="15"/>
      <c r="O377" s="15"/>
      <c r="P377" s="15"/>
      <c r="Q377" s="15"/>
      <c r="R377" s="15"/>
      <c r="V377" s="240"/>
    </row>
    <row r="378">
      <c r="A378" s="15"/>
      <c r="B378" s="15"/>
      <c r="C378" s="15"/>
      <c r="D378" s="15"/>
      <c r="E378" s="82"/>
      <c r="F378" s="15"/>
      <c r="G378" s="15"/>
      <c r="H378" s="15"/>
      <c r="I378" s="15"/>
      <c r="J378" s="15"/>
      <c r="K378" s="15"/>
      <c r="L378" s="15"/>
      <c r="M378" s="15"/>
      <c r="N378" s="15"/>
      <c r="O378" s="15"/>
      <c r="P378" s="15"/>
      <c r="Q378" s="15"/>
      <c r="R378" s="15"/>
      <c r="V378" s="240"/>
    </row>
    <row r="379">
      <c r="A379" s="15"/>
      <c r="B379" s="15"/>
      <c r="C379" s="15"/>
      <c r="D379" s="15"/>
      <c r="E379" s="82"/>
      <c r="F379" s="15"/>
      <c r="G379" s="15"/>
      <c r="H379" s="15"/>
      <c r="I379" s="15"/>
      <c r="J379" s="15"/>
      <c r="K379" s="15"/>
      <c r="L379" s="15"/>
      <c r="M379" s="15"/>
      <c r="N379" s="15"/>
      <c r="O379" s="15"/>
      <c r="P379" s="15"/>
      <c r="Q379" s="15"/>
      <c r="R379" s="15"/>
      <c r="V379" s="240"/>
    </row>
    <row r="380">
      <c r="A380" s="15"/>
      <c r="B380" s="15"/>
      <c r="C380" s="15"/>
      <c r="D380" s="15"/>
      <c r="E380" s="82"/>
      <c r="F380" s="15"/>
      <c r="G380" s="15"/>
      <c r="H380" s="15"/>
      <c r="I380" s="15"/>
      <c r="J380" s="15"/>
      <c r="K380" s="15"/>
      <c r="L380" s="15"/>
      <c r="M380" s="15"/>
      <c r="N380" s="15"/>
      <c r="O380" s="15"/>
      <c r="P380" s="15"/>
      <c r="Q380" s="15"/>
      <c r="R380" s="15"/>
      <c r="V380" s="240"/>
    </row>
    <row r="381">
      <c r="A381" s="15"/>
      <c r="B381" s="15"/>
      <c r="C381" s="15"/>
      <c r="D381" s="15"/>
      <c r="E381" s="82"/>
      <c r="F381" s="15"/>
      <c r="G381" s="15"/>
      <c r="H381" s="15"/>
      <c r="I381" s="15"/>
      <c r="J381" s="15"/>
      <c r="K381" s="15"/>
      <c r="L381" s="15"/>
      <c r="M381" s="15"/>
      <c r="N381" s="15"/>
      <c r="O381" s="15"/>
      <c r="P381" s="15"/>
      <c r="Q381" s="15"/>
      <c r="R381" s="15"/>
      <c r="V381" s="240"/>
    </row>
    <row r="382">
      <c r="A382" s="15"/>
      <c r="B382" s="15"/>
      <c r="C382" s="15"/>
      <c r="D382" s="15"/>
      <c r="E382" s="82"/>
      <c r="F382" s="15"/>
      <c r="G382" s="15"/>
      <c r="H382" s="15"/>
      <c r="I382" s="15"/>
      <c r="J382" s="15"/>
      <c r="K382" s="15"/>
      <c r="L382" s="15"/>
      <c r="M382" s="15"/>
      <c r="N382" s="15"/>
      <c r="O382" s="15"/>
      <c r="P382" s="15"/>
      <c r="Q382" s="15"/>
      <c r="R382" s="15"/>
      <c r="V382" s="240"/>
    </row>
    <row r="383">
      <c r="A383" s="15"/>
      <c r="B383" s="15"/>
      <c r="C383" s="15"/>
      <c r="D383" s="15"/>
      <c r="E383" s="82"/>
      <c r="F383" s="15"/>
      <c r="G383" s="15"/>
      <c r="H383" s="15"/>
      <c r="I383" s="15"/>
      <c r="J383" s="15"/>
      <c r="K383" s="15"/>
      <c r="L383" s="15"/>
      <c r="M383" s="15"/>
      <c r="N383" s="15"/>
      <c r="O383" s="15"/>
      <c r="P383" s="15"/>
      <c r="Q383" s="15"/>
      <c r="R383" s="15"/>
      <c r="V383" s="240"/>
    </row>
    <row r="384">
      <c r="A384" s="15"/>
      <c r="B384" s="15"/>
      <c r="C384" s="15"/>
      <c r="D384" s="15"/>
      <c r="E384" s="82"/>
      <c r="F384" s="15"/>
      <c r="G384" s="15"/>
      <c r="H384" s="15"/>
      <c r="I384" s="15"/>
      <c r="J384" s="15"/>
      <c r="K384" s="15"/>
      <c r="L384" s="15"/>
      <c r="M384" s="15"/>
      <c r="N384" s="15"/>
      <c r="O384" s="15"/>
      <c r="P384" s="15"/>
      <c r="Q384" s="15"/>
      <c r="R384" s="15"/>
      <c r="V384" s="240"/>
    </row>
    <row r="385">
      <c r="A385" s="15"/>
      <c r="B385" s="15"/>
      <c r="C385" s="15"/>
      <c r="D385" s="15"/>
      <c r="E385" s="82"/>
      <c r="F385" s="15"/>
      <c r="G385" s="15"/>
      <c r="H385" s="15"/>
      <c r="I385" s="15"/>
      <c r="J385" s="15"/>
      <c r="K385" s="15"/>
      <c r="L385" s="15"/>
      <c r="M385" s="15"/>
      <c r="N385" s="15"/>
      <c r="O385" s="15"/>
      <c r="P385" s="15"/>
      <c r="Q385" s="15"/>
      <c r="R385" s="15"/>
      <c r="V385" s="240"/>
    </row>
    <row r="386">
      <c r="A386" s="15"/>
      <c r="B386" s="15"/>
      <c r="C386" s="15"/>
      <c r="D386" s="15"/>
      <c r="E386" s="82"/>
      <c r="F386" s="15"/>
      <c r="G386" s="15"/>
      <c r="H386" s="15"/>
      <c r="I386" s="15"/>
      <c r="J386" s="15"/>
      <c r="K386" s="15"/>
      <c r="L386" s="15"/>
      <c r="M386" s="15"/>
      <c r="N386" s="15"/>
      <c r="O386" s="15"/>
      <c r="P386" s="15"/>
      <c r="Q386" s="15"/>
      <c r="R386" s="15"/>
      <c r="V386" s="240"/>
    </row>
    <row r="387">
      <c r="A387" s="15"/>
      <c r="B387" s="15"/>
      <c r="C387" s="15"/>
      <c r="D387" s="15"/>
      <c r="E387" s="82"/>
      <c r="F387" s="15"/>
      <c r="G387" s="15"/>
      <c r="H387" s="15"/>
      <c r="I387" s="15"/>
      <c r="J387" s="15"/>
      <c r="K387" s="15"/>
      <c r="L387" s="15"/>
      <c r="M387" s="15"/>
      <c r="N387" s="15"/>
      <c r="O387" s="15"/>
      <c r="P387" s="15"/>
      <c r="Q387" s="15"/>
      <c r="R387" s="15"/>
      <c r="V387" s="240"/>
    </row>
    <row r="388">
      <c r="A388" s="15"/>
      <c r="B388" s="15"/>
      <c r="C388" s="15"/>
      <c r="D388" s="15"/>
      <c r="E388" s="82"/>
      <c r="F388" s="15"/>
      <c r="G388" s="15"/>
      <c r="H388" s="15"/>
      <c r="I388" s="15"/>
      <c r="J388" s="15"/>
      <c r="K388" s="15"/>
      <c r="L388" s="15"/>
      <c r="M388" s="15"/>
      <c r="N388" s="15"/>
      <c r="O388" s="15"/>
      <c r="P388" s="15"/>
      <c r="Q388" s="15"/>
      <c r="R388" s="15"/>
      <c r="V388" s="240"/>
    </row>
    <row r="389">
      <c r="A389" s="15"/>
      <c r="B389" s="15"/>
      <c r="C389" s="15"/>
      <c r="D389" s="15"/>
      <c r="E389" s="82"/>
      <c r="F389" s="15"/>
      <c r="G389" s="15"/>
      <c r="H389" s="15"/>
      <c r="I389" s="15"/>
      <c r="J389" s="15"/>
      <c r="K389" s="15"/>
      <c r="L389" s="15"/>
      <c r="M389" s="15"/>
      <c r="N389" s="15"/>
      <c r="O389" s="15"/>
      <c r="P389" s="15"/>
      <c r="Q389" s="15"/>
      <c r="R389" s="15"/>
      <c r="V389" s="240"/>
    </row>
    <row r="390">
      <c r="A390" s="15"/>
      <c r="B390" s="15"/>
      <c r="C390" s="15"/>
      <c r="D390" s="15"/>
      <c r="E390" s="82"/>
      <c r="F390" s="15"/>
      <c r="G390" s="15"/>
      <c r="H390" s="15"/>
      <c r="I390" s="15"/>
      <c r="J390" s="15"/>
      <c r="K390" s="15"/>
      <c r="L390" s="15"/>
      <c r="M390" s="15"/>
      <c r="N390" s="15"/>
      <c r="O390" s="15"/>
      <c r="P390" s="15"/>
      <c r="Q390" s="15"/>
      <c r="R390" s="15"/>
      <c r="V390" s="240"/>
    </row>
    <row r="391">
      <c r="A391" s="15"/>
      <c r="B391" s="15"/>
      <c r="C391" s="15"/>
      <c r="D391" s="15"/>
      <c r="E391" s="82"/>
      <c r="F391" s="15"/>
      <c r="G391" s="15"/>
      <c r="H391" s="15"/>
      <c r="I391" s="15"/>
      <c r="J391" s="15"/>
      <c r="K391" s="15"/>
      <c r="L391" s="15"/>
      <c r="M391" s="15"/>
      <c r="N391" s="15"/>
      <c r="O391" s="15"/>
      <c r="P391" s="15"/>
      <c r="Q391" s="15"/>
      <c r="R391" s="15"/>
      <c r="V391" s="240"/>
    </row>
    <row r="392">
      <c r="A392" s="15"/>
      <c r="B392" s="15"/>
      <c r="C392" s="15"/>
      <c r="D392" s="15"/>
      <c r="E392" s="82"/>
      <c r="F392" s="15"/>
      <c r="G392" s="15"/>
      <c r="H392" s="15"/>
      <c r="I392" s="15"/>
      <c r="J392" s="15"/>
      <c r="K392" s="15"/>
      <c r="L392" s="15"/>
      <c r="M392" s="15"/>
      <c r="N392" s="15"/>
      <c r="O392" s="15"/>
      <c r="P392" s="15"/>
      <c r="Q392" s="15"/>
      <c r="R392" s="15"/>
      <c r="V392" s="240"/>
    </row>
    <row r="393">
      <c r="A393" s="15"/>
      <c r="B393" s="15"/>
      <c r="C393" s="15"/>
      <c r="D393" s="15"/>
      <c r="E393" s="82"/>
      <c r="F393" s="15"/>
      <c r="G393" s="15"/>
      <c r="H393" s="15"/>
      <c r="I393" s="15"/>
      <c r="J393" s="15"/>
      <c r="K393" s="15"/>
      <c r="L393" s="15"/>
      <c r="M393" s="15"/>
      <c r="N393" s="15"/>
      <c r="O393" s="15"/>
      <c r="P393" s="15"/>
      <c r="Q393" s="15"/>
      <c r="R393" s="15"/>
      <c r="V393" s="240"/>
    </row>
    <row r="394">
      <c r="A394" s="15"/>
      <c r="B394" s="15"/>
      <c r="C394" s="15"/>
      <c r="D394" s="15"/>
      <c r="E394" s="82"/>
      <c r="F394" s="15"/>
      <c r="G394" s="15"/>
      <c r="H394" s="15"/>
      <c r="I394" s="15"/>
      <c r="J394" s="15"/>
      <c r="K394" s="15"/>
      <c r="L394" s="15"/>
      <c r="M394" s="15"/>
      <c r="N394" s="15"/>
      <c r="O394" s="15"/>
      <c r="P394" s="15"/>
      <c r="Q394" s="15"/>
      <c r="R394" s="15"/>
      <c r="V394" s="240"/>
    </row>
    <row r="395">
      <c r="A395" s="15"/>
      <c r="B395" s="15"/>
      <c r="C395" s="15"/>
      <c r="D395" s="15"/>
      <c r="E395" s="82"/>
      <c r="F395" s="15"/>
      <c r="G395" s="15"/>
      <c r="H395" s="15"/>
      <c r="I395" s="15"/>
      <c r="J395" s="15"/>
      <c r="K395" s="15"/>
      <c r="L395" s="15"/>
      <c r="M395" s="15"/>
      <c r="N395" s="15"/>
      <c r="O395" s="15"/>
      <c r="P395" s="15"/>
      <c r="Q395" s="15"/>
      <c r="R395" s="15"/>
      <c r="V395" s="240"/>
    </row>
    <row r="396">
      <c r="A396" s="15"/>
      <c r="B396" s="15"/>
      <c r="C396" s="15"/>
      <c r="D396" s="15"/>
      <c r="E396" s="82"/>
      <c r="F396" s="15"/>
      <c r="G396" s="15"/>
      <c r="H396" s="15"/>
      <c r="I396" s="15"/>
      <c r="J396" s="15"/>
      <c r="K396" s="15"/>
      <c r="L396" s="15"/>
      <c r="M396" s="15"/>
      <c r="N396" s="15"/>
      <c r="O396" s="15"/>
      <c r="P396" s="15"/>
      <c r="Q396" s="15"/>
      <c r="R396" s="15"/>
      <c r="V396" s="240"/>
    </row>
    <row r="397">
      <c r="A397" s="15"/>
      <c r="B397" s="15"/>
      <c r="C397" s="15"/>
      <c r="D397" s="15"/>
      <c r="E397" s="82"/>
      <c r="F397" s="15"/>
      <c r="G397" s="15"/>
      <c r="H397" s="15"/>
      <c r="I397" s="15"/>
      <c r="J397" s="15"/>
      <c r="K397" s="15"/>
      <c r="L397" s="15"/>
      <c r="M397" s="15"/>
      <c r="N397" s="15"/>
      <c r="O397" s="15"/>
      <c r="P397" s="15"/>
      <c r="Q397" s="15"/>
      <c r="R397" s="15"/>
      <c r="V397" s="240"/>
    </row>
    <row r="398">
      <c r="A398" s="15"/>
      <c r="B398" s="15"/>
      <c r="C398" s="15"/>
      <c r="D398" s="15"/>
      <c r="E398" s="82"/>
      <c r="F398" s="15"/>
      <c r="G398" s="15"/>
      <c r="H398" s="15"/>
      <c r="I398" s="15"/>
      <c r="J398" s="15"/>
      <c r="K398" s="15"/>
      <c r="L398" s="15"/>
      <c r="M398" s="15"/>
      <c r="N398" s="15"/>
      <c r="O398" s="15"/>
      <c r="P398" s="15"/>
      <c r="Q398" s="15"/>
      <c r="R398" s="15"/>
      <c r="V398" s="240"/>
    </row>
    <row r="399">
      <c r="A399" s="15"/>
      <c r="B399" s="15"/>
      <c r="C399" s="15"/>
      <c r="D399" s="15"/>
      <c r="E399" s="82"/>
      <c r="F399" s="15"/>
      <c r="G399" s="15"/>
      <c r="H399" s="15"/>
      <c r="I399" s="15"/>
      <c r="J399" s="15"/>
      <c r="K399" s="15"/>
      <c r="L399" s="15"/>
      <c r="M399" s="15"/>
      <c r="N399" s="15"/>
      <c r="O399" s="15"/>
      <c r="P399" s="15"/>
      <c r="Q399" s="15"/>
      <c r="R399" s="15"/>
      <c r="V399" s="240"/>
    </row>
    <row r="400">
      <c r="A400" s="15"/>
      <c r="B400" s="15"/>
      <c r="C400" s="15"/>
      <c r="D400" s="15"/>
      <c r="E400" s="82"/>
      <c r="F400" s="15"/>
      <c r="G400" s="15"/>
      <c r="H400" s="15"/>
      <c r="I400" s="15"/>
      <c r="J400" s="15"/>
      <c r="K400" s="15"/>
      <c r="L400" s="15"/>
      <c r="M400" s="15"/>
      <c r="N400" s="15"/>
      <c r="O400" s="15"/>
      <c r="P400" s="15"/>
      <c r="Q400" s="15"/>
      <c r="R400" s="15"/>
      <c r="V400" s="240"/>
    </row>
    <row r="401">
      <c r="A401" s="15"/>
      <c r="B401" s="15"/>
      <c r="C401" s="15"/>
      <c r="D401" s="15"/>
      <c r="E401" s="82"/>
      <c r="F401" s="15"/>
      <c r="G401" s="15"/>
      <c r="H401" s="15"/>
      <c r="I401" s="15"/>
      <c r="J401" s="15"/>
      <c r="K401" s="15"/>
      <c r="L401" s="15"/>
      <c r="M401" s="15"/>
      <c r="N401" s="15"/>
      <c r="O401" s="15"/>
      <c r="P401" s="15"/>
      <c r="Q401" s="15"/>
      <c r="R401" s="15"/>
      <c r="V401" s="240"/>
    </row>
    <row r="402">
      <c r="A402" s="15"/>
      <c r="B402" s="15"/>
      <c r="C402" s="15"/>
      <c r="D402" s="15"/>
      <c r="E402" s="82"/>
      <c r="F402" s="15"/>
      <c r="G402" s="15"/>
      <c r="H402" s="15"/>
      <c r="I402" s="15"/>
      <c r="J402" s="15"/>
      <c r="K402" s="15"/>
      <c r="L402" s="15"/>
      <c r="M402" s="15"/>
      <c r="N402" s="15"/>
      <c r="O402" s="15"/>
      <c r="P402" s="15"/>
      <c r="Q402" s="15"/>
      <c r="R402" s="15"/>
      <c r="V402" s="240"/>
    </row>
    <row r="403">
      <c r="A403" s="15"/>
      <c r="B403" s="15"/>
      <c r="C403" s="15"/>
      <c r="D403" s="15"/>
      <c r="E403" s="82"/>
      <c r="F403" s="15"/>
      <c r="G403" s="15"/>
      <c r="H403" s="15"/>
      <c r="I403" s="15"/>
      <c r="J403" s="15"/>
      <c r="K403" s="15"/>
      <c r="L403" s="15"/>
      <c r="M403" s="15"/>
      <c r="N403" s="15"/>
      <c r="O403" s="15"/>
      <c r="P403" s="15"/>
      <c r="Q403" s="15"/>
      <c r="R403" s="15"/>
      <c r="V403" s="240"/>
    </row>
    <row r="404">
      <c r="A404" s="15"/>
      <c r="B404" s="15"/>
      <c r="C404" s="15"/>
      <c r="D404" s="15"/>
      <c r="E404" s="82"/>
      <c r="F404" s="15"/>
      <c r="G404" s="15"/>
      <c r="H404" s="15"/>
      <c r="I404" s="15"/>
      <c r="J404" s="15"/>
      <c r="K404" s="15"/>
      <c r="L404" s="15"/>
      <c r="M404" s="15"/>
      <c r="N404" s="15"/>
      <c r="O404" s="15"/>
      <c r="P404" s="15"/>
      <c r="Q404" s="15"/>
      <c r="R404" s="15"/>
      <c r="V404" s="240"/>
    </row>
    <row r="405">
      <c r="A405" s="15"/>
      <c r="B405" s="15"/>
      <c r="C405" s="15"/>
      <c r="D405" s="15"/>
      <c r="E405" s="82"/>
      <c r="F405" s="15"/>
      <c r="G405" s="15"/>
      <c r="H405" s="15"/>
      <c r="I405" s="15"/>
      <c r="J405" s="15"/>
      <c r="K405" s="15"/>
      <c r="L405" s="15"/>
      <c r="M405" s="15"/>
      <c r="N405" s="15"/>
      <c r="O405" s="15"/>
      <c r="P405" s="15"/>
      <c r="Q405" s="15"/>
      <c r="R405" s="15"/>
      <c r="V405" s="240"/>
    </row>
    <row r="406">
      <c r="A406" s="15"/>
      <c r="B406" s="15"/>
      <c r="C406" s="15"/>
      <c r="D406" s="15"/>
      <c r="E406" s="82"/>
      <c r="F406" s="15"/>
      <c r="G406" s="15"/>
      <c r="H406" s="15"/>
      <c r="I406" s="15"/>
      <c r="J406" s="15"/>
      <c r="K406" s="15"/>
      <c r="L406" s="15"/>
      <c r="M406" s="15"/>
      <c r="N406" s="15"/>
      <c r="O406" s="15"/>
      <c r="P406" s="15"/>
      <c r="Q406" s="15"/>
      <c r="R406" s="15"/>
      <c r="V406" s="240"/>
    </row>
    <row r="407">
      <c r="A407" s="15"/>
      <c r="B407" s="15"/>
      <c r="C407" s="15"/>
      <c r="D407" s="15"/>
      <c r="E407" s="82"/>
      <c r="F407" s="15"/>
      <c r="G407" s="15"/>
      <c r="H407" s="15"/>
      <c r="I407" s="15"/>
      <c r="J407" s="15"/>
      <c r="K407" s="15"/>
      <c r="L407" s="15"/>
      <c r="M407" s="15"/>
      <c r="N407" s="15"/>
      <c r="O407" s="15"/>
      <c r="P407" s="15"/>
      <c r="Q407" s="15"/>
      <c r="R407" s="15"/>
      <c r="V407" s="240"/>
    </row>
    <row r="408">
      <c r="A408" s="15"/>
      <c r="B408" s="15"/>
      <c r="C408" s="15"/>
      <c r="D408" s="15"/>
      <c r="E408" s="82"/>
      <c r="F408" s="15"/>
      <c r="G408" s="15"/>
      <c r="H408" s="15"/>
      <c r="I408" s="15"/>
      <c r="J408" s="15"/>
      <c r="K408" s="15"/>
      <c r="L408" s="15"/>
      <c r="M408" s="15"/>
      <c r="N408" s="15"/>
      <c r="O408" s="15"/>
      <c r="P408" s="15"/>
      <c r="Q408" s="15"/>
      <c r="R408" s="15"/>
      <c r="V408" s="240"/>
    </row>
    <row r="409">
      <c r="A409" s="15"/>
      <c r="B409" s="15"/>
      <c r="C409" s="15"/>
      <c r="D409" s="15"/>
      <c r="E409" s="82"/>
      <c r="F409" s="15"/>
      <c r="G409" s="15"/>
      <c r="H409" s="15"/>
      <c r="I409" s="15"/>
      <c r="J409" s="15"/>
      <c r="K409" s="15"/>
      <c r="L409" s="15"/>
      <c r="M409" s="15"/>
      <c r="N409" s="15"/>
      <c r="O409" s="15"/>
      <c r="P409" s="15"/>
      <c r="Q409" s="15"/>
      <c r="R409" s="15"/>
      <c r="V409" s="240"/>
    </row>
    <row r="410">
      <c r="A410" s="15"/>
      <c r="B410" s="15"/>
      <c r="C410" s="15"/>
      <c r="D410" s="15"/>
      <c r="E410" s="82"/>
      <c r="F410" s="15"/>
      <c r="G410" s="15"/>
      <c r="H410" s="15"/>
      <c r="I410" s="15"/>
      <c r="J410" s="15"/>
      <c r="K410" s="15"/>
      <c r="L410" s="15"/>
      <c r="M410" s="15"/>
      <c r="N410" s="15"/>
      <c r="O410" s="15"/>
      <c r="P410" s="15"/>
      <c r="Q410" s="15"/>
      <c r="R410" s="15"/>
      <c r="V410" s="240"/>
    </row>
    <row r="411">
      <c r="A411" s="15"/>
      <c r="B411" s="15"/>
      <c r="C411" s="15"/>
      <c r="D411" s="15"/>
      <c r="E411" s="82"/>
      <c r="F411" s="15"/>
      <c r="G411" s="15"/>
      <c r="H411" s="15"/>
      <c r="I411" s="15"/>
      <c r="J411" s="15"/>
      <c r="K411" s="15"/>
      <c r="L411" s="15"/>
      <c r="M411" s="15"/>
      <c r="N411" s="15"/>
      <c r="O411" s="15"/>
      <c r="P411" s="15"/>
      <c r="Q411" s="15"/>
      <c r="R411" s="15"/>
      <c r="V411" s="240"/>
    </row>
    <row r="412">
      <c r="A412" s="15"/>
      <c r="B412" s="15"/>
      <c r="C412" s="15"/>
      <c r="D412" s="15"/>
      <c r="E412" s="82"/>
      <c r="F412" s="15"/>
      <c r="G412" s="15"/>
      <c r="H412" s="15"/>
      <c r="I412" s="15"/>
      <c r="J412" s="15"/>
      <c r="K412" s="15"/>
      <c r="L412" s="15"/>
      <c r="M412" s="15"/>
      <c r="N412" s="15"/>
      <c r="O412" s="15"/>
      <c r="P412" s="15"/>
      <c r="Q412" s="15"/>
      <c r="R412" s="15"/>
      <c r="V412" s="240"/>
    </row>
    <row r="413">
      <c r="A413" s="15"/>
      <c r="B413" s="15"/>
      <c r="C413" s="15"/>
      <c r="D413" s="15"/>
      <c r="E413" s="82"/>
      <c r="F413" s="15"/>
      <c r="G413" s="15"/>
      <c r="H413" s="15"/>
      <c r="I413" s="15"/>
      <c r="J413" s="15"/>
      <c r="K413" s="15"/>
      <c r="L413" s="15"/>
      <c r="M413" s="15"/>
      <c r="N413" s="15"/>
      <c r="O413" s="15"/>
      <c r="P413" s="15"/>
      <c r="Q413" s="15"/>
      <c r="R413" s="15"/>
      <c r="V413" s="240"/>
    </row>
    <row r="414">
      <c r="A414" s="15"/>
      <c r="B414" s="15"/>
      <c r="C414" s="15"/>
      <c r="D414" s="15"/>
      <c r="E414" s="82"/>
      <c r="F414" s="15"/>
      <c r="G414" s="15"/>
      <c r="H414" s="15"/>
      <c r="I414" s="15"/>
      <c r="J414" s="15"/>
      <c r="K414" s="15"/>
      <c r="L414" s="15"/>
      <c r="M414" s="15"/>
      <c r="N414" s="15"/>
      <c r="O414" s="15"/>
      <c r="P414" s="15"/>
      <c r="Q414" s="15"/>
      <c r="R414" s="15"/>
      <c r="V414" s="240"/>
    </row>
    <row r="415">
      <c r="A415" s="15"/>
      <c r="B415" s="15"/>
      <c r="C415" s="15"/>
      <c r="D415" s="15"/>
      <c r="E415" s="82"/>
      <c r="F415" s="15"/>
      <c r="G415" s="15"/>
      <c r="H415" s="15"/>
      <c r="I415" s="15"/>
      <c r="J415" s="15"/>
      <c r="K415" s="15"/>
      <c r="L415" s="15"/>
      <c r="M415" s="15"/>
      <c r="N415" s="15"/>
      <c r="O415" s="15"/>
      <c r="P415" s="15"/>
      <c r="Q415" s="15"/>
      <c r="R415" s="15"/>
      <c r="V415" s="240"/>
    </row>
    <row r="416">
      <c r="A416" s="15"/>
      <c r="B416" s="15"/>
      <c r="C416" s="15"/>
      <c r="D416" s="15"/>
      <c r="E416" s="82"/>
      <c r="F416" s="15"/>
      <c r="G416" s="15"/>
      <c r="H416" s="15"/>
      <c r="I416" s="15"/>
      <c r="J416" s="15"/>
      <c r="K416" s="15"/>
      <c r="L416" s="15"/>
      <c r="M416" s="15"/>
      <c r="N416" s="15"/>
      <c r="O416" s="15"/>
      <c r="P416" s="15"/>
      <c r="Q416" s="15"/>
      <c r="R416" s="15"/>
      <c r="V416" s="240"/>
    </row>
    <row r="417">
      <c r="A417" s="15"/>
      <c r="B417" s="15"/>
      <c r="C417" s="15"/>
      <c r="D417" s="15"/>
      <c r="E417" s="82"/>
      <c r="F417" s="15"/>
      <c r="G417" s="15"/>
      <c r="H417" s="15"/>
      <c r="I417" s="15"/>
      <c r="J417" s="15"/>
      <c r="K417" s="15"/>
      <c r="L417" s="15"/>
      <c r="M417" s="15"/>
      <c r="N417" s="15"/>
      <c r="O417" s="15"/>
      <c r="P417" s="15"/>
      <c r="Q417" s="15"/>
      <c r="R417" s="15"/>
      <c r="V417" s="240"/>
    </row>
    <row r="418">
      <c r="A418" s="15"/>
      <c r="B418" s="15"/>
      <c r="C418" s="15"/>
      <c r="D418" s="15"/>
      <c r="E418" s="82"/>
      <c r="F418" s="15"/>
      <c r="G418" s="15"/>
      <c r="H418" s="15"/>
      <c r="I418" s="15"/>
      <c r="J418" s="15"/>
      <c r="K418" s="15"/>
      <c r="L418" s="15"/>
      <c r="M418" s="15"/>
      <c r="N418" s="15"/>
      <c r="O418" s="15"/>
      <c r="P418" s="15"/>
      <c r="Q418" s="15"/>
      <c r="R418" s="15"/>
      <c r="V418" s="240"/>
    </row>
    <row r="419">
      <c r="A419" s="15"/>
      <c r="B419" s="15"/>
      <c r="C419" s="15"/>
      <c r="D419" s="15"/>
      <c r="E419" s="82"/>
      <c r="F419" s="15"/>
      <c r="G419" s="15"/>
      <c r="H419" s="15"/>
      <c r="I419" s="15"/>
      <c r="J419" s="15"/>
      <c r="K419" s="15"/>
      <c r="L419" s="15"/>
      <c r="M419" s="15"/>
      <c r="N419" s="15"/>
      <c r="O419" s="15"/>
      <c r="P419" s="15"/>
      <c r="Q419" s="15"/>
      <c r="R419" s="15"/>
      <c r="V419" s="240"/>
    </row>
    <row r="420">
      <c r="A420" s="15"/>
      <c r="B420" s="15"/>
      <c r="C420" s="15"/>
      <c r="D420" s="15"/>
      <c r="E420" s="82"/>
      <c r="F420" s="15"/>
      <c r="G420" s="15"/>
      <c r="H420" s="15"/>
      <c r="I420" s="15"/>
      <c r="J420" s="15"/>
      <c r="K420" s="15"/>
      <c r="L420" s="15"/>
      <c r="M420" s="15"/>
      <c r="N420" s="15"/>
      <c r="O420" s="15"/>
      <c r="P420" s="15"/>
      <c r="Q420" s="15"/>
      <c r="R420" s="15"/>
      <c r="V420" s="240"/>
    </row>
    <row r="421">
      <c r="A421" s="15"/>
      <c r="B421" s="15"/>
      <c r="C421" s="15"/>
      <c r="D421" s="15"/>
      <c r="E421" s="82"/>
      <c r="F421" s="15"/>
      <c r="G421" s="15"/>
      <c r="H421" s="15"/>
      <c r="I421" s="15"/>
      <c r="J421" s="15"/>
      <c r="K421" s="15"/>
      <c r="L421" s="15"/>
      <c r="M421" s="15"/>
      <c r="N421" s="15"/>
      <c r="O421" s="15"/>
      <c r="P421" s="15"/>
      <c r="Q421" s="15"/>
      <c r="R421" s="15"/>
      <c r="V421" s="240"/>
    </row>
    <row r="422">
      <c r="A422" s="15"/>
      <c r="B422" s="15"/>
      <c r="C422" s="15"/>
      <c r="D422" s="15"/>
      <c r="E422" s="82"/>
      <c r="F422" s="15"/>
      <c r="G422" s="15"/>
      <c r="H422" s="15"/>
      <c r="I422" s="15"/>
      <c r="J422" s="15"/>
      <c r="K422" s="15"/>
      <c r="L422" s="15"/>
      <c r="M422" s="15"/>
      <c r="N422" s="15"/>
      <c r="O422" s="15"/>
      <c r="P422" s="15"/>
      <c r="Q422" s="15"/>
      <c r="R422" s="15"/>
      <c r="V422" s="240"/>
    </row>
    <row r="423">
      <c r="A423" s="15"/>
      <c r="B423" s="15"/>
      <c r="C423" s="15"/>
      <c r="D423" s="15"/>
      <c r="E423" s="82"/>
      <c r="F423" s="15"/>
      <c r="G423" s="15"/>
      <c r="H423" s="15"/>
      <c r="I423" s="15"/>
      <c r="J423" s="15"/>
      <c r="K423" s="15"/>
      <c r="L423" s="15"/>
      <c r="M423" s="15"/>
      <c r="N423" s="15"/>
      <c r="O423" s="15"/>
      <c r="P423" s="15"/>
      <c r="Q423" s="15"/>
      <c r="R423" s="15"/>
      <c r="V423" s="240"/>
    </row>
    <row r="424">
      <c r="A424" s="15"/>
      <c r="B424" s="15"/>
      <c r="C424" s="15"/>
      <c r="D424" s="15"/>
      <c r="E424" s="82"/>
      <c r="F424" s="15"/>
      <c r="G424" s="15"/>
      <c r="H424" s="15"/>
      <c r="I424" s="15"/>
      <c r="J424" s="15"/>
      <c r="K424" s="15"/>
      <c r="L424" s="15"/>
      <c r="M424" s="15"/>
      <c r="N424" s="15"/>
      <c r="O424" s="15"/>
      <c r="P424" s="15"/>
      <c r="Q424" s="15"/>
      <c r="R424" s="15"/>
      <c r="V424" s="240"/>
    </row>
    <row r="425">
      <c r="A425" s="15"/>
      <c r="B425" s="15"/>
      <c r="C425" s="15"/>
      <c r="D425" s="15"/>
      <c r="E425" s="82"/>
      <c r="F425" s="15"/>
      <c r="G425" s="15"/>
      <c r="H425" s="15"/>
      <c r="I425" s="15"/>
      <c r="J425" s="15"/>
      <c r="K425" s="15"/>
      <c r="L425" s="15"/>
      <c r="M425" s="15"/>
      <c r="N425" s="15"/>
      <c r="O425" s="15"/>
      <c r="P425" s="15"/>
      <c r="Q425" s="15"/>
      <c r="R425" s="15"/>
      <c r="V425" s="240"/>
    </row>
    <row r="426">
      <c r="A426" s="15"/>
      <c r="B426" s="15"/>
      <c r="C426" s="15"/>
      <c r="D426" s="15"/>
      <c r="E426" s="82"/>
      <c r="F426" s="15"/>
      <c r="G426" s="15"/>
      <c r="H426" s="15"/>
      <c r="I426" s="15"/>
      <c r="J426" s="15"/>
      <c r="K426" s="15"/>
      <c r="L426" s="15"/>
      <c r="M426" s="15"/>
      <c r="N426" s="15"/>
      <c r="O426" s="15"/>
      <c r="P426" s="15"/>
      <c r="Q426" s="15"/>
      <c r="R426" s="15"/>
      <c r="V426" s="240"/>
    </row>
    <row r="427">
      <c r="A427" s="15"/>
      <c r="B427" s="15"/>
      <c r="C427" s="15"/>
      <c r="D427" s="15"/>
      <c r="E427" s="82"/>
      <c r="F427" s="15"/>
      <c r="G427" s="15"/>
      <c r="H427" s="15"/>
      <c r="I427" s="15"/>
      <c r="J427" s="15"/>
      <c r="K427" s="15"/>
      <c r="L427" s="15"/>
      <c r="M427" s="15"/>
      <c r="N427" s="15"/>
      <c r="O427" s="15"/>
      <c r="P427" s="15"/>
      <c r="Q427" s="15"/>
      <c r="R427" s="15"/>
      <c r="V427" s="240"/>
    </row>
    <row r="428">
      <c r="A428" s="15"/>
      <c r="B428" s="15"/>
      <c r="C428" s="15"/>
      <c r="D428" s="15"/>
      <c r="E428" s="82"/>
      <c r="F428" s="15"/>
      <c r="G428" s="15"/>
      <c r="H428" s="15"/>
      <c r="I428" s="15"/>
      <c r="J428" s="15"/>
      <c r="K428" s="15"/>
      <c r="L428" s="15"/>
      <c r="M428" s="15"/>
      <c r="N428" s="15"/>
      <c r="O428" s="15"/>
      <c r="P428" s="15"/>
      <c r="Q428" s="15"/>
      <c r="R428" s="15"/>
      <c r="V428" s="240"/>
    </row>
    <row r="429">
      <c r="A429" s="15"/>
      <c r="B429" s="15"/>
      <c r="C429" s="15"/>
      <c r="D429" s="15"/>
      <c r="E429" s="82"/>
      <c r="F429" s="15"/>
      <c r="G429" s="15"/>
      <c r="H429" s="15"/>
      <c r="I429" s="15"/>
      <c r="J429" s="15"/>
      <c r="K429" s="15"/>
      <c r="L429" s="15"/>
      <c r="M429" s="15"/>
      <c r="N429" s="15"/>
      <c r="O429" s="15"/>
      <c r="P429" s="15"/>
      <c r="Q429" s="15"/>
      <c r="R429" s="15"/>
      <c r="V429" s="240"/>
    </row>
    <row r="430">
      <c r="A430" s="15"/>
      <c r="B430" s="15"/>
      <c r="C430" s="15"/>
      <c r="D430" s="15"/>
      <c r="E430" s="82"/>
      <c r="F430" s="15"/>
      <c r="G430" s="15"/>
      <c r="H430" s="15"/>
      <c r="I430" s="15"/>
      <c r="J430" s="15"/>
      <c r="K430" s="15"/>
      <c r="L430" s="15"/>
      <c r="M430" s="15"/>
      <c r="N430" s="15"/>
      <c r="O430" s="15"/>
      <c r="P430" s="15"/>
      <c r="Q430" s="15"/>
      <c r="R430" s="15"/>
      <c r="V430" s="240"/>
    </row>
    <row r="431">
      <c r="A431" s="15"/>
      <c r="B431" s="15"/>
      <c r="C431" s="15"/>
      <c r="D431" s="15"/>
      <c r="E431" s="82"/>
      <c r="F431" s="15"/>
      <c r="G431" s="15"/>
      <c r="H431" s="15"/>
      <c r="I431" s="15"/>
      <c r="J431" s="15"/>
      <c r="K431" s="15"/>
      <c r="L431" s="15"/>
      <c r="M431" s="15"/>
      <c r="N431" s="15"/>
      <c r="O431" s="15"/>
      <c r="P431" s="15"/>
      <c r="Q431" s="15"/>
      <c r="R431" s="15"/>
      <c r="V431" s="240"/>
    </row>
    <row r="432">
      <c r="A432" s="15"/>
      <c r="B432" s="15"/>
      <c r="C432" s="15"/>
      <c r="D432" s="15"/>
      <c r="E432" s="82"/>
      <c r="F432" s="15"/>
      <c r="G432" s="15"/>
      <c r="H432" s="15"/>
      <c r="I432" s="15"/>
      <c r="J432" s="15"/>
      <c r="K432" s="15"/>
      <c r="L432" s="15"/>
      <c r="M432" s="15"/>
      <c r="N432" s="15"/>
      <c r="O432" s="15"/>
      <c r="P432" s="15"/>
      <c r="Q432" s="15"/>
      <c r="R432" s="15"/>
      <c r="V432" s="240"/>
    </row>
    <row r="433">
      <c r="A433" s="15"/>
      <c r="B433" s="15"/>
      <c r="C433" s="15"/>
      <c r="D433" s="15"/>
      <c r="E433" s="82"/>
      <c r="F433" s="15"/>
      <c r="G433" s="15"/>
      <c r="H433" s="15"/>
      <c r="I433" s="15"/>
      <c r="J433" s="15"/>
      <c r="K433" s="15"/>
      <c r="L433" s="15"/>
      <c r="M433" s="15"/>
      <c r="N433" s="15"/>
      <c r="O433" s="15"/>
      <c r="P433" s="15"/>
      <c r="Q433" s="15"/>
      <c r="R433" s="15"/>
      <c r="V433" s="240"/>
    </row>
    <row r="434">
      <c r="A434" s="15"/>
      <c r="B434" s="15"/>
      <c r="C434" s="15"/>
      <c r="D434" s="15"/>
      <c r="E434" s="82"/>
      <c r="F434" s="15"/>
      <c r="G434" s="15"/>
      <c r="H434" s="15"/>
      <c r="I434" s="15"/>
      <c r="J434" s="15"/>
      <c r="K434" s="15"/>
      <c r="L434" s="15"/>
      <c r="M434" s="15"/>
      <c r="N434" s="15"/>
      <c r="O434" s="15"/>
      <c r="P434" s="15"/>
      <c r="Q434" s="15"/>
      <c r="R434" s="15"/>
      <c r="V434" s="240"/>
    </row>
    <row r="435">
      <c r="A435" s="15"/>
      <c r="B435" s="15"/>
      <c r="C435" s="15"/>
      <c r="D435" s="15"/>
      <c r="E435" s="82"/>
      <c r="F435" s="15"/>
      <c r="G435" s="15"/>
      <c r="H435" s="15"/>
      <c r="I435" s="15"/>
      <c r="J435" s="15"/>
      <c r="K435" s="15"/>
      <c r="L435" s="15"/>
      <c r="M435" s="15"/>
      <c r="N435" s="15"/>
      <c r="O435" s="15"/>
      <c r="P435" s="15"/>
      <c r="Q435" s="15"/>
      <c r="R435" s="15"/>
      <c r="V435" s="240"/>
    </row>
    <row r="436">
      <c r="A436" s="15"/>
      <c r="B436" s="15"/>
      <c r="C436" s="15"/>
      <c r="D436" s="15"/>
      <c r="E436" s="82"/>
      <c r="F436" s="15"/>
      <c r="G436" s="15"/>
      <c r="H436" s="15"/>
      <c r="I436" s="15"/>
      <c r="J436" s="15"/>
      <c r="K436" s="15"/>
      <c r="L436" s="15"/>
      <c r="M436" s="15"/>
      <c r="N436" s="15"/>
      <c r="O436" s="15"/>
      <c r="P436" s="15"/>
      <c r="Q436" s="15"/>
      <c r="R436" s="15"/>
      <c r="V436" s="240"/>
    </row>
    <row r="437">
      <c r="A437" s="15"/>
      <c r="B437" s="15"/>
      <c r="C437" s="15"/>
      <c r="D437" s="15"/>
      <c r="E437" s="82"/>
      <c r="F437" s="15"/>
      <c r="G437" s="15"/>
      <c r="H437" s="15"/>
      <c r="I437" s="15"/>
      <c r="J437" s="15"/>
      <c r="K437" s="15"/>
      <c r="L437" s="15"/>
      <c r="M437" s="15"/>
      <c r="N437" s="15"/>
      <c r="O437" s="15"/>
      <c r="P437" s="15"/>
      <c r="Q437" s="15"/>
      <c r="R437" s="15"/>
      <c r="V437" s="240"/>
    </row>
    <row r="438">
      <c r="A438" s="15"/>
      <c r="B438" s="15"/>
      <c r="C438" s="15"/>
      <c r="D438" s="15"/>
      <c r="E438" s="82"/>
      <c r="F438" s="15"/>
      <c r="G438" s="15"/>
      <c r="H438" s="15"/>
      <c r="I438" s="15"/>
      <c r="J438" s="15"/>
      <c r="K438" s="15"/>
      <c r="L438" s="15"/>
      <c r="M438" s="15"/>
      <c r="N438" s="15"/>
      <c r="O438" s="15"/>
      <c r="P438" s="15"/>
      <c r="Q438" s="15"/>
      <c r="R438" s="15"/>
      <c r="V438" s="240"/>
    </row>
    <row r="439">
      <c r="A439" s="15"/>
      <c r="B439" s="15"/>
      <c r="C439" s="15"/>
      <c r="D439" s="15"/>
      <c r="E439" s="82"/>
      <c r="F439" s="15"/>
      <c r="G439" s="15"/>
      <c r="H439" s="15"/>
      <c r="I439" s="15"/>
      <c r="J439" s="15"/>
      <c r="K439" s="15"/>
      <c r="L439" s="15"/>
      <c r="M439" s="15"/>
      <c r="N439" s="15"/>
      <c r="O439" s="15"/>
      <c r="P439" s="15"/>
      <c r="Q439" s="15"/>
      <c r="R439" s="15"/>
      <c r="V439" s="240"/>
    </row>
    <row r="440">
      <c r="A440" s="15"/>
      <c r="B440" s="15"/>
      <c r="C440" s="15"/>
      <c r="D440" s="15"/>
      <c r="E440" s="82"/>
      <c r="F440" s="15"/>
      <c r="G440" s="15"/>
      <c r="H440" s="15"/>
      <c r="I440" s="15"/>
      <c r="J440" s="15"/>
      <c r="K440" s="15"/>
      <c r="L440" s="15"/>
      <c r="M440" s="15"/>
      <c r="N440" s="15"/>
      <c r="O440" s="15"/>
      <c r="P440" s="15"/>
      <c r="Q440" s="15"/>
      <c r="R440" s="15"/>
      <c r="V440" s="240"/>
    </row>
    <row r="441">
      <c r="A441" s="15"/>
      <c r="B441" s="15"/>
      <c r="C441" s="15"/>
      <c r="D441" s="15"/>
      <c r="E441" s="82"/>
      <c r="F441" s="15"/>
      <c r="G441" s="15"/>
      <c r="H441" s="15"/>
      <c r="I441" s="15"/>
      <c r="J441" s="15"/>
      <c r="K441" s="15"/>
      <c r="L441" s="15"/>
      <c r="M441" s="15"/>
      <c r="N441" s="15"/>
      <c r="O441" s="15"/>
      <c r="P441" s="15"/>
      <c r="Q441" s="15"/>
      <c r="R441" s="15"/>
      <c r="V441" s="240"/>
    </row>
    <row r="442">
      <c r="A442" s="15"/>
      <c r="B442" s="15"/>
      <c r="C442" s="15"/>
      <c r="D442" s="15"/>
      <c r="E442" s="82"/>
      <c r="F442" s="15"/>
      <c r="G442" s="15"/>
      <c r="H442" s="15"/>
      <c r="I442" s="15"/>
      <c r="J442" s="15"/>
      <c r="K442" s="15"/>
      <c r="L442" s="15"/>
      <c r="M442" s="15"/>
      <c r="N442" s="15"/>
      <c r="O442" s="15"/>
      <c r="P442" s="15"/>
      <c r="Q442" s="15"/>
      <c r="R442" s="15"/>
      <c r="V442" s="240"/>
    </row>
    <row r="443">
      <c r="A443" s="15"/>
      <c r="B443" s="15"/>
      <c r="C443" s="15"/>
      <c r="D443" s="15"/>
      <c r="E443" s="82"/>
      <c r="F443" s="15"/>
      <c r="G443" s="15"/>
      <c r="H443" s="15"/>
      <c r="I443" s="15"/>
      <c r="J443" s="15"/>
      <c r="K443" s="15"/>
      <c r="L443" s="15"/>
      <c r="M443" s="15"/>
      <c r="N443" s="15"/>
      <c r="O443" s="15"/>
      <c r="P443" s="15"/>
      <c r="Q443" s="15"/>
      <c r="R443" s="15"/>
      <c r="V443" s="240"/>
    </row>
    <row r="444">
      <c r="A444" s="15"/>
      <c r="B444" s="15"/>
      <c r="C444" s="15"/>
      <c r="D444" s="15"/>
      <c r="E444" s="82"/>
      <c r="F444" s="15"/>
      <c r="G444" s="15"/>
      <c r="H444" s="15"/>
      <c r="I444" s="15"/>
      <c r="J444" s="15"/>
      <c r="K444" s="15"/>
      <c r="L444" s="15"/>
      <c r="M444" s="15"/>
      <c r="N444" s="15"/>
      <c r="O444" s="15"/>
      <c r="P444" s="15"/>
      <c r="Q444" s="15"/>
      <c r="R444" s="15"/>
      <c r="V444" s="240"/>
    </row>
    <row r="445">
      <c r="A445" s="15"/>
      <c r="B445" s="15"/>
      <c r="C445" s="15"/>
      <c r="D445" s="15"/>
      <c r="E445" s="82"/>
      <c r="F445" s="15"/>
      <c r="G445" s="15"/>
      <c r="H445" s="15"/>
      <c r="I445" s="15"/>
      <c r="J445" s="15"/>
      <c r="K445" s="15"/>
      <c r="L445" s="15"/>
      <c r="M445" s="15"/>
      <c r="N445" s="15"/>
      <c r="O445" s="15"/>
      <c r="P445" s="15"/>
      <c r="Q445" s="15"/>
      <c r="R445" s="15"/>
      <c r="V445" s="240"/>
    </row>
    <row r="446">
      <c r="A446" s="15"/>
      <c r="B446" s="15"/>
      <c r="C446" s="15"/>
      <c r="D446" s="15"/>
      <c r="E446" s="82"/>
      <c r="F446" s="15"/>
      <c r="G446" s="15"/>
      <c r="H446" s="15"/>
      <c r="I446" s="15"/>
      <c r="J446" s="15"/>
      <c r="K446" s="15"/>
      <c r="L446" s="15"/>
      <c r="M446" s="15"/>
      <c r="N446" s="15"/>
      <c r="O446" s="15"/>
      <c r="P446" s="15"/>
      <c r="Q446" s="15"/>
      <c r="R446" s="15"/>
      <c r="V446" s="240"/>
    </row>
    <row r="447">
      <c r="A447" s="15"/>
      <c r="B447" s="15"/>
      <c r="C447" s="15"/>
      <c r="D447" s="15"/>
      <c r="E447" s="82"/>
      <c r="F447" s="15"/>
      <c r="G447" s="15"/>
      <c r="H447" s="15"/>
      <c r="I447" s="15"/>
      <c r="J447" s="15"/>
      <c r="K447" s="15"/>
      <c r="L447" s="15"/>
      <c r="M447" s="15"/>
      <c r="N447" s="15"/>
      <c r="O447" s="15"/>
      <c r="P447" s="15"/>
      <c r="Q447" s="15"/>
      <c r="R447" s="15"/>
      <c r="V447" s="240"/>
    </row>
    <row r="448">
      <c r="A448" s="15"/>
      <c r="B448" s="15"/>
      <c r="C448" s="15"/>
      <c r="D448" s="15"/>
      <c r="E448" s="82"/>
      <c r="F448" s="15"/>
      <c r="G448" s="15"/>
      <c r="H448" s="15"/>
      <c r="I448" s="15"/>
      <c r="J448" s="15"/>
      <c r="K448" s="15"/>
      <c r="L448" s="15"/>
      <c r="M448" s="15"/>
      <c r="N448" s="15"/>
      <c r="O448" s="15"/>
      <c r="P448" s="15"/>
      <c r="Q448" s="15"/>
      <c r="R448" s="15"/>
      <c r="V448" s="240"/>
    </row>
    <row r="449">
      <c r="A449" s="15"/>
      <c r="B449" s="15"/>
      <c r="C449" s="15"/>
      <c r="D449" s="15"/>
      <c r="E449" s="82"/>
      <c r="F449" s="15"/>
      <c r="G449" s="15"/>
      <c r="H449" s="15"/>
      <c r="I449" s="15"/>
      <c r="J449" s="15"/>
      <c r="K449" s="15"/>
      <c r="L449" s="15"/>
      <c r="M449" s="15"/>
      <c r="N449" s="15"/>
      <c r="O449" s="15"/>
      <c r="P449" s="15"/>
      <c r="Q449" s="15"/>
      <c r="R449" s="15"/>
      <c r="V449" s="240"/>
    </row>
    <row r="450">
      <c r="A450" s="15"/>
      <c r="B450" s="15"/>
      <c r="C450" s="15"/>
      <c r="D450" s="15"/>
      <c r="E450" s="82"/>
      <c r="F450" s="15"/>
      <c r="G450" s="15"/>
      <c r="H450" s="15"/>
      <c r="I450" s="15"/>
      <c r="J450" s="15"/>
      <c r="K450" s="15"/>
      <c r="L450" s="15"/>
      <c r="M450" s="15"/>
      <c r="N450" s="15"/>
      <c r="O450" s="15"/>
      <c r="P450" s="15"/>
      <c r="Q450" s="15"/>
      <c r="R450" s="15"/>
      <c r="V450" s="240"/>
    </row>
    <row r="451">
      <c r="A451" s="15"/>
      <c r="B451" s="15"/>
      <c r="C451" s="15"/>
      <c r="D451" s="15"/>
      <c r="E451" s="82"/>
      <c r="F451" s="15"/>
      <c r="G451" s="15"/>
      <c r="H451" s="15"/>
      <c r="I451" s="15"/>
      <c r="J451" s="15"/>
      <c r="K451" s="15"/>
      <c r="L451" s="15"/>
      <c r="M451" s="15"/>
      <c r="N451" s="15"/>
      <c r="O451" s="15"/>
      <c r="P451" s="15"/>
      <c r="Q451" s="15"/>
      <c r="R451" s="15"/>
      <c r="V451" s="240"/>
    </row>
    <row r="452">
      <c r="A452" s="15"/>
      <c r="B452" s="15"/>
      <c r="C452" s="15"/>
      <c r="D452" s="15"/>
      <c r="E452" s="82"/>
      <c r="F452" s="15"/>
      <c r="G452" s="15"/>
      <c r="H452" s="15"/>
      <c r="I452" s="15"/>
      <c r="J452" s="15"/>
      <c r="K452" s="15"/>
      <c r="L452" s="15"/>
      <c r="M452" s="15"/>
      <c r="N452" s="15"/>
      <c r="O452" s="15"/>
      <c r="P452" s="15"/>
      <c r="Q452" s="15"/>
      <c r="R452" s="15"/>
      <c r="V452" s="240"/>
    </row>
    <row r="453">
      <c r="A453" s="15"/>
      <c r="B453" s="15"/>
      <c r="C453" s="15"/>
      <c r="D453" s="15"/>
      <c r="E453" s="82"/>
      <c r="F453" s="15"/>
      <c r="G453" s="15"/>
      <c r="H453" s="15"/>
      <c r="I453" s="15"/>
      <c r="J453" s="15"/>
      <c r="K453" s="15"/>
      <c r="L453" s="15"/>
      <c r="M453" s="15"/>
      <c r="N453" s="15"/>
      <c r="O453" s="15"/>
      <c r="P453" s="15"/>
      <c r="Q453" s="15"/>
      <c r="R453" s="15"/>
      <c r="V453" s="240"/>
    </row>
    <row r="454">
      <c r="A454" s="15"/>
      <c r="B454" s="15"/>
      <c r="C454" s="15"/>
      <c r="D454" s="15"/>
      <c r="E454" s="82"/>
      <c r="F454" s="15"/>
      <c r="G454" s="15"/>
      <c r="H454" s="15"/>
      <c r="I454" s="15"/>
      <c r="J454" s="15"/>
      <c r="K454" s="15"/>
      <c r="L454" s="15"/>
      <c r="M454" s="15"/>
      <c r="N454" s="15"/>
      <c r="O454" s="15"/>
      <c r="P454" s="15"/>
      <c r="Q454" s="15"/>
      <c r="R454" s="15"/>
      <c r="V454" s="240"/>
    </row>
    <row r="455">
      <c r="A455" s="15"/>
      <c r="B455" s="15"/>
      <c r="C455" s="15"/>
      <c r="D455" s="15"/>
      <c r="E455" s="82"/>
      <c r="F455" s="15"/>
      <c r="G455" s="15"/>
      <c r="H455" s="15"/>
      <c r="I455" s="15"/>
      <c r="J455" s="15"/>
      <c r="K455" s="15"/>
      <c r="L455" s="15"/>
      <c r="M455" s="15"/>
      <c r="N455" s="15"/>
      <c r="O455" s="15"/>
      <c r="P455" s="15"/>
      <c r="Q455" s="15"/>
      <c r="R455" s="15"/>
      <c r="V455" s="240"/>
    </row>
    <row r="456">
      <c r="A456" s="15"/>
      <c r="B456" s="15"/>
      <c r="C456" s="15"/>
      <c r="D456" s="15"/>
      <c r="E456" s="82"/>
      <c r="F456" s="15"/>
      <c r="G456" s="15"/>
      <c r="H456" s="15"/>
      <c r="I456" s="15"/>
      <c r="J456" s="15"/>
      <c r="K456" s="15"/>
      <c r="L456" s="15"/>
      <c r="M456" s="15"/>
      <c r="N456" s="15"/>
      <c r="O456" s="15"/>
      <c r="P456" s="15"/>
      <c r="Q456" s="15"/>
      <c r="R456" s="15"/>
      <c r="V456" s="240"/>
    </row>
    <row r="457">
      <c r="A457" s="15"/>
      <c r="B457" s="15"/>
      <c r="C457" s="15"/>
      <c r="D457" s="15"/>
      <c r="E457" s="82"/>
      <c r="F457" s="15"/>
      <c r="G457" s="15"/>
      <c r="H457" s="15"/>
      <c r="I457" s="15"/>
      <c r="J457" s="15"/>
      <c r="K457" s="15"/>
      <c r="L457" s="15"/>
      <c r="M457" s="15"/>
      <c r="N457" s="15"/>
      <c r="O457" s="15"/>
      <c r="P457" s="15"/>
      <c r="Q457" s="15"/>
      <c r="R457" s="15"/>
      <c r="V457" s="240"/>
    </row>
    <row r="458">
      <c r="A458" s="15"/>
      <c r="B458" s="15"/>
      <c r="C458" s="15"/>
      <c r="D458" s="15"/>
      <c r="E458" s="82"/>
      <c r="F458" s="15"/>
      <c r="G458" s="15"/>
      <c r="H458" s="15"/>
      <c r="I458" s="15"/>
      <c r="J458" s="15"/>
      <c r="K458" s="15"/>
      <c r="L458" s="15"/>
      <c r="M458" s="15"/>
      <c r="N458" s="15"/>
      <c r="O458" s="15"/>
      <c r="P458" s="15"/>
      <c r="Q458" s="15"/>
      <c r="R458" s="15"/>
      <c r="V458" s="240"/>
    </row>
    <row r="459">
      <c r="A459" s="15"/>
      <c r="B459" s="15"/>
      <c r="C459" s="15"/>
      <c r="D459" s="15"/>
      <c r="E459" s="82"/>
      <c r="F459" s="15"/>
      <c r="G459" s="15"/>
      <c r="H459" s="15"/>
      <c r="I459" s="15"/>
      <c r="J459" s="15"/>
      <c r="K459" s="15"/>
      <c r="L459" s="15"/>
      <c r="M459" s="15"/>
      <c r="N459" s="15"/>
      <c r="O459" s="15"/>
      <c r="P459" s="15"/>
      <c r="Q459" s="15"/>
      <c r="R459" s="15"/>
      <c r="V459" s="240"/>
    </row>
    <row r="460">
      <c r="A460" s="15"/>
      <c r="B460" s="15"/>
      <c r="C460" s="15"/>
      <c r="D460" s="15"/>
      <c r="E460" s="82"/>
      <c r="F460" s="15"/>
      <c r="G460" s="15"/>
      <c r="H460" s="15"/>
      <c r="I460" s="15"/>
      <c r="J460" s="15"/>
      <c r="K460" s="15"/>
      <c r="L460" s="15"/>
      <c r="M460" s="15"/>
      <c r="N460" s="15"/>
      <c r="O460" s="15"/>
      <c r="P460" s="15"/>
      <c r="Q460" s="15"/>
      <c r="R460" s="15"/>
      <c r="V460" s="240"/>
    </row>
    <row r="461">
      <c r="A461" s="15"/>
      <c r="B461" s="15"/>
      <c r="C461" s="15"/>
      <c r="D461" s="15"/>
      <c r="E461" s="82"/>
      <c r="F461" s="15"/>
      <c r="G461" s="15"/>
      <c r="H461" s="15"/>
      <c r="I461" s="15"/>
      <c r="J461" s="15"/>
      <c r="K461" s="15"/>
      <c r="L461" s="15"/>
      <c r="M461" s="15"/>
      <c r="N461" s="15"/>
      <c r="O461" s="15"/>
      <c r="P461" s="15"/>
      <c r="Q461" s="15"/>
      <c r="R461" s="15"/>
      <c r="V461" s="240"/>
    </row>
    <row r="462">
      <c r="A462" s="15"/>
      <c r="B462" s="15"/>
      <c r="C462" s="15"/>
      <c r="D462" s="15"/>
      <c r="E462" s="82"/>
      <c r="F462" s="15"/>
      <c r="G462" s="15"/>
      <c r="H462" s="15"/>
      <c r="I462" s="15"/>
      <c r="J462" s="15"/>
      <c r="K462" s="15"/>
      <c r="L462" s="15"/>
      <c r="M462" s="15"/>
      <c r="N462" s="15"/>
      <c r="O462" s="15"/>
      <c r="P462" s="15"/>
      <c r="Q462" s="15"/>
      <c r="R462" s="15"/>
      <c r="V462" s="240"/>
    </row>
    <row r="463">
      <c r="A463" s="15"/>
      <c r="B463" s="15"/>
      <c r="C463" s="15"/>
      <c r="D463" s="15"/>
      <c r="E463" s="82"/>
      <c r="F463" s="15"/>
      <c r="G463" s="15"/>
      <c r="H463" s="15"/>
      <c r="I463" s="15"/>
      <c r="J463" s="15"/>
      <c r="K463" s="15"/>
      <c r="L463" s="15"/>
      <c r="M463" s="15"/>
      <c r="N463" s="15"/>
      <c r="O463" s="15"/>
      <c r="P463" s="15"/>
      <c r="Q463" s="15"/>
      <c r="R463" s="15"/>
      <c r="V463" s="240"/>
    </row>
    <row r="464">
      <c r="A464" s="15"/>
      <c r="B464" s="15"/>
      <c r="C464" s="15"/>
      <c r="D464" s="15"/>
      <c r="E464" s="82"/>
      <c r="F464" s="15"/>
      <c r="G464" s="15"/>
      <c r="H464" s="15"/>
      <c r="I464" s="15"/>
      <c r="J464" s="15"/>
      <c r="K464" s="15"/>
      <c r="L464" s="15"/>
      <c r="M464" s="15"/>
      <c r="N464" s="15"/>
      <c r="O464" s="15"/>
      <c r="P464" s="15"/>
      <c r="Q464" s="15"/>
      <c r="R464" s="15"/>
      <c r="V464" s="240"/>
    </row>
    <row r="465">
      <c r="A465" s="15"/>
      <c r="B465" s="15"/>
      <c r="C465" s="15"/>
      <c r="D465" s="15"/>
      <c r="E465" s="82"/>
      <c r="F465" s="15"/>
      <c r="G465" s="15"/>
      <c r="H465" s="15"/>
      <c r="I465" s="15"/>
      <c r="J465" s="15"/>
      <c r="K465" s="15"/>
      <c r="L465" s="15"/>
      <c r="M465" s="15"/>
      <c r="N465" s="15"/>
      <c r="O465" s="15"/>
      <c r="P465" s="15"/>
      <c r="Q465" s="15"/>
      <c r="R465" s="15"/>
      <c r="V465" s="240"/>
    </row>
    <row r="466">
      <c r="A466" s="15"/>
      <c r="B466" s="15"/>
      <c r="C466" s="15"/>
      <c r="D466" s="15"/>
      <c r="E466" s="82"/>
      <c r="F466" s="15"/>
      <c r="G466" s="15"/>
      <c r="H466" s="15"/>
      <c r="I466" s="15"/>
      <c r="J466" s="15"/>
      <c r="K466" s="15"/>
      <c r="L466" s="15"/>
      <c r="M466" s="15"/>
      <c r="N466" s="15"/>
      <c r="O466" s="15"/>
      <c r="P466" s="15"/>
      <c r="Q466" s="15"/>
      <c r="R466" s="15"/>
      <c r="V466" s="240"/>
    </row>
    <row r="467">
      <c r="A467" s="15"/>
      <c r="B467" s="15"/>
      <c r="C467" s="15"/>
      <c r="D467" s="15"/>
      <c r="E467" s="82"/>
      <c r="F467" s="15"/>
      <c r="G467" s="15"/>
      <c r="H467" s="15"/>
      <c r="I467" s="15"/>
      <c r="J467" s="15"/>
      <c r="K467" s="15"/>
      <c r="L467" s="15"/>
      <c r="M467" s="15"/>
      <c r="N467" s="15"/>
      <c r="O467" s="15"/>
      <c r="P467" s="15"/>
      <c r="Q467" s="15"/>
      <c r="R467" s="15"/>
      <c r="V467" s="240"/>
    </row>
    <row r="468">
      <c r="A468" s="15"/>
      <c r="B468" s="15"/>
      <c r="C468" s="15"/>
      <c r="D468" s="15"/>
      <c r="E468" s="82"/>
      <c r="F468" s="15"/>
      <c r="G468" s="15"/>
      <c r="H468" s="15"/>
      <c r="I468" s="15"/>
      <c r="J468" s="15"/>
      <c r="K468" s="15"/>
      <c r="L468" s="15"/>
      <c r="M468" s="15"/>
      <c r="N468" s="15"/>
      <c r="O468" s="15"/>
      <c r="P468" s="15"/>
      <c r="Q468" s="15"/>
      <c r="R468" s="15"/>
      <c r="V468" s="240"/>
    </row>
    <row r="469">
      <c r="A469" s="15"/>
      <c r="B469" s="15"/>
      <c r="C469" s="15"/>
      <c r="D469" s="15"/>
      <c r="E469" s="82"/>
      <c r="F469" s="15"/>
      <c r="G469" s="15"/>
      <c r="H469" s="15"/>
      <c r="I469" s="15"/>
      <c r="J469" s="15"/>
      <c r="K469" s="15"/>
      <c r="L469" s="15"/>
      <c r="M469" s="15"/>
      <c r="N469" s="15"/>
      <c r="O469" s="15"/>
      <c r="P469" s="15"/>
      <c r="Q469" s="15"/>
      <c r="R469" s="15"/>
      <c r="V469" s="240"/>
    </row>
    <row r="470">
      <c r="A470" s="15"/>
      <c r="B470" s="15"/>
      <c r="C470" s="15"/>
      <c r="D470" s="15"/>
      <c r="E470" s="82"/>
      <c r="F470" s="15"/>
      <c r="G470" s="15"/>
      <c r="H470" s="15"/>
      <c r="I470" s="15"/>
      <c r="J470" s="15"/>
      <c r="K470" s="15"/>
      <c r="L470" s="15"/>
      <c r="M470" s="15"/>
      <c r="N470" s="15"/>
      <c r="O470" s="15"/>
      <c r="P470" s="15"/>
      <c r="Q470" s="15"/>
      <c r="R470" s="15"/>
      <c r="V470" s="240"/>
    </row>
    <row r="471">
      <c r="A471" s="15"/>
      <c r="B471" s="15"/>
      <c r="C471" s="15"/>
      <c r="D471" s="15"/>
      <c r="E471" s="82"/>
      <c r="F471" s="15"/>
      <c r="G471" s="15"/>
      <c r="H471" s="15"/>
      <c r="I471" s="15"/>
      <c r="J471" s="15"/>
      <c r="K471" s="15"/>
      <c r="L471" s="15"/>
      <c r="M471" s="15"/>
      <c r="N471" s="15"/>
      <c r="O471" s="15"/>
      <c r="P471" s="15"/>
      <c r="Q471" s="15"/>
      <c r="R471" s="15"/>
      <c r="V471" s="240"/>
    </row>
    <row r="472">
      <c r="A472" s="15"/>
      <c r="B472" s="15"/>
      <c r="C472" s="15"/>
      <c r="D472" s="15"/>
      <c r="E472" s="82"/>
      <c r="F472" s="15"/>
      <c r="G472" s="15"/>
      <c r="H472" s="15"/>
      <c r="I472" s="15"/>
      <c r="J472" s="15"/>
      <c r="K472" s="15"/>
      <c r="L472" s="15"/>
      <c r="M472" s="15"/>
      <c r="N472" s="15"/>
      <c r="O472" s="15"/>
      <c r="P472" s="15"/>
      <c r="Q472" s="15"/>
      <c r="R472" s="15"/>
      <c r="V472" s="240"/>
    </row>
    <row r="473">
      <c r="A473" s="15"/>
      <c r="B473" s="15"/>
      <c r="C473" s="15"/>
      <c r="D473" s="15"/>
      <c r="E473" s="82"/>
      <c r="F473" s="15"/>
      <c r="G473" s="15"/>
      <c r="H473" s="15"/>
      <c r="I473" s="15"/>
      <c r="J473" s="15"/>
      <c r="K473" s="15"/>
      <c r="L473" s="15"/>
      <c r="M473" s="15"/>
      <c r="N473" s="15"/>
      <c r="O473" s="15"/>
      <c r="P473" s="15"/>
      <c r="Q473" s="15"/>
      <c r="R473" s="15"/>
      <c r="V473" s="240"/>
    </row>
    <row r="474">
      <c r="A474" s="15"/>
      <c r="B474" s="15"/>
      <c r="C474" s="15"/>
      <c r="D474" s="15"/>
      <c r="E474" s="82"/>
      <c r="F474" s="15"/>
      <c r="G474" s="15"/>
      <c r="H474" s="15"/>
      <c r="I474" s="15"/>
      <c r="J474" s="15"/>
      <c r="K474" s="15"/>
      <c r="L474" s="15"/>
      <c r="M474" s="15"/>
      <c r="N474" s="15"/>
      <c r="O474" s="15"/>
      <c r="P474" s="15"/>
      <c r="Q474" s="15"/>
      <c r="R474" s="15"/>
      <c r="V474" s="240"/>
    </row>
    <row r="475">
      <c r="A475" s="15"/>
      <c r="B475" s="15"/>
      <c r="C475" s="15"/>
      <c r="D475" s="15"/>
      <c r="E475" s="82"/>
      <c r="F475" s="15"/>
      <c r="G475" s="15"/>
      <c r="H475" s="15"/>
      <c r="I475" s="15"/>
      <c r="J475" s="15"/>
      <c r="K475" s="15"/>
      <c r="L475" s="15"/>
      <c r="M475" s="15"/>
      <c r="N475" s="15"/>
      <c r="O475" s="15"/>
      <c r="P475" s="15"/>
      <c r="Q475" s="15"/>
      <c r="R475" s="15"/>
      <c r="V475" s="240"/>
    </row>
    <row r="476">
      <c r="A476" s="15"/>
      <c r="B476" s="15"/>
      <c r="C476" s="15"/>
      <c r="D476" s="15"/>
      <c r="E476" s="82"/>
      <c r="F476" s="15"/>
      <c r="G476" s="15"/>
      <c r="H476" s="15"/>
      <c r="I476" s="15"/>
      <c r="J476" s="15"/>
      <c r="K476" s="15"/>
      <c r="L476" s="15"/>
      <c r="M476" s="15"/>
      <c r="N476" s="15"/>
      <c r="O476" s="15"/>
      <c r="P476" s="15"/>
      <c r="Q476" s="15"/>
      <c r="R476" s="15"/>
      <c r="V476" s="240"/>
    </row>
    <row r="477">
      <c r="A477" s="15"/>
      <c r="B477" s="15"/>
      <c r="C477" s="15"/>
      <c r="D477" s="15"/>
      <c r="E477" s="82"/>
      <c r="F477" s="15"/>
      <c r="G477" s="15"/>
      <c r="H477" s="15"/>
      <c r="I477" s="15"/>
      <c r="J477" s="15"/>
      <c r="K477" s="15"/>
      <c r="L477" s="15"/>
      <c r="M477" s="15"/>
      <c r="N477" s="15"/>
      <c r="O477" s="15"/>
      <c r="P477" s="15"/>
      <c r="Q477" s="15"/>
      <c r="R477" s="15"/>
      <c r="V477" s="240"/>
    </row>
    <row r="478">
      <c r="A478" s="15"/>
      <c r="B478" s="15"/>
      <c r="C478" s="15"/>
      <c r="D478" s="15"/>
      <c r="E478" s="82"/>
      <c r="F478" s="15"/>
      <c r="G478" s="15"/>
      <c r="H478" s="15"/>
      <c r="I478" s="15"/>
      <c r="J478" s="15"/>
      <c r="K478" s="15"/>
      <c r="L478" s="15"/>
      <c r="M478" s="15"/>
      <c r="N478" s="15"/>
      <c r="O478" s="15"/>
      <c r="P478" s="15"/>
      <c r="Q478" s="15"/>
      <c r="R478" s="15"/>
      <c r="V478" s="240"/>
    </row>
    <row r="479">
      <c r="A479" s="15"/>
      <c r="B479" s="15"/>
      <c r="C479" s="15"/>
      <c r="D479" s="15"/>
      <c r="E479" s="82"/>
      <c r="F479" s="15"/>
      <c r="G479" s="15"/>
      <c r="H479" s="15"/>
      <c r="I479" s="15"/>
      <c r="J479" s="15"/>
      <c r="K479" s="15"/>
      <c r="L479" s="15"/>
      <c r="M479" s="15"/>
      <c r="N479" s="15"/>
      <c r="O479" s="15"/>
      <c r="P479" s="15"/>
      <c r="Q479" s="15"/>
      <c r="R479" s="15"/>
      <c r="V479" s="240"/>
    </row>
    <row r="480">
      <c r="A480" s="15"/>
      <c r="B480" s="15"/>
      <c r="C480" s="15"/>
      <c r="D480" s="15"/>
      <c r="E480" s="82"/>
      <c r="F480" s="15"/>
      <c r="G480" s="15"/>
      <c r="H480" s="15"/>
      <c r="I480" s="15"/>
      <c r="J480" s="15"/>
      <c r="K480" s="15"/>
      <c r="L480" s="15"/>
      <c r="M480" s="15"/>
      <c r="N480" s="15"/>
      <c r="O480" s="15"/>
      <c r="P480" s="15"/>
      <c r="Q480" s="15"/>
      <c r="R480" s="15"/>
      <c r="V480" s="240"/>
    </row>
    <row r="481">
      <c r="A481" s="15"/>
      <c r="B481" s="15"/>
      <c r="C481" s="15"/>
      <c r="D481" s="15"/>
      <c r="E481" s="82"/>
      <c r="F481" s="15"/>
      <c r="G481" s="15"/>
      <c r="H481" s="15"/>
      <c r="I481" s="15"/>
      <c r="J481" s="15"/>
      <c r="K481" s="15"/>
      <c r="L481" s="15"/>
      <c r="M481" s="15"/>
      <c r="N481" s="15"/>
      <c r="O481" s="15"/>
      <c r="P481" s="15"/>
      <c r="Q481" s="15"/>
      <c r="R481" s="15"/>
      <c r="V481" s="240"/>
    </row>
    <row r="482">
      <c r="A482" s="15"/>
      <c r="B482" s="15"/>
      <c r="C482" s="15"/>
      <c r="D482" s="15"/>
      <c r="E482" s="82"/>
      <c r="F482" s="15"/>
      <c r="G482" s="15"/>
      <c r="H482" s="15"/>
      <c r="I482" s="15"/>
      <c r="J482" s="15"/>
      <c r="K482" s="15"/>
      <c r="L482" s="15"/>
      <c r="M482" s="15"/>
      <c r="N482" s="15"/>
      <c r="O482" s="15"/>
      <c r="P482" s="15"/>
      <c r="Q482" s="15"/>
      <c r="R482" s="15"/>
      <c r="V482" s="240"/>
    </row>
    <row r="483">
      <c r="A483" s="15"/>
      <c r="B483" s="15"/>
      <c r="C483" s="15"/>
      <c r="D483" s="15"/>
      <c r="E483" s="82"/>
      <c r="F483" s="15"/>
      <c r="G483" s="15"/>
      <c r="H483" s="15"/>
      <c r="I483" s="15"/>
      <c r="J483" s="15"/>
      <c r="K483" s="15"/>
      <c r="L483" s="15"/>
      <c r="M483" s="15"/>
      <c r="N483" s="15"/>
      <c r="O483" s="15"/>
      <c r="P483" s="15"/>
      <c r="Q483" s="15"/>
      <c r="R483" s="15"/>
      <c r="V483" s="240"/>
    </row>
    <row r="484">
      <c r="A484" s="15"/>
      <c r="B484" s="15"/>
      <c r="C484" s="15"/>
      <c r="D484" s="15"/>
      <c r="E484" s="82"/>
      <c r="F484" s="15"/>
      <c r="G484" s="15"/>
      <c r="H484" s="15"/>
      <c r="I484" s="15"/>
      <c r="J484" s="15"/>
      <c r="K484" s="15"/>
      <c r="L484" s="15"/>
      <c r="M484" s="15"/>
      <c r="N484" s="15"/>
      <c r="O484" s="15"/>
      <c r="P484" s="15"/>
      <c r="Q484" s="15"/>
      <c r="R484" s="15"/>
      <c r="V484" s="240"/>
    </row>
    <row r="485">
      <c r="A485" s="15"/>
      <c r="B485" s="15"/>
      <c r="C485" s="15"/>
      <c r="D485" s="15"/>
      <c r="E485" s="82"/>
      <c r="F485" s="15"/>
      <c r="G485" s="15"/>
      <c r="H485" s="15"/>
      <c r="I485" s="15"/>
      <c r="J485" s="15"/>
      <c r="K485" s="15"/>
      <c r="L485" s="15"/>
      <c r="M485" s="15"/>
      <c r="N485" s="15"/>
      <c r="O485" s="15"/>
      <c r="P485" s="15"/>
      <c r="Q485" s="15"/>
      <c r="R485" s="15"/>
      <c r="V485" s="240"/>
    </row>
    <row r="486">
      <c r="A486" s="15"/>
      <c r="B486" s="15"/>
      <c r="C486" s="15"/>
      <c r="D486" s="15"/>
      <c r="E486" s="82"/>
      <c r="F486" s="15"/>
      <c r="G486" s="15"/>
      <c r="H486" s="15"/>
      <c r="I486" s="15"/>
      <c r="J486" s="15"/>
      <c r="K486" s="15"/>
      <c r="L486" s="15"/>
      <c r="M486" s="15"/>
      <c r="N486" s="15"/>
      <c r="O486" s="15"/>
      <c r="P486" s="15"/>
      <c r="Q486" s="15"/>
      <c r="R486" s="15"/>
      <c r="V486" s="240"/>
    </row>
    <row r="487">
      <c r="A487" s="15"/>
      <c r="B487" s="15"/>
      <c r="C487" s="15"/>
      <c r="D487" s="15"/>
      <c r="E487" s="82"/>
      <c r="F487" s="15"/>
      <c r="G487" s="15"/>
      <c r="H487" s="15"/>
      <c r="I487" s="15"/>
      <c r="J487" s="15"/>
      <c r="K487" s="15"/>
      <c r="L487" s="15"/>
      <c r="M487" s="15"/>
      <c r="N487" s="15"/>
      <c r="O487" s="15"/>
      <c r="P487" s="15"/>
      <c r="Q487" s="15"/>
      <c r="R487" s="15"/>
      <c r="V487" s="240"/>
    </row>
    <row r="488">
      <c r="A488" s="15"/>
      <c r="B488" s="15"/>
      <c r="C488" s="15"/>
      <c r="D488" s="15"/>
      <c r="E488" s="82"/>
      <c r="F488" s="15"/>
      <c r="G488" s="15"/>
      <c r="H488" s="15"/>
      <c r="I488" s="15"/>
      <c r="J488" s="15"/>
      <c r="K488" s="15"/>
      <c r="L488" s="15"/>
      <c r="M488" s="15"/>
      <c r="N488" s="15"/>
      <c r="O488" s="15"/>
      <c r="P488" s="15"/>
      <c r="Q488" s="15"/>
      <c r="R488" s="15"/>
      <c r="V488" s="240"/>
    </row>
    <row r="489">
      <c r="A489" s="15"/>
      <c r="B489" s="15"/>
      <c r="C489" s="15"/>
      <c r="D489" s="15"/>
      <c r="E489" s="82"/>
      <c r="F489" s="15"/>
      <c r="G489" s="15"/>
      <c r="H489" s="15"/>
      <c r="I489" s="15"/>
      <c r="J489" s="15"/>
      <c r="K489" s="15"/>
      <c r="L489" s="15"/>
      <c r="M489" s="15"/>
      <c r="N489" s="15"/>
      <c r="O489" s="15"/>
      <c r="P489" s="15"/>
      <c r="Q489" s="15"/>
      <c r="R489" s="15"/>
      <c r="V489" s="240"/>
    </row>
    <row r="490">
      <c r="A490" s="15"/>
      <c r="B490" s="15"/>
      <c r="C490" s="15"/>
      <c r="D490" s="15"/>
      <c r="E490" s="82"/>
      <c r="F490" s="15"/>
      <c r="G490" s="15"/>
      <c r="H490" s="15"/>
      <c r="I490" s="15"/>
      <c r="J490" s="15"/>
      <c r="K490" s="15"/>
      <c r="L490" s="15"/>
      <c r="M490" s="15"/>
      <c r="N490" s="15"/>
      <c r="O490" s="15"/>
      <c r="P490" s="15"/>
      <c r="Q490" s="15"/>
      <c r="R490" s="15"/>
      <c r="V490" s="240"/>
    </row>
    <row r="491">
      <c r="A491" s="15"/>
      <c r="B491" s="15"/>
      <c r="C491" s="15"/>
      <c r="D491" s="15"/>
      <c r="E491" s="82"/>
      <c r="F491" s="15"/>
      <c r="G491" s="15"/>
      <c r="H491" s="15"/>
      <c r="I491" s="15"/>
      <c r="J491" s="15"/>
      <c r="K491" s="15"/>
      <c r="L491" s="15"/>
      <c r="M491" s="15"/>
      <c r="N491" s="15"/>
      <c r="O491" s="15"/>
      <c r="P491" s="15"/>
      <c r="Q491" s="15"/>
      <c r="R491" s="15"/>
      <c r="V491" s="240"/>
    </row>
    <row r="492">
      <c r="A492" s="15"/>
      <c r="B492" s="15"/>
      <c r="C492" s="15"/>
      <c r="D492" s="15"/>
      <c r="E492" s="82"/>
      <c r="F492" s="15"/>
      <c r="G492" s="15"/>
      <c r="H492" s="15"/>
      <c r="I492" s="15"/>
      <c r="J492" s="15"/>
      <c r="K492" s="15"/>
      <c r="L492" s="15"/>
      <c r="M492" s="15"/>
      <c r="N492" s="15"/>
      <c r="O492" s="15"/>
      <c r="P492" s="15"/>
      <c r="Q492" s="15"/>
      <c r="R492" s="15"/>
      <c r="V492" s="240"/>
    </row>
    <row r="493">
      <c r="A493" s="15"/>
      <c r="B493" s="15"/>
      <c r="C493" s="15"/>
      <c r="D493" s="15"/>
      <c r="E493" s="82"/>
      <c r="F493" s="15"/>
      <c r="G493" s="15"/>
      <c r="H493" s="15"/>
      <c r="I493" s="15"/>
      <c r="J493" s="15"/>
      <c r="K493" s="15"/>
      <c r="L493" s="15"/>
      <c r="M493" s="15"/>
      <c r="N493" s="15"/>
      <c r="O493" s="15"/>
      <c r="P493" s="15"/>
      <c r="Q493" s="15"/>
      <c r="R493" s="15"/>
      <c r="V493" s="240"/>
    </row>
    <row r="494">
      <c r="A494" s="15"/>
      <c r="B494" s="15"/>
      <c r="C494" s="15"/>
      <c r="D494" s="15"/>
      <c r="E494" s="82"/>
      <c r="F494" s="15"/>
      <c r="G494" s="15"/>
      <c r="H494" s="15"/>
      <c r="I494" s="15"/>
      <c r="J494" s="15"/>
      <c r="K494" s="15"/>
      <c r="L494" s="15"/>
      <c r="M494" s="15"/>
      <c r="N494" s="15"/>
      <c r="O494" s="15"/>
      <c r="P494" s="15"/>
      <c r="Q494" s="15"/>
      <c r="R494" s="15"/>
      <c r="V494" s="240"/>
    </row>
    <row r="495">
      <c r="A495" s="15"/>
      <c r="B495" s="15"/>
      <c r="C495" s="15"/>
      <c r="D495" s="15"/>
      <c r="E495" s="82"/>
      <c r="F495" s="15"/>
      <c r="G495" s="15"/>
      <c r="H495" s="15"/>
      <c r="I495" s="15"/>
      <c r="J495" s="15"/>
      <c r="K495" s="15"/>
      <c r="L495" s="15"/>
      <c r="M495" s="15"/>
      <c r="N495" s="15"/>
      <c r="O495" s="15"/>
      <c r="P495" s="15"/>
      <c r="Q495" s="15"/>
      <c r="R495" s="15"/>
      <c r="V495" s="240"/>
    </row>
    <row r="496">
      <c r="A496" s="15"/>
      <c r="B496" s="15"/>
      <c r="C496" s="15"/>
      <c r="D496" s="15"/>
      <c r="E496" s="82"/>
      <c r="F496" s="15"/>
      <c r="G496" s="15"/>
      <c r="H496" s="15"/>
      <c r="I496" s="15"/>
      <c r="J496" s="15"/>
      <c r="K496" s="15"/>
      <c r="L496" s="15"/>
      <c r="M496" s="15"/>
      <c r="N496" s="15"/>
      <c r="O496" s="15"/>
      <c r="P496" s="15"/>
      <c r="Q496" s="15"/>
      <c r="R496" s="15"/>
      <c r="V496" s="240"/>
    </row>
    <row r="497">
      <c r="A497" s="15"/>
      <c r="B497" s="15"/>
      <c r="C497" s="15"/>
      <c r="D497" s="15"/>
      <c r="E497" s="82"/>
      <c r="F497" s="15"/>
      <c r="G497" s="15"/>
      <c r="H497" s="15"/>
      <c r="I497" s="15"/>
      <c r="J497" s="15"/>
      <c r="K497" s="15"/>
      <c r="L497" s="15"/>
      <c r="M497" s="15"/>
      <c r="N497" s="15"/>
      <c r="O497" s="15"/>
      <c r="P497" s="15"/>
      <c r="Q497" s="15"/>
      <c r="R497" s="15"/>
      <c r="V497" s="240"/>
    </row>
    <row r="498">
      <c r="A498" s="15"/>
      <c r="B498" s="15"/>
      <c r="C498" s="15"/>
      <c r="D498" s="15"/>
      <c r="E498" s="82"/>
      <c r="F498" s="15"/>
      <c r="G498" s="15"/>
      <c r="H498" s="15"/>
      <c r="I498" s="15"/>
      <c r="J498" s="15"/>
      <c r="K498" s="15"/>
      <c r="L498" s="15"/>
      <c r="M498" s="15"/>
      <c r="N498" s="15"/>
      <c r="O498" s="15"/>
      <c r="P498" s="15"/>
      <c r="Q498" s="15"/>
      <c r="R498" s="15"/>
      <c r="V498" s="240"/>
    </row>
    <row r="499">
      <c r="A499" s="15"/>
      <c r="B499" s="15"/>
      <c r="C499" s="15"/>
      <c r="D499" s="15"/>
      <c r="E499" s="82"/>
      <c r="F499" s="15"/>
      <c r="G499" s="15"/>
      <c r="H499" s="15"/>
      <c r="I499" s="15"/>
      <c r="J499" s="15"/>
      <c r="K499" s="15"/>
      <c r="L499" s="15"/>
      <c r="M499" s="15"/>
      <c r="N499" s="15"/>
      <c r="O499" s="15"/>
      <c r="P499" s="15"/>
      <c r="Q499" s="15"/>
      <c r="R499" s="15"/>
      <c r="V499" s="240"/>
    </row>
    <row r="500">
      <c r="A500" s="15"/>
      <c r="B500" s="15"/>
      <c r="C500" s="15"/>
      <c r="D500" s="15"/>
      <c r="E500" s="82"/>
      <c r="F500" s="15"/>
      <c r="G500" s="15"/>
      <c r="H500" s="15"/>
      <c r="I500" s="15"/>
      <c r="J500" s="15"/>
      <c r="K500" s="15"/>
      <c r="L500" s="15"/>
      <c r="M500" s="15"/>
      <c r="N500" s="15"/>
      <c r="O500" s="15"/>
      <c r="P500" s="15"/>
      <c r="Q500" s="15"/>
      <c r="R500" s="15"/>
      <c r="V500" s="240"/>
    </row>
    <row r="501">
      <c r="A501" s="15"/>
      <c r="B501" s="15"/>
      <c r="C501" s="15"/>
      <c r="D501" s="15"/>
      <c r="E501" s="82"/>
      <c r="F501" s="15"/>
      <c r="G501" s="15"/>
      <c r="H501" s="15"/>
      <c r="I501" s="15"/>
      <c r="J501" s="15"/>
      <c r="K501" s="15"/>
      <c r="L501" s="15"/>
      <c r="M501" s="15"/>
      <c r="N501" s="15"/>
      <c r="O501" s="15"/>
      <c r="P501" s="15"/>
      <c r="Q501" s="15"/>
      <c r="R501" s="15"/>
      <c r="V501" s="240"/>
    </row>
    <row r="502">
      <c r="A502" s="15"/>
      <c r="B502" s="15"/>
      <c r="C502" s="15"/>
      <c r="D502" s="15"/>
      <c r="E502" s="82"/>
      <c r="F502" s="15"/>
      <c r="G502" s="15"/>
      <c r="H502" s="15"/>
      <c r="I502" s="15"/>
      <c r="J502" s="15"/>
      <c r="K502" s="15"/>
      <c r="L502" s="15"/>
      <c r="M502" s="15"/>
      <c r="N502" s="15"/>
      <c r="O502" s="15"/>
      <c r="P502" s="15"/>
      <c r="Q502" s="15"/>
      <c r="R502" s="15"/>
      <c r="V502" s="240"/>
    </row>
    <row r="503">
      <c r="A503" s="15"/>
      <c r="B503" s="15"/>
      <c r="C503" s="15"/>
      <c r="D503" s="15"/>
      <c r="E503" s="82"/>
      <c r="F503" s="15"/>
      <c r="G503" s="15"/>
      <c r="H503" s="15"/>
      <c r="I503" s="15"/>
      <c r="J503" s="15"/>
      <c r="K503" s="15"/>
      <c r="L503" s="15"/>
      <c r="M503" s="15"/>
      <c r="N503" s="15"/>
      <c r="O503" s="15"/>
      <c r="P503" s="15"/>
      <c r="Q503" s="15"/>
      <c r="R503" s="15"/>
      <c r="V503" s="240"/>
    </row>
    <row r="504">
      <c r="A504" s="15"/>
      <c r="B504" s="15"/>
      <c r="C504" s="15"/>
      <c r="D504" s="15"/>
      <c r="E504" s="82"/>
      <c r="F504" s="15"/>
      <c r="G504" s="15"/>
      <c r="H504" s="15"/>
      <c r="I504" s="15"/>
      <c r="J504" s="15"/>
      <c r="K504" s="15"/>
      <c r="L504" s="15"/>
      <c r="M504" s="15"/>
      <c r="N504" s="15"/>
      <c r="O504" s="15"/>
      <c r="P504" s="15"/>
      <c r="Q504" s="15"/>
      <c r="R504" s="15"/>
      <c r="V504" s="240"/>
    </row>
    <row r="505">
      <c r="A505" s="15"/>
      <c r="B505" s="15"/>
      <c r="C505" s="15"/>
      <c r="D505" s="15"/>
      <c r="E505" s="82"/>
      <c r="F505" s="15"/>
      <c r="G505" s="15"/>
      <c r="H505" s="15"/>
      <c r="I505" s="15"/>
      <c r="J505" s="15"/>
      <c r="K505" s="15"/>
      <c r="L505" s="15"/>
      <c r="M505" s="15"/>
      <c r="N505" s="15"/>
      <c r="O505" s="15"/>
      <c r="P505" s="15"/>
      <c r="Q505" s="15"/>
      <c r="R505" s="15"/>
      <c r="V505" s="240"/>
    </row>
    <row r="506">
      <c r="A506" s="15"/>
      <c r="B506" s="15"/>
      <c r="C506" s="15"/>
      <c r="D506" s="15"/>
      <c r="E506" s="82"/>
      <c r="F506" s="15"/>
      <c r="G506" s="15"/>
      <c r="H506" s="15"/>
      <c r="I506" s="15"/>
      <c r="J506" s="15"/>
      <c r="K506" s="15"/>
      <c r="L506" s="15"/>
      <c r="M506" s="15"/>
      <c r="N506" s="15"/>
      <c r="O506" s="15"/>
      <c r="P506" s="15"/>
      <c r="Q506" s="15"/>
      <c r="R506" s="15"/>
      <c r="V506" s="240"/>
    </row>
    <row r="507">
      <c r="A507" s="15"/>
      <c r="B507" s="15"/>
      <c r="C507" s="15"/>
      <c r="D507" s="15"/>
      <c r="E507" s="82"/>
      <c r="F507" s="15"/>
      <c r="G507" s="15"/>
      <c r="H507" s="15"/>
      <c r="I507" s="15"/>
      <c r="J507" s="15"/>
      <c r="K507" s="15"/>
      <c r="L507" s="15"/>
      <c r="M507" s="15"/>
      <c r="N507" s="15"/>
      <c r="O507" s="15"/>
      <c r="P507" s="15"/>
      <c r="Q507" s="15"/>
      <c r="R507" s="15"/>
      <c r="V507" s="240"/>
    </row>
    <row r="508">
      <c r="A508" s="15"/>
      <c r="B508" s="15"/>
      <c r="C508" s="15"/>
      <c r="D508" s="15"/>
      <c r="E508" s="82"/>
      <c r="F508" s="15"/>
      <c r="G508" s="15"/>
      <c r="H508" s="15"/>
      <c r="I508" s="15"/>
      <c r="J508" s="15"/>
      <c r="K508" s="15"/>
      <c r="L508" s="15"/>
      <c r="M508" s="15"/>
      <c r="N508" s="15"/>
      <c r="O508" s="15"/>
      <c r="P508" s="15"/>
      <c r="Q508" s="15"/>
      <c r="R508" s="15"/>
      <c r="V508" s="240"/>
    </row>
    <row r="509">
      <c r="A509" s="15"/>
      <c r="B509" s="15"/>
      <c r="C509" s="15"/>
      <c r="D509" s="15"/>
      <c r="E509" s="82"/>
      <c r="F509" s="15"/>
      <c r="G509" s="15"/>
      <c r="H509" s="15"/>
      <c r="I509" s="15"/>
      <c r="J509" s="15"/>
      <c r="K509" s="15"/>
      <c r="L509" s="15"/>
      <c r="M509" s="15"/>
      <c r="N509" s="15"/>
      <c r="O509" s="15"/>
      <c r="P509" s="15"/>
      <c r="Q509" s="15"/>
      <c r="R509" s="15"/>
      <c r="V509" s="240"/>
    </row>
    <row r="510">
      <c r="A510" s="15"/>
      <c r="B510" s="15"/>
      <c r="C510" s="15"/>
      <c r="D510" s="15"/>
      <c r="E510" s="82"/>
      <c r="F510" s="15"/>
      <c r="G510" s="15"/>
      <c r="H510" s="15"/>
      <c r="I510" s="15"/>
      <c r="J510" s="15"/>
      <c r="K510" s="15"/>
      <c r="L510" s="15"/>
      <c r="M510" s="15"/>
      <c r="N510" s="15"/>
      <c r="O510" s="15"/>
      <c r="P510" s="15"/>
      <c r="Q510" s="15"/>
      <c r="R510" s="15"/>
      <c r="V510" s="240"/>
    </row>
    <row r="511">
      <c r="A511" s="15"/>
      <c r="B511" s="15"/>
      <c r="C511" s="15"/>
      <c r="D511" s="15"/>
      <c r="E511" s="82"/>
      <c r="F511" s="15"/>
      <c r="G511" s="15"/>
      <c r="H511" s="15"/>
      <c r="I511" s="15"/>
      <c r="J511" s="15"/>
      <c r="K511" s="15"/>
      <c r="L511" s="15"/>
      <c r="M511" s="15"/>
      <c r="N511" s="15"/>
      <c r="O511" s="15"/>
      <c r="P511" s="15"/>
      <c r="Q511" s="15"/>
      <c r="R511" s="15"/>
      <c r="V511" s="240"/>
    </row>
    <row r="512">
      <c r="A512" s="15"/>
      <c r="B512" s="15"/>
      <c r="C512" s="15"/>
      <c r="D512" s="15"/>
      <c r="E512" s="82"/>
      <c r="F512" s="15"/>
      <c r="G512" s="15"/>
      <c r="H512" s="15"/>
      <c r="I512" s="15"/>
      <c r="J512" s="15"/>
      <c r="K512" s="15"/>
      <c r="L512" s="15"/>
      <c r="M512" s="15"/>
      <c r="N512" s="15"/>
      <c r="O512" s="15"/>
      <c r="P512" s="15"/>
      <c r="Q512" s="15"/>
      <c r="R512" s="15"/>
      <c r="V512" s="240"/>
    </row>
    <row r="513">
      <c r="A513" s="15"/>
      <c r="B513" s="15"/>
      <c r="C513" s="15"/>
      <c r="D513" s="15"/>
      <c r="E513" s="82"/>
      <c r="F513" s="15"/>
      <c r="G513" s="15"/>
      <c r="H513" s="15"/>
      <c r="I513" s="15"/>
      <c r="J513" s="15"/>
      <c r="K513" s="15"/>
      <c r="L513" s="15"/>
      <c r="M513" s="15"/>
      <c r="N513" s="15"/>
      <c r="O513" s="15"/>
      <c r="P513" s="15"/>
      <c r="Q513" s="15"/>
      <c r="R513" s="15"/>
      <c r="V513" s="240"/>
    </row>
    <row r="514">
      <c r="A514" s="15"/>
      <c r="B514" s="15"/>
      <c r="C514" s="15"/>
      <c r="D514" s="15"/>
      <c r="E514" s="82"/>
      <c r="F514" s="15"/>
      <c r="G514" s="15"/>
      <c r="H514" s="15"/>
      <c r="I514" s="15"/>
      <c r="J514" s="15"/>
      <c r="K514" s="15"/>
      <c r="L514" s="15"/>
      <c r="M514" s="15"/>
      <c r="N514" s="15"/>
      <c r="O514" s="15"/>
      <c r="P514" s="15"/>
      <c r="Q514" s="15"/>
      <c r="R514" s="15"/>
      <c r="V514" s="240"/>
    </row>
    <row r="515">
      <c r="A515" s="15"/>
      <c r="B515" s="15"/>
      <c r="C515" s="15"/>
      <c r="D515" s="15"/>
      <c r="E515" s="82"/>
      <c r="F515" s="15"/>
      <c r="G515" s="15"/>
      <c r="H515" s="15"/>
      <c r="I515" s="15"/>
      <c r="J515" s="15"/>
      <c r="K515" s="15"/>
      <c r="L515" s="15"/>
      <c r="M515" s="15"/>
      <c r="N515" s="15"/>
      <c r="O515" s="15"/>
      <c r="P515" s="15"/>
      <c r="Q515" s="15"/>
      <c r="R515" s="15"/>
      <c r="V515" s="240"/>
    </row>
    <row r="516">
      <c r="A516" s="15"/>
      <c r="B516" s="15"/>
      <c r="C516" s="15"/>
      <c r="D516" s="15"/>
      <c r="E516" s="82"/>
      <c r="F516" s="15"/>
      <c r="G516" s="15"/>
      <c r="H516" s="15"/>
      <c r="I516" s="15"/>
      <c r="J516" s="15"/>
      <c r="K516" s="15"/>
      <c r="L516" s="15"/>
      <c r="M516" s="15"/>
      <c r="N516" s="15"/>
      <c r="O516" s="15"/>
      <c r="P516" s="15"/>
      <c r="Q516" s="15"/>
      <c r="R516" s="15"/>
      <c r="V516" s="240"/>
    </row>
    <row r="517">
      <c r="A517" s="15"/>
      <c r="B517" s="15"/>
      <c r="C517" s="15"/>
      <c r="D517" s="15"/>
      <c r="E517" s="82"/>
      <c r="F517" s="15"/>
      <c r="G517" s="15"/>
      <c r="H517" s="15"/>
      <c r="I517" s="15"/>
      <c r="J517" s="15"/>
      <c r="K517" s="15"/>
      <c r="L517" s="15"/>
      <c r="M517" s="15"/>
      <c r="N517" s="15"/>
      <c r="O517" s="15"/>
      <c r="P517" s="15"/>
      <c r="Q517" s="15"/>
      <c r="R517" s="15"/>
      <c r="V517" s="240"/>
    </row>
    <row r="518">
      <c r="A518" s="15"/>
      <c r="B518" s="15"/>
      <c r="C518" s="15"/>
      <c r="D518" s="15"/>
      <c r="E518" s="82"/>
      <c r="F518" s="15"/>
      <c r="G518" s="15"/>
      <c r="H518" s="15"/>
      <c r="I518" s="15"/>
      <c r="J518" s="15"/>
      <c r="K518" s="15"/>
      <c r="L518" s="15"/>
      <c r="M518" s="15"/>
      <c r="N518" s="15"/>
      <c r="O518" s="15"/>
      <c r="P518" s="15"/>
      <c r="Q518" s="15"/>
      <c r="R518" s="15"/>
      <c r="V518" s="240"/>
    </row>
    <row r="519">
      <c r="A519" s="15"/>
      <c r="B519" s="15"/>
      <c r="C519" s="15"/>
      <c r="D519" s="15"/>
      <c r="E519" s="82"/>
      <c r="F519" s="15"/>
      <c r="G519" s="15"/>
      <c r="H519" s="15"/>
      <c r="I519" s="15"/>
      <c r="J519" s="15"/>
      <c r="K519" s="15"/>
      <c r="L519" s="15"/>
      <c r="M519" s="15"/>
      <c r="N519" s="15"/>
      <c r="O519" s="15"/>
      <c r="P519" s="15"/>
      <c r="Q519" s="15"/>
      <c r="R519" s="15"/>
      <c r="V519" s="240"/>
    </row>
    <row r="520">
      <c r="A520" s="15"/>
      <c r="B520" s="15"/>
      <c r="C520" s="15"/>
      <c r="D520" s="15"/>
      <c r="E520" s="82"/>
      <c r="F520" s="15"/>
      <c r="G520" s="15"/>
      <c r="H520" s="15"/>
      <c r="I520" s="15"/>
      <c r="J520" s="15"/>
      <c r="K520" s="15"/>
      <c r="L520" s="15"/>
      <c r="M520" s="15"/>
      <c r="N520" s="15"/>
      <c r="O520" s="15"/>
      <c r="P520" s="15"/>
      <c r="Q520" s="15"/>
      <c r="R520" s="15"/>
      <c r="V520" s="240"/>
    </row>
    <row r="521">
      <c r="A521" s="15"/>
      <c r="B521" s="15"/>
      <c r="C521" s="15"/>
      <c r="D521" s="15"/>
      <c r="E521" s="82"/>
      <c r="F521" s="15"/>
      <c r="G521" s="15"/>
      <c r="H521" s="15"/>
      <c r="I521" s="15"/>
      <c r="J521" s="15"/>
      <c r="K521" s="15"/>
      <c r="L521" s="15"/>
      <c r="M521" s="15"/>
      <c r="N521" s="15"/>
      <c r="O521" s="15"/>
      <c r="P521" s="15"/>
      <c r="Q521" s="15"/>
      <c r="R521" s="15"/>
      <c r="V521" s="240"/>
    </row>
    <row r="522">
      <c r="A522" s="15"/>
      <c r="B522" s="15"/>
      <c r="C522" s="15"/>
      <c r="D522" s="15"/>
      <c r="E522" s="82"/>
      <c r="F522" s="15"/>
      <c r="G522" s="15"/>
      <c r="H522" s="15"/>
      <c r="I522" s="15"/>
      <c r="J522" s="15"/>
      <c r="K522" s="15"/>
      <c r="L522" s="15"/>
      <c r="M522" s="15"/>
      <c r="N522" s="15"/>
      <c r="O522" s="15"/>
      <c r="P522" s="15"/>
      <c r="Q522" s="15"/>
      <c r="R522" s="15"/>
      <c r="V522" s="240"/>
    </row>
    <row r="523">
      <c r="A523" s="15"/>
      <c r="B523" s="15"/>
      <c r="C523" s="15"/>
      <c r="D523" s="15"/>
      <c r="E523" s="82"/>
      <c r="F523" s="15"/>
      <c r="G523" s="15"/>
      <c r="H523" s="15"/>
      <c r="I523" s="15"/>
      <c r="J523" s="15"/>
      <c r="K523" s="15"/>
      <c r="L523" s="15"/>
      <c r="M523" s="15"/>
      <c r="N523" s="15"/>
      <c r="O523" s="15"/>
      <c r="P523" s="15"/>
      <c r="Q523" s="15"/>
      <c r="R523" s="15"/>
      <c r="V523" s="240"/>
    </row>
    <row r="524">
      <c r="A524" s="15"/>
      <c r="B524" s="15"/>
      <c r="C524" s="15"/>
      <c r="D524" s="15"/>
      <c r="E524" s="82"/>
      <c r="F524" s="15"/>
      <c r="G524" s="15"/>
      <c r="H524" s="15"/>
      <c r="I524" s="15"/>
      <c r="J524" s="15"/>
      <c r="K524" s="15"/>
      <c r="L524" s="15"/>
      <c r="M524" s="15"/>
      <c r="N524" s="15"/>
      <c r="O524" s="15"/>
      <c r="P524" s="15"/>
      <c r="Q524" s="15"/>
      <c r="R524" s="15"/>
      <c r="V524" s="240"/>
    </row>
    <row r="525">
      <c r="A525" s="15"/>
      <c r="B525" s="15"/>
      <c r="C525" s="15"/>
      <c r="D525" s="15"/>
      <c r="E525" s="82"/>
      <c r="F525" s="15"/>
      <c r="G525" s="15"/>
      <c r="H525" s="15"/>
      <c r="I525" s="15"/>
      <c r="J525" s="15"/>
      <c r="K525" s="15"/>
      <c r="L525" s="15"/>
      <c r="M525" s="15"/>
      <c r="N525" s="15"/>
      <c r="O525" s="15"/>
      <c r="P525" s="15"/>
      <c r="Q525" s="15"/>
      <c r="R525" s="15"/>
      <c r="V525" s="240"/>
    </row>
    <row r="526">
      <c r="A526" s="15"/>
      <c r="B526" s="15"/>
      <c r="C526" s="15"/>
      <c r="D526" s="15"/>
      <c r="E526" s="82"/>
      <c r="F526" s="15"/>
      <c r="G526" s="15"/>
      <c r="H526" s="15"/>
      <c r="I526" s="15"/>
      <c r="J526" s="15"/>
      <c r="K526" s="15"/>
      <c r="L526" s="15"/>
      <c r="M526" s="15"/>
      <c r="N526" s="15"/>
      <c r="O526" s="15"/>
      <c r="P526" s="15"/>
      <c r="Q526" s="15"/>
      <c r="R526" s="15"/>
      <c r="V526" s="240"/>
    </row>
    <row r="527">
      <c r="A527" s="15"/>
      <c r="B527" s="15"/>
      <c r="C527" s="15"/>
      <c r="D527" s="15"/>
      <c r="E527" s="82"/>
      <c r="F527" s="15"/>
      <c r="G527" s="15"/>
      <c r="H527" s="15"/>
      <c r="I527" s="15"/>
      <c r="J527" s="15"/>
      <c r="K527" s="15"/>
      <c r="L527" s="15"/>
      <c r="M527" s="15"/>
      <c r="N527" s="15"/>
      <c r="O527" s="15"/>
      <c r="P527" s="15"/>
      <c r="Q527" s="15"/>
      <c r="R527" s="15"/>
      <c r="V527" s="240"/>
    </row>
    <row r="528">
      <c r="A528" s="15"/>
      <c r="B528" s="15"/>
      <c r="C528" s="15"/>
      <c r="D528" s="15"/>
      <c r="E528" s="82"/>
      <c r="F528" s="15"/>
      <c r="G528" s="15"/>
      <c r="H528" s="15"/>
      <c r="I528" s="15"/>
      <c r="J528" s="15"/>
      <c r="K528" s="15"/>
      <c r="L528" s="15"/>
      <c r="M528" s="15"/>
      <c r="N528" s="15"/>
      <c r="O528" s="15"/>
      <c r="P528" s="15"/>
      <c r="Q528" s="15"/>
      <c r="R528" s="15"/>
      <c r="V528" s="240"/>
    </row>
    <row r="529">
      <c r="A529" s="15"/>
      <c r="B529" s="15"/>
      <c r="C529" s="15"/>
      <c r="D529" s="15"/>
      <c r="E529" s="82"/>
      <c r="F529" s="15"/>
      <c r="G529" s="15"/>
      <c r="H529" s="15"/>
      <c r="I529" s="15"/>
      <c r="J529" s="15"/>
      <c r="K529" s="15"/>
      <c r="L529" s="15"/>
      <c r="M529" s="15"/>
      <c r="N529" s="15"/>
      <c r="O529" s="15"/>
      <c r="P529" s="15"/>
      <c r="Q529" s="15"/>
      <c r="R529" s="15"/>
      <c r="V529" s="240"/>
    </row>
    <row r="530">
      <c r="A530" s="15"/>
      <c r="B530" s="15"/>
      <c r="C530" s="15"/>
      <c r="D530" s="15"/>
      <c r="E530" s="82"/>
      <c r="F530" s="15"/>
      <c r="G530" s="15"/>
      <c r="H530" s="15"/>
      <c r="I530" s="15"/>
      <c r="J530" s="15"/>
      <c r="K530" s="15"/>
      <c r="L530" s="15"/>
      <c r="M530" s="15"/>
      <c r="N530" s="15"/>
      <c r="O530" s="15"/>
      <c r="P530" s="15"/>
      <c r="Q530" s="15"/>
      <c r="R530" s="15"/>
      <c r="V530" s="240"/>
    </row>
    <row r="531">
      <c r="A531" s="15"/>
      <c r="B531" s="15"/>
      <c r="C531" s="15"/>
      <c r="D531" s="15"/>
      <c r="E531" s="82"/>
      <c r="F531" s="15"/>
      <c r="G531" s="15"/>
      <c r="H531" s="15"/>
      <c r="I531" s="15"/>
      <c r="J531" s="15"/>
      <c r="K531" s="15"/>
      <c r="L531" s="15"/>
      <c r="M531" s="15"/>
      <c r="N531" s="15"/>
      <c r="O531" s="15"/>
      <c r="P531" s="15"/>
      <c r="Q531" s="15"/>
      <c r="R531" s="15"/>
      <c r="V531" s="240"/>
    </row>
    <row r="532">
      <c r="A532" s="15"/>
      <c r="B532" s="15"/>
      <c r="C532" s="15"/>
      <c r="D532" s="15"/>
      <c r="E532" s="82"/>
      <c r="F532" s="15"/>
      <c r="G532" s="15"/>
      <c r="H532" s="15"/>
      <c r="I532" s="15"/>
      <c r="J532" s="15"/>
      <c r="K532" s="15"/>
      <c r="L532" s="15"/>
      <c r="M532" s="15"/>
      <c r="N532" s="15"/>
      <c r="O532" s="15"/>
      <c r="P532" s="15"/>
      <c r="Q532" s="15"/>
      <c r="R532" s="15"/>
      <c r="V532" s="240"/>
    </row>
    <row r="533">
      <c r="A533" s="15"/>
      <c r="B533" s="15"/>
      <c r="C533" s="15"/>
      <c r="D533" s="15"/>
      <c r="E533" s="82"/>
      <c r="F533" s="15"/>
      <c r="G533" s="15"/>
      <c r="H533" s="15"/>
      <c r="I533" s="15"/>
      <c r="J533" s="15"/>
      <c r="K533" s="15"/>
      <c r="L533" s="15"/>
      <c r="M533" s="15"/>
      <c r="N533" s="15"/>
      <c r="O533" s="15"/>
      <c r="P533" s="15"/>
      <c r="Q533" s="15"/>
      <c r="R533" s="15"/>
      <c r="V533" s="240"/>
    </row>
    <row r="534">
      <c r="A534" s="15"/>
      <c r="B534" s="15"/>
      <c r="C534" s="15"/>
      <c r="D534" s="15"/>
      <c r="E534" s="82"/>
      <c r="F534" s="15"/>
      <c r="G534" s="15"/>
      <c r="H534" s="15"/>
      <c r="I534" s="15"/>
      <c r="J534" s="15"/>
      <c r="K534" s="15"/>
      <c r="L534" s="15"/>
      <c r="M534" s="15"/>
      <c r="N534" s="15"/>
      <c r="O534" s="15"/>
      <c r="P534" s="15"/>
      <c r="Q534" s="15"/>
      <c r="R534" s="15"/>
      <c r="V534" s="240"/>
    </row>
    <row r="535">
      <c r="A535" s="15"/>
      <c r="B535" s="15"/>
      <c r="C535" s="15"/>
      <c r="D535" s="15"/>
      <c r="E535" s="82"/>
      <c r="F535" s="15"/>
      <c r="G535" s="15"/>
      <c r="H535" s="15"/>
      <c r="I535" s="15"/>
      <c r="J535" s="15"/>
      <c r="K535" s="15"/>
      <c r="L535" s="15"/>
      <c r="M535" s="15"/>
      <c r="N535" s="15"/>
      <c r="O535" s="15"/>
      <c r="P535" s="15"/>
      <c r="Q535" s="15"/>
      <c r="R535" s="15"/>
      <c r="V535" s="240"/>
    </row>
    <row r="536">
      <c r="A536" s="15"/>
      <c r="B536" s="15"/>
      <c r="C536" s="15"/>
      <c r="D536" s="15"/>
      <c r="E536" s="82"/>
      <c r="F536" s="15"/>
      <c r="G536" s="15"/>
      <c r="H536" s="15"/>
      <c r="I536" s="15"/>
      <c r="J536" s="15"/>
      <c r="K536" s="15"/>
      <c r="L536" s="15"/>
      <c r="M536" s="15"/>
      <c r="N536" s="15"/>
      <c r="O536" s="15"/>
      <c r="P536" s="15"/>
      <c r="Q536" s="15"/>
      <c r="R536" s="15"/>
      <c r="V536" s="240"/>
    </row>
    <row r="537">
      <c r="A537" s="15"/>
      <c r="B537" s="15"/>
      <c r="C537" s="15"/>
      <c r="D537" s="15"/>
      <c r="E537" s="82"/>
      <c r="F537" s="15"/>
      <c r="G537" s="15"/>
      <c r="H537" s="15"/>
      <c r="I537" s="15"/>
      <c r="J537" s="15"/>
      <c r="K537" s="15"/>
      <c r="L537" s="15"/>
      <c r="M537" s="15"/>
      <c r="N537" s="15"/>
      <c r="O537" s="15"/>
      <c r="P537" s="15"/>
      <c r="Q537" s="15"/>
      <c r="R537" s="15"/>
      <c r="V537" s="240"/>
    </row>
    <row r="538">
      <c r="A538" s="15"/>
      <c r="B538" s="15"/>
      <c r="C538" s="15"/>
      <c r="D538" s="15"/>
      <c r="E538" s="82"/>
      <c r="F538" s="15"/>
      <c r="G538" s="15"/>
      <c r="H538" s="15"/>
      <c r="I538" s="15"/>
      <c r="J538" s="15"/>
      <c r="K538" s="15"/>
      <c r="L538" s="15"/>
      <c r="M538" s="15"/>
      <c r="N538" s="15"/>
      <c r="O538" s="15"/>
      <c r="P538" s="15"/>
      <c r="Q538" s="15"/>
      <c r="R538" s="15"/>
      <c r="V538" s="240"/>
    </row>
    <row r="539">
      <c r="A539" s="15"/>
      <c r="B539" s="15"/>
      <c r="C539" s="15"/>
      <c r="D539" s="15"/>
      <c r="E539" s="82"/>
      <c r="F539" s="15"/>
      <c r="G539" s="15"/>
      <c r="H539" s="15"/>
      <c r="I539" s="15"/>
      <c r="J539" s="15"/>
      <c r="K539" s="15"/>
      <c r="L539" s="15"/>
      <c r="M539" s="15"/>
      <c r="N539" s="15"/>
      <c r="O539" s="15"/>
      <c r="P539" s="15"/>
      <c r="Q539" s="15"/>
      <c r="R539" s="15"/>
      <c r="V539" s="240"/>
    </row>
    <row r="540">
      <c r="A540" s="15"/>
      <c r="B540" s="15"/>
      <c r="C540" s="15"/>
      <c r="D540" s="15"/>
      <c r="E540" s="82"/>
      <c r="F540" s="15"/>
      <c r="G540" s="15"/>
      <c r="H540" s="15"/>
      <c r="I540" s="15"/>
      <c r="J540" s="15"/>
      <c r="K540" s="15"/>
      <c r="L540" s="15"/>
      <c r="M540" s="15"/>
      <c r="N540" s="15"/>
      <c r="O540" s="15"/>
      <c r="P540" s="15"/>
      <c r="Q540" s="15"/>
      <c r="R540" s="15"/>
      <c r="V540" s="240"/>
    </row>
    <row r="541">
      <c r="A541" s="15"/>
      <c r="B541" s="15"/>
      <c r="C541" s="15"/>
      <c r="D541" s="15"/>
      <c r="E541" s="82"/>
      <c r="F541" s="15"/>
      <c r="G541" s="15"/>
      <c r="H541" s="15"/>
      <c r="I541" s="15"/>
      <c r="J541" s="15"/>
      <c r="K541" s="15"/>
      <c r="L541" s="15"/>
      <c r="M541" s="15"/>
      <c r="N541" s="15"/>
      <c r="O541" s="15"/>
      <c r="P541" s="15"/>
      <c r="Q541" s="15"/>
      <c r="R541" s="15"/>
      <c r="V541" s="240"/>
    </row>
    <row r="542">
      <c r="A542" s="15"/>
      <c r="B542" s="15"/>
      <c r="C542" s="15"/>
      <c r="D542" s="15"/>
      <c r="E542" s="82"/>
      <c r="F542" s="15"/>
      <c r="G542" s="15"/>
      <c r="H542" s="15"/>
      <c r="I542" s="15"/>
      <c r="J542" s="15"/>
      <c r="K542" s="15"/>
      <c r="L542" s="15"/>
      <c r="M542" s="15"/>
      <c r="N542" s="15"/>
      <c r="O542" s="15"/>
      <c r="P542" s="15"/>
      <c r="Q542" s="15"/>
      <c r="R542" s="15"/>
      <c r="V542" s="240"/>
    </row>
    <row r="543">
      <c r="A543" s="15"/>
      <c r="B543" s="15"/>
      <c r="C543" s="15"/>
      <c r="D543" s="15"/>
      <c r="E543" s="82"/>
      <c r="F543" s="15"/>
      <c r="G543" s="15"/>
      <c r="H543" s="15"/>
      <c r="I543" s="15"/>
      <c r="J543" s="15"/>
      <c r="K543" s="15"/>
      <c r="L543" s="15"/>
      <c r="M543" s="15"/>
      <c r="N543" s="15"/>
      <c r="O543" s="15"/>
      <c r="P543" s="15"/>
      <c r="Q543" s="15"/>
      <c r="R543" s="15"/>
      <c r="V543" s="240"/>
    </row>
    <row r="544">
      <c r="A544" s="15"/>
      <c r="B544" s="15"/>
      <c r="C544" s="15"/>
      <c r="D544" s="15"/>
      <c r="E544" s="82"/>
      <c r="F544" s="15"/>
      <c r="G544" s="15"/>
      <c r="H544" s="15"/>
      <c r="I544" s="15"/>
      <c r="J544" s="15"/>
      <c r="K544" s="15"/>
      <c r="L544" s="15"/>
      <c r="M544" s="15"/>
      <c r="N544" s="15"/>
      <c r="O544" s="15"/>
      <c r="P544" s="15"/>
      <c r="Q544" s="15"/>
      <c r="R544" s="15"/>
      <c r="V544" s="240"/>
    </row>
    <row r="545">
      <c r="A545" s="15"/>
      <c r="B545" s="15"/>
      <c r="C545" s="15"/>
      <c r="D545" s="15"/>
      <c r="E545" s="82"/>
      <c r="F545" s="15"/>
      <c r="G545" s="15"/>
      <c r="H545" s="15"/>
      <c r="I545" s="15"/>
      <c r="J545" s="15"/>
      <c r="K545" s="15"/>
      <c r="L545" s="15"/>
      <c r="M545" s="15"/>
      <c r="N545" s="15"/>
      <c r="O545" s="15"/>
      <c r="P545" s="15"/>
      <c r="Q545" s="15"/>
      <c r="R545" s="15"/>
      <c r="V545" s="240"/>
    </row>
    <row r="546">
      <c r="A546" s="15"/>
      <c r="B546" s="15"/>
      <c r="C546" s="15"/>
      <c r="D546" s="15"/>
      <c r="E546" s="82"/>
      <c r="F546" s="15"/>
      <c r="G546" s="15"/>
      <c r="H546" s="15"/>
      <c r="I546" s="15"/>
      <c r="J546" s="15"/>
      <c r="K546" s="15"/>
      <c r="L546" s="15"/>
      <c r="M546" s="15"/>
      <c r="N546" s="15"/>
      <c r="O546" s="15"/>
      <c r="P546" s="15"/>
      <c r="Q546" s="15"/>
      <c r="R546" s="15"/>
      <c r="V546" s="240"/>
    </row>
    <row r="547">
      <c r="A547" s="15"/>
      <c r="B547" s="15"/>
      <c r="C547" s="15"/>
      <c r="D547" s="15"/>
      <c r="E547" s="82"/>
      <c r="F547" s="15"/>
      <c r="G547" s="15"/>
      <c r="H547" s="15"/>
      <c r="I547" s="15"/>
      <c r="J547" s="15"/>
      <c r="K547" s="15"/>
      <c r="L547" s="15"/>
      <c r="M547" s="15"/>
      <c r="N547" s="15"/>
      <c r="O547" s="15"/>
      <c r="P547" s="15"/>
      <c r="Q547" s="15"/>
      <c r="R547" s="15"/>
      <c r="V547" s="240"/>
    </row>
    <row r="548">
      <c r="A548" s="15"/>
      <c r="B548" s="15"/>
      <c r="C548" s="15"/>
      <c r="D548" s="15"/>
      <c r="E548" s="82"/>
      <c r="F548" s="15"/>
      <c r="G548" s="15"/>
      <c r="H548" s="15"/>
      <c r="I548" s="15"/>
      <c r="J548" s="15"/>
      <c r="K548" s="15"/>
      <c r="L548" s="15"/>
      <c r="M548" s="15"/>
      <c r="N548" s="15"/>
      <c r="O548" s="15"/>
      <c r="P548" s="15"/>
      <c r="Q548" s="15"/>
      <c r="R548" s="15"/>
      <c r="V548" s="240"/>
    </row>
    <row r="549">
      <c r="A549" s="15"/>
      <c r="B549" s="15"/>
      <c r="C549" s="15"/>
      <c r="D549" s="15"/>
      <c r="E549" s="82"/>
      <c r="F549" s="15"/>
      <c r="G549" s="15"/>
      <c r="H549" s="15"/>
      <c r="I549" s="15"/>
      <c r="J549" s="15"/>
      <c r="K549" s="15"/>
      <c r="L549" s="15"/>
      <c r="M549" s="15"/>
      <c r="N549" s="15"/>
      <c r="O549" s="15"/>
      <c r="P549" s="15"/>
      <c r="Q549" s="15"/>
      <c r="R549" s="15"/>
      <c r="V549" s="240"/>
    </row>
    <row r="550">
      <c r="A550" s="15"/>
      <c r="B550" s="15"/>
      <c r="C550" s="15"/>
      <c r="D550" s="15"/>
      <c r="E550" s="82"/>
      <c r="F550" s="15"/>
      <c r="G550" s="15"/>
      <c r="H550" s="15"/>
      <c r="I550" s="15"/>
      <c r="J550" s="15"/>
      <c r="K550" s="15"/>
      <c r="L550" s="15"/>
      <c r="M550" s="15"/>
      <c r="N550" s="15"/>
      <c r="O550" s="15"/>
      <c r="P550" s="15"/>
      <c r="Q550" s="15"/>
      <c r="R550" s="15"/>
      <c r="V550" s="240"/>
    </row>
    <row r="551">
      <c r="A551" s="15"/>
      <c r="B551" s="15"/>
      <c r="C551" s="15"/>
      <c r="D551" s="15"/>
      <c r="E551" s="82"/>
      <c r="F551" s="15"/>
      <c r="G551" s="15"/>
      <c r="H551" s="15"/>
      <c r="I551" s="15"/>
      <c r="J551" s="15"/>
      <c r="K551" s="15"/>
      <c r="L551" s="15"/>
      <c r="M551" s="15"/>
      <c r="N551" s="15"/>
      <c r="O551" s="15"/>
      <c r="P551" s="15"/>
      <c r="Q551" s="15"/>
      <c r="R551" s="15"/>
      <c r="V551" s="240"/>
    </row>
    <row r="552">
      <c r="A552" s="15"/>
      <c r="B552" s="15"/>
      <c r="C552" s="15"/>
      <c r="D552" s="15"/>
      <c r="E552" s="82"/>
      <c r="F552" s="15"/>
      <c r="G552" s="15"/>
      <c r="H552" s="15"/>
      <c r="I552" s="15"/>
      <c r="J552" s="15"/>
      <c r="K552" s="15"/>
      <c r="L552" s="15"/>
      <c r="M552" s="15"/>
      <c r="N552" s="15"/>
      <c r="O552" s="15"/>
      <c r="P552" s="15"/>
      <c r="Q552" s="15"/>
      <c r="R552" s="15"/>
      <c r="V552" s="240"/>
    </row>
    <row r="553">
      <c r="A553" s="15"/>
      <c r="B553" s="15"/>
      <c r="C553" s="15"/>
      <c r="D553" s="15"/>
      <c r="E553" s="82"/>
      <c r="F553" s="15"/>
      <c r="G553" s="15"/>
      <c r="H553" s="15"/>
      <c r="I553" s="15"/>
      <c r="J553" s="15"/>
      <c r="K553" s="15"/>
      <c r="L553" s="15"/>
      <c r="M553" s="15"/>
      <c r="N553" s="15"/>
      <c r="O553" s="15"/>
      <c r="P553" s="15"/>
      <c r="Q553" s="15"/>
      <c r="R553" s="15"/>
      <c r="V553" s="240"/>
    </row>
    <row r="554">
      <c r="A554" s="15"/>
      <c r="B554" s="15"/>
      <c r="C554" s="15"/>
      <c r="D554" s="15"/>
      <c r="E554" s="82"/>
      <c r="F554" s="15"/>
      <c r="G554" s="15"/>
      <c r="H554" s="15"/>
      <c r="I554" s="15"/>
      <c r="J554" s="15"/>
      <c r="K554" s="15"/>
      <c r="L554" s="15"/>
      <c r="M554" s="15"/>
      <c r="N554" s="15"/>
      <c r="O554" s="15"/>
      <c r="P554" s="15"/>
      <c r="Q554" s="15"/>
      <c r="R554" s="15"/>
      <c r="V554" s="240"/>
    </row>
    <row r="555">
      <c r="A555" s="15"/>
      <c r="B555" s="15"/>
      <c r="C555" s="15"/>
      <c r="D555" s="15"/>
      <c r="E555" s="82"/>
      <c r="F555" s="15"/>
      <c r="G555" s="15"/>
      <c r="H555" s="15"/>
      <c r="I555" s="15"/>
      <c r="J555" s="15"/>
      <c r="K555" s="15"/>
      <c r="L555" s="15"/>
      <c r="M555" s="15"/>
      <c r="N555" s="15"/>
      <c r="O555" s="15"/>
      <c r="P555" s="15"/>
      <c r="Q555" s="15"/>
      <c r="R555" s="15"/>
      <c r="V555" s="240"/>
    </row>
    <row r="556">
      <c r="A556" s="15"/>
      <c r="B556" s="15"/>
      <c r="C556" s="15"/>
      <c r="D556" s="15"/>
      <c r="E556" s="82"/>
      <c r="F556" s="15"/>
      <c r="G556" s="15"/>
      <c r="H556" s="15"/>
      <c r="I556" s="15"/>
      <c r="J556" s="15"/>
      <c r="K556" s="15"/>
      <c r="L556" s="15"/>
      <c r="M556" s="15"/>
      <c r="N556" s="15"/>
      <c r="O556" s="15"/>
      <c r="P556" s="15"/>
      <c r="Q556" s="15"/>
      <c r="R556" s="15"/>
      <c r="V556" s="240"/>
    </row>
    <row r="557">
      <c r="A557" s="15"/>
      <c r="B557" s="15"/>
      <c r="C557" s="15"/>
      <c r="D557" s="15"/>
      <c r="E557" s="82"/>
      <c r="F557" s="15"/>
      <c r="G557" s="15"/>
      <c r="H557" s="15"/>
      <c r="I557" s="15"/>
      <c r="J557" s="15"/>
      <c r="K557" s="15"/>
      <c r="L557" s="15"/>
      <c r="M557" s="15"/>
      <c r="N557" s="15"/>
      <c r="O557" s="15"/>
      <c r="P557" s="15"/>
      <c r="Q557" s="15"/>
      <c r="R557" s="15"/>
      <c r="V557" s="240"/>
    </row>
    <row r="558">
      <c r="A558" s="15"/>
      <c r="B558" s="15"/>
      <c r="C558" s="15"/>
      <c r="D558" s="15"/>
      <c r="E558" s="82"/>
      <c r="F558" s="15"/>
      <c r="G558" s="15"/>
      <c r="H558" s="15"/>
      <c r="I558" s="15"/>
      <c r="J558" s="15"/>
      <c r="K558" s="15"/>
      <c r="L558" s="15"/>
      <c r="M558" s="15"/>
      <c r="N558" s="15"/>
      <c r="O558" s="15"/>
      <c r="P558" s="15"/>
      <c r="Q558" s="15"/>
      <c r="R558" s="15"/>
      <c r="V558" s="240"/>
    </row>
    <row r="559">
      <c r="A559" s="15"/>
      <c r="B559" s="15"/>
      <c r="C559" s="15"/>
      <c r="D559" s="15"/>
      <c r="E559" s="82"/>
      <c r="F559" s="15"/>
      <c r="G559" s="15"/>
      <c r="H559" s="15"/>
      <c r="I559" s="15"/>
      <c r="J559" s="15"/>
      <c r="K559" s="15"/>
      <c r="L559" s="15"/>
      <c r="M559" s="15"/>
      <c r="N559" s="15"/>
      <c r="O559" s="15"/>
      <c r="P559" s="15"/>
      <c r="Q559" s="15"/>
      <c r="R559" s="15"/>
      <c r="V559" s="240"/>
    </row>
    <row r="560">
      <c r="A560" s="15"/>
      <c r="B560" s="15"/>
      <c r="C560" s="15"/>
      <c r="D560" s="15"/>
      <c r="E560" s="82"/>
      <c r="F560" s="15"/>
      <c r="G560" s="15"/>
      <c r="H560" s="15"/>
      <c r="I560" s="15"/>
      <c r="J560" s="15"/>
      <c r="K560" s="15"/>
      <c r="L560" s="15"/>
      <c r="M560" s="15"/>
      <c r="N560" s="15"/>
      <c r="O560" s="15"/>
      <c r="P560" s="15"/>
      <c r="Q560" s="15"/>
      <c r="R560" s="15"/>
      <c r="V560" s="240"/>
    </row>
    <row r="561">
      <c r="A561" s="15"/>
      <c r="B561" s="15"/>
      <c r="C561" s="15"/>
      <c r="D561" s="15"/>
      <c r="E561" s="82"/>
      <c r="F561" s="15"/>
      <c r="G561" s="15"/>
      <c r="H561" s="15"/>
      <c r="I561" s="15"/>
      <c r="J561" s="15"/>
      <c r="K561" s="15"/>
      <c r="L561" s="15"/>
      <c r="M561" s="15"/>
      <c r="N561" s="15"/>
      <c r="O561" s="15"/>
      <c r="P561" s="15"/>
      <c r="Q561" s="15"/>
      <c r="R561" s="15"/>
      <c r="V561" s="240"/>
    </row>
    <row r="562">
      <c r="A562" s="15"/>
      <c r="B562" s="15"/>
      <c r="C562" s="15"/>
      <c r="D562" s="15"/>
      <c r="E562" s="82"/>
      <c r="F562" s="15"/>
      <c r="G562" s="15"/>
      <c r="H562" s="15"/>
      <c r="I562" s="15"/>
      <c r="J562" s="15"/>
      <c r="K562" s="15"/>
      <c r="L562" s="15"/>
      <c r="M562" s="15"/>
      <c r="N562" s="15"/>
      <c r="O562" s="15"/>
      <c r="P562" s="15"/>
      <c r="Q562" s="15"/>
      <c r="R562" s="15"/>
      <c r="V562" s="240"/>
    </row>
    <row r="563">
      <c r="A563" s="15"/>
      <c r="B563" s="15"/>
      <c r="C563" s="15"/>
      <c r="D563" s="15"/>
      <c r="E563" s="82"/>
      <c r="F563" s="15"/>
      <c r="G563" s="15"/>
      <c r="H563" s="15"/>
      <c r="I563" s="15"/>
      <c r="J563" s="15"/>
      <c r="K563" s="15"/>
      <c r="L563" s="15"/>
      <c r="M563" s="15"/>
      <c r="N563" s="15"/>
      <c r="O563" s="15"/>
      <c r="P563" s="15"/>
      <c r="Q563" s="15"/>
      <c r="R563" s="15"/>
      <c r="V563" s="240"/>
    </row>
    <row r="564">
      <c r="A564" s="15"/>
      <c r="B564" s="15"/>
      <c r="C564" s="15"/>
      <c r="D564" s="15"/>
      <c r="E564" s="82"/>
      <c r="F564" s="15"/>
      <c r="G564" s="15"/>
      <c r="H564" s="15"/>
      <c r="I564" s="15"/>
      <c r="J564" s="15"/>
      <c r="K564" s="15"/>
      <c r="L564" s="15"/>
      <c r="M564" s="15"/>
      <c r="N564" s="15"/>
      <c r="O564" s="15"/>
      <c r="P564" s="15"/>
      <c r="Q564" s="15"/>
      <c r="R564" s="15"/>
      <c r="V564" s="240"/>
    </row>
    <row r="565">
      <c r="A565" s="15"/>
      <c r="B565" s="15"/>
      <c r="C565" s="15"/>
      <c r="D565" s="15"/>
      <c r="E565" s="82"/>
      <c r="F565" s="15"/>
      <c r="G565" s="15"/>
      <c r="H565" s="15"/>
      <c r="I565" s="15"/>
      <c r="J565" s="15"/>
      <c r="K565" s="15"/>
      <c r="L565" s="15"/>
      <c r="M565" s="15"/>
      <c r="N565" s="15"/>
      <c r="O565" s="15"/>
      <c r="P565" s="15"/>
      <c r="Q565" s="15"/>
      <c r="R565" s="15"/>
      <c r="V565" s="240"/>
    </row>
    <row r="566">
      <c r="A566" s="15"/>
      <c r="B566" s="15"/>
      <c r="C566" s="15"/>
      <c r="D566" s="15"/>
      <c r="E566" s="82"/>
      <c r="F566" s="15"/>
      <c r="G566" s="15"/>
      <c r="H566" s="15"/>
      <c r="I566" s="15"/>
      <c r="J566" s="15"/>
      <c r="K566" s="15"/>
      <c r="L566" s="15"/>
      <c r="M566" s="15"/>
      <c r="N566" s="15"/>
      <c r="O566" s="15"/>
      <c r="P566" s="15"/>
      <c r="Q566" s="15"/>
      <c r="R566" s="15"/>
      <c r="V566" s="240"/>
    </row>
    <row r="567">
      <c r="A567" s="15"/>
      <c r="B567" s="15"/>
      <c r="C567" s="15"/>
      <c r="D567" s="15"/>
      <c r="E567" s="82"/>
      <c r="F567" s="15"/>
      <c r="G567" s="15"/>
      <c r="H567" s="15"/>
      <c r="I567" s="15"/>
      <c r="J567" s="15"/>
      <c r="K567" s="15"/>
      <c r="L567" s="15"/>
      <c r="M567" s="15"/>
      <c r="N567" s="15"/>
      <c r="O567" s="15"/>
      <c r="P567" s="15"/>
      <c r="Q567" s="15"/>
      <c r="R567" s="15"/>
      <c r="V567" s="240"/>
    </row>
    <row r="568">
      <c r="A568" s="15"/>
      <c r="B568" s="15"/>
      <c r="C568" s="15"/>
      <c r="D568" s="15"/>
      <c r="E568" s="82"/>
      <c r="F568" s="15"/>
      <c r="G568" s="15"/>
      <c r="H568" s="15"/>
      <c r="I568" s="15"/>
      <c r="J568" s="15"/>
      <c r="K568" s="15"/>
      <c r="L568" s="15"/>
      <c r="M568" s="15"/>
      <c r="N568" s="15"/>
      <c r="O568" s="15"/>
      <c r="P568" s="15"/>
      <c r="Q568" s="15"/>
      <c r="R568" s="15"/>
      <c r="V568" s="240"/>
    </row>
    <row r="569">
      <c r="A569" s="15"/>
      <c r="B569" s="15"/>
      <c r="C569" s="15"/>
      <c r="D569" s="15"/>
      <c r="E569" s="82"/>
      <c r="F569" s="15"/>
      <c r="G569" s="15"/>
      <c r="H569" s="15"/>
      <c r="I569" s="15"/>
      <c r="J569" s="15"/>
      <c r="K569" s="15"/>
      <c r="L569" s="15"/>
      <c r="M569" s="15"/>
      <c r="N569" s="15"/>
      <c r="O569" s="15"/>
      <c r="P569" s="15"/>
      <c r="Q569" s="15"/>
      <c r="R569" s="15"/>
      <c r="V569" s="240"/>
    </row>
    <row r="570">
      <c r="A570" s="15"/>
      <c r="B570" s="15"/>
      <c r="C570" s="15"/>
      <c r="D570" s="15"/>
      <c r="E570" s="82"/>
      <c r="F570" s="15"/>
      <c r="G570" s="15"/>
      <c r="H570" s="15"/>
      <c r="I570" s="15"/>
      <c r="J570" s="15"/>
      <c r="K570" s="15"/>
      <c r="L570" s="15"/>
      <c r="M570" s="15"/>
      <c r="N570" s="15"/>
      <c r="O570" s="15"/>
      <c r="P570" s="15"/>
      <c r="Q570" s="15"/>
      <c r="R570" s="15"/>
      <c r="V570" s="240"/>
    </row>
    <row r="571">
      <c r="A571" s="15"/>
      <c r="B571" s="15"/>
      <c r="C571" s="15"/>
      <c r="D571" s="15"/>
      <c r="E571" s="82"/>
      <c r="F571" s="15"/>
      <c r="G571" s="15"/>
      <c r="H571" s="15"/>
      <c r="I571" s="15"/>
      <c r="J571" s="15"/>
      <c r="K571" s="15"/>
      <c r="L571" s="15"/>
      <c r="M571" s="15"/>
      <c r="N571" s="15"/>
      <c r="O571" s="15"/>
      <c r="P571" s="15"/>
      <c r="Q571" s="15"/>
      <c r="R571" s="15"/>
      <c r="V571" s="240"/>
    </row>
    <row r="572">
      <c r="A572" s="15"/>
      <c r="B572" s="15"/>
      <c r="C572" s="15"/>
      <c r="D572" s="15"/>
      <c r="E572" s="82"/>
      <c r="F572" s="15"/>
      <c r="G572" s="15"/>
      <c r="H572" s="15"/>
      <c r="I572" s="15"/>
      <c r="J572" s="15"/>
      <c r="K572" s="15"/>
      <c r="L572" s="15"/>
      <c r="M572" s="15"/>
      <c r="N572" s="15"/>
      <c r="O572" s="15"/>
      <c r="P572" s="15"/>
      <c r="Q572" s="15"/>
      <c r="R572" s="15"/>
      <c r="V572" s="240"/>
    </row>
    <row r="573">
      <c r="A573" s="15"/>
      <c r="B573" s="15"/>
      <c r="C573" s="15"/>
      <c r="D573" s="15"/>
      <c r="E573" s="82"/>
      <c r="F573" s="15"/>
      <c r="G573" s="15"/>
      <c r="H573" s="15"/>
      <c r="I573" s="15"/>
      <c r="J573" s="15"/>
      <c r="K573" s="15"/>
      <c r="L573" s="15"/>
      <c r="M573" s="15"/>
      <c r="N573" s="15"/>
      <c r="O573" s="15"/>
      <c r="P573" s="15"/>
      <c r="Q573" s="15"/>
      <c r="R573" s="15"/>
      <c r="V573" s="240"/>
    </row>
    <row r="574">
      <c r="A574" s="15"/>
      <c r="B574" s="15"/>
      <c r="C574" s="15"/>
      <c r="D574" s="15"/>
      <c r="E574" s="82"/>
      <c r="F574" s="15"/>
      <c r="G574" s="15"/>
      <c r="H574" s="15"/>
      <c r="I574" s="15"/>
      <c r="J574" s="15"/>
      <c r="K574" s="15"/>
      <c r="L574" s="15"/>
      <c r="M574" s="15"/>
      <c r="N574" s="15"/>
      <c r="O574" s="15"/>
      <c r="P574" s="15"/>
      <c r="Q574" s="15"/>
      <c r="R574" s="15"/>
      <c r="V574" s="240"/>
    </row>
    <row r="575">
      <c r="A575" s="15"/>
      <c r="B575" s="15"/>
      <c r="C575" s="15"/>
      <c r="D575" s="15"/>
      <c r="E575" s="82"/>
      <c r="F575" s="15"/>
      <c r="G575" s="15"/>
      <c r="H575" s="15"/>
      <c r="I575" s="15"/>
      <c r="J575" s="15"/>
      <c r="K575" s="15"/>
      <c r="L575" s="15"/>
      <c r="M575" s="15"/>
      <c r="N575" s="15"/>
      <c r="O575" s="15"/>
      <c r="P575" s="15"/>
      <c r="Q575" s="15"/>
      <c r="R575" s="15"/>
      <c r="V575" s="240"/>
    </row>
    <row r="576">
      <c r="A576" s="15"/>
      <c r="B576" s="15"/>
      <c r="C576" s="15"/>
      <c r="D576" s="15"/>
      <c r="E576" s="82"/>
      <c r="F576" s="15"/>
      <c r="G576" s="15"/>
      <c r="H576" s="15"/>
      <c r="I576" s="15"/>
      <c r="J576" s="15"/>
      <c r="K576" s="15"/>
      <c r="L576" s="15"/>
      <c r="M576" s="15"/>
      <c r="N576" s="15"/>
      <c r="O576" s="15"/>
      <c r="P576" s="15"/>
      <c r="Q576" s="15"/>
      <c r="R576" s="15"/>
      <c r="V576" s="240"/>
    </row>
    <row r="577">
      <c r="A577" s="15"/>
      <c r="B577" s="15"/>
      <c r="C577" s="15"/>
      <c r="D577" s="15"/>
      <c r="E577" s="82"/>
      <c r="F577" s="15"/>
      <c r="G577" s="15"/>
      <c r="H577" s="15"/>
      <c r="I577" s="15"/>
      <c r="J577" s="15"/>
      <c r="K577" s="15"/>
      <c r="L577" s="15"/>
      <c r="M577" s="15"/>
      <c r="N577" s="15"/>
      <c r="O577" s="15"/>
      <c r="P577" s="15"/>
      <c r="Q577" s="15"/>
      <c r="R577" s="15"/>
      <c r="V577" s="240"/>
    </row>
    <row r="578">
      <c r="A578" s="15"/>
      <c r="B578" s="15"/>
      <c r="C578" s="15"/>
      <c r="D578" s="15"/>
      <c r="E578" s="82"/>
      <c r="F578" s="15"/>
      <c r="G578" s="15"/>
      <c r="H578" s="15"/>
      <c r="I578" s="15"/>
      <c r="J578" s="15"/>
      <c r="K578" s="15"/>
      <c r="L578" s="15"/>
      <c r="M578" s="15"/>
      <c r="N578" s="15"/>
      <c r="O578" s="15"/>
      <c r="P578" s="15"/>
      <c r="Q578" s="15"/>
      <c r="R578" s="15"/>
      <c r="V578" s="240"/>
    </row>
    <row r="579">
      <c r="A579" s="15"/>
      <c r="B579" s="15"/>
      <c r="C579" s="15"/>
      <c r="D579" s="15"/>
      <c r="E579" s="82"/>
      <c r="F579" s="15"/>
      <c r="G579" s="15"/>
      <c r="H579" s="15"/>
      <c r="I579" s="15"/>
      <c r="J579" s="15"/>
      <c r="K579" s="15"/>
      <c r="L579" s="15"/>
      <c r="M579" s="15"/>
      <c r="N579" s="15"/>
      <c r="O579" s="15"/>
      <c r="P579" s="15"/>
      <c r="Q579" s="15"/>
      <c r="R579" s="15"/>
      <c r="V579" s="240"/>
    </row>
    <row r="580">
      <c r="A580" s="15"/>
      <c r="B580" s="15"/>
      <c r="C580" s="15"/>
      <c r="D580" s="15"/>
      <c r="E580" s="82"/>
      <c r="F580" s="15"/>
      <c r="G580" s="15"/>
      <c r="H580" s="15"/>
      <c r="I580" s="15"/>
      <c r="J580" s="15"/>
      <c r="K580" s="15"/>
      <c r="L580" s="15"/>
      <c r="M580" s="15"/>
      <c r="N580" s="15"/>
      <c r="O580" s="15"/>
      <c r="P580" s="15"/>
      <c r="Q580" s="15"/>
      <c r="R580" s="15"/>
      <c r="V580" s="240"/>
    </row>
    <row r="581">
      <c r="A581" s="15"/>
      <c r="B581" s="15"/>
      <c r="C581" s="15"/>
      <c r="D581" s="15"/>
      <c r="E581" s="82"/>
      <c r="F581" s="15"/>
      <c r="G581" s="15"/>
      <c r="H581" s="15"/>
      <c r="I581" s="15"/>
      <c r="J581" s="15"/>
      <c r="K581" s="15"/>
      <c r="L581" s="15"/>
      <c r="M581" s="15"/>
      <c r="N581" s="15"/>
      <c r="O581" s="15"/>
      <c r="P581" s="15"/>
      <c r="Q581" s="15"/>
      <c r="R581" s="15"/>
      <c r="V581" s="240"/>
    </row>
    <row r="582">
      <c r="A582" s="15"/>
      <c r="B582" s="15"/>
      <c r="C582" s="15"/>
      <c r="D582" s="15"/>
      <c r="E582" s="82"/>
      <c r="F582" s="15"/>
      <c r="G582" s="15"/>
      <c r="H582" s="15"/>
      <c r="I582" s="15"/>
      <c r="J582" s="15"/>
      <c r="K582" s="15"/>
      <c r="L582" s="15"/>
      <c r="M582" s="15"/>
      <c r="N582" s="15"/>
      <c r="O582" s="15"/>
      <c r="P582" s="15"/>
      <c r="Q582" s="15"/>
      <c r="R582" s="15"/>
      <c r="V582" s="240"/>
    </row>
    <row r="583">
      <c r="A583" s="15"/>
      <c r="B583" s="15"/>
      <c r="C583" s="15"/>
      <c r="D583" s="15"/>
      <c r="E583" s="82"/>
      <c r="F583" s="15"/>
      <c r="G583" s="15"/>
      <c r="H583" s="15"/>
      <c r="I583" s="15"/>
      <c r="J583" s="15"/>
      <c r="K583" s="15"/>
      <c r="L583" s="15"/>
      <c r="M583" s="15"/>
      <c r="N583" s="15"/>
      <c r="O583" s="15"/>
      <c r="P583" s="15"/>
      <c r="Q583" s="15"/>
      <c r="R583" s="15"/>
      <c r="V583" s="240"/>
    </row>
    <row r="584">
      <c r="A584" s="15"/>
      <c r="B584" s="15"/>
      <c r="C584" s="15"/>
      <c r="D584" s="15"/>
      <c r="E584" s="82"/>
      <c r="F584" s="15"/>
      <c r="G584" s="15"/>
      <c r="H584" s="15"/>
      <c r="I584" s="15"/>
      <c r="J584" s="15"/>
      <c r="K584" s="15"/>
      <c r="L584" s="15"/>
      <c r="M584" s="15"/>
      <c r="N584" s="15"/>
      <c r="O584" s="15"/>
      <c r="P584" s="15"/>
      <c r="Q584" s="15"/>
      <c r="R584" s="15"/>
      <c r="V584" s="240"/>
    </row>
    <row r="585">
      <c r="A585" s="15"/>
      <c r="B585" s="15"/>
      <c r="C585" s="15"/>
      <c r="D585" s="15"/>
      <c r="E585" s="82"/>
      <c r="F585" s="15"/>
      <c r="G585" s="15"/>
      <c r="H585" s="15"/>
      <c r="I585" s="15"/>
      <c r="J585" s="15"/>
      <c r="K585" s="15"/>
      <c r="L585" s="15"/>
      <c r="M585" s="15"/>
      <c r="N585" s="15"/>
      <c r="O585" s="15"/>
      <c r="P585" s="15"/>
      <c r="Q585" s="15"/>
      <c r="R585" s="15"/>
      <c r="V585" s="240"/>
    </row>
    <row r="586">
      <c r="A586" s="15"/>
      <c r="B586" s="15"/>
      <c r="C586" s="15"/>
      <c r="D586" s="15"/>
      <c r="E586" s="82"/>
      <c r="F586" s="15"/>
      <c r="G586" s="15"/>
      <c r="H586" s="15"/>
      <c r="I586" s="15"/>
      <c r="J586" s="15"/>
      <c r="K586" s="15"/>
      <c r="L586" s="15"/>
      <c r="M586" s="15"/>
      <c r="N586" s="15"/>
      <c r="O586" s="15"/>
      <c r="P586" s="15"/>
      <c r="Q586" s="15"/>
      <c r="R586" s="15"/>
      <c r="V586" s="240"/>
    </row>
    <row r="587">
      <c r="A587" s="15"/>
      <c r="B587" s="15"/>
      <c r="C587" s="15"/>
      <c r="D587" s="15"/>
      <c r="E587" s="82"/>
      <c r="F587" s="15"/>
      <c r="G587" s="15"/>
      <c r="H587" s="15"/>
      <c r="I587" s="15"/>
      <c r="J587" s="15"/>
      <c r="K587" s="15"/>
      <c r="L587" s="15"/>
      <c r="M587" s="15"/>
      <c r="N587" s="15"/>
      <c r="O587" s="15"/>
      <c r="P587" s="15"/>
      <c r="Q587" s="15"/>
      <c r="R587" s="15"/>
      <c r="V587" s="240"/>
    </row>
    <row r="588">
      <c r="A588" s="15"/>
      <c r="B588" s="15"/>
      <c r="C588" s="15"/>
      <c r="D588" s="15"/>
      <c r="E588" s="82"/>
      <c r="F588" s="15"/>
      <c r="G588" s="15"/>
      <c r="H588" s="15"/>
      <c r="I588" s="15"/>
      <c r="J588" s="15"/>
      <c r="K588" s="15"/>
      <c r="L588" s="15"/>
      <c r="M588" s="15"/>
      <c r="N588" s="15"/>
      <c r="O588" s="15"/>
      <c r="P588" s="15"/>
      <c r="Q588" s="15"/>
      <c r="R588" s="15"/>
      <c r="V588" s="240"/>
    </row>
    <row r="589">
      <c r="A589" s="15"/>
      <c r="B589" s="15"/>
      <c r="C589" s="15"/>
      <c r="D589" s="15"/>
      <c r="E589" s="82"/>
      <c r="F589" s="15"/>
      <c r="G589" s="15"/>
      <c r="H589" s="15"/>
      <c r="I589" s="15"/>
      <c r="J589" s="15"/>
      <c r="K589" s="15"/>
      <c r="L589" s="15"/>
      <c r="M589" s="15"/>
      <c r="N589" s="15"/>
      <c r="O589" s="15"/>
      <c r="P589" s="15"/>
      <c r="Q589" s="15"/>
      <c r="R589" s="15"/>
      <c r="V589" s="240"/>
    </row>
    <row r="590">
      <c r="A590" s="15"/>
      <c r="B590" s="15"/>
      <c r="C590" s="15"/>
      <c r="D590" s="15"/>
      <c r="E590" s="82"/>
      <c r="F590" s="15"/>
      <c r="G590" s="15"/>
      <c r="H590" s="15"/>
      <c r="I590" s="15"/>
      <c r="J590" s="15"/>
      <c r="K590" s="15"/>
      <c r="L590" s="15"/>
      <c r="M590" s="15"/>
      <c r="N590" s="15"/>
      <c r="O590" s="15"/>
      <c r="P590" s="15"/>
      <c r="Q590" s="15"/>
      <c r="R590" s="15"/>
      <c r="V590" s="240"/>
    </row>
    <row r="591">
      <c r="A591" s="15"/>
      <c r="B591" s="15"/>
      <c r="C591" s="15"/>
      <c r="D591" s="15"/>
      <c r="E591" s="82"/>
      <c r="F591" s="15"/>
      <c r="G591" s="15"/>
      <c r="H591" s="15"/>
      <c r="I591" s="15"/>
      <c r="J591" s="15"/>
      <c r="K591" s="15"/>
      <c r="L591" s="15"/>
      <c r="M591" s="15"/>
      <c r="N591" s="15"/>
      <c r="O591" s="15"/>
      <c r="P591" s="15"/>
      <c r="Q591" s="15"/>
      <c r="R591" s="15"/>
      <c r="V591" s="240"/>
    </row>
    <row r="592">
      <c r="A592" s="15"/>
      <c r="B592" s="15"/>
      <c r="C592" s="15"/>
      <c r="D592" s="15"/>
      <c r="E592" s="82"/>
      <c r="F592" s="15"/>
      <c r="G592" s="15"/>
      <c r="H592" s="15"/>
      <c r="I592" s="15"/>
      <c r="J592" s="15"/>
      <c r="K592" s="15"/>
      <c r="L592" s="15"/>
      <c r="M592" s="15"/>
      <c r="N592" s="15"/>
      <c r="O592" s="15"/>
      <c r="P592" s="15"/>
      <c r="Q592" s="15"/>
      <c r="R592" s="15"/>
      <c r="V592" s="240"/>
    </row>
    <row r="593">
      <c r="A593" s="15"/>
      <c r="B593" s="15"/>
      <c r="C593" s="15"/>
      <c r="D593" s="15"/>
      <c r="E593" s="82"/>
      <c r="F593" s="15"/>
      <c r="G593" s="15"/>
      <c r="H593" s="15"/>
      <c r="I593" s="15"/>
      <c r="J593" s="15"/>
      <c r="K593" s="15"/>
      <c r="L593" s="15"/>
      <c r="M593" s="15"/>
      <c r="N593" s="15"/>
      <c r="O593" s="15"/>
      <c r="P593" s="15"/>
      <c r="Q593" s="15"/>
      <c r="R593" s="15"/>
      <c r="V593" s="240"/>
    </row>
    <row r="594">
      <c r="A594" s="15"/>
      <c r="B594" s="15"/>
      <c r="C594" s="15"/>
      <c r="D594" s="15"/>
      <c r="E594" s="82"/>
      <c r="F594" s="15"/>
      <c r="G594" s="15"/>
      <c r="H594" s="15"/>
      <c r="I594" s="15"/>
      <c r="J594" s="15"/>
      <c r="K594" s="15"/>
      <c r="L594" s="15"/>
      <c r="M594" s="15"/>
      <c r="N594" s="15"/>
      <c r="O594" s="15"/>
      <c r="P594" s="15"/>
      <c r="Q594" s="15"/>
      <c r="R594" s="15"/>
      <c r="V594" s="240"/>
    </row>
    <row r="595">
      <c r="A595" s="15"/>
      <c r="B595" s="15"/>
      <c r="C595" s="15"/>
      <c r="D595" s="15"/>
      <c r="E595" s="82"/>
      <c r="F595" s="15"/>
      <c r="G595" s="15"/>
      <c r="H595" s="15"/>
      <c r="I595" s="15"/>
      <c r="J595" s="15"/>
      <c r="K595" s="15"/>
      <c r="L595" s="15"/>
      <c r="M595" s="15"/>
      <c r="N595" s="15"/>
      <c r="O595" s="15"/>
      <c r="P595" s="15"/>
      <c r="Q595" s="15"/>
      <c r="R595" s="15"/>
      <c r="V595" s="240"/>
    </row>
    <row r="596">
      <c r="A596" s="15"/>
      <c r="B596" s="15"/>
      <c r="C596" s="15"/>
      <c r="D596" s="15"/>
      <c r="E596" s="82"/>
      <c r="F596" s="15"/>
      <c r="G596" s="15"/>
      <c r="H596" s="15"/>
      <c r="I596" s="15"/>
      <c r="J596" s="15"/>
      <c r="K596" s="15"/>
      <c r="L596" s="15"/>
      <c r="M596" s="15"/>
      <c r="N596" s="15"/>
      <c r="O596" s="15"/>
      <c r="P596" s="15"/>
      <c r="Q596" s="15"/>
      <c r="R596" s="15"/>
      <c r="V596" s="240"/>
    </row>
    <row r="597">
      <c r="A597" s="15"/>
      <c r="B597" s="15"/>
      <c r="C597" s="15"/>
      <c r="D597" s="15"/>
      <c r="E597" s="82"/>
      <c r="F597" s="15"/>
      <c r="G597" s="15"/>
      <c r="H597" s="15"/>
      <c r="I597" s="15"/>
      <c r="J597" s="15"/>
      <c r="K597" s="15"/>
      <c r="L597" s="15"/>
      <c r="M597" s="15"/>
      <c r="N597" s="15"/>
      <c r="O597" s="15"/>
      <c r="P597" s="15"/>
      <c r="Q597" s="15"/>
      <c r="R597" s="15"/>
      <c r="V597" s="240"/>
    </row>
    <row r="598">
      <c r="A598" s="15"/>
      <c r="B598" s="15"/>
      <c r="C598" s="15"/>
      <c r="D598" s="15"/>
      <c r="E598" s="82"/>
      <c r="F598" s="15"/>
      <c r="G598" s="15"/>
      <c r="H598" s="15"/>
      <c r="I598" s="15"/>
      <c r="J598" s="15"/>
      <c r="K598" s="15"/>
      <c r="L598" s="15"/>
      <c r="M598" s="15"/>
      <c r="N598" s="15"/>
      <c r="O598" s="15"/>
      <c r="P598" s="15"/>
      <c r="Q598" s="15"/>
      <c r="R598" s="15"/>
      <c r="V598" s="240"/>
    </row>
    <row r="599">
      <c r="A599" s="15"/>
      <c r="B599" s="15"/>
      <c r="C599" s="15"/>
      <c r="D599" s="15"/>
      <c r="E599" s="82"/>
      <c r="F599" s="15"/>
      <c r="G599" s="15"/>
      <c r="H599" s="15"/>
      <c r="I599" s="15"/>
      <c r="J599" s="15"/>
      <c r="K599" s="15"/>
      <c r="L599" s="15"/>
      <c r="M599" s="15"/>
      <c r="N599" s="15"/>
      <c r="O599" s="15"/>
      <c r="P599" s="15"/>
      <c r="Q599" s="15"/>
      <c r="R599" s="15"/>
      <c r="V599" s="240"/>
    </row>
    <row r="600">
      <c r="A600" s="15"/>
      <c r="B600" s="15"/>
      <c r="C600" s="15"/>
      <c r="D600" s="15"/>
      <c r="E600" s="82"/>
      <c r="F600" s="15"/>
      <c r="G600" s="15"/>
      <c r="H600" s="15"/>
      <c r="I600" s="15"/>
      <c r="J600" s="15"/>
      <c r="K600" s="15"/>
      <c r="L600" s="15"/>
      <c r="M600" s="15"/>
      <c r="N600" s="15"/>
      <c r="O600" s="15"/>
      <c r="P600" s="15"/>
      <c r="Q600" s="15"/>
      <c r="R600" s="15"/>
      <c r="V600" s="240"/>
    </row>
    <row r="601">
      <c r="A601" s="15"/>
      <c r="B601" s="15"/>
      <c r="C601" s="15"/>
      <c r="D601" s="15"/>
      <c r="E601" s="82"/>
      <c r="F601" s="15"/>
      <c r="G601" s="15"/>
      <c r="H601" s="15"/>
      <c r="I601" s="15"/>
      <c r="J601" s="15"/>
      <c r="K601" s="15"/>
      <c r="L601" s="15"/>
      <c r="M601" s="15"/>
      <c r="N601" s="15"/>
      <c r="O601" s="15"/>
      <c r="P601" s="15"/>
      <c r="Q601" s="15"/>
      <c r="R601" s="15"/>
      <c r="V601" s="240"/>
    </row>
    <row r="602">
      <c r="A602" s="15"/>
      <c r="B602" s="15"/>
      <c r="C602" s="15"/>
      <c r="D602" s="15"/>
      <c r="E602" s="82"/>
      <c r="F602" s="15"/>
      <c r="G602" s="15"/>
      <c r="H602" s="15"/>
      <c r="I602" s="15"/>
      <c r="J602" s="15"/>
      <c r="K602" s="15"/>
      <c r="L602" s="15"/>
      <c r="M602" s="15"/>
      <c r="N602" s="15"/>
      <c r="O602" s="15"/>
      <c r="P602" s="15"/>
      <c r="Q602" s="15"/>
      <c r="R602" s="15"/>
      <c r="V602" s="240"/>
    </row>
    <row r="603">
      <c r="A603" s="15"/>
      <c r="B603" s="15"/>
      <c r="C603" s="15"/>
      <c r="D603" s="15"/>
      <c r="E603" s="82"/>
      <c r="F603" s="15"/>
      <c r="G603" s="15"/>
      <c r="H603" s="15"/>
      <c r="I603" s="15"/>
      <c r="J603" s="15"/>
      <c r="K603" s="15"/>
      <c r="L603" s="15"/>
      <c r="M603" s="15"/>
      <c r="N603" s="15"/>
      <c r="O603" s="15"/>
      <c r="P603" s="15"/>
      <c r="Q603" s="15"/>
      <c r="R603" s="15"/>
      <c r="V603" s="240"/>
    </row>
    <row r="604">
      <c r="A604" s="15"/>
      <c r="B604" s="15"/>
      <c r="C604" s="15"/>
      <c r="D604" s="15"/>
      <c r="E604" s="82"/>
      <c r="F604" s="15"/>
      <c r="G604" s="15"/>
      <c r="H604" s="15"/>
      <c r="I604" s="15"/>
      <c r="J604" s="15"/>
      <c r="K604" s="15"/>
      <c r="L604" s="15"/>
      <c r="M604" s="15"/>
      <c r="N604" s="15"/>
      <c r="O604" s="15"/>
      <c r="P604" s="15"/>
      <c r="Q604" s="15"/>
      <c r="R604" s="15"/>
      <c r="V604" s="240"/>
    </row>
    <row r="605">
      <c r="A605" s="15"/>
      <c r="B605" s="15"/>
      <c r="C605" s="15"/>
      <c r="D605" s="15"/>
      <c r="E605" s="82"/>
      <c r="F605" s="15"/>
      <c r="G605" s="15"/>
      <c r="H605" s="15"/>
      <c r="I605" s="15"/>
      <c r="J605" s="15"/>
      <c r="K605" s="15"/>
      <c r="L605" s="15"/>
      <c r="M605" s="15"/>
      <c r="N605" s="15"/>
      <c r="O605" s="15"/>
      <c r="P605" s="15"/>
      <c r="Q605" s="15"/>
      <c r="R605" s="15"/>
      <c r="V605" s="240"/>
    </row>
    <row r="606">
      <c r="A606" s="15"/>
      <c r="B606" s="15"/>
      <c r="C606" s="15"/>
      <c r="D606" s="15"/>
      <c r="E606" s="82"/>
      <c r="F606" s="15"/>
      <c r="G606" s="15"/>
      <c r="H606" s="15"/>
      <c r="I606" s="15"/>
      <c r="J606" s="15"/>
      <c r="K606" s="15"/>
      <c r="L606" s="15"/>
      <c r="M606" s="15"/>
      <c r="N606" s="15"/>
      <c r="O606" s="15"/>
      <c r="P606" s="15"/>
      <c r="Q606" s="15"/>
      <c r="R606" s="15"/>
      <c r="V606" s="240"/>
    </row>
    <row r="607">
      <c r="A607" s="15"/>
      <c r="B607" s="15"/>
      <c r="C607" s="15"/>
      <c r="D607" s="15"/>
      <c r="E607" s="82"/>
      <c r="F607" s="15"/>
      <c r="G607" s="15"/>
      <c r="H607" s="15"/>
      <c r="I607" s="15"/>
      <c r="J607" s="15"/>
      <c r="K607" s="15"/>
      <c r="L607" s="15"/>
      <c r="M607" s="15"/>
      <c r="N607" s="15"/>
      <c r="O607" s="15"/>
      <c r="P607" s="15"/>
      <c r="Q607" s="15"/>
      <c r="R607" s="15"/>
      <c r="V607" s="240"/>
    </row>
    <row r="608">
      <c r="A608" s="15"/>
      <c r="B608" s="15"/>
      <c r="C608" s="15"/>
      <c r="D608" s="15"/>
      <c r="E608" s="82"/>
      <c r="F608" s="15"/>
      <c r="G608" s="15"/>
      <c r="H608" s="15"/>
      <c r="I608" s="15"/>
      <c r="J608" s="15"/>
      <c r="K608" s="15"/>
      <c r="L608" s="15"/>
      <c r="M608" s="15"/>
      <c r="N608" s="15"/>
      <c r="O608" s="15"/>
      <c r="P608" s="15"/>
      <c r="Q608" s="15"/>
      <c r="R608" s="15"/>
      <c r="V608" s="240"/>
    </row>
    <row r="609">
      <c r="A609" s="15"/>
      <c r="B609" s="15"/>
      <c r="C609" s="15"/>
      <c r="D609" s="15"/>
      <c r="E609" s="82"/>
      <c r="F609" s="15"/>
      <c r="G609" s="15"/>
      <c r="H609" s="15"/>
      <c r="I609" s="15"/>
      <c r="J609" s="15"/>
      <c r="K609" s="15"/>
      <c r="L609" s="15"/>
      <c r="M609" s="15"/>
      <c r="N609" s="15"/>
      <c r="O609" s="15"/>
      <c r="P609" s="15"/>
      <c r="Q609" s="15"/>
      <c r="R609" s="15"/>
      <c r="V609" s="240"/>
    </row>
    <row r="610">
      <c r="A610" s="15"/>
      <c r="B610" s="15"/>
      <c r="C610" s="15"/>
      <c r="D610" s="15"/>
      <c r="E610" s="82"/>
      <c r="F610" s="15"/>
      <c r="G610" s="15"/>
      <c r="H610" s="15"/>
      <c r="I610" s="15"/>
      <c r="J610" s="15"/>
      <c r="K610" s="15"/>
      <c r="L610" s="15"/>
      <c r="M610" s="15"/>
      <c r="N610" s="15"/>
      <c r="O610" s="15"/>
      <c r="P610" s="15"/>
      <c r="Q610" s="15"/>
      <c r="R610" s="15"/>
      <c r="V610" s="240"/>
    </row>
    <row r="611">
      <c r="A611" s="15"/>
      <c r="B611" s="15"/>
      <c r="C611" s="15"/>
      <c r="D611" s="15"/>
      <c r="E611" s="82"/>
      <c r="F611" s="15"/>
      <c r="G611" s="15"/>
      <c r="H611" s="15"/>
      <c r="I611" s="15"/>
      <c r="J611" s="15"/>
      <c r="K611" s="15"/>
      <c r="L611" s="15"/>
      <c r="M611" s="15"/>
      <c r="N611" s="15"/>
      <c r="O611" s="15"/>
      <c r="P611" s="15"/>
      <c r="Q611" s="15"/>
      <c r="R611" s="15"/>
      <c r="V611" s="240"/>
    </row>
    <row r="612">
      <c r="A612" s="15"/>
      <c r="B612" s="15"/>
      <c r="C612" s="15"/>
      <c r="D612" s="15"/>
      <c r="E612" s="82"/>
      <c r="F612" s="15"/>
      <c r="G612" s="15"/>
      <c r="H612" s="15"/>
      <c r="I612" s="15"/>
      <c r="J612" s="15"/>
      <c r="K612" s="15"/>
      <c r="L612" s="15"/>
      <c r="M612" s="15"/>
      <c r="N612" s="15"/>
      <c r="O612" s="15"/>
      <c r="P612" s="15"/>
      <c r="Q612" s="15"/>
      <c r="R612" s="15"/>
      <c r="V612" s="240"/>
    </row>
    <row r="613">
      <c r="A613" s="15"/>
      <c r="B613" s="15"/>
      <c r="C613" s="15"/>
      <c r="D613" s="15"/>
      <c r="E613" s="82"/>
      <c r="F613" s="15"/>
      <c r="G613" s="15"/>
      <c r="H613" s="15"/>
      <c r="I613" s="15"/>
      <c r="J613" s="15"/>
      <c r="K613" s="15"/>
      <c r="L613" s="15"/>
      <c r="M613" s="15"/>
      <c r="N613" s="15"/>
      <c r="O613" s="15"/>
      <c r="P613" s="15"/>
      <c r="Q613" s="15"/>
      <c r="R613" s="15"/>
      <c r="V613" s="240"/>
    </row>
    <row r="614">
      <c r="A614" s="15"/>
      <c r="B614" s="15"/>
      <c r="C614" s="15"/>
      <c r="D614" s="15"/>
      <c r="E614" s="82"/>
      <c r="F614" s="15"/>
      <c r="G614" s="15"/>
      <c r="H614" s="15"/>
      <c r="I614" s="15"/>
      <c r="J614" s="15"/>
      <c r="K614" s="15"/>
      <c r="L614" s="15"/>
      <c r="M614" s="15"/>
      <c r="N614" s="15"/>
      <c r="O614" s="15"/>
      <c r="P614" s="15"/>
      <c r="Q614" s="15"/>
      <c r="R614" s="15"/>
      <c r="V614" s="240"/>
    </row>
    <row r="615">
      <c r="A615" s="15"/>
      <c r="B615" s="15"/>
      <c r="C615" s="15"/>
      <c r="D615" s="15"/>
      <c r="E615" s="82"/>
      <c r="F615" s="15"/>
      <c r="G615" s="15"/>
      <c r="H615" s="15"/>
      <c r="I615" s="15"/>
      <c r="J615" s="15"/>
      <c r="K615" s="15"/>
      <c r="L615" s="15"/>
      <c r="M615" s="15"/>
      <c r="N615" s="15"/>
      <c r="O615" s="15"/>
      <c r="P615" s="15"/>
      <c r="Q615" s="15"/>
      <c r="R615" s="15"/>
      <c r="V615" s="240"/>
    </row>
    <row r="616">
      <c r="A616" s="15"/>
      <c r="B616" s="15"/>
      <c r="C616" s="15"/>
      <c r="D616" s="15"/>
      <c r="E616" s="82"/>
      <c r="F616" s="15"/>
      <c r="G616" s="15"/>
      <c r="H616" s="15"/>
      <c r="I616" s="15"/>
      <c r="J616" s="15"/>
      <c r="K616" s="15"/>
      <c r="L616" s="15"/>
      <c r="M616" s="15"/>
      <c r="N616" s="15"/>
      <c r="O616" s="15"/>
      <c r="P616" s="15"/>
      <c r="Q616" s="15"/>
      <c r="R616" s="15"/>
      <c r="V616" s="240"/>
    </row>
    <row r="617">
      <c r="A617" s="15"/>
      <c r="B617" s="15"/>
      <c r="C617" s="15"/>
      <c r="D617" s="15"/>
      <c r="E617" s="82"/>
      <c r="F617" s="15"/>
      <c r="G617" s="15"/>
      <c r="H617" s="15"/>
      <c r="I617" s="15"/>
      <c r="J617" s="15"/>
      <c r="K617" s="15"/>
      <c r="L617" s="15"/>
      <c r="M617" s="15"/>
      <c r="N617" s="15"/>
      <c r="O617" s="15"/>
      <c r="P617" s="15"/>
      <c r="Q617" s="15"/>
      <c r="R617" s="15"/>
      <c r="V617" s="240"/>
    </row>
    <row r="618">
      <c r="A618" s="15"/>
      <c r="B618" s="15"/>
      <c r="C618" s="15"/>
      <c r="D618" s="15"/>
      <c r="E618" s="82"/>
      <c r="F618" s="15"/>
      <c r="G618" s="15"/>
      <c r="H618" s="15"/>
      <c r="I618" s="15"/>
      <c r="J618" s="15"/>
      <c r="K618" s="15"/>
      <c r="L618" s="15"/>
      <c r="M618" s="15"/>
      <c r="N618" s="15"/>
      <c r="O618" s="15"/>
      <c r="P618" s="15"/>
      <c r="Q618" s="15"/>
      <c r="R618" s="15"/>
      <c r="V618" s="240"/>
    </row>
    <row r="619">
      <c r="A619" s="15"/>
      <c r="B619" s="15"/>
      <c r="C619" s="15"/>
      <c r="D619" s="15"/>
      <c r="E619" s="82"/>
      <c r="F619" s="15"/>
      <c r="G619" s="15"/>
      <c r="H619" s="15"/>
      <c r="I619" s="15"/>
      <c r="J619" s="15"/>
      <c r="K619" s="15"/>
      <c r="L619" s="15"/>
      <c r="M619" s="15"/>
      <c r="N619" s="15"/>
      <c r="O619" s="15"/>
      <c r="P619" s="15"/>
      <c r="Q619" s="15"/>
      <c r="R619" s="15"/>
      <c r="V619" s="240"/>
    </row>
    <row r="620">
      <c r="A620" s="15"/>
      <c r="B620" s="15"/>
      <c r="C620" s="15"/>
      <c r="D620" s="15"/>
      <c r="E620" s="82"/>
      <c r="F620" s="15"/>
      <c r="G620" s="15"/>
      <c r="H620" s="15"/>
      <c r="I620" s="15"/>
      <c r="J620" s="15"/>
      <c r="K620" s="15"/>
      <c r="L620" s="15"/>
      <c r="M620" s="15"/>
      <c r="N620" s="15"/>
      <c r="O620" s="15"/>
      <c r="P620" s="15"/>
      <c r="Q620" s="15"/>
      <c r="R620" s="15"/>
      <c r="V620" s="240"/>
    </row>
    <row r="621">
      <c r="A621" s="15"/>
      <c r="B621" s="15"/>
      <c r="C621" s="15"/>
      <c r="D621" s="15"/>
      <c r="E621" s="82"/>
      <c r="F621" s="15"/>
      <c r="G621" s="15"/>
      <c r="H621" s="15"/>
      <c r="I621" s="15"/>
      <c r="J621" s="15"/>
      <c r="K621" s="15"/>
      <c r="L621" s="15"/>
      <c r="M621" s="15"/>
      <c r="N621" s="15"/>
      <c r="O621" s="15"/>
      <c r="P621" s="15"/>
      <c r="Q621" s="15"/>
      <c r="R621" s="15"/>
      <c r="V621" s="240"/>
    </row>
    <row r="622">
      <c r="A622" s="15"/>
      <c r="B622" s="15"/>
      <c r="C622" s="15"/>
      <c r="D622" s="15"/>
      <c r="E622" s="82"/>
      <c r="F622" s="15"/>
      <c r="G622" s="15"/>
      <c r="H622" s="15"/>
      <c r="I622" s="15"/>
      <c r="J622" s="15"/>
      <c r="K622" s="15"/>
      <c r="L622" s="15"/>
      <c r="M622" s="15"/>
      <c r="N622" s="15"/>
      <c r="O622" s="15"/>
      <c r="P622" s="15"/>
      <c r="Q622" s="15"/>
      <c r="R622" s="15"/>
      <c r="V622" s="240"/>
    </row>
    <row r="623">
      <c r="A623" s="15"/>
      <c r="B623" s="15"/>
      <c r="C623" s="15"/>
      <c r="D623" s="15"/>
      <c r="E623" s="82"/>
      <c r="F623" s="15"/>
      <c r="G623" s="15"/>
      <c r="H623" s="15"/>
      <c r="I623" s="15"/>
      <c r="J623" s="15"/>
      <c r="K623" s="15"/>
      <c r="L623" s="15"/>
      <c r="M623" s="15"/>
      <c r="N623" s="15"/>
      <c r="O623" s="15"/>
      <c r="P623" s="15"/>
      <c r="Q623" s="15"/>
      <c r="R623" s="15"/>
      <c r="V623" s="240"/>
    </row>
    <row r="624">
      <c r="A624" s="15"/>
      <c r="B624" s="15"/>
      <c r="C624" s="15"/>
      <c r="D624" s="15"/>
      <c r="E624" s="82"/>
      <c r="F624" s="15"/>
      <c r="G624" s="15"/>
      <c r="H624" s="15"/>
      <c r="I624" s="15"/>
      <c r="J624" s="15"/>
      <c r="K624" s="15"/>
      <c r="L624" s="15"/>
      <c r="M624" s="15"/>
      <c r="N624" s="15"/>
      <c r="O624" s="15"/>
      <c r="P624" s="15"/>
      <c r="Q624" s="15"/>
      <c r="R624" s="15"/>
      <c r="V624" s="240"/>
    </row>
    <row r="625">
      <c r="A625" s="15"/>
      <c r="B625" s="15"/>
      <c r="C625" s="15"/>
      <c r="D625" s="15"/>
      <c r="E625" s="82"/>
      <c r="F625" s="15"/>
      <c r="G625" s="15"/>
      <c r="H625" s="15"/>
      <c r="I625" s="15"/>
      <c r="J625" s="15"/>
      <c r="K625" s="15"/>
      <c r="L625" s="15"/>
      <c r="M625" s="15"/>
      <c r="N625" s="15"/>
      <c r="O625" s="15"/>
      <c r="P625" s="15"/>
      <c r="Q625" s="15"/>
      <c r="R625" s="15"/>
      <c r="V625" s="240"/>
    </row>
    <row r="626">
      <c r="A626" s="15"/>
      <c r="B626" s="15"/>
      <c r="C626" s="15"/>
      <c r="D626" s="15"/>
      <c r="E626" s="82"/>
      <c r="F626" s="15"/>
      <c r="G626" s="15"/>
      <c r="H626" s="15"/>
      <c r="I626" s="15"/>
      <c r="J626" s="15"/>
      <c r="K626" s="15"/>
      <c r="L626" s="15"/>
      <c r="M626" s="15"/>
      <c r="N626" s="15"/>
      <c r="O626" s="15"/>
      <c r="P626" s="15"/>
      <c r="Q626" s="15"/>
      <c r="R626" s="15"/>
      <c r="V626" s="240"/>
    </row>
    <row r="627">
      <c r="A627" s="15"/>
      <c r="B627" s="15"/>
      <c r="C627" s="15"/>
      <c r="D627" s="15"/>
      <c r="E627" s="82"/>
      <c r="F627" s="15"/>
      <c r="G627" s="15"/>
      <c r="H627" s="15"/>
      <c r="I627" s="15"/>
      <c r="J627" s="15"/>
      <c r="K627" s="15"/>
      <c r="L627" s="15"/>
      <c r="M627" s="15"/>
      <c r="N627" s="15"/>
      <c r="O627" s="15"/>
      <c r="P627" s="15"/>
      <c r="Q627" s="15"/>
      <c r="R627" s="15"/>
      <c r="V627" s="240"/>
    </row>
    <row r="628">
      <c r="A628" s="15"/>
      <c r="B628" s="15"/>
      <c r="C628" s="15"/>
      <c r="D628" s="15"/>
      <c r="E628" s="82"/>
      <c r="F628" s="15"/>
      <c r="G628" s="15"/>
      <c r="H628" s="15"/>
      <c r="I628" s="15"/>
      <c r="J628" s="15"/>
      <c r="K628" s="15"/>
      <c r="L628" s="15"/>
      <c r="M628" s="15"/>
      <c r="N628" s="15"/>
      <c r="O628" s="15"/>
      <c r="P628" s="15"/>
      <c r="Q628" s="15"/>
      <c r="R628" s="15"/>
      <c r="V628" s="240"/>
    </row>
    <row r="629">
      <c r="A629" s="15"/>
      <c r="B629" s="15"/>
      <c r="C629" s="15"/>
      <c r="D629" s="15"/>
      <c r="E629" s="82"/>
      <c r="F629" s="15"/>
      <c r="G629" s="15"/>
      <c r="H629" s="15"/>
      <c r="I629" s="15"/>
      <c r="J629" s="15"/>
      <c r="K629" s="15"/>
      <c r="L629" s="15"/>
      <c r="M629" s="15"/>
      <c r="N629" s="15"/>
      <c r="O629" s="15"/>
      <c r="P629" s="15"/>
      <c r="Q629" s="15"/>
      <c r="R629" s="15"/>
      <c r="V629" s="240"/>
    </row>
    <row r="630">
      <c r="A630" s="15"/>
      <c r="B630" s="15"/>
      <c r="C630" s="15"/>
      <c r="D630" s="15"/>
      <c r="E630" s="82"/>
      <c r="F630" s="15"/>
      <c r="G630" s="15"/>
      <c r="H630" s="15"/>
      <c r="I630" s="15"/>
      <c r="J630" s="15"/>
      <c r="K630" s="15"/>
      <c r="L630" s="15"/>
      <c r="M630" s="15"/>
      <c r="N630" s="15"/>
      <c r="O630" s="15"/>
      <c r="P630" s="15"/>
      <c r="Q630" s="15"/>
      <c r="R630" s="15"/>
      <c r="V630" s="240"/>
    </row>
    <row r="631">
      <c r="A631" s="15"/>
      <c r="B631" s="15"/>
      <c r="C631" s="15"/>
      <c r="D631" s="15"/>
      <c r="E631" s="82"/>
      <c r="F631" s="15"/>
      <c r="G631" s="15"/>
      <c r="H631" s="15"/>
      <c r="I631" s="15"/>
      <c r="J631" s="15"/>
      <c r="K631" s="15"/>
      <c r="L631" s="15"/>
      <c r="M631" s="15"/>
      <c r="N631" s="15"/>
      <c r="O631" s="15"/>
      <c r="P631" s="15"/>
      <c r="Q631" s="15"/>
      <c r="R631" s="15"/>
      <c r="V631" s="240"/>
    </row>
    <row r="632">
      <c r="A632" s="15"/>
      <c r="B632" s="15"/>
      <c r="C632" s="15"/>
      <c r="D632" s="15"/>
      <c r="E632" s="82"/>
      <c r="F632" s="15"/>
      <c r="G632" s="15"/>
      <c r="H632" s="15"/>
      <c r="I632" s="15"/>
      <c r="J632" s="15"/>
      <c r="K632" s="15"/>
      <c r="L632" s="15"/>
      <c r="M632" s="15"/>
      <c r="N632" s="15"/>
      <c r="O632" s="15"/>
      <c r="P632" s="15"/>
      <c r="Q632" s="15"/>
      <c r="R632" s="15"/>
      <c r="V632" s="240"/>
    </row>
    <row r="633">
      <c r="A633" s="15"/>
      <c r="B633" s="15"/>
      <c r="C633" s="15"/>
      <c r="D633" s="15"/>
      <c r="E633" s="82"/>
      <c r="F633" s="15"/>
      <c r="G633" s="15"/>
      <c r="H633" s="15"/>
      <c r="I633" s="15"/>
      <c r="J633" s="15"/>
      <c r="K633" s="15"/>
      <c r="L633" s="15"/>
      <c r="M633" s="15"/>
      <c r="N633" s="15"/>
      <c r="O633" s="15"/>
      <c r="P633" s="15"/>
      <c r="Q633" s="15"/>
      <c r="R633" s="15"/>
      <c r="V633" s="240"/>
    </row>
    <row r="634">
      <c r="A634" s="15"/>
      <c r="B634" s="15"/>
      <c r="C634" s="15"/>
      <c r="D634" s="15"/>
      <c r="E634" s="82"/>
      <c r="F634" s="15"/>
      <c r="G634" s="15"/>
      <c r="H634" s="15"/>
      <c r="I634" s="15"/>
      <c r="J634" s="15"/>
      <c r="K634" s="15"/>
      <c r="L634" s="15"/>
      <c r="M634" s="15"/>
      <c r="N634" s="15"/>
      <c r="O634" s="15"/>
      <c r="P634" s="15"/>
      <c r="Q634" s="15"/>
      <c r="R634" s="15"/>
      <c r="V634" s="240"/>
    </row>
    <row r="635">
      <c r="A635" s="15"/>
      <c r="B635" s="15"/>
      <c r="C635" s="15"/>
      <c r="D635" s="15"/>
      <c r="E635" s="82"/>
      <c r="F635" s="15"/>
      <c r="G635" s="15"/>
      <c r="H635" s="15"/>
      <c r="I635" s="15"/>
      <c r="J635" s="15"/>
      <c r="K635" s="15"/>
      <c r="L635" s="15"/>
      <c r="M635" s="15"/>
      <c r="N635" s="15"/>
      <c r="O635" s="15"/>
      <c r="P635" s="15"/>
      <c r="Q635" s="15"/>
      <c r="R635" s="15"/>
      <c r="V635" s="240"/>
    </row>
    <row r="636">
      <c r="A636" s="15"/>
      <c r="B636" s="15"/>
      <c r="C636" s="15"/>
      <c r="D636" s="15"/>
      <c r="E636" s="82"/>
      <c r="F636" s="15"/>
      <c r="G636" s="15"/>
      <c r="H636" s="15"/>
      <c r="I636" s="15"/>
      <c r="J636" s="15"/>
      <c r="K636" s="15"/>
      <c r="L636" s="15"/>
      <c r="M636" s="15"/>
      <c r="N636" s="15"/>
      <c r="O636" s="15"/>
      <c r="P636" s="15"/>
      <c r="Q636" s="15"/>
      <c r="R636" s="15"/>
      <c r="V636" s="240"/>
    </row>
    <row r="637">
      <c r="A637" s="15"/>
      <c r="B637" s="15"/>
      <c r="C637" s="15"/>
      <c r="D637" s="15"/>
      <c r="E637" s="82"/>
      <c r="F637" s="15"/>
      <c r="G637" s="15"/>
      <c r="H637" s="15"/>
      <c r="I637" s="15"/>
      <c r="J637" s="15"/>
      <c r="K637" s="15"/>
      <c r="L637" s="15"/>
      <c r="M637" s="15"/>
      <c r="N637" s="15"/>
      <c r="O637" s="15"/>
      <c r="P637" s="15"/>
      <c r="Q637" s="15"/>
      <c r="R637" s="15"/>
      <c r="V637" s="240"/>
    </row>
    <row r="638">
      <c r="A638" s="15"/>
      <c r="B638" s="15"/>
      <c r="C638" s="15"/>
      <c r="D638" s="15"/>
      <c r="E638" s="82"/>
      <c r="F638" s="15"/>
      <c r="G638" s="15"/>
      <c r="H638" s="15"/>
      <c r="I638" s="15"/>
      <c r="J638" s="15"/>
      <c r="K638" s="15"/>
      <c r="L638" s="15"/>
      <c r="M638" s="15"/>
      <c r="N638" s="15"/>
      <c r="O638" s="15"/>
      <c r="P638" s="15"/>
      <c r="Q638" s="15"/>
      <c r="R638" s="15"/>
      <c r="V638" s="240"/>
    </row>
    <row r="639">
      <c r="A639" s="15"/>
      <c r="B639" s="15"/>
      <c r="C639" s="15"/>
      <c r="D639" s="15"/>
      <c r="E639" s="82"/>
      <c r="F639" s="15"/>
      <c r="G639" s="15"/>
      <c r="H639" s="15"/>
      <c r="I639" s="15"/>
      <c r="J639" s="15"/>
      <c r="K639" s="15"/>
      <c r="L639" s="15"/>
      <c r="M639" s="15"/>
      <c r="N639" s="15"/>
      <c r="O639" s="15"/>
      <c r="P639" s="15"/>
      <c r="Q639" s="15"/>
      <c r="R639" s="15"/>
      <c r="V639" s="240"/>
    </row>
    <row r="640">
      <c r="A640" s="15"/>
      <c r="B640" s="15"/>
      <c r="C640" s="15"/>
      <c r="D640" s="15"/>
      <c r="E640" s="82"/>
      <c r="F640" s="15"/>
      <c r="G640" s="15"/>
      <c r="H640" s="15"/>
      <c r="I640" s="15"/>
      <c r="J640" s="15"/>
      <c r="K640" s="15"/>
      <c r="L640" s="15"/>
      <c r="M640" s="15"/>
      <c r="N640" s="15"/>
      <c r="O640" s="15"/>
      <c r="P640" s="15"/>
      <c r="Q640" s="15"/>
      <c r="R640" s="15"/>
      <c r="V640" s="240"/>
    </row>
    <row r="641">
      <c r="A641" s="15"/>
      <c r="B641" s="15"/>
      <c r="C641" s="15"/>
      <c r="D641" s="15"/>
      <c r="E641" s="82"/>
      <c r="F641" s="15"/>
      <c r="G641" s="15"/>
      <c r="H641" s="15"/>
      <c r="I641" s="15"/>
      <c r="J641" s="15"/>
      <c r="K641" s="15"/>
      <c r="L641" s="15"/>
      <c r="M641" s="15"/>
      <c r="N641" s="15"/>
      <c r="O641" s="15"/>
      <c r="P641" s="15"/>
      <c r="Q641" s="15"/>
      <c r="R641" s="15"/>
      <c r="V641" s="240"/>
    </row>
    <row r="642">
      <c r="A642" s="15"/>
      <c r="B642" s="15"/>
      <c r="C642" s="15"/>
      <c r="D642" s="15"/>
      <c r="E642" s="82"/>
      <c r="F642" s="15"/>
      <c r="G642" s="15"/>
      <c r="H642" s="15"/>
      <c r="I642" s="15"/>
      <c r="J642" s="15"/>
      <c r="K642" s="15"/>
      <c r="L642" s="15"/>
      <c r="M642" s="15"/>
      <c r="N642" s="15"/>
      <c r="O642" s="15"/>
      <c r="P642" s="15"/>
      <c r="Q642" s="15"/>
      <c r="R642" s="15"/>
      <c r="V642" s="240"/>
    </row>
    <row r="643">
      <c r="A643" s="15"/>
      <c r="B643" s="15"/>
      <c r="C643" s="15"/>
      <c r="D643" s="15"/>
      <c r="E643" s="82"/>
      <c r="F643" s="15"/>
      <c r="G643" s="15"/>
      <c r="H643" s="15"/>
      <c r="I643" s="15"/>
      <c r="J643" s="15"/>
      <c r="K643" s="15"/>
      <c r="L643" s="15"/>
      <c r="M643" s="15"/>
      <c r="N643" s="15"/>
      <c r="O643" s="15"/>
      <c r="P643" s="15"/>
      <c r="Q643" s="15"/>
      <c r="R643" s="15"/>
      <c r="V643" s="240"/>
    </row>
    <row r="644">
      <c r="A644" s="15"/>
      <c r="B644" s="15"/>
      <c r="C644" s="15"/>
      <c r="D644" s="15"/>
      <c r="E644" s="82"/>
      <c r="F644" s="15"/>
      <c r="G644" s="15"/>
      <c r="H644" s="15"/>
      <c r="I644" s="15"/>
      <c r="J644" s="15"/>
      <c r="K644" s="15"/>
      <c r="L644" s="15"/>
      <c r="M644" s="15"/>
      <c r="N644" s="15"/>
      <c r="O644" s="15"/>
      <c r="P644" s="15"/>
      <c r="Q644" s="15"/>
      <c r="R644" s="15"/>
      <c r="V644" s="240"/>
    </row>
    <row r="645">
      <c r="A645" s="15"/>
      <c r="B645" s="15"/>
      <c r="C645" s="15"/>
      <c r="D645" s="15"/>
      <c r="E645" s="82"/>
      <c r="F645" s="15"/>
      <c r="G645" s="15"/>
      <c r="H645" s="15"/>
      <c r="I645" s="15"/>
      <c r="J645" s="15"/>
      <c r="K645" s="15"/>
      <c r="L645" s="15"/>
      <c r="M645" s="15"/>
      <c r="N645" s="15"/>
      <c r="O645" s="15"/>
      <c r="P645" s="15"/>
      <c r="Q645" s="15"/>
      <c r="R645" s="15"/>
      <c r="V645" s="240"/>
    </row>
    <row r="646">
      <c r="A646" s="15"/>
      <c r="B646" s="15"/>
      <c r="C646" s="15"/>
      <c r="D646" s="15"/>
      <c r="E646" s="82"/>
      <c r="F646" s="15"/>
      <c r="G646" s="15"/>
      <c r="H646" s="15"/>
      <c r="I646" s="15"/>
      <c r="J646" s="15"/>
      <c r="K646" s="15"/>
      <c r="L646" s="15"/>
      <c r="M646" s="15"/>
      <c r="N646" s="15"/>
      <c r="O646" s="15"/>
      <c r="P646" s="15"/>
      <c r="Q646" s="15"/>
      <c r="R646" s="15"/>
      <c r="V646" s="240"/>
    </row>
    <row r="647">
      <c r="A647" s="15"/>
      <c r="B647" s="15"/>
      <c r="C647" s="15"/>
      <c r="D647" s="15"/>
      <c r="E647" s="82"/>
      <c r="F647" s="15"/>
      <c r="G647" s="15"/>
      <c r="H647" s="15"/>
      <c r="I647" s="15"/>
      <c r="J647" s="15"/>
      <c r="K647" s="15"/>
      <c r="L647" s="15"/>
      <c r="M647" s="15"/>
      <c r="N647" s="15"/>
      <c r="O647" s="15"/>
      <c r="P647" s="15"/>
      <c r="Q647" s="15"/>
      <c r="R647" s="15"/>
      <c r="V647" s="240"/>
    </row>
    <row r="648">
      <c r="A648" s="15"/>
      <c r="B648" s="15"/>
      <c r="C648" s="15"/>
      <c r="D648" s="15"/>
      <c r="E648" s="82"/>
      <c r="F648" s="15"/>
      <c r="G648" s="15"/>
      <c r="H648" s="15"/>
      <c r="I648" s="15"/>
      <c r="J648" s="15"/>
      <c r="K648" s="15"/>
      <c r="L648" s="15"/>
      <c r="M648" s="15"/>
      <c r="N648" s="15"/>
      <c r="O648" s="15"/>
      <c r="P648" s="15"/>
      <c r="Q648" s="15"/>
      <c r="R648" s="15"/>
      <c r="V648" s="240"/>
    </row>
    <row r="649">
      <c r="A649" s="15"/>
      <c r="B649" s="15"/>
      <c r="C649" s="15"/>
      <c r="D649" s="15"/>
      <c r="E649" s="82"/>
      <c r="F649" s="15"/>
      <c r="G649" s="15"/>
      <c r="H649" s="15"/>
      <c r="I649" s="15"/>
      <c r="J649" s="15"/>
      <c r="K649" s="15"/>
      <c r="L649" s="15"/>
      <c r="M649" s="15"/>
      <c r="N649" s="15"/>
      <c r="O649" s="15"/>
      <c r="P649" s="15"/>
      <c r="Q649" s="15"/>
      <c r="R649" s="15"/>
      <c r="V649" s="240"/>
    </row>
    <row r="650">
      <c r="A650" s="15"/>
      <c r="B650" s="15"/>
      <c r="C650" s="15"/>
      <c r="D650" s="15"/>
      <c r="E650" s="82"/>
      <c r="F650" s="15"/>
      <c r="G650" s="15"/>
      <c r="H650" s="15"/>
      <c r="I650" s="15"/>
      <c r="J650" s="15"/>
      <c r="K650" s="15"/>
      <c r="L650" s="15"/>
      <c r="M650" s="15"/>
      <c r="N650" s="15"/>
      <c r="O650" s="15"/>
      <c r="P650" s="15"/>
      <c r="Q650" s="15"/>
      <c r="R650" s="15"/>
      <c r="V650" s="240"/>
    </row>
    <row r="651">
      <c r="A651" s="15"/>
      <c r="B651" s="15"/>
      <c r="C651" s="15"/>
      <c r="D651" s="15"/>
      <c r="E651" s="82"/>
      <c r="F651" s="15"/>
      <c r="G651" s="15"/>
      <c r="H651" s="15"/>
      <c r="I651" s="15"/>
      <c r="J651" s="15"/>
      <c r="K651" s="15"/>
      <c r="L651" s="15"/>
      <c r="M651" s="15"/>
      <c r="N651" s="15"/>
      <c r="O651" s="15"/>
      <c r="P651" s="15"/>
      <c r="Q651" s="15"/>
      <c r="R651" s="15"/>
      <c r="V651" s="240"/>
    </row>
    <row r="652">
      <c r="A652" s="15"/>
      <c r="B652" s="15"/>
      <c r="C652" s="15"/>
      <c r="D652" s="15"/>
      <c r="E652" s="82"/>
      <c r="F652" s="15"/>
      <c r="G652" s="15"/>
      <c r="H652" s="15"/>
      <c r="I652" s="15"/>
      <c r="J652" s="15"/>
      <c r="K652" s="15"/>
      <c r="L652" s="15"/>
      <c r="M652" s="15"/>
      <c r="N652" s="15"/>
      <c r="O652" s="15"/>
      <c r="P652" s="15"/>
      <c r="Q652" s="15"/>
      <c r="R652" s="15"/>
      <c r="V652" s="240"/>
    </row>
    <row r="653">
      <c r="A653" s="15"/>
      <c r="B653" s="15"/>
      <c r="C653" s="15"/>
      <c r="D653" s="15"/>
      <c r="E653" s="82"/>
      <c r="F653" s="15"/>
      <c r="G653" s="15"/>
      <c r="H653" s="15"/>
      <c r="I653" s="15"/>
      <c r="J653" s="15"/>
      <c r="K653" s="15"/>
      <c r="L653" s="15"/>
      <c r="M653" s="15"/>
      <c r="N653" s="15"/>
      <c r="O653" s="15"/>
      <c r="P653" s="15"/>
      <c r="Q653" s="15"/>
      <c r="R653" s="15"/>
      <c r="V653" s="240"/>
    </row>
    <row r="654">
      <c r="A654" s="15"/>
      <c r="B654" s="15"/>
      <c r="C654" s="15"/>
      <c r="D654" s="15"/>
      <c r="E654" s="82"/>
      <c r="F654" s="15"/>
      <c r="G654" s="15"/>
      <c r="H654" s="15"/>
      <c r="I654" s="15"/>
      <c r="J654" s="15"/>
      <c r="K654" s="15"/>
      <c r="L654" s="15"/>
      <c r="M654" s="15"/>
      <c r="N654" s="15"/>
      <c r="O654" s="15"/>
      <c r="P654" s="15"/>
      <c r="Q654" s="15"/>
      <c r="R654" s="15"/>
      <c r="V654" s="240"/>
    </row>
    <row r="655">
      <c r="A655" s="15"/>
      <c r="B655" s="15"/>
      <c r="C655" s="15"/>
      <c r="D655" s="15"/>
      <c r="E655" s="82"/>
      <c r="F655" s="15"/>
      <c r="G655" s="15"/>
      <c r="H655" s="15"/>
      <c r="I655" s="15"/>
      <c r="J655" s="15"/>
      <c r="K655" s="15"/>
      <c r="L655" s="15"/>
      <c r="M655" s="15"/>
      <c r="N655" s="15"/>
      <c r="O655" s="15"/>
      <c r="P655" s="15"/>
      <c r="Q655" s="15"/>
      <c r="R655" s="15"/>
      <c r="V655" s="240"/>
    </row>
    <row r="656">
      <c r="A656" s="15"/>
      <c r="B656" s="15"/>
      <c r="C656" s="15"/>
      <c r="D656" s="15"/>
      <c r="E656" s="82"/>
      <c r="F656" s="15"/>
      <c r="G656" s="15"/>
      <c r="H656" s="15"/>
      <c r="I656" s="15"/>
      <c r="J656" s="15"/>
      <c r="K656" s="15"/>
      <c r="L656" s="15"/>
      <c r="M656" s="15"/>
      <c r="N656" s="15"/>
      <c r="O656" s="15"/>
      <c r="P656" s="15"/>
      <c r="Q656" s="15"/>
      <c r="R656" s="15"/>
      <c r="V656" s="240"/>
    </row>
    <row r="657">
      <c r="A657" s="15"/>
      <c r="B657" s="15"/>
      <c r="C657" s="15"/>
      <c r="D657" s="15"/>
      <c r="E657" s="82"/>
      <c r="F657" s="15"/>
      <c r="G657" s="15"/>
      <c r="H657" s="15"/>
      <c r="I657" s="15"/>
      <c r="J657" s="15"/>
      <c r="K657" s="15"/>
      <c r="L657" s="15"/>
      <c r="M657" s="15"/>
      <c r="N657" s="15"/>
      <c r="O657" s="15"/>
      <c r="P657" s="15"/>
      <c r="Q657" s="15"/>
      <c r="R657" s="15"/>
      <c r="V657" s="240"/>
    </row>
    <row r="658">
      <c r="A658" s="15"/>
      <c r="B658" s="15"/>
      <c r="C658" s="15"/>
      <c r="D658" s="15"/>
      <c r="E658" s="82"/>
      <c r="F658" s="15"/>
      <c r="G658" s="15"/>
      <c r="H658" s="15"/>
      <c r="I658" s="15"/>
      <c r="J658" s="15"/>
      <c r="K658" s="15"/>
      <c r="L658" s="15"/>
      <c r="M658" s="15"/>
      <c r="N658" s="15"/>
      <c r="O658" s="15"/>
      <c r="P658" s="15"/>
      <c r="Q658" s="15"/>
      <c r="R658" s="15"/>
      <c r="V658" s="240"/>
    </row>
    <row r="659">
      <c r="A659" s="15"/>
      <c r="B659" s="15"/>
      <c r="C659" s="15"/>
      <c r="D659" s="15"/>
      <c r="E659" s="82"/>
      <c r="F659" s="15"/>
      <c r="G659" s="15"/>
      <c r="H659" s="15"/>
      <c r="I659" s="15"/>
      <c r="J659" s="15"/>
      <c r="K659" s="15"/>
      <c r="L659" s="15"/>
      <c r="M659" s="15"/>
      <c r="N659" s="15"/>
      <c r="O659" s="15"/>
      <c r="P659" s="15"/>
      <c r="Q659" s="15"/>
      <c r="R659" s="15"/>
      <c r="V659" s="240"/>
    </row>
    <row r="660">
      <c r="A660" s="15"/>
      <c r="B660" s="15"/>
      <c r="C660" s="15"/>
      <c r="D660" s="15"/>
      <c r="E660" s="82"/>
      <c r="F660" s="15"/>
      <c r="G660" s="15"/>
      <c r="H660" s="15"/>
      <c r="I660" s="15"/>
      <c r="J660" s="15"/>
      <c r="K660" s="15"/>
      <c r="L660" s="15"/>
      <c r="M660" s="15"/>
      <c r="N660" s="15"/>
      <c r="O660" s="15"/>
      <c r="P660" s="15"/>
      <c r="Q660" s="15"/>
      <c r="R660" s="15"/>
      <c r="V660" s="240"/>
    </row>
    <row r="661">
      <c r="A661" s="15"/>
      <c r="B661" s="15"/>
      <c r="C661" s="15"/>
      <c r="D661" s="15"/>
      <c r="E661" s="82"/>
      <c r="F661" s="15"/>
      <c r="G661" s="15"/>
      <c r="H661" s="15"/>
      <c r="I661" s="15"/>
      <c r="J661" s="15"/>
      <c r="K661" s="15"/>
      <c r="L661" s="15"/>
      <c r="M661" s="15"/>
      <c r="N661" s="15"/>
      <c r="O661" s="15"/>
      <c r="P661" s="15"/>
      <c r="Q661" s="15"/>
      <c r="R661" s="15"/>
      <c r="V661" s="240"/>
    </row>
    <row r="662">
      <c r="A662" s="15"/>
      <c r="B662" s="15"/>
      <c r="C662" s="15"/>
      <c r="D662" s="15"/>
      <c r="E662" s="82"/>
      <c r="F662" s="15"/>
      <c r="G662" s="15"/>
      <c r="H662" s="15"/>
      <c r="I662" s="15"/>
      <c r="J662" s="15"/>
      <c r="K662" s="15"/>
      <c r="L662" s="15"/>
      <c r="M662" s="15"/>
      <c r="N662" s="15"/>
      <c r="O662" s="15"/>
      <c r="P662" s="15"/>
      <c r="Q662" s="15"/>
      <c r="R662" s="15"/>
      <c r="V662" s="240"/>
    </row>
    <row r="663">
      <c r="A663" s="15"/>
      <c r="B663" s="15"/>
      <c r="C663" s="15"/>
      <c r="D663" s="15"/>
      <c r="E663" s="82"/>
      <c r="F663" s="15"/>
      <c r="G663" s="15"/>
      <c r="H663" s="15"/>
      <c r="I663" s="15"/>
      <c r="J663" s="15"/>
      <c r="K663" s="15"/>
      <c r="L663" s="15"/>
      <c r="M663" s="15"/>
      <c r="N663" s="15"/>
      <c r="O663" s="15"/>
      <c r="P663" s="15"/>
      <c r="Q663" s="15"/>
      <c r="R663" s="15"/>
      <c r="V663" s="240"/>
    </row>
    <row r="664">
      <c r="A664" s="15"/>
      <c r="B664" s="15"/>
      <c r="C664" s="15"/>
      <c r="D664" s="15"/>
      <c r="E664" s="82"/>
      <c r="F664" s="15"/>
      <c r="G664" s="15"/>
      <c r="H664" s="15"/>
      <c r="I664" s="15"/>
      <c r="J664" s="15"/>
      <c r="K664" s="15"/>
      <c r="L664" s="15"/>
      <c r="M664" s="15"/>
      <c r="N664" s="15"/>
      <c r="O664" s="15"/>
      <c r="P664" s="15"/>
      <c r="Q664" s="15"/>
      <c r="R664" s="15"/>
      <c r="V664" s="240"/>
    </row>
    <row r="665">
      <c r="A665" s="15"/>
      <c r="B665" s="15"/>
      <c r="C665" s="15"/>
      <c r="D665" s="15"/>
      <c r="E665" s="82"/>
      <c r="F665" s="15"/>
      <c r="G665" s="15"/>
      <c r="H665" s="15"/>
      <c r="I665" s="15"/>
      <c r="J665" s="15"/>
      <c r="K665" s="15"/>
      <c r="L665" s="15"/>
      <c r="M665" s="15"/>
      <c r="N665" s="15"/>
      <c r="O665" s="15"/>
      <c r="P665" s="15"/>
      <c r="Q665" s="15"/>
      <c r="R665" s="15"/>
      <c r="V665" s="240"/>
    </row>
    <row r="666">
      <c r="A666" s="15"/>
      <c r="B666" s="15"/>
      <c r="C666" s="15"/>
      <c r="D666" s="15"/>
      <c r="E666" s="82"/>
      <c r="F666" s="15"/>
      <c r="G666" s="15"/>
      <c r="H666" s="15"/>
      <c r="I666" s="15"/>
      <c r="J666" s="15"/>
      <c r="K666" s="15"/>
      <c r="L666" s="15"/>
      <c r="M666" s="15"/>
      <c r="N666" s="15"/>
      <c r="O666" s="15"/>
      <c r="P666" s="15"/>
      <c r="Q666" s="15"/>
      <c r="R666" s="15"/>
      <c r="V666" s="240"/>
    </row>
    <row r="667">
      <c r="A667" s="15"/>
      <c r="B667" s="15"/>
      <c r="C667" s="15"/>
      <c r="D667" s="15"/>
      <c r="E667" s="82"/>
      <c r="F667" s="15"/>
      <c r="G667" s="15"/>
      <c r="H667" s="15"/>
      <c r="I667" s="15"/>
      <c r="J667" s="15"/>
      <c r="K667" s="15"/>
      <c r="L667" s="15"/>
      <c r="M667" s="15"/>
      <c r="N667" s="15"/>
      <c r="O667" s="15"/>
      <c r="P667" s="15"/>
      <c r="Q667" s="15"/>
      <c r="R667" s="15"/>
      <c r="V667" s="240"/>
    </row>
    <row r="668">
      <c r="A668" s="15"/>
      <c r="B668" s="15"/>
      <c r="C668" s="15"/>
      <c r="D668" s="15"/>
      <c r="E668" s="82"/>
      <c r="F668" s="15"/>
      <c r="G668" s="15"/>
      <c r="H668" s="15"/>
      <c r="I668" s="15"/>
      <c r="J668" s="15"/>
      <c r="K668" s="15"/>
      <c r="L668" s="15"/>
      <c r="M668" s="15"/>
      <c r="N668" s="15"/>
      <c r="O668" s="15"/>
      <c r="P668" s="15"/>
      <c r="Q668" s="15"/>
      <c r="R668" s="15"/>
      <c r="V668" s="240"/>
    </row>
    <row r="669">
      <c r="A669" s="15"/>
      <c r="B669" s="15"/>
      <c r="C669" s="15"/>
      <c r="D669" s="15"/>
      <c r="E669" s="82"/>
      <c r="F669" s="15"/>
      <c r="G669" s="15"/>
      <c r="H669" s="15"/>
      <c r="I669" s="15"/>
      <c r="J669" s="15"/>
      <c r="K669" s="15"/>
      <c r="L669" s="15"/>
      <c r="M669" s="15"/>
      <c r="N669" s="15"/>
      <c r="O669" s="15"/>
      <c r="P669" s="15"/>
      <c r="Q669" s="15"/>
      <c r="R669" s="15"/>
      <c r="V669" s="240"/>
    </row>
    <row r="670">
      <c r="A670" s="15"/>
      <c r="B670" s="15"/>
      <c r="C670" s="15"/>
      <c r="D670" s="15"/>
      <c r="E670" s="82"/>
      <c r="F670" s="15"/>
      <c r="G670" s="15"/>
      <c r="H670" s="15"/>
      <c r="I670" s="15"/>
      <c r="J670" s="15"/>
      <c r="K670" s="15"/>
      <c r="L670" s="15"/>
      <c r="M670" s="15"/>
      <c r="N670" s="15"/>
      <c r="O670" s="15"/>
      <c r="P670" s="15"/>
      <c r="Q670" s="15"/>
      <c r="R670" s="15"/>
      <c r="V670" s="240"/>
    </row>
    <row r="671">
      <c r="A671" s="15"/>
      <c r="B671" s="15"/>
      <c r="C671" s="15"/>
      <c r="D671" s="15"/>
      <c r="E671" s="82"/>
      <c r="F671" s="15"/>
      <c r="G671" s="15"/>
      <c r="H671" s="15"/>
      <c r="I671" s="15"/>
      <c r="J671" s="15"/>
      <c r="K671" s="15"/>
      <c r="L671" s="15"/>
      <c r="M671" s="15"/>
      <c r="N671" s="15"/>
      <c r="O671" s="15"/>
      <c r="P671" s="15"/>
      <c r="Q671" s="15"/>
      <c r="R671" s="15"/>
      <c r="V671" s="240"/>
    </row>
    <row r="672">
      <c r="A672" s="15"/>
      <c r="B672" s="15"/>
      <c r="C672" s="15"/>
      <c r="D672" s="15"/>
      <c r="E672" s="82"/>
      <c r="F672" s="15"/>
      <c r="G672" s="15"/>
      <c r="H672" s="15"/>
      <c r="I672" s="15"/>
      <c r="J672" s="15"/>
      <c r="K672" s="15"/>
      <c r="L672" s="15"/>
      <c r="M672" s="15"/>
      <c r="N672" s="15"/>
      <c r="O672" s="15"/>
      <c r="P672" s="15"/>
      <c r="Q672" s="15"/>
      <c r="R672" s="15"/>
      <c r="V672" s="240"/>
    </row>
    <row r="673">
      <c r="A673" s="15"/>
      <c r="B673" s="15"/>
      <c r="C673" s="15"/>
      <c r="D673" s="15"/>
      <c r="E673" s="82"/>
      <c r="F673" s="15"/>
      <c r="G673" s="15"/>
      <c r="H673" s="15"/>
      <c r="I673" s="15"/>
      <c r="J673" s="15"/>
      <c r="K673" s="15"/>
      <c r="L673" s="15"/>
      <c r="M673" s="15"/>
      <c r="N673" s="15"/>
      <c r="O673" s="15"/>
      <c r="P673" s="15"/>
      <c r="Q673" s="15"/>
      <c r="R673" s="15"/>
      <c r="V673" s="240"/>
    </row>
    <row r="674">
      <c r="A674" s="15"/>
      <c r="B674" s="15"/>
      <c r="C674" s="15"/>
      <c r="D674" s="15"/>
      <c r="E674" s="82"/>
      <c r="F674" s="15"/>
      <c r="G674" s="15"/>
      <c r="H674" s="15"/>
      <c r="I674" s="15"/>
      <c r="J674" s="15"/>
      <c r="K674" s="15"/>
      <c r="L674" s="15"/>
      <c r="M674" s="15"/>
      <c r="N674" s="15"/>
      <c r="O674" s="15"/>
      <c r="P674" s="15"/>
      <c r="Q674" s="15"/>
      <c r="R674" s="15"/>
      <c r="V674" s="240"/>
    </row>
    <row r="675">
      <c r="A675" s="15"/>
      <c r="B675" s="15"/>
      <c r="C675" s="15"/>
      <c r="D675" s="15"/>
      <c r="E675" s="82"/>
      <c r="F675" s="15"/>
      <c r="G675" s="15"/>
      <c r="H675" s="15"/>
      <c r="I675" s="15"/>
      <c r="J675" s="15"/>
      <c r="K675" s="15"/>
      <c r="L675" s="15"/>
      <c r="M675" s="15"/>
      <c r="N675" s="15"/>
      <c r="O675" s="15"/>
      <c r="P675" s="15"/>
      <c r="Q675" s="15"/>
      <c r="R675" s="15"/>
      <c r="V675" s="240"/>
    </row>
    <row r="676">
      <c r="A676" s="15"/>
      <c r="B676" s="15"/>
      <c r="C676" s="15"/>
      <c r="D676" s="15"/>
      <c r="E676" s="82"/>
      <c r="F676" s="15"/>
      <c r="G676" s="15"/>
      <c r="H676" s="15"/>
      <c r="I676" s="15"/>
      <c r="J676" s="15"/>
      <c r="K676" s="15"/>
      <c r="L676" s="15"/>
      <c r="M676" s="15"/>
      <c r="N676" s="15"/>
      <c r="O676" s="15"/>
      <c r="P676" s="15"/>
      <c r="Q676" s="15"/>
      <c r="R676" s="15"/>
      <c r="V676" s="240"/>
    </row>
    <row r="677">
      <c r="A677" s="15"/>
      <c r="B677" s="15"/>
      <c r="C677" s="15"/>
      <c r="D677" s="15"/>
      <c r="E677" s="82"/>
      <c r="F677" s="15"/>
      <c r="G677" s="15"/>
      <c r="H677" s="15"/>
      <c r="I677" s="15"/>
      <c r="J677" s="15"/>
      <c r="K677" s="15"/>
      <c r="L677" s="15"/>
      <c r="M677" s="15"/>
      <c r="N677" s="15"/>
      <c r="O677" s="15"/>
      <c r="P677" s="15"/>
      <c r="Q677" s="15"/>
      <c r="R677" s="15"/>
      <c r="V677" s="240"/>
    </row>
    <row r="678">
      <c r="A678" s="15"/>
      <c r="B678" s="15"/>
      <c r="C678" s="15"/>
      <c r="D678" s="15"/>
      <c r="E678" s="82"/>
      <c r="F678" s="15"/>
      <c r="G678" s="15"/>
      <c r="H678" s="15"/>
      <c r="I678" s="15"/>
      <c r="J678" s="15"/>
      <c r="K678" s="15"/>
      <c r="L678" s="15"/>
      <c r="M678" s="15"/>
      <c r="N678" s="15"/>
      <c r="O678" s="15"/>
      <c r="P678" s="15"/>
      <c r="Q678" s="15"/>
      <c r="R678" s="15"/>
      <c r="V678" s="240"/>
    </row>
    <row r="679">
      <c r="A679" s="15"/>
      <c r="B679" s="15"/>
      <c r="C679" s="15"/>
      <c r="D679" s="15"/>
      <c r="E679" s="82"/>
      <c r="F679" s="15"/>
      <c r="G679" s="15"/>
      <c r="H679" s="15"/>
      <c r="I679" s="15"/>
      <c r="J679" s="15"/>
      <c r="K679" s="15"/>
      <c r="L679" s="15"/>
      <c r="M679" s="15"/>
      <c r="N679" s="15"/>
      <c r="O679" s="15"/>
      <c r="P679" s="15"/>
      <c r="Q679" s="15"/>
      <c r="R679" s="15"/>
      <c r="V679" s="240"/>
    </row>
    <row r="680">
      <c r="A680" s="15"/>
      <c r="B680" s="15"/>
      <c r="C680" s="15"/>
      <c r="D680" s="15"/>
      <c r="E680" s="82"/>
      <c r="F680" s="15"/>
      <c r="G680" s="15"/>
      <c r="H680" s="15"/>
      <c r="I680" s="15"/>
      <c r="J680" s="15"/>
      <c r="K680" s="15"/>
      <c r="L680" s="15"/>
      <c r="M680" s="15"/>
      <c r="N680" s="15"/>
      <c r="O680" s="15"/>
      <c r="P680" s="15"/>
      <c r="Q680" s="15"/>
      <c r="R680" s="15"/>
      <c r="V680" s="240"/>
    </row>
    <row r="681">
      <c r="A681" s="15"/>
      <c r="B681" s="15"/>
      <c r="C681" s="15"/>
      <c r="D681" s="15"/>
      <c r="E681" s="82"/>
      <c r="F681" s="15"/>
      <c r="G681" s="15"/>
      <c r="H681" s="15"/>
      <c r="I681" s="15"/>
      <c r="J681" s="15"/>
      <c r="K681" s="15"/>
      <c r="L681" s="15"/>
      <c r="M681" s="15"/>
      <c r="N681" s="15"/>
      <c r="O681" s="15"/>
      <c r="P681" s="15"/>
      <c r="Q681" s="15"/>
      <c r="R681" s="15"/>
      <c r="V681" s="240"/>
    </row>
    <row r="682">
      <c r="A682" s="15"/>
      <c r="B682" s="15"/>
      <c r="C682" s="15"/>
      <c r="D682" s="15"/>
      <c r="E682" s="82"/>
      <c r="F682" s="15"/>
      <c r="G682" s="15"/>
      <c r="H682" s="15"/>
      <c r="I682" s="15"/>
      <c r="J682" s="15"/>
      <c r="K682" s="15"/>
      <c r="L682" s="15"/>
      <c r="M682" s="15"/>
      <c r="N682" s="15"/>
      <c r="O682" s="15"/>
      <c r="P682" s="15"/>
      <c r="Q682" s="15"/>
      <c r="R682" s="15"/>
      <c r="V682" s="240"/>
    </row>
    <row r="683">
      <c r="A683" s="15"/>
      <c r="B683" s="15"/>
      <c r="C683" s="15"/>
      <c r="D683" s="15"/>
      <c r="E683" s="82"/>
      <c r="F683" s="15"/>
      <c r="G683" s="15"/>
      <c r="H683" s="15"/>
      <c r="I683" s="15"/>
      <c r="J683" s="15"/>
      <c r="K683" s="15"/>
      <c r="L683" s="15"/>
      <c r="M683" s="15"/>
      <c r="N683" s="15"/>
      <c r="O683" s="15"/>
      <c r="P683" s="15"/>
      <c r="Q683" s="15"/>
      <c r="R683" s="15"/>
      <c r="V683" s="240"/>
    </row>
    <row r="684">
      <c r="A684" s="15"/>
      <c r="B684" s="15"/>
      <c r="C684" s="15"/>
      <c r="D684" s="15"/>
      <c r="E684" s="82"/>
      <c r="F684" s="15"/>
      <c r="G684" s="15"/>
      <c r="H684" s="15"/>
      <c r="I684" s="15"/>
      <c r="J684" s="15"/>
      <c r="K684" s="15"/>
      <c r="L684" s="15"/>
      <c r="M684" s="15"/>
      <c r="N684" s="15"/>
      <c r="O684" s="15"/>
      <c r="P684" s="15"/>
      <c r="Q684" s="15"/>
      <c r="R684" s="15"/>
      <c r="V684" s="240"/>
    </row>
    <row r="685">
      <c r="A685" s="15"/>
      <c r="B685" s="15"/>
      <c r="C685" s="15"/>
      <c r="D685" s="15"/>
      <c r="E685" s="82"/>
      <c r="F685" s="15"/>
      <c r="G685" s="15"/>
      <c r="H685" s="15"/>
      <c r="I685" s="15"/>
      <c r="J685" s="15"/>
      <c r="K685" s="15"/>
      <c r="L685" s="15"/>
      <c r="M685" s="15"/>
      <c r="N685" s="15"/>
      <c r="O685" s="15"/>
      <c r="P685" s="15"/>
      <c r="Q685" s="15"/>
      <c r="R685" s="15"/>
      <c r="V685" s="240"/>
    </row>
    <row r="686">
      <c r="A686" s="15"/>
      <c r="B686" s="15"/>
      <c r="C686" s="15"/>
      <c r="D686" s="15"/>
      <c r="E686" s="82"/>
      <c r="F686" s="15"/>
      <c r="G686" s="15"/>
      <c r="H686" s="15"/>
      <c r="I686" s="15"/>
      <c r="J686" s="15"/>
      <c r="K686" s="15"/>
      <c r="L686" s="15"/>
      <c r="M686" s="15"/>
      <c r="N686" s="15"/>
      <c r="O686" s="15"/>
      <c r="P686" s="15"/>
      <c r="Q686" s="15"/>
      <c r="R686" s="15"/>
      <c r="V686" s="240"/>
    </row>
    <row r="687">
      <c r="A687" s="15"/>
      <c r="B687" s="15"/>
      <c r="C687" s="15"/>
      <c r="D687" s="15"/>
      <c r="E687" s="82"/>
      <c r="F687" s="15"/>
      <c r="G687" s="15"/>
      <c r="H687" s="15"/>
      <c r="I687" s="15"/>
      <c r="J687" s="15"/>
      <c r="K687" s="15"/>
      <c r="L687" s="15"/>
      <c r="M687" s="15"/>
      <c r="N687" s="15"/>
      <c r="O687" s="15"/>
      <c r="P687" s="15"/>
      <c r="Q687" s="15"/>
      <c r="R687" s="15"/>
      <c r="V687" s="240"/>
    </row>
    <row r="688">
      <c r="A688" s="15"/>
      <c r="B688" s="15"/>
      <c r="C688" s="15"/>
      <c r="D688" s="15"/>
      <c r="E688" s="82"/>
      <c r="F688" s="15"/>
      <c r="G688" s="15"/>
      <c r="H688" s="15"/>
      <c r="I688" s="15"/>
      <c r="J688" s="15"/>
      <c r="K688" s="15"/>
      <c r="L688" s="15"/>
      <c r="M688" s="15"/>
      <c r="N688" s="15"/>
      <c r="O688" s="15"/>
      <c r="P688" s="15"/>
      <c r="Q688" s="15"/>
      <c r="R688" s="15"/>
      <c r="V688" s="240"/>
    </row>
    <row r="689">
      <c r="A689" s="15"/>
      <c r="B689" s="15"/>
      <c r="C689" s="15"/>
      <c r="D689" s="15"/>
      <c r="E689" s="82"/>
      <c r="F689" s="15"/>
      <c r="G689" s="15"/>
      <c r="H689" s="15"/>
      <c r="I689" s="15"/>
      <c r="J689" s="15"/>
      <c r="K689" s="15"/>
      <c r="L689" s="15"/>
      <c r="M689" s="15"/>
      <c r="N689" s="15"/>
      <c r="O689" s="15"/>
      <c r="P689" s="15"/>
      <c r="Q689" s="15"/>
      <c r="R689" s="15"/>
      <c r="V689" s="240"/>
    </row>
    <row r="690">
      <c r="A690" s="15"/>
      <c r="B690" s="15"/>
      <c r="C690" s="15"/>
      <c r="D690" s="15"/>
      <c r="E690" s="82"/>
      <c r="F690" s="15"/>
      <c r="G690" s="15"/>
      <c r="H690" s="15"/>
      <c r="I690" s="15"/>
      <c r="J690" s="15"/>
      <c r="K690" s="15"/>
      <c r="L690" s="15"/>
      <c r="M690" s="15"/>
      <c r="N690" s="15"/>
      <c r="O690" s="15"/>
      <c r="P690" s="15"/>
      <c r="Q690" s="15"/>
      <c r="R690" s="15"/>
      <c r="V690" s="240"/>
    </row>
    <row r="691">
      <c r="A691" s="15"/>
      <c r="B691" s="15"/>
      <c r="C691" s="15"/>
      <c r="D691" s="15"/>
      <c r="E691" s="82"/>
      <c r="F691" s="15"/>
      <c r="G691" s="15"/>
      <c r="H691" s="15"/>
      <c r="I691" s="15"/>
      <c r="J691" s="15"/>
      <c r="K691" s="15"/>
      <c r="L691" s="15"/>
      <c r="M691" s="15"/>
      <c r="N691" s="15"/>
      <c r="O691" s="15"/>
      <c r="P691" s="15"/>
      <c r="Q691" s="15"/>
      <c r="R691" s="15"/>
      <c r="V691" s="240"/>
    </row>
    <row r="692">
      <c r="A692" s="15"/>
      <c r="B692" s="15"/>
      <c r="C692" s="15"/>
      <c r="D692" s="15"/>
      <c r="E692" s="82"/>
      <c r="F692" s="15"/>
      <c r="G692" s="15"/>
      <c r="H692" s="15"/>
      <c r="I692" s="15"/>
      <c r="J692" s="15"/>
      <c r="K692" s="15"/>
      <c r="L692" s="15"/>
      <c r="M692" s="15"/>
      <c r="N692" s="15"/>
      <c r="O692" s="15"/>
      <c r="P692" s="15"/>
      <c r="Q692" s="15"/>
      <c r="R692" s="15"/>
      <c r="V692" s="240"/>
    </row>
    <row r="693">
      <c r="A693" s="15"/>
      <c r="B693" s="15"/>
      <c r="C693" s="15"/>
      <c r="D693" s="15"/>
      <c r="E693" s="82"/>
      <c r="F693" s="15"/>
      <c r="G693" s="15"/>
      <c r="H693" s="15"/>
      <c r="I693" s="15"/>
      <c r="J693" s="15"/>
      <c r="K693" s="15"/>
      <c r="L693" s="15"/>
      <c r="M693" s="15"/>
      <c r="N693" s="15"/>
      <c r="O693" s="15"/>
      <c r="P693" s="15"/>
      <c r="Q693" s="15"/>
      <c r="R693" s="15"/>
      <c r="V693" s="240"/>
    </row>
    <row r="694">
      <c r="A694" s="15"/>
      <c r="B694" s="15"/>
      <c r="C694" s="15"/>
      <c r="D694" s="15"/>
      <c r="E694" s="82"/>
      <c r="F694" s="15"/>
      <c r="G694" s="15"/>
      <c r="H694" s="15"/>
      <c r="I694" s="15"/>
      <c r="J694" s="15"/>
      <c r="K694" s="15"/>
      <c r="L694" s="15"/>
      <c r="M694" s="15"/>
      <c r="N694" s="15"/>
      <c r="O694" s="15"/>
      <c r="P694" s="15"/>
      <c r="Q694" s="15"/>
      <c r="R694" s="15"/>
      <c r="V694" s="240"/>
    </row>
    <row r="695">
      <c r="A695" s="15"/>
      <c r="B695" s="15"/>
      <c r="C695" s="15"/>
      <c r="D695" s="15"/>
      <c r="E695" s="82"/>
      <c r="F695" s="15"/>
      <c r="G695" s="15"/>
      <c r="H695" s="15"/>
      <c r="I695" s="15"/>
      <c r="J695" s="15"/>
      <c r="K695" s="15"/>
      <c r="L695" s="15"/>
      <c r="M695" s="15"/>
      <c r="N695" s="15"/>
      <c r="O695" s="15"/>
      <c r="P695" s="15"/>
      <c r="Q695" s="15"/>
      <c r="R695" s="15"/>
      <c r="V695" s="240"/>
    </row>
    <row r="696">
      <c r="A696" s="15"/>
      <c r="B696" s="15"/>
      <c r="C696" s="15"/>
      <c r="D696" s="15"/>
      <c r="E696" s="82"/>
      <c r="F696" s="15"/>
      <c r="G696" s="15"/>
      <c r="H696" s="15"/>
      <c r="I696" s="15"/>
      <c r="J696" s="15"/>
      <c r="K696" s="15"/>
      <c r="L696" s="15"/>
      <c r="M696" s="15"/>
      <c r="N696" s="15"/>
      <c r="O696" s="15"/>
      <c r="P696" s="15"/>
      <c r="Q696" s="15"/>
      <c r="R696" s="15"/>
      <c r="V696" s="240"/>
    </row>
    <row r="697">
      <c r="A697" s="15"/>
      <c r="B697" s="15"/>
      <c r="C697" s="15"/>
      <c r="D697" s="15"/>
      <c r="E697" s="82"/>
      <c r="F697" s="15"/>
      <c r="G697" s="15"/>
      <c r="H697" s="15"/>
      <c r="I697" s="15"/>
      <c r="J697" s="15"/>
      <c r="K697" s="15"/>
      <c r="L697" s="15"/>
      <c r="M697" s="15"/>
      <c r="N697" s="15"/>
      <c r="O697" s="15"/>
      <c r="P697" s="15"/>
      <c r="Q697" s="15"/>
      <c r="R697" s="15"/>
      <c r="V697" s="240"/>
    </row>
    <row r="698">
      <c r="A698" s="15"/>
      <c r="B698" s="15"/>
      <c r="C698" s="15"/>
      <c r="D698" s="15"/>
      <c r="E698" s="82"/>
      <c r="F698" s="15"/>
      <c r="G698" s="15"/>
      <c r="H698" s="15"/>
      <c r="I698" s="15"/>
      <c r="J698" s="15"/>
      <c r="K698" s="15"/>
      <c r="L698" s="15"/>
      <c r="M698" s="15"/>
      <c r="N698" s="15"/>
      <c r="O698" s="15"/>
      <c r="P698" s="15"/>
      <c r="Q698" s="15"/>
      <c r="R698" s="15"/>
      <c r="V698" s="240"/>
    </row>
    <row r="699">
      <c r="A699" s="15"/>
      <c r="B699" s="15"/>
      <c r="C699" s="15"/>
      <c r="D699" s="15"/>
      <c r="E699" s="82"/>
      <c r="F699" s="15"/>
      <c r="G699" s="15"/>
      <c r="H699" s="15"/>
      <c r="I699" s="15"/>
      <c r="J699" s="15"/>
      <c r="K699" s="15"/>
      <c r="L699" s="15"/>
      <c r="M699" s="15"/>
      <c r="N699" s="15"/>
      <c r="O699" s="15"/>
      <c r="P699" s="15"/>
      <c r="Q699" s="15"/>
      <c r="R699" s="15"/>
      <c r="V699" s="240"/>
    </row>
    <row r="700">
      <c r="A700" s="15"/>
      <c r="B700" s="15"/>
      <c r="C700" s="15"/>
      <c r="D700" s="15"/>
      <c r="E700" s="82"/>
      <c r="F700" s="15"/>
      <c r="G700" s="15"/>
      <c r="H700" s="15"/>
      <c r="I700" s="15"/>
      <c r="J700" s="15"/>
      <c r="K700" s="15"/>
      <c r="L700" s="15"/>
      <c r="M700" s="15"/>
      <c r="N700" s="15"/>
      <c r="O700" s="15"/>
      <c r="P700" s="15"/>
      <c r="Q700" s="15"/>
      <c r="R700" s="15"/>
      <c r="V700" s="240"/>
    </row>
    <row r="701">
      <c r="A701" s="15"/>
      <c r="B701" s="15"/>
      <c r="C701" s="15"/>
      <c r="D701" s="15"/>
      <c r="E701" s="82"/>
      <c r="F701" s="15"/>
      <c r="G701" s="15"/>
      <c r="H701" s="15"/>
      <c r="I701" s="15"/>
      <c r="J701" s="15"/>
      <c r="K701" s="15"/>
      <c r="L701" s="15"/>
      <c r="M701" s="15"/>
      <c r="N701" s="15"/>
      <c r="O701" s="15"/>
      <c r="P701" s="15"/>
      <c r="Q701" s="15"/>
      <c r="R701" s="15"/>
      <c r="V701" s="240"/>
    </row>
    <row r="702">
      <c r="A702" s="15"/>
      <c r="B702" s="15"/>
      <c r="C702" s="15"/>
      <c r="D702" s="15"/>
      <c r="E702" s="82"/>
      <c r="F702" s="15"/>
      <c r="G702" s="15"/>
      <c r="H702" s="15"/>
      <c r="I702" s="15"/>
      <c r="J702" s="15"/>
      <c r="K702" s="15"/>
      <c r="L702" s="15"/>
      <c r="M702" s="15"/>
      <c r="N702" s="15"/>
      <c r="O702" s="15"/>
      <c r="P702" s="15"/>
      <c r="Q702" s="15"/>
      <c r="R702" s="15"/>
      <c r="V702" s="240"/>
    </row>
    <row r="703">
      <c r="A703" s="15"/>
      <c r="B703" s="15"/>
      <c r="C703" s="15"/>
      <c r="D703" s="15"/>
      <c r="E703" s="82"/>
      <c r="F703" s="15"/>
      <c r="G703" s="15"/>
      <c r="H703" s="15"/>
      <c r="I703" s="15"/>
      <c r="J703" s="15"/>
      <c r="K703" s="15"/>
      <c r="L703" s="15"/>
      <c r="M703" s="15"/>
      <c r="N703" s="15"/>
      <c r="O703" s="15"/>
      <c r="P703" s="15"/>
      <c r="Q703" s="15"/>
      <c r="R703" s="15"/>
      <c r="V703" s="240"/>
    </row>
    <row r="704">
      <c r="A704" s="15"/>
      <c r="B704" s="15"/>
      <c r="C704" s="15"/>
      <c r="D704" s="15"/>
      <c r="E704" s="82"/>
      <c r="F704" s="15"/>
      <c r="G704" s="15"/>
      <c r="H704" s="15"/>
      <c r="I704" s="15"/>
      <c r="J704" s="15"/>
      <c r="K704" s="15"/>
      <c r="L704" s="15"/>
      <c r="M704" s="15"/>
      <c r="N704" s="15"/>
      <c r="O704" s="15"/>
      <c r="P704" s="15"/>
      <c r="Q704" s="15"/>
      <c r="R704" s="15"/>
      <c r="V704" s="240"/>
    </row>
    <row r="705">
      <c r="A705" s="15"/>
      <c r="B705" s="15"/>
      <c r="C705" s="15"/>
      <c r="D705" s="15"/>
      <c r="E705" s="82"/>
      <c r="F705" s="15"/>
      <c r="G705" s="15"/>
      <c r="H705" s="15"/>
      <c r="I705" s="15"/>
      <c r="J705" s="15"/>
      <c r="K705" s="15"/>
      <c r="L705" s="15"/>
      <c r="M705" s="15"/>
      <c r="N705" s="15"/>
      <c r="O705" s="15"/>
      <c r="P705" s="15"/>
      <c r="Q705" s="15"/>
      <c r="R705" s="15"/>
      <c r="V705" s="240"/>
    </row>
    <row r="706">
      <c r="A706" s="15"/>
      <c r="B706" s="15"/>
      <c r="C706" s="15"/>
      <c r="D706" s="15"/>
      <c r="E706" s="82"/>
      <c r="F706" s="15"/>
      <c r="G706" s="15"/>
      <c r="H706" s="15"/>
      <c r="I706" s="15"/>
      <c r="J706" s="15"/>
      <c r="K706" s="15"/>
      <c r="L706" s="15"/>
      <c r="M706" s="15"/>
      <c r="N706" s="15"/>
      <c r="O706" s="15"/>
      <c r="P706" s="15"/>
      <c r="Q706" s="15"/>
      <c r="R706" s="15"/>
      <c r="V706" s="240"/>
    </row>
    <row r="707">
      <c r="A707" s="15"/>
      <c r="B707" s="15"/>
      <c r="C707" s="15"/>
      <c r="D707" s="15"/>
      <c r="E707" s="82"/>
      <c r="F707" s="15"/>
      <c r="G707" s="15"/>
      <c r="H707" s="15"/>
      <c r="I707" s="15"/>
      <c r="J707" s="15"/>
      <c r="K707" s="15"/>
      <c r="L707" s="15"/>
      <c r="M707" s="15"/>
      <c r="N707" s="15"/>
      <c r="O707" s="15"/>
      <c r="P707" s="15"/>
      <c r="Q707" s="15"/>
      <c r="R707" s="15"/>
      <c r="V707" s="240"/>
    </row>
    <row r="708">
      <c r="A708" s="15"/>
      <c r="B708" s="15"/>
      <c r="C708" s="15"/>
      <c r="D708" s="15"/>
      <c r="E708" s="82"/>
      <c r="F708" s="15"/>
      <c r="G708" s="15"/>
      <c r="H708" s="15"/>
      <c r="I708" s="15"/>
      <c r="J708" s="15"/>
      <c r="K708" s="15"/>
      <c r="L708" s="15"/>
      <c r="M708" s="15"/>
      <c r="N708" s="15"/>
      <c r="O708" s="15"/>
      <c r="P708" s="15"/>
      <c r="Q708" s="15"/>
      <c r="R708" s="15"/>
      <c r="V708" s="240"/>
    </row>
    <row r="709">
      <c r="A709" s="15"/>
      <c r="B709" s="15"/>
      <c r="C709" s="15"/>
      <c r="D709" s="15"/>
      <c r="E709" s="82"/>
      <c r="F709" s="15"/>
      <c r="G709" s="15"/>
      <c r="H709" s="15"/>
      <c r="I709" s="15"/>
      <c r="J709" s="15"/>
      <c r="K709" s="15"/>
      <c r="L709" s="15"/>
      <c r="M709" s="15"/>
      <c r="N709" s="15"/>
      <c r="O709" s="15"/>
      <c r="P709" s="15"/>
      <c r="Q709" s="15"/>
      <c r="R709" s="15"/>
      <c r="V709" s="240"/>
    </row>
    <row r="710">
      <c r="A710" s="15"/>
      <c r="B710" s="15"/>
      <c r="C710" s="15"/>
      <c r="D710" s="15"/>
      <c r="E710" s="82"/>
      <c r="F710" s="15"/>
      <c r="G710" s="15"/>
      <c r="H710" s="15"/>
      <c r="I710" s="15"/>
      <c r="J710" s="15"/>
      <c r="K710" s="15"/>
      <c r="L710" s="15"/>
      <c r="M710" s="15"/>
      <c r="N710" s="15"/>
      <c r="O710" s="15"/>
      <c r="P710" s="15"/>
      <c r="Q710" s="15"/>
      <c r="R710" s="15"/>
      <c r="V710" s="240"/>
    </row>
    <row r="711">
      <c r="A711" s="15"/>
      <c r="B711" s="15"/>
      <c r="C711" s="15"/>
      <c r="D711" s="15"/>
      <c r="E711" s="82"/>
      <c r="F711" s="15"/>
      <c r="G711" s="15"/>
      <c r="H711" s="15"/>
      <c r="I711" s="15"/>
      <c r="J711" s="15"/>
      <c r="K711" s="15"/>
      <c r="L711" s="15"/>
      <c r="M711" s="15"/>
      <c r="N711" s="15"/>
      <c r="O711" s="15"/>
      <c r="P711" s="15"/>
      <c r="Q711" s="15"/>
      <c r="R711" s="15"/>
      <c r="V711" s="240"/>
    </row>
    <row r="712">
      <c r="A712" s="15"/>
      <c r="B712" s="15"/>
      <c r="C712" s="15"/>
      <c r="D712" s="15"/>
      <c r="E712" s="82"/>
      <c r="F712" s="15"/>
      <c r="G712" s="15"/>
      <c r="H712" s="15"/>
      <c r="I712" s="15"/>
      <c r="J712" s="15"/>
      <c r="K712" s="15"/>
      <c r="L712" s="15"/>
      <c r="M712" s="15"/>
      <c r="N712" s="15"/>
      <c r="O712" s="15"/>
      <c r="P712" s="15"/>
      <c r="Q712" s="15"/>
      <c r="R712" s="15"/>
      <c r="V712" s="240"/>
    </row>
    <row r="713">
      <c r="A713" s="15"/>
      <c r="B713" s="15"/>
      <c r="C713" s="15"/>
      <c r="D713" s="15"/>
      <c r="E713" s="82"/>
      <c r="F713" s="15"/>
      <c r="G713" s="15"/>
      <c r="H713" s="15"/>
      <c r="I713" s="15"/>
      <c r="J713" s="15"/>
      <c r="K713" s="15"/>
      <c r="L713" s="15"/>
      <c r="M713" s="15"/>
      <c r="N713" s="15"/>
      <c r="O713" s="15"/>
      <c r="P713" s="15"/>
      <c r="Q713" s="15"/>
      <c r="R713" s="15"/>
      <c r="V713" s="240"/>
    </row>
    <row r="714">
      <c r="A714" s="15"/>
      <c r="B714" s="15"/>
      <c r="C714" s="15"/>
      <c r="D714" s="15"/>
      <c r="E714" s="82"/>
      <c r="F714" s="15"/>
      <c r="G714" s="15"/>
      <c r="H714" s="15"/>
      <c r="I714" s="15"/>
      <c r="J714" s="15"/>
      <c r="K714" s="15"/>
      <c r="L714" s="15"/>
      <c r="M714" s="15"/>
      <c r="N714" s="15"/>
      <c r="O714" s="15"/>
      <c r="P714" s="15"/>
      <c r="Q714" s="15"/>
      <c r="R714" s="15"/>
      <c r="V714" s="240"/>
    </row>
    <row r="715">
      <c r="A715" s="15"/>
      <c r="B715" s="15"/>
      <c r="C715" s="15"/>
      <c r="D715" s="15"/>
      <c r="E715" s="82"/>
      <c r="F715" s="15"/>
      <c r="G715" s="15"/>
      <c r="H715" s="15"/>
      <c r="I715" s="15"/>
      <c r="J715" s="15"/>
      <c r="K715" s="15"/>
      <c r="L715" s="15"/>
      <c r="M715" s="15"/>
      <c r="N715" s="15"/>
      <c r="O715" s="15"/>
      <c r="P715" s="15"/>
      <c r="Q715" s="15"/>
      <c r="R715" s="15"/>
      <c r="V715" s="240"/>
    </row>
    <row r="716">
      <c r="A716" s="15"/>
      <c r="B716" s="15"/>
      <c r="C716" s="15"/>
      <c r="D716" s="15"/>
      <c r="E716" s="82"/>
      <c r="F716" s="15"/>
      <c r="G716" s="15"/>
      <c r="H716" s="15"/>
      <c r="I716" s="15"/>
      <c r="J716" s="15"/>
      <c r="K716" s="15"/>
      <c r="L716" s="15"/>
      <c r="M716" s="15"/>
      <c r="N716" s="15"/>
      <c r="O716" s="15"/>
      <c r="P716" s="15"/>
      <c r="Q716" s="15"/>
      <c r="R716" s="15"/>
      <c r="V716" s="240"/>
    </row>
    <row r="717">
      <c r="A717" s="15"/>
      <c r="B717" s="15"/>
      <c r="C717" s="15"/>
      <c r="D717" s="15"/>
      <c r="E717" s="82"/>
      <c r="F717" s="15"/>
      <c r="G717" s="15"/>
      <c r="H717" s="15"/>
      <c r="I717" s="15"/>
      <c r="J717" s="15"/>
      <c r="K717" s="15"/>
      <c r="L717" s="15"/>
      <c r="M717" s="15"/>
      <c r="N717" s="15"/>
      <c r="O717" s="15"/>
      <c r="P717" s="15"/>
      <c r="Q717" s="15"/>
      <c r="R717" s="15"/>
      <c r="V717" s="240"/>
    </row>
    <row r="718">
      <c r="A718" s="15"/>
      <c r="B718" s="15"/>
      <c r="C718" s="15"/>
      <c r="D718" s="15"/>
      <c r="E718" s="82"/>
      <c r="F718" s="15"/>
      <c r="G718" s="15"/>
      <c r="H718" s="15"/>
      <c r="I718" s="15"/>
      <c r="J718" s="15"/>
      <c r="K718" s="15"/>
      <c r="L718" s="15"/>
      <c r="M718" s="15"/>
      <c r="N718" s="15"/>
      <c r="O718" s="15"/>
      <c r="P718" s="15"/>
      <c r="Q718" s="15"/>
      <c r="R718" s="15"/>
      <c r="V718" s="240"/>
    </row>
    <row r="719">
      <c r="A719" s="15"/>
      <c r="B719" s="15"/>
      <c r="C719" s="15"/>
      <c r="D719" s="15"/>
      <c r="E719" s="82"/>
      <c r="F719" s="15"/>
      <c r="G719" s="15"/>
      <c r="H719" s="15"/>
      <c r="I719" s="15"/>
      <c r="J719" s="15"/>
      <c r="K719" s="15"/>
      <c r="L719" s="15"/>
      <c r="M719" s="15"/>
      <c r="N719" s="15"/>
      <c r="O719" s="15"/>
      <c r="P719" s="15"/>
      <c r="Q719" s="15"/>
      <c r="R719" s="15"/>
      <c r="V719" s="240"/>
    </row>
    <row r="720">
      <c r="A720" s="15"/>
      <c r="B720" s="15"/>
      <c r="C720" s="15"/>
      <c r="D720" s="15"/>
      <c r="E720" s="82"/>
      <c r="F720" s="15"/>
      <c r="G720" s="15"/>
      <c r="H720" s="15"/>
      <c r="I720" s="15"/>
      <c r="J720" s="15"/>
      <c r="K720" s="15"/>
      <c r="L720" s="15"/>
      <c r="M720" s="15"/>
      <c r="N720" s="15"/>
      <c r="O720" s="15"/>
      <c r="P720" s="15"/>
      <c r="Q720" s="15"/>
      <c r="R720" s="15"/>
      <c r="V720" s="240"/>
    </row>
    <row r="721">
      <c r="A721" s="15"/>
      <c r="B721" s="15"/>
      <c r="C721" s="15"/>
      <c r="D721" s="15"/>
      <c r="E721" s="82"/>
      <c r="F721" s="15"/>
      <c r="G721" s="15"/>
      <c r="H721" s="15"/>
      <c r="I721" s="15"/>
      <c r="J721" s="15"/>
      <c r="K721" s="15"/>
      <c r="L721" s="15"/>
      <c r="M721" s="15"/>
      <c r="N721" s="15"/>
      <c r="O721" s="15"/>
      <c r="P721" s="15"/>
      <c r="Q721" s="15"/>
      <c r="R721" s="15"/>
      <c r="V721" s="240"/>
    </row>
    <row r="722">
      <c r="A722" s="15"/>
      <c r="B722" s="15"/>
      <c r="C722" s="15"/>
      <c r="D722" s="15"/>
      <c r="E722" s="82"/>
      <c r="F722" s="15"/>
      <c r="G722" s="15"/>
      <c r="H722" s="15"/>
      <c r="I722" s="15"/>
      <c r="J722" s="15"/>
      <c r="K722" s="15"/>
      <c r="L722" s="15"/>
      <c r="M722" s="15"/>
      <c r="N722" s="15"/>
      <c r="O722" s="15"/>
      <c r="P722" s="15"/>
      <c r="Q722" s="15"/>
      <c r="R722" s="15"/>
      <c r="V722" s="240"/>
    </row>
    <row r="723">
      <c r="A723" s="15"/>
      <c r="B723" s="15"/>
      <c r="C723" s="15"/>
      <c r="D723" s="15"/>
      <c r="E723" s="82"/>
      <c r="F723" s="15"/>
      <c r="G723" s="15"/>
      <c r="H723" s="15"/>
      <c r="I723" s="15"/>
      <c r="J723" s="15"/>
      <c r="K723" s="15"/>
      <c r="L723" s="15"/>
      <c r="M723" s="15"/>
      <c r="N723" s="15"/>
      <c r="O723" s="15"/>
      <c r="P723" s="15"/>
      <c r="Q723" s="15"/>
      <c r="R723" s="15"/>
      <c r="V723" s="240"/>
    </row>
    <row r="724">
      <c r="A724" s="15"/>
      <c r="B724" s="15"/>
      <c r="C724" s="15"/>
      <c r="D724" s="15"/>
      <c r="E724" s="82"/>
      <c r="F724" s="15"/>
      <c r="G724" s="15"/>
      <c r="H724" s="15"/>
      <c r="I724" s="15"/>
      <c r="J724" s="15"/>
      <c r="K724" s="15"/>
      <c r="L724" s="15"/>
      <c r="M724" s="15"/>
      <c r="N724" s="15"/>
      <c r="O724" s="15"/>
      <c r="P724" s="15"/>
      <c r="Q724" s="15"/>
      <c r="R724" s="15"/>
      <c r="V724" s="240"/>
    </row>
    <row r="725">
      <c r="A725" s="15"/>
      <c r="B725" s="15"/>
      <c r="C725" s="15"/>
      <c r="D725" s="15"/>
      <c r="E725" s="82"/>
      <c r="F725" s="15"/>
      <c r="G725" s="15"/>
      <c r="H725" s="15"/>
      <c r="I725" s="15"/>
      <c r="J725" s="15"/>
      <c r="K725" s="15"/>
      <c r="L725" s="15"/>
      <c r="M725" s="15"/>
      <c r="N725" s="15"/>
      <c r="O725" s="15"/>
      <c r="P725" s="15"/>
      <c r="Q725" s="15"/>
      <c r="R725" s="15"/>
      <c r="V725" s="240"/>
    </row>
    <row r="726">
      <c r="A726" s="15"/>
      <c r="B726" s="15"/>
      <c r="C726" s="15"/>
      <c r="D726" s="15"/>
      <c r="E726" s="82"/>
      <c r="F726" s="15"/>
      <c r="G726" s="15"/>
      <c r="H726" s="15"/>
      <c r="I726" s="15"/>
      <c r="J726" s="15"/>
      <c r="K726" s="15"/>
      <c r="L726" s="15"/>
      <c r="M726" s="15"/>
      <c r="N726" s="15"/>
      <c r="O726" s="15"/>
      <c r="P726" s="15"/>
      <c r="Q726" s="15"/>
      <c r="R726" s="15"/>
      <c r="V726" s="240"/>
    </row>
    <row r="727">
      <c r="A727" s="15"/>
      <c r="B727" s="15"/>
      <c r="C727" s="15"/>
      <c r="D727" s="15"/>
      <c r="E727" s="82"/>
      <c r="F727" s="15"/>
      <c r="G727" s="15"/>
      <c r="H727" s="15"/>
      <c r="I727" s="15"/>
      <c r="J727" s="15"/>
      <c r="K727" s="15"/>
      <c r="L727" s="15"/>
      <c r="M727" s="15"/>
      <c r="N727" s="15"/>
      <c r="O727" s="15"/>
      <c r="P727" s="15"/>
      <c r="Q727" s="15"/>
      <c r="R727" s="15"/>
      <c r="V727" s="240"/>
    </row>
    <row r="728">
      <c r="A728" s="15"/>
      <c r="B728" s="15"/>
      <c r="C728" s="15"/>
      <c r="D728" s="15"/>
      <c r="E728" s="82"/>
      <c r="F728" s="15"/>
      <c r="G728" s="15"/>
      <c r="H728" s="15"/>
      <c r="I728" s="15"/>
      <c r="J728" s="15"/>
      <c r="K728" s="15"/>
      <c r="L728" s="15"/>
      <c r="M728" s="15"/>
      <c r="N728" s="15"/>
      <c r="O728" s="15"/>
      <c r="P728" s="15"/>
      <c r="Q728" s="15"/>
      <c r="R728" s="15"/>
      <c r="V728" s="240"/>
    </row>
    <row r="729">
      <c r="A729" s="15"/>
      <c r="B729" s="15"/>
      <c r="C729" s="15"/>
      <c r="D729" s="15"/>
      <c r="E729" s="82"/>
      <c r="F729" s="15"/>
      <c r="G729" s="15"/>
      <c r="H729" s="15"/>
      <c r="I729" s="15"/>
      <c r="J729" s="15"/>
      <c r="K729" s="15"/>
      <c r="L729" s="15"/>
      <c r="M729" s="15"/>
      <c r="N729" s="15"/>
      <c r="O729" s="15"/>
      <c r="P729" s="15"/>
      <c r="Q729" s="15"/>
      <c r="R729" s="15"/>
      <c r="V729" s="240"/>
    </row>
    <row r="730">
      <c r="A730" s="15"/>
      <c r="B730" s="15"/>
      <c r="C730" s="15"/>
      <c r="D730" s="15"/>
      <c r="E730" s="82"/>
      <c r="F730" s="15"/>
      <c r="G730" s="15"/>
      <c r="H730" s="15"/>
      <c r="I730" s="15"/>
      <c r="J730" s="15"/>
      <c r="K730" s="15"/>
      <c r="L730" s="15"/>
      <c r="M730" s="15"/>
      <c r="N730" s="15"/>
      <c r="O730" s="15"/>
      <c r="P730" s="15"/>
      <c r="Q730" s="15"/>
      <c r="R730" s="15"/>
      <c r="V730" s="240"/>
    </row>
    <row r="731">
      <c r="A731" s="15"/>
      <c r="B731" s="15"/>
      <c r="C731" s="15"/>
      <c r="D731" s="15"/>
      <c r="E731" s="82"/>
      <c r="F731" s="15"/>
      <c r="G731" s="15"/>
      <c r="H731" s="15"/>
      <c r="I731" s="15"/>
      <c r="J731" s="15"/>
      <c r="K731" s="15"/>
      <c r="L731" s="15"/>
      <c r="M731" s="15"/>
      <c r="N731" s="15"/>
      <c r="O731" s="15"/>
      <c r="P731" s="15"/>
      <c r="Q731" s="15"/>
      <c r="R731" s="15"/>
      <c r="V731" s="240"/>
    </row>
    <row r="732">
      <c r="A732" s="15"/>
      <c r="B732" s="15"/>
      <c r="C732" s="15"/>
      <c r="D732" s="15"/>
      <c r="E732" s="82"/>
      <c r="F732" s="15"/>
      <c r="G732" s="15"/>
      <c r="H732" s="15"/>
      <c r="I732" s="15"/>
      <c r="J732" s="15"/>
      <c r="K732" s="15"/>
      <c r="L732" s="15"/>
      <c r="M732" s="15"/>
      <c r="N732" s="15"/>
      <c r="O732" s="15"/>
      <c r="P732" s="15"/>
      <c r="Q732" s="15"/>
      <c r="R732" s="15"/>
      <c r="V732" s="240"/>
    </row>
    <row r="733">
      <c r="A733" s="15"/>
      <c r="B733" s="15"/>
      <c r="C733" s="15"/>
      <c r="D733" s="15"/>
      <c r="E733" s="82"/>
      <c r="F733" s="15"/>
      <c r="G733" s="15"/>
      <c r="H733" s="15"/>
      <c r="I733" s="15"/>
      <c r="J733" s="15"/>
      <c r="K733" s="15"/>
      <c r="L733" s="15"/>
      <c r="M733" s="15"/>
      <c r="N733" s="15"/>
      <c r="O733" s="15"/>
      <c r="P733" s="15"/>
      <c r="Q733" s="15"/>
      <c r="R733" s="15"/>
      <c r="V733" s="240"/>
    </row>
    <row r="734">
      <c r="A734" s="15"/>
      <c r="B734" s="15"/>
      <c r="C734" s="15"/>
      <c r="D734" s="15"/>
      <c r="E734" s="82"/>
      <c r="F734" s="15"/>
      <c r="G734" s="15"/>
      <c r="H734" s="15"/>
      <c r="I734" s="15"/>
      <c r="J734" s="15"/>
      <c r="K734" s="15"/>
      <c r="L734" s="15"/>
      <c r="M734" s="15"/>
      <c r="N734" s="15"/>
      <c r="O734" s="15"/>
      <c r="P734" s="15"/>
      <c r="Q734" s="15"/>
      <c r="R734" s="15"/>
      <c r="V734" s="240"/>
    </row>
    <row r="735">
      <c r="A735" s="15"/>
      <c r="B735" s="15"/>
      <c r="C735" s="15"/>
      <c r="D735" s="15"/>
      <c r="E735" s="82"/>
      <c r="F735" s="15"/>
      <c r="G735" s="15"/>
      <c r="H735" s="15"/>
      <c r="I735" s="15"/>
      <c r="J735" s="15"/>
      <c r="K735" s="15"/>
      <c r="L735" s="15"/>
      <c r="M735" s="15"/>
      <c r="N735" s="15"/>
      <c r="O735" s="15"/>
      <c r="P735" s="15"/>
      <c r="Q735" s="15"/>
      <c r="R735" s="15"/>
      <c r="V735" s="240"/>
    </row>
    <row r="736">
      <c r="A736" s="15"/>
      <c r="B736" s="15"/>
      <c r="C736" s="15"/>
      <c r="D736" s="15"/>
      <c r="E736" s="82"/>
      <c r="F736" s="15"/>
      <c r="G736" s="15"/>
      <c r="H736" s="15"/>
      <c r="I736" s="15"/>
      <c r="J736" s="15"/>
      <c r="K736" s="15"/>
      <c r="L736" s="15"/>
      <c r="M736" s="15"/>
      <c r="N736" s="15"/>
      <c r="O736" s="15"/>
      <c r="P736" s="15"/>
      <c r="Q736" s="15"/>
      <c r="R736" s="15"/>
      <c r="V736" s="240"/>
    </row>
    <row r="737">
      <c r="A737" s="15"/>
      <c r="B737" s="15"/>
      <c r="C737" s="15"/>
      <c r="D737" s="15"/>
      <c r="E737" s="82"/>
      <c r="F737" s="15"/>
      <c r="G737" s="15"/>
      <c r="H737" s="15"/>
      <c r="I737" s="15"/>
      <c r="J737" s="15"/>
      <c r="K737" s="15"/>
      <c r="L737" s="15"/>
      <c r="M737" s="15"/>
      <c r="N737" s="15"/>
      <c r="O737" s="15"/>
      <c r="P737" s="15"/>
      <c r="Q737" s="15"/>
      <c r="R737" s="15"/>
      <c r="V737" s="240"/>
    </row>
    <row r="738">
      <c r="A738" s="15"/>
      <c r="B738" s="15"/>
      <c r="C738" s="15"/>
      <c r="D738" s="15"/>
      <c r="E738" s="82"/>
      <c r="F738" s="15"/>
      <c r="G738" s="15"/>
      <c r="H738" s="15"/>
      <c r="I738" s="15"/>
      <c r="J738" s="15"/>
      <c r="K738" s="15"/>
      <c r="L738" s="15"/>
      <c r="M738" s="15"/>
      <c r="N738" s="15"/>
      <c r="O738" s="15"/>
      <c r="P738" s="15"/>
      <c r="Q738" s="15"/>
      <c r="R738" s="15"/>
      <c r="V738" s="240"/>
    </row>
    <row r="739">
      <c r="A739" s="15"/>
      <c r="B739" s="15"/>
      <c r="C739" s="15"/>
      <c r="D739" s="15"/>
      <c r="E739" s="82"/>
      <c r="F739" s="15"/>
      <c r="G739" s="15"/>
      <c r="H739" s="15"/>
      <c r="I739" s="15"/>
      <c r="J739" s="15"/>
      <c r="K739" s="15"/>
      <c r="L739" s="15"/>
      <c r="M739" s="15"/>
      <c r="N739" s="15"/>
      <c r="O739" s="15"/>
      <c r="P739" s="15"/>
      <c r="Q739" s="15"/>
      <c r="R739" s="15"/>
      <c r="V739" s="240"/>
    </row>
    <row r="740">
      <c r="A740" s="15"/>
      <c r="B740" s="15"/>
      <c r="C740" s="15"/>
      <c r="D740" s="15"/>
      <c r="E740" s="82"/>
      <c r="F740" s="15"/>
      <c r="G740" s="15"/>
      <c r="H740" s="15"/>
      <c r="I740" s="15"/>
      <c r="J740" s="15"/>
      <c r="K740" s="15"/>
      <c r="L740" s="15"/>
      <c r="M740" s="15"/>
      <c r="N740" s="15"/>
      <c r="O740" s="15"/>
      <c r="P740" s="15"/>
      <c r="Q740" s="15"/>
      <c r="R740" s="15"/>
      <c r="V740" s="240"/>
    </row>
    <row r="741">
      <c r="A741" s="15"/>
      <c r="B741" s="15"/>
      <c r="C741" s="15"/>
      <c r="D741" s="15"/>
      <c r="E741" s="82"/>
      <c r="F741" s="15"/>
      <c r="G741" s="15"/>
      <c r="H741" s="15"/>
      <c r="I741" s="15"/>
      <c r="J741" s="15"/>
      <c r="K741" s="15"/>
      <c r="L741" s="15"/>
      <c r="M741" s="15"/>
      <c r="N741" s="15"/>
      <c r="O741" s="15"/>
      <c r="P741" s="15"/>
      <c r="Q741" s="15"/>
      <c r="R741" s="15"/>
      <c r="V741" s="240"/>
    </row>
    <row r="742">
      <c r="A742" s="15"/>
      <c r="B742" s="15"/>
      <c r="C742" s="15"/>
      <c r="D742" s="15"/>
      <c r="E742" s="82"/>
      <c r="F742" s="15"/>
      <c r="G742" s="15"/>
      <c r="H742" s="15"/>
      <c r="I742" s="15"/>
      <c r="J742" s="15"/>
      <c r="K742" s="15"/>
      <c r="L742" s="15"/>
      <c r="M742" s="15"/>
      <c r="N742" s="15"/>
      <c r="O742" s="15"/>
      <c r="P742" s="15"/>
      <c r="Q742" s="15"/>
      <c r="R742" s="15"/>
      <c r="V742" s="240"/>
    </row>
    <row r="743">
      <c r="A743" s="15"/>
      <c r="B743" s="15"/>
      <c r="C743" s="15"/>
      <c r="D743" s="15"/>
      <c r="E743" s="82"/>
      <c r="F743" s="15"/>
      <c r="G743" s="15"/>
      <c r="H743" s="15"/>
      <c r="I743" s="15"/>
      <c r="J743" s="15"/>
      <c r="K743" s="15"/>
      <c r="L743" s="15"/>
      <c r="M743" s="15"/>
      <c r="N743" s="15"/>
      <c r="O743" s="15"/>
      <c r="P743" s="15"/>
      <c r="Q743" s="15"/>
      <c r="R743" s="15"/>
      <c r="V743" s="240"/>
    </row>
    <row r="744">
      <c r="A744" s="15"/>
      <c r="B744" s="15"/>
      <c r="C744" s="15"/>
      <c r="D744" s="15"/>
      <c r="E744" s="82"/>
      <c r="F744" s="15"/>
      <c r="G744" s="15"/>
      <c r="H744" s="15"/>
      <c r="I744" s="15"/>
      <c r="J744" s="15"/>
      <c r="K744" s="15"/>
      <c r="L744" s="15"/>
      <c r="M744" s="15"/>
      <c r="N744" s="15"/>
      <c r="O744" s="15"/>
      <c r="P744" s="15"/>
      <c r="Q744" s="15"/>
      <c r="R744" s="15"/>
      <c r="V744" s="240"/>
    </row>
    <row r="745">
      <c r="A745" s="15"/>
      <c r="B745" s="15"/>
      <c r="C745" s="15"/>
      <c r="D745" s="15"/>
      <c r="E745" s="82"/>
      <c r="F745" s="15"/>
      <c r="G745" s="15"/>
      <c r="H745" s="15"/>
      <c r="I745" s="15"/>
      <c r="J745" s="15"/>
      <c r="K745" s="15"/>
      <c r="L745" s="15"/>
      <c r="M745" s="15"/>
      <c r="N745" s="15"/>
      <c r="O745" s="15"/>
      <c r="P745" s="15"/>
      <c r="Q745" s="15"/>
      <c r="R745" s="15"/>
      <c r="V745" s="240"/>
    </row>
    <row r="746">
      <c r="A746" s="15"/>
      <c r="B746" s="15"/>
      <c r="C746" s="15"/>
      <c r="D746" s="15"/>
      <c r="E746" s="82"/>
      <c r="F746" s="15"/>
      <c r="G746" s="15"/>
      <c r="H746" s="15"/>
      <c r="I746" s="15"/>
      <c r="J746" s="15"/>
      <c r="K746" s="15"/>
      <c r="L746" s="15"/>
      <c r="M746" s="15"/>
      <c r="N746" s="15"/>
      <c r="O746" s="15"/>
      <c r="P746" s="15"/>
      <c r="Q746" s="15"/>
      <c r="R746" s="15"/>
      <c r="V746" s="240"/>
    </row>
    <row r="747">
      <c r="A747" s="15"/>
      <c r="B747" s="15"/>
      <c r="C747" s="15"/>
      <c r="D747" s="15"/>
      <c r="E747" s="82"/>
      <c r="F747" s="15"/>
      <c r="G747" s="15"/>
      <c r="H747" s="15"/>
      <c r="I747" s="15"/>
      <c r="J747" s="15"/>
      <c r="K747" s="15"/>
      <c r="L747" s="15"/>
      <c r="M747" s="15"/>
      <c r="N747" s="15"/>
      <c r="O747" s="15"/>
      <c r="P747" s="15"/>
      <c r="Q747" s="15"/>
      <c r="R747" s="15"/>
      <c r="V747" s="240"/>
    </row>
    <row r="748">
      <c r="A748" s="15"/>
      <c r="B748" s="15"/>
      <c r="C748" s="15"/>
      <c r="D748" s="15"/>
      <c r="E748" s="82"/>
      <c r="F748" s="15"/>
      <c r="G748" s="15"/>
      <c r="H748" s="15"/>
      <c r="I748" s="15"/>
      <c r="J748" s="15"/>
      <c r="K748" s="15"/>
      <c r="L748" s="15"/>
      <c r="M748" s="15"/>
      <c r="N748" s="15"/>
      <c r="O748" s="15"/>
      <c r="P748" s="15"/>
      <c r="Q748" s="15"/>
      <c r="R748" s="15"/>
      <c r="V748" s="240"/>
    </row>
    <row r="749">
      <c r="A749" s="15"/>
      <c r="B749" s="15"/>
      <c r="C749" s="15"/>
      <c r="D749" s="15"/>
      <c r="E749" s="82"/>
      <c r="F749" s="15"/>
      <c r="G749" s="15"/>
      <c r="H749" s="15"/>
      <c r="I749" s="15"/>
      <c r="J749" s="15"/>
      <c r="K749" s="15"/>
      <c r="L749" s="15"/>
      <c r="M749" s="15"/>
      <c r="N749" s="15"/>
      <c r="O749" s="15"/>
      <c r="P749" s="15"/>
      <c r="Q749" s="15"/>
      <c r="R749" s="15"/>
      <c r="V749" s="240"/>
    </row>
    <row r="750">
      <c r="A750" s="15"/>
      <c r="B750" s="15"/>
      <c r="C750" s="15"/>
      <c r="D750" s="15"/>
      <c r="E750" s="82"/>
      <c r="F750" s="15"/>
      <c r="G750" s="15"/>
      <c r="H750" s="15"/>
      <c r="I750" s="15"/>
      <c r="J750" s="15"/>
      <c r="K750" s="15"/>
      <c r="L750" s="15"/>
      <c r="M750" s="15"/>
      <c r="N750" s="15"/>
      <c r="O750" s="15"/>
      <c r="P750" s="15"/>
      <c r="Q750" s="15"/>
      <c r="R750" s="15"/>
      <c r="V750" s="240"/>
    </row>
    <row r="751">
      <c r="A751" s="15"/>
      <c r="B751" s="15"/>
      <c r="C751" s="15"/>
      <c r="D751" s="15"/>
      <c r="E751" s="82"/>
      <c r="F751" s="15"/>
      <c r="G751" s="15"/>
      <c r="H751" s="15"/>
      <c r="I751" s="15"/>
      <c r="J751" s="15"/>
      <c r="K751" s="15"/>
      <c r="L751" s="15"/>
      <c r="M751" s="15"/>
      <c r="N751" s="15"/>
      <c r="O751" s="15"/>
      <c r="P751" s="15"/>
      <c r="Q751" s="15"/>
      <c r="R751" s="15"/>
      <c r="V751" s="240"/>
    </row>
    <row r="752">
      <c r="A752" s="15"/>
      <c r="B752" s="15"/>
      <c r="C752" s="15"/>
      <c r="D752" s="15"/>
      <c r="E752" s="82"/>
      <c r="F752" s="15"/>
      <c r="G752" s="15"/>
      <c r="H752" s="15"/>
      <c r="I752" s="15"/>
      <c r="J752" s="15"/>
      <c r="K752" s="15"/>
      <c r="L752" s="15"/>
      <c r="M752" s="15"/>
      <c r="N752" s="15"/>
      <c r="O752" s="15"/>
      <c r="P752" s="15"/>
      <c r="Q752" s="15"/>
      <c r="R752" s="15"/>
      <c r="V752" s="240"/>
    </row>
    <row r="753">
      <c r="A753" s="15"/>
      <c r="B753" s="15"/>
      <c r="C753" s="15"/>
      <c r="D753" s="15"/>
      <c r="E753" s="82"/>
      <c r="F753" s="15"/>
      <c r="G753" s="15"/>
      <c r="H753" s="15"/>
      <c r="I753" s="15"/>
      <c r="J753" s="15"/>
      <c r="K753" s="15"/>
      <c r="L753" s="15"/>
      <c r="M753" s="15"/>
      <c r="N753" s="15"/>
      <c r="O753" s="15"/>
      <c r="P753" s="15"/>
      <c r="Q753" s="15"/>
      <c r="R753" s="15"/>
      <c r="V753" s="240"/>
    </row>
    <row r="754">
      <c r="A754" s="15"/>
      <c r="B754" s="15"/>
      <c r="C754" s="15"/>
      <c r="D754" s="15"/>
      <c r="E754" s="82"/>
      <c r="F754" s="15"/>
      <c r="G754" s="15"/>
      <c r="H754" s="15"/>
      <c r="I754" s="15"/>
      <c r="J754" s="15"/>
      <c r="K754" s="15"/>
      <c r="L754" s="15"/>
      <c r="M754" s="15"/>
      <c r="N754" s="15"/>
      <c r="O754" s="15"/>
      <c r="P754" s="15"/>
      <c r="Q754" s="15"/>
      <c r="R754" s="15"/>
      <c r="V754" s="240"/>
    </row>
    <row r="755">
      <c r="A755" s="15"/>
      <c r="B755" s="15"/>
      <c r="C755" s="15"/>
      <c r="D755" s="15"/>
      <c r="E755" s="82"/>
      <c r="F755" s="15"/>
      <c r="G755" s="15"/>
      <c r="H755" s="15"/>
      <c r="I755" s="15"/>
      <c r="J755" s="15"/>
      <c r="K755" s="15"/>
      <c r="L755" s="15"/>
      <c r="M755" s="15"/>
      <c r="N755" s="15"/>
      <c r="O755" s="15"/>
      <c r="P755" s="15"/>
      <c r="Q755" s="15"/>
      <c r="R755" s="15"/>
      <c r="V755" s="240"/>
    </row>
    <row r="756">
      <c r="A756" s="15"/>
      <c r="B756" s="15"/>
      <c r="C756" s="15"/>
      <c r="D756" s="15"/>
      <c r="E756" s="82"/>
      <c r="F756" s="15"/>
      <c r="G756" s="15"/>
      <c r="H756" s="15"/>
      <c r="I756" s="15"/>
      <c r="J756" s="15"/>
      <c r="K756" s="15"/>
      <c r="L756" s="15"/>
      <c r="M756" s="15"/>
      <c r="N756" s="15"/>
      <c r="O756" s="15"/>
      <c r="P756" s="15"/>
      <c r="Q756" s="15"/>
      <c r="R756" s="15"/>
      <c r="V756" s="240"/>
    </row>
    <row r="757">
      <c r="A757" s="15"/>
      <c r="B757" s="15"/>
      <c r="C757" s="15"/>
      <c r="D757" s="15"/>
      <c r="E757" s="82"/>
      <c r="F757" s="15"/>
      <c r="G757" s="15"/>
      <c r="H757" s="15"/>
      <c r="I757" s="15"/>
      <c r="J757" s="15"/>
      <c r="K757" s="15"/>
      <c r="L757" s="15"/>
      <c r="M757" s="15"/>
      <c r="N757" s="15"/>
      <c r="O757" s="15"/>
      <c r="P757" s="15"/>
      <c r="Q757" s="15"/>
      <c r="R757" s="15"/>
      <c r="V757" s="240"/>
    </row>
    <row r="758">
      <c r="A758" s="15"/>
      <c r="B758" s="15"/>
      <c r="C758" s="15"/>
      <c r="D758" s="15"/>
      <c r="E758" s="82"/>
      <c r="F758" s="15"/>
      <c r="G758" s="15"/>
      <c r="H758" s="15"/>
      <c r="I758" s="15"/>
      <c r="J758" s="15"/>
      <c r="K758" s="15"/>
      <c r="L758" s="15"/>
      <c r="M758" s="15"/>
      <c r="N758" s="15"/>
      <c r="O758" s="15"/>
      <c r="P758" s="15"/>
      <c r="Q758" s="15"/>
      <c r="R758" s="15"/>
      <c r="V758" s="240"/>
    </row>
    <row r="759">
      <c r="A759" s="15"/>
      <c r="B759" s="15"/>
      <c r="C759" s="15"/>
      <c r="D759" s="15"/>
      <c r="E759" s="82"/>
      <c r="F759" s="15"/>
      <c r="G759" s="15"/>
      <c r="H759" s="15"/>
      <c r="I759" s="15"/>
      <c r="J759" s="15"/>
      <c r="K759" s="15"/>
      <c r="L759" s="15"/>
      <c r="M759" s="15"/>
      <c r="N759" s="15"/>
      <c r="O759" s="15"/>
      <c r="P759" s="15"/>
      <c r="Q759" s="15"/>
      <c r="R759" s="15"/>
      <c r="V759" s="240"/>
    </row>
    <row r="760">
      <c r="A760" s="15"/>
      <c r="B760" s="15"/>
      <c r="C760" s="15"/>
      <c r="D760" s="15"/>
      <c r="E760" s="82"/>
      <c r="F760" s="15"/>
      <c r="G760" s="15"/>
      <c r="H760" s="15"/>
      <c r="I760" s="15"/>
      <c r="J760" s="15"/>
      <c r="K760" s="15"/>
      <c r="L760" s="15"/>
      <c r="M760" s="15"/>
      <c r="N760" s="15"/>
      <c r="O760" s="15"/>
      <c r="P760" s="15"/>
      <c r="Q760" s="15"/>
      <c r="R760" s="15"/>
      <c r="V760" s="240"/>
    </row>
    <row r="761">
      <c r="A761" s="15"/>
      <c r="B761" s="15"/>
      <c r="C761" s="15"/>
      <c r="D761" s="15"/>
      <c r="E761" s="82"/>
      <c r="F761" s="15"/>
      <c r="G761" s="15"/>
      <c r="H761" s="15"/>
      <c r="I761" s="15"/>
      <c r="J761" s="15"/>
      <c r="K761" s="15"/>
      <c r="L761" s="15"/>
      <c r="M761" s="15"/>
      <c r="N761" s="15"/>
      <c r="O761" s="15"/>
      <c r="P761" s="15"/>
      <c r="Q761" s="15"/>
      <c r="R761" s="15"/>
      <c r="V761" s="240"/>
    </row>
    <row r="762">
      <c r="A762" s="15"/>
      <c r="B762" s="15"/>
      <c r="C762" s="15"/>
      <c r="D762" s="15"/>
      <c r="E762" s="82"/>
      <c r="F762" s="15"/>
      <c r="G762" s="15"/>
      <c r="H762" s="15"/>
      <c r="I762" s="15"/>
      <c r="J762" s="15"/>
      <c r="K762" s="15"/>
      <c r="L762" s="15"/>
      <c r="M762" s="15"/>
      <c r="N762" s="15"/>
      <c r="O762" s="15"/>
      <c r="P762" s="15"/>
      <c r="Q762" s="15"/>
      <c r="R762" s="15"/>
      <c r="V762" s="240"/>
    </row>
    <row r="763">
      <c r="A763" s="15"/>
      <c r="B763" s="15"/>
      <c r="C763" s="15"/>
      <c r="D763" s="15"/>
      <c r="E763" s="82"/>
      <c r="F763" s="15"/>
      <c r="G763" s="15"/>
      <c r="H763" s="15"/>
      <c r="I763" s="15"/>
      <c r="J763" s="15"/>
      <c r="K763" s="15"/>
      <c r="L763" s="15"/>
      <c r="M763" s="15"/>
      <c r="N763" s="15"/>
      <c r="O763" s="15"/>
      <c r="P763" s="15"/>
      <c r="Q763" s="15"/>
      <c r="R763" s="15"/>
      <c r="V763" s="240"/>
    </row>
    <row r="764">
      <c r="A764" s="15"/>
      <c r="B764" s="15"/>
      <c r="C764" s="15"/>
      <c r="D764" s="15"/>
      <c r="E764" s="82"/>
      <c r="F764" s="15"/>
      <c r="G764" s="15"/>
      <c r="H764" s="15"/>
      <c r="I764" s="15"/>
      <c r="J764" s="15"/>
      <c r="K764" s="15"/>
      <c r="L764" s="15"/>
      <c r="M764" s="15"/>
      <c r="N764" s="15"/>
      <c r="O764" s="15"/>
      <c r="P764" s="15"/>
      <c r="Q764" s="15"/>
      <c r="R764" s="15"/>
      <c r="V764" s="240"/>
    </row>
    <row r="765">
      <c r="A765" s="15"/>
      <c r="B765" s="15"/>
      <c r="C765" s="15"/>
      <c r="D765" s="15"/>
      <c r="E765" s="82"/>
      <c r="F765" s="15"/>
      <c r="G765" s="15"/>
      <c r="H765" s="15"/>
      <c r="I765" s="15"/>
      <c r="J765" s="15"/>
      <c r="K765" s="15"/>
      <c r="L765" s="15"/>
      <c r="M765" s="15"/>
      <c r="N765" s="15"/>
      <c r="O765" s="15"/>
      <c r="P765" s="15"/>
      <c r="Q765" s="15"/>
      <c r="R765" s="15"/>
      <c r="V765" s="240"/>
    </row>
    <row r="766">
      <c r="A766" s="15"/>
      <c r="B766" s="15"/>
      <c r="C766" s="15"/>
      <c r="D766" s="15"/>
      <c r="E766" s="82"/>
      <c r="F766" s="15"/>
      <c r="G766" s="15"/>
      <c r="H766" s="15"/>
      <c r="I766" s="15"/>
      <c r="J766" s="15"/>
      <c r="K766" s="15"/>
      <c r="L766" s="15"/>
      <c r="M766" s="15"/>
      <c r="N766" s="15"/>
      <c r="O766" s="15"/>
      <c r="P766" s="15"/>
      <c r="Q766" s="15"/>
      <c r="R766" s="15"/>
      <c r="V766" s="240"/>
    </row>
    <row r="767">
      <c r="A767" s="15"/>
      <c r="B767" s="15"/>
      <c r="C767" s="15"/>
      <c r="D767" s="15"/>
      <c r="E767" s="82"/>
      <c r="F767" s="15"/>
      <c r="G767" s="15"/>
      <c r="H767" s="15"/>
      <c r="I767" s="15"/>
      <c r="J767" s="15"/>
      <c r="K767" s="15"/>
      <c r="L767" s="15"/>
      <c r="M767" s="15"/>
      <c r="N767" s="15"/>
      <c r="O767" s="15"/>
      <c r="P767" s="15"/>
      <c r="Q767" s="15"/>
      <c r="R767" s="15"/>
      <c r="V767" s="240"/>
    </row>
    <row r="768">
      <c r="A768" s="15"/>
      <c r="B768" s="15"/>
      <c r="C768" s="15"/>
      <c r="D768" s="15"/>
      <c r="E768" s="82"/>
      <c r="F768" s="15"/>
      <c r="G768" s="15"/>
      <c r="H768" s="15"/>
      <c r="I768" s="15"/>
      <c r="J768" s="15"/>
      <c r="K768" s="15"/>
      <c r="L768" s="15"/>
      <c r="M768" s="15"/>
      <c r="N768" s="15"/>
      <c r="O768" s="15"/>
      <c r="P768" s="15"/>
      <c r="Q768" s="15"/>
      <c r="R768" s="15"/>
      <c r="V768" s="240"/>
    </row>
    <row r="769">
      <c r="A769" s="15"/>
      <c r="B769" s="15"/>
      <c r="C769" s="15"/>
      <c r="D769" s="15"/>
      <c r="E769" s="82"/>
      <c r="F769" s="15"/>
      <c r="G769" s="15"/>
      <c r="H769" s="15"/>
      <c r="I769" s="15"/>
      <c r="J769" s="15"/>
      <c r="K769" s="15"/>
      <c r="L769" s="15"/>
      <c r="M769" s="15"/>
      <c r="N769" s="15"/>
      <c r="O769" s="15"/>
      <c r="P769" s="15"/>
      <c r="Q769" s="15"/>
      <c r="R769" s="15"/>
      <c r="V769" s="240"/>
    </row>
    <row r="770">
      <c r="A770" s="15"/>
      <c r="B770" s="15"/>
      <c r="C770" s="15"/>
      <c r="D770" s="15"/>
      <c r="E770" s="82"/>
      <c r="F770" s="15"/>
      <c r="G770" s="15"/>
      <c r="H770" s="15"/>
      <c r="I770" s="15"/>
      <c r="J770" s="15"/>
      <c r="K770" s="15"/>
      <c r="L770" s="15"/>
      <c r="M770" s="15"/>
      <c r="N770" s="15"/>
      <c r="O770" s="15"/>
      <c r="P770" s="15"/>
      <c r="Q770" s="15"/>
      <c r="R770" s="15"/>
      <c r="V770" s="240"/>
    </row>
    <row r="771">
      <c r="A771" s="15"/>
      <c r="B771" s="15"/>
      <c r="C771" s="15"/>
      <c r="D771" s="15"/>
      <c r="E771" s="82"/>
      <c r="F771" s="15"/>
      <c r="G771" s="15"/>
      <c r="H771" s="15"/>
      <c r="I771" s="15"/>
      <c r="J771" s="15"/>
      <c r="K771" s="15"/>
      <c r="L771" s="15"/>
      <c r="M771" s="15"/>
      <c r="N771" s="15"/>
      <c r="O771" s="15"/>
      <c r="P771" s="15"/>
      <c r="Q771" s="15"/>
      <c r="R771" s="15"/>
      <c r="V771" s="240"/>
    </row>
    <row r="772">
      <c r="A772" s="15"/>
      <c r="B772" s="15"/>
      <c r="C772" s="15"/>
      <c r="D772" s="15"/>
      <c r="E772" s="82"/>
      <c r="F772" s="15"/>
      <c r="G772" s="15"/>
      <c r="H772" s="15"/>
      <c r="I772" s="15"/>
      <c r="J772" s="15"/>
      <c r="K772" s="15"/>
      <c r="L772" s="15"/>
      <c r="M772" s="15"/>
      <c r="N772" s="15"/>
      <c r="O772" s="15"/>
      <c r="P772" s="15"/>
      <c r="Q772" s="15"/>
      <c r="R772" s="15"/>
      <c r="V772" s="240"/>
    </row>
    <row r="773">
      <c r="A773" s="15"/>
      <c r="B773" s="15"/>
      <c r="C773" s="15"/>
      <c r="D773" s="15"/>
      <c r="E773" s="82"/>
      <c r="F773" s="15"/>
      <c r="G773" s="15"/>
      <c r="H773" s="15"/>
      <c r="I773" s="15"/>
      <c r="J773" s="15"/>
      <c r="K773" s="15"/>
      <c r="L773" s="15"/>
      <c r="M773" s="15"/>
      <c r="N773" s="15"/>
      <c r="O773" s="15"/>
      <c r="P773" s="15"/>
      <c r="Q773" s="15"/>
      <c r="R773" s="15"/>
      <c r="V773" s="240"/>
    </row>
    <row r="774">
      <c r="A774" s="15"/>
      <c r="B774" s="15"/>
      <c r="C774" s="15"/>
      <c r="D774" s="15"/>
      <c r="E774" s="82"/>
      <c r="F774" s="15"/>
      <c r="G774" s="15"/>
      <c r="H774" s="15"/>
      <c r="I774" s="15"/>
      <c r="J774" s="15"/>
      <c r="K774" s="15"/>
      <c r="L774" s="15"/>
      <c r="M774" s="15"/>
      <c r="N774" s="15"/>
      <c r="O774" s="15"/>
      <c r="P774" s="15"/>
      <c r="Q774" s="15"/>
      <c r="R774" s="15"/>
      <c r="V774" s="240"/>
    </row>
    <row r="775">
      <c r="A775" s="15"/>
      <c r="B775" s="15"/>
      <c r="C775" s="15"/>
      <c r="D775" s="15"/>
      <c r="E775" s="82"/>
      <c r="F775" s="15"/>
      <c r="G775" s="15"/>
      <c r="H775" s="15"/>
      <c r="I775" s="15"/>
      <c r="J775" s="15"/>
      <c r="K775" s="15"/>
      <c r="L775" s="15"/>
      <c r="M775" s="15"/>
      <c r="N775" s="15"/>
      <c r="O775" s="15"/>
      <c r="P775" s="15"/>
      <c r="Q775" s="15"/>
      <c r="R775" s="15"/>
      <c r="V775" s="240"/>
    </row>
    <row r="776">
      <c r="A776" s="15"/>
      <c r="B776" s="15"/>
      <c r="C776" s="15"/>
      <c r="D776" s="15"/>
      <c r="E776" s="82"/>
      <c r="F776" s="15"/>
      <c r="G776" s="15"/>
      <c r="H776" s="15"/>
      <c r="I776" s="15"/>
      <c r="J776" s="15"/>
      <c r="K776" s="15"/>
      <c r="L776" s="15"/>
      <c r="M776" s="15"/>
      <c r="N776" s="15"/>
      <c r="O776" s="15"/>
      <c r="P776" s="15"/>
      <c r="Q776" s="15"/>
      <c r="R776" s="15"/>
      <c r="V776" s="240"/>
    </row>
    <row r="777">
      <c r="A777" s="15"/>
      <c r="B777" s="15"/>
      <c r="C777" s="15"/>
      <c r="D777" s="15"/>
      <c r="E777" s="82"/>
      <c r="F777" s="15"/>
      <c r="G777" s="15"/>
      <c r="H777" s="15"/>
      <c r="I777" s="15"/>
      <c r="J777" s="15"/>
      <c r="K777" s="15"/>
      <c r="L777" s="15"/>
      <c r="M777" s="15"/>
      <c r="N777" s="15"/>
      <c r="O777" s="15"/>
      <c r="P777" s="15"/>
      <c r="Q777" s="15"/>
      <c r="R777" s="15"/>
      <c r="V777" s="240"/>
    </row>
    <row r="778">
      <c r="A778" s="15"/>
      <c r="B778" s="15"/>
      <c r="C778" s="15"/>
      <c r="D778" s="15"/>
      <c r="E778" s="82"/>
      <c r="F778" s="15"/>
      <c r="G778" s="15"/>
      <c r="H778" s="15"/>
      <c r="I778" s="15"/>
      <c r="J778" s="15"/>
      <c r="K778" s="15"/>
      <c r="L778" s="15"/>
      <c r="M778" s="15"/>
      <c r="N778" s="15"/>
      <c r="O778" s="15"/>
      <c r="P778" s="15"/>
      <c r="Q778" s="15"/>
      <c r="R778" s="15"/>
      <c r="V778" s="240"/>
    </row>
    <row r="779">
      <c r="A779" s="15"/>
      <c r="B779" s="15"/>
      <c r="C779" s="15"/>
      <c r="D779" s="15"/>
      <c r="E779" s="82"/>
      <c r="F779" s="15"/>
      <c r="G779" s="15"/>
      <c r="H779" s="15"/>
      <c r="I779" s="15"/>
      <c r="J779" s="15"/>
      <c r="K779" s="15"/>
      <c r="L779" s="15"/>
      <c r="M779" s="15"/>
      <c r="N779" s="15"/>
      <c r="O779" s="15"/>
      <c r="P779" s="15"/>
      <c r="Q779" s="15"/>
      <c r="R779" s="15"/>
      <c r="V779" s="240"/>
    </row>
    <row r="780">
      <c r="A780" s="15"/>
      <c r="B780" s="15"/>
      <c r="C780" s="15"/>
      <c r="D780" s="15"/>
      <c r="E780" s="82"/>
      <c r="F780" s="15"/>
      <c r="G780" s="15"/>
      <c r="H780" s="15"/>
      <c r="I780" s="15"/>
      <c r="J780" s="15"/>
      <c r="K780" s="15"/>
      <c r="L780" s="15"/>
      <c r="M780" s="15"/>
      <c r="N780" s="15"/>
      <c r="O780" s="15"/>
      <c r="P780" s="15"/>
      <c r="Q780" s="15"/>
      <c r="R780" s="15"/>
      <c r="V780" s="240"/>
    </row>
    <row r="781">
      <c r="A781" s="15"/>
      <c r="B781" s="15"/>
      <c r="C781" s="15"/>
      <c r="D781" s="15"/>
      <c r="E781" s="82"/>
      <c r="F781" s="15"/>
      <c r="G781" s="15"/>
      <c r="H781" s="15"/>
      <c r="I781" s="15"/>
      <c r="J781" s="15"/>
      <c r="K781" s="15"/>
      <c r="L781" s="15"/>
      <c r="M781" s="15"/>
      <c r="N781" s="15"/>
      <c r="O781" s="15"/>
      <c r="P781" s="15"/>
      <c r="Q781" s="15"/>
      <c r="R781" s="15"/>
      <c r="V781" s="240"/>
    </row>
    <row r="782">
      <c r="A782" s="15"/>
      <c r="B782" s="15"/>
      <c r="C782" s="15"/>
      <c r="D782" s="15"/>
      <c r="E782" s="82"/>
      <c r="F782" s="15"/>
      <c r="G782" s="15"/>
      <c r="H782" s="15"/>
      <c r="I782" s="15"/>
      <c r="J782" s="15"/>
      <c r="K782" s="15"/>
      <c r="L782" s="15"/>
      <c r="M782" s="15"/>
      <c r="N782" s="15"/>
      <c r="O782" s="15"/>
      <c r="P782" s="15"/>
      <c r="Q782" s="15"/>
      <c r="R782" s="15"/>
      <c r="V782" s="240"/>
    </row>
    <row r="783">
      <c r="A783" s="15"/>
      <c r="B783" s="15"/>
      <c r="C783" s="15"/>
      <c r="D783" s="15"/>
      <c r="E783" s="82"/>
      <c r="F783" s="15"/>
      <c r="G783" s="15"/>
      <c r="H783" s="15"/>
      <c r="I783" s="15"/>
      <c r="J783" s="15"/>
      <c r="K783" s="15"/>
      <c r="L783" s="15"/>
      <c r="M783" s="15"/>
      <c r="N783" s="15"/>
      <c r="O783" s="15"/>
      <c r="P783" s="15"/>
      <c r="Q783" s="15"/>
      <c r="R783" s="15"/>
      <c r="V783" s="240"/>
    </row>
    <row r="784">
      <c r="A784" s="15"/>
      <c r="B784" s="15"/>
      <c r="C784" s="15"/>
      <c r="D784" s="15"/>
      <c r="E784" s="82"/>
      <c r="F784" s="15"/>
      <c r="G784" s="15"/>
      <c r="H784" s="15"/>
      <c r="I784" s="15"/>
      <c r="J784" s="15"/>
      <c r="K784" s="15"/>
      <c r="L784" s="15"/>
      <c r="M784" s="15"/>
      <c r="N784" s="15"/>
      <c r="O784" s="15"/>
      <c r="P784" s="15"/>
      <c r="Q784" s="15"/>
      <c r="R784" s="15"/>
      <c r="V784" s="240"/>
    </row>
    <row r="785">
      <c r="A785" s="15"/>
      <c r="B785" s="15"/>
      <c r="C785" s="15"/>
      <c r="D785" s="15"/>
      <c r="E785" s="82"/>
      <c r="F785" s="15"/>
      <c r="G785" s="15"/>
      <c r="H785" s="15"/>
      <c r="I785" s="15"/>
      <c r="J785" s="15"/>
      <c r="K785" s="15"/>
      <c r="L785" s="15"/>
      <c r="M785" s="15"/>
      <c r="N785" s="15"/>
      <c r="O785" s="15"/>
      <c r="P785" s="15"/>
      <c r="Q785" s="15"/>
      <c r="R785" s="15"/>
      <c r="V785" s="240"/>
    </row>
    <row r="786">
      <c r="A786" s="15"/>
      <c r="B786" s="15"/>
      <c r="C786" s="15"/>
      <c r="D786" s="15"/>
      <c r="E786" s="82"/>
      <c r="F786" s="15"/>
      <c r="G786" s="15"/>
      <c r="H786" s="15"/>
      <c r="I786" s="15"/>
      <c r="J786" s="15"/>
      <c r="K786" s="15"/>
      <c r="L786" s="15"/>
      <c r="M786" s="15"/>
      <c r="N786" s="15"/>
      <c r="O786" s="15"/>
      <c r="P786" s="15"/>
      <c r="Q786" s="15"/>
      <c r="R786" s="15"/>
      <c r="V786" s="240"/>
    </row>
    <row r="787">
      <c r="A787" s="15"/>
      <c r="B787" s="15"/>
      <c r="C787" s="15"/>
      <c r="D787" s="15"/>
      <c r="E787" s="82"/>
      <c r="F787" s="15"/>
      <c r="G787" s="15"/>
      <c r="H787" s="15"/>
      <c r="I787" s="15"/>
      <c r="J787" s="15"/>
      <c r="K787" s="15"/>
      <c r="L787" s="15"/>
      <c r="M787" s="15"/>
      <c r="N787" s="15"/>
      <c r="O787" s="15"/>
      <c r="P787" s="15"/>
      <c r="Q787" s="15"/>
      <c r="R787" s="15"/>
      <c r="V787" s="240"/>
    </row>
    <row r="788">
      <c r="A788" s="15"/>
      <c r="B788" s="15"/>
      <c r="C788" s="15"/>
      <c r="D788" s="15"/>
      <c r="E788" s="82"/>
      <c r="F788" s="15"/>
      <c r="G788" s="15"/>
      <c r="H788" s="15"/>
      <c r="I788" s="15"/>
      <c r="J788" s="15"/>
      <c r="K788" s="15"/>
      <c r="L788" s="15"/>
      <c r="M788" s="15"/>
      <c r="N788" s="15"/>
      <c r="O788" s="15"/>
      <c r="P788" s="15"/>
      <c r="Q788" s="15"/>
      <c r="R788" s="15"/>
      <c r="V788" s="240"/>
    </row>
    <row r="789">
      <c r="A789" s="15"/>
      <c r="B789" s="15"/>
      <c r="C789" s="15"/>
      <c r="D789" s="15"/>
      <c r="E789" s="82"/>
      <c r="F789" s="15"/>
      <c r="G789" s="15"/>
      <c r="H789" s="15"/>
      <c r="I789" s="15"/>
      <c r="J789" s="15"/>
      <c r="K789" s="15"/>
      <c r="L789" s="15"/>
      <c r="M789" s="15"/>
      <c r="N789" s="15"/>
      <c r="O789" s="15"/>
      <c r="P789" s="15"/>
      <c r="Q789" s="15"/>
      <c r="R789" s="15"/>
      <c r="V789" s="240"/>
    </row>
    <row r="790">
      <c r="A790" s="15"/>
      <c r="B790" s="15"/>
      <c r="C790" s="15"/>
      <c r="D790" s="15"/>
      <c r="E790" s="82"/>
      <c r="F790" s="15"/>
      <c r="G790" s="15"/>
      <c r="H790" s="15"/>
      <c r="I790" s="15"/>
      <c r="J790" s="15"/>
      <c r="K790" s="15"/>
      <c r="L790" s="15"/>
      <c r="M790" s="15"/>
      <c r="N790" s="15"/>
      <c r="O790" s="15"/>
      <c r="P790" s="15"/>
      <c r="Q790" s="15"/>
      <c r="R790" s="15"/>
      <c r="V790" s="240"/>
    </row>
    <row r="791">
      <c r="A791" s="15"/>
      <c r="B791" s="15"/>
      <c r="C791" s="15"/>
      <c r="D791" s="15"/>
      <c r="E791" s="82"/>
      <c r="F791" s="15"/>
      <c r="G791" s="15"/>
      <c r="H791" s="15"/>
      <c r="I791" s="15"/>
      <c r="J791" s="15"/>
      <c r="K791" s="15"/>
      <c r="L791" s="15"/>
      <c r="M791" s="15"/>
      <c r="N791" s="15"/>
      <c r="O791" s="15"/>
      <c r="P791" s="15"/>
      <c r="Q791" s="15"/>
      <c r="R791" s="15"/>
      <c r="V791" s="240"/>
    </row>
    <row r="792">
      <c r="A792" s="15"/>
      <c r="B792" s="15"/>
      <c r="C792" s="15"/>
      <c r="D792" s="15"/>
      <c r="E792" s="82"/>
      <c r="F792" s="15"/>
      <c r="G792" s="15"/>
      <c r="H792" s="15"/>
      <c r="I792" s="15"/>
      <c r="J792" s="15"/>
      <c r="K792" s="15"/>
      <c r="L792" s="15"/>
      <c r="M792" s="15"/>
      <c r="N792" s="15"/>
      <c r="O792" s="15"/>
      <c r="P792" s="15"/>
      <c r="Q792" s="15"/>
      <c r="R792" s="15"/>
      <c r="V792" s="240"/>
    </row>
    <row r="793">
      <c r="A793" s="15"/>
      <c r="B793" s="15"/>
      <c r="C793" s="15"/>
      <c r="D793" s="15"/>
      <c r="E793" s="82"/>
      <c r="F793" s="15"/>
      <c r="G793" s="15"/>
      <c r="H793" s="15"/>
      <c r="I793" s="15"/>
      <c r="J793" s="15"/>
      <c r="K793" s="15"/>
      <c r="L793" s="15"/>
      <c r="M793" s="15"/>
      <c r="N793" s="15"/>
      <c r="O793" s="15"/>
      <c r="P793" s="15"/>
      <c r="Q793" s="15"/>
      <c r="R793" s="15"/>
      <c r="V793" s="240"/>
    </row>
    <row r="794">
      <c r="A794" s="15"/>
      <c r="B794" s="15"/>
      <c r="C794" s="15"/>
      <c r="D794" s="15"/>
      <c r="E794" s="82"/>
      <c r="F794" s="15"/>
      <c r="G794" s="15"/>
      <c r="H794" s="15"/>
      <c r="I794" s="15"/>
      <c r="J794" s="15"/>
      <c r="K794" s="15"/>
      <c r="L794" s="15"/>
      <c r="M794" s="15"/>
      <c r="N794" s="15"/>
      <c r="O794" s="15"/>
      <c r="P794" s="15"/>
      <c r="Q794" s="15"/>
      <c r="R794" s="15"/>
      <c r="V794" s="240"/>
    </row>
    <row r="795">
      <c r="A795" s="15"/>
      <c r="B795" s="15"/>
      <c r="C795" s="15"/>
      <c r="D795" s="15"/>
      <c r="E795" s="82"/>
      <c r="F795" s="15"/>
      <c r="G795" s="15"/>
      <c r="H795" s="15"/>
      <c r="I795" s="15"/>
      <c r="J795" s="15"/>
      <c r="K795" s="15"/>
      <c r="L795" s="15"/>
      <c r="M795" s="15"/>
      <c r="N795" s="15"/>
      <c r="O795" s="15"/>
      <c r="P795" s="15"/>
      <c r="Q795" s="15"/>
      <c r="R795" s="15"/>
      <c r="V795" s="240"/>
    </row>
    <row r="796">
      <c r="A796" s="15"/>
      <c r="B796" s="15"/>
      <c r="C796" s="15"/>
      <c r="D796" s="15"/>
      <c r="E796" s="82"/>
      <c r="F796" s="15"/>
      <c r="G796" s="15"/>
      <c r="H796" s="15"/>
      <c r="I796" s="15"/>
      <c r="J796" s="15"/>
      <c r="K796" s="15"/>
      <c r="L796" s="15"/>
      <c r="M796" s="15"/>
      <c r="N796" s="15"/>
      <c r="O796" s="15"/>
      <c r="P796" s="15"/>
      <c r="Q796" s="15"/>
      <c r="R796" s="15"/>
      <c r="V796" s="240"/>
    </row>
    <row r="797">
      <c r="A797" s="15"/>
      <c r="B797" s="15"/>
      <c r="C797" s="15"/>
      <c r="D797" s="15"/>
      <c r="E797" s="82"/>
      <c r="F797" s="15"/>
      <c r="G797" s="15"/>
      <c r="H797" s="15"/>
      <c r="I797" s="15"/>
      <c r="J797" s="15"/>
      <c r="K797" s="15"/>
      <c r="L797" s="15"/>
      <c r="M797" s="15"/>
      <c r="N797" s="15"/>
      <c r="O797" s="15"/>
      <c r="P797" s="15"/>
      <c r="Q797" s="15"/>
      <c r="R797" s="15"/>
      <c r="V797" s="240"/>
    </row>
    <row r="798">
      <c r="A798" s="15"/>
      <c r="B798" s="15"/>
      <c r="C798" s="15"/>
      <c r="D798" s="15"/>
      <c r="E798" s="82"/>
      <c r="F798" s="15"/>
      <c r="G798" s="15"/>
      <c r="H798" s="15"/>
      <c r="I798" s="15"/>
      <c r="J798" s="15"/>
      <c r="K798" s="15"/>
      <c r="L798" s="15"/>
      <c r="M798" s="15"/>
      <c r="N798" s="15"/>
      <c r="O798" s="15"/>
      <c r="P798" s="15"/>
      <c r="Q798" s="15"/>
      <c r="R798" s="15"/>
      <c r="V798" s="240"/>
    </row>
    <row r="799">
      <c r="A799" s="15"/>
      <c r="B799" s="15"/>
      <c r="C799" s="15"/>
      <c r="D799" s="15"/>
      <c r="E799" s="82"/>
      <c r="F799" s="15"/>
      <c r="G799" s="15"/>
      <c r="H799" s="15"/>
      <c r="I799" s="15"/>
      <c r="J799" s="15"/>
      <c r="K799" s="15"/>
      <c r="L799" s="15"/>
      <c r="M799" s="15"/>
      <c r="N799" s="15"/>
      <c r="O799" s="15"/>
      <c r="P799" s="15"/>
      <c r="Q799" s="15"/>
      <c r="R799" s="15"/>
      <c r="V799" s="240"/>
    </row>
    <row r="800">
      <c r="A800" s="15"/>
      <c r="B800" s="15"/>
      <c r="C800" s="15"/>
      <c r="D800" s="15"/>
      <c r="E800" s="82"/>
      <c r="F800" s="15"/>
      <c r="G800" s="15"/>
      <c r="H800" s="15"/>
      <c r="I800" s="15"/>
      <c r="J800" s="15"/>
      <c r="K800" s="15"/>
      <c r="L800" s="15"/>
      <c r="M800" s="15"/>
      <c r="N800" s="15"/>
      <c r="O800" s="15"/>
      <c r="P800" s="15"/>
      <c r="Q800" s="15"/>
      <c r="R800" s="15"/>
      <c r="V800" s="240"/>
    </row>
    <row r="801">
      <c r="A801" s="15"/>
      <c r="B801" s="15"/>
      <c r="C801" s="15"/>
      <c r="D801" s="15"/>
      <c r="E801" s="82"/>
      <c r="F801" s="15"/>
      <c r="G801" s="15"/>
      <c r="H801" s="15"/>
      <c r="I801" s="15"/>
      <c r="J801" s="15"/>
      <c r="K801" s="15"/>
      <c r="L801" s="15"/>
      <c r="M801" s="15"/>
      <c r="N801" s="15"/>
      <c r="O801" s="15"/>
      <c r="P801" s="15"/>
      <c r="Q801" s="15"/>
      <c r="R801" s="15"/>
      <c r="V801" s="240"/>
    </row>
    <row r="802">
      <c r="A802" s="15"/>
      <c r="B802" s="15"/>
      <c r="C802" s="15"/>
      <c r="D802" s="15"/>
      <c r="E802" s="82"/>
      <c r="F802" s="15"/>
      <c r="G802" s="15"/>
      <c r="H802" s="15"/>
      <c r="I802" s="15"/>
      <c r="J802" s="15"/>
      <c r="K802" s="15"/>
      <c r="L802" s="15"/>
      <c r="M802" s="15"/>
      <c r="N802" s="15"/>
      <c r="O802" s="15"/>
      <c r="P802" s="15"/>
      <c r="Q802" s="15"/>
      <c r="R802" s="15"/>
      <c r="V802" s="240"/>
    </row>
    <row r="803">
      <c r="A803" s="15"/>
      <c r="B803" s="15"/>
      <c r="C803" s="15"/>
      <c r="D803" s="15"/>
      <c r="E803" s="82"/>
      <c r="F803" s="15"/>
      <c r="G803" s="15"/>
      <c r="H803" s="15"/>
      <c r="I803" s="15"/>
      <c r="J803" s="15"/>
      <c r="K803" s="15"/>
      <c r="L803" s="15"/>
      <c r="M803" s="15"/>
      <c r="N803" s="15"/>
      <c r="O803" s="15"/>
      <c r="P803" s="15"/>
      <c r="Q803" s="15"/>
      <c r="R803" s="15"/>
      <c r="V803" s="240"/>
    </row>
    <row r="804">
      <c r="A804" s="15"/>
      <c r="B804" s="15"/>
      <c r="C804" s="15"/>
      <c r="D804" s="15"/>
      <c r="E804" s="82"/>
      <c r="F804" s="15"/>
      <c r="G804" s="15"/>
      <c r="H804" s="15"/>
      <c r="I804" s="15"/>
      <c r="J804" s="15"/>
      <c r="K804" s="15"/>
      <c r="L804" s="15"/>
      <c r="M804" s="15"/>
      <c r="N804" s="15"/>
      <c r="O804" s="15"/>
      <c r="P804" s="15"/>
      <c r="Q804" s="15"/>
      <c r="R804" s="15"/>
      <c r="V804" s="240"/>
    </row>
    <row r="805">
      <c r="A805" s="15"/>
      <c r="B805" s="15"/>
      <c r="C805" s="15"/>
      <c r="D805" s="15"/>
      <c r="E805" s="82"/>
      <c r="F805" s="15"/>
      <c r="G805" s="15"/>
      <c r="H805" s="15"/>
      <c r="I805" s="15"/>
      <c r="J805" s="15"/>
      <c r="K805" s="15"/>
      <c r="L805" s="15"/>
      <c r="M805" s="15"/>
      <c r="N805" s="15"/>
      <c r="O805" s="15"/>
      <c r="P805" s="15"/>
      <c r="Q805" s="15"/>
      <c r="R805" s="15"/>
      <c r="V805" s="240"/>
    </row>
    <row r="806">
      <c r="A806" s="15"/>
      <c r="B806" s="15"/>
      <c r="C806" s="15"/>
      <c r="D806" s="15"/>
      <c r="E806" s="82"/>
      <c r="F806" s="15"/>
      <c r="G806" s="15"/>
      <c r="H806" s="15"/>
      <c r="I806" s="15"/>
      <c r="J806" s="15"/>
      <c r="K806" s="15"/>
      <c r="L806" s="15"/>
      <c r="M806" s="15"/>
      <c r="N806" s="15"/>
      <c r="O806" s="15"/>
      <c r="P806" s="15"/>
      <c r="Q806" s="15"/>
      <c r="R806" s="15"/>
      <c r="V806" s="240"/>
    </row>
    <row r="807">
      <c r="A807" s="15"/>
      <c r="B807" s="15"/>
      <c r="C807" s="15"/>
      <c r="D807" s="15"/>
      <c r="E807" s="82"/>
      <c r="F807" s="15"/>
      <c r="G807" s="15"/>
      <c r="H807" s="15"/>
      <c r="I807" s="15"/>
      <c r="J807" s="15"/>
      <c r="K807" s="15"/>
      <c r="L807" s="15"/>
      <c r="M807" s="15"/>
      <c r="N807" s="15"/>
      <c r="O807" s="15"/>
      <c r="P807" s="15"/>
      <c r="Q807" s="15"/>
      <c r="R807" s="15"/>
      <c r="V807" s="240"/>
    </row>
    <row r="808">
      <c r="A808" s="15"/>
      <c r="B808" s="15"/>
      <c r="C808" s="15"/>
      <c r="D808" s="15"/>
      <c r="E808" s="82"/>
      <c r="F808" s="15"/>
      <c r="G808" s="15"/>
      <c r="H808" s="15"/>
      <c r="I808" s="15"/>
      <c r="J808" s="15"/>
      <c r="K808" s="15"/>
      <c r="L808" s="15"/>
      <c r="M808" s="15"/>
      <c r="N808" s="15"/>
      <c r="O808" s="15"/>
      <c r="P808" s="15"/>
      <c r="Q808" s="15"/>
      <c r="R808" s="15"/>
      <c r="V808" s="240"/>
    </row>
    <row r="809">
      <c r="A809" s="15"/>
      <c r="B809" s="15"/>
      <c r="C809" s="15"/>
      <c r="D809" s="15"/>
      <c r="E809" s="82"/>
      <c r="F809" s="15"/>
      <c r="G809" s="15"/>
      <c r="H809" s="15"/>
      <c r="I809" s="15"/>
      <c r="J809" s="15"/>
      <c r="K809" s="15"/>
      <c r="L809" s="15"/>
      <c r="M809" s="15"/>
      <c r="N809" s="15"/>
      <c r="O809" s="15"/>
      <c r="P809" s="15"/>
      <c r="Q809" s="15"/>
      <c r="R809" s="15"/>
      <c r="V809" s="240"/>
    </row>
    <row r="810">
      <c r="A810" s="15"/>
      <c r="B810" s="15"/>
      <c r="C810" s="15"/>
      <c r="D810" s="15"/>
      <c r="E810" s="82"/>
      <c r="F810" s="15"/>
      <c r="G810" s="15"/>
      <c r="H810" s="15"/>
      <c r="I810" s="15"/>
      <c r="J810" s="15"/>
      <c r="K810" s="15"/>
      <c r="L810" s="15"/>
      <c r="M810" s="15"/>
      <c r="N810" s="15"/>
      <c r="O810" s="15"/>
      <c r="P810" s="15"/>
      <c r="Q810" s="15"/>
      <c r="R810" s="15"/>
      <c r="V810" s="240"/>
    </row>
    <row r="811">
      <c r="A811" s="15"/>
      <c r="B811" s="15"/>
      <c r="C811" s="15"/>
      <c r="D811" s="15"/>
      <c r="E811" s="82"/>
      <c r="F811" s="15"/>
      <c r="G811" s="15"/>
      <c r="H811" s="15"/>
      <c r="I811" s="15"/>
      <c r="J811" s="15"/>
      <c r="K811" s="15"/>
      <c r="L811" s="15"/>
      <c r="M811" s="15"/>
      <c r="N811" s="15"/>
      <c r="O811" s="15"/>
      <c r="P811" s="15"/>
      <c r="Q811" s="15"/>
      <c r="R811" s="15"/>
      <c r="V811" s="240"/>
    </row>
    <row r="812">
      <c r="A812" s="15"/>
      <c r="B812" s="15"/>
      <c r="C812" s="15"/>
      <c r="D812" s="15"/>
      <c r="E812" s="82"/>
      <c r="F812" s="15"/>
      <c r="G812" s="15"/>
      <c r="H812" s="15"/>
      <c r="I812" s="15"/>
      <c r="J812" s="15"/>
      <c r="K812" s="15"/>
      <c r="L812" s="15"/>
      <c r="M812" s="15"/>
      <c r="N812" s="15"/>
      <c r="O812" s="15"/>
      <c r="P812" s="15"/>
      <c r="Q812" s="15"/>
      <c r="R812" s="15"/>
      <c r="V812" s="240"/>
    </row>
    <row r="813">
      <c r="A813" s="15"/>
      <c r="B813" s="15"/>
      <c r="C813" s="15"/>
      <c r="D813" s="15"/>
      <c r="E813" s="82"/>
      <c r="F813" s="15"/>
      <c r="G813" s="15"/>
      <c r="H813" s="15"/>
      <c r="I813" s="15"/>
      <c r="J813" s="15"/>
      <c r="K813" s="15"/>
      <c r="L813" s="15"/>
      <c r="M813" s="15"/>
      <c r="N813" s="15"/>
      <c r="O813" s="15"/>
      <c r="P813" s="15"/>
      <c r="Q813" s="15"/>
      <c r="R813" s="15"/>
      <c r="V813" s="240"/>
    </row>
    <row r="814">
      <c r="A814" s="15"/>
      <c r="B814" s="15"/>
      <c r="C814" s="15"/>
      <c r="D814" s="15"/>
      <c r="E814" s="82"/>
      <c r="F814" s="15"/>
      <c r="G814" s="15"/>
      <c r="H814" s="15"/>
      <c r="I814" s="15"/>
      <c r="J814" s="15"/>
      <c r="K814" s="15"/>
      <c r="L814" s="15"/>
      <c r="M814" s="15"/>
      <c r="N814" s="15"/>
      <c r="O814" s="15"/>
      <c r="P814" s="15"/>
      <c r="Q814" s="15"/>
      <c r="R814" s="15"/>
      <c r="V814" s="240"/>
    </row>
    <row r="815">
      <c r="A815" s="15"/>
      <c r="B815" s="15"/>
      <c r="C815" s="15"/>
      <c r="D815" s="15"/>
      <c r="E815" s="82"/>
      <c r="F815" s="15"/>
      <c r="G815" s="15"/>
      <c r="H815" s="15"/>
      <c r="I815" s="15"/>
      <c r="J815" s="15"/>
      <c r="K815" s="15"/>
      <c r="L815" s="15"/>
      <c r="M815" s="15"/>
      <c r="N815" s="15"/>
      <c r="O815" s="15"/>
      <c r="P815" s="15"/>
      <c r="Q815" s="15"/>
      <c r="R815" s="15"/>
      <c r="V815" s="240"/>
    </row>
    <row r="816">
      <c r="A816" s="15"/>
      <c r="B816" s="15"/>
      <c r="C816" s="15"/>
      <c r="D816" s="15"/>
      <c r="E816" s="82"/>
      <c r="F816" s="15"/>
      <c r="G816" s="15"/>
      <c r="H816" s="15"/>
      <c r="I816" s="15"/>
      <c r="J816" s="15"/>
      <c r="K816" s="15"/>
      <c r="L816" s="15"/>
      <c r="M816" s="15"/>
      <c r="N816" s="15"/>
      <c r="O816" s="15"/>
      <c r="P816" s="15"/>
      <c r="Q816" s="15"/>
      <c r="R816" s="15"/>
      <c r="V816" s="240"/>
    </row>
    <row r="817">
      <c r="A817" s="15"/>
      <c r="B817" s="15"/>
      <c r="C817" s="15"/>
      <c r="D817" s="15"/>
      <c r="E817" s="82"/>
      <c r="F817" s="15"/>
      <c r="G817" s="15"/>
      <c r="H817" s="15"/>
      <c r="I817" s="15"/>
      <c r="J817" s="15"/>
      <c r="K817" s="15"/>
      <c r="L817" s="15"/>
      <c r="M817" s="15"/>
      <c r="N817" s="15"/>
      <c r="O817" s="15"/>
      <c r="P817" s="15"/>
      <c r="Q817" s="15"/>
      <c r="R817" s="15"/>
      <c r="V817" s="240"/>
    </row>
    <row r="818">
      <c r="A818" s="15"/>
      <c r="B818" s="15"/>
      <c r="C818" s="15"/>
      <c r="D818" s="15"/>
      <c r="E818" s="82"/>
      <c r="F818" s="15"/>
      <c r="G818" s="15"/>
      <c r="H818" s="15"/>
      <c r="I818" s="15"/>
      <c r="J818" s="15"/>
      <c r="K818" s="15"/>
      <c r="L818" s="15"/>
      <c r="M818" s="15"/>
      <c r="N818" s="15"/>
      <c r="O818" s="15"/>
      <c r="P818" s="15"/>
      <c r="Q818" s="15"/>
      <c r="R818" s="15"/>
      <c r="V818" s="240"/>
    </row>
    <row r="819">
      <c r="A819" s="15"/>
      <c r="B819" s="15"/>
      <c r="C819" s="15"/>
      <c r="D819" s="15"/>
      <c r="E819" s="82"/>
      <c r="F819" s="15"/>
      <c r="G819" s="15"/>
      <c r="H819" s="15"/>
      <c r="I819" s="15"/>
      <c r="J819" s="15"/>
      <c r="K819" s="15"/>
      <c r="L819" s="15"/>
      <c r="M819" s="15"/>
      <c r="N819" s="15"/>
      <c r="O819" s="15"/>
      <c r="P819" s="15"/>
      <c r="Q819" s="15"/>
      <c r="R819" s="15"/>
      <c r="V819" s="240"/>
    </row>
    <row r="820">
      <c r="A820" s="15"/>
      <c r="B820" s="15"/>
      <c r="C820" s="15"/>
      <c r="D820" s="15"/>
      <c r="E820" s="82"/>
      <c r="F820" s="15"/>
      <c r="G820" s="15"/>
      <c r="H820" s="15"/>
      <c r="I820" s="15"/>
      <c r="J820" s="15"/>
      <c r="K820" s="15"/>
      <c r="L820" s="15"/>
      <c r="M820" s="15"/>
      <c r="N820" s="15"/>
      <c r="O820" s="15"/>
      <c r="P820" s="15"/>
      <c r="Q820" s="15"/>
      <c r="R820" s="15"/>
      <c r="V820" s="240"/>
    </row>
    <row r="821">
      <c r="A821" s="15"/>
      <c r="B821" s="15"/>
      <c r="C821" s="15"/>
      <c r="D821" s="15"/>
      <c r="E821" s="82"/>
      <c r="F821" s="15"/>
      <c r="G821" s="15"/>
      <c r="H821" s="15"/>
      <c r="I821" s="15"/>
      <c r="J821" s="15"/>
      <c r="K821" s="15"/>
      <c r="L821" s="15"/>
      <c r="M821" s="15"/>
      <c r="N821" s="15"/>
      <c r="O821" s="15"/>
      <c r="P821" s="15"/>
      <c r="Q821" s="15"/>
      <c r="R821" s="15"/>
      <c r="V821" s="240"/>
    </row>
    <row r="822">
      <c r="A822" s="15"/>
      <c r="B822" s="15"/>
      <c r="C822" s="15"/>
      <c r="D822" s="15"/>
      <c r="E822" s="82"/>
      <c r="F822" s="15"/>
      <c r="G822" s="15"/>
      <c r="H822" s="15"/>
      <c r="I822" s="15"/>
      <c r="J822" s="15"/>
      <c r="K822" s="15"/>
      <c r="L822" s="15"/>
      <c r="M822" s="15"/>
      <c r="N822" s="15"/>
      <c r="O822" s="15"/>
      <c r="P822" s="15"/>
      <c r="Q822" s="15"/>
      <c r="R822" s="15"/>
      <c r="V822" s="240"/>
    </row>
    <row r="823">
      <c r="A823" s="15"/>
      <c r="B823" s="15"/>
      <c r="C823" s="15"/>
      <c r="D823" s="15"/>
      <c r="E823" s="82"/>
      <c r="F823" s="15"/>
      <c r="G823" s="15"/>
      <c r="H823" s="15"/>
      <c r="I823" s="15"/>
      <c r="J823" s="15"/>
      <c r="K823" s="15"/>
      <c r="L823" s="15"/>
      <c r="M823" s="15"/>
      <c r="N823" s="15"/>
      <c r="O823" s="15"/>
      <c r="P823" s="15"/>
      <c r="Q823" s="15"/>
      <c r="R823" s="15"/>
      <c r="V823" s="240"/>
    </row>
    <row r="824">
      <c r="A824" s="15"/>
      <c r="B824" s="15"/>
      <c r="C824" s="15"/>
      <c r="D824" s="15"/>
      <c r="E824" s="82"/>
      <c r="F824" s="15"/>
      <c r="G824" s="15"/>
      <c r="H824" s="15"/>
      <c r="I824" s="15"/>
      <c r="J824" s="15"/>
      <c r="K824" s="15"/>
      <c r="L824" s="15"/>
      <c r="M824" s="15"/>
      <c r="N824" s="15"/>
      <c r="O824" s="15"/>
      <c r="P824" s="15"/>
      <c r="Q824" s="15"/>
      <c r="R824" s="15"/>
      <c r="V824" s="240"/>
    </row>
    <row r="825">
      <c r="A825" s="15"/>
      <c r="B825" s="15"/>
      <c r="C825" s="15"/>
      <c r="D825" s="15"/>
      <c r="E825" s="82"/>
      <c r="F825" s="15"/>
      <c r="G825" s="15"/>
      <c r="H825" s="15"/>
      <c r="I825" s="15"/>
      <c r="J825" s="15"/>
      <c r="K825" s="15"/>
      <c r="L825" s="15"/>
      <c r="M825" s="15"/>
      <c r="N825" s="15"/>
      <c r="O825" s="15"/>
      <c r="P825" s="15"/>
      <c r="Q825" s="15"/>
      <c r="R825" s="15"/>
      <c r="V825" s="240"/>
    </row>
    <row r="826">
      <c r="A826" s="15"/>
      <c r="B826" s="15"/>
      <c r="C826" s="15"/>
      <c r="D826" s="15"/>
      <c r="E826" s="82"/>
      <c r="F826" s="15"/>
      <c r="G826" s="15"/>
      <c r="H826" s="15"/>
      <c r="I826" s="15"/>
      <c r="J826" s="15"/>
      <c r="K826" s="15"/>
      <c r="L826" s="15"/>
      <c r="M826" s="15"/>
      <c r="N826" s="15"/>
      <c r="O826" s="15"/>
      <c r="P826" s="15"/>
      <c r="Q826" s="15"/>
      <c r="R826" s="15"/>
      <c r="V826" s="240"/>
    </row>
    <row r="827">
      <c r="A827" s="15"/>
      <c r="B827" s="15"/>
      <c r="C827" s="15"/>
      <c r="D827" s="15"/>
      <c r="E827" s="82"/>
      <c r="F827" s="15"/>
      <c r="G827" s="15"/>
      <c r="H827" s="15"/>
      <c r="I827" s="15"/>
      <c r="J827" s="15"/>
      <c r="K827" s="15"/>
      <c r="L827" s="15"/>
      <c r="M827" s="15"/>
      <c r="N827" s="15"/>
      <c r="O827" s="15"/>
      <c r="P827" s="15"/>
      <c r="Q827" s="15"/>
      <c r="R827" s="15"/>
      <c r="V827" s="240"/>
    </row>
    <row r="828">
      <c r="A828" s="15"/>
      <c r="B828" s="15"/>
      <c r="C828" s="15"/>
      <c r="D828" s="15"/>
      <c r="E828" s="82"/>
      <c r="F828" s="15"/>
      <c r="G828" s="15"/>
      <c r="H828" s="15"/>
      <c r="I828" s="15"/>
      <c r="J828" s="15"/>
      <c r="K828" s="15"/>
      <c r="L828" s="15"/>
      <c r="M828" s="15"/>
      <c r="N828" s="15"/>
      <c r="O828" s="15"/>
      <c r="P828" s="15"/>
      <c r="Q828" s="15"/>
      <c r="R828" s="15"/>
      <c r="V828" s="240"/>
    </row>
    <row r="829">
      <c r="A829" s="15"/>
      <c r="B829" s="15"/>
      <c r="C829" s="15"/>
      <c r="D829" s="15"/>
      <c r="E829" s="82"/>
      <c r="F829" s="15"/>
      <c r="G829" s="15"/>
      <c r="H829" s="15"/>
      <c r="I829" s="15"/>
      <c r="J829" s="15"/>
      <c r="K829" s="15"/>
      <c r="L829" s="15"/>
      <c r="M829" s="15"/>
      <c r="N829" s="15"/>
      <c r="O829" s="15"/>
      <c r="P829" s="15"/>
      <c r="Q829" s="15"/>
      <c r="R829" s="15"/>
      <c r="V829" s="240"/>
    </row>
    <row r="830">
      <c r="A830" s="15"/>
      <c r="B830" s="15"/>
      <c r="C830" s="15"/>
      <c r="D830" s="15"/>
      <c r="E830" s="82"/>
      <c r="F830" s="15"/>
      <c r="G830" s="15"/>
      <c r="H830" s="15"/>
      <c r="I830" s="15"/>
      <c r="J830" s="15"/>
      <c r="K830" s="15"/>
      <c r="L830" s="15"/>
      <c r="M830" s="15"/>
      <c r="N830" s="15"/>
      <c r="O830" s="15"/>
      <c r="P830" s="15"/>
      <c r="Q830" s="15"/>
      <c r="R830" s="15"/>
      <c r="V830" s="240"/>
    </row>
    <row r="831">
      <c r="A831" s="15"/>
      <c r="B831" s="15"/>
      <c r="C831" s="15"/>
      <c r="D831" s="15"/>
      <c r="E831" s="82"/>
      <c r="F831" s="15"/>
      <c r="G831" s="15"/>
      <c r="H831" s="15"/>
      <c r="I831" s="15"/>
      <c r="J831" s="15"/>
      <c r="K831" s="15"/>
      <c r="L831" s="15"/>
      <c r="M831" s="15"/>
      <c r="N831" s="15"/>
      <c r="O831" s="15"/>
      <c r="P831" s="15"/>
      <c r="Q831" s="15"/>
      <c r="R831" s="15"/>
      <c r="V831" s="240"/>
    </row>
    <row r="832">
      <c r="A832" s="15"/>
      <c r="B832" s="15"/>
      <c r="C832" s="15"/>
      <c r="D832" s="15"/>
      <c r="E832" s="82"/>
      <c r="F832" s="15"/>
      <c r="G832" s="15"/>
      <c r="H832" s="15"/>
      <c r="I832" s="15"/>
      <c r="J832" s="15"/>
      <c r="K832" s="15"/>
      <c r="L832" s="15"/>
      <c r="M832" s="15"/>
      <c r="N832" s="15"/>
      <c r="O832" s="15"/>
      <c r="P832" s="15"/>
      <c r="Q832" s="15"/>
      <c r="R832" s="15"/>
      <c r="V832" s="240"/>
    </row>
    <row r="833">
      <c r="A833" s="15"/>
      <c r="B833" s="15"/>
      <c r="C833" s="15"/>
      <c r="D833" s="15"/>
      <c r="E833" s="82"/>
      <c r="F833" s="15"/>
      <c r="G833" s="15"/>
      <c r="H833" s="15"/>
      <c r="I833" s="15"/>
      <c r="J833" s="15"/>
      <c r="K833" s="15"/>
      <c r="L833" s="15"/>
      <c r="M833" s="15"/>
      <c r="N833" s="15"/>
      <c r="O833" s="15"/>
      <c r="P833" s="15"/>
      <c r="Q833" s="15"/>
      <c r="R833" s="15"/>
      <c r="V833" s="240"/>
    </row>
    <row r="834">
      <c r="A834" s="15"/>
      <c r="B834" s="15"/>
      <c r="C834" s="15"/>
      <c r="D834" s="15"/>
      <c r="E834" s="82"/>
      <c r="F834" s="15"/>
      <c r="G834" s="15"/>
      <c r="H834" s="15"/>
      <c r="I834" s="15"/>
      <c r="J834" s="15"/>
      <c r="K834" s="15"/>
      <c r="L834" s="15"/>
      <c r="M834" s="15"/>
      <c r="N834" s="15"/>
      <c r="O834" s="15"/>
      <c r="P834" s="15"/>
      <c r="Q834" s="15"/>
      <c r="R834" s="15"/>
      <c r="V834" s="240"/>
    </row>
    <row r="835">
      <c r="A835" s="15"/>
      <c r="B835" s="15"/>
      <c r="C835" s="15"/>
      <c r="D835" s="15"/>
      <c r="E835" s="82"/>
      <c r="F835" s="15"/>
      <c r="G835" s="15"/>
      <c r="H835" s="15"/>
      <c r="I835" s="15"/>
      <c r="J835" s="15"/>
      <c r="K835" s="15"/>
      <c r="L835" s="15"/>
      <c r="M835" s="15"/>
      <c r="N835" s="15"/>
      <c r="O835" s="15"/>
      <c r="P835" s="15"/>
      <c r="Q835" s="15"/>
      <c r="R835" s="15"/>
      <c r="V835" s="240"/>
    </row>
    <row r="836">
      <c r="A836" s="15"/>
      <c r="B836" s="15"/>
      <c r="C836" s="15"/>
      <c r="D836" s="15"/>
      <c r="E836" s="82"/>
      <c r="F836" s="15"/>
      <c r="G836" s="15"/>
      <c r="H836" s="15"/>
      <c r="I836" s="15"/>
      <c r="J836" s="15"/>
      <c r="K836" s="15"/>
      <c r="L836" s="15"/>
      <c r="M836" s="15"/>
      <c r="N836" s="15"/>
      <c r="O836" s="15"/>
      <c r="P836" s="15"/>
      <c r="Q836" s="15"/>
      <c r="R836" s="15"/>
      <c r="V836" s="240"/>
    </row>
    <row r="837">
      <c r="A837" s="15"/>
      <c r="B837" s="15"/>
      <c r="C837" s="15"/>
      <c r="D837" s="15"/>
      <c r="E837" s="82"/>
      <c r="F837" s="15"/>
      <c r="G837" s="15"/>
      <c r="H837" s="15"/>
      <c r="I837" s="15"/>
      <c r="J837" s="15"/>
      <c r="K837" s="15"/>
      <c r="L837" s="15"/>
      <c r="M837" s="15"/>
      <c r="N837" s="15"/>
      <c r="O837" s="15"/>
      <c r="P837" s="15"/>
      <c r="Q837" s="15"/>
      <c r="R837" s="15"/>
      <c r="V837" s="240"/>
    </row>
    <row r="838">
      <c r="A838" s="15"/>
      <c r="B838" s="15"/>
      <c r="C838" s="15"/>
      <c r="D838" s="15"/>
      <c r="E838" s="82"/>
      <c r="F838" s="15"/>
      <c r="G838" s="15"/>
      <c r="H838" s="15"/>
      <c r="I838" s="15"/>
      <c r="J838" s="15"/>
      <c r="K838" s="15"/>
      <c r="L838" s="15"/>
      <c r="M838" s="15"/>
      <c r="N838" s="15"/>
      <c r="O838" s="15"/>
      <c r="P838" s="15"/>
      <c r="Q838" s="15"/>
      <c r="R838" s="15"/>
      <c r="V838" s="240"/>
    </row>
    <row r="839">
      <c r="A839" s="15"/>
      <c r="B839" s="15"/>
      <c r="C839" s="15"/>
      <c r="D839" s="15"/>
      <c r="E839" s="82"/>
      <c r="F839" s="15"/>
      <c r="G839" s="15"/>
      <c r="H839" s="15"/>
      <c r="I839" s="15"/>
      <c r="J839" s="15"/>
      <c r="K839" s="15"/>
      <c r="L839" s="15"/>
      <c r="M839" s="15"/>
      <c r="N839" s="15"/>
      <c r="O839" s="15"/>
      <c r="P839" s="15"/>
      <c r="Q839" s="15"/>
      <c r="R839" s="15"/>
      <c r="V839" s="240"/>
    </row>
    <row r="840">
      <c r="A840" s="15"/>
      <c r="B840" s="15"/>
      <c r="C840" s="15"/>
      <c r="D840" s="15"/>
      <c r="E840" s="82"/>
      <c r="F840" s="15"/>
      <c r="G840" s="15"/>
      <c r="H840" s="15"/>
      <c r="I840" s="15"/>
      <c r="J840" s="15"/>
      <c r="K840" s="15"/>
      <c r="L840" s="15"/>
      <c r="M840" s="15"/>
      <c r="N840" s="15"/>
      <c r="O840" s="15"/>
      <c r="P840" s="15"/>
      <c r="Q840" s="15"/>
      <c r="R840" s="15"/>
      <c r="V840" s="240"/>
    </row>
    <row r="841">
      <c r="A841" s="15"/>
      <c r="B841" s="15"/>
      <c r="C841" s="15"/>
      <c r="D841" s="15"/>
      <c r="E841" s="82"/>
      <c r="F841" s="15"/>
      <c r="G841" s="15"/>
      <c r="H841" s="15"/>
      <c r="I841" s="15"/>
      <c r="J841" s="15"/>
      <c r="K841" s="15"/>
      <c r="L841" s="15"/>
      <c r="M841" s="15"/>
      <c r="N841" s="15"/>
      <c r="O841" s="15"/>
      <c r="P841" s="15"/>
      <c r="Q841" s="15"/>
      <c r="R841" s="15"/>
      <c r="V841" s="240"/>
    </row>
    <row r="842">
      <c r="A842" s="15"/>
      <c r="B842" s="15"/>
      <c r="C842" s="15"/>
      <c r="D842" s="15"/>
      <c r="E842" s="82"/>
      <c r="F842" s="15"/>
      <c r="G842" s="15"/>
      <c r="H842" s="15"/>
      <c r="I842" s="15"/>
      <c r="J842" s="15"/>
      <c r="K842" s="15"/>
      <c r="L842" s="15"/>
      <c r="M842" s="15"/>
      <c r="N842" s="15"/>
      <c r="O842" s="15"/>
      <c r="P842" s="15"/>
      <c r="Q842" s="15"/>
      <c r="R842" s="15"/>
      <c r="V842" s="240"/>
    </row>
    <row r="843">
      <c r="A843" s="15"/>
      <c r="B843" s="15"/>
      <c r="C843" s="15"/>
      <c r="D843" s="15"/>
      <c r="E843" s="82"/>
      <c r="F843" s="15"/>
      <c r="G843" s="15"/>
      <c r="H843" s="15"/>
      <c r="I843" s="15"/>
      <c r="J843" s="15"/>
      <c r="K843" s="15"/>
      <c r="L843" s="15"/>
      <c r="M843" s="15"/>
      <c r="N843" s="15"/>
      <c r="O843" s="15"/>
      <c r="P843" s="15"/>
      <c r="Q843" s="15"/>
      <c r="R843" s="15"/>
      <c r="V843" s="240"/>
    </row>
    <row r="844">
      <c r="A844" s="15"/>
      <c r="B844" s="15"/>
      <c r="C844" s="15"/>
      <c r="D844" s="15"/>
      <c r="E844" s="82"/>
      <c r="F844" s="15"/>
      <c r="G844" s="15"/>
      <c r="H844" s="15"/>
      <c r="I844" s="15"/>
      <c r="J844" s="15"/>
      <c r="K844" s="15"/>
      <c r="L844" s="15"/>
      <c r="M844" s="15"/>
      <c r="N844" s="15"/>
      <c r="O844" s="15"/>
      <c r="P844" s="15"/>
      <c r="Q844" s="15"/>
      <c r="R844" s="15"/>
      <c r="V844" s="240"/>
    </row>
    <row r="845">
      <c r="A845" s="15"/>
      <c r="B845" s="15"/>
      <c r="C845" s="15"/>
      <c r="D845" s="15"/>
      <c r="E845" s="82"/>
      <c r="F845" s="15"/>
      <c r="G845" s="15"/>
      <c r="H845" s="15"/>
      <c r="I845" s="15"/>
      <c r="J845" s="15"/>
      <c r="K845" s="15"/>
      <c r="L845" s="15"/>
      <c r="M845" s="15"/>
      <c r="N845" s="15"/>
      <c r="O845" s="15"/>
      <c r="P845" s="15"/>
      <c r="Q845" s="15"/>
      <c r="R845" s="15"/>
      <c r="V845" s="240"/>
    </row>
    <row r="846">
      <c r="A846" s="15"/>
      <c r="B846" s="15"/>
      <c r="C846" s="15"/>
      <c r="D846" s="15"/>
      <c r="E846" s="82"/>
      <c r="F846" s="15"/>
      <c r="G846" s="15"/>
      <c r="H846" s="15"/>
      <c r="I846" s="15"/>
      <c r="J846" s="15"/>
      <c r="K846" s="15"/>
      <c r="L846" s="15"/>
      <c r="M846" s="15"/>
      <c r="N846" s="15"/>
      <c r="O846" s="15"/>
      <c r="P846" s="15"/>
      <c r="Q846" s="15"/>
      <c r="R846" s="15"/>
      <c r="V846" s="240"/>
    </row>
    <row r="847">
      <c r="A847" s="15"/>
      <c r="B847" s="15"/>
      <c r="C847" s="15"/>
      <c r="D847" s="15"/>
      <c r="E847" s="82"/>
      <c r="F847" s="15"/>
      <c r="G847" s="15"/>
      <c r="H847" s="15"/>
      <c r="I847" s="15"/>
      <c r="J847" s="15"/>
      <c r="K847" s="15"/>
      <c r="L847" s="15"/>
      <c r="M847" s="15"/>
      <c r="N847" s="15"/>
      <c r="O847" s="15"/>
      <c r="P847" s="15"/>
      <c r="Q847" s="15"/>
      <c r="R847" s="15"/>
      <c r="V847" s="240"/>
    </row>
    <row r="848">
      <c r="A848" s="15"/>
      <c r="B848" s="15"/>
      <c r="C848" s="15"/>
      <c r="D848" s="15"/>
      <c r="E848" s="82"/>
      <c r="F848" s="15"/>
      <c r="G848" s="15"/>
      <c r="H848" s="15"/>
      <c r="I848" s="15"/>
      <c r="J848" s="15"/>
      <c r="K848" s="15"/>
      <c r="L848" s="15"/>
      <c r="M848" s="15"/>
      <c r="N848" s="15"/>
      <c r="O848" s="15"/>
      <c r="P848" s="15"/>
      <c r="Q848" s="15"/>
      <c r="R848" s="15"/>
      <c r="V848" s="240"/>
    </row>
    <row r="849">
      <c r="A849" s="15"/>
      <c r="B849" s="15"/>
      <c r="C849" s="15"/>
      <c r="D849" s="15"/>
      <c r="E849" s="82"/>
      <c r="F849" s="15"/>
      <c r="G849" s="15"/>
      <c r="H849" s="15"/>
      <c r="I849" s="15"/>
      <c r="J849" s="15"/>
      <c r="K849" s="15"/>
      <c r="L849" s="15"/>
      <c r="M849" s="15"/>
      <c r="N849" s="15"/>
      <c r="O849" s="15"/>
      <c r="P849" s="15"/>
      <c r="Q849" s="15"/>
      <c r="R849" s="15"/>
      <c r="V849" s="240"/>
    </row>
    <row r="850">
      <c r="A850" s="15"/>
      <c r="B850" s="15"/>
      <c r="C850" s="15"/>
      <c r="D850" s="15"/>
      <c r="E850" s="82"/>
      <c r="F850" s="15"/>
      <c r="G850" s="15"/>
      <c r="H850" s="15"/>
      <c r="I850" s="15"/>
      <c r="J850" s="15"/>
      <c r="K850" s="15"/>
      <c r="L850" s="15"/>
      <c r="M850" s="15"/>
      <c r="N850" s="15"/>
      <c r="O850" s="15"/>
      <c r="P850" s="15"/>
      <c r="Q850" s="15"/>
      <c r="R850" s="15"/>
      <c r="V850" s="240"/>
    </row>
    <row r="851">
      <c r="A851" s="15"/>
      <c r="B851" s="15"/>
      <c r="C851" s="15"/>
      <c r="D851" s="15"/>
      <c r="E851" s="82"/>
      <c r="F851" s="15"/>
      <c r="G851" s="15"/>
      <c r="H851" s="15"/>
      <c r="I851" s="15"/>
      <c r="J851" s="15"/>
      <c r="K851" s="15"/>
      <c r="L851" s="15"/>
      <c r="M851" s="15"/>
      <c r="N851" s="15"/>
      <c r="O851" s="15"/>
      <c r="P851" s="15"/>
      <c r="Q851" s="15"/>
      <c r="R851" s="15"/>
      <c r="V851" s="240"/>
    </row>
    <row r="852">
      <c r="A852" s="15"/>
      <c r="B852" s="15"/>
      <c r="C852" s="15"/>
      <c r="D852" s="15"/>
      <c r="E852" s="82"/>
      <c r="F852" s="15"/>
      <c r="G852" s="15"/>
      <c r="H852" s="15"/>
      <c r="I852" s="15"/>
      <c r="J852" s="15"/>
      <c r="K852" s="15"/>
      <c r="L852" s="15"/>
      <c r="M852" s="15"/>
      <c r="N852" s="15"/>
      <c r="O852" s="15"/>
      <c r="P852" s="15"/>
      <c r="Q852" s="15"/>
      <c r="R852" s="15"/>
      <c r="V852" s="240"/>
    </row>
    <row r="853">
      <c r="A853" s="15"/>
      <c r="B853" s="15"/>
      <c r="C853" s="15"/>
      <c r="D853" s="15"/>
      <c r="E853" s="82"/>
      <c r="F853" s="15"/>
      <c r="G853" s="15"/>
      <c r="H853" s="15"/>
      <c r="I853" s="15"/>
      <c r="J853" s="15"/>
      <c r="K853" s="15"/>
      <c r="L853" s="15"/>
      <c r="M853" s="15"/>
      <c r="N853" s="15"/>
      <c r="O853" s="15"/>
      <c r="P853" s="15"/>
      <c r="Q853" s="15"/>
      <c r="R853" s="15"/>
      <c r="V853" s="240"/>
    </row>
    <row r="854">
      <c r="A854" s="15"/>
      <c r="B854" s="15"/>
      <c r="C854" s="15"/>
      <c r="D854" s="15"/>
      <c r="E854" s="82"/>
      <c r="F854" s="15"/>
      <c r="G854" s="15"/>
      <c r="H854" s="15"/>
      <c r="I854" s="15"/>
      <c r="J854" s="15"/>
      <c r="K854" s="15"/>
      <c r="L854" s="15"/>
      <c r="M854" s="15"/>
      <c r="N854" s="15"/>
      <c r="O854" s="15"/>
      <c r="P854" s="15"/>
      <c r="Q854" s="15"/>
      <c r="R854" s="15"/>
      <c r="V854" s="240"/>
    </row>
    <row r="855">
      <c r="A855" s="15"/>
      <c r="B855" s="15"/>
      <c r="C855" s="15"/>
      <c r="D855" s="15"/>
      <c r="E855" s="82"/>
      <c r="F855" s="15"/>
      <c r="G855" s="15"/>
      <c r="H855" s="15"/>
      <c r="I855" s="15"/>
      <c r="J855" s="15"/>
      <c r="K855" s="15"/>
      <c r="L855" s="15"/>
      <c r="M855" s="15"/>
      <c r="N855" s="15"/>
      <c r="O855" s="15"/>
      <c r="P855" s="15"/>
      <c r="Q855" s="15"/>
      <c r="R855" s="15"/>
      <c r="V855" s="240"/>
    </row>
    <row r="856">
      <c r="A856" s="15"/>
      <c r="B856" s="15"/>
      <c r="C856" s="15"/>
      <c r="D856" s="15"/>
      <c r="E856" s="82"/>
      <c r="F856" s="15"/>
      <c r="G856" s="15"/>
      <c r="H856" s="15"/>
      <c r="I856" s="15"/>
      <c r="J856" s="15"/>
      <c r="K856" s="15"/>
      <c r="L856" s="15"/>
      <c r="M856" s="15"/>
      <c r="N856" s="15"/>
      <c r="O856" s="15"/>
      <c r="P856" s="15"/>
      <c r="Q856" s="15"/>
      <c r="R856" s="15"/>
      <c r="V856" s="240"/>
    </row>
    <row r="857">
      <c r="A857" s="15"/>
      <c r="B857" s="15"/>
      <c r="C857" s="15"/>
      <c r="D857" s="15"/>
      <c r="E857" s="82"/>
      <c r="F857" s="15"/>
      <c r="G857" s="15"/>
      <c r="H857" s="15"/>
      <c r="I857" s="15"/>
      <c r="J857" s="15"/>
      <c r="K857" s="15"/>
      <c r="L857" s="15"/>
      <c r="M857" s="15"/>
      <c r="N857" s="15"/>
      <c r="O857" s="15"/>
      <c r="P857" s="15"/>
      <c r="Q857" s="15"/>
      <c r="R857" s="15"/>
      <c r="V857" s="240"/>
    </row>
    <row r="858">
      <c r="A858" s="15"/>
      <c r="B858" s="15"/>
      <c r="C858" s="15"/>
      <c r="D858" s="15"/>
      <c r="E858" s="82"/>
      <c r="F858" s="15"/>
      <c r="G858" s="15"/>
      <c r="H858" s="15"/>
      <c r="I858" s="15"/>
      <c r="J858" s="15"/>
      <c r="K858" s="15"/>
      <c r="L858" s="15"/>
      <c r="M858" s="15"/>
      <c r="N858" s="15"/>
      <c r="O858" s="15"/>
      <c r="P858" s="15"/>
      <c r="Q858" s="15"/>
      <c r="R858" s="15"/>
      <c r="V858" s="240"/>
    </row>
    <row r="859">
      <c r="A859" s="15"/>
      <c r="B859" s="15"/>
      <c r="C859" s="15"/>
      <c r="D859" s="15"/>
      <c r="E859" s="82"/>
      <c r="F859" s="15"/>
      <c r="G859" s="15"/>
      <c r="H859" s="15"/>
      <c r="I859" s="15"/>
      <c r="J859" s="15"/>
      <c r="K859" s="15"/>
      <c r="L859" s="15"/>
      <c r="M859" s="15"/>
      <c r="N859" s="15"/>
      <c r="O859" s="15"/>
      <c r="P859" s="15"/>
      <c r="Q859" s="15"/>
      <c r="R859" s="15"/>
      <c r="V859" s="240"/>
    </row>
    <row r="860">
      <c r="A860" s="15"/>
      <c r="B860" s="15"/>
      <c r="C860" s="15"/>
      <c r="D860" s="15"/>
      <c r="E860" s="82"/>
      <c r="F860" s="15"/>
      <c r="G860" s="15"/>
      <c r="H860" s="15"/>
      <c r="I860" s="15"/>
      <c r="J860" s="15"/>
      <c r="K860" s="15"/>
      <c r="L860" s="15"/>
      <c r="M860" s="15"/>
      <c r="N860" s="15"/>
      <c r="O860" s="15"/>
      <c r="P860" s="15"/>
      <c r="Q860" s="15"/>
      <c r="R860" s="15"/>
      <c r="V860" s="240"/>
    </row>
    <row r="861">
      <c r="A861" s="15"/>
      <c r="B861" s="15"/>
      <c r="C861" s="15"/>
      <c r="D861" s="15"/>
      <c r="E861" s="82"/>
      <c r="F861" s="15"/>
      <c r="G861" s="15"/>
      <c r="H861" s="15"/>
      <c r="I861" s="15"/>
      <c r="J861" s="15"/>
      <c r="K861" s="15"/>
      <c r="L861" s="15"/>
      <c r="M861" s="15"/>
      <c r="N861" s="15"/>
      <c r="O861" s="15"/>
      <c r="P861" s="15"/>
      <c r="Q861" s="15"/>
      <c r="R861" s="15"/>
      <c r="V861" s="240"/>
    </row>
    <row r="862">
      <c r="A862" s="15"/>
      <c r="B862" s="15"/>
      <c r="C862" s="15"/>
      <c r="D862" s="15"/>
      <c r="E862" s="82"/>
      <c r="F862" s="15"/>
      <c r="G862" s="15"/>
      <c r="H862" s="15"/>
      <c r="I862" s="15"/>
      <c r="J862" s="15"/>
      <c r="K862" s="15"/>
      <c r="L862" s="15"/>
      <c r="M862" s="15"/>
      <c r="N862" s="15"/>
      <c r="O862" s="15"/>
      <c r="P862" s="15"/>
      <c r="Q862" s="15"/>
      <c r="R862" s="15"/>
      <c r="V862" s="240"/>
    </row>
    <row r="863">
      <c r="A863" s="15"/>
      <c r="B863" s="15"/>
      <c r="C863" s="15"/>
      <c r="D863" s="15"/>
      <c r="E863" s="82"/>
      <c r="F863" s="15"/>
      <c r="G863" s="15"/>
      <c r="H863" s="15"/>
      <c r="I863" s="15"/>
      <c r="J863" s="15"/>
      <c r="K863" s="15"/>
      <c r="L863" s="15"/>
      <c r="M863" s="15"/>
      <c r="N863" s="15"/>
      <c r="O863" s="15"/>
      <c r="P863" s="15"/>
      <c r="Q863" s="15"/>
      <c r="R863" s="15"/>
      <c r="V863" s="240"/>
    </row>
    <row r="864">
      <c r="A864" s="15"/>
      <c r="B864" s="15"/>
      <c r="C864" s="15"/>
      <c r="D864" s="15"/>
      <c r="E864" s="82"/>
      <c r="F864" s="15"/>
      <c r="G864" s="15"/>
      <c r="H864" s="15"/>
      <c r="I864" s="15"/>
      <c r="J864" s="15"/>
      <c r="K864" s="15"/>
      <c r="L864" s="15"/>
      <c r="M864" s="15"/>
      <c r="N864" s="15"/>
      <c r="O864" s="15"/>
      <c r="P864" s="15"/>
      <c r="Q864" s="15"/>
      <c r="R864" s="15"/>
      <c r="V864" s="240"/>
    </row>
    <row r="865">
      <c r="A865" s="15"/>
      <c r="B865" s="15"/>
      <c r="C865" s="15"/>
      <c r="D865" s="15"/>
      <c r="E865" s="82"/>
      <c r="F865" s="15"/>
      <c r="G865" s="15"/>
      <c r="H865" s="15"/>
      <c r="I865" s="15"/>
      <c r="J865" s="15"/>
      <c r="K865" s="15"/>
      <c r="L865" s="15"/>
      <c r="M865" s="15"/>
      <c r="N865" s="15"/>
      <c r="O865" s="15"/>
      <c r="P865" s="15"/>
      <c r="Q865" s="15"/>
      <c r="R865" s="15"/>
      <c r="V865" s="240"/>
    </row>
    <row r="866">
      <c r="A866" s="15"/>
      <c r="B866" s="15"/>
      <c r="C866" s="15"/>
      <c r="D866" s="15"/>
      <c r="E866" s="82"/>
      <c r="F866" s="15"/>
      <c r="G866" s="15"/>
      <c r="H866" s="15"/>
      <c r="I866" s="15"/>
      <c r="J866" s="15"/>
      <c r="K866" s="15"/>
      <c r="L866" s="15"/>
      <c r="M866" s="15"/>
      <c r="N866" s="15"/>
      <c r="O866" s="15"/>
      <c r="P866" s="15"/>
      <c r="Q866" s="15"/>
      <c r="R866" s="15"/>
      <c r="V866" s="240"/>
    </row>
    <row r="867">
      <c r="A867" s="15"/>
      <c r="B867" s="15"/>
      <c r="C867" s="15"/>
      <c r="D867" s="15"/>
      <c r="E867" s="82"/>
      <c r="F867" s="15"/>
      <c r="G867" s="15"/>
      <c r="H867" s="15"/>
      <c r="I867" s="15"/>
      <c r="J867" s="15"/>
      <c r="K867" s="15"/>
      <c r="L867" s="15"/>
      <c r="M867" s="15"/>
      <c r="N867" s="15"/>
      <c r="O867" s="15"/>
      <c r="P867" s="15"/>
      <c r="Q867" s="15"/>
      <c r="R867" s="15"/>
      <c r="V867" s="240"/>
    </row>
    <row r="868">
      <c r="A868" s="15"/>
      <c r="B868" s="15"/>
      <c r="C868" s="15"/>
      <c r="D868" s="15"/>
      <c r="E868" s="82"/>
      <c r="F868" s="15"/>
      <c r="G868" s="15"/>
      <c r="H868" s="15"/>
      <c r="I868" s="15"/>
      <c r="J868" s="15"/>
      <c r="K868" s="15"/>
      <c r="L868" s="15"/>
      <c r="M868" s="15"/>
      <c r="N868" s="15"/>
      <c r="O868" s="15"/>
      <c r="P868" s="15"/>
      <c r="Q868" s="15"/>
      <c r="R868" s="15"/>
      <c r="V868" s="240"/>
    </row>
    <row r="869">
      <c r="A869" s="15"/>
      <c r="B869" s="15"/>
      <c r="C869" s="15"/>
      <c r="D869" s="15"/>
      <c r="E869" s="82"/>
      <c r="F869" s="15"/>
      <c r="G869" s="15"/>
      <c r="H869" s="15"/>
      <c r="I869" s="15"/>
      <c r="J869" s="15"/>
      <c r="K869" s="15"/>
      <c r="L869" s="15"/>
      <c r="M869" s="15"/>
      <c r="N869" s="15"/>
      <c r="O869" s="15"/>
      <c r="P869" s="15"/>
      <c r="Q869" s="15"/>
      <c r="R869" s="15"/>
      <c r="V869" s="240"/>
    </row>
    <row r="870">
      <c r="A870" s="15"/>
      <c r="B870" s="15"/>
      <c r="C870" s="15"/>
      <c r="D870" s="15"/>
      <c r="E870" s="82"/>
      <c r="F870" s="15"/>
      <c r="G870" s="15"/>
      <c r="H870" s="15"/>
      <c r="I870" s="15"/>
      <c r="J870" s="15"/>
      <c r="K870" s="15"/>
      <c r="L870" s="15"/>
      <c r="M870" s="15"/>
      <c r="N870" s="15"/>
      <c r="O870" s="15"/>
      <c r="P870" s="15"/>
      <c r="Q870" s="15"/>
      <c r="R870" s="15"/>
      <c r="V870" s="240"/>
    </row>
    <row r="871">
      <c r="A871" s="15"/>
      <c r="B871" s="15"/>
      <c r="C871" s="15"/>
      <c r="D871" s="15"/>
      <c r="E871" s="82"/>
      <c r="F871" s="15"/>
      <c r="G871" s="15"/>
      <c r="H871" s="15"/>
      <c r="I871" s="15"/>
      <c r="J871" s="15"/>
      <c r="K871" s="15"/>
      <c r="L871" s="15"/>
      <c r="M871" s="15"/>
      <c r="N871" s="15"/>
      <c r="O871" s="15"/>
      <c r="P871" s="15"/>
      <c r="Q871" s="15"/>
      <c r="R871" s="15"/>
      <c r="V871" s="240"/>
    </row>
    <row r="872">
      <c r="A872" s="15"/>
      <c r="B872" s="15"/>
      <c r="C872" s="15"/>
      <c r="D872" s="15"/>
      <c r="E872" s="82"/>
      <c r="F872" s="15"/>
      <c r="G872" s="15"/>
      <c r="H872" s="15"/>
      <c r="I872" s="15"/>
      <c r="J872" s="15"/>
      <c r="K872" s="15"/>
      <c r="L872" s="15"/>
      <c r="M872" s="15"/>
      <c r="N872" s="15"/>
      <c r="O872" s="15"/>
      <c r="P872" s="15"/>
      <c r="Q872" s="15"/>
      <c r="R872" s="15"/>
      <c r="V872" s="240"/>
    </row>
    <row r="873">
      <c r="A873" s="15"/>
      <c r="B873" s="15"/>
      <c r="C873" s="15"/>
      <c r="D873" s="15"/>
      <c r="E873" s="82"/>
      <c r="F873" s="15"/>
      <c r="G873" s="15"/>
      <c r="H873" s="15"/>
      <c r="I873" s="15"/>
      <c r="J873" s="15"/>
      <c r="K873" s="15"/>
      <c r="L873" s="15"/>
      <c r="M873" s="15"/>
      <c r="N873" s="15"/>
      <c r="O873" s="15"/>
      <c r="P873" s="15"/>
      <c r="Q873" s="15"/>
      <c r="R873" s="15"/>
      <c r="V873" s="240"/>
    </row>
    <row r="874">
      <c r="A874" s="15"/>
      <c r="B874" s="15"/>
      <c r="C874" s="15"/>
      <c r="D874" s="15"/>
      <c r="E874" s="82"/>
      <c r="F874" s="15"/>
      <c r="G874" s="15"/>
      <c r="H874" s="15"/>
      <c r="I874" s="15"/>
      <c r="J874" s="15"/>
      <c r="K874" s="15"/>
      <c r="L874" s="15"/>
      <c r="M874" s="15"/>
      <c r="N874" s="15"/>
      <c r="O874" s="15"/>
      <c r="P874" s="15"/>
      <c r="Q874" s="15"/>
      <c r="R874" s="15"/>
      <c r="V874" s="240"/>
    </row>
    <row r="875">
      <c r="A875" s="15"/>
      <c r="B875" s="15"/>
      <c r="C875" s="15"/>
      <c r="D875" s="15"/>
      <c r="E875" s="82"/>
      <c r="F875" s="15"/>
      <c r="G875" s="15"/>
      <c r="H875" s="15"/>
      <c r="I875" s="15"/>
      <c r="J875" s="15"/>
      <c r="K875" s="15"/>
      <c r="L875" s="15"/>
      <c r="M875" s="15"/>
      <c r="N875" s="15"/>
      <c r="O875" s="15"/>
      <c r="P875" s="15"/>
      <c r="Q875" s="15"/>
      <c r="R875" s="15"/>
      <c r="V875" s="240"/>
    </row>
    <row r="876">
      <c r="A876" s="15"/>
      <c r="B876" s="15"/>
      <c r="C876" s="15"/>
      <c r="D876" s="15"/>
      <c r="E876" s="82"/>
      <c r="F876" s="15"/>
      <c r="G876" s="15"/>
      <c r="H876" s="15"/>
      <c r="I876" s="15"/>
      <c r="J876" s="15"/>
      <c r="K876" s="15"/>
      <c r="L876" s="15"/>
      <c r="M876" s="15"/>
      <c r="N876" s="15"/>
      <c r="O876" s="15"/>
      <c r="P876" s="15"/>
      <c r="Q876" s="15"/>
      <c r="R876" s="15"/>
      <c r="V876" s="240"/>
    </row>
    <row r="877">
      <c r="A877" s="15"/>
      <c r="B877" s="15"/>
      <c r="C877" s="15"/>
      <c r="D877" s="15"/>
      <c r="E877" s="82"/>
      <c r="F877" s="15"/>
      <c r="G877" s="15"/>
      <c r="H877" s="15"/>
      <c r="I877" s="15"/>
      <c r="J877" s="15"/>
      <c r="K877" s="15"/>
      <c r="L877" s="15"/>
      <c r="M877" s="15"/>
      <c r="N877" s="15"/>
      <c r="O877" s="15"/>
      <c r="P877" s="15"/>
      <c r="Q877" s="15"/>
      <c r="R877" s="15"/>
      <c r="V877" s="240"/>
    </row>
    <row r="878">
      <c r="A878" s="15"/>
      <c r="B878" s="15"/>
      <c r="C878" s="15"/>
      <c r="D878" s="15"/>
      <c r="E878" s="82"/>
      <c r="F878" s="15"/>
      <c r="G878" s="15"/>
      <c r="H878" s="15"/>
      <c r="I878" s="15"/>
      <c r="J878" s="15"/>
      <c r="K878" s="15"/>
      <c r="L878" s="15"/>
      <c r="M878" s="15"/>
      <c r="N878" s="15"/>
      <c r="O878" s="15"/>
      <c r="P878" s="15"/>
      <c r="Q878" s="15"/>
      <c r="R878" s="15"/>
      <c r="V878" s="240"/>
    </row>
    <row r="879">
      <c r="A879" s="15"/>
      <c r="B879" s="15"/>
      <c r="C879" s="15"/>
      <c r="D879" s="15"/>
      <c r="E879" s="82"/>
      <c r="F879" s="15"/>
      <c r="G879" s="15"/>
      <c r="H879" s="15"/>
      <c r="I879" s="15"/>
      <c r="J879" s="15"/>
      <c r="K879" s="15"/>
      <c r="L879" s="15"/>
      <c r="M879" s="15"/>
      <c r="N879" s="15"/>
      <c r="O879" s="15"/>
      <c r="P879" s="15"/>
      <c r="Q879" s="15"/>
      <c r="R879" s="15"/>
      <c r="V879" s="240"/>
    </row>
    <row r="880">
      <c r="A880" s="15"/>
      <c r="B880" s="15"/>
      <c r="C880" s="15"/>
      <c r="D880" s="15"/>
      <c r="E880" s="82"/>
      <c r="F880" s="15"/>
      <c r="G880" s="15"/>
      <c r="H880" s="15"/>
      <c r="I880" s="15"/>
      <c r="J880" s="15"/>
      <c r="K880" s="15"/>
      <c r="L880" s="15"/>
      <c r="M880" s="15"/>
      <c r="N880" s="15"/>
      <c r="O880" s="15"/>
      <c r="P880" s="15"/>
      <c r="Q880" s="15"/>
      <c r="R880" s="15"/>
      <c r="V880" s="240"/>
    </row>
    <row r="881">
      <c r="A881" s="15"/>
      <c r="B881" s="15"/>
      <c r="C881" s="15"/>
      <c r="D881" s="15"/>
      <c r="E881" s="82"/>
      <c r="F881" s="15"/>
      <c r="G881" s="15"/>
      <c r="H881" s="15"/>
      <c r="I881" s="15"/>
      <c r="J881" s="15"/>
      <c r="K881" s="15"/>
      <c r="L881" s="15"/>
      <c r="M881" s="15"/>
      <c r="N881" s="15"/>
      <c r="O881" s="15"/>
      <c r="P881" s="15"/>
      <c r="Q881" s="15"/>
      <c r="R881" s="15"/>
      <c r="V881" s="240"/>
    </row>
    <row r="882">
      <c r="A882" s="15"/>
      <c r="B882" s="15"/>
      <c r="C882" s="15"/>
      <c r="D882" s="15"/>
      <c r="E882" s="82"/>
      <c r="F882" s="15"/>
      <c r="G882" s="15"/>
      <c r="H882" s="15"/>
      <c r="I882" s="15"/>
      <c r="J882" s="15"/>
      <c r="K882" s="15"/>
      <c r="L882" s="15"/>
      <c r="M882" s="15"/>
      <c r="N882" s="15"/>
      <c r="O882" s="15"/>
      <c r="P882" s="15"/>
      <c r="Q882" s="15"/>
      <c r="R882" s="15"/>
      <c r="V882" s="240"/>
    </row>
    <row r="883">
      <c r="A883" s="15"/>
      <c r="B883" s="15"/>
      <c r="C883" s="15"/>
      <c r="D883" s="15"/>
      <c r="E883" s="82"/>
      <c r="F883" s="15"/>
      <c r="G883" s="15"/>
      <c r="H883" s="15"/>
      <c r="I883" s="15"/>
      <c r="J883" s="15"/>
      <c r="K883" s="15"/>
      <c r="L883" s="15"/>
      <c r="M883" s="15"/>
      <c r="N883" s="15"/>
      <c r="O883" s="15"/>
      <c r="P883" s="15"/>
      <c r="Q883" s="15"/>
      <c r="R883" s="15"/>
      <c r="V883" s="240"/>
    </row>
    <row r="884">
      <c r="A884" s="15"/>
      <c r="B884" s="15"/>
      <c r="C884" s="15"/>
      <c r="D884" s="15"/>
      <c r="E884" s="82"/>
      <c r="F884" s="15"/>
      <c r="G884" s="15"/>
      <c r="H884" s="15"/>
      <c r="I884" s="15"/>
      <c r="J884" s="15"/>
      <c r="K884" s="15"/>
      <c r="L884" s="15"/>
      <c r="M884" s="15"/>
      <c r="N884" s="15"/>
      <c r="O884" s="15"/>
      <c r="P884" s="15"/>
      <c r="Q884" s="15"/>
      <c r="R884" s="15"/>
      <c r="V884" s="240"/>
    </row>
    <row r="885">
      <c r="A885" s="15"/>
      <c r="B885" s="15"/>
      <c r="C885" s="15"/>
      <c r="D885" s="15"/>
      <c r="E885" s="82"/>
      <c r="F885" s="15"/>
      <c r="G885" s="15"/>
      <c r="H885" s="15"/>
      <c r="I885" s="15"/>
      <c r="J885" s="15"/>
      <c r="K885" s="15"/>
      <c r="L885" s="15"/>
      <c r="M885" s="15"/>
      <c r="N885" s="15"/>
      <c r="O885" s="15"/>
      <c r="P885" s="15"/>
      <c r="Q885" s="15"/>
      <c r="R885" s="15"/>
      <c r="V885" s="240"/>
    </row>
    <row r="886">
      <c r="A886" s="15"/>
      <c r="B886" s="15"/>
      <c r="C886" s="15"/>
      <c r="D886" s="15"/>
      <c r="E886" s="82"/>
      <c r="F886" s="15"/>
      <c r="G886" s="15"/>
      <c r="H886" s="15"/>
      <c r="I886" s="15"/>
      <c r="J886" s="15"/>
      <c r="K886" s="15"/>
      <c r="L886" s="15"/>
      <c r="M886" s="15"/>
      <c r="N886" s="15"/>
      <c r="O886" s="15"/>
      <c r="P886" s="15"/>
      <c r="Q886" s="15"/>
      <c r="R886" s="15"/>
      <c r="V886" s="240"/>
    </row>
    <row r="887">
      <c r="A887" s="15"/>
      <c r="B887" s="15"/>
      <c r="C887" s="15"/>
      <c r="D887" s="15"/>
      <c r="E887" s="82"/>
      <c r="F887" s="15"/>
      <c r="G887" s="15"/>
      <c r="H887" s="15"/>
      <c r="I887" s="15"/>
      <c r="J887" s="15"/>
      <c r="K887" s="15"/>
      <c r="L887" s="15"/>
      <c r="M887" s="15"/>
      <c r="N887" s="15"/>
      <c r="O887" s="15"/>
      <c r="P887" s="15"/>
      <c r="Q887" s="15"/>
      <c r="R887" s="15"/>
      <c r="V887" s="240"/>
    </row>
    <row r="888">
      <c r="A888" s="15"/>
      <c r="B888" s="15"/>
      <c r="C888" s="15"/>
      <c r="D888" s="15"/>
      <c r="E888" s="82"/>
      <c r="F888" s="15"/>
      <c r="G888" s="15"/>
      <c r="H888" s="15"/>
      <c r="I888" s="15"/>
      <c r="J888" s="15"/>
      <c r="K888" s="15"/>
      <c r="L888" s="15"/>
      <c r="M888" s="15"/>
      <c r="N888" s="15"/>
      <c r="O888" s="15"/>
      <c r="P888" s="15"/>
      <c r="Q888" s="15"/>
      <c r="R888" s="15"/>
      <c r="V888" s="240"/>
    </row>
    <row r="889">
      <c r="A889" s="15"/>
      <c r="B889" s="15"/>
      <c r="C889" s="15"/>
      <c r="D889" s="15"/>
      <c r="E889" s="82"/>
      <c r="F889" s="15"/>
      <c r="G889" s="15"/>
      <c r="H889" s="15"/>
      <c r="I889" s="15"/>
      <c r="J889" s="15"/>
      <c r="K889" s="15"/>
      <c r="L889" s="15"/>
      <c r="M889" s="15"/>
      <c r="N889" s="15"/>
      <c r="O889" s="15"/>
      <c r="P889" s="15"/>
      <c r="Q889" s="15"/>
      <c r="R889" s="15"/>
      <c r="V889" s="240"/>
    </row>
    <row r="890">
      <c r="A890" s="15"/>
      <c r="B890" s="15"/>
      <c r="C890" s="15"/>
      <c r="D890" s="15"/>
      <c r="E890" s="82"/>
      <c r="F890" s="15"/>
      <c r="G890" s="15"/>
      <c r="H890" s="15"/>
      <c r="I890" s="15"/>
      <c r="J890" s="15"/>
      <c r="K890" s="15"/>
      <c r="L890" s="15"/>
      <c r="M890" s="15"/>
      <c r="N890" s="15"/>
      <c r="O890" s="15"/>
      <c r="P890" s="15"/>
      <c r="Q890" s="15"/>
      <c r="R890" s="15"/>
      <c r="V890" s="240"/>
    </row>
    <row r="891">
      <c r="A891" s="15"/>
      <c r="B891" s="15"/>
      <c r="C891" s="15"/>
      <c r="D891" s="15"/>
      <c r="E891" s="82"/>
      <c r="F891" s="15"/>
      <c r="G891" s="15"/>
      <c r="H891" s="15"/>
      <c r="I891" s="15"/>
      <c r="J891" s="15"/>
      <c r="K891" s="15"/>
      <c r="L891" s="15"/>
      <c r="M891" s="15"/>
      <c r="N891" s="15"/>
      <c r="O891" s="15"/>
      <c r="P891" s="15"/>
      <c r="Q891" s="15"/>
      <c r="R891" s="15"/>
      <c r="V891" s="240"/>
    </row>
    <row r="892">
      <c r="A892" s="15"/>
      <c r="B892" s="15"/>
      <c r="C892" s="15"/>
      <c r="D892" s="15"/>
      <c r="E892" s="82"/>
      <c r="F892" s="15"/>
      <c r="G892" s="15"/>
      <c r="H892" s="15"/>
      <c r="I892" s="15"/>
      <c r="J892" s="15"/>
      <c r="K892" s="15"/>
      <c r="L892" s="15"/>
      <c r="M892" s="15"/>
      <c r="N892" s="15"/>
      <c r="O892" s="15"/>
      <c r="P892" s="15"/>
      <c r="Q892" s="15"/>
      <c r="R892" s="15"/>
      <c r="V892" s="240"/>
    </row>
    <row r="893">
      <c r="A893" s="15"/>
      <c r="B893" s="15"/>
      <c r="C893" s="15"/>
      <c r="D893" s="15"/>
      <c r="E893" s="82"/>
      <c r="F893" s="15"/>
      <c r="G893" s="15"/>
      <c r="H893" s="15"/>
      <c r="I893" s="15"/>
      <c r="J893" s="15"/>
      <c r="K893" s="15"/>
      <c r="L893" s="15"/>
      <c r="M893" s="15"/>
      <c r="N893" s="15"/>
      <c r="O893" s="15"/>
      <c r="P893" s="15"/>
      <c r="Q893" s="15"/>
      <c r="R893" s="15"/>
      <c r="V893" s="240"/>
    </row>
    <row r="894">
      <c r="A894" s="15"/>
      <c r="B894" s="15"/>
      <c r="C894" s="15"/>
      <c r="D894" s="15"/>
      <c r="E894" s="82"/>
      <c r="F894" s="15"/>
      <c r="G894" s="15"/>
      <c r="H894" s="15"/>
      <c r="I894" s="15"/>
      <c r="J894" s="15"/>
      <c r="K894" s="15"/>
      <c r="L894" s="15"/>
      <c r="M894" s="15"/>
      <c r="N894" s="15"/>
      <c r="O894" s="15"/>
      <c r="P894" s="15"/>
      <c r="Q894" s="15"/>
      <c r="R894" s="15"/>
      <c r="V894" s="240"/>
    </row>
    <row r="895">
      <c r="A895" s="15"/>
      <c r="B895" s="15"/>
      <c r="C895" s="15"/>
      <c r="D895" s="15"/>
      <c r="E895" s="82"/>
      <c r="F895" s="15"/>
      <c r="G895" s="15"/>
      <c r="H895" s="15"/>
      <c r="I895" s="15"/>
      <c r="J895" s="15"/>
      <c r="K895" s="15"/>
      <c r="L895" s="15"/>
      <c r="M895" s="15"/>
      <c r="N895" s="15"/>
      <c r="O895" s="15"/>
      <c r="P895" s="15"/>
      <c r="Q895" s="15"/>
      <c r="R895" s="15"/>
      <c r="V895" s="240"/>
    </row>
    <row r="896">
      <c r="A896" s="15"/>
      <c r="B896" s="15"/>
      <c r="C896" s="15"/>
      <c r="D896" s="15"/>
      <c r="E896" s="82"/>
      <c r="F896" s="15"/>
      <c r="G896" s="15"/>
      <c r="H896" s="15"/>
      <c r="I896" s="15"/>
      <c r="J896" s="15"/>
      <c r="K896" s="15"/>
      <c r="L896" s="15"/>
      <c r="M896" s="15"/>
      <c r="N896" s="15"/>
      <c r="O896" s="15"/>
      <c r="P896" s="15"/>
      <c r="Q896" s="15"/>
      <c r="R896" s="15"/>
      <c r="V896" s="240"/>
    </row>
    <row r="897">
      <c r="A897" s="15"/>
      <c r="B897" s="15"/>
      <c r="C897" s="15"/>
      <c r="D897" s="15"/>
      <c r="E897" s="82"/>
      <c r="F897" s="15"/>
      <c r="G897" s="15"/>
      <c r="H897" s="15"/>
      <c r="I897" s="15"/>
      <c r="J897" s="15"/>
      <c r="K897" s="15"/>
      <c r="L897" s="15"/>
      <c r="M897" s="15"/>
      <c r="N897" s="15"/>
      <c r="O897" s="15"/>
      <c r="P897" s="15"/>
      <c r="Q897" s="15"/>
      <c r="R897" s="15"/>
      <c r="V897" s="240"/>
    </row>
    <row r="898">
      <c r="A898" s="15"/>
      <c r="B898" s="15"/>
      <c r="C898" s="15"/>
      <c r="D898" s="15"/>
      <c r="E898" s="82"/>
      <c r="F898" s="15"/>
      <c r="G898" s="15"/>
      <c r="H898" s="15"/>
      <c r="I898" s="15"/>
      <c r="J898" s="15"/>
      <c r="K898" s="15"/>
      <c r="L898" s="15"/>
      <c r="M898" s="15"/>
      <c r="N898" s="15"/>
      <c r="O898" s="15"/>
      <c r="P898" s="15"/>
      <c r="Q898" s="15"/>
      <c r="R898" s="15"/>
      <c r="V898" s="240"/>
    </row>
    <row r="899">
      <c r="A899" s="15"/>
      <c r="B899" s="15"/>
      <c r="C899" s="15"/>
      <c r="D899" s="15"/>
      <c r="E899" s="82"/>
      <c r="F899" s="15"/>
      <c r="G899" s="15"/>
      <c r="H899" s="15"/>
      <c r="I899" s="15"/>
      <c r="J899" s="15"/>
      <c r="K899" s="15"/>
      <c r="L899" s="15"/>
      <c r="M899" s="15"/>
      <c r="N899" s="15"/>
      <c r="O899" s="15"/>
      <c r="P899" s="15"/>
      <c r="Q899" s="15"/>
      <c r="R899" s="15"/>
      <c r="V899" s="240"/>
    </row>
    <row r="900">
      <c r="A900" s="15"/>
      <c r="B900" s="15"/>
      <c r="C900" s="15"/>
      <c r="D900" s="15"/>
      <c r="E900" s="82"/>
      <c r="F900" s="15"/>
      <c r="G900" s="15"/>
      <c r="H900" s="15"/>
      <c r="I900" s="15"/>
      <c r="J900" s="15"/>
      <c r="K900" s="15"/>
      <c r="L900" s="15"/>
      <c r="M900" s="15"/>
      <c r="N900" s="15"/>
      <c r="O900" s="15"/>
      <c r="P900" s="15"/>
      <c r="Q900" s="15"/>
      <c r="R900" s="15"/>
      <c r="V900" s="240"/>
    </row>
    <row r="901">
      <c r="A901" s="15"/>
      <c r="B901" s="15"/>
      <c r="C901" s="15"/>
      <c r="D901" s="15"/>
      <c r="E901" s="82"/>
      <c r="F901" s="15"/>
      <c r="G901" s="15"/>
      <c r="H901" s="15"/>
      <c r="I901" s="15"/>
      <c r="J901" s="15"/>
      <c r="K901" s="15"/>
      <c r="L901" s="15"/>
      <c r="M901" s="15"/>
      <c r="N901" s="15"/>
      <c r="O901" s="15"/>
      <c r="P901" s="15"/>
      <c r="Q901" s="15"/>
      <c r="R901" s="15"/>
      <c r="V901" s="240"/>
    </row>
    <row r="902">
      <c r="A902" s="15"/>
      <c r="B902" s="15"/>
      <c r="C902" s="15"/>
      <c r="D902" s="15"/>
      <c r="E902" s="82"/>
      <c r="F902" s="15"/>
      <c r="G902" s="15"/>
      <c r="H902" s="15"/>
      <c r="I902" s="15"/>
      <c r="J902" s="15"/>
      <c r="K902" s="15"/>
      <c r="L902" s="15"/>
      <c r="M902" s="15"/>
      <c r="N902" s="15"/>
      <c r="O902" s="15"/>
      <c r="P902" s="15"/>
      <c r="Q902" s="15"/>
      <c r="R902" s="15"/>
      <c r="V902" s="240"/>
    </row>
    <row r="903">
      <c r="A903" s="15"/>
      <c r="B903" s="15"/>
      <c r="C903" s="15"/>
      <c r="D903" s="15"/>
      <c r="E903" s="82"/>
      <c r="F903" s="15"/>
      <c r="G903" s="15"/>
      <c r="H903" s="15"/>
      <c r="I903" s="15"/>
      <c r="J903" s="15"/>
      <c r="K903" s="15"/>
      <c r="L903" s="15"/>
      <c r="M903" s="15"/>
      <c r="N903" s="15"/>
      <c r="O903" s="15"/>
      <c r="P903" s="15"/>
      <c r="Q903" s="15"/>
      <c r="R903" s="15"/>
      <c r="V903" s="240"/>
    </row>
    <row r="904">
      <c r="A904" s="15"/>
      <c r="B904" s="15"/>
      <c r="C904" s="15"/>
      <c r="D904" s="15"/>
      <c r="E904" s="82"/>
      <c r="F904" s="15"/>
      <c r="G904" s="15"/>
      <c r="H904" s="15"/>
      <c r="I904" s="15"/>
      <c r="J904" s="15"/>
      <c r="K904" s="15"/>
      <c r="L904" s="15"/>
      <c r="M904" s="15"/>
      <c r="N904" s="15"/>
      <c r="O904" s="15"/>
      <c r="P904" s="15"/>
      <c r="Q904" s="15"/>
      <c r="R904" s="15"/>
      <c r="V904" s="240"/>
    </row>
    <row r="905">
      <c r="A905" s="15"/>
      <c r="B905" s="15"/>
      <c r="C905" s="15"/>
      <c r="D905" s="15"/>
      <c r="E905" s="82"/>
      <c r="F905" s="15"/>
      <c r="G905" s="15"/>
      <c r="H905" s="15"/>
      <c r="I905" s="15"/>
      <c r="J905" s="15"/>
      <c r="K905" s="15"/>
      <c r="L905" s="15"/>
      <c r="M905" s="15"/>
      <c r="N905" s="15"/>
      <c r="O905" s="15"/>
      <c r="P905" s="15"/>
      <c r="Q905" s="15"/>
      <c r="R905" s="15"/>
      <c r="V905" s="240"/>
    </row>
    <row r="906">
      <c r="A906" s="15"/>
      <c r="B906" s="15"/>
      <c r="C906" s="15"/>
      <c r="D906" s="15"/>
      <c r="E906" s="82"/>
      <c r="F906" s="15"/>
      <c r="G906" s="15"/>
      <c r="H906" s="15"/>
      <c r="I906" s="15"/>
      <c r="J906" s="15"/>
      <c r="K906" s="15"/>
      <c r="L906" s="15"/>
      <c r="M906" s="15"/>
      <c r="N906" s="15"/>
      <c r="O906" s="15"/>
      <c r="P906" s="15"/>
      <c r="Q906" s="15"/>
      <c r="R906" s="15"/>
      <c r="V906" s="240"/>
    </row>
    <row r="907">
      <c r="A907" s="15"/>
      <c r="B907" s="15"/>
      <c r="C907" s="15"/>
      <c r="D907" s="15"/>
      <c r="E907" s="82"/>
      <c r="F907" s="15"/>
      <c r="G907" s="15"/>
      <c r="H907" s="15"/>
      <c r="I907" s="15"/>
      <c r="J907" s="15"/>
      <c r="K907" s="15"/>
      <c r="L907" s="15"/>
      <c r="M907" s="15"/>
      <c r="N907" s="15"/>
      <c r="O907" s="15"/>
      <c r="P907" s="15"/>
      <c r="Q907" s="15"/>
      <c r="R907" s="15"/>
      <c r="V907" s="240"/>
    </row>
    <row r="908">
      <c r="A908" s="15"/>
      <c r="B908" s="15"/>
      <c r="C908" s="15"/>
      <c r="D908" s="15"/>
      <c r="E908" s="82"/>
      <c r="F908" s="15"/>
      <c r="G908" s="15"/>
      <c r="H908" s="15"/>
      <c r="I908" s="15"/>
      <c r="J908" s="15"/>
      <c r="K908" s="15"/>
      <c r="L908" s="15"/>
      <c r="M908" s="15"/>
      <c r="N908" s="15"/>
      <c r="O908" s="15"/>
      <c r="P908" s="15"/>
      <c r="Q908" s="15"/>
      <c r="R908" s="15"/>
      <c r="V908" s="240"/>
    </row>
    <row r="909">
      <c r="A909" s="15"/>
      <c r="B909" s="15"/>
      <c r="C909" s="15"/>
      <c r="D909" s="15"/>
      <c r="E909" s="82"/>
      <c r="F909" s="15"/>
      <c r="G909" s="15"/>
      <c r="H909" s="15"/>
      <c r="I909" s="15"/>
      <c r="J909" s="15"/>
      <c r="K909" s="15"/>
      <c r="L909" s="15"/>
      <c r="M909" s="15"/>
      <c r="N909" s="15"/>
      <c r="O909" s="15"/>
      <c r="P909" s="15"/>
      <c r="Q909" s="15"/>
      <c r="R909" s="15"/>
      <c r="V909" s="240"/>
    </row>
    <row r="910">
      <c r="A910" s="15"/>
      <c r="B910" s="15"/>
      <c r="C910" s="15"/>
      <c r="D910" s="15"/>
      <c r="E910" s="82"/>
      <c r="F910" s="15"/>
      <c r="G910" s="15"/>
      <c r="H910" s="15"/>
      <c r="I910" s="15"/>
      <c r="J910" s="15"/>
      <c r="K910" s="15"/>
      <c r="L910" s="15"/>
      <c r="M910" s="15"/>
      <c r="N910" s="15"/>
      <c r="O910" s="15"/>
      <c r="P910" s="15"/>
      <c r="Q910" s="15"/>
      <c r="R910" s="15"/>
      <c r="V910" s="240"/>
    </row>
    <row r="911">
      <c r="A911" s="15"/>
      <c r="B911" s="15"/>
      <c r="C911" s="15"/>
      <c r="D911" s="15"/>
      <c r="E911" s="82"/>
      <c r="F911" s="15"/>
      <c r="G911" s="15"/>
      <c r="H911" s="15"/>
      <c r="I911" s="15"/>
      <c r="J911" s="15"/>
      <c r="K911" s="15"/>
      <c r="L911" s="15"/>
      <c r="M911" s="15"/>
      <c r="N911" s="15"/>
      <c r="O911" s="15"/>
      <c r="P911" s="15"/>
      <c r="Q911" s="15"/>
      <c r="R911" s="15"/>
      <c r="V911" s="240"/>
    </row>
    <row r="912">
      <c r="A912" s="15"/>
      <c r="B912" s="15"/>
      <c r="C912" s="15"/>
      <c r="D912" s="15"/>
      <c r="E912" s="82"/>
      <c r="F912" s="15"/>
      <c r="G912" s="15"/>
      <c r="H912" s="15"/>
      <c r="I912" s="15"/>
      <c r="J912" s="15"/>
      <c r="K912" s="15"/>
      <c r="L912" s="15"/>
      <c r="M912" s="15"/>
      <c r="N912" s="15"/>
      <c r="O912" s="15"/>
      <c r="P912" s="15"/>
      <c r="Q912" s="15"/>
      <c r="R912" s="15"/>
      <c r="V912" s="240"/>
    </row>
    <row r="913">
      <c r="A913" s="15"/>
      <c r="B913" s="15"/>
      <c r="C913" s="15"/>
      <c r="D913" s="15"/>
      <c r="E913" s="82"/>
      <c r="F913" s="15"/>
      <c r="G913" s="15"/>
      <c r="H913" s="15"/>
      <c r="I913" s="15"/>
      <c r="J913" s="15"/>
      <c r="K913" s="15"/>
      <c r="L913" s="15"/>
      <c r="M913" s="15"/>
      <c r="N913" s="15"/>
      <c r="O913" s="15"/>
      <c r="P913" s="15"/>
      <c r="Q913" s="15"/>
      <c r="R913" s="15"/>
      <c r="V913" s="240"/>
    </row>
    <row r="914">
      <c r="A914" s="15"/>
      <c r="B914" s="15"/>
      <c r="C914" s="15"/>
      <c r="D914" s="15"/>
      <c r="E914" s="82"/>
      <c r="F914" s="15"/>
      <c r="G914" s="15"/>
      <c r="H914" s="15"/>
      <c r="I914" s="15"/>
      <c r="J914" s="15"/>
      <c r="K914" s="15"/>
      <c r="L914" s="15"/>
      <c r="M914" s="15"/>
      <c r="N914" s="15"/>
      <c r="O914" s="15"/>
      <c r="P914" s="15"/>
      <c r="Q914" s="15"/>
      <c r="R914" s="15"/>
      <c r="V914" s="240"/>
    </row>
    <row r="915">
      <c r="A915" s="15"/>
      <c r="B915" s="15"/>
      <c r="C915" s="15"/>
      <c r="D915" s="15"/>
      <c r="E915" s="82"/>
      <c r="F915" s="15"/>
      <c r="G915" s="15"/>
      <c r="H915" s="15"/>
      <c r="I915" s="15"/>
      <c r="J915" s="15"/>
      <c r="K915" s="15"/>
      <c r="L915" s="15"/>
      <c r="M915" s="15"/>
      <c r="N915" s="15"/>
      <c r="O915" s="15"/>
      <c r="P915" s="15"/>
      <c r="Q915" s="15"/>
      <c r="R915" s="15"/>
      <c r="V915" s="240"/>
    </row>
    <row r="916">
      <c r="A916" s="15"/>
      <c r="B916" s="15"/>
      <c r="C916" s="15"/>
      <c r="D916" s="15"/>
      <c r="E916" s="82"/>
      <c r="F916" s="15"/>
      <c r="G916" s="15"/>
      <c r="H916" s="15"/>
      <c r="I916" s="15"/>
      <c r="J916" s="15"/>
      <c r="K916" s="15"/>
      <c r="L916" s="15"/>
      <c r="M916" s="15"/>
      <c r="N916" s="15"/>
      <c r="O916" s="15"/>
      <c r="P916" s="15"/>
      <c r="Q916" s="15"/>
      <c r="R916" s="15"/>
      <c r="V916" s="240"/>
    </row>
    <row r="917">
      <c r="A917" s="15"/>
      <c r="B917" s="15"/>
      <c r="C917" s="15"/>
      <c r="D917" s="15"/>
      <c r="E917" s="82"/>
      <c r="F917" s="15"/>
      <c r="G917" s="15"/>
      <c r="H917" s="15"/>
      <c r="I917" s="15"/>
      <c r="J917" s="15"/>
      <c r="K917" s="15"/>
      <c r="L917" s="15"/>
      <c r="M917" s="15"/>
      <c r="N917" s="15"/>
      <c r="O917" s="15"/>
      <c r="P917" s="15"/>
      <c r="Q917" s="15"/>
      <c r="R917" s="15"/>
      <c r="V917" s="240"/>
    </row>
    <row r="918">
      <c r="A918" s="15"/>
      <c r="B918" s="15"/>
      <c r="C918" s="15"/>
      <c r="D918" s="15"/>
      <c r="E918" s="82"/>
      <c r="F918" s="15"/>
      <c r="G918" s="15"/>
      <c r="H918" s="15"/>
      <c r="I918" s="15"/>
      <c r="J918" s="15"/>
      <c r="K918" s="15"/>
      <c r="L918" s="15"/>
      <c r="M918" s="15"/>
      <c r="N918" s="15"/>
      <c r="O918" s="15"/>
      <c r="P918" s="15"/>
      <c r="Q918" s="15"/>
      <c r="R918" s="15"/>
      <c r="V918" s="240"/>
    </row>
    <row r="919">
      <c r="A919" s="15"/>
      <c r="B919" s="15"/>
      <c r="C919" s="15"/>
      <c r="D919" s="15"/>
      <c r="E919" s="82"/>
      <c r="F919" s="15"/>
      <c r="G919" s="15"/>
      <c r="H919" s="15"/>
      <c r="I919" s="15"/>
      <c r="J919" s="15"/>
      <c r="K919" s="15"/>
      <c r="L919" s="15"/>
      <c r="M919" s="15"/>
      <c r="N919" s="15"/>
      <c r="O919" s="15"/>
      <c r="P919" s="15"/>
      <c r="Q919" s="15"/>
      <c r="R919" s="15"/>
      <c r="V919" s="240"/>
    </row>
    <row r="920">
      <c r="A920" s="15"/>
      <c r="B920" s="15"/>
      <c r="C920" s="15"/>
      <c r="D920" s="15"/>
      <c r="E920" s="82"/>
      <c r="F920" s="15"/>
      <c r="G920" s="15"/>
      <c r="H920" s="15"/>
      <c r="I920" s="15"/>
      <c r="J920" s="15"/>
      <c r="K920" s="15"/>
      <c r="L920" s="15"/>
      <c r="M920" s="15"/>
      <c r="N920" s="15"/>
      <c r="O920" s="15"/>
      <c r="P920" s="15"/>
      <c r="Q920" s="15"/>
      <c r="R920" s="15"/>
      <c r="V920" s="240"/>
    </row>
    <row r="921">
      <c r="A921" s="15"/>
      <c r="B921" s="15"/>
      <c r="C921" s="15"/>
      <c r="D921" s="15"/>
      <c r="E921" s="82"/>
      <c r="F921" s="15"/>
      <c r="G921" s="15"/>
      <c r="H921" s="15"/>
      <c r="I921" s="15"/>
      <c r="J921" s="15"/>
      <c r="K921" s="15"/>
      <c r="L921" s="15"/>
      <c r="M921" s="15"/>
      <c r="N921" s="15"/>
      <c r="O921" s="15"/>
      <c r="P921" s="15"/>
      <c r="Q921" s="15"/>
      <c r="R921" s="15"/>
      <c r="V921" s="240"/>
    </row>
    <row r="922">
      <c r="A922" s="15"/>
      <c r="B922" s="15"/>
      <c r="C922" s="15"/>
      <c r="D922" s="15"/>
      <c r="E922" s="82"/>
      <c r="F922" s="15"/>
      <c r="G922" s="15"/>
      <c r="H922" s="15"/>
      <c r="I922" s="15"/>
      <c r="J922" s="15"/>
      <c r="K922" s="15"/>
      <c r="L922" s="15"/>
      <c r="M922" s="15"/>
      <c r="N922" s="15"/>
      <c r="O922" s="15"/>
      <c r="P922" s="15"/>
      <c r="Q922" s="15"/>
      <c r="R922" s="15"/>
      <c r="V922" s="240"/>
    </row>
    <row r="923">
      <c r="A923" s="15"/>
      <c r="B923" s="15"/>
      <c r="C923" s="15"/>
      <c r="D923" s="15"/>
      <c r="E923" s="82"/>
      <c r="F923" s="15"/>
      <c r="G923" s="15"/>
      <c r="H923" s="15"/>
      <c r="I923" s="15"/>
      <c r="J923" s="15"/>
      <c r="K923" s="15"/>
      <c r="L923" s="15"/>
      <c r="M923" s="15"/>
      <c r="N923" s="15"/>
      <c r="O923" s="15"/>
      <c r="P923" s="15"/>
      <c r="Q923" s="15"/>
      <c r="R923" s="15"/>
      <c r="V923" s="240"/>
    </row>
    <row r="924">
      <c r="A924" s="15"/>
      <c r="B924" s="15"/>
      <c r="C924" s="15"/>
      <c r="D924" s="15"/>
      <c r="E924" s="82"/>
      <c r="F924" s="15"/>
      <c r="G924" s="15"/>
      <c r="H924" s="15"/>
      <c r="I924" s="15"/>
      <c r="J924" s="15"/>
      <c r="K924" s="15"/>
      <c r="L924" s="15"/>
      <c r="M924" s="15"/>
      <c r="N924" s="15"/>
      <c r="O924" s="15"/>
      <c r="P924" s="15"/>
      <c r="Q924" s="15"/>
      <c r="R924" s="15"/>
      <c r="V924" s="240"/>
    </row>
    <row r="925">
      <c r="A925" s="15"/>
      <c r="B925" s="15"/>
      <c r="C925" s="15"/>
      <c r="D925" s="15"/>
      <c r="E925" s="82"/>
      <c r="F925" s="15"/>
      <c r="G925" s="15"/>
      <c r="H925" s="15"/>
      <c r="I925" s="15"/>
      <c r="J925" s="15"/>
      <c r="K925" s="15"/>
      <c r="L925" s="15"/>
      <c r="M925" s="15"/>
      <c r="N925" s="15"/>
      <c r="O925" s="15"/>
      <c r="P925" s="15"/>
      <c r="Q925" s="15"/>
      <c r="R925" s="15"/>
      <c r="V925" s="240"/>
    </row>
    <row r="926">
      <c r="A926" s="15"/>
      <c r="B926" s="15"/>
      <c r="C926" s="15"/>
      <c r="D926" s="15"/>
      <c r="E926" s="82"/>
      <c r="F926" s="15"/>
      <c r="G926" s="15"/>
      <c r="H926" s="15"/>
      <c r="I926" s="15"/>
      <c r="J926" s="15"/>
      <c r="K926" s="15"/>
      <c r="L926" s="15"/>
      <c r="M926" s="15"/>
      <c r="N926" s="15"/>
      <c r="O926" s="15"/>
      <c r="P926" s="15"/>
      <c r="Q926" s="15"/>
      <c r="R926" s="15"/>
      <c r="V926" s="240"/>
    </row>
    <row r="927">
      <c r="A927" s="15"/>
      <c r="B927" s="15"/>
      <c r="C927" s="15"/>
      <c r="D927" s="15"/>
      <c r="E927" s="82"/>
      <c r="F927" s="15"/>
      <c r="G927" s="15"/>
      <c r="H927" s="15"/>
      <c r="I927" s="15"/>
      <c r="J927" s="15"/>
      <c r="K927" s="15"/>
      <c r="L927" s="15"/>
      <c r="M927" s="15"/>
      <c r="N927" s="15"/>
      <c r="O927" s="15"/>
      <c r="P927" s="15"/>
      <c r="Q927" s="15"/>
      <c r="R927" s="15"/>
      <c r="V927" s="240"/>
    </row>
    <row r="928">
      <c r="A928" s="15"/>
      <c r="B928" s="15"/>
      <c r="C928" s="15"/>
      <c r="D928" s="15"/>
      <c r="E928" s="82"/>
      <c r="F928" s="15"/>
      <c r="G928" s="15"/>
      <c r="H928" s="15"/>
      <c r="I928" s="15"/>
      <c r="J928" s="15"/>
      <c r="K928" s="15"/>
      <c r="L928" s="15"/>
      <c r="M928" s="15"/>
      <c r="N928" s="15"/>
      <c r="O928" s="15"/>
      <c r="P928" s="15"/>
      <c r="Q928" s="15"/>
      <c r="R928" s="15"/>
      <c r="V928" s="240"/>
    </row>
    <row r="929">
      <c r="A929" s="15"/>
      <c r="B929" s="15"/>
      <c r="C929" s="15"/>
      <c r="D929" s="15"/>
      <c r="E929" s="82"/>
      <c r="F929" s="15"/>
      <c r="G929" s="15"/>
      <c r="H929" s="15"/>
      <c r="I929" s="15"/>
      <c r="J929" s="15"/>
      <c r="K929" s="15"/>
      <c r="L929" s="15"/>
      <c r="M929" s="15"/>
      <c r="N929" s="15"/>
      <c r="O929" s="15"/>
      <c r="P929" s="15"/>
      <c r="Q929" s="15"/>
      <c r="R929" s="15"/>
      <c r="V929" s="240"/>
    </row>
    <row r="930">
      <c r="A930" s="15"/>
      <c r="B930" s="15"/>
      <c r="C930" s="15"/>
      <c r="D930" s="15"/>
      <c r="E930" s="82"/>
      <c r="F930" s="15"/>
      <c r="G930" s="15"/>
      <c r="H930" s="15"/>
      <c r="I930" s="15"/>
      <c r="J930" s="15"/>
      <c r="K930" s="15"/>
      <c r="L930" s="15"/>
      <c r="M930" s="15"/>
      <c r="N930" s="15"/>
      <c r="O930" s="15"/>
      <c r="P930" s="15"/>
      <c r="Q930" s="15"/>
      <c r="R930" s="15"/>
      <c r="V930" s="240"/>
    </row>
    <row r="931">
      <c r="A931" s="15"/>
      <c r="B931" s="15"/>
      <c r="C931" s="15"/>
      <c r="D931" s="15"/>
      <c r="E931" s="82"/>
      <c r="F931" s="15"/>
      <c r="G931" s="15"/>
      <c r="H931" s="15"/>
      <c r="I931" s="15"/>
      <c r="J931" s="15"/>
      <c r="K931" s="15"/>
      <c r="L931" s="15"/>
      <c r="M931" s="15"/>
      <c r="N931" s="15"/>
      <c r="O931" s="15"/>
      <c r="P931" s="15"/>
      <c r="Q931" s="15"/>
      <c r="R931" s="15"/>
      <c r="V931" s="240"/>
    </row>
    <row r="932">
      <c r="A932" s="15"/>
      <c r="B932" s="15"/>
      <c r="C932" s="15"/>
      <c r="D932" s="15"/>
      <c r="E932" s="82"/>
      <c r="F932" s="15"/>
      <c r="G932" s="15"/>
      <c r="H932" s="15"/>
      <c r="I932" s="15"/>
      <c r="J932" s="15"/>
      <c r="K932" s="15"/>
      <c r="L932" s="15"/>
      <c r="M932" s="15"/>
      <c r="N932" s="15"/>
      <c r="O932" s="15"/>
      <c r="P932" s="15"/>
      <c r="Q932" s="15"/>
      <c r="R932" s="15"/>
      <c r="V932" s="240"/>
    </row>
    <row r="933">
      <c r="A933" s="15"/>
      <c r="B933" s="15"/>
      <c r="C933" s="15"/>
      <c r="D933" s="15"/>
      <c r="E933" s="82"/>
      <c r="F933" s="15"/>
      <c r="G933" s="15"/>
      <c r="H933" s="15"/>
      <c r="I933" s="15"/>
      <c r="J933" s="15"/>
      <c r="K933" s="15"/>
      <c r="L933" s="15"/>
      <c r="M933" s="15"/>
      <c r="N933" s="15"/>
      <c r="O933" s="15"/>
      <c r="P933" s="15"/>
      <c r="Q933" s="15"/>
      <c r="R933" s="15"/>
      <c r="V933" s="240"/>
    </row>
    <row r="934">
      <c r="A934" s="15"/>
      <c r="B934" s="15"/>
      <c r="C934" s="15"/>
      <c r="D934" s="15"/>
      <c r="E934" s="82"/>
      <c r="F934" s="15"/>
      <c r="G934" s="15"/>
      <c r="H934" s="15"/>
      <c r="I934" s="15"/>
      <c r="J934" s="15"/>
      <c r="K934" s="15"/>
      <c r="L934" s="15"/>
      <c r="M934" s="15"/>
      <c r="N934" s="15"/>
      <c r="O934" s="15"/>
      <c r="P934" s="15"/>
      <c r="Q934" s="15"/>
      <c r="R934" s="15"/>
      <c r="V934" s="240"/>
    </row>
    <row r="935">
      <c r="A935" s="15"/>
      <c r="B935" s="15"/>
      <c r="C935" s="15"/>
      <c r="D935" s="15"/>
      <c r="E935" s="82"/>
      <c r="F935" s="15"/>
      <c r="G935" s="15"/>
      <c r="H935" s="15"/>
      <c r="I935" s="15"/>
      <c r="J935" s="15"/>
      <c r="K935" s="15"/>
      <c r="L935" s="15"/>
      <c r="M935" s="15"/>
      <c r="N935" s="15"/>
      <c r="O935" s="15"/>
      <c r="P935" s="15"/>
      <c r="Q935" s="15"/>
      <c r="R935" s="15"/>
      <c r="V935" s="240"/>
    </row>
    <row r="936">
      <c r="A936" s="15"/>
      <c r="B936" s="15"/>
      <c r="C936" s="15"/>
      <c r="D936" s="15"/>
      <c r="E936" s="82"/>
      <c r="F936" s="15"/>
      <c r="G936" s="15"/>
      <c r="H936" s="15"/>
      <c r="I936" s="15"/>
      <c r="J936" s="15"/>
      <c r="K936" s="15"/>
      <c r="L936" s="15"/>
      <c r="M936" s="15"/>
      <c r="N936" s="15"/>
      <c r="O936" s="15"/>
      <c r="P936" s="15"/>
      <c r="Q936" s="15"/>
      <c r="R936" s="15"/>
      <c r="V936" s="240"/>
    </row>
    <row r="937">
      <c r="A937" s="15"/>
      <c r="B937" s="15"/>
      <c r="C937" s="15"/>
      <c r="D937" s="15"/>
      <c r="E937" s="82"/>
      <c r="F937" s="15"/>
      <c r="G937" s="15"/>
      <c r="H937" s="15"/>
      <c r="I937" s="15"/>
      <c r="J937" s="15"/>
      <c r="K937" s="15"/>
      <c r="L937" s="15"/>
      <c r="M937" s="15"/>
      <c r="N937" s="15"/>
      <c r="O937" s="15"/>
      <c r="P937" s="15"/>
      <c r="Q937" s="15"/>
      <c r="R937" s="15"/>
      <c r="V937" s="240"/>
    </row>
    <row r="938">
      <c r="A938" s="15"/>
      <c r="B938" s="15"/>
      <c r="C938" s="15"/>
      <c r="D938" s="15"/>
      <c r="E938" s="82"/>
      <c r="F938" s="15"/>
      <c r="G938" s="15"/>
      <c r="H938" s="15"/>
      <c r="I938" s="15"/>
      <c r="J938" s="15"/>
      <c r="K938" s="15"/>
      <c r="L938" s="15"/>
      <c r="M938" s="15"/>
      <c r="N938" s="15"/>
      <c r="O938" s="15"/>
      <c r="P938" s="15"/>
      <c r="Q938" s="15"/>
      <c r="R938" s="15"/>
      <c r="V938" s="240"/>
    </row>
    <row r="939">
      <c r="A939" s="15"/>
      <c r="B939" s="15"/>
      <c r="C939" s="15"/>
      <c r="D939" s="15"/>
      <c r="E939" s="82"/>
      <c r="F939" s="15"/>
      <c r="G939" s="15"/>
      <c r="H939" s="15"/>
      <c r="I939" s="15"/>
      <c r="J939" s="15"/>
      <c r="K939" s="15"/>
      <c r="L939" s="15"/>
      <c r="M939" s="15"/>
      <c r="N939" s="15"/>
      <c r="O939" s="15"/>
      <c r="P939" s="15"/>
      <c r="Q939" s="15"/>
      <c r="R939" s="15"/>
      <c r="V939" s="240"/>
    </row>
    <row r="940">
      <c r="A940" s="15"/>
      <c r="B940" s="15"/>
      <c r="C940" s="15"/>
      <c r="D940" s="15"/>
      <c r="E940" s="82"/>
      <c r="F940" s="15"/>
      <c r="G940" s="15"/>
      <c r="H940" s="15"/>
      <c r="I940" s="15"/>
      <c r="J940" s="15"/>
      <c r="K940" s="15"/>
      <c r="L940" s="15"/>
      <c r="M940" s="15"/>
      <c r="N940" s="15"/>
      <c r="O940" s="15"/>
      <c r="P940" s="15"/>
      <c r="Q940" s="15"/>
      <c r="R940" s="15"/>
      <c r="V940" s="240"/>
    </row>
    <row r="941">
      <c r="A941" s="15"/>
      <c r="B941" s="15"/>
      <c r="C941" s="15"/>
      <c r="D941" s="15"/>
      <c r="E941" s="82"/>
      <c r="F941" s="15"/>
      <c r="G941" s="15"/>
      <c r="H941" s="15"/>
      <c r="I941" s="15"/>
      <c r="J941" s="15"/>
      <c r="K941" s="15"/>
      <c r="L941" s="15"/>
      <c r="M941" s="15"/>
      <c r="N941" s="15"/>
      <c r="O941" s="15"/>
      <c r="P941" s="15"/>
      <c r="Q941" s="15"/>
      <c r="R941" s="15"/>
      <c r="V941" s="240"/>
    </row>
    <row r="942">
      <c r="A942" s="15"/>
      <c r="B942" s="15"/>
      <c r="C942" s="15"/>
      <c r="D942" s="15"/>
      <c r="E942" s="82"/>
      <c r="F942" s="15"/>
      <c r="G942" s="15"/>
      <c r="H942" s="15"/>
      <c r="I942" s="15"/>
      <c r="J942" s="15"/>
      <c r="K942" s="15"/>
      <c r="L942" s="15"/>
      <c r="M942" s="15"/>
      <c r="N942" s="15"/>
      <c r="O942" s="15"/>
      <c r="P942" s="15"/>
      <c r="Q942" s="15"/>
      <c r="R942" s="15"/>
      <c r="V942" s="240"/>
    </row>
    <row r="943">
      <c r="A943" s="15"/>
      <c r="B943" s="15"/>
      <c r="C943" s="15"/>
      <c r="D943" s="15"/>
      <c r="E943" s="82"/>
      <c r="F943" s="15"/>
      <c r="G943" s="15"/>
      <c r="H943" s="15"/>
      <c r="I943" s="15"/>
      <c r="J943" s="15"/>
      <c r="K943" s="15"/>
      <c r="L943" s="15"/>
      <c r="M943" s="15"/>
      <c r="N943" s="15"/>
      <c r="O943" s="15"/>
      <c r="P943" s="15"/>
      <c r="Q943" s="15"/>
      <c r="R943" s="15"/>
      <c r="V943" s="240"/>
    </row>
    <row r="944">
      <c r="A944" s="15"/>
      <c r="B944" s="15"/>
      <c r="C944" s="15"/>
      <c r="D944" s="15"/>
      <c r="E944" s="82"/>
      <c r="F944" s="15"/>
      <c r="G944" s="15"/>
      <c r="H944" s="15"/>
      <c r="I944" s="15"/>
      <c r="J944" s="15"/>
      <c r="K944" s="15"/>
      <c r="L944" s="15"/>
      <c r="M944" s="15"/>
      <c r="N944" s="15"/>
      <c r="O944" s="15"/>
      <c r="P944" s="15"/>
      <c r="Q944" s="15"/>
      <c r="R944" s="15"/>
      <c r="V944" s="240"/>
    </row>
    <row r="945">
      <c r="A945" s="15"/>
      <c r="B945" s="15"/>
      <c r="C945" s="15"/>
      <c r="D945" s="15"/>
      <c r="E945" s="82"/>
      <c r="F945" s="15"/>
      <c r="G945" s="15"/>
      <c r="H945" s="15"/>
      <c r="I945" s="15"/>
      <c r="J945" s="15"/>
      <c r="K945" s="15"/>
      <c r="L945" s="15"/>
      <c r="M945" s="15"/>
      <c r="N945" s="15"/>
      <c r="O945" s="15"/>
      <c r="P945" s="15"/>
      <c r="Q945" s="15"/>
      <c r="R945" s="15"/>
      <c r="V945" s="240"/>
    </row>
    <row r="946">
      <c r="A946" s="15"/>
      <c r="B946" s="15"/>
      <c r="C946" s="15"/>
      <c r="D946" s="15"/>
      <c r="E946" s="82"/>
      <c r="F946" s="15"/>
      <c r="G946" s="15"/>
      <c r="H946" s="15"/>
      <c r="I946" s="15"/>
      <c r="J946" s="15"/>
      <c r="K946" s="15"/>
      <c r="L946" s="15"/>
      <c r="M946" s="15"/>
      <c r="N946" s="15"/>
      <c r="O946" s="15"/>
      <c r="P946" s="15"/>
      <c r="Q946" s="15"/>
      <c r="R946" s="15"/>
      <c r="V946" s="240"/>
    </row>
    <row r="947">
      <c r="A947" s="15"/>
      <c r="B947" s="15"/>
      <c r="C947" s="15"/>
      <c r="D947" s="15"/>
      <c r="E947" s="82"/>
      <c r="F947" s="15"/>
      <c r="G947" s="15"/>
      <c r="H947" s="15"/>
      <c r="I947" s="15"/>
      <c r="J947" s="15"/>
      <c r="K947" s="15"/>
      <c r="L947" s="15"/>
      <c r="M947" s="15"/>
      <c r="N947" s="15"/>
      <c r="O947" s="15"/>
      <c r="P947" s="15"/>
      <c r="Q947" s="15"/>
      <c r="R947" s="15"/>
      <c r="V947" s="240"/>
    </row>
    <row r="948">
      <c r="A948" s="15"/>
      <c r="B948" s="15"/>
      <c r="C948" s="15"/>
      <c r="D948" s="15"/>
      <c r="E948" s="82"/>
      <c r="F948" s="15"/>
      <c r="G948" s="15"/>
      <c r="H948" s="15"/>
      <c r="I948" s="15"/>
      <c r="J948" s="15"/>
      <c r="K948" s="15"/>
      <c r="L948" s="15"/>
      <c r="M948" s="15"/>
      <c r="N948" s="15"/>
      <c r="O948" s="15"/>
      <c r="P948" s="15"/>
      <c r="Q948" s="15"/>
      <c r="R948" s="15"/>
      <c r="V948" s="240"/>
    </row>
    <row r="949">
      <c r="A949" s="15"/>
      <c r="B949" s="15"/>
      <c r="C949" s="15"/>
      <c r="D949" s="15"/>
      <c r="E949" s="82"/>
      <c r="F949" s="15"/>
      <c r="G949" s="15"/>
      <c r="H949" s="15"/>
      <c r="I949" s="15"/>
      <c r="J949" s="15"/>
      <c r="K949" s="15"/>
      <c r="L949" s="15"/>
      <c r="M949" s="15"/>
      <c r="N949" s="15"/>
      <c r="O949" s="15"/>
      <c r="P949" s="15"/>
      <c r="Q949" s="15"/>
      <c r="R949" s="15"/>
      <c r="V949" s="240"/>
    </row>
    <row r="950">
      <c r="A950" s="15"/>
      <c r="B950" s="15"/>
      <c r="C950" s="15"/>
      <c r="D950" s="15"/>
      <c r="E950" s="82"/>
      <c r="F950" s="15"/>
      <c r="G950" s="15"/>
      <c r="H950" s="15"/>
      <c r="I950" s="15"/>
      <c r="J950" s="15"/>
      <c r="K950" s="15"/>
      <c r="L950" s="15"/>
      <c r="M950" s="15"/>
      <c r="N950" s="15"/>
      <c r="O950" s="15"/>
      <c r="P950" s="15"/>
      <c r="Q950" s="15"/>
      <c r="R950" s="15"/>
      <c r="V950" s="240"/>
    </row>
    <row r="951">
      <c r="A951" s="15"/>
      <c r="B951" s="15"/>
      <c r="C951" s="15"/>
      <c r="D951" s="15"/>
      <c r="E951" s="82"/>
      <c r="F951" s="15"/>
      <c r="G951" s="15"/>
      <c r="H951" s="15"/>
      <c r="I951" s="15"/>
      <c r="J951" s="15"/>
      <c r="K951" s="15"/>
      <c r="L951" s="15"/>
      <c r="M951" s="15"/>
      <c r="N951" s="15"/>
      <c r="O951" s="15"/>
      <c r="P951" s="15"/>
      <c r="Q951" s="15"/>
      <c r="R951" s="15"/>
      <c r="V951" s="240"/>
    </row>
    <row r="952">
      <c r="A952" s="15"/>
      <c r="B952" s="15"/>
      <c r="C952" s="15"/>
      <c r="D952" s="15"/>
      <c r="E952" s="82"/>
      <c r="F952" s="15"/>
      <c r="G952" s="15"/>
      <c r="H952" s="15"/>
      <c r="I952" s="15"/>
      <c r="J952" s="15"/>
      <c r="K952" s="15"/>
      <c r="L952" s="15"/>
      <c r="M952" s="15"/>
      <c r="N952" s="15"/>
      <c r="O952" s="15"/>
      <c r="P952" s="15"/>
      <c r="Q952" s="15"/>
      <c r="R952" s="15"/>
      <c r="V952" s="240"/>
    </row>
    <row r="953">
      <c r="A953" s="15"/>
      <c r="B953" s="15"/>
      <c r="C953" s="15"/>
      <c r="D953" s="15"/>
      <c r="E953" s="82"/>
      <c r="F953" s="15"/>
      <c r="G953" s="15"/>
      <c r="H953" s="15"/>
      <c r="I953" s="15"/>
      <c r="J953" s="15"/>
      <c r="K953" s="15"/>
      <c r="L953" s="15"/>
      <c r="M953" s="15"/>
      <c r="N953" s="15"/>
      <c r="O953" s="15"/>
      <c r="P953" s="15"/>
      <c r="Q953" s="15"/>
      <c r="R953" s="15"/>
      <c r="V953" s="240"/>
    </row>
    <row r="954">
      <c r="A954" s="15"/>
      <c r="B954" s="15"/>
      <c r="C954" s="15"/>
      <c r="D954" s="15"/>
      <c r="E954" s="82"/>
      <c r="F954" s="15"/>
      <c r="G954" s="15"/>
      <c r="H954" s="15"/>
      <c r="I954" s="15"/>
      <c r="J954" s="15"/>
      <c r="K954" s="15"/>
      <c r="L954" s="15"/>
      <c r="M954" s="15"/>
      <c r="N954" s="15"/>
      <c r="O954" s="15"/>
      <c r="P954" s="15"/>
      <c r="Q954" s="15"/>
      <c r="R954" s="15"/>
      <c r="V954" s="240"/>
    </row>
    <row r="955">
      <c r="A955" s="15"/>
      <c r="B955" s="15"/>
      <c r="C955" s="15"/>
      <c r="D955" s="15"/>
      <c r="E955" s="82"/>
      <c r="F955" s="15"/>
      <c r="G955" s="15"/>
      <c r="H955" s="15"/>
      <c r="I955" s="15"/>
      <c r="J955" s="15"/>
      <c r="K955" s="15"/>
      <c r="L955" s="15"/>
      <c r="M955" s="15"/>
      <c r="N955" s="15"/>
      <c r="O955" s="15"/>
      <c r="P955" s="15"/>
      <c r="Q955" s="15"/>
      <c r="R955" s="15"/>
      <c r="V955" s="240"/>
    </row>
    <row r="956">
      <c r="A956" s="15"/>
      <c r="B956" s="15"/>
      <c r="C956" s="15"/>
      <c r="D956" s="15"/>
      <c r="E956" s="82"/>
      <c r="F956" s="15"/>
      <c r="G956" s="15"/>
      <c r="H956" s="15"/>
      <c r="I956" s="15"/>
      <c r="J956" s="15"/>
      <c r="K956" s="15"/>
      <c r="L956" s="15"/>
      <c r="M956" s="15"/>
      <c r="N956" s="15"/>
      <c r="O956" s="15"/>
      <c r="P956" s="15"/>
      <c r="Q956" s="15"/>
      <c r="R956" s="15"/>
      <c r="V956" s="240"/>
    </row>
    <row r="957">
      <c r="A957" s="15"/>
      <c r="B957" s="15"/>
      <c r="C957" s="15"/>
      <c r="D957" s="15"/>
      <c r="E957" s="82"/>
      <c r="F957" s="15"/>
      <c r="G957" s="15"/>
      <c r="H957" s="15"/>
      <c r="I957" s="15"/>
      <c r="J957" s="15"/>
      <c r="K957" s="15"/>
      <c r="L957" s="15"/>
      <c r="M957" s="15"/>
      <c r="N957" s="15"/>
      <c r="O957" s="15"/>
      <c r="P957" s="15"/>
      <c r="Q957" s="15"/>
      <c r="R957" s="15"/>
      <c r="V957" s="240"/>
    </row>
    <row r="958">
      <c r="A958" s="15"/>
      <c r="B958" s="15"/>
      <c r="C958" s="15"/>
      <c r="D958" s="15"/>
      <c r="E958" s="82"/>
      <c r="F958" s="15"/>
      <c r="G958" s="15"/>
      <c r="H958" s="15"/>
      <c r="I958" s="15"/>
      <c r="J958" s="15"/>
      <c r="K958" s="15"/>
      <c r="L958" s="15"/>
      <c r="M958" s="15"/>
      <c r="N958" s="15"/>
      <c r="O958" s="15"/>
      <c r="P958" s="15"/>
      <c r="Q958" s="15"/>
      <c r="R958" s="15"/>
      <c r="V958" s="240"/>
    </row>
    <row r="959">
      <c r="A959" s="15"/>
      <c r="B959" s="15"/>
      <c r="C959" s="15"/>
      <c r="D959" s="15"/>
      <c r="E959" s="82"/>
      <c r="F959" s="15"/>
      <c r="G959" s="15"/>
      <c r="H959" s="15"/>
      <c r="I959" s="15"/>
      <c r="J959" s="15"/>
      <c r="K959" s="15"/>
      <c r="L959" s="15"/>
      <c r="M959" s="15"/>
      <c r="N959" s="15"/>
      <c r="O959" s="15"/>
      <c r="P959" s="15"/>
      <c r="Q959" s="15"/>
      <c r="R959" s="15"/>
      <c r="V959" s="240"/>
    </row>
    <row r="960">
      <c r="A960" s="15"/>
      <c r="B960" s="15"/>
      <c r="C960" s="15"/>
      <c r="D960" s="15"/>
      <c r="E960" s="82"/>
      <c r="F960" s="15"/>
      <c r="G960" s="15"/>
      <c r="H960" s="15"/>
      <c r="I960" s="15"/>
      <c r="J960" s="15"/>
      <c r="K960" s="15"/>
      <c r="L960" s="15"/>
      <c r="M960" s="15"/>
      <c r="N960" s="15"/>
      <c r="O960" s="15"/>
      <c r="P960" s="15"/>
      <c r="Q960" s="15"/>
      <c r="R960" s="15"/>
      <c r="V960" s="240"/>
    </row>
    <row r="961">
      <c r="A961" s="15"/>
      <c r="B961" s="15"/>
      <c r="C961" s="15"/>
      <c r="D961" s="15"/>
      <c r="E961" s="82"/>
      <c r="F961" s="15"/>
      <c r="G961" s="15"/>
      <c r="H961" s="15"/>
      <c r="I961" s="15"/>
      <c r="J961" s="15"/>
      <c r="K961" s="15"/>
      <c r="L961" s="15"/>
      <c r="M961" s="15"/>
      <c r="N961" s="15"/>
      <c r="O961" s="15"/>
      <c r="P961" s="15"/>
      <c r="Q961" s="15"/>
      <c r="R961" s="15"/>
      <c r="V961" s="240"/>
    </row>
    <row r="962">
      <c r="A962" s="15"/>
      <c r="B962" s="15"/>
      <c r="C962" s="15"/>
      <c r="D962" s="15"/>
      <c r="E962" s="82"/>
      <c r="F962" s="15"/>
      <c r="G962" s="15"/>
      <c r="H962" s="15"/>
      <c r="I962" s="15"/>
      <c r="J962" s="15"/>
      <c r="K962" s="15"/>
      <c r="L962" s="15"/>
      <c r="M962" s="15"/>
      <c r="N962" s="15"/>
      <c r="O962" s="15"/>
      <c r="P962" s="15"/>
      <c r="Q962" s="15"/>
      <c r="R962" s="15"/>
      <c r="V962" s="240"/>
    </row>
    <row r="963">
      <c r="A963" s="15"/>
      <c r="B963" s="15"/>
      <c r="C963" s="15"/>
      <c r="D963" s="15"/>
      <c r="E963" s="82"/>
      <c r="F963" s="15"/>
      <c r="G963" s="15"/>
      <c r="H963" s="15"/>
      <c r="I963" s="15"/>
      <c r="J963" s="15"/>
      <c r="K963" s="15"/>
      <c r="L963" s="15"/>
      <c r="M963" s="15"/>
      <c r="N963" s="15"/>
      <c r="O963" s="15"/>
      <c r="P963" s="15"/>
      <c r="Q963" s="15"/>
      <c r="R963" s="15"/>
      <c r="V963" s="240"/>
    </row>
    <row r="964">
      <c r="A964" s="15"/>
      <c r="B964" s="15"/>
      <c r="C964" s="15"/>
      <c r="D964" s="15"/>
      <c r="E964" s="82"/>
      <c r="F964" s="15"/>
      <c r="G964" s="15"/>
      <c r="H964" s="15"/>
      <c r="I964" s="15"/>
      <c r="J964" s="15"/>
      <c r="K964" s="15"/>
      <c r="L964" s="15"/>
      <c r="M964" s="15"/>
      <c r="N964" s="15"/>
      <c r="O964" s="15"/>
      <c r="P964" s="15"/>
      <c r="Q964" s="15"/>
      <c r="R964" s="15"/>
      <c r="V964" s="240"/>
    </row>
    <row r="965">
      <c r="A965" s="15"/>
      <c r="B965" s="15"/>
      <c r="C965" s="15"/>
      <c r="D965" s="15"/>
      <c r="E965" s="82"/>
      <c r="F965" s="15"/>
      <c r="G965" s="15"/>
      <c r="H965" s="15"/>
      <c r="I965" s="15"/>
      <c r="J965" s="15"/>
      <c r="K965" s="15"/>
      <c r="L965" s="15"/>
      <c r="M965" s="15"/>
      <c r="N965" s="15"/>
      <c r="O965" s="15"/>
      <c r="P965" s="15"/>
      <c r="Q965" s="15"/>
      <c r="R965" s="15"/>
      <c r="V965" s="240"/>
    </row>
    <row r="966">
      <c r="A966" s="15"/>
      <c r="B966" s="15"/>
      <c r="C966" s="15"/>
      <c r="D966" s="15"/>
      <c r="E966" s="82"/>
      <c r="F966" s="15"/>
      <c r="G966" s="15"/>
      <c r="H966" s="15"/>
      <c r="I966" s="15"/>
      <c r="J966" s="15"/>
      <c r="K966" s="15"/>
      <c r="L966" s="15"/>
      <c r="M966" s="15"/>
      <c r="N966" s="15"/>
      <c r="O966" s="15"/>
      <c r="P966" s="15"/>
      <c r="Q966" s="15"/>
      <c r="R966" s="15"/>
      <c r="V966" s="240"/>
    </row>
    <row r="967">
      <c r="A967" s="15"/>
      <c r="B967" s="15"/>
      <c r="C967" s="15"/>
      <c r="D967" s="15"/>
      <c r="E967" s="82"/>
      <c r="F967" s="15"/>
      <c r="G967" s="15"/>
      <c r="H967" s="15"/>
      <c r="I967" s="15"/>
      <c r="J967" s="15"/>
      <c r="K967" s="15"/>
      <c r="L967" s="15"/>
      <c r="M967" s="15"/>
      <c r="N967" s="15"/>
      <c r="O967" s="15"/>
      <c r="P967" s="15"/>
      <c r="Q967" s="15"/>
      <c r="R967" s="15"/>
      <c r="V967" s="240"/>
    </row>
    <row r="968">
      <c r="A968" s="15"/>
      <c r="B968" s="15"/>
      <c r="C968" s="15"/>
      <c r="D968" s="15"/>
      <c r="E968" s="82"/>
      <c r="F968" s="15"/>
      <c r="G968" s="15"/>
      <c r="H968" s="15"/>
      <c r="I968" s="15"/>
      <c r="J968" s="15"/>
      <c r="K968" s="15"/>
      <c r="L968" s="15"/>
      <c r="M968" s="15"/>
      <c r="N968" s="15"/>
      <c r="O968" s="15"/>
      <c r="P968" s="15"/>
      <c r="Q968" s="15"/>
      <c r="R968" s="15"/>
      <c r="V968" s="240"/>
    </row>
    <row r="969">
      <c r="A969" s="15"/>
      <c r="B969" s="15"/>
      <c r="C969" s="15"/>
      <c r="D969" s="15"/>
      <c r="E969" s="82"/>
      <c r="F969" s="15"/>
      <c r="G969" s="15"/>
      <c r="H969" s="15"/>
      <c r="I969" s="15"/>
      <c r="J969" s="15"/>
      <c r="K969" s="15"/>
      <c r="L969" s="15"/>
      <c r="M969" s="15"/>
      <c r="N969" s="15"/>
      <c r="O969" s="15"/>
      <c r="P969" s="15"/>
      <c r="Q969" s="15"/>
      <c r="R969" s="15"/>
      <c r="V969" s="240"/>
    </row>
    <row r="970">
      <c r="A970" s="15"/>
      <c r="B970" s="15"/>
      <c r="C970" s="15"/>
      <c r="D970" s="15"/>
      <c r="E970" s="82"/>
      <c r="F970" s="15"/>
      <c r="G970" s="15"/>
      <c r="H970" s="15"/>
      <c r="I970" s="15"/>
      <c r="J970" s="15"/>
      <c r="K970" s="15"/>
      <c r="L970" s="15"/>
      <c r="M970" s="15"/>
      <c r="N970" s="15"/>
      <c r="O970" s="15"/>
      <c r="P970" s="15"/>
      <c r="Q970" s="15"/>
      <c r="R970" s="15"/>
      <c r="V970" s="240"/>
    </row>
    <row r="971">
      <c r="A971" s="15"/>
      <c r="B971" s="15"/>
      <c r="C971" s="15"/>
      <c r="D971" s="15"/>
      <c r="E971" s="82"/>
      <c r="F971" s="15"/>
      <c r="G971" s="15"/>
      <c r="H971" s="15"/>
      <c r="I971" s="15"/>
      <c r="J971" s="15"/>
      <c r="K971" s="15"/>
      <c r="L971" s="15"/>
      <c r="M971" s="15"/>
      <c r="N971" s="15"/>
      <c r="O971" s="15"/>
      <c r="P971" s="15"/>
      <c r="Q971" s="15"/>
      <c r="R971" s="15"/>
      <c r="V971" s="240"/>
    </row>
    <row r="972">
      <c r="A972" s="15"/>
      <c r="B972" s="15"/>
      <c r="C972" s="15"/>
      <c r="D972" s="15"/>
      <c r="E972" s="82"/>
      <c r="F972" s="15"/>
      <c r="G972" s="15"/>
      <c r="H972" s="15"/>
      <c r="I972" s="15"/>
      <c r="J972" s="15"/>
      <c r="K972" s="15"/>
      <c r="L972" s="15"/>
      <c r="M972" s="15"/>
      <c r="N972" s="15"/>
      <c r="O972" s="15"/>
      <c r="P972" s="15"/>
      <c r="Q972" s="15"/>
      <c r="R972" s="15"/>
      <c r="V972" s="240"/>
    </row>
    <row r="973">
      <c r="A973" s="15"/>
      <c r="B973" s="15"/>
      <c r="C973" s="15"/>
      <c r="D973" s="15"/>
      <c r="E973" s="82"/>
      <c r="F973" s="15"/>
      <c r="G973" s="15"/>
      <c r="H973" s="15"/>
      <c r="I973" s="15"/>
      <c r="J973" s="15"/>
      <c r="K973" s="15"/>
      <c r="L973" s="15"/>
      <c r="M973" s="15"/>
      <c r="N973" s="15"/>
      <c r="O973" s="15"/>
      <c r="P973" s="15"/>
      <c r="Q973" s="15"/>
      <c r="R973" s="15"/>
      <c r="V973" s="240"/>
    </row>
    <row r="974">
      <c r="A974" s="15"/>
      <c r="B974" s="15"/>
      <c r="C974" s="15"/>
      <c r="D974" s="15"/>
      <c r="E974" s="82"/>
      <c r="F974" s="15"/>
      <c r="G974" s="15"/>
      <c r="H974" s="15"/>
      <c r="I974" s="15"/>
      <c r="J974" s="15"/>
      <c r="K974" s="15"/>
      <c r="L974" s="15"/>
      <c r="M974" s="15"/>
      <c r="N974" s="15"/>
      <c r="O974" s="15"/>
      <c r="P974" s="15"/>
      <c r="Q974" s="15"/>
      <c r="R974" s="15"/>
      <c r="V974" s="240"/>
    </row>
    <row r="975">
      <c r="A975" s="15"/>
      <c r="B975" s="15"/>
      <c r="C975" s="15"/>
      <c r="D975" s="15"/>
      <c r="E975" s="82"/>
      <c r="F975" s="15"/>
      <c r="G975" s="15"/>
      <c r="H975" s="15"/>
      <c r="I975" s="15"/>
      <c r="J975" s="15"/>
      <c r="K975" s="15"/>
      <c r="L975" s="15"/>
      <c r="M975" s="15"/>
      <c r="N975" s="15"/>
      <c r="O975" s="15"/>
      <c r="P975" s="15"/>
      <c r="Q975" s="15"/>
      <c r="R975" s="15"/>
      <c r="V975" s="240"/>
    </row>
    <row r="976">
      <c r="A976" s="15"/>
      <c r="B976" s="15"/>
      <c r="C976" s="15"/>
      <c r="D976" s="15"/>
      <c r="E976" s="82"/>
      <c r="F976" s="15"/>
      <c r="G976" s="15"/>
      <c r="H976" s="15"/>
      <c r="I976" s="15"/>
      <c r="J976" s="15"/>
      <c r="K976" s="15"/>
      <c r="L976" s="15"/>
      <c r="M976" s="15"/>
      <c r="N976" s="15"/>
      <c r="O976" s="15"/>
      <c r="P976" s="15"/>
      <c r="Q976" s="15"/>
      <c r="R976" s="15"/>
      <c r="V976" s="240"/>
    </row>
    <row r="977">
      <c r="A977" s="15"/>
      <c r="B977" s="15"/>
      <c r="C977" s="15"/>
      <c r="D977" s="15"/>
      <c r="E977" s="82"/>
      <c r="F977" s="15"/>
      <c r="G977" s="15"/>
      <c r="H977" s="15"/>
      <c r="I977" s="15"/>
      <c r="J977" s="15"/>
      <c r="K977" s="15"/>
      <c r="L977" s="15"/>
      <c r="M977" s="15"/>
      <c r="N977" s="15"/>
      <c r="O977" s="15"/>
      <c r="P977" s="15"/>
      <c r="Q977" s="15"/>
      <c r="R977" s="15"/>
      <c r="V977" s="240"/>
    </row>
    <row r="978">
      <c r="A978" s="15"/>
      <c r="B978" s="15"/>
      <c r="C978" s="15"/>
      <c r="D978" s="15"/>
      <c r="E978" s="82"/>
      <c r="F978" s="15"/>
      <c r="G978" s="15"/>
      <c r="H978" s="15"/>
      <c r="I978" s="15"/>
      <c r="J978" s="15"/>
      <c r="K978" s="15"/>
      <c r="L978" s="15"/>
      <c r="M978" s="15"/>
      <c r="N978" s="15"/>
      <c r="O978" s="15"/>
      <c r="P978" s="15"/>
      <c r="Q978" s="15"/>
      <c r="R978" s="15"/>
      <c r="V978" s="240"/>
    </row>
    <row r="979">
      <c r="A979" s="15"/>
      <c r="B979" s="15"/>
      <c r="C979" s="15"/>
      <c r="D979" s="15"/>
      <c r="E979" s="82"/>
      <c r="F979" s="15"/>
      <c r="G979" s="15"/>
      <c r="H979" s="15"/>
      <c r="I979" s="15"/>
      <c r="J979" s="15"/>
      <c r="K979" s="15"/>
      <c r="L979" s="15"/>
      <c r="M979" s="15"/>
      <c r="N979" s="15"/>
      <c r="O979" s="15"/>
      <c r="P979" s="15"/>
      <c r="Q979" s="15"/>
      <c r="R979" s="15"/>
      <c r="V979" s="240"/>
    </row>
    <row r="980">
      <c r="A980" s="15"/>
      <c r="B980" s="15"/>
      <c r="C980" s="15"/>
      <c r="D980" s="15"/>
      <c r="E980" s="82"/>
      <c r="F980" s="15"/>
      <c r="G980" s="15"/>
      <c r="H980" s="15"/>
      <c r="I980" s="15"/>
      <c r="J980" s="15"/>
      <c r="K980" s="15"/>
      <c r="L980" s="15"/>
      <c r="M980" s="15"/>
      <c r="N980" s="15"/>
      <c r="O980" s="15"/>
      <c r="P980" s="15"/>
      <c r="Q980" s="15"/>
      <c r="R980" s="15"/>
      <c r="V980" s="240"/>
    </row>
    <row r="981">
      <c r="A981" s="15"/>
      <c r="B981" s="15"/>
      <c r="C981" s="15"/>
      <c r="D981" s="15"/>
      <c r="E981" s="82"/>
      <c r="F981" s="15"/>
      <c r="G981" s="15"/>
      <c r="H981" s="15"/>
      <c r="I981" s="15"/>
      <c r="J981" s="15"/>
      <c r="K981" s="15"/>
      <c r="L981" s="15"/>
      <c r="M981" s="15"/>
      <c r="N981" s="15"/>
      <c r="O981" s="15"/>
      <c r="P981" s="15"/>
      <c r="Q981" s="15"/>
      <c r="R981" s="15"/>
      <c r="V981" s="240"/>
    </row>
    <row r="982">
      <c r="A982" s="15"/>
      <c r="B982" s="15"/>
      <c r="C982" s="15"/>
      <c r="D982" s="15"/>
      <c r="E982" s="82"/>
      <c r="F982" s="15"/>
      <c r="G982" s="15"/>
      <c r="H982" s="15"/>
      <c r="I982" s="15"/>
      <c r="J982" s="15"/>
      <c r="K982" s="15"/>
      <c r="L982" s="15"/>
      <c r="M982" s="15"/>
      <c r="N982" s="15"/>
      <c r="O982" s="15"/>
      <c r="P982" s="15"/>
      <c r="Q982" s="15"/>
      <c r="R982" s="15"/>
      <c r="V982" s="240"/>
    </row>
    <row r="983">
      <c r="A983" s="15"/>
      <c r="B983" s="15"/>
      <c r="C983" s="15"/>
      <c r="D983" s="15"/>
      <c r="E983" s="82"/>
      <c r="F983" s="15"/>
      <c r="G983" s="15"/>
      <c r="H983" s="15"/>
      <c r="I983" s="15"/>
      <c r="J983" s="15"/>
      <c r="K983" s="15"/>
      <c r="L983" s="15"/>
      <c r="M983" s="15"/>
      <c r="N983" s="15"/>
      <c r="O983" s="15"/>
      <c r="P983" s="15"/>
      <c r="Q983" s="15"/>
      <c r="R983" s="15"/>
      <c r="V983" s="240"/>
    </row>
    <row r="984">
      <c r="A984" s="15"/>
      <c r="B984" s="15"/>
      <c r="C984" s="15"/>
      <c r="D984" s="15"/>
      <c r="E984" s="82"/>
      <c r="F984" s="15"/>
      <c r="G984" s="15"/>
      <c r="H984" s="15"/>
      <c r="I984" s="15"/>
      <c r="J984" s="15"/>
      <c r="K984" s="15"/>
      <c r="L984" s="15"/>
      <c r="M984" s="15"/>
      <c r="N984" s="15"/>
      <c r="O984" s="15"/>
      <c r="P984" s="15"/>
      <c r="Q984" s="15"/>
      <c r="R984" s="15"/>
      <c r="V984" s="240"/>
    </row>
    <row r="985">
      <c r="A985" s="15"/>
      <c r="B985" s="15"/>
      <c r="C985" s="15"/>
      <c r="D985" s="15"/>
      <c r="E985" s="82"/>
      <c r="F985" s="15"/>
      <c r="G985" s="15"/>
      <c r="H985" s="15"/>
      <c r="I985" s="15"/>
      <c r="J985" s="15"/>
      <c r="K985" s="15"/>
      <c r="L985" s="15"/>
      <c r="M985" s="15"/>
      <c r="N985" s="15"/>
      <c r="O985" s="15"/>
      <c r="P985" s="15"/>
      <c r="Q985" s="15"/>
      <c r="R985" s="15"/>
      <c r="V985" s="240"/>
    </row>
    <row r="986">
      <c r="A986" s="15"/>
      <c r="B986" s="15"/>
      <c r="C986" s="15"/>
      <c r="D986" s="15"/>
      <c r="E986" s="82"/>
      <c r="F986" s="15"/>
      <c r="G986" s="15"/>
      <c r="H986" s="15"/>
      <c r="I986" s="15"/>
      <c r="J986" s="15"/>
      <c r="K986" s="15"/>
      <c r="L986" s="15"/>
      <c r="M986" s="15"/>
      <c r="N986" s="15"/>
      <c r="O986" s="15"/>
      <c r="P986" s="15"/>
      <c r="Q986" s="15"/>
      <c r="R986" s="15"/>
      <c r="V986" s="240"/>
    </row>
    <row r="987">
      <c r="A987" s="15"/>
      <c r="B987" s="15"/>
      <c r="C987" s="15"/>
      <c r="D987" s="15"/>
      <c r="E987" s="82"/>
      <c r="F987" s="15"/>
      <c r="G987" s="15"/>
      <c r="H987" s="15"/>
      <c r="I987" s="15"/>
      <c r="J987" s="15"/>
      <c r="K987" s="15"/>
      <c r="L987" s="15"/>
      <c r="M987" s="15"/>
      <c r="N987" s="15"/>
      <c r="O987" s="15"/>
      <c r="P987" s="15"/>
      <c r="Q987" s="15"/>
      <c r="R987" s="15"/>
      <c r="V987" s="240"/>
    </row>
    <row r="988">
      <c r="A988" s="15"/>
      <c r="B988" s="15"/>
      <c r="C988" s="15"/>
      <c r="D988" s="15"/>
      <c r="E988" s="82"/>
      <c r="F988" s="15"/>
      <c r="G988" s="15"/>
      <c r="H988" s="15"/>
      <c r="I988" s="15"/>
      <c r="J988" s="15"/>
      <c r="K988" s="15"/>
      <c r="L988" s="15"/>
      <c r="M988" s="15"/>
      <c r="N988" s="15"/>
      <c r="O988" s="15"/>
      <c r="P988" s="15"/>
      <c r="Q988" s="15"/>
      <c r="R988" s="15"/>
      <c r="V988" s="240"/>
    </row>
    <row r="989">
      <c r="A989" s="15"/>
      <c r="B989" s="15"/>
      <c r="C989" s="15"/>
      <c r="D989" s="15"/>
      <c r="E989" s="82"/>
      <c r="F989" s="15"/>
      <c r="G989" s="15"/>
      <c r="H989" s="15"/>
      <c r="I989" s="15"/>
      <c r="J989" s="15"/>
      <c r="K989" s="15"/>
      <c r="L989" s="15"/>
      <c r="M989" s="15"/>
      <c r="N989" s="15"/>
      <c r="O989" s="15"/>
      <c r="P989" s="15"/>
      <c r="Q989" s="15"/>
      <c r="R989" s="15"/>
      <c r="V989" s="240"/>
    </row>
    <row r="990">
      <c r="A990" s="15"/>
      <c r="B990" s="15"/>
      <c r="C990" s="15"/>
      <c r="D990" s="15"/>
      <c r="E990" s="82"/>
      <c r="F990" s="15"/>
      <c r="G990" s="15"/>
      <c r="H990" s="15"/>
      <c r="I990" s="15"/>
      <c r="J990" s="15"/>
      <c r="K990" s="15"/>
      <c r="L990" s="15"/>
      <c r="M990" s="15"/>
      <c r="N990" s="15"/>
      <c r="O990" s="15"/>
      <c r="P990" s="15"/>
      <c r="Q990" s="15"/>
      <c r="R990" s="15"/>
      <c r="V990" s="240"/>
    </row>
    <row r="991">
      <c r="A991" s="15"/>
      <c r="B991" s="15"/>
      <c r="C991" s="15"/>
      <c r="D991" s="15"/>
      <c r="E991" s="82"/>
      <c r="F991" s="15"/>
      <c r="G991" s="15"/>
      <c r="H991" s="15"/>
      <c r="I991" s="15"/>
      <c r="J991" s="15"/>
      <c r="K991" s="15"/>
      <c r="L991" s="15"/>
      <c r="M991" s="15"/>
      <c r="N991" s="15"/>
      <c r="O991" s="15"/>
      <c r="P991" s="15"/>
      <c r="Q991" s="15"/>
      <c r="R991" s="15"/>
      <c r="V991" s="240"/>
    </row>
    <row r="992">
      <c r="A992" s="15"/>
      <c r="B992" s="15"/>
      <c r="C992" s="15"/>
      <c r="D992" s="15"/>
      <c r="E992" s="82"/>
      <c r="F992" s="15"/>
      <c r="G992" s="15"/>
      <c r="H992" s="15"/>
      <c r="I992" s="15"/>
      <c r="J992" s="15"/>
      <c r="K992" s="15"/>
      <c r="L992" s="15"/>
      <c r="M992" s="15"/>
      <c r="N992" s="15"/>
      <c r="O992" s="15"/>
      <c r="P992" s="15"/>
      <c r="Q992" s="15"/>
      <c r="R992" s="15"/>
      <c r="V992" s="240"/>
    </row>
    <row r="993">
      <c r="A993" s="15"/>
      <c r="B993" s="15"/>
      <c r="C993" s="15"/>
      <c r="D993" s="15"/>
      <c r="E993" s="82"/>
      <c r="F993" s="15"/>
      <c r="G993" s="15"/>
      <c r="H993" s="15"/>
      <c r="I993" s="15"/>
      <c r="J993" s="15"/>
      <c r="K993" s="15"/>
      <c r="L993" s="15"/>
      <c r="M993" s="15"/>
      <c r="N993" s="15"/>
      <c r="O993" s="15"/>
      <c r="P993" s="15"/>
      <c r="Q993" s="15"/>
      <c r="R993" s="15"/>
      <c r="V993" s="240"/>
    </row>
    <row r="994">
      <c r="A994" s="15"/>
      <c r="B994" s="15"/>
      <c r="C994" s="15"/>
      <c r="D994" s="15"/>
      <c r="E994" s="82"/>
      <c r="F994" s="15"/>
      <c r="G994" s="15"/>
      <c r="H994" s="15"/>
      <c r="I994" s="15"/>
      <c r="J994" s="15"/>
      <c r="K994" s="15"/>
      <c r="L994" s="15"/>
      <c r="M994" s="15"/>
      <c r="N994" s="15"/>
      <c r="O994" s="15"/>
      <c r="P994" s="15"/>
      <c r="Q994" s="15"/>
      <c r="R994" s="15"/>
      <c r="V994" s="240"/>
    </row>
    <row r="995">
      <c r="A995" s="15"/>
      <c r="B995" s="15"/>
      <c r="C995" s="15"/>
      <c r="D995" s="15"/>
      <c r="E995" s="82"/>
      <c r="F995" s="15"/>
      <c r="G995" s="15"/>
      <c r="H995" s="15"/>
      <c r="I995" s="15"/>
      <c r="J995" s="15"/>
      <c r="K995" s="15"/>
      <c r="L995" s="15"/>
      <c r="M995" s="15"/>
      <c r="N995" s="15"/>
      <c r="O995" s="15"/>
      <c r="P995" s="15"/>
      <c r="Q995" s="15"/>
      <c r="R995" s="15"/>
      <c r="V995" s="240"/>
    </row>
    <row r="996">
      <c r="A996" s="15"/>
      <c r="B996" s="15"/>
      <c r="C996" s="15"/>
      <c r="D996" s="15"/>
      <c r="E996" s="82"/>
      <c r="F996" s="15"/>
      <c r="G996" s="15"/>
      <c r="H996" s="15"/>
      <c r="I996" s="15"/>
      <c r="J996" s="15"/>
      <c r="K996" s="15"/>
      <c r="L996" s="15"/>
      <c r="M996" s="15"/>
      <c r="N996" s="15"/>
      <c r="O996" s="15"/>
      <c r="P996" s="15"/>
      <c r="Q996" s="15"/>
      <c r="R996" s="15"/>
      <c r="V996" s="240"/>
    </row>
    <row r="997">
      <c r="A997" s="15"/>
      <c r="B997" s="15"/>
      <c r="C997" s="15"/>
      <c r="D997" s="15"/>
      <c r="E997" s="82"/>
      <c r="F997" s="15"/>
      <c r="G997" s="15"/>
      <c r="H997" s="15"/>
      <c r="I997" s="15"/>
      <c r="J997" s="15"/>
      <c r="K997" s="15"/>
      <c r="L997" s="15"/>
      <c r="M997" s="15"/>
      <c r="N997" s="15"/>
      <c r="O997" s="15"/>
      <c r="P997" s="15"/>
      <c r="Q997" s="15"/>
      <c r="R997" s="15"/>
      <c r="V997" s="240"/>
    </row>
    <row r="998">
      <c r="A998" s="15"/>
      <c r="B998" s="15"/>
      <c r="C998" s="15"/>
      <c r="D998" s="15"/>
      <c r="E998" s="82"/>
      <c r="F998" s="15"/>
      <c r="G998" s="15"/>
      <c r="H998" s="15"/>
      <c r="I998" s="15"/>
      <c r="J998" s="15"/>
      <c r="K998" s="15"/>
      <c r="L998" s="15"/>
      <c r="M998" s="15"/>
      <c r="N998" s="15"/>
      <c r="O998" s="15"/>
      <c r="P998" s="15"/>
      <c r="Q998" s="15"/>
      <c r="R998" s="15"/>
      <c r="V998" s="240"/>
    </row>
    <row r="999">
      <c r="A999" s="15"/>
      <c r="B999" s="15"/>
      <c r="C999" s="15"/>
      <c r="D999" s="15"/>
      <c r="E999" s="82"/>
      <c r="F999" s="15"/>
      <c r="G999" s="15"/>
      <c r="H999" s="15"/>
      <c r="I999" s="15"/>
      <c r="J999" s="15"/>
      <c r="K999" s="15"/>
      <c r="L999" s="15"/>
      <c r="M999" s="15"/>
      <c r="N999" s="15"/>
      <c r="O999" s="15"/>
      <c r="P999" s="15"/>
      <c r="Q999" s="15"/>
      <c r="R999" s="15"/>
      <c r="V999" s="240"/>
    </row>
    <row r="1000">
      <c r="A1000" s="15"/>
      <c r="B1000" s="15"/>
      <c r="C1000" s="15"/>
      <c r="D1000" s="15"/>
      <c r="E1000" s="82"/>
      <c r="F1000" s="15"/>
      <c r="G1000" s="15"/>
      <c r="H1000" s="15"/>
      <c r="I1000" s="15"/>
      <c r="J1000" s="15"/>
      <c r="K1000" s="15"/>
      <c r="L1000" s="15"/>
      <c r="M1000" s="15"/>
      <c r="N1000" s="15"/>
      <c r="O1000" s="15"/>
      <c r="P1000" s="15"/>
      <c r="Q1000" s="15"/>
      <c r="R1000" s="15"/>
      <c r="V1000" s="240"/>
    </row>
    <row r="1001">
      <c r="A1001" s="15"/>
      <c r="B1001" s="15"/>
      <c r="C1001" s="15"/>
      <c r="D1001" s="15"/>
      <c r="E1001" s="82"/>
      <c r="F1001" s="15"/>
      <c r="G1001" s="15"/>
      <c r="H1001" s="15"/>
      <c r="I1001" s="15"/>
      <c r="J1001" s="15"/>
      <c r="K1001" s="15"/>
      <c r="L1001" s="15"/>
      <c r="M1001" s="15"/>
      <c r="N1001" s="15"/>
      <c r="O1001" s="15"/>
      <c r="P1001" s="15"/>
      <c r="Q1001" s="15"/>
      <c r="R1001" s="15"/>
      <c r="V1001" s="240"/>
    </row>
    <row r="1002">
      <c r="A1002" s="15"/>
      <c r="B1002" s="15"/>
      <c r="C1002" s="15"/>
      <c r="D1002" s="15"/>
      <c r="E1002" s="82"/>
      <c r="F1002" s="15"/>
      <c r="G1002" s="15"/>
      <c r="H1002" s="15"/>
      <c r="I1002" s="15"/>
      <c r="J1002" s="15"/>
      <c r="K1002" s="15"/>
      <c r="L1002" s="15"/>
      <c r="M1002" s="15"/>
      <c r="N1002" s="15"/>
      <c r="O1002" s="15"/>
      <c r="P1002" s="15"/>
      <c r="Q1002" s="15"/>
      <c r="R1002" s="15"/>
      <c r="V1002" s="240"/>
    </row>
    <row r="1003">
      <c r="A1003" s="15"/>
      <c r="B1003" s="15"/>
      <c r="C1003" s="15"/>
      <c r="D1003" s="15"/>
      <c r="E1003" s="82"/>
      <c r="F1003" s="15"/>
      <c r="G1003" s="15"/>
      <c r="H1003" s="15"/>
      <c r="I1003" s="15"/>
      <c r="J1003" s="15"/>
      <c r="K1003" s="15"/>
      <c r="L1003" s="15"/>
      <c r="M1003" s="15"/>
      <c r="N1003" s="15"/>
      <c r="O1003" s="15"/>
      <c r="P1003" s="15"/>
      <c r="Q1003" s="15"/>
      <c r="R1003" s="15"/>
      <c r="V1003" s="240"/>
    </row>
    <row r="1004">
      <c r="A1004" s="15"/>
      <c r="B1004" s="15"/>
      <c r="C1004" s="15"/>
      <c r="D1004" s="15"/>
      <c r="E1004" s="82"/>
      <c r="F1004" s="15"/>
      <c r="G1004" s="15"/>
      <c r="H1004" s="15"/>
      <c r="I1004" s="15"/>
      <c r="J1004" s="15"/>
      <c r="K1004" s="15"/>
      <c r="L1004" s="15"/>
      <c r="M1004" s="15"/>
      <c r="N1004" s="15"/>
      <c r="O1004" s="15"/>
      <c r="P1004" s="15"/>
      <c r="Q1004" s="15"/>
      <c r="R1004" s="15"/>
      <c r="V1004" s="240"/>
    </row>
    <row r="1005">
      <c r="A1005" s="15"/>
      <c r="B1005" s="15"/>
      <c r="C1005" s="15"/>
      <c r="D1005" s="15"/>
      <c r="E1005" s="82"/>
      <c r="F1005" s="15"/>
      <c r="G1005" s="15"/>
      <c r="H1005" s="15"/>
      <c r="I1005" s="15"/>
      <c r="J1005" s="15"/>
      <c r="K1005" s="15"/>
      <c r="L1005" s="15"/>
      <c r="M1005" s="15"/>
      <c r="N1005" s="15"/>
      <c r="O1005" s="15"/>
      <c r="P1005" s="15"/>
      <c r="Q1005" s="15"/>
      <c r="R1005" s="15"/>
      <c r="V1005" s="240"/>
    </row>
    <row r="1006">
      <c r="A1006" s="15"/>
      <c r="B1006" s="15"/>
      <c r="C1006" s="15"/>
      <c r="D1006" s="15"/>
      <c r="E1006" s="82"/>
      <c r="F1006" s="15"/>
      <c r="G1006" s="15"/>
      <c r="H1006" s="15"/>
      <c r="I1006" s="15"/>
      <c r="J1006" s="15"/>
      <c r="K1006" s="15"/>
      <c r="L1006" s="15"/>
      <c r="M1006" s="15"/>
      <c r="N1006" s="15"/>
      <c r="O1006" s="15"/>
      <c r="P1006" s="15"/>
      <c r="Q1006" s="15"/>
      <c r="R1006" s="15"/>
      <c r="V1006" s="240"/>
    </row>
    <row r="1007">
      <c r="A1007" s="15"/>
      <c r="B1007" s="15"/>
      <c r="C1007" s="15"/>
      <c r="D1007" s="15"/>
      <c r="E1007" s="82"/>
      <c r="F1007" s="15"/>
      <c r="G1007" s="15"/>
      <c r="H1007" s="15"/>
      <c r="I1007" s="15"/>
      <c r="J1007" s="15"/>
      <c r="K1007" s="15"/>
      <c r="L1007" s="15"/>
      <c r="M1007" s="15"/>
      <c r="N1007" s="15"/>
      <c r="O1007" s="15"/>
      <c r="P1007" s="15"/>
      <c r="Q1007" s="15"/>
      <c r="R1007" s="15"/>
      <c r="V1007" s="240"/>
    </row>
    <row r="1008">
      <c r="A1008" s="15"/>
      <c r="B1008" s="15"/>
      <c r="C1008" s="15"/>
      <c r="D1008" s="15"/>
      <c r="E1008" s="82"/>
      <c r="F1008" s="15"/>
      <c r="G1008" s="15"/>
      <c r="H1008" s="15"/>
      <c r="I1008" s="15"/>
      <c r="J1008" s="15"/>
      <c r="K1008" s="15"/>
      <c r="L1008" s="15"/>
      <c r="M1008" s="15"/>
      <c r="N1008" s="15"/>
      <c r="O1008" s="15"/>
      <c r="P1008" s="15"/>
      <c r="Q1008" s="15"/>
      <c r="R1008" s="15"/>
      <c r="V1008" s="240"/>
    </row>
    <row r="1009">
      <c r="A1009" s="15"/>
      <c r="B1009" s="15"/>
      <c r="C1009" s="15"/>
      <c r="D1009" s="15"/>
      <c r="E1009" s="82"/>
      <c r="F1009" s="15"/>
      <c r="G1009" s="15"/>
      <c r="H1009" s="15"/>
      <c r="I1009" s="15"/>
      <c r="J1009" s="15"/>
      <c r="K1009" s="15"/>
      <c r="L1009" s="15"/>
      <c r="M1009" s="15"/>
      <c r="N1009" s="15"/>
      <c r="O1009" s="15"/>
      <c r="P1009" s="15"/>
      <c r="Q1009" s="15"/>
      <c r="R1009" s="15"/>
      <c r="V1009" s="240"/>
    </row>
    <row r="1010">
      <c r="A1010" s="15"/>
      <c r="B1010" s="15"/>
      <c r="C1010" s="15"/>
      <c r="D1010" s="15"/>
      <c r="E1010" s="82"/>
      <c r="F1010" s="15"/>
      <c r="G1010" s="15"/>
      <c r="H1010" s="15"/>
      <c r="I1010" s="15"/>
      <c r="J1010" s="15"/>
      <c r="K1010" s="15"/>
      <c r="L1010" s="15"/>
      <c r="M1010" s="15"/>
      <c r="N1010" s="15"/>
      <c r="O1010" s="15"/>
      <c r="P1010" s="15"/>
      <c r="Q1010" s="15"/>
      <c r="R1010" s="15"/>
      <c r="V1010" s="240"/>
    </row>
    <row r="1011">
      <c r="A1011" s="15"/>
      <c r="B1011" s="15"/>
      <c r="C1011" s="15"/>
      <c r="D1011" s="15"/>
      <c r="E1011" s="82"/>
      <c r="F1011" s="15"/>
      <c r="G1011" s="15"/>
      <c r="H1011" s="15"/>
      <c r="I1011" s="15"/>
      <c r="J1011" s="15"/>
      <c r="K1011" s="15"/>
      <c r="L1011" s="15"/>
      <c r="M1011" s="15"/>
      <c r="N1011" s="15"/>
      <c r="O1011" s="15"/>
      <c r="P1011" s="15"/>
      <c r="Q1011" s="15"/>
      <c r="R1011" s="15"/>
      <c r="V1011" s="240"/>
    </row>
    <row r="1012">
      <c r="A1012" s="15"/>
      <c r="B1012" s="15"/>
      <c r="C1012" s="15"/>
      <c r="D1012" s="15"/>
      <c r="E1012" s="82"/>
      <c r="F1012" s="15"/>
      <c r="G1012" s="15"/>
      <c r="H1012" s="15"/>
      <c r="I1012" s="15"/>
      <c r="J1012" s="15"/>
      <c r="K1012" s="15"/>
      <c r="L1012" s="15"/>
      <c r="M1012" s="15"/>
      <c r="N1012" s="15"/>
      <c r="O1012" s="15"/>
      <c r="P1012" s="15"/>
      <c r="Q1012" s="15"/>
      <c r="R1012" s="15"/>
      <c r="V1012" s="240"/>
    </row>
    <row r="1013">
      <c r="A1013" s="15"/>
      <c r="B1013" s="15"/>
      <c r="C1013" s="15"/>
      <c r="D1013" s="15"/>
      <c r="E1013" s="82"/>
      <c r="F1013" s="15"/>
      <c r="G1013" s="15"/>
      <c r="H1013" s="15"/>
      <c r="I1013" s="15"/>
      <c r="J1013" s="15"/>
      <c r="K1013" s="15"/>
      <c r="L1013" s="15"/>
      <c r="M1013" s="15"/>
      <c r="N1013" s="15"/>
      <c r="O1013" s="15"/>
      <c r="P1013" s="15"/>
      <c r="Q1013" s="15"/>
      <c r="R1013" s="15"/>
      <c r="V1013" s="240"/>
    </row>
    <row r="1014">
      <c r="A1014" s="15"/>
      <c r="B1014" s="15"/>
      <c r="C1014" s="15"/>
      <c r="D1014" s="15"/>
      <c r="E1014" s="82"/>
      <c r="F1014" s="15"/>
      <c r="G1014" s="15"/>
      <c r="H1014" s="15"/>
      <c r="I1014" s="15"/>
      <c r="J1014" s="15"/>
      <c r="K1014" s="15"/>
      <c r="L1014" s="15"/>
      <c r="M1014" s="15"/>
      <c r="N1014" s="15"/>
      <c r="O1014" s="15"/>
      <c r="P1014" s="15"/>
      <c r="Q1014" s="15"/>
      <c r="R1014" s="15"/>
      <c r="V1014" s="240"/>
    </row>
    <row r="1015">
      <c r="A1015" s="15"/>
      <c r="B1015" s="15"/>
      <c r="C1015" s="15"/>
      <c r="D1015" s="15"/>
      <c r="E1015" s="82"/>
      <c r="F1015" s="15"/>
      <c r="G1015" s="15"/>
      <c r="H1015" s="15"/>
      <c r="I1015" s="15"/>
      <c r="J1015" s="15"/>
      <c r="K1015" s="15"/>
      <c r="L1015" s="15"/>
      <c r="M1015" s="15"/>
      <c r="N1015" s="15"/>
      <c r="O1015" s="15"/>
      <c r="P1015" s="15"/>
      <c r="Q1015" s="15"/>
      <c r="R1015" s="15"/>
      <c r="V1015" s="240"/>
    </row>
    <row r="1016">
      <c r="A1016" s="15"/>
      <c r="B1016" s="15"/>
      <c r="C1016" s="15"/>
      <c r="D1016" s="15"/>
      <c r="E1016" s="82"/>
      <c r="F1016" s="15"/>
      <c r="G1016" s="15"/>
      <c r="H1016" s="15"/>
      <c r="I1016" s="15"/>
      <c r="J1016" s="15"/>
      <c r="K1016" s="15"/>
      <c r="L1016" s="15"/>
      <c r="M1016" s="15"/>
      <c r="N1016" s="15"/>
      <c r="O1016" s="15"/>
      <c r="P1016" s="15"/>
      <c r="Q1016" s="15"/>
      <c r="R1016" s="15"/>
      <c r="V1016" s="240"/>
    </row>
    <row r="1017">
      <c r="A1017" s="15"/>
      <c r="B1017" s="15"/>
      <c r="C1017" s="15"/>
      <c r="D1017" s="15"/>
      <c r="E1017" s="82"/>
      <c r="F1017" s="15"/>
      <c r="G1017" s="15"/>
      <c r="H1017" s="15"/>
      <c r="I1017" s="15"/>
      <c r="J1017" s="15"/>
      <c r="K1017" s="15"/>
      <c r="L1017" s="15"/>
      <c r="M1017" s="15"/>
      <c r="N1017" s="15"/>
      <c r="O1017" s="15"/>
      <c r="P1017" s="15"/>
      <c r="Q1017" s="15"/>
      <c r="R1017" s="15"/>
      <c r="V1017" s="240"/>
    </row>
    <row r="1018">
      <c r="A1018" s="15"/>
      <c r="B1018" s="15"/>
      <c r="C1018" s="15"/>
      <c r="D1018" s="15"/>
      <c r="E1018" s="82"/>
      <c r="F1018" s="15"/>
      <c r="G1018" s="15"/>
      <c r="H1018" s="15"/>
      <c r="I1018" s="15"/>
      <c r="J1018" s="15"/>
      <c r="K1018" s="15"/>
      <c r="L1018" s="15"/>
      <c r="M1018" s="15"/>
      <c r="N1018" s="15"/>
      <c r="O1018" s="15"/>
      <c r="P1018" s="15"/>
      <c r="Q1018" s="15"/>
      <c r="R1018" s="15"/>
      <c r="V1018" s="240"/>
    </row>
    <row r="1019">
      <c r="A1019" s="15"/>
      <c r="B1019" s="15"/>
      <c r="C1019" s="15"/>
      <c r="D1019" s="15"/>
      <c r="E1019" s="82"/>
      <c r="F1019" s="15"/>
      <c r="G1019" s="15"/>
      <c r="H1019" s="15"/>
      <c r="I1019" s="15"/>
      <c r="J1019" s="15"/>
      <c r="K1019" s="15"/>
      <c r="L1019" s="15"/>
      <c r="M1019" s="15"/>
      <c r="N1019" s="15"/>
      <c r="O1019" s="15"/>
      <c r="P1019" s="15"/>
      <c r="Q1019" s="15"/>
      <c r="R1019" s="15"/>
      <c r="V1019" s="240"/>
    </row>
    <row r="1020">
      <c r="A1020" s="15"/>
      <c r="B1020" s="15"/>
      <c r="C1020" s="15"/>
      <c r="D1020" s="15"/>
      <c r="E1020" s="82"/>
      <c r="F1020" s="15"/>
      <c r="G1020" s="15"/>
      <c r="H1020" s="15"/>
      <c r="I1020" s="15"/>
      <c r="J1020" s="15"/>
      <c r="K1020" s="15"/>
      <c r="L1020" s="15"/>
      <c r="M1020" s="15"/>
      <c r="N1020" s="15"/>
      <c r="O1020" s="15"/>
      <c r="P1020" s="15"/>
      <c r="Q1020" s="15"/>
      <c r="R1020" s="15"/>
      <c r="V1020" s="240"/>
    </row>
    <row r="1021">
      <c r="A1021" s="15"/>
      <c r="B1021" s="15"/>
      <c r="C1021" s="15"/>
      <c r="D1021" s="15"/>
      <c r="E1021" s="82"/>
      <c r="F1021" s="15"/>
      <c r="G1021" s="15"/>
      <c r="H1021" s="15"/>
      <c r="I1021" s="15"/>
      <c r="J1021" s="15"/>
      <c r="K1021" s="15"/>
      <c r="L1021" s="15"/>
      <c r="M1021" s="15"/>
      <c r="N1021" s="15"/>
      <c r="O1021" s="15"/>
      <c r="P1021" s="15"/>
      <c r="Q1021" s="15"/>
      <c r="R1021" s="15"/>
      <c r="V1021" s="240"/>
    </row>
    <row r="1022">
      <c r="A1022" s="15"/>
      <c r="B1022" s="15"/>
      <c r="C1022" s="15"/>
      <c r="D1022" s="15"/>
      <c r="E1022" s="82"/>
      <c r="F1022" s="15"/>
      <c r="G1022" s="15"/>
      <c r="H1022" s="15"/>
      <c r="I1022" s="15"/>
      <c r="J1022" s="15"/>
      <c r="K1022" s="15"/>
      <c r="L1022" s="15"/>
      <c r="M1022" s="15"/>
      <c r="N1022" s="15"/>
      <c r="O1022" s="15"/>
      <c r="P1022" s="15"/>
      <c r="Q1022" s="15"/>
      <c r="R1022" s="15"/>
      <c r="V1022" s="240"/>
    </row>
    <row r="1023">
      <c r="A1023" s="15"/>
      <c r="B1023" s="15"/>
      <c r="C1023" s="15"/>
      <c r="D1023" s="15"/>
      <c r="E1023" s="82"/>
      <c r="F1023" s="15"/>
      <c r="G1023" s="15"/>
      <c r="H1023" s="15"/>
      <c r="I1023" s="15"/>
      <c r="J1023" s="15"/>
      <c r="K1023" s="15"/>
      <c r="L1023" s="15"/>
      <c r="M1023" s="15"/>
      <c r="N1023" s="15"/>
      <c r="O1023" s="15"/>
      <c r="P1023" s="15"/>
      <c r="Q1023" s="15"/>
      <c r="R1023" s="15"/>
      <c r="V1023" s="240"/>
    </row>
    <row r="1024">
      <c r="A1024" s="15"/>
      <c r="B1024" s="15"/>
      <c r="C1024" s="15"/>
      <c r="D1024" s="15"/>
      <c r="E1024" s="82"/>
      <c r="F1024" s="15"/>
      <c r="G1024" s="15"/>
      <c r="H1024" s="15"/>
      <c r="I1024" s="15"/>
      <c r="J1024" s="15"/>
      <c r="K1024" s="15"/>
      <c r="L1024" s="15"/>
      <c r="M1024" s="15"/>
      <c r="N1024" s="15"/>
      <c r="O1024" s="15"/>
      <c r="P1024" s="15"/>
      <c r="Q1024" s="15"/>
      <c r="R1024" s="15"/>
      <c r="V1024" s="240"/>
    </row>
    <row r="1025">
      <c r="A1025" s="15"/>
      <c r="B1025" s="15"/>
      <c r="C1025" s="15"/>
      <c r="D1025" s="15"/>
      <c r="E1025" s="82"/>
      <c r="F1025" s="15"/>
      <c r="G1025" s="15"/>
      <c r="H1025" s="15"/>
      <c r="I1025" s="15"/>
      <c r="J1025" s="15"/>
      <c r="K1025" s="15"/>
      <c r="L1025" s="15"/>
      <c r="M1025" s="15"/>
      <c r="N1025" s="15"/>
      <c r="O1025" s="15"/>
      <c r="P1025" s="15"/>
      <c r="Q1025" s="15"/>
      <c r="R1025" s="15"/>
      <c r="V1025" s="240"/>
    </row>
    <row r="1026">
      <c r="A1026" s="15"/>
      <c r="B1026" s="15"/>
      <c r="C1026" s="15"/>
      <c r="D1026" s="15"/>
      <c r="E1026" s="82"/>
      <c r="F1026" s="15"/>
      <c r="G1026" s="15"/>
      <c r="H1026" s="15"/>
      <c r="I1026" s="15"/>
      <c r="J1026" s="15"/>
      <c r="K1026" s="15"/>
      <c r="L1026" s="15"/>
      <c r="M1026" s="15"/>
      <c r="N1026" s="15"/>
      <c r="O1026" s="15"/>
      <c r="P1026" s="15"/>
      <c r="Q1026" s="15"/>
      <c r="R1026" s="15"/>
      <c r="V1026" s="240"/>
    </row>
    <row r="1027">
      <c r="A1027" s="15"/>
      <c r="B1027" s="15"/>
      <c r="C1027" s="15"/>
      <c r="D1027" s="15"/>
      <c r="E1027" s="82"/>
      <c r="F1027" s="15"/>
      <c r="G1027" s="15"/>
      <c r="H1027" s="15"/>
      <c r="I1027" s="15"/>
      <c r="J1027" s="15"/>
      <c r="K1027" s="15"/>
      <c r="L1027" s="15"/>
      <c r="M1027" s="15"/>
      <c r="N1027" s="15"/>
      <c r="O1027" s="15"/>
      <c r="P1027" s="15"/>
      <c r="Q1027" s="15"/>
      <c r="R1027" s="15"/>
      <c r="V1027" s="240"/>
    </row>
    <row r="1028">
      <c r="A1028" s="15"/>
      <c r="B1028" s="15"/>
      <c r="C1028" s="15"/>
      <c r="D1028" s="15"/>
      <c r="E1028" s="82"/>
      <c r="F1028" s="15"/>
      <c r="G1028" s="15"/>
      <c r="H1028" s="15"/>
      <c r="I1028" s="15"/>
      <c r="J1028" s="15"/>
      <c r="K1028" s="15"/>
      <c r="L1028" s="15"/>
      <c r="M1028" s="15"/>
      <c r="N1028" s="15"/>
      <c r="O1028" s="15"/>
      <c r="P1028" s="15"/>
      <c r="Q1028" s="15"/>
      <c r="R1028" s="15"/>
      <c r="V1028" s="240"/>
    </row>
    <row r="1029">
      <c r="A1029" s="15"/>
      <c r="B1029" s="15"/>
      <c r="C1029" s="15"/>
      <c r="D1029" s="15"/>
      <c r="E1029" s="82"/>
      <c r="F1029" s="15"/>
      <c r="G1029" s="15"/>
      <c r="H1029" s="15"/>
      <c r="I1029" s="15"/>
      <c r="J1029" s="15"/>
      <c r="K1029" s="15"/>
      <c r="L1029" s="15"/>
      <c r="M1029" s="15"/>
      <c r="N1029" s="15"/>
      <c r="O1029" s="15"/>
      <c r="P1029" s="15"/>
      <c r="Q1029" s="15"/>
      <c r="R1029" s="15"/>
      <c r="V1029" s="240"/>
    </row>
    <row r="1030">
      <c r="A1030" s="15"/>
      <c r="B1030" s="15"/>
      <c r="C1030" s="15"/>
      <c r="D1030" s="15"/>
      <c r="E1030" s="82"/>
      <c r="F1030" s="15"/>
      <c r="G1030" s="15"/>
      <c r="H1030" s="15"/>
      <c r="I1030" s="15"/>
      <c r="J1030" s="15"/>
      <c r="K1030" s="15"/>
      <c r="L1030" s="15"/>
      <c r="M1030" s="15"/>
      <c r="N1030" s="15"/>
      <c r="O1030" s="15"/>
      <c r="P1030" s="15"/>
      <c r="Q1030" s="15"/>
      <c r="R1030" s="15"/>
      <c r="V1030" s="240"/>
    </row>
    <row r="1031">
      <c r="A1031" s="15"/>
      <c r="B1031" s="15"/>
      <c r="C1031" s="15"/>
      <c r="D1031" s="15"/>
      <c r="E1031" s="82"/>
      <c r="F1031" s="15"/>
      <c r="G1031" s="15"/>
      <c r="H1031" s="15"/>
      <c r="I1031" s="15"/>
      <c r="J1031" s="15"/>
      <c r="K1031" s="15"/>
      <c r="L1031" s="15"/>
      <c r="M1031" s="15"/>
      <c r="N1031" s="15"/>
      <c r="O1031" s="15"/>
      <c r="P1031" s="15"/>
      <c r="Q1031" s="15"/>
      <c r="R1031" s="15"/>
      <c r="V1031" s="240"/>
    </row>
    <row r="1032">
      <c r="A1032" s="15"/>
      <c r="B1032" s="15"/>
      <c r="C1032" s="15"/>
      <c r="D1032" s="15"/>
      <c r="E1032" s="82"/>
      <c r="F1032" s="15"/>
      <c r="G1032" s="15"/>
      <c r="H1032" s="15"/>
      <c r="I1032" s="15"/>
      <c r="J1032" s="15"/>
      <c r="K1032" s="15"/>
      <c r="L1032" s="15"/>
      <c r="M1032" s="15"/>
      <c r="N1032" s="15"/>
      <c r="O1032" s="15"/>
      <c r="P1032" s="15"/>
      <c r="Q1032" s="15"/>
      <c r="R1032" s="15"/>
      <c r="V1032" s="240"/>
    </row>
    <row r="1033">
      <c r="A1033" s="15"/>
      <c r="B1033" s="15"/>
      <c r="C1033" s="15"/>
      <c r="D1033" s="15"/>
      <c r="E1033" s="82"/>
      <c r="F1033" s="15"/>
      <c r="G1033" s="15"/>
      <c r="H1033" s="15"/>
      <c r="I1033" s="15"/>
      <c r="J1033" s="15"/>
      <c r="K1033" s="15"/>
      <c r="L1033" s="15"/>
      <c r="M1033" s="15"/>
      <c r="N1033" s="15"/>
      <c r="O1033" s="15"/>
      <c r="P1033" s="15"/>
      <c r="Q1033" s="15"/>
      <c r="R1033" s="15"/>
      <c r="V1033" s="240"/>
    </row>
    <row r="1034">
      <c r="A1034" s="15"/>
      <c r="B1034" s="15"/>
      <c r="C1034" s="15"/>
      <c r="D1034" s="15"/>
      <c r="E1034" s="82"/>
      <c r="F1034" s="15"/>
      <c r="G1034" s="15"/>
      <c r="H1034" s="15"/>
      <c r="I1034" s="15"/>
      <c r="J1034" s="15"/>
      <c r="K1034" s="15"/>
      <c r="L1034" s="15"/>
      <c r="M1034" s="15"/>
      <c r="N1034" s="15"/>
      <c r="O1034" s="15"/>
      <c r="P1034" s="15"/>
      <c r="Q1034" s="15"/>
      <c r="R1034" s="15"/>
      <c r="V1034" s="240"/>
    </row>
    <row r="1035">
      <c r="A1035" s="15"/>
      <c r="B1035" s="15"/>
      <c r="C1035" s="15"/>
      <c r="D1035" s="15"/>
      <c r="E1035" s="82"/>
      <c r="F1035" s="15"/>
      <c r="G1035" s="15"/>
      <c r="H1035" s="15"/>
      <c r="I1035" s="15"/>
      <c r="J1035" s="15"/>
      <c r="K1035" s="15"/>
      <c r="L1035" s="15"/>
      <c r="M1035" s="15"/>
      <c r="N1035" s="15"/>
      <c r="O1035" s="15"/>
      <c r="P1035" s="15"/>
      <c r="Q1035" s="15"/>
      <c r="R1035" s="15"/>
      <c r="V1035" s="240"/>
    </row>
    <row r="1036">
      <c r="A1036" s="15"/>
      <c r="B1036" s="15"/>
      <c r="C1036" s="15"/>
      <c r="D1036" s="15"/>
      <c r="E1036" s="82"/>
      <c r="F1036" s="15"/>
      <c r="G1036" s="15"/>
      <c r="H1036" s="15"/>
      <c r="I1036" s="15"/>
      <c r="J1036" s="15"/>
      <c r="K1036" s="15"/>
      <c r="L1036" s="15"/>
      <c r="M1036" s="15"/>
      <c r="N1036" s="15"/>
      <c r="O1036" s="15"/>
      <c r="P1036" s="15"/>
      <c r="Q1036" s="15"/>
      <c r="R1036" s="15"/>
      <c r="V1036" s="240"/>
    </row>
    <row r="1037">
      <c r="A1037" s="15"/>
      <c r="B1037" s="15"/>
      <c r="C1037" s="15"/>
      <c r="D1037" s="15"/>
      <c r="E1037" s="82"/>
      <c r="F1037" s="15"/>
      <c r="G1037" s="15"/>
      <c r="H1037" s="15"/>
      <c r="I1037" s="15"/>
      <c r="J1037" s="15"/>
      <c r="K1037" s="15"/>
      <c r="L1037" s="15"/>
      <c r="M1037" s="15"/>
      <c r="N1037" s="15"/>
      <c r="O1037" s="15"/>
      <c r="P1037" s="15"/>
      <c r="Q1037" s="15"/>
      <c r="R1037" s="15"/>
      <c r="V1037" s="240"/>
    </row>
    <row r="1038">
      <c r="A1038" s="15"/>
      <c r="B1038" s="15"/>
      <c r="C1038" s="15"/>
      <c r="D1038" s="15"/>
      <c r="E1038" s="82"/>
      <c r="F1038" s="15"/>
      <c r="G1038" s="15"/>
      <c r="H1038" s="15"/>
      <c r="I1038" s="15"/>
      <c r="J1038" s="15"/>
      <c r="K1038" s="15"/>
      <c r="L1038" s="15"/>
      <c r="M1038" s="15"/>
      <c r="N1038" s="15"/>
      <c r="O1038" s="15"/>
      <c r="P1038" s="15"/>
      <c r="Q1038" s="15"/>
      <c r="R1038" s="15"/>
      <c r="V1038" s="240"/>
    </row>
    <row r="1039">
      <c r="A1039" s="15"/>
      <c r="B1039" s="15"/>
      <c r="C1039" s="15"/>
      <c r="D1039" s="15"/>
      <c r="E1039" s="82"/>
      <c r="F1039" s="15"/>
      <c r="G1039" s="15"/>
      <c r="H1039" s="15"/>
      <c r="I1039" s="15"/>
      <c r="J1039" s="15"/>
      <c r="K1039" s="15"/>
      <c r="L1039" s="15"/>
      <c r="M1039" s="15"/>
      <c r="N1039" s="15"/>
      <c r="O1039" s="15"/>
      <c r="P1039" s="15"/>
      <c r="Q1039" s="15"/>
      <c r="R1039" s="15"/>
      <c r="V1039" s="240"/>
    </row>
    <row r="1040">
      <c r="A1040" s="15"/>
      <c r="B1040" s="15"/>
      <c r="C1040" s="15"/>
      <c r="D1040" s="15"/>
      <c r="E1040" s="82"/>
      <c r="F1040" s="15"/>
      <c r="G1040" s="15"/>
      <c r="H1040" s="15"/>
      <c r="I1040" s="15"/>
      <c r="J1040" s="15"/>
      <c r="K1040" s="15"/>
      <c r="L1040" s="15"/>
      <c r="M1040" s="15"/>
      <c r="N1040" s="15"/>
      <c r="O1040" s="15"/>
      <c r="P1040" s="15"/>
      <c r="Q1040" s="15"/>
      <c r="R1040" s="15"/>
      <c r="V1040" s="240"/>
    </row>
    <row r="1041">
      <c r="A1041" s="15"/>
      <c r="B1041" s="15"/>
      <c r="C1041" s="15"/>
      <c r="D1041" s="15"/>
      <c r="E1041" s="82"/>
      <c r="F1041" s="15"/>
      <c r="G1041" s="15"/>
      <c r="H1041" s="15"/>
      <c r="I1041" s="15"/>
      <c r="J1041" s="15"/>
      <c r="K1041" s="15"/>
      <c r="L1041" s="15"/>
      <c r="M1041" s="15"/>
      <c r="N1041" s="15"/>
      <c r="O1041" s="15"/>
      <c r="P1041" s="15"/>
      <c r="Q1041" s="15"/>
      <c r="R1041" s="15"/>
      <c r="V1041" s="240"/>
    </row>
    <row r="1042">
      <c r="A1042" s="15"/>
      <c r="B1042" s="15"/>
      <c r="C1042" s="15"/>
      <c r="D1042" s="15"/>
      <c r="E1042" s="82"/>
      <c r="F1042" s="15"/>
      <c r="G1042" s="15"/>
      <c r="H1042" s="15"/>
      <c r="I1042" s="15"/>
      <c r="J1042" s="15"/>
      <c r="K1042" s="15"/>
      <c r="L1042" s="15"/>
      <c r="M1042" s="15"/>
      <c r="N1042" s="15"/>
      <c r="O1042" s="15"/>
      <c r="P1042" s="15"/>
      <c r="Q1042" s="15"/>
      <c r="R1042" s="15"/>
      <c r="V1042" s="240"/>
    </row>
    <row r="1043">
      <c r="A1043" s="15"/>
      <c r="B1043" s="15"/>
      <c r="C1043" s="15"/>
      <c r="D1043" s="15"/>
      <c r="E1043" s="82"/>
      <c r="F1043" s="15"/>
      <c r="G1043" s="15"/>
      <c r="H1043" s="15"/>
      <c r="I1043" s="15"/>
      <c r="J1043" s="15"/>
      <c r="K1043" s="15"/>
      <c r="L1043" s="15"/>
      <c r="M1043" s="15"/>
      <c r="N1043" s="15"/>
      <c r="O1043" s="15"/>
      <c r="P1043" s="15"/>
      <c r="Q1043" s="15"/>
      <c r="R1043" s="15"/>
      <c r="V1043" s="240"/>
    </row>
    <row r="1044">
      <c r="A1044" s="15"/>
      <c r="B1044" s="15"/>
      <c r="C1044" s="15"/>
      <c r="D1044" s="15"/>
      <c r="E1044" s="82"/>
      <c r="F1044" s="15"/>
      <c r="G1044" s="15"/>
      <c r="H1044" s="15"/>
      <c r="I1044" s="15"/>
      <c r="J1044" s="15"/>
      <c r="K1044" s="15"/>
      <c r="L1044" s="15"/>
      <c r="M1044" s="15"/>
      <c r="N1044" s="15"/>
      <c r="O1044" s="15"/>
      <c r="P1044" s="15"/>
      <c r="Q1044" s="15"/>
      <c r="R1044" s="15"/>
      <c r="V1044" s="240"/>
    </row>
    <row r="1045">
      <c r="A1045" s="15"/>
      <c r="B1045" s="15"/>
      <c r="C1045" s="15"/>
      <c r="D1045" s="15"/>
      <c r="E1045" s="82"/>
      <c r="F1045" s="15"/>
      <c r="G1045" s="15"/>
      <c r="H1045" s="15"/>
      <c r="I1045" s="15"/>
      <c r="J1045" s="15"/>
      <c r="K1045" s="15"/>
      <c r="L1045" s="15"/>
      <c r="M1045" s="15"/>
      <c r="N1045" s="15"/>
      <c r="O1045" s="15"/>
      <c r="P1045" s="15"/>
      <c r="Q1045" s="15"/>
      <c r="R1045" s="15"/>
      <c r="V1045" s="240"/>
    </row>
    <row r="1046">
      <c r="A1046" s="15"/>
      <c r="B1046" s="15"/>
      <c r="C1046" s="15"/>
      <c r="D1046" s="15"/>
      <c r="E1046" s="82"/>
      <c r="F1046" s="15"/>
      <c r="G1046" s="15"/>
      <c r="H1046" s="15"/>
      <c r="I1046" s="15"/>
      <c r="J1046" s="15"/>
      <c r="K1046" s="15"/>
      <c r="L1046" s="15"/>
      <c r="M1046" s="15"/>
      <c r="N1046" s="15"/>
      <c r="O1046" s="15"/>
      <c r="P1046" s="15"/>
      <c r="Q1046" s="15"/>
      <c r="R1046" s="15"/>
      <c r="V1046" s="240"/>
    </row>
    <row r="1047">
      <c r="A1047" s="15"/>
      <c r="B1047" s="15"/>
      <c r="C1047" s="15"/>
      <c r="D1047" s="15"/>
      <c r="E1047" s="82"/>
      <c r="F1047" s="15"/>
      <c r="G1047" s="15"/>
      <c r="H1047" s="15"/>
      <c r="I1047" s="15"/>
      <c r="J1047" s="15"/>
      <c r="K1047" s="15"/>
      <c r="L1047" s="15"/>
      <c r="M1047" s="15"/>
      <c r="N1047" s="15"/>
      <c r="O1047" s="15"/>
      <c r="P1047" s="15"/>
      <c r="Q1047" s="15"/>
      <c r="R1047" s="15"/>
      <c r="V1047" s="240"/>
    </row>
    <row r="1048">
      <c r="A1048" s="15"/>
      <c r="B1048" s="15"/>
      <c r="C1048" s="15"/>
      <c r="D1048" s="15"/>
      <c r="E1048" s="82"/>
      <c r="F1048" s="15"/>
      <c r="G1048" s="15"/>
      <c r="H1048" s="15"/>
      <c r="I1048" s="15"/>
      <c r="J1048" s="15"/>
      <c r="K1048" s="15"/>
      <c r="L1048" s="15"/>
      <c r="M1048" s="15"/>
      <c r="N1048" s="15"/>
      <c r="O1048" s="15"/>
      <c r="P1048" s="15"/>
      <c r="Q1048" s="15"/>
      <c r="R1048" s="15"/>
      <c r="V1048" s="240"/>
    </row>
    <row r="1049">
      <c r="A1049" s="15"/>
      <c r="B1049" s="15"/>
      <c r="C1049" s="15"/>
      <c r="D1049" s="15"/>
      <c r="E1049" s="82"/>
      <c r="F1049" s="15"/>
      <c r="G1049" s="15"/>
      <c r="H1049" s="15"/>
      <c r="I1049" s="15"/>
      <c r="J1049" s="15"/>
      <c r="K1049" s="15"/>
      <c r="L1049" s="15"/>
      <c r="M1049" s="15"/>
      <c r="N1049" s="15"/>
      <c r="O1049" s="15"/>
      <c r="P1049" s="15"/>
      <c r="Q1049" s="15"/>
      <c r="R1049" s="15"/>
      <c r="V1049" s="240"/>
    </row>
    <row r="1050">
      <c r="A1050" s="15"/>
      <c r="B1050" s="15"/>
      <c r="C1050" s="15"/>
      <c r="D1050" s="15"/>
      <c r="E1050" s="82"/>
      <c r="F1050" s="15"/>
      <c r="G1050" s="15"/>
      <c r="H1050" s="15"/>
      <c r="I1050" s="15"/>
      <c r="J1050" s="15"/>
      <c r="K1050" s="15"/>
      <c r="L1050" s="15"/>
      <c r="M1050" s="15"/>
      <c r="N1050" s="15"/>
      <c r="O1050" s="15"/>
      <c r="P1050" s="15"/>
      <c r="Q1050" s="15"/>
      <c r="R1050" s="15"/>
      <c r="V1050" s="240"/>
    </row>
    <row r="1051">
      <c r="A1051" s="15"/>
      <c r="B1051" s="15"/>
      <c r="C1051" s="15"/>
      <c r="D1051" s="15"/>
      <c r="E1051" s="82"/>
      <c r="F1051" s="15"/>
      <c r="G1051" s="15"/>
      <c r="H1051" s="15"/>
      <c r="I1051" s="15"/>
      <c r="J1051" s="15"/>
      <c r="K1051" s="15"/>
      <c r="L1051" s="15"/>
      <c r="M1051" s="15"/>
      <c r="N1051" s="15"/>
      <c r="O1051" s="15"/>
      <c r="P1051" s="15"/>
      <c r="Q1051" s="15"/>
      <c r="R1051" s="15"/>
      <c r="V1051" s="240"/>
    </row>
    <row r="1052">
      <c r="A1052" s="15"/>
      <c r="B1052" s="15"/>
      <c r="C1052" s="15"/>
      <c r="D1052" s="15"/>
      <c r="E1052" s="82"/>
      <c r="F1052" s="15"/>
      <c r="G1052" s="15"/>
      <c r="H1052" s="15"/>
      <c r="I1052" s="15"/>
      <c r="J1052" s="15"/>
      <c r="K1052" s="15"/>
      <c r="L1052" s="15"/>
      <c r="M1052" s="15"/>
      <c r="N1052" s="15"/>
      <c r="O1052" s="15"/>
      <c r="P1052" s="15"/>
      <c r="Q1052" s="15"/>
      <c r="R1052" s="15"/>
      <c r="V1052" s="240"/>
    </row>
    <row r="1053">
      <c r="A1053" s="15"/>
      <c r="B1053" s="15"/>
      <c r="C1053" s="15"/>
      <c r="D1053" s="15"/>
      <c r="E1053" s="82"/>
      <c r="F1053" s="15"/>
      <c r="G1053" s="15"/>
      <c r="H1053" s="15"/>
      <c r="I1053" s="15"/>
      <c r="J1053" s="15"/>
      <c r="K1053" s="15"/>
      <c r="L1053" s="15"/>
      <c r="M1053" s="15"/>
      <c r="N1053" s="15"/>
      <c r="O1053" s="15"/>
      <c r="P1053" s="15"/>
      <c r="Q1053" s="15"/>
      <c r="R1053" s="15"/>
      <c r="V1053" s="240"/>
    </row>
    <row r="1054">
      <c r="A1054" s="15"/>
      <c r="B1054" s="15"/>
      <c r="C1054" s="15"/>
      <c r="D1054" s="15"/>
      <c r="E1054" s="82"/>
      <c r="F1054" s="15"/>
      <c r="G1054" s="15"/>
      <c r="H1054" s="15"/>
      <c r="I1054" s="15"/>
      <c r="J1054" s="15"/>
      <c r="K1054" s="15"/>
      <c r="L1054" s="15"/>
      <c r="M1054" s="15"/>
      <c r="N1054" s="15"/>
      <c r="O1054" s="15"/>
      <c r="P1054" s="15"/>
      <c r="Q1054" s="15"/>
      <c r="R1054" s="15"/>
      <c r="V1054" s="240"/>
    </row>
    <row r="1055">
      <c r="A1055" s="15"/>
      <c r="B1055" s="15"/>
      <c r="C1055" s="15"/>
      <c r="D1055" s="15"/>
      <c r="E1055" s="82"/>
      <c r="F1055" s="15"/>
      <c r="G1055" s="15"/>
      <c r="H1055" s="15"/>
      <c r="I1055" s="15"/>
      <c r="J1055" s="15"/>
      <c r="K1055" s="15"/>
      <c r="L1055" s="15"/>
      <c r="M1055" s="15"/>
      <c r="N1055" s="15"/>
      <c r="O1055" s="15"/>
      <c r="P1055" s="15"/>
      <c r="Q1055" s="15"/>
      <c r="R1055" s="15"/>
      <c r="V1055" s="240"/>
    </row>
    <row r="1056">
      <c r="A1056" s="15"/>
      <c r="B1056" s="15"/>
      <c r="C1056" s="15"/>
      <c r="D1056" s="15"/>
      <c r="E1056" s="82"/>
      <c r="F1056" s="15"/>
      <c r="G1056" s="15"/>
      <c r="H1056" s="15"/>
      <c r="I1056" s="15"/>
      <c r="J1056" s="15"/>
      <c r="K1056" s="15"/>
      <c r="L1056" s="15"/>
      <c r="M1056" s="15"/>
      <c r="N1056" s="15"/>
      <c r="O1056" s="15"/>
      <c r="P1056" s="15"/>
      <c r="Q1056" s="15"/>
      <c r="R1056" s="15"/>
      <c r="V1056" s="240"/>
    </row>
    <row r="1057">
      <c r="A1057" s="15"/>
      <c r="B1057" s="15"/>
      <c r="C1057" s="15"/>
      <c r="D1057" s="15"/>
      <c r="E1057" s="82"/>
      <c r="F1057" s="15"/>
      <c r="G1057" s="15"/>
      <c r="H1057" s="15"/>
      <c r="I1057" s="15"/>
      <c r="J1057" s="15"/>
      <c r="K1057" s="15"/>
      <c r="L1057" s="15"/>
      <c r="M1057" s="15"/>
      <c r="N1057" s="15"/>
      <c r="O1057" s="15"/>
      <c r="P1057" s="15"/>
      <c r="Q1057" s="15"/>
      <c r="R1057" s="15"/>
      <c r="V1057" s="240"/>
    </row>
    <row r="1058">
      <c r="A1058" s="15"/>
      <c r="B1058" s="15"/>
      <c r="C1058" s="15"/>
      <c r="D1058" s="15"/>
      <c r="E1058" s="82"/>
      <c r="F1058" s="15"/>
      <c r="G1058" s="15"/>
      <c r="H1058" s="15"/>
      <c r="I1058" s="15"/>
      <c r="J1058" s="15"/>
      <c r="K1058" s="15"/>
      <c r="L1058" s="15"/>
      <c r="M1058" s="15"/>
      <c r="N1058" s="15"/>
      <c r="O1058" s="15"/>
      <c r="P1058" s="15"/>
      <c r="Q1058" s="15"/>
      <c r="R1058" s="15"/>
      <c r="V1058" s="240"/>
    </row>
    <row r="1059">
      <c r="A1059" s="15"/>
      <c r="B1059" s="15"/>
      <c r="C1059" s="15"/>
      <c r="D1059" s="15"/>
      <c r="E1059" s="82"/>
      <c r="F1059" s="15"/>
      <c r="G1059" s="15"/>
      <c r="H1059" s="15"/>
      <c r="I1059" s="15"/>
      <c r="J1059" s="15"/>
      <c r="K1059" s="15"/>
      <c r="L1059" s="15"/>
      <c r="M1059" s="15"/>
      <c r="N1059" s="15"/>
      <c r="O1059" s="15"/>
      <c r="P1059" s="15"/>
      <c r="Q1059" s="15"/>
      <c r="R1059" s="15"/>
      <c r="V1059" s="240"/>
    </row>
    <row r="1060">
      <c r="A1060" s="15"/>
      <c r="B1060" s="15"/>
      <c r="C1060" s="15"/>
      <c r="D1060" s="15"/>
      <c r="E1060" s="82"/>
      <c r="F1060" s="15"/>
      <c r="G1060" s="15"/>
      <c r="H1060" s="15"/>
      <c r="I1060" s="15"/>
      <c r="J1060" s="15"/>
      <c r="K1060" s="15"/>
      <c r="L1060" s="15"/>
      <c r="M1060" s="15"/>
      <c r="N1060" s="15"/>
      <c r="O1060" s="15"/>
      <c r="P1060" s="15"/>
      <c r="Q1060" s="15"/>
      <c r="R1060" s="15"/>
      <c r="V1060" s="240"/>
    </row>
    <row r="1061">
      <c r="A1061" s="15"/>
      <c r="B1061" s="15"/>
      <c r="C1061" s="15"/>
      <c r="D1061" s="15"/>
      <c r="E1061" s="82"/>
      <c r="F1061" s="15"/>
      <c r="G1061" s="15"/>
      <c r="H1061" s="15"/>
      <c r="I1061" s="15"/>
      <c r="J1061" s="15"/>
      <c r="K1061" s="15"/>
      <c r="L1061" s="15"/>
      <c r="M1061" s="15"/>
      <c r="N1061" s="15"/>
      <c r="O1061" s="15"/>
      <c r="P1061" s="15"/>
      <c r="Q1061" s="15"/>
      <c r="R1061" s="15"/>
      <c r="V1061" s="240"/>
    </row>
    <row r="1062">
      <c r="A1062" s="15"/>
      <c r="B1062" s="15"/>
      <c r="C1062" s="15"/>
      <c r="D1062" s="15"/>
      <c r="E1062" s="82"/>
      <c r="F1062" s="15"/>
      <c r="G1062" s="15"/>
      <c r="H1062" s="15"/>
      <c r="I1062" s="15"/>
      <c r="J1062" s="15"/>
      <c r="K1062" s="15"/>
      <c r="L1062" s="15"/>
      <c r="M1062" s="15"/>
      <c r="N1062" s="15"/>
      <c r="O1062" s="15"/>
      <c r="P1062" s="15"/>
      <c r="Q1062" s="15"/>
      <c r="R1062" s="15"/>
      <c r="V1062" s="240"/>
    </row>
    <row r="1063">
      <c r="A1063" s="15"/>
      <c r="B1063" s="15"/>
      <c r="C1063" s="15"/>
      <c r="D1063" s="15"/>
      <c r="E1063" s="82"/>
      <c r="F1063" s="15"/>
      <c r="G1063" s="15"/>
      <c r="H1063" s="15"/>
      <c r="I1063" s="15"/>
      <c r="J1063" s="15"/>
      <c r="K1063" s="15"/>
      <c r="L1063" s="15"/>
      <c r="M1063" s="15"/>
      <c r="N1063" s="15"/>
      <c r="O1063" s="15"/>
      <c r="P1063" s="15"/>
      <c r="Q1063" s="15"/>
      <c r="R1063" s="15"/>
      <c r="V1063" s="240"/>
    </row>
    <row r="1064">
      <c r="A1064" s="15"/>
      <c r="B1064" s="15"/>
      <c r="C1064" s="15"/>
      <c r="D1064" s="15"/>
      <c r="E1064" s="82"/>
      <c r="F1064" s="15"/>
      <c r="G1064" s="15"/>
      <c r="H1064" s="15"/>
      <c r="I1064" s="15"/>
      <c r="J1064" s="15"/>
      <c r="K1064" s="15"/>
      <c r="L1064" s="15"/>
      <c r="M1064" s="15"/>
      <c r="N1064" s="15"/>
      <c r="O1064" s="15"/>
      <c r="P1064" s="15"/>
      <c r="Q1064" s="15"/>
      <c r="R1064" s="15"/>
      <c r="V1064" s="240"/>
    </row>
    <row r="1065">
      <c r="A1065" s="15"/>
      <c r="B1065" s="15"/>
      <c r="C1065" s="15"/>
      <c r="D1065" s="15"/>
      <c r="E1065" s="82"/>
      <c r="F1065" s="15"/>
      <c r="G1065" s="15"/>
      <c r="H1065" s="15"/>
      <c r="I1065" s="15"/>
      <c r="J1065" s="15"/>
      <c r="K1065" s="15"/>
      <c r="L1065" s="15"/>
      <c r="M1065" s="15"/>
      <c r="N1065" s="15"/>
      <c r="O1065" s="15"/>
      <c r="P1065" s="15"/>
      <c r="Q1065" s="15"/>
      <c r="R1065" s="15"/>
      <c r="V1065" s="240"/>
    </row>
    <row r="1066">
      <c r="A1066" s="15"/>
      <c r="B1066" s="15"/>
      <c r="C1066" s="15"/>
      <c r="D1066" s="15"/>
      <c r="E1066" s="82"/>
      <c r="F1066" s="15"/>
      <c r="G1066" s="15"/>
      <c r="H1066" s="15"/>
      <c r="I1066" s="15"/>
      <c r="J1066" s="15"/>
      <c r="K1066" s="15"/>
      <c r="L1066" s="15"/>
      <c r="M1066" s="15"/>
      <c r="N1066" s="15"/>
      <c r="O1066" s="15"/>
      <c r="P1066" s="15"/>
      <c r="Q1066" s="15"/>
      <c r="R1066" s="15"/>
      <c r="V1066" s="240"/>
    </row>
    <row r="1067">
      <c r="A1067" s="15"/>
      <c r="B1067" s="15"/>
      <c r="C1067" s="15"/>
      <c r="D1067" s="15"/>
      <c r="E1067" s="82"/>
      <c r="F1067" s="15"/>
      <c r="G1067" s="15"/>
      <c r="H1067" s="15"/>
      <c r="I1067" s="15"/>
      <c r="J1067" s="15"/>
      <c r="K1067" s="15"/>
      <c r="L1067" s="15"/>
      <c r="M1067" s="15"/>
      <c r="N1067" s="15"/>
      <c r="O1067" s="15"/>
      <c r="P1067" s="15"/>
      <c r="Q1067" s="15"/>
      <c r="R1067" s="15"/>
      <c r="V1067" s="240"/>
    </row>
    <row r="1068">
      <c r="A1068" s="15"/>
      <c r="B1068" s="15"/>
      <c r="C1068" s="15"/>
      <c r="D1068" s="15"/>
      <c r="E1068" s="82"/>
      <c r="F1068" s="15"/>
      <c r="G1068" s="15"/>
      <c r="H1068" s="15"/>
      <c r="I1068" s="15"/>
      <c r="J1068" s="15"/>
      <c r="K1068" s="15"/>
      <c r="L1068" s="15"/>
      <c r="M1068" s="15"/>
      <c r="N1068" s="15"/>
      <c r="O1068" s="15"/>
      <c r="P1068" s="15"/>
      <c r="Q1068" s="15"/>
      <c r="R1068" s="15"/>
      <c r="V1068" s="240"/>
    </row>
    <row r="1069">
      <c r="A1069" s="15"/>
      <c r="B1069" s="15"/>
      <c r="C1069" s="15"/>
      <c r="D1069" s="15"/>
      <c r="E1069" s="82"/>
      <c r="F1069" s="15"/>
      <c r="G1069" s="15"/>
      <c r="H1069" s="15"/>
      <c r="I1069" s="15"/>
      <c r="J1069" s="15"/>
      <c r="K1069" s="15"/>
      <c r="L1069" s="15"/>
      <c r="M1069" s="15"/>
      <c r="N1069" s="15"/>
      <c r="O1069" s="15"/>
      <c r="P1069" s="15"/>
      <c r="Q1069" s="15"/>
      <c r="R1069" s="15"/>
      <c r="V1069" s="240"/>
    </row>
    <row r="1070">
      <c r="A1070" s="15"/>
      <c r="B1070" s="15"/>
      <c r="C1070" s="15"/>
      <c r="D1070" s="15"/>
      <c r="E1070" s="82"/>
      <c r="F1070" s="15"/>
      <c r="G1070" s="15"/>
      <c r="H1070" s="15"/>
      <c r="I1070" s="15"/>
      <c r="J1070" s="15"/>
      <c r="K1070" s="15"/>
      <c r="L1070" s="15"/>
      <c r="M1070" s="15"/>
      <c r="N1070" s="15"/>
      <c r="O1070" s="15"/>
      <c r="P1070" s="15"/>
      <c r="Q1070" s="15"/>
      <c r="R1070" s="15"/>
      <c r="V1070" s="240"/>
    </row>
    <row r="1071">
      <c r="A1071" s="15"/>
      <c r="B1071" s="15"/>
      <c r="C1071" s="15"/>
      <c r="D1071" s="15"/>
      <c r="E1071" s="82"/>
      <c r="F1071" s="15"/>
      <c r="G1071" s="15"/>
      <c r="H1071" s="15"/>
      <c r="I1071" s="15"/>
      <c r="J1071" s="15"/>
      <c r="K1071" s="15"/>
      <c r="L1071" s="15"/>
      <c r="M1071" s="15"/>
      <c r="N1071" s="15"/>
      <c r="O1071" s="15"/>
      <c r="P1071" s="15"/>
      <c r="Q1071" s="15"/>
      <c r="R1071" s="15"/>
      <c r="V1071" s="240"/>
    </row>
    <row r="1072">
      <c r="A1072" s="15"/>
      <c r="B1072" s="15"/>
      <c r="C1072" s="15"/>
      <c r="D1072" s="15"/>
      <c r="E1072" s="82"/>
      <c r="F1072" s="15"/>
      <c r="G1072" s="15"/>
      <c r="H1072" s="15"/>
      <c r="I1072" s="15"/>
      <c r="J1072" s="15"/>
      <c r="K1072" s="15"/>
      <c r="L1072" s="15"/>
      <c r="M1072" s="15"/>
      <c r="N1072" s="15"/>
      <c r="O1072" s="15"/>
      <c r="P1072" s="15"/>
      <c r="Q1072" s="15"/>
      <c r="R1072" s="15"/>
      <c r="V1072" s="240"/>
    </row>
    <row r="1073">
      <c r="A1073" s="15"/>
      <c r="B1073" s="15"/>
      <c r="C1073" s="15"/>
      <c r="D1073" s="15"/>
      <c r="E1073" s="82"/>
      <c r="F1073" s="15"/>
      <c r="G1073" s="15"/>
      <c r="H1073" s="15"/>
      <c r="I1073" s="15"/>
      <c r="J1073" s="15"/>
      <c r="K1073" s="15"/>
      <c r="L1073" s="15"/>
      <c r="M1073" s="15"/>
      <c r="N1073" s="15"/>
      <c r="O1073" s="15"/>
      <c r="P1073" s="15"/>
      <c r="Q1073" s="15"/>
      <c r="R1073" s="15"/>
      <c r="V1073" s="240"/>
    </row>
    <row r="1074">
      <c r="A1074" s="15"/>
      <c r="B1074" s="15"/>
      <c r="C1074" s="15"/>
      <c r="D1074" s="15"/>
      <c r="E1074" s="82"/>
      <c r="F1074" s="15"/>
      <c r="G1074" s="15"/>
      <c r="H1074" s="15"/>
      <c r="I1074" s="15"/>
      <c r="J1074" s="15"/>
      <c r="K1074" s="15"/>
      <c r="L1074" s="15"/>
      <c r="M1074" s="15"/>
      <c r="N1074" s="15"/>
      <c r="O1074" s="15"/>
      <c r="P1074" s="15"/>
      <c r="Q1074" s="15"/>
      <c r="R1074" s="15"/>
      <c r="V1074" s="240"/>
    </row>
    <row r="1075">
      <c r="A1075" s="15"/>
      <c r="B1075" s="15"/>
      <c r="C1075" s="15"/>
      <c r="D1075" s="15"/>
      <c r="E1075" s="82"/>
      <c r="F1075" s="15"/>
      <c r="G1075" s="15"/>
      <c r="H1075" s="15"/>
      <c r="I1075" s="15"/>
      <c r="J1075" s="15"/>
      <c r="K1075" s="15"/>
      <c r="L1075" s="15"/>
      <c r="M1075" s="15"/>
      <c r="N1075" s="15"/>
      <c r="O1075" s="15"/>
      <c r="P1075" s="15"/>
      <c r="Q1075" s="15"/>
      <c r="R1075" s="15"/>
      <c r="V1075" s="240"/>
    </row>
    <row r="1076">
      <c r="A1076" s="15"/>
      <c r="B1076" s="15"/>
      <c r="C1076" s="15"/>
      <c r="D1076" s="15"/>
      <c r="E1076" s="82"/>
      <c r="F1076" s="15"/>
      <c r="G1076" s="15"/>
      <c r="H1076" s="15"/>
      <c r="I1076" s="15"/>
      <c r="J1076" s="15"/>
      <c r="K1076" s="15"/>
      <c r="L1076" s="15"/>
      <c r="M1076" s="15"/>
      <c r="N1076" s="15"/>
      <c r="O1076" s="15"/>
      <c r="P1076" s="15"/>
      <c r="Q1076" s="15"/>
      <c r="R1076" s="15"/>
      <c r="V1076" s="240"/>
    </row>
    <row r="1077">
      <c r="A1077" s="15"/>
      <c r="B1077" s="15"/>
      <c r="C1077" s="15"/>
      <c r="D1077" s="15"/>
      <c r="E1077" s="82"/>
      <c r="F1077" s="15"/>
      <c r="G1077" s="15"/>
      <c r="H1077" s="15"/>
      <c r="I1077" s="15"/>
      <c r="J1077" s="15"/>
      <c r="K1077" s="15"/>
      <c r="L1077" s="15"/>
      <c r="M1077" s="15"/>
      <c r="N1077" s="15"/>
      <c r="O1077" s="15"/>
      <c r="P1077" s="15"/>
      <c r="Q1077" s="15"/>
      <c r="R1077" s="15"/>
      <c r="V1077" s="240"/>
    </row>
    <row r="1078">
      <c r="A1078" s="15"/>
      <c r="B1078" s="15"/>
      <c r="C1078" s="15"/>
      <c r="D1078" s="15"/>
      <c r="E1078" s="82"/>
      <c r="F1078" s="15"/>
      <c r="G1078" s="15"/>
      <c r="H1078" s="15"/>
      <c r="I1078" s="15"/>
      <c r="J1078" s="15"/>
      <c r="K1078" s="15"/>
      <c r="L1078" s="15"/>
      <c r="M1078" s="15"/>
      <c r="N1078" s="15"/>
      <c r="O1078" s="15"/>
      <c r="P1078" s="15"/>
      <c r="Q1078" s="15"/>
      <c r="R1078" s="15"/>
      <c r="V1078" s="240"/>
    </row>
    <row r="1079">
      <c r="A1079" s="15"/>
      <c r="B1079" s="15"/>
      <c r="C1079" s="15"/>
      <c r="D1079" s="15"/>
      <c r="E1079" s="82"/>
      <c r="F1079" s="15"/>
      <c r="G1079" s="15"/>
      <c r="H1079" s="15"/>
      <c r="I1079" s="15"/>
      <c r="J1079" s="15"/>
      <c r="K1079" s="15"/>
      <c r="L1079" s="15"/>
      <c r="M1079" s="15"/>
      <c r="N1079" s="15"/>
      <c r="O1079" s="15"/>
      <c r="P1079" s="15"/>
      <c r="Q1079" s="15"/>
      <c r="R1079" s="15"/>
      <c r="V1079" s="240"/>
    </row>
    <row r="1080">
      <c r="A1080" s="15"/>
      <c r="B1080" s="15"/>
      <c r="C1080" s="15"/>
      <c r="D1080" s="15"/>
      <c r="E1080" s="82"/>
      <c r="F1080" s="15"/>
      <c r="G1080" s="15"/>
      <c r="H1080" s="15"/>
      <c r="I1080" s="15"/>
      <c r="J1080" s="15"/>
      <c r="K1080" s="15"/>
      <c r="L1080" s="15"/>
      <c r="M1080" s="15"/>
      <c r="N1080" s="15"/>
      <c r="O1080" s="15"/>
      <c r="P1080" s="15"/>
      <c r="Q1080" s="15"/>
      <c r="R1080" s="15"/>
      <c r="V1080" s="240"/>
    </row>
    <row r="1081">
      <c r="A1081" s="15"/>
      <c r="B1081" s="15"/>
      <c r="C1081" s="15"/>
      <c r="D1081" s="15"/>
      <c r="E1081" s="82"/>
      <c r="F1081" s="15"/>
      <c r="G1081" s="15"/>
      <c r="H1081" s="15"/>
      <c r="I1081" s="15"/>
      <c r="J1081" s="15"/>
      <c r="K1081" s="15"/>
      <c r="L1081" s="15"/>
      <c r="M1081" s="15"/>
      <c r="N1081" s="15"/>
      <c r="O1081" s="15"/>
      <c r="P1081" s="15"/>
      <c r="Q1081" s="15"/>
      <c r="R1081" s="15"/>
      <c r="V1081" s="240"/>
    </row>
    <row r="1082">
      <c r="A1082" s="15"/>
      <c r="B1082" s="15"/>
      <c r="C1082" s="15"/>
      <c r="D1082" s="15"/>
      <c r="E1082" s="82"/>
      <c r="F1082" s="15"/>
      <c r="G1082" s="15"/>
      <c r="H1082" s="15"/>
      <c r="I1082" s="15"/>
      <c r="J1082" s="15"/>
      <c r="K1082" s="15"/>
      <c r="L1082" s="15"/>
      <c r="M1082" s="15"/>
      <c r="N1082" s="15"/>
      <c r="O1082" s="15"/>
      <c r="P1082" s="15"/>
      <c r="Q1082" s="15"/>
      <c r="R1082" s="15"/>
      <c r="V1082" s="240"/>
    </row>
    <row r="1083">
      <c r="A1083" s="15"/>
      <c r="B1083" s="15"/>
      <c r="C1083" s="15"/>
      <c r="D1083" s="15"/>
      <c r="E1083" s="82"/>
      <c r="F1083" s="15"/>
      <c r="G1083" s="15"/>
      <c r="H1083" s="15"/>
      <c r="I1083" s="15"/>
      <c r="J1083" s="15"/>
      <c r="K1083" s="15"/>
      <c r="L1083" s="15"/>
      <c r="M1083" s="15"/>
      <c r="N1083" s="15"/>
      <c r="O1083" s="15"/>
      <c r="P1083" s="15"/>
      <c r="Q1083" s="15"/>
      <c r="R1083" s="15"/>
      <c r="V1083" s="240"/>
    </row>
    <row r="1084">
      <c r="A1084" s="15"/>
      <c r="B1084" s="15"/>
      <c r="C1084" s="15"/>
      <c r="D1084" s="15"/>
      <c r="E1084" s="82"/>
      <c r="F1084" s="15"/>
      <c r="G1084" s="15"/>
      <c r="H1084" s="15"/>
      <c r="I1084" s="15"/>
      <c r="J1084" s="15"/>
      <c r="K1084" s="15"/>
      <c r="L1084" s="15"/>
      <c r="M1084" s="15"/>
      <c r="N1084" s="15"/>
      <c r="O1084" s="15"/>
      <c r="P1084" s="15"/>
      <c r="Q1084" s="15"/>
      <c r="R1084" s="15"/>
      <c r="V1084" s="240"/>
    </row>
    <row r="1085">
      <c r="A1085" s="15"/>
      <c r="B1085" s="15"/>
      <c r="C1085" s="15"/>
      <c r="D1085" s="15"/>
      <c r="E1085" s="82"/>
      <c r="F1085" s="15"/>
      <c r="G1085" s="15"/>
      <c r="H1085" s="15"/>
      <c r="I1085" s="15"/>
      <c r="J1085" s="15"/>
      <c r="K1085" s="15"/>
      <c r="L1085" s="15"/>
      <c r="M1085" s="15"/>
      <c r="N1085" s="15"/>
      <c r="O1085" s="15"/>
      <c r="P1085" s="15"/>
      <c r="Q1085" s="15"/>
      <c r="R1085" s="15"/>
      <c r="V1085" s="240"/>
    </row>
    <row r="1086">
      <c r="A1086" s="15"/>
      <c r="B1086" s="15"/>
      <c r="C1086" s="15"/>
      <c r="D1086" s="15"/>
      <c r="E1086" s="82"/>
      <c r="F1086" s="15"/>
      <c r="G1086" s="15"/>
      <c r="H1086" s="15"/>
      <c r="I1086" s="15"/>
      <c r="J1086" s="15"/>
      <c r="K1086" s="15"/>
      <c r="L1086" s="15"/>
      <c r="M1086" s="15"/>
      <c r="N1086" s="15"/>
      <c r="O1086" s="15"/>
      <c r="P1086" s="15"/>
      <c r="Q1086" s="15"/>
      <c r="R1086" s="15"/>
      <c r="V1086" s="240"/>
    </row>
    <row r="1087">
      <c r="A1087" s="15"/>
      <c r="B1087" s="15"/>
      <c r="C1087" s="15"/>
      <c r="D1087" s="15"/>
      <c r="E1087" s="82"/>
      <c r="F1087" s="15"/>
      <c r="G1087" s="15"/>
      <c r="H1087" s="15"/>
      <c r="I1087" s="15"/>
      <c r="J1087" s="15"/>
      <c r="K1087" s="15"/>
      <c r="L1087" s="15"/>
      <c r="M1087" s="15"/>
      <c r="N1087" s="15"/>
      <c r="O1087" s="15"/>
      <c r="P1087" s="15"/>
      <c r="Q1087" s="15"/>
      <c r="R1087" s="15"/>
      <c r="V1087" s="240"/>
    </row>
    <row r="1088">
      <c r="A1088" s="15"/>
      <c r="B1088" s="15"/>
      <c r="C1088" s="15"/>
      <c r="D1088" s="15"/>
      <c r="E1088" s="82"/>
      <c r="F1088" s="15"/>
      <c r="G1088" s="15"/>
      <c r="H1088" s="15"/>
      <c r="I1088" s="15"/>
      <c r="J1088" s="15"/>
      <c r="K1088" s="15"/>
      <c r="L1088" s="15"/>
      <c r="M1088" s="15"/>
      <c r="N1088" s="15"/>
      <c r="O1088" s="15"/>
      <c r="P1088" s="15"/>
      <c r="Q1088" s="15"/>
      <c r="R1088" s="15"/>
      <c r="V1088" s="240"/>
    </row>
    <row r="1089">
      <c r="A1089" s="15"/>
      <c r="B1089" s="15"/>
      <c r="C1089" s="15"/>
      <c r="D1089" s="15"/>
      <c r="E1089" s="82"/>
      <c r="F1089" s="15"/>
      <c r="G1089" s="15"/>
      <c r="H1089" s="15"/>
      <c r="I1089" s="15"/>
      <c r="J1089" s="15"/>
      <c r="K1089" s="15"/>
      <c r="L1089" s="15"/>
      <c r="M1089" s="15"/>
      <c r="N1089" s="15"/>
      <c r="O1089" s="15"/>
      <c r="P1089" s="15"/>
      <c r="Q1089" s="15"/>
      <c r="R1089" s="15"/>
      <c r="V1089" s="240"/>
    </row>
    <row r="1090">
      <c r="A1090" s="15"/>
      <c r="B1090" s="15"/>
      <c r="C1090" s="15"/>
      <c r="D1090" s="15"/>
      <c r="E1090" s="82"/>
      <c r="F1090" s="15"/>
      <c r="G1090" s="15"/>
      <c r="H1090" s="15"/>
      <c r="I1090" s="15"/>
      <c r="J1090" s="15"/>
      <c r="K1090" s="15"/>
      <c r="L1090" s="15"/>
      <c r="M1090" s="15"/>
      <c r="N1090" s="15"/>
      <c r="O1090" s="15"/>
      <c r="P1090" s="15"/>
      <c r="Q1090" s="15"/>
      <c r="R1090" s="15"/>
      <c r="V1090" s="240"/>
    </row>
    <row r="1091">
      <c r="A1091" s="15"/>
      <c r="B1091" s="15"/>
      <c r="C1091" s="15"/>
      <c r="D1091" s="15"/>
      <c r="E1091" s="82"/>
      <c r="F1091" s="15"/>
      <c r="G1091" s="15"/>
      <c r="H1091" s="15"/>
      <c r="I1091" s="15"/>
      <c r="J1091" s="15"/>
      <c r="K1091" s="15"/>
      <c r="L1091" s="15"/>
      <c r="M1091" s="15"/>
      <c r="N1091" s="15"/>
      <c r="O1091" s="15"/>
      <c r="P1091" s="15"/>
      <c r="Q1091" s="15"/>
      <c r="R1091" s="15"/>
      <c r="V1091" s="240"/>
    </row>
    <row r="1092">
      <c r="A1092" s="15"/>
      <c r="B1092" s="15"/>
      <c r="C1092" s="15"/>
      <c r="D1092" s="15"/>
      <c r="E1092" s="82"/>
      <c r="F1092" s="15"/>
      <c r="G1092" s="15"/>
      <c r="H1092" s="15"/>
      <c r="I1092" s="15"/>
      <c r="J1092" s="15"/>
      <c r="K1092" s="15"/>
      <c r="L1092" s="15"/>
      <c r="M1092" s="15"/>
      <c r="N1092" s="15"/>
      <c r="O1092" s="15"/>
      <c r="P1092" s="15"/>
      <c r="Q1092" s="15"/>
      <c r="R1092" s="15"/>
      <c r="V1092" s="240"/>
    </row>
    <row r="1093">
      <c r="A1093" s="15"/>
      <c r="B1093" s="15"/>
      <c r="C1093" s="15"/>
      <c r="D1093" s="15"/>
      <c r="E1093" s="82"/>
      <c r="F1093" s="15"/>
      <c r="G1093" s="15"/>
      <c r="H1093" s="15"/>
      <c r="I1093" s="15"/>
      <c r="J1093" s="15"/>
      <c r="K1093" s="15"/>
      <c r="L1093" s="15"/>
      <c r="M1093" s="15"/>
      <c r="N1093" s="15"/>
      <c r="O1093" s="15"/>
      <c r="P1093" s="15"/>
      <c r="Q1093" s="15"/>
      <c r="R1093" s="15"/>
      <c r="V1093" s="240"/>
    </row>
    <row r="1094">
      <c r="A1094" s="15"/>
      <c r="B1094" s="15"/>
      <c r="C1094" s="15"/>
      <c r="D1094" s="15"/>
      <c r="E1094" s="82"/>
      <c r="F1094" s="15"/>
      <c r="G1094" s="15"/>
      <c r="H1094" s="15"/>
      <c r="I1094" s="15"/>
      <c r="J1094" s="15"/>
      <c r="K1094" s="15"/>
      <c r="L1094" s="15"/>
      <c r="M1094" s="15"/>
      <c r="N1094" s="15"/>
      <c r="O1094" s="15"/>
      <c r="P1094" s="15"/>
      <c r="Q1094" s="15"/>
      <c r="R1094" s="15"/>
      <c r="V1094" s="240"/>
    </row>
    <row r="1095">
      <c r="A1095" s="15"/>
      <c r="B1095" s="15"/>
      <c r="C1095" s="15"/>
      <c r="D1095" s="15"/>
      <c r="E1095" s="82"/>
      <c r="F1095" s="15"/>
      <c r="G1095" s="15"/>
      <c r="H1095" s="15"/>
      <c r="I1095" s="15"/>
      <c r="J1095" s="15"/>
      <c r="K1095" s="15"/>
      <c r="L1095" s="15"/>
      <c r="M1095" s="15"/>
      <c r="N1095" s="15"/>
      <c r="O1095" s="15"/>
      <c r="P1095" s="15"/>
      <c r="Q1095" s="15"/>
      <c r="R1095" s="15"/>
      <c r="V1095" s="240"/>
    </row>
    <row r="1096">
      <c r="A1096" s="15"/>
      <c r="B1096" s="15"/>
      <c r="C1096" s="15"/>
      <c r="D1096" s="15"/>
      <c r="E1096" s="82"/>
      <c r="F1096" s="15"/>
      <c r="G1096" s="15"/>
      <c r="H1096" s="15"/>
      <c r="I1096" s="15"/>
      <c r="J1096" s="15"/>
      <c r="K1096" s="15"/>
      <c r="L1096" s="15"/>
      <c r="M1096" s="15"/>
      <c r="N1096" s="15"/>
      <c r="O1096" s="15"/>
      <c r="P1096" s="15"/>
      <c r="Q1096" s="15"/>
      <c r="R1096" s="15"/>
      <c r="V1096" s="240"/>
    </row>
    <row r="1097">
      <c r="A1097" s="15"/>
      <c r="B1097" s="15"/>
      <c r="C1097" s="15"/>
      <c r="D1097" s="15"/>
      <c r="E1097" s="82"/>
      <c r="F1097" s="15"/>
      <c r="G1097" s="15"/>
      <c r="H1097" s="15"/>
      <c r="I1097" s="15"/>
      <c r="J1097" s="15"/>
      <c r="K1097" s="15"/>
      <c r="L1097" s="15"/>
      <c r="M1097" s="15"/>
      <c r="N1097" s="15"/>
      <c r="O1097" s="15"/>
      <c r="P1097" s="15"/>
      <c r="Q1097" s="15"/>
      <c r="R1097" s="15"/>
      <c r="V1097" s="240"/>
    </row>
    <row r="1098">
      <c r="A1098" s="15"/>
      <c r="B1098" s="15"/>
      <c r="C1098" s="15"/>
      <c r="D1098" s="15"/>
      <c r="E1098" s="82"/>
      <c r="F1098" s="15"/>
      <c r="G1098" s="15"/>
      <c r="H1098" s="15"/>
      <c r="I1098" s="15"/>
      <c r="J1098" s="15"/>
      <c r="K1098" s="15"/>
      <c r="L1098" s="15"/>
      <c r="M1098" s="15"/>
      <c r="N1098" s="15"/>
      <c r="O1098" s="15"/>
      <c r="P1098" s="15"/>
      <c r="Q1098" s="15"/>
      <c r="R1098" s="15"/>
      <c r="V1098" s="240"/>
    </row>
    <row r="1099">
      <c r="A1099" s="15"/>
      <c r="B1099" s="15"/>
      <c r="C1099" s="15"/>
      <c r="D1099" s="15"/>
      <c r="E1099" s="82"/>
      <c r="F1099" s="15"/>
      <c r="G1099" s="15"/>
      <c r="H1099" s="15"/>
      <c r="I1099" s="15"/>
      <c r="J1099" s="15"/>
      <c r="K1099" s="15"/>
      <c r="L1099" s="15"/>
      <c r="M1099" s="15"/>
      <c r="N1099" s="15"/>
      <c r="O1099" s="15"/>
      <c r="P1099" s="15"/>
      <c r="Q1099" s="15"/>
      <c r="R1099" s="15"/>
      <c r="V1099" s="240"/>
    </row>
    <row r="1100">
      <c r="A1100" s="15"/>
      <c r="B1100" s="15"/>
      <c r="C1100" s="15"/>
      <c r="D1100" s="15"/>
      <c r="E1100" s="82"/>
      <c r="F1100" s="15"/>
      <c r="G1100" s="15"/>
      <c r="H1100" s="15"/>
      <c r="I1100" s="15"/>
      <c r="J1100" s="15"/>
      <c r="K1100" s="15"/>
      <c r="L1100" s="15"/>
      <c r="M1100" s="15"/>
      <c r="N1100" s="15"/>
      <c r="O1100" s="15"/>
      <c r="P1100" s="15"/>
      <c r="Q1100" s="15"/>
      <c r="R1100" s="15"/>
      <c r="V1100" s="240"/>
    </row>
    <row r="1101">
      <c r="A1101" s="15"/>
      <c r="B1101" s="15"/>
      <c r="C1101" s="15"/>
      <c r="D1101" s="15"/>
      <c r="E1101" s="82"/>
      <c r="F1101" s="15"/>
      <c r="G1101" s="15"/>
      <c r="H1101" s="15"/>
      <c r="I1101" s="15"/>
      <c r="J1101" s="15"/>
      <c r="K1101" s="15"/>
      <c r="L1101" s="15"/>
      <c r="M1101" s="15"/>
      <c r="N1101" s="15"/>
      <c r="O1101" s="15"/>
      <c r="P1101" s="15"/>
      <c r="Q1101" s="15"/>
      <c r="R1101" s="15"/>
      <c r="V1101" s="240"/>
    </row>
    <row r="1102">
      <c r="A1102" s="15"/>
      <c r="B1102" s="15"/>
      <c r="C1102" s="15"/>
      <c r="D1102" s="15"/>
      <c r="E1102" s="82"/>
      <c r="F1102" s="15"/>
      <c r="G1102" s="15"/>
      <c r="H1102" s="15"/>
      <c r="I1102" s="15"/>
      <c r="J1102" s="15"/>
      <c r="K1102" s="15"/>
      <c r="L1102" s="15"/>
      <c r="M1102" s="15"/>
      <c r="N1102" s="15"/>
      <c r="O1102" s="15"/>
      <c r="P1102" s="15"/>
      <c r="Q1102" s="15"/>
      <c r="R1102" s="15"/>
      <c r="V1102" s="240"/>
    </row>
    <row r="1103">
      <c r="A1103" s="15"/>
      <c r="B1103" s="15"/>
      <c r="C1103" s="15"/>
      <c r="D1103" s="15"/>
      <c r="E1103" s="82"/>
      <c r="F1103" s="15"/>
      <c r="G1103" s="15"/>
      <c r="H1103" s="15"/>
      <c r="I1103" s="15"/>
      <c r="J1103" s="15"/>
      <c r="K1103" s="15"/>
      <c r="L1103" s="15"/>
      <c r="M1103" s="15"/>
      <c r="N1103" s="15"/>
      <c r="O1103" s="15"/>
      <c r="P1103" s="15"/>
      <c r="Q1103" s="15"/>
      <c r="R1103" s="15"/>
      <c r="V1103" s="240"/>
    </row>
    <row r="1104">
      <c r="A1104" s="15"/>
      <c r="B1104" s="15"/>
      <c r="C1104" s="15"/>
      <c r="D1104" s="15"/>
      <c r="E1104" s="82"/>
      <c r="F1104" s="15"/>
      <c r="G1104" s="15"/>
      <c r="H1104" s="15"/>
      <c r="I1104" s="15"/>
      <c r="J1104" s="15"/>
      <c r="K1104" s="15"/>
      <c r="L1104" s="15"/>
      <c r="M1104" s="15"/>
      <c r="N1104" s="15"/>
      <c r="O1104" s="15"/>
      <c r="P1104" s="15"/>
      <c r="Q1104" s="15"/>
      <c r="R1104" s="15"/>
      <c r="V1104" s="240"/>
    </row>
    <row r="1105">
      <c r="A1105" s="15"/>
      <c r="B1105" s="15"/>
      <c r="C1105" s="15"/>
      <c r="D1105" s="15"/>
      <c r="E1105" s="82"/>
      <c r="F1105" s="15"/>
      <c r="G1105" s="15"/>
      <c r="H1105" s="15"/>
      <c r="I1105" s="15"/>
      <c r="J1105" s="15"/>
      <c r="K1105" s="15"/>
      <c r="L1105" s="15"/>
      <c r="M1105" s="15"/>
      <c r="N1105" s="15"/>
      <c r="O1105" s="15"/>
      <c r="P1105" s="15"/>
      <c r="Q1105" s="15"/>
      <c r="R1105" s="15"/>
      <c r="V1105" s="240"/>
    </row>
    <row r="1106">
      <c r="A1106" s="15"/>
      <c r="B1106" s="15"/>
      <c r="C1106" s="15"/>
      <c r="D1106" s="15"/>
      <c r="E1106" s="82"/>
      <c r="F1106" s="15"/>
      <c r="G1106" s="15"/>
      <c r="H1106" s="15"/>
      <c r="I1106" s="15"/>
      <c r="J1106" s="15"/>
      <c r="K1106" s="15"/>
      <c r="L1106" s="15"/>
      <c r="M1106" s="15"/>
      <c r="N1106" s="15"/>
      <c r="O1106" s="15"/>
      <c r="P1106" s="15"/>
      <c r="Q1106" s="15"/>
      <c r="R1106" s="15"/>
      <c r="V1106" s="240"/>
    </row>
    <row r="1107">
      <c r="A1107" s="15"/>
      <c r="B1107" s="15"/>
      <c r="C1107" s="15"/>
      <c r="D1107" s="15"/>
      <c r="E1107" s="82"/>
      <c r="F1107" s="15"/>
      <c r="G1107" s="15"/>
      <c r="H1107" s="15"/>
      <c r="I1107" s="15"/>
      <c r="J1107" s="15"/>
      <c r="K1107" s="15"/>
      <c r="L1107" s="15"/>
      <c r="M1107" s="15"/>
      <c r="N1107" s="15"/>
      <c r="O1107" s="15"/>
      <c r="P1107" s="15"/>
      <c r="Q1107" s="15"/>
      <c r="R1107" s="15"/>
      <c r="V1107" s="240"/>
    </row>
    <row r="1108">
      <c r="A1108" s="15"/>
      <c r="B1108" s="15"/>
      <c r="C1108" s="15"/>
      <c r="D1108" s="15"/>
      <c r="E1108" s="82"/>
      <c r="F1108" s="15"/>
      <c r="G1108" s="15"/>
      <c r="H1108" s="15"/>
      <c r="I1108" s="15"/>
      <c r="J1108" s="15"/>
      <c r="K1108" s="15"/>
      <c r="L1108" s="15"/>
      <c r="M1108" s="15"/>
      <c r="N1108" s="15"/>
      <c r="O1108" s="15"/>
      <c r="P1108" s="15"/>
      <c r="Q1108" s="15"/>
      <c r="R1108" s="15"/>
      <c r="V1108" s="240"/>
    </row>
    <row r="1109">
      <c r="A1109" s="15"/>
      <c r="B1109" s="15"/>
      <c r="C1109" s="15"/>
      <c r="D1109" s="15"/>
      <c r="E1109" s="82"/>
      <c r="F1109" s="15"/>
      <c r="G1109" s="15"/>
      <c r="H1109" s="15"/>
      <c r="I1109" s="15"/>
      <c r="J1109" s="15"/>
      <c r="K1109" s="15"/>
      <c r="L1109" s="15"/>
      <c r="M1109" s="15"/>
      <c r="N1109" s="15"/>
      <c r="O1109" s="15"/>
      <c r="P1109" s="15"/>
      <c r="Q1109" s="15"/>
      <c r="R1109" s="15"/>
      <c r="V1109" s="240"/>
    </row>
    <row r="1110">
      <c r="A1110" s="15"/>
      <c r="B1110" s="15"/>
      <c r="C1110" s="15"/>
      <c r="D1110" s="15"/>
      <c r="E1110" s="82"/>
      <c r="F1110" s="15"/>
      <c r="G1110" s="15"/>
      <c r="H1110" s="15"/>
      <c r="I1110" s="15"/>
      <c r="J1110" s="15"/>
      <c r="K1110" s="15"/>
      <c r="L1110" s="15"/>
      <c r="M1110" s="15"/>
      <c r="N1110" s="15"/>
      <c r="O1110" s="15"/>
      <c r="P1110" s="15"/>
      <c r="Q1110" s="15"/>
      <c r="R1110" s="15"/>
      <c r="V1110" s="240"/>
    </row>
    <row r="1111">
      <c r="A1111" s="15"/>
      <c r="B1111" s="15"/>
      <c r="C1111" s="15"/>
      <c r="D1111" s="15"/>
      <c r="E1111" s="82"/>
      <c r="F1111" s="15"/>
      <c r="G1111" s="15"/>
      <c r="H1111" s="15"/>
      <c r="I1111" s="15"/>
      <c r="J1111" s="15"/>
      <c r="K1111" s="15"/>
      <c r="L1111" s="15"/>
      <c r="M1111" s="15"/>
      <c r="N1111" s="15"/>
      <c r="O1111" s="15"/>
      <c r="P1111" s="15"/>
      <c r="Q1111" s="15"/>
      <c r="R1111" s="15"/>
      <c r="V1111" s="240"/>
    </row>
    <row r="1112">
      <c r="A1112" s="15"/>
      <c r="B1112" s="15"/>
      <c r="C1112" s="15"/>
      <c r="D1112" s="15"/>
      <c r="E1112" s="82"/>
      <c r="F1112" s="15"/>
      <c r="G1112" s="15"/>
      <c r="H1112" s="15"/>
      <c r="I1112" s="15"/>
      <c r="J1112" s="15"/>
      <c r="K1112" s="15"/>
      <c r="L1112" s="15"/>
      <c r="M1112" s="15"/>
      <c r="N1112" s="15"/>
      <c r="O1112" s="15"/>
      <c r="P1112" s="15"/>
      <c r="Q1112" s="15"/>
      <c r="R1112" s="15"/>
      <c r="V1112" s="240"/>
    </row>
    <row r="1113">
      <c r="A1113" s="15"/>
      <c r="B1113" s="15"/>
      <c r="C1113" s="15"/>
      <c r="D1113" s="15"/>
      <c r="E1113" s="82"/>
      <c r="F1113" s="15"/>
      <c r="G1113" s="15"/>
      <c r="H1113" s="15"/>
      <c r="I1113" s="15"/>
      <c r="J1113" s="15"/>
      <c r="K1113" s="15"/>
      <c r="L1113" s="15"/>
      <c r="M1113" s="15"/>
      <c r="N1113" s="15"/>
      <c r="O1113" s="15"/>
      <c r="P1113" s="15"/>
      <c r="Q1113" s="15"/>
      <c r="R1113" s="15"/>
      <c r="V1113" s="240"/>
    </row>
    <row r="1114">
      <c r="A1114" s="15"/>
      <c r="B1114" s="15"/>
      <c r="C1114" s="15"/>
      <c r="D1114" s="15"/>
      <c r="E1114" s="82"/>
      <c r="F1114" s="15"/>
      <c r="G1114" s="15"/>
      <c r="H1114" s="15"/>
      <c r="I1114" s="15"/>
      <c r="J1114" s="15"/>
      <c r="K1114" s="15"/>
      <c r="L1114" s="15"/>
      <c r="M1114" s="15"/>
      <c r="N1114" s="15"/>
      <c r="O1114" s="15"/>
      <c r="P1114" s="15"/>
      <c r="Q1114" s="15"/>
      <c r="R1114" s="15"/>
      <c r="V1114" s="240"/>
    </row>
    <row r="1115">
      <c r="A1115" s="15"/>
      <c r="B1115" s="15"/>
      <c r="C1115" s="15"/>
      <c r="D1115" s="15"/>
      <c r="E1115" s="82"/>
      <c r="F1115" s="15"/>
      <c r="G1115" s="15"/>
      <c r="H1115" s="15"/>
      <c r="I1115" s="15"/>
      <c r="J1115" s="15"/>
      <c r="K1115" s="15"/>
      <c r="L1115" s="15"/>
      <c r="M1115" s="15"/>
      <c r="N1115" s="15"/>
      <c r="O1115" s="15"/>
      <c r="P1115" s="15"/>
      <c r="Q1115" s="15"/>
      <c r="R1115" s="15"/>
      <c r="V1115" s="240"/>
    </row>
    <row r="1116">
      <c r="A1116" s="15"/>
      <c r="B1116" s="15"/>
      <c r="C1116" s="15"/>
      <c r="D1116" s="15"/>
      <c r="E1116" s="82"/>
      <c r="F1116" s="15"/>
      <c r="G1116" s="15"/>
      <c r="H1116" s="15"/>
      <c r="I1116" s="15"/>
      <c r="J1116" s="15"/>
      <c r="K1116" s="15"/>
      <c r="L1116" s="15"/>
      <c r="M1116" s="15"/>
      <c r="N1116" s="15"/>
      <c r="O1116" s="15"/>
      <c r="P1116" s="15"/>
      <c r="Q1116" s="15"/>
      <c r="R1116" s="15"/>
      <c r="V1116" s="240"/>
    </row>
    <row r="1117">
      <c r="A1117" s="15"/>
      <c r="B1117" s="15"/>
      <c r="C1117" s="15"/>
      <c r="D1117" s="15"/>
      <c r="E1117" s="82"/>
      <c r="F1117" s="15"/>
      <c r="G1117" s="15"/>
      <c r="H1117" s="15"/>
      <c r="I1117" s="15"/>
      <c r="J1117" s="15"/>
      <c r="K1117" s="15"/>
      <c r="L1117" s="15"/>
      <c r="M1117" s="15"/>
      <c r="N1117" s="15"/>
      <c r="O1117" s="15"/>
      <c r="P1117" s="15"/>
      <c r="Q1117" s="15"/>
      <c r="R1117" s="15"/>
      <c r="V1117" s="240"/>
    </row>
    <row r="1118">
      <c r="A1118" s="15"/>
      <c r="B1118" s="15"/>
      <c r="C1118" s="15"/>
      <c r="D1118" s="15"/>
      <c r="E1118" s="82"/>
      <c r="F1118" s="15"/>
      <c r="G1118" s="15"/>
      <c r="H1118" s="15"/>
      <c r="I1118" s="15"/>
      <c r="J1118" s="15"/>
      <c r="K1118" s="15"/>
      <c r="L1118" s="15"/>
      <c r="M1118" s="15"/>
      <c r="N1118" s="15"/>
      <c r="O1118" s="15"/>
      <c r="P1118" s="15"/>
      <c r="Q1118" s="15"/>
      <c r="R1118" s="15"/>
      <c r="V1118" s="240"/>
    </row>
    <row r="1119">
      <c r="A1119" s="15"/>
      <c r="B1119" s="15"/>
      <c r="C1119" s="15"/>
      <c r="D1119" s="15"/>
      <c r="E1119" s="82"/>
      <c r="F1119" s="15"/>
      <c r="G1119" s="15"/>
      <c r="H1119" s="15"/>
      <c r="I1119" s="15"/>
      <c r="J1119" s="15"/>
      <c r="K1119" s="15"/>
      <c r="L1119" s="15"/>
      <c r="M1119" s="15"/>
      <c r="N1119" s="15"/>
      <c r="O1119" s="15"/>
      <c r="P1119" s="15"/>
      <c r="Q1119" s="15"/>
      <c r="R1119" s="15"/>
      <c r="V1119" s="240"/>
    </row>
    <row r="1120">
      <c r="A1120" s="15"/>
      <c r="B1120" s="15"/>
      <c r="C1120" s="15"/>
      <c r="D1120" s="15"/>
      <c r="E1120" s="82"/>
      <c r="F1120" s="15"/>
      <c r="G1120" s="15"/>
      <c r="H1120" s="15"/>
      <c r="I1120" s="15"/>
      <c r="J1120" s="15"/>
      <c r="K1120" s="15"/>
      <c r="L1120" s="15"/>
      <c r="M1120" s="15"/>
      <c r="N1120" s="15"/>
      <c r="O1120" s="15"/>
      <c r="P1120" s="15"/>
      <c r="Q1120" s="15"/>
      <c r="R1120" s="15"/>
      <c r="V1120" s="240"/>
    </row>
    <row r="1121">
      <c r="A1121" s="15"/>
      <c r="B1121" s="15"/>
      <c r="C1121" s="15"/>
      <c r="D1121" s="15"/>
      <c r="E1121" s="82"/>
      <c r="F1121" s="15"/>
      <c r="G1121" s="15"/>
      <c r="H1121" s="15"/>
      <c r="I1121" s="15"/>
      <c r="J1121" s="15"/>
      <c r="K1121" s="15"/>
      <c r="L1121" s="15"/>
      <c r="M1121" s="15"/>
      <c r="N1121" s="15"/>
      <c r="O1121" s="15"/>
      <c r="P1121" s="15"/>
      <c r="Q1121" s="15"/>
      <c r="R1121" s="15"/>
      <c r="V1121" s="240"/>
    </row>
    <row r="1122">
      <c r="A1122" s="15"/>
      <c r="B1122" s="15"/>
      <c r="C1122" s="15"/>
      <c r="D1122" s="15"/>
      <c r="E1122" s="82"/>
      <c r="F1122" s="15"/>
      <c r="G1122" s="15"/>
      <c r="H1122" s="15"/>
      <c r="I1122" s="15"/>
      <c r="J1122" s="15"/>
      <c r="K1122" s="15"/>
      <c r="L1122" s="15"/>
      <c r="M1122" s="15"/>
      <c r="N1122" s="15"/>
      <c r="O1122" s="15"/>
      <c r="P1122" s="15"/>
      <c r="Q1122" s="15"/>
      <c r="R1122" s="15"/>
      <c r="V1122" s="240"/>
    </row>
    <row r="1123">
      <c r="A1123" s="15"/>
      <c r="B1123" s="15"/>
      <c r="C1123" s="15"/>
      <c r="D1123" s="15"/>
      <c r="E1123" s="82"/>
      <c r="F1123" s="15"/>
      <c r="G1123" s="15"/>
      <c r="H1123" s="15"/>
      <c r="I1123" s="15"/>
      <c r="J1123" s="15"/>
      <c r="K1123" s="15"/>
      <c r="L1123" s="15"/>
      <c r="M1123" s="15"/>
      <c r="N1123" s="15"/>
      <c r="O1123" s="15"/>
      <c r="P1123" s="15"/>
      <c r="Q1123" s="15"/>
      <c r="R1123" s="15"/>
      <c r="V1123" s="240"/>
    </row>
    <row r="1124">
      <c r="A1124" s="15"/>
      <c r="B1124" s="15"/>
      <c r="C1124" s="15"/>
      <c r="D1124" s="15"/>
      <c r="E1124" s="82"/>
      <c r="F1124" s="15"/>
      <c r="G1124" s="15"/>
      <c r="H1124" s="15"/>
      <c r="I1124" s="15"/>
      <c r="J1124" s="15"/>
      <c r="K1124" s="15"/>
      <c r="L1124" s="15"/>
      <c r="M1124" s="15"/>
      <c r="N1124" s="15"/>
      <c r="O1124" s="15"/>
      <c r="P1124" s="15"/>
      <c r="Q1124" s="15"/>
      <c r="R1124" s="15"/>
      <c r="V1124" s="240"/>
    </row>
    <row r="1125">
      <c r="A1125" s="15"/>
      <c r="B1125" s="15"/>
      <c r="C1125" s="15"/>
      <c r="D1125" s="15"/>
      <c r="E1125" s="82"/>
      <c r="F1125" s="15"/>
      <c r="G1125" s="15"/>
      <c r="H1125" s="15"/>
      <c r="I1125" s="15"/>
      <c r="J1125" s="15"/>
      <c r="K1125" s="15"/>
      <c r="L1125" s="15"/>
      <c r="M1125" s="15"/>
      <c r="N1125" s="15"/>
      <c r="O1125" s="15"/>
      <c r="P1125" s="15"/>
      <c r="Q1125" s="15"/>
      <c r="R1125" s="15"/>
      <c r="V1125" s="240"/>
    </row>
    <row r="1126">
      <c r="A1126" s="15"/>
      <c r="B1126" s="15"/>
      <c r="C1126" s="15"/>
      <c r="D1126" s="15"/>
      <c r="E1126" s="82"/>
      <c r="F1126" s="15"/>
      <c r="G1126" s="15"/>
      <c r="H1126" s="15"/>
      <c r="I1126" s="15"/>
      <c r="J1126" s="15"/>
      <c r="K1126" s="15"/>
      <c r="L1126" s="15"/>
      <c r="M1126" s="15"/>
      <c r="N1126" s="15"/>
      <c r="O1126" s="15"/>
      <c r="P1126" s="15"/>
      <c r="Q1126" s="15"/>
      <c r="R1126" s="15"/>
      <c r="V1126" s="240"/>
    </row>
    <row r="1127">
      <c r="A1127" s="15"/>
      <c r="B1127" s="15"/>
      <c r="C1127" s="15"/>
      <c r="D1127" s="15"/>
      <c r="E1127" s="82"/>
      <c r="F1127" s="15"/>
      <c r="G1127" s="15"/>
      <c r="H1127" s="15"/>
      <c r="I1127" s="15"/>
      <c r="J1127" s="15"/>
      <c r="K1127" s="15"/>
      <c r="L1127" s="15"/>
      <c r="M1127" s="15"/>
      <c r="N1127" s="15"/>
      <c r="O1127" s="15"/>
      <c r="P1127" s="15"/>
      <c r="Q1127" s="15"/>
      <c r="R1127" s="15"/>
      <c r="V1127" s="240"/>
    </row>
    <row r="1128">
      <c r="A1128" s="15"/>
      <c r="B1128" s="15"/>
      <c r="C1128" s="15"/>
      <c r="D1128" s="15"/>
      <c r="E1128" s="82"/>
      <c r="F1128" s="15"/>
      <c r="G1128" s="15"/>
      <c r="H1128" s="15"/>
      <c r="I1128" s="15"/>
      <c r="J1128" s="15"/>
      <c r="K1128" s="15"/>
      <c r="L1128" s="15"/>
      <c r="M1128" s="15"/>
      <c r="N1128" s="15"/>
      <c r="O1128" s="15"/>
      <c r="P1128" s="15"/>
      <c r="Q1128" s="15"/>
      <c r="R1128" s="15"/>
      <c r="V1128" s="240"/>
    </row>
    <row r="1129">
      <c r="A1129" s="15"/>
      <c r="B1129" s="15"/>
      <c r="C1129" s="15"/>
      <c r="D1129" s="15"/>
      <c r="E1129" s="82"/>
      <c r="F1129" s="15"/>
      <c r="G1129" s="15"/>
      <c r="H1129" s="15"/>
      <c r="I1129" s="15"/>
      <c r="J1129" s="15"/>
      <c r="K1129" s="15"/>
      <c r="L1129" s="15"/>
      <c r="M1129" s="15"/>
      <c r="N1129" s="15"/>
      <c r="O1129" s="15"/>
      <c r="P1129" s="15"/>
      <c r="Q1129" s="15"/>
      <c r="R1129" s="15"/>
      <c r="V1129" s="240"/>
    </row>
    <row r="1130">
      <c r="A1130" s="15"/>
      <c r="B1130" s="15"/>
      <c r="C1130" s="15"/>
      <c r="D1130" s="15"/>
      <c r="E1130" s="82"/>
      <c r="F1130" s="15"/>
      <c r="G1130" s="15"/>
      <c r="H1130" s="15"/>
      <c r="I1130" s="15"/>
      <c r="J1130" s="15"/>
      <c r="K1130" s="15"/>
      <c r="L1130" s="15"/>
      <c r="M1130" s="15"/>
      <c r="N1130" s="15"/>
      <c r="O1130" s="15"/>
      <c r="P1130" s="15"/>
      <c r="Q1130" s="15"/>
      <c r="R1130" s="15"/>
      <c r="V1130" s="240"/>
    </row>
    <row r="1131">
      <c r="A1131" s="15"/>
      <c r="B1131" s="15"/>
      <c r="C1131" s="15"/>
      <c r="D1131" s="15"/>
      <c r="E1131" s="82"/>
      <c r="F1131" s="15"/>
      <c r="G1131" s="15"/>
      <c r="H1131" s="15"/>
      <c r="I1131" s="15"/>
      <c r="J1131" s="15"/>
      <c r="K1131" s="15"/>
      <c r="L1131" s="15"/>
      <c r="M1131" s="15"/>
      <c r="N1131" s="15"/>
      <c r="O1131" s="15"/>
      <c r="P1131" s="15"/>
      <c r="Q1131" s="15"/>
      <c r="R1131" s="15"/>
      <c r="V1131" s="240"/>
    </row>
    <row r="1132">
      <c r="A1132" s="15"/>
      <c r="B1132" s="15"/>
      <c r="C1132" s="15"/>
      <c r="D1132" s="15"/>
      <c r="E1132" s="82"/>
      <c r="F1132" s="15"/>
      <c r="G1132" s="15"/>
      <c r="H1132" s="15"/>
      <c r="I1132" s="15"/>
      <c r="J1132" s="15"/>
      <c r="K1132" s="15"/>
      <c r="L1132" s="15"/>
      <c r="M1132" s="15"/>
      <c r="N1132" s="15"/>
      <c r="O1132" s="15"/>
      <c r="P1132" s="15"/>
      <c r="Q1132" s="15"/>
      <c r="R1132" s="15"/>
      <c r="V1132" s="240"/>
    </row>
    <row r="1133">
      <c r="A1133" s="15"/>
      <c r="B1133" s="15"/>
      <c r="C1133" s="15"/>
      <c r="D1133" s="15"/>
      <c r="E1133" s="82"/>
      <c r="F1133" s="15"/>
      <c r="G1133" s="15"/>
      <c r="H1133" s="15"/>
      <c r="I1133" s="15"/>
      <c r="J1133" s="15"/>
      <c r="K1133" s="15"/>
      <c r="L1133" s="15"/>
      <c r="M1133" s="15"/>
      <c r="N1133" s="15"/>
      <c r="O1133" s="15"/>
      <c r="P1133" s="15"/>
      <c r="Q1133" s="15"/>
      <c r="R1133" s="15"/>
      <c r="V1133" s="240"/>
    </row>
    <row r="1134">
      <c r="A1134" s="15"/>
      <c r="B1134" s="15"/>
      <c r="C1134" s="15"/>
      <c r="D1134" s="15"/>
      <c r="E1134" s="82"/>
      <c r="F1134" s="15"/>
      <c r="G1134" s="15"/>
      <c r="H1134" s="15"/>
      <c r="I1134" s="15"/>
      <c r="J1134" s="15"/>
      <c r="K1134" s="15"/>
      <c r="L1134" s="15"/>
      <c r="M1134" s="15"/>
      <c r="N1134" s="15"/>
      <c r="O1134" s="15"/>
      <c r="P1134" s="15"/>
      <c r="Q1134" s="15"/>
      <c r="R1134" s="15"/>
      <c r="V1134" s="240"/>
    </row>
    <row r="1135">
      <c r="A1135" s="15"/>
      <c r="B1135" s="15"/>
      <c r="C1135" s="15"/>
      <c r="D1135" s="15"/>
      <c r="E1135" s="82"/>
      <c r="F1135" s="15"/>
      <c r="G1135" s="15"/>
      <c r="H1135" s="15"/>
      <c r="I1135" s="15"/>
      <c r="J1135" s="15"/>
      <c r="K1135" s="15"/>
      <c r="L1135" s="15"/>
      <c r="M1135" s="15"/>
      <c r="N1135" s="15"/>
      <c r="O1135" s="15"/>
      <c r="P1135" s="15"/>
      <c r="Q1135" s="15"/>
      <c r="R1135" s="15"/>
      <c r="V1135" s="240"/>
    </row>
    <row r="1136">
      <c r="A1136" s="15"/>
      <c r="B1136" s="15"/>
      <c r="C1136" s="15"/>
      <c r="D1136" s="15"/>
      <c r="E1136" s="82"/>
      <c r="F1136" s="15"/>
      <c r="G1136" s="15"/>
      <c r="H1136" s="15"/>
      <c r="I1136" s="15"/>
      <c r="J1136" s="15"/>
      <c r="K1136" s="15"/>
      <c r="L1136" s="15"/>
      <c r="M1136" s="15"/>
      <c r="N1136" s="15"/>
      <c r="O1136" s="15"/>
      <c r="P1136" s="15"/>
      <c r="Q1136" s="15"/>
      <c r="R1136" s="15"/>
      <c r="V1136" s="240"/>
    </row>
    <row r="1137">
      <c r="A1137" s="15"/>
      <c r="B1137" s="15"/>
      <c r="C1137" s="15"/>
      <c r="D1137" s="15"/>
      <c r="E1137" s="82"/>
      <c r="F1137" s="15"/>
      <c r="G1137" s="15"/>
      <c r="H1137" s="15"/>
      <c r="I1137" s="15"/>
      <c r="J1137" s="15"/>
      <c r="K1137" s="15"/>
      <c r="L1137" s="15"/>
      <c r="M1137" s="15"/>
      <c r="N1137" s="15"/>
      <c r="O1137" s="15"/>
      <c r="P1137" s="15"/>
      <c r="Q1137" s="15"/>
      <c r="R1137" s="15"/>
      <c r="V1137" s="240"/>
    </row>
    <row r="1138">
      <c r="A1138" s="15"/>
      <c r="B1138" s="15"/>
      <c r="C1138" s="15"/>
      <c r="D1138" s="15"/>
      <c r="E1138" s="82"/>
      <c r="F1138" s="15"/>
      <c r="G1138" s="15"/>
      <c r="H1138" s="15"/>
      <c r="I1138" s="15"/>
      <c r="J1138" s="15"/>
      <c r="K1138" s="15"/>
      <c r="L1138" s="15"/>
      <c r="M1138" s="15"/>
      <c r="N1138" s="15"/>
      <c r="O1138" s="15"/>
      <c r="P1138" s="15"/>
      <c r="Q1138" s="15"/>
      <c r="R1138" s="15"/>
      <c r="V1138" s="240"/>
    </row>
    <row r="1139">
      <c r="A1139" s="15"/>
      <c r="B1139" s="15"/>
      <c r="C1139" s="15"/>
      <c r="D1139" s="15"/>
      <c r="E1139" s="82"/>
      <c r="F1139" s="15"/>
      <c r="G1139" s="15"/>
      <c r="H1139" s="15"/>
      <c r="I1139" s="15"/>
      <c r="J1139" s="15"/>
      <c r="K1139" s="15"/>
      <c r="L1139" s="15"/>
      <c r="M1139" s="15"/>
      <c r="N1139" s="15"/>
      <c r="O1139" s="15"/>
      <c r="P1139" s="15"/>
      <c r="Q1139" s="15"/>
      <c r="R1139" s="15"/>
      <c r="V1139" s="240"/>
    </row>
    <row r="1140">
      <c r="A1140" s="15"/>
      <c r="B1140" s="15"/>
      <c r="C1140" s="15"/>
      <c r="D1140" s="15"/>
      <c r="E1140" s="82"/>
      <c r="F1140" s="15"/>
      <c r="G1140" s="15"/>
      <c r="H1140" s="15"/>
      <c r="I1140" s="15"/>
      <c r="J1140" s="15"/>
      <c r="K1140" s="15"/>
      <c r="L1140" s="15"/>
      <c r="M1140" s="15"/>
      <c r="N1140" s="15"/>
      <c r="O1140" s="15"/>
      <c r="P1140" s="15"/>
      <c r="Q1140" s="15"/>
      <c r="R1140" s="15"/>
      <c r="V1140" s="240"/>
    </row>
    <row r="1141">
      <c r="A1141" s="15"/>
      <c r="B1141" s="15"/>
      <c r="C1141" s="15"/>
      <c r="D1141" s="15"/>
      <c r="E1141" s="82"/>
      <c r="F1141" s="15"/>
      <c r="G1141" s="15"/>
      <c r="H1141" s="15"/>
      <c r="I1141" s="15"/>
      <c r="J1141" s="15"/>
      <c r="K1141" s="15"/>
      <c r="L1141" s="15"/>
      <c r="M1141" s="15"/>
      <c r="N1141" s="15"/>
      <c r="O1141" s="15"/>
      <c r="P1141" s="15"/>
      <c r="Q1141" s="15"/>
      <c r="R1141" s="15"/>
      <c r="V1141" s="240"/>
    </row>
    <row r="1142">
      <c r="A1142" s="15"/>
      <c r="B1142" s="15"/>
      <c r="C1142" s="15"/>
      <c r="D1142" s="15"/>
      <c r="E1142" s="82"/>
      <c r="F1142" s="15"/>
      <c r="G1142" s="15"/>
      <c r="H1142" s="15"/>
      <c r="I1142" s="15"/>
      <c r="J1142" s="15"/>
      <c r="K1142" s="15"/>
      <c r="L1142" s="15"/>
      <c r="M1142" s="15"/>
      <c r="N1142" s="15"/>
      <c r="O1142" s="15"/>
      <c r="P1142" s="15"/>
      <c r="Q1142" s="15"/>
      <c r="R1142" s="15"/>
      <c r="V1142" s="240"/>
    </row>
    <row r="1143">
      <c r="A1143" s="15"/>
      <c r="B1143" s="15"/>
      <c r="C1143" s="15"/>
      <c r="D1143" s="15"/>
      <c r="E1143" s="82"/>
      <c r="F1143" s="15"/>
      <c r="G1143" s="15"/>
      <c r="H1143" s="15"/>
      <c r="I1143" s="15"/>
      <c r="J1143" s="15"/>
      <c r="K1143" s="15"/>
      <c r="L1143" s="15"/>
      <c r="M1143" s="15"/>
      <c r="N1143" s="15"/>
      <c r="O1143" s="15"/>
      <c r="P1143" s="15"/>
      <c r="Q1143" s="15"/>
      <c r="R1143" s="15"/>
      <c r="V1143" s="240"/>
    </row>
    <row r="1144">
      <c r="A1144" s="15"/>
      <c r="B1144" s="15"/>
      <c r="C1144" s="15"/>
      <c r="D1144" s="15"/>
      <c r="E1144" s="82"/>
      <c r="F1144" s="15"/>
      <c r="G1144" s="15"/>
      <c r="H1144" s="15"/>
      <c r="I1144" s="15"/>
      <c r="J1144" s="15"/>
      <c r="K1144" s="15"/>
      <c r="L1144" s="15"/>
      <c r="M1144" s="15"/>
      <c r="N1144" s="15"/>
      <c r="O1144" s="15"/>
      <c r="P1144" s="15"/>
      <c r="Q1144" s="15"/>
      <c r="R1144" s="15"/>
      <c r="V1144" s="240"/>
    </row>
    <row r="1145">
      <c r="A1145" s="15"/>
      <c r="B1145" s="15"/>
      <c r="C1145" s="15"/>
      <c r="D1145" s="15"/>
      <c r="E1145" s="82"/>
      <c r="F1145" s="15"/>
      <c r="G1145" s="15"/>
      <c r="H1145" s="15"/>
      <c r="I1145" s="15"/>
      <c r="J1145" s="15"/>
      <c r="K1145" s="15"/>
      <c r="L1145" s="15"/>
      <c r="M1145" s="15"/>
      <c r="N1145" s="15"/>
      <c r="O1145" s="15"/>
      <c r="P1145" s="15"/>
      <c r="Q1145" s="15"/>
      <c r="R1145" s="15"/>
      <c r="V1145" s="240"/>
    </row>
    <row r="1146">
      <c r="A1146" s="15"/>
      <c r="B1146" s="15"/>
      <c r="C1146" s="15"/>
      <c r="D1146" s="15"/>
      <c r="E1146" s="82"/>
      <c r="F1146" s="15"/>
      <c r="G1146" s="15"/>
      <c r="H1146" s="15"/>
      <c r="I1146" s="15"/>
      <c r="J1146" s="15"/>
      <c r="K1146" s="15"/>
      <c r="L1146" s="15"/>
      <c r="M1146" s="15"/>
      <c r="N1146" s="15"/>
      <c r="O1146" s="15"/>
      <c r="P1146" s="15"/>
      <c r="Q1146" s="15"/>
      <c r="R1146" s="15"/>
      <c r="V1146" s="240"/>
    </row>
    <row r="1147">
      <c r="A1147" s="15"/>
      <c r="B1147" s="15"/>
      <c r="C1147" s="15"/>
      <c r="D1147" s="15"/>
      <c r="E1147" s="82"/>
      <c r="F1147" s="15"/>
      <c r="G1147" s="15"/>
      <c r="H1147" s="15"/>
      <c r="I1147" s="15"/>
      <c r="J1147" s="15"/>
      <c r="K1147" s="15"/>
      <c r="L1147" s="15"/>
      <c r="M1147" s="15"/>
      <c r="N1147" s="15"/>
      <c r="O1147" s="15"/>
      <c r="P1147" s="15"/>
      <c r="Q1147" s="15"/>
      <c r="R1147" s="15"/>
      <c r="V1147" s="240"/>
    </row>
    <row r="1148">
      <c r="A1148" s="15"/>
      <c r="B1148" s="15"/>
      <c r="C1148" s="15"/>
      <c r="D1148" s="15"/>
      <c r="E1148" s="82"/>
      <c r="F1148" s="15"/>
      <c r="G1148" s="15"/>
      <c r="H1148" s="15"/>
      <c r="I1148" s="15"/>
      <c r="J1148" s="15"/>
      <c r="K1148" s="15"/>
      <c r="L1148" s="15"/>
      <c r="M1148" s="15"/>
      <c r="N1148" s="15"/>
      <c r="O1148" s="15"/>
      <c r="P1148" s="15"/>
      <c r="Q1148" s="15"/>
      <c r="R1148" s="15"/>
      <c r="V1148" s="240"/>
    </row>
    <row r="1149">
      <c r="A1149" s="15"/>
      <c r="B1149" s="15"/>
      <c r="C1149" s="15"/>
      <c r="D1149" s="15"/>
      <c r="E1149" s="82"/>
      <c r="F1149" s="15"/>
      <c r="G1149" s="15"/>
      <c r="H1149" s="15"/>
      <c r="I1149" s="15"/>
      <c r="J1149" s="15"/>
      <c r="K1149" s="15"/>
      <c r="L1149" s="15"/>
      <c r="M1149" s="15"/>
      <c r="N1149" s="15"/>
      <c r="O1149" s="15"/>
      <c r="P1149" s="15"/>
      <c r="Q1149" s="15"/>
      <c r="R1149" s="15"/>
      <c r="V1149" s="240"/>
    </row>
    <row r="1150">
      <c r="A1150" s="15"/>
      <c r="B1150" s="15"/>
      <c r="C1150" s="15"/>
      <c r="D1150" s="15"/>
      <c r="E1150" s="82"/>
      <c r="F1150" s="15"/>
      <c r="G1150" s="15"/>
      <c r="H1150" s="15"/>
      <c r="I1150" s="15"/>
      <c r="J1150" s="15"/>
      <c r="K1150" s="15"/>
      <c r="L1150" s="15"/>
      <c r="M1150" s="15"/>
      <c r="N1150" s="15"/>
      <c r="O1150" s="15"/>
      <c r="P1150" s="15"/>
      <c r="Q1150" s="15"/>
      <c r="R1150" s="15"/>
      <c r="V1150" s="240"/>
    </row>
    <row r="1151">
      <c r="A1151" s="15"/>
      <c r="B1151" s="15"/>
      <c r="C1151" s="15"/>
      <c r="D1151" s="15"/>
      <c r="E1151" s="82"/>
      <c r="F1151" s="15"/>
      <c r="G1151" s="15"/>
      <c r="H1151" s="15"/>
      <c r="I1151" s="15"/>
      <c r="J1151" s="15"/>
      <c r="K1151" s="15"/>
      <c r="L1151" s="15"/>
      <c r="M1151" s="15"/>
      <c r="N1151" s="15"/>
      <c r="O1151" s="15"/>
      <c r="P1151" s="15"/>
      <c r="Q1151" s="15"/>
      <c r="R1151" s="15"/>
      <c r="V1151" s="240"/>
    </row>
    <row r="1152">
      <c r="A1152" s="15"/>
      <c r="B1152" s="15"/>
      <c r="C1152" s="15"/>
      <c r="D1152" s="15"/>
      <c r="E1152" s="82"/>
      <c r="F1152" s="15"/>
      <c r="G1152" s="15"/>
      <c r="H1152" s="15"/>
      <c r="I1152" s="15"/>
      <c r="J1152" s="15"/>
      <c r="K1152" s="15"/>
      <c r="L1152" s="15"/>
      <c r="M1152" s="15"/>
      <c r="N1152" s="15"/>
      <c r="O1152" s="15"/>
      <c r="P1152" s="15"/>
      <c r="Q1152" s="15"/>
      <c r="R1152" s="15"/>
      <c r="V1152" s="240"/>
    </row>
    <row r="1153">
      <c r="A1153" s="15"/>
      <c r="B1153" s="15"/>
      <c r="C1153" s="15"/>
      <c r="D1153" s="15"/>
      <c r="E1153" s="82"/>
      <c r="F1153" s="15"/>
      <c r="G1153" s="15"/>
      <c r="H1153" s="15"/>
      <c r="I1153" s="15"/>
      <c r="J1153" s="15"/>
      <c r="K1153" s="15"/>
      <c r="L1153" s="15"/>
      <c r="M1153" s="15"/>
      <c r="N1153" s="15"/>
      <c r="O1153" s="15"/>
      <c r="P1153" s="15"/>
      <c r="Q1153" s="15"/>
      <c r="R1153" s="15"/>
      <c r="V1153" s="240"/>
    </row>
    <row r="1154">
      <c r="A1154" s="15"/>
      <c r="B1154" s="15"/>
      <c r="C1154" s="15"/>
      <c r="D1154" s="15"/>
      <c r="E1154" s="82"/>
      <c r="F1154" s="15"/>
      <c r="G1154" s="15"/>
      <c r="H1154" s="15"/>
      <c r="I1154" s="15"/>
      <c r="J1154" s="15"/>
      <c r="K1154" s="15"/>
      <c r="L1154" s="15"/>
      <c r="M1154" s="15"/>
      <c r="N1154" s="15"/>
      <c r="O1154" s="15"/>
      <c r="P1154" s="15"/>
      <c r="Q1154" s="15"/>
      <c r="R1154" s="15"/>
      <c r="V1154" s="240"/>
    </row>
    <row r="1155">
      <c r="A1155" s="15"/>
      <c r="B1155" s="15"/>
      <c r="C1155" s="15"/>
      <c r="D1155" s="15"/>
      <c r="E1155" s="82"/>
      <c r="F1155" s="15"/>
      <c r="G1155" s="15"/>
      <c r="H1155" s="15"/>
      <c r="I1155" s="15"/>
      <c r="J1155" s="15"/>
      <c r="K1155" s="15"/>
      <c r="L1155" s="15"/>
      <c r="M1155" s="15"/>
      <c r="N1155" s="15"/>
      <c r="O1155" s="15"/>
      <c r="P1155" s="15"/>
      <c r="Q1155" s="15"/>
      <c r="R1155" s="15"/>
      <c r="V1155" s="240"/>
    </row>
    <row r="1156">
      <c r="A1156" s="15"/>
      <c r="B1156" s="15"/>
      <c r="C1156" s="15"/>
      <c r="D1156" s="15"/>
      <c r="E1156" s="82"/>
      <c r="F1156" s="15"/>
      <c r="G1156" s="15"/>
      <c r="H1156" s="15"/>
      <c r="I1156" s="15"/>
      <c r="J1156" s="15"/>
      <c r="K1156" s="15"/>
      <c r="L1156" s="15"/>
      <c r="M1156" s="15"/>
      <c r="N1156" s="15"/>
      <c r="O1156" s="15"/>
      <c r="P1156" s="15"/>
      <c r="Q1156" s="15"/>
      <c r="R1156" s="15"/>
      <c r="V1156" s="240"/>
    </row>
    <row r="1157">
      <c r="A1157" s="15"/>
      <c r="B1157" s="15"/>
      <c r="C1157" s="15"/>
      <c r="D1157" s="15"/>
      <c r="E1157" s="82"/>
      <c r="F1157" s="15"/>
      <c r="G1157" s="15"/>
      <c r="H1157" s="15"/>
      <c r="I1157" s="15"/>
      <c r="J1157" s="15"/>
      <c r="K1157" s="15"/>
      <c r="L1157" s="15"/>
      <c r="M1157" s="15"/>
      <c r="N1157" s="15"/>
      <c r="O1157" s="15"/>
      <c r="P1157" s="15"/>
      <c r="Q1157" s="15"/>
      <c r="R1157" s="15"/>
      <c r="V1157" s="240"/>
    </row>
    <row r="1158">
      <c r="A1158" s="15"/>
      <c r="B1158" s="15"/>
      <c r="C1158" s="15"/>
      <c r="D1158" s="15"/>
      <c r="E1158" s="82"/>
      <c r="F1158" s="15"/>
      <c r="G1158" s="15"/>
      <c r="H1158" s="15"/>
      <c r="I1158" s="15"/>
      <c r="J1158" s="15"/>
      <c r="K1158" s="15"/>
      <c r="L1158" s="15"/>
      <c r="M1158" s="15"/>
      <c r="N1158" s="15"/>
      <c r="O1158" s="15"/>
      <c r="P1158" s="15"/>
      <c r="Q1158" s="15"/>
      <c r="R1158" s="15"/>
      <c r="V1158" s="240"/>
    </row>
    <row r="1159">
      <c r="A1159" s="15"/>
      <c r="B1159" s="15"/>
      <c r="C1159" s="15"/>
      <c r="D1159" s="15"/>
      <c r="E1159" s="82"/>
      <c r="F1159" s="15"/>
      <c r="G1159" s="15"/>
      <c r="H1159" s="15"/>
      <c r="I1159" s="15"/>
      <c r="J1159" s="15"/>
      <c r="K1159" s="15"/>
      <c r="L1159" s="15"/>
      <c r="M1159" s="15"/>
      <c r="N1159" s="15"/>
      <c r="O1159" s="15"/>
      <c r="P1159" s="15"/>
      <c r="Q1159" s="15"/>
      <c r="R1159" s="15"/>
      <c r="V1159" s="240"/>
    </row>
    <row r="1160">
      <c r="A1160" s="15"/>
      <c r="B1160" s="15"/>
      <c r="C1160" s="15"/>
      <c r="D1160" s="15"/>
      <c r="E1160" s="82"/>
      <c r="F1160" s="15"/>
      <c r="G1160" s="15"/>
      <c r="H1160" s="15"/>
      <c r="I1160" s="15"/>
      <c r="J1160" s="15"/>
      <c r="K1160" s="15"/>
      <c r="L1160" s="15"/>
      <c r="M1160" s="15"/>
      <c r="N1160" s="15"/>
      <c r="O1160" s="15"/>
      <c r="P1160" s="15"/>
      <c r="Q1160" s="15"/>
      <c r="R1160" s="15"/>
      <c r="V1160" s="240"/>
    </row>
    <row r="1161">
      <c r="A1161" s="15"/>
      <c r="B1161" s="15"/>
      <c r="C1161" s="15"/>
      <c r="D1161" s="15"/>
      <c r="E1161" s="82"/>
      <c r="F1161" s="15"/>
      <c r="G1161" s="15"/>
      <c r="H1161" s="15"/>
      <c r="I1161" s="15"/>
      <c r="J1161" s="15"/>
      <c r="K1161" s="15"/>
      <c r="L1161" s="15"/>
      <c r="M1161" s="15"/>
      <c r="N1161" s="15"/>
      <c r="O1161" s="15"/>
      <c r="P1161" s="15"/>
      <c r="Q1161" s="15"/>
      <c r="R1161" s="15"/>
      <c r="V1161" s="240"/>
    </row>
    <row r="1162">
      <c r="A1162" s="15"/>
      <c r="B1162" s="15"/>
      <c r="C1162" s="15"/>
      <c r="D1162" s="15"/>
      <c r="E1162" s="82"/>
      <c r="F1162" s="15"/>
      <c r="G1162" s="15"/>
      <c r="H1162" s="15"/>
      <c r="I1162" s="15"/>
      <c r="J1162" s="15"/>
      <c r="K1162" s="15"/>
      <c r="L1162" s="15"/>
      <c r="M1162" s="15"/>
      <c r="N1162" s="15"/>
      <c r="O1162" s="15"/>
      <c r="P1162" s="15"/>
      <c r="Q1162" s="15"/>
      <c r="R1162" s="15"/>
      <c r="V1162" s="240"/>
    </row>
    <row r="1163">
      <c r="A1163" s="15"/>
      <c r="B1163" s="15"/>
      <c r="C1163" s="15"/>
      <c r="D1163" s="15"/>
      <c r="E1163" s="82"/>
      <c r="F1163" s="15"/>
      <c r="G1163" s="15"/>
      <c r="H1163" s="15"/>
      <c r="I1163" s="15"/>
      <c r="J1163" s="15"/>
      <c r="K1163" s="15"/>
      <c r="L1163" s="15"/>
      <c r="M1163" s="15"/>
      <c r="N1163" s="15"/>
      <c r="O1163" s="15"/>
      <c r="P1163" s="15"/>
      <c r="Q1163" s="15"/>
      <c r="R1163" s="15"/>
      <c r="V1163" s="240"/>
    </row>
    <row r="1164">
      <c r="A1164" s="15"/>
      <c r="B1164" s="15"/>
      <c r="C1164" s="15"/>
      <c r="D1164" s="15"/>
      <c r="E1164" s="82"/>
      <c r="F1164" s="15"/>
      <c r="G1164" s="15"/>
      <c r="H1164" s="15"/>
      <c r="I1164" s="15"/>
      <c r="J1164" s="15"/>
      <c r="K1164" s="15"/>
      <c r="L1164" s="15"/>
      <c r="M1164" s="15"/>
      <c r="N1164" s="15"/>
      <c r="O1164" s="15"/>
      <c r="P1164" s="15"/>
      <c r="Q1164" s="15"/>
      <c r="R1164" s="15"/>
      <c r="V1164" s="240"/>
    </row>
    <row r="1165">
      <c r="A1165" s="15"/>
      <c r="B1165" s="15"/>
      <c r="C1165" s="15"/>
      <c r="D1165" s="15"/>
      <c r="E1165" s="82"/>
      <c r="F1165" s="15"/>
      <c r="G1165" s="15"/>
      <c r="H1165" s="15"/>
      <c r="I1165" s="15"/>
      <c r="J1165" s="15"/>
      <c r="K1165" s="15"/>
      <c r="L1165" s="15"/>
      <c r="M1165" s="15"/>
      <c r="N1165" s="15"/>
      <c r="O1165" s="15"/>
      <c r="P1165" s="15"/>
      <c r="Q1165" s="15"/>
      <c r="R1165" s="15"/>
      <c r="V1165" s="240"/>
    </row>
    <row r="1166">
      <c r="A1166" s="15"/>
      <c r="B1166" s="15"/>
      <c r="C1166" s="15"/>
      <c r="D1166" s="15"/>
      <c r="E1166" s="82"/>
      <c r="F1166" s="15"/>
      <c r="G1166" s="15"/>
      <c r="H1166" s="15"/>
      <c r="I1166" s="15"/>
      <c r="J1166" s="15"/>
      <c r="K1166" s="15"/>
      <c r="L1166" s="15"/>
      <c r="M1166" s="15"/>
      <c r="N1166" s="15"/>
      <c r="O1166" s="15"/>
      <c r="P1166" s="15"/>
      <c r="Q1166" s="15"/>
      <c r="R1166" s="15"/>
      <c r="V1166" s="240"/>
    </row>
    <row r="1167">
      <c r="A1167" s="15"/>
      <c r="B1167" s="15"/>
      <c r="C1167" s="15"/>
      <c r="D1167" s="15"/>
      <c r="E1167" s="82"/>
      <c r="F1167" s="15"/>
      <c r="G1167" s="15"/>
      <c r="H1167" s="15"/>
      <c r="I1167" s="15"/>
      <c r="J1167" s="15"/>
      <c r="K1167" s="15"/>
      <c r="L1167" s="15"/>
      <c r="M1167" s="15"/>
      <c r="N1167" s="15"/>
      <c r="O1167" s="15"/>
      <c r="P1167" s="15"/>
      <c r="Q1167" s="15"/>
      <c r="R1167" s="15"/>
      <c r="V1167" s="240"/>
    </row>
    <row r="1168">
      <c r="A1168" s="15"/>
      <c r="B1168" s="15"/>
      <c r="C1168" s="15"/>
      <c r="D1168" s="15"/>
      <c r="E1168" s="82"/>
      <c r="F1168" s="15"/>
      <c r="G1168" s="15"/>
      <c r="H1168" s="15"/>
      <c r="I1168" s="15"/>
      <c r="J1168" s="15"/>
      <c r="K1168" s="15"/>
      <c r="L1168" s="15"/>
      <c r="M1168" s="15"/>
      <c r="N1168" s="15"/>
      <c r="O1168" s="15"/>
      <c r="P1168" s="15"/>
      <c r="Q1168" s="15"/>
      <c r="R1168" s="15"/>
      <c r="V1168" s="240"/>
    </row>
    <row r="1169">
      <c r="A1169" s="15"/>
      <c r="B1169" s="15"/>
      <c r="C1169" s="15"/>
      <c r="D1169" s="15"/>
      <c r="E1169" s="82"/>
      <c r="F1169" s="15"/>
      <c r="G1169" s="15"/>
      <c r="H1169" s="15"/>
      <c r="I1169" s="15"/>
      <c r="J1169" s="15"/>
      <c r="K1169" s="15"/>
      <c r="L1169" s="15"/>
      <c r="M1169" s="15"/>
      <c r="N1169" s="15"/>
      <c r="O1169" s="15"/>
      <c r="P1169" s="15"/>
      <c r="Q1169" s="15"/>
      <c r="R1169" s="15"/>
      <c r="V1169" s="240"/>
    </row>
    <row r="1170">
      <c r="A1170" s="15"/>
      <c r="B1170" s="15"/>
      <c r="C1170" s="15"/>
      <c r="D1170" s="15"/>
      <c r="E1170" s="82"/>
      <c r="F1170" s="15"/>
      <c r="G1170" s="15"/>
      <c r="H1170" s="15"/>
      <c r="I1170" s="15"/>
      <c r="J1170" s="15"/>
      <c r="K1170" s="15"/>
      <c r="L1170" s="15"/>
      <c r="M1170" s="15"/>
      <c r="N1170" s="15"/>
      <c r="O1170" s="15"/>
      <c r="P1170" s="15"/>
      <c r="Q1170" s="15"/>
      <c r="R1170" s="15"/>
      <c r="V1170" s="240"/>
    </row>
    <row r="1171">
      <c r="A1171" s="15"/>
      <c r="B1171" s="15"/>
      <c r="C1171" s="15"/>
      <c r="D1171" s="15"/>
      <c r="E1171" s="82"/>
      <c r="F1171" s="15"/>
      <c r="G1171" s="15"/>
      <c r="H1171" s="15"/>
      <c r="I1171" s="15"/>
      <c r="J1171" s="15"/>
      <c r="K1171" s="15"/>
      <c r="L1171" s="15"/>
      <c r="M1171" s="15"/>
      <c r="N1171" s="15"/>
      <c r="O1171" s="15"/>
      <c r="P1171" s="15"/>
      <c r="Q1171" s="15"/>
      <c r="R1171" s="15"/>
      <c r="V1171" s="240"/>
    </row>
    <row r="1172">
      <c r="A1172" s="15"/>
      <c r="B1172" s="15"/>
      <c r="C1172" s="15"/>
      <c r="D1172" s="15"/>
      <c r="E1172" s="82"/>
      <c r="F1172" s="15"/>
      <c r="G1172" s="15"/>
      <c r="H1172" s="15"/>
      <c r="I1172" s="15"/>
      <c r="J1172" s="15"/>
      <c r="K1172" s="15"/>
      <c r="L1172" s="15"/>
      <c r="M1172" s="15"/>
      <c r="N1172" s="15"/>
      <c r="O1172" s="15"/>
      <c r="P1172" s="15"/>
      <c r="Q1172" s="15"/>
      <c r="R1172" s="15"/>
      <c r="V1172" s="240"/>
    </row>
    <row r="1173">
      <c r="A1173" s="15"/>
      <c r="B1173" s="15"/>
      <c r="C1173" s="15"/>
      <c r="D1173" s="15"/>
      <c r="E1173" s="82"/>
      <c r="F1173" s="15"/>
      <c r="G1173" s="15"/>
      <c r="H1173" s="15"/>
      <c r="I1173" s="15"/>
      <c r="J1173" s="15"/>
      <c r="K1173" s="15"/>
      <c r="L1173" s="15"/>
      <c r="M1173" s="15"/>
      <c r="N1173" s="15"/>
      <c r="O1173" s="15"/>
      <c r="P1173" s="15"/>
      <c r="Q1173" s="15"/>
      <c r="R1173" s="15"/>
      <c r="V1173" s="240"/>
    </row>
    <row r="1174">
      <c r="A1174" s="15"/>
      <c r="B1174" s="15"/>
      <c r="C1174" s="15"/>
      <c r="D1174" s="15"/>
      <c r="E1174" s="82"/>
      <c r="F1174" s="15"/>
      <c r="G1174" s="15"/>
      <c r="H1174" s="15"/>
      <c r="I1174" s="15"/>
      <c r="J1174" s="15"/>
      <c r="K1174" s="15"/>
      <c r="L1174" s="15"/>
      <c r="M1174" s="15"/>
      <c r="N1174" s="15"/>
      <c r="O1174" s="15"/>
      <c r="P1174" s="15"/>
      <c r="Q1174" s="15"/>
      <c r="R1174" s="15"/>
      <c r="V1174" s="240"/>
    </row>
    <row r="1175">
      <c r="A1175" s="15"/>
      <c r="B1175" s="15"/>
      <c r="C1175" s="15"/>
      <c r="D1175" s="15"/>
      <c r="E1175" s="82"/>
      <c r="F1175" s="15"/>
      <c r="G1175" s="15"/>
      <c r="H1175" s="15"/>
      <c r="I1175" s="15"/>
      <c r="J1175" s="15"/>
      <c r="K1175" s="15"/>
      <c r="L1175" s="15"/>
      <c r="M1175" s="15"/>
      <c r="N1175" s="15"/>
      <c r="O1175" s="15"/>
      <c r="P1175" s="15"/>
      <c r="Q1175" s="15"/>
      <c r="R1175" s="15"/>
      <c r="V1175" s="240"/>
    </row>
    <row r="1176">
      <c r="A1176" s="15"/>
      <c r="B1176" s="15"/>
      <c r="C1176" s="15"/>
      <c r="D1176" s="15"/>
      <c r="E1176" s="82"/>
      <c r="F1176" s="15"/>
      <c r="G1176" s="15"/>
      <c r="H1176" s="15"/>
      <c r="I1176" s="15"/>
      <c r="J1176" s="15"/>
      <c r="K1176" s="15"/>
      <c r="L1176" s="15"/>
      <c r="M1176" s="15"/>
      <c r="N1176" s="15"/>
      <c r="O1176" s="15"/>
      <c r="P1176" s="15"/>
      <c r="Q1176" s="15"/>
      <c r="R1176" s="15"/>
      <c r="V1176" s="240"/>
    </row>
    <row r="1177">
      <c r="A1177" s="15"/>
      <c r="B1177" s="15"/>
      <c r="C1177" s="15"/>
      <c r="D1177" s="15"/>
      <c r="E1177" s="82"/>
      <c r="F1177" s="15"/>
      <c r="G1177" s="15"/>
      <c r="H1177" s="15"/>
      <c r="I1177" s="15"/>
      <c r="J1177" s="15"/>
      <c r="K1177" s="15"/>
      <c r="L1177" s="15"/>
      <c r="M1177" s="15"/>
      <c r="N1177" s="15"/>
      <c r="O1177" s="15"/>
      <c r="P1177" s="15"/>
      <c r="Q1177" s="15"/>
      <c r="R1177" s="15"/>
      <c r="V1177" s="240"/>
    </row>
    <row r="1178">
      <c r="A1178" s="15"/>
      <c r="B1178" s="15"/>
      <c r="C1178" s="15"/>
      <c r="D1178" s="15"/>
      <c r="E1178" s="82"/>
      <c r="F1178" s="15"/>
      <c r="G1178" s="15"/>
      <c r="H1178" s="15"/>
      <c r="I1178" s="15"/>
      <c r="J1178" s="15"/>
      <c r="K1178" s="15"/>
      <c r="L1178" s="15"/>
      <c r="M1178" s="15"/>
      <c r="N1178" s="15"/>
      <c r="O1178" s="15"/>
      <c r="P1178" s="15"/>
      <c r="Q1178" s="15"/>
      <c r="R1178" s="15"/>
      <c r="V1178" s="240"/>
    </row>
    <row r="1179">
      <c r="A1179" s="15"/>
      <c r="B1179" s="15"/>
      <c r="C1179" s="15"/>
      <c r="D1179" s="15"/>
      <c r="E1179" s="82"/>
      <c r="F1179" s="15"/>
      <c r="G1179" s="15"/>
      <c r="H1179" s="15"/>
      <c r="I1179" s="15"/>
      <c r="J1179" s="15"/>
      <c r="K1179" s="15"/>
      <c r="L1179" s="15"/>
      <c r="M1179" s="15"/>
      <c r="N1179" s="15"/>
      <c r="O1179" s="15"/>
      <c r="P1179" s="15"/>
      <c r="Q1179" s="15"/>
      <c r="R1179" s="15"/>
      <c r="V1179" s="240"/>
    </row>
    <row r="1180">
      <c r="A1180" s="15"/>
      <c r="B1180" s="15"/>
      <c r="C1180" s="15"/>
      <c r="D1180" s="15"/>
      <c r="E1180" s="82"/>
      <c r="F1180" s="15"/>
      <c r="G1180" s="15"/>
      <c r="H1180" s="15"/>
      <c r="I1180" s="15"/>
      <c r="J1180" s="15"/>
      <c r="K1180" s="15"/>
      <c r="L1180" s="15"/>
      <c r="M1180" s="15"/>
      <c r="N1180" s="15"/>
      <c r="O1180" s="15"/>
      <c r="P1180" s="15"/>
      <c r="Q1180" s="15"/>
      <c r="R1180" s="15"/>
      <c r="V1180" s="240"/>
    </row>
    <row r="1181">
      <c r="A1181" s="15"/>
      <c r="B1181" s="15"/>
      <c r="C1181" s="15"/>
      <c r="D1181" s="15"/>
      <c r="E1181" s="82"/>
      <c r="F1181" s="15"/>
      <c r="G1181" s="15"/>
      <c r="H1181" s="15"/>
      <c r="I1181" s="15"/>
      <c r="J1181" s="15"/>
      <c r="K1181" s="15"/>
      <c r="L1181" s="15"/>
      <c r="M1181" s="15"/>
      <c r="N1181" s="15"/>
      <c r="O1181" s="15"/>
      <c r="P1181" s="15"/>
      <c r="Q1181" s="15"/>
      <c r="R1181" s="15"/>
      <c r="V1181" s="240"/>
    </row>
    <row r="1182">
      <c r="A1182" s="15"/>
      <c r="B1182" s="15"/>
      <c r="C1182" s="15"/>
      <c r="D1182" s="15"/>
      <c r="E1182" s="82"/>
      <c r="F1182" s="15"/>
      <c r="G1182" s="15"/>
      <c r="H1182" s="15"/>
      <c r="I1182" s="15"/>
      <c r="J1182" s="15"/>
      <c r="K1182" s="15"/>
      <c r="L1182" s="15"/>
      <c r="M1182" s="15"/>
      <c r="N1182" s="15"/>
      <c r="O1182" s="15"/>
      <c r="P1182" s="15"/>
      <c r="Q1182" s="15"/>
      <c r="R1182" s="15"/>
      <c r="V1182" s="240"/>
    </row>
    <row r="1183">
      <c r="A1183" s="15"/>
      <c r="B1183" s="15"/>
      <c r="C1183" s="15"/>
      <c r="D1183" s="15"/>
      <c r="E1183" s="82"/>
      <c r="F1183" s="15"/>
      <c r="G1183" s="15"/>
      <c r="H1183" s="15"/>
      <c r="I1183" s="15"/>
      <c r="J1183" s="15"/>
      <c r="K1183" s="15"/>
      <c r="L1183" s="15"/>
      <c r="M1183" s="15"/>
      <c r="N1183" s="15"/>
      <c r="O1183" s="15"/>
      <c r="P1183" s="15"/>
      <c r="Q1183" s="15"/>
      <c r="R1183" s="15"/>
      <c r="V1183" s="240"/>
    </row>
    <row r="1184">
      <c r="A1184" s="15"/>
      <c r="B1184" s="15"/>
      <c r="C1184" s="15"/>
      <c r="D1184" s="15"/>
      <c r="E1184" s="82"/>
      <c r="F1184" s="15"/>
      <c r="G1184" s="15"/>
      <c r="H1184" s="15"/>
      <c r="I1184" s="15"/>
      <c r="J1184" s="15"/>
      <c r="K1184" s="15"/>
      <c r="L1184" s="15"/>
      <c r="M1184" s="15"/>
      <c r="N1184" s="15"/>
      <c r="O1184" s="15"/>
      <c r="P1184" s="15"/>
      <c r="Q1184" s="15"/>
      <c r="R1184" s="15"/>
      <c r="V1184" s="240"/>
    </row>
    <row r="1185">
      <c r="A1185" s="15"/>
      <c r="B1185" s="15"/>
      <c r="C1185" s="15"/>
      <c r="D1185" s="15"/>
      <c r="E1185" s="82"/>
      <c r="F1185" s="15"/>
      <c r="G1185" s="15"/>
      <c r="H1185" s="15"/>
      <c r="I1185" s="15"/>
      <c r="J1185" s="15"/>
      <c r="K1185" s="15"/>
      <c r="L1185" s="15"/>
      <c r="M1185" s="15"/>
      <c r="N1185" s="15"/>
      <c r="O1185" s="15"/>
      <c r="P1185" s="15"/>
      <c r="Q1185" s="15"/>
      <c r="R1185" s="15"/>
      <c r="V1185" s="240"/>
    </row>
    <row r="1186">
      <c r="A1186" s="15"/>
      <c r="B1186" s="15"/>
      <c r="C1186" s="15"/>
      <c r="D1186" s="15"/>
      <c r="E1186" s="82"/>
      <c r="F1186" s="15"/>
      <c r="G1186" s="15"/>
      <c r="H1186" s="15"/>
      <c r="I1186" s="15"/>
      <c r="J1186" s="15"/>
      <c r="K1186" s="15"/>
      <c r="L1186" s="15"/>
      <c r="M1186" s="15"/>
      <c r="N1186" s="15"/>
      <c r="O1186" s="15"/>
      <c r="P1186" s="15"/>
      <c r="Q1186" s="15"/>
      <c r="R1186" s="15"/>
      <c r="V1186" s="240"/>
    </row>
    <row r="1187">
      <c r="A1187" s="15"/>
      <c r="B1187" s="15"/>
      <c r="C1187" s="15"/>
      <c r="D1187" s="15"/>
      <c r="E1187" s="82"/>
      <c r="F1187" s="15"/>
      <c r="G1187" s="15"/>
      <c r="H1187" s="15"/>
      <c r="I1187" s="15"/>
      <c r="J1187" s="15"/>
      <c r="K1187" s="15"/>
      <c r="L1187" s="15"/>
      <c r="M1187" s="15"/>
      <c r="N1187" s="15"/>
      <c r="O1187" s="15"/>
      <c r="P1187" s="15"/>
      <c r="Q1187" s="15"/>
      <c r="R1187" s="15"/>
      <c r="V1187" s="240"/>
    </row>
    <row r="1188">
      <c r="A1188" s="15"/>
      <c r="B1188" s="15"/>
      <c r="C1188" s="15"/>
      <c r="D1188" s="15"/>
      <c r="E1188" s="82"/>
      <c r="F1188" s="15"/>
      <c r="G1188" s="15"/>
      <c r="H1188" s="15"/>
      <c r="I1188" s="15"/>
      <c r="J1188" s="15"/>
      <c r="K1188" s="15"/>
      <c r="L1188" s="15"/>
      <c r="M1188" s="15"/>
      <c r="N1188" s="15"/>
      <c r="O1188" s="15"/>
      <c r="P1188" s="15"/>
      <c r="Q1188" s="15"/>
      <c r="R1188" s="15"/>
      <c r="V1188" s="240"/>
    </row>
    <row r="1189">
      <c r="A1189" s="15"/>
      <c r="B1189" s="15"/>
      <c r="C1189" s="15"/>
      <c r="D1189" s="15"/>
      <c r="E1189" s="82"/>
      <c r="F1189" s="15"/>
      <c r="G1189" s="15"/>
      <c r="H1189" s="15"/>
      <c r="I1189" s="15"/>
      <c r="J1189" s="15"/>
      <c r="K1189" s="15"/>
      <c r="L1189" s="15"/>
      <c r="M1189" s="15"/>
      <c r="N1189" s="15"/>
      <c r="O1189" s="15"/>
      <c r="P1189" s="15"/>
      <c r="Q1189" s="15"/>
      <c r="R1189" s="15"/>
      <c r="V1189" s="240"/>
    </row>
    <row r="1190">
      <c r="A1190" s="15"/>
      <c r="B1190" s="15"/>
      <c r="C1190" s="15"/>
      <c r="D1190" s="15"/>
      <c r="E1190" s="82"/>
      <c r="F1190" s="15"/>
      <c r="G1190" s="15"/>
      <c r="H1190" s="15"/>
      <c r="I1190" s="15"/>
      <c r="J1190" s="15"/>
      <c r="K1190" s="15"/>
      <c r="L1190" s="15"/>
      <c r="M1190" s="15"/>
      <c r="N1190" s="15"/>
      <c r="O1190" s="15"/>
      <c r="P1190" s="15"/>
      <c r="Q1190" s="15"/>
      <c r="R1190" s="15"/>
      <c r="V1190" s="240"/>
    </row>
    <row r="1191">
      <c r="A1191" s="15"/>
      <c r="B1191" s="15"/>
      <c r="C1191" s="15"/>
      <c r="D1191" s="15"/>
      <c r="E1191" s="82"/>
      <c r="F1191" s="15"/>
      <c r="G1191" s="15"/>
      <c r="H1191" s="15"/>
      <c r="I1191" s="15"/>
      <c r="J1191" s="15"/>
      <c r="K1191" s="15"/>
      <c r="L1191" s="15"/>
      <c r="M1191" s="15"/>
      <c r="N1191" s="15"/>
      <c r="O1191" s="15"/>
      <c r="P1191" s="15"/>
      <c r="Q1191" s="15"/>
      <c r="R1191" s="15"/>
      <c r="V1191" s="240"/>
    </row>
    <row r="1192">
      <c r="A1192" s="15"/>
      <c r="B1192" s="15"/>
      <c r="C1192" s="15"/>
      <c r="D1192" s="15"/>
      <c r="E1192" s="82"/>
      <c r="F1192" s="15"/>
      <c r="G1192" s="15"/>
      <c r="H1192" s="15"/>
      <c r="I1192" s="15"/>
      <c r="J1192" s="15"/>
      <c r="K1192" s="15"/>
      <c r="L1192" s="15"/>
      <c r="M1192" s="15"/>
      <c r="N1192" s="15"/>
      <c r="O1192" s="15"/>
      <c r="P1192" s="15"/>
      <c r="Q1192" s="15"/>
      <c r="R1192" s="15"/>
      <c r="V1192" s="240"/>
    </row>
    <row r="1193">
      <c r="A1193" s="15"/>
      <c r="B1193" s="15"/>
      <c r="C1193" s="15"/>
      <c r="D1193" s="15"/>
      <c r="E1193" s="82"/>
      <c r="F1193" s="15"/>
      <c r="G1193" s="15"/>
      <c r="H1193" s="15"/>
      <c r="I1193" s="15"/>
      <c r="J1193" s="15"/>
      <c r="K1193" s="15"/>
      <c r="L1193" s="15"/>
      <c r="M1193" s="15"/>
      <c r="N1193" s="15"/>
      <c r="O1193" s="15"/>
      <c r="P1193" s="15"/>
      <c r="Q1193" s="15"/>
      <c r="R1193" s="15"/>
      <c r="V1193" s="240"/>
    </row>
    <row r="1194">
      <c r="A1194" s="15"/>
      <c r="B1194" s="15"/>
      <c r="C1194" s="15"/>
      <c r="D1194" s="15"/>
      <c r="E1194" s="82"/>
      <c r="F1194" s="15"/>
      <c r="G1194" s="15"/>
      <c r="H1194" s="15"/>
      <c r="I1194" s="15"/>
      <c r="J1194" s="15"/>
      <c r="K1194" s="15"/>
      <c r="L1194" s="15"/>
      <c r="M1194" s="15"/>
      <c r="N1194" s="15"/>
      <c r="O1194" s="15"/>
      <c r="P1194" s="15"/>
      <c r="Q1194" s="15"/>
      <c r="R1194" s="15"/>
      <c r="V1194" s="240"/>
    </row>
    <row r="1195">
      <c r="A1195" s="15"/>
      <c r="B1195" s="15"/>
      <c r="C1195" s="15"/>
      <c r="D1195" s="15"/>
      <c r="E1195" s="82"/>
      <c r="F1195" s="15"/>
      <c r="G1195" s="15"/>
      <c r="H1195" s="15"/>
      <c r="I1195" s="15"/>
      <c r="J1195" s="15"/>
      <c r="K1195" s="15"/>
      <c r="L1195" s="15"/>
      <c r="M1195" s="15"/>
      <c r="N1195" s="15"/>
      <c r="O1195" s="15"/>
      <c r="P1195" s="15"/>
      <c r="Q1195" s="15"/>
      <c r="R1195" s="15"/>
      <c r="V1195" s="240"/>
    </row>
    <row r="1196">
      <c r="A1196" s="15"/>
      <c r="B1196" s="15"/>
      <c r="C1196" s="15"/>
      <c r="D1196" s="15"/>
      <c r="E1196" s="82"/>
      <c r="F1196" s="15"/>
      <c r="G1196" s="15"/>
      <c r="H1196" s="15"/>
      <c r="I1196" s="15"/>
      <c r="J1196" s="15"/>
      <c r="K1196" s="15"/>
      <c r="L1196" s="15"/>
      <c r="M1196" s="15"/>
      <c r="N1196" s="15"/>
      <c r="O1196" s="15"/>
      <c r="P1196" s="15"/>
      <c r="Q1196" s="15"/>
      <c r="R1196" s="15"/>
      <c r="V1196" s="240"/>
    </row>
    <row r="1197">
      <c r="A1197" s="15"/>
      <c r="B1197" s="15"/>
      <c r="C1197" s="15"/>
      <c r="D1197" s="15"/>
      <c r="E1197" s="82"/>
      <c r="F1197" s="15"/>
      <c r="G1197" s="15"/>
      <c r="H1197" s="15"/>
      <c r="I1197" s="15"/>
      <c r="J1197" s="15"/>
      <c r="K1197" s="15"/>
      <c r="L1197" s="15"/>
      <c r="M1197" s="15"/>
      <c r="N1197" s="15"/>
      <c r="O1197" s="15"/>
      <c r="P1197" s="15"/>
      <c r="Q1197" s="15"/>
      <c r="R1197" s="15"/>
      <c r="V1197" s="240"/>
    </row>
  </sheetData>
  <autoFilter ref="$A$2:$AG$214"/>
  <mergeCells count="4">
    <mergeCell ref="M1:P1"/>
    <mergeCell ref="G209:L209"/>
    <mergeCell ref="L210:M210"/>
    <mergeCell ref="D236:E236"/>
  </mergeCells>
  <conditionalFormatting sqref="S1:S208 S210:S1197">
    <cfRule type="cellIs" dxfId="0" priority="1" operator="greaterThan">
      <formula>0</formula>
    </cfRule>
  </conditionalFormatting>
  <dataValidations>
    <dataValidation type="list" allowBlank="1" showErrorMessage="1" sqref="K3:K208">
      <formula1>LISTA!$B$2:$B$100</formula1>
    </dataValidation>
    <dataValidation type="list" allowBlank="1" showErrorMessage="1" sqref="L5:L208">
      <formula1>LISTA!$A$2:$A$10</formula1>
    </dataValidation>
    <dataValidation type="custom" allowBlank="1" showDropDown="1" sqref="C217:D217 C218">
      <formula1>OR(NOT(ISERROR(DATEVALUE(C217))), AND(ISNUMBER(C217), LEFT(CELL("format", C217))="D"))</formula1>
    </dataValidation>
    <dataValidation type="list" allowBlank="1" showErrorMessage="1" sqref="Q3:Q208">
      <formula1>"MARI - NICOLE,DANA - NICOLE,NICOLE,SANTY - NICOLE,M-S-Nic,M-D-N,D-S-Nic,Todos,Nicole - Jose"</formula1>
    </dataValidation>
    <dataValidation type="list" allowBlank="1" showErrorMessage="1" sqref="P3:P208">
      <formula1>LISTA!$C$8:$C$14</formula1>
    </dataValidation>
    <dataValidation type="custom" allowBlank="1" showDropDown="1" showErrorMessage="1" sqref="B3:B4 B5:C35 B36 J3:J156 B37:C208 J158:J208">
      <formula1>OR(NOT(ISERROR(DATEVALUE(B3))), AND(ISNUMBER(B3), LEFT(CELL("format", B3))="D"))</formula1>
    </dataValidation>
  </dataValidation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7.75"/>
    <col customWidth="1" min="2" max="2" width="24.5"/>
    <col customWidth="1" min="3" max="5" width="22.63"/>
    <col customWidth="1" min="8" max="8" width="15.75"/>
    <col hidden="1" min="11" max="11" width="12.63"/>
    <col hidden="1" min="13" max="15" width="12.63"/>
    <col customWidth="1" min="16" max="16" width="138.75"/>
  </cols>
  <sheetData>
    <row r="1">
      <c r="A1" s="917"/>
      <c r="B1" s="917"/>
      <c r="C1" s="917"/>
      <c r="D1" s="917"/>
      <c r="E1" s="918"/>
      <c r="F1" s="918"/>
      <c r="G1" s="918"/>
      <c r="H1" s="918"/>
    </row>
    <row r="2">
      <c r="A2" s="919" t="s">
        <v>5947</v>
      </c>
      <c r="B2" s="919" t="s">
        <v>5948</v>
      </c>
      <c r="C2" s="919" t="s">
        <v>5949</v>
      </c>
      <c r="D2" s="919" t="s">
        <v>5950</v>
      </c>
      <c r="E2" s="124"/>
      <c r="F2" s="124"/>
      <c r="G2" s="124"/>
      <c r="H2" s="124"/>
      <c r="I2" s="695"/>
      <c r="J2" s="124"/>
      <c r="K2" s="124"/>
      <c r="L2" s="124"/>
      <c r="M2" s="124"/>
      <c r="N2" s="920"/>
      <c r="O2" s="591"/>
    </row>
    <row r="3">
      <c r="A3" s="12">
        <v>2022.0</v>
      </c>
      <c r="B3" s="605" t="s">
        <v>5951</v>
      </c>
      <c r="C3" s="23" t="str">
        <f>'MARZO 2022'!M29</f>
        <v/>
      </c>
      <c r="D3" s="23">
        <f>'ENERO 2022'!N119</f>
        <v>95097.2</v>
      </c>
      <c r="F3" s="12"/>
      <c r="H3" s="12"/>
      <c r="I3" s="921"/>
      <c r="J3" s="922"/>
    </row>
    <row r="4">
      <c r="A4" s="12">
        <v>2022.0</v>
      </c>
      <c r="B4" s="605" t="s">
        <v>5952</v>
      </c>
      <c r="C4" s="23" t="str">
        <f>ABRIL2022!M24</f>
        <v/>
      </c>
      <c r="D4" s="23">
        <f>'FEBRERO 2022'!N65</f>
        <v>82325.4</v>
      </c>
      <c r="F4" s="12"/>
      <c r="H4" s="12"/>
      <c r="I4" s="921"/>
      <c r="J4" s="922"/>
    </row>
    <row r="5">
      <c r="A5" s="12">
        <v>2022.0</v>
      </c>
      <c r="B5" s="605" t="s">
        <v>5953</v>
      </c>
      <c r="C5" s="923">
        <f>'MARZO 2022'!M31</f>
        <v>10000</v>
      </c>
      <c r="D5" s="23">
        <f>'MARZO 2022'!M27</f>
        <v>17900.4</v>
      </c>
      <c r="F5" s="12"/>
      <c r="H5" s="12"/>
      <c r="I5" s="921"/>
      <c r="J5" s="922"/>
    </row>
    <row r="6">
      <c r="A6" s="12">
        <v>2022.0</v>
      </c>
      <c r="B6" s="605" t="s">
        <v>5954</v>
      </c>
      <c r="C6" s="923">
        <f>ABRIL2022!M26</f>
        <v>10000</v>
      </c>
      <c r="D6" s="23">
        <f>ABRIL2022!M22</f>
        <v>7462.4</v>
      </c>
      <c r="F6" s="12"/>
      <c r="H6" s="12"/>
      <c r="I6" s="921"/>
      <c r="J6" s="922"/>
    </row>
    <row r="7">
      <c r="A7" s="12">
        <v>2022.0</v>
      </c>
      <c r="B7" s="605" t="s">
        <v>5955</v>
      </c>
      <c r="C7" s="923">
        <f>'MAYO 2022'!M20</f>
        <v>10000</v>
      </c>
      <c r="D7" s="23">
        <f>'MAYO 2022'!M16</f>
        <v>9150</v>
      </c>
      <c r="F7" s="12"/>
      <c r="H7" s="12"/>
      <c r="I7" s="921"/>
      <c r="J7" s="922"/>
    </row>
    <row r="8">
      <c r="A8" s="12">
        <v>2022.0</v>
      </c>
      <c r="B8" s="605" t="s">
        <v>5956</v>
      </c>
      <c r="C8" s="605">
        <v>0.0</v>
      </c>
      <c r="D8" s="605">
        <v>0.0</v>
      </c>
      <c r="F8" s="12"/>
      <c r="H8" s="12"/>
      <c r="I8" s="921"/>
      <c r="J8" s="922"/>
    </row>
    <row r="9">
      <c r="A9" s="12">
        <v>2022.0</v>
      </c>
      <c r="B9" s="605" t="s">
        <v>5957</v>
      </c>
      <c r="C9" s="923">
        <f>'JULIO 2022'!M20</f>
        <v>10000</v>
      </c>
      <c r="D9" s="23">
        <f>'JULIO 2022'!M16</f>
        <v>1710</v>
      </c>
      <c r="F9" s="12"/>
      <c r="H9" s="12"/>
      <c r="I9" s="921"/>
      <c r="J9" s="922"/>
    </row>
    <row r="10">
      <c r="A10" s="12">
        <v>2022.0</v>
      </c>
      <c r="B10" s="605" t="s">
        <v>5958</v>
      </c>
      <c r="C10" s="923">
        <f>'AGOSTO 2022'!M20</f>
        <v>10000</v>
      </c>
      <c r="D10" s="23">
        <f>'AGOSTO 2022'!M16</f>
        <v>5624.2</v>
      </c>
      <c r="F10" s="12"/>
      <c r="H10" s="12"/>
      <c r="I10" s="921"/>
      <c r="J10" s="922"/>
    </row>
    <row r="11">
      <c r="A11" s="12">
        <v>2022.0</v>
      </c>
      <c r="B11" s="605" t="s">
        <v>5959</v>
      </c>
      <c r="C11" s="923">
        <f>'SEPTIEMBRE 2022'!M20</f>
        <v>14000</v>
      </c>
      <c r="D11" s="23">
        <f>'SEPTIEMBRE 2022'!M16</f>
        <v>39636</v>
      </c>
      <c r="F11" s="12"/>
      <c r="H11" s="12"/>
      <c r="I11" s="921"/>
      <c r="J11" s="922"/>
    </row>
    <row r="12">
      <c r="A12" s="924">
        <v>2022.0</v>
      </c>
      <c r="B12" s="925" t="s">
        <v>5960</v>
      </c>
      <c r="C12" s="926">
        <f>'OCTUBRE 2022'!M20</f>
        <v>14000</v>
      </c>
      <c r="D12" s="927">
        <f>'OCTUBRE 2022'!M18</f>
        <v>14176.2</v>
      </c>
      <c r="F12" s="12"/>
      <c r="H12" s="12"/>
      <c r="I12" s="921"/>
      <c r="J12" s="922"/>
    </row>
    <row r="13">
      <c r="A13" s="924">
        <v>2022.0</v>
      </c>
      <c r="B13" s="925" t="s">
        <v>5961</v>
      </c>
      <c r="C13" s="926">
        <f>'NOVIEMBRE 2022'!M18</f>
        <v>15000</v>
      </c>
      <c r="D13" s="927">
        <f>'NOVIEMBRE 2022'!N16</f>
        <v>15283.94</v>
      </c>
      <c r="F13" s="12"/>
      <c r="H13" s="12"/>
      <c r="I13" s="921"/>
      <c r="J13" s="240"/>
    </row>
    <row r="14">
      <c r="A14" s="924">
        <v>2022.0</v>
      </c>
      <c r="B14" s="925" t="s">
        <v>5962</v>
      </c>
      <c r="C14" s="926">
        <f>'DICIEMBRE 2022'!M29</f>
        <v>50000</v>
      </c>
      <c r="D14" s="927" t="str">
        <f>'DICIEMBRE 2022'!D30</f>
        <v/>
      </c>
      <c r="E14" s="240"/>
      <c r="F14" s="12"/>
      <c r="H14" s="12"/>
      <c r="I14" s="921"/>
      <c r="J14" s="240"/>
    </row>
    <row r="15">
      <c r="A15" s="928" t="s">
        <v>5963</v>
      </c>
      <c r="B15" s="929"/>
      <c r="C15" s="930"/>
      <c r="D15" s="931">
        <f>SUM(D12:D14)</f>
        <v>29460.14</v>
      </c>
      <c r="E15" s="113"/>
      <c r="F15" s="113"/>
      <c r="G15" s="113"/>
      <c r="H15" s="113"/>
      <c r="I15" s="113"/>
      <c r="J15" s="245"/>
      <c r="K15" s="245"/>
      <c r="L15" s="245"/>
      <c r="M15" s="113"/>
      <c r="N15" s="113"/>
      <c r="O15" s="113"/>
      <c r="P15" s="113"/>
      <c r="Q15" s="113"/>
      <c r="R15" s="113"/>
      <c r="S15" s="113"/>
      <c r="T15" s="113"/>
      <c r="U15" s="113"/>
      <c r="V15" s="113"/>
      <c r="W15" s="113"/>
      <c r="X15" s="113"/>
      <c r="Y15" s="113"/>
      <c r="Z15" s="113"/>
      <c r="AA15" s="113"/>
      <c r="AB15" s="113"/>
      <c r="AC15" s="113"/>
      <c r="AD15" s="113"/>
      <c r="AE15" s="113"/>
      <c r="AF15" s="113"/>
    </row>
    <row r="16">
      <c r="A16" s="924">
        <v>2023.0</v>
      </c>
      <c r="B16" s="925" t="s">
        <v>5951</v>
      </c>
      <c r="C16" s="926">
        <f>'ENERO 2023'!M29</f>
        <v>25000</v>
      </c>
      <c r="D16" s="927">
        <f>'ENERO 2023'!N27</f>
        <v>4500</v>
      </c>
      <c r="F16" s="12"/>
      <c r="G16" s="12"/>
      <c r="H16" s="12"/>
      <c r="I16" s="921"/>
    </row>
    <row r="17">
      <c r="A17" s="924">
        <v>2023.0</v>
      </c>
      <c r="B17" s="925" t="s">
        <v>5952</v>
      </c>
      <c r="C17" s="926">
        <f>'FEBRERO 2023'!M28</f>
        <v>15000</v>
      </c>
      <c r="D17" s="927" t="str">
        <f>'FEBRERO 2023'!D29</f>
        <v/>
      </c>
      <c r="F17" s="12"/>
      <c r="H17" s="12"/>
      <c r="I17" s="921"/>
      <c r="J17" s="12"/>
      <c r="K17" s="12"/>
    </row>
    <row r="18">
      <c r="A18" s="924">
        <v>2023.0</v>
      </c>
      <c r="B18" s="925" t="s">
        <v>5953</v>
      </c>
      <c r="C18" s="926">
        <f>'MARZO 2023'!M29</f>
        <v>10000</v>
      </c>
      <c r="D18" s="927" t="str">
        <f>'MARZO 2023'!D30</f>
        <v/>
      </c>
      <c r="F18" s="424"/>
      <c r="H18" s="12"/>
      <c r="I18" s="921"/>
      <c r="J18" s="12"/>
      <c r="K18" s="12"/>
    </row>
    <row r="19">
      <c r="A19" s="924">
        <v>2023.0</v>
      </c>
      <c r="B19" s="925" t="s">
        <v>5954</v>
      </c>
      <c r="C19" s="926">
        <f>'ABRIL 2023'!M30</f>
        <v>10000</v>
      </c>
      <c r="D19" s="927">
        <f>'ABRIL 2023'!M28</f>
        <v>16320</v>
      </c>
      <c r="F19" s="12"/>
      <c r="H19" s="12"/>
      <c r="I19" s="921"/>
      <c r="J19" s="12"/>
      <c r="K19" s="12"/>
    </row>
    <row r="20">
      <c r="A20" s="924">
        <v>2023.0</v>
      </c>
      <c r="B20" s="925" t="s">
        <v>5955</v>
      </c>
      <c r="C20" s="926">
        <f>'MAY 2023'!M30</f>
        <v>5000</v>
      </c>
      <c r="D20" s="927">
        <f>'MAY 2023'!M28</f>
        <v>1232</v>
      </c>
      <c r="F20" s="12"/>
      <c r="H20" s="12"/>
      <c r="I20" s="921"/>
      <c r="J20" s="12"/>
      <c r="K20" s="12"/>
    </row>
    <row r="21">
      <c r="A21" s="924">
        <v>2023.0</v>
      </c>
      <c r="B21" s="925" t="s">
        <v>5956</v>
      </c>
      <c r="C21" s="926">
        <f>'JUNIO 2023'!M29</f>
        <v>5000</v>
      </c>
      <c r="D21" s="927">
        <f>'JUNIO 2023'!M27</f>
        <v>5722</v>
      </c>
      <c r="F21" s="12"/>
      <c r="H21" s="12"/>
      <c r="I21" s="921"/>
      <c r="J21" s="12"/>
    </row>
    <row r="22">
      <c r="A22" s="924">
        <v>2023.0</v>
      </c>
      <c r="B22" s="932" t="s">
        <v>5957</v>
      </c>
      <c r="C22" s="933">
        <f>'JULIO 2023'!M51</f>
        <v>15000</v>
      </c>
      <c r="D22" s="934">
        <f>'JULIO 2023'!N49</f>
        <v>24405</v>
      </c>
      <c r="F22" s="935"/>
      <c r="H22" s="12"/>
      <c r="I22" s="921"/>
      <c r="J22" s="12"/>
    </row>
    <row r="23">
      <c r="A23" s="924">
        <v>2023.0</v>
      </c>
      <c r="B23" s="925" t="s">
        <v>5958</v>
      </c>
      <c r="C23" s="926">
        <f>'AGOSTO 2023'!M76</f>
        <v>20000</v>
      </c>
      <c r="D23" s="927">
        <f>'AGOSTO 2023'!M72</f>
        <v>47814</v>
      </c>
      <c r="F23" s="12"/>
      <c r="H23" s="12"/>
      <c r="I23" s="921"/>
      <c r="J23" s="12"/>
    </row>
    <row r="24">
      <c r="A24" s="924">
        <v>2023.0</v>
      </c>
      <c r="B24" s="925" t="s">
        <v>5959</v>
      </c>
      <c r="C24" s="926">
        <f>'SEPTIEMBRE 2023'!M84</f>
        <v>15000</v>
      </c>
      <c r="D24" s="927">
        <f>'SEPTIEMBRE 2023'!M82</f>
        <v>54266</v>
      </c>
      <c r="F24" s="12"/>
      <c r="H24" s="12"/>
      <c r="I24" s="921"/>
      <c r="J24" s="12"/>
      <c r="N24" s="695"/>
      <c r="O24" s="695"/>
      <c r="P24" s="695"/>
    </row>
    <row r="25">
      <c r="A25" s="924">
        <v>2023.0</v>
      </c>
      <c r="B25" s="925" t="s">
        <v>5960</v>
      </c>
      <c r="C25" s="926">
        <f>'OCTUBRE 2023'!M84</f>
        <v>15000</v>
      </c>
      <c r="D25" s="927">
        <f>'OCTUBRE 2023'!M82</f>
        <v>28300</v>
      </c>
      <c r="F25" s="12"/>
      <c r="H25" s="12"/>
      <c r="I25" s="921"/>
      <c r="J25" s="12"/>
    </row>
    <row r="26">
      <c r="A26" s="924">
        <v>2023.0</v>
      </c>
      <c r="B26" s="925" t="s">
        <v>5961</v>
      </c>
      <c r="C26" s="926">
        <f>'NOVIEMBRE 2023'!M128</f>
        <v>20000</v>
      </c>
      <c r="D26" s="927">
        <f>'NOVIEMBRE 2023'!M126</f>
        <v>42182</v>
      </c>
      <c r="F26" s="12"/>
      <c r="H26" s="12"/>
      <c r="I26" s="921"/>
    </row>
    <row r="27">
      <c r="A27" s="924">
        <v>2023.0</v>
      </c>
      <c r="B27" s="925" t="s">
        <v>5962</v>
      </c>
      <c r="C27" s="926">
        <f>'DICIEMBRE 2023'!M124</f>
        <v>40000</v>
      </c>
      <c r="D27" s="927">
        <f>'DICIEMBRE 2023'!M122</f>
        <v>70148</v>
      </c>
      <c r="F27" s="12"/>
      <c r="H27" s="12"/>
      <c r="I27" s="921"/>
    </row>
    <row r="28">
      <c r="A28" s="928" t="s">
        <v>5964</v>
      </c>
      <c r="B28" s="929"/>
      <c r="C28" s="930"/>
      <c r="D28" s="936">
        <f>SUM(D16:D27)</f>
        <v>294889</v>
      </c>
      <c r="E28" s="113"/>
      <c r="F28" s="113"/>
      <c r="G28" s="113"/>
      <c r="H28" s="113"/>
      <c r="I28" s="113"/>
      <c r="J28" s="245"/>
      <c r="K28" s="245"/>
      <c r="L28" s="245"/>
      <c r="M28" s="245"/>
      <c r="N28" s="113"/>
      <c r="O28" s="113"/>
      <c r="P28" s="113"/>
    </row>
    <row r="29">
      <c r="A29" s="12">
        <v>2024.0</v>
      </c>
      <c r="B29" s="937" t="s">
        <v>5951</v>
      </c>
      <c r="C29" s="938">
        <f>'ENERO 2024'!N142</f>
        <v>30000</v>
      </c>
      <c r="D29" s="939">
        <f>'ENERO 2024'!N140</f>
        <v>99152</v>
      </c>
      <c r="H29" s="12"/>
      <c r="I29" s="921"/>
      <c r="P29" s="940"/>
      <c r="Q29" s="940"/>
      <c r="R29" s="940"/>
      <c r="S29" s="940"/>
    </row>
    <row r="30">
      <c r="A30" s="12">
        <v>2024.0</v>
      </c>
      <c r="B30" s="937" t="s">
        <v>5952</v>
      </c>
      <c r="C30" s="938">
        <f>'FEBRERO 2024'!N127</f>
        <v>15000</v>
      </c>
      <c r="D30" s="939">
        <f>'FEBRERO 2024'!N125</f>
        <v>14210</v>
      </c>
      <c r="F30" s="12"/>
      <c r="H30" s="12"/>
      <c r="I30" s="921"/>
      <c r="P30" s="940"/>
      <c r="Q30" s="940"/>
      <c r="R30" s="940"/>
      <c r="S30" s="940"/>
    </row>
    <row r="31">
      <c r="A31" s="12">
        <v>2024.0</v>
      </c>
      <c r="B31" s="941" t="s">
        <v>5953</v>
      </c>
      <c r="C31" s="942">
        <f>'MARZO 2024'!N127</f>
        <v>14000</v>
      </c>
      <c r="D31" s="943">
        <f>'MARZO 2024'!N125</f>
        <v>35626</v>
      </c>
      <c r="F31" s="12"/>
      <c r="H31" s="12"/>
      <c r="I31" s="921"/>
      <c r="K31" s="12"/>
      <c r="M31" s="12"/>
      <c r="P31" s="260"/>
      <c r="Q31" s="940"/>
      <c r="R31" s="940"/>
      <c r="S31" s="940"/>
    </row>
    <row r="32">
      <c r="A32" s="12">
        <v>2024.0</v>
      </c>
      <c r="B32" s="941" t="s">
        <v>5954</v>
      </c>
      <c r="C32" s="942">
        <f>'ABRIL 2024'!N128</f>
        <v>15000</v>
      </c>
      <c r="D32" s="943">
        <f>'ABRIL 2024'!N126</f>
        <v>26365</v>
      </c>
      <c r="H32" s="12"/>
      <c r="I32" s="921"/>
      <c r="K32" s="12"/>
      <c r="M32" s="12"/>
      <c r="P32" s="260"/>
      <c r="Q32" s="940"/>
      <c r="R32" s="940"/>
      <c r="S32" s="940"/>
    </row>
    <row r="33">
      <c r="A33" s="12"/>
      <c r="B33" s="937" t="s">
        <v>5965</v>
      </c>
      <c r="C33" s="944"/>
      <c r="D33" s="939"/>
      <c r="F33" s="12"/>
      <c r="G33" s="12"/>
      <c r="H33" s="12"/>
      <c r="I33" s="921"/>
      <c r="J33" s="12"/>
      <c r="K33" s="12"/>
      <c r="L33" s="12"/>
      <c r="M33" s="12"/>
      <c r="P33" s="260"/>
      <c r="Q33" s="940"/>
      <c r="R33" s="940"/>
      <c r="S33" s="940"/>
    </row>
    <row r="34">
      <c r="A34" s="12">
        <v>2024.0</v>
      </c>
      <c r="B34" s="937" t="s">
        <v>5955</v>
      </c>
      <c r="C34" s="938">
        <f>'MAYO 2024'!N127</f>
        <v>15000</v>
      </c>
      <c r="D34" s="939">
        <f>'MAYO 2024'!N125</f>
        <v>11263</v>
      </c>
      <c r="F34" s="12"/>
      <c r="H34" s="12"/>
      <c r="I34" s="921"/>
      <c r="K34" s="12"/>
      <c r="M34" s="12"/>
      <c r="P34" s="940"/>
      <c r="Q34" s="940"/>
      <c r="R34" s="940"/>
      <c r="S34" s="940"/>
    </row>
    <row r="35">
      <c r="A35" s="12">
        <v>2024.0</v>
      </c>
      <c r="B35" s="941" t="s">
        <v>5956</v>
      </c>
      <c r="C35" s="942">
        <f>'JUNIO 2024'!N127</f>
        <v>16000</v>
      </c>
      <c r="D35" s="943">
        <f>'JUNIO 2024'!N125</f>
        <v>30842</v>
      </c>
      <c r="F35" s="12"/>
      <c r="H35" s="12"/>
      <c r="I35" s="921"/>
      <c r="K35" s="12"/>
      <c r="M35" s="12"/>
      <c r="P35" s="260"/>
      <c r="Q35" s="940"/>
      <c r="R35" s="940"/>
      <c r="S35" s="940"/>
    </row>
    <row r="36">
      <c r="A36" s="12">
        <v>2024.0</v>
      </c>
      <c r="B36" s="941" t="s">
        <v>5957</v>
      </c>
      <c r="C36" s="942">
        <f>'JULIO 2024'!N127</f>
        <v>15000</v>
      </c>
      <c r="D36" s="943">
        <f>'JULIO 2024'!N125</f>
        <v>35507</v>
      </c>
      <c r="F36" s="12"/>
      <c r="H36" s="12"/>
      <c r="I36" s="921"/>
      <c r="P36" s="260"/>
      <c r="Q36" s="940"/>
      <c r="R36" s="940"/>
      <c r="S36" s="940"/>
    </row>
    <row r="37" ht="26.25" customHeight="1">
      <c r="A37" s="12">
        <v>2024.0</v>
      </c>
      <c r="B37" s="937" t="s">
        <v>5958</v>
      </c>
      <c r="C37" s="938">
        <f>'AGOSTO 2024'!N126</f>
        <v>15000</v>
      </c>
      <c r="D37" s="939">
        <f>'AGOSTO 2024'!O124</f>
        <v>38823</v>
      </c>
      <c r="F37" s="12"/>
      <c r="H37" s="12"/>
      <c r="I37" s="921"/>
      <c r="O37" s="13"/>
      <c r="P37" s="260"/>
    </row>
    <row r="38" ht="13.5" customHeight="1">
      <c r="A38" s="12">
        <v>2024.0</v>
      </c>
      <c r="B38" s="941" t="s">
        <v>5966</v>
      </c>
      <c r="C38" s="945"/>
      <c r="D38" s="943">
        <f>'INSTITUTO AMERICANO'!M118</f>
        <v>80235</v>
      </c>
      <c r="F38" s="12"/>
      <c r="H38" s="12"/>
      <c r="I38" s="921"/>
      <c r="J38" s="12"/>
      <c r="O38" s="13"/>
    </row>
    <row r="39">
      <c r="A39" s="12">
        <v>2024.0</v>
      </c>
      <c r="B39" s="937" t="s">
        <v>5959</v>
      </c>
      <c r="C39" s="938">
        <f>'SEPTIEMBRE 2024'!N169</f>
        <v>35000</v>
      </c>
      <c r="D39" s="939">
        <f>'SEPTIEMBRE 2024'!N167</f>
        <v>88105</v>
      </c>
      <c r="F39" s="12"/>
      <c r="H39" s="12"/>
      <c r="I39" s="921"/>
      <c r="P39" s="940"/>
      <c r="Q39" s="940"/>
      <c r="R39" s="940"/>
      <c r="S39" s="940"/>
    </row>
    <row r="40">
      <c r="A40" s="12">
        <v>2024.0</v>
      </c>
      <c r="B40" s="941" t="s">
        <v>5960</v>
      </c>
      <c r="C40" s="942">
        <f>'OCTUBRE 2024'!N138</f>
        <v>30000</v>
      </c>
      <c r="D40" s="943">
        <f>'OCTUBRE 2024'!N136</f>
        <v>136450.5</v>
      </c>
      <c r="F40" s="12"/>
      <c r="H40" s="12"/>
      <c r="I40" s="921"/>
      <c r="P40" s="260"/>
      <c r="Q40" s="940"/>
      <c r="R40" s="940"/>
      <c r="S40" s="940"/>
    </row>
    <row r="41">
      <c r="A41" s="12">
        <v>2024.0</v>
      </c>
      <c r="B41" s="941" t="s">
        <v>5961</v>
      </c>
      <c r="C41" s="942">
        <f>'NOVIEMBRE 2024'!N192</f>
        <v>20000</v>
      </c>
      <c r="D41" s="943">
        <f>'NOVIEMBRE 2024'!N190</f>
        <v>110623.5</v>
      </c>
      <c r="F41" s="12"/>
      <c r="H41" s="12"/>
      <c r="I41" s="921"/>
      <c r="P41" s="260"/>
      <c r="Q41" s="940"/>
      <c r="R41" s="940"/>
      <c r="S41" s="940"/>
    </row>
    <row r="42">
      <c r="A42" s="12">
        <v>2024.0</v>
      </c>
      <c r="B42" s="941" t="s">
        <v>5962</v>
      </c>
      <c r="C42" s="942">
        <f>'DICIEMBRE 2024'!N127</f>
        <v>40000</v>
      </c>
      <c r="D42" s="943">
        <f>'DICIEMBRE 2024'!N125</f>
        <v>113158.5</v>
      </c>
      <c r="F42" s="12"/>
      <c r="H42" s="12"/>
      <c r="I42" s="921"/>
      <c r="P42" s="260"/>
      <c r="Q42" s="940"/>
      <c r="R42" s="940"/>
      <c r="S42" s="940"/>
    </row>
    <row r="43">
      <c r="A43" s="946" t="s">
        <v>5967</v>
      </c>
      <c r="B43" s="947"/>
      <c r="C43" s="948"/>
      <c r="D43" s="949">
        <f>SUM(D29:D42)</f>
        <v>820360.5</v>
      </c>
      <c r="E43" s="113"/>
      <c r="F43" s="113"/>
      <c r="G43" s="113"/>
      <c r="H43" s="113"/>
      <c r="I43" s="113"/>
      <c r="J43" s="245"/>
      <c r="K43" s="245"/>
      <c r="L43" s="245"/>
      <c r="M43" s="245"/>
      <c r="N43" s="113"/>
      <c r="O43" s="113"/>
      <c r="P43" s="113"/>
    </row>
    <row r="44">
      <c r="A44" s="924">
        <v>2025.0</v>
      </c>
      <c r="B44" s="932" t="s">
        <v>5951</v>
      </c>
      <c r="C44" s="933">
        <f>'ENERO 2025'!N221</f>
        <v>45000</v>
      </c>
      <c r="D44" s="934">
        <f>'ENERO 2025'!N219</f>
        <v>145256</v>
      </c>
      <c r="F44" s="12"/>
      <c r="I44" s="921"/>
      <c r="O44" s="950"/>
      <c r="P44" s="12"/>
    </row>
    <row r="45">
      <c r="A45" s="924">
        <v>2025.0</v>
      </c>
      <c r="B45" s="924" t="s">
        <v>5952</v>
      </c>
      <c r="C45" s="951">
        <f>'FEBRERO 2025'!M211</f>
        <v>38000</v>
      </c>
      <c r="D45" s="952">
        <f>'FEBRERO 2025'!M209</f>
        <v>82603.5</v>
      </c>
      <c r="F45" s="12"/>
      <c r="I45" s="21"/>
    </row>
    <row r="46">
      <c r="A46" s="924">
        <v>2025.0</v>
      </c>
      <c r="B46" s="924" t="s">
        <v>5953</v>
      </c>
      <c r="C46" s="953"/>
      <c r="D46" s="952"/>
      <c r="I46" s="21"/>
    </row>
    <row r="47">
      <c r="A47" s="924">
        <v>2025.0</v>
      </c>
      <c r="B47" s="924" t="s">
        <v>5954</v>
      </c>
      <c r="C47" s="953"/>
      <c r="D47" s="952"/>
      <c r="I47" s="21"/>
    </row>
    <row r="48">
      <c r="A48" s="924">
        <v>2025.0</v>
      </c>
      <c r="B48" s="924" t="s">
        <v>5955</v>
      </c>
      <c r="C48" s="953"/>
      <c r="D48" s="952"/>
      <c r="I48" s="21"/>
    </row>
    <row r="49">
      <c r="A49" s="924">
        <v>2025.0</v>
      </c>
      <c r="B49" s="924" t="s">
        <v>5956</v>
      </c>
      <c r="C49" s="953"/>
      <c r="D49" s="952"/>
      <c r="I49" s="21"/>
    </row>
    <row r="50">
      <c r="A50" s="924">
        <v>2025.0</v>
      </c>
      <c r="B50" s="924" t="s">
        <v>5957</v>
      </c>
      <c r="C50" s="953"/>
      <c r="D50" s="952"/>
      <c r="I50" s="21"/>
    </row>
    <row r="51">
      <c r="A51" s="924">
        <v>2025.0</v>
      </c>
      <c r="B51" s="924" t="s">
        <v>5958</v>
      </c>
      <c r="C51" s="953"/>
      <c r="D51" s="952"/>
      <c r="I51" s="21"/>
    </row>
    <row r="52">
      <c r="A52" s="924">
        <v>2025.0</v>
      </c>
      <c r="B52" s="924" t="s">
        <v>5959</v>
      </c>
      <c r="C52" s="953"/>
      <c r="D52" s="952"/>
      <c r="I52" s="21"/>
    </row>
    <row r="53">
      <c r="A53" s="924">
        <v>2025.0</v>
      </c>
      <c r="B53" s="924" t="s">
        <v>5960</v>
      </c>
      <c r="C53" s="953"/>
      <c r="D53" s="952"/>
      <c r="I53" s="21"/>
    </row>
    <row r="54">
      <c r="A54" s="924">
        <v>2025.0</v>
      </c>
      <c r="B54" s="924" t="s">
        <v>5961</v>
      </c>
      <c r="C54" s="953"/>
      <c r="D54" s="952"/>
      <c r="I54" s="21"/>
    </row>
    <row r="55">
      <c r="A55" s="924">
        <v>2025.0</v>
      </c>
      <c r="B55" s="924" t="s">
        <v>5962</v>
      </c>
      <c r="C55" s="953"/>
      <c r="D55" s="952"/>
      <c r="I55" s="21"/>
    </row>
    <row r="56">
      <c r="A56" s="928" t="s">
        <v>5968</v>
      </c>
      <c r="B56" s="929"/>
      <c r="C56" s="930"/>
      <c r="D56" s="931">
        <f>SUM(D44:D55)</f>
        <v>227859.5</v>
      </c>
      <c r="E56" s="113"/>
      <c r="F56" s="113"/>
      <c r="G56" s="113"/>
      <c r="H56" s="113"/>
      <c r="I56" s="113"/>
      <c r="J56" s="245"/>
      <c r="K56" s="245"/>
      <c r="L56" s="245"/>
      <c r="M56" s="245"/>
      <c r="N56" s="113"/>
      <c r="O56" s="113"/>
      <c r="P56" s="113"/>
    </row>
    <row r="57">
      <c r="A57" s="953"/>
      <c r="B57" s="953"/>
      <c r="C57" s="953"/>
      <c r="D57" s="952"/>
      <c r="I57" s="21"/>
    </row>
    <row r="58">
      <c r="I58" s="21"/>
    </row>
    <row r="59">
      <c r="I59" s="21"/>
    </row>
    <row r="60">
      <c r="I60" s="21"/>
    </row>
    <row r="61">
      <c r="I61" s="21"/>
    </row>
    <row r="62">
      <c r="I62" s="21"/>
    </row>
    <row r="63">
      <c r="I63" s="21"/>
    </row>
    <row r="64">
      <c r="I64" s="21"/>
    </row>
    <row r="65">
      <c r="I65" s="21"/>
    </row>
    <row r="66">
      <c r="I66" s="21"/>
    </row>
    <row r="67">
      <c r="I67" s="21"/>
    </row>
    <row r="68">
      <c r="I68" s="21"/>
    </row>
    <row r="69">
      <c r="I69" s="21"/>
    </row>
    <row r="70">
      <c r="I70" s="21"/>
    </row>
    <row r="71">
      <c r="I71" s="21"/>
    </row>
    <row r="72">
      <c r="I72" s="21"/>
    </row>
    <row r="73">
      <c r="I73" s="21"/>
    </row>
    <row r="74">
      <c r="I74" s="21"/>
    </row>
    <row r="75">
      <c r="I75" s="21"/>
    </row>
    <row r="76">
      <c r="I76" s="21"/>
    </row>
    <row r="77">
      <c r="I77" s="21"/>
    </row>
    <row r="78">
      <c r="I78" s="21"/>
    </row>
    <row r="79">
      <c r="I79" s="21"/>
    </row>
    <row r="80">
      <c r="I80" s="21"/>
    </row>
    <row r="81">
      <c r="I81" s="21"/>
    </row>
    <row r="82">
      <c r="I82" s="21"/>
    </row>
    <row r="83">
      <c r="I83" s="21"/>
    </row>
    <row r="84">
      <c r="I84" s="21"/>
    </row>
    <row r="85">
      <c r="I85" s="21"/>
    </row>
    <row r="86">
      <c r="I86" s="21"/>
    </row>
    <row r="87">
      <c r="I87" s="21"/>
    </row>
    <row r="88">
      <c r="I88" s="21"/>
    </row>
    <row r="89">
      <c r="I89" s="21"/>
    </row>
    <row r="90">
      <c r="I90" s="21"/>
    </row>
    <row r="91">
      <c r="I91" s="21"/>
    </row>
    <row r="92">
      <c r="I92" s="21"/>
    </row>
    <row r="93">
      <c r="I93" s="21"/>
    </row>
    <row r="94">
      <c r="I94" s="21"/>
    </row>
    <row r="95">
      <c r="I95" s="21"/>
    </row>
    <row r="96">
      <c r="I96" s="21"/>
    </row>
    <row r="97">
      <c r="I97" s="21"/>
    </row>
    <row r="98">
      <c r="I98" s="21"/>
    </row>
    <row r="99">
      <c r="I99" s="21"/>
    </row>
    <row r="100">
      <c r="I100" s="21"/>
    </row>
    <row r="101">
      <c r="I101" s="21"/>
    </row>
    <row r="102">
      <c r="I102" s="21"/>
    </row>
    <row r="103">
      <c r="I103" s="21"/>
    </row>
    <row r="104">
      <c r="I104" s="21"/>
    </row>
    <row r="105">
      <c r="I105" s="21"/>
    </row>
    <row r="106">
      <c r="I106" s="21"/>
    </row>
    <row r="107">
      <c r="I107" s="21"/>
    </row>
    <row r="108">
      <c r="I108" s="21"/>
    </row>
    <row r="109">
      <c r="I109" s="21"/>
    </row>
    <row r="110">
      <c r="I110" s="21"/>
    </row>
    <row r="111">
      <c r="I111" s="21"/>
    </row>
    <row r="112">
      <c r="I112" s="21"/>
    </row>
    <row r="113">
      <c r="I113" s="21"/>
    </row>
    <row r="114">
      <c r="I114" s="21"/>
    </row>
    <row r="115">
      <c r="I115" s="21"/>
    </row>
    <row r="116">
      <c r="I116" s="21"/>
    </row>
    <row r="117">
      <c r="I117" s="21"/>
    </row>
    <row r="118">
      <c r="I118" s="21"/>
    </row>
    <row r="119">
      <c r="I119" s="21"/>
    </row>
    <row r="120">
      <c r="I120" s="21"/>
    </row>
    <row r="121">
      <c r="I121" s="21"/>
    </row>
    <row r="122">
      <c r="I122" s="21"/>
    </row>
    <row r="123">
      <c r="I123" s="21"/>
    </row>
    <row r="124">
      <c r="I124" s="21"/>
    </row>
    <row r="125">
      <c r="I125" s="21"/>
    </row>
    <row r="126">
      <c r="I126" s="21"/>
    </row>
    <row r="127">
      <c r="I127" s="21"/>
    </row>
    <row r="128">
      <c r="I128" s="21"/>
    </row>
    <row r="129">
      <c r="I129" s="21"/>
    </row>
    <row r="130">
      <c r="I130" s="21"/>
    </row>
    <row r="131">
      <c r="I131" s="21"/>
    </row>
    <row r="132">
      <c r="I132" s="21"/>
    </row>
    <row r="133">
      <c r="I133" s="21"/>
    </row>
    <row r="134">
      <c r="I134" s="21"/>
    </row>
    <row r="135">
      <c r="I135" s="21"/>
    </row>
    <row r="136">
      <c r="I136" s="21"/>
    </row>
    <row r="137">
      <c r="I137" s="21"/>
    </row>
    <row r="138">
      <c r="I138" s="21"/>
    </row>
    <row r="139">
      <c r="I139" s="21"/>
    </row>
    <row r="140">
      <c r="I140" s="21"/>
    </row>
    <row r="141">
      <c r="I141" s="21"/>
    </row>
    <row r="142">
      <c r="I142" s="21"/>
    </row>
    <row r="143">
      <c r="I143" s="21"/>
    </row>
    <row r="144">
      <c r="I144" s="21"/>
    </row>
    <row r="145">
      <c r="I145" s="21"/>
    </row>
    <row r="146">
      <c r="I146" s="21"/>
    </row>
    <row r="147">
      <c r="I147" s="21"/>
    </row>
    <row r="148">
      <c r="I148" s="21"/>
    </row>
    <row r="149">
      <c r="I149" s="21"/>
    </row>
    <row r="150">
      <c r="I150" s="21"/>
    </row>
    <row r="151">
      <c r="I151" s="21"/>
    </row>
    <row r="152">
      <c r="I152" s="21"/>
    </row>
    <row r="153">
      <c r="I153" s="21"/>
    </row>
    <row r="154">
      <c r="I154" s="21"/>
    </row>
    <row r="155">
      <c r="I155" s="21"/>
    </row>
    <row r="156">
      <c r="I156" s="21"/>
    </row>
    <row r="157">
      <c r="I157" s="21"/>
    </row>
    <row r="158">
      <c r="I158" s="21"/>
    </row>
    <row r="159">
      <c r="I159" s="21"/>
    </row>
    <row r="160">
      <c r="I160" s="21"/>
    </row>
    <row r="161">
      <c r="I161" s="21"/>
    </row>
    <row r="162">
      <c r="I162" s="21"/>
    </row>
    <row r="163">
      <c r="I163" s="21"/>
    </row>
    <row r="164">
      <c r="I164" s="21"/>
    </row>
    <row r="165">
      <c r="I165" s="21"/>
    </row>
    <row r="166">
      <c r="I166" s="21"/>
    </row>
    <row r="167">
      <c r="I167" s="21"/>
    </row>
    <row r="168">
      <c r="I168" s="21"/>
    </row>
    <row r="169">
      <c r="I169" s="21"/>
    </row>
    <row r="170">
      <c r="I170" s="21"/>
    </row>
    <row r="171">
      <c r="I171" s="21"/>
    </row>
    <row r="172">
      <c r="I172" s="21"/>
    </row>
    <row r="173">
      <c r="I173" s="21"/>
    </row>
    <row r="174">
      <c r="I174" s="21"/>
    </row>
    <row r="175">
      <c r="I175" s="21"/>
    </row>
    <row r="176">
      <c r="I176" s="21"/>
    </row>
    <row r="177">
      <c r="I177" s="21"/>
    </row>
    <row r="178">
      <c r="I178" s="21"/>
    </row>
    <row r="179">
      <c r="I179" s="21"/>
    </row>
    <row r="180">
      <c r="I180" s="21"/>
    </row>
    <row r="181">
      <c r="I181" s="21"/>
    </row>
    <row r="182">
      <c r="I182" s="21"/>
    </row>
    <row r="183">
      <c r="I183" s="21"/>
    </row>
    <row r="184">
      <c r="I184" s="21"/>
    </row>
    <row r="185">
      <c r="I185" s="21"/>
    </row>
    <row r="186">
      <c r="I186" s="21"/>
    </row>
    <row r="187">
      <c r="I187" s="21"/>
    </row>
    <row r="188">
      <c r="I188" s="21"/>
    </row>
    <row r="189">
      <c r="I189" s="21"/>
    </row>
    <row r="190">
      <c r="I190" s="21"/>
    </row>
    <row r="191">
      <c r="I191" s="21"/>
    </row>
    <row r="192">
      <c r="I192" s="21"/>
    </row>
    <row r="193">
      <c r="I193" s="21"/>
    </row>
    <row r="194">
      <c r="I194" s="21"/>
    </row>
    <row r="195">
      <c r="I195" s="21"/>
    </row>
    <row r="196">
      <c r="I196" s="21"/>
    </row>
    <row r="197">
      <c r="I197" s="21"/>
    </row>
    <row r="198">
      <c r="I198" s="21"/>
    </row>
    <row r="199">
      <c r="I199" s="21"/>
    </row>
    <row r="200">
      <c r="I200" s="21"/>
    </row>
    <row r="201">
      <c r="I201" s="21"/>
    </row>
    <row r="202">
      <c r="I202" s="21"/>
    </row>
    <row r="203">
      <c r="I203" s="21"/>
    </row>
    <row r="204">
      <c r="I204" s="21"/>
    </row>
    <row r="205">
      <c r="I205" s="21"/>
    </row>
    <row r="206">
      <c r="I206" s="21"/>
    </row>
    <row r="207">
      <c r="I207" s="21"/>
    </row>
    <row r="208">
      <c r="I208" s="21"/>
    </row>
    <row r="209">
      <c r="I209" s="21"/>
    </row>
    <row r="210">
      <c r="I210" s="21"/>
    </row>
    <row r="211">
      <c r="I211" s="21"/>
    </row>
    <row r="212">
      <c r="I212" s="21"/>
    </row>
    <row r="213">
      <c r="I213" s="21"/>
    </row>
    <row r="214">
      <c r="I214" s="21"/>
    </row>
    <row r="215">
      <c r="I215" s="21"/>
    </row>
    <row r="216">
      <c r="I216" s="21"/>
    </row>
    <row r="217">
      <c r="I217" s="21"/>
    </row>
    <row r="218">
      <c r="I218" s="21"/>
    </row>
    <row r="219">
      <c r="I219" s="21"/>
    </row>
    <row r="220">
      <c r="I220" s="21"/>
    </row>
    <row r="221">
      <c r="I221" s="21"/>
    </row>
    <row r="222">
      <c r="I222" s="21"/>
    </row>
    <row r="223">
      <c r="I223" s="21"/>
    </row>
    <row r="224">
      <c r="I224" s="21"/>
    </row>
    <row r="225">
      <c r="I225" s="21"/>
    </row>
    <row r="226">
      <c r="I226" s="21"/>
    </row>
    <row r="227">
      <c r="I227" s="21"/>
    </row>
    <row r="228">
      <c r="I228" s="21"/>
    </row>
    <row r="229">
      <c r="I229" s="21"/>
    </row>
    <row r="230">
      <c r="I230" s="21"/>
    </row>
    <row r="231">
      <c r="I231" s="21"/>
    </row>
    <row r="232">
      <c r="I232" s="21"/>
    </row>
    <row r="233">
      <c r="I233" s="21"/>
    </row>
    <row r="234">
      <c r="I234" s="21"/>
    </row>
    <row r="235">
      <c r="I235" s="21"/>
    </row>
    <row r="236">
      <c r="I236" s="21"/>
    </row>
    <row r="237">
      <c r="I237" s="21"/>
    </row>
    <row r="238">
      <c r="I238" s="21"/>
    </row>
    <row r="239">
      <c r="I239" s="21"/>
    </row>
    <row r="240">
      <c r="I240" s="21"/>
    </row>
    <row r="241">
      <c r="I241" s="21"/>
    </row>
    <row r="242">
      <c r="I242" s="21"/>
    </row>
    <row r="243">
      <c r="I243" s="21"/>
    </row>
    <row r="244">
      <c r="I244" s="21"/>
    </row>
    <row r="245">
      <c r="I245" s="21"/>
    </row>
    <row r="246">
      <c r="I246" s="21"/>
    </row>
    <row r="247">
      <c r="I247" s="21"/>
    </row>
    <row r="248">
      <c r="I248" s="21"/>
    </row>
    <row r="249">
      <c r="I249" s="21"/>
    </row>
    <row r="250">
      <c r="I250" s="21"/>
    </row>
    <row r="251">
      <c r="I251" s="21"/>
    </row>
    <row r="252">
      <c r="I252" s="21"/>
    </row>
    <row r="253">
      <c r="I253" s="21"/>
    </row>
    <row r="254">
      <c r="I254" s="21"/>
    </row>
    <row r="255">
      <c r="I255" s="21"/>
    </row>
    <row r="256">
      <c r="I256" s="21"/>
    </row>
    <row r="257">
      <c r="I257" s="21"/>
    </row>
    <row r="258">
      <c r="I258" s="21"/>
    </row>
    <row r="259">
      <c r="I259" s="21"/>
    </row>
    <row r="260">
      <c r="I260" s="21"/>
    </row>
    <row r="261">
      <c r="I261" s="21"/>
    </row>
    <row r="262">
      <c r="I262" s="21"/>
    </row>
    <row r="263">
      <c r="I263" s="21"/>
    </row>
    <row r="264">
      <c r="I264" s="21"/>
    </row>
    <row r="265">
      <c r="I265" s="21"/>
    </row>
    <row r="266">
      <c r="I266" s="21"/>
    </row>
    <row r="267">
      <c r="I267" s="21"/>
    </row>
    <row r="268">
      <c r="I268" s="21"/>
    </row>
    <row r="269">
      <c r="I269" s="21"/>
    </row>
    <row r="270">
      <c r="I270" s="21"/>
    </row>
    <row r="271">
      <c r="I271" s="21"/>
    </row>
    <row r="272">
      <c r="I272" s="21"/>
    </row>
    <row r="273">
      <c r="I273" s="21"/>
    </row>
    <row r="274">
      <c r="I274" s="21"/>
    </row>
    <row r="275">
      <c r="I275" s="21"/>
    </row>
    <row r="276">
      <c r="I276" s="21"/>
    </row>
    <row r="277">
      <c r="I277" s="21"/>
    </row>
    <row r="278">
      <c r="I278" s="21"/>
    </row>
    <row r="279">
      <c r="I279" s="21"/>
    </row>
    <row r="280">
      <c r="I280" s="21"/>
    </row>
    <row r="281">
      <c r="I281" s="21"/>
    </row>
    <row r="282">
      <c r="I282" s="21"/>
    </row>
    <row r="283">
      <c r="I283" s="21"/>
    </row>
    <row r="284">
      <c r="I284" s="21"/>
    </row>
    <row r="285">
      <c r="I285" s="21"/>
    </row>
    <row r="286">
      <c r="I286" s="21"/>
    </row>
    <row r="287">
      <c r="I287" s="21"/>
    </row>
    <row r="288">
      <c r="I288" s="21"/>
    </row>
    <row r="289">
      <c r="I289" s="21"/>
    </row>
    <row r="290">
      <c r="I290" s="21"/>
    </row>
    <row r="291">
      <c r="I291" s="21"/>
    </row>
    <row r="292">
      <c r="I292" s="21"/>
    </row>
    <row r="293">
      <c r="I293" s="21"/>
    </row>
    <row r="294">
      <c r="I294" s="21"/>
    </row>
    <row r="295">
      <c r="I295" s="21"/>
    </row>
    <row r="296">
      <c r="I296" s="21"/>
    </row>
    <row r="297">
      <c r="I297" s="21"/>
    </row>
    <row r="298">
      <c r="I298" s="21"/>
    </row>
    <row r="299">
      <c r="I299" s="21"/>
    </row>
    <row r="300">
      <c r="I300" s="21"/>
    </row>
    <row r="301">
      <c r="I301" s="21"/>
    </row>
    <row r="302">
      <c r="I302" s="21"/>
    </row>
    <row r="303">
      <c r="I303" s="21"/>
    </row>
    <row r="304">
      <c r="I304" s="21"/>
    </row>
    <row r="305">
      <c r="I305" s="21"/>
    </row>
    <row r="306">
      <c r="I306" s="21"/>
    </row>
    <row r="307">
      <c r="I307" s="21"/>
    </row>
    <row r="308">
      <c r="I308" s="21"/>
    </row>
    <row r="309">
      <c r="I309" s="21"/>
    </row>
    <row r="310">
      <c r="I310" s="21"/>
    </row>
    <row r="311">
      <c r="I311" s="21"/>
    </row>
    <row r="312">
      <c r="I312" s="21"/>
    </row>
    <row r="313">
      <c r="I313" s="21"/>
    </row>
    <row r="314">
      <c r="I314" s="21"/>
    </row>
    <row r="315">
      <c r="I315" s="21"/>
    </row>
    <row r="316">
      <c r="I316" s="21"/>
    </row>
    <row r="317">
      <c r="I317" s="21"/>
    </row>
    <row r="318">
      <c r="I318" s="21"/>
    </row>
    <row r="319">
      <c r="I319" s="21"/>
    </row>
    <row r="320">
      <c r="I320" s="21"/>
    </row>
    <row r="321">
      <c r="I321" s="21"/>
    </row>
    <row r="322">
      <c r="I322" s="21"/>
    </row>
    <row r="323">
      <c r="I323" s="21"/>
    </row>
    <row r="324">
      <c r="I324" s="21"/>
    </row>
    <row r="325">
      <c r="I325" s="21"/>
    </row>
    <row r="326">
      <c r="I326" s="21"/>
    </row>
    <row r="327">
      <c r="I327" s="21"/>
    </row>
    <row r="328">
      <c r="I328" s="21"/>
    </row>
    <row r="329">
      <c r="I329" s="21"/>
    </row>
    <row r="330">
      <c r="I330" s="21"/>
    </row>
    <row r="331">
      <c r="I331" s="21"/>
    </row>
    <row r="332">
      <c r="I332" s="21"/>
    </row>
    <row r="333">
      <c r="I333" s="21"/>
    </row>
    <row r="334">
      <c r="I334" s="21"/>
    </row>
    <row r="335">
      <c r="I335" s="21"/>
    </row>
    <row r="336">
      <c r="I336" s="21"/>
    </row>
    <row r="337">
      <c r="I337" s="21"/>
    </row>
    <row r="338">
      <c r="I338" s="21"/>
    </row>
    <row r="339">
      <c r="I339" s="21"/>
    </row>
    <row r="340">
      <c r="I340" s="21"/>
    </row>
    <row r="341">
      <c r="I341" s="21"/>
    </row>
    <row r="342">
      <c r="I342" s="21"/>
    </row>
    <row r="343">
      <c r="I343" s="21"/>
    </row>
    <row r="344">
      <c r="I344" s="21"/>
    </row>
    <row r="345">
      <c r="I345" s="21"/>
    </row>
    <row r="346">
      <c r="I346" s="21"/>
    </row>
    <row r="347">
      <c r="I347" s="21"/>
    </row>
    <row r="348">
      <c r="I348" s="21"/>
    </row>
    <row r="349">
      <c r="I349" s="21"/>
    </row>
    <row r="350">
      <c r="I350" s="21"/>
    </row>
    <row r="351">
      <c r="I351" s="21"/>
    </row>
    <row r="352">
      <c r="I352" s="21"/>
    </row>
    <row r="353">
      <c r="I353" s="21"/>
    </row>
    <row r="354">
      <c r="I354" s="21"/>
    </row>
    <row r="355">
      <c r="I355" s="21"/>
    </row>
    <row r="356">
      <c r="I356" s="21"/>
    </row>
    <row r="357">
      <c r="I357" s="21"/>
    </row>
    <row r="358">
      <c r="I358" s="21"/>
    </row>
    <row r="359">
      <c r="I359" s="21"/>
    </row>
    <row r="360">
      <c r="I360" s="21"/>
    </row>
    <row r="361">
      <c r="I361" s="21"/>
    </row>
    <row r="362">
      <c r="I362" s="21"/>
    </row>
    <row r="363">
      <c r="I363" s="21"/>
    </row>
    <row r="364">
      <c r="I364" s="21"/>
    </row>
    <row r="365">
      <c r="I365" s="21"/>
    </row>
    <row r="366">
      <c r="I366" s="21"/>
    </row>
    <row r="367">
      <c r="I367" s="21"/>
    </row>
    <row r="368">
      <c r="I368" s="21"/>
    </row>
    <row r="369">
      <c r="I369" s="21"/>
    </row>
    <row r="370">
      <c r="I370" s="21"/>
    </row>
    <row r="371">
      <c r="I371" s="21"/>
    </row>
    <row r="372">
      <c r="I372" s="21"/>
    </row>
    <row r="373">
      <c r="I373" s="21"/>
    </row>
    <row r="374">
      <c r="I374" s="21"/>
    </row>
    <row r="375">
      <c r="I375" s="21"/>
    </row>
    <row r="376">
      <c r="I376" s="21"/>
    </row>
    <row r="377">
      <c r="I377" s="21"/>
    </row>
    <row r="378">
      <c r="I378" s="21"/>
    </row>
    <row r="379">
      <c r="I379" s="21"/>
    </row>
    <row r="380">
      <c r="I380" s="21"/>
    </row>
    <row r="381">
      <c r="I381" s="21"/>
    </row>
    <row r="382">
      <c r="I382" s="21"/>
    </row>
    <row r="383">
      <c r="I383" s="21"/>
    </row>
    <row r="384">
      <c r="I384" s="21"/>
    </row>
    <row r="385">
      <c r="I385" s="21"/>
    </row>
    <row r="386">
      <c r="I386" s="21"/>
    </row>
    <row r="387">
      <c r="I387" s="21"/>
    </row>
    <row r="388">
      <c r="I388" s="21"/>
    </row>
    <row r="389">
      <c r="I389" s="21"/>
    </row>
    <row r="390">
      <c r="I390" s="21"/>
    </row>
    <row r="391">
      <c r="I391" s="21"/>
    </row>
    <row r="392">
      <c r="I392" s="21"/>
    </row>
    <row r="393">
      <c r="I393" s="21"/>
    </row>
    <row r="394">
      <c r="I394" s="21"/>
    </row>
    <row r="395">
      <c r="I395" s="21"/>
    </row>
    <row r="396">
      <c r="I396" s="21"/>
    </row>
    <row r="397">
      <c r="I397" s="21"/>
    </row>
    <row r="398">
      <c r="I398" s="21"/>
    </row>
    <row r="399">
      <c r="I399" s="21"/>
    </row>
    <row r="400">
      <c r="I400" s="21"/>
    </row>
    <row r="401">
      <c r="I401" s="21"/>
    </row>
    <row r="402">
      <c r="I402" s="21"/>
    </row>
    <row r="403">
      <c r="I403" s="21"/>
    </row>
    <row r="404">
      <c r="I404" s="21"/>
    </row>
    <row r="405">
      <c r="I405" s="21"/>
    </row>
    <row r="406">
      <c r="I406" s="21"/>
    </row>
    <row r="407">
      <c r="I407" s="21"/>
    </row>
    <row r="408">
      <c r="I408" s="21"/>
    </row>
    <row r="409">
      <c r="I409" s="21"/>
    </row>
    <row r="410">
      <c r="I410" s="21"/>
    </row>
    <row r="411">
      <c r="I411" s="21"/>
    </row>
    <row r="412">
      <c r="I412" s="21"/>
    </row>
    <row r="413">
      <c r="I413" s="21"/>
    </row>
    <row r="414">
      <c r="I414" s="21"/>
    </row>
    <row r="415">
      <c r="I415" s="21"/>
    </row>
    <row r="416">
      <c r="I416" s="21"/>
    </row>
    <row r="417">
      <c r="I417" s="21"/>
    </row>
    <row r="418">
      <c r="I418" s="21"/>
    </row>
    <row r="419">
      <c r="I419" s="21"/>
    </row>
    <row r="420">
      <c r="I420" s="21"/>
    </row>
    <row r="421">
      <c r="I421" s="21"/>
    </row>
    <row r="422">
      <c r="I422" s="21"/>
    </row>
    <row r="423">
      <c r="I423" s="21"/>
    </row>
    <row r="424">
      <c r="I424" s="21"/>
    </row>
    <row r="425">
      <c r="I425" s="21"/>
    </row>
    <row r="426">
      <c r="I426" s="21"/>
    </row>
    <row r="427">
      <c r="I427" s="21"/>
    </row>
    <row r="428">
      <c r="I428" s="21"/>
    </row>
    <row r="429">
      <c r="I429" s="21"/>
    </row>
    <row r="430">
      <c r="I430" s="21"/>
    </row>
    <row r="431">
      <c r="I431" s="21"/>
    </row>
    <row r="432">
      <c r="I432" s="21"/>
    </row>
    <row r="433">
      <c r="I433" s="21"/>
    </row>
    <row r="434">
      <c r="I434" s="21"/>
    </row>
    <row r="435">
      <c r="I435" s="21"/>
    </row>
    <row r="436">
      <c r="I436" s="21"/>
    </row>
    <row r="437">
      <c r="I437" s="21"/>
    </row>
    <row r="438">
      <c r="I438" s="21"/>
    </row>
    <row r="439">
      <c r="I439" s="21"/>
    </row>
    <row r="440">
      <c r="I440" s="21"/>
    </row>
    <row r="441">
      <c r="I441" s="21"/>
    </row>
    <row r="442">
      <c r="I442" s="21"/>
    </row>
    <row r="443">
      <c r="I443" s="21"/>
    </row>
    <row r="444">
      <c r="I444" s="21"/>
    </row>
    <row r="445">
      <c r="I445" s="21"/>
    </row>
    <row r="446">
      <c r="I446" s="21"/>
    </row>
    <row r="447">
      <c r="I447" s="21"/>
    </row>
    <row r="448">
      <c r="I448" s="21"/>
    </row>
    <row r="449">
      <c r="I449" s="21"/>
    </row>
    <row r="450">
      <c r="I450" s="21"/>
    </row>
    <row r="451">
      <c r="I451" s="21"/>
    </row>
    <row r="452">
      <c r="I452" s="21"/>
    </row>
    <row r="453">
      <c r="I453" s="21"/>
    </row>
    <row r="454">
      <c r="I454" s="21"/>
    </row>
    <row r="455">
      <c r="I455" s="21"/>
    </row>
    <row r="456">
      <c r="I456" s="21"/>
    </row>
    <row r="457">
      <c r="I457" s="21"/>
    </row>
    <row r="458">
      <c r="I458" s="21"/>
    </row>
    <row r="459">
      <c r="I459" s="21"/>
    </row>
    <row r="460">
      <c r="I460" s="21"/>
    </row>
    <row r="461">
      <c r="I461" s="21"/>
    </row>
    <row r="462">
      <c r="I462" s="21"/>
    </row>
    <row r="463">
      <c r="I463" s="21"/>
    </row>
    <row r="464">
      <c r="I464" s="21"/>
    </row>
    <row r="465">
      <c r="I465" s="21"/>
    </row>
    <row r="466">
      <c r="I466" s="21"/>
    </row>
    <row r="467">
      <c r="I467" s="21"/>
    </row>
    <row r="468">
      <c r="I468" s="21"/>
    </row>
    <row r="469">
      <c r="I469" s="21"/>
    </row>
    <row r="470">
      <c r="I470" s="21"/>
    </row>
    <row r="471">
      <c r="I471" s="21"/>
    </row>
    <row r="472">
      <c r="I472" s="21"/>
    </row>
    <row r="473">
      <c r="I473" s="21"/>
    </row>
    <row r="474">
      <c r="I474" s="21"/>
    </row>
    <row r="475">
      <c r="I475" s="21"/>
    </row>
    <row r="476">
      <c r="I476" s="21"/>
    </row>
    <row r="477">
      <c r="I477" s="21"/>
    </row>
    <row r="478">
      <c r="I478" s="21"/>
    </row>
    <row r="479">
      <c r="I479" s="21"/>
    </row>
    <row r="480">
      <c r="I480" s="21"/>
    </row>
    <row r="481">
      <c r="I481" s="21"/>
    </row>
    <row r="482">
      <c r="I482" s="21"/>
    </row>
    <row r="483">
      <c r="I483" s="21"/>
    </row>
    <row r="484">
      <c r="I484" s="21"/>
    </row>
    <row r="485">
      <c r="I485" s="21"/>
    </row>
    <row r="486">
      <c r="I486" s="21"/>
    </row>
    <row r="487">
      <c r="I487" s="21"/>
    </row>
    <row r="488">
      <c r="I488" s="21"/>
    </row>
    <row r="489">
      <c r="I489" s="21"/>
    </row>
    <row r="490">
      <c r="I490" s="21"/>
    </row>
    <row r="491">
      <c r="I491" s="21"/>
    </row>
    <row r="492">
      <c r="I492" s="21"/>
    </row>
    <row r="493">
      <c r="I493" s="21"/>
    </row>
    <row r="494">
      <c r="I494" s="21"/>
    </row>
    <row r="495">
      <c r="I495" s="21"/>
    </row>
    <row r="496">
      <c r="I496" s="21"/>
    </row>
    <row r="497">
      <c r="I497" s="21"/>
    </row>
    <row r="498">
      <c r="I498" s="21"/>
    </row>
    <row r="499">
      <c r="I499" s="21"/>
    </row>
    <row r="500">
      <c r="I500" s="21"/>
    </row>
    <row r="501">
      <c r="I501" s="21"/>
    </row>
    <row r="502">
      <c r="I502" s="21"/>
    </row>
    <row r="503">
      <c r="I503" s="21"/>
    </row>
    <row r="504">
      <c r="I504" s="21"/>
    </row>
    <row r="505">
      <c r="I505" s="21"/>
    </row>
    <row r="506">
      <c r="I506" s="21"/>
    </row>
    <row r="507">
      <c r="I507" s="21"/>
    </row>
    <row r="508">
      <c r="I508" s="21"/>
    </row>
    <row r="509">
      <c r="I509" s="21"/>
    </row>
    <row r="510">
      <c r="I510" s="21"/>
    </row>
    <row r="511">
      <c r="I511" s="21"/>
    </row>
    <row r="512">
      <c r="I512" s="21"/>
    </row>
    <row r="513">
      <c r="I513" s="21"/>
    </row>
    <row r="514">
      <c r="I514" s="21"/>
    </row>
    <row r="515">
      <c r="I515" s="21"/>
    </row>
    <row r="516">
      <c r="I516" s="21"/>
    </row>
    <row r="517">
      <c r="I517" s="21"/>
    </row>
    <row r="518">
      <c r="I518" s="21"/>
    </row>
    <row r="519">
      <c r="I519" s="21"/>
    </row>
    <row r="520">
      <c r="I520" s="21"/>
    </row>
    <row r="521">
      <c r="I521" s="21"/>
    </row>
    <row r="522">
      <c r="I522" s="21"/>
    </row>
    <row r="523">
      <c r="I523" s="21"/>
    </row>
    <row r="524">
      <c r="I524" s="21"/>
    </row>
    <row r="525">
      <c r="I525" s="21"/>
    </row>
    <row r="526">
      <c r="I526" s="21"/>
    </row>
    <row r="527">
      <c r="I527" s="21"/>
    </row>
    <row r="528">
      <c r="I528" s="21"/>
    </row>
    <row r="529">
      <c r="I529" s="21"/>
    </row>
    <row r="530">
      <c r="I530" s="21"/>
    </row>
    <row r="531">
      <c r="I531" s="21"/>
    </row>
    <row r="532">
      <c r="I532" s="21"/>
    </row>
    <row r="533">
      <c r="I533" s="21"/>
    </row>
    <row r="534">
      <c r="I534" s="21"/>
    </row>
    <row r="535">
      <c r="I535" s="21"/>
    </row>
    <row r="536">
      <c r="I536" s="21"/>
    </row>
    <row r="537">
      <c r="I537" s="21"/>
    </row>
    <row r="538">
      <c r="I538" s="21"/>
    </row>
    <row r="539">
      <c r="I539" s="21"/>
    </row>
    <row r="540">
      <c r="I540" s="21"/>
    </row>
    <row r="541">
      <c r="I541" s="21"/>
    </row>
    <row r="542">
      <c r="I542" s="21"/>
    </row>
    <row r="543">
      <c r="I543" s="21"/>
    </row>
    <row r="544">
      <c r="I544" s="21"/>
    </row>
    <row r="545">
      <c r="I545" s="21"/>
    </row>
    <row r="546">
      <c r="I546" s="21"/>
    </row>
    <row r="547">
      <c r="I547" s="21"/>
    </row>
    <row r="548">
      <c r="I548" s="21"/>
    </row>
    <row r="549">
      <c r="I549" s="21"/>
    </row>
    <row r="550">
      <c r="I550" s="21"/>
    </row>
    <row r="551">
      <c r="I551" s="21"/>
    </row>
    <row r="552">
      <c r="I552" s="21"/>
    </row>
    <row r="553">
      <c r="I553" s="21"/>
    </row>
    <row r="554">
      <c r="I554" s="21"/>
    </row>
    <row r="555">
      <c r="I555" s="21"/>
    </row>
    <row r="556">
      <c r="I556" s="21"/>
    </row>
    <row r="557">
      <c r="I557" s="21"/>
    </row>
    <row r="558">
      <c r="I558" s="21"/>
    </row>
    <row r="559">
      <c r="I559" s="21"/>
    </row>
    <row r="560">
      <c r="I560" s="21"/>
    </row>
    <row r="561">
      <c r="I561" s="21"/>
    </row>
    <row r="562">
      <c r="I562" s="21"/>
    </row>
    <row r="563">
      <c r="I563" s="21"/>
    </row>
    <row r="564">
      <c r="I564" s="21"/>
    </row>
    <row r="565">
      <c r="I565" s="21"/>
    </row>
    <row r="566">
      <c r="I566" s="21"/>
    </row>
    <row r="567">
      <c r="I567" s="21"/>
    </row>
    <row r="568">
      <c r="I568" s="21"/>
    </row>
    <row r="569">
      <c r="I569" s="21"/>
    </row>
    <row r="570">
      <c r="I570" s="21"/>
    </row>
    <row r="571">
      <c r="I571" s="21"/>
    </row>
    <row r="572">
      <c r="I572" s="21"/>
    </row>
    <row r="573">
      <c r="I573" s="21"/>
    </row>
    <row r="574">
      <c r="I574" s="21"/>
    </row>
    <row r="575">
      <c r="I575" s="21"/>
    </row>
    <row r="576">
      <c r="I576" s="21"/>
    </row>
    <row r="577">
      <c r="I577" s="21"/>
    </row>
    <row r="578">
      <c r="I578" s="21"/>
    </row>
    <row r="579">
      <c r="I579" s="21"/>
    </row>
    <row r="580">
      <c r="I580" s="21"/>
    </row>
    <row r="581">
      <c r="I581" s="21"/>
    </row>
    <row r="582">
      <c r="I582" s="21"/>
    </row>
    <row r="583">
      <c r="I583" s="21"/>
    </row>
    <row r="584">
      <c r="I584" s="21"/>
    </row>
    <row r="585">
      <c r="I585" s="21"/>
    </row>
    <row r="586">
      <c r="I586" s="21"/>
    </row>
    <row r="587">
      <c r="I587" s="21"/>
    </row>
    <row r="588">
      <c r="I588" s="21"/>
    </row>
    <row r="589">
      <c r="I589" s="21"/>
    </row>
    <row r="590">
      <c r="I590" s="21"/>
    </row>
    <row r="591">
      <c r="I591" s="21"/>
    </row>
    <row r="592">
      <c r="I592" s="21"/>
    </row>
    <row r="593">
      <c r="I593" s="21"/>
    </row>
    <row r="594">
      <c r="I594" s="21"/>
    </row>
    <row r="595">
      <c r="I595" s="21"/>
    </row>
    <row r="596">
      <c r="I596" s="21"/>
    </row>
    <row r="597">
      <c r="I597" s="21"/>
    </row>
    <row r="598">
      <c r="I598" s="21"/>
    </row>
    <row r="599">
      <c r="I599" s="21"/>
    </row>
    <row r="600">
      <c r="I600" s="21"/>
    </row>
    <row r="601">
      <c r="I601" s="21"/>
    </row>
    <row r="602">
      <c r="I602" s="21"/>
    </row>
    <row r="603">
      <c r="I603" s="21"/>
    </row>
    <row r="604">
      <c r="I604" s="21"/>
    </row>
    <row r="605">
      <c r="I605" s="21"/>
    </row>
    <row r="606">
      <c r="I606" s="21"/>
    </row>
    <row r="607">
      <c r="I607" s="21"/>
    </row>
    <row r="608">
      <c r="I608" s="21"/>
    </row>
    <row r="609">
      <c r="I609" s="21"/>
    </row>
    <row r="610">
      <c r="I610" s="21"/>
    </row>
    <row r="611">
      <c r="I611" s="21"/>
    </row>
    <row r="612">
      <c r="I612" s="21"/>
    </row>
    <row r="613">
      <c r="I613" s="21"/>
    </row>
    <row r="614">
      <c r="I614" s="21"/>
    </row>
    <row r="615">
      <c r="I615" s="21"/>
    </row>
    <row r="616">
      <c r="I616" s="21"/>
    </row>
    <row r="617">
      <c r="I617" s="21"/>
    </row>
    <row r="618">
      <c r="I618" s="21"/>
    </row>
    <row r="619">
      <c r="I619" s="21"/>
    </row>
    <row r="620">
      <c r="I620" s="21"/>
    </row>
    <row r="621">
      <c r="I621" s="21"/>
    </row>
    <row r="622">
      <c r="I622" s="21"/>
    </row>
    <row r="623">
      <c r="I623" s="21"/>
    </row>
    <row r="624">
      <c r="I624" s="21"/>
    </row>
    <row r="625">
      <c r="I625" s="21"/>
    </row>
    <row r="626">
      <c r="I626" s="21"/>
    </row>
    <row r="627">
      <c r="I627" s="21"/>
    </row>
    <row r="628">
      <c r="I628" s="21"/>
    </row>
    <row r="629">
      <c r="I629" s="21"/>
    </row>
    <row r="630">
      <c r="I630" s="21"/>
    </row>
    <row r="631">
      <c r="I631" s="21"/>
    </row>
    <row r="632">
      <c r="I632" s="21"/>
    </row>
    <row r="633">
      <c r="I633" s="21"/>
    </row>
    <row r="634">
      <c r="I634" s="21"/>
    </row>
    <row r="635">
      <c r="I635" s="21"/>
    </row>
    <row r="636">
      <c r="I636" s="21"/>
    </row>
    <row r="637">
      <c r="I637" s="21"/>
    </row>
    <row r="638">
      <c r="I638" s="21"/>
    </row>
    <row r="639">
      <c r="I639" s="21"/>
    </row>
    <row r="640">
      <c r="I640" s="21"/>
    </row>
    <row r="641">
      <c r="I641" s="21"/>
    </row>
    <row r="642">
      <c r="I642" s="21"/>
    </row>
    <row r="643">
      <c r="I643" s="21"/>
    </row>
    <row r="644">
      <c r="I644" s="21"/>
    </row>
    <row r="645">
      <c r="I645" s="21"/>
    </row>
    <row r="646">
      <c r="I646" s="21"/>
    </row>
    <row r="647">
      <c r="I647" s="21"/>
    </row>
    <row r="648">
      <c r="I648" s="21"/>
    </row>
    <row r="649">
      <c r="I649" s="21"/>
    </row>
    <row r="650">
      <c r="I650" s="21"/>
    </row>
    <row r="651">
      <c r="I651" s="21"/>
    </row>
    <row r="652">
      <c r="I652" s="21"/>
    </row>
    <row r="653">
      <c r="I653" s="21"/>
    </row>
    <row r="654">
      <c r="I654" s="21"/>
    </row>
    <row r="655">
      <c r="I655" s="21"/>
    </row>
    <row r="656">
      <c r="I656" s="21"/>
    </row>
    <row r="657">
      <c r="I657" s="21"/>
    </row>
    <row r="658">
      <c r="I658" s="21"/>
    </row>
    <row r="659">
      <c r="I659" s="21"/>
    </row>
    <row r="660">
      <c r="I660" s="21"/>
    </row>
    <row r="661">
      <c r="I661" s="21"/>
    </row>
    <row r="662">
      <c r="I662" s="21"/>
    </row>
    <row r="663">
      <c r="I663" s="21"/>
    </row>
    <row r="664">
      <c r="I664" s="21"/>
    </row>
    <row r="665">
      <c r="I665" s="21"/>
    </row>
    <row r="666">
      <c r="I666" s="21"/>
    </row>
    <row r="667">
      <c r="I667" s="21"/>
    </row>
    <row r="668">
      <c r="I668" s="21"/>
    </row>
    <row r="669">
      <c r="I669" s="21"/>
    </row>
    <row r="670">
      <c r="I670" s="21"/>
    </row>
    <row r="671">
      <c r="I671" s="21"/>
    </row>
    <row r="672">
      <c r="I672" s="21"/>
    </row>
    <row r="673">
      <c r="I673" s="21"/>
    </row>
    <row r="674">
      <c r="I674" s="21"/>
    </row>
    <row r="675">
      <c r="I675" s="21"/>
    </row>
    <row r="676">
      <c r="I676" s="21"/>
    </row>
    <row r="677">
      <c r="I677" s="21"/>
    </row>
    <row r="678">
      <c r="I678" s="21"/>
    </row>
    <row r="679">
      <c r="I679" s="21"/>
    </row>
    <row r="680">
      <c r="I680" s="21"/>
    </row>
    <row r="681">
      <c r="I681" s="21"/>
    </row>
    <row r="682">
      <c r="I682" s="21"/>
    </row>
    <row r="683">
      <c r="I683" s="21"/>
    </row>
    <row r="684">
      <c r="I684" s="21"/>
    </row>
    <row r="685">
      <c r="I685" s="21"/>
    </row>
    <row r="686">
      <c r="I686" s="21"/>
    </row>
    <row r="687">
      <c r="I687" s="21"/>
    </row>
    <row r="688">
      <c r="I688" s="21"/>
    </row>
    <row r="689">
      <c r="I689" s="21"/>
    </row>
    <row r="690">
      <c r="I690" s="21"/>
    </row>
    <row r="691">
      <c r="I691" s="21"/>
    </row>
    <row r="692">
      <c r="I692" s="21"/>
    </row>
    <row r="693">
      <c r="I693" s="21"/>
    </row>
    <row r="694">
      <c r="I694" s="21"/>
    </row>
    <row r="695">
      <c r="I695" s="21"/>
    </row>
    <row r="696">
      <c r="I696" s="21"/>
    </row>
    <row r="697">
      <c r="I697" s="21"/>
    </row>
    <row r="698">
      <c r="I698" s="21"/>
    </row>
    <row r="699">
      <c r="I699" s="21"/>
    </row>
    <row r="700">
      <c r="I700" s="21"/>
    </row>
    <row r="701">
      <c r="I701" s="21"/>
    </row>
    <row r="702">
      <c r="I702" s="21"/>
    </row>
    <row r="703">
      <c r="I703" s="21"/>
    </row>
    <row r="704">
      <c r="I704" s="21"/>
    </row>
    <row r="705">
      <c r="I705" s="21"/>
    </row>
    <row r="706">
      <c r="I706" s="21"/>
    </row>
    <row r="707">
      <c r="I707" s="21"/>
    </row>
    <row r="708">
      <c r="I708" s="21"/>
    </row>
    <row r="709">
      <c r="I709" s="21"/>
    </row>
    <row r="710">
      <c r="I710" s="21"/>
    </row>
    <row r="711">
      <c r="I711" s="21"/>
    </row>
    <row r="712">
      <c r="I712" s="21"/>
    </row>
    <row r="713">
      <c r="I713" s="21"/>
    </row>
    <row r="714">
      <c r="I714" s="21"/>
    </row>
    <row r="715">
      <c r="I715" s="21"/>
    </row>
    <row r="716">
      <c r="I716" s="21"/>
    </row>
    <row r="717">
      <c r="I717" s="21"/>
    </row>
    <row r="718">
      <c r="I718" s="21"/>
    </row>
    <row r="719">
      <c r="I719" s="21"/>
    </row>
    <row r="720">
      <c r="I720" s="21"/>
    </row>
    <row r="721">
      <c r="I721" s="21"/>
    </row>
    <row r="722">
      <c r="I722" s="21"/>
    </row>
    <row r="723">
      <c r="I723" s="21"/>
    </row>
    <row r="724">
      <c r="I724" s="21"/>
    </row>
    <row r="725">
      <c r="I725" s="21"/>
    </row>
    <row r="726">
      <c r="I726" s="21"/>
    </row>
    <row r="727">
      <c r="I727" s="21"/>
    </row>
    <row r="728">
      <c r="I728" s="21"/>
    </row>
    <row r="729">
      <c r="I729" s="21"/>
    </row>
    <row r="730">
      <c r="I730" s="21"/>
    </row>
    <row r="731">
      <c r="I731" s="21"/>
    </row>
    <row r="732">
      <c r="I732" s="21"/>
    </row>
    <row r="733">
      <c r="I733" s="21"/>
    </row>
    <row r="734">
      <c r="I734" s="21"/>
    </row>
    <row r="735">
      <c r="I735" s="21"/>
    </row>
    <row r="736">
      <c r="I736" s="21"/>
    </row>
    <row r="737">
      <c r="I737" s="21"/>
    </row>
    <row r="738">
      <c r="I738" s="21"/>
    </row>
    <row r="739">
      <c r="I739" s="21"/>
    </row>
    <row r="740">
      <c r="I740" s="21"/>
    </row>
    <row r="741">
      <c r="I741" s="21"/>
    </row>
    <row r="742">
      <c r="I742" s="21"/>
    </row>
    <row r="743">
      <c r="I743" s="21"/>
    </row>
    <row r="744">
      <c r="I744" s="21"/>
    </row>
    <row r="745">
      <c r="I745" s="21"/>
    </row>
    <row r="746">
      <c r="I746" s="21"/>
    </row>
    <row r="747">
      <c r="I747" s="21"/>
    </row>
    <row r="748">
      <c r="I748" s="21"/>
    </row>
    <row r="749">
      <c r="I749" s="21"/>
    </row>
    <row r="750">
      <c r="I750" s="21"/>
    </row>
    <row r="751">
      <c r="I751" s="21"/>
    </row>
    <row r="752">
      <c r="I752" s="21"/>
    </row>
    <row r="753">
      <c r="I753" s="21"/>
    </row>
    <row r="754">
      <c r="I754" s="21"/>
    </row>
    <row r="755">
      <c r="I755" s="21"/>
    </row>
    <row r="756">
      <c r="I756" s="21"/>
    </row>
    <row r="757">
      <c r="I757" s="21"/>
    </row>
    <row r="758">
      <c r="I758" s="21"/>
    </row>
    <row r="759">
      <c r="I759" s="21"/>
    </row>
    <row r="760">
      <c r="I760" s="21"/>
    </row>
    <row r="761">
      <c r="I761" s="21"/>
    </row>
    <row r="762">
      <c r="I762" s="21"/>
    </row>
    <row r="763">
      <c r="I763" s="21"/>
    </row>
    <row r="764">
      <c r="I764" s="21"/>
    </row>
    <row r="765">
      <c r="I765" s="21"/>
    </row>
    <row r="766">
      <c r="I766" s="21"/>
    </row>
    <row r="767">
      <c r="I767" s="21"/>
    </row>
    <row r="768">
      <c r="I768" s="21"/>
    </row>
    <row r="769">
      <c r="I769" s="21"/>
    </row>
    <row r="770">
      <c r="I770" s="21"/>
    </row>
    <row r="771">
      <c r="I771" s="21"/>
    </row>
    <row r="772">
      <c r="I772" s="21"/>
    </row>
    <row r="773">
      <c r="I773" s="21"/>
    </row>
    <row r="774">
      <c r="I774" s="21"/>
    </row>
    <row r="775">
      <c r="I775" s="21"/>
    </row>
    <row r="776">
      <c r="I776" s="21"/>
    </row>
    <row r="777">
      <c r="I777" s="21"/>
    </row>
    <row r="778">
      <c r="I778" s="21"/>
    </row>
    <row r="779">
      <c r="I779" s="21"/>
    </row>
    <row r="780">
      <c r="I780" s="21"/>
    </row>
    <row r="781">
      <c r="I781" s="21"/>
    </row>
    <row r="782">
      <c r="I782" s="21"/>
    </row>
    <row r="783">
      <c r="I783" s="21"/>
    </row>
    <row r="784">
      <c r="I784" s="21"/>
    </row>
    <row r="785">
      <c r="I785" s="21"/>
    </row>
    <row r="786">
      <c r="I786" s="21"/>
    </row>
    <row r="787">
      <c r="I787" s="21"/>
    </row>
    <row r="788">
      <c r="I788" s="21"/>
    </row>
    <row r="789">
      <c r="I789" s="21"/>
    </row>
    <row r="790">
      <c r="I790" s="21"/>
    </row>
    <row r="791">
      <c r="I791" s="21"/>
    </row>
    <row r="792">
      <c r="I792" s="21"/>
    </row>
    <row r="793">
      <c r="I793" s="21"/>
    </row>
    <row r="794">
      <c r="I794" s="21"/>
    </row>
    <row r="795">
      <c r="I795" s="21"/>
    </row>
    <row r="796">
      <c r="I796" s="21"/>
    </row>
    <row r="797">
      <c r="I797" s="21"/>
    </row>
    <row r="798">
      <c r="I798" s="21"/>
    </row>
    <row r="799">
      <c r="I799" s="21"/>
    </row>
    <row r="800">
      <c r="I800" s="21"/>
    </row>
    <row r="801">
      <c r="I801" s="21"/>
    </row>
    <row r="802">
      <c r="I802" s="21"/>
    </row>
    <row r="803">
      <c r="I803" s="21"/>
    </row>
    <row r="804">
      <c r="I804" s="21"/>
    </row>
    <row r="805">
      <c r="I805" s="21"/>
    </row>
    <row r="806">
      <c r="I806" s="21"/>
    </row>
    <row r="807">
      <c r="I807" s="21"/>
    </row>
    <row r="808">
      <c r="I808" s="21"/>
    </row>
    <row r="809">
      <c r="I809" s="21"/>
    </row>
    <row r="810">
      <c r="I810" s="21"/>
    </row>
    <row r="811">
      <c r="I811" s="21"/>
    </row>
    <row r="812">
      <c r="I812" s="21"/>
    </row>
    <row r="813">
      <c r="I813" s="21"/>
    </row>
    <row r="814">
      <c r="I814" s="21"/>
    </row>
    <row r="815">
      <c r="I815" s="21"/>
    </row>
    <row r="816">
      <c r="I816" s="21"/>
    </row>
    <row r="817">
      <c r="I817" s="21"/>
    </row>
    <row r="818">
      <c r="I818" s="21"/>
    </row>
    <row r="819">
      <c r="I819" s="21"/>
    </row>
    <row r="820">
      <c r="I820" s="21"/>
    </row>
    <row r="821">
      <c r="I821" s="21"/>
    </row>
    <row r="822">
      <c r="I822" s="21"/>
    </row>
    <row r="823">
      <c r="I823" s="21"/>
    </row>
    <row r="824">
      <c r="I824" s="21"/>
    </row>
    <row r="825">
      <c r="I825" s="21"/>
    </row>
    <row r="826">
      <c r="I826" s="21"/>
    </row>
    <row r="827">
      <c r="I827" s="21"/>
    </row>
    <row r="828">
      <c r="I828" s="21"/>
    </row>
    <row r="829">
      <c r="I829" s="21"/>
    </row>
    <row r="830">
      <c r="I830" s="21"/>
    </row>
    <row r="831">
      <c r="I831" s="21"/>
    </row>
    <row r="832">
      <c r="I832" s="21"/>
    </row>
    <row r="833">
      <c r="I833" s="21"/>
    </row>
    <row r="834">
      <c r="I834" s="21"/>
    </row>
    <row r="835">
      <c r="I835" s="21"/>
    </row>
    <row r="836">
      <c r="I836" s="21"/>
    </row>
    <row r="837">
      <c r="I837" s="21"/>
    </row>
    <row r="838">
      <c r="I838" s="21"/>
    </row>
    <row r="839">
      <c r="I839" s="21"/>
    </row>
    <row r="840">
      <c r="I840" s="21"/>
    </row>
    <row r="841">
      <c r="I841" s="21"/>
    </row>
    <row r="842">
      <c r="I842" s="21"/>
    </row>
    <row r="843">
      <c r="I843" s="21"/>
    </row>
    <row r="844">
      <c r="I844" s="21"/>
    </row>
    <row r="845">
      <c r="I845" s="21"/>
    </row>
    <row r="846">
      <c r="I846" s="21"/>
    </row>
    <row r="847">
      <c r="I847" s="21"/>
    </row>
    <row r="848">
      <c r="I848" s="21"/>
    </row>
    <row r="849">
      <c r="I849" s="21"/>
    </row>
    <row r="850">
      <c r="I850" s="21"/>
    </row>
    <row r="851">
      <c r="I851" s="21"/>
    </row>
    <row r="852">
      <c r="I852" s="21"/>
    </row>
    <row r="853">
      <c r="I853" s="21"/>
    </row>
    <row r="854">
      <c r="I854" s="21"/>
    </row>
    <row r="855">
      <c r="I855" s="21"/>
    </row>
    <row r="856">
      <c r="I856" s="21"/>
    </row>
    <row r="857">
      <c r="I857" s="21"/>
    </row>
    <row r="858">
      <c r="I858" s="21"/>
    </row>
    <row r="859">
      <c r="I859" s="21"/>
    </row>
    <row r="860">
      <c r="I860" s="21"/>
    </row>
    <row r="861">
      <c r="I861" s="21"/>
    </row>
    <row r="862">
      <c r="I862" s="21"/>
    </row>
    <row r="863">
      <c r="I863" s="21"/>
    </row>
    <row r="864">
      <c r="I864" s="21"/>
    </row>
    <row r="865">
      <c r="I865" s="21"/>
    </row>
    <row r="866">
      <c r="I866" s="21"/>
    </row>
    <row r="867">
      <c r="I867" s="21"/>
    </row>
    <row r="868">
      <c r="I868" s="21"/>
    </row>
    <row r="869">
      <c r="I869" s="21"/>
    </row>
    <row r="870">
      <c r="I870" s="21"/>
    </row>
    <row r="871">
      <c r="I871" s="21"/>
    </row>
    <row r="872">
      <c r="I872" s="21"/>
    </row>
    <row r="873">
      <c r="I873" s="21"/>
    </row>
    <row r="874">
      <c r="I874" s="21"/>
    </row>
    <row r="875">
      <c r="I875" s="21"/>
    </row>
    <row r="876">
      <c r="I876" s="21"/>
    </row>
    <row r="877">
      <c r="I877" s="21"/>
    </row>
    <row r="878">
      <c r="I878" s="21"/>
    </row>
    <row r="879">
      <c r="I879" s="21"/>
    </row>
    <row r="880">
      <c r="I880" s="21"/>
    </row>
    <row r="881">
      <c r="I881" s="21"/>
    </row>
    <row r="882">
      <c r="I882" s="21"/>
    </row>
    <row r="883">
      <c r="I883" s="21"/>
    </row>
    <row r="884">
      <c r="I884" s="21"/>
    </row>
    <row r="885">
      <c r="I885" s="21"/>
    </row>
    <row r="886">
      <c r="I886" s="21"/>
    </row>
    <row r="887">
      <c r="I887" s="21"/>
    </row>
    <row r="888">
      <c r="I888" s="21"/>
    </row>
    <row r="889">
      <c r="I889" s="21"/>
    </row>
    <row r="890">
      <c r="I890" s="21"/>
    </row>
    <row r="891">
      <c r="I891" s="21"/>
    </row>
    <row r="892">
      <c r="I892" s="21"/>
    </row>
    <row r="893">
      <c r="I893" s="21"/>
    </row>
    <row r="894">
      <c r="I894" s="21"/>
    </row>
    <row r="895">
      <c r="I895" s="21"/>
    </row>
    <row r="896">
      <c r="I896" s="21"/>
    </row>
    <row r="897">
      <c r="I897" s="21"/>
    </row>
    <row r="898">
      <c r="I898" s="21"/>
    </row>
    <row r="899">
      <c r="I899" s="21"/>
    </row>
    <row r="900">
      <c r="I900" s="21"/>
    </row>
    <row r="901">
      <c r="I901" s="21"/>
    </row>
    <row r="902">
      <c r="I902" s="21"/>
    </row>
    <row r="903">
      <c r="I903" s="21"/>
    </row>
    <row r="904">
      <c r="I904" s="21"/>
    </row>
    <row r="905">
      <c r="I905" s="21"/>
    </row>
    <row r="906">
      <c r="I906" s="21"/>
    </row>
    <row r="907">
      <c r="I907" s="21"/>
    </row>
    <row r="908">
      <c r="I908" s="21"/>
    </row>
    <row r="909">
      <c r="I909" s="21"/>
    </row>
    <row r="910">
      <c r="I910" s="21"/>
    </row>
    <row r="911">
      <c r="I911" s="21"/>
    </row>
    <row r="912">
      <c r="I912" s="21"/>
    </row>
    <row r="913">
      <c r="I913" s="21"/>
    </row>
    <row r="914">
      <c r="I914" s="21"/>
    </row>
    <row r="915">
      <c r="I915" s="21"/>
    </row>
    <row r="916">
      <c r="I916" s="21"/>
    </row>
    <row r="917">
      <c r="I917" s="21"/>
    </row>
    <row r="918">
      <c r="I918" s="21"/>
    </row>
    <row r="919">
      <c r="I919" s="21"/>
    </row>
    <row r="920">
      <c r="I920" s="21"/>
    </row>
    <row r="921">
      <c r="I921" s="21"/>
    </row>
    <row r="922">
      <c r="I922" s="21"/>
    </row>
    <row r="923">
      <c r="I923" s="21"/>
    </row>
    <row r="924">
      <c r="I924" s="21"/>
    </row>
    <row r="925">
      <c r="I925" s="21"/>
    </row>
    <row r="926">
      <c r="I926" s="21"/>
    </row>
    <row r="927">
      <c r="I927" s="21"/>
    </row>
    <row r="928">
      <c r="I928" s="21"/>
    </row>
    <row r="929">
      <c r="I929" s="21"/>
    </row>
    <row r="930">
      <c r="I930" s="21"/>
    </row>
    <row r="931">
      <c r="I931" s="21"/>
    </row>
    <row r="932">
      <c r="I932" s="21"/>
    </row>
    <row r="933">
      <c r="I933" s="21"/>
    </row>
    <row r="934">
      <c r="I934" s="21"/>
    </row>
    <row r="935">
      <c r="I935" s="21"/>
    </row>
    <row r="936">
      <c r="I936" s="21"/>
    </row>
    <row r="937">
      <c r="I937" s="21"/>
    </row>
    <row r="938">
      <c r="I938" s="21"/>
    </row>
    <row r="939">
      <c r="I939" s="21"/>
    </row>
    <row r="940">
      <c r="I940" s="21"/>
    </row>
    <row r="941">
      <c r="I941" s="21"/>
    </row>
    <row r="942">
      <c r="I942" s="21"/>
    </row>
    <row r="943">
      <c r="I943" s="21"/>
    </row>
    <row r="944">
      <c r="I944" s="21"/>
    </row>
    <row r="945">
      <c r="I945" s="21"/>
    </row>
    <row r="946">
      <c r="I946" s="21"/>
    </row>
    <row r="947">
      <c r="I947" s="21"/>
    </row>
    <row r="948">
      <c r="I948" s="21"/>
    </row>
    <row r="949">
      <c r="I949" s="21"/>
    </row>
    <row r="950">
      <c r="I950" s="21"/>
    </row>
    <row r="951">
      <c r="I951" s="21"/>
    </row>
    <row r="952">
      <c r="I952" s="21"/>
    </row>
    <row r="953">
      <c r="I953" s="21"/>
    </row>
    <row r="954">
      <c r="I954" s="21"/>
    </row>
    <row r="955">
      <c r="I955" s="21"/>
    </row>
    <row r="956">
      <c r="I956" s="21"/>
    </row>
    <row r="957">
      <c r="I957" s="21"/>
    </row>
    <row r="958">
      <c r="I958" s="21"/>
    </row>
    <row r="959">
      <c r="I959" s="21"/>
    </row>
    <row r="960">
      <c r="I960" s="21"/>
    </row>
    <row r="961">
      <c r="I961" s="21"/>
    </row>
    <row r="962">
      <c r="I962" s="21"/>
    </row>
    <row r="963">
      <c r="I963" s="21"/>
    </row>
    <row r="964">
      <c r="I964" s="21"/>
    </row>
    <row r="965">
      <c r="I965" s="21"/>
    </row>
    <row r="966">
      <c r="I966" s="21"/>
    </row>
    <row r="967">
      <c r="I967" s="21"/>
    </row>
    <row r="968">
      <c r="I968" s="21"/>
    </row>
    <row r="969">
      <c r="I969" s="21"/>
    </row>
    <row r="970">
      <c r="I970" s="21"/>
    </row>
    <row r="971">
      <c r="I971" s="21"/>
    </row>
    <row r="972">
      <c r="I972" s="21"/>
    </row>
    <row r="973">
      <c r="I973" s="21"/>
    </row>
    <row r="974">
      <c r="I974" s="21"/>
    </row>
    <row r="975">
      <c r="I975" s="21"/>
    </row>
    <row r="976">
      <c r="I976" s="21"/>
    </row>
    <row r="977">
      <c r="I977" s="21"/>
    </row>
    <row r="978">
      <c r="I978" s="21"/>
    </row>
    <row r="979">
      <c r="I979" s="21"/>
    </row>
    <row r="980">
      <c r="I980" s="21"/>
    </row>
    <row r="981">
      <c r="I981" s="21"/>
    </row>
    <row r="982">
      <c r="I982" s="21"/>
    </row>
    <row r="983">
      <c r="I983" s="21"/>
    </row>
    <row r="984">
      <c r="I984" s="21"/>
    </row>
    <row r="985">
      <c r="I985" s="21"/>
    </row>
    <row r="986">
      <c r="I986" s="21"/>
    </row>
    <row r="987">
      <c r="I987" s="21"/>
    </row>
    <row r="988">
      <c r="I988" s="21"/>
    </row>
    <row r="989">
      <c r="I989" s="21"/>
    </row>
    <row r="990">
      <c r="I990" s="21"/>
    </row>
    <row r="991">
      <c r="I991" s="21"/>
    </row>
    <row r="992">
      <c r="I992" s="21"/>
    </row>
    <row r="993">
      <c r="I993" s="21"/>
    </row>
    <row r="994">
      <c r="I994" s="21"/>
    </row>
    <row r="995">
      <c r="I995" s="21"/>
    </row>
    <row r="996">
      <c r="I996" s="21"/>
    </row>
  </sheetData>
  <mergeCells count="5">
    <mergeCell ref="A15:C15"/>
    <mergeCell ref="A28:C28"/>
    <mergeCell ref="P37:S38"/>
    <mergeCell ref="A43:C43"/>
    <mergeCell ref="A56:C56"/>
  </mergeCells>
  <dataValidations>
    <dataValidation type="custom" allowBlank="1" showDropDown="1" sqref="I3:I996">
      <formula1>OR(NOT(ISERROR(DATEVALUE(I3))), AND(ISNUMBER(I3), LEFT(CELL("format", I3))="D"))</formula1>
    </dataValidation>
  </dataValidation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3" width="12.88"/>
    <col customWidth="1" min="4" max="4" width="17.13"/>
    <col customWidth="1" min="5" max="5" width="12.13"/>
    <col customWidth="1" min="6" max="6" width="14.75"/>
    <col customWidth="1" min="7" max="7" width="23.0"/>
    <col customWidth="1" hidden="1" min="8" max="8" width="22.75"/>
    <col customWidth="1" hidden="1" min="9" max="9" width="19.75"/>
    <col customWidth="1" hidden="1" min="10" max="10" width="15.63"/>
    <col customWidth="1" min="11" max="12" width="15.63"/>
    <col hidden="1" min="15" max="15" width="12.63"/>
    <col customWidth="1" hidden="1" min="16" max="16" width="13.75"/>
    <col customWidth="1" min="17" max="17" width="15.63"/>
    <col customWidth="1" hidden="1" min="18" max="18" width="54.25"/>
    <col customWidth="1" min="19" max="19" width="33.88"/>
  </cols>
  <sheetData>
    <row r="1">
      <c r="A1" s="1"/>
      <c r="B1" s="3"/>
      <c r="C1" s="3"/>
      <c r="D1" s="3"/>
      <c r="E1" s="3"/>
      <c r="F1" s="4"/>
      <c r="G1" s="4"/>
      <c r="H1" s="4"/>
      <c r="I1" s="4"/>
      <c r="J1" s="4"/>
      <c r="K1" s="4"/>
      <c r="L1" s="4"/>
      <c r="M1" s="5" t="s">
        <v>0</v>
      </c>
      <c r="N1" s="6"/>
      <c r="O1" s="6"/>
      <c r="P1" s="7"/>
      <c r="Q1" s="8"/>
      <c r="R1" s="8"/>
    </row>
    <row r="2">
      <c r="A2" s="3" t="s">
        <v>1</v>
      </c>
      <c r="B2" s="3" t="s">
        <v>2</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c r="S2" s="954" t="s">
        <v>5969</v>
      </c>
    </row>
    <row r="3">
      <c r="A3" s="13">
        <v>1.0</v>
      </c>
      <c r="B3" s="14">
        <v>44946.0</v>
      </c>
      <c r="C3" s="14">
        <v>44948.0</v>
      </c>
      <c r="D3" s="95">
        <v>3.81401100124583E14</v>
      </c>
      <c r="E3" s="13">
        <v>67.0</v>
      </c>
      <c r="F3" s="13">
        <v>1.134013E7</v>
      </c>
      <c r="G3" s="13" t="s">
        <v>5970</v>
      </c>
      <c r="H3" s="13" t="s">
        <v>5971</v>
      </c>
      <c r="I3" s="13">
        <v>6.5940542E7</v>
      </c>
      <c r="J3" s="13" t="s">
        <v>5972</v>
      </c>
      <c r="K3" s="13" t="s">
        <v>418</v>
      </c>
      <c r="L3" s="13"/>
      <c r="M3" s="13">
        <v>1080.0</v>
      </c>
      <c r="N3" s="13">
        <f t="shared" ref="N3:N10" si="1">M3</f>
        <v>1080</v>
      </c>
      <c r="O3" s="15"/>
      <c r="P3" s="13"/>
      <c r="Q3" s="16" t="s">
        <v>988</v>
      </c>
      <c r="R3" s="13" t="s">
        <v>5973</v>
      </c>
      <c r="S3" s="92">
        <f t="shared" ref="S3:S9" si="2">(M3*2.5%)/2</f>
        <v>13.5</v>
      </c>
    </row>
    <row r="4">
      <c r="A4" s="13">
        <v>2.0</v>
      </c>
      <c r="B4" s="14">
        <v>44946.0</v>
      </c>
      <c r="C4" s="98">
        <v>44948.0</v>
      </c>
      <c r="D4" s="95">
        <v>3.81401100124583E14</v>
      </c>
      <c r="E4" s="13">
        <v>69.0</v>
      </c>
      <c r="F4" s="13">
        <v>4656896.0</v>
      </c>
      <c r="G4" s="13" t="s">
        <v>5974</v>
      </c>
      <c r="H4" s="13" t="s">
        <v>5974</v>
      </c>
      <c r="I4" s="13">
        <v>7.6000397E7</v>
      </c>
      <c r="J4" s="13" t="s">
        <v>20</v>
      </c>
      <c r="K4" s="13" t="s">
        <v>418</v>
      </c>
      <c r="L4" s="13"/>
      <c r="M4" s="13">
        <f>(120*2)+70+70</f>
        <v>380</v>
      </c>
      <c r="N4" s="13">
        <f t="shared" si="1"/>
        <v>380</v>
      </c>
      <c r="O4" s="13"/>
      <c r="P4" s="13"/>
      <c r="Q4" s="16" t="s">
        <v>988</v>
      </c>
      <c r="R4" s="13" t="s">
        <v>5975</v>
      </c>
      <c r="S4" s="92">
        <f t="shared" si="2"/>
        <v>4.75</v>
      </c>
    </row>
    <row r="5">
      <c r="A5" s="13">
        <v>3.0</v>
      </c>
      <c r="B5" s="14">
        <v>44946.0</v>
      </c>
      <c r="C5" s="14">
        <v>44948.0</v>
      </c>
      <c r="D5" s="95">
        <v>3.81401100124583E14</v>
      </c>
      <c r="E5" s="13">
        <v>70.0</v>
      </c>
      <c r="F5" s="13">
        <v>7.662103011E9</v>
      </c>
      <c r="G5" s="13" t="s">
        <v>5976</v>
      </c>
      <c r="H5" s="13" t="s">
        <v>5976</v>
      </c>
      <c r="I5" s="13">
        <v>7.6622418E7</v>
      </c>
      <c r="J5" s="13" t="s">
        <v>20</v>
      </c>
      <c r="K5" s="13" t="s">
        <v>418</v>
      </c>
      <c r="L5" s="13"/>
      <c r="M5" s="13">
        <v>720.0</v>
      </c>
      <c r="N5" s="13">
        <f t="shared" si="1"/>
        <v>720</v>
      </c>
      <c r="O5" s="13"/>
      <c r="P5" s="13"/>
      <c r="Q5" s="16" t="s">
        <v>988</v>
      </c>
      <c r="R5" s="13" t="s">
        <v>5977</v>
      </c>
      <c r="S5" s="92">
        <f t="shared" si="2"/>
        <v>9</v>
      </c>
    </row>
    <row r="6">
      <c r="A6" s="13">
        <v>4.0</v>
      </c>
      <c r="B6" s="14">
        <v>44946.0</v>
      </c>
      <c r="C6" s="14">
        <v>44947.0</v>
      </c>
      <c r="D6" s="95">
        <v>3.81401100124583E14</v>
      </c>
      <c r="E6" s="13">
        <v>71.0</v>
      </c>
      <c r="F6" s="13">
        <v>6524004.0</v>
      </c>
      <c r="G6" s="13" t="s">
        <v>2868</v>
      </c>
      <c r="H6" s="13" t="s">
        <v>5978</v>
      </c>
      <c r="I6" s="13">
        <v>7.6454748E7</v>
      </c>
      <c r="J6" s="13" t="s">
        <v>20</v>
      </c>
      <c r="K6" s="13" t="s">
        <v>418</v>
      </c>
      <c r="L6" s="13"/>
      <c r="M6" s="13">
        <f>(120*3)+70</f>
        <v>430</v>
      </c>
      <c r="N6" s="13">
        <f t="shared" si="1"/>
        <v>430</v>
      </c>
      <c r="O6" s="13"/>
      <c r="P6" s="13"/>
      <c r="Q6" s="16" t="s">
        <v>988</v>
      </c>
      <c r="R6" s="13" t="s">
        <v>5979</v>
      </c>
      <c r="S6" s="92">
        <f t="shared" si="2"/>
        <v>5.375</v>
      </c>
    </row>
    <row r="7">
      <c r="A7" s="13">
        <v>5.0</v>
      </c>
      <c r="B7" s="14">
        <v>44946.0</v>
      </c>
      <c r="C7" s="14">
        <v>44948.0</v>
      </c>
      <c r="D7" s="95">
        <v>3.81401100124583E14</v>
      </c>
      <c r="E7" s="13">
        <v>72.0</v>
      </c>
      <c r="F7" s="13">
        <v>7776983.0</v>
      </c>
      <c r="G7" s="13" t="s">
        <v>5980</v>
      </c>
      <c r="H7" s="13" t="s">
        <v>5980</v>
      </c>
      <c r="I7" s="13">
        <v>7.0048418E7</v>
      </c>
      <c r="J7" s="13" t="s">
        <v>5981</v>
      </c>
      <c r="K7" s="13" t="s">
        <v>98</v>
      </c>
      <c r="L7" s="13" t="s">
        <v>27</v>
      </c>
      <c r="M7" s="13">
        <v>1142.0</v>
      </c>
      <c r="N7" s="13">
        <f t="shared" si="1"/>
        <v>1142</v>
      </c>
      <c r="O7" s="13"/>
      <c r="P7" s="13"/>
      <c r="Q7" s="16" t="s">
        <v>988</v>
      </c>
      <c r="R7" s="13" t="s">
        <v>5982</v>
      </c>
      <c r="S7" s="92">
        <f t="shared" si="2"/>
        <v>14.275</v>
      </c>
    </row>
    <row r="8">
      <c r="A8" s="13">
        <v>6.0</v>
      </c>
      <c r="B8" s="14">
        <v>44946.0</v>
      </c>
      <c r="C8" s="14">
        <v>44947.0</v>
      </c>
      <c r="D8" s="95">
        <v>3.81401100124583E14</v>
      </c>
      <c r="E8" s="13">
        <v>73.0</v>
      </c>
      <c r="F8" s="955">
        <v>2.837614016E9</v>
      </c>
      <c r="G8" s="13" t="s">
        <v>5983</v>
      </c>
      <c r="H8" s="13" t="s">
        <v>5983</v>
      </c>
      <c r="I8" s="13">
        <v>6.7812361E7</v>
      </c>
      <c r="J8" s="13" t="s">
        <v>20</v>
      </c>
      <c r="K8" s="13" t="s">
        <v>418</v>
      </c>
      <c r="L8" s="13"/>
      <c r="M8" s="13">
        <v>480.0</v>
      </c>
      <c r="N8" s="13">
        <f t="shared" si="1"/>
        <v>480</v>
      </c>
      <c r="O8" s="13"/>
      <c r="P8" s="13"/>
      <c r="Q8" s="16" t="s">
        <v>988</v>
      </c>
      <c r="R8" s="13" t="s">
        <v>5984</v>
      </c>
      <c r="S8" s="92">
        <f t="shared" si="2"/>
        <v>6</v>
      </c>
    </row>
    <row r="9">
      <c r="A9" s="13">
        <v>7.0</v>
      </c>
      <c r="B9" s="14">
        <v>44948.0</v>
      </c>
      <c r="C9" s="14">
        <v>44949.0</v>
      </c>
      <c r="D9" s="95">
        <v>3.81401100124583E14</v>
      </c>
      <c r="E9" s="13">
        <v>126.0</v>
      </c>
      <c r="F9" s="13">
        <v>3878802.0</v>
      </c>
      <c r="G9" s="13" t="s">
        <v>5985</v>
      </c>
      <c r="H9" s="13" t="s">
        <v>5985</v>
      </c>
      <c r="I9" s="13">
        <v>7.8114841E7</v>
      </c>
      <c r="J9" s="13" t="s">
        <v>20</v>
      </c>
      <c r="K9" s="13" t="s">
        <v>418</v>
      </c>
      <c r="L9" s="13"/>
      <c r="M9" s="13">
        <v>240.0</v>
      </c>
      <c r="N9" s="13">
        <f t="shared" si="1"/>
        <v>240</v>
      </c>
      <c r="O9" s="13"/>
      <c r="P9" s="13"/>
      <c r="Q9" s="16" t="s">
        <v>988</v>
      </c>
      <c r="R9" s="13" t="s">
        <v>5986</v>
      </c>
      <c r="S9" s="92">
        <f t="shared" si="2"/>
        <v>3</v>
      </c>
    </row>
    <row r="10">
      <c r="A10" s="13"/>
      <c r="B10" s="14">
        <v>44948.0</v>
      </c>
      <c r="C10" s="14">
        <v>44949.0</v>
      </c>
      <c r="D10" s="95">
        <v>3.81401100124583E14</v>
      </c>
      <c r="E10" s="13">
        <v>127.0</v>
      </c>
      <c r="F10" s="13">
        <v>3208697.0</v>
      </c>
      <c r="G10" s="13" t="s">
        <v>5987</v>
      </c>
      <c r="H10" s="13" t="s">
        <v>5988</v>
      </c>
      <c r="I10" s="13">
        <v>7.0804337E7</v>
      </c>
      <c r="J10" s="13" t="s">
        <v>20</v>
      </c>
      <c r="K10" s="13" t="s">
        <v>418</v>
      </c>
      <c r="L10" s="13"/>
      <c r="M10" s="13">
        <v>240.0</v>
      </c>
      <c r="N10" s="13">
        <f t="shared" si="1"/>
        <v>240</v>
      </c>
      <c r="O10" s="13"/>
      <c r="P10" s="13"/>
      <c r="Q10" s="16" t="s">
        <v>988</v>
      </c>
      <c r="R10" s="13" t="s">
        <v>5986</v>
      </c>
    </row>
    <row r="11" ht="18.0" hidden="1" customHeight="1">
      <c r="A11" s="93"/>
      <c r="B11" s="94"/>
      <c r="C11" s="94"/>
      <c r="D11" s="95">
        <v>3.81401100124583E14</v>
      </c>
      <c r="E11" s="95"/>
      <c r="F11" s="95"/>
      <c r="G11" s="95"/>
      <c r="H11" s="95"/>
      <c r="I11" s="95"/>
      <c r="J11" s="95"/>
      <c r="K11" s="95"/>
      <c r="L11" s="95"/>
      <c r="M11" s="93"/>
      <c r="N11" s="95"/>
      <c r="O11" s="96"/>
      <c r="P11" s="95"/>
      <c r="Q11" s="97"/>
      <c r="R11" s="95"/>
      <c r="S11" s="13"/>
    </row>
    <row r="12" hidden="1">
      <c r="A12" s="95"/>
      <c r="B12" s="94"/>
      <c r="C12" s="94"/>
      <c r="D12" s="95">
        <v>3.81401100124583E14</v>
      </c>
      <c r="E12" s="95"/>
      <c r="F12" s="95"/>
      <c r="G12" s="95"/>
      <c r="H12" s="95"/>
      <c r="I12" s="95"/>
      <c r="J12" s="95"/>
      <c r="K12" s="95"/>
      <c r="L12" s="96"/>
      <c r="M12" s="93"/>
      <c r="N12" s="95"/>
      <c r="O12" s="96"/>
      <c r="P12" s="95"/>
      <c r="Q12" s="97"/>
      <c r="R12" s="95"/>
      <c r="S12" s="92"/>
    </row>
    <row r="13" hidden="1">
      <c r="A13" s="13"/>
      <c r="B13" s="14"/>
      <c r="C13" s="14"/>
      <c r="D13" s="95">
        <v>3.81401100124583E14</v>
      </c>
      <c r="E13" s="13"/>
      <c r="F13" s="13"/>
      <c r="G13" s="13"/>
      <c r="H13" s="13"/>
      <c r="I13" s="13"/>
      <c r="J13" s="13"/>
      <c r="K13" s="13"/>
      <c r="L13" s="13"/>
      <c r="M13" s="91"/>
      <c r="N13" s="13"/>
      <c r="O13" s="15"/>
      <c r="P13" s="13"/>
      <c r="Q13" s="16"/>
      <c r="R13" s="13"/>
      <c r="S13" s="92"/>
    </row>
    <row r="14" hidden="1">
      <c r="A14" s="13"/>
      <c r="B14" s="14"/>
      <c r="C14" s="14"/>
      <c r="D14" s="95">
        <v>3.81401100124583E14</v>
      </c>
      <c r="E14" s="13"/>
      <c r="F14" s="13"/>
      <c r="G14" s="13"/>
      <c r="H14" s="13"/>
      <c r="I14" s="13"/>
      <c r="J14" s="13"/>
      <c r="K14" s="13"/>
      <c r="L14" s="13"/>
      <c r="M14" s="13"/>
      <c r="N14" s="13"/>
      <c r="O14" s="15"/>
      <c r="P14" s="13"/>
      <c r="Q14" s="16"/>
      <c r="R14" s="13"/>
    </row>
    <row r="15" hidden="1">
      <c r="A15" s="13"/>
      <c r="B15" s="14"/>
      <c r="C15" s="14"/>
      <c r="D15" s="95">
        <v>3.81401100124583E14</v>
      </c>
      <c r="E15" s="13"/>
      <c r="F15" s="13"/>
      <c r="G15" s="13"/>
      <c r="H15" s="13"/>
      <c r="I15" s="13"/>
      <c r="J15" s="13"/>
      <c r="K15" s="13"/>
      <c r="L15" s="13"/>
      <c r="M15" s="13"/>
      <c r="N15" s="13"/>
      <c r="O15" s="13"/>
      <c r="P15" s="13"/>
      <c r="Q15" s="16"/>
      <c r="R15" s="13"/>
    </row>
    <row r="16" hidden="1">
      <c r="A16" s="13"/>
      <c r="B16" s="14"/>
      <c r="C16" s="14"/>
      <c r="D16" s="95">
        <v>3.81401100124583E14</v>
      </c>
      <c r="E16" s="13"/>
      <c r="F16" s="13"/>
      <c r="G16" s="13"/>
      <c r="H16" s="13"/>
      <c r="I16" s="13"/>
      <c r="J16" s="13"/>
      <c r="K16" s="13"/>
      <c r="L16" s="13"/>
      <c r="M16" s="13"/>
      <c r="N16" s="13"/>
      <c r="O16" s="15"/>
      <c r="P16" s="13"/>
      <c r="Q16" s="16"/>
      <c r="R16" s="13"/>
      <c r="T16" s="108"/>
      <c r="U16" s="109"/>
    </row>
    <row r="17" hidden="1">
      <c r="A17" s="13"/>
      <c r="B17" s="14"/>
      <c r="C17" s="14"/>
      <c r="D17" s="95">
        <v>3.81401100124583E14</v>
      </c>
      <c r="E17" s="13"/>
      <c r="F17" s="13"/>
      <c r="G17" s="13"/>
      <c r="H17" s="13"/>
      <c r="I17" s="13"/>
      <c r="J17" s="13"/>
      <c r="K17" s="13"/>
      <c r="L17" s="15"/>
      <c r="M17" s="13"/>
      <c r="N17" s="13"/>
      <c r="O17" s="15"/>
      <c r="P17" s="13"/>
      <c r="Q17" s="16"/>
      <c r="R17" s="91"/>
      <c r="T17" s="108"/>
      <c r="U17" s="109"/>
    </row>
    <row r="18" hidden="1">
      <c r="A18" s="13"/>
      <c r="B18" s="14"/>
      <c r="C18" s="14"/>
      <c r="D18" s="95">
        <v>3.81401100124583E14</v>
      </c>
      <c r="E18" s="15"/>
      <c r="F18" s="13"/>
      <c r="G18" s="13"/>
      <c r="H18" s="13"/>
      <c r="I18" s="13"/>
      <c r="J18" s="15"/>
      <c r="K18" s="13"/>
      <c r="L18" s="13"/>
      <c r="M18" s="13"/>
      <c r="N18" s="13"/>
      <c r="O18" s="15"/>
      <c r="P18" s="13"/>
      <c r="Q18" s="16"/>
      <c r="R18" s="13"/>
      <c r="T18" s="108"/>
      <c r="U18" s="109"/>
    </row>
    <row r="19" hidden="1">
      <c r="A19" s="13"/>
      <c r="B19" s="14"/>
      <c r="C19" s="14"/>
      <c r="D19" s="95">
        <v>3.81401100124583E14</v>
      </c>
      <c r="E19" s="13"/>
      <c r="F19" s="13"/>
      <c r="G19" s="13"/>
      <c r="H19" s="13"/>
      <c r="I19" s="13"/>
      <c r="J19" s="13"/>
      <c r="K19" s="13"/>
      <c r="L19" s="13"/>
      <c r="M19" s="13"/>
      <c r="N19" s="13"/>
      <c r="O19" s="15"/>
      <c r="P19" s="13"/>
      <c r="Q19" s="16"/>
      <c r="R19" s="13"/>
      <c r="S19" s="12"/>
      <c r="T19" s="108"/>
      <c r="U19" s="109"/>
    </row>
    <row r="20" hidden="1">
      <c r="A20" s="13"/>
      <c r="B20" s="14"/>
      <c r="C20" s="14"/>
      <c r="D20" s="95">
        <v>3.81401100124583E14</v>
      </c>
      <c r="E20" s="15"/>
      <c r="F20" s="13"/>
      <c r="G20" s="13"/>
      <c r="H20" s="13"/>
      <c r="I20" s="13"/>
      <c r="J20" s="13"/>
      <c r="K20" s="13"/>
      <c r="L20" s="13"/>
      <c r="M20" s="13"/>
      <c r="N20" s="13"/>
      <c r="O20" s="15"/>
      <c r="P20" s="13"/>
      <c r="Q20" s="16"/>
      <c r="R20" s="13"/>
      <c r="T20" s="108"/>
      <c r="U20" s="109"/>
    </row>
    <row r="21" hidden="1">
      <c r="A21" s="13"/>
      <c r="B21" s="14"/>
      <c r="C21" s="14"/>
      <c r="D21" s="95">
        <v>3.81401100124583E14</v>
      </c>
      <c r="E21" s="13"/>
      <c r="F21" s="13"/>
      <c r="G21" s="13"/>
      <c r="H21" s="13"/>
      <c r="I21" s="13"/>
      <c r="J21" s="13"/>
      <c r="K21" s="13"/>
      <c r="L21" s="13"/>
      <c r="M21" s="78"/>
      <c r="N21" s="13"/>
      <c r="O21" s="15"/>
      <c r="P21" s="13"/>
      <c r="Q21" s="16"/>
      <c r="R21" s="13"/>
      <c r="T21" s="108"/>
      <c r="U21" s="109"/>
    </row>
    <row r="22" hidden="1">
      <c r="A22" s="13"/>
      <c r="B22" s="14"/>
      <c r="C22" s="14"/>
      <c r="D22" s="95">
        <v>3.81401100124583E14</v>
      </c>
      <c r="E22" s="13"/>
      <c r="F22" s="13"/>
      <c r="G22" s="13"/>
      <c r="H22" s="13"/>
      <c r="I22" s="13"/>
      <c r="J22" s="13"/>
      <c r="K22" s="13"/>
      <c r="L22" s="15"/>
      <c r="M22" s="13"/>
      <c r="N22" s="13"/>
      <c r="O22" s="15"/>
      <c r="P22" s="13"/>
      <c r="Q22" s="16"/>
      <c r="R22" s="13"/>
      <c r="S22" s="12"/>
      <c r="T22" s="108"/>
      <c r="U22" s="109"/>
    </row>
    <row r="23" hidden="1">
      <c r="A23" s="13"/>
      <c r="B23" s="14"/>
      <c r="C23" s="14"/>
      <c r="D23" s="95">
        <v>3.81401100124583E14</v>
      </c>
      <c r="E23" s="15"/>
      <c r="F23" s="15"/>
      <c r="G23" s="15"/>
      <c r="H23" s="15"/>
      <c r="I23" s="15"/>
      <c r="J23" s="15"/>
      <c r="K23" s="13"/>
      <c r="L23" s="15"/>
      <c r="M23" s="13"/>
      <c r="N23" s="13"/>
      <c r="O23" s="15"/>
      <c r="P23" s="13"/>
      <c r="Q23" s="16"/>
      <c r="R23" s="15"/>
      <c r="T23" s="108"/>
      <c r="U23" s="109"/>
    </row>
    <row r="24" hidden="1">
      <c r="A24" s="13"/>
      <c r="B24" s="14"/>
      <c r="C24" s="14"/>
      <c r="D24" s="95">
        <v>3.81401100124583E14</v>
      </c>
      <c r="E24" s="15"/>
      <c r="F24" s="15"/>
      <c r="G24" s="15"/>
      <c r="H24" s="15"/>
      <c r="I24" s="15"/>
      <c r="J24" s="15"/>
      <c r="K24" s="13"/>
      <c r="L24" s="15"/>
      <c r="M24" s="13"/>
      <c r="N24" s="13"/>
      <c r="O24" s="15"/>
      <c r="P24" s="13"/>
      <c r="Q24" s="16"/>
      <c r="R24" s="15"/>
      <c r="T24" s="108"/>
      <c r="U24" s="109"/>
    </row>
    <row r="25" hidden="1">
      <c r="A25" s="13"/>
      <c r="B25" s="14"/>
      <c r="C25" s="14"/>
      <c r="D25" s="95">
        <v>3.81401100124583E14</v>
      </c>
      <c r="E25" s="15"/>
      <c r="F25" s="15"/>
      <c r="G25" s="15"/>
      <c r="H25" s="15"/>
      <c r="I25" s="15"/>
      <c r="J25" s="15"/>
      <c r="K25" s="13"/>
      <c r="L25" s="15"/>
      <c r="M25" s="13"/>
      <c r="N25" s="13"/>
      <c r="O25" s="15"/>
      <c r="P25" s="13"/>
      <c r="Q25" s="16"/>
      <c r="R25" s="15"/>
      <c r="T25" s="108"/>
      <c r="U25" s="109"/>
    </row>
    <row r="26" hidden="1">
      <c r="A26" s="13"/>
      <c r="B26" s="14"/>
      <c r="C26" s="14"/>
      <c r="D26" s="95">
        <v>3.81401100124583E14</v>
      </c>
      <c r="E26" s="15"/>
      <c r="F26" s="15"/>
      <c r="G26" s="15"/>
      <c r="H26" s="15"/>
      <c r="I26" s="15"/>
      <c r="J26" s="15"/>
      <c r="K26" s="13"/>
      <c r="L26" s="15"/>
      <c r="M26" s="13"/>
      <c r="N26" s="13"/>
      <c r="O26" s="15"/>
      <c r="P26" s="13"/>
      <c r="Q26" s="16"/>
      <c r="R26" s="15"/>
      <c r="T26" s="108"/>
      <c r="U26" s="109"/>
    </row>
    <row r="27">
      <c r="A27" s="40"/>
      <c r="B27" s="42"/>
      <c r="C27" s="42"/>
      <c r="D27" s="42"/>
      <c r="E27" s="42"/>
      <c r="F27" s="42"/>
      <c r="G27" s="110"/>
      <c r="H27" s="63" t="s">
        <v>560</v>
      </c>
      <c r="I27" s="44"/>
      <c r="J27" s="44"/>
      <c r="K27" s="44"/>
      <c r="L27" s="44"/>
      <c r="M27" s="45">
        <f t="shared" ref="M27:N27" si="3">SUM(M3:M23)</f>
        <v>4712</v>
      </c>
      <c r="N27" s="46">
        <f t="shared" si="3"/>
        <v>4712</v>
      </c>
      <c r="O27" s="110"/>
      <c r="P27" s="42"/>
      <c r="Q27" s="42"/>
      <c r="R27" s="42"/>
      <c r="S27" s="309">
        <f>SUM(S3:S26)</f>
        <v>55.9</v>
      </c>
    </row>
    <row r="28">
      <c r="A28" s="13"/>
      <c r="B28" s="15"/>
      <c r="C28" s="15"/>
      <c r="D28" s="15"/>
      <c r="E28" s="15"/>
      <c r="F28" s="15"/>
      <c r="G28" s="15"/>
      <c r="H28" s="15"/>
      <c r="I28" s="15"/>
      <c r="J28" s="15"/>
      <c r="K28" s="15"/>
      <c r="L28" s="64" t="s">
        <v>563</v>
      </c>
      <c r="N28" s="65">
        <f>N27/6.96</f>
        <v>677.0114943</v>
      </c>
      <c r="O28" s="15"/>
      <c r="P28" s="15"/>
      <c r="Q28" s="15"/>
      <c r="R28" s="15"/>
    </row>
    <row r="29">
      <c r="A29" s="13"/>
      <c r="B29" s="1"/>
      <c r="C29" s="1"/>
      <c r="D29" s="13"/>
      <c r="E29" s="80"/>
      <c r="F29" s="81"/>
      <c r="G29" s="13"/>
      <c r="H29" s="15"/>
      <c r="I29" s="15"/>
      <c r="J29" s="15"/>
      <c r="K29" s="15"/>
      <c r="L29" s="13"/>
      <c r="M29" s="72"/>
      <c r="N29" s="73"/>
      <c r="O29" s="15"/>
      <c r="P29" s="15"/>
      <c r="Q29" s="15"/>
      <c r="R29" s="15"/>
    </row>
    <row r="30">
      <c r="A30" s="13"/>
      <c r="B30" s="13"/>
      <c r="C30" s="13"/>
      <c r="D30" s="15"/>
      <c r="E30" s="15"/>
      <c r="F30" s="15"/>
      <c r="G30" s="51" t="s">
        <v>377</v>
      </c>
      <c r="H30" s="51" t="s">
        <v>378</v>
      </c>
      <c r="I30" s="51" t="s">
        <v>378</v>
      </c>
      <c r="J30" s="15"/>
      <c r="K30" s="15"/>
      <c r="L30" s="13"/>
      <c r="M30" s="72"/>
      <c r="N30" s="82"/>
      <c r="O30" s="15"/>
      <c r="P30" s="15"/>
      <c r="Q30" s="15"/>
      <c r="R30" s="15"/>
    </row>
    <row r="31">
      <c r="A31" s="13"/>
      <c r="B31" s="13"/>
      <c r="C31" s="13"/>
      <c r="D31" s="49"/>
      <c r="E31" s="49"/>
      <c r="F31" s="15"/>
      <c r="G31" s="52" t="s">
        <v>23</v>
      </c>
      <c r="H31" s="52"/>
      <c r="I31" s="52" t="s">
        <v>671</v>
      </c>
      <c r="J31" s="15"/>
      <c r="K31" s="15"/>
      <c r="L31" s="83"/>
      <c r="M31" s="84"/>
      <c r="N31" s="15"/>
      <c r="O31" s="15"/>
      <c r="P31" s="15"/>
      <c r="Q31" s="15"/>
      <c r="R31" s="15"/>
    </row>
    <row r="32">
      <c r="A32" s="15"/>
      <c r="B32" s="13"/>
      <c r="C32" s="13"/>
      <c r="D32" s="15"/>
      <c r="E32" s="15"/>
      <c r="F32" s="15"/>
      <c r="G32" s="51" t="s">
        <v>381</v>
      </c>
      <c r="H32" s="51" t="s">
        <v>382</v>
      </c>
      <c r="I32" s="51" t="s">
        <v>383</v>
      </c>
      <c r="J32" s="15"/>
      <c r="K32" s="15"/>
      <c r="L32" s="85"/>
      <c r="M32" s="86"/>
      <c r="N32" s="15"/>
      <c r="O32" s="15"/>
      <c r="P32" s="15"/>
      <c r="Q32" s="15"/>
      <c r="R32" s="15"/>
    </row>
    <row r="33">
      <c r="A33" s="15"/>
      <c r="B33" s="15"/>
      <c r="C33" s="15"/>
      <c r="D33" s="15"/>
      <c r="E33" s="15"/>
      <c r="F33" s="15"/>
      <c r="G33" s="15"/>
      <c r="H33" s="15"/>
      <c r="I33" s="15"/>
      <c r="J33" s="15"/>
      <c r="K33" s="15"/>
      <c r="L33" s="15"/>
      <c r="M33" s="15"/>
      <c r="N33" s="15"/>
      <c r="O33" s="15"/>
      <c r="P33" s="15"/>
      <c r="Q33" s="15"/>
      <c r="R33" s="15"/>
    </row>
    <row r="34">
      <c r="A34" s="15"/>
      <c r="B34" s="15"/>
      <c r="C34" s="15"/>
      <c r="D34" s="15"/>
      <c r="E34" s="15"/>
      <c r="F34" s="15"/>
      <c r="G34" s="15">
        <f>200*5%</f>
        <v>10</v>
      </c>
      <c r="H34" s="15"/>
      <c r="I34" s="15">
        <f>420-70</f>
        <v>350</v>
      </c>
      <c r="J34" s="15"/>
      <c r="K34" s="15"/>
      <c r="L34" s="15"/>
      <c r="M34" s="15"/>
      <c r="N34" s="15"/>
      <c r="O34" s="15"/>
      <c r="P34" s="15"/>
      <c r="Q34" s="15"/>
      <c r="R34" s="15"/>
    </row>
    <row r="35">
      <c r="A35" s="15"/>
      <c r="B35" s="55"/>
      <c r="C35" s="54"/>
      <c r="D35" s="55"/>
      <c r="E35" s="53"/>
      <c r="F35" s="55"/>
      <c r="G35" s="55"/>
      <c r="H35" s="55"/>
      <c r="I35" s="55"/>
      <c r="J35" s="15"/>
      <c r="K35" s="15"/>
      <c r="L35" s="15"/>
      <c r="M35" s="15"/>
      <c r="N35" s="15"/>
      <c r="O35" s="15"/>
      <c r="P35" s="15"/>
      <c r="Q35" s="15"/>
      <c r="R35" s="15"/>
    </row>
    <row r="36">
      <c r="A36" s="15"/>
      <c r="B36" s="66"/>
      <c r="C36" s="13"/>
      <c r="D36" s="49"/>
      <c r="E36" s="13"/>
      <c r="F36" s="15"/>
      <c r="G36" s="15"/>
      <c r="H36" s="15"/>
      <c r="I36" s="15"/>
      <c r="J36" s="15"/>
      <c r="K36" s="15"/>
      <c r="L36" s="15"/>
      <c r="M36" s="15"/>
      <c r="N36" s="15"/>
      <c r="O36" s="15"/>
      <c r="P36" s="15"/>
      <c r="Q36" s="15"/>
      <c r="R36" s="15"/>
    </row>
    <row r="37">
      <c r="A37" s="15"/>
      <c r="B37" s="66"/>
      <c r="C37" s="13"/>
      <c r="D37" s="49"/>
      <c r="E37" s="13"/>
      <c r="F37" s="15"/>
      <c r="G37" s="15"/>
      <c r="H37" s="15"/>
      <c r="I37" s="15"/>
      <c r="J37" s="15"/>
      <c r="K37" s="15"/>
      <c r="L37" s="15"/>
      <c r="M37" s="15"/>
      <c r="N37" s="15"/>
      <c r="O37" s="15"/>
      <c r="P37" s="15"/>
      <c r="Q37" s="15"/>
      <c r="R37" s="15"/>
    </row>
    <row r="38">
      <c r="A38" s="15"/>
      <c r="B38" s="15"/>
      <c r="C38" s="15"/>
      <c r="D38" s="15"/>
      <c r="E38" s="15"/>
      <c r="F38" s="15"/>
      <c r="G38" s="15"/>
      <c r="H38" s="15"/>
      <c r="I38" s="15"/>
      <c r="J38" s="15"/>
      <c r="K38" s="15"/>
      <c r="L38" s="15"/>
      <c r="M38" s="15"/>
      <c r="N38" s="15"/>
      <c r="O38" s="15"/>
      <c r="P38" s="15"/>
      <c r="Q38" s="15"/>
      <c r="R38" s="15"/>
    </row>
    <row r="39">
      <c r="A39" s="15"/>
      <c r="B39" s="15"/>
      <c r="C39" s="15"/>
      <c r="D39" s="15"/>
      <c r="E39" s="15"/>
      <c r="F39" s="15"/>
      <c r="G39" s="15"/>
      <c r="H39" s="15"/>
      <c r="I39" s="15"/>
      <c r="J39" s="15"/>
      <c r="K39" s="15"/>
      <c r="L39" s="15"/>
      <c r="M39" s="15"/>
      <c r="N39" s="15"/>
      <c r="O39" s="15"/>
      <c r="P39" s="15"/>
      <c r="Q39" s="15"/>
      <c r="R39" s="15"/>
    </row>
    <row r="40">
      <c r="A40" s="15"/>
      <c r="B40" s="15"/>
      <c r="C40" s="15"/>
      <c r="D40" s="15"/>
      <c r="E40" s="15"/>
      <c r="F40" s="15"/>
      <c r="G40" s="15"/>
      <c r="H40" s="15"/>
      <c r="I40" s="15"/>
      <c r="J40" s="15"/>
      <c r="K40" s="15"/>
      <c r="L40" s="15"/>
      <c r="M40" s="15"/>
      <c r="N40" s="15"/>
      <c r="O40" s="15"/>
      <c r="P40" s="15"/>
      <c r="Q40" s="15"/>
      <c r="R40" s="15"/>
    </row>
    <row r="41">
      <c r="A41" s="15"/>
      <c r="B41" s="15"/>
      <c r="C41" s="15"/>
      <c r="D41" s="15"/>
      <c r="E41" s="15"/>
      <c r="F41" s="15"/>
      <c r="G41" s="15"/>
      <c r="H41" s="15"/>
      <c r="I41" s="15"/>
      <c r="J41" s="15"/>
      <c r="K41" s="15"/>
      <c r="L41" s="15"/>
      <c r="M41" s="15"/>
      <c r="N41" s="15"/>
      <c r="O41" s="15"/>
      <c r="P41" s="15"/>
      <c r="Q41" s="15"/>
      <c r="R41" s="15"/>
    </row>
    <row r="42">
      <c r="A42" s="15"/>
      <c r="B42" s="15"/>
      <c r="C42" s="15"/>
      <c r="D42" s="15"/>
      <c r="E42" s="15"/>
      <c r="F42" s="15"/>
      <c r="G42" s="15"/>
      <c r="H42" s="15"/>
      <c r="I42" s="15"/>
      <c r="J42" s="15"/>
      <c r="K42" s="15"/>
      <c r="L42" s="15"/>
      <c r="M42" s="15"/>
      <c r="N42" s="15"/>
      <c r="O42" s="15"/>
      <c r="P42" s="15"/>
      <c r="Q42" s="15"/>
      <c r="R42" s="15"/>
    </row>
    <row r="43">
      <c r="A43" s="15"/>
      <c r="B43" s="15"/>
      <c r="C43" s="15"/>
      <c r="D43" s="15"/>
      <c r="E43" s="15"/>
      <c r="F43" s="15"/>
      <c r="G43" s="15"/>
      <c r="H43" s="15"/>
      <c r="I43" s="15"/>
      <c r="J43" s="15"/>
      <c r="K43" s="15"/>
      <c r="L43" s="15"/>
      <c r="M43" s="15"/>
      <c r="N43" s="15"/>
      <c r="O43" s="15"/>
      <c r="P43" s="15"/>
      <c r="Q43" s="15"/>
      <c r="R43" s="15"/>
    </row>
    <row r="44">
      <c r="A44" s="15"/>
      <c r="B44" s="15"/>
      <c r="C44" s="15"/>
      <c r="D44" s="15"/>
      <c r="E44" s="15"/>
      <c r="F44" s="15"/>
      <c r="G44" s="15"/>
      <c r="H44" s="15"/>
      <c r="I44" s="15"/>
      <c r="J44" s="15"/>
      <c r="K44" s="15"/>
      <c r="L44" s="15"/>
      <c r="M44" s="15"/>
      <c r="N44" s="15"/>
      <c r="O44" s="15"/>
      <c r="P44" s="15"/>
      <c r="Q44" s="15"/>
      <c r="R44" s="15"/>
    </row>
    <row r="45">
      <c r="A45" s="15"/>
      <c r="B45" s="15"/>
      <c r="C45" s="15"/>
      <c r="D45" s="15"/>
      <c r="E45" s="15"/>
      <c r="F45" s="15"/>
      <c r="G45" s="15"/>
      <c r="H45" s="15"/>
      <c r="I45" s="15"/>
      <c r="J45" s="15"/>
      <c r="K45" s="15"/>
      <c r="L45" s="15"/>
      <c r="M45" s="15"/>
      <c r="N45" s="15"/>
      <c r="O45" s="15"/>
      <c r="P45" s="15"/>
      <c r="Q45" s="15"/>
      <c r="R45" s="15"/>
    </row>
    <row r="46">
      <c r="A46" s="15"/>
      <c r="B46" s="15"/>
      <c r="C46" s="15"/>
      <c r="D46" s="15"/>
      <c r="E46" s="15"/>
      <c r="F46" s="15"/>
      <c r="G46" s="15"/>
      <c r="H46" s="15"/>
      <c r="I46" s="15"/>
      <c r="J46" s="15"/>
      <c r="K46" s="15"/>
      <c r="L46" s="15"/>
      <c r="M46" s="15"/>
      <c r="N46" s="15"/>
      <c r="O46" s="15"/>
      <c r="P46" s="15"/>
      <c r="Q46" s="15"/>
      <c r="R46" s="15"/>
    </row>
    <row r="47">
      <c r="A47" s="15"/>
      <c r="B47" s="15"/>
      <c r="C47" s="15"/>
      <c r="D47" s="15"/>
      <c r="E47" s="15"/>
      <c r="F47" s="15"/>
      <c r="G47" s="15"/>
      <c r="H47" s="15"/>
      <c r="I47" s="15"/>
      <c r="J47" s="15"/>
      <c r="K47" s="15"/>
      <c r="L47" s="15"/>
      <c r="M47" s="15"/>
      <c r="N47" s="15"/>
      <c r="O47" s="15"/>
      <c r="P47" s="15"/>
      <c r="Q47" s="15"/>
      <c r="R47" s="15"/>
    </row>
    <row r="48">
      <c r="A48" s="15"/>
      <c r="B48" s="15"/>
      <c r="C48" s="15"/>
      <c r="D48" s="15"/>
      <c r="E48" s="15"/>
      <c r="F48" s="15"/>
      <c r="G48" s="15"/>
      <c r="H48" s="15"/>
      <c r="I48" s="15"/>
      <c r="J48" s="15"/>
      <c r="K48" s="15"/>
      <c r="L48" s="15"/>
      <c r="M48" s="15"/>
      <c r="N48" s="15"/>
      <c r="O48" s="15"/>
      <c r="P48" s="15"/>
      <c r="Q48" s="15"/>
      <c r="R48" s="15"/>
    </row>
    <row r="49">
      <c r="A49" s="15"/>
      <c r="B49" s="15"/>
      <c r="C49" s="15"/>
      <c r="D49" s="15"/>
      <c r="E49" s="15"/>
      <c r="F49" s="15"/>
      <c r="G49" s="15"/>
      <c r="H49" s="15"/>
      <c r="I49" s="15"/>
      <c r="J49" s="15"/>
      <c r="K49" s="15"/>
      <c r="L49" s="15"/>
      <c r="M49" s="15"/>
      <c r="N49" s="15"/>
      <c r="O49" s="15"/>
      <c r="P49" s="15"/>
      <c r="Q49" s="15"/>
      <c r="R49" s="15"/>
    </row>
    <row r="50">
      <c r="A50" s="15"/>
      <c r="B50" s="15"/>
      <c r="C50" s="15"/>
      <c r="D50" s="15"/>
      <c r="E50" s="15"/>
      <c r="F50" s="15"/>
      <c r="G50" s="15"/>
      <c r="H50" s="15"/>
      <c r="I50" s="15"/>
      <c r="J50" s="15"/>
      <c r="K50" s="15"/>
      <c r="L50" s="15"/>
      <c r="M50" s="15"/>
      <c r="N50" s="15"/>
      <c r="O50" s="15"/>
      <c r="P50" s="15"/>
      <c r="Q50" s="15"/>
      <c r="R50" s="15"/>
    </row>
    <row r="51">
      <c r="A51" s="15"/>
      <c r="B51" s="15"/>
      <c r="C51" s="15"/>
      <c r="D51" s="15"/>
      <c r="E51" s="15"/>
      <c r="F51" s="15"/>
      <c r="G51" s="15"/>
      <c r="H51" s="15"/>
      <c r="I51" s="15"/>
      <c r="J51" s="15"/>
      <c r="K51" s="15"/>
      <c r="L51" s="15"/>
      <c r="M51" s="15"/>
      <c r="N51" s="15"/>
      <c r="O51" s="15"/>
      <c r="P51" s="15"/>
      <c r="Q51" s="15"/>
      <c r="R51" s="15"/>
    </row>
    <row r="52">
      <c r="A52" s="15"/>
      <c r="B52" s="15"/>
      <c r="C52" s="15"/>
      <c r="D52" s="15"/>
      <c r="E52" s="15"/>
      <c r="F52" s="15"/>
      <c r="G52" s="15"/>
      <c r="H52" s="15"/>
      <c r="I52" s="15"/>
      <c r="J52" s="15"/>
      <c r="K52" s="15"/>
      <c r="L52" s="15"/>
      <c r="M52" s="15"/>
      <c r="N52" s="15"/>
      <c r="O52" s="15"/>
      <c r="P52" s="15"/>
      <c r="Q52" s="15"/>
      <c r="R52" s="15"/>
    </row>
    <row r="53">
      <c r="A53" s="15"/>
      <c r="B53" s="15"/>
      <c r="C53" s="15"/>
      <c r="D53" s="15"/>
      <c r="E53" s="15"/>
      <c r="F53" s="15"/>
      <c r="G53" s="15"/>
      <c r="H53" s="15"/>
      <c r="I53" s="15"/>
      <c r="J53" s="15"/>
      <c r="K53" s="15"/>
      <c r="L53" s="15"/>
      <c r="M53" s="15"/>
      <c r="N53" s="15"/>
      <c r="O53" s="15"/>
      <c r="P53" s="15"/>
      <c r="Q53" s="15"/>
      <c r="R53" s="15"/>
    </row>
    <row r="54">
      <c r="A54" s="15"/>
      <c r="B54" s="15"/>
      <c r="C54" s="15"/>
      <c r="D54" s="15"/>
      <c r="E54" s="15"/>
      <c r="F54" s="15"/>
      <c r="G54" s="15"/>
      <c r="H54" s="15"/>
      <c r="I54" s="15"/>
      <c r="J54" s="15"/>
      <c r="K54" s="15"/>
      <c r="L54" s="15"/>
      <c r="M54" s="15"/>
      <c r="N54" s="15"/>
      <c r="O54" s="15"/>
      <c r="P54" s="15"/>
      <c r="Q54" s="15"/>
      <c r="R54" s="15"/>
    </row>
    <row r="55">
      <c r="A55" s="15"/>
      <c r="B55" s="15"/>
      <c r="C55" s="15"/>
      <c r="D55" s="15"/>
      <c r="E55" s="15"/>
      <c r="F55" s="15"/>
      <c r="G55" s="15"/>
      <c r="H55" s="15"/>
      <c r="I55" s="15"/>
      <c r="J55" s="15"/>
      <c r="K55" s="15"/>
      <c r="L55" s="15"/>
      <c r="M55" s="15"/>
      <c r="N55" s="15"/>
      <c r="O55" s="15"/>
      <c r="P55" s="15"/>
      <c r="Q55" s="15"/>
      <c r="R55" s="15"/>
    </row>
    <row r="56">
      <c r="A56" s="15"/>
      <c r="B56" s="15"/>
      <c r="C56" s="15"/>
      <c r="D56" s="15"/>
      <c r="E56" s="15"/>
      <c r="F56" s="15"/>
      <c r="G56" s="15"/>
      <c r="H56" s="15"/>
      <c r="I56" s="15"/>
      <c r="J56" s="15"/>
      <c r="K56" s="15"/>
      <c r="L56" s="15"/>
      <c r="M56" s="15"/>
      <c r="N56" s="15"/>
      <c r="O56" s="15"/>
      <c r="P56" s="15"/>
      <c r="Q56" s="15"/>
      <c r="R56" s="15"/>
    </row>
    <row r="57">
      <c r="A57" s="15"/>
      <c r="B57" s="15"/>
      <c r="C57" s="15"/>
      <c r="D57" s="15"/>
      <c r="E57" s="15"/>
      <c r="F57" s="15"/>
      <c r="G57" s="15"/>
      <c r="H57" s="15"/>
      <c r="I57" s="15"/>
      <c r="J57" s="15"/>
      <c r="K57" s="15"/>
      <c r="L57" s="15"/>
      <c r="M57" s="15"/>
      <c r="N57" s="15"/>
      <c r="O57" s="15"/>
      <c r="P57" s="15"/>
      <c r="Q57" s="15"/>
      <c r="R57" s="15"/>
    </row>
    <row r="58">
      <c r="A58" s="15"/>
      <c r="B58" s="15"/>
      <c r="C58" s="15"/>
      <c r="D58" s="15"/>
      <c r="E58" s="15"/>
      <c r="F58" s="15"/>
      <c r="G58" s="15"/>
      <c r="H58" s="15"/>
      <c r="I58" s="15"/>
      <c r="J58" s="15"/>
      <c r="K58" s="15"/>
      <c r="L58" s="15"/>
      <c r="M58" s="15"/>
      <c r="N58" s="15"/>
      <c r="O58" s="15"/>
      <c r="P58" s="15"/>
      <c r="Q58" s="15"/>
      <c r="R58" s="15"/>
    </row>
    <row r="59">
      <c r="A59" s="15"/>
      <c r="B59" s="15"/>
      <c r="C59" s="15"/>
      <c r="D59" s="15"/>
      <c r="E59" s="15"/>
      <c r="F59" s="15"/>
      <c r="G59" s="15"/>
      <c r="H59" s="15"/>
      <c r="I59" s="15"/>
      <c r="J59" s="15"/>
      <c r="K59" s="15"/>
      <c r="L59" s="15"/>
      <c r="M59" s="15"/>
      <c r="N59" s="15"/>
      <c r="O59" s="15"/>
      <c r="P59" s="15"/>
      <c r="Q59" s="15"/>
      <c r="R59" s="15"/>
    </row>
    <row r="60">
      <c r="A60" s="15"/>
      <c r="B60" s="15"/>
      <c r="C60" s="15"/>
      <c r="D60" s="15"/>
      <c r="E60" s="15"/>
      <c r="F60" s="15"/>
      <c r="G60" s="15"/>
      <c r="H60" s="15"/>
      <c r="I60" s="15"/>
      <c r="J60" s="15"/>
      <c r="K60" s="15"/>
      <c r="L60" s="15"/>
      <c r="M60" s="15"/>
      <c r="N60" s="15"/>
      <c r="O60" s="15"/>
      <c r="P60" s="15"/>
      <c r="Q60" s="15"/>
      <c r="R60" s="15"/>
    </row>
    <row r="61">
      <c r="A61" s="15"/>
      <c r="B61" s="15"/>
      <c r="C61" s="15"/>
      <c r="D61" s="15"/>
      <c r="E61" s="15"/>
      <c r="F61" s="15"/>
      <c r="G61" s="15"/>
      <c r="H61" s="15"/>
      <c r="I61" s="15"/>
      <c r="J61" s="15"/>
      <c r="K61" s="15"/>
      <c r="L61" s="15"/>
      <c r="M61" s="15"/>
      <c r="N61" s="15"/>
      <c r="O61" s="15"/>
      <c r="P61" s="15"/>
      <c r="Q61" s="15"/>
      <c r="R61" s="15"/>
    </row>
    <row r="62">
      <c r="A62" s="15"/>
      <c r="B62" s="15"/>
      <c r="C62" s="15"/>
      <c r="D62" s="15"/>
      <c r="E62" s="15"/>
      <c r="F62" s="15"/>
      <c r="G62" s="15"/>
      <c r="H62" s="15"/>
      <c r="I62" s="15"/>
      <c r="J62" s="15"/>
      <c r="K62" s="15"/>
      <c r="L62" s="15"/>
      <c r="M62" s="15"/>
      <c r="N62" s="15"/>
      <c r="O62" s="15"/>
      <c r="P62" s="15"/>
      <c r="Q62" s="15"/>
      <c r="R62" s="15"/>
    </row>
    <row r="63">
      <c r="A63" s="15"/>
      <c r="B63" s="15"/>
      <c r="C63" s="15"/>
      <c r="D63" s="15"/>
      <c r="E63" s="15"/>
      <c r="F63" s="15"/>
      <c r="G63" s="15"/>
      <c r="H63" s="15"/>
      <c r="I63" s="15"/>
      <c r="J63" s="15"/>
      <c r="K63" s="15"/>
      <c r="L63" s="15"/>
      <c r="M63" s="15"/>
      <c r="N63" s="15"/>
      <c r="O63" s="15"/>
      <c r="P63" s="15"/>
      <c r="Q63" s="15"/>
      <c r="R63" s="15"/>
    </row>
    <row r="64">
      <c r="A64" s="15"/>
      <c r="B64" s="15"/>
      <c r="C64" s="15"/>
      <c r="D64" s="15"/>
      <c r="E64" s="15"/>
      <c r="F64" s="15"/>
      <c r="G64" s="15"/>
      <c r="H64" s="15"/>
      <c r="I64" s="15"/>
      <c r="J64" s="15"/>
      <c r="K64" s="15"/>
      <c r="L64" s="15"/>
      <c r="M64" s="15"/>
      <c r="N64" s="15"/>
      <c r="O64" s="15"/>
      <c r="P64" s="15"/>
      <c r="Q64" s="15"/>
      <c r="R64" s="15"/>
    </row>
    <row r="65">
      <c r="A65" s="15"/>
      <c r="B65" s="15"/>
      <c r="C65" s="15"/>
      <c r="D65" s="15"/>
      <c r="E65" s="15"/>
      <c r="F65" s="15"/>
      <c r="G65" s="15"/>
      <c r="H65" s="15"/>
      <c r="I65" s="15"/>
      <c r="J65" s="15"/>
      <c r="K65" s="15"/>
      <c r="L65" s="15"/>
      <c r="M65" s="15"/>
      <c r="N65" s="15"/>
      <c r="O65" s="15"/>
      <c r="P65" s="15"/>
      <c r="Q65" s="15"/>
      <c r="R65" s="15"/>
    </row>
    <row r="66">
      <c r="A66" s="15"/>
      <c r="B66" s="15"/>
      <c r="C66" s="15"/>
      <c r="D66" s="15"/>
      <c r="E66" s="15"/>
      <c r="F66" s="15"/>
      <c r="G66" s="15"/>
      <c r="H66" s="15"/>
      <c r="I66" s="15"/>
      <c r="J66" s="15"/>
      <c r="K66" s="15"/>
      <c r="L66" s="15"/>
      <c r="M66" s="15"/>
      <c r="N66" s="15"/>
      <c r="O66" s="15"/>
      <c r="P66" s="15"/>
      <c r="Q66" s="15"/>
      <c r="R66" s="15"/>
    </row>
    <row r="67">
      <c r="A67" s="15"/>
      <c r="B67" s="15"/>
      <c r="C67" s="15"/>
      <c r="D67" s="15"/>
      <c r="E67" s="15"/>
      <c r="F67" s="15"/>
      <c r="G67" s="15"/>
      <c r="H67" s="15"/>
      <c r="I67" s="15"/>
      <c r="J67" s="15"/>
      <c r="K67" s="15"/>
      <c r="L67" s="15"/>
      <c r="M67" s="15"/>
      <c r="N67" s="15"/>
      <c r="O67" s="15"/>
      <c r="P67" s="15"/>
      <c r="Q67" s="15"/>
      <c r="R67" s="15"/>
    </row>
    <row r="68">
      <c r="A68" s="15"/>
      <c r="B68" s="15"/>
      <c r="C68" s="15"/>
      <c r="D68" s="15"/>
      <c r="E68" s="15"/>
      <c r="F68" s="15"/>
      <c r="G68" s="15"/>
      <c r="H68" s="15"/>
      <c r="I68" s="15"/>
      <c r="J68" s="15"/>
      <c r="K68" s="15"/>
      <c r="L68" s="15"/>
      <c r="M68" s="15"/>
      <c r="N68" s="15"/>
      <c r="O68" s="15"/>
      <c r="P68" s="15"/>
      <c r="Q68" s="15"/>
      <c r="R68" s="15"/>
    </row>
    <row r="69">
      <c r="A69" s="15"/>
      <c r="B69" s="15"/>
      <c r="C69" s="15"/>
      <c r="D69" s="15"/>
      <c r="E69" s="15"/>
      <c r="F69" s="15"/>
      <c r="G69" s="15"/>
      <c r="H69" s="15"/>
      <c r="I69" s="15"/>
      <c r="J69" s="15"/>
      <c r="K69" s="15"/>
      <c r="L69" s="15"/>
      <c r="M69" s="15"/>
      <c r="N69" s="15"/>
      <c r="O69" s="15"/>
      <c r="P69" s="15"/>
      <c r="Q69" s="15"/>
      <c r="R69" s="15"/>
    </row>
    <row r="70">
      <c r="A70" s="15"/>
      <c r="B70" s="15"/>
      <c r="C70" s="15"/>
      <c r="D70" s="15"/>
      <c r="E70" s="15"/>
      <c r="F70" s="15"/>
      <c r="G70" s="15"/>
      <c r="H70" s="15"/>
      <c r="I70" s="15"/>
      <c r="J70" s="15"/>
      <c r="K70" s="15"/>
      <c r="L70" s="15"/>
      <c r="M70" s="15"/>
      <c r="N70" s="15"/>
      <c r="O70" s="15"/>
      <c r="P70" s="15"/>
      <c r="Q70" s="15"/>
      <c r="R70" s="15"/>
    </row>
    <row r="71">
      <c r="A71" s="15"/>
      <c r="B71" s="15"/>
      <c r="C71" s="15"/>
      <c r="D71" s="15"/>
      <c r="E71" s="15"/>
      <c r="F71" s="15"/>
      <c r="G71" s="15"/>
      <c r="H71" s="15"/>
      <c r="I71" s="15"/>
      <c r="J71" s="15"/>
      <c r="K71" s="15"/>
      <c r="L71" s="15"/>
      <c r="M71" s="15"/>
      <c r="N71" s="15"/>
      <c r="O71" s="15"/>
      <c r="P71" s="15"/>
      <c r="Q71" s="15"/>
      <c r="R71" s="15"/>
    </row>
    <row r="72">
      <c r="A72" s="15"/>
      <c r="B72" s="15"/>
      <c r="C72" s="15"/>
      <c r="D72" s="15"/>
      <c r="E72" s="15"/>
      <c r="F72" s="15"/>
      <c r="G72" s="15"/>
      <c r="H72" s="15"/>
      <c r="I72" s="15"/>
      <c r="J72" s="15"/>
      <c r="K72" s="15"/>
      <c r="L72" s="15"/>
      <c r="M72" s="15"/>
      <c r="N72" s="15"/>
      <c r="O72" s="15"/>
      <c r="P72" s="15"/>
      <c r="Q72" s="15"/>
      <c r="R72" s="15"/>
    </row>
    <row r="73">
      <c r="A73" s="15"/>
      <c r="B73" s="15"/>
      <c r="C73" s="15"/>
      <c r="D73" s="15"/>
      <c r="E73" s="15"/>
      <c r="F73" s="15"/>
      <c r="G73" s="15"/>
      <c r="H73" s="15"/>
      <c r="I73" s="15"/>
      <c r="J73" s="15"/>
      <c r="K73" s="15"/>
      <c r="L73" s="15"/>
      <c r="M73" s="15"/>
      <c r="N73" s="15"/>
      <c r="O73" s="15"/>
      <c r="P73" s="15"/>
      <c r="Q73" s="15"/>
      <c r="R73" s="15"/>
    </row>
    <row r="74">
      <c r="A74" s="15"/>
      <c r="B74" s="15"/>
      <c r="C74" s="15"/>
      <c r="D74" s="15"/>
      <c r="E74" s="15"/>
      <c r="F74" s="15"/>
      <c r="G74" s="15"/>
      <c r="H74" s="15"/>
      <c r="I74" s="15"/>
      <c r="J74" s="15"/>
      <c r="K74" s="15"/>
      <c r="L74" s="15"/>
      <c r="M74" s="15"/>
      <c r="N74" s="15"/>
      <c r="O74" s="15"/>
      <c r="P74" s="15"/>
      <c r="Q74" s="15"/>
      <c r="R74" s="15"/>
    </row>
    <row r="75">
      <c r="A75" s="15"/>
      <c r="B75" s="15"/>
      <c r="C75" s="15"/>
      <c r="D75" s="15"/>
      <c r="E75" s="15"/>
      <c r="F75" s="15"/>
      <c r="G75" s="15"/>
      <c r="H75" s="15"/>
      <c r="I75" s="15"/>
      <c r="J75" s="15"/>
      <c r="K75" s="15"/>
      <c r="L75" s="15"/>
      <c r="M75" s="15"/>
      <c r="N75" s="15"/>
      <c r="O75" s="15"/>
      <c r="P75" s="15"/>
      <c r="Q75" s="15"/>
      <c r="R75" s="15"/>
    </row>
    <row r="76">
      <c r="A76" s="15"/>
      <c r="B76" s="15"/>
      <c r="C76" s="15"/>
      <c r="D76" s="15"/>
      <c r="E76" s="15"/>
      <c r="F76" s="15"/>
      <c r="G76" s="15"/>
      <c r="H76" s="15"/>
      <c r="I76" s="15"/>
      <c r="J76" s="15"/>
      <c r="K76" s="15"/>
      <c r="L76" s="15"/>
      <c r="M76" s="15"/>
      <c r="N76" s="15"/>
      <c r="O76" s="15"/>
      <c r="P76" s="15"/>
      <c r="Q76" s="15"/>
      <c r="R76" s="15"/>
    </row>
    <row r="77">
      <c r="A77" s="15"/>
      <c r="B77" s="15"/>
      <c r="C77" s="15"/>
      <c r="D77" s="15"/>
      <c r="E77" s="15"/>
      <c r="F77" s="15"/>
      <c r="G77" s="15"/>
      <c r="H77" s="15"/>
      <c r="I77" s="15"/>
      <c r="J77" s="15"/>
      <c r="K77" s="15"/>
      <c r="L77" s="15"/>
      <c r="M77" s="15"/>
      <c r="N77" s="15"/>
      <c r="O77" s="15"/>
      <c r="P77" s="15"/>
      <c r="Q77" s="15"/>
      <c r="R77" s="15"/>
    </row>
    <row r="78">
      <c r="A78" s="15"/>
      <c r="B78" s="15"/>
      <c r="C78" s="15"/>
      <c r="D78" s="15"/>
      <c r="E78" s="15"/>
      <c r="F78" s="15"/>
      <c r="G78" s="15"/>
      <c r="H78" s="15"/>
      <c r="I78" s="15"/>
      <c r="J78" s="15"/>
      <c r="K78" s="15"/>
      <c r="L78" s="15"/>
      <c r="M78" s="15"/>
      <c r="N78" s="15"/>
      <c r="O78" s="15"/>
      <c r="P78" s="15"/>
      <c r="Q78" s="15"/>
      <c r="R78" s="15"/>
    </row>
    <row r="79">
      <c r="A79" s="15"/>
      <c r="B79" s="15"/>
      <c r="C79" s="15"/>
      <c r="D79" s="15"/>
      <c r="E79" s="15"/>
      <c r="F79" s="15"/>
      <c r="G79" s="15"/>
      <c r="H79" s="15"/>
      <c r="I79" s="15"/>
      <c r="J79" s="15"/>
      <c r="K79" s="15"/>
      <c r="L79" s="15"/>
      <c r="M79" s="15"/>
      <c r="N79" s="15"/>
      <c r="O79" s="15"/>
      <c r="P79" s="15"/>
      <c r="Q79" s="15"/>
      <c r="R79" s="15"/>
    </row>
    <row r="80">
      <c r="A80" s="15"/>
      <c r="B80" s="15"/>
      <c r="C80" s="15"/>
      <c r="D80" s="15"/>
      <c r="E80" s="15"/>
      <c r="F80" s="15"/>
      <c r="G80" s="15"/>
      <c r="H80" s="15"/>
      <c r="I80" s="15"/>
      <c r="J80" s="15"/>
      <c r="K80" s="15"/>
      <c r="L80" s="15"/>
      <c r="M80" s="15"/>
      <c r="N80" s="15"/>
      <c r="O80" s="15"/>
      <c r="P80" s="15"/>
      <c r="Q80" s="15"/>
      <c r="R80" s="15"/>
    </row>
    <row r="81">
      <c r="A81" s="15"/>
      <c r="B81" s="15"/>
      <c r="C81" s="15"/>
      <c r="D81" s="15"/>
      <c r="E81" s="15"/>
      <c r="F81" s="15"/>
      <c r="G81" s="15"/>
      <c r="H81" s="15"/>
      <c r="I81" s="15"/>
      <c r="J81" s="15"/>
      <c r="K81" s="15"/>
      <c r="L81" s="15"/>
      <c r="M81" s="15"/>
      <c r="N81" s="15"/>
      <c r="O81" s="15"/>
      <c r="P81" s="15"/>
      <c r="Q81" s="15"/>
      <c r="R81" s="15"/>
    </row>
    <row r="82">
      <c r="A82" s="15"/>
      <c r="B82" s="15"/>
      <c r="C82" s="15"/>
      <c r="D82" s="15"/>
      <c r="E82" s="15"/>
      <c r="F82" s="15"/>
      <c r="G82" s="15"/>
      <c r="H82" s="15"/>
      <c r="I82" s="15"/>
      <c r="J82" s="15"/>
      <c r="K82" s="15"/>
      <c r="L82" s="15"/>
      <c r="M82" s="15"/>
      <c r="N82" s="15"/>
      <c r="O82" s="15"/>
      <c r="P82" s="15"/>
      <c r="Q82" s="15"/>
      <c r="R82" s="15"/>
    </row>
    <row r="83">
      <c r="A83" s="15"/>
      <c r="B83" s="15"/>
      <c r="C83" s="15"/>
      <c r="D83" s="15"/>
      <c r="E83" s="15"/>
      <c r="F83" s="15"/>
      <c r="G83" s="15"/>
      <c r="H83" s="15"/>
      <c r="I83" s="15"/>
      <c r="J83" s="15"/>
      <c r="K83" s="15"/>
      <c r="L83" s="15"/>
      <c r="M83" s="15"/>
      <c r="N83" s="15"/>
      <c r="O83" s="15"/>
      <c r="P83" s="15"/>
      <c r="Q83" s="15"/>
      <c r="R83" s="15"/>
    </row>
    <row r="84">
      <c r="A84" s="15"/>
      <c r="B84" s="15"/>
      <c r="C84" s="15"/>
      <c r="D84" s="15"/>
      <c r="E84" s="15"/>
      <c r="F84" s="15"/>
      <c r="G84" s="15"/>
      <c r="H84" s="15"/>
      <c r="I84" s="15"/>
      <c r="J84" s="15"/>
      <c r="K84" s="15"/>
      <c r="L84" s="15"/>
      <c r="M84" s="15"/>
      <c r="N84" s="15"/>
      <c r="O84" s="15"/>
      <c r="P84" s="15"/>
      <c r="Q84" s="15"/>
      <c r="R84" s="15"/>
    </row>
    <row r="85">
      <c r="A85" s="15"/>
      <c r="B85" s="15"/>
      <c r="C85" s="15"/>
      <c r="D85" s="15"/>
      <c r="E85" s="15"/>
      <c r="F85" s="15"/>
      <c r="G85" s="15"/>
      <c r="H85" s="15"/>
      <c r="I85" s="15"/>
      <c r="J85" s="15"/>
      <c r="K85" s="15"/>
      <c r="L85" s="15"/>
      <c r="M85" s="15"/>
      <c r="N85" s="15"/>
      <c r="O85" s="15"/>
      <c r="P85" s="15"/>
      <c r="Q85" s="15"/>
      <c r="R85" s="15"/>
    </row>
    <row r="86">
      <c r="A86" s="15"/>
      <c r="B86" s="15"/>
      <c r="C86" s="15"/>
      <c r="D86" s="15"/>
      <c r="E86" s="15"/>
      <c r="F86" s="15"/>
      <c r="G86" s="15"/>
      <c r="H86" s="15"/>
      <c r="I86" s="15"/>
      <c r="J86" s="15"/>
      <c r="K86" s="15"/>
      <c r="L86" s="15"/>
      <c r="M86" s="15"/>
      <c r="N86" s="15"/>
      <c r="O86" s="15"/>
      <c r="P86" s="15"/>
      <c r="Q86" s="15"/>
      <c r="R86" s="15"/>
    </row>
    <row r="87">
      <c r="A87" s="15"/>
      <c r="B87" s="15"/>
      <c r="C87" s="15"/>
      <c r="D87" s="15"/>
      <c r="E87" s="15"/>
      <c r="F87" s="15"/>
      <c r="G87" s="15"/>
      <c r="H87" s="15"/>
      <c r="I87" s="15"/>
      <c r="J87" s="15"/>
      <c r="K87" s="15"/>
      <c r="L87" s="15"/>
      <c r="M87" s="15"/>
      <c r="N87" s="15"/>
      <c r="O87" s="15"/>
      <c r="P87" s="15"/>
      <c r="Q87" s="15"/>
      <c r="R87" s="15"/>
    </row>
    <row r="88">
      <c r="A88" s="15"/>
      <c r="B88" s="15"/>
      <c r="C88" s="15"/>
      <c r="D88" s="15"/>
      <c r="E88" s="15"/>
      <c r="F88" s="15"/>
      <c r="G88" s="15"/>
      <c r="H88" s="15"/>
      <c r="I88" s="15"/>
      <c r="J88" s="15"/>
      <c r="K88" s="15"/>
      <c r="L88" s="15"/>
      <c r="M88" s="15"/>
      <c r="N88" s="15"/>
      <c r="O88" s="15"/>
      <c r="P88" s="15"/>
      <c r="Q88" s="15"/>
      <c r="R88" s="15"/>
    </row>
    <row r="89">
      <c r="A89" s="15"/>
      <c r="B89" s="15"/>
      <c r="C89" s="15"/>
      <c r="D89" s="15"/>
      <c r="E89" s="15"/>
      <c r="F89" s="15"/>
      <c r="G89" s="15"/>
      <c r="H89" s="15"/>
      <c r="I89" s="15"/>
      <c r="J89" s="15"/>
      <c r="K89" s="15"/>
      <c r="L89" s="15"/>
      <c r="M89" s="15"/>
      <c r="N89" s="15"/>
      <c r="O89" s="15"/>
      <c r="P89" s="15"/>
      <c r="Q89" s="15"/>
      <c r="R89" s="15"/>
    </row>
    <row r="90">
      <c r="A90" s="15"/>
      <c r="B90" s="15"/>
      <c r="C90" s="15"/>
      <c r="D90" s="15"/>
      <c r="E90" s="15"/>
      <c r="F90" s="15"/>
      <c r="G90" s="15"/>
      <c r="H90" s="15"/>
      <c r="I90" s="15"/>
      <c r="J90" s="15"/>
      <c r="K90" s="15"/>
      <c r="L90" s="15"/>
      <c r="M90" s="15"/>
      <c r="N90" s="15"/>
      <c r="O90" s="15"/>
      <c r="P90" s="15"/>
      <c r="Q90" s="15"/>
      <c r="R90" s="15"/>
    </row>
    <row r="91">
      <c r="A91" s="15"/>
      <c r="B91" s="15"/>
      <c r="C91" s="15"/>
      <c r="D91" s="15"/>
      <c r="E91" s="15"/>
      <c r="F91" s="15"/>
      <c r="G91" s="15"/>
      <c r="H91" s="15"/>
      <c r="I91" s="15"/>
      <c r="J91" s="15"/>
      <c r="K91" s="15"/>
      <c r="L91" s="15"/>
      <c r="M91" s="15"/>
      <c r="N91" s="15"/>
      <c r="O91" s="15"/>
      <c r="P91" s="15"/>
      <c r="Q91" s="15"/>
      <c r="R91" s="15"/>
    </row>
    <row r="92">
      <c r="A92" s="15"/>
      <c r="B92" s="15"/>
      <c r="C92" s="15"/>
      <c r="D92" s="15"/>
      <c r="E92" s="15"/>
      <c r="F92" s="15"/>
      <c r="G92" s="15"/>
      <c r="H92" s="15"/>
      <c r="I92" s="15"/>
      <c r="J92" s="15"/>
      <c r="K92" s="15"/>
      <c r="L92" s="15"/>
      <c r="M92" s="15"/>
      <c r="N92" s="15"/>
      <c r="O92" s="15"/>
      <c r="P92" s="15"/>
      <c r="Q92" s="15"/>
      <c r="R92" s="15"/>
    </row>
    <row r="93">
      <c r="A93" s="15"/>
      <c r="B93" s="15"/>
      <c r="C93" s="15"/>
      <c r="D93" s="15"/>
      <c r="E93" s="15"/>
      <c r="F93" s="15"/>
      <c r="G93" s="15"/>
      <c r="H93" s="15"/>
      <c r="I93" s="15"/>
      <c r="J93" s="15"/>
      <c r="K93" s="15"/>
      <c r="L93" s="15"/>
      <c r="M93" s="15"/>
      <c r="N93" s="15"/>
      <c r="O93" s="15"/>
      <c r="P93" s="15"/>
      <c r="Q93" s="15"/>
      <c r="R93" s="15"/>
    </row>
    <row r="94">
      <c r="A94" s="15"/>
      <c r="B94" s="15"/>
      <c r="C94" s="15"/>
      <c r="D94" s="15"/>
      <c r="E94" s="15"/>
      <c r="F94" s="15"/>
      <c r="G94" s="15"/>
      <c r="H94" s="15"/>
      <c r="I94" s="15"/>
      <c r="J94" s="15"/>
      <c r="K94" s="15"/>
      <c r="L94" s="15"/>
      <c r="M94" s="15"/>
      <c r="N94" s="15"/>
      <c r="O94" s="15"/>
      <c r="P94" s="15"/>
      <c r="Q94" s="15"/>
      <c r="R94" s="15"/>
    </row>
    <row r="95">
      <c r="A95" s="15"/>
      <c r="B95" s="15"/>
      <c r="C95" s="15"/>
      <c r="D95" s="15"/>
      <c r="E95" s="15"/>
      <c r="F95" s="15"/>
      <c r="G95" s="15"/>
      <c r="H95" s="15"/>
      <c r="I95" s="15"/>
      <c r="J95" s="15"/>
      <c r="K95" s="15"/>
      <c r="L95" s="15"/>
      <c r="M95" s="15"/>
      <c r="N95" s="15"/>
      <c r="O95" s="15"/>
      <c r="P95" s="15"/>
      <c r="Q95" s="15"/>
      <c r="R95" s="15"/>
    </row>
    <row r="96">
      <c r="A96" s="15"/>
      <c r="B96" s="15"/>
      <c r="C96" s="15"/>
      <c r="D96" s="15"/>
      <c r="E96" s="15"/>
      <c r="F96" s="15"/>
      <c r="G96" s="15"/>
      <c r="H96" s="15"/>
      <c r="I96" s="15"/>
      <c r="J96" s="15"/>
      <c r="K96" s="15"/>
      <c r="L96" s="15"/>
      <c r="M96" s="15"/>
      <c r="N96" s="15"/>
      <c r="O96" s="15"/>
      <c r="P96" s="15"/>
      <c r="Q96" s="15"/>
      <c r="R96" s="15"/>
    </row>
    <row r="97">
      <c r="A97" s="15"/>
      <c r="B97" s="15"/>
      <c r="C97" s="15"/>
      <c r="D97" s="15"/>
      <c r="E97" s="15"/>
      <c r="F97" s="15"/>
      <c r="G97" s="15"/>
      <c r="H97" s="15"/>
      <c r="I97" s="15"/>
      <c r="J97" s="15"/>
      <c r="K97" s="15"/>
      <c r="L97" s="15"/>
      <c r="M97" s="15"/>
      <c r="N97" s="15"/>
      <c r="O97" s="15"/>
      <c r="P97" s="15"/>
      <c r="Q97" s="15"/>
      <c r="R97" s="15"/>
    </row>
    <row r="98">
      <c r="A98" s="15"/>
      <c r="B98" s="15"/>
      <c r="C98" s="15"/>
      <c r="D98" s="15"/>
      <c r="E98" s="15"/>
      <c r="F98" s="15"/>
      <c r="G98" s="15"/>
      <c r="H98" s="15"/>
      <c r="I98" s="15"/>
      <c r="J98" s="15"/>
      <c r="K98" s="15"/>
      <c r="L98" s="15"/>
      <c r="M98" s="15"/>
      <c r="N98" s="15"/>
      <c r="O98" s="15"/>
      <c r="P98" s="15"/>
      <c r="Q98" s="15"/>
      <c r="R98" s="15"/>
    </row>
    <row r="99">
      <c r="A99" s="15"/>
      <c r="B99" s="15"/>
      <c r="C99" s="15"/>
      <c r="D99" s="15"/>
      <c r="E99" s="15"/>
      <c r="F99" s="15"/>
      <c r="G99" s="15"/>
      <c r="H99" s="15"/>
      <c r="I99" s="15"/>
      <c r="J99" s="15"/>
      <c r="K99" s="15"/>
      <c r="L99" s="15"/>
      <c r="M99" s="15"/>
      <c r="N99" s="15"/>
      <c r="O99" s="15"/>
      <c r="P99" s="15"/>
      <c r="Q99" s="15"/>
      <c r="R99" s="15"/>
    </row>
    <row r="100">
      <c r="A100" s="15"/>
      <c r="B100" s="15"/>
      <c r="C100" s="15"/>
      <c r="D100" s="15"/>
      <c r="E100" s="15"/>
      <c r="F100" s="15"/>
      <c r="G100" s="15"/>
      <c r="H100" s="15"/>
      <c r="I100" s="15"/>
      <c r="J100" s="15"/>
      <c r="K100" s="15"/>
      <c r="L100" s="15"/>
      <c r="M100" s="15"/>
      <c r="N100" s="15"/>
      <c r="O100" s="15"/>
      <c r="P100" s="15"/>
      <c r="Q100" s="15"/>
      <c r="R100" s="15"/>
    </row>
    <row r="101">
      <c r="A101" s="15"/>
      <c r="B101" s="15"/>
      <c r="C101" s="15"/>
      <c r="D101" s="15"/>
      <c r="E101" s="15"/>
      <c r="F101" s="15"/>
      <c r="G101" s="15"/>
      <c r="H101" s="15"/>
      <c r="I101" s="15"/>
      <c r="J101" s="15"/>
      <c r="K101" s="15"/>
      <c r="L101" s="15"/>
      <c r="M101" s="15"/>
      <c r="N101" s="15"/>
      <c r="O101" s="15"/>
      <c r="P101" s="15"/>
      <c r="Q101" s="15"/>
      <c r="R101" s="15"/>
    </row>
    <row r="102">
      <c r="A102" s="15"/>
      <c r="B102" s="15"/>
      <c r="C102" s="15"/>
      <c r="D102" s="15"/>
      <c r="E102" s="15"/>
      <c r="F102" s="15"/>
      <c r="G102" s="15"/>
      <c r="H102" s="15"/>
      <c r="I102" s="15"/>
      <c r="J102" s="15"/>
      <c r="K102" s="15"/>
      <c r="L102" s="15"/>
      <c r="M102" s="15"/>
      <c r="N102" s="15"/>
      <c r="O102" s="15"/>
      <c r="P102" s="15"/>
      <c r="Q102" s="15"/>
      <c r="R102" s="15"/>
    </row>
    <row r="103">
      <c r="A103" s="15"/>
      <c r="B103" s="15"/>
      <c r="C103" s="15"/>
      <c r="D103" s="15"/>
      <c r="E103" s="15"/>
      <c r="F103" s="15"/>
      <c r="G103" s="15"/>
      <c r="H103" s="15"/>
      <c r="I103" s="15"/>
      <c r="J103" s="15"/>
      <c r="K103" s="15"/>
      <c r="L103" s="15"/>
      <c r="M103" s="15"/>
      <c r="N103" s="15"/>
      <c r="O103" s="15"/>
      <c r="P103" s="15"/>
      <c r="Q103" s="15"/>
      <c r="R103" s="15"/>
    </row>
    <row r="104">
      <c r="A104" s="15"/>
      <c r="B104" s="15"/>
      <c r="C104" s="15"/>
      <c r="D104" s="15"/>
      <c r="E104" s="15"/>
      <c r="F104" s="15"/>
      <c r="G104" s="15"/>
      <c r="H104" s="15"/>
      <c r="I104" s="15"/>
      <c r="J104" s="15"/>
      <c r="K104" s="15"/>
      <c r="L104" s="15"/>
      <c r="M104" s="15"/>
      <c r="N104" s="15"/>
      <c r="O104" s="15"/>
      <c r="P104" s="15"/>
      <c r="Q104" s="15"/>
      <c r="R104" s="15"/>
    </row>
    <row r="105">
      <c r="A105" s="15"/>
      <c r="B105" s="15"/>
      <c r="C105" s="15"/>
      <c r="D105" s="15"/>
      <c r="E105" s="15"/>
      <c r="F105" s="15"/>
      <c r="G105" s="15"/>
      <c r="H105" s="15"/>
      <c r="I105" s="15"/>
      <c r="J105" s="15"/>
      <c r="K105" s="15"/>
      <c r="L105" s="15"/>
      <c r="M105" s="15"/>
      <c r="N105" s="15"/>
      <c r="O105" s="15"/>
      <c r="P105" s="15"/>
      <c r="Q105" s="15"/>
      <c r="R105" s="15"/>
    </row>
    <row r="106">
      <c r="A106" s="15"/>
      <c r="B106" s="15"/>
      <c r="C106" s="15"/>
      <c r="D106" s="15"/>
      <c r="E106" s="15"/>
      <c r="F106" s="15"/>
      <c r="G106" s="15"/>
      <c r="H106" s="15"/>
      <c r="I106" s="15"/>
      <c r="J106" s="15"/>
      <c r="K106" s="15"/>
      <c r="L106" s="15"/>
      <c r="M106" s="15"/>
      <c r="N106" s="15"/>
      <c r="O106" s="15"/>
      <c r="P106" s="15"/>
      <c r="Q106" s="15"/>
      <c r="R106" s="15"/>
    </row>
    <row r="107">
      <c r="A107" s="15"/>
      <c r="B107" s="15"/>
      <c r="C107" s="15"/>
      <c r="D107" s="15"/>
      <c r="E107" s="15"/>
      <c r="F107" s="15"/>
      <c r="G107" s="15"/>
      <c r="H107" s="15"/>
      <c r="I107" s="15"/>
      <c r="J107" s="15"/>
      <c r="K107" s="15"/>
      <c r="L107" s="15"/>
      <c r="M107" s="15"/>
      <c r="N107" s="15"/>
      <c r="O107" s="15"/>
      <c r="P107" s="15"/>
      <c r="Q107" s="15"/>
      <c r="R107" s="15"/>
    </row>
    <row r="108">
      <c r="A108" s="15"/>
      <c r="B108" s="15"/>
      <c r="C108" s="15"/>
      <c r="D108" s="15"/>
      <c r="E108" s="15"/>
      <c r="F108" s="15"/>
      <c r="G108" s="15"/>
      <c r="H108" s="15"/>
      <c r="I108" s="15"/>
      <c r="J108" s="15"/>
      <c r="K108" s="15"/>
      <c r="L108" s="15"/>
      <c r="M108" s="15"/>
      <c r="N108" s="15"/>
      <c r="O108" s="15"/>
      <c r="P108" s="15"/>
      <c r="Q108" s="15"/>
      <c r="R108" s="15"/>
    </row>
    <row r="109">
      <c r="A109" s="15"/>
      <c r="B109" s="15"/>
      <c r="C109" s="15"/>
      <c r="D109" s="15"/>
      <c r="E109" s="15"/>
      <c r="F109" s="15"/>
      <c r="G109" s="15"/>
      <c r="H109" s="15"/>
      <c r="I109" s="15"/>
      <c r="J109" s="15"/>
      <c r="K109" s="15"/>
      <c r="L109" s="15"/>
      <c r="M109" s="15"/>
      <c r="N109" s="15"/>
      <c r="O109" s="15"/>
      <c r="P109" s="15"/>
      <c r="Q109" s="15"/>
      <c r="R109" s="15"/>
    </row>
    <row r="110">
      <c r="A110" s="15"/>
      <c r="B110" s="15"/>
      <c r="C110" s="15"/>
      <c r="D110" s="15"/>
      <c r="E110" s="15"/>
      <c r="F110" s="15"/>
      <c r="G110" s="15"/>
      <c r="H110" s="15"/>
      <c r="I110" s="15"/>
      <c r="J110" s="15"/>
      <c r="K110" s="15"/>
      <c r="L110" s="15"/>
      <c r="M110" s="15"/>
      <c r="N110" s="15"/>
      <c r="O110" s="15"/>
      <c r="P110" s="15"/>
      <c r="Q110" s="15"/>
      <c r="R110" s="15"/>
    </row>
    <row r="111">
      <c r="A111" s="15"/>
      <c r="B111" s="15"/>
      <c r="C111" s="15"/>
      <c r="D111" s="15"/>
      <c r="E111" s="15"/>
      <c r="F111" s="15"/>
      <c r="G111" s="15"/>
      <c r="H111" s="15"/>
      <c r="I111" s="15"/>
      <c r="J111" s="15"/>
      <c r="K111" s="15"/>
      <c r="L111" s="15"/>
      <c r="M111" s="15"/>
      <c r="N111" s="15"/>
      <c r="O111" s="15"/>
      <c r="P111" s="15"/>
      <c r="Q111" s="15"/>
      <c r="R111" s="15"/>
    </row>
    <row r="112">
      <c r="A112" s="15"/>
      <c r="B112" s="15"/>
      <c r="C112" s="15"/>
      <c r="D112" s="15"/>
      <c r="E112" s="15"/>
      <c r="F112" s="15"/>
      <c r="G112" s="15"/>
      <c r="H112" s="15"/>
      <c r="I112" s="15"/>
      <c r="J112" s="15"/>
      <c r="K112" s="15"/>
      <c r="L112" s="15"/>
      <c r="M112" s="15"/>
      <c r="N112" s="15"/>
      <c r="O112" s="15"/>
      <c r="P112" s="15"/>
      <c r="Q112" s="15"/>
      <c r="R112" s="15"/>
    </row>
    <row r="113">
      <c r="A113" s="15"/>
      <c r="B113" s="15"/>
      <c r="C113" s="15"/>
      <c r="D113" s="15"/>
      <c r="E113" s="15"/>
      <c r="F113" s="15"/>
      <c r="G113" s="15"/>
      <c r="H113" s="15"/>
      <c r="I113" s="15"/>
      <c r="J113" s="15"/>
      <c r="K113" s="15"/>
      <c r="L113" s="15"/>
      <c r="M113" s="15"/>
      <c r="N113" s="15"/>
      <c r="O113" s="15"/>
      <c r="P113" s="15"/>
      <c r="Q113" s="15"/>
      <c r="R113" s="15"/>
    </row>
    <row r="114">
      <c r="A114" s="15"/>
      <c r="B114" s="15"/>
      <c r="C114" s="15"/>
      <c r="D114" s="15"/>
      <c r="E114" s="15"/>
      <c r="F114" s="15"/>
      <c r="G114" s="15"/>
      <c r="H114" s="15"/>
      <c r="I114" s="15"/>
      <c r="J114" s="15"/>
      <c r="K114" s="15"/>
      <c r="L114" s="15"/>
      <c r="M114" s="15"/>
      <c r="N114" s="15"/>
      <c r="O114" s="15"/>
      <c r="P114" s="15"/>
      <c r="Q114" s="15"/>
      <c r="R114" s="15"/>
    </row>
    <row r="115">
      <c r="A115" s="15"/>
      <c r="B115" s="15"/>
      <c r="C115" s="15"/>
      <c r="D115" s="15"/>
      <c r="E115" s="15"/>
      <c r="F115" s="15"/>
      <c r="G115" s="15"/>
      <c r="H115" s="15"/>
      <c r="I115" s="15"/>
      <c r="J115" s="15"/>
      <c r="K115" s="15"/>
      <c r="L115" s="15"/>
      <c r="M115" s="15"/>
      <c r="N115" s="15"/>
      <c r="O115" s="15"/>
      <c r="P115" s="15"/>
      <c r="Q115" s="15"/>
      <c r="R115" s="15"/>
    </row>
    <row r="116">
      <c r="A116" s="15"/>
      <c r="B116" s="15"/>
      <c r="C116" s="15"/>
      <c r="D116" s="15"/>
      <c r="E116" s="15"/>
      <c r="F116" s="15"/>
      <c r="G116" s="15"/>
      <c r="H116" s="15"/>
      <c r="I116" s="15"/>
      <c r="J116" s="15"/>
      <c r="K116" s="15"/>
      <c r="L116" s="15"/>
      <c r="M116" s="15"/>
      <c r="N116" s="15"/>
      <c r="O116" s="15"/>
      <c r="P116" s="15"/>
      <c r="Q116" s="15"/>
      <c r="R116" s="15"/>
    </row>
    <row r="117">
      <c r="A117" s="15"/>
      <c r="B117" s="15"/>
      <c r="C117" s="15"/>
      <c r="D117" s="15"/>
      <c r="E117" s="15"/>
      <c r="F117" s="15"/>
      <c r="G117" s="15"/>
      <c r="H117" s="15"/>
      <c r="I117" s="15"/>
      <c r="J117" s="15"/>
      <c r="K117" s="15"/>
      <c r="L117" s="15"/>
      <c r="M117" s="15"/>
      <c r="N117" s="15"/>
      <c r="O117" s="15"/>
      <c r="P117" s="15"/>
      <c r="Q117" s="15"/>
      <c r="R117" s="15"/>
    </row>
    <row r="118">
      <c r="A118" s="15"/>
      <c r="B118" s="15"/>
      <c r="C118" s="15"/>
      <c r="D118" s="15"/>
      <c r="E118" s="15"/>
      <c r="F118" s="15"/>
      <c r="G118" s="15"/>
      <c r="H118" s="15"/>
      <c r="I118" s="15"/>
      <c r="J118" s="15"/>
      <c r="K118" s="15"/>
      <c r="L118" s="15"/>
      <c r="M118" s="15"/>
      <c r="N118" s="15"/>
      <c r="O118" s="15"/>
      <c r="P118" s="15"/>
      <c r="Q118" s="15"/>
      <c r="R118" s="15"/>
    </row>
    <row r="119">
      <c r="A119" s="15"/>
      <c r="B119" s="15"/>
      <c r="C119" s="15"/>
      <c r="D119" s="15"/>
      <c r="E119" s="15"/>
      <c r="F119" s="15"/>
      <c r="G119" s="15"/>
      <c r="H119" s="15"/>
      <c r="I119" s="15"/>
      <c r="J119" s="15"/>
      <c r="K119" s="15"/>
      <c r="L119" s="15"/>
      <c r="M119" s="15"/>
      <c r="N119" s="15"/>
      <c r="O119" s="15"/>
      <c r="P119" s="15"/>
      <c r="Q119" s="15"/>
      <c r="R119" s="15"/>
    </row>
    <row r="120">
      <c r="A120" s="15"/>
      <c r="B120" s="15"/>
      <c r="C120" s="15"/>
      <c r="D120" s="15"/>
      <c r="E120" s="15"/>
      <c r="F120" s="15"/>
      <c r="G120" s="15"/>
      <c r="H120" s="15"/>
      <c r="I120" s="15"/>
      <c r="J120" s="15"/>
      <c r="K120" s="15"/>
      <c r="L120" s="15"/>
      <c r="M120" s="15"/>
      <c r="N120" s="15"/>
      <c r="O120" s="15"/>
      <c r="P120" s="15"/>
      <c r="Q120" s="15"/>
      <c r="R120" s="15"/>
    </row>
    <row r="121">
      <c r="A121" s="15"/>
      <c r="B121" s="15"/>
      <c r="C121" s="15"/>
      <c r="D121" s="15"/>
      <c r="E121" s="15"/>
      <c r="F121" s="15"/>
      <c r="G121" s="15"/>
      <c r="H121" s="15"/>
      <c r="I121" s="15"/>
      <c r="J121" s="15"/>
      <c r="K121" s="15"/>
      <c r="L121" s="15"/>
      <c r="M121" s="15"/>
      <c r="N121" s="15"/>
      <c r="O121" s="15"/>
      <c r="P121" s="15"/>
      <c r="Q121" s="15"/>
      <c r="R121" s="15"/>
    </row>
    <row r="122">
      <c r="A122" s="15"/>
      <c r="B122" s="15"/>
      <c r="C122" s="15"/>
      <c r="D122" s="15"/>
      <c r="E122" s="15"/>
      <c r="F122" s="15"/>
      <c r="G122" s="15"/>
      <c r="H122" s="15"/>
      <c r="I122" s="15"/>
      <c r="J122" s="15"/>
      <c r="K122" s="15"/>
      <c r="L122" s="15"/>
      <c r="M122" s="15"/>
      <c r="N122" s="15"/>
      <c r="O122" s="15"/>
      <c r="P122" s="15"/>
      <c r="Q122" s="15"/>
      <c r="R122" s="15"/>
    </row>
    <row r="123">
      <c r="A123" s="15"/>
      <c r="B123" s="15"/>
      <c r="C123" s="15"/>
      <c r="D123" s="15"/>
      <c r="E123" s="15"/>
      <c r="F123" s="15"/>
      <c r="G123" s="15"/>
      <c r="H123" s="15"/>
      <c r="I123" s="15"/>
      <c r="J123" s="15"/>
      <c r="K123" s="15"/>
      <c r="L123" s="15"/>
      <c r="M123" s="15"/>
      <c r="N123" s="15"/>
      <c r="O123" s="15"/>
      <c r="P123" s="15"/>
      <c r="Q123" s="15"/>
      <c r="R123" s="15"/>
    </row>
    <row r="124">
      <c r="A124" s="15"/>
      <c r="B124" s="15"/>
      <c r="C124" s="15"/>
      <c r="D124" s="15"/>
      <c r="E124" s="15"/>
      <c r="F124" s="15"/>
      <c r="G124" s="15"/>
      <c r="H124" s="15"/>
      <c r="I124" s="15"/>
      <c r="J124" s="15"/>
      <c r="K124" s="15"/>
      <c r="L124" s="15"/>
      <c r="M124" s="15"/>
      <c r="N124" s="15"/>
      <c r="O124" s="15"/>
      <c r="P124" s="15"/>
      <c r="Q124" s="15"/>
      <c r="R124" s="15"/>
    </row>
    <row r="125">
      <c r="A125" s="15"/>
      <c r="B125" s="15"/>
      <c r="C125" s="15"/>
      <c r="D125" s="15"/>
      <c r="E125" s="15"/>
      <c r="F125" s="15"/>
      <c r="G125" s="15"/>
      <c r="H125" s="15"/>
      <c r="I125" s="15"/>
      <c r="J125" s="15"/>
      <c r="K125" s="15"/>
      <c r="L125" s="15"/>
      <c r="M125" s="15"/>
      <c r="N125" s="15"/>
      <c r="O125" s="15"/>
      <c r="P125" s="15"/>
      <c r="Q125" s="15"/>
      <c r="R125" s="15"/>
    </row>
    <row r="126">
      <c r="A126" s="15"/>
      <c r="B126" s="15"/>
      <c r="C126" s="15"/>
      <c r="D126" s="15"/>
      <c r="E126" s="15"/>
      <c r="F126" s="15"/>
      <c r="G126" s="15"/>
      <c r="H126" s="15"/>
      <c r="I126" s="15"/>
      <c r="J126" s="15"/>
      <c r="K126" s="15"/>
      <c r="L126" s="15"/>
      <c r="M126" s="15"/>
      <c r="N126" s="15"/>
      <c r="O126" s="15"/>
      <c r="P126" s="15"/>
      <c r="Q126" s="15"/>
      <c r="R126" s="15"/>
    </row>
    <row r="127">
      <c r="A127" s="15"/>
      <c r="B127" s="15"/>
      <c r="C127" s="15"/>
      <c r="D127" s="15"/>
      <c r="E127" s="15"/>
      <c r="F127" s="15"/>
      <c r="G127" s="15"/>
      <c r="H127" s="15"/>
      <c r="I127" s="15"/>
      <c r="J127" s="15"/>
      <c r="K127" s="15"/>
      <c r="L127" s="15"/>
      <c r="M127" s="15"/>
      <c r="N127" s="15"/>
      <c r="O127" s="15"/>
      <c r="P127" s="15"/>
      <c r="Q127" s="15"/>
      <c r="R127" s="15"/>
    </row>
    <row r="128">
      <c r="A128" s="15"/>
      <c r="B128" s="15"/>
      <c r="C128" s="15"/>
      <c r="D128" s="15"/>
      <c r="E128" s="15"/>
      <c r="F128" s="15"/>
      <c r="G128" s="15"/>
      <c r="H128" s="15"/>
      <c r="I128" s="15"/>
      <c r="J128" s="15"/>
      <c r="K128" s="15"/>
      <c r="L128" s="15"/>
      <c r="M128" s="15"/>
      <c r="N128" s="15"/>
      <c r="O128" s="15"/>
      <c r="P128" s="15"/>
      <c r="Q128" s="15"/>
      <c r="R128" s="15"/>
    </row>
    <row r="129">
      <c r="A129" s="15"/>
      <c r="B129" s="15"/>
      <c r="C129" s="15"/>
      <c r="D129" s="15"/>
      <c r="E129" s="15"/>
      <c r="F129" s="15"/>
      <c r="G129" s="15"/>
      <c r="H129" s="15"/>
      <c r="I129" s="15"/>
      <c r="J129" s="15"/>
      <c r="K129" s="15"/>
      <c r="L129" s="15"/>
      <c r="M129" s="15"/>
      <c r="N129" s="15"/>
      <c r="O129" s="15"/>
      <c r="P129" s="15"/>
      <c r="Q129" s="15"/>
      <c r="R129" s="15"/>
    </row>
    <row r="130">
      <c r="A130" s="15"/>
      <c r="B130" s="15"/>
      <c r="C130" s="15"/>
      <c r="D130" s="15"/>
      <c r="E130" s="15"/>
      <c r="F130" s="15"/>
      <c r="G130" s="15"/>
      <c r="H130" s="15"/>
      <c r="I130" s="15"/>
      <c r="J130" s="15"/>
      <c r="K130" s="15"/>
      <c r="L130" s="15"/>
      <c r="M130" s="15"/>
      <c r="N130" s="15"/>
      <c r="O130" s="15"/>
      <c r="P130" s="15"/>
      <c r="Q130" s="15"/>
      <c r="R130" s="15"/>
    </row>
    <row r="131">
      <c r="A131" s="15"/>
      <c r="B131" s="15"/>
      <c r="C131" s="15"/>
      <c r="D131" s="15"/>
      <c r="E131" s="15"/>
      <c r="F131" s="15"/>
      <c r="G131" s="15"/>
      <c r="H131" s="15"/>
      <c r="I131" s="15"/>
      <c r="J131" s="15"/>
      <c r="K131" s="15"/>
      <c r="L131" s="15"/>
      <c r="M131" s="15"/>
      <c r="N131" s="15"/>
      <c r="O131" s="15"/>
      <c r="P131" s="15"/>
      <c r="Q131" s="15"/>
      <c r="R131" s="15"/>
    </row>
    <row r="132">
      <c r="A132" s="15"/>
      <c r="B132" s="15"/>
      <c r="C132" s="15"/>
      <c r="D132" s="15"/>
      <c r="E132" s="15"/>
      <c r="F132" s="15"/>
      <c r="G132" s="15"/>
      <c r="H132" s="15"/>
      <c r="I132" s="15"/>
      <c r="J132" s="15"/>
      <c r="K132" s="15"/>
      <c r="L132" s="15"/>
      <c r="M132" s="15"/>
      <c r="N132" s="15"/>
      <c r="O132" s="15"/>
      <c r="P132" s="15"/>
      <c r="Q132" s="15"/>
      <c r="R132" s="15"/>
    </row>
    <row r="133">
      <c r="A133" s="15"/>
      <c r="B133" s="15"/>
      <c r="C133" s="15"/>
      <c r="D133" s="15"/>
      <c r="E133" s="15"/>
      <c r="F133" s="15"/>
      <c r="G133" s="15"/>
      <c r="H133" s="15"/>
      <c r="I133" s="15"/>
      <c r="J133" s="15"/>
      <c r="K133" s="15"/>
      <c r="L133" s="15"/>
      <c r="M133" s="15"/>
      <c r="N133" s="15"/>
      <c r="O133" s="15"/>
      <c r="P133" s="15"/>
      <c r="Q133" s="15"/>
      <c r="R133" s="15"/>
    </row>
    <row r="134">
      <c r="A134" s="15"/>
      <c r="B134" s="15"/>
      <c r="C134" s="15"/>
      <c r="D134" s="15"/>
      <c r="E134" s="15"/>
      <c r="F134" s="15"/>
      <c r="G134" s="15"/>
      <c r="H134" s="15"/>
      <c r="I134" s="15"/>
      <c r="J134" s="15"/>
      <c r="K134" s="15"/>
      <c r="L134" s="15"/>
      <c r="M134" s="15"/>
      <c r="N134" s="15"/>
      <c r="O134" s="15"/>
      <c r="P134" s="15"/>
      <c r="Q134" s="15"/>
      <c r="R134" s="15"/>
    </row>
    <row r="135">
      <c r="A135" s="15"/>
      <c r="B135" s="15"/>
      <c r="C135" s="15"/>
      <c r="D135" s="15"/>
      <c r="E135" s="15"/>
      <c r="F135" s="15"/>
      <c r="G135" s="15"/>
      <c r="H135" s="15"/>
      <c r="I135" s="15"/>
      <c r="J135" s="15"/>
      <c r="K135" s="15"/>
      <c r="L135" s="15"/>
      <c r="M135" s="15"/>
      <c r="N135" s="15"/>
      <c r="O135" s="15"/>
      <c r="P135" s="15"/>
      <c r="Q135" s="15"/>
      <c r="R135" s="15"/>
    </row>
    <row r="136">
      <c r="A136" s="15"/>
      <c r="B136" s="15"/>
      <c r="C136" s="15"/>
      <c r="D136" s="15"/>
      <c r="E136" s="15"/>
      <c r="F136" s="15"/>
      <c r="G136" s="15"/>
      <c r="H136" s="15"/>
      <c r="I136" s="15"/>
      <c r="J136" s="15"/>
      <c r="K136" s="15"/>
      <c r="L136" s="15"/>
      <c r="M136" s="15"/>
      <c r="N136" s="15"/>
      <c r="O136" s="15"/>
      <c r="P136" s="15"/>
      <c r="Q136" s="15"/>
      <c r="R136" s="15"/>
    </row>
    <row r="137">
      <c r="A137" s="15"/>
      <c r="B137" s="15"/>
      <c r="C137" s="15"/>
      <c r="D137" s="15"/>
      <c r="E137" s="15"/>
      <c r="F137" s="15"/>
      <c r="G137" s="15"/>
      <c r="H137" s="15"/>
      <c r="I137" s="15"/>
      <c r="J137" s="15"/>
      <c r="K137" s="15"/>
      <c r="L137" s="15"/>
      <c r="M137" s="15"/>
      <c r="N137" s="15"/>
      <c r="O137" s="15"/>
      <c r="P137" s="15"/>
      <c r="Q137" s="15"/>
      <c r="R137" s="15"/>
    </row>
    <row r="138">
      <c r="A138" s="15"/>
      <c r="B138" s="15"/>
      <c r="C138" s="15"/>
      <c r="D138" s="15"/>
      <c r="E138" s="15"/>
      <c r="F138" s="15"/>
      <c r="G138" s="15"/>
      <c r="H138" s="15"/>
      <c r="I138" s="15"/>
      <c r="J138" s="15"/>
      <c r="K138" s="15"/>
      <c r="L138" s="15"/>
      <c r="M138" s="15"/>
      <c r="N138" s="15"/>
      <c r="O138" s="15"/>
      <c r="P138" s="15"/>
      <c r="Q138" s="15"/>
      <c r="R138" s="15"/>
    </row>
    <row r="139">
      <c r="A139" s="15"/>
      <c r="B139" s="15"/>
      <c r="C139" s="15"/>
      <c r="D139" s="15"/>
      <c r="E139" s="15"/>
      <c r="F139" s="15"/>
      <c r="G139" s="15"/>
      <c r="H139" s="15"/>
      <c r="I139" s="15"/>
      <c r="J139" s="15"/>
      <c r="K139" s="15"/>
      <c r="L139" s="15"/>
      <c r="M139" s="15"/>
      <c r="N139" s="15"/>
      <c r="O139" s="15"/>
      <c r="P139" s="15"/>
      <c r="Q139" s="15"/>
      <c r="R139" s="15"/>
    </row>
    <row r="140">
      <c r="A140" s="15"/>
      <c r="B140" s="15"/>
      <c r="C140" s="15"/>
      <c r="D140" s="15"/>
      <c r="E140" s="15"/>
      <c r="F140" s="15"/>
      <c r="G140" s="15"/>
      <c r="H140" s="15"/>
      <c r="I140" s="15"/>
      <c r="J140" s="15"/>
      <c r="K140" s="15"/>
      <c r="L140" s="15"/>
      <c r="M140" s="15"/>
      <c r="N140" s="15"/>
      <c r="O140" s="15"/>
      <c r="P140" s="15"/>
      <c r="Q140" s="15"/>
      <c r="R140" s="15"/>
    </row>
    <row r="141">
      <c r="A141" s="15"/>
      <c r="B141" s="15"/>
      <c r="C141" s="15"/>
      <c r="D141" s="15"/>
      <c r="E141" s="15"/>
      <c r="F141" s="15"/>
      <c r="G141" s="15"/>
      <c r="H141" s="15"/>
      <c r="I141" s="15"/>
      <c r="J141" s="15"/>
      <c r="K141" s="15"/>
      <c r="L141" s="15"/>
      <c r="M141" s="15"/>
      <c r="N141" s="15"/>
      <c r="O141" s="15"/>
      <c r="P141" s="15"/>
      <c r="Q141" s="15"/>
      <c r="R141" s="15"/>
    </row>
    <row r="142">
      <c r="A142" s="15"/>
      <c r="B142" s="15"/>
      <c r="C142" s="15"/>
      <c r="D142" s="15"/>
      <c r="E142" s="15"/>
      <c r="F142" s="15"/>
      <c r="G142" s="15"/>
      <c r="H142" s="15"/>
      <c r="I142" s="15"/>
      <c r="J142" s="15"/>
      <c r="K142" s="15"/>
      <c r="L142" s="15"/>
      <c r="M142" s="15"/>
      <c r="N142" s="15"/>
      <c r="O142" s="15"/>
      <c r="P142" s="15"/>
      <c r="Q142" s="15"/>
      <c r="R142" s="15"/>
    </row>
    <row r="143">
      <c r="A143" s="15"/>
      <c r="B143" s="15"/>
      <c r="C143" s="15"/>
      <c r="D143" s="15"/>
      <c r="E143" s="15"/>
      <c r="F143" s="15"/>
      <c r="G143" s="15"/>
      <c r="H143" s="15"/>
      <c r="I143" s="15"/>
      <c r="J143" s="15"/>
      <c r="K143" s="15"/>
      <c r="L143" s="15"/>
      <c r="M143" s="15"/>
      <c r="N143" s="15"/>
      <c r="O143" s="15"/>
      <c r="P143" s="15"/>
      <c r="Q143" s="15"/>
      <c r="R143" s="15"/>
    </row>
    <row r="144">
      <c r="A144" s="15"/>
      <c r="B144" s="15"/>
      <c r="C144" s="15"/>
      <c r="D144" s="15"/>
      <c r="E144" s="15"/>
      <c r="F144" s="15"/>
      <c r="G144" s="15"/>
      <c r="H144" s="15"/>
      <c r="I144" s="15"/>
      <c r="J144" s="15"/>
      <c r="K144" s="15"/>
      <c r="L144" s="15"/>
      <c r="M144" s="15"/>
      <c r="N144" s="15"/>
      <c r="O144" s="15"/>
      <c r="P144" s="15"/>
      <c r="Q144" s="15"/>
      <c r="R144" s="15"/>
    </row>
    <row r="145">
      <c r="A145" s="15"/>
      <c r="B145" s="15"/>
      <c r="C145" s="15"/>
      <c r="D145" s="15"/>
      <c r="E145" s="15"/>
      <c r="F145" s="15"/>
      <c r="G145" s="15"/>
      <c r="H145" s="15"/>
      <c r="I145" s="15"/>
      <c r="J145" s="15"/>
      <c r="K145" s="15"/>
      <c r="L145" s="15"/>
      <c r="M145" s="15"/>
      <c r="N145" s="15"/>
      <c r="O145" s="15"/>
      <c r="P145" s="15"/>
      <c r="Q145" s="15"/>
      <c r="R145" s="15"/>
    </row>
    <row r="146">
      <c r="A146" s="15"/>
      <c r="B146" s="15"/>
      <c r="C146" s="15"/>
      <c r="D146" s="15"/>
      <c r="E146" s="15"/>
      <c r="F146" s="15"/>
      <c r="G146" s="15"/>
      <c r="H146" s="15"/>
      <c r="I146" s="15"/>
      <c r="J146" s="15"/>
      <c r="K146" s="15"/>
      <c r="L146" s="15"/>
      <c r="M146" s="15"/>
      <c r="N146" s="15"/>
      <c r="O146" s="15"/>
      <c r="P146" s="15"/>
      <c r="Q146" s="15"/>
      <c r="R146" s="15"/>
    </row>
    <row r="147">
      <c r="A147" s="15"/>
      <c r="B147" s="15"/>
      <c r="C147" s="15"/>
      <c r="D147" s="15"/>
      <c r="E147" s="15"/>
      <c r="F147" s="15"/>
      <c r="G147" s="15"/>
      <c r="H147" s="15"/>
      <c r="I147" s="15"/>
      <c r="J147" s="15"/>
      <c r="K147" s="15"/>
      <c r="L147" s="15"/>
      <c r="M147" s="15"/>
      <c r="N147" s="15"/>
      <c r="O147" s="15"/>
      <c r="P147" s="15"/>
      <c r="Q147" s="15"/>
      <c r="R147" s="15"/>
    </row>
    <row r="148">
      <c r="A148" s="15"/>
      <c r="B148" s="15"/>
      <c r="C148" s="15"/>
      <c r="D148" s="15"/>
      <c r="E148" s="15"/>
      <c r="F148" s="15"/>
      <c r="G148" s="15"/>
      <c r="H148" s="15"/>
      <c r="I148" s="15"/>
      <c r="J148" s="15"/>
      <c r="K148" s="15"/>
      <c r="L148" s="15"/>
      <c r="M148" s="15"/>
      <c r="N148" s="15"/>
      <c r="O148" s="15"/>
      <c r="P148" s="15"/>
      <c r="Q148" s="15"/>
      <c r="R148" s="15"/>
    </row>
    <row r="149">
      <c r="A149" s="15"/>
      <c r="B149" s="15"/>
      <c r="C149" s="15"/>
      <c r="D149" s="15"/>
      <c r="E149" s="15"/>
      <c r="F149" s="15"/>
      <c r="G149" s="15"/>
      <c r="H149" s="15"/>
      <c r="I149" s="15"/>
      <c r="J149" s="15"/>
      <c r="K149" s="15"/>
      <c r="L149" s="15"/>
      <c r="M149" s="15"/>
      <c r="N149" s="15"/>
      <c r="O149" s="15"/>
      <c r="P149" s="15"/>
      <c r="Q149" s="15"/>
      <c r="R149" s="15"/>
    </row>
    <row r="150">
      <c r="A150" s="15"/>
      <c r="B150" s="15"/>
      <c r="C150" s="15"/>
      <c r="D150" s="15"/>
      <c r="E150" s="15"/>
      <c r="F150" s="15"/>
      <c r="G150" s="15"/>
      <c r="H150" s="15"/>
      <c r="I150" s="15"/>
      <c r="J150" s="15"/>
      <c r="K150" s="15"/>
      <c r="L150" s="15"/>
      <c r="M150" s="15"/>
      <c r="N150" s="15"/>
      <c r="O150" s="15"/>
      <c r="P150" s="15"/>
      <c r="Q150" s="15"/>
      <c r="R150" s="15"/>
    </row>
    <row r="151">
      <c r="A151" s="15"/>
      <c r="B151" s="15"/>
      <c r="C151" s="15"/>
      <c r="D151" s="15"/>
      <c r="E151" s="15"/>
      <c r="F151" s="15"/>
      <c r="G151" s="15"/>
      <c r="H151" s="15"/>
      <c r="I151" s="15"/>
      <c r="J151" s="15"/>
      <c r="K151" s="15"/>
      <c r="L151" s="15"/>
      <c r="M151" s="15"/>
      <c r="N151" s="15"/>
      <c r="O151" s="15"/>
      <c r="P151" s="15"/>
      <c r="Q151" s="15"/>
      <c r="R151" s="15"/>
    </row>
    <row r="152">
      <c r="A152" s="15"/>
      <c r="B152" s="15"/>
      <c r="C152" s="15"/>
      <c r="D152" s="15"/>
      <c r="E152" s="15"/>
      <c r="F152" s="15"/>
      <c r="G152" s="15"/>
      <c r="H152" s="15"/>
      <c r="I152" s="15"/>
      <c r="J152" s="15"/>
      <c r="K152" s="15"/>
      <c r="L152" s="15"/>
      <c r="M152" s="15"/>
      <c r="N152" s="15"/>
      <c r="O152" s="15"/>
      <c r="P152" s="15"/>
      <c r="Q152" s="15"/>
      <c r="R152" s="15"/>
    </row>
    <row r="153">
      <c r="A153" s="15"/>
      <c r="B153" s="15"/>
      <c r="C153" s="15"/>
      <c r="D153" s="15"/>
      <c r="E153" s="15"/>
      <c r="F153" s="15"/>
      <c r="G153" s="15"/>
      <c r="H153" s="15"/>
      <c r="I153" s="15"/>
      <c r="J153" s="15"/>
      <c r="K153" s="15"/>
      <c r="L153" s="15"/>
      <c r="M153" s="15"/>
      <c r="N153" s="15"/>
      <c r="O153" s="15"/>
      <c r="P153" s="15"/>
      <c r="Q153" s="15"/>
      <c r="R153" s="15"/>
    </row>
    <row r="154">
      <c r="A154" s="15"/>
      <c r="B154" s="15"/>
      <c r="C154" s="15"/>
      <c r="D154" s="15"/>
      <c r="E154" s="15"/>
      <c r="F154" s="15"/>
      <c r="G154" s="15"/>
      <c r="H154" s="15"/>
      <c r="I154" s="15"/>
      <c r="J154" s="15"/>
      <c r="K154" s="15"/>
      <c r="L154" s="15"/>
      <c r="M154" s="15"/>
      <c r="N154" s="15"/>
      <c r="O154" s="15"/>
      <c r="P154" s="15"/>
      <c r="Q154" s="15"/>
      <c r="R154" s="15"/>
    </row>
    <row r="155">
      <c r="A155" s="15"/>
      <c r="B155" s="15"/>
      <c r="C155" s="15"/>
      <c r="D155" s="15"/>
      <c r="E155" s="15"/>
      <c r="F155" s="15"/>
      <c r="G155" s="15"/>
      <c r="H155" s="15"/>
      <c r="I155" s="15"/>
      <c r="J155" s="15"/>
      <c r="K155" s="15"/>
      <c r="L155" s="15"/>
      <c r="M155" s="15"/>
      <c r="N155" s="15"/>
      <c r="O155" s="15"/>
      <c r="P155" s="15"/>
      <c r="Q155" s="15"/>
      <c r="R155" s="15"/>
    </row>
    <row r="156">
      <c r="A156" s="15"/>
      <c r="B156" s="15"/>
      <c r="C156" s="15"/>
      <c r="D156" s="15"/>
      <c r="E156" s="15"/>
      <c r="F156" s="15"/>
      <c r="G156" s="15"/>
      <c r="H156" s="15"/>
      <c r="I156" s="15"/>
      <c r="J156" s="15"/>
      <c r="K156" s="15"/>
      <c r="L156" s="15"/>
      <c r="M156" s="15"/>
      <c r="N156" s="15"/>
      <c r="O156" s="15"/>
      <c r="P156" s="15"/>
      <c r="Q156" s="15"/>
      <c r="R156" s="15"/>
    </row>
    <row r="157">
      <c r="A157" s="15"/>
      <c r="B157" s="15"/>
      <c r="C157" s="15"/>
      <c r="D157" s="15"/>
      <c r="E157" s="15"/>
      <c r="F157" s="15"/>
      <c r="G157" s="15"/>
      <c r="H157" s="15"/>
      <c r="I157" s="15"/>
      <c r="J157" s="15"/>
      <c r="K157" s="15"/>
      <c r="L157" s="15"/>
      <c r="M157" s="15"/>
      <c r="N157" s="15"/>
      <c r="O157" s="15"/>
      <c r="P157" s="15"/>
      <c r="Q157" s="15"/>
      <c r="R157" s="15"/>
    </row>
    <row r="158">
      <c r="A158" s="15"/>
      <c r="B158" s="15"/>
      <c r="C158" s="15"/>
      <c r="D158" s="15"/>
      <c r="E158" s="15"/>
      <c r="F158" s="15"/>
      <c r="G158" s="15"/>
      <c r="H158" s="15"/>
      <c r="I158" s="15"/>
      <c r="J158" s="15"/>
      <c r="K158" s="15"/>
      <c r="L158" s="15"/>
      <c r="M158" s="15"/>
      <c r="N158" s="15"/>
      <c r="O158" s="15"/>
      <c r="P158" s="15"/>
      <c r="Q158" s="15"/>
      <c r="R158" s="15"/>
    </row>
    <row r="159">
      <c r="A159" s="15"/>
      <c r="B159" s="15"/>
      <c r="C159" s="15"/>
      <c r="D159" s="15"/>
      <c r="E159" s="15"/>
      <c r="F159" s="15"/>
      <c r="G159" s="15"/>
      <c r="H159" s="15"/>
      <c r="I159" s="15"/>
      <c r="J159" s="15"/>
      <c r="K159" s="15"/>
      <c r="L159" s="15"/>
      <c r="M159" s="15"/>
      <c r="N159" s="15"/>
      <c r="O159" s="15"/>
      <c r="P159" s="15"/>
      <c r="Q159" s="15"/>
      <c r="R159" s="15"/>
    </row>
    <row r="160">
      <c r="A160" s="15"/>
      <c r="B160" s="15"/>
      <c r="C160" s="15"/>
      <c r="D160" s="15"/>
      <c r="E160" s="15"/>
      <c r="F160" s="15"/>
      <c r="G160" s="15"/>
      <c r="H160" s="15"/>
      <c r="I160" s="15"/>
      <c r="J160" s="15"/>
      <c r="K160" s="15"/>
      <c r="L160" s="15"/>
      <c r="M160" s="15"/>
      <c r="N160" s="15"/>
      <c r="O160" s="15"/>
      <c r="P160" s="15"/>
      <c r="Q160" s="15"/>
      <c r="R160" s="15"/>
    </row>
    <row r="161">
      <c r="A161" s="15"/>
      <c r="B161" s="15"/>
      <c r="C161" s="15"/>
      <c r="D161" s="15"/>
      <c r="E161" s="15"/>
      <c r="F161" s="15"/>
      <c r="G161" s="15"/>
      <c r="H161" s="15"/>
      <c r="I161" s="15"/>
      <c r="J161" s="15"/>
      <c r="K161" s="15"/>
      <c r="L161" s="15"/>
      <c r="M161" s="15"/>
      <c r="N161" s="15"/>
      <c r="O161" s="15"/>
      <c r="P161" s="15"/>
      <c r="Q161" s="15"/>
      <c r="R161" s="15"/>
    </row>
    <row r="162">
      <c r="A162" s="15"/>
      <c r="B162" s="15"/>
      <c r="C162" s="15"/>
      <c r="D162" s="15"/>
      <c r="E162" s="15"/>
      <c r="F162" s="15"/>
      <c r="G162" s="15"/>
      <c r="H162" s="15"/>
      <c r="I162" s="15"/>
      <c r="J162" s="15"/>
      <c r="K162" s="15"/>
      <c r="L162" s="15"/>
      <c r="M162" s="15"/>
      <c r="N162" s="15"/>
      <c r="O162" s="15"/>
      <c r="P162" s="15"/>
      <c r="Q162" s="15"/>
      <c r="R162" s="15"/>
    </row>
    <row r="163">
      <c r="A163" s="15"/>
      <c r="B163" s="15"/>
      <c r="C163" s="15"/>
      <c r="D163" s="15"/>
      <c r="E163" s="15"/>
      <c r="F163" s="15"/>
      <c r="G163" s="15"/>
      <c r="H163" s="15"/>
      <c r="I163" s="15"/>
      <c r="J163" s="15"/>
      <c r="K163" s="15"/>
      <c r="L163" s="15"/>
      <c r="M163" s="15"/>
      <c r="N163" s="15"/>
      <c r="O163" s="15"/>
      <c r="P163" s="15"/>
      <c r="Q163" s="15"/>
      <c r="R163" s="15"/>
    </row>
    <row r="164">
      <c r="A164" s="15"/>
      <c r="B164" s="15"/>
      <c r="C164" s="15"/>
      <c r="D164" s="15"/>
      <c r="E164" s="15"/>
      <c r="F164" s="15"/>
      <c r="G164" s="15"/>
      <c r="H164" s="15"/>
      <c r="I164" s="15"/>
      <c r="J164" s="15"/>
      <c r="K164" s="15"/>
      <c r="L164" s="15"/>
      <c r="M164" s="15"/>
      <c r="N164" s="15"/>
      <c r="O164" s="15"/>
      <c r="P164" s="15"/>
      <c r="Q164" s="15"/>
      <c r="R164" s="15"/>
    </row>
    <row r="165">
      <c r="A165" s="15"/>
      <c r="B165" s="15"/>
      <c r="C165" s="15"/>
      <c r="D165" s="15"/>
      <c r="E165" s="15"/>
      <c r="F165" s="15"/>
      <c r="G165" s="15"/>
      <c r="H165" s="15"/>
      <c r="I165" s="15"/>
      <c r="J165" s="15"/>
      <c r="K165" s="15"/>
      <c r="L165" s="15"/>
      <c r="M165" s="15"/>
      <c r="N165" s="15"/>
      <c r="O165" s="15"/>
      <c r="P165" s="15"/>
      <c r="Q165" s="15"/>
      <c r="R165" s="15"/>
    </row>
    <row r="166">
      <c r="A166" s="15"/>
      <c r="B166" s="15"/>
      <c r="C166" s="15"/>
      <c r="D166" s="15"/>
      <c r="E166" s="15"/>
      <c r="F166" s="15"/>
      <c r="G166" s="15"/>
      <c r="H166" s="15"/>
      <c r="I166" s="15"/>
      <c r="J166" s="15"/>
      <c r="K166" s="15"/>
      <c r="L166" s="15"/>
      <c r="M166" s="15"/>
      <c r="N166" s="15"/>
      <c r="O166" s="15"/>
      <c r="P166" s="15"/>
      <c r="Q166" s="15"/>
      <c r="R166" s="15"/>
    </row>
    <row r="167">
      <c r="A167" s="15"/>
      <c r="B167" s="15"/>
      <c r="C167" s="15"/>
      <c r="D167" s="15"/>
      <c r="E167" s="15"/>
      <c r="F167" s="15"/>
      <c r="G167" s="15"/>
      <c r="H167" s="15"/>
      <c r="I167" s="15"/>
      <c r="J167" s="15"/>
      <c r="K167" s="15"/>
      <c r="L167" s="15"/>
      <c r="M167" s="15"/>
      <c r="N167" s="15"/>
      <c r="O167" s="15"/>
      <c r="P167" s="15"/>
      <c r="Q167" s="15"/>
      <c r="R167" s="15"/>
    </row>
    <row r="168">
      <c r="A168" s="15"/>
      <c r="B168" s="15"/>
      <c r="C168" s="15"/>
      <c r="D168" s="15"/>
      <c r="E168" s="15"/>
      <c r="F168" s="15"/>
      <c r="G168" s="15"/>
      <c r="H168" s="15"/>
      <c r="I168" s="15"/>
      <c r="J168" s="15"/>
      <c r="K168" s="15"/>
      <c r="L168" s="15"/>
      <c r="M168" s="15"/>
      <c r="N168" s="15"/>
      <c r="O168" s="15"/>
      <c r="P168" s="15"/>
      <c r="Q168" s="15"/>
      <c r="R168" s="15"/>
    </row>
    <row r="169">
      <c r="A169" s="15"/>
      <c r="B169" s="15"/>
      <c r="C169" s="15"/>
      <c r="D169" s="15"/>
      <c r="E169" s="15"/>
      <c r="F169" s="15"/>
      <c r="G169" s="15"/>
      <c r="H169" s="15"/>
      <c r="I169" s="15"/>
      <c r="J169" s="15"/>
      <c r="K169" s="15"/>
      <c r="L169" s="15"/>
      <c r="M169" s="15"/>
      <c r="N169" s="15"/>
      <c r="O169" s="15"/>
      <c r="P169" s="15"/>
      <c r="Q169" s="15"/>
      <c r="R169" s="15"/>
    </row>
    <row r="170">
      <c r="A170" s="15"/>
      <c r="B170" s="15"/>
      <c r="C170" s="15"/>
      <c r="D170" s="15"/>
      <c r="E170" s="15"/>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row r="1005">
      <c r="A1005" s="15"/>
      <c r="B1005" s="15"/>
      <c r="C1005" s="15"/>
      <c r="D1005" s="15"/>
      <c r="E1005" s="15"/>
      <c r="F1005" s="15"/>
      <c r="G1005" s="15"/>
      <c r="H1005" s="15"/>
      <c r="I1005" s="15"/>
      <c r="J1005" s="15"/>
      <c r="K1005" s="15"/>
      <c r="L1005" s="15"/>
      <c r="M1005" s="15"/>
      <c r="N1005" s="15"/>
      <c r="O1005" s="15"/>
      <c r="P1005" s="15"/>
      <c r="Q1005" s="15"/>
      <c r="R1005" s="15"/>
    </row>
    <row r="1006">
      <c r="A1006" s="15"/>
      <c r="B1006" s="15"/>
      <c r="C1006" s="15"/>
      <c r="D1006" s="15"/>
      <c r="E1006" s="15"/>
      <c r="F1006" s="15"/>
      <c r="G1006" s="15"/>
      <c r="H1006" s="15"/>
      <c r="I1006" s="15"/>
      <c r="J1006" s="15"/>
      <c r="K1006" s="15"/>
      <c r="L1006" s="15"/>
      <c r="M1006" s="15"/>
      <c r="N1006" s="15"/>
      <c r="O1006" s="15"/>
      <c r="P1006" s="15"/>
      <c r="Q1006" s="15"/>
      <c r="R1006" s="15"/>
    </row>
    <row r="1007">
      <c r="A1007" s="15"/>
      <c r="B1007" s="15"/>
      <c r="C1007" s="15"/>
      <c r="D1007" s="15"/>
      <c r="E1007" s="15"/>
      <c r="F1007" s="15"/>
      <c r="G1007" s="15"/>
      <c r="H1007" s="15"/>
      <c r="I1007" s="15"/>
      <c r="J1007" s="15"/>
      <c r="K1007" s="15"/>
      <c r="L1007" s="15"/>
      <c r="M1007" s="15"/>
      <c r="N1007" s="15"/>
      <c r="O1007" s="15"/>
      <c r="P1007" s="15"/>
      <c r="Q1007" s="15"/>
      <c r="R1007" s="15"/>
    </row>
    <row r="1008">
      <c r="A1008" s="15"/>
      <c r="B1008" s="15"/>
      <c r="C1008" s="15"/>
      <c r="D1008" s="15"/>
      <c r="E1008" s="15"/>
      <c r="F1008" s="15"/>
      <c r="G1008" s="15"/>
      <c r="H1008" s="15"/>
      <c r="I1008" s="15"/>
      <c r="J1008" s="15"/>
      <c r="K1008" s="15"/>
      <c r="L1008" s="15"/>
      <c r="M1008" s="15"/>
      <c r="N1008" s="15"/>
      <c r="O1008" s="15"/>
      <c r="P1008" s="15"/>
      <c r="Q1008" s="15"/>
      <c r="R1008" s="15"/>
    </row>
    <row r="1009">
      <c r="A1009" s="15"/>
      <c r="B1009" s="15"/>
      <c r="C1009" s="15"/>
      <c r="D1009" s="15"/>
      <c r="E1009" s="15"/>
      <c r="F1009" s="15"/>
      <c r="G1009" s="15"/>
      <c r="H1009" s="15"/>
      <c r="I1009" s="15"/>
      <c r="J1009" s="15"/>
      <c r="K1009" s="15"/>
      <c r="L1009" s="15"/>
      <c r="M1009" s="15"/>
      <c r="N1009" s="15"/>
      <c r="O1009" s="15"/>
      <c r="P1009" s="15"/>
      <c r="Q1009" s="15"/>
      <c r="R1009" s="15"/>
    </row>
    <row r="1010">
      <c r="A1010" s="15"/>
      <c r="B1010" s="15"/>
      <c r="C1010" s="15"/>
      <c r="D1010" s="15"/>
      <c r="E1010" s="15"/>
      <c r="F1010" s="15"/>
      <c r="G1010" s="15"/>
      <c r="H1010" s="15"/>
      <c r="I1010" s="15"/>
      <c r="J1010" s="15"/>
      <c r="K1010" s="15"/>
      <c r="L1010" s="15"/>
      <c r="M1010" s="15"/>
      <c r="N1010" s="15"/>
      <c r="O1010" s="15"/>
      <c r="P1010" s="15"/>
      <c r="Q1010" s="15"/>
      <c r="R1010" s="15"/>
    </row>
    <row r="1011">
      <c r="A1011" s="15"/>
      <c r="B1011" s="15"/>
      <c r="C1011" s="15"/>
      <c r="D1011" s="15"/>
      <c r="E1011" s="15"/>
      <c r="F1011" s="15"/>
      <c r="G1011" s="15"/>
      <c r="H1011" s="15"/>
      <c r="I1011" s="15"/>
      <c r="J1011" s="15"/>
      <c r="K1011" s="15"/>
      <c r="L1011" s="15"/>
      <c r="M1011" s="15"/>
      <c r="N1011" s="15"/>
      <c r="O1011" s="15"/>
      <c r="P1011" s="15"/>
      <c r="Q1011" s="15"/>
      <c r="R1011" s="15"/>
    </row>
    <row r="1012">
      <c r="A1012" s="15"/>
      <c r="B1012" s="15"/>
      <c r="C1012" s="15"/>
      <c r="D1012" s="15"/>
      <c r="E1012" s="15"/>
      <c r="F1012" s="15"/>
      <c r="G1012" s="15"/>
      <c r="H1012" s="15"/>
      <c r="I1012" s="15"/>
      <c r="J1012" s="15"/>
      <c r="K1012" s="15"/>
      <c r="L1012" s="15"/>
      <c r="M1012" s="15"/>
      <c r="N1012" s="15"/>
      <c r="O1012" s="15"/>
      <c r="P1012" s="15"/>
      <c r="Q1012" s="15"/>
      <c r="R1012" s="15"/>
    </row>
  </sheetData>
  <autoFilter ref="$A$2:$R$28"/>
  <mergeCells count="3">
    <mergeCell ref="M1:P1"/>
    <mergeCell ref="H27:L27"/>
    <mergeCell ref="L28:M28"/>
  </mergeCells>
  <conditionalFormatting sqref="S1:S1012">
    <cfRule type="cellIs" dxfId="2" priority="1" operator="greaterThan">
      <formula>0</formula>
    </cfRule>
  </conditionalFormatting>
  <dataValidations>
    <dataValidation type="list" allowBlank="1" showErrorMessage="1" sqref="K3:K26">
      <formula1>LISTA!$B$2:$B$41</formula1>
    </dataValidation>
    <dataValidation type="list" allowBlank="1" showErrorMessage="1" sqref="L3:L26">
      <formula1>LISTA!$A$2:$A$10</formula1>
    </dataValidation>
    <dataValidation type="custom" allowBlank="1" showDropDown="1" sqref="C35:E35 C36">
      <formula1>OR(NOT(ISERROR(DATEVALUE(C35))), AND(ISNUMBER(C35), LEFT(CELL("format", C35))="D"))</formula1>
    </dataValidation>
    <dataValidation type="custom" allowBlank="1" showDropDown="1" showErrorMessage="1" sqref="B3:C26">
      <formula1>OR(NOT(ISERROR(DATEVALUE(B3))), AND(ISNUMBER(B3), LEFT(CELL("format", B3))="D"))</formula1>
    </dataValidation>
  </dataValidations>
  <printOptions gridLines="1" horizontalCentered="1"/>
  <pageMargins bottom="0.75" footer="0.0" header="0.0" left="0.7" right="0.7" top="0.75"/>
  <pageSetup paperSize="9" cellComments="atEnd" orientation="landscape" pageOrder="overThenDown"/>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3.38"/>
    <col customWidth="1" min="2" max="3" width="12.88"/>
    <col customWidth="1" min="4" max="4" width="17.13"/>
    <col customWidth="1" min="5" max="5" width="12.13"/>
    <col customWidth="1" min="6" max="6" width="14.75"/>
    <col customWidth="1" min="7" max="7" width="23.0"/>
    <col customWidth="1" min="8" max="8" width="22.75"/>
    <col customWidth="1" min="9" max="9" width="19.75"/>
    <col customWidth="1" min="10" max="12" width="15.63"/>
    <col customWidth="1" min="16" max="16" width="13.75"/>
    <col customWidth="1" min="17" max="17" width="15.63"/>
    <col customWidth="1" min="18" max="18" width="25.0"/>
    <col customWidth="1" min="19" max="19" width="16.5"/>
  </cols>
  <sheetData>
    <row r="1">
      <c r="A1" s="1"/>
      <c r="B1" s="3"/>
      <c r="C1" s="3"/>
      <c r="D1" s="3"/>
      <c r="E1" s="3"/>
      <c r="F1" s="4"/>
      <c r="G1" s="4"/>
      <c r="H1" s="4"/>
      <c r="I1" s="4"/>
      <c r="J1" s="4"/>
      <c r="K1" s="4"/>
      <c r="L1" s="4"/>
      <c r="M1" s="5" t="s">
        <v>0</v>
      </c>
      <c r="N1" s="6"/>
      <c r="O1" s="6"/>
      <c r="P1" s="7"/>
      <c r="Q1" s="8"/>
      <c r="R1" s="8"/>
    </row>
    <row r="2">
      <c r="A2" s="3" t="s">
        <v>1</v>
      </c>
      <c r="B2" s="3" t="s">
        <v>5989</v>
      </c>
      <c r="C2" s="3" t="s">
        <v>3</v>
      </c>
      <c r="D2" s="3" t="s">
        <v>4</v>
      </c>
      <c r="E2" s="3" t="s">
        <v>5</v>
      </c>
      <c r="F2" s="4" t="s">
        <v>6</v>
      </c>
      <c r="G2" s="4" t="s">
        <v>7</v>
      </c>
      <c r="H2" s="9" t="s">
        <v>8</v>
      </c>
      <c r="I2" s="9" t="s">
        <v>9</v>
      </c>
      <c r="J2" s="9" t="s">
        <v>10</v>
      </c>
      <c r="K2" s="9" t="s">
        <v>11</v>
      </c>
      <c r="L2" s="9" t="s">
        <v>12</v>
      </c>
      <c r="M2" s="10" t="s">
        <v>13</v>
      </c>
      <c r="N2" s="10" t="s">
        <v>14</v>
      </c>
      <c r="O2" s="10" t="s">
        <v>15</v>
      </c>
      <c r="P2" s="10" t="s">
        <v>16</v>
      </c>
      <c r="Q2" s="11" t="s">
        <v>17</v>
      </c>
      <c r="R2" s="11" t="s">
        <v>18</v>
      </c>
      <c r="S2" s="12"/>
    </row>
    <row r="3">
      <c r="A3" s="13">
        <v>1.0</v>
      </c>
      <c r="B3" s="14">
        <v>44643.0</v>
      </c>
      <c r="C3" s="14">
        <v>44653.0</v>
      </c>
      <c r="D3" s="13">
        <v>3.81401100124583E14</v>
      </c>
      <c r="E3" s="13">
        <v>35.0</v>
      </c>
      <c r="F3" s="13">
        <v>8210258.0</v>
      </c>
      <c r="G3" s="13" t="s">
        <v>602</v>
      </c>
      <c r="H3" s="13" t="s">
        <v>602</v>
      </c>
      <c r="I3" s="13">
        <v>7.7800571E7</v>
      </c>
      <c r="J3" s="13" t="s">
        <v>603</v>
      </c>
      <c r="K3" s="13" t="s">
        <v>5990</v>
      </c>
      <c r="L3" s="13" t="s">
        <v>27</v>
      </c>
      <c r="M3" s="13">
        <v>360.0</v>
      </c>
      <c r="N3" s="13">
        <f t="shared" ref="N3:N15" si="1">M3</f>
        <v>360</v>
      </c>
      <c r="O3" s="15"/>
      <c r="P3" s="13" t="s">
        <v>102</v>
      </c>
      <c r="Q3" s="16" t="s">
        <v>23</v>
      </c>
      <c r="R3" s="13" t="s">
        <v>605</v>
      </c>
    </row>
    <row r="4">
      <c r="A4" s="13">
        <v>2.0</v>
      </c>
      <c r="B4" s="14"/>
      <c r="C4" s="14"/>
      <c r="D4" s="13">
        <v>3.81401100124583E14</v>
      </c>
      <c r="E4" s="13"/>
      <c r="F4" s="13"/>
      <c r="G4" s="13"/>
      <c r="H4" s="13"/>
      <c r="I4" s="13"/>
      <c r="J4" s="13"/>
      <c r="K4" s="13"/>
      <c r="L4" s="15"/>
      <c r="M4" s="13"/>
      <c r="N4" s="13" t="str">
        <f t="shared" si="1"/>
        <v/>
      </c>
      <c r="O4" s="15"/>
      <c r="P4" s="13"/>
      <c r="Q4" s="16" t="s">
        <v>23</v>
      </c>
      <c r="R4" s="13"/>
    </row>
    <row r="5">
      <c r="A5" s="13">
        <v>3.0</v>
      </c>
      <c r="B5" s="14"/>
      <c r="C5" s="14"/>
      <c r="D5" s="13">
        <v>3.81401100124583E14</v>
      </c>
      <c r="E5" s="13"/>
      <c r="F5" s="13"/>
      <c r="G5" s="13"/>
      <c r="H5" s="13"/>
      <c r="I5" s="13"/>
      <c r="J5" s="13"/>
      <c r="K5" s="13"/>
      <c r="L5" s="15"/>
      <c r="M5" s="13"/>
      <c r="N5" s="13" t="str">
        <f t="shared" si="1"/>
        <v/>
      </c>
      <c r="O5" s="15"/>
      <c r="P5" s="13"/>
      <c r="Q5" s="16" t="s">
        <v>23</v>
      </c>
      <c r="R5" s="13"/>
    </row>
    <row r="6">
      <c r="A6" s="13">
        <v>4.0</v>
      </c>
      <c r="B6" s="14"/>
      <c r="C6" s="14"/>
      <c r="D6" s="13">
        <v>3.81401100124583E14</v>
      </c>
      <c r="E6" s="13"/>
      <c r="F6" s="13"/>
      <c r="G6" s="13"/>
      <c r="H6" s="13"/>
      <c r="I6" s="13"/>
      <c r="J6" s="13"/>
      <c r="K6" s="13"/>
      <c r="L6" s="15"/>
      <c r="M6" s="13"/>
      <c r="N6" s="13" t="str">
        <f t="shared" si="1"/>
        <v/>
      </c>
      <c r="O6" s="15"/>
      <c r="P6" s="13"/>
      <c r="Q6" s="16" t="s">
        <v>23</v>
      </c>
      <c r="R6" s="13"/>
    </row>
    <row r="7">
      <c r="A7" s="13">
        <v>5.0</v>
      </c>
      <c r="B7" s="14"/>
      <c r="C7" s="14"/>
      <c r="D7" s="13">
        <v>3.81401100124583E14</v>
      </c>
      <c r="E7" s="13"/>
      <c r="F7" s="15"/>
      <c r="G7" s="13"/>
      <c r="H7" s="13"/>
      <c r="I7" s="13"/>
      <c r="J7" s="13"/>
      <c r="K7" s="13"/>
      <c r="L7" s="15"/>
      <c r="M7" s="13"/>
      <c r="N7" s="13" t="str">
        <f t="shared" si="1"/>
        <v/>
      </c>
      <c r="O7" s="15"/>
      <c r="P7" s="13"/>
      <c r="Q7" s="16" t="s">
        <v>23</v>
      </c>
      <c r="R7" s="13"/>
    </row>
    <row r="8">
      <c r="A8" s="13">
        <v>6.0</v>
      </c>
      <c r="B8" s="14"/>
      <c r="C8" s="14"/>
      <c r="D8" s="13">
        <v>3.81401100124583E14</v>
      </c>
      <c r="E8" s="15"/>
      <c r="F8" s="15"/>
      <c r="G8" s="15"/>
      <c r="H8" s="15"/>
      <c r="I8" s="15"/>
      <c r="J8" s="15"/>
      <c r="K8" s="13"/>
      <c r="L8" s="15"/>
      <c r="M8" s="15"/>
      <c r="N8" s="13" t="str">
        <f t="shared" si="1"/>
        <v/>
      </c>
      <c r="O8" s="15"/>
      <c r="P8" s="15"/>
      <c r="Q8" s="16" t="s">
        <v>23</v>
      </c>
      <c r="R8" s="15"/>
    </row>
    <row r="9">
      <c r="A9" s="13">
        <v>7.0</v>
      </c>
      <c r="B9" s="14"/>
      <c r="C9" s="14"/>
      <c r="D9" s="13">
        <v>3.81401100124583E14</v>
      </c>
      <c r="E9" s="15"/>
      <c r="F9" s="15"/>
      <c r="G9" s="15"/>
      <c r="H9" s="15"/>
      <c r="I9" s="15"/>
      <c r="J9" s="15"/>
      <c r="K9" s="13"/>
      <c r="L9" s="15"/>
      <c r="M9" s="15"/>
      <c r="N9" s="13" t="str">
        <f t="shared" si="1"/>
        <v/>
      </c>
      <c r="O9" s="15"/>
      <c r="P9" s="15"/>
      <c r="Q9" s="16" t="s">
        <v>23</v>
      </c>
      <c r="R9" s="15"/>
    </row>
    <row r="10">
      <c r="A10" s="13">
        <v>8.0</v>
      </c>
      <c r="B10" s="14"/>
      <c r="C10" s="14"/>
      <c r="D10" s="13">
        <v>3.81401100124583E14</v>
      </c>
      <c r="E10" s="15"/>
      <c r="F10" s="15"/>
      <c r="G10" s="15"/>
      <c r="H10" s="15"/>
      <c r="I10" s="15"/>
      <c r="J10" s="15"/>
      <c r="K10" s="13"/>
      <c r="L10" s="15"/>
      <c r="M10" s="15"/>
      <c r="N10" s="13" t="str">
        <f t="shared" si="1"/>
        <v/>
      </c>
      <c r="O10" s="15"/>
      <c r="P10" s="15"/>
      <c r="Q10" s="16" t="s">
        <v>23</v>
      </c>
      <c r="R10" s="15"/>
    </row>
    <row r="11">
      <c r="A11" s="13">
        <v>9.0</v>
      </c>
      <c r="B11" s="14"/>
      <c r="C11" s="14"/>
      <c r="D11" s="13">
        <v>3.81401100124583E14</v>
      </c>
      <c r="E11" s="15"/>
      <c r="F11" s="15"/>
      <c r="G11" s="15"/>
      <c r="H11" s="15"/>
      <c r="I11" s="15"/>
      <c r="J11" s="15"/>
      <c r="K11" s="13"/>
      <c r="L11" s="15"/>
      <c r="M11" s="15"/>
      <c r="N11" s="13" t="str">
        <f t="shared" si="1"/>
        <v/>
      </c>
      <c r="O11" s="15"/>
      <c r="P11" s="15"/>
      <c r="Q11" s="16" t="s">
        <v>23</v>
      </c>
      <c r="R11" s="15"/>
    </row>
    <row r="12">
      <c r="A12" s="13">
        <v>10.0</v>
      </c>
      <c r="B12" s="14"/>
      <c r="C12" s="14"/>
      <c r="D12" s="13">
        <v>3.81401100124583E14</v>
      </c>
      <c r="E12" s="15"/>
      <c r="F12" s="15"/>
      <c r="G12" s="15"/>
      <c r="H12" s="15"/>
      <c r="I12" s="15"/>
      <c r="J12" s="15"/>
      <c r="K12" s="13"/>
      <c r="L12" s="15"/>
      <c r="M12" s="15"/>
      <c r="N12" s="13" t="str">
        <f t="shared" si="1"/>
        <v/>
      </c>
      <c r="O12" s="15"/>
      <c r="P12" s="15"/>
      <c r="Q12" s="16" t="s">
        <v>23</v>
      </c>
      <c r="R12" s="15"/>
    </row>
    <row r="13">
      <c r="A13" s="13">
        <v>11.0</v>
      </c>
      <c r="B13" s="14"/>
      <c r="C13" s="14"/>
      <c r="D13" s="13">
        <v>3.81401100124583E14</v>
      </c>
      <c r="E13" s="15"/>
      <c r="F13" s="15"/>
      <c r="G13" s="15"/>
      <c r="H13" s="15"/>
      <c r="I13" s="15"/>
      <c r="J13" s="15"/>
      <c r="K13" s="13"/>
      <c r="L13" s="15"/>
      <c r="M13" s="15"/>
      <c r="N13" s="13" t="str">
        <f t="shared" si="1"/>
        <v/>
      </c>
      <c r="O13" s="15"/>
      <c r="P13" s="15"/>
      <c r="Q13" s="16" t="s">
        <v>23</v>
      </c>
      <c r="R13" s="15"/>
    </row>
    <row r="14">
      <c r="A14" s="13">
        <v>12.0</v>
      </c>
      <c r="B14" s="14"/>
      <c r="C14" s="14"/>
      <c r="D14" s="13">
        <v>3.81401100124583E14</v>
      </c>
      <c r="E14" s="15"/>
      <c r="F14" s="15"/>
      <c r="G14" s="15"/>
      <c r="H14" s="15"/>
      <c r="I14" s="15"/>
      <c r="J14" s="15"/>
      <c r="K14" s="13"/>
      <c r="L14" s="15"/>
      <c r="M14" s="15"/>
      <c r="N14" s="13" t="str">
        <f t="shared" si="1"/>
        <v/>
      </c>
      <c r="O14" s="15"/>
      <c r="P14" s="15"/>
      <c r="Q14" s="16" t="s">
        <v>23</v>
      </c>
      <c r="R14" s="15"/>
    </row>
    <row r="15">
      <c r="A15" s="13">
        <v>13.0</v>
      </c>
      <c r="B15" s="14"/>
      <c r="C15" s="14"/>
      <c r="D15" s="13">
        <v>3.81401100124583E14</v>
      </c>
      <c r="E15" s="15"/>
      <c r="F15" s="15"/>
      <c r="G15" s="15"/>
      <c r="H15" s="15"/>
      <c r="I15" s="15"/>
      <c r="J15" s="15"/>
      <c r="K15" s="13"/>
      <c r="L15" s="15"/>
      <c r="M15" s="15"/>
      <c r="N15" s="13" t="str">
        <f t="shared" si="1"/>
        <v/>
      </c>
      <c r="O15" s="15"/>
      <c r="P15" s="15"/>
      <c r="Q15" s="16" t="s">
        <v>23</v>
      </c>
      <c r="R15" s="15"/>
    </row>
    <row r="16">
      <c r="A16" s="40"/>
      <c r="B16" s="42"/>
      <c r="C16" s="42"/>
      <c r="D16" s="42"/>
      <c r="E16" s="42"/>
      <c r="F16" s="42"/>
      <c r="G16" s="42"/>
      <c r="H16" s="63" t="s">
        <v>560</v>
      </c>
      <c r="I16" s="44"/>
      <c r="J16" s="44"/>
      <c r="K16" s="44"/>
      <c r="L16" s="44"/>
      <c r="M16" s="45">
        <f>SUM(M3:M12)</f>
        <v>360</v>
      </c>
      <c r="N16" s="46">
        <f>SUM(N3:N15)</f>
        <v>360</v>
      </c>
      <c r="O16" s="46"/>
      <c r="P16" s="42"/>
      <c r="Q16" s="42"/>
      <c r="R16" s="42"/>
    </row>
    <row r="17">
      <c r="A17" s="13"/>
      <c r="B17" s="15"/>
      <c r="C17" s="15"/>
      <c r="D17" s="15"/>
      <c r="E17" s="15"/>
      <c r="F17" s="15"/>
      <c r="G17" s="15"/>
      <c r="H17" s="15"/>
      <c r="I17" s="15"/>
      <c r="J17" s="15"/>
      <c r="K17" s="15"/>
      <c r="L17" s="48" t="s">
        <v>561</v>
      </c>
      <c r="N17" s="61">
        <f>SUM(N3:N15)</f>
        <v>360</v>
      </c>
      <c r="O17" s="15"/>
      <c r="P17" s="15"/>
      <c r="Q17" s="15"/>
      <c r="R17" s="15"/>
    </row>
    <row r="18">
      <c r="A18" s="13"/>
      <c r="B18" s="15"/>
      <c r="C18" s="15"/>
      <c r="D18" s="15"/>
      <c r="E18" s="15"/>
      <c r="F18" s="15"/>
      <c r="G18" s="15"/>
      <c r="H18" s="15"/>
      <c r="I18" s="15"/>
      <c r="J18" s="15"/>
      <c r="K18" s="15"/>
      <c r="L18" s="64" t="s">
        <v>562</v>
      </c>
      <c r="N18" s="65">
        <f>N17/D20</f>
        <v>51.72413793</v>
      </c>
      <c r="O18" s="15"/>
      <c r="P18" s="15"/>
      <c r="Q18" s="15"/>
      <c r="R18" s="15"/>
    </row>
    <row r="19">
      <c r="A19" s="13"/>
      <c r="B19" s="15"/>
      <c r="C19" s="15"/>
      <c r="D19" s="15"/>
      <c r="E19" s="15"/>
      <c r="F19" s="15"/>
      <c r="G19" s="15"/>
      <c r="H19" s="15"/>
      <c r="I19" s="15"/>
      <c r="J19" s="15"/>
      <c r="K19" s="15"/>
      <c r="L19" s="64" t="s">
        <v>563</v>
      </c>
      <c r="N19" s="65">
        <f>N16/D20</f>
        <v>51.72413793</v>
      </c>
      <c r="O19" s="15"/>
      <c r="P19" s="15"/>
      <c r="Q19" s="15"/>
      <c r="R19" s="15"/>
    </row>
    <row r="20">
      <c r="A20" s="13"/>
      <c r="B20" s="1"/>
      <c r="C20" s="229" t="s">
        <v>1400</v>
      </c>
      <c r="D20" s="230">
        <v>6.96</v>
      </c>
      <c r="E20" s="15"/>
      <c r="F20" s="15"/>
      <c r="G20" s="13"/>
      <c r="H20" s="15"/>
      <c r="I20" s="15"/>
      <c r="J20" s="15"/>
      <c r="K20" s="15"/>
      <c r="L20" s="15"/>
      <c r="M20" s="15"/>
      <c r="N20" s="15"/>
      <c r="O20" s="15"/>
      <c r="P20" s="15"/>
      <c r="Q20" s="15"/>
      <c r="R20" s="15"/>
    </row>
    <row r="21">
      <c r="A21" s="13"/>
      <c r="B21" s="13"/>
      <c r="C21" s="231" t="s">
        <v>1402</v>
      </c>
      <c r="D21" s="232">
        <f>$M$16</f>
        <v>360</v>
      </c>
      <c r="E21" s="15"/>
      <c r="F21" s="15"/>
      <c r="G21" s="51" t="s">
        <v>377</v>
      </c>
      <c r="H21" s="51" t="s">
        <v>378</v>
      </c>
      <c r="I21" s="51" t="s">
        <v>378</v>
      </c>
      <c r="J21" s="15"/>
      <c r="K21" s="15"/>
      <c r="L21" s="15"/>
      <c r="M21" s="15"/>
      <c r="N21" s="15"/>
      <c r="O21" s="15"/>
      <c r="P21" s="15"/>
      <c r="Q21" s="15"/>
      <c r="R21" s="15"/>
    </row>
    <row r="22">
      <c r="A22" s="13"/>
      <c r="B22" s="13"/>
      <c r="C22" s="231" t="s">
        <v>1404</v>
      </c>
      <c r="D22" s="234">
        <f>D21/D20</f>
        <v>51.72413793</v>
      </c>
      <c r="E22" s="15"/>
      <c r="F22" s="15"/>
      <c r="G22" s="52" t="s">
        <v>23</v>
      </c>
      <c r="H22" s="52" t="s">
        <v>379</v>
      </c>
      <c r="I22" s="52" t="s">
        <v>380</v>
      </c>
      <c r="J22" s="15"/>
      <c r="K22" s="15"/>
      <c r="L22" s="15"/>
      <c r="M22" s="15"/>
      <c r="N22" s="15"/>
      <c r="O22" s="15"/>
      <c r="P22" s="15"/>
      <c r="Q22" s="15"/>
      <c r="R22" s="15"/>
    </row>
    <row r="23">
      <c r="A23" s="15"/>
      <c r="B23" s="13"/>
      <c r="C23" s="231" t="s">
        <v>1406</v>
      </c>
      <c r="D23" s="232"/>
      <c r="E23" s="15"/>
      <c r="F23" s="15"/>
      <c r="G23" s="51" t="s">
        <v>381</v>
      </c>
      <c r="H23" s="51" t="s">
        <v>382</v>
      </c>
      <c r="I23" s="51" t="s">
        <v>383</v>
      </c>
      <c r="J23" s="15"/>
      <c r="K23" s="15"/>
      <c r="L23" s="15"/>
      <c r="M23" s="15"/>
      <c r="N23" s="15"/>
      <c r="O23" s="15"/>
      <c r="P23" s="15"/>
      <c r="Q23" s="15"/>
      <c r="R23" s="15"/>
    </row>
    <row r="24">
      <c r="A24" s="15"/>
      <c r="B24" s="15"/>
      <c r="C24" s="15"/>
      <c r="D24" s="15"/>
      <c r="E24" s="15"/>
      <c r="F24" s="15"/>
      <c r="G24" s="15"/>
      <c r="H24" s="15"/>
      <c r="I24" s="15"/>
      <c r="J24" s="15"/>
      <c r="K24" s="15"/>
      <c r="L24" s="15"/>
      <c r="M24" s="15"/>
      <c r="N24" s="15"/>
      <c r="O24" s="15"/>
      <c r="P24" s="15"/>
      <c r="Q24" s="15"/>
      <c r="R24" s="15"/>
    </row>
    <row r="25">
      <c r="A25" s="15"/>
      <c r="B25" s="15"/>
      <c r="C25" s="15"/>
      <c r="D25" s="15"/>
      <c r="E25" s="15"/>
      <c r="F25" s="15"/>
      <c r="G25" s="15"/>
      <c r="H25" s="15"/>
      <c r="I25" s="15"/>
      <c r="J25" s="15"/>
      <c r="K25" s="15"/>
      <c r="L25" s="15"/>
      <c r="M25" s="15"/>
      <c r="N25" s="15"/>
      <c r="O25" s="15"/>
      <c r="P25" s="15"/>
      <c r="Q25" s="15"/>
      <c r="R25" s="15"/>
    </row>
    <row r="26">
      <c r="A26" s="15"/>
      <c r="B26" s="55"/>
      <c r="C26" s="956" t="s">
        <v>5991</v>
      </c>
      <c r="D26" s="957">
        <v>6.96</v>
      </c>
      <c r="E26" s="238"/>
      <c r="F26" s="55"/>
      <c r="G26" s="55"/>
      <c r="H26" s="55"/>
      <c r="I26" s="55"/>
      <c r="J26" s="15"/>
      <c r="K26" s="15"/>
      <c r="L26" s="15"/>
      <c r="M26" s="15"/>
      <c r="N26" s="15"/>
      <c r="O26" s="15"/>
      <c r="P26" s="15"/>
      <c r="Q26" s="15"/>
      <c r="R26" s="15"/>
    </row>
    <row r="27">
      <c r="A27" s="15"/>
      <c r="B27" s="15"/>
      <c r="C27" s="231" t="s">
        <v>5992</v>
      </c>
      <c r="D27" s="234">
        <f t="shared" ref="D27:D28" si="2">N18*10%</f>
        <v>5.172413793</v>
      </c>
      <c r="E27" s="231" t="s">
        <v>1414</v>
      </c>
      <c r="F27" s="15"/>
      <c r="G27" s="15"/>
      <c r="H27" s="15"/>
      <c r="I27" s="15"/>
      <c r="J27" s="15"/>
      <c r="K27" s="15"/>
      <c r="L27" s="15"/>
      <c r="M27" s="15"/>
      <c r="N27" s="15"/>
      <c r="O27" s="15"/>
      <c r="P27" s="15"/>
      <c r="Q27" s="15"/>
      <c r="R27" s="15"/>
    </row>
    <row r="28">
      <c r="A28" s="15"/>
      <c r="B28" s="15"/>
      <c r="C28" s="231" t="s">
        <v>5993</v>
      </c>
      <c r="D28" s="234">
        <f t="shared" si="2"/>
        <v>5.172413793</v>
      </c>
      <c r="E28" s="231" t="s">
        <v>1414</v>
      </c>
      <c r="F28" s="15"/>
      <c r="G28" s="15"/>
      <c r="H28" s="15"/>
      <c r="I28" s="15"/>
      <c r="J28" s="15"/>
      <c r="K28" s="15"/>
      <c r="L28" s="15"/>
      <c r="M28" s="15"/>
      <c r="N28" s="15"/>
      <c r="O28" s="15"/>
      <c r="P28" s="15"/>
      <c r="Q28" s="15"/>
      <c r="R28" s="15"/>
    </row>
    <row r="29">
      <c r="A29" s="15"/>
      <c r="B29" s="15"/>
      <c r="C29" s="15"/>
      <c r="D29" s="15"/>
      <c r="E29" s="15"/>
      <c r="F29" s="15"/>
      <c r="G29" s="15"/>
      <c r="H29" s="15"/>
      <c r="I29" s="15"/>
      <c r="J29" s="15"/>
      <c r="K29" s="15"/>
      <c r="L29" s="15"/>
      <c r="M29" s="15"/>
      <c r="N29" s="15"/>
      <c r="O29" s="15"/>
      <c r="P29" s="15"/>
      <c r="Q29" s="15"/>
      <c r="R29" s="15"/>
    </row>
    <row r="30">
      <c r="A30" s="15"/>
      <c r="B30" s="15"/>
      <c r="C30" s="15"/>
      <c r="D30" s="15"/>
      <c r="E30" s="15"/>
      <c r="F30" s="15"/>
      <c r="G30" s="15"/>
      <c r="H30" s="15"/>
      <c r="I30" s="15"/>
      <c r="J30" s="15"/>
      <c r="K30" s="15"/>
      <c r="L30" s="15"/>
      <c r="M30" s="15"/>
      <c r="N30" s="15"/>
      <c r="O30" s="15"/>
      <c r="P30" s="15"/>
      <c r="Q30" s="15"/>
      <c r="R30" s="15"/>
    </row>
    <row r="31">
      <c r="A31" s="15"/>
      <c r="B31" s="15"/>
      <c r="C31" s="15"/>
      <c r="D31" s="15"/>
      <c r="E31" s="15"/>
      <c r="F31" s="15"/>
      <c r="G31" s="15"/>
      <c r="H31" s="15"/>
      <c r="I31" s="15"/>
      <c r="J31" s="15"/>
      <c r="K31" s="15"/>
      <c r="L31" s="15"/>
      <c r="M31" s="15"/>
      <c r="N31" s="15"/>
      <c r="O31" s="15"/>
      <c r="P31" s="15"/>
      <c r="Q31" s="15"/>
      <c r="R31" s="15"/>
    </row>
    <row r="32">
      <c r="A32" s="15"/>
      <c r="B32" s="15"/>
      <c r="C32" s="15"/>
      <c r="D32" s="15"/>
      <c r="E32" s="15"/>
      <c r="F32" s="15"/>
      <c r="G32" s="15"/>
      <c r="H32" s="15"/>
      <c r="I32" s="15"/>
      <c r="J32" s="15"/>
      <c r="K32" s="15"/>
      <c r="L32" s="15"/>
      <c r="M32" s="15"/>
      <c r="N32" s="15"/>
      <c r="O32" s="15"/>
      <c r="P32" s="15"/>
      <c r="Q32" s="15"/>
      <c r="R32" s="15"/>
    </row>
    <row r="33">
      <c r="A33" s="15"/>
      <c r="B33" s="15"/>
      <c r="C33" s="15"/>
      <c r="D33" s="15"/>
      <c r="E33" s="15"/>
      <c r="F33" s="15"/>
      <c r="G33" s="15"/>
      <c r="H33" s="15"/>
      <c r="I33" s="15"/>
      <c r="J33" s="15"/>
      <c r="K33" s="15"/>
      <c r="L33" s="15"/>
      <c r="M33" s="15"/>
      <c r="N33" s="15"/>
      <c r="O33" s="15"/>
      <c r="P33" s="15"/>
      <c r="Q33" s="15"/>
      <c r="R33" s="15"/>
    </row>
    <row r="34">
      <c r="A34" s="15"/>
      <c r="B34" s="15"/>
      <c r="C34" s="15"/>
      <c r="D34" s="15"/>
      <c r="E34" s="15"/>
      <c r="F34" s="15"/>
      <c r="G34" s="15"/>
      <c r="H34" s="15"/>
      <c r="I34" s="15"/>
      <c r="J34" s="15"/>
      <c r="K34" s="15"/>
      <c r="L34" s="15"/>
      <c r="M34" s="15"/>
      <c r="N34" s="15"/>
      <c r="O34" s="15"/>
      <c r="P34" s="15"/>
      <c r="Q34" s="15"/>
      <c r="R34" s="15"/>
    </row>
    <row r="35">
      <c r="A35" s="15"/>
      <c r="B35" s="15"/>
      <c r="C35" s="15"/>
      <c r="D35" s="15"/>
      <c r="E35" s="15"/>
      <c r="F35" s="15"/>
      <c r="G35" s="15"/>
      <c r="H35" s="15"/>
      <c r="I35" s="15"/>
      <c r="J35" s="15"/>
      <c r="K35" s="15"/>
      <c r="L35" s="15"/>
      <c r="M35" s="15"/>
      <c r="N35" s="15"/>
      <c r="O35" s="15"/>
      <c r="P35" s="15"/>
      <c r="Q35" s="15"/>
      <c r="R35" s="15"/>
    </row>
    <row r="36">
      <c r="A36" s="15"/>
      <c r="B36" s="15"/>
      <c r="C36" s="15"/>
      <c r="D36" s="15"/>
      <c r="E36" s="15"/>
      <c r="F36" s="15"/>
      <c r="G36" s="15"/>
      <c r="H36" s="15"/>
      <c r="I36" s="15"/>
      <c r="J36" s="15"/>
      <c r="K36" s="15"/>
      <c r="L36" s="15"/>
      <c r="M36" s="15"/>
      <c r="N36" s="15"/>
      <c r="O36" s="15"/>
      <c r="P36" s="15"/>
      <c r="Q36" s="15"/>
      <c r="R36" s="15"/>
    </row>
    <row r="37">
      <c r="A37" s="15"/>
      <c r="B37" s="15"/>
      <c r="C37" s="15"/>
      <c r="D37" s="15"/>
      <c r="E37" s="15"/>
      <c r="F37" s="15"/>
      <c r="G37" s="15"/>
      <c r="H37" s="15"/>
      <c r="I37" s="15"/>
      <c r="J37" s="15"/>
      <c r="K37" s="15"/>
      <c r="L37" s="15"/>
      <c r="M37" s="15"/>
      <c r="N37" s="15"/>
      <c r="O37" s="15"/>
      <c r="P37" s="15"/>
      <c r="Q37" s="15"/>
      <c r="R37" s="15"/>
    </row>
    <row r="38">
      <c r="A38" s="15"/>
      <c r="B38" s="15"/>
      <c r="C38" s="15"/>
      <c r="D38" s="15"/>
      <c r="E38" s="15"/>
      <c r="F38" s="15"/>
      <c r="G38" s="15"/>
      <c r="H38" s="15"/>
      <c r="I38" s="15"/>
      <c r="J38" s="15"/>
      <c r="K38" s="15"/>
      <c r="L38" s="15"/>
      <c r="M38" s="15"/>
      <c r="N38" s="15"/>
      <c r="O38" s="15"/>
      <c r="P38" s="15"/>
      <c r="Q38" s="15"/>
      <c r="R38" s="15"/>
    </row>
    <row r="39">
      <c r="A39" s="15"/>
      <c r="B39" s="15"/>
      <c r="C39" s="15"/>
      <c r="D39" s="15"/>
      <c r="E39" s="15"/>
      <c r="F39" s="15"/>
      <c r="G39" s="15"/>
      <c r="H39" s="15"/>
      <c r="I39" s="15"/>
      <c r="J39" s="15"/>
      <c r="K39" s="15"/>
      <c r="L39" s="15"/>
      <c r="M39" s="15"/>
      <c r="N39" s="15"/>
      <c r="O39" s="15"/>
      <c r="P39" s="15"/>
      <c r="Q39" s="15"/>
      <c r="R39" s="15"/>
    </row>
    <row r="40">
      <c r="A40" s="15"/>
      <c r="B40" s="15"/>
      <c r="C40" s="15"/>
      <c r="D40" s="15"/>
      <c r="E40" s="15"/>
      <c r="F40" s="15"/>
      <c r="G40" s="15"/>
      <c r="H40" s="15"/>
      <c r="I40" s="15"/>
      <c r="J40" s="15"/>
      <c r="K40" s="15"/>
      <c r="L40" s="15"/>
      <c r="M40" s="15"/>
      <c r="N40" s="15"/>
      <c r="O40" s="15"/>
      <c r="P40" s="15"/>
      <c r="Q40" s="15"/>
      <c r="R40" s="15"/>
    </row>
    <row r="41">
      <c r="A41" s="15"/>
      <c r="B41" s="15"/>
      <c r="C41" s="15"/>
      <c r="D41" s="15"/>
      <c r="E41" s="15"/>
      <c r="F41" s="15"/>
      <c r="G41" s="15"/>
      <c r="H41" s="15"/>
      <c r="I41" s="15"/>
      <c r="J41" s="15"/>
      <c r="K41" s="15"/>
      <c r="L41" s="15"/>
      <c r="M41" s="15"/>
      <c r="N41" s="15"/>
      <c r="O41" s="15"/>
      <c r="P41" s="15"/>
      <c r="Q41" s="15"/>
      <c r="R41" s="15"/>
    </row>
    <row r="42">
      <c r="A42" s="15"/>
      <c r="B42" s="15"/>
      <c r="C42" s="15"/>
      <c r="D42" s="15"/>
      <c r="E42" s="15"/>
      <c r="F42" s="15"/>
      <c r="G42" s="15"/>
      <c r="H42" s="15"/>
      <c r="I42" s="15"/>
      <c r="J42" s="15"/>
      <c r="K42" s="15"/>
      <c r="L42" s="15"/>
      <c r="M42" s="15"/>
      <c r="N42" s="15"/>
      <c r="O42" s="15"/>
      <c r="P42" s="15"/>
      <c r="Q42" s="15"/>
      <c r="R42" s="15"/>
    </row>
    <row r="43">
      <c r="A43" s="15"/>
      <c r="B43" s="15"/>
      <c r="C43" s="15"/>
      <c r="D43" s="15"/>
      <c r="E43" s="15"/>
      <c r="F43" s="15"/>
      <c r="G43" s="15"/>
      <c r="H43" s="15"/>
      <c r="I43" s="15"/>
      <c r="J43" s="15"/>
      <c r="K43" s="15"/>
      <c r="L43" s="15"/>
      <c r="M43" s="15"/>
      <c r="N43" s="15"/>
      <c r="O43" s="15"/>
      <c r="P43" s="15"/>
      <c r="Q43" s="15"/>
      <c r="R43" s="15"/>
    </row>
    <row r="44">
      <c r="A44" s="15"/>
      <c r="B44" s="15"/>
      <c r="C44" s="15"/>
      <c r="D44" s="15"/>
      <c r="E44" s="15"/>
      <c r="F44" s="15"/>
      <c r="G44" s="15"/>
      <c r="H44" s="15"/>
      <c r="I44" s="15"/>
      <c r="J44" s="15"/>
      <c r="K44" s="15"/>
      <c r="L44" s="15"/>
      <c r="M44" s="15"/>
      <c r="N44" s="15"/>
      <c r="O44" s="15"/>
      <c r="P44" s="15"/>
      <c r="Q44" s="15"/>
      <c r="R44" s="15"/>
    </row>
    <row r="45">
      <c r="A45" s="15"/>
      <c r="B45" s="15"/>
      <c r="C45" s="15"/>
      <c r="D45" s="15"/>
      <c r="E45" s="15"/>
      <c r="F45" s="15"/>
      <c r="G45" s="15"/>
      <c r="H45" s="15"/>
      <c r="I45" s="15"/>
      <c r="J45" s="15"/>
      <c r="K45" s="15"/>
      <c r="L45" s="15"/>
      <c r="M45" s="15"/>
      <c r="N45" s="15"/>
      <c r="O45" s="15"/>
      <c r="P45" s="15"/>
      <c r="Q45" s="15"/>
      <c r="R45" s="15"/>
    </row>
    <row r="46">
      <c r="A46" s="15"/>
      <c r="B46" s="15"/>
      <c r="C46" s="15"/>
      <c r="D46" s="15"/>
      <c r="E46" s="15"/>
      <c r="F46" s="15"/>
      <c r="G46" s="15"/>
      <c r="H46" s="15"/>
      <c r="I46" s="15"/>
      <c r="J46" s="15"/>
      <c r="K46" s="15"/>
      <c r="L46" s="15"/>
      <c r="M46" s="15"/>
      <c r="N46" s="15"/>
      <c r="O46" s="15"/>
      <c r="P46" s="15"/>
      <c r="Q46" s="15"/>
      <c r="R46" s="15"/>
    </row>
    <row r="47">
      <c r="A47" s="15"/>
      <c r="B47" s="15"/>
      <c r="C47" s="15"/>
      <c r="D47" s="15"/>
      <c r="E47" s="15"/>
      <c r="F47" s="15"/>
      <c r="G47" s="15"/>
      <c r="H47" s="15"/>
      <c r="I47" s="15"/>
      <c r="J47" s="15"/>
      <c r="K47" s="15"/>
      <c r="L47" s="15"/>
      <c r="M47" s="15"/>
      <c r="N47" s="15"/>
      <c r="O47" s="15"/>
      <c r="P47" s="15"/>
      <c r="Q47" s="15"/>
      <c r="R47" s="15"/>
    </row>
    <row r="48">
      <c r="A48" s="15"/>
      <c r="B48" s="15"/>
      <c r="C48" s="15"/>
      <c r="D48" s="15"/>
      <c r="E48" s="15"/>
      <c r="F48" s="15"/>
      <c r="G48" s="15"/>
      <c r="H48" s="15"/>
      <c r="I48" s="15"/>
      <c r="J48" s="15"/>
      <c r="K48" s="15"/>
      <c r="L48" s="15"/>
      <c r="M48" s="15"/>
      <c r="N48" s="15"/>
      <c r="O48" s="15"/>
      <c r="P48" s="15"/>
      <c r="Q48" s="15"/>
      <c r="R48" s="15"/>
    </row>
    <row r="49">
      <c r="A49" s="15"/>
      <c r="B49" s="15"/>
      <c r="C49" s="15"/>
      <c r="D49" s="15"/>
      <c r="E49" s="15"/>
      <c r="F49" s="15"/>
      <c r="G49" s="15"/>
      <c r="H49" s="15"/>
      <c r="I49" s="15"/>
      <c r="J49" s="15"/>
      <c r="K49" s="15"/>
      <c r="L49" s="15"/>
      <c r="M49" s="15"/>
      <c r="N49" s="15"/>
      <c r="O49" s="15"/>
      <c r="P49" s="15"/>
      <c r="Q49" s="15"/>
      <c r="R49" s="15"/>
    </row>
    <row r="50">
      <c r="A50" s="15"/>
      <c r="B50" s="15"/>
      <c r="C50" s="15"/>
      <c r="D50" s="15"/>
      <c r="E50" s="15"/>
      <c r="F50" s="15"/>
      <c r="G50" s="15"/>
      <c r="H50" s="15"/>
      <c r="I50" s="15"/>
      <c r="J50" s="15"/>
      <c r="K50" s="15"/>
      <c r="L50" s="15"/>
      <c r="M50" s="15"/>
      <c r="N50" s="15"/>
      <c r="O50" s="15"/>
      <c r="P50" s="15"/>
      <c r="Q50" s="15"/>
      <c r="R50" s="15"/>
    </row>
    <row r="51">
      <c r="A51" s="15"/>
      <c r="B51" s="15"/>
      <c r="C51" s="15"/>
      <c r="D51" s="15"/>
      <c r="E51" s="15"/>
      <c r="F51" s="15"/>
      <c r="G51" s="15"/>
      <c r="H51" s="15"/>
      <c r="I51" s="15"/>
      <c r="J51" s="15"/>
      <c r="K51" s="15"/>
      <c r="L51" s="15"/>
      <c r="M51" s="15"/>
      <c r="N51" s="15"/>
      <c r="O51" s="15"/>
      <c r="P51" s="15"/>
      <c r="Q51" s="15"/>
      <c r="R51" s="15"/>
    </row>
    <row r="52">
      <c r="A52" s="15"/>
      <c r="B52" s="15"/>
      <c r="C52" s="15"/>
      <c r="D52" s="15"/>
      <c r="E52" s="15"/>
      <c r="F52" s="15"/>
      <c r="G52" s="15"/>
      <c r="H52" s="15"/>
      <c r="I52" s="15"/>
      <c r="J52" s="15"/>
      <c r="K52" s="15"/>
      <c r="L52" s="15"/>
      <c r="M52" s="15"/>
      <c r="N52" s="15"/>
      <c r="O52" s="15"/>
      <c r="P52" s="15"/>
      <c r="Q52" s="15"/>
      <c r="R52" s="15"/>
    </row>
    <row r="53">
      <c r="A53" s="15"/>
      <c r="B53" s="15"/>
      <c r="C53" s="15"/>
      <c r="D53" s="15"/>
      <c r="E53" s="15"/>
      <c r="F53" s="15"/>
      <c r="G53" s="15"/>
      <c r="H53" s="15"/>
      <c r="I53" s="15"/>
      <c r="J53" s="15"/>
      <c r="K53" s="15"/>
      <c r="L53" s="15"/>
      <c r="M53" s="15"/>
      <c r="N53" s="15"/>
      <c r="O53" s="15"/>
      <c r="P53" s="15"/>
      <c r="Q53" s="15"/>
      <c r="R53" s="15"/>
    </row>
    <row r="54">
      <c r="A54" s="15"/>
      <c r="B54" s="15"/>
      <c r="C54" s="15"/>
      <c r="D54" s="15"/>
      <c r="E54" s="15"/>
      <c r="F54" s="15"/>
      <c r="G54" s="15"/>
      <c r="H54" s="15"/>
      <c r="I54" s="15"/>
      <c r="J54" s="15"/>
      <c r="K54" s="15"/>
      <c r="L54" s="15"/>
      <c r="M54" s="15"/>
      <c r="N54" s="15"/>
      <c r="O54" s="15"/>
      <c r="P54" s="15"/>
      <c r="Q54" s="15"/>
      <c r="R54" s="15"/>
    </row>
    <row r="55">
      <c r="A55" s="15"/>
      <c r="B55" s="15"/>
      <c r="C55" s="15"/>
      <c r="D55" s="15"/>
      <c r="E55" s="15"/>
      <c r="F55" s="15"/>
      <c r="G55" s="15"/>
      <c r="H55" s="15"/>
      <c r="I55" s="15"/>
      <c r="J55" s="15"/>
      <c r="K55" s="15"/>
      <c r="L55" s="15"/>
      <c r="M55" s="15"/>
      <c r="N55" s="15"/>
      <c r="O55" s="15"/>
      <c r="P55" s="15"/>
      <c r="Q55" s="15"/>
      <c r="R55" s="15"/>
    </row>
    <row r="56">
      <c r="A56" s="15"/>
      <c r="B56" s="15"/>
      <c r="C56" s="15"/>
      <c r="D56" s="15"/>
      <c r="E56" s="15"/>
      <c r="F56" s="15"/>
      <c r="G56" s="15"/>
      <c r="H56" s="15"/>
      <c r="I56" s="15"/>
      <c r="J56" s="15"/>
      <c r="K56" s="15"/>
      <c r="L56" s="15"/>
      <c r="M56" s="15"/>
      <c r="N56" s="15"/>
      <c r="O56" s="15"/>
      <c r="P56" s="15"/>
      <c r="Q56" s="15"/>
      <c r="R56" s="15"/>
    </row>
    <row r="57">
      <c r="A57" s="15"/>
      <c r="B57" s="15"/>
      <c r="C57" s="15"/>
      <c r="D57" s="15"/>
      <c r="E57" s="15"/>
      <c r="F57" s="15"/>
      <c r="G57" s="15"/>
      <c r="H57" s="15"/>
      <c r="I57" s="15"/>
      <c r="J57" s="15"/>
      <c r="K57" s="15"/>
      <c r="L57" s="15"/>
      <c r="M57" s="15"/>
      <c r="N57" s="15"/>
      <c r="O57" s="15"/>
      <c r="P57" s="15"/>
      <c r="Q57" s="15"/>
      <c r="R57" s="15"/>
    </row>
    <row r="58">
      <c r="A58" s="15"/>
      <c r="B58" s="15"/>
      <c r="C58" s="15"/>
      <c r="D58" s="15"/>
      <c r="E58" s="15"/>
      <c r="F58" s="15"/>
      <c r="G58" s="15"/>
      <c r="H58" s="15"/>
      <c r="I58" s="15"/>
      <c r="J58" s="15"/>
      <c r="K58" s="15"/>
      <c r="L58" s="15"/>
      <c r="M58" s="15"/>
      <c r="N58" s="15"/>
      <c r="O58" s="15"/>
      <c r="P58" s="15"/>
      <c r="Q58" s="15"/>
      <c r="R58" s="15"/>
    </row>
    <row r="59">
      <c r="A59" s="15"/>
      <c r="B59" s="15"/>
      <c r="C59" s="15"/>
      <c r="D59" s="15"/>
      <c r="E59" s="15"/>
      <c r="F59" s="15"/>
      <c r="G59" s="15"/>
      <c r="H59" s="15"/>
      <c r="I59" s="15"/>
      <c r="J59" s="15"/>
      <c r="K59" s="15"/>
      <c r="L59" s="15"/>
      <c r="M59" s="15"/>
      <c r="N59" s="15"/>
      <c r="O59" s="15"/>
      <c r="P59" s="15"/>
      <c r="Q59" s="15"/>
      <c r="R59" s="15"/>
    </row>
    <row r="60">
      <c r="A60" s="15"/>
      <c r="B60" s="15"/>
      <c r="C60" s="15"/>
      <c r="D60" s="15"/>
      <c r="E60" s="15"/>
      <c r="F60" s="15"/>
      <c r="G60" s="15"/>
      <c r="H60" s="15"/>
      <c r="I60" s="15"/>
      <c r="J60" s="15"/>
      <c r="K60" s="15"/>
      <c r="L60" s="15"/>
      <c r="M60" s="15"/>
      <c r="N60" s="15"/>
      <c r="O60" s="15"/>
      <c r="P60" s="15"/>
      <c r="Q60" s="15"/>
      <c r="R60" s="15"/>
    </row>
    <row r="61">
      <c r="A61" s="15"/>
      <c r="B61" s="15"/>
      <c r="C61" s="15"/>
      <c r="D61" s="15"/>
      <c r="E61" s="15"/>
      <c r="F61" s="15"/>
      <c r="G61" s="15"/>
      <c r="H61" s="15"/>
      <c r="I61" s="15"/>
      <c r="J61" s="15"/>
      <c r="K61" s="15"/>
      <c r="L61" s="15"/>
      <c r="M61" s="15"/>
      <c r="N61" s="15"/>
      <c r="O61" s="15"/>
      <c r="P61" s="15"/>
      <c r="Q61" s="15"/>
      <c r="R61" s="15"/>
    </row>
    <row r="62">
      <c r="A62" s="15"/>
      <c r="B62" s="15"/>
      <c r="C62" s="15"/>
      <c r="D62" s="15"/>
      <c r="E62" s="15"/>
      <c r="F62" s="15"/>
      <c r="G62" s="15"/>
      <c r="H62" s="15"/>
      <c r="I62" s="15"/>
      <c r="J62" s="15"/>
      <c r="K62" s="15"/>
      <c r="L62" s="15"/>
      <c r="M62" s="15"/>
      <c r="N62" s="15"/>
      <c r="O62" s="15"/>
      <c r="P62" s="15"/>
      <c r="Q62" s="15"/>
      <c r="R62" s="15"/>
    </row>
    <row r="63">
      <c r="A63" s="15"/>
      <c r="B63" s="15"/>
      <c r="C63" s="15"/>
      <c r="D63" s="15"/>
      <c r="E63" s="15"/>
      <c r="F63" s="15"/>
      <c r="G63" s="15"/>
      <c r="H63" s="15"/>
      <c r="I63" s="15"/>
      <c r="J63" s="15"/>
      <c r="K63" s="15"/>
      <c r="L63" s="15"/>
      <c r="M63" s="15"/>
      <c r="N63" s="15"/>
      <c r="O63" s="15"/>
      <c r="P63" s="15"/>
      <c r="Q63" s="15"/>
      <c r="R63" s="15"/>
    </row>
    <row r="64">
      <c r="A64" s="15"/>
      <c r="B64" s="15"/>
      <c r="C64" s="15"/>
      <c r="D64" s="15"/>
      <c r="E64" s="15"/>
      <c r="F64" s="15"/>
      <c r="G64" s="15"/>
      <c r="H64" s="15"/>
      <c r="I64" s="15"/>
      <c r="J64" s="15"/>
      <c r="K64" s="15"/>
      <c r="L64" s="15"/>
      <c r="M64" s="15"/>
      <c r="N64" s="15"/>
      <c r="O64" s="15"/>
      <c r="P64" s="15"/>
      <c r="Q64" s="15"/>
      <c r="R64" s="15"/>
    </row>
    <row r="65">
      <c r="A65" s="15"/>
      <c r="B65" s="15"/>
      <c r="C65" s="15"/>
      <c r="D65" s="15"/>
      <c r="E65" s="15"/>
      <c r="F65" s="15"/>
      <c r="G65" s="15"/>
      <c r="H65" s="15"/>
      <c r="I65" s="15"/>
      <c r="J65" s="15"/>
      <c r="K65" s="15"/>
      <c r="L65" s="15"/>
      <c r="M65" s="15"/>
      <c r="N65" s="15"/>
      <c r="O65" s="15"/>
      <c r="P65" s="15"/>
      <c r="Q65" s="15"/>
      <c r="R65" s="15"/>
    </row>
    <row r="66">
      <c r="A66" s="15"/>
      <c r="B66" s="15"/>
      <c r="C66" s="15"/>
      <c r="D66" s="15"/>
      <c r="E66" s="15"/>
      <c r="F66" s="15"/>
      <c r="G66" s="15"/>
      <c r="H66" s="15"/>
      <c r="I66" s="15"/>
      <c r="J66" s="15"/>
      <c r="K66" s="15"/>
      <c r="L66" s="15"/>
      <c r="M66" s="15"/>
      <c r="N66" s="15"/>
      <c r="O66" s="15"/>
      <c r="P66" s="15"/>
      <c r="Q66" s="15"/>
      <c r="R66" s="15"/>
    </row>
    <row r="67">
      <c r="A67" s="15"/>
      <c r="B67" s="15"/>
      <c r="C67" s="15"/>
      <c r="D67" s="15"/>
      <c r="E67" s="15"/>
      <c r="F67" s="15"/>
      <c r="G67" s="15"/>
      <c r="H67" s="15"/>
      <c r="I67" s="15"/>
      <c r="J67" s="15"/>
      <c r="K67" s="15"/>
      <c r="L67" s="15"/>
      <c r="M67" s="15"/>
      <c r="N67" s="15"/>
      <c r="O67" s="15"/>
      <c r="P67" s="15"/>
      <c r="Q67" s="15"/>
      <c r="R67" s="15"/>
    </row>
    <row r="68">
      <c r="A68" s="15"/>
      <c r="B68" s="15"/>
      <c r="C68" s="15"/>
      <c r="D68" s="15"/>
      <c r="E68" s="15"/>
      <c r="F68" s="15"/>
      <c r="G68" s="15"/>
      <c r="H68" s="15"/>
      <c r="I68" s="15"/>
      <c r="J68" s="15"/>
      <c r="K68" s="15"/>
      <c r="L68" s="15"/>
      <c r="M68" s="15"/>
      <c r="N68" s="15"/>
      <c r="O68" s="15"/>
      <c r="P68" s="15"/>
      <c r="Q68" s="15"/>
      <c r="R68" s="15"/>
    </row>
    <row r="69">
      <c r="A69" s="15"/>
      <c r="B69" s="15"/>
      <c r="C69" s="15"/>
      <c r="D69" s="15"/>
      <c r="E69" s="15"/>
      <c r="F69" s="15"/>
      <c r="G69" s="15"/>
      <c r="H69" s="15"/>
      <c r="I69" s="15"/>
      <c r="J69" s="15"/>
      <c r="K69" s="15"/>
      <c r="L69" s="15"/>
      <c r="M69" s="15"/>
      <c r="N69" s="15"/>
      <c r="O69" s="15"/>
      <c r="P69" s="15"/>
      <c r="Q69" s="15"/>
      <c r="R69" s="15"/>
    </row>
    <row r="70">
      <c r="A70" s="15"/>
      <c r="B70" s="15"/>
      <c r="C70" s="15"/>
      <c r="D70" s="15"/>
      <c r="E70" s="15"/>
      <c r="F70" s="15"/>
      <c r="G70" s="15"/>
      <c r="H70" s="15"/>
      <c r="I70" s="15"/>
      <c r="J70" s="15"/>
      <c r="K70" s="15"/>
      <c r="L70" s="15"/>
      <c r="M70" s="15"/>
      <c r="N70" s="15"/>
      <c r="O70" s="15"/>
      <c r="P70" s="15"/>
      <c r="Q70" s="15"/>
      <c r="R70" s="15"/>
    </row>
    <row r="71">
      <c r="A71" s="15"/>
      <c r="B71" s="15"/>
      <c r="C71" s="15"/>
      <c r="D71" s="15"/>
      <c r="E71" s="15"/>
      <c r="F71" s="15"/>
      <c r="G71" s="15"/>
      <c r="H71" s="15"/>
      <c r="I71" s="15"/>
      <c r="J71" s="15"/>
      <c r="K71" s="15"/>
      <c r="L71" s="15"/>
      <c r="M71" s="15"/>
      <c r="N71" s="15"/>
      <c r="O71" s="15"/>
      <c r="P71" s="15"/>
      <c r="Q71" s="15"/>
      <c r="R71" s="15"/>
    </row>
    <row r="72">
      <c r="A72" s="15"/>
      <c r="B72" s="15"/>
      <c r="C72" s="15"/>
      <c r="D72" s="15"/>
      <c r="E72" s="15"/>
      <c r="F72" s="15"/>
      <c r="G72" s="15"/>
      <c r="H72" s="15"/>
      <c r="I72" s="15"/>
      <c r="J72" s="15"/>
      <c r="K72" s="15"/>
      <c r="L72" s="15"/>
      <c r="M72" s="15"/>
      <c r="N72" s="15"/>
      <c r="O72" s="15"/>
      <c r="P72" s="15"/>
      <c r="Q72" s="15"/>
      <c r="R72" s="15"/>
    </row>
    <row r="73">
      <c r="A73" s="15"/>
      <c r="B73" s="15"/>
      <c r="C73" s="15"/>
      <c r="D73" s="15"/>
      <c r="E73" s="15"/>
      <c r="F73" s="15"/>
      <c r="G73" s="15"/>
      <c r="H73" s="15"/>
      <c r="I73" s="15"/>
      <c r="J73" s="15"/>
      <c r="K73" s="15"/>
      <c r="L73" s="15"/>
      <c r="M73" s="15"/>
      <c r="N73" s="15"/>
      <c r="O73" s="15"/>
      <c r="P73" s="15"/>
      <c r="Q73" s="15"/>
      <c r="R73" s="15"/>
    </row>
    <row r="74">
      <c r="A74" s="15"/>
      <c r="B74" s="15"/>
      <c r="C74" s="15"/>
      <c r="D74" s="15"/>
      <c r="E74" s="15"/>
      <c r="F74" s="15"/>
      <c r="G74" s="15"/>
      <c r="H74" s="15"/>
      <c r="I74" s="15"/>
      <c r="J74" s="15"/>
      <c r="K74" s="15"/>
      <c r="L74" s="15"/>
      <c r="M74" s="15"/>
      <c r="N74" s="15"/>
      <c r="O74" s="15"/>
      <c r="P74" s="15"/>
      <c r="Q74" s="15"/>
      <c r="R74" s="15"/>
    </row>
    <row r="75">
      <c r="A75" s="15"/>
      <c r="B75" s="15"/>
      <c r="C75" s="15"/>
      <c r="D75" s="15"/>
      <c r="E75" s="15"/>
      <c r="F75" s="15"/>
      <c r="G75" s="15"/>
      <c r="H75" s="15"/>
      <c r="I75" s="15"/>
      <c r="J75" s="15"/>
      <c r="K75" s="15"/>
      <c r="L75" s="15"/>
      <c r="M75" s="15"/>
      <c r="N75" s="15"/>
      <c r="O75" s="15"/>
      <c r="P75" s="15"/>
      <c r="Q75" s="15"/>
      <c r="R75" s="15"/>
    </row>
    <row r="76">
      <c r="A76" s="15"/>
      <c r="B76" s="15"/>
      <c r="C76" s="15"/>
      <c r="D76" s="15"/>
      <c r="E76" s="15"/>
      <c r="F76" s="15"/>
      <c r="G76" s="15"/>
      <c r="H76" s="15"/>
      <c r="I76" s="15"/>
      <c r="J76" s="15"/>
      <c r="K76" s="15"/>
      <c r="L76" s="15"/>
      <c r="M76" s="15"/>
      <c r="N76" s="15"/>
      <c r="O76" s="15"/>
      <c r="P76" s="15"/>
      <c r="Q76" s="15"/>
      <c r="R76" s="15"/>
    </row>
    <row r="77">
      <c r="A77" s="15"/>
      <c r="B77" s="15"/>
      <c r="C77" s="15"/>
      <c r="D77" s="15"/>
      <c r="E77" s="15"/>
      <c r="F77" s="15"/>
      <c r="G77" s="15"/>
      <c r="H77" s="15"/>
      <c r="I77" s="15"/>
      <c r="J77" s="15"/>
      <c r="K77" s="15"/>
      <c r="L77" s="15"/>
      <c r="M77" s="15"/>
      <c r="N77" s="15"/>
      <c r="O77" s="15"/>
      <c r="P77" s="15"/>
      <c r="Q77" s="15"/>
      <c r="R77" s="15"/>
    </row>
    <row r="78">
      <c r="A78" s="15"/>
      <c r="B78" s="15"/>
      <c r="C78" s="15"/>
      <c r="D78" s="15"/>
      <c r="E78" s="15"/>
      <c r="F78" s="15"/>
      <c r="G78" s="15"/>
      <c r="H78" s="15"/>
      <c r="I78" s="15"/>
      <c r="J78" s="15"/>
      <c r="K78" s="15"/>
      <c r="L78" s="15"/>
      <c r="M78" s="15"/>
      <c r="N78" s="15"/>
      <c r="O78" s="15"/>
      <c r="P78" s="15"/>
      <c r="Q78" s="15"/>
      <c r="R78" s="15"/>
    </row>
    <row r="79">
      <c r="A79" s="15"/>
      <c r="B79" s="15"/>
      <c r="C79" s="15"/>
      <c r="D79" s="15"/>
      <c r="E79" s="15"/>
      <c r="F79" s="15"/>
      <c r="G79" s="15"/>
      <c r="H79" s="15"/>
      <c r="I79" s="15"/>
      <c r="J79" s="15"/>
      <c r="K79" s="15"/>
      <c r="L79" s="15"/>
      <c r="M79" s="15"/>
      <c r="N79" s="15"/>
      <c r="O79" s="15"/>
      <c r="P79" s="15"/>
      <c r="Q79" s="15"/>
      <c r="R79" s="15"/>
    </row>
    <row r="80">
      <c r="A80" s="15"/>
      <c r="B80" s="15"/>
      <c r="C80" s="15"/>
      <c r="D80" s="15"/>
      <c r="E80" s="15"/>
      <c r="F80" s="15"/>
      <c r="G80" s="15"/>
      <c r="H80" s="15"/>
      <c r="I80" s="15"/>
      <c r="J80" s="15"/>
      <c r="K80" s="15"/>
      <c r="L80" s="15"/>
      <c r="M80" s="15"/>
      <c r="N80" s="15"/>
      <c r="O80" s="15"/>
      <c r="P80" s="15"/>
      <c r="Q80" s="15"/>
      <c r="R80" s="15"/>
    </row>
    <row r="81">
      <c r="A81" s="15"/>
      <c r="B81" s="15"/>
      <c r="C81" s="15"/>
      <c r="D81" s="15"/>
      <c r="E81" s="15"/>
      <c r="F81" s="15"/>
      <c r="G81" s="15"/>
      <c r="H81" s="15"/>
      <c r="I81" s="15"/>
      <c r="J81" s="15"/>
      <c r="K81" s="15"/>
      <c r="L81" s="15"/>
      <c r="M81" s="15"/>
      <c r="N81" s="15"/>
      <c r="O81" s="15"/>
      <c r="P81" s="15"/>
      <c r="Q81" s="15"/>
      <c r="R81" s="15"/>
    </row>
    <row r="82">
      <c r="A82" s="15"/>
      <c r="B82" s="15"/>
      <c r="C82" s="15"/>
      <c r="D82" s="15"/>
      <c r="E82" s="15"/>
      <c r="F82" s="15"/>
      <c r="G82" s="15"/>
      <c r="H82" s="15"/>
      <c r="I82" s="15"/>
      <c r="J82" s="15"/>
      <c r="K82" s="15"/>
      <c r="L82" s="15"/>
      <c r="M82" s="15"/>
      <c r="N82" s="15"/>
      <c r="O82" s="15"/>
      <c r="P82" s="15"/>
      <c r="Q82" s="15"/>
      <c r="R82" s="15"/>
    </row>
    <row r="83">
      <c r="A83" s="15"/>
      <c r="B83" s="15"/>
      <c r="C83" s="15"/>
      <c r="D83" s="15"/>
      <c r="E83" s="15"/>
      <c r="F83" s="15"/>
      <c r="G83" s="15"/>
      <c r="H83" s="15"/>
      <c r="I83" s="15"/>
      <c r="J83" s="15"/>
      <c r="K83" s="15"/>
      <c r="L83" s="15"/>
      <c r="M83" s="15"/>
      <c r="N83" s="15"/>
      <c r="O83" s="15"/>
      <c r="P83" s="15"/>
      <c r="Q83" s="15"/>
      <c r="R83" s="15"/>
    </row>
    <row r="84">
      <c r="A84" s="15"/>
      <c r="B84" s="15"/>
      <c r="C84" s="15"/>
      <c r="D84" s="15"/>
      <c r="E84" s="15"/>
      <c r="F84" s="15"/>
      <c r="G84" s="15"/>
      <c r="H84" s="15"/>
      <c r="I84" s="15"/>
      <c r="J84" s="15"/>
      <c r="K84" s="15"/>
      <c r="L84" s="15"/>
      <c r="M84" s="15"/>
      <c r="N84" s="15"/>
      <c r="O84" s="15"/>
      <c r="P84" s="15"/>
      <c r="Q84" s="15"/>
      <c r="R84" s="15"/>
    </row>
    <row r="85">
      <c r="A85" s="15"/>
      <c r="B85" s="15"/>
      <c r="C85" s="15"/>
      <c r="D85" s="15"/>
      <c r="E85" s="15"/>
      <c r="F85" s="15"/>
      <c r="G85" s="15"/>
      <c r="H85" s="15"/>
      <c r="I85" s="15"/>
      <c r="J85" s="15"/>
      <c r="K85" s="15"/>
      <c r="L85" s="15"/>
      <c r="M85" s="15"/>
      <c r="N85" s="15"/>
      <c r="O85" s="15"/>
      <c r="P85" s="15"/>
      <c r="Q85" s="15"/>
      <c r="R85" s="15"/>
    </row>
    <row r="86">
      <c r="A86" s="15"/>
      <c r="B86" s="15"/>
      <c r="C86" s="15"/>
      <c r="D86" s="15"/>
      <c r="E86" s="15"/>
      <c r="F86" s="15"/>
      <c r="G86" s="15"/>
      <c r="H86" s="15"/>
      <c r="I86" s="15"/>
      <c r="J86" s="15"/>
      <c r="K86" s="15"/>
      <c r="L86" s="15"/>
      <c r="M86" s="15"/>
      <c r="N86" s="15"/>
      <c r="O86" s="15"/>
      <c r="P86" s="15"/>
      <c r="Q86" s="15"/>
      <c r="R86" s="15"/>
    </row>
    <row r="87">
      <c r="A87" s="15"/>
      <c r="B87" s="15"/>
      <c r="C87" s="15"/>
      <c r="D87" s="15"/>
      <c r="E87" s="15"/>
      <c r="F87" s="15"/>
      <c r="G87" s="15"/>
      <c r="H87" s="15"/>
      <c r="I87" s="15"/>
      <c r="J87" s="15"/>
      <c r="K87" s="15"/>
      <c r="L87" s="15"/>
      <c r="M87" s="15"/>
      <c r="N87" s="15"/>
      <c r="O87" s="15"/>
      <c r="P87" s="15"/>
      <c r="Q87" s="15"/>
      <c r="R87" s="15"/>
    </row>
    <row r="88">
      <c r="A88" s="15"/>
      <c r="B88" s="15"/>
      <c r="C88" s="15"/>
      <c r="D88" s="15"/>
      <c r="E88" s="15"/>
      <c r="F88" s="15"/>
      <c r="G88" s="15"/>
      <c r="H88" s="15"/>
      <c r="I88" s="15"/>
      <c r="J88" s="15"/>
      <c r="K88" s="15"/>
      <c r="L88" s="15"/>
      <c r="M88" s="15"/>
      <c r="N88" s="15"/>
      <c r="O88" s="15"/>
      <c r="P88" s="15"/>
      <c r="Q88" s="15"/>
      <c r="R88" s="15"/>
    </row>
    <row r="89">
      <c r="A89" s="15"/>
      <c r="B89" s="15"/>
      <c r="C89" s="15"/>
      <c r="D89" s="15"/>
      <c r="E89" s="15"/>
      <c r="F89" s="15"/>
      <c r="G89" s="15"/>
      <c r="H89" s="15"/>
      <c r="I89" s="15"/>
      <c r="J89" s="15"/>
      <c r="K89" s="15"/>
      <c r="L89" s="15"/>
      <c r="M89" s="15"/>
      <c r="N89" s="15"/>
      <c r="O89" s="15"/>
      <c r="P89" s="15"/>
      <c r="Q89" s="15"/>
      <c r="R89" s="15"/>
    </row>
    <row r="90">
      <c r="A90" s="15"/>
      <c r="B90" s="15"/>
      <c r="C90" s="15"/>
      <c r="D90" s="15"/>
      <c r="E90" s="15"/>
      <c r="F90" s="15"/>
      <c r="G90" s="15"/>
      <c r="H90" s="15"/>
      <c r="I90" s="15"/>
      <c r="J90" s="15"/>
      <c r="K90" s="15"/>
      <c r="L90" s="15"/>
      <c r="M90" s="15"/>
      <c r="N90" s="15"/>
      <c r="O90" s="15"/>
      <c r="P90" s="15"/>
      <c r="Q90" s="15"/>
      <c r="R90" s="15"/>
    </row>
    <row r="91">
      <c r="A91" s="15"/>
      <c r="B91" s="15"/>
      <c r="C91" s="15"/>
      <c r="D91" s="15"/>
      <c r="E91" s="15"/>
      <c r="F91" s="15"/>
      <c r="G91" s="15"/>
      <c r="H91" s="15"/>
      <c r="I91" s="15"/>
      <c r="J91" s="15"/>
      <c r="K91" s="15"/>
      <c r="L91" s="15"/>
      <c r="M91" s="15"/>
      <c r="N91" s="15"/>
      <c r="O91" s="15"/>
      <c r="P91" s="15"/>
      <c r="Q91" s="15"/>
      <c r="R91" s="15"/>
    </row>
    <row r="92">
      <c r="A92" s="15"/>
      <c r="B92" s="15"/>
      <c r="C92" s="15"/>
      <c r="D92" s="15"/>
      <c r="E92" s="15"/>
      <c r="F92" s="15"/>
      <c r="G92" s="15"/>
      <c r="H92" s="15"/>
      <c r="I92" s="15"/>
      <c r="J92" s="15"/>
      <c r="K92" s="15"/>
      <c r="L92" s="15"/>
      <c r="M92" s="15"/>
      <c r="N92" s="15"/>
      <c r="O92" s="15"/>
      <c r="P92" s="15"/>
      <c r="Q92" s="15"/>
      <c r="R92" s="15"/>
    </row>
    <row r="93">
      <c r="A93" s="15"/>
      <c r="B93" s="15"/>
      <c r="C93" s="15"/>
      <c r="D93" s="15"/>
      <c r="E93" s="15"/>
      <c r="F93" s="15"/>
      <c r="G93" s="15"/>
      <c r="H93" s="15"/>
      <c r="I93" s="15"/>
      <c r="J93" s="15"/>
      <c r="K93" s="15"/>
      <c r="L93" s="15"/>
      <c r="M93" s="15"/>
      <c r="N93" s="15"/>
      <c r="O93" s="15"/>
      <c r="P93" s="15"/>
      <c r="Q93" s="15"/>
      <c r="R93" s="15"/>
    </row>
    <row r="94">
      <c r="A94" s="15"/>
      <c r="B94" s="15"/>
      <c r="C94" s="15"/>
      <c r="D94" s="15"/>
      <c r="E94" s="15"/>
      <c r="F94" s="15"/>
      <c r="G94" s="15"/>
      <c r="H94" s="15"/>
      <c r="I94" s="15"/>
      <c r="J94" s="15"/>
      <c r="K94" s="15"/>
      <c r="L94" s="15"/>
      <c r="M94" s="15"/>
      <c r="N94" s="15"/>
      <c r="O94" s="15"/>
      <c r="P94" s="15"/>
      <c r="Q94" s="15"/>
      <c r="R94" s="15"/>
    </row>
    <row r="95">
      <c r="A95" s="15"/>
      <c r="B95" s="15"/>
      <c r="C95" s="15"/>
      <c r="D95" s="15"/>
      <c r="E95" s="15"/>
      <c r="F95" s="15"/>
      <c r="G95" s="15"/>
      <c r="H95" s="15"/>
      <c r="I95" s="15"/>
      <c r="J95" s="15"/>
      <c r="K95" s="15"/>
      <c r="L95" s="15"/>
      <c r="M95" s="15"/>
      <c r="N95" s="15"/>
      <c r="O95" s="15"/>
      <c r="P95" s="15"/>
      <c r="Q95" s="15"/>
      <c r="R95" s="15"/>
    </row>
    <row r="96">
      <c r="A96" s="15"/>
      <c r="B96" s="15"/>
      <c r="C96" s="15"/>
      <c r="D96" s="15"/>
      <c r="E96" s="15"/>
      <c r="F96" s="15"/>
      <c r="G96" s="15"/>
      <c r="H96" s="15"/>
      <c r="I96" s="15"/>
      <c r="J96" s="15"/>
      <c r="K96" s="15"/>
      <c r="L96" s="15"/>
      <c r="M96" s="15"/>
      <c r="N96" s="15"/>
      <c r="O96" s="15"/>
      <c r="P96" s="15"/>
      <c r="Q96" s="15"/>
      <c r="R96" s="15"/>
    </row>
    <row r="97">
      <c r="A97" s="15"/>
      <c r="B97" s="15"/>
      <c r="C97" s="15"/>
      <c r="D97" s="15"/>
      <c r="E97" s="15"/>
      <c r="F97" s="15"/>
      <c r="G97" s="15"/>
      <c r="H97" s="15"/>
      <c r="I97" s="15"/>
      <c r="J97" s="15"/>
      <c r="K97" s="15"/>
      <c r="L97" s="15"/>
      <c r="M97" s="15"/>
      <c r="N97" s="15"/>
      <c r="O97" s="15"/>
      <c r="P97" s="15"/>
      <c r="Q97" s="15"/>
      <c r="R97" s="15"/>
    </row>
    <row r="98">
      <c r="A98" s="15"/>
      <c r="B98" s="15"/>
      <c r="C98" s="15"/>
      <c r="D98" s="15"/>
      <c r="E98" s="15"/>
      <c r="F98" s="15"/>
      <c r="G98" s="15"/>
      <c r="H98" s="15"/>
      <c r="I98" s="15"/>
      <c r="J98" s="15"/>
      <c r="K98" s="15"/>
      <c r="L98" s="15"/>
      <c r="M98" s="15"/>
      <c r="N98" s="15"/>
      <c r="O98" s="15"/>
      <c r="P98" s="15"/>
      <c r="Q98" s="15"/>
      <c r="R98" s="15"/>
    </row>
    <row r="99">
      <c r="A99" s="15"/>
      <c r="B99" s="15"/>
      <c r="C99" s="15"/>
      <c r="D99" s="15"/>
      <c r="E99" s="15"/>
      <c r="F99" s="15"/>
      <c r="G99" s="15"/>
      <c r="H99" s="15"/>
      <c r="I99" s="15"/>
      <c r="J99" s="15"/>
      <c r="K99" s="15"/>
      <c r="L99" s="15"/>
      <c r="M99" s="15"/>
      <c r="N99" s="15"/>
      <c r="O99" s="15"/>
      <c r="P99" s="15"/>
      <c r="Q99" s="15"/>
      <c r="R99" s="15"/>
    </row>
    <row r="100">
      <c r="A100" s="15"/>
      <c r="B100" s="15"/>
      <c r="C100" s="15"/>
      <c r="D100" s="15"/>
      <c r="E100" s="15"/>
      <c r="F100" s="15"/>
      <c r="G100" s="15"/>
      <c r="H100" s="15"/>
      <c r="I100" s="15"/>
      <c r="J100" s="15"/>
      <c r="K100" s="15"/>
      <c r="L100" s="15"/>
      <c r="M100" s="15"/>
      <c r="N100" s="15"/>
      <c r="O100" s="15"/>
      <c r="P100" s="15"/>
      <c r="Q100" s="15"/>
      <c r="R100" s="15"/>
    </row>
    <row r="101">
      <c r="A101" s="15"/>
      <c r="B101" s="15"/>
      <c r="C101" s="15"/>
      <c r="D101" s="15"/>
      <c r="E101" s="15"/>
      <c r="F101" s="15"/>
      <c r="G101" s="15"/>
      <c r="H101" s="15"/>
      <c r="I101" s="15"/>
      <c r="J101" s="15"/>
      <c r="K101" s="15"/>
      <c r="L101" s="15"/>
      <c r="M101" s="15"/>
      <c r="N101" s="15"/>
      <c r="O101" s="15"/>
      <c r="P101" s="15"/>
      <c r="Q101" s="15"/>
      <c r="R101" s="15"/>
    </row>
    <row r="102">
      <c r="A102" s="15"/>
      <c r="B102" s="15"/>
      <c r="C102" s="15"/>
      <c r="D102" s="15"/>
      <c r="E102" s="15"/>
      <c r="F102" s="15"/>
      <c r="G102" s="15"/>
      <c r="H102" s="15"/>
      <c r="I102" s="15"/>
      <c r="J102" s="15"/>
      <c r="K102" s="15"/>
      <c r="L102" s="15"/>
      <c r="M102" s="15"/>
      <c r="N102" s="15"/>
      <c r="O102" s="15"/>
      <c r="P102" s="15"/>
      <c r="Q102" s="15"/>
      <c r="R102" s="15"/>
    </row>
    <row r="103">
      <c r="A103" s="15"/>
      <c r="B103" s="15"/>
      <c r="C103" s="15"/>
      <c r="D103" s="15"/>
      <c r="E103" s="15"/>
      <c r="F103" s="15"/>
      <c r="G103" s="15"/>
      <c r="H103" s="15"/>
      <c r="I103" s="15"/>
      <c r="J103" s="15"/>
      <c r="K103" s="15"/>
      <c r="L103" s="15"/>
      <c r="M103" s="15"/>
      <c r="N103" s="15"/>
      <c r="O103" s="15"/>
      <c r="P103" s="15"/>
      <c r="Q103" s="15"/>
      <c r="R103" s="15"/>
    </row>
    <row r="104">
      <c r="A104" s="15"/>
      <c r="B104" s="15"/>
      <c r="C104" s="15"/>
      <c r="D104" s="15"/>
      <c r="E104" s="15"/>
      <c r="F104" s="15"/>
      <c r="G104" s="15"/>
      <c r="H104" s="15"/>
      <c r="I104" s="15"/>
      <c r="J104" s="15"/>
      <c r="K104" s="15"/>
      <c r="L104" s="15"/>
      <c r="M104" s="15"/>
      <c r="N104" s="15"/>
      <c r="O104" s="15"/>
      <c r="P104" s="15"/>
      <c r="Q104" s="15"/>
      <c r="R104" s="15"/>
    </row>
    <row r="105">
      <c r="A105" s="15"/>
      <c r="B105" s="15"/>
      <c r="C105" s="15"/>
      <c r="D105" s="15"/>
      <c r="E105" s="15"/>
      <c r="F105" s="15"/>
      <c r="G105" s="15"/>
      <c r="H105" s="15"/>
      <c r="I105" s="15"/>
      <c r="J105" s="15"/>
      <c r="K105" s="15"/>
      <c r="L105" s="15"/>
      <c r="M105" s="15"/>
      <c r="N105" s="15"/>
      <c r="O105" s="15"/>
      <c r="P105" s="15"/>
      <c r="Q105" s="15"/>
      <c r="R105" s="15"/>
    </row>
    <row r="106">
      <c r="A106" s="15"/>
      <c r="B106" s="15"/>
      <c r="C106" s="15"/>
      <c r="D106" s="15"/>
      <c r="E106" s="15"/>
      <c r="F106" s="15"/>
      <c r="G106" s="15"/>
      <c r="H106" s="15"/>
      <c r="I106" s="15"/>
      <c r="J106" s="15"/>
      <c r="K106" s="15"/>
      <c r="L106" s="15"/>
      <c r="M106" s="15"/>
      <c r="N106" s="15"/>
      <c r="O106" s="15"/>
      <c r="P106" s="15"/>
      <c r="Q106" s="15"/>
      <c r="R106" s="15"/>
    </row>
    <row r="107">
      <c r="A107" s="15"/>
      <c r="B107" s="15"/>
      <c r="C107" s="15"/>
      <c r="D107" s="15"/>
      <c r="E107" s="15"/>
      <c r="F107" s="15"/>
      <c r="G107" s="15"/>
      <c r="H107" s="15"/>
      <c r="I107" s="15"/>
      <c r="J107" s="15"/>
      <c r="K107" s="15"/>
      <c r="L107" s="15"/>
      <c r="M107" s="15"/>
      <c r="N107" s="15"/>
      <c r="O107" s="15"/>
      <c r="P107" s="15"/>
      <c r="Q107" s="15"/>
      <c r="R107" s="15"/>
    </row>
    <row r="108">
      <c r="A108" s="15"/>
      <c r="B108" s="15"/>
      <c r="C108" s="15"/>
      <c r="D108" s="15"/>
      <c r="E108" s="15"/>
      <c r="F108" s="15"/>
      <c r="G108" s="15"/>
      <c r="H108" s="15"/>
      <c r="I108" s="15"/>
      <c r="J108" s="15"/>
      <c r="K108" s="15"/>
      <c r="L108" s="15"/>
      <c r="M108" s="15"/>
      <c r="N108" s="15"/>
      <c r="O108" s="15"/>
      <c r="P108" s="15"/>
      <c r="Q108" s="15"/>
      <c r="R108" s="15"/>
    </row>
    <row r="109">
      <c r="A109" s="15"/>
      <c r="B109" s="15"/>
      <c r="C109" s="15"/>
      <c r="D109" s="15"/>
      <c r="E109" s="15"/>
      <c r="F109" s="15"/>
      <c r="G109" s="15"/>
      <c r="H109" s="15"/>
      <c r="I109" s="15"/>
      <c r="J109" s="15"/>
      <c r="K109" s="15"/>
      <c r="L109" s="15"/>
      <c r="M109" s="15"/>
      <c r="N109" s="15"/>
      <c r="O109" s="15"/>
      <c r="P109" s="15"/>
      <c r="Q109" s="15"/>
      <c r="R109" s="15"/>
    </row>
    <row r="110">
      <c r="A110" s="15"/>
      <c r="B110" s="15"/>
      <c r="C110" s="15"/>
      <c r="D110" s="15"/>
      <c r="E110" s="15"/>
      <c r="F110" s="15"/>
      <c r="G110" s="15"/>
      <c r="H110" s="15"/>
      <c r="I110" s="15"/>
      <c r="J110" s="15"/>
      <c r="K110" s="15"/>
      <c r="L110" s="15"/>
      <c r="M110" s="15"/>
      <c r="N110" s="15"/>
      <c r="O110" s="15"/>
      <c r="P110" s="15"/>
      <c r="Q110" s="15"/>
      <c r="R110" s="15"/>
    </row>
    <row r="111">
      <c r="A111" s="15"/>
      <c r="B111" s="15"/>
      <c r="C111" s="15"/>
      <c r="D111" s="15"/>
      <c r="E111" s="15"/>
      <c r="F111" s="15"/>
      <c r="G111" s="15"/>
      <c r="H111" s="15"/>
      <c r="I111" s="15"/>
      <c r="J111" s="15"/>
      <c r="K111" s="15"/>
      <c r="L111" s="15"/>
      <c r="M111" s="15"/>
      <c r="N111" s="15"/>
      <c r="O111" s="15"/>
      <c r="P111" s="15"/>
      <c r="Q111" s="15"/>
      <c r="R111" s="15"/>
    </row>
    <row r="112">
      <c r="A112" s="15"/>
      <c r="B112" s="15"/>
      <c r="C112" s="15"/>
      <c r="D112" s="15"/>
      <c r="E112" s="15"/>
      <c r="F112" s="15"/>
      <c r="G112" s="15"/>
      <c r="H112" s="15"/>
      <c r="I112" s="15"/>
      <c r="J112" s="15"/>
      <c r="K112" s="15"/>
      <c r="L112" s="15"/>
      <c r="M112" s="15"/>
      <c r="N112" s="15"/>
      <c r="O112" s="15"/>
      <c r="P112" s="15"/>
      <c r="Q112" s="15"/>
      <c r="R112" s="15"/>
    </row>
    <row r="113">
      <c r="A113" s="15"/>
      <c r="B113" s="15"/>
      <c r="C113" s="15"/>
      <c r="D113" s="15"/>
      <c r="E113" s="15"/>
      <c r="F113" s="15"/>
      <c r="G113" s="15"/>
      <c r="H113" s="15"/>
      <c r="I113" s="15"/>
      <c r="J113" s="15"/>
      <c r="K113" s="15"/>
      <c r="L113" s="15"/>
      <c r="M113" s="15"/>
      <c r="N113" s="15"/>
      <c r="O113" s="15"/>
      <c r="P113" s="15"/>
      <c r="Q113" s="15"/>
      <c r="R113" s="15"/>
    </row>
    <row r="114">
      <c r="A114" s="15"/>
      <c r="B114" s="15"/>
      <c r="C114" s="15"/>
      <c r="D114" s="15"/>
      <c r="E114" s="15"/>
      <c r="F114" s="15"/>
      <c r="G114" s="15"/>
      <c r="H114" s="15"/>
      <c r="I114" s="15"/>
      <c r="J114" s="15"/>
      <c r="K114" s="15"/>
      <c r="L114" s="15"/>
      <c r="M114" s="15"/>
      <c r="N114" s="15"/>
      <c r="O114" s="15"/>
      <c r="P114" s="15"/>
      <c r="Q114" s="15"/>
      <c r="R114" s="15"/>
    </row>
    <row r="115">
      <c r="A115" s="15"/>
      <c r="B115" s="15"/>
      <c r="C115" s="15"/>
      <c r="D115" s="15"/>
      <c r="E115" s="15"/>
      <c r="F115" s="15"/>
      <c r="G115" s="15"/>
      <c r="H115" s="15"/>
      <c r="I115" s="15"/>
      <c r="J115" s="15"/>
      <c r="K115" s="15"/>
      <c r="L115" s="15"/>
      <c r="M115" s="15"/>
      <c r="N115" s="15"/>
      <c r="O115" s="15"/>
      <c r="P115" s="15"/>
      <c r="Q115" s="15"/>
      <c r="R115" s="15"/>
    </row>
    <row r="116">
      <c r="A116" s="15"/>
      <c r="B116" s="15"/>
      <c r="C116" s="15"/>
      <c r="D116" s="15"/>
      <c r="E116" s="15"/>
      <c r="F116" s="15"/>
      <c r="G116" s="15"/>
      <c r="H116" s="15"/>
      <c r="I116" s="15"/>
      <c r="J116" s="15"/>
      <c r="K116" s="15"/>
      <c r="L116" s="15"/>
      <c r="M116" s="15"/>
      <c r="N116" s="15"/>
      <c r="O116" s="15"/>
      <c r="P116" s="15"/>
      <c r="Q116" s="15"/>
      <c r="R116" s="15"/>
    </row>
    <row r="117">
      <c r="A117" s="15"/>
      <c r="B117" s="15"/>
      <c r="C117" s="15"/>
      <c r="D117" s="15"/>
      <c r="E117" s="15"/>
      <c r="F117" s="15"/>
      <c r="G117" s="15"/>
      <c r="H117" s="15"/>
      <c r="I117" s="15"/>
      <c r="J117" s="15"/>
      <c r="K117" s="15"/>
      <c r="L117" s="15"/>
      <c r="M117" s="15"/>
      <c r="N117" s="15"/>
      <c r="O117" s="15"/>
      <c r="P117" s="15"/>
      <c r="Q117" s="15"/>
      <c r="R117" s="15"/>
    </row>
    <row r="118">
      <c r="A118" s="15"/>
      <c r="B118" s="15"/>
      <c r="C118" s="15"/>
      <c r="D118" s="15"/>
      <c r="E118" s="15"/>
      <c r="F118" s="15"/>
      <c r="G118" s="15"/>
      <c r="H118" s="15"/>
      <c r="I118" s="15"/>
      <c r="J118" s="15"/>
      <c r="K118" s="15"/>
      <c r="L118" s="15"/>
      <c r="M118" s="15"/>
      <c r="N118" s="15"/>
      <c r="O118" s="15"/>
      <c r="P118" s="15"/>
      <c r="Q118" s="15"/>
      <c r="R118" s="15"/>
    </row>
    <row r="119">
      <c r="A119" s="15"/>
      <c r="B119" s="15"/>
      <c r="C119" s="15"/>
      <c r="D119" s="15"/>
      <c r="E119" s="15"/>
      <c r="F119" s="15"/>
      <c r="G119" s="15"/>
      <c r="H119" s="15"/>
      <c r="I119" s="15"/>
      <c r="J119" s="15"/>
      <c r="K119" s="15"/>
      <c r="L119" s="15"/>
      <c r="M119" s="15"/>
      <c r="N119" s="15"/>
      <c r="O119" s="15"/>
      <c r="P119" s="15"/>
      <c r="Q119" s="15"/>
      <c r="R119" s="15"/>
    </row>
    <row r="120">
      <c r="A120" s="15"/>
      <c r="B120" s="15"/>
      <c r="C120" s="15"/>
      <c r="D120" s="15"/>
      <c r="E120" s="15"/>
      <c r="F120" s="15"/>
      <c r="G120" s="15"/>
      <c r="H120" s="15"/>
      <c r="I120" s="15"/>
      <c r="J120" s="15"/>
      <c r="K120" s="15"/>
      <c r="L120" s="15"/>
      <c r="M120" s="15"/>
      <c r="N120" s="15"/>
      <c r="O120" s="15"/>
      <c r="P120" s="15"/>
      <c r="Q120" s="15"/>
      <c r="R120" s="15"/>
    </row>
    <row r="121">
      <c r="A121" s="15"/>
      <c r="B121" s="15"/>
      <c r="C121" s="15"/>
      <c r="D121" s="15"/>
      <c r="E121" s="15"/>
      <c r="F121" s="15"/>
      <c r="G121" s="15"/>
      <c r="H121" s="15"/>
      <c r="I121" s="15"/>
      <c r="J121" s="15"/>
      <c r="K121" s="15"/>
      <c r="L121" s="15"/>
      <c r="M121" s="15"/>
      <c r="N121" s="15"/>
      <c r="O121" s="15"/>
      <c r="P121" s="15"/>
      <c r="Q121" s="15"/>
      <c r="R121" s="15"/>
    </row>
    <row r="122">
      <c r="A122" s="15"/>
      <c r="B122" s="15"/>
      <c r="C122" s="15"/>
      <c r="D122" s="15"/>
      <c r="E122" s="15"/>
      <c r="F122" s="15"/>
      <c r="G122" s="15"/>
      <c r="H122" s="15"/>
      <c r="I122" s="15"/>
      <c r="J122" s="15"/>
      <c r="K122" s="15"/>
      <c r="L122" s="15"/>
      <c r="M122" s="15"/>
      <c r="N122" s="15"/>
      <c r="O122" s="15"/>
      <c r="P122" s="15"/>
      <c r="Q122" s="15"/>
      <c r="R122" s="15"/>
    </row>
    <row r="123">
      <c r="A123" s="15"/>
      <c r="B123" s="15"/>
      <c r="C123" s="15"/>
      <c r="D123" s="15"/>
      <c r="E123" s="15"/>
      <c r="F123" s="15"/>
      <c r="G123" s="15"/>
      <c r="H123" s="15"/>
      <c r="I123" s="15"/>
      <c r="J123" s="15"/>
      <c r="K123" s="15"/>
      <c r="L123" s="15"/>
      <c r="M123" s="15"/>
      <c r="N123" s="15"/>
      <c r="O123" s="15"/>
      <c r="P123" s="15"/>
      <c r="Q123" s="15"/>
      <c r="R123" s="15"/>
    </row>
    <row r="124">
      <c r="A124" s="15"/>
      <c r="B124" s="15"/>
      <c r="C124" s="15"/>
      <c r="D124" s="15"/>
      <c r="E124" s="15"/>
      <c r="F124" s="15"/>
      <c r="G124" s="15"/>
      <c r="H124" s="15"/>
      <c r="I124" s="15"/>
      <c r="J124" s="15"/>
      <c r="K124" s="15"/>
      <c r="L124" s="15"/>
      <c r="M124" s="15"/>
      <c r="N124" s="15"/>
      <c r="O124" s="15"/>
      <c r="P124" s="15"/>
      <c r="Q124" s="15"/>
      <c r="R124" s="15"/>
    </row>
    <row r="125">
      <c r="A125" s="15"/>
      <c r="B125" s="15"/>
      <c r="C125" s="15"/>
      <c r="D125" s="15"/>
      <c r="E125" s="15"/>
      <c r="F125" s="15"/>
      <c r="G125" s="15"/>
      <c r="H125" s="15"/>
      <c r="I125" s="15"/>
      <c r="J125" s="15"/>
      <c r="K125" s="15"/>
      <c r="L125" s="15"/>
      <c r="M125" s="15"/>
      <c r="N125" s="15"/>
      <c r="O125" s="15"/>
      <c r="P125" s="15"/>
      <c r="Q125" s="15"/>
      <c r="R125" s="15"/>
    </row>
    <row r="126">
      <c r="A126" s="15"/>
      <c r="B126" s="15"/>
      <c r="C126" s="15"/>
      <c r="D126" s="15"/>
      <c r="E126" s="15"/>
      <c r="F126" s="15"/>
      <c r="G126" s="15"/>
      <c r="H126" s="15"/>
      <c r="I126" s="15"/>
      <c r="J126" s="15"/>
      <c r="K126" s="15"/>
      <c r="L126" s="15"/>
      <c r="M126" s="15"/>
      <c r="N126" s="15"/>
      <c r="O126" s="15"/>
      <c r="P126" s="15"/>
      <c r="Q126" s="15"/>
      <c r="R126" s="15"/>
    </row>
    <row r="127">
      <c r="A127" s="15"/>
      <c r="B127" s="15"/>
      <c r="C127" s="15"/>
      <c r="D127" s="15"/>
      <c r="E127" s="15"/>
      <c r="F127" s="15"/>
      <c r="G127" s="15"/>
      <c r="H127" s="15"/>
      <c r="I127" s="15"/>
      <c r="J127" s="15"/>
      <c r="K127" s="15"/>
      <c r="L127" s="15"/>
      <c r="M127" s="15"/>
      <c r="N127" s="15"/>
      <c r="O127" s="15"/>
      <c r="P127" s="15"/>
      <c r="Q127" s="15"/>
      <c r="R127" s="15"/>
    </row>
    <row r="128">
      <c r="A128" s="15"/>
      <c r="B128" s="15"/>
      <c r="C128" s="15"/>
      <c r="D128" s="15"/>
      <c r="E128" s="15"/>
      <c r="F128" s="15"/>
      <c r="G128" s="15"/>
      <c r="H128" s="15"/>
      <c r="I128" s="15"/>
      <c r="J128" s="15"/>
      <c r="K128" s="15"/>
      <c r="L128" s="15"/>
      <c r="M128" s="15"/>
      <c r="N128" s="15"/>
      <c r="O128" s="15"/>
      <c r="P128" s="15"/>
      <c r="Q128" s="15"/>
      <c r="R128" s="15"/>
    </row>
    <row r="129">
      <c r="A129" s="15"/>
      <c r="B129" s="15"/>
      <c r="C129" s="15"/>
      <c r="D129" s="15"/>
      <c r="E129" s="15"/>
      <c r="F129" s="15"/>
      <c r="G129" s="15"/>
      <c r="H129" s="15"/>
      <c r="I129" s="15"/>
      <c r="J129" s="15"/>
      <c r="K129" s="15"/>
      <c r="L129" s="15"/>
      <c r="M129" s="15"/>
      <c r="N129" s="15"/>
      <c r="O129" s="15"/>
      <c r="P129" s="15"/>
      <c r="Q129" s="15"/>
      <c r="R129" s="15"/>
    </row>
    <row r="130">
      <c r="A130" s="15"/>
      <c r="B130" s="15"/>
      <c r="C130" s="15"/>
      <c r="D130" s="15"/>
      <c r="E130" s="15"/>
      <c r="F130" s="15"/>
      <c r="G130" s="15"/>
      <c r="H130" s="15"/>
      <c r="I130" s="15"/>
      <c r="J130" s="15"/>
      <c r="K130" s="15"/>
      <c r="L130" s="15"/>
      <c r="M130" s="15"/>
      <c r="N130" s="15"/>
      <c r="O130" s="15"/>
      <c r="P130" s="15"/>
      <c r="Q130" s="15"/>
      <c r="R130" s="15"/>
    </row>
    <row r="131">
      <c r="A131" s="15"/>
      <c r="B131" s="15"/>
      <c r="C131" s="15"/>
      <c r="D131" s="15"/>
      <c r="E131" s="15"/>
      <c r="F131" s="15"/>
      <c r="G131" s="15"/>
      <c r="H131" s="15"/>
      <c r="I131" s="15"/>
      <c r="J131" s="15"/>
      <c r="K131" s="15"/>
      <c r="L131" s="15"/>
      <c r="M131" s="15"/>
      <c r="N131" s="15"/>
      <c r="O131" s="15"/>
      <c r="P131" s="15"/>
      <c r="Q131" s="15"/>
      <c r="R131" s="15"/>
    </row>
    <row r="132">
      <c r="A132" s="15"/>
      <c r="B132" s="15"/>
      <c r="C132" s="15"/>
      <c r="D132" s="15"/>
      <c r="E132" s="15"/>
      <c r="F132" s="15"/>
      <c r="G132" s="15"/>
      <c r="H132" s="15"/>
      <c r="I132" s="15"/>
      <c r="J132" s="15"/>
      <c r="K132" s="15"/>
      <c r="L132" s="15"/>
      <c r="M132" s="15"/>
      <c r="N132" s="15"/>
      <c r="O132" s="15"/>
      <c r="P132" s="15"/>
      <c r="Q132" s="15"/>
      <c r="R132" s="15"/>
    </row>
    <row r="133">
      <c r="A133" s="15"/>
      <c r="B133" s="15"/>
      <c r="C133" s="15"/>
      <c r="D133" s="15"/>
      <c r="E133" s="15"/>
      <c r="F133" s="15"/>
      <c r="G133" s="15"/>
      <c r="H133" s="15"/>
      <c r="I133" s="15"/>
      <c r="J133" s="15"/>
      <c r="K133" s="15"/>
      <c r="L133" s="15"/>
      <c r="M133" s="15"/>
      <c r="N133" s="15"/>
      <c r="O133" s="15"/>
      <c r="P133" s="15"/>
      <c r="Q133" s="15"/>
      <c r="R133" s="15"/>
    </row>
    <row r="134">
      <c r="A134" s="15"/>
      <c r="B134" s="15"/>
      <c r="C134" s="15"/>
      <c r="D134" s="15"/>
      <c r="E134" s="15"/>
      <c r="F134" s="15"/>
      <c r="G134" s="15"/>
      <c r="H134" s="15"/>
      <c r="I134" s="15"/>
      <c r="J134" s="15"/>
      <c r="K134" s="15"/>
      <c r="L134" s="15"/>
      <c r="M134" s="15"/>
      <c r="N134" s="15"/>
      <c r="O134" s="15"/>
      <c r="P134" s="15"/>
      <c r="Q134" s="15"/>
      <c r="R134" s="15"/>
    </row>
    <row r="135">
      <c r="A135" s="15"/>
      <c r="B135" s="15"/>
      <c r="C135" s="15"/>
      <c r="D135" s="15"/>
      <c r="E135" s="15"/>
      <c r="F135" s="15"/>
      <c r="G135" s="15"/>
      <c r="H135" s="15"/>
      <c r="I135" s="15"/>
      <c r="J135" s="15"/>
      <c r="K135" s="15"/>
      <c r="L135" s="15"/>
      <c r="M135" s="15"/>
      <c r="N135" s="15"/>
      <c r="O135" s="15"/>
      <c r="P135" s="15"/>
      <c r="Q135" s="15"/>
      <c r="R135" s="15"/>
    </row>
    <row r="136">
      <c r="A136" s="15"/>
      <c r="B136" s="15"/>
      <c r="C136" s="15"/>
      <c r="D136" s="15"/>
      <c r="E136" s="15"/>
      <c r="F136" s="15"/>
      <c r="G136" s="15"/>
      <c r="H136" s="15"/>
      <c r="I136" s="15"/>
      <c r="J136" s="15"/>
      <c r="K136" s="15"/>
      <c r="L136" s="15"/>
      <c r="M136" s="15"/>
      <c r="N136" s="15"/>
      <c r="O136" s="15"/>
      <c r="P136" s="15"/>
      <c r="Q136" s="15"/>
      <c r="R136" s="15"/>
    </row>
    <row r="137">
      <c r="A137" s="15"/>
      <c r="B137" s="15"/>
      <c r="C137" s="15"/>
      <c r="D137" s="15"/>
      <c r="E137" s="15"/>
      <c r="F137" s="15"/>
      <c r="G137" s="15"/>
      <c r="H137" s="15"/>
      <c r="I137" s="15"/>
      <c r="J137" s="15"/>
      <c r="K137" s="15"/>
      <c r="L137" s="15"/>
      <c r="M137" s="15"/>
      <c r="N137" s="15"/>
      <c r="O137" s="15"/>
      <c r="P137" s="15"/>
      <c r="Q137" s="15"/>
      <c r="R137" s="15"/>
    </row>
    <row r="138">
      <c r="A138" s="15"/>
      <c r="B138" s="15"/>
      <c r="C138" s="15"/>
      <c r="D138" s="15"/>
      <c r="E138" s="15"/>
      <c r="F138" s="15"/>
      <c r="G138" s="15"/>
      <c r="H138" s="15"/>
      <c r="I138" s="15"/>
      <c r="J138" s="15"/>
      <c r="K138" s="15"/>
      <c r="L138" s="15"/>
      <c r="M138" s="15"/>
      <c r="N138" s="15"/>
      <c r="O138" s="15"/>
      <c r="P138" s="15"/>
      <c r="Q138" s="15"/>
      <c r="R138" s="15"/>
    </row>
    <row r="139">
      <c r="A139" s="15"/>
      <c r="B139" s="15"/>
      <c r="C139" s="15"/>
      <c r="D139" s="15"/>
      <c r="E139" s="15"/>
      <c r="F139" s="15"/>
      <c r="G139" s="15"/>
      <c r="H139" s="15"/>
      <c r="I139" s="15"/>
      <c r="J139" s="15"/>
      <c r="K139" s="15"/>
      <c r="L139" s="15"/>
      <c r="M139" s="15"/>
      <c r="N139" s="15"/>
      <c r="O139" s="15"/>
      <c r="P139" s="15"/>
      <c r="Q139" s="15"/>
      <c r="R139" s="15"/>
    </row>
    <row r="140">
      <c r="A140" s="15"/>
      <c r="B140" s="15"/>
      <c r="C140" s="15"/>
      <c r="D140" s="15"/>
      <c r="E140" s="15"/>
      <c r="F140" s="15"/>
      <c r="G140" s="15"/>
      <c r="H140" s="15"/>
      <c r="I140" s="15"/>
      <c r="J140" s="15"/>
      <c r="K140" s="15"/>
      <c r="L140" s="15"/>
      <c r="M140" s="15"/>
      <c r="N140" s="15"/>
      <c r="O140" s="15"/>
      <c r="P140" s="15"/>
      <c r="Q140" s="15"/>
      <c r="R140" s="15"/>
    </row>
    <row r="141">
      <c r="A141" s="15"/>
      <c r="B141" s="15"/>
      <c r="C141" s="15"/>
      <c r="D141" s="15"/>
      <c r="E141" s="15"/>
      <c r="F141" s="15"/>
      <c r="G141" s="15"/>
      <c r="H141" s="15"/>
      <c r="I141" s="15"/>
      <c r="J141" s="15"/>
      <c r="K141" s="15"/>
      <c r="L141" s="15"/>
      <c r="M141" s="15"/>
      <c r="N141" s="15"/>
      <c r="O141" s="15"/>
      <c r="P141" s="15"/>
      <c r="Q141" s="15"/>
      <c r="R141" s="15"/>
    </row>
    <row r="142">
      <c r="A142" s="15"/>
      <c r="B142" s="15"/>
      <c r="C142" s="15"/>
      <c r="D142" s="15"/>
      <c r="E142" s="15"/>
      <c r="F142" s="15"/>
      <c r="G142" s="15"/>
      <c r="H142" s="15"/>
      <c r="I142" s="15"/>
      <c r="J142" s="15"/>
      <c r="K142" s="15"/>
      <c r="L142" s="15"/>
      <c r="M142" s="15"/>
      <c r="N142" s="15"/>
      <c r="O142" s="15"/>
      <c r="P142" s="15"/>
      <c r="Q142" s="15"/>
      <c r="R142" s="15"/>
    </row>
    <row r="143">
      <c r="A143" s="15"/>
      <c r="B143" s="15"/>
      <c r="C143" s="15"/>
      <c r="D143" s="15"/>
      <c r="E143" s="15"/>
      <c r="F143" s="15"/>
      <c r="G143" s="15"/>
      <c r="H143" s="15"/>
      <c r="I143" s="15"/>
      <c r="J143" s="15"/>
      <c r="K143" s="15"/>
      <c r="L143" s="15"/>
      <c r="M143" s="15"/>
      <c r="N143" s="15"/>
      <c r="O143" s="15"/>
      <c r="P143" s="15"/>
      <c r="Q143" s="15"/>
      <c r="R143" s="15"/>
    </row>
    <row r="144">
      <c r="A144" s="15"/>
      <c r="B144" s="15"/>
      <c r="C144" s="15"/>
      <c r="D144" s="15"/>
      <c r="E144" s="15"/>
      <c r="F144" s="15"/>
      <c r="G144" s="15"/>
      <c r="H144" s="15"/>
      <c r="I144" s="15"/>
      <c r="J144" s="15"/>
      <c r="K144" s="15"/>
      <c r="L144" s="15"/>
      <c r="M144" s="15"/>
      <c r="N144" s="15"/>
      <c r="O144" s="15"/>
      <c r="P144" s="15"/>
      <c r="Q144" s="15"/>
      <c r="R144" s="15"/>
    </row>
    <row r="145">
      <c r="A145" s="15"/>
      <c r="B145" s="15"/>
      <c r="C145" s="15"/>
      <c r="D145" s="15"/>
      <c r="E145" s="15"/>
      <c r="F145" s="15"/>
      <c r="G145" s="15"/>
      <c r="H145" s="15"/>
      <c r="I145" s="15"/>
      <c r="J145" s="15"/>
      <c r="K145" s="15"/>
      <c r="L145" s="15"/>
      <c r="M145" s="15"/>
      <c r="N145" s="15"/>
      <c r="O145" s="15"/>
      <c r="P145" s="15"/>
      <c r="Q145" s="15"/>
      <c r="R145" s="15"/>
    </row>
    <row r="146">
      <c r="A146" s="15"/>
      <c r="B146" s="15"/>
      <c r="C146" s="15"/>
      <c r="D146" s="15"/>
      <c r="E146" s="15"/>
      <c r="F146" s="15"/>
      <c r="G146" s="15"/>
      <c r="H146" s="15"/>
      <c r="I146" s="15"/>
      <c r="J146" s="15"/>
      <c r="K146" s="15"/>
      <c r="L146" s="15"/>
      <c r="M146" s="15"/>
      <c r="N146" s="15"/>
      <c r="O146" s="15"/>
      <c r="P146" s="15"/>
      <c r="Q146" s="15"/>
      <c r="R146" s="15"/>
    </row>
    <row r="147">
      <c r="A147" s="15"/>
      <c r="B147" s="15"/>
      <c r="C147" s="15"/>
      <c r="D147" s="15"/>
      <c r="E147" s="15"/>
      <c r="F147" s="15"/>
      <c r="G147" s="15"/>
      <c r="H147" s="15"/>
      <c r="I147" s="15"/>
      <c r="J147" s="15"/>
      <c r="K147" s="15"/>
      <c r="L147" s="15"/>
      <c r="M147" s="15"/>
      <c r="N147" s="15"/>
      <c r="O147" s="15"/>
      <c r="P147" s="15"/>
      <c r="Q147" s="15"/>
      <c r="R147" s="15"/>
    </row>
    <row r="148">
      <c r="A148" s="15"/>
      <c r="B148" s="15"/>
      <c r="C148" s="15"/>
      <c r="D148" s="15"/>
      <c r="E148" s="15"/>
      <c r="F148" s="15"/>
      <c r="G148" s="15"/>
      <c r="H148" s="15"/>
      <c r="I148" s="15"/>
      <c r="J148" s="15"/>
      <c r="K148" s="15"/>
      <c r="L148" s="15"/>
      <c r="M148" s="15"/>
      <c r="N148" s="15"/>
      <c r="O148" s="15"/>
      <c r="P148" s="15"/>
      <c r="Q148" s="15"/>
      <c r="R148" s="15"/>
    </row>
    <row r="149">
      <c r="A149" s="15"/>
      <c r="B149" s="15"/>
      <c r="C149" s="15"/>
      <c r="D149" s="15"/>
      <c r="E149" s="15"/>
      <c r="F149" s="15"/>
      <c r="G149" s="15"/>
      <c r="H149" s="15"/>
      <c r="I149" s="15"/>
      <c r="J149" s="15"/>
      <c r="K149" s="15"/>
      <c r="L149" s="15"/>
      <c r="M149" s="15"/>
      <c r="N149" s="15"/>
      <c r="O149" s="15"/>
      <c r="P149" s="15"/>
      <c r="Q149" s="15"/>
      <c r="R149" s="15"/>
    </row>
    <row r="150">
      <c r="A150" s="15"/>
      <c r="B150" s="15"/>
      <c r="C150" s="15"/>
      <c r="D150" s="15"/>
      <c r="E150" s="15"/>
      <c r="F150" s="15"/>
      <c r="G150" s="15"/>
      <c r="H150" s="15"/>
      <c r="I150" s="15"/>
      <c r="J150" s="15"/>
      <c r="K150" s="15"/>
      <c r="L150" s="15"/>
      <c r="M150" s="15"/>
      <c r="N150" s="15"/>
      <c r="O150" s="15"/>
      <c r="P150" s="15"/>
      <c r="Q150" s="15"/>
      <c r="R150" s="15"/>
    </row>
    <row r="151">
      <c r="A151" s="15"/>
      <c r="B151" s="15"/>
      <c r="C151" s="15"/>
      <c r="D151" s="15"/>
      <c r="E151" s="15"/>
      <c r="F151" s="15"/>
      <c r="G151" s="15"/>
      <c r="H151" s="15"/>
      <c r="I151" s="15"/>
      <c r="J151" s="15"/>
      <c r="K151" s="15"/>
      <c r="L151" s="15"/>
      <c r="M151" s="15"/>
      <c r="N151" s="15"/>
      <c r="O151" s="15"/>
      <c r="P151" s="15"/>
      <c r="Q151" s="15"/>
      <c r="R151" s="15"/>
    </row>
    <row r="152">
      <c r="A152" s="15"/>
      <c r="B152" s="15"/>
      <c r="C152" s="15"/>
      <c r="D152" s="15"/>
      <c r="E152" s="15"/>
      <c r="F152" s="15"/>
      <c r="G152" s="15"/>
      <c r="H152" s="15"/>
      <c r="I152" s="15"/>
      <c r="J152" s="15"/>
      <c r="K152" s="15"/>
      <c r="L152" s="15"/>
      <c r="M152" s="15"/>
      <c r="N152" s="15"/>
      <c r="O152" s="15"/>
      <c r="P152" s="15"/>
      <c r="Q152" s="15"/>
      <c r="R152" s="15"/>
    </row>
    <row r="153">
      <c r="A153" s="15"/>
      <c r="B153" s="15"/>
      <c r="C153" s="15"/>
      <c r="D153" s="15"/>
      <c r="E153" s="15"/>
      <c r="F153" s="15"/>
      <c r="G153" s="15"/>
      <c r="H153" s="15"/>
      <c r="I153" s="15"/>
      <c r="J153" s="15"/>
      <c r="K153" s="15"/>
      <c r="L153" s="15"/>
      <c r="M153" s="15"/>
      <c r="N153" s="15"/>
      <c r="O153" s="15"/>
      <c r="P153" s="15"/>
      <c r="Q153" s="15"/>
      <c r="R153" s="15"/>
    </row>
    <row r="154">
      <c r="A154" s="15"/>
      <c r="B154" s="15"/>
      <c r="C154" s="15"/>
      <c r="D154" s="15"/>
      <c r="E154" s="15"/>
      <c r="F154" s="15"/>
      <c r="G154" s="15"/>
      <c r="H154" s="15"/>
      <c r="I154" s="15"/>
      <c r="J154" s="15"/>
      <c r="K154" s="15"/>
      <c r="L154" s="15"/>
      <c r="M154" s="15"/>
      <c r="N154" s="15"/>
      <c r="O154" s="15"/>
      <c r="P154" s="15"/>
      <c r="Q154" s="15"/>
      <c r="R154" s="15"/>
    </row>
    <row r="155">
      <c r="A155" s="15"/>
      <c r="B155" s="15"/>
      <c r="C155" s="15"/>
      <c r="D155" s="15"/>
      <c r="E155" s="15"/>
      <c r="F155" s="15"/>
      <c r="G155" s="15"/>
      <c r="H155" s="15"/>
      <c r="I155" s="15"/>
      <c r="J155" s="15"/>
      <c r="K155" s="15"/>
      <c r="L155" s="15"/>
      <c r="M155" s="15"/>
      <c r="N155" s="15"/>
      <c r="O155" s="15"/>
      <c r="P155" s="15"/>
      <c r="Q155" s="15"/>
      <c r="R155" s="15"/>
    </row>
    <row r="156">
      <c r="A156" s="15"/>
      <c r="B156" s="15"/>
      <c r="C156" s="15"/>
      <c r="D156" s="15"/>
      <c r="E156" s="15"/>
      <c r="F156" s="15"/>
      <c r="G156" s="15"/>
      <c r="H156" s="15"/>
      <c r="I156" s="15"/>
      <c r="J156" s="15"/>
      <c r="K156" s="15"/>
      <c r="L156" s="15"/>
      <c r="M156" s="15"/>
      <c r="N156" s="15"/>
      <c r="O156" s="15"/>
      <c r="P156" s="15"/>
      <c r="Q156" s="15"/>
      <c r="R156" s="15"/>
    </row>
    <row r="157">
      <c r="A157" s="15"/>
      <c r="B157" s="15"/>
      <c r="C157" s="15"/>
      <c r="D157" s="15"/>
      <c r="E157" s="15"/>
      <c r="F157" s="15"/>
      <c r="G157" s="15"/>
      <c r="H157" s="15"/>
      <c r="I157" s="15"/>
      <c r="J157" s="15"/>
      <c r="K157" s="15"/>
      <c r="L157" s="15"/>
      <c r="M157" s="15"/>
      <c r="N157" s="15"/>
      <c r="O157" s="15"/>
      <c r="P157" s="15"/>
      <c r="Q157" s="15"/>
      <c r="R157" s="15"/>
    </row>
    <row r="158">
      <c r="A158" s="15"/>
      <c r="B158" s="15"/>
      <c r="C158" s="15"/>
      <c r="D158" s="15"/>
      <c r="E158" s="15"/>
      <c r="F158" s="15"/>
      <c r="G158" s="15"/>
      <c r="H158" s="15"/>
      <c r="I158" s="15"/>
      <c r="J158" s="15"/>
      <c r="K158" s="15"/>
      <c r="L158" s="15"/>
      <c r="M158" s="15"/>
      <c r="N158" s="15"/>
      <c r="O158" s="15"/>
      <c r="P158" s="15"/>
      <c r="Q158" s="15"/>
      <c r="R158" s="15"/>
    </row>
    <row r="159">
      <c r="A159" s="15"/>
      <c r="B159" s="15"/>
      <c r="C159" s="15"/>
      <c r="D159" s="15"/>
      <c r="E159" s="15"/>
      <c r="F159" s="15"/>
      <c r="G159" s="15"/>
      <c r="H159" s="15"/>
      <c r="I159" s="15"/>
      <c r="J159" s="15"/>
      <c r="K159" s="15"/>
      <c r="L159" s="15"/>
      <c r="M159" s="15"/>
      <c r="N159" s="15"/>
      <c r="O159" s="15"/>
      <c r="P159" s="15"/>
      <c r="Q159" s="15"/>
      <c r="R159" s="15"/>
    </row>
    <row r="160">
      <c r="A160" s="15"/>
      <c r="B160" s="15"/>
      <c r="C160" s="15"/>
      <c r="D160" s="15"/>
      <c r="E160" s="15"/>
      <c r="F160" s="15"/>
      <c r="G160" s="15"/>
      <c r="H160" s="15"/>
      <c r="I160" s="15"/>
      <c r="J160" s="15"/>
      <c r="K160" s="15"/>
      <c r="L160" s="15"/>
      <c r="M160" s="15"/>
      <c r="N160" s="15"/>
      <c r="O160" s="15"/>
      <c r="P160" s="15"/>
      <c r="Q160" s="15"/>
      <c r="R160" s="15"/>
    </row>
    <row r="161">
      <c r="A161" s="15"/>
      <c r="B161" s="15"/>
      <c r="C161" s="15"/>
      <c r="D161" s="15"/>
      <c r="E161" s="15"/>
      <c r="F161" s="15"/>
      <c r="G161" s="15"/>
      <c r="H161" s="15"/>
      <c r="I161" s="15"/>
      <c r="J161" s="15"/>
      <c r="K161" s="15"/>
      <c r="L161" s="15"/>
      <c r="M161" s="15"/>
      <c r="N161" s="15"/>
      <c r="O161" s="15"/>
      <c r="P161" s="15"/>
      <c r="Q161" s="15"/>
      <c r="R161" s="15"/>
    </row>
    <row r="162">
      <c r="A162" s="15"/>
      <c r="B162" s="15"/>
      <c r="C162" s="15"/>
      <c r="D162" s="15"/>
      <c r="E162" s="15"/>
      <c r="F162" s="15"/>
      <c r="G162" s="15"/>
      <c r="H162" s="15"/>
      <c r="I162" s="15"/>
      <c r="J162" s="15"/>
      <c r="K162" s="15"/>
      <c r="L162" s="15"/>
      <c r="M162" s="15"/>
      <c r="N162" s="15"/>
      <c r="O162" s="15"/>
      <c r="P162" s="15"/>
      <c r="Q162" s="15"/>
      <c r="R162" s="15"/>
    </row>
    <row r="163">
      <c r="A163" s="15"/>
      <c r="B163" s="15"/>
      <c r="C163" s="15"/>
      <c r="D163" s="15"/>
      <c r="E163" s="15"/>
      <c r="F163" s="15"/>
      <c r="G163" s="15"/>
      <c r="H163" s="15"/>
      <c r="I163" s="15"/>
      <c r="J163" s="15"/>
      <c r="K163" s="15"/>
      <c r="L163" s="15"/>
      <c r="M163" s="15"/>
      <c r="N163" s="15"/>
      <c r="O163" s="15"/>
      <c r="P163" s="15"/>
      <c r="Q163" s="15"/>
      <c r="R163" s="15"/>
    </row>
    <row r="164">
      <c r="A164" s="15"/>
      <c r="B164" s="15"/>
      <c r="C164" s="15"/>
      <c r="D164" s="15"/>
      <c r="E164" s="15"/>
      <c r="F164" s="15"/>
      <c r="G164" s="15"/>
      <c r="H164" s="15"/>
      <c r="I164" s="15"/>
      <c r="J164" s="15"/>
      <c r="K164" s="15"/>
      <c r="L164" s="15"/>
      <c r="M164" s="15"/>
      <c r="N164" s="15"/>
      <c r="O164" s="15"/>
      <c r="P164" s="15"/>
      <c r="Q164" s="15"/>
      <c r="R164" s="15"/>
    </row>
    <row r="165">
      <c r="A165" s="15"/>
      <c r="B165" s="15"/>
      <c r="C165" s="15"/>
      <c r="D165" s="15"/>
      <c r="E165" s="15"/>
      <c r="F165" s="15"/>
      <c r="G165" s="15"/>
      <c r="H165" s="15"/>
      <c r="I165" s="15"/>
      <c r="J165" s="15"/>
      <c r="K165" s="15"/>
      <c r="L165" s="15"/>
      <c r="M165" s="15"/>
      <c r="N165" s="15"/>
      <c r="O165" s="15"/>
      <c r="P165" s="15"/>
      <c r="Q165" s="15"/>
      <c r="R165" s="15"/>
    </row>
    <row r="166">
      <c r="A166" s="15"/>
      <c r="B166" s="15"/>
      <c r="C166" s="15"/>
      <c r="D166" s="15"/>
      <c r="E166" s="15"/>
      <c r="F166" s="15"/>
      <c r="G166" s="15"/>
      <c r="H166" s="15"/>
      <c r="I166" s="15"/>
      <c r="J166" s="15"/>
      <c r="K166" s="15"/>
      <c r="L166" s="15"/>
      <c r="M166" s="15"/>
      <c r="N166" s="15"/>
      <c r="O166" s="15"/>
      <c r="P166" s="15"/>
      <c r="Q166" s="15"/>
      <c r="R166" s="15"/>
    </row>
    <row r="167">
      <c r="A167" s="15"/>
      <c r="B167" s="15"/>
      <c r="C167" s="15"/>
      <c r="D167" s="15"/>
      <c r="E167" s="15"/>
      <c r="F167" s="15"/>
      <c r="G167" s="15"/>
      <c r="H167" s="15"/>
      <c r="I167" s="15"/>
      <c r="J167" s="15"/>
      <c r="K167" s="15"/>
      <c r="L167" s="15"/>
      <c r="M167" s="15"/>
      <c r="N167" s="15"/>
      <c r="O167" s="15"/>
      <c r="P167" s="15"/>
      <c r="Q167" s="15"/>
      <c r="R167" s="15"/>
    </row>
    <row r="168">
      <c r="A168" s="15"/>
      <c r="B168" s="15"/>
      <c r="C168" s="15"/>
      <c r="D168" s="15"/>
      <c r="E168" s="15"/>
      <c r="F168" s="15"/>
      <c r="G168" s="15"/>
      <c r="H168" s="15"/>
      <c r="I168" s="15"/>
      <c r="J168" s="15"/>
      <c r="K168" s="15"/>
      <c r="L168" s="15"/>
      <c r="M168" s="15"/>
      <c r="N168" s="15"/>
      <c r="O168" s="15"/>
      <c r="P168" s="15"/>
      <c r="Q168" s="15"/>
      <c r="R168" s="15"/>
    </row>
    <row r="169">
      <c r="A169" s="15"/>
      <c r="B169" s="15"/>
      <c r="C169" s="15"/>
      <c r="D169" s="15"/>
      <c r="E169" s="15"/>
      <c r="F169" s="15"/>
      <c r="G169" s="15"/>
      <c r="H169" s="15"/>
      <c r="I169" s="15"/>
      <c r="J169" s="15"/>
      <c r="K169" s="15"/>
      <c r="L169" s="15"/>
      <c r="M169" s="15"/>
      <c r="N169" s="15"/>
      <c r="O169" s="15"/>
      <c r="P169" s="15"/>
      <c r="Q169" s="15"/>
      <c r="R169" s="15"/>
    </row>
    <row r="170">
      <c r="A170" s="15"/>
      <c r="B170" s="15"/>
      <c r="C170" s="15"/>
      <c r="D170" s="15"/>
      <c r="E170" s="15"/>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sheetData>
  <autoFilter ref="$A$2:$R$19"/>
  <mergeCells count="5">
    <mergeCell ref="M1:P1"/>
    <mergeCell ref="H16:L16"/>
    <mergeCell ref="L17:M17"/>
    <mergeCell ref="L18:M18"/>
    <mergeCell ref="L19:M19"/>
  </mergeCells>
  <dataValidations>
    <dataValidation type="list" allowBlank="1" showErrorMessage="1" sqref="K3:K15">
      <formula1>LISTA!$B$2:$B$41</formula1>
    </dataValidation>
    <dataValidation type="list" allowBlank="1" showErrorMessage="1" sqref="L3:L15">
      <formula1>LISTA!$A$2:$A$10</formula1>
    </dataValidation>
    <dataValidation type="custom" allowBlank="1" showDropDown="1" sqref="C26:E26 C27:C28">
      <formula1>OR(NOT(ISERROR(DATEVALUE(C26))), AND(ISNUMBER(C26), LEFT(CELL("format", C26))="D"))</formula1>
    </dataValidation>
    <dataValidation type="custom" allowBlank="1" showDropDown="1" showErrorMessage="1" sqref="B3:C15">
      <formula1>OR(NOT(ISERROR(DATEVALUE(B3))), AND(ISNUMBER(B3), LEFT(CELL("format", B3))="D"))</formula1>
    </dataValidation>
  </dataValidation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63"/>
  </cols>
  <sheetData>
    <row r="1">
      <c r="A1" s="958"/>
      <c r="B1" s="959" t="s">
        <v>5994</v>
      </c>
      <c r="C1" s="960"/>
      <c r="D1" s="958"/>
      <c r="E1" s="958"/>
    </row>
    <row r="2">
      <c r="A2" s="961" t="s">
        <v>5995</v>
      </c>
      <c r="B2" s="962" t="s">
        <v>5996</v>
      </c>
      <c r="C2" s="962" t="s">
        <v>5997</v>
      </c>
      <c r="D2" s="962" t="s">
        <v>5998</v>
      </c>
      <c r="E2" s="962" t="s">
        <v>5999</v>
      </c>
      <c r="G2" s="12">
        <v>2965.0</v>
      </c>
    </row>
    <row r="3">
      <c r="A3" s="963" t="s">
        <v>6000</v>
      </c>
      <c r="B3" s="964">
        <v>0.37</v>
      </c>
      <c r="C3" s="964">
        <v>0.56</v>
      </c>
      <c r="D3" s="964">
        <v>0.07</v>
      </c>
      <c r="E3" s="965" t="s">
        <v>6001</v>
      </c>
      <c r="F3" s="12" t="s">
        <v>6002</v>
      </c>
      <c r="G3" s="966">
        <f>$G$2*$B$7</f>
        <v>1067.4</v>
      </c>
      <c r="H3" s="966"/>
    </row>
    <row r="4">
      <c r="A4" s="967" t="s">
        <v>374</v>
      </c>
      <c r="B4" s="968">
        <v>0.28</v>
      </c>
      <c r="C4" s="968">
        <v>0.64</v>
      </c>
      <c r="D4" s="968">
        <v>0.08</v>
      </c>
      <c r="E4" s="969" t="s">
        <v>6001</v>
      </c>
      <c r="F4" s="12" t="s">
        <v>6003</v>
      </c>
      <c r="G4" s="966">
        <f>$G$2*$C$7</f>
        <v>1690.05</v>
      </c>
      <c r="H4" s="966"/>
    </row>
    <row r="5">
      <c r="A5" s="963" t="s">
        <v>305</v>
      </c>
      <c r="B5" s="964">
        <v>0.44</v>
      </c>
      <c r="C5" s="964">
        <v>0.5</v>
      </c>
      <c r="D5" s="964">
        <v>0.06</v>
      </c>
      <c r="E5" s="965" t="s">
        <v>6001</v>
      </c>
      <c r="F5" s="12" t="s">
        <v>6004</v>
      </c>
      <c r="G5" s="966">
        <f>$G$2*$D$7</f>
        <v>207.55</v>
      </c>
      <c r="H5" s="966"/>
    </row>
    <row r="6">
      <c r="A6" s="967" t="s">
        <v>6005</v>
      </c>
      <c r="B6" s="968">
        <v>0.37</v>
      </c>
      <c r="C6" s="968">
        <v>0.56</v>
      </c>
      <c r="D6" s="968">
        <v>0.07</v>
      </c>
      <c r="E6" s="969" t="s">
        <v>6001</v>
      </c>
    </row>
    <row r="7">
      <c r="A7" s="963" t="s">
        <v>6006</v>
      </c>
      <c r="B7" s="970">
        <v>0.36</v>
      </c>
      <c r="C7" s="964">
        <v>0.57</v>
      </c>
      <c r="D7" s="970">
        <v>0.07</v>
      </c>
      <c r="E7" s="970">
        <f>B7+C7+D7</f>
        <v>1</v>
      </c>
    </row>
    <row r="8">
      <c r="A8" s="971"/>
      <c r="B8" s="971"/>
      <c r="C8" s="971"/>
      <c r="D8" s="971"/>
      <c r="E8" s="971"/>
    </row>
    <row r="9">
      <c r="A9" s="958"/>
      <c r="B9" s="959" t="s">
        <v>6007</v>
      </c>
      <c r="C9" s="960"/>
      <c r="D9" s="958"/>
      <c r="E9" s="958"/>
    </row>
    <row r="10">
      <c r="A10" s="972" t="s">
        <v>5995</v>
      </c>
      <c r="B10" s="973" t="s">
        <v>5996</v>
      </c>
      <c r="C10" s="973" t="s">
        <v>5997</v>
      </c>
      <c r="D10" s="973" t="s">
        <v>5998</v>
      </c>
      <c r="E10" s="973" t="s">
        <v>5999</v>
      </c>
      <c r="G10" s="12">
        <v>1846.0</v>
      </c>
    </row>
    <row r="11">
      <c r="A11" s="974" t="s">
        <v>6000</v>
      </c>
      <c r="B11" s="975">
        <v>0.32</v>
      </c>
      <c r="C11" s="975">
        <v>0.64</v>
      </c>
      <c r="D11" s="975">
        <v>0.04</v>
      </c>
      <c r="E11" s="976" t="s">
        <v>6001</v>
      </c>
      <c r="F11" s="12" t="s">
        <v>6002</v>
      </c>
      <c r="G11" s="966">
        <f>G10*B11</f>
        <v>590.72</v>
      </c>
    </row>
    <row r="12">
      <c r="A12" s="977" t="s">
        <v>374</v>
      </c>
      <c r="B12" s="978" t="s">
        <v>6008</v>
      </c>
      <c r="C12" s="978" t="s">
        <v>6009</v>
      </c>
      <c r="D12" s="978" t="s">
        <v>6010</v>
      </c>
      <c r="E12" s="978" t="s">
        <v>6001</v>
      </c>
      <c r="F12" s="12" t="s">
        <v>6003</v>
      </c>
      <c r="G12" s="966">
        <f>G10*C11</f>
        <v>1181.44</v>
      </c>
    </row>
    <row r="13">
      <c r="A13" s="974" t="s">
        <v>305</v>
      </c>
      <c r="B13" s="976" t="s">
        <v>6011</v>
      </c>
      <c r="C13" s="976" t="s">
        <v>6012</v>
      </c>
      <c r="D13" s="976" t="s">
        <v>6010</v>
      </c>
      <c r="E13" s="976" t="s">
        <v>6001</v>
      </c>
      <c r="F13" s="12" t="s">
        <v>6004</v>
      </c>
      <c r="G13" s="966">
        <f>G10*D11</f>
        <v>73.84</v>
      </c>
    </row>
    <row r="14">
      <c r="A14" s="977" t="s">
        <v>6005</v>
      </c>
      <c r="B14" s="979">
        <v>0.32</v>
      </c>
      <c r="C14" s="979">
        <v>0.64</v>
      </c>
      <c r="D14" s="979">
        <v>0.04</v>
      </c>
      <c r="E14" s="978" t="s">
        <v>6001</v>
      </c>
    </row>
    <row r="15">
      <c r="A15" s="974" t="s">
        <v>6006</v>
      </c>
      <c r="B15" s="976" t="s">
        <v>6013</v>
      </c>
      <c r="C15" s="976" t="s">
        <v>6014</v>
      </c>
      <c r="D15" s="976" t="s">
        <v>6010</v>
      </c>
      <c r="E15" s="976" t="s">
        <v>6001</v>
      </c>
    </row>
    <row r="16">
      <c r="A16" s="971"/>
      <c r="B16" s="971"/>
      <c r="C16" s="971"/>
      <c r="D16" s="971"/>
      <c r="E16" s="971"/>
    </row>
    <row r="17">
      <c r="A17" s="958"/>
      <c r="B17" s="959" t="s">
        <v>6015</v>
      </c>
      <c r="C17" s="960"/>
      <c r="D17" s="958"/>
      <c r="E17" s="958"/>
    </row>
    <row r="18">
      <c r="A18" s="972" t="s">
        <v>5995</v>
      </c>
      <c r="B18" s="973" t="s">
        <v>5996</v>
      </c>
      <c r="C18" s="973" t="s">
        <v>5997</v>
      </c>
      <c r="D18" s="973" t="s">
        <v>5998</v>
      </c>
      <c r="E18" s="973" t="s">
        <v>5999</v>
      </c>
    </row>
    <row r="19">
      <c r="A19" s="974" t="s">
        <v>6000</v>
      </c>
      <c r="B19" s="976" t="s">
        <v>6016</v>
      </c>
      <c r="C19" s="976" t="s">
        <v>6009</v>
      </c>
      <c r="D19" s="976" t="s">
        <v>6017</v>
      </c>
      <c r="E19" s="976" t="s">
        <v>6001</v>
      </c>
    </row>
    <row r="20">
      <c r="A20" s="977" t="s">
        <v>374</v>
      </c>
      <c r="B20" s="978" t="s">
        <v>6016</v>
      </c>
      <c r="C20" s="978" t="s">
        <v>6009</v>
      </c>
      <c r="D20" s="978" t="s">
        <v>6017</v>
      </c>
      <c r="E20" s="978" t="s">
        <v>6001</v>
      </c>
    </row>
    <row r="21">
      <c r="A21" s="974" t="s">
        <v>305</v>
      </c>
      <c r="B21" s="976" t="s">
        <v>6018</v>
      </c>
      <c r="C21" s="976" t="s">
        <v>6019</v>
      </c>
      <c r="D21" s="976" t="s">
        <v>6017</v>
      </c>
      <c r="E21" s="976" t="s">
        <v>6001</v>
      </c>
    </row>
    <row r="22">
      <c r="A22" s="977" t="s">
        <v>6005</v>
      </c>
      <c r="B22" s="978" t="s">
        <v>6016</v>
      </c>
      <c r="C22" s="978" t="s">
        <v>6009</v>
      </c>
      <c r="D22" s="978" t="s">
        <v>6017</v>
      </c>
      <c r="E22" s="978" t="s">
        <v>6001</v>
      </c>
    </row>
    <row r="23">
      <c r="A23" s="974" t="s">
        <v>6006</v>
      </c>
      <c r="B23" s="976" t="s">
        <v>6016</v>
      </c>
      <c r="C23" s="976" t="s">
        <v>6009</v>
      </c>
      <c r="D23" s="976" t="s">
        <v>6017</v>
      </c>
      <c r="E23" s="976" t="s">
        <v>6001</v>
      </c>
    </row>
    <row r="25">
      <c r="A25" s="12" t="s">
        <v>6020</v>
      </c>
    </row>
    <row r="26">
      <c r="A26" s="12" t="s">
        <v>6021</v>
      </c>
    </row>
    <row r="27">
      <c r="A27" s="12" t="s">
        <v>6022</v>
      </c>
    </row>
    <row r="28">
      <c r="A28" s="12" t="s">
        <v>6023</v>
      </c>
    </row>
  </sheetData>
  <mergeCells count="3">
    <mergeCell ref="B1:C1"/>
    <mergeCell ref="B9:C9"/>
    <mergeCell ref="B17:C17"/>
  </mergeCells>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2" max="2" width="38.63"/>
    <col customWidth="1" min="3" max="3" width="17.13"/>
    <col customWidth="1" min="4" max="4" width="16.13"/>
    <col customWidth="1" min="7" max="7" width="51.63"/>
    <col customWidth="1" min="8" max="8" width="17.88"/>
  </cols>
  <sheetData>
    <row r="1">
      <c r="A1" s="980" t="s">
        <v>12</v>
      </c>
      <c r="B1" s="981" t="s">
        <v>11</v>
      </c>
    </row>
    <row r="2">
      <c r="A2" s="924" t="s">
        <v>27</v>
      </c>
      <c r="B2" s="982" t="s">
        <v>141</v>
      </c>
      <c r="F2" s="983"/>
      <c r="G2" s="983"/>
      <c r="H2" s="983"/>
    </row>
    <row r="3">
      <c r="A3" s="924" t="s">
        <v>44</v>
      </c>
      <c r="B3" s="982" t="s">
        <v>98</v>
      </c>
      <c r="F3" s="983"/>
      <c r="G3" s="983"/>
      <c r="H3" s="984"/>
    </row>
    <row r="4">
      <c r="A4" s="924" t="s">
        <v>306</v>
      </c>
      <c r="B4" s="982" t="s">
        <v>305</v>
      </c>
      <c r="F4" s="983"/>
      <c r="G4" s="985"/>
      <c r="H4" s="983"/>
    </row>
    <row r="5">
      <c r="A5" s="924" t="s">
        <v>2125</v>
      </c>
      <c r="B5" s="982" t="s">
        <v>374</v>
      </c>
      <c r="F5" s="12"/>
      <c r="G5" s="12"/>
      <c r="H5" s="12"/>
    </row>
    <row r="6">
      <c r="A6" s="924" t="s">
        <v>647</v>
      </c>
      <c r="B6" s="982" t="s">
        <v>119</v>
      </c>
      <c r="F6" s="318"/>
      <c r="G6" s="986"/>
      <c r="J6" s="144"/>
      <c r="K6" s="144"/>
      <c r="L6" s="144"/>
      <c r="M6" s="144"/>
      <c r="N6" s="144"/>
      <c r="O6" s="144"/>
      <c r="P6" s="144"/>
    </row>
    <row r="7">
      <c r="A7" s="924" t="s">
        <v>4296</v>
      </c>
      <c r="B7" s="982" t="s">
        <v>89</v>
      </c>
      <c r="F7" s="318"/>
      <c r="G7" s="318"/>
      <c r="I7" s="144"/>
      <c r="J7" s="144"/>
      <c r="K7" s="144"/>
      <c r="L7" s="144"/>
      <c r="M7" s="144"/>
      <c r="N7" s="144"/>
      <c r="O7" s="144"/>
      <c r="P7" s="144"/>
    </row>
    <row r="8">
      <c r="A8" s="924" t="s">
        <v>4924</v>
      </c>
      <c r="B8" s="982" t="s">
        <v>845</v>
      </c>
      <c r="F8" s="318"/>
      <c r="G8" s="318"/>
      <c r="I8" s="144"/>
      <c r="J8" s="12"/>
      <c r="K8" s="12"/>
      <c r="L8" s="12"/>
      <c r="M8" s="12"/>
      <c r="N8" s="12"/>
      <c r="O8" s="12"/>
      <c r="P8" s="12"/>
    </row>
    <row r="9">
      <c r="A9" s="953"/>
      <c r="B9" s="982" t="s">
        <v>203</v>
      </c>
      <c r="F9" s="318"/>
      <c r="G9" s="318"/>
      <c r="I9" s="144"/>
      <c r="J9" s="144"/>
      <c r="K9" s="144"/>
      <c r="L9" s="144"/>
      <c r="M9" s="144"/>
      <c r="N9" s="144"/>
      <c r="O9" s="144"/>
      <c r="P9" s="12"/>
    </row>
    <row r="10">
      <c r="A10" s="953"/>
      <c r="B10" s="982" t="s">
        <v>418</v>
      </c>
      <c r="F10" s="318"/>
      <c r="G10" s="318"/>
      <c r="I10" s="144"/>
      <c r="J10" s="12"/>
      <c r="K10" s="12"/>
      <c r="L10" s="12"/>
      <c r="M10" s="12"/>
      <c r="N10" s="12"/>
      <c r="O10" s="12"/>
      <c r="P10" s="12"/>
    </row>
    <row r="11">
      <c r="A11" s="953"/>
      <c r="B11" s="982" t="s">
        <v>1074</v>
      </c>
      <c r="F11" s="318"/>
      <c r="G11" s="318"/>
      <c r="I11" s="144"/>
      <c r="J11" s="144"/>
      <c r="K11" s="144"/>
      <c r="L11" s="144"/>
      <c r="M11" s="144"/>
      <c r="N11" s="144"/>
      <c r="O11" s="144"/>
      <c r="P11" s="12"/>
    </row>
    <row r="12">
      <c r="A12" s="953"/>
      <c r="B12" s="982" t="s">
        <v>6024</v>
      </c>
      <c r="F12" s="318"/>
      <c r="G12" s="318"/>
      <c r="I12" s="144"/>
      <c r="J12" s="12"/>
      <c r="K12" s="12"/>
      <c r="L12" s="12"/>
      <c r="M12" s="12"/>
      <c r="N12" s="12"/>
      <c r="O12" s="12"/>
      <c r="P12" s="12"/>
    </row>
    <row r="13">
      <c r="A13" s="953"/>
      <c r="B13" s="982" t="s">
        <v>6025</v>
      </c>
      <c r="F13" s="318"/>
      <c r="G13" s="318"/>
      <c r="I13" s="144"/>
      <c r="J13" s="356"/>
      <c r="K13" s="356"/>
      <c r="L13" s="356"/>
      <c r="M13" s="356"/>
      <c r="N13" s="356"/>
      <c r="O13" s="350"/>
      <c r="P13" s="144"/>
    </row>
    <row r="14">
      <c r="A14" s="953"/>
      <c r="B14" s="982" t="s">
        <v>458</v>
      </c>
      <c r="F14" s="318"/>
      <c r="G14" s="318"/>
    </row>
    <row r="15">
      <c r="A15" s="953"/>
      <c r="B15" s="982" t="s">
        <v>6026</v>
      </c>
      <c r="F15" s="318"/>
      <c r="G15" s="318"/>
      <c r="J15" s="144"/>
      <c r="K15" s="144"/>
      <c r="L15" s="144"/>
      <c r="M15" s="144"/>
      <c r="N15" s="144"/>
      <c r="O15" s="144"/>
      <c r="P15" s="144"/>
    </row>
    <row r="16">
      <c r="A16" s="953"/>
      <c r="B16" s="982" t="s">
        <v>6026</v>
      </c>
      <c r="F16" s="318"/>
      <c r="G16" s="318"/>
      <c r="I16" s="144"/>
      <c r="J16" s="356"/>
      <c r="K16" s="356"/>
      <c r="L16" s="356"/>
      <c r="M16" s="356"/>
      <c r="N16" s="356"/>
      <c r="O16" s="987"/>
      <c r="P16" s="356"/>
    </row>
    <row r="17">
      <c r="A17" s="953"/>
      <c r="B17" s="982" t="s">
        <v>675</v>
      </c>
      <c r="F17" s="318"/>
      <c r="G17" s="318"/>
      <c r="I17" s="144"/>
      <c r="J17" s="988"/>
      <c r="K17" s="988"/>
      <c r="L17" s="988"/>
      <c r="M17" s="988"/>
      <c r="N17" s="988"/>
      <c r="O17" s="987"/>
      <c r="P17" s="356"/>
    </row>
    <row r="18">
      <c r="A18" s="953"/>
      <c r="B18" s="982" t="s">
        <v>391</v>
      </c>
      <c r="F18" s="318"/>
      <c r="G18" s="318"/>
      <c r="I18" s="144"/>
      <c r="J18" s="356"/>
      <c r="K18" s="356"/>
      <c r="L18" s="356"/>
      <c r="M18" s="356"/>
      <c r="N18" s="356"/>
      <c r="O18" s="988"/>
      <c r="P18" s="356"/>
    </row>
    <row r="19">
      <c r="A19" s="953"/>
      <c r="B19" s="982" t="s">
        <v>510</v>
      </c>
      <c r="F19" s="318"/>
      <c r="G19" s="318"/>
      <c r="I19" s="144"/>
      <c r="J19" s="988"/>
      <c r="K19" s="988"/>
      <c r="L19" s="988"/>
      <c r="M19" s="988"/>
      <c r="N19" s="988"/>
      <c r="O19" s="988"/>
      <c r="P19" s="356"/>
    </row>
    <row r="20">
      <c r="A20" s="953"/>
      <c r="B20" s="982" t="s">
        <v>546</v>
      </c>
      <c r="F20" s="318"/>
      <c r="G20" s="318"/>
      <c r="I20" s="144"/>
      <c r="J20" s="987"/>
      <c r="K20" s="987"/>
      <c r="L20" s="987"/>
      <c r="M20" s="987"/>
      <c r="N20" s="987"/>
      <c r="O20" s="988"/>
      <c r="P20" s="356"/>
    </row>
    <row r="21">
      <c r="A21" s="953"/>
      <c r="B21" s="989" t="s">
        <v>604</v>
      </c>
      <c r="I21" s="144"/>
      <c r="J21" s="356"/>
      <c r="K21" s="356"/>
      <c r="L21" s="356"/>
      <c r="M21" s="356"/>
      <c r="N21" s="356"/>
      <c r="O21" s="988"/>
      <c r="P21" s="356"/>
    </row>
    <row r="22">
      <c r="A22" s="953"/>
      <c r="B22" s="982" t="s">
        <v>646</v>
      </c>
      <c r="I22" s="144"/>
      <c r="J22" s="356"/>
      <c r="K22" s="356"/>
      <c r="L22" s="356"/>
      <c r="M22" s="356"/>
      <c r="N22" s="356"/>
      <c r="O22" s="350"/>
      <c r="P22" s="144"/>
    </row>
    <row r="23">
      <c r="A23" s="953"/>
      <c r="B23" s="982" t="s">
        <v>659</v>
      </c>
      <c r="G23" s="990"/>
    </row>
    <row r="24">
      <c r="A24" s="953"/>
      <c r="B24" s="982" t="s">
        <v>6027</v>
      </c>
    </row>
    <row r="25">
      <c r="A25" s="953"/>
      <c r="B25" s="991" t="s">
        <v>1423</v>
      </c>
    </row>
    <row r="26">
      <c r="A26" s="953"/>
      <c r="B26" s="991" t="s">
        <v>6028</v>
      </c>
    </row>
    <row r="27">
      <c r="A27" s="953"/>
      <c r="B27" s="982" t="s">
        <v>701</v>
      </c>
    </row>
    <row r="28">
      <c r="A28" s="953"/>
      <c r="B28" s="982" t="s">
        <v>706</v>
      </c>
    </row>
    <row r="29">
      <c r="A29" s="953"/>
      <c r="B29" s="982" t="s">
        <v>749</v>
      </c>
    </row>
    <row r="30">
      <c r="A30" s="953"/>
      <c r="B30" s="924" t="s">
        <v>779</v>
      </c>
    </row>
    <row r="31">
      <c r="A31" s="953"/>
      <c r="B31" s="924" t="s">
        <v>839</v>
      </c>
    </row>
    <row r="32">
      <c r="A32" s="953"/>
      <c r="B32" s="924" t="s">
        <v>1031</v>
      </c>
    </row>
    <row r="33">
      <c r="A33" s="953"/>
      <c r="B33" s="924" t="s">
        <v>1035</v>
      </c>
    </row>
    <row r="34">
      <c r="B34" s="12" t="s">
        <v>1127</v>
      </c>
    </row>
    <row r="35">
      <c r="B35" s="12" t="s">
        <v>1059</v>
      </c>
    </row>
    <row r="36">
      <c r="B36" s="12" t="s">
        <v>1102</v>
      </c>
    </row>
    <row r="37">
      <c r="B37" s="12" t="s">
        <v>1343</v>
      </c>
    </row>
    <row r="38">
      <c r="B38" s="12" t="s">
        <v>1449</v>
      </c>
    </row>
    <row r="39">
      <c r="B39" s="12" t="s">
        <v>1127</v>
      </c>
    </row>
    <row r="40">
      <c r="B40" s="12" t="s">
        <v>1740</v>
      </c>
    </row>
    <row r="41">
      <c r="B41" s="12" t="s">
        <v>2260</v>
      </c>
    </row>
    <row r="42">
      <c r="B42" s="12" t="s">
        <v>2101</v>
      </c>
    </row>
    <row r="43">
      <c r="B43" s="12" t="s">
        <v>3613</v>
      </c>
    </row>
    <row r="44">
      <c r="B44" s="12" t="s">
        <v>4678</v>
      </c>
    </row>
    <row r="45">
      <c r="B45" s="12" t="s">
        <v>5756</v>
      </c>
    </row>
    <row r="46">
      <c r="B46" s="12" t="s">
        <v>5831</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3.38"/>
    <col customWidth="1" min="2" max="2" width="14.38"/>
    <col customWidth="1" min="3" max="3" width="18.63"/>
    <col customWidth="1" hidden="1" min="4" max="4" width="19.5"/>
    <col customWidth="1" min="5" max="5" width="18.38"/>
    <col customWidth="1" min="6" max="6" width="14.75"/>
    <col customWidth="1" min="7" max="7" width="34.25"/>
    <col customWidth="1" hidden="1" min="8" max="8" width="26.75"/>
    <col customWidth="1" min="9" max="9" width="19.75"/>
    <col customWidth="1" hidden="1" min="10" max="10" width="21.25"/>
    <col customWidth="1" hidden="1" min="11" max="12" width="15.63"/>
    <col hidden="1" min="14" max="14" width="12.63"/>
    <col customWidth="1" hidden="1" min="15" max="15" width="24.38"/>
    <col customWidth="1" min="16" max="16" width="27.25"/>
    <col customWidth="1" min="17" max="17" width="15.63"/>
    <col customWidth="1" min="18" max="18" width="54.25"/>
    <col customWidth="1" min="19" max="19" width="36.38"/>
  </cols>
  <sheetData>
    <row r="1">
      <c r="A1" s="1"/>
      <c r="B1" s="3"/>
      <c r="C1" s="3"/>
      <c r="D1" s="3"/>
      <c r="E1" s="3"/>
      <c r="F1" s="4"/>
      <c r="G1" s="4"/>
      <c r="H1" s="4"/>
      <c r="I1" s="4"/>
      <c r="J1" s="4"/>
      <c r="K1" s="4"/>
      <c r="L1" s="4"/>
      <c r="M1" s="5" t="s">
        <v>0</v>
      </c>
      <c r="N1" s="6"/>
      <c r="O1" s="6"/>
      <c r="P1" s="7"/>
      <c r="Q1" s="8"/>
      <c r="R1" s="8"/>
    </row>
    <row r="2">
      <c r="A2" s="3" t="s">
        <v>1</v>
      </c>
      <c r="B2" s="3" t="s">
        <v>2</v>
      </c>
      <c r="C2" s="3" t="s">
        <v>3</v>
      </c>
      <c r="D2" s="3" t="s">
        <v>4</v>
      </c>
      <c r="E2" s="3" t="s">
        <v>5</v>
      </c>
      <c r="F2" s="4" t="s">
        <v>6</v>
      </c>
      <c r="G2" s="992" t="s">
        <v>7</v>
      </c>
      <c r="H2" s="993" t="s">
        <v>8</v>
      </c>
      <c r="I2" s="993" t="s">
        <v>9</v>
      </c>
      <c r="J2" s="993" t="s">
        <v>10</v>
      </c>
      <c r="K2" s="993" t="s">
        <v>11</v>
      </c>
      <c r="L2" s="993" t="s">
        <v>12</v>
      </c>
      <c r="M2" s="994" t="s">
        <v>13</v>
      </c>
      <c r="N2" s="994" t="s">
        <v>14</v>
      </c>
      <c r="O2" s="994" t="s">
        <v>15</v>
      </c>
      <c r="P2" s="994" t="s">
        <v>16</v>
      </c>
      <c r="Q2" s="993" t="s">
        <v>17</v>
      </c>
      <c r="R2" s="993" t="s">
        <v>18</v>
      </c>
      <c r="S2" s="274" t="s">
        <v>1650</v>
      </c>
      <c r="T2" s="275" t="s">
        <v>1651</v>
      </c>
      <c r="U2" s="276" t="s">
        <v>1652</v>
      </c>
      <c r="V2" s="995" t="s">
        <v>2565</v>
      </c>
    </row>
    <row r="3">
      <c r="A3" s="13">
        <v>1.0</v>
      </c>
      <c r="B3" s="14">
        <v>45262.0</v>
      </c>
      <c r="C3" s="14">
        <v>45291.0</v>
      </c>
      <c r="D3" s="13"/>
      <c r="E3" s="13" t="s">
        <v>6029</v>
      </c>
      <c r="F3" s="122">
        <v>1.3174209E7</v>
      </c>
      <c r="G3" s="122" t="s">
        <v>1888</v>
      </c>
      <c r="H3" s="122" t="s">
        <v>1888</v>
      </c>
      <c r="I3" s="122">
        <v>6.0892817E7</v>
      </c>
      <c r="J3" s="296" t="s">
        <v>1889</v>
      </c>
      <c r="K3" s="13" t="s">
        <v>305</v>
      </c>
      <c r="L3" s="13"/>
      <c r="M3" s="13">
        <v>880.0</v>
      </c>
      <c r="N3" s="13">
        <v>880.0</v>
      </c>
      <c r="O3" s="15"/>
      <c r="P3" s="13" t="s">
        <v>854</v>
      </c>
      <c r="Q3" s="97" t="s">
        <v>1663</v>
      </c>
      <c r="R3" s="13" t="s">
        <v>6030</v>
      </c>
      <c r="S3" s="92">
        <f t="shared" ref="S3:S6" si="2">(M3*10%)/2</f>
        <v>44</v>
      </c>
      <c r="U3" s="92">
        <f t="shared" ref="U3:U5" si="3">S3</f>
        <v>44</v>
      </c>
    </row>
    <row r="4">
      <c r="A4" s="13">
        <v>2.0</v>
      </c>
      <c r="B4" s="14"/>
      <c r="C4" s="14">
        <v>45291.0</v>
      </c>
      <c r="D4" s="13"/>
      <c r="E4" s="13" t="s">
        <v>6029</v>
      </c>
      <c r="F4" s="122"/>
      <c r="G4" s="13" t="s">
        <v>6031</v>
      </c>
      <c r="H4" s="13" t="s">
        <v>6031</v>
      </c>
      <c r="I4" s="13"/>
      <c r="J4" s="13"/>
      <c r="K4" s="13"/>
      <c r="L4" s="13"/>
      <c r="M4" s="13">
        <f t="shared" ref="M4:N4" si="1">880*2</f>
        <v>1760</v>
      </c>
      <c r="N4" s="13">
        <f t="shared" si="1"/>
        <v>1760</v>
      </c>
      <c r="O4" s="996"/>
      <c r="P4" s="13" t="s">
        <v>854</v>
      </c>
      <c r="Q4" s="97" t="s">
        <v>1663</v>
      </c>
      <c r="R4" s="13" t="s">
        <v>6032</v>
      </c>
      <c r="S4" s="92">
        <f t="shared" si="2"/>
        <v>88</v>
      </c>
      <c r="U4" s="92">
        <f t="shared" si="3"/>
        <v>88</v>
      </c>
    </row>
    <row r="5">
      <c r="A5" s="13">
        <v>3.0</v>
      </c>
      <c r="B5" s="14">
        <v>45280.0</v>
      </c>
      <c r="C5" s="14">
        <v>45291.0</v>
      </c>
      <c r="D5" s="13"/>
      <c r="E5" s="13" t="s">
        <v>6029</v>
      </c>
      <c r="F5" s="295"/>
      <c r="G5" s="122" t="s">
        <v>1964</v>
      </c>
      <c r="H5" s="122" t="s">
        <v>1964</v>
      </c>
      <c r="I5" s="122" t="s">
        <v>1965</v>
      </c>
      <c r="J5" s="296" t="s">
        <v>1966</v>
      </c>
      <c r="K5" s="13"/>
      <c r="L5" s="13"/>
      <c r="M5" s="13">
        <v>500.0</v>
      </c>
      <c r="N5" s="13">
        <f t="shared" ref="N5:N20" si="4">M5</f>
        <v>500</v>
      </c>
      <c r="O5" s="13"/>
      <c r="P5" s="13" t="s">
        <v>854</v>
      </c>
      <c r="Q5" s="97" t="s">
        <v>1663</v>
      </c>
      <c r="R5" s="13" t="s">
        <v>6033</v>
      </c>
      <c r="S5" s="92">
        <f t="shared" si="2"/>
        <v>25</v>
      </c>
      <c r="U5" s="240">
        <f t="shared" si="3"/>
        <v>25</v>
      </c>
    </row>
    <row r="6">
      <c r="A6" s="13"/>
      <c r="B6" s="14">
        <v>45281.0</v>
      </c>
      <c r="C6" s="14">
        <v>45291.0</v>
      </c>
      <c r="D6" s="13"/>
      <c r="E6" s="13" t="s">
        <v>6029</v>
      </c>
      <c r="F6" s="122"/>
      <c r="G6" s="122" t="s">
        <v>6034</v>
      </c>
      <c r="H6" s="122" t="s">
        <v>6034</v>
      </c>
      <c r="I6" s="122">
        <v>7.8031023E7</v>
      </c>
      <c r="J6" s="296"/>
      <c r="K6" s="13"/>
      <c r="L6" s="13"/>
      <c r="M6" s="13">
        <f>880*2</f>
        <v>1760</v>
      </c>
      <c r="N6" s="13">
        <f t="shared" si="4"/>
        <v>1760</v>
      </c>
      <c r="O6" s="13"/>
      <c r="P6" s="13" t="s">
        <v>854</v>
      </c>
      <c r="Q6" s="97" t="s">
        <v>1663</v>
      </c>
      <c r="R6" s="13" t="s">
        <v>6035</v>
      </c>
      <c r="S6" s="92">
        <f t="shared" si="2"/>
        <v>88</v>
      </c>
      <c r="U6" s="12">
        <v>88.0</v>
      </c>
    </row>
    <row r="7">
      <c r="A7" s="13">
        <v>5.0</v>
      </c>
      <c r="B7" s="14">
        <v>45281.0</v>
      </c>
      <c r="C7" s="14">
        <v>45291.0</v>
      </c>
      <c r="D7" s="13">
        <v>3.81401100124583E14</v>
      </c>
      <c r="E7" s="13" t="s">
        <v>6029</v>
      </c>
      <c r="F7" s="122"/>
      <c r="G7" s="122" t="s">
        <v>6036</v>
      </c>
      <c r="H7" s="122" t="s">
        <v>6034</v>
      </c>
      <c r="I7" s="122">
        <v>6.5513147E7</v>
      </c>
      <c r="J7" s="296"/>
      <c r="K7" s="13"/>
      <c r="L7" s="13"/>
      <c r="M7" s="13">
        <v>880.0</v>
      </c>
      <c r="N7" s="13">
        <f t="shared" si="4"/>
        <v>880</v>
      </c>
      <c r="O7" s="13"/>
      <c r="P7" s="13" t="s">
        <v>854</v>
      </c>
      <c r="Q7" s="97" t="s">
        <v>988</v>
      </c>
      <c r="R7" s="13" t="s">
        <v>6037</v>
      </c>
      <c r="S7" s="92">
        <f>(M7*10%)</f>
        <v>88</v>
      </c>
      <c r="U7" s="12"/>
    </row>
    <row r="8" ht="126.75" customHeight="1">
      <c r="A8" s="13">
        <v>6.0</v>
      </c>
      <c r="B8" s="14">
        <v>45286.0</v>
      </c>
      <c r="C8" s="14">
        <v>45291.0</v>
      </c>
      <c r="D8" s="13">
        <v>3.81401100124583E14</v>
      </c>
      <c r="E8" s="13"/>
      <c r="F8" s="13"/>
      <c r="G8" s="13" t="s">
        <v>6038</v>
      </c>
      <c r="H8" s="13"/>
      <c r="I8" s="13">
        <v>7.669051E7</v>
      </c>
      <c r="J8" s="13"/>
      <c r="K8" s="13"/>
      <c r="L8" s="95"/>
      <c r="M8" s="93">
        <v>1060.0</v>
      </c>
      <c r="N8" s="13">
        <f t="shared" si="4"/>
        <v>1060</v>
      </c>
      <c r="O8" s="96"/>
      <c r="P8" s="95" t="s">
        <v>854</v>
      </c>
      <c r="Q8" s="97" t="s">
        <v>1663</v>
      </c>
      <c r="R8" s="13" t="s">
        <v>6039</v>
      </c>
      <c r="S8" s="92">
        <f>(M8*10%)/2</f>
        <v>53</v>
      </c>
      <c r="U8" s="12">
        <v>53.0</v>
      </c>
    </row>
    <row r="9">
      <c r="A9" s="13">
        <v>7.0</v>
      </c>
      <c r="B9" s="14">
        <v>45290.0</v>
      </c>
      <c r="C9" s="14">
        <v>45291.0</v>
      </c>
      <c r="D9" s="13">
        <v>3.81401100124583E14</v>
      </c>
      <c r="E9" s="13"/>
      <c r="F9" s="122"/>
      <c r="G9" s="122" t="s">
        <v>6040</v>
      </c>
      <c r="H9" s="13"/>
      <c r="I9" s="13"/>
      <c r="J9" s="13"/>
      <c r="K9" s="13"/>
      <c r="L9" s="13"/>
      <c r="M9" s="13">
        <f>880+180</f>
        <v>1060</v>
      </c>
      <c r="N9" s="13">
        <f t="shared" si="4"/>
        <v>1060</v>
      </c>
      <c r="O9" s="13"/>
      <c r="P9" s="13" t="s">
        <v>854</v>
      </c>
      <c r="Q9" s="97" t="s">
        <v>988</v>
      </c>
      <c r="R9" s="13" t="s">
        <v>6041</v>
      </c>
      <c r="S9" s="92">
        <f>(M9*10%)</f>
        <v>106</v>
      </c>
    </row>
    <row r="10" hidden="1">
      <c r="A10" s="13">
        <v>8.0</v>
      </c>
      <c r="B10" s="14"/>
      <c r="C10" s="14"/>
      <c r="D10" s="13">
        <v>3.81401100124583E14</v>
      </c>
      <c r="E10" s="13"/>
      <c r="G10" s="13"/>
      <c r="H10" s="13"/>
      <c r="I10" s="13"/>
      <c r="J10" s="13"/>
      <c r="K10" s="13"/>
      <c r="L10" s="13"/>
      <c r="M10" s="13"/>
      <c r="N10" s="13" t="str">
        <f t="shared" si="4"/>
        <v/>
      </c>
      <c r="O10" s="13"/>
      <c r="P10" s="13"/>
      <c r="Q10" s="97"/>
      <c r="R10" s="13"/>
      <c r="S10" s="92">
        <f t="shared" ref="S10:S122" si="5">(M10*5%)/2</f>
        <v>0</v>
      </c>
    </row>
    <row r="11" hidden="1">
      <c r="A11" s="13">
        <v>9.0</v>
      </c>
      <c r="B11" s="14"/>
      <c r="C11" s="14"/>
      <c r="D11" s="13">
        <v>3.81401100124583E14</v>
      </c>
      <c r="E11" s="13"/>
      <c r="F11" s="13"/>
      <c r="G11" s="13"/>
      <c r="H11" s="13"/>
      <c r="I11" s="13"/>
      <c r="J11" s="13"/>
      <c r="K11" s="13"/>
      <c r="L11" s="13"/>
      <c r="M11" s="13"/>
      <c r="N11" s="13" t="str">
        <f t="shared" si="4"/>
        <v/>
      </c>
      <c r="O11" s="13"/>
      <c r="P11" s="13"/>
      <c r="Q11" s="97"/>
      <c r="R11" s="13"/>
      <c r="S11" s="92">
        <f t="shared" si="5"/>
        <v>0</v>
      </c>
      <c r="U11" s="12"/>
    </row>
    <row r="12" ht="21.75" hidden="1" customHeight="1">
      <c r="A12" s="13">
        <v>10.0</v>
      </c>
      <c r="B12" s="997"/>
      <c r="C12" s="14"/>
      <c r="D12" s="13">
        <v>3.81401100124583E14</v>
      </c>
      <c r="E12" s="90"/>
      <c r="F12" s="998"/>
      <c r="G12" s="998"/>
      <c r="H12" s="90"/>
      <c r="I12" s="90"/>
      <c r="J12" s="90"/>
      <c r="K12" s="90"/>
      <c r="L12" s="90"/>
      <c r="M12" s="999"/>
      <c r="N12" s="13" t="str">
        <f t="shared" si="4"/>
        <v/>
      </c>
      <c r="O12" s="1000"/>
      <c r="P12" s="90"/>
      <c r="Q12" s="322"/>
      <c r="R12" s="90"/>
      <c r="S12" s="92">
        <f t="shared" si="5"/>
        <v>0</v>
      </c>
      <c r="T12" s="113"/>
      <c r="U12" s="144"/>
      <c r="V12" s="113"/>
      <c r="W12" s="113"/>
      <c r="X12" s="113"/>
      <c r="Y12" s="113"/>
      <c r="Z12" s="113"/>
      <c r="AA12" s="113"/>
      <c r="AB12" s="113"/>
      <c r="AC12" s="113"/>
      <c r="AD12" s="113"/>
      <c r="AE12" s="113"/>
    </row>
    <row r="13" hidden="1">
      <c r="A13" s="13">
        <v>11.0</v>
      </c>
      <c r="B13" s="121"/>
      <c r="C13" s="14"/>
      <c r="D13" s="13">
        <v>3.81401100124583E14</v>
      </c>
      <c r="E13" s="95"/>
      <c r="F13" s="95"/>
      <c r="G13" s="95"/>
      <c r="H13" s="116"/>
      <c r="I13" s="12"/>
      <c r="J13" s="95"/>
      <c r="K13" s="95"/>
      <c r="L13" s="95"/>
      <c r="M13" s="93"/>
      <c r="N13" s="13" t="str">
        <f t="shared" si="4"/>
        <v/>
      </c>
      <c r="O13" s="96"/>
      <c r="P13" s="95"/>
      <c r="Q13" s="97"/>
      <c r="R13" s="95"/>
      <c r="S13" s="92">
        <f t="shared" si="5"/>
        <v>0</v>
      </c>
      <c r="U13" s="12"/>
    </row>
    <row r="14" hidden="1">
      <c r="A14" s="13">
        <v>12.0</v>
      </c>
      <c r="B14" s="121"/>
      <c r="C14" s="14"/>
      <c r="D14" s="13">
        <v>3.81401100124583E14</v>
      </c>
      <c r="E14" s="13"/>
      <c r="F14" s="122"/>
      <c r="G14" s="122"/>
      <c r="H14" s="122"/>
      <c r="I14" s="122"/>
      <c r="J14" s="296"/>
      <c r="K14" s="13"/>
      <c r="L14" s="13"/>
      <c r="M14" s="91"/>
      <c r="N14" s="13" t="str">
        <f t="shared" si="4"/>
        <v/>
      </c>
      <c r="O14" s="13"/>
      <c r="P14" s="95"/>
      <c r="Q14" s="97"/>
      <c r="R14" s="13"/>
      <c r="S14" s="92">
        <f t="shared" si="5"/>
        <v>0</v>
      </c>
      <c r="U14" s="12"/>
    </row>
    <row r="15" hidden="1">
      <c r="A15" s="13">
        <v>13.0</v>
      </c>
      <c r="B15" s="121"/>
      <c r="C15" s="14"/>
      <c r="D15" s="13">
        <v>3.81401100124583E14</v>
      </c>
      <c r="E15" s="13"/>
      <c r="F15" s="122"/>
      <c r="G15" s="122"/>
      <c r="H15" s="122"/>
      <c r="I15" s="122"/>
      <c r="J15" s="296"/>
      <c r="K15" s="13"/>
      <c r="L15" s="13"/>
      <c r="M15" s="13"/>
      <c r="N15" s="13" t="str">
        <f t="shared" si="4"/>
        <v/>
      </c>
      <c r="O15" s="13"/>
      <c r="P15" s="13"/>
      <c r="Q15" s="97"/>
      <c r="R15" s="13"/>
      <c r="S15" s="92">
        <f t="shared" si="5"/>
        <v>0</v>
      </c>
    </row>
    <row r="16" hidden="1">
      <c r="A16" s="13">
        <v>14.0</v>
      </c>
      <c r="B16" s="121"/>
      <c r="C16" s="14"/>
      <c r="D16" s="13">
        <v>3.81401100124583E14</v>
      </c>
      <c r="E16" s="13"/>
      <c r="F16" s="122"/>
      <c r="G16" s="122"/>
      <c r="H16" s="122"/>
      <c r="I16" s="122"/>
      <c r="J16" s="296"/>
      <c r="K16" s="13"/>
      <c r="L16" s="13"/>
      <c r="M16" s="13"/>
      <c r="N16" s="13" t="str">
        <f t="shared" si="4"/>
        <v/>
      </c>
      <c r="O16" s="13"/>
      <c r="P16" s="13"/>
      <c r="Q16" s="97"/>
      <c r="R16" s="13"/>
      <c r="S16" s="92">
        <f t="shared" si="5"/>
        <v>0</v>
      </c>
    </row>
    <row r="17" hidden="1">
      <c r="A17" s="13">
        <v>15.0</v>
      </c>
      <c r="B17" s="14"/>
      <c r="C17" s="14"/>
      <c r="D17" s="13">
        <v>3.81401100124583E14</v>
      </c>
      <c r="E17" s="13"/>
      <c r="F17" s="13"/>
      <c r="G17" s="13"/>
      <c r="H17" s="13"/>
      <c r="I17" s="13"/>
      <c r="J17" s="13"/>
      <c r="K17" s="13"/>
      <c r="L17" s="13"/>
      <c r="M17" s="13"/>
      <c r="N17" s="13" t="str">
        <f t="shared" si="4"/>
        <v/>
      </c>
      <c r="O17" s="13"/>
      <c r="P17" s="13"/>
      <c r="Q17" s="97"/>
      <c r="R17" s="13"/>
      <c r="S17" s="92">
        <f t="shared" si="5"/>
        <v>0</v>
      </c>
      <c r="U17" s="12"/>
    </row>
    <row r="18" hidden="1">
      <c r="A18" s="13">
        <v>16.0</v>
      </c>
      <c r="B18" s="14"/>
      <c r="C18" s="14"/>
      <c r="D18" s="13">
        <v>3.81401100124583E14</v>
      </c>
      <c r="E18" s="13"/>
      <c r="F18" s="13"/>
      <c r="G18" s="13"/>
      <c r="H18" s="13"/>
      <c r="I18" s="13"/>
      <c r="J18" s="13"/>
      <c r="K18" s="13"/>
      <c r="L18" s="13"/>
      <c r="M18" s="13"/>
      <c r="N18" s="13" t="str">
        <f t="shared" si="4"/>
        <v/>
      </c>
      <c r="O18" s="13"/>
      <c r="P18" s="13"/>
      <c r="Q18" s="97"/>
      <c r="R18" s="13"/>
      <c r="S18" s="92">
        <f t="shared" si="5"/>
        <v>0</v>
      </c>
    </row>
    <row r="19" hidden="1">
      <c r="A19" s="13">
        <v>17.0</v>
      </c>
      <c r="B19" s="14"/>
      <c r="C19" s="14"/>
      <c r="D19" s="13">
        <v>3.81401100124583E14</v>
      </c>
      <c r="E19" s="13"/>
      <c r="F19" s="122"/>
      <c r="G19" s="122"/>
      <c r="H19" s="122"/>
      <c r="I19" s="122"/>
      <c r="J19" s="296"/>
      <c r="K19" s="13"/>
      <c r="L19" s="13"/>
      <c r="M19" s="13"/>
      <c r="N19" s="13" t="str">
        <f t="shared" si="4"/>
        <v/>
      </c>
      <c r="O19" s="13"/>
      <c r="P19" s="13"/>
      <c r="Q19" s="97"/>
      <c r="R19" s="13"/>
      <c r="S19" s="92">
        <f t="shared" si="5"/>
        <v>0</v>
      </c>
    </row>
    <row r="20" hidden="1">
      <c r="A20" s="13">
        <v>18.0</v>
      </c>
      <c r="B20" s="14"/>
      <c r="C20" s="14"/>
      <c r="D20" s="13">
        <v>3.81401100124583E14</v>
      </c>
      <c r="E20" s="13"/>
      <c r="F20" s="122"/>
      <c r="G20" s="122"/>
      <c r="H20" s="122"/>
      <c r="I20" s="122"/>
      <c r="J20" s="296"/>
      <c r="K20" s="13"/>
      <c r="L20" s="13"/>
      <c r="M20" s="13"/>
      <c r="N20" s="13" t="str">
        <f t="shared" si="4"/>
        <v/>
      </c>
      <c r="O20" s="13"/>
      <c r="P20" s="13"/>
      <c r="Q20" s="97"/>
      <c r="R20" s="13"/>
      <c r="S20" s="92">
        <f t="shared" si="5"/>
        <v>0</v>
      </c>
      <c r="T20" s="12"/>
    </row>
    <row r="21" hidden="1">
      <c r="A21" s="13">
        <v>19.0</v>
      </c>
      <c r="B21" s="14"/>
      <c r="C21" s="14"/>
      <c r="D21" s="13">
        <v>3.81401100124583E14</v>
      </c>
      <c r="E21" s="13"/>
      <c r="F21" s="122"/>
      <c r="G21" s="122"/>
      <c r="H21" s="122"/>
      <c r="I21" s="122"/>
      <c r="J21" s="13"/>
      <c r="K21" s="13"/>
      <c r="L21" s="13"/>
      <c r="M21" s="13"/>
      <c r="N21" s="95"/>
      <c r="O21" s="13"/>
      <c r="P21" s="13"/>
      <c r="Q21" s="97"/>
      <c r="R21" s="13"/>
      <c r="S21" s="92">
        <f t="shared" si="5"/>
        <v>0</v>
      </c>
      <c r="U21" s="12"/>
    </row>
    <row r="22" hidden="1">
      <c r="A22" s="13">
        <v>20.0</v>
      </c>
      <c r="B22" s="14"/>
      <c r="C22" s="14"/>
      <c r="D22" s="13">
        <v>3.81401100124583E14</v>
      </c>
      <c r="E22" s="13"/>
      <c r="F22" s="13"/>
      <c r="G22" s="13"/>
      <c r="H22" s="13"/>
      <c r="I22" s="13"/>
      <c r="J22" s="13"/>
      <c r="K22" s="13"/>
      <c r="L22" s="13"/>
      <c r="M22" s="13"/>
      <c r="N22" s="95"/>
      <c r="O22" s="13"/>
      <c r="P22" s="13"/>
      <c r="Q22" s="97"/>
      <c r="R22" s="13"/>
      <c r="S22" s="92">
        <f t="shared" si="5"/>
        <v>0</v>
      </c>
    </row>
    <row r="23" hidden="1">
      <c r="A23" s="13">
        <v>21.0</v>
      </c>
      <c r="B23" s="14"/>
      <c r="C23" s="14"/>
      <c r="D23" s="13">
        <v>3.81401100124583E14</v>
      </c>
      <c r="E23" s="13"/>
      <c r="F23" s="13"/>
      <c r="G23" s="13"/>
      <c r="H23" s="13"/>
      <c r="I23" s="13"/>
      <c r="J23" s="13"/>
      <c r="K23" s="13"/>
      <c r="L23" s="13"/>
      <c r="M23" s="13"/>
      <c r="N23" s="95"/>
      <c r="O23" s="13"/>
      <c r="P23" s="13"/>
      <c r="Q23" s="97"/>
      <c r="R23" s="13"/>
      <c r="S23" s="92">
        <f t="shared" si="5"/>
        <v>0</v>
      </c>
    </row>
    <row r="24" hidden="1">
      <c r="A24" s="13">
        <v>22.0</v>
      </c>
      <c r="B24" s="14"/>
      <c r="C24" s="14"/>
      <c r="D24" s="13">
        <v>3.81401100124583E14</v>
      </c>
      <c r="E24" s="13"/>
      <c r="F24" s="122"/>
      <c r="G24" s="122"/>
      <c r="H24" s="122"/>
      <c r="I24" s="122"/>
      <c r="J24" s="296"/>
      <c r="K24" s="13"/>
      <c r="L24" s="13"/>
      <c r="M24" s="13"/>
      <c r="N24" s="95"/>
      <c r="O24" s="13"/>
      <c r="P24" s="13"/>
      <c r="Q24" s="97"/>
      <c r="R24" s="13"/>
      <c r="S24" s="92">
        <f t="shared" si="5"/>
        <v>0</v>
      </c>
      <c r="U24" s="12"/>
    </row>
    <row r="25" hidden="1">
      <c r="A25" s="13">
        <v>23.0</v>
      </c>
      <c r="B25" s="14"/>
      <c r="C25" s="14"/>
      <c r="D25" s="13">
        <v>3.81401100124583E14</v>
      </c>
      <c r="E25" s="13"/>
      <c r="F25" s="122"/>
      <c r="G25" s="122"/>
      <c r="H25" s="13"/>
      <c r="I25" s="122"/>
      <c r="J25" s="122"/>
      <c r="K25" s="13"/>
      <c r="L25" s="13"/>
      <c r="M25" s="13"/>
      <c r="N25" s="95"/>
      <c r="O25" s="300"/>
      <c r="P25" s="13"/>
      <c r="Q25" s="97"/>
      <c r="R25" s="13"/>
      <c r="S25" s="92">
        <f t="shared" si="5"/>
        <v>0</v>
      </c>
      <c r="T25" s="12"/>
    </row>
    <row r="26" hidden="1">
      <c r="A26" s="13">
        <v>24.0</v>
      </c>
      <c r="B26" s="14"/>
      <c r="C26" s="14"/>
      <c r="D26" s="13">
        <v>3.81401100124583E14</v>
      </c>
      <c r="E26" s="13"/>
      <c r="F26" s="122"/>
      <c r="G26" s="122"/>
      <c r="H26" s="122"/>
      <c r="I26" s="122"/>
      <c r="J26" s="13"/>
      <c r="K26" s="13"/>
      <c r="L26" s="13"/>
      <c r="M26" s="13"/>
      <c r="N26" s="95"/>
      <c r="O26" s="13"/>
      <c r="P26" s="13"/>
      <c r="Q26" s="97"/>
      <c r="R26" s="13"/>
      <c r="S26" s="92">
        <f t="shared" si="5"/>
        <v>0</v>
      </c>
      <c r="T26" s="12"/>
    </row>
    <row r="27" hidden="1">
      <c r="A27" s="13">
        <v>25.0</v>
      </c>
      <c r="B27" s="14"/>
      <c r="C27" s="14"/>
      <c r="D27" s="13">
        <v>3.81401100124583E14</v>
      </c>
      <c r="E27" s="13"/>
      <c r="F27" s="13"/>
      <c r="G27" s="13"/>
      <c r="H27" s="122"/>
      <c r="I27" s="13"/>
      <c r="J27" s="13"/>
      <c r="K27" s="13"/>
      <c r="L27" s="13"/>
      <c r="M27" s="13"/>
      <c r="N27" s="95"/>
      <c r="O27" s="13"/>
      <c r="P27" s="13"/>
      <c r="Q27" s="97"/>
      <c r="R27" s="13"/>
      <c r="S27" s="92">
        <f t="shared" si="5"/>
        <v>0</v>
      </c>
      <c r="U27" s="12"/>
    </row>
    <row r="28" hidden="1">
      <c r="A28" s="13">
        <v>26.0</v>
      </c>
      <c r="B28" s="14"/>
      <c r="C28" s="14"/>
      <c r="D28" s="13">
        <v>3.81401100124583E14</v>
      </c>
      <c r="E28" s="13"/>
      <c r="F28" s="13"/>
      <c r="G28" s="13"/>
      <c r="H28" s="13"/>
      <c r="I28" s="13"/>
      <c r="J28" s="13"/>
      <c r="K28" s="13"/>
      <c r="L28" s="13"/>
      <c r="M28" s="13"/>
      <c r="N28" s="95"/>
      <c r="O28" s="300"/>
      <c r="P28" s="13"/>
      <c r="Q28" s="97"/>
      <c r="R28" s="13"/>
      <c r="S28" s="92">
        <f t="shared" si="5"/>
        <v>0</v>
      </c>
      <c r="U28" s="12"/>
    </row>
    <row r="29" hidden="1">
      <c r="A29" s="13">
        <v>27.0</v>
      </c>
      <c r="B29" s="14"/>
      <c r="C29" s="14"/>
      <c r="D29" s="13">
        <v>3.81401100124583E14</v>
      </c>
      <c r="E29" s="13"/>
      <c r="F29" s="122"/>
      <c r="G29" s="122"/>
      <c r="H29" s="122"/>
      <c r="I29" s="122"/>
      <c r="J29" s="122"/>
      <c r="K29" s="13"/>
      <c r="L29" s="13"/>
      <c r="M29" s="13"/>
      <c r="N29" s="95"/>
      <c r="O29" s="13"/>
      <c r="P29" s="13"/>
      <c r="Q29" s="97"/>
      <c r="R29" s="13"/>
      <c r="S29" s="92">
        <f t="shared" si="5"/>
        <v>0</v>
      </c>
      <c r="T29" s="12"/>
    </row>
    <row r="30" hidden="1">
      <c r="A30" s="13">
        <v>28.0</v>
      </c>
      <c r="B30" s="14"/>
      <c r="C30" s="14"/>
      <c r="D30" s="13">
        <v>3.81401100124583E14</v>
      </c>
      <c r="E30" s="13"/>
      <c r="F30" s="122"/>
      <c r="G30" s="122"/>
      <c r="H30" s="122"/>
      <c r="I30" s="122"/>
      <c r="J30" s="122"/>
      <c r="K30" s="13"/>
      <c r="L30" s="13"/>
      <c r="M30" s="13"/>
      <c r="N30" s="95"/>
      <c r="O30" s="13"/>
      <c r="P30" s="13"/>
      <c r="Q30" s="97"/>
      <c r="R30" s="13"/>
      <c r="S30" s="92">
        <f t="shared" si="5"/>
        <v>0</v>
      </c>
      <c r="T30" s="12"/>
    </row>
    <row r="31" hidden="1">
      <c r="A31" s="13">
        <v>29.0</v>
      </c>
      <c r="B31" s="14"/>
      <c r="C31" s="13"/>
      <c r="D31" s="13">
        <v>3.81401100124583E14</v>
      </c>
      <c r="E31" s="13"/>
      <c r="F31" s="13"/>
      <c r="G31" s="13"/>
      <c r="H31" s="13"/>
      <c r="I31" s="13"/>
      <c r="J31" s="13"/>
      <c r="K31" s="13"/>
      <c r="L31" s="13"/>
      <c r="M31" s="13"/>
      <c r="N31" s="95"/>
      <c r="O31" s="13"/>
      <c r="P31" s="13"/>
      <c r="Q31" s="97"/>
      <c r="R31" s="13"/>
      <c r="S31" s="92">
        <f t="shared" si="5"/>
        <v>0</v>
      </c>
      <c r="T31" s="12"/>
    </row>
    <row r="32" hidden="1">
      <c r="A32" s="13">
        <v>30.0</v>
      </c>
      <c r="B32" s="14"/>
      <c r="C32" s="14"/>
      <c r="D32" s="13">
        <v>3.81401100124583E14</v>
      </c>
      <c r="E32" s="13"/>
      <c r="F32" s="13"/>
      <c r="G32" s="13"/>
      <c r="H32" s="13"/>
      <c r="I32" s="13"/>
      <c r="J32" s="13"/>
      <c r="K32" s="13"/>
      <c r="L32" s="13"/>
      <c r="M32" s="13"/>
      <c r="N32" s="95"/>
      <c r="O32" s="13"/>
      <c r="P32" s="13"/>
      <c r="Q32" s="97"/>
      <c r="R32" s="13"/>
      <c r="S32" s="92">
        <f t="shared" si="5"/>
        <v>0</v>
      </c>
    </row>
    <row r="33" hidden="1">
      <c r="A33" s="13">
        <v>31.0</v>
      </c>
      <c r="B33" s="14"/>
      <c r="C33" s="14"/>
      <c r="D33" s="13">
        <v>3.81401100124583E14</v>
      </c>
      <c r="E33" s="13"/>
      <c r="F33" s="122"/>
      <c r="G33" s="122"/>
      <c r="H33" s="122"/>
      <c r="I33" s="122"/>
      <c r="J33" s="122"/>
      <c r="K33" s="13"/>
      <c r="L33" s="13"/>
      <c r="M33" s="13"/>
      <c r="N33" s="95"/>
      <c r="O33" s="13"/>
      <c r="P33" s="13"/>
      <c r="Q33" s="97"/>
      <c r="R33" s="13"/>
      <c r="S33" s="92">
        <f t="shared" si="5"/>
        <v>0</v>
      </c>
      <c r="U33" s="12"/>
    </row>
    <row r="34" hidden="1">
      <c r="A34" s="13">
        <v>32.0</v>
      </c>
      <c r="B34" s="14"/>
      <c r="C34" s="14"/>
      <c r="D34" s="13">
        <v>3.81401100124583E14</v>
      </c>
      <c r="E34" s="13"/>
      <c r="F34" s="122"/>
      <c r="G34" s="122"/>
      <c r="H34" s="122"/>
      <c r="I34" s="122"/>
      <c r="J34" s="296"/>
      <c r="K34" s="13"/>
      <c r="L34" s="13"/>
      <c r="M34" s="13"/>
      <c r="N34" s="95"/>
      <c r="O34" s="300"/>
      <c r="P34" s="13"/>
      <c r="Q34" s="97"/>
      <c r="R34" s="13"/>
      <c r="S34" s="92">
        <f t="shared" si="5"/>
        <v>0</v>
      </c>
      <c r="T34" s="12"/>
    </row>
    <row r="35" hidden="1">
      <c r="A35" s="13">
        <v>33.0</v>
      </c>
      <c r="B35" s="14"/>
      <c r="C35" s="14"/>
      <c r="D35" s="13">
        <v>3.81401100124583E14</v>
      </c>
      <c r="E35" s="13"/>
      <c r="F35" s="13"/>
      <c r="G35" s="13"/>
      <c r="H35" s="13"/>
      <c r="I35" s="13"/>
      <c r="J35" s="13"/>
      <c r="K35" s="13"/>
      <c r="L35" s="13"/>
      <c r="M35" s="13"/>
      <c r="N35" s="95"/>
      <c r="O35" s="13"/>
      <c r="P35" s="13"/>
      <c r="Q35" s="97"/>
      <c r="R35" s="13"/>
      <c r="S35" s="92">
        <f t="shared" si="5"/>
        <v>0</v>
      </c>
      <c r="T35" s="12"/>
    </row>
    <row r="36" hidden="1">
      <c r="A36" s="13">
        <v>34.0</v>
      </c>
      <c r="B36" s="14"/>
      <c r="C36" s="14"/>
      <c r="D36" s="13">
        <v>3.81401100124583E14</v>
      </c>
      <c r="E36" s="13"/>
      <c r="F36" s="122"/>
      <c r="G36" s="13"/>
      <c r="H36" s="13"/>
      <c r="I36" s="13"/>
      <c r="J36" s="13"/>
      <c r="K36" s="13"/>
      <c r="L36" s="13"/>
      <c r="M36" s="13"/>
      <c r="N36" s="95"/>
      <c r="O36" s="13"/>
      <c r="P36" s="13"/>
      <c r="Q36" s="97"/>
      <c r="R36" s="13"/>
      <c r="S36" s="92">
        <f t="shared" si="5"/>
        <v>0</v>
      </c>
      <c r="U36" s="12"/>
    </row>
    <row r="37" hidden="1">
      <c r="A37" s="13">
        <v>35.0</v>
      </c>
      <c r="B37" s="14"/>
      <c r="C37" s="14"/>
      <c r="D37" s="13">
        <v>3.81401100124583E14</v>
      </c>
      <c r="E37" s="13"/>
      <c r="F37" s="122"/>
      <c r="G37" s="122"/>
      <c r="H37" s="122"/>
      <c r="I37" s="122"/>
      <c r="J37" s="122"/>
      <c r="K37" s="13"/>
      <c r="L37" s="13"/>
      <c r="M37" s="13"/>
      <c r="N37" s="95"/>
      <c r="O37" s="13"/>
      <c r="P37" s="13"/>
      <c r="Q37" s="97"/>
      <c r="R37" s="13"/>
      <c r="S37" s="92">
        <f t="shared" si="5"/>
        <v>0</v>
      </c>
    </row>
    <row r="38" hidden="1">
      <c r="A38" s="13">
        <v>36.0</v>
      </c>
      <c r="B38" s="14"/>
      <c r="C38" s="14"/>
      <c r="D38" s="13">
        <v>3.81401100124583E14</v>
      </c>
      <c r="E38" s="13"/>
      <c r="F38" s="122"/>
      <c r="G38" s="122"/>
      <c r="H38" s="122"/>
      <c r="I38" s="122"/>
      <c r="J38" s="648"/>
      <c r="K38" s="13"/>
      <c r="L38" s="13"/>
      <c r="M38" s="13"/>
      <c r="N38" s="95"/>
      <c r="O38" s="13"/>
      <c r="P38" s="13"/>
      <c r="Q38" s="97"/>
      <c r="R38" s="13"/>
      <c r="S38" s="92">
        <f t="shared" si="5"/>
        <v>0</v>
      </c>
      <c r="T38" s="12"/>
    </row>
    <row r="39" hidden="1">
      <c r="A39" s="13">
        <v>37.0</v>
      </c>
      <c r="B39" s="14"/>
      <c r="C39" s="14"/>
      <c r="D39" s="13">
        <v>3.81401100124583E14</v>
      </c>
      <c r="E39" s="13"/>
      <c r="F39" s="13"/>
      <c r="G39" s="13"/>
      <c r="H39" s="13"/>
      <c r="I39" s="13"/>
      <c r="J39" s="13"/>
      <c r="K39" s="13"/>
      <c r="L39" s="15"/>
      <c r="M39" s="13"/>
      <c r="N39" s="95"/>
      <c r="O39" s="15"/>
      <c r="P39" s="13"/>
      <c r="Q39" s="97"/>
      <c r="R39" s="91"/>
      <c r="S39" s="92">
        <f t="shared" si="5"/>
        <v>0</v>
      </c>
      <c r="T39" s="154"/>
      <c r="U39" s="109"/>
    </row>
    <row r="40" hidden="1">
      <c r="A40" s="13">
        <v>38.0</v>
      </c>
      <c r="B40" s="14"/>
      <c r="C40" s="14"/>
      <c r="D40" s="13">
        <v>3.81401100124583E14</v>
      </c>
      <c r="E40" s="13"/>
      <c r="F40" s="13"/>
      <c r="G40" s="13"/>
      <c r="H40" s="13"/>
      <c r="I40" s="13"/>
      <c r="J40" s="13"/>
      <c r="K40" s="13"/>
      <c r="L40" s="13"/>
      <c r="M40" s="13"/>
      <c r="N40" s="95"/>
      <c r="O40" s="15"/>
      <c r="P40" s="13"/>
      <c r="Q40" s="97"/>
      <c r="R40" s="13"/>
      <c r="S40" s="92">
        <f t="shared" si="5"/>
        <v>0</v>
      </c>
      <c r="T40" s="154"/>
      <c r="U40" s="109"/>
    </row>
    <row r="41" hidden="1">
      <c r="A41" s="13">
        <v>39.0</v>
      </c>
      <c r="B41" s="14"/>
      <c r="C41" s="14"/>
      <c r="D41" s="13">
        <v>3.81401100124583E14</v>
      </c>
      <c r="E41" s="13"/>
      <c r="F41" s="13"/>
      <c r="G41" s="13"/>
      <c r="H41" s="13"/>
      <c r="I41" s="13"/>
      <c r="J41" s="13"/>
      <c r="K41" s="13"/>
      <c r="L41" s="13"/>
      <c r="M41" s="13"/>
      <c r="N41" s="95"/>
      <c r="O41" s="15"/>
      <c r="P41" s="13"/>
      <c r="Q41" s="97"/>
      <c r="R41" s="13"/>
      <c r="S41" s="92">
        <f t="shared" si="5"/>
        <v>0</v>
      </c>
      <c r="T41" s="154"/>
      <c r="U41" s="109"/>
    </row>
    <row r="42" hidden="1">
      <c r="A42" s="13">
        <v>40.0</v>
      </c>
      <c r="B42" s="14"/>
      <c r="C42" s="14"/>
      <c r="D42" s="13">
        <v>3.81401100124583E14</v>
      </c>
      <c r="E42" s="13"/>
      <c r="F42" s="122"/>
      <c r="G42" s="122"/>
      <c r="H42" s="122"/>
      <c r="I42" s="122"/>
      <c r="J42" s="13"/>
      <c r="K42" s="13"/>
      <c r="L42" s="13"/>
      <c r="M42" s="13"/>
      <c r="N42" s="95"/>
      <c r="O42" s="13"/>
      <c r="P42" s="13"/>
      <c r="Q42" s="97"/>
      <c r="R42" s="13"/>
      <c r="S42" s="92">
        <f t="shared" si="5"/>
        <v>0</v>
      </c>
      <c r="T42" s="12"/>
    </row>
    <row r="43" hidden="1">
      <c r="A43" s="13">
        <v>41.0</v>
      </c>
      <c r="B43" s="14"/>
      <c r="C43" s="14"/>
      <c r="D43" s="13">
        <v>3.81401100124583E14</v>
      </c>
      <c r="E43" s="13"/>
      <c r="F43" s="13"/>
      <c r="G43" s="13"/>
      <c r="H43" s="13"/>
      <c r="I43" s="13"/>
      <c r="J43" s="13"/>
      <c r="K43" s="13"/>
      <c r="L43" s="13"/>
      <c r="M43" s="13"/>
      <c r="N43" s="95"/>
      <c r="O43" s="13"/>
      <c r="P43" s="13"/>
      <c r="Q43" s="97"/>
      <c r="R43" s="13"/>
      <c r="S43" s="92">
        <f t="shared" si="5"/>
        <v>0</v>
      </c>
      <c r="T43" s="12"/>
    </row>
    <row r="44" hidden="1">
      <c r="A44" s="13">
        <v>42.0</v>
      </c>
      <c r="B44" s="14"/>
      <c r="C44" s="14"/>
      <c r="D44" s="13">
        <v>3.81401100124583E14</v>
      </c>
      <c r="E44" s="13"/>
      <c r="F44" s="13"/>
      <c r="G44" s="13"/>
      <c r="H44" s="13"/>
      <c r="I44" s="13"/>
      <c r="J44" s="13"/>
      <c r="K44" s="13"/>
      <c r="L44" s="13"/>
      <c r="M44" s="13"/>
      <c r="N44" s="95"/>
      <c r="O44" s="15"/>
      <c r="P44" s="13"/>
      <c r="Q44" s="97"/>
      <c r="R44" s="13"/>
      <c r="S44" s="92">
        <f t="shared" si="5"/>
        <v>0</v>
      </c>
      <c r="T44" s="92"/>
      <c r="U44" s="109"/>
    </row>
    <row r="45" hidden="1">
      <c r="A45" s="13">
        <v>43.0</v>
      </c>
      <c r="B45" s="14"/>
      <c r="C45" s="14"/>
      <c r="D45" s="13">
        <v>3.81401100124583E14</v>
      </c>
      <c r="E45" s="13"/>
      <c r="F45" s="122"/>
      <c r="G45" s="122"/>
      <c r="H45" s="122"/>
      <c r="I45" s="122"/>
      <c r="J45" s="122"/>
      <c r="K45" s="13"/>
      <c r="L45" s="13"/>
      <c r="M45" s="13"/>
      <c r="N45" s="95"/>
      <c r="O45" s="15"/>
      <c r="P45" s="13"/>
      <c r="Q45" s="97"/>
      <c r="R45" s="13"/>
      <c r="S45" s="92">
        <f t="shared" si="5"/>
        <v>0</v>
      </c>
      <c r="T45" s="92"/>
      <c r="U45" s="109"/>
    </row>
    <row r="46" hidden="1">
      <c r="A46" s="13">
        <v>44.0</v>
      </c>
      <c r="B46" s="14"/>
      <c r="C46" s="14"/>
      <c r="D46" s="13">
        <v>3.81401100124583E14</v>
      </c>
      <c r="E46" s="13"/>
      <c r="F46" s="13"/>
      <c r="G46" s="13"/>
      <c r="H46" s="13"/>
      <c r="I46" s="13"/>
      <c r="J46" s="13"/>
      <c r="K46" s="13"/>
      <c r="L46" s="13"/>
      <c r="M46" s="78"/>
      <c r="N46" s="95"/>
      <c r="O46" s="300"/>
      <c r="P46" s="13"/>
      <c r="Q46" s="97"/>
      <c r="R46" s="13"/>
      <c r="S46" s="92">
        <f t="shared" si="5"/>
        <v>0</v>
      </c>
      <c r="T46" s="108"/>
      <c r="U46" s="109"/>
    </row>
    <row r="47" hidden="1">
      <c r="A47" s="13">
        <v>45.0</v>
      </c>
      <c r="B47" s="14"/>
      <c r="C47" s="14"/>
      <c r="D47" s="13">
        <v>3.81401100124583E14</v>
      </c>
      <c r="E47" s="13"/>
      <c r="F47" s="13"/>
      <c r="G47" s="13"/>
      <c r="H47" s="13"/>
      <c r="I47" s="13"/>
      <c r="J47" s="13"/>
      <c r="K47" s="13"/>
      <c r="L47" s="15"/>
      <c r="M47" s="13"/>
      <c r="N47" s="95"/>
      <c r="O47" s="15"/>
      <c r="P47" s="13"/>
      <c r="Q47" s="97"/>
      <c r="R47" s="13"/>
      <c r="S47" s="92">
        <f t="shared" si="5"/>
        <v>0</v>
      </c>
      <c r="T47" s="108"/>
      <c r="U47" s="109"/>
    </row>
    <row r="48" hidden="1">
      <c r="A48" s="13">
        <v>46.0</v>
      </c>
      <c r="B48" s="14"/>
      <c r="C48" s="14"/>
      <c r="D48" s="13">
        <v>3.81401100124583E14</v>
      </c>
      <c r="E48" s="13"/>
      <c r="F48" s="13"/>
      <c r="G48" s="13"/>
      <c r="H48" s="13"/>
      <c r="I48" s="13"/>
      <c r="J48" s="13"/>
      <c r="K48" s="13"/>
      <c r="L48" s="15"/>
      <c r="M48" s="13"/>
      <c r="N48" s="95"/>
      <c r="O48" s="15"/>
      <c r="P48" s="13"/>
      <c r="Q48" s="97"/>
      <c r="R48" s="13"/>
      <c r="S48" s="92">
        <f t="shared" si="5"/>
        <v>0</v>
      </c>
      <c r="T48" s="108"/>
      <c r="U48" s="109"/>
    </row>
    <row r="49" hidden="1">
      <c r="A49" s="13">
        <v>47.0</v>
      </c>
      <c r="B49" s="14"/>
      <c r="C49" s="14"/>
      <c r="D49" s="13">
        <v>3.81401100124583E14</v>
      </c>
      <c r="E49" s="13"/>
      <c r="F49" s="13"/>
      <c r="G49" s="13"/>
      <c r="H49" s="13"/>
      <c r="I49" s="13"/>
      <c r="J49" s="13"/>
      <c r="K49" s="13"/>
      <c r="L49" s="15"/>
      <c r="M49" s="13"/>
      <c r="N49" s="95"/>
      <c r="O49" s="15"/>
      <c r="P49" s="13"/>
      <c r="Q49" s="97"/>
      <c r="R49" s="13"/>
      <c r="S49" s="92">
        <f t="shared" si="5"/>
        <v>0</v>
      </c>
      <c r="T49" s="108"/>
      <c r="U49" s="109"/>
    </row>
    <row r="50" hidden="1">
      <c r="A50" s="13">
        <v>48.0</v>
      </c>
      <c r="B50" s="14"/>
      <c r="C50" s="14"/>
      <c r="D50" s="13">
        <v>3.81401100124583E14</v>
      </c>
      <c r="E50" s="13"/>
      <c r="F50" s="13"/>
      <c r="G50" s="13"/>
      <c r="H50" s="13"/>
      <c r="I50" s="13"/>
      <c r="J50" s="13"/>
      <c r="K50" s="13"/>
      <c r="L50" s="15"/>
      <c r="M50" s="13"/>
      <c r="N50" s="95"/>
      <c r="O50" s="15"/>
      <c r="P50" s="13"/>
      <c r="Q50" s="97"/>
      <c r="R50" s="13"/>
      <c r="S50" s="92">
        <f t="shared" si="5"/>
        <v>0</v>
      </c>
      <c r="T50" s="108"/>
      <c r="U50" s="109"/>
    </row>
    <row r="51" hidden="1">
      <c r="A51" s="13">
        <v>49.0</v>
      </c>
      <c r="B51" s="14"/>
      <c r="C51" s="14"/>
      <c r="D51" s="13">
        <v>3.81401100124583E14</v>
      </c>
      <c r="E51" s="13"/>
      <c r="F51" s="13"/>
      <c r="G51" s="13"/>
      <c r="H51" s="13"/>
      <c r="I51" s="13"/>
      <c r="J51" s="15"/>
      <c r="K51" s="13"/>
      <c r="L51" s="15"/>
      <c r="M51" s="13"/>
      <c r="N51" s="95"/>
      <c r="O51" s="15"/>
      <c r="P51" s="13"/>
      <c r="Q51" s="97"/>
      <c r="R51" s="13"/>
      <c r="S51" s="92">
        <f t="shared" si="5"/>
        <v>0</v>
      </c>
      <c r="T51" s="108"/>
      <c r="U51" s="109"/>
    </row>
    <row r="52" hidden="1">
      <c r="A52" s="13">
        <v>50.0</v>
      </c>
      <c r="B52" s="14"/>
      <c r="C52" s="14"/>
      <c r="D52" s="13">
        <v>3.81401100124583E14</v>
      </c>
      <c r="E52" s="13"/>
      <c r="F52" s="13"/>
      <c r="G52" s="13"/>
      <c r="H52" s="13"/>
      <c r="I52" s="13"/>
      <c r="J52" s="15"/>
      <c r="K52" s="13"/>
      <c r="L52" s="15"/>
      <c r="M52" s="13"/>
      <c r="N52" s="95"/>
      <c r="O52" s="15"/>
      <c r="P52" s="13"/>
      <c r="Q52" s="97"/>
      <c r="R52" s="13"/>
      <c r="S52" s="92">
        <f t="shared" si="5"/>
        <v>0</v>
      </c>
      <c r="T52" s="108"/>
    </row>
    <row r="53" hidden="1">
      <c r="A53" s="13">
        <v>51.0</v>
      </c>
      <c r="B53" s="14"/>
      <c r="C53" s="14"/>
      <c r="D53" s="13">
        <v>3.81401100124583E14</v>
      </c>
      <c r="E53" s="13"/>
      <c r="F53" s="13"/>
      <c r="G53" s="13"/>
      <c r="H53" s="13"/>
      <c r="I53" s="13"/>
      <c r="J53" s="15"/>
      <c r="K53" s="13"/>
      <c r="L53" s="15"/>
      <c r="M53" s="13"/>
      <c r="N53" s="95"/>
      <c r="O53" s="15"/>
      <c r="P53" s="13"/>
      <c r="Q53" s="97"/>
      <c r="R53" s="13"/>
      <c r="S53" s="92">
        <f t="shared" si="5"/>
        <v>0</v>
      </c>
      <c r="T53" s="108"/>
    </row>
    <row r="54" hidden="1">
      <c r="A54" s="13">
        <v>52.0</v>
      </c>
      <c r="B54" s="14"/>
      <c r="C54" s="14"/>
      <c r="D54" s="13">
        <v>3.81401100124583E14</v>
      </c>
      <c r="E54" s="13"/>
      <c r="F54" s="13"/>
      <c r="G54" s="13"/>
      <c r="H54" s="13"/>
      <c r="I54" s="13"/>
      <c r="J54" s="13"/>
      <c r="K54" s="13"/>
      <c r="L54" s="15"/>
      <c r="M54" s="13"/>
      <c r="N54" s="95"/>
      <c r="O54" s="15"/>
      <c r="P54" s="13"/>
      <c r="Q54" s="97"/>
      <c r="R54" s="13"/>
      <c r="S54" s="92">
        <f t="shared" si="5"/>
        <v>0</v>
      </c>
      <c r="T54" s="108"/>
    </row>
    <row r="55" hidden="1">
      <c r="A55" s="13">
        <v>53.0</v>
      </c>
      <c r="B55" s="14"/>
      <c r="C55" s="14"/>
      <c r="D55" s="13">
        <v>3.81401100124583E14</v>
      </c>
      <c r="E55" s="13"/>
      <c r="F55" s="13"/>
      <c r="G55" s="13"/>
      <c r="H55" s="13"/>
      <c r="I55" s="13"/>
      <c r="J55" s="13"/>
      <c r="K55" s="13"/>
      <c r="L55" s="15"/>
      <c r="M55" s="13"/>
      <c r="N55" s="95"/>
      <c r="O55" s="15"/>
      <c r="P55" s="13"/>
      <c r="Q55" s="97"/>
      <c r="R55" s="13"/>
      <c r="S55" s="92">
        <f t="shared" si="5"/>
        <v>0</v>
      </c>
      <c r="T55" s="108"/>
    </row>
    <row r="56" hidden="1">
      <c r="A56" s="13">
        <v>54.0</v>
      </c>
      <c r="B56" s="14"/>
      <c r="C56" s="14"/>
      <c r="D56" s="13">
        <v>3.81401100124583E14</v>
      </c>
      <c r="E56" s="13"/>
      <c r="F56" s="13"/>
      <c r="G56" s="13"/>
      <c r="H56" s="13"/>
      <c r="I56" s="13"/>
      <c r="J56" s="15"/>
      <c r="K56" s="13"/>
      <c r="L56" s="15"/>
      <c r="M56" s="13"/>
      <c r="N56" s="95"/>
      <c r="O56" s="15"/>
      <c r="P56" s="13"/>
      <c r="Q56" s="97"/>
      <c r="R56" s="13"/>
      <c r="S56" s="92">
        <f t="shared" si="5"/>
        <v>0</v>
      </c>
      <c r="T56" s="154"/>
    </row>
    <row r="57" hidden="1">
      <c r="A57" s="13">
        <v>55.0</v>
      </c>
      <c r="B57" s="14"/>
      <c r="C57" s="14"/>
      <c r="D57" s="13">
        <v>3.81401100124583E14</v>
      </c>
      <c r="E57" s="13"/>
      <c r="F57" s="13"/>
      <c r="G57" s="13"/>
      <c r="H57" s="13"/>
      <c r="I57" s="13"/>
      <c r="J57" s="13"/>
      <c r="K57" s="13"/>
      <c r="L57" s="15"/>
      <c r="M57" s="13"/>
      <c r="N57" s="95"/>
      <c r="O57" s="15"/>
      <c r="P57" s="13"/>
      <c r="Q57" s="97"/>
      <c r="R57" s="13"/>
      <c r="S57" s="92">
        <f t="shared" si="5"/>
        <v>0</v>
      </c>
      <c r="T57" s="154"/>
    </row>
    <row r="58" hidden="1">
      <c r="A58" s="13">
        <v>56.0</v>
      </c>
      <c r="B58" s="14"/>
      <c r="C58" s="14"/>
      <c r="D58" s="13">
        <v>3.81401100124583E14</v>
      </c>
      <c r="E58" s="13"/>
      <c r="F58" s="13"/>
      <c r="G58" s="13"/>
      <c r="H58" s="13"/>
      <c r="I58" s="13"/>
      <c r="J58" s="15"/>
      <c r="K58" s="13"/>
      <c r="L58" s="15"/>
      <c r="M58" s="13"/>
      <c r="N58" s="95"/>
      <c r="O58" s="15"/>
      <c r="P58" s="13"/>
      <c r="Q58" s="97"/>
      <c r="R58" s="13"/>
      <c r="S58" s="92">
        <f t="shared" si="5"/>
        <v>0</v>
      </c>
      <c r="T58" s="154"/>
    </row>
    <row r="59" hidden="1">
      <c r="A59" s="13">
        <v>57.0</v>
      </c>
      <c r="B59" s="14"/>
      <c r="C59" s="14"/>
      <c r="D59" s="13">
        <v>3.81401100124583E14</v>
      </c>
      <c r="E59" s="13"/>
      <c r="F59" s="13"/>
      <c r="G59" s="13"/>
      <c r="H59" s="13"/>
      <c r="I59" s="13"/>
      <c r="J59" s="13"/>
      <c r="K59" s="13"/>
      <c r="L59" s="15"/>
      <c r="M59" s="13"/>
      <c r="N59" s="95"/>
      <c r="O59" s="15"/>
      <c r="P59" s="13"/>
      <c r="Q59" s="97"/>
      <c r="R59" s="13"/>
      <c r="S59" s="92">
        <f t="shared" si="5"/>
        <v>0</v>
      </c>
      <c r="T59" s="108"/>
    </row>
    <row r="60" hidden="1">
      <c r="A60" s="13">
        <v>58.0</v>
      </c>
      <c r="B60" s="14"/>
      <c r="C60" s="14"/>
      <c r="D60" s="13">
        <v>3.81401100124583E14</v>
      </c>
      <c r="E60" s="13"/>
      <c r="F60" s="13"/>
      <c r="G60" s="13"/>
      <c r="H60" s="13"/>
      <c r="I60" s="13"/>
      <c r="J60" s="13"/>
      <c r="K60" s="13"/>
      <c r="L60" s="15"/>
      <c r="M60" s="13"/>
      <c r="N60" s="95"/>
      <c r="O60" s="15"/>
      <c r="P60" s="13"/>
      <c r="Q60" s="97"/>
      <c r="R60" s="13"/>
      <c r="S60" s="92">
        <f t="shared" si="5"/>
        <v>0</v>
      </c>
      <c r="T60" s="108"/>
    </row>
    <row r="61" hidden="1">
      <c r="A61" s="13">
        <v>59.0</v>
      </c>
      <c r="B61" s="14"/>
      <c r="C61" s="14"/>
      <c r="D61" s="13">
        <v>3.81401100124583E14</v>
      </c>
      <c r="E61" s="13"/>
      <c r="F61" s="13"/>
      <c r="G61" s="122"/>
      <c r="H61" s="13"/>
      <c r="I61" s="13"/>
      <c r="J61" s="15"/>
      <c r="K61" s="13"/>
      <c r="L61" s="15"/>
      <c r="M61" s="13"/>
      <c r="N61" s="95"/>
      <c r="O61" s="15"/>
      <c r="P61" s="13"/>
      <c r="Q61" s="97"/>
      <c r="R61" s="13"/>
      <c r="S61" s="92">
        <f t="shared" si="5"/>
        <v>0</v>
      </c>
      <c r="T61" s="108"/>
    </row>
    <row r="62" hidden="1">
      <c r="A62" s="13">
        <v>60.0</v>
      </c>
      <c r="B62" s="14"/>
      <c r="C62" s="14"/>
      <c r="D62" s="13">
        <v>3.81401100124583E14</v>
      </c>
      <c r="E62" s="13"/>
      <c r="F62" s="13"/>
      <c r="G62" s="13"/>
      <c r="H62" s="13"/>
      <c r="I62" s="13"/>
      <c r="J62" s="13"/>
      <c r="K62" s="13"/>
      <c r="L62" s="15"/>
      <c r="M62" s="13"/>
      <c r="N62" s="95"/>
      <c r="O62" s="15"/>
      <c r="P62" s="13"/>
      <c r="Q62" s="97"/>
      <c r="R62" s="13"/>
      <c r="S62" s="92">
        <f t="shared" si="5"/>
        <v>0</v>
      </c>
      <c r="T62" s="108"/>
    </row>
    <row r="63" hidden="1">
      <c r="A63" s="13">
        <v>61.0</v>
      </c>
      <c r="B63" s="14"/>
      <c r="C63" s="14"/>
      <c r="D63" s="13">
        <v>3.81401100124583E14</v>
      </c>
      <c r="E63" s="13"/>
      <c r="F63" s="13"/>
      <c r="G63" s="13"/>
      <c r="H63" s="13"/>
      <c r="I63" s="13"/>
      <c r="J63" s="13"/>
      <c r="K63" s="13"/>
      <c r="L63" s="15"/>
      <c r="M63" s="13"/>
      <c r="N63" s="95"/>
      <c r="O63" s="15"/>
      <c r="P63" s="13"/>
      <c r="Q63" s="97"/>
      <c r="R63" s="13"/>
      <c r="S63" s="92">
        <f t="shared" si="5"/>
        <v>0</v>
      </c>
      <c r="T63" s="108"/>
    </row>
    <row r="64" hidden="1">
      <c r="A64" s="13">
        <v>62.0</v>
      </c>
      <c r="B64" s="14"/>
      <c r="C64" s="14"/>
      <c r="D64" s="13">
        <v>3.81401100124583E14</v>
      </c>
      <c r="E64" s="13"/>
      <c r="F64" s="13"/>
      <c r="G64" s="13"/>
      <c r="H64" s="13"/>
      <c r="I64" s="13"/>
      <c r="J64" s="13"/>
      <c r="K64" s="13"/>
      <c r="L64" s="15"/>
      <c r="M64" s="13"/>
      <c r="N64" s="95"/>
      <c r="O64" s="15"/>
      <c r="P64" s="13"/>
      <c r="Q64" s="97"/>
      <c r="R64" s="13"/>
      <c r="S64" s="92">
        <f t="shared" si="5"/>
        <v>0</v>
      </c>
      <c r="T64" s="108"/>
    </row>
    <row r="65" hidden="1">
      <c r="A65" s="13">
        <v>63.0</v>
      </c>
      <c r="B65" s="14"/>
      <c r="C65" s="14"/>
      <c r="D65" s="13">
        <v>3.81401100124583E14</v>
      </c>
      <c r="E65" s="13"/>
      <c r="F65" s="13"/>
      <c r="G65" s="13"/>
      <c r="H65" s="13"/>
      <c r="I65" s="13"/>
      <c r="J65" s="13"/>
      <c r="K65" s="13"/>
      <c r="L65" s="15"/>
      <c r="M65" s="13"/>
      <c r="N65" s="95"/>
      <c r="O65" s="15"/>
      <c r="P65" s="13"/>
      <c r="Q65" s="97"/>
      <c r="R65" s="13"/>
      <c r="S65" s="92">
        <f t="shared" si="5"/>
        <v>0</v>
      </c>
      <c r="T65" s="108"/>
    </row>
    <row r="66" hidden="1">
      <c r="A66" s="13">
        <v>64.0</v>
      </c>
      <c r="B66" s="14"/>
      <c r="C66" s="14"/>
      <c r="D66" s="13">
        <v>3.81401100124583E14</v>
      </c>
      <c r="E66" s="13"/>
      <c r="F66" s="13"/>
      <c r="G66" s="13"/>
      <c r="H66" s="13"/>
      <c r="I66" s="13"/>
      <c r="J66" s="13"/>
      <c r="K66" s="13"/>
      <c r="L66" s="15"/>
      <c r="M66" s="13"/>
      <c r="N66" s="95"/>
      <c r="O66" s="15"/>
      <c r="P66" s="13"/>
      <c r="Q66" s="97"/>
      <c r="R66" s="13"/>
      <c r="S66" s="92">
        <f t="shared" si="5"/>
        <v>0</v>
      </c>
      <c r="T66" s="108"/>
    </row>
    <row r="67" hidden="1">
      <c r="A67" s="13">
        <v>65.0</v>
      </c>
      <c r="B67" s="14"/>
      <c r="C67" s="14"/>
      <c r="D67" s="13">
        <v>3.81401100124583E14</v>
      </c>
      <c r="E67" s="13"/>
      <c r="F67" s="13"/>
      <c r="G67" s="13"/>
      <c r="H67" s="13"/>
      <c r="I67" s="13"/>
      <c r="J67" s="13"/>
      <c r="K67" s="13"/>
      <c r="L67" s="15"/>
      <c r="M67" s="13"/>
      <c r="N67" s="95"/>
      <c r="O67" s="15"/>
      <c r="P67" s="13"/>
      <c r="Q67" s="97"/>
      <c r="R67" s="13"/>
      <c r="S67" s="92">
        <f t="shared" si="5"/>
        <v>0</v>
      </c>
      <c r="T67" s="108"/>
    </row>
    <row r="68" hidden="1">
      <c r="A68" s="13">
        <v>66.0</v>
      </c>
      <c r="B68" s="14"/>
      <c r="C68" s="14"/>
      <c r="D68" s="13">
        <v>3.81401100124583E14</v>
      </c>
      <c r="E68" s="13"/>
      <c r="F68" s="13"/>
      <c r="G68" s="13"/>
      <c r="H68" s="13"/>
      <c r="I68" s="13"/>
      <c r="J68" s="13"/>
      <c r="K68" s="13"/>
      <c r="L68" s="15"/>
      <c r="M68" s="13"/>
      <c r="N68" s="95"/>
      <c r="O68" s="15"/>
      <c r="P68" s="13"/>
      <c r="Q68" s="97"/>
      <c r="R68" s="13"/>
      <c r="S68" s="92">
        <f t="shared" si="5"/>
        <v>0</v>
      </c>
      <c r="T68" s="108"/>
    </row>
    <row r="69" hidden="1">
      <c r="A69" s="13">
        <v>67.0</v>
      </c>
      <c r="B69" s="14"/>
      <c r="C69" s="14"/>
      <c r="D69" s="13">
        <v>3.81401100124583E14</v>
      </c>
      <c r="E69" s="13"/>
      <c r="F69" s="13"/>
      <c r="G69" s="13"/>
      <c r="H69" s="13"/>
      <c r="I69" s="13"/>
      <c r="J69" s="13"/>
      <c r="K69" s="13"/>
      <c r="L69" s="15"/>
      <c r="M69" s="13"/>
      <c r="N69" s="95"/>
      <c r="O69" s="15"/>
      <c r="P69" s="13"/>
      <c r="Q69" s="97"/>
      <c r="R69" s="13"/>
      <c r="S69" s="92">
        <f t="shared" si="5"/>
        <v>0</v>
      </c>
      <c r="T69" s="108"/>
    </row>
    <row r="70" hidden="1">
      <c r="A70" s="13">
        <v>68.0</v>
      </c>
      <c r="B70" s="14"/>
      <c r="C70" s="14"/>
      <c r="D70" s="13">
        <v>3.81401100124583E14</v>
      </c>
      <c r="E70" s="13"/>
      <c r="F70" s="13"/>
      <c r="G70" s="13"/>
      <c r="H70" s="13"/>
      <c r="I70" s="13"/>
      <c r="J70" s="13"/>
      <c r="K70" s="13"/>
      <c r="L70" s="15"/>
      <c r="M70" s="13"/>
      <c r="N70" s="95"/>
      <c r="O70" s="15"/>
      <c r="P70" s="13"/>
      <c r="Q70" s="97"/>
      <c r="R70" s="13"/>
      <c r="S70" s="92">
        <f t="shared" si="5"/>
        <v>0</v>
      </c>
      <c r="T70" s="108"/>
    </row>
    <row r="71" hidden="1">
      <c r="A71" s="13">
        <v>69.0</v>
      </c>
      <c r="B71" s="14"/>
      <c r="C71" s="14"/>
      <c r="D71" s="13">
        <v>3.81401100124583E14</v>
      </c>
      <c r="E71" s="13"/>
      <c r="F71" s="13"/>
      <c r="G71" s="13"/>
      <c r="H71" s="13"/>
      <c r="I71" s="13"/>
      <c r="J71" s="13"/>
      <c r="K71" s="13"/>
      <c r="L71" s="15"/>
      <c r="M71" s="13"/>
      <c r="N71" s="95"/>
      <c r="O71" s="15"/>
      <c r="P71" s="13"/>
      <c r="Q71" s="97"/>
      <c r="R71" s="13"/>
      <c r="S71" s="92">
        <f t="shared" si="5"/>
        <v>0</v>
      </c>
      <c r="T71" s="108"/>
    </row>
    <row r="72" hidden="1">
      <c r="A72" s="13">
        <v>70.0</v>
      </c>
      <c r="B72" s="14"/>
      <c r="C72" s="14"/>
      <c r="D72" s="13">
        <v>3.81401100124583E14</v>
      </c>
      <c r="E72" s="13"/>
      <c r="F72" s="13"/>
      <c r="G72" s="13"/>
      <c r="H72" s="13"/>
      <c r="I72" s="13"/>
      <c r="J72" s="13"/>
      <c r="K72" s="13"/>
      <c r="L72" s="15"/>
      <c r="M72" s="13"/>
      <c r="N72" s="95"/>
      <c r="O72" s="15"/>
      <c r="P72" s="13"/>
      <c r="Q72" s="97"/>
      <c r="R72" s="13"/>
      <c r="S72" s="92">
        <f t="shared" si="5"/>
        <v>0</v>
      </c>
      <c r="T72" s="108"/>
    </row>
    <row r="73" hidden="1">
      <c r="A73" s="13">
        <v>71.0</v>
      </c>
      <c r="B73" s="14"/>
      <c r="C73" s="14"/>
      <c r="D73" s="13">
        <v>3.81401100124583E14</v>
      </c>
      <c r="E73" s="13"/>
      <c r="F73" s="13"/>
      <c r="G73" s="13"/>
      <c r="H73" s="13"/>
      <c r="I73" s="13"/>
      <c r="J73" s="13"/>
      <c r="K73" s="13"/>
      <c r="L73" s="15"/>
      <c r="M73" s="13"/>
      <c r="N73" s="95"/>
      <c r="O73" s="15"/>
      <c r="P73" s="13"/>
      <c r="Q73" s="97"/>
      <c r="R73" s="13"/>
      <c r="S73" s="92">
        <f t="shared" si="5"/>
        <v>0</v>
      </c>
      <c r="T73" s="108"/>
    </row>
    <row r="74" hidden="1">
      <c r="A74" s="13">
        <v>72.0</v>
      </c>
      <c r="B74" s="14"/>
      <c r="C74" s="14"/>
      <c r="D74" s="13">
        <v>3.81401100124583E14</v>
      </c>
      <c r="E74" s="13"/>
      <c r="F74" s="13"/>
      <c r="G74" s="13"/>
      <c r="H74" s="13"/>
      <c r="I74" s="13"/>
      <c r="J74" s="13"/>
      <c r="K74" s="13"/>
      <c r="L74" s="15"/>
      <c r="M74" s="13"/>
      <c r="N74" s="95"/>
      <c r="O74" s="15"/>
      <c r="P74" s="13"/>
      <c r="Q74" s="97"/>
      <c r="R74" s="13"/>
      <c r="S74" s="92">
        <f t="shared" si="5"/>
        <v>0</v>
      </c>
      <c r="T74" s="108"/>
    </row>
    <row r="75" hidden="1">
      <c r="A75" s="13">
        <v>73.0</v>
      </c>
      <c r="B75" s="14"/>
      <c r="C75" s="14"/>
      <c r="D75" s="13">
        <v>3.81401100124583E14</v>
      </c>
      <c r="E75" s="13"/>
      <c r="F75" s="13"/>
      <c r="G75" s="13"/>
      <c r="H75" s="13"/>
      <c r="I75" s="13"/>
      <c r="J75" s="13"/>
      <c r="K75" s="13"/>
      <c r="L75" s="15"/>
      <c r="M75" s="13"/>
      <c r="N75" s="95"/>
      <c r="O75" s="15"/>
      <c r="P75" s="13"/>
      <c r="Q75" s="97"/>
      <c r="R75" s="13"/>
      <c r="S75" s="92">
        <f t="shared" si="5"/>
        <v>0</v>
      </c>
      <c r="T75" s="108"/>
    </row>
    <row r="76" hidden="1">
      <c r="A76" s="13">
        <v>74.0</v>
      </c>
      <c r="B76" s="14"/>
      <c r="C76" s="14"/>
      <c r="D76" s="13">
        <v>3.81401100124583E14</v>
      </c>
      <c r="E76" s="13"/>
      <c r="F76" s="13"/>
      <c r="G76" s="13"/>
      <c r="H76" s="13"/>
      <c r="I76" s="13"/>
      <c r="J76" s="13"/>
      <c r="K76" s="13"/>
      <c r="L76" s="15"/>
      <c r="M76" s="13"/>
      <c r="N76" s="95"/>
      <c r="O76" s="15"/>
      <c r="P76" s="13"/>
      <c r="Q76" s="97"/>
      <c r="R76" s="13"/>
      <c r="S76" s="92">
        <f t="shared" si="5"/>
        <v>0</v>
      </c>
      <c r="T76" s="108"/>
    </row>
    <row r="77" hidden="1">
      <c r="A77" s="13">
        <v>75.0</v>
      </c>
      <c r="B77" s="14"/>
      <c r="C77" s="14"/>
      <c r="D77" s="13">
        <v>3.81401100124583E14</v>
      </c>
      <c r="E77" s="13"/>
      <c r="F77" s="13"/>
      <c r="G77" s="13"/>
      <c r="H77" s="13"/>
      <c r="I77" s="13"/>
      <c r="J77" s="13"/>
      <c r="K77" s="13"/>
      <c r="L77" s="15"/>
      <c r="M77" s="13"/>
      <c r="N77" s="95"/>
      <c r="O77" s="15"/>
      <c r="P77" s="13"/>
      <c r="Q77" s="97"/>
      <c r="R77" s="13"/>
      <c r="S77" s="92">
        <f t="shared" si="5"/>
        <v>0</v>
      </c>
      <c r="T77" s="108"/>
    </row>
    <row r="78" hidden="1">
      <c r="A78" s="13">
        <v>76.0</v>
      </c>
      <c r="B78" s="14"/>
      <c r="C78" s="14"/>
      <c r="D78" s="13">
        <v>3.81401100124583E14</v>
      </c>
      <c r="E78" s="13"/>
      <c r="F78" s="13"/>
      <c r="G78" s="13"/>
      <c r="H78" s="13"/>
      <c r="I78" s="13"/>
      <c r="J78" s="13"/>
      <c r="K78" s="13"/>
      <c r="L78" s="15"/>
      <c r="M78" s="13"/>
      <c r="N78" s="95"/>
      <c r="O78" s="15"/>
      <c r="P78" s="13"/>
      <c r="Q78" s="97"/>
      <c r="R78" s="13"/>
      <c r="S78" s="92">
        <f t="shared" si="5"/>
        <v>0</v>
      </c>
      <c r="T78" s="108"/>
    </row>
    <row r="79" hidden="1">
      <c r="A79" s="13">
        <v>77.0</v>
      </c>
      <c r="B79" s="14"/>
      <c r="C79" s="14"/>
      <c r="D79" s="13">
        <v>3.81401100124583E14</v>
      </c>
      <c r="E79" s="13"/>
      <c r="F79" s="13"/>
      <c r="G79" s="13"/>
      <c r="H79" s="13"/>
      <c r="I79" s="13"/>
      <c r="J79" s="13"/>
      <c r="K79" s="13"/>
      <c r="L79" s="15"/>
      <c r="M79" s="13"/>
      <c r="N79" s="95"/>
      <c r="O79" s="15"/>
      <c r="P79" s="13"/>
      <c r="Q79" s="97"/>
      <c r="R79" s="13"/>
      <c r="S79" s="92">
        <f t="shared" si="5"/>
        <v>0</v>
      </c>
      <c r="T79" s="108"/>
    </row>
    <row r="80" hidden="1">
      <c r="A80" s="13">
        <v>78.0</v>
      </c>
      <c r="B80" s="14"/>
      <c r="C80" s="14"/>
      <c r="D80" s="13">
        <v>3.81401100124583E14</v>
      </c>
      <c r="E80" s="13"/>
      <c r="F80" s="13"/>
      <c r="G80" s="13"/>
      <c r="H80" s="13"/>
      <c r="I80" s="13"/>
      <c r="J80" s="13"/>
      <c r="K80" s="13"/>
      <c r="L80" s="15"/>
      <c r="M80" s="13"/>
      <c r="N80" s="95"/>
      <c r="O80" s="15"/>
      <c r="P80" s="13"/>
      <c r="Q80" s="97"/>
      <c r="R80" s="13"/>
      <c r="S80" s="92">
        <f t="shared" si="5"/>
        <v>0</v>
      </c>
      <c r="T80" s="108"/>
    </row>
    <row r="81" hidden="1">
      <c r="A81" s="13">
        <v>79.0</v>
      </c>
      <c r="B81" s="14"/>
      <c r="C81" s="14"/>
      <c r="D81" s="13">
        <v>3.81401100124583E14</v>
      </c>
      <c r="E81" s="13"/>
      <c r="F81" s="13"/>
      <c r="G81" s="13"/>
      <c r="H81" s="13"/>
      <c r="I81" s="13"/>
      <c r="J81" s="13"/>
      <c r="K81" s="13"/>
      <c r="L81" s="15"/>
      <c r="M81" s="13"/>
      <c r="N81" s="95"/>
      <c r="O81" s="15"/>
      <c r="P81" s="13"/>
      <c r="Q81" s="97"/>
      <c r="R81" s="13"/>
      <c r="S81" s="92">
        <f t="shared" si="5"/>
        <v>0</v>
      </c>
      <c r="T81" s="108"/>
    </row>
    <row r="82" hidden="1">
      <c r="A82" s="13">
        <v>80.0</v>
      </c>
      <c r="B82" s="14"/>
      <c r="C82" s="14"/>
      <c r="D82" s="13">
        <v>3.81401100124583E14</v>
      </c>
      <c r="E82" s="13"/>
      <c r="F82" s="13"/>
      <c r="G82" s="13"/>
      <c r="H82" s="13"/>
      <c r="I82" s="13"/>
      <c r="J82" s="13"/>
      <c r="K82" s="13"/>
      <c r="L82" s="15"/>
      <c r="M82" s="13"/>
      <c r="N82" s="95"/>
      <c r="O82" s="15"/>
      <c r="P82" s="13"/>
      <c r="Q82" s="97"/>
      <c r="R82" s="13"/>
      <c r="S82" s="92">
        <f t="shared" si="5"/>
        <v>0</v>
      </c>
      <c r="T82" s="108"/>
    </row>
    <row r="83" hidden="1">
      <c r="A83" s="13">
        <v>81.0</v>
      </c>
      <c r="B83" s="14"/>
      <c r="C83" s="14"/>
      <c r="D83" s="13">
        <v>3.81401100124583E14</v>
      </c>
      <c r="E83" s="13"/>
      <c r="F83" s="13"/>
      <c r="G83" s="13"/>
      <c r="H83" s="13"/>
      <c r="I83" s="13"/>
      <c r="J83" s="13"/>
      <c r="K83" s="13"/>
      <c r="L83" s="15"/>
      <c r="M83" s="13"/>
      <c r="N83" s="95"/>
      <c r="O83" s="15"/>
      <c r="P83" s="13"/>
      <c r="Q83" s="97"/>
      <c r="R83" s="13"/>
      <c r="S83" s="92">
        <f t="shared" si="5"/>
        <v>0</v>
      </c>
      <c r="T83" s="108"/>
    </row>
    <row r="84" hidden="1">
      <c r="A84" s="13">
        <v>82.0</v>
      </c>
      <c r="B84" s="14"/>
      <c r="C84" s="14"/>
      <c r="D84" s="13">
        <v>3.81401100124583E14</v>
      </c>
      <c r="E84" s="13"/>
      <c r="F84" s="13"/>
      <c r="G84" s="13"/>
      <c r="H84" s="13"/>
      <c r="I84" s="13"/>
      <c r="J84" s="13"/>
      <c r="K84" s="13"/>
      <c r="L84" s="15"/>
      <c r="M84" s="13"/>
      <c r="N84" s="95"/>
      <c r="O84" s="15"/>
      <c r="P84" s="13"/>
      <c r="Q84" s="97"/>
      <c r="R84" s="13"/>
      <c r="S84" s="92">
        <f t="shared" si="5"/>
        <v>0</v>
      </c>
      <c r="T84" s="108"/>
    </row>
    <row r="85" hidden="1">
      <c r="A85" s="13">
        <v>83.0</v>
      </c>
      <c r="B85" s="14"/>
      <c r="C85" s="14"/>
      <c r="D85" s="13">
        <v>3.81401100124583E14</v>
      </c>
      <c r="E85" s="13"/>
      <c r="F85" s="13"/>
      <c r="G85" s="13"/>
      <c r="H85" s="13"/>
      <c r="I85" s="13"/>
      <c r="J85" s="13"/>
      <c r="K85" s="13"/>
      <c r="L85" s="15"/>
      <c r="M85" s="13"/>
      <c r="N85" s="95"/>
      <c r="O85" s="15"/>
      <c r="P85" s="13"/>
      <c r="Q85" s="97"/>
      <c r="R85" s="13"/>
      <c r="S85" s="92">
        <f t="shared" si="5"/>
        <v>0</v>
      </c>
      <c r="T85" s="108"/>
    </row>
    <row r="86" hidden="1">
      <c r="A86" s="13">
        <v>84.0</v>
      </c>
      <c r="B86" s="14"/>
      <c r="C86" s="14"/>
      <c r="D86" s="13">
        <v>3.81401100124583E14</v>
      </c>
      <c r="E86" s="13"/>
      <c r="F86" s="13"/>
      <c r="G86" s="13"/>
      <c r="H86" s="13"/>
      <c r="I86" s="13"/>
      <c r="J86" s="13"/>
      <c r="K86" s="13"/>
      <c r="L86" s="15"/>
      <c r="M86" s="13"/>
      <c r="N86" s="95"/>
      <c r="O86" s="15"/>
      <c r="P86" s="13"/>
      <c r="Q86" s="97"/>
      <c r="R86" s="13"/>
      <c r="S86" s="92">
        <f t="shared" si="5"/>
        <v>0</v>
      </c>
      <c r="T86" s="108"/>
    </row>
    <row r="87" hidden="1">
      <c r="A87" s="13">
        <v>85.0</v>
      </c>
      <c r="B87" s="14"/>
      <c r="C87" s="14"/>
      <c r="D87" s="13">
        <v>3.81401100124583E14</v>
      </c>
      <c r="E87" s="13"/>
      <c r="F87" s="13"/>
      <c r="G87" s="13"/>
      <c r="H87" s="13"/>
      <c r="I87" s="13"/>
      <c r="J87" s="13"/>
      <c r="K87" s="13"/>
      <c r="L87" s="15"/>
      <c r="M87" s="13"/>
      <c r="N87" s="95"/>
      <c r="O87" s="15"/>
      <c r="P87" s="13"/>
      <c r="Q87" s="97"/>
      <c r="R87" s="13"/>
      <c r="S87" s="92">
        <f t="shared" si="5"/>
        <v>0</v>
      </c>
      <c r="T87" s="108"/>
    </row>
    <row r="88" hidden="1">
      <c r="A88" s="13">
        <v>86.0</v>
      </c>
      <c r="B88" s="14"/>
      <c r="C88" s="14"/>
      <c r="D88" s="13">
        <v>3.81401100124583E14</v>
      </c>
      <c r="E88" s="13"/>
      <c r="F88" s="13"/>
      <c r="G88" s="13"/>
      <c r="H88" s="13"/>
      <c r="I88" s="13"/>
      <c r="J88" s="13"/>
      <c r="K88" s="13"/>
      <c r="L88" s="15"/>
      <c r="M88" s="13"/>
      <c r="N88" s="95"/>
      <c r="O88" s="15"/>
      <c r="P88" s="13"/>
      <c r="Q88" s="97"/>
      <c r="R88" s="13"/>
      <c r="S88" s="92">
        <f t="shared" si="5"/>
        <v>0</v>
      </c>
      <c r="T88" s="108"/>
    </row>
    <row r="89" hidden="1">
      <c r="A89" s="13">
        <v>87.0</v>
      </c>
      <c r="B89" s="14"/>
      <c r="C89" s="14"/>
      <c r="D89" s="13">
        <v>3.81401100124583E14</v>
      </c>
      <c r="E89" s="13"/>
      <c r="F89" s="13"/>
      <c r="G89" s="13"/>
      <c r="H89" s="13"/>
      <c r="I89" s="13"/>
      <c r="J89" s="13"/>
      <c r="K89" s="13"/>
      <c r="L89" s="15"/>
      <c r="M89" s="13"/>
      <c r="N89" s="95"/>
      <c r="O89" s="15"/>
      <c r="P89" s="13"/>
      <c r="Q89" s="97"/>
      <c r="R89" s="13"/>
      <c r="S89" s="92">
        <f t="shared" si="5"/>
        <v>0</v>
      </c>
      <c r="T89" s="108"/>
    </row>
    <row r="90" hidden="1">
      <c r="A90" s="13">
        <v>88.0</v>
      </c>
      <c r="B90" s="14"/>
      <c r="C90" s="14"/>
      <c r="D90" s="13">
        <v>3.81401100124583E14</v>
      </c>
      <c r="E90" s="13"/>
      <c r="F90" s="13"/>
      <c r="G90" s="13"/>
      <c r="H90" s="13"/>
      <c r="I90" s="13"/>
      <c r="J90" s="13"/>
      <c r="K90" s="13"/>
      <c r="L90" s="15"/>
      <c r="M90" s="13"/>
      <c r="N90" s="95"/>
      <c r="O90" s="15"/>
      <c r="P90" s="13"/>
      <c r="Q90" s="97"/>
      <c r="R90" s="13"/>
      <c r="S90" s="92">
        <f t="shared" si="5"/>
        <v>0</v>
      </c>
      <c r="T90" s="108"/>
    </row>
    <row r="91" hidden="1">
      <c r="A91" s="13">
        <v>89.0</v>
      </c>
      <c r="B91" s="14"/>
      <c r="C91" s="14"/>
      <c r="D91" s="13">
        <v>3.81401100124583E14</v>
      </c>
      <c r="E91" s="13"/>
      <c r="F91" s="13"/>
      <c r="G91" s="13"/>
      <c r="H91" s="13"/>
      <c r="I91" s="13"/>
      <c r="J91" s="13"/>
      <c r="K91" s="13"/>
      <c r="L91" s="15"/>
      <c r="M91" s="13"/>
      <c r="N91" s="95"/>
      <c r="O91" s="15"/>
      <c r="P91" s="13"/>
      <c r="Q91" s="97"/>
      <c r="R91" s="13"/>
      <c r="S91" s="92">
        <f t="shared" si="5"/>
        <v>0</v>
      </c>
      <c r="T91" s="108"/>
    </row>
    <row r="92" hidden="1">
      <c r="A92" s="13">
        <v>90.0</v>
      </c>
      <c r="B92" s="14"/>
      <c r="C92" s="14"/>
      <c r="D92" s="13">
        <v>3.81401100124583E14</v>
      </c>
      <c r="E92" s="13"/>
      <c r="F92" s="13"/>
      <c r="G92" s="13"/>
      <c r="H92" s="13"/>
      <c r="I92" s="13"/>
      <c r="J92" s="13"/>
      <c r="K92" s="13"/>
      <c r="L92" s="15"/>
      <c r="M92" s="13"/>
      <c r="N92" s="95"/>
      <c r="O92" s="15"/>
      <c r="P92" s="13"/>
      <c r="Q92" s="97"/>
      <c r="R92" s="13"/>
      <c r="S92" s="92">
        <f t="shared" si="5"/>
        <v>0</v>
      </c>
      <c r="T92" s="108"/>
    </row>
    <row r="93" hidden="1">
      <c r="A93" s="13">
        <v>91.0</v>
      </c>
      <c r="B93" s="14"/>
      <c r="C93" s="14"/>
      <c r="D93" s="13">
        <v>3.81401100124583E14</v>
      </c>
      <c r="E93" s="13"/>
      <c r="F93" s="13"/>
      <c r="G93" s="13"/>
      <c r="H93" s="13"/>
      <c r="I93" s="13"/>
      <c r="J93" s="13"/>
      <c r="K93" s="13"/>
      <c r="L93" s="15"/>
      <c r="M93" s="13"/>
      <c r="N93" s="95"/>
      <c r="O93" s="15"/>
      <c r="P93" s="13"/>
      <c r="Q93" s="97"/>
      <c r="R93" s="13"/>
      <c r="S93" s="92">
        <f t="shared" si="5"/>
        <v>0</v>
      </c>
      <c r="T93" s="108"/>
    </row>
    <row r="94" hidden="1">
      <c r="A94" s="13">
        <v>92.0</v>
      </c>
      <c r="B94" s="14"/>
      <c r="C94" s="14"/>
      <c r="D94" s="13">
        <v>3.81401100124583E14</v>
      </c>
      <c r="E94" s="13"/>
      <c r="F94" s="13"/>
      <c r="G94" s="13"/>
      <c r="H94" s="13"/>
      <c r="I94" s="13"/>
      <c r="J94" s="13"/>
      <c r="K94" s="13"/>
      <c r="L94" s="15"/>
      <c r="M94" s="13"/>
      <c r="N94" s="95"/>
      <c r="O94" s="15"/>
      <c r="P94" s="13"/>
      <c r="Q94" s="97"/>
      <c r="R94" s="13"/>
      <c r="S94" s="92">
        <f t="shared" si="5"/>
        <v>0</v>
      </c>
      <c r="T94" s="108"/>
    </row>
    <row r="95" hidden="1">
      <c r="A95" s="13">
        <v>93.0</v>
      </c>
      <c r="B95" s="14"/>
      <c r="C95" s="14"/>
      <c r="D95" s="13">
        <v>3.81401100124583E14</v>
      </c>
      <c r="E95" s="13"/>
      <c r="F95" s="13"/>
      <c r="G95" s="13"/>
      <c r="H95" s="13"/>
      <c r="I95" s="13"/>
      <c r="J95" s="13"/>
      <c r="K95" s="13"/>
      <c r="L95" s="15"/>
      <c r="M95" s="13"/>
      <c r="N95" s="95"/>
      <c r="O95" s="15"/>
      <c r="P95" s="13"/>
      <c r="Q95" s="97"/>
      <c r="R95" s="13"/>
      <c r="S95" s="92">
        <f t="shared" si="5"/>
        <v>0</v>
      </c>
      <c r="T95" s="108"/>
    </row>
    <row r="96" hidden="1">
      <c r="A96" s="13">
        <v>94.0</v>
      </c>
      <c r="B96" s="14"/>
      <c r="C96" s="14"/>
      <c r="D96" s="13">
        <v>3.81401100124583E14</v>
      </c>
      <c r="E96" s="13"/>
      <c r="F96" s="13"/>
      <c r="G96" s="13"/>
      <c r="H96" s="13"/>
      <c r="I96" s="13"/>
      <c r="J96" s="13"/>
      <c r="K96" s="13"/>
      <c r="L96" s="15"/>
      <c r="M96" s="13"/>
      <c r="N96" s="95"/>
      <c r="O96" s="15"/>
      <c r="P96" s="13"/>
      <c r="Q96" s="97"/>
      <c r="R96" s="13"/>
      <c r="S96" s="92">
        <f t="shared" si="5"/>
        <v>0</v>
      </c>
      <c r="T96" s="108"/>
    </row>
    <row r="97" hidden="1">
      <c r="A97" s="13">
        <v>95.0</v>
      </c>
      <c r="B97" s="14"/>
      <c r="C97" s="14"/>
      <c r="D97" s="13">
        <v>3.81401100124583E14</v>
      </c>
      <c r="E97" s="13"/>
      <c r="F97" s="13"/>
      <c r="G97" s="13"/>
      <c r="H97" s="13"/>
      <c r="I97" s="13"/>
      <c r="J97" s="13"/>
      <c r="K97" s="13"/>
      <c r="L97" s="15"/>
      <c r="M97" s="13"/>
      <c r="N97" s="95"/>
      <c r="O97" s="15"/>
      <c r="P97" s="13"/>
      <c r="Q97" s="97"/>
      <c r="R97" s="13"/>
      <c r="S97" s="92">
        <f t="shared" si="5"/>
        <v>0</v>
      </c>
      <c r="T97" s="108"/>
    </row>
    <row r="98" hidden="1">
      <c r="A98" s="13">
        <v>96.0</v>
      </c>
      <c r="B98" s="14"/>
      <c r="C98" s="14"/>
      <c r="D98" s="13">
        <v>3.81401100124583E14</v>
      </c>
      <c r="E98" s="13"/>
      <c r="F98" s="13"/>
      <c r="G98" s="13"/>
      <c r="H98" s="13"/>
      <c r="I98" s="13"/>
      <c r="J98" s="13"/>
      <c r="K98" s="13"/>
      <c r="L98" s="15"/>
      <c r="M98" s="13"/>
      <c r="N98" s="95"/>
      <c r="O98" s="15"/>
      <c r="P98" s="13"/>
      <c r="Q98" s="97"/>
      <c r="R98" s="13"/>
      <c r="S98" s="92">
        <f t="shared" si="5"/>
        <v>0</v>
      </c>
      <c r="T98" s="108"/>
    </row>
    <row r="99" hidden="1">
      <c r="A99" s="13">
        <v>97.0</v>
      </c>
      <c r="B99" s="14"/>
      <c r="C99" s="14"/>
      <c r="D99" s="13">
        <v>3.81401100124583E14</v>
      </c>
      <c r="E99" s="13"/>
      <c r="F99" s="13"/>
      <c r="G99" s="13"/>
      <c r="H99" s="13"/>
      <c r="I99" s="13"/>
      <c r="J99" s="13"/>
      <c r="K99" s="13"/>
      <c r="L99" s="15"/>
      <c r="M99" s="13"/>
      <c r="N99" s="95"/>
      <c r="O99" s="15"/>
      <c r="P99" s="13"/>
      <c r="Q99" s="97"/>
      <c r="R99" s="13"/>
      <c r="S99" s="92">
        <f t="shared" si="5"/>
        <v>0</v>
      </c>
      <c r="T99" s="108"/>
    </row>
    <row r="100" hidden="1">
      <c r="A100" s="13">
        <v>98.0</v>
      </c>
      <c r="B100" s="14"/>
      <c r="C100" s="14"/>
      <c r="D100" s="13">
        <v>3.81401100124583E14</v>
      </c>
      <c r="E100" s="13"/>
      <c r="F100" s="13"/>
      <c r="G100" s="13"/>
      <c r="H100" s="13"/>
      <c r="I100" s="13"/>
      <c r="J100" s="13"/>
      <c r="K100" s="13"/>
      <c r="L100" s="15"/>
      <c r="M100" s="13"/>
      <c r="N100" s="95"/>
      <c r="O100" s="15"/>
      <c r="P100" s="13"/>
      <c r="Q100" s="97"/>
      <c r="R100" s="13"/>
      <c r="S100" s="92">
        <f t="shared" si="5"/>
        <v>0</v>
      </c>
      <c r="T100" s="108"/>
    </row>
    <row r="101" hidden="1">
      <c r="A101" s="13">
        <v>99.0</v>
      </c>
      <c r="B101" s="14"/>
      <c r="C101" s="14"/>
      <c r="D101" s="13">
        <v>3.81401100124583E14</v>
      </c>
      <c r="E101" s="13"/>
      <c r="F101" s="13"/>
      <c r="G101" s="13"/>
      <c r="H101" s="13"/>
      <c r="I101" s="13"/>
      <c r="J101" s="13"/>
      <c r="K101" s="13"/>
      <c r="L101" s="15"/>
      <c r="M101" s="13"/>
      <c r="N101" s="95"/>
      <c r="O101" s="15"/>
      <c r="P101" s="13"/>
      <c r="Q101" s="97"/>
      <c r="R101" s="13"/>
      <c r="S101" s="92">
        <f t="shared" si="5"/>
        <v>0</v>
      </c>
      <c r="T101" s="108"/>
    </row>
    <row r="102" hidden="1">
      <c r="A102" s="13">
        <v>100.0</v>
      </c>
      <c r="B102" s="14"/>
      <c r="C102" s="14"/>
      <c r="D102" s="13">
        <v>3.81401100124583E14</v>
      </c>
      <c r="E102" s="13"/>
      <c r="F102" s="13"/>
      <c r="G102" s="13"/>
      <c r="H102" s="13"/>
      <c r="I102" s="13"/>
      <c r="J102" s="13"/>
      <c r="K102" s="13"/>
      <c r="L102" s="15"/>
      <c r="M102" s="13"/>
      <c r="N102" s="95"/>
      <c r="O102" s="15"/>
      <c r="P102" s="13"/>
      <c r="Q102" s="97"/>
      <c r="R102" s="13"/>
      <c r="S102" s="92">
        <f t="shared" si="5"/>
        <v>0</v>
      </c>
      <c r="T102" s="108"/>
    </row>
    <row r="103" hidden="1">
      <c r="A103" s="13">
        <v>101.0</v>
      </c>
      <c r="B103" s="14"/>
      <c r="C103" s="14"/>
      <c r="D103" s="13">
        <v>3.81401100124583E14</v>
      </c>
      <c r="E103" s="13"/>
      <c r="F103" s="13"/>
      <c r="G103" s="13"/>
      <c r="H103" s="13"/>
      <c r="I103" s="13"/>
      <c r="J103" s="13"/>
      <c r="K103" s="13"/>
      <c r="L103" s="15"/>
      <c r="M103" s="13"/>
      <c r="N103" s="95"/>
      <c r="O103" s="15"/>
      <c r="P103" s="13"/>
      <c r="Q103" s="97"/>
      <c r="R103" s="13"/>
      <c r="S103" s="92">
        <f t="shared" si="5"/>
        <v>0</v>
      </c>
      <c r="T103" s="108"/>
    </row>
    <row r="104" hidden="1">
      <c r="A104" s="13">
        <v>102.0</v>
      </c>
      <c r="B104" s="14"/>
      <c r="C104" s="14"/>
      <c r="D104" s="13">
        <v>3.81401100124583E14</v>
      </c>
      <c r="E104" s="13"/>
      <c r="F104" s="13"/>
      <c r="G104" s="13"/>
      <c r="H104" s="13"/>
      <c r="I104" s="13"/>
      <c r="J104" s="13"/>
      <c r="K104" s="13"/>
      <c r="L104" s="15"/>
      <c r="M104" s="13"/>
      <c r="N104" s="95"/>
      <c r="O104" s="15"/>
      <c r="P104" s="13"/>
      <c r="Q104" s="97"/>
      <c r="R104" s="13"/>
      <c r="S104" s="92">
        <f t="shared" si="5"/>
        <v>0</v>
      </c>
      <c r="T104" s="108"/>
    </row>
    <row r="105" hidden="1">
      <c r="A105" s="13">
        <v>103.0</v>
      </c>
      <c r="B105" s="14"/>
      <c r="C105" s="14"/>
      <c r="D105" s="13">
        <v>3.81401100124583E14</v>
      </c>
      <c r="E105" s="13"/>
      <c r="F105" s="13"/>
      <c r="G105" s="13"/>
      <c r="H105" s="13"/>
      <c r="I105" s="13"/>
      <c r="J105" s="13"/>
      <c r="K105" s="13"/>
      <c r="L105" s="15"/>
      <c r="M105" s="13"/>
      <c r="N105" s="95"/>
      <c r="O105" s="15"/>
      <c r="P105" s="13"/>
      <c r="Q105" s="97"/>
      <c r="R105" s="13"/>
      <c r="S105" s="92">
        <f t="shared" si="5"/>
        <v>0</v>
      </c>
      <c r="T105" s="108"/>
    </row>
    <row r="106" hidden="1">
      <c r="A106" s="13">
        <v>104.0</v>
      </c>
      <c r="B106" s="14"/>
      <c r="C106" s="14"/>
      <c r="D106" s="13">
        <v>3.81401100124583E14</v>
      </c>
      <c r="E106" s="13"/>
      <c r="F106" s="13"/>
      <c r="G106" s="13"/>
      <c r="H106" s="13"/>
      <c r="I106" s="13"/>
      <c r="J106" s="15"/>
      <c r="K106" s="13"/>
      <c r="L106" s="15"/>
      <c r="M106" s="13"/>
      <c r="N106" s="95"/>
      <c r="O106" s="15"/>
      <c r="P106" s="13"/>
      <c r="Q106" s="97"/>
      <c r="R106" s="13"/>
      <c r="S106" s="92">
        <f t="shared" si="5"/>
        <v>0</v>
      </c>
      <c r="T106" s="108"/>
    </row>
    <row r="107" hidden="1">
      <c r="A107" s="13">
        <v>105.0</v>
      </c>
      <c r="B107" s="14"/>
      <c r="C107" s="14"/>
      <c r="D107" s="13">
        <v>3.81401100124583E14</v>
      </c>
      <c r="E107" s="13"/>
      <c r="F107" s="13"/>
      <c r="G107" s="13"/>
      <c r="H107" s="13"/>
      <c r="I107" s="13"/>
      <c r="J107" s="13"/>
      <c r="K107" s="13"/>
      <c r="L107" s="15"/>
      <c r="M107" s="13"/>
      <c r="N107" s="95"/>
      <c r="O107" s="15"/>
      <c r="P107" s="13"/>
      <c r="Q107" s="97"/>
      <c r="R107" s="13"/>
      <c r="S107" s="92">
        <f t="shared" si="5"/>
        <v>0</v>
      </c>
      <c r="T107" s="108"/>
    </row>
    <row r="108" hidden="1">
      <c r="A108" s="13">
        <v>106.0</v>
      </c>
      <c r="B108" s="14"/>
      <c r="C108" s="14"/>
      <c r="D108" s="13">
        <v>3.81401100124583E14</v>
      </c>
      <c r="E108" s="13"/>
      <c r="F108" s="13"/>
      <c r="G108" s="13"/>
      <c r="H108" s="13"/>
      <c r="I108" s="13"/>
      <c r="J108" s="13"/>
      <c r="K108" s="13"/>
      <c r="L108" s="15"/>
      <c r="M108" s="13"/>
      <c r="N108" s="95"/>
      <c r="O108" s="15"/>
      <c r="P108" s="13"/>
      <c r="Q108" s="97"/>
      <c r="R108" s="13"/>
      <c r="S108" s="92">
        <f t="shared" si="5"/>
        <v>0</v>
      </c>
      <c r="T108" s="108"/>
    </row>
    <row r="109" hidden="1">
      <c r="A109" s="13">
        <v>107.0</v>
      </c>
      <c r="B109" s="14"/>
      <c r="C109" s="14"/>
      <c r="D109" s="13">
        <v>3.81401100124583E14</v>
      </c>
      <c r="E109" s="13"/>
      <c r="F109" s="13"/>
      <c r="G109" s="13"/>
      <c r="H109" s="13"/>
      <c r="I109" s="13"/>
      <c r="J109" s="13"/>
      <c r="K109" s="13"/>
      <c r="L109" s="15"/>
      <c r="M109" s="13"/>
      <c r="N109" s="95"/>
      <c r="O109" s="15"/>
      <c r="P109" s="13"/>
      <c r="Q109" s="97"/>
      <c r="R109" s="13"/>
      <c r="S109" s="92">
        <f t="shared" si="5"/>
        <v>0</v>
      </c>
      <c r="T109" s="108"/>
    </row>
    <row r="110" hidden="1">
      <c r="A110" s="13">
        <v>108.0</v>
      </c>
      <c r="B110" s="14"/>
      <c r="C110" s="14"/>
      <c r="D110" s="13">
        <v>3.81401100124583E14</v>
      </c>
      <c r="E110" s="13"/>
      <c r="F110" s="301"/>
      <c r="G110" s="302"/>
      <c r="H110" s="302"/>
      <c r="I110" s="301"/>
      <c r="J110" s="302"/>
      <c r="K110" s="302"/>
      <c r="L110" s="302"/>
      <c r="M110" s="95"/>
      <c r="N110" s="95"/>
      <c r="O110" s="303"/>
      <c r="P110" s="304"/>
      <c r="Q110" s="97"/>
      <c r="R110" s="13"/>
      <c r="S110" s="92">
        <f t="shared" si="5"/>
        <v>0</v>
      </c>
      <c r="T110" s="108"/>
    </row>
    <row r="111" hidden="1">
      <c r="A111" s="13">
        <v>109.0</v>
      </c>
      <c r="B111" s="14"/>
      <c r="C111" s="14"/>
      <c r="D111" s="13">
        <v>3.81401100124583E14</v>
      </c>
      <c r="E111" s="13"/>
      <c r="F111" s="78"/>
      <c r="G111" s="13"/>
      <c r="H111" s="13"/>
      <c r="I111" s="13"/>
      <c r="J111" s="13"/>
      <c r="K111" s="13"/>
      <c r="L111" s="13"/>
      <c r="M111" s="13"/>
      <c r="N111" s="95"/>
      <c r="O111" s="13"/>
      <c r="P111" s="13"/>
      <c r="Q111" s="97"/>
      <c r="R111" s="13"/>
      <c r="S111" s="92">
        <f t="shared" si="5"/>
        <v>0</v>
      </c>
      <c r="T111" s="108"/>
    </row>
    <row r="112" hidden="1">
      <c r="A112" s="13">
        <v>110.0</v>
      </c>
      <c r="B112" s="14"/>
      <c r="C112" s="14"/>
      <c r="D112" s="13">
        <v>3.81401100124583E14</v>
      </c>
      <c r="E112" s="13"/>
      <c r="F112" s="78"/>
      <c r="G112" s="13"/>
      <c r="H112" s="13"/>
      <c r="I112" s="13"/>
      <c r="J112" s="13"/>
      <c r="K112" s="13"/>
      <c r="L112" s="13"/>
      <c r="M112" s="13"/>
      <c r="N112" s="95"/>
      <c r="O112" s="13"/>
      <c r="P112" s="13"/>
      <c r="Q112" s="97"/>
      <c r="R112" s="13"/>
      <c r="S112" s="92">
        <f t="shared" si="5"/>
        <v>0</v>
      </c>
      <c r="T112" s="108"/>
    </row>
    <row r="113" hidden="1">
      <c r="A113" s="13">
        <v>111.0</v>
      </c>
      <c r="B113" s="14"/>
      <c r="C113" s="14"/>
      <c r="D113" s="13">
        <v>3.81401100124583E14</v>
      </c>
      <c r="E113" s="13"/>
      <c r="F113" s="78"/>
      <c r="G113" s="13"/>
      <c r="H113" s="13"/>
      <c r="I113" s="13"/>
      <c r="J113" s="13"/>
      <c r="K113" s="13"/>
      <c r="L113" s="13"/>
      <c r="M113" s="13"/>
      <c r="N113" s="95"/>
      <c r="O113" s="13"/>
      <c r="P113" s="13"/>
      <c r="Q113" s="97"/>
      <c r="R113" s="13"/>
      <c r="S113" s="92">
        <f t="shared" si="5"/>
        <v>0</v>
      </c>
      <c r="T113" s="108"/>
      <c r="U113" s="12"/>
    </row>
    <row r="114" hidden="1">
      <c r="A114" s="13">
        <v>112.0</v>
      </c>
      <c r="B114" s="14"/>
      <c r="C114" s="14"/>
      <c r="D114" s="13">
        <v>3.81401100124583E14</v>
      </c>
      <c r="E114" s="15"/>
      <c r="F114" s="13"/>
      <c r="G114" s="13"/>
      <c r="H114" s="13"/>
      <c r="I114" s="13"/>
      <c r="J114" s="15"/>
      <c r="K114" s="13"/>
      <c r="L114" s="13"/>
      <c r="M114" s="13"/>
      <c r="N114" s="95"/>
      <c r="O114" s="15"/>
      <c r="P114" s="13"/>
      <c r="Q114" s="97"/>
      <c r="R114" s="13"/>
      <c r="S114" s="92">
        <f t="shared" si="5"/>
        <v>0</v>
      </c>
      <c r="T114" s="154"/>
    </row>
    <row r="115" hidden="1">
      <c r="A115" s="13">
        <v>113.0</v>
      </c>
      <c r="B115" s="14"/>
      <c r="C115" s="14"/>
      <c r="D115" s="13">
        <v>3.81401100124583E14</v>
      </c>
      <c r="E115" s="15"/>
      <c r="F115" s="13"/>
      <c r="G115" s="13"/>
      <c r="H115" s="13"/>
      <c r="I115" s="13"/>
      <c r="J115" s="13"/>
      <c r="K115" s="13"/>
      <c r="L115" s="15"/>
      <c r="M115" s="13"/>
      <c r="N115" s="95"/>
      <c r="O115" s="15"/>
      <c r="P115" s="13"/>
      <c r="Q115" s="97"/>
      <c r="R115" s="13"/>
      <c r="S115" s="92">
        <f t="shared" si="5"/>
        <v>0</v>
      </c>
      <c r="T115" s="108"/>
      <c r="U115" s="12"/>
    </row>
    <row r="116" hidden="1">
      <c r="A116" s="13">
        <v>114.0</v>
      </c>
      <c r="B116" s="14"/>
      <c r="C116" s="14"/>
      <c r="D116" s="13">
        <v>3.81401100124583E14</v>
      </c>
      <c r="E116" s="13"/>
      <c r="F116" s="13"/>
      <c r="G116" s="13"/>
      <c r="H116" s="13"/>
      <c r="I116" s="13"/>
      <c r="J116" s="13"/>
      <c r="K116" s="13"/>
      <c r="L116" s="15"/>
      <c r="M116" s="13"/>
      <c r="N116" s="95"/>
      <c r="O116" s="15"/>
      <c r="P116" s="13"/>
      <c r="Q116" s="97"/>
      <c r="R116" s="13"/>
      <c r="S116" s="92">
        <f t="shared" si="5"/>
        <v>0</v>
      </c>
      <c r="T116" s="108"/>
    </row>
    <row r="117" hidden="1">
      <c r="A117" s="13">
        <v>115.0</v>
      </c>
      <c r="B117" s="14"/>
      <c r="C117" s="14"/>
      <c r="D117" s="13">
        <v>3.81401100124583E14</v>
      </c>
      <c r="E117" s="13"/>
      <c r="F117" s="122"/>
      <c r="G117" s="122"/>
      <c r="H117" s="122"/>
      <c r="I117" s="122"/>
      <c r="J117" s="296"/>
      <c r="K117" s="13"/>
      <c r="L117" s="15"/>
      <c r="M117" s="13"/>
      <c r="N117" s="95"/>
      <c r="O117" s="15"/>
      <c r="P117" s="13"/>
      <c r="Q117" s="97"/>
      <c r="R117" s="13"/>
      <c r="S117" s="92">
        <f t="shared" si="5"/>
        <v>0</v>
      </c>
      <c r="T117" s="108"/>
    </row>
    <row r="118" hidden="1">
      <c r="A118" s="13">
        <v>116.0</v>
      </c>
      <c r="B118" s="14"/>
      <c r="C118" s="14"/>
      <c r="D118" s="13">
        <v>3.81401100124583E14</v>
      </c>
      <c r="E118" s="15"/>
      <c r="F118" s="15"/>
      <c r="G118" s="15"/>
      <c r="H118" s="15"/>
      <c r="I118" s="15"/>
      <c r="J118" s="15"/>
      <c r="K118" s="13"/>
      <c r="L118" s="15"/>
      <c r="M118" s="13"/>
      <c r="N118" s="95"/>
      <c r="O118" s="15"/>
      <c r="P118" s="13"/>
      <c r="Q118" s="97"/>
      <c r="R118" s="15"/>
      <c r="S118" s="92">
        <f t="shared" si="5"/>
        <v>0</v>
      </c>
      <c r="T118" s="108"/>
    </row>
    <row r="119" hidden="1">
      <c r="A119" s="13">
        <v>117.0</v>
      </c>
      <c r="B119" s="14"/>
      <c r="C119" s="14"/>
      <c r="D119" s="13">
        <v>3.81401100124583E14</v>
      </c>
      <c r="E119" s="15"/>
      <c r="F119" s="15"/>
      <c r="G119" s="15"/>
      <c r="H119" s="15"/>
      <c r="I119" s="15"/>
      <c r="J119" s="15"/>
      <c r="K119" s="13"/>
      <c r="L119" s="15"/>
      <c r="M119" s="13"/>
      <c r="N119" s="95"/>
      <c r="O119" s="15"/>
      <c r="P119" s="13"/>
      <c r="Q119" s="97"/>
      <c r="R119" s="15"/>
      <c r="S119" s="92">
        <f t="shared" si="5"/>
        <v>0</v>
      </c>
      <c r="T119" s="108"/>
    </row>
    <row r="120" hidden="1">
      <c r="A120" s="13">
        <v>118.0</v>
      </c>
      <c r="B120" s="14"/>
      <c r="C120" s="14"/>
      <c r="D120" s="13">
        <v>3.81401100124583E14</v>
      </c>
      <c r="E120" s="15"/>
      <c r="F120" s="15"/>
      <c r="G120" s="15"/>
      <c r="H120" s="15"/>
      <c r="I120" s="15"/>
      <c r="J120" s="15"/>
      <c r="K120" s="13"/>
      <c r="L120" s="15"/>
      <c r="M120" s="13"/>
      <c r="N120" s="95"/>
      <c r="O120" s="15"/>
      <c r="P120" s="13"/>
      <c r="Q120" s="97"/>
      <c r="R120" s="15"/>
      <c r="S120" s="92">
        <f t="shared" si="5"/>
        <v>0</v>
      </c>
      <c r="T120" s="108"/>
    </row>
    <row r="121" hidden="1">
      <c r="A121" s="13">
        <v>119.0</v>
      </c>
      <c r="B121" s="14"/>
      <c r="C121" s="14"/>
      <c r="D121" s="13">
        <v>3.81401100124583E14</v>
      </c>
      <c r="E121" s="15"/>
      <c r="F121" s="15"/>
      <c r="G121" s="15"/>
      <c r="H121" s="15"/>
      <c r="I121" s="15"/>
      <c r="J121" s="15"/>
      <c r="K121" s="13"/>
      <c r="L121" s="15"/>
      <c r="M121" s="13"/>
      <c r="N121" s="95"/>
      <c r="O121" s="15"/>
      <c r="P121" s="13"/>
      <c r="Q121" s="97"/>
      <c r="R121" s="15"/>
      <c r="S121" s="92">
        <f t="shared" si="5"/>
        <v>0</v>
      </c>
      <c r="T121" s="108"/>
    </row>
    <row r="122" hidden="1">
      <c r="A122" s="13">
        <v>120.0</v>
      </c>
      <c r="B122" s="14"/>
      <c r="C122" s="14"/>
      <c r="D122" s="13">
        <v>3.81401100124583E14</v>
      </c>
      <c r="E122" s="15"/>
      <c r="F122" s="15"/>
      <c r="G122" s="15"/>
      <c r="H122" s="15"/>
      <c r="I122" s="15"/>
      <c r="J122" s="15"/>
      <c r="K122" s="13"/>
      <c r="L122" s="15"/>
      <c r="M122" s="13"/>
      <c r="N122" s="95"/>
      <c r="O122" s="15"/>
      <c r="P122" s="13"/>
      <c r="Q122" s="97"/>
      <c r="R122" s="15"/>
      <c r="S122" s="92">
        <f t="shared" si="5"/>
        <v>0</v>
      </c>
      <c r="T122" s="108"/>
    </row>
    <row r="123" hidden="1">
      <c r="A123" s="13">
        <v>121.0</v>
      </c>
      <c r="B123" s="14"/>
      <c r="C123" s="14"/>
      <c r="D123" s="13"/>
      <c r="E123" s="15"/>
      <c r="F123" s="15"/>
      <c r="G123" s="15"/>
      <c r="H123" s="15"/>
      <c r="I123" s="15"/>
      <c r="J123" s="15"/>
      <c r="K123" s="13"/>
      <c r="L123" s="15"/>
      <c r="M123" s="13"/>
      <c r="N123" s="95"/>
      <c r="O123" s="15"/>
      <c r="P123" s="13"/>
      <c r="Q123" s="97"/>
      <c r="R123" s="15"/>
      <c r="S123" s="92"/>
      <c r="T123" s="108"/>
    </row>
    <row r="124" hidden="1">
      <c r="A124" s="13">
        <v>122.0</v>
      </c>
      <c r="B124" s="14"/>
      <c r="C124" s="14"/>
      <c r="D124" s="13">
        <v>3.81401100124583E14</v>
      </c>
      <c r="E124" s="15"/>
      <c r="F124" s="15"/>
      <c r="G124" s="15"/>
      <c r="H124" s="15"/>
      <c r="I124" s="15"/>
      <c r="J124" s="15"/>
      <c r="K124" s="13"/>
      <c r="L124" s="15"/>
      <c r="M124" s="13"/>
      <c r="N124" s="95"/>
      <c r="O124" s="15"/>
      <c r="P124" s="13"/>
      <c r="Q124" s="97"/>
      <c r="R124" s="15"/>
      <c r="S124" s="92">
        <f>(M124*5%)/2</f>
        <v>0</v>
      </c>
      <c r="T124" s="108"/>
    </row>
    <row r="125">
      <c r="A125" s="40"/>
      <c r="B125" s="42"/>
      <c r="C125" s="42"/>
      <c r="D125" s="42"/>
      <c r="E125" s="42"/>
      <c r="F125" s="42"/>
      <c r="G125" s="110"/>
      <c r="H125" s="63" t="s">
        <v>560</v>
      </c>
      <c r="I125" s="44"/>
      <c r="J125" s="44"/>
      <c r="K125" s="44"/>
      <c r="L125" s="44"/>
      <c r="M125" s="45">
        <f t="shared" ref="M125:N125" si="6">SUM(M3:M124)</f>
        <v>7900</v>
      </c>
      <c r="N125" s="45">
        <f t="shared" si="6"/>
        <v>7900</v>
      </c>
      <c r="O125" s="110">
        <f>(M125*1)/M127</f>
        <v>0.1975</v>
      </c>
      <c r="P125" s="42"/>
      <c r="Q125" s="42"/>
      <c r="R125" s="42"/>
      <c r="S125" s="309">
        <f t="shared" ref="S125:V125" si="7">SUM(S3:S117)</f>
        <v>492</v>
      </c>
      <c r="T125" s="167">
        <f t="shared" si="7"/>
        <v>0</v>
      </c>
      <c r="U125" s="460">
        <f t="shared" si="7"/>
        <v>298</v>
      </c>
      <c r="V125" s="341">
        <f t="shared" si="7"/>
        <v>0</v>
      </c>
    </row>
    <row r="126" hidden="1">
      <c r="A126" s="13"/>
      <c r="B126" s="15"/>
      <c r="C126" s="15"/>
      <c r="D126" s="15"/>
      <c r="E126" s="15"/>
      <c r="F126" s="15"/>
      <c r="G126" s="15"/>
      <c r="H126" s="15"/>
      <c r="I126" s="15"/>
      <c r="J126" s="15"/>
      <c r="K126" s="15"/>
      <c r="L126" s="64" t="s">
        <v>563</v>
      </c>
      <c r="N126" s="65">
        <f>N125/D127</f>
        <v>1135.057471</v>
      </c>
      <c r="O126" s="15"/>
      <c r="P126" s="15"/>
      <c r="Q126" s="15"/>
      <c r="R126" s="15"/>
    </row>
    <row r="127">
      <c r="A127" s="13"/>
      <c r="B127" s="1"/>
      <c r="C127" s="229" t="s">
        <v>1400</v>
      </c>
      <c r="D127" s="230">
        <v>6.96</v>
      </c>
      <c r="E127" s="117" t="s">
        <v>6042</v>
      </c>
      <c r="F127" s="81">
        <v>0.1</v>
      </c>
      <c r="G127" s="13"/>
      <c r="H127" s="15"/>
      <c r="I127" s="15"/>
      <c r="J127" s="15"/>
      <c r="K127" s="15"/>
      <c r="L127" s="13" t="s">
        <v>1047</v>
      </c>
      <c r="M127" s="72">
        <v>40000.0</v>
      </c>
      <c r="N127" s="73">
        <f>M127/6.96</f>
        <v>5747.126437</v>
      </c>
      <c r="O127" s="15"/>
      <c r="P127" s="15"/>
      <c r="Q127" s="15"/>
      <c r="R127" s="15"/>
    </row>
    <row r="128">
      <c r="A128" s="13"/>
      <c r="B128" s="13"/>
      <c r="C128" s="231" t="s">
        <v>1402</v>
      </c>
      <c r="D128" s="232">
        <f>$M$125</f>
        <v>7900</v>
      </c>
      <c r="E128" s="118">
        <f t="shared" ref="E128:E129" si="9">D128*$F$127</f>
        <v>790</v>
      </c>
      <c r="F128" s="15"/>
      <c r="G128" s="51" t="s">
        <v>377</v>
      </c>
      <c r="H128" s="51" t="s">
        <v>378</v>
      </c>
      <c r="I128" s="51" t="s">
        <v>378</v>
      </c>
      <c r="J128" s="15"/>
      <c r="K128" s="15"/>
      <c r="L128" s="13" t="s">
        <v>1403</v>
      </c>
      <c r="M128" s="72">
        <f t="shared" ref="M128:N128" si="8">M127*5%</f>
        <v>2000</v>
      </c>
      <c r="N128" s="233">
        <f t="shared" si="8"/>
        <v>287.3563218</v>
      </c>
      <c r="O128" s="15"/>
      <c r="P128" s="15"/>
      <c r="Q128" s="15"/>
      <c r="R128" s="15"/>
    </row>
    <row r="129">
      <c r="A129" s="13"/>
      <c r="B129" s="13"/>
      <c r="C129" s="231" t="s">
        <v>1404</v>
      </c>
      <c r="D129" s="234">
        <f>D128/D127</f>
        <v>1135.057471</v>
      </c>
      <c r="E129" s="119">
        <f t="shared" si="9"/>
        <v>113.5057471</v>
      </c>
      <c r="F129" s="15"/>
      <c r="G129" s="52" t="s">
        <v>23</v>
      </c>
      <c r="H129" s="52" t="s">
        <v>1647</v>
      </c>
      <c r="I129" s="52" t="s">
        <v>671</v>
      </c>
      <c r="J129" s="15"/>
      <c r="K129" s="15"/>
      <c r="L129" s="83" t="s">
        <v>1405</v>
      </c>
      <c r="M129" s="235">
        <f>M127-M125</f>
        <v>32100</v>
      </c>
      <c r="N129" s="15"/>
      <c r="O129" s="15"/>
      <c r="P129" s="15"/>
      <c r="Q129" s="15"/>
      <c r="R129" s="15"/>
    </row>
    <row r="130">
      <c r="A130" s="15"/>
      <c r="B130" s="13"/>
      <c r="C130" s="231" t="s">
        <v>1406</v>
      </c>
      <c r="D130" s="232"/>
      <c r="E130" s="118"/>
      <c r="F130" s="15"/>
      <c r="G130" s="51" t="s">
        <v>1648</v>
      </c>
      <c r="H130" s="51" t="s">
        <v>1649</v>
      </c>
      <c r="I130" s="51" t="s">
        <v>383</v>
      </c>
      <c r="J130" s="15"/>
      <c r="K130" s="15"/>
      <c r="L130" s="85" t="s">
        <v>1407</v>
      </c>
      <c r="M130" s="236">
        <f>-1*(M129)</f>
        <v>-32100</v>
      </c>
      <c r="N130" s="15"/>
      <c r="O130" s="15"/>
      <c r="P130" s="15"/>
      <c r="Q130" s="15"/>
      <c r="R130" s="15"/>
    </row>
    <row r="131">
      <c r="A131" s="15"/>
      <c r="B131" s="15"/>
      <c r="C131" s="15"/>
      <c r="D131" s="15"/>
      <c r="E131" s="15"/>
      <c r="F131" s="15"/>
      <c r="G131" s="15"/>
      <c r="H131" s="15"/>
      <c r="I131" s="15"/>
      <c r="J131" s="15"/>
      <c r="K131" s="15"/>
      <c r="L131" s="15"/>
      <c r="M131" s="15"/>
      <c r="N131" s="15"/>
      <c r="O131" s="15"/>
      <c r="P131" s="15"/>
      <c r="Q131" s="15"/>
      <c r="R131" s="15"/>
    </row>
    <row r="132">
      <c r="A132" s="15"/>
      <c r="B132" s="15"/>
      <c r="C132" s="15"/>
      <c r="D132" s="15"/>
      <c r="E132" s="15"/>
      <c r="F132" s="15"/>
      <c r="G132" s="15">
        <f>200*5%</f>
        <v>10</v>
      </c>
      <c r="H132" s="15"/>
      <c r="I132" s="15">
        <f>420-70</f>
        <v>350</v>
      </c>
      <c r="J132" s="15"/>
      <c r="K132" s="15"/>
      <c r="L132" s="15"/>
      <c r="M132" s="15"/>
      <c r="N132" s="15"/>
      <c r="O132" s="15"/>
      <c r="P132" s="15"/>
      <c r="Q132" s="15"/>
      <c r="R132" s="15"/>
    </row>
    <row r="133">
      <c r="A133" s="15"/>
      <c r="B133" s="55"/>
      <c r="C133" s="956" t="s">
        <v>5991</v>
      </c>
      <c r="D133" s="957">
        <v>6.96</v>
      </c>
      <c r="E133" s="238"/>
      <c r="F133" s="55"/>
      <c r="G133" s="55"/>
      <c r="H133" s="55"/>
      <c r="I133" s="55"/>
      <c r="J133" s="15"/>
      <c r="K133" s="15"/>
      <c r="L133" s="15"/>
      <c r="M133" s="15"/>
      <c r="N133" s="15"/>
      <c r="O133" s="15"/>
      <c r="P133" s="15"/>
      <c r="Q133" s="15"/>
      <c r="R133" s="15"/>
    </row>
    <row r="134">
      <c r="A134" s="15"/>
      <c r="B134" s="66">
        <v>0.05</v>
      </c>
      <c r="C134" s="231" t="s">
        <v>6043</v>
      </c>
      <c r="D134" s="234">
        <f>D129*B134</f>
        <v>56.75287356</v>
      </c>
      <c r="E134" s="231" t="s">
        <v>1412</v>
      </c>
      <c r="F134" s="15"/>
      <c r="G134" s="15"/>
      <c r="H134" s="15">
        <f>1540-1050</f>
        <v>490</v>
      </c>
      <c r="I134" s="15"/>
      <c r="J134" s="15"/>
      <c r="K134" s="15"/>
      <c r="L134" s="15"/>
      <c r="M134" s="15"/>
      <c r="N134" s="15"/>
      <c r="O134" s="15"/>
      <c r="P134" s="15"/>
      <c r="Q134" s="15"/>
      <c r="R134" s="15"/>
    </row>
    <row r="135">
      <c r="A135" s="15"/>
      <c r="B135" s="66">
        <v>0.05</v>
      </c>
      <c r="C135" s="231" t="s">
        <v>1413</v>
      </c>
      <c r="D135" s="234">
        <f>D128*B135</f>
        <v>395</v>
      </c>
      <c r="E135" s="231" t="s">
        <v>1414</v>
      </c>
      <c r="F135" s="15"/>
      <c r="G135" s="15"/>
      <c r="H135" s="15"/>
      <c r="I135" s="15"/>
      <c r="J135" s="15"/>
      <c r="K135" s="15"/>
      <c r="L135" s="15"/>
      <c r="M135" s="15"/>
      <c r="N135" s="15"/>
      <c r="O135" s="15"/>
      <c r="P135" s="15"/>
      <c r="Q135" s="15"/>
      <c r="R135" s="15"/>
    </row>
    <row r="136">
      <c r="A136" s="15"/>
      <c r="B136" s="15"/>
      <c r="C136" s="15"/>
      <c r="D136" s="15"/>
      <c r="E136" s="15"/>
      <c r="F136" s="15"/>
      <c r="G136" s="15"/>
      <c r="H136" s="13"/>
      <c r="I136" s="13"/>
      <c r="J136" s="13"/>
      <c r="K136" s="15"/>
      <c r="L136" s="15"/>
      <c r="M136" s="15"/>
      <c r="N136" s="15"/>
      <c r="O136" s="15"/>
      <c r="P136" s="15"/>
      <c r="Q136" s="15"/>
      <c r="R136" s="15"/>
    </row>
    <row r="137" hidden="1">
      <c r="A137" s="15"/>
      <c r="B137" s="15"/>
      <c r="C137" s="15"/>
      <c r="D137" s="15"/>
      <c r="E137" s="15"/>
      <c r="F137" s="15"/>
      <c r="G137" s="13"/>
      <c r="H137" s="13"/>
      <c r="I137" s="13"/>
      <c r="J137" s="13"/>
      <c r="K137" s="15"/>
      <c r="L137" s="15"/>
      <c r="M137" s="15"/>
      <c r="N137" s="15"/>
      <c r="O137" s="15"/>
      <c r="P137" s="15"/>
      <c r="Q137" s="15"/>
      <c r="R137" s="15"/>
    </row>
    <row r="138" hidden="1">
      <c r="A138" s="15"/>
      <c r="B138" s="15"/>
      <c r="C138" s="15"/>
      <c r="D138" s="15"/>
      <c r="E138" s="15"/>
      <c r="F138" s="15"/>
      <c r="I138" s="15"/>
      <c r="J138" s="15"/>
      <c r="K138" s="15"/>
      <c r="L138" s="15"/>
      <c r="M138" s="15"/>
      <c r="N138" s="15"/>
      <c r="O138" s="15"/>
      <c r="P138" s="15"/>
      <c r="Q138" s="15"/>
      <c r="R138" s="15"/>
    </row>
    <row r="139" hidden="1">
      <c r="A139" s="15"/>
      <c r="B139" s="15"/>
      <c r="C139" s="15"/>
      <c r="D139" s="15"/>
      <c r="E139" s="15"/>
      <c r="F139" s="15"/>
      <c r="I139" s="15"/>
      <c r="J139" s="15"/>
      <c r="K139" s="15"/>
      <c r="L139" s="15"/>
      <c r="M139" s="15"/>
      <c r="N139" s="15"/>
      <c r="O139" s="15"/>
      <c r="P139" s="15"/>
      <c r="Q139" s="15"/>
      <c r="R139" s="15"/>
    </row>
    <row r="140" hidden="1">
      <c r="A140" s="15"/>
      <c r="B140" s="15"/>
      <c r="C140" s="15"/>
      <c r="D140" s="15"/>
      <c r="E140" s="15"/>
      <c r="F140" s="15"/>
      <c r="G140" s="15"/>
      <c r="H140" s="15"/>
      <c r="I140" s="15"/>
      <c r="J140" s="15"/>
      <c r="K140" s="15"/>
      <c r="L140" s="15"/>
      <c r="M140" s="15"/>
      <c r="N140" s="15"/>
      <c r="O140" s="15"/>
      <c r="P140" s="15"/>
      <c r="Q140" s="15"/>
      <c r="R140" s="15"/>
    </row>
    <row r="141" hidden="1">
      <c r="A141" s="15"/>
      <c r="B141" s="15"/>
      <c r="C141" s="15"/>
      <c r="D141" s="15"/>
      <c r="E141" s="15"/>
      <c r="F141" s="15"/>
      <c r="G141" s="15"/>
      <c r="H141" s="15"/>
      <c r="I141" s="15"/>
      <c r="J141" s="15"/>
      <c r="K141" s="15"/>
      <c r="L141" s="15"/>
      <c r="M141" s="15"/>
      <c r="N141" s="15"/>
      <c r="O141" s="15"/>
      <c r="P141" s="15"/>
      <c r="Q141" s="15"/>
      <c r="R141" s="15"/>
    </row>
    <row r="142" hidden="1">
      <c r="A142" s="15"/>
      <c r="B142" s="15"/>
      <c r="C142" s="15"/>
      <c r="D142" s="15"/>
      <c r="E142" s="15"/>
      <c r="F142" s="15"/>
      <c r="G142" s="15"/>
      <c r="H142" s="15"/>
      <c r="I142" s="15"/>
      <c r="J142" s="15"/>
      <c r="K142" s="15"/>
      <c r="L142" s="15"/>
      <c r="M142" s="15"/>
      <c r="N142" s="15"/>
      <c r="O142" s="15"/>
      <c r="P142" s="15"/>
      <c r="Q142" s="15"/>
      <c r="R142" s="15"/>
    </row>
    <row r="143" hidden="1">
      <c r="A143" s="15"/>
      <c r="B143" s="15"/>
      <c r="C143" s="15"/>
      <c r="D143" s="15"/>
      <c r="E143" s="15"/>
      <c r="F143" s="15"/>
      <c r="G143" s="15"/>
      <c r="H143" s="15"/>
      <c r="I143" s="15"/>
      <c r="J143" s="15"/>
      <c r="K143" s="15"/>
      <c r="L143" s="15"/>
      <c r="M143" s="15"/>
      <c r="N143" s="15"/>
      <c r="O143" s="15"/>
      <c r="P143" s="15"/>
      <c r="Q143" s="15"/>
      <c r="R143" s="15"/>
    </row>
    <row r="144" hidden="1">
      <c r="A144" s="15"/>
      <c r="B144" s="15"/>
      <c r="C144" s="15"/>
      <c r="D144" s="15"/>
      <c r="E144" s="15"/>
      <c r="F144" s="15"/>
      <c r="G144" s="15"/>
      <c r="H144" s="15"/>
      <c r="I144" s="15"/>
      <c r="J144" s="15"/>
      <c r="K144" s="15"/>
      <c r="L144" s="15"/>
      <c r="M144" s="15"/>
      <c r="N144" s="15"/>
      <c r="O144" s="15"/>
      <c r="P144" s="15"/>
      <c r="Q144" s="15"/>
      <c r="R144" s="15"/>
    </row>
    <row r="145" hidden="1">
      <c r="A145" s="15"/>
      <c r="B145" s="15"/>
      <c r="C145" s="15"/>
      <c r="D145" s="15"/>
      <c r="E145" s="15"/>
      <c r="F145" s="15"/>
      <c r="G145" s="15"/>
      <c r="H145" s="15"/>
      <c r="I145" s="15"/>
      <c r="J145" s="15"/>
      <c r="K145" s="15"/>
      <c r="L145" s="15"/>
      <c r="M145" s="15"/>
      <c r="N145" s="15"/>
      <c r="O145" s="15"/>
      <c r="P145" s="15"/>
      <c r="Q145" s="15"/>
      <c r="R145" s="15"/>
    </row>
    <row r="146" hidden="1">
      <c r="A146" s="15"/>
      <c r="B146" s="15"/>
      <c r="C146" s="15"/>
      <c r="D146" s="15"/>
      <c r="E146" s="15"/>
      <c r="F146" s="15"/>
      <c r="G146" s="15"/>
      <c r="H146" s="15"/>
      <c r="I146" s="15"/>
      <c r="J146" s="15"/>
      <c r="K146" s="15"/>
      <c r="L146" s="15"/>
      <c r="M146" s="15"/>
      <c r="N146" s="15"/>
      <c r="O146" s="15"/>
      <c r="P146" s="15"/>
      <c r="Q146" s="15"/>
      <c r="R146" s="15"/>
    </row>
    <row r="147" hidden="1">
      <c r="A147" s="15"/>
      <c r="B147" s="15"/>
      <c r="C147" s="15"/>
      <c r="D147" s="15"/>
      <c r="E147" s="15"/>
      <c r="F147" s="15"/>
      <c r="G147" s="15"/>
      <c r="H147" s="15"/>
      <c r="I147" s="15"/>
      <c r="J147" s="15"/>
      <c r="K147" s="15"/>
      <c r="L147" s="15"/>
      <c r="M147" s="15"/>
      <c r="N147" s="15"/>
      <c r="O147" s="15"/>
      <c r="P147" s="15"/>
      <c r="Q147" s="15"/>
      <c r="R147" s="15"/>
    </row>
    <row r="148" hidden="1">
      <c r="A148" s="15"/>
      <c r="B148" s="15"/>
      <c r="C148" s="15"/>
      <c r="D148" s="15"/>
      <c r="E148" s="15"/>
      <c r="F148" s="15"/>
      <c r="G148" s="15"/>
      <c r="H148" s="15"/>
      <c r="I148" s="15"/>
      <c r="J148" s="15"/>
      <c r="K148" s="15"/>
      <c r="L148" s="15"/>
      <c r="M148" s="15"/>
      <c r="N148" s="15"/>
      <c r="O148" s="15"/>
      <c r="P148" s="15"/>
      <c r="Q148" s="15"/>
      <c r="R148" s="15"/>
    </row>
    <row r="149" hidden="1">
      <c r="A149" s="15"/>
      <c r="B149" s="15"/>
      <c r="C149" s="15"/>
      <c r="D149" s="15"/>
      <c r="E149" s="15"/>
      <c r="F149" s="15"/>
      <c r="G149" s="15"/>
      <c r="H149" s="15"/>
      <c r="I149" s="15"/>
      <c r="J149" s="15"/>
      <c r="K149" s="15"/>
      <c r="L149" s="15"/>
      <c r="M149" s="15"/>
      <c r="N149" s="15"/>
      <c r="O149" s="15"/>
      <c r="P149" s="15"/>
      <c r="Q149" s="15"/>
      <c r="R149" s="15"/>
    </row>
    <row r="150" hidden="1">
      <c r="A150" s="15"/>
      <c r="B150" s="15"/>
      <c r="C150" s="15"/>
      <c r="D150" s="15"/>
      <c r="E150" s="15"/>
      <c r="F150" s="15"/>
      <c r="G150" s="15"/>
      <c r="H150" s="15"/>
      <c r="I150" s="15"/>
      <c r="J150" s="15"/>
      <c r="K150" s="15"/>
      <c r="L150" s="15"/>
      <c r="M150" s="15"/>
      <c r="N150" s="15"/>
      <c r="O150" s="15"/>
      <c r="P150" s="15"/>
      <c r="Q150" s="15"/>
      <c r="R150" s="15"/>
    </row>
    <row r="151">
      <c r="A151" s="15"/>
      <c r="B151" s="15"/>
      <c r="C151" s="15"/>
      <c r="D151" s="15"/>
      <c r="E151" s="15"/>
      <c r="F151" s="15"/>
      <c r="G151" s="15"/>
      <c r="H151" s="15"/>
      <c r="I151" s="15"/>
      <c r="J151" s="15"/>
      <c r="K151" s="15"/>
      <c r="L151" s="15"/>
      <c r="M151" s="15"/>
      <c r="N151" s="15"/>
      <c r="O151" s="15"/>
      <c r="P151" s="15"/>
      <c r="Q151" s="15"/>
      <c r="R151" s="15"/>
    </row>
    <row r="152">
      <c r="A152" s="15"/>
      <c r="B152" s="15"/>
      <c r="C152" s="15"/>
      <c r="D152" s="1001" t="s">
        <v>6044</v>
      </c>
      <c r="E152" s="6"/>
      <c r="F152" s="7"/>
      <c r="G152" s="15"/>
      <c r="H152" s="15"/>
      <c r="I152" s="15"/>
      <c r="J152" s="15"/>
      <c r="K152" s="15"/>
      <c r="L152" s="15"/>
      <c r="M152" s="15"/>
      <c r="N152" s="15"/>
      <c r="O152" s="15"/>
      <c r="P152" s="15"/>
      <c r="Q152" s="15"/>
      <c r="R152" s="15"/>
    </row>
    <row r="153">
      <c r="A153" s="15"/>
      <c r="B153" s="15"/>
      <c r="C153" s="15"/>
      <c r="D153" s="1002" t="s">
        <v>6045</v>
      </c>
      <c r="E153" s="1002" t="s">
        <v>6046</v>
      </c>
      <c r="F153" s="1003" t="s">
        <v>6047</v>
      </c>
      <c r="G153" s="15"/>
      <c r="H153" s="15"/>
      <c r="I153" s="15"/>
      <c r="J153" s="15"/>
      <c r="K153" s="15"/>
      <c r="L153" s="15"/>
      <c r="M153" s="15"/>
      <c r="N153" s="15"/>
      <c r="O153" s="15"/>
      <c r="P153" s="15"/>
      <c r="Q153" s="15"/>
      <c r="R153" s="15"/>
    </row>
    <row r="154">
      <c r="A154" s="15"/>
      <c r="B154" s="15"/>
      <c r="C154" s="15"/>
      <c r="D154" s="1004" t="s">
        <v>141</v>
      </c>
      <c r="E154" s="232">
        <f>880+ (90*2)</f>
        <v>1060</v>
      </c>
      <c r="F154" s="231">
        <v>2.0</v>
      </c>
      <c r="G154" s="15"/>
      <c r="H154" s="15"/>
      <c r="I154" s="15"/>
      <c r="J154" s="15"/>
      <c r="K154" s="15"/>
      <c r="L154" s="15"/>
      <c r="M154" s="15"/>
      <c r="N154" s="15"/>
      <c r="O154" s="15"/>
      <c r="P154" s="15"/>
      <c r="Q154" s="15"/>
      <c r="R154" s="15"/>
    </row>
    <row r="155">
      <c r="A155" s="15"/>
      <c r="B155" s="15"/>
      <c r="C155" s="15"/>
      <c r="D155" s="1004" t="s">
        <v>98</v>
      </c>
      <c r="E155" s="232">
        <f>940+ (90*2)</f>
        <v>1120</v>
      </c>
      <c r="F155" s="231">
        <v>2.0</v>
      </c>
      <c r="G155" s="15"/>
      <c r="H155" s="15"/>
      <c r="I155" s="15"/>
      <c r="J155" s="15"/>
      <c r="K155" s="15"/>
      <c r="L155" s="15"/>
      <c r="M155" s="15"/>
      <c r="N155" s="15"/>
      <c r="O155" s="15"/>
      <c r="P155" s="15"/>
      <c r="Q155" s="15"/>
      <c r="R155" s="15"/>
    </row>
    <row r="156">
      <c r="A156" s="15"/>
      <c r="B156" s="15"/>
      <c r="C156" s="15"/>
      <c r="D156" s="1004" t="s">
        <v>305</v>
      </c>
      <c r="E156" s="232">
        <f>960+(90*2)</f>
        <v>1140</v>
      </c>
      <c r="F156" s="231">
        <v>2.0</v>
      </c>
      <c r="G156" s="15"/>
      <c r="H156" s="15"/>
      <c r="I156" s="15"/>
      <c r="J156" s="15"/>
      <c r="K156" s="15"/>
      <c r="L156" s="15"/>
      <c r="M156" s="15"/>
      <c r="N156" s="15"/>
      <c r="O156" s="15"/>
      <c r="P156" s="15"/>
      <c r="Q156" s="15"/>
      <c r="R156" s="15"/>
    </row>
    <row r="157">
      <c r="A157" s="15"/>
      <c r="B157" s="15"/>
      <c r="C157" s="15"/>
      <c r="D157" s="1004" t="s">
        <v>6048</v>
      </c>
      <c r="E157" s="232">
        <f>1680+(90*4)</f>
        <v>2040</v>
      </c>
      <c r="F157" s="231">
        <v>4.0</v>
      </c>
      <c r="G157" s="15"/>
      <c r="H157" s="15"/>
      <c r="I157" s="15"/>
      <c r="J157" s="15"/>
      <c r="K157" s="15"/>
      <c r="L157" s="15"/>
      <c r="M157" s="15"/>
      <c r="N157" s="15"/>
      <c r="O157" s="15"/>
      <c r="P157" s="15"/>
      <c r="Q157" s="15"/>
      <c r="R157" s="15"/>
    </row>
    <row r="158">
      <c r="A158" s="15"/>
      <c r="B158" s="15"/>
      <c r="C158" s="15"/>
      <c r="D158" s="1004" t="s">
        <v>6049</v>
      </c>
      <c r="E158" s="232">
        <f>1600+(90*4)</f>
        <v>1960</v>
      </c>
      <c r="F158" s="231">
        <v>4.0</v>
      </c>
      <c r="G158" s="15"/>
      <c r="H158" s="15"/>
      <c r="I158" s="15"/>
      <c r="J158" s="15"/>
      <c r="K158" s="15"/>
      <c r="L158" s="15"/>
      <c r="M158" s="15"/>
      <c r="N158" s="15"/>
      <c r="O158" s="15"/>
      <c r="P158" s="15"/>
      <c r="Q158" s="15"/>
      <c r="R158" s="15"/>
    </row>
    <row r="159">
      <c r="A159" s="15"/>
      <c r="B159" s="15"/>
      <c r="C159" s="15"/>
      <c r="D159" s="1004" t="s">
        <v>6050</v>
      </c>
      <c r="E159" s="232">
        <f>2460+(90*6)</f>
        <v>3000</v>
      </c>
      <c r="F159" s="231">
        <v>6.0</v>
      </c>
      <c r="G159" s="15"/>
      <c r="H159" s="15">
        <f>1540+(90*3)</f>
        <v>1810</v>
      </c>
      <c r="I159" s="15"/>
      <c r="J159" s="15"/>
      <c r="K159" s="15"/>
      <c r="L159" s="15"/>
      <c r="M159" s="15"/>
      <c r="N159" s="15"/>
      <c r="O159" s="15"/>
      <c r="P159" s="15"/>
      <c r="Q159" s="15"/>
      <c r="R159" s="15"/>
    </row>
    <row r="160">
      <c r="A160" s="15"/>
      <c r="B160" s="15"/>
      <c r="C160" s="15"/>
      <c r="D160" s="1004" t="s">
        <v>6051</v>
      </c>
      <c r="E160" s="232">
        <f>2340+(90*6)</f>
        <v>2880</v>
      </c>
      <c r="F160" s="231">
        <v>6.0</v>
      </c>
      <c r="G160" s="15"/>
      <c r="H160" s="13">
        <v>1120.0</v>
      </c>
      <c r="I160" s="15"/>
      <c r="J160" s="15"/>
      <c r="K160" s="15"/>
      <c r="L160" s="15"/>
      <c r="M160" s="15"/>
      <c r="N160" s="15"/>
      <c r="O160" s="15"/>
      <c r="P160" s="15"/>
      <c r="Q160" s="15"/>
      <c r="R160" s="15"/>
    </row>
    <row r="161">
      <c r="A161" s="15"/>
      <c r="B161" s="15"/>
      <c r="C161" s="15"/>
      <c r="D161" s="15"/>
      <c r="E161" s="15"/>
      <c r="F161" s="15"/>
      <c r="G161" s="15"/>
      <c r="H161" s="15">
        <f>H160+H159</f>
        <v>2930</v>
      </c>
      <c r="I161" s="15"/>
      <c r="J161" s="15"/>
      <c r="K161" s="15"/>
      <c r="L161" s="15"/>
      <c r="M161" s="15"/>
      <c r="N161" s="15"/>
      <c r="O161" s="15"/>
      <c r="P161" s="15"/>
      <c r="Q161" s="15"/>
      <c r="R161" s="15"/>
    </row>
    <row r="162">
      <c r="A162" s="15"/>
      <c r="B162" s="15"/>
      <c r="C162" s="15"/>
      <c r="D162" s="261" t="s">
        <v>6052</v>
      </c>
      <c r="E162" s="262">
        <f>390+90</f>
        <v>480</v>
      </c>
      <c r="F162" s="15"/>
      <c r="G162" s="15"/>
      <c r="H162" s="15"/>
      <c r="I162" s="15"/>
      <c r="J162" s="15"/>
      <c r="K162" s="15"/>
      <c r="L162" s="15"/>
      <c r="M162" s="15"/>
      <c r="N162" s="15"/>
      <c r="O162" s="15"/>
      <c r="P162" s="15"/>
      <c r="Q162" s="15"/>
      <c r="R162" s="15"/>
    </row>
    <row r="163">
      <c r="A163" s="15"/>
      <c r="B163" s="15"/>
      <c r="C163" s="15"/>
      <c r="D163" s="261" t="s">
        <v>6053</v>
      </c>
      <c r="E163" s="262">
        <f>310+60</f>
        <v>370</v>
      </c>
      <c r="F163" s="15"/>
      <c r="G163" s="15"/>
      <c r="H163" s="15"/>
      <c r="I163" s="15"/>
      <c r="J163" s="15"/>
      <c r="K163" s="15"/>
      <c r="L163" s="15"/>
      <c r="M163" s="15"/>
      <c r="N163" s="15"/>
      <c r="O163" s="15"/>
      <c r="P163" s="15"/>
      <c r="Q163" s="15"/>
      <c r="R163" s="15"/>
    </row>
    <row r="164">
      <c r="A164" s="15"/>
      <c r="B164" s="15"/>
      <c r="C164" s="15"/>
      <c r="D164" s="15"/>
      <c r="E164" s="15"/>
      <c r="F164" s="15"/>
      <c r="G164" s="15"/>
      <c r="H164" s="15"/>
      <c r="I164" s="15"/>
      <c r="J164" s="15"/>
      <c r="K164" s="15"/>
      <c r="L164" s="15"/>
      <c r="M164" s="15"/>
      <c r="N164" s="15"/>
      <c r="O164" s="15"/>
      <c r="P164" s="15"/>
      <c r="Q164" s="15"/>
      <c r="R164" s="15"/>
    </row>
    <row r="165">
      <c r="A165" s="15"/>
      <c r="B165" s="15"/>
      <c r="C165" s="15"/>
      <c r="D165" s="1005" t="s">
        <v>6054</v>
      </c>
      <c r="E165" s="1005" t="s">
        <v>1414</v>
      </c>
      <c r="F165" s="1006">
        <v>2880.0</v>
      </c>
      <c r="G165" s="15"/>
      <c r="H165" s="15"/>
      <c r="I165" s="15"/>
      <c r="J165" s="15"/>
      <c r="K165" s="15"/>
      <c r="L165" s="15"/>
      <c r="M165" s="15"/>
      <c r="N165" s="15"/>
      <c r="O165" s="15"/>
      <c r="P165" s="15"/>
      <c r="Q165" s="15"/>
      <c r="R165" s="15"/>
    </row>
    <row r="166">
      <c r="A166" s="15"/>
      <c r="B166" s="264" t="s">
        <v>6055</v>
      </c>
      <c r="C166" s="265">
        <v>90.0</v>
      </c>
      <c r="D166" s="266" t="s">
        <v>6047</v>
      </c>
      <c r="E166" s="1007">
        <v>2.0</v>
      </c>
      <c r="F166" s="15"/>
      <c r="G166" s="15"/>
      <c r="H166" s="15"/>
      <c r="I166" s="15"/>
      <c r="J166" s="15"/>
      <c r="K166" s="15"/>
      <c r="L166" s="15"/>
      <c r="M166" s="15"/>
      <c r="N166" s="15"/>
      <c r="O166" s="15"/>
      <c r="P166" s="15"/>
      <c r="Q166" s="15"/>
      <c r="R166" s="15"/>
    </row>
    <row r="167">
      <c r="A167" s="15"/>
      <c r="B167" s="264" t="s">
        <v>6056</v>
      </c>
      <c r="C167" s="265">
        <v>60.0</v>
      </c>
      <c r="D167" s="267" t="s">
        <v>6057</v>
      </c>
      <c r="E167" s="1007">
        <v>4.0</v>
      </c>
      <c r="F167" s="15"/>
      <c r="G167" s="15"/>
      <c r="H167" s="15"/>
      <c r="I167" s="15"/>
      <c r="J167" s="15"/>
      <c r="K167" s="15"/>
      <c r="L167" s="15"/>
      <c r="M167" s="15"/>
      <c r="N167" s="15"/>
      <c r="O167" s="15"/>
      <c r="P167" s="15"/>
      <c r="Q167" s="15"/>
      <c r="R167" s="15"/>
    </row>
    <row r="168">
      <c r="A168" s="15"/>
      <c r="B168" s="13" t="s">
        <v>6058</v>
      </c>
      <c r="C168" s="419">
        <v>80.0</v>
      </c>
      <c r="D168" s="267" t="s">
        <v>6059</v>
      </c>
      <c r="E168" s="1007">
        <v>4.0</v>
      </c>
      <c r="F168" s="15"/>
      <c r="G168" s="15"/>
      <c r="H168" s="15">
        <f>1810 +1120</f>
        <v>2930</v>
      </c>
      <c r="I168" s="15"/>
      <c r="J168" s="15"/>
      <c r="K168" s="15"/>
      <c r="L168" s="15"/>
      <c r="M168" s="15"/>
      <c r="N168" s="15"/>
      <c r="O168" s="15"/>
      <c r="P168" s="15"/>
      <c r="Q168" s="15"/>
      <c r="R168" s="15"/>
    </row>
    <row r="169">
      <c r="A169" s="15"/>
      <c r="B169" s="15"/>
      <c r="C169" s="15"/>
      <c r="D169" s="260" t="s">
        <v>6060</v>
      </c>
      <c r="F169" s="268">
        <f>F165-(C166*E167)-(C168*E168)</f>
        <v>2200</v>
      </c>
      <c r="G169" s="15"/>
      <c r="H169" s="15"/>
      <c r="I169" s="15"/>
      <c r="J169" s="15"/>
      <c r="K169" s="15"/>
      <c r="L169" s="15"/>
      <c r="M169" s="15"/>
      <c r="N169" s="15"/>
      <c r="O169" s="15"/>
      <c r="P169" s="15"/>
      <c r="Q169" s="15"/>
      <c r="R169" s="15"/>
    </row>
    <row r="170">
      <c r="A170" s="15"/>
      <c r="B170" s="15"/>
      <c r="C170" s="15"/>
      <c r="D170" s="13"/>
      <c r="E170" s="13"/>
      <c r="F170" s="15"/>
      <c r="G170" s="15"/>
      <c r="H170" s="15"/>
      <c r="I170" s="15"/>
      <c r="J170" s="15"/>
      <c r="K170" s="15"/>
      <c r="L170" s="15"/>
      <c r="M170" s="15"/>
      <c r="N170" s="15"/>
      <c r="O170" s="15"/>
      <c r="P170" s="15"/>
      <c r="Q170" s="15"/>
      <c r="R170" s="15"/>
    </row>
    <row r="171">
      <c r="A171" s="15"/>
      <c r="B171" s="15"/>
      <c r="C171" s="15"/>
      <c r="D171" s="15"/>
      <c r="E171" s="15"/>
      <c r="F171" s="15"/>
      <c r="G171" s="15"/>
      <c r="H171" s="15"/>
      <c r="I171" s="15"/>
      <c r="J171" s="15"/>
      <c r="K171" s="15"/>
      <c r="L171" s="15"/>
      <c r="M171" s="15"/>
      <c r="N171" s="15"/>
      <c r="O171" s="15"/>
      <c r="P171" s="15"/>
      <c r="Q171" s="15"/>
      <c r="R171" s="15"/>
    </row>
    <row r="172">
      <c r="A172" s="15"/>
      <c r="B172" s="15"/>
      <c r="C172" s="15"/>
      <c r="D172" s="15"/>
      <c r="E172" s="15"/>
      <c r="F172" s="15"/>
      <c r="G172" s="15"/>
      <c r="H172" s="15"/>
      <c r="I172" s="15"/>
      <c r="J172" s="15"/>
      <c r="K172" s="15"/>
      <c r="L172" s="15"/>
      <c r="M172" s="15"/>
      <c r="N172" s="15"/>
      <c r="O172" s="15"/>
      <c r="P172" s="15"/>
      <c r="Q172" s="15"/>
      <c r="R172" s="15"/>
    </row>
    <row r="173">
      <c r="A173" s="15"/>
      <c r="B173" s="15"/>
      <c r="C173" s="15"/>
      <c r="D173" s="15"/>
      <c r="E173" s="15"/>
      <c r="F173" s="15"/>
      <c r="G173" s="15"/>
      <c r="H173" s="15"/>
      <c r="I173" s="15"/>
      <c r="J173" s="15"/>
      <c r="K173" s="15"/>
      <c r="L173" s="15"/>
      <c r="M173" s="15"/>
      <c r="N173" s="15"/>
      <c r="O173" s="15"/>
      <c r="P173" s="15"/>
      <c r="Q173" s="15"/>
      <c r="R173" s="15"/>
    </row>
    <row r="174">
      <c r="A174" s="15"/>
      <c r="B174" s="15"/>
      <c r="C174" s="15"/>
      <c r="D174" s="15"/>
      <c r="E174" s="15"/>
      <c r="F174" s="15"/>
      <c r="G174" s="15"/>
      <c r="H174" s="15"/>
      <c r="I174" s="15"/>
      <c r="J174" s="15"/>
      <c r="K174" s="15"/>
      <c r="L174" s="15"/>
      <c r="M174" s="15"/>
      <c r="N174" s="15"/>
      <c r="O174" s="15"/>
      <c r="P174" s="15"/>
      <c r="Q174" s="15"/>
      <c r="R174" s="15"/>
    </row>
    <row r="175">
      <c r="A175" s="15"/>
      <c r="B175" s="15"/>
      <c r="C175" s="15"/>
      <c r="D175" s="15"/>
      <c r="E175" s="15"/>
      <c r="F175" s="15"/>
      <c r="G175" s="15"/>
      <c r="H175" s="15"/>
      <c r="I175" s="15"/>
      <c r="J175" s="15"/>
      <c r="K175" s="15"/>
      <c r="L175" s="15"/>
      <c r="M175" s="15"/>
      <c r="N175" s="15"/>
      <c r="O175" s="15"/>
      <c r="P175" s="15"/>
      <c r="Q175" s="15"/>
      <c r="R175" s="15"/>
    </row>
    <row r="176">
      <c r="A176" s="15"/>
      <c r="B176" s="15"/>
      <c r="C176" s="15"/>
      <c r="D176" s="15"/>
      <c r="E176" s="15"/>
      <c r="F176" s="15"/>
      <c r="G176" s="15"/>
      <c r="H176" s="15"/>
      <c r="I176" s="15"/>
      <c r="J176" s="15"/>
      <c r="K176" s="15"/>
      <c r="L176" s="15"/>
      <c r="M176" s="15"/>
      <c r="N176" s="15"/>
      <c r="O176" s="15"/>
      <c r="P176" s="15"/>
      <c r="Q176" s="15"/>
      <c r="R176" s="15"/>
    </row>
    <row r="177">
      <c r="A177" s="15"/>
      <c r="B177" s="15"/>
      <c r="C177" s="15"/>
      <c r="D177" s="15"/>
      <c r="E177" s="15"/>
      <c r="F177" s="15"/>
      <c r="G177" s="15"/>
      <c r="H177" s="15"/>
      <c r="I177" s="15"/>
      <c r="J177" s="15"/>
      <c r="K177" s="15"/>
      <c r="L177" s="15"/>
      <c r="M177" s="15"/>
      <c r="N177" s="15"/>
      <c r="O177" s="15"/>
      <c r="P177" s="15"/>
      <c r="Q177" s="15"/>
      <c r="R177" s="15"/>
    </row>
    <row r="178">
      <c r="A178" s="15"/>
      <c r="B178" s="15"/>
      <c r="C178" s="15"/>
      <c r="D178" s="15"/>
      <c r="E178" s="15"/>
      <c r="F178" s="15"/>
      <c r="G178" s="15"/>
      <c r="H178" s="15"/>
      <c r="I178" s="15"/>
      <c r="J178" s="15"/>
      <c r="K178" s="15"/>
      <c r="L178" s="15"/>
      <c r="M178" s="15"/>
      <c r="N178" s="15"/>
      <c r="O178" s="15"/>
      <c r="P178" s="15"/>
      <c r="Q178" s="15"/>
      <c r="R178" s="15"/>
    </row>
    <row r="179">
      <c r="A179" s="15"/>
      <c r="B179" s="15"/>
      <c r="C179" s="15"/>
      <c r="D179" s="15"/>
      <c r="E179" s="15"/>
      <c r="F179" s="15"/>
      <c r="G179" s="15"/>
      <c r="H179" s="15"/>
      <c r="I179" s="15"/>
      <c r="J179" s="15"/>
      <c r="K179" s="15"/>
      <c r="L179" s="15"/>
      <c r="M179" s="15"/>
      <c r="N179" s="15"/>
      <c r="O179" s="15"/>
      <c r="P179" s="15"/>
      <c r="Q179" s="15"/>
      <c r="R179" s="15"/>
    </row>
    <row r="180">
      <c r="A180" s="15"/>
      <c r="B180" s="15"/>
      <c r="C180" s="15"/>
      <c r="D180" s="15"/>
      <c r="E180" s="15"/>
      <c r="F180" s="15"/>
      <c r="G180" s="15"/>
      <c r="H180" s="15"/>
      <c r="I180" s="15"/>
      <c r="J180" s="15"/>
      <c r="K180" s="15"/>
      <c r="L180" s="15"/>
      <c r="M180" s="15"/>
      <c r="N180" s="15"/>
      <c r="O180" s="15"/>
      <c r="P180" s="15"/>
      <c r="Q180" s="15"/>
      <c r="R180" s="15"/>
    </row>
    <row r="181">
      <c r="A181" s="15"/>
      <c r="B181" s="15"/>
      <c r="C181" s="15"/>
      <c r="D181" s="15"/>
      <c r="E181" s="15"/>
      <c r="F181" s="15"/>
      <c r="G181" s="15"/>
      <c r="H181" s="15"/>
      <c r="I181" s="15"/>
      <c r="J181" s="15"/>
      <c r="K181" s="15"/>
      <c r="L181" s="15"/>
      <c r="M181" s="15"/>
      <c r="N181" s="15"/>
      <c r="O181" s="15"/>
      <c r="P181" s="15"/>
      <c r="Q181" s="15"/>
      <c r="R181" s="15"/>
    </row>
    <row r="182">
      <c r="A182" s="15"/>
      <c r="B182" s="15"/>
      <c r="C182" s="15"/>
      <c r="D182" s="15"/>
      <c r="E182" s="15"/>
      <c r="F182" s="15"/>
      <c r="G182" s="15"/>
      <c r="H182" s="15"/>
      <c r="I182" s="15"/>
      <c r="J182" s="15"/>
      <c r="K182" s="15"/>
      <c r="L182" s="15"/>
      <c r="M182" s="15"/>
      <c r="N182" s="15"/>
      <c r="O182" s="15"/>
      <c r="P182" s="15"/>
      <c r="Q182" s="15"/>
      <c r="R182" s="15"/>
    </row>
    <row r="183">
      <c r="A183" s="15"/>
      <c r="B183" s="15"/>
      <c r="C183" s="15"/>
      <c r="D183" s="15"/>
      <c r="E183" s="15"/>
      <c r="F183" s="15"/>
      <c r="G183" s="15"/>
      <c r="H183" s="15"/>
      <c r="I183" s="15"/>
      <c r="J183" s="15"/>
      <c r="K183" s="15"/>
      <c r="L183" s="15"/>
      <c r="M183" s="15"/>
      <c r="N183" s="15"/>
      <c r="O183" s="15"/>
      <c r="P183" s="15"/>
      <c r="Q183" s="15"/>
      <c r="R183" s="15"/>
    </row>
    <row r="184">
      <c r="A184" s="15"/>
      <c r="B184" s="15"/>
      <c r="C184" s="15"/>
      <c r="D184" s="15"/>
      <c r="E184" s="15"/>
      <c r="F184" s="15"/>
      <c r="G184" s="15"/>
      <c r="H184" s="15"/>
      <c r="I184" s="15"/>
      <c r="J184" s="15"/>
      <c r="K184" s="15"/>
      <c r="L184" s="15"/>
      <c r="M184" s="15"/>
      <c r="N184" s="15"/>
      <c r="O184" s="15"/>
      <c r="P184" s="15"/>
      <c r="Q184" s="15"/>
      <c r="R184" s="15"/>
    </row>
    <row r="185">
      <c r="A185" s="15"/>
      <c r="B185" s="15"/>
      <c r="C185" s="15"/>
      <c r="D185" s="15"/>
      <c r="E185" s="15"/>
      <c r="F185" s="15"/>
      <c r="G185" s="15"/>
      <c r="H185" s="15"/>
      <c r="I185" s="15"/>
      <c r="J185" s="15"/>
      <c r="K185" s="15"/>
      <c r="L185" s="15"/>
      <c r="M185" s="15"/>
      <c r="N185" s="15"/>
      <c r="O185" s="15"/>
      <c r="P185" s="15"/>
      <c r="Q185" s="15"/>
      <c r="R185" s="15"/>
    </row>
    <row r="186">
      <c r="A186" s="15"/>
      <c r="B186" s="15"/>
      <c r="C186" s="15"/>
      <c r="D186" s="15"/>
      <c r="E186" s="15"/>
      <c r="F186" s="15"/>
      <c r="G186" s="15"/>
      <c r="H186" s="15"/>
      <c r="I186" s="15"/>
      <c r="J186" s="15"/>
      <c r="K186" s="15"/>
      <c r="L186" s="15"/>
      <c r="M186" s="15"/>
      <c r="N186" s="15"/>
      <c r="O186" s="15"/>
      <c r="P186" s="15"/>
      <c r="Q186" s="15"/>
      <c r="R186" s="15"/>
    </row>
    <row r="187">
      <c r="A187" s="15"/>
      <c r="B187" s="15"/>
      <c r="C187" s="15"/>
      <c r="D187" s="15"/>
      <c r="E187" s="15"/>
      <c r="F187" s="15"/>
      <c r="G187" s="15"/>
      <c r="H187" s="15"/>
      <c r="I187" s="15"/>
      <c r="J187" s="15"/>
      <c r="K187" s="15"/>
      <c r="L187" s="15"/>
      <c r="M187" s="15"/>
      <c r="N187" s="15"/>
      <c r="O187" s="15"/>
      <c r="P187" s="15"/>
      <c r="Q187" s="15"/>
      <c r="R187" s="15"/>
    </row>
    <row r="188">
      <c r="A188" s="15"/>
      <c r="B188" s="15"/>
      <c r="C188" s="15"/>
      <c r="D188" s="15"/>
      <c r="E188" s="15"/>
      <c r="F188" s="15"/>
      <c r="G188" s="15"/>
      <c r="H188" s="15"/>
      <c r="I188" s="15"/>
      <c r="J188" s="15"/>
      <c r="K188" s="15"/>
      <c r="L188" s="15"/>
      <c r="M188" s="15"/>
      <c r="N188" s="15"/>
      <c r="O188" s="15"/>
      <c r="P188" s="15"/>
      <c r="Q188" s="15"/>
      <c r="R188" s="15"/>
    </row>
    <row r="189">
      <c r="A189" s="15"/>
      <c r="B189" s="15"/>
      <c r="C189" s="15"/>
      <c r="D189" s="15"/>
      <c r="E189" s="15"/>
      <c r="F189" s="15"/>
      <c r="G189" s="15"/>
      <c r="H189" s="15"/>
      <c r="I189" s="15"/>
      <c r="J189" s="15"/>
      <c r="K189" s="15"/>
      <c r="L189" s="15"/>
      <c r="M189" s="15"/>
      <c r="N189" s="15"/>
      <c r="O189" s="15"/>
      <c r="P189" s="15"/>
      <c r="Q189" s="15"/>
      <c r="R189" s="15"/>
    </row>
    <row r="190">
      <c r="A190" s="15"/>
      <c r="B190" s="15"/>
      <c r="C190" s="15"/>
      <c r="D190" s="15"/>
      <c r="E190" s="15"/>
      <c r="F190" s="15"/>
      <c r="G190" s="15"/>
      <c r="H190" s="15"/>
      <c r="I190" s="15"/>
      <c r="J190" s="15"/>
      <c r="K190" s="15"/>
      <c r="L190" s="15"/>
      <c r="M190" s="15"/>
      <c r="N190" s="15"/>
      <c r="O190" s="15"/>
      <c r="P190" s="15"/>
      <c r="Q190" s="15"/>
      <c r="R190" s="15"/>
    </row>
    <row r="191">
      <c r="A191" s="15"/>
      <c r="B191" s="15"/>
      <c r="C191" s="15"/>
      <c r="D191" s="15"/>
      <c r="E191" s="15"/>
      <c r="F191" s="15"/>
      <c r="G191" s="15"/>
      <c r="H191" s="15"/>
      <c r="I191" s="15"/>
      <c r="J191" s="15"/>
      <c r="K191" s="15"/>
      <c r="L191" s="15"/>
      <c r="M191" s="15"/>
      <c r="N191" s="15"/>
      <c r="O191" s="15"/>
      <c r="P191" s="15"/>
      <c r="Q191" s="15"/>
      <c r="R191" s="15"/>
    </row>
    <row r="192">
      <c r="A192" s="15"/>
      <c r="B192" s="15"/>
      <c r="C192" s="15"/>
      <c r="D192" s="15"/>
      <c r="E192" s="15"/>
      <c r="F192" s="15"/>
      <c r="G192" s="15"/>
      <c r="H192" s="15"/>
      <c r="I192" s="15"/>
      <c r="J192" s="15"/>
      <c r="K192" s="15"/>
      <c r="L192" s="15"/>
      <c r="M192" s="15"/>
      <c r="N192" s="15"/>
      <c r="O192" s="15"/>
      <c r="P192" s="15"/>
      <c r="Q192" s="15"/>
      <c r="R192" s="15"/>
    </row>
    <row r="193">
      <c r="A193" s="15"/>
      <c r="B193" s="15"/>
      <c r="C193" s="15"/>
      <c r="D193" s="15"/>
      <c r="E193" s="15"/>
      <c r="F193" s="15"/>
      <c r="G193" s="15"/>
      <c r="H193" s="15"/>
      <c r="I193" s="15"/>
      <c r="J193" s="15"/>
      <c r="K193" s="15"/>
      <c r="L193" s="15"/>
      <c r="M193" s="15"/>
      <c r="N193" s="15"/>
      <c r="O193" s="15"/>
      <c r="P193" s="15"/>
      <c r="Q193" s="15"/>
      <c r="R193" s="15"/>
    </row>
    <row r="194">
      <c r="A194" s="15"/>
      <c r="B194" s="15"/>
      <c r="C194" s="15"/>
      <c r="D194" s="15"/>
      <c r="E194" s="15"/>
      <c r="F194" s="15"/>
      <c r="G194" s="15"/>
      <c r="H194" s="15"/>
      <c r="I194" s="15"/>
      <c r="J194" s="15"/>
      <c r="K194" s="15"/>
      <c r="L194" s="15"/>
      <c r="M194" s="15"/>
      <c r="N194" s="15"/>
      <c r="O194" s="15"/>
      <c r="P194" s="15"/>
      <c r="Q194" s="15"/>
      <c r="R194" s="15"/>
    </row>
    <row r="195">
      <c r="A195" s="15"/>
      <c r="B195" s="15"/>
      <c r="C195" s="15"/>
      <c r="D195" s="15"/>
      <c r="E195" s="15"/>
      <c r="F195" s="15"/>
      <c r="G195" s="15"/>
      <c r="H195" s="15"/>
      <c r="I195" s="15"/>
      <c r="J195" s="15"/>
      <c r="K195" s="15"/>
      <c r="L195" s="15"/>
      <c r="M195" s="15"/>
      <c r="N195" s="15"/>
      <c r="O195" s="15"/>
      <c r="P195" s="15"/>
      <c r="Q195" s="15"/>
      <c r="R195" s="15"/>
    </row>
    <row r="196">
      <c r="A196" s="15"/>
      <c r="B196" s="15"/>
      <c r="C196" s="15"/>
      <c r="D196" s="15"/>
      <c r="E196" s="15"/>
      <c r="F196" s="15"/>
      <c r="G196" s="15"/>
      <c r="H196" s="15"/>
      <c r="I196" s="15"/>
      <c r="J196" s="15"/>
      <c r="K196" s="15"/>
      <c r="L196" s="15"/>
      <c r="M196" s="15"/>
      <c r="N196" s="15"/>
      <c r="O196" s="15"/>
      <c r="P196" s="15"/>
      <c r="Q196" s="15"/>
      <c r="R196" s="15"/>
    </row>
    <row r="197">
      <c r="A197" s="15"/>
      <c r="B197" s="15"/>
      <c r="C197" s="15"/>
      <c r="D197" s="15"/>
      <c r="E197" s="15"/>
      <c r="F197" s="15"/>
      <c r="G197" s="15"/>
      <c r="H197" s="15"/>
      <c r="I197" s="15"/>
      <c r="J197" s="15"/>
      <c r="K197" s="15"/>
      <c r="L197" s="15"/>
      <c r="M197" s="15"/>
      <c r="N197" s="15"/>
      <c r="O197" s="15"/>
      <c r="P197" s="15"/>
      <c r="Q197" s="15"/>
      <c r="R197" s="15"/>
    </row>
    <row r="198">
      <c r="A198" s="15"/>
      <c r="B198" s="15"/>
      <c r="C198" s="15"/>
      <c r="D198" s="15"/>
      <c r="E198" s="15"/>
      <c r="F198" s="15"/>
      <c r="G198" s="15"/>
      <c r="H198" s="15"/>
      <c r="I198" s="15"/>
      <c r="J198" s="15"/>
      <c r="K198" s="15"/>
      <c r="L198" s="15"/>
      <c r="M198" s="15"/>
      <c r="N198" s="15"/>
      <c r="O198" s="15"/>
      <c r="P198" s="15"/>
      <c r="Q198" s="15"/>
      <c r="R198" s="15"/>
    </row>
    <row r="199">
      <c r="A199" s="15"/>
      <c r="B199" s="15"/>
      <c r="C199" s="15"/>
      <c r="D199" s="15"/>
      <c r="E199" s="15"/>
      <c r="F199" s="15"/>
      <c r="G199" s="15"/>
      <c r="H199" s="15"/>
      <c r="I199" s="15"/>
      <c r="J199" s="15"/>
      <c r="K199" s="15"/>
      <c r="L199" s="15"/>
      <c r="M199" s="15"/>
      <c r="N199" s="15"/>
      <c r="O199" s="15"/>
      <c r="P199" s="15"/>
      <c r="Q199" s="15"/>
      <c r="R199" s="15"/>
    </row>
    <row r="200">
      <c r="A200" s="15"/>
      <c r="B200" s="15"/>
      <c r="C200" s="15"/>
      <c r="D200" s="15"/>
      <c r="E200" s="15"/>
      <c r="F200" s="15"/>
      <c r="G200" s="15"/>
      <c r="H200" s="15"/>
      <c r="I200" s="15"/>
      <c r="J200" s="15"/>
      <c r="K200" s="15"/>
      <c r="L200" s="15"/>
      <c r="M200" s="15"/>
      <c r="N200" s="15"/>
      <c r="O200" s="15"/>
      <c r="P200" s="15"/>
      <c r="Q200" s="15"/>
      <c r="R200" s="15"/>
    </row>
    <row r="201">
      <c r="A201" s="15"/>
      <c r="B201" s="15"/>
      <c r="C201" s="15"/>
      <c r="D201" s="15"/>
      <c r="E201" s="15"/>
      <c r="F201" s="15"/>
      <c r="G201" s="15"/>
      <c r="H201" s="15"/>
      <c r="I201" s="15"/>
      <c r="J201" s="15"/>
      <c r="K201" s="15"/>
      <c r="L201" s="15"/>
      <c r="M201" s="15"/>
      <c r="N201" s="15"/>
      <c r="O201" s="15"/>
      <c r="P201" s="15"/>
      <c r="Q201" s="15"/>
      <c r="R201" s="15"/>
    </row>
    <row r="202">
      <c r="A202" s="15"/>
      <c r="B202" s="15"/>
      <c r="C202" s="15"/>
      <c r="D202" s="15"/>
      <c r="E202" s="15"/>
      <c r="F202" s="15"/>
      <c r="G202" s="15"/>
      <c r="H202" s="15"/>
      <c r="I202" s="15"/>
      <c r="J202" s="15"/>
      <c r="K202" s="15"/>
      <c r="L202" s="15"/>
      <c r="M202" s="15"/>
      <c r="N202" s="15"/>
      <c r="O202" s="15"/>
      <c r="P202" s="15"/>
      <c r="Q202" s="15"/>
      <c r="R202" s="15"/>
    </row>
    <row r="203">
      <c r="A203" s="15"/>
      <c r="B203" s="15"/>
      <c r="C203" s="15"/>
      <c r="D203" s="15"/>
      <c r="E203" s="15"/>
      <c r="F203" s="15"/>
      <c r="G203" s="15"/>
      <c r="H203" s="15"/>
      <c r="I203" s="15"/>
      <c r="J203" s="15"/>
      <c r="K203" s="15"/>
      <c r="L203" s="15"/>
      <c r="M203" s="15"/>
      <c r="N203" s="15"/>
      <c r="O203" s="15"/>
      <c r="P203" s="15"/>
      <c r="Q203" s="15"/>
      <c r="R203" s="15"/>
    </row>
    <row r="204">
      <c r="A204" s="15"/>
      <c r="B204" s="15"/>
      <c r="C204" s="15"/>
      <c r="D204" s="15"/>
      <c r="E204" s="15"/>
      <c r="F204" s="15"/>
      <c r="G204" s="15"/>
      <c r="H204" s="15"/>
      <c r="I204" s="15"/>
      <c r="J204" s="15"/>
      <c r="K204" s="15"/>
      <c r="L204" s="15"/>
      <c r="M204" s="15"/>
      <c r="N204" s="15"/>
      <c r="O204" s="15"/>
      <c r="P204" s="15"/>
      <c r="Q204" s="15"/>
      <c r="R204" s="15"/>
    </row>
    <row r="205">
      <c r="A205" s="15"/>
      <c r="B205" s="15"/>
      <c r="C205" s="15"/>
      <c r="D205" s="15"/>
      <c r="E205" s="15"/>
      <c r="F205" s="15"/>
      <c r="G205" s="15"/>
      <c r="H205" s="15"/>
      <c r="I205" s="15"/>
      <c r="J205" s="15"/>
      <c r="K205" s="15"/>
      <c r="L205" s="15"/>
      <c r="M205" s="15"/>
      <c r="N205" s="15"/>
      <c r="O205" s="15"/>
      <c r="P205" s="15"/>
      <c r="Q205" s="15"/>
      <c r="R205" s="15"/>
    </row>
    <row r="206">
      <c r="A206" s="15"/>
      <c r="B206" s="15"/>
      <c r="C206" s="15"/>
      <c r="D206" s="15"/>
      <c r="E206" s="15"/>
      <c r="F206" s="15"/>
      <c r="G206" s="15"/>
      <c r="H206" s="15"/>
      <c r="I206" s="15"/>
      <c r="J206" s="15"/>
      <c r="K206" s="15"/>
      <c r="L206" s="15"/>
      <c r="M206" s="15"/>
      <c r="N206" s="15"/>
      <c r="O206" s="15"/>
      <c r="P206" s="15"/>
      <c r="Q206" s="15"/>
      <c r="R206" s="15"/>
    </row>
    <row r="207">
      <c r="A207" s="15"/>
      <c r="B207" s="15"/>
      <c r="C207" s="15"/>
      <c r="D207" s="15"/>
      <c r="E207" s="15"/>
      <c r="F207" s="15"/>
      <c r="G207" s="15"/>
      <c r="H207" s="15"/>
      <c r="I207" s="15"/>
      <c r="J207" s="15"/>
      <c r="K207" s="15"/>
      <c r="L207" s="15"/>
      <c r="M207" s="15"/>
      <c r="N207" s="15"/>
      <c r="O207" s="15"/>
      <c r="P207" s="15"/>
      <c r="Q207" s="15"/>
      <c r="R207" s="15"/>
    </row>
    <row r="208">
      <c r="A208" s="15"/>
      <c r="B208" s="15"/>
      <c r="C208" s="15"/>
      <c r="D208" s="15"/>
      <c r="E208" s="15"/>
      <c r="F208" s="15"/>
      <c r="G208" s="15"/>
      <c r="H208" s="15"/>
      <c r="I208" s="15"/>
      <c r="J208" s="15"/>
      <c r="K208" s="15"/>
      <c r="L208" s="15"/>
      <c r="M208" s="15"/>
      <c r="N208" s="15"/>
      <c r="O208" s="15"/>
      <c r="P208" s="15"/>
      <c r="Q208" s="15"/>
      <c r="R208" s="15"/>
    </row>
    <row r="209">
      <c r="A209" s="15"/>
      <c r="B209" s="15"/>
      <c r="C209" s="15"/>
      <c r="D209" s="15"/>
      <c r="E209" s="15"/>
      <c r="F209" s="15"/>
      <c r="G209" s="15"/>
      <c r="H209" s="15"/>
      <c r="I209" s="15"/>
      <c r="J209" s="15"/>
      <c r="K209" s="15"/>
      <c r="L209" s="15"/>
      <c r="M209" s="15"/>
      <c r="N209" s="15"/>
      <c r="O209" s="15"/>
      <c r="P209" s="15"/>
      <c r="Q209" s="15"/>
      <c r="R209" s="15"/>
    </row>
    <row r="210">
      <c r="A210" s="15"/>
      <c r="B210" s="15"/>
      <c r="C210" s="15"/>
      <c r="D210" s="15"/>
      <c r="E210" s="15"/>
      <c r="F210" s="15"/>
      <c r="G210" s="15"/>
      <c r="H210" s="15"/>
      <c r="I210" s="15"/>
      <c r="J210" s="15"/>
      <c r="K210" s="15"/>
      <c r="L210" s="15"/>
      <c r="M210" s="15"/>
      <c r="N210" s="15"/>
      <c r="O210" s="15"/>
      <c r="P210" s="15"/>
      <c r="Q210" s="15"/>
      <c r="R210" s="15"/>
    </row>
    <row r="211">
      <c r="A211" s="15"/>
      <c r="B211" s="15"/>
      <c r="C211" s="15"/>
      <c r="D211" s="15"/>
      <c r="E211" s="15"/>
      <c r="F211" s="15"/>
      <c r="G211" s="15"/>
      <c r="H211" s="15"/>
      <c r="I211" s="15"/>
      <c r="J211" s="15"/>
      <c r="K211" s="15"/>
      <c r="L211" s="15"/>
      <c r="M211" s="15"/>
      <c r="N211" s="15"/>
      <c r="O211" s="15"/>
      <c r="P211" s="15"/>
      <c r="Q211" s="15"/>
      <c r="R211" s="15"/>
    </row>
    <row r="212">
      <c r="A212" s="15"/>
      <c r="B212" s="15"/>
      <c r="C212" s="15"/>
      <c r="D212" s="15"/>
      <c r="E212" s="15"/>
      <c r="F212" s="15"/>
      <c r="G212" s="15"/>
      <c r="H212" s="15"/>
      <c r="I212" s="15"/>
      <c r="J212" s="15"/>
      <c r="K212" s="15"/>
      <c r="L212" s="15"/>
      <c r="M212" s="15"/>
      <c r="N212" s="15"/>
      <c r="O212" s="15"/>
      <c r="P212" s="15"/>
      <c r="Q212" s="15"/>
      <c r="R212" s="15"/>
    </row>
    <row r="213">
      <c r="A213" s="15"/>
      <c r="B213" s="15"/>
      <c r="C213" s="15"/>
      <c r="D213" s="15"/>
      <c r="E213" s="15"/>
      <c r="F213" s="15"/>
      <c r="G213" s="15"/>
      <c r="H213" s="15"/>
      <c r="I213" s="15"/>
      <c r="J213" s="15"/>
      <c r="K213" s="15"/>
      <c r="L213" s="15"/>
      <c r="M213" s="15"/>
      <c r="N213" s="15"/>
      <c r="O213" s="15"/>
      <c r="P213" s="15"/>
      <c r="Q213" s="15"/>
      <c r="R213" s="15"/>
    </row>
    <row r="214">
      <c r="A214" s="15"/>
      <c r="B214" s="15"/>
      <c r="C214" s="15"/>
      <c r="D214" s="15"/>
      <c r="E214" s="15"/>
      <c r="F214" s="15"/>
      <c r="G214" s="15"/>
      <c r="H214" s="15"/>
      <c r="I214" s="15"/>
      <c r="J214" s="15"/>
      <c r="K214" s="15"/>
      <c r="L214" s="15"/>
      <c r="M214" s="15"/>
      <c r="N214" s="15"/>
      <c r="O214" s="15"/>
      <c r="P214" s="15"/>
      <c r="Q214" s="15"/>
      <c r="R214" s="15"/>
    </row>
    <row r="215">
      <c r="A215" s="15"/>
      <c r="B215" s="15"/>
      <c r="C215" s="15"/>
      <c r="D215" s="15"/>
      <c r="E215" s="15"/>
      <c r="F215" s="15"/>
      <c r="G215" s="15"/>
      <c r="H215" s="15"/>
      <c r="I215" s="15"/>
      <c r="J215" s="15"/>
      <c r="K215" s="15"/>
      <c r="L215" s="15"/>
      <c r="M215" s="15"/>
      <c r="N215" s="15"/>
      <c r="O215" s="15"/>
      <c r="P215" s="15"/>
      <c r="Q215" s="15"/>
      <c r="R215" s="15"/>
    </row>
    <row r="216">
      <c r="A216" s="15"/>
      <c r="B216" s="15"/>
      <c r="C216" s="15"/>
      <c r="D216" s="15"/>
      <c r="E216" s="15"/>
      <c r="F216" s="15"/>
      <c r="G216" s="15"/>
      <c r="H216" s="15"/>
      <c r="I216" s="15"/>
      <c r="J216" s="15"/>
      <c r="K216" s="15"/>
      <c r="L216" s="15"/>
      <c r="M216" s="15"/>
      <c r="N216" s="15"/>
      <c r="O216" s="15"/>
      <c r="P216" s="15"/>
      <c r="Q216" s="15"/>
      <c r="R216" s="15"/>
    </row>
    <row r="217">
      <c r="A217" s="15"/>
      <c r="B217" s="15"/>
      <c r="C217" s="15"/>
      <c r="D217" s="15"/>
      <c r="E217" s="15"/>
      <c r="F217" s="15"/>
      <c r="G217" s="15"/>
      <c r="H217" s="15"/>
      <c r="I217" s="15"/>
      <c r="J217" s="15"/>
      <c r="K217" s="15"/>
      <c r="L217" s="15"/>
      <c r="M217" s="15"/>
      <c r="N217" s="15"/>
      <c r="O217" s="15"/>
      <c r="P217" s="15"/>
      <c r="Q217" s="15"/>
      <c r="R217" s="15"/>
    </row>
    <row r="218">
      <c r="A218" s="15"/>
      <c r="B218" s="15"/>
      <c r="C218" s="15"/>
      <c r="D218" s="15"/>
      <c r="E218" s="15"/>
      <c r="F218" s="15"/>
      <c r="G218" s="15"/>
      <c r="H218" s="15"/>
      <c r="I218" s="15"/>
      <c r="J218" s="15"/>
      <c r="K218" s="15"/>
      <c r="L218" s="15"/>
      <c r="M218" s="15"/>
      <c r="N218" s="15"/>
      <c r="O218" s="15"/>
      <c r="P218" s="15"/>
      <c r="Q218" s="15"/>
      <c r="R218" s="15"/>
    </row>
    <row r="219">
      <c r="A219" s="15"/>
      <c r="B219" s="15"/>
      <c r="C219" s="15"/>
      <c r="D219" s="15"/>
      <c r="E219" s="15"/>
      <c r="F219" s="15"/>
      <c r="G219" s="15"/>
      <c r="H219" s="15"/>
      <c r="I219" s="15"/>
      <c r="J219" s="15"/>
      <c r="K219" s="15"/>
      <c r="L219" s="15"/>
      <c r="M219" s="15"/>
      <c r="N219" s="15"/>
      <c r="O219" s="15"/>
      <c r="P219" s="15"/>
      <c r="Q219" s="15"/>
      <c r="R219" s="15"/>
    </row>
    <row r="220">
      <c r="A220" s="15"/>
      <c r="B220" s="15"/>
      <c r="C220" s="15"/>
      <c r="D220" s="15"/>
      <c r="E220" s="15"/>
      <c r="F220" s="15"/>
      <c r="G220" s="15"/>
      <c r="H220" s="15"/>
      <c r="I220" s="15"/>
      <c r="J220" s="15"/>
      <c r="K220" s="15"/>
      <c r="L220" s="15"/>
      <c r="M220" s="15"/>
      <c r="N220" s="15"/>
      <c r="O220" s="15"/>
      <c r="P220" s="15"/>
      <c r="Q220" s="15"/>
      <c r="R220" s="15"/>
    </row>
    <row r="221">
      <c r="A221" s="15"/>
      <c r="B221" s="15"/>
      <c r="C221" s="15"/>
      <c r="D221" s="15"/>
      <c r="E221" s="15"/>
      <c r="F221" s="15"/>
      <c r="G221" s="15"/>
      <c r="H221" s="15"/>
      <c r="I221" s="15"/>
      <c r="J221" s="15"/>
      <c r="K221" s="15"/>
      <c r="L221" s="15"/>
      <c r="M221" s="15"/>
      <c r="N221" s="15"/>
      <c r="O221" s="15"/>
      <c r="P221" s="15"/>
      <c r="Q221" s="15"/>
      <c r="R221" s="15"/>
    </row>
    <row r="222">
      <c r="A222" s="15"/>
      <c r="B222" s="15"/>
      <c r="C222" s="15"/>
      <c r="D222" s="15"/>
      <c r="E222" s="15"/>
      <c r="F222" s="15"/>
      <c r="G222" s="15"/>
      <c r="H222" s="15"/>
      <c r="I222" s="15"/>
      <c r="J222" s="15"/>
      <c r="K222" s="15"/>
      <c r="L222" s="15"/>
      <c r="M222" s="15"/>
      <c r="N222" s="15"/>
      <c r="O222" s="15"/>
      <c r="P222" s="15"/>
      <c r="Q222" s="15"/>
      <c r="R222" s="15"/>
    </row>
    <row r="223">
      <c r="A223" s="15"/>
      <c r="B223" s="15"/>
      <c r="C223" s="15"/>
      <c r="D223" s="15"/>
      <c r="E223" s="15"/>
      <c r="F223" s="15"/>
      <c r="G223" s="15"/>
      <c r="H223" s="15"/>
      <c r="I223" s="15"/>
      <c r="J223" s="15"/>
      <c r="K223" s="15"/>
      <c r="L223" s="15"/>
      <c r="M223" s="15"/>
      <c r="N223" s="15"/>
      <c r="O223" s="15"/>
      <c r="P223" s="15"/>
      <c r="Q223" s="15"/>
      <c r="R223" s="15"/>
    </row>
    <row r="224">
      <c r="A224" s="15"/>
      <c r="B224" s="15"/>
      <c r="C224" s="15"/>
      <c r="D224" s="15"/>
      <c r="E224" s="15"/>
      <c r="F224" s="15"/>
      <c r="G224" s="15"/>
      <c r="H224" s="15"/>
      <c r="I224" s="15"/>
      <c r="J224" s="15"/>
      <c r="K224" s="15"/>
      <c r="L224" s="15"/>
      <c r="M224" s="15"/>
      <c r="N224" s="15"/>
      <c r="O224" s="15"/>
      <c r="P224" s="15"/>
      <c r="Q224" s="15"/>
      <c r="R224" s="15"/>
    </row>
    <row r="225">
      <c r="A225" s="15"/>
      <c r="B225" s="15"/>
      <c r="C225" s="15"/>
      <c r="D225" s="15"/>
      <c r="E225" s="15"/>
      <c r="F225" s="15"/>
      <c r="G225" s="15"/>
      <c r="H225" s="15"/>
      <c r="I225" s="15"/>
      <c r="J225" s="15"/>
      <c r="K225" s="15"/>
      <c r="L225" s="15"/>
      <c r="M225" s="15"/>
      <c r="N225" s="15"/>
      <c r="O225" s="15"/>
      <c r="P225" s="15"/>
      <c r="Q225" s="15"/>
      <c r="R225" s="15"/>
    </row>
    <row r="226">
      <c r="A226" s="15"/>
      <c r="B226" s="15"/>
      <c r="C226" s="15"/>
      <c r="D226" s="15"/>
      <c r="E226" s="15"/>
      <c r="F226" s="15"/>
      <c r="G226" s="15"/>
      <c r="H226" s="15"/>
      <c r="I226" s="15"/>
      <c r="J226" s="15"/>
      <c r="K226" s="15"/>
      <c r="L226" s="15"/>
      <c r="M226" s="15"/>
      <c r="N226" s="15"/>
      <c r="O226" s="15"/>
      <c r="P226" s="15"/>
      <c r="Q226" s="15"/>
      <c r="R226" s="15"/>
    </row>
    <row r="227">
      <c r="A227" s="15"/>
      <c r="B227" s="15"/>
      <c r="C227" s="15"/>
      <c r="D227" s="15"/>
      <c r="E227" s="15"/>
      <c r="F227" s="15"/>
      <c r="G227" s="15"/>
      <c r="H227" s="15"/>
      <c r="I227" s="15"/>
      <c r="J227" s="15"/>
      <c r="K227" s="15"/>
      <c r="L227" s="15"/>
      <c r="M227" s="15"/>
      <c r="N227" s="15"/>
      <c r="O227" s="15"/>
      <c r="P227" s="15"/>
      <c r="Q227" s="15"/>
      <c r="R227" s="15"/>
    </row>
    <row r="228">
      <c r="A228" s="15"/>
      <c r="B228" s="15"/>
      <c r="C228" s="15"/>
      <c r="D228" s="15"/>
      <c r="E228" s="15"/>
      <c r="F228" s="15"/>
      <c r="G228" s="15"/>
      <c r="H228" s="15"/>
      <c r="I228" s="15"/>
      <c r="J228" s="15"/>
      <c r="K228" s="15"/>
      <c r="L228" s="15"/>
      <c r="M228" s="15"/>
      <c r="N228" s="15"/>
      <c r="O228" s="15"/>
      <c r="P228" s="15"/>
      <c r="Q228" s="15"/>
      <c r="R228" s="15"/>
    </row>
    <row r="229">
      <c r="A229" s="15"/>
      <c r="B229" s="15"/>
      <c r="C229" s="15"/>
      <c r="D229" s="15"/>
      <c r="E229" s="15"/>
      <c r="F229" s="15"/>
      <c r="G229" s="15"/>
      <c r="H229" s="15"/>
      <c r="I229" s="15"/>
      <c r="J229" s="15"/>
      <c r="K229" s="15"/>
      <c r="L229" s="15"/>
      <c r="M229" s="15"/>
      <c r="N229" s="15"/>
      <c r="O229" s="15"/>
      <c r="P229" s="15"/>
      <c r="Q229" s="15"/>
      <c r="R229" s="15"/>
    </row>
    <row r="230">
      <c r="A230" s="15"/>
      <c r="B230" s="15"/>
      <c r="C230" s="15"/>
      <c r="D230" s="15"/>
      <c r="E230" s="15"/>
      <c r="F230" s="15"/>
      <c r="G230" s="15"/>
      <c r="H230" s="15"/>
      <c r="I230" s="15"/>
      <c r="J230" s="15"/>
      <c r="K230" s="15"/>
      <c r="L230" s="15"/>
      <c r="M230" s="15"/>
      <c r="N230" s="15"/>
      <c r="O230" s="15"/>
      <c r="P230" s="15"/>
      <c r="Q230" s="15"/>
      <c r="R230" s="15"/>
    </row>
    <row r="231">
      <c r="A231" s="15"/>
      <c r="B231" s="15"/>
      <c r="C231" s="15"/>
      <c r="D231" s="15"/>
      <c r="E231" s="15"/>
      <c r="F231" s="15"/>
      <c r="G231" s="15"/>
      <c r="H231" s="15"/>
      <c r="I231" s="15"/>
      <c r="J231" s="15"/>
      <c r="K231" s="15"/>
      <c r="L231" s="15"/>
      <c r="M231" s="15"/>
      <c r="N231" s="15"/>
      <c r="O231" s="15"/>
      <c r="P231" s="15"/>
      <c r="Q231" s="15"/>
      <c r="R231" s="15"/>
    </row>
    <row r="232">
      <c r="A232" s="15"/>
      <c r="B232" s="15"/>
      <c r="C232" s="15"/>
      <c r="D232" s="15"/>
      <c r="E232" s="15"/>
      <c r="F232" s="15"/>
      <c r="G232" s="15"/>
      <c r="H232" s="15"/>
      <c r="I232" s="15"/>
      <c r="J232" s="15"/>
      <c r="K232" s="15"/>
      <c r="L232" s="15"/>
      <c r="M232" s="15"/>
      <c r="N232" s="15"/>
      <c r="O232" s="15"/>
      <c r="P232" s="15"/>
      <c r="Q232" s="15"/>
      <c r="R232" s="15"/>
    </row>
    <row r="233">
      <c r="A233" s="15"/>
      <c r="B233" s="15"/>
      <c r="C233" s="15"/>
      <c r="D233" s="15"/>
      <c r="E233" s="15"/>
      <c r="F233" s="15"/>
      <c r="G233" s="15"/>
      <c r="H233" s="15"/>
      <c r="I233" s="15"/>
      <c r="J233" s="15"/>
      <c r="K233" s="15"/>
      <c r="L233" s="15"/>
      <c r="M233" s="15"/>
      <c r="N233" s="15"/>
      <c r="O233" s="15"/>
      <c r="P233" s="15"/>
      <c r="Q233" s="15"/>
      <c r="R233" s="15"/>
    </row>
    <row r="234">
      <c r="A234" s="15"/>
      <c r="B234" s="15"/>
      <c r="C234" s="15"/>
      <c r="D234" s="15"/>
      <c r="E234" s="15"/>
      <c r="F234" s="15"/>
      <c r="G234" s="15"/>
      <c r="H234" s="15"/>
      <c r="I234" s="15"/>
      <c r="J234" s="15"/>
      <c r="K234" s="15"/>
      <c r="L234" s="15"/>
      <c r="M234" s="15"/>
      <c r="N234" s="15"/>
      <c r="O234" s="15"/>
      <c r="P234" s="15"/>
      <c r="Q234" s="15"/>
      <c r="R234" s="15"/>
    </row>
    <row r="235">
      <c r="A235" s="15"/>
      <c r="B235" s="15"/>
      <c r="C235" s="15"/>
      <c r="D235" s="15"/>
      <c r="E235" s="15"/>
      <c r="F235" s="15"/>
      <c r="G235" s="15"/>
      <c r="H235" s="15"/>
      <c r="I235" s="15"/>
      <c r="J235" s="15"/>
      <c r="K235" s="15"/>
      <c r="L235" s="15"/>
      <c r="M235" s="15"/>
      <c r="N235" s="15"/>
      <c r="O235" s="15"/>
      <c r="P235" s="15"/>
      <c r="Q235" s="15"/>
      <c r="R235" s="15"/>
    </row>
    <row r="236">
      <c r="A236" s="15"/>
      <c r="B236" s="15"/>
      <c r="C236" s="15"/>
      <c r="D236" s="15"/>
      <c r="E236" s="15"/>
      <c r="F236" s="15"/>
      <c r="G236" s="15"/>
      <c r="H236" s="15"/>
      <c r="I236" s="15"/>
      <c r="J236" s="15"/>
      <c r="K236" s="15"/>
      <c r="L236" s="15"/>
      <c r="M236" s="15"/>
      <c r="N236" s="15"/>
      <c r="O236" s="15"/>
      <c r="P236" s="15"/>
      <c r="Q236" s="15"/>
      <c r="R236" s="15"/>
    </row>
    <row r="237">
      <c r="A237" s="15"/>
      <c r="B237" s="15"/>
      <c r="C237" s="15"/>
      <c r="D237" s="15"/>
      <c r="E237" s="15"/>
      <c r="F237" s="15"/>
      <c r="G237" s="15"/>
      <c r="H237" s="15"/>
      <c r="I237" s="15"/>
      <c r="J237" s="15"/>
      <c r="K237" s="15"/>
      <c r="L237" s="15"/>
      <c r="M237" s="15"/>
      <c r="N237" s="15"/>
      <c r="O237" s="15"/>
      <c r="P237" s="15"/>
      <c r="Q237" s="15"/>
      <c r="R237" s="15"/>
    </row>
    <row r="238">
      <c r="A238" s="15"/>
      <c r="B238" s="15"/>
      <c r="C238" s="15"/>
      <c r="D238" s="15"/>
      <c r="E238" s="15"/>
      <c r="F238" s="15"/>
      <c r="G238" s="15"/>
      <c r="H238" s="15"/>
      <c r="I238" s="15"/>
      <c r="J238" s="15"/>
      <c r="K238" s="15"/>
      <c r="L238" s="15"/>
      <c r="M238" s="15"/>
      <c r="N238" s="15"/>
      <c r="O238" s="15"/>
      <c r="P238" s="15"/>
      <c r="Q238" s="15"/>
      <c r="R238" s="15"/>
    </row>
    <row r="239">
      <c r="A239" s="15"/>
      <c r="B239" s="15"/>
      <c r="C239" s="15"/>
      <c r="D239" s="15"/>
      <c r="E239" s="15"/>
      <c r="F239" s="15"/>
      <c r="G239" s="15"/>
      <c r="H239" s="15"/>
      <c r="I239" s="15"/>
      <c r="J239" s="15"/>
      <c r="K239" s="15"/>
      <c r="L239" s="15"/>
      <c r="M239" s="15"/>
      <c r="N239" s="15"/>
      <c r="O239" s="15"/>
      <c r="P239" s="15"/>
      <c r="Q239" s="15"/>
      <c r="R239" s="15"/>
    </row>
    <row r="240">
      <c r="A240" s="15"/>
      <c r="B240" s="15"/>
      <c r="C240" s="15"/>
      <c r="D240" s="15"/>
      <c r="E240" s="15"/>
      <c r="F240" s="15"/>
      <c r="G240" s="15"/>
      <c r="H240" s="15"/>
      <c r="I240" s="15"/>
      <c r="J240" s="15"/>
      <c r="K240" s="15"/>
      <c r="L240" s="15"/>
      <c r="M240" s="15"/>
      <c r="N240" s="15"/>
      <c r="O240" s="15"/>
      <c r="P240" s="15"/>
      <c r="Q240" s="15"/>
      <c r="R240" s="15"/>
    </row>
    <row r="241">
      <c r="A241" s="15"/>
      <c r="B241" s="15"/>
      <c r="C241" s="15"/>
      <c r="D241" s="15"/>
      <c r="E241" s="15"/>
      <c r="F241" s="15"/>
      <c r="G241" s="15"/>
      <c r="H241" s="15"/>
      <c r="I241" s="15"/>
      <c r="J241" s="15"/>
      <c r="K241" s="15"/>
      <c r="L241" s="15"/>
      <c r="M241" s="15"/>
      <c r="N241" s="15"/>
      <c r="O241" s="15"/>
      <c r="P241" s="15"/>
      <c r="Q241" s="15"/>
      <c r="R241" s="15"/>
    </row>
    <row r="242">
      <c r="A242" s="15"/>
      <c r="B242" s="15"/>
      <c r="C242" s="15"/>
      <c r="D242" s="15"/>
      <c r="E242" s="15"/>
      <c r="F242" s="15"/>
      <c r="G242" s="15"/>
      <c r="H242" s="15"/>
      <c r="I242" s="15"/>
      <c r="J242" s="15"/>
      <c r="K242" s="15"/>
      <c r="L242" s="15"/>
      <c r="M242" s="15"/>
      <c r="N242" s="15"/>
      <c r="O242" s="15"/>
      <c r="P242" s="15"/>
      <c r="Q242" s="15"/>
      <c r="R242" s="15"/>
    </row>
    <row r="243">
      <c r="A243" s="15"/>
      <c r="B243" s="15"/>
      <c r="C243" s="15"/>
      <c r="D243" s="15"/>
      <c r="E243" s="15"/>
      <c r="F243" s="15"/>
      <c r="G243" s="15"/>
      <c r="H243" s="15"/>
      <c r="I243" s="15"/>
      <c r="J243" s="15"/>
      <c r="K243" s="15"/>
      <c r="L243" s="15"/>
      <c r="M243" s="15"/>
      <c r="N243" s="15"/>
      <c r="O243" s="15"/>
      <c r="P243" s="15"/>
      <c r="Q243" s="15"/>
      <c r="R243" s="15"/>
    </row>
    <row r="244">
      <c r="A244" s="15"/>
      <c r="B244" s="15"/>
      <c r="C244" s="15"/>
      <c r="D244" s="15"/>
      <c r="E244" s="15"/>
      <c r="F244" s="15"/>
      <c r="G244" s="15"/>
      <c r="H244" s="15"/>
      <c r="I244" s="15"/>
      <c r="J244" s="15"/>
      <c r="K244" s="15"/>
      <c r="L244" s="15"/>
      <c r="M244" s="15"/>
      <c r="N244" s="15"/>
      <c r="O244" s="15"/>
      <c r="P244" s="15"/>
      <c r="Q244" s="15"/>
      <c r="R244" s="15"/>
    </row>
    <row r="245">
      <c r="A245" s="15"/>
      <c r="B245" s="15"/>
      <c r="C245" s="15"/>
      <c r="D245" s="15"/>
      <c r="E245" s="15"/>
      <c r="F245" s="15"/>
      <c r="G245" s="15"/>
      <c r="H245" s="15"/>
      <c r="I245" s="15"/>
      <c r="J245" s="15"/>
      <c r="K245" s="15"/>
      <c r="L245" s="15"/>
      <c r="M245" s="15"/>
      <c r="N245" s="15"/>
      <c r="O245" s="15"/>
      <c r="P245" s="15"/>
      <c r="Q245" s="15"/>
      <c r="R245" s="15"/>
    </row>
    <row r="246">
      <c r="A246" s="15"/>
      <c r="B246" s="15"/>
      <c r="C246" s="15"/>
      <c r="D246" s="15"/>
      <c r="E246" s="15"/>
      <c r="F246" s="15"/>
      <c r="G246" s="15"/>
      <c r="H246" s="15"/>
      <c r="I246" s="15"/>
      <c r="J246" s="15"/>
      <c r="K246" s="15"/>
      <c r="L246" s="15"/>
      <c r="M246" s="15"/>
      <c r="N246" s="15"/>
      <c r="O246" s="15"/>
      <c r="P246" s="15"/>
      <c r="Q246" s="15"/>
      <c r="R246" s="15"/>
    </row>
    <row r="247">
      <c r="A247" s="15"/>
      <c r="B247" s="15"/>
      <c r="C247" s="15"/>
      <c r="D247" s="15"/>
      <c r="E247" s="15"/>
      <c r="F247" s="15"/>
      <c r="G247" s="15"/>
      <c r="H247" s="15"/>
      <c r="I247" s="15"/>
      <c r="J247" s="15"/>
      <c r="K247" s="15"/>
      <c r="L247" s="15"/>
      <c r="M247" s="15"/>
      <c r="N247" s="15"/>
      <c r="O247" s="15"/>
      <c r="P247" s="15"/>
      <c r="Q247" s="15"/>
      <c r="R247" s="15"/>
    </row>
    <row r="248">
      <c r="A248" s="15"/>
      <c r="B248" s="15"/>
      <c r="C248" s="15"/>
      <c r="D248" s="15"/>
      <c r="E248" s="15"/>
      <c r="F248" s="15"/>
      <c r="G248" s="15"/>
      <c r="H248" s="15"/>
      <c r="I248" s="15"/>
      <c r="J248" s="15"/>
      <c r="K248" s="15"/>
      <c r="L248" s="15"/>
      <c r="M248" s="15"/>
      <c r="N248" s="15"/>
      <c r="O248" s="15"/>
      <c r="P248" s="15"/>
      <c r="Q248" s="15"/>
      <c r="R248" s="15"/>
    </row>
    <row r="249">
      <c r="A249" s="15"/>
      <c r="B249" s="15"/>
      <c r="C249" s="15"/>
      <c r="D249" s="15"/>
      <c r="E249" s="15"/>
      <c r="F249" s="15"/>
      <c r="G249" s="15"/>
      <c r="H249" s="15"/>
      <c r="I249" s="15"/>
      <c r="J249" s="15"/>
      <c r="K249" s="15"/>
      <c r="L249" s="15"/>
      <c r="M249" s="15"/>
      <c r="N249" s="15"/>
      <c r="O249" s="15"/>
      <c r="P249" s="15"/>
      <c r="Q249" s="15"/>
      <c r="R249" s="15"/>
    </row>
    <row r="250">
      <c r="A250" s="15"/>
      <c r="B250" s="15"/>
      <c r="C250" s="15"/>
      <c r="D250" s="15"/>
      <c r="E250" s="15"/>
      <c r="F250" s="15"/>
      <c r="G250" s="15"/>
      <c r="H250" s="15"/>
      <c r="I250" s="15"/>
      <c r="J250" s="15"/>
      <c r="K250" s="15"/>
      <c r="L250" s="15"/>
      <c r="M250" s="15"/>
      <c r="N250" s="15"/>
      <c r="O250" s="15"/>
      <c r="P250" s="15"/>
      <c r="Q250" s="15"/>
      <c r="R250" s="15"/>
    </row>
    <row r="251">
      <c r="A251" s="15"/>
      <c r="B251" s="15"/>
      <c r="C251" s="15"/>
      <c r="D251" s="15"/>
      <c r="E251" s="15"/>
      <c r="F251" s="15"/>
      <c r="G251" s="15"/>
      <c r="H251" s="15"/>
      <c r="I251" s="15"/>
      <c r="J251" s="15"/>
      <c r="K251" s="15"/>
      <c r="L251" s="15"/>
      <c r="M251" s="15"/>
      <c r="N251" s="15"/>
      <c r="O251" s="15"/>
      <c r="P251" s="15"/>
      <c r="Q251" s="15"/>
      <c r="R251" s="15"/>
    </row>
    <row r="252">
      <c r="A252" s="15"/>
      <c r="B252" s="15"/>
      <c r="C252" s="15"/>
      <c r="D252" s="15"/>
      <c r="E252" s="15"/>
      <c r="F252" s="15"/>
      <c r="G252" s="15"/>
      <c r="H252" s="15"/>
      <c r="I252" s="15"/>
      <c r="J252" s="15"/>
      <c r="K252" s="15"/>
      <c r="L252" s="15"/>
      <c r="M252" s="15"/>
      <c r="N252" s="15"/>
      <c r="O252" s="15"/>
      <c r="P252" s="15"/>
      <c r="Q252" s="15"/>
      <c r="R252" s="15"/>
    </row>
    <row r="253">
      <c r="A253" s="15"/>
      <c r="B253" s="15"/>
      <c r="C253" s="15"/>
      <c r="D253" s="15"/>
      <c r="E253" s="15"/>
      <c r="F253" s="15"/>
      <c r="G253" s="15"/>
      <c r="H253" s="15"/>
      <c r="I253" s="15"/>
      <c r="J253" s="15"/>
      <c r="K253" s="15"/>
      <c r="L253" s="15"/>
      <c r="M253" s="15"/>
      <c r="N253" s="15"/>
      <c r="O253" s="15"/>
      <c r="P253" s="15"/>
      <c r="Q253" s="15"/>
      <c r="R253" s="15"/>
    </row>
    <row r="254">
      <c r="A254" s="15"/>
      <c r="B254" s="15"/>
      <c r="C254" s="15"/>
      <c r="D254" s="15"/>
      <c r="E254" s="15"/>
      <c r="F254" s="15"/>
      <c r="G254" s="15"/>
      <c r="H254" s="15"/>
      <c r="I254" s="15"/>
      <c r="J254" s="15"/>
      <c r="K254" s="15"/>
      <c r="L254" s="15"/>
      <c r="M254" s="15"/>
      <c r="N254" s="15"/>
      <c r="O254" s="15"/>
      <c r="P254" s="15"/>
      <c r="Q254" s="15"/>
      <c r="R254" s="15"/>
    </row>
    <row r="255">
      <c r="A255" s="15"/>
      <c r="B255" s="15"/>
      <c r="C255" s="15"/>
      <c r="D255" s="15"/>
      <c r="E255" s="15"/>
      <c r="F255" s="15"/>
      <c r="G255" s="15"/>
      <c r="H255" s="15"/>
      <c r="I255" s="15"/>
      <c r="J255" s="15"/>
      <c r="K255" s="15"/>
      <c r="L255" s="15"/>
      <c r="M255" s="15"/>
      <c r="N255" s="15"/>
      <c r="O255" s="15"/>
      <c r="P255" s="15"/>
      <c r="Q255" s="15"/>
      <c r="R255" s="15"/>
    </row>
    <row r="256">
      <c r="A256" s="15"/>
      <c r="B256" s="15"/>
      <c r="C256" s="15"/>
      <c r="D256" s="15"/>
      <c r="E256" s="15"/>
      <c r="F256" s="15"/>
      <c r="G256" s="15"/>
      <c r="H256" s="15"/>
      <c r="I256" s="15"/>
      <c r="J256" s="15"/>
      <c r="K256" s="15"/>
      <c r="L256" s="15"/>
      <c r="M256" s="15"/>
      <c r="N256" s="15"/>
      <c r="O256" s="15"/>
      <c r="P256" s="15"/>
      <c r="Q256" s="15"/>
      <c r="R256" s="15"/>
    </row>
    <row r="257">
      <c r="A257" s="15"/>
      <c r="B257" s="15"/>
      <c r="C257" s="15"/>
      <c r="D257" s="15"/>
      <c r="E257" s="15"/>
      <c r="F257" s="15"/>
      <c r="G257" s="15"/>
      <c r="H257" s="15"/>
      <c r="I257" s="15"/>
      <c r="J257" s="15"/>
      <c r="K257" s="15"/>
      <c r="L257" s="15"/>
      <c r="M257" s="15"/>
      <c r="N257" s="15"/>
      <c r="O257" s="15"/>
      <c r="P257" s="15"/>
      <c r="Q257" s="15"/>
      <c r="R257" s="15"/>
    </row>
    <row r="258">
      <c r="A258" s="15"/>
      <c r="B258" s="15"/>
      <c r="C258" s="15"/>
      <c r="D258" s="15"/>
      <c r="E258" s="15"/>
      <c r="F258" s="15"/>
      <c r="G258" s="15"/>
      <c r="H258" s="15"/>
      <c r="I258" s="15"/>
      <c r="J258" s="15"/>
      <c r="K258" s="15"/>
      <c r="L258" s="15"/>
      <c r="M258" s="15"/>
      <c r="N258" s="15"/>
      <c r="O258" s="15"/>
      <c r="P258" s="15"/>
      <c r="Q258" s="15"/>
      <c r="R258" s="15"/>
    </row>
    <row r="259">
      <c r="A259" s="15"/>
      <c r="B259" s="15"/>
      <c r="C259" s="15"/>
      <c r="D259" s="15"/>
      <c r="E259" s="15"/>
      <c r="F259" s="15"/>
      <c r="G259" s="15"/>
      <c r="H259" s="15"/>
      <c r="I259" s="15"/>
      <c r="J259" s="15"/>
      <c r="K259" s="15"/>
      <c r="L259" s="15"/>
      <c r="M259" s="15"/>
      <c r="N259" s="15"/>
      <c r="O259" s="15"/>
      <c r="P259" s="15"/>
      <c r="Q259" s="15"/>
      <c r="R259" s="15"/>
    </row>
    <row r="260">
      <c r="A260" s="15"/>
      <c r="B260" s="15"/>
      <c r="C260" s="15"/>
      <c r="D260" s="15"/>
      <c r="E260" s="15"/>
      <c r="F260" s="15"/>
      <c r="G260" s="15"/>
      <c r="H260" s="15"/>
      <c r="I260" s="15"/>
      <c r="J260" s="15"/>
      <c r="K260" s="15"/>
      <c r="L260" s="15"/>
      <c r="M260" s="15"/>
      <c r="N260" s="15"/>
      <c r="O260" s="15"/>
      <c r="P260" s="15"/>
      <c r="Q260" s="15"/>
      <c r="R260" s="15"/>
    </row>
    <row r="261">
      <c r="A261" s="15"/>
      <c r="B261" s="15"/>
      <c r="C261" s="15"/>
      <c r="D261" s="15"/>
      <c r="E261" s="15"/>
      <c r="F261" s="15"/>
      <c r="G261" s="15"/>
      <c r="H261" s="15"/>
      <c r="I261" s="15"/>
      <c r="J261" s="15"/>
      <c r="K261" s="15"/>
      <c r="L261" s="15"/>
      <c r="M261" s="15"/>
      <c r="N261" s="15"/>
      <c r="O261" s="15"/>
      <c r="P261" s="15"/>
      <c r="Q261" s="15"/>
      <c r="R261" s="15"/>
    </row>
    <row r="262">
      <c r="A262" s="15"/>
      <c r="B262" s="15"/>
      <c r="C262" s="15"/>
      <c r="D262" s="15"/>
      <c r="E262" s="15"/>
      <c r="F262" s="15"/>
      <c r="G262" s="15"/>
      <c r="H262" s="15"/>
      <c r="I262" s="15"/>
      <c r="J262" s="15"/>
      <c r="K262" s="15"/>
      <c r="L262" s="15"/>
      <c r="M262" s="15"/>
      <c r="N262" s="15"/>
      <c r="O262" s="15"/>
      <c r="P262" s="15"/>
      <c r="Q262" s="15"/>
      <c r="R262" s="15"/>
    </row>
    <row r="263">
      <c r="A263" s="15"/>
      <c r="B263" s="15"/>
      <c r="C263" s="15"/>
      <c r="D263" s="15"/>
      <c r="E263" s="15"/>
      <c r="F263" s="15"/>
      <c r="G263" s="15"/>
      <c r="H263" s="15"/>
      <c r="I263" s="15"/>
      <c r="J263" s="15"/>
      <c r="K263" s="15"/>
      <c r="L263" s="15"/>
      <c r="M263" s="15"/>
      <c r="N263" s="15"/>
      <c r="O263" s="15"/>
      <c r="P263" s="15"/>
      <c r="Q263" s="15"/>
      <c r="R263" s="15"/>
    </row>
    <row r="264">
      <c r="A264" s="15"/>
      <c r="B264" s="15"/>
      <c r="C264" s="15"/>
      <c r="D264" s="15"/>
      <c r="E264" s="15"/>
      <c r="F264" s="15"/>
      <c r="G264" s="15"/>
      <c r="H264" s="15"/>
      <c r="I264" s="15"/>
      <c r="J264" s="15"/>
      <c r="K264" s="15"/>
      <c r="L264" s="15"/>
      <c r="M264" s="15"/>
      <c r="N264" s="15"/>
      <c r="O264" s="15"/>
      <c r="P264" s="15"/>
      <c r="Q264" s="15"/>
      <c r="R264" s="15"/>
    </row>
    <row r="265">
      <c r="A265" s="15"/>
      <c r="B265" s="15"/>
      <c r="C265" s="15"/>
      <c r="D265" s="15"/>
      <c r="E265" s="15"/>
      <c r="F265" s="15"/>
      <c r="G265" s="15"/>
      <c r="H265" s="15"/>
      <c r="I265" s="15"/>
      <c r="J265" s="15"/>
      <c r="K265" s="15"/>
      <c r="L265" s="15"/>
      <c r="M265" s="15"/>
      <c r="N265" s="15"/>
      <c r="O265" s="15"/>
      <c r="P265" s="15"/>
      <c r="Q265" s="15"/>
      <c r="R265" s="15"/>
    </row>
    <row r="266">
      <c r="A266" s="15"/>
      <c r="B266" s="15"/>
      <c r="C266" s="15"/>
      <c r="D266" s="15"/>
      <c r="E266" s="15"/>
      <c r="F266" s="15"/>
      <c r="G266" s="15"/>
      <c r="H266" s="15"/>
      <c r="I266" s="15"/>
      <c r="J266" s="15"/>
      <c r="K266" s="15"/>
      <c r="L266" s="15"/>
      <c r="M266" s="15"/>
      <c r="N266" s="15"/>
      <c r="O266" s="15"/>
      <c r="P266" s="15"/>
      <c r="Q266" s="15"/>
      <c r="R266" s="15"/>
    </row>
    <row r="267">
      <c r="A267" s="15"/>
      <c r="B267" s="15"/>
      <c r="C267" s="15"/>
      <c r="D267" s="15"/>
      <c r="E267" s="15"/>
      <c r="F267" s="15"/>
      <c r="G267" s="15"/>
      <c r="H267" s="15"/>
      <c r="I267" s="15"/>
      <c r="J267" s="15"/>
      <c r="K267" s="15"/>
      <c r="L267" s="15"/>
      <c r="M267" s="15"/>
      <c r="N267" s="15"/>
      <c r="O267" s="15"/>
      <c r="P267" s="15"/>
      <c r="Q267" s="15"/>
      <c r="R267" s="15"/>
    </row>
    <row r="268">
      <c r="A268" s="15"/>
      <c r="B268" s="15"/>
      <c r="C268" s="15"/>
      <c r="D268" s="15"/>
      <c r="E268" s="15"/>
      <c r="F268" s="15"/>
      <c r="G268" s="15"/>
      <c r="H268" s="15"/>
      <c r="I268" s="15"/>
      <c r="J268" s="15"/>
      <c r="K268" s="15"/>
      <c r="L268" s="15"/>
      <c r="M268" s="15"/>
      <c r="N268" s="15"/>
      <c r="O268" s="15"/>
      <c r="P268" s="15"/>
      <c r="Q268" s="15"/>
      <c r="R268" s="15"/>
    </row>
    <row r="269">
      <c r="A269" s="15"/>
      <c r="B269" s="15"/>
      <c r="C269" s="15"/>
      <c r="D269" s="15"/>
      <c r="E269" s="15"/>
      <c r="F269" s="15"/>
      <c r="G269" s="15"/>
      <c r="H269" s="15"/>
      <c r="I269" s="15"/>
      <c r="J269" s="15"/>
      <c r="K269" s="15"/>
      <c r="L269" s="15"/>
      <c r="M269" s="15"/>
      <c r="N269" s="15"/>
      <c r="O269" s="15"/>
      <c r="P269" s="15"/>
      <c r="Q269" s="15"/>
      <c r="R269" s="15"/>
    </row>
    <row r="270">
      <c r="A270" s="15"/>
      <c r="B270" s="15"/>
      <c r="C270" s="15"/>
      <c r="D270" s="15"/>
      <c r="E270" s="15"/>
      <c r="F270" s="15"/>
      <c r="G270" s="15"/>
      <c r="H270" s="15"/>
      <c r="I270" s="15"/>
      <c r="J270" s="15"/>
      <c r="K270" s="15"/>
      <c r="L270" s="15"/>
      <c r="M270" s="15"/>
      <c r="N270" s="15"/>
      <c r="O270" s="15"/>
      <c r="P270" s="15"/>
      <c r="Q270" s="15"/>
      <c r="R270" s="15"/>
    </row>
    <row r="271">
      <c r="A271" s="15"/>
      <c r="B271" s="15"/>
      <c r="C271" s="15"/>
      <c r="D271" s="15"/>
      <c r="E271" s="15"/>
      <c r="F271" s="15"/>
      <c r="G271" s="15"/>
      <c r="H271" s="15"/>
      <c r="I271" s="15"/>
      <c r="J271" s="15"/>
      <c r="K271" s="15"/>
      <c r="L271" s="15"/>
      <c r="M271" s="15"/>
      <c r="N271" s="15"/>
      <c r="O271" s="15"/>
      <c r="P271" s="15"/>
      <c r="Q271" s="15"/>
      <c r="R271" s="15"/>
    </row>
    <row r="272">
      <c r="A272" s="15"/>
      <c r="B272" s="15"/>
      <c r="C272" s="15"/>
      <c r="D272" s="15"/>
      <c r="E272" s="15"/>
      <c r="F272" s="15"/>
      <c r="G272" s="15"/>
      <c r="H272" s="15"/>
      <c r="I272" s="15"/>
      <c r="J272" s="15"/>
      <c r="K272" s="15"/>
      <c r="L272" s="15"/>
      <c r="M272" s="15"/>
      <c r="N272" s="15"/>
      <c r="O272" s="15"/>
      <c r="P272" s="15"/>
      <c r="Q272" s="15"/>
      <c r="R272" s="15"/>
    </row>
    <row r="273">
      <c r="A273" s="15"/>
      <c r="B273" s="15"/>
      <c r="C273" s="15"/>
      <c r="D273" s="15"/>
      <c r="E273" s="15"/>
      <c r="F273" s="15"/>
      <c r="G273" s="15"/>
      <c r="H273" s="15"/>
      <c r="I273" s="15"/>
      <c r="J273" s="15"/>
      <c r="K273" s="15"/>
      <c r="L273" s="15"/>
      <c r="M273" s="15"/>
      <c r="N273" s="15"/>
      <c r="O273" s="15"/>
      <c r="P273" s="15"/>
      <c r="Q273" s="15"/>
      <c r="R273" s="15"/>
    </row>
    <row r="274">
      <c r="A274" s="15"/>
      <c r="B274" s="15"/>
      <c r="C274" s="15"/>
      <c r="D274" s="15"/>
      <c r="E274" s="15"/>
      <c r="F274" s="15"/>
      <c r="G274" s="15"/>
      <c r="H274" s="15"/>
      <c r="I274" s="15"/>
      <c r="J274" s="15"/>
      <c r="K274" s="15"/>
      <c r="L274" s="15"/>
      <c r="M274" s="15"/>
      <c r="N274" s="15"/>
      <c r="O274" s="15"/>
      <c r="P274" s="15"/>
      <c r="Q274" s="15"/>
      <c r="R274" s="15"/>
    </row>
    <row r="275">
      <c r="A275" s="15"/>
      <c r="B275" s="15"/>
      <c r="C275" s="15"/>
      <c r="D275" s="15"/>
      <c r="E275" s="15"/>
      <c r="F275" s="15"/>
      <c r="G275" s="15"/>
      <c r="H275" s="15"/>
      <c r="I275" s="15"/>
      <c r="J275" s="15"/>
      <c r="K275" s="15"/>
      <c r="L275" s="15"/>
      <c r="M275" s="15"/>
      <c r="N275" s="15"/>
      <c r="O275" s="15"/>
      <c r="P275" s="15"/>
      <c r="Q275" s="15"/>
      <c r="R275" s="15"/>
    </row>
    <row r="276">
      <c r="A276" s="15"/>
      <c r="B276" s="15"/>
      <c r="C276" s="15"/>
      <c r="D276" s="15"/>
      <c r="E276" s="15"/>
      <c r="F276" s="15"/>
      <c r="G276" s="15"/>
      <c r="H276" s="15"/>
      <c r="I276" s="15"/>
      <c r="J276" s="15"/>
      <c r="K276" s="15"/>
      <c r="L276" s="15"/>
      <c r="M276" s="15"/>
      <c r="N276" s="15"/>
      <c r="O276" s="15"/>
      <c r="P276" s="15"/>
      <c r="Q276" s="15"/>
      <c r="R276" s="15"/>
    </row>
    <row r="277">
      <c r="A277" s="15"/>
      <c r="B277" s="15"/>
      <c r="C277" s="15"/>
      <c r="D277" s="15"/>
      <c r="E277" s="15"/>
      <c r="F277" s="15"/>
      <c r="G277" s="15"/>
      <c r="H277" s="15"/>
      <c r="I277" s="15"/>
      <c r="J277" s="15"/>
      <c r="K277" s="15"/>
      <c r="L277" s="15"/>
      <c r="M277" s="15"/>
      <c r="N277" s="15"/>
      <c r="O277" s="15"/>
      <c r="P277" s="15"/>
      <c r="Q277" s="15"/>
      <c r="R277" s="15"/>
    </row>
    <row r="278">
      <c r="A278" s="15"/>
      <c r="B278" s="15"/>
      <c r="C278" s="15"/>
      <c r="D278" s="15"/>
      <c r="E278" s="15"/>
      <c r="F278" s="15"/>
      <c r="G278" s="15"/>
      <c r="H278" s="15"/>
      <c r="I278" s="15"/>
      <c r="J278" s="15"/>
      <c r="K278" s="15"/>
      <c r="L278" s="15"/>
      <c r="M278" s="15"/>
      <c r="N278" s="15"/>
      <c r="O278" s="15"/>
      <c r="P278" s="15"/>
      <c r="Q278" s="15"/>
      <c r="R278" s="15"/>
    </row>
    <row r="279">
      <c r="A279" s="15"/>
      <c r="B279" s="15"/>
      <c r="C279" s="15"/>
      <c r="D279" s="15"/>
      <c r="E279" s="15"/>
      <c r="F279" s="15"/>
      <c r="G279" s="15"/>
      <c r="H279" s="15"/>
      <c r="I279" s="15"/>
      <c r="J279" s="15"/>
      <c r="K279" s="15"/>
      <c r="L279" s="15"/>
      <c r="M279" s="15"/>
      <c r="N279" s="15"/>
      <c r="O279" s="15"/>
      <c r="P279" s="15"/>
      <c r="Q279" s="15"/>
      <c r="R279" s="15"/>
    </row>
    <row r="280">
      <c r="A280" s="15"/>
      <c r="B280" s="15"/>
      <c r="C280" s="15"/>
      <c r="D280" s="15"/>
      <c r="E280" s="15"/>
      <c r="F280" s="15"/>
      <c r="G280" s="15"/>
      <c r="H280" s="15"/>
      <c r="I280" s="15"/>
      <c r="J280" s="15"/>
      <c r="K280" s="15"/>
      <c r="L280" s="15"/>
      <c r="M280" s="15"/>
      <c r="N280" s="15"/>
      <c r="O280" s="15"/>
      <c r="P280" s="15"/>
      <c r="Q280" s="15"/>
      <c r="R280" s="15"/>
    </row>
    <row r="281">
      <c r="A281" s="15"/>
      <c r="B281" s="15"/>
      <c r="C281" s="15"/>
      <c r="D281" s="15"/>
      <c r="E281" s="15"/>
      <c r="F281" s="15"/>
      <c r="G281" s="15"/>
      <c r="H281" s="15"/>
      <c r="I281" s="15"/>
      <c r="J281" s="15"/>
      <c r="K281" s="15"/>
      <c r="L281" s="15"/>
      <c r="M281" s="15"/>
      <c r="N281" s="15"/>
      <c r="O281" s="15"/>
      <c r="P281" s="15"/>
      <c r="Q281" s="15"/>
      <c r="R281" s="15"/>
    </row>
    <row r="282">
      <c r="A282" s="15"/>
      <c r="B282" s="15"/>
      <c r="C282" s="15"/>
      <c r="D282" s="15"/>
      <c r="E282" s="15"/>
      <c r="F282" s="15"/>
      <c r="G282" s="15"/>
      <c r="H282" s="15"/>
      <c r="I282" s="15"/>
      <c r="J282" s="15"/>
      <c r="K282" s="15"/>
      <c r="L282" s="15"/>
      <c r="M282" s="15"/>
      <c r="N282" s="15"/>
      <c r="O282" s="15"/>
      <c r="P282" s="15"/>
      <c r="Q282" s="15"/>
      <c r="R282" s="15"/>
    </row>
    <row r="283">
      <c r="A283" s="15"/>
      <c r="B283" s="15"/>
      <c r="C283" s="15"/>
      <c r="D283" s="15"/>
      <c r="E283" s="15"/>
      <c r="F283" s="15"/>
      <c r="G283" s="15"/>
      <c r="H283" s="15"/>
      <c r="I283" s="15"/>
      <c r="J283" s="15"/>
      <c r="K283" s="15"/>
      <c r="L283" s="15"/>
      <c r="M283" s="15"/>
      <c r="N283" s="15"/>
      <c r="O283" s="15"/>
      <c r="P283" s="15"/>
      <c r="Q283" s="15"/>
      <c r="R283" s="15"/>
    </row>
    <row r="284">
      <c r="A284" s="15"/>
      <c r="B284" s="15"/>
      <c r="C284" s="15"/>
      <c r="D284" s="15"/>
      <c r="E284" s="15"/>
      <c r="F284" s="15"/>
      <c r="G284" s="15"/>
      <c r="H284" s="15"/>
      <c r="I284" s="15"/>
      <c r="J284" s="15"/>
      <c r="K284" s="15"/>
      <c r="L284" s="15"/>
      <c r="M284" s="15"/>
      <c r="N284" s="15"/>
      <c r="O284" s="15"/>
      <c r="P284" s="15"/>
      <c r="Q284" s="15"/>
      <c r="R284" s="15"/>
    </row>
    <row r="285">
      <c r="A285" s="15"/>
      <c r="B285" s="15"/>
      <c r="C285" s="15"/>
      <c r="D285" s="15"/>
      <c r="E285" s="15"/>
      <c r="F285" s="15"/>
      <c r="G285" s="15"/>
      <c r="H285" s="15"/>
      <c r="I285" s="15"/>
      <c r="J285" s="15"/>
      <c r="K285" s="15"/>
      <c r="L285" s="15"/>
      <c r="M285" s="15"/>
      <c r="N285" s="15"/>
      <c r="O285" s="15"/>
      <c r="P285" s="15"/>
      <c r="Q285" s="15"/>
      <c r="R285" s="15"/>
    </row>
    <row r="286">
      <c r="A286" s="15"/>
      <c r="B286" s="15"/>
      <c r="C286" s="15"/>
      <c r="D286" s="15"/>
      <c r="E286" s="15"/>
      <c r="F286" s="15"/>
      <c r="G286" s="15"/>
      <c r="H286" s="15"/>
      <c r="I286" s="15"/>
      <c r="J286" s="15"/>
      <c r="K286" s="15"/>
      <c r="L286" s="15"/>
      <c r="M286" s="15"/>
      <c r="N286" s="15"/>
      <c r="O286" s="15"/>
      <c r="P286" s="15"/>
      <c r="Q286" s="15"/>
      <c r="R286" s="15"/>
    </row>
    <row r="287">
      <c r="A287" s="15"/>
      <c r="B287" s="15"/>
      <c r="C287" s="15"/>
      <c r="D287" s="15"/>
      <c r="E287" s="15"/>
      <c r="F287" s="15"/>
      <c r="G287" s="15"/>
      <c r="H287" s="15"/>
      <c r="I287" s="15"/>
      <c r="J287" s="15"/>
      <c r="K287" s="15"/>
      <c r="L287" s="15"/>
      <c r="M287" s="15"/>
      <c r="N287" s="15"/>
      <c r="O287" s="15"/>
      <c r="P287" s="15"/>
      <c r="Q287" s="15"/>
      <c r="R287" s="15"/>
    </row>
    <row r="288">
      <c r="A288" s="15"/>
      <c r="B288" s="15"/>
      <c r="C288" s="15"/>
      <c r="D288" s="15"/>
      <c r="E288" s="15"/>
      <c r="F288" s="15"/>
      <c r="G288" s="15"/>
      <c r="H288" s="15"/>
      <c r="I288" s="15"/>
      <c r="J288" s="15"/>
      <c r="K288" s="15"/>
      <c r="L288" s="15"/>
      <c r="M288" s="15"/>
      <c r="N288" s="15"/>
      <c r="O288" s="15"/>
      <c r="P288" s="15"/>
      <c r="Q288" s="15"/>
      <c r="R288" s="15"/>
    </row>
    <row r="289">
      <c r="A289" s="15"/>
      <c r="B289" s="15"/>
      <c r="C289" s="15"/>
      <c r="D289" s="15"/>
      <c r="E289" s="15"/>
      <c r="F289" s="15"/>
      <c r="G289" s="15"/>
      <c r="H289" s="15"/>
      <c r="I289" s="15"/>
      <c r="J289" s="15"/>
      <c r="K289" s="15"/>
      <c r="L289" s="15"/>
      <c r="M289" s="15"/>
      <c r="N289" s="15"/>
      <c r="O289" s="15"/>
      <c r="P289" s="15"/>
      <c r="Q289" s="15"/>
      <c r="R289" s="15"/>
    </row>
    <row r="290">
      <c r="A290" s="15"/>
      <c r="B290" s="15"/>
      <c r="C290" s="15"/>
      <c r="D290" s="15"/>
      <c r="E290" s="15"/>
      <c r="F290" s="15"/>
      <c r="G290" s="15"/>
      <c r="H290" s="15"/>
      <c r="I290" s="15"/>
      <c r="J290" s="15"/>
      <c r="K290" s="15"/>
      <c r="L290" s="15"/>
      <c r="M290" s="15"/>
      <c r="N290" s="15"/>
      <c r="O290" s="15"/>
      <c r="P290" s="15"/>
      <c r="Q290" s="15"/>
      <c r="R290" s="15"/>
    </row>
    <row r="291">
      <c r="A291" s="15"/>
      <c r="B291" s="15"/>
      <c r="C291" s="15"/>
      <c r="D291" s="15"/>
      <c r="E291" s="15"/>
      <c r="F291" s="15"/>
      <c r="G291" s="15"/>
      <c r="H291" s="15"/>
      <c r="I291" s="15"/>
      <c r="J291" s="15"/>
      <c r="K291" s="15"/>
      <c r="L291" s="15"/>
      <c r="M291" s="15"/>
      <c r="N291" s="15"/>
      <c r="O291" s="15"/>
      <c r="P291" s="15"/>
      <c r="Q291" s="15"/>
      <c r="R291" s="15"/>
    </row>
    <row r="292">
      <c r="A292" s="15"/>
      <c r="B292" s="15"/>
      <c r="C292" s="15"/>
      <c r="D292" s="15"/>
      <c r="E292" s="15"/>
      <c r="F292" s="15"/>
      <c r="G292" s="15"/>
      <c r="H292" s="15"/>
      <c r="I292" s="15"/>
      <c r="J292" s="15"/>
      <c r="K292" s="15"/>
      <c r="L292" s="15"/>
      <c r="M292" s="15"/>
      <c r="N292" s="15"/>
      <c r="O292" s="15"/>
      <c r="P292" s="15"/>
      <c r="Q292" s="15"/>
      <c r="R292" s="15"/>
    </row>
    <row r="293">
      <c r="A293" s="15"/>
      <c r="B293" s="15"/>
      <c r="C293" s="15"/>
      <c r="D293" s="15"/>
      <c r="E293" s="15"/>
      <c r="F293" s="15"/>
      <c r="G293" s="15"/>
      <c r="H293" s="15"/>
      <c r="I293" s="15"/>
      <c r="J293" s="15"/>
      <c r="K293" s="15"/>
      <c r="L293" s="15"/>
      <c r="M293" s="15"/>
      <c r="N293" s="15"/>
      <c r="O293" s="15"/>
      <c r="P293" s="15"/>
      <c r="Q293" s="15"/>
      <c r="R293" s="15"/>
    </row>
    <row r="294">
      <c r="A294" s="15"/>
      <c r="B294" s="15"/>
      <c r="C294" s="15"/>
      <c r="D294" s="15"/>
      <c r="E294" s="15"/>
      <c r="F294" s="15"/>
      <c r="G294" s="15"/>
      <c r="H294" s="15"/>
      <c r="I294" s="15"/>
      <c r="J294" s="15"/>
      <c r="K294" s="15"/>
      <c r="L294" s="15"/>
      <c r="M294" s="15"/>
      <c r="N294" s="15"/>
      <c r="O294" s="15"/>
      <c r="P294" s="15"/>
      <c r="Q294" s="15"/>
      <c r="R294" s="15"/>
    </row>
    <row r="295">
      <c r="A295" s="15"/>
      <c r="B295" s="15"/>
      <c r="C295" s="15"/>
      <c r="D295" s="15"/>
      <c r="E295" s="15"/>
      <c r="F295" s="15"/>
      <c r="G295" s="15"/>
      <c r="H295" s="15"/>
      <c r="I295" s="15"/>
      <c r="J295" s="15"/>
      <c r="K295" s="15"/>
      <c r="L295" s="15"/>
      <c r="M295" s="15"/>
      <c r="N295" s="15"/>
      <c r="O295" s="15"/>
      <c r="P295" s="15"/>
      <c r="Q295" s="15"/>
      <c r="R295" s="15"/>
    </row>
    <row r="296">
      <c r="A296" s="15"/>
      <c r="B296" s="15"/>
      <c r="C296" s="15"/>
      <c r="D296" s="15"/>
      <c r="E296" s="15"/>
      <c r="F296" s="15"/>
      <c r="G296" s="15"/>
      <c r="H296" s="15"/>
      <c r="I296" s="15"/>
      <c r="J296" s="15"/>
      <c r="K296" s="15"/>
      <c r="L296" s="15"/>
      <c r="M296" s="15"/>
      <c r="N296" s="15"/>
      <c r="O296" s="15"/>
      <c r="P296" s="15"/>
      <c r="Q296" s="15"/>
      <c r="R296" s="15"/>
    </row>
    <row r="297">
      <c r="A297" s="15"/>
      <c r="B297" s="15"/>
      <c r="C297" s="15"/>
      <c r="D297" s="15"/>
      <c r="E297" s="15"/>
      <c r="F297" s="15"/>
      <c r="G297" s="15"/>
      <c r="H297" s="15"/>
      <c r="I297" s="15"/>
      <c r="J297" s="15"/>
      <c r="K297" s="15"/>
      <c r="L297" s="15"/>
      <c r="M297" s="15"/>
      <c r="N297" s="15"/>
      <c r="O297" s="15"/>
      <c r="P297" s="15"/>
      <c r="Q297" s="15"/>
      <c r="R297" s="15"/>
    </row>
    <row r="298">
      <c r="A298" s="15"/>
      <c r="B298" s="15"/>
      <c r="C298" s="15"/>
      <c r="D298" s="15"/>
      <c r="E298" s="15"/>
      <c r="F298" s="15"/>
      <c r="G298" s="15"/>
      <c r="H298" s="15"/>
      <c r="I298" s="15"/>
      <c r="J298" s="15"/>
      <c r="K298" s="15"/>
      <c r="L298" s="15"/>
      <c r="M298" s="15"/>
      <c r="N298" s="15"/>
      <c r="O298" s="15"/>
      <c r="P298" s="15"/>
      <c r="Q298" s="15"/>
      <c r="R298" s="15"/>
    </row>
    <row r="299">
      <c r="A299" s="15"/>
      <c r="B299" s="15"/>
      <c r="C299" s="15"/>
      <c r="D299" s="15"/>
      <c r="E299" s="15"/>
      <c r="F299" s="15"/>
      <c r="G299" s="15"/>
      <c r="H299" s="15"/>
      <c r="I299" s="15"/>
      <c r="J299" s="15"/>
      <c r="K299" s="15"/>
      <c r="L299" s="15"/>
      <c r="M299" s="15"/>
      <c r="N299" s="15"/>
      <c r="O299" s="15"/>
      <c r="P299" s="15"/>
      <c r="Q299" s="15"/>
      <c r="R299" s="15"/>
    </row>
    <row r="300">
      <c r="A300" s="15"/>
      <c r="B300" s="15"/>
      <c r="C300" s="15"/>
      <c r="D300" s="15"/>
      <c r="E300" s="15"/>
      <c r="F300" s="15"/>
      <c r="G300" s="15"/>
      <c r="H300" s="15"/>
      <c r="I300" s="15"/>
      <c r="J300" s="15"/>
      <c r="K300" s="15"/>
      <c r="L300" s="15"/>
      <c r="M300" s="15"/>
      <c r="N300" s="15"/>
      <c r="O300" s="15"/>
      <c r="P300" s="15"/>
      <c r="Q300" s="15"/>
      <c r="R300" s="15"/>
    </row>
    <row r="301">
      <c r="A301" s="15"/>
      <c r="B301" s="15"/>
      <c r="C301" s="15"/>
      <c r="D301" s="15"/>
      <c r="E301" s="15"/>
      <c r="F301" s="15"/>
      <c r="G301" s="15"/>
      <c r="H301" s="15"/>
      <c r="I301" s="15"/>
      <c r="J301" s="15"/>
      <c r="K301" s="15"/>
      <c r="L301" s="15"/>
      <c r="M301" s="15"/>
      <c r="N301" s="15"/>
      <c r="O301" s="15"/>
      <c r="P301" s="15"/>
      <c r="Q301" s="15"/>
      <c r="R301" s="15"/>
    </row>
    <row r="302">
      <c r="A302" s="15"/>
      <c r="B302" s="15"/>
      <c r="C302" s="15"/>
      <c r="D302" s="15"/>
      <c r="E302" s="15"/>
      <c r="F302" s="15"/>
      <c r="G302" s="15"/>
      <c r="H302" s="15"/>
      <c r="I302" s="15"/>
      <c r="J302" s="15"/>
      <c r="K302" s="15"/>
      <c r="L302" s="15"/>
      <c r="M302" s="15"/>
      <c r="N302" s="15"/>
      <c r="O302" s="15"/>
      <c r="P302" s="15"/>
      <c r="Q302" s="15"/>
      <c r="R302" s="15"/>
    </row>
    <row r="303">
      <c r="A303" s="15"/>
      <c r="B303" s="15"/>
      <c r="C303" s="15"/>
      <c r="D303" s="15"/>
      <c r="E303" s="15"/>
      <c r="F303" s="15"/>
      <c r="G303" s="15"/>
      <c r="H303" s="15"/>
      <c r="I303" s="15"/>
      <c r="J303" s="15"/>
      <c r="K303" s="15"/>
      <c r="L303" s="15"/>
      <c r="M303" s="15"/>
      <c r="N303" s="15"/>
      <c r="O303" s="15"/>
      <c r="P303" s="15"/>
      <c r="Q303" s="15"/>
      <c r="R303" s="15"/>
    </row>
    <row r="304">
      <c r="A304" s="15"/>
      <c r="B304" s="15"/>
      <c r="C304" s="15"/>
      <c r="D304" s="15"/>
      <c r="E304" s="15"/>
      <c r="F304" s="15"/>
      <c r="G304" s="15"/>
      <c r="H304" s="15"/>
      <c r="I304" s="15"/>
      <c r="J304" s="15"/>
      <c r="K304" s="15"/>
      <c r="L304" s="15"/>
      <c r="M304" s="15"/>
      <c r="N304" s="15"/>
      <c r="O304" s="15"/>
      <c r="P304" s="15"/>
      <c r="Q304" s="15"/>
      <c r="R304" s="15"/>
    </row>
    <row r="305">
      <c r="A305" s="15"/>
      <c r="B305" s="15"/>
      <c r="C305" s="15"/>
      <c r="D305" s="15"/>
      <c r="E305" s="15"/>
      <c r="F305" s="15"/>
      <c r="G305" s="15"/>
      <c r="H305" s="15"/>
      <c r="I305" s="15"/>
      <c r="J305" s="15"/>
      <c r="K305" s="15"/>
      <c r="L305" s="15"/>
      <c r="M305" s="15"/>
      <c r="N305" s="15"/>
      <c r="O305" s="15"/>
      <c r="P305" s="15"/>
      <c r="Q305" s="15"/>
      <c r="R305" s="15"/>
    </row>
    <row r="306">
      <c r="A306" s="15"/>
      <c r="B306" s="15"/>
      <c r="C306" s="15"/>
      <c r="D306" s="15"/>
      <c r="E306" s="15"/>
      <c r="F306" s="15"/>
      <c r="G306" s="15"/>
      <c r="H306" s="15"/>
      <c r="I306" s="15"/>
      <c r="J306" s="15"/>
      <c r="K306" s="15"/>
      <c r="L306" s="15"/>
      <c r="M306" s="15"/>
      <c r="N306" s="15"/>
      <c r="O306" s="15"/>
      <c r="P306" s="15"/>
      <c r="Q306" s="15"/>
      <c r="R306" s="15"/>
    </row>
    <row r="307">
      <c r="A307" s="15"/>
      <c r="B307" s="15"/>
      <c r="C307" s="15"/>
      <c r="D307" s="15"/>
      <c r="E307" s="15"/>
      <c r="F307" s="15"/>
      <c r="G307" s="15"/>
      <c r="H307" s="15"/>
      <c r="I307" s="15"/>
      <c r="J307" s="15"/>
      <c r="K307" s="15"/>
      <c r="L307" s="15"/>
      <c r="M307" s="15"/>
      <c r="N307" s="15"/>
      <c r="O307" s="15"/>
      <c r="P307" s="15"/>
      <c r="Q307" s="15"/>
      <c r="R307" s="15"/>
    </row>
    <row r="308">
      <c r="A308" s="15"/>
      <c r="B308" s="15"/>
      <c r="C308" s="15"/>
      <c r="D308" s="15"/>
      <c r="E308" s="15"/>
      <c r="F308" s="15"/>
      <c r="G308" s="15"/>
      <c r="H308" s="15"/>
      <c r="I308" s="15"/>
      <c r="J308" s="15"/>
      <c r="K308" s="15"/>
      <c r="L308" s="15"/>
      <c r="M308" s="15"/>
      <c r="N308" s="15"/>
      <c r="O308" s="15"/>
      <c r="P308" s="15"/>
      <c r="Q308" s="15"/>
      <c r="R308" s="15"/>
    </row>
    <row r="309">
      <c r="A309" s="15"/>
      <c r="B309" s="15"/>
      <c r="C309" s="15"/>
      <c r="D309" s="15"/>
      <c r="E309" s="15"/>
      <c r="F309" s="15"/>
      <c r="G309" s="15"/>
      <c r="H309" s="15"/>
      <c r="I309" s="15"/>
      <c r="J309" s="15"/>
      <c r="K309" s="15"/>
      <c r="L309" s="15"/>
      <c r="M309" s="15"/>
      <c r="N309" s="15"/>
      <c r="O309" s="15"/>
      <c r="P309" s="15"/>
      <c r="Q309" s="15"/>
      <c r="R309" s="15"/>
    </row>
    <row r="310">
      <c r="A310" s="15"/>
      <c r="B310" s="15"/>
      <c r="C310" s="15"/>
      <c r="D310" s="15"/>
      <c r="E310" s="15"/>
      <c r="F310" s="15"/>
      <c r="G310" s="15"/>
      <c r="H310" s="15"/>
      <c r="I310" s="15"/>
      <c r="J310" s="15"/>
      <c r="K310" s="15"/>
      <c r="L310" s="15"/>
      <c r="M310" s="15"/>
      <c r="N310" s="15"/>
      <c r="O310" s="15"/>
      <c r="P310" s="15"/>
      <c r="Q310" s="15"/>
      <c r="R310" s="15"/>
    </row>
    <row r="311">
      <c r="A311" s="15"/>
      <c r="B311" s="15"/>
      <c r="C311" s="15"/>
      <c r="D311" s="15"/>
      <c r="E311" s="15"/>
      <c r="F311" s="15"/>
      <c r="G311" s="15"/>
      <c r="H311" s="15"/>
      <c r="I311" s="15"/>
      <c r="J311" s="15"/>
      <c r="K311" s="15"/>
      <c r="L311" s="15"/>
      <c r="M311" s="15"/>
      <c r="N311" s="15"/>
      <c r="O311" s="15"/>
      <c r="P311" s="15"/>
      <c r="Q311" s="15"/>
      <c r="R311" s="15"/>
    </row>
    <row r="312">
      <c r="A312" s="15"/>
      <c r="B312" s="15"/>
      <c r="C312" s="15"/>
      <c r="D312" s="15"/>
      <c r="E312" s="15"/>
      <c r="F312" s="15"/>
      <c r="G312" s="15"/>
      <c r="H312" s="15"/>
      <c r="I312" s="15"/>
      <c r="J312" s="15"/>
      <c r="K312" s="15"/>
      <c r="L312" s="15"/>
      <c r="M312" s="15"/>
      <c r="N312" s="15"/>
      <c r="O312" s="15"/>
      <c r="P312" s="15"/>
      <c r="Q312" s="15"/>
      <c r="R312" s="15"/>
    </row>
    <row r="313">
      <c r="A313" s="15"/>
      <c r="B313" s="15"/>
      <c r="C313" s="15"/>
      <c r="D313" s="15"/>
      <c r="E313" s="15"/>
      <c r="F313" s="15"/>
      <c r="G313" s="15"/>
      <c r="H313" s="15"/>
      <c r="I313" s="15"/>
      <c r="J313" s="15"/>
      <c r="K313" s="15"/>
      <c r="L313" s="15"/>
      <c r="M313" s="15"/>
      <c r="N313" s="15"/>
      <c r="O313" s="15"/>
      <c r="P313" s="15"/>
      <c r="Q313" s="15"/>
      <c r="R313" s="15"/>
    </row>
    <row r="314">
      <c r="A314" s="15"/>
      <c r="B314" s="15"/>
      <c r="C314" s="15"/>
      <c r="D314" s="15"/>
      <c r="E314" s="15"/>
      <c r="F314" s="15"/>
      <c r="G314" s="15"/>
      <c r="H314" s="15"/>
      <c r="I314" s="15"/>
      <c r="J314" s="15"/>
      <c r="K314" s="15"/>
      <c r="L314" s="15"/>
      <c r="M314" s="15"/>
      <c r="N314" s="15"/>
      <c r="O314" s="15"/>
      <c r="P314" s="15"/>
      <c r="Q314" s="15"/>
      <c r="R314" s="15"/>
    </row>
    <row r="315">
      <c r="A315" s="15"/>
      <c r="B315" s="15"/>
      <c r="C315" s="15"/>
      <c r="D315" s="15"/>
      <c r="E315" s="15"/>
      <c r="F315" s="15"/>
      <c r="G315" s="15"/>
      <c r="H315" s="15"/>
      <c r="I315" s="15"/>
      <c r="J315" s="15"/>
      <c r="K315" s="15"/>
      <c r="L315" s="15"/>
      <c r="M315" s="15"/>
      <c r="N315" s="15"/>
      <c r="O315" s="15"/>
      <c r="P315" s="15"/>
      <c r="Q315" s="15"/>
      <c r="R315" s="15"/>
    </row>
    <row r="316">
      <c r="A316" s="15"/>
      <c r="B316" s="15"/>
      <c r="C316" s="15"/>
      <c r="D316" s="15"/>
      <c r="E316" s="15"/>
      <c r="F316" s="15"/>
      <c r="G316" s="15"/>
      <c r="H316" s="15"/>
      <c r="I316" s="15"/>
      <c r="J316" s="15"/>
      <c r="K316" s="15"/>
      <c r="L316" s="15"/>
      <c r="M316" s="15"/>
      <c r="N316" s="15"/>
      <c r="O316" s="15"/>
      <c r="P316" s="15"/>
      <c r="Q316" s="15"/>
      <c r="R316" s="15"/>
    </row>
    <row r="317">
      <c r="A317" s="15"/>
      <c r="B317" s="15"/>
      <c r="C317" s="15"/>
      <c r="D317" s="15"/>
      <c r="E317" s="15"/>
      <c r="F317" s="15"/>
      <c r="G317" s="15"/>
      <c r="H317" s="15"/>
      <c r="I317" s="15"/>
      <c r="J317" s="15"/>
      <c r="K317" s="15"/>
      <c r="L317" s="15"/>
      <c r="M317" s="15"/>
      <c r="N317" s="15"/>
      <c r="O317" s="15"/>
      <c r="P317" s="15"/>
      <c r="Q317" s="15"/>
      <c r="R317" s="15"/>
    </row>
    <row r="318">
      <c r="A318" s="15"/>
      <c r="B318" s="15"/>
      <c r="C318" s="15"/>
      <c r="D318" s="15"/>
      <c r="E318" s="15"/>
      <c r="F318" s="15"/>
      <c r="G318" s="15"/>
      <c r="H318" s="15"/>
      <c r="I318" s="15"/>
      <c r="J318" s="15"/>
      <c r="K318" s="15"/>
      <c r="L318" s="15"/>
      <c r="M318" s="15"/>
      <c r="N318" s="15"/>
      <c r="O318" s="15"/>
      <c r="P318" s="15"/>
      <c r="Q318" s="15"/>
      <c r="R318" s="15"/>
    </row>
    <row r="319">
      <c r="A319" s="15"/>
      <c r="B319" s="15"/>
      <c r="C319" s="15"/>
      <c r="D319" s="15"/>
      <c r="E319" s="15"/>
      <c r="F319" s="15"/>
      <c r="G319" s="15"/>
      <c r="H319" s="15"/>
      <c r="I319" s="15"/>
      <c r="J319" s="15"/>
      <c r="K319" s="15"/>
      <c r="L319" s="15"/>
      <c r="M319" s="15"/>
      <c r="N319" s="15"/>
      <c r="O319" s="15"/>
      <c r="P319" s="15"/>
      <c r="Q319" s="15"/>
      <c r="R319" s="15"/>
    </row>
    <row r="320">
      <c r="A320" s="15"/>
      <c r="B320" s="15"/>
      <c r="C320" s="15"/>
      <c r="D320" s="15"/>
      <c r="E320" s="15"/>
      <c r="F320" s="15"/>
      <c r="G320" s="15"/>
      <c r="H320" s="15"/>
      <c r="I320" s="15"/>
      <c r="J320" s="15"/>
      <c r="K320" s="15"/>
      <c r="L320" s="15"/>
      <c r="M320" s="15"/>
      <c r="N320" s="15"/>
      <c r="O320" s="15"/>
      <c r="P320" s="15"/>
      <c r="Q320" s="15"/>
      <c r="R320" s="15"/>
    </row>
    <row r="321">
      <c r="A321" s="15"/>
      <c r="B321" s="15"/>
      <c r="C321" s="15"/>
      <c r="D321" s="15"/>
      <c r="E321" s="15"/>
      <c r="F321" s="15"/>
      <c r="G321" s="15"/>
      <c r="H321" s="15"/>
      <c r="I321" s="15"/>
      <c r="J321" s="15"/>
      <c r="K321" s="15"/>
      <c r="L321" s="15"/>
      <c r="M321" s="15"/>
      <c r="N321" s="15"/>
      <c r="O321" s="15"/>
      <c r="P321" s="15"/>
      <c r="Q321" s="15"/>
      <c r="R321" s="15"/>
    </row>
    <row r="322">
      <c r="A322" s="15"/>
      <c r="B322" s="15"/>
      <c r="C322" s="15"/>
      <c r="D322" s="15"/>
      <c r="E322" s="15"/>
      <c r="F322" s="15"/>
      <c r="G322" s="15"/>
      <c r="H322" s="15"/>
      <c r="I322" s="15"/>
      <c r="J322" s="15"/>
      <c r="K322" s="15"/>
      <c r="L322" s="15"/>
      <c r="M322" s="15"/>
      <c r="N322" s="15"/>
      <c r="O322" s="15"/>
      <c r="P322" s="15"/>
      <c r="Q322" s="15"/>
      <c r="R322" s="15"/>
    </row>
    <row r="323">
      <c r="A323" s="15"/>
      <c r="B323" s="15"/>
      <c r="C323" s="15"/>
      <c r="D323" s="15"/>
      <c r="E323" s="15"/>
      <c r="F323" s="15"/>
      <c r="G323" s="15"/>
      <c r="H323" s="15"/>
      <c r="I323" s="15"/>
      <c r="J323" s="15"/>
      <c r="K323" s="15"/>
      <c r="L323" s="15"/>
      <c r="M323" s="15"/>
      <c r="N323" s="15"/>
      <c r="O323" s="15"/>
      <c r="P323" s="15"/>
      <c r="Q323" s="15"/>
      <c r="R323" s="15"/>
    </row>
    <row r="324">
      <c r="A324" s="15"/>
      <c r="B324" s="15"/>
      <c r="C324" s="15"/>
      <c r="D324" s="15"/>
      <c r="E324" s="15"/>
      <c r="F324" s="15"/>
      <c r="G324" s="15"/>
      <c r="H324" s="15"/>
      <c r="I324" s="15"/>
      <c r="J324" s="15"/>
      <c r="K324" s="15"/>
      <c r="L324" s="15"/>
      <c r="M324" s="15"/>
      <c r="N324" s="15"/>
      <c r="O324" s="15"/>
      <c r="P324" s="15"/>
      <c r="Q324" s="15"/>
      <c r="R324" s="15"/>
    </row>
    <row r="325">
      <c r="A325" s="15"/>
      <c r="B325" s="15"/>
      <c r="C325" s="15"/>
      <c r="D325" s="15"/>
      <c r="E325" s="15"/>
      <c r="F325" s="15"/>
      <c r="G325" s="15"/>
      <c r="H325" s="15"/>
      <c r="I325" s="15"/>
      <c r="J325" s="15"/>
      <c r="K325" s="15"/>
      <c r="L325" s="15"/>
      <c r="M325" s="15"/>
      <c r="N325" s="15"/>
      <c r="O325" s="15"/>
      <c r="P325" s="15"/>
      <c r="Q325" s="15"/>
      <c r="R325" s="15"/>
    </row>
    <row r="326">
      <c r="A326" s="15"/>
      <c r="B326" s="15"/>
      <c r="C326" s="15"/>
      <c r="D326" s="15"/>
      <c r="E326" s="15"/>
      <c r="F326" s="15"/>
      <c r="G326" s="15"/>
      <c r="H326" s="15"/>
      <c r="I326" s="15"/>
      <c r="J326" s="15"/>
      <c r="K326" s="15"/>
      <c r="L326" s="15"/>
      <c r="M326" s="15"/>
      <c r="N326" s="15"/>
      <c r="O326" s="15"/>
      <c r="P326" s="15"/>
      <c r="Q326" s="15"/>
      <c r="R326" s="15"/>
    </row>
    <row r="327">
      <c r="A327" s="15"/>
      <c r="B327" s="15"/>
      <c r="C327" s="15"/>
      <c r="D327" s="15"/>
      <c r="E327" s="15"/>
      <c r="F327" s="15"/>
      <c r="G327" s="15"/>
      <c r="H327" s="15"/>
      <c r="I327" s="15"/>
      <c r="J327" s="15"/>
      <c r="K327" s="15"/>
      <c r="L327" s="15"/>
      <c r="M327" s="15"/>
      <c r="N327" s="15"/>
      <c r="O327" s="15"/>
      <c r="P327" s="15"/>
      <c r="Q327" s="15"/>
      <c r="R327" s="15"/>
    </row>
    <row r="328">
      <c r="A328" s="15"/>
      <c r="B328" s="15"/>
      <c r="C328" s="15"/>
      <c r="D328" s="15"/>
      <c r="E328" s="15"/>
      <c r="F328" s="15"/>
      <c r="G328" s="15"/>
      <c r="H328" s="15"/>
      <c r="I328" s="15"/>
      <c r="J328" s="15"/>
      <c r="K328" s="15"/>
      <c r="L328" s="15"/>
      <c r="M328" s="15"/>
      <c r="N328" s="15"/>
      <c r="O328" s="15"/>
      <c r="P328" s="15"/>
      <c r="Q328" s="15"/>
      <c r="R328" s="15"/>
    </row>
    <row r="329">
      <c r="A329" s="15"/>
      <c r="B329" s="15"/>
      <c r="C329" s="15"/>
      <c r="D329" s="15"/>
      <c r="E329" s="15"/>
      <c r="F329" s="15"/>
      <c r="G329" s="15"/>
      <c r="H329" s="15"/>
      <c r="I329" s="15"/>
      <c r="J329" s="15"/>
      <c r="K329" s="15"/>
      <c r="L329" s="15"/>
      <c r="M329" s="15"/>
      <c r="N329" s="15"/>
      <c r="O329" s="15"/>
      <c r="P329" s="15"/>
      <c r="Q329" s="15"/>
      <c r="R329" s="15"/>
    </row>
    <row r="330">
      <c r="A330" s="15"/>
      <c r="B330" s="15"/>
      <c r="C330" s="15"/>
      <c r="D330" s="15"/>
      <c r="E330" s="15"/>
      <c r="F330" s="15"/>
      <c r="G330" s="15"/>
      <c r="H330" s="15"/>
      <c r="I330" s="15"/>
      <c r="J330" s="15"/>
      <c r="K330" s="15"/>
      <c r="L330" s="15"/>
      <c r="M330" s="15"/>
      <c r="N330" s="15"/>
      <c r="O330" s="15"/>
      <c r="P330" s="15"/>
      <c r="Q330" s="15"/>
      <c r="R330" s="15"/>
    </row>
    <row r="331">
      <c r="A331" s="15"/>
      <c r="B331" s="15"/>
      <c r="C331" s="15"/>
      <c r="D331" s="15"/>
      <c r="E331" s="15"/>
      <c r="F331" s="15"/>
      <c r="G331" s="15"/>
      <c r="H331" s="15"/>
      <c r="I331" s="15"/>
      <c r="J331" s="15"/>
      <c r="K331" s="15"/>
      <c r="L331" s="15"/>
      <c r="M331" s="15"/>
      <c r="N331" s="15"/>
      <c r="O331" s="15"/>
      <c r="P331" s="15"/>
      <c r="Q331" s="15"/>
      <c r="R331" s="15"/>
    </row>
    <row r="332">
      <c r="A332" s="15"/>
      <c r="B332" s="15"/>
      <c r="C332" s="15"/>
      <c r="D332" s="15"/>
      <c r="E332" s="15"/>
      <c r="F332" s="15"/>
      <c r="G332" s="15"/>
      <c r="H332" s="15"/>
      <c r="I332" s="15"/>
      <c r="J332" s="15"/>
      <c r="K332" s="15"/>
      <c r="L332" s="15"/>
      <c r="M332" s="15"/>
      <c r="N332" s="15"/>
      <c r="O332" s="15"/>
      <c r="P332" s="15"/>
      <c r="Q332" s="15"/>
      <c r="R332" s="15"/>
    </row>
    <row r="333">
      <c r="A333" s="15"/>
      <c r="B333" s="15"/>
      <c r="C333" s="15"/>
      <c r="D333" s="15"/>
      <c r="E333" s="15"/>
      <c r="F333" s="15"/>
      <c r="G333" s="15"/>
      <c r="H333" s="15"/>
      <c r="I333" s="15"/>
      <c r="J333" s="15"/>
      <c r="K333" s="15"/>
      <c r="L333" s="15"/>
      <c r="M333" s="15"/>
      <c r="N333" s="15"/>
      <c r="O333" s="15"/>
      <c r="P333" s="15"/>
      <c r="Q333" s="15"/>
      <c r="R333" s="15"/>
    </row>
    <row r="334">
      <c r="A334" s="15"/>
      <c r="B334" s="15"/>
      <c r="C334" s="15"/>
      <c r="D334" s="15"/>
      <c r="E334" s="15"/>
      <c r="F334" s="15"/>
      <c r="G334" s="15"/>
      <c r="H334" s="15"/>
      <c r="I334" s="15"/>
      <c r="J334" s="15"/>
      <c r="K334" s="15"/>
      <c r="L334" s="15"/>
      <c r="M334" s="15"/>
      <c r="N334" s="15"/>
      <c r="O334" s="15"/>
      <c r="P334" s="15"/>
      <c r="Q334" s="15"/>
      <c r="R334" s="15"/>
    </row>
    <row r="335">
      <c r="A335" s="15"/>
      <c r="B335" s="15"/>
      <c r="C335" s="15"/>
      <c r="D335" s="15"/>
      <c r="E335" s="15"/>
      <c r="F335" s="15"/>
      <c r="G335" s="15"/>
      <c r="H335" s="15"/>
      <c r="I335" s="15"/>
      <c r="J335" s="15"/>
      <c r="K335" s="15"/>
      <c r="L335" s="15"/>
      <c r="M335" s="15"/>
      <c r="N335" s="15"/>
      <c r="O335" s="15"/>
      <c r="P335" s="15"/>
      <c r="Q335" s="15"/>
      <c r="R335" s="15"/>
    </row>
    <row r="336">
      <c r="A336" s="15"/>
      <c r="B336" s="15"/>
      <c r="C336" s="15"/>
      <c r="D336" s="15"/>
      <c r="E336" s="15"/>
      <c r="F336" s="15"/>
      <c r="G336" s="15"/>
      <c r="H336" s="15"/>
      <c r="I336" s="15"/>
      <c r="J336" s="15"/>
      <c r="K336" s="15"/>
      <c r="L336" s="15"/>
      <c r="M336" s="15"/>
      <c r="N336" s="15"/>
      <c r="O336" s="15"/>
      <c r="P336" s="15"/>
      <c r="Q336" s="15"/>
      <c r="R336" s="15"/>
    </row>
    <row r="337">
      <c r="A337" s="15"/>
      <c r="B337" s="15"/>
      <c r="C337" s="15"/>
      <c r="D337" s="15"/>
      <c r="E337" s="15"/>
      <c r="F337" s="15"/>
      <c r="G337" s="15"/>
      <c r="H337" s="15"/>
      <c r="I337" s="15"/>
      <c r="J337" s="15"/>
      <c r="K337" s="15"/>
      <c r="L337" s="15"/>
      <c r="M337" s="15"/>
      <c r="N337" s="15"/>
      <c r="O337" s="15"/>
      <c r="P337" s="15"/>
      <c r="Q337" s="15"/>
      <c r="R337" s="15"/>
    </row>
    <row r="338">
      <c r="A338" s="15"/>
      <c r="B338" s="15"/>
      <c r="C338" s="15"/>
      <c r="D338" s="15"/>
      <c r="E338" s="15"/>
      <c r="F338" s="15"/>
      <c r="G338" s="15"/>
      <c r="H338" s="15"/>
      <c r="I338" s="15"/>
      <c r="J338" s="15"/>
      <c r="K338" s="15"/>
      <c r="L338" s="15"/>
      <c r="M338" s="15"/>
      <c r="N338" s="15"/>
      <c r="O338" s="15"/>
      <c r="P338" s="15"/>
      <c r="Q338" s="15"/>
      <c r="R338" s="15"/>
    </row>
    <row r="339">
      <c r="A339" s="15"/>
      <c r="B339" s="15"/>
      <c r="C339" s="15"/>
      <c r="D339" s="15"/>
      <c r="E339" s="15"/>
      <c r="F339" s="15"/>
      <c r="G339" s="15"/>
      <c r="H339" s="15"/>
      <c r="I339" s="15"/>
      <c r="J339" s="15"/>
      <c r="K339" s="15"/>
      <c r="L339" s="15"/>
      <c r="M339" s="15"/>
      <c r="N339" s="15"/>
      <c r="O339" s="15"/>
      <c r="P339" s="15"/>
      <c r="Q339" s="15"/>
      <c r="R339" s="15"/>
    </row>
    <row r="340">
      <c r="A340" s="15"/>
      <c r="B340" s="15"/>
      <c r="C340" s="15"/>
      <c r="D340" s="15"/>
      <c r="E340" s="15"/>
      <c r="F340" s="15"/>
      <c r="G340" s="15"/>
      <c r="H340" s="15"/>
      <c r="I340" s="15"/>
      <c r="J340" s="15"/>
      <c r="K340" s="15"/>
      <c r="L340" s="15"/>
      <c r="M340" s="15"/>
      <c r="N340" s="15"/>
      <c r="O340" s="15"/>
      <c r="P340" s="15"/>
      <c r="Q340" s="15"/>
      <c r="R340" s="15"/>
    </row>
    <row r="341">
      <c r="A341" s="15"/>
      <c r="B341" s="15"/>
      <c r="C341" s="15"/>
      <c r="D341" s="15"/>
      <c r="E341" s="15"/>
      <c r="F341" s="15"/>
      <c r="G341" s="15"/>
      <c r="H341" s="15"/>
      <c r="I341" s="15"/>
      <c r="J341" s="15"/>
      <c r="K341" s="15"/>
      <c r="L341" s="15"/>
      <c r="M341" s="15"/>
      <c r="N341" s="15"/>
      <c r="O341" s="15"/>
      <c r="P341" s="15"/>
      <c r="Q341" s="15"/>
      <c r="R341" s="15"/>
    </row>
    <row r="342">
      <c r="A342" s="15"/>
      <c r="B342" s="15"/>
      <c r="C342" s="15"/>
      <c r="D342" s="15"/>
      <c r="E342" s="15"/>
      <c r="F342" s="15"/>
      <c r="G342" s="15"/>
      <c r="H342" s="15"/>
      <c r="I342" s="15"/>
      <c r="J342" s="15"/>
      <c r="K342" s="15"/>
      <c r="L342" s="15"/>
      <c r="M342" s="15"/>
      <c r="N342" s="15"/>
      <c r="O342" s="15"/>
      <c r="P342" s="15"/>
      <c r="Q342" s="15"/>
      <c r="R342" s="15"/>
    </row>
    <row r="343">
      <c r="A343" s="15"/>
      <c r="B343" s="15"/>
      <c r="C343" s="15"/>
      <c r="D343" s="15"/>
      <c r="E343" s="15"/>
      <c r="F343" s="15"/>
      <c r="G343" s="15"/>
      <c r="H343" s="15"/>
      <c r="I343" s="15"/>
      <c r="J343" s="15"/>
      <c r="K343" s="15"/>
      <c r="L343" s="15"/>
      <c r="M343" s="15"/>
      <c r="N343" s="15"/>
      <c r="O343" s="15"/>
      <c r="P343" s="15"/>
      <c r="Q343" s="15"/>
      <c r="R343" s="15"/>
    </row>
    <row r="344">
      <c r="A344" s="15"/>
      <c r="B344" s="15"/>
      <c r="C344" s="15"/>
      <c r="D344" s="15"/>
      <c r="E344" s="15"/>
      <c r="F344" s="15"/>
      <c r="G344" s="15"/>
      <c r="H344" s="15"/>
      <c r="I344" s="15"/>
      <c r="J344" s="15"/>
      <c r="K344" s="15"/>
      <c r="L344" s="15"/>
      <c r="M344" s="15"/>
      <c r="N344" s="15"/>
      <c r="O344" s="15"/>
      <c r="P344" s="15"/>
      <c r="Q344" s="15"/>
      <c r="R344" s="15"/>
    </row>
    <row r="345">
      <c r="A345" s="15"/>
      <c r="B345" s="15"/>
      <c r="C345" s="15"/>
      <c r="D345" s="15"/>
      <c r="E345" s="15"/>
      <c r="F345" s="15"/>
      <c r="G345" s="15"/>
      <c r="H345" s="15"/>
      <c r="I345" s="15"/>
      <c r="J345" s="15"/>
      <c r="K345" s="15"/>
      <c r="L345" s="15"/>
      <c r="M345" s="15"/>
      <c r="N345" s="15"/>
      <c r="O345" s="15"/>
      <c r="P345" s="15"/>
      <c r="Q345" s="15"/>
      <c r="R345" s="15"/>
    </row>
    <row r="346">
      <c r="A346" s="15"/>
      <c r="B346" s="15"/>
      <c r="C346" s="15"/>
      <c r="D346" s="15"/>
      <c r="E346" s="15"/>
      <c r="F346" s="15"/>
      <c r="G346" s="15"/>
      <c r="H346" s="15"/>
      <c r="I346" s="15"/>
      <c r="J346" s="15"/>
      <c r="K346" s="15"/>
      <c r="L346" s="15"/>
      <c r="M346" s="15"/>
      <c r="N346" s="15"/>
      <c r="O346" s="15"/>
      <c r="P346" s="15"/>
      <c r="Q346" s="15"/>
      <c r="R346" s="15"/>
    </row>
    <row r="347">
      <c r="A347" s="15"/>
      <c r="B347" s="15"/>
      <c r="C347" s="15"/>
      <c r="D347" s="15"/>
      <c r="E347" s="15"/>
      <c r="F347" s="15"/>
      <c r="G347" s="15"/>
      <c r="H347" s="15"/>
      <c r="I347" s="15"/>
      <c r="J347" s="15"/>
      <c r="K347" s="15"/>
      <c r="L347" s="15"/>
      <c r="M347" s="15"/>
      <c r="N347" s="15"/>
      <c r="O347" s="15"/>
      <c r="P347" s="15"/>
      <c r="Q347" s="15"/>
      <c r="R347" s="15"/>
    </row>
    <row r="348">
      <c r="A348" s="15"/>
      <c r="B348" s="15"/>
      <c r="C348" s="15"/>
      <c r="D348" s="15"/>
      <c r="E348" s="15"/>
      <c r="F348" s="15"/>
      <c r="G348" s="15"/>
      <c r="H348" s="15"/>
      <c r="I348" s="15"/>
      <c r="J348" s="15"/>
      <c r="K348" s="15"/>
      <c r="L348" s="15"/>
      <c r="M348" s="15"/>
      <c r="N348" s="15"/>
      <c r="O348" s="15"/>
      <c r="P348" s="15"/>
      <c r="Q348" s="15"/>
      <c r="R348" s="15"/>
    </row>
    <row r="349">
      <c r="A349" s="15"/>
      <c r="B349" s="15"/>
      <c r="C349" s="15"/>
      <c r="D349" s="15"/>
      <c r="E349" s="15"/>
      <c r="F349" s="15"/>
      <c r="G349" s="15"/>
      <c r="H349" s="15"/>
      <c r="I349" s="15"/>
      <c r="J349" s="15"/>
      <c r="K349" s="15"/>
      <c r="L349" s="15"/>
      <c r="M349" s="15"/>
      <c r="N349" s="15"/>
      <c r="O349" s="15"/>
      <c r="P349" s="15"/>
      <c r="Q349" s="15"/>
      <c r="R349" s="15"/>
    </row>
    <row r="350">
      <c r="A350" s="15"/>
      <c r="B350" s="15"/>
      <c r="C350" s="15"/>
      <c r="D350" s="15"/>
      <c r="E350" s="15"/>
      <c r="F350" s="15"/>
      <c r="G350" s="15"/>
      <c r="H350" s="15"/>
      <c r="I350" s="15"/>
      <c r="J350" s="15"/>
      <c r="K350" s="15"/>
      <c r="L350" s="15"/>
      <c r="M350" s="15"/>
      <c r="N350" s="15"/>
      <c r="O350" s="15"/>
      <c r="P350" s="15"/>
      <c r="Q350" s="15"/>
      <c r="R350" s="15"/>
    </row>
    <row r="351">
      <c r="A351" s="15"/>
      <c r="B351" s="15"/>
      <c r="C351" s="15"/>
      <c r="D351" s="15"/>
      <c r="E351" s="15"/>
      <c r="F351" s="15"/>
      <c r="G351" s="15"/>
      <c r="H351" s="15"/>
      <c r="I351" s="15"/>
      <c r="J351" s="15"/>
      <c r="K351" s="15"/>
      <c r="L351" s="15"/>
      <c r="M351" s="15"/>
      <c r="N351" s="15"/>
      <c r="O351" s="15"/>
      <c r="P351" s="15"/>
      <c r="Q351" s="15"/>
      <c r="R351" s="15"/>
    </row>
    <row r="352">
      <c r="A352" s="15"/>
      <c r="B352" s="15"/>
      <c r="C352" s="15"/>
      <c r="D352" s="15"/>
      <c r="E352" s="15"/>
      <c r="F352" s="15"/>
      <c r="G352" s="15"/>
      <c r="H352" s="15"/>
      <c r="I352" s="15"/>
      <c r="J352" s="15"/>
      <c r="K352" s="15"/>
      <c r="L352" s="15"/>
      <c r="M352" s="15"/>
      <c r="N352" s="15"/>
      <c r="O352" s="15"/>
      <c r="P352" s="15"/>
      <c r="Q352" s="15"/>
      <c r="R352" s="15"/>
    </row>
    <row r="353">
      <c r="A353" s="15"/>
      <c r="B353" s="15"/>
      <c r="C353" s="15"/>
      <c r="D353" s="15"/>
      <c r="E353" s="15"/>
      <c r="F353" s="15"/>
      <c r="G353" s="15"/>
      <c r="H353" s="15"/>
      <c r="I353" s="15"/>
      <c r="J353" s="15"/>
      <c r="K353" s="15"/>
      <c r="L353" s="15"/>
      <c r="M353" s="15"/>
      <c r="N353" s="15"/>
      <c r="O353" s="15"/>
      <c r="P353" s="15"/>
      <c r="Q353" s="15"/>
      <c r="R353" s="15"/>
    </row>
    <row r="354">
      <c r="A354" s="15"/>
      <c r="B354" s="15"/>
      <c r="C354" s="15"/>
      <c r="D354" s="15"/>
      <c r="E354" s="15"/>
      <c r="F354" s="15"/>
      <c r="G354" s="15"/>
      <c r="H354" s="15"/>
      <c r="I354" s="15"/>
      <c r="J354" s="15"/>
      <c r="K354" s="15"/>
      <c r="L354" s="15"/>
      <c r="M354" s="15"/>
      <c r="N354" s="15"/>
      <c r="O354" s="15"/>
      <c r="P354" s="15"/>
      <c r="Q354" s="15"/>
      <c r="R354" s="15"/>
    </row>
    <row r="355">
      <c r="A355" s="15"/>
      <c r="B355" s="15"/>
      <c r="C355" s="15"/>
      <c r="D355" s="15"/>
      <c r="E355" s="15"/>
      <c r="F355" s="15"/>
      <c r="G355" s="15"/>
      <c r="H355" s="15"/>
      <c r="I355" s="15"/>
      <c r="J355" s="15"/>
      <c r="K355" s="15"/>
      <c r="L355" s="15"/>
      <c r="M355" s="15"/>
      <c r="N355" s="15"/>
      <c r="O355" s="15"/>
      <c r="P355" s="15"/>
      <c r="Q355" s="15"/>
      <c r="R355" s="15"/>
    </row>
    <row r="356">
      <c r="A356" s="15"/>
      <c r="B356" s="15"/>
      <c r="C356" s="15"/>
      <c r="D356" s="15"/>
      <c r="E356" s="15"/>
      <c r="F356" s="15"/>
      <c r="G356" s="15"/>
      <c r="H356" s="15"/>
      <c r="I356" s="15"/>
      <c r="J356" s="15"/>
      <c r="K356" s="15"/>
      <c r="L356" s="15"/>
      <c r="M356" s="15"/>
      <c r="N356" s="15"/>
      <c r="O356" s="15"/>
      <c r="P356" s="15"/>
      <c r="Q356" s="15"/>
      <c r="R356" s="15"/>
    </row>
    <row r="357">
      <c r="A357" s="15"/>
      <c r="B357" s="15"/>
      <c r="C357" s="15"/>
      <c r="D357" s="15"/>
      <c r="E357" s="15"/>
      <c r="F357" s="15"/>
      <c r="G357" s="15"/>
      <c r="H357" s="15"/>
      <c r="I357" s="15"/>
      <c r="J357" s="15"/>
      <c r="K357" s="15"/>
      <c r="L357" s="15"/>
      <c r="M357" s="15"/>
      <c r="N357" s="15"/>
      <c r="O357" s="15"/>
      <c r="P357" s="15"/>
      <c r="Q357" s="15"/>
      <c r="R357" s="15"/>
    </row>
    <row r="358">
      <c r="A358" s="15"/>
      <c r="B358" s="15"/>
      <c r="C358" s="15"/>
      <c r="D358" s="15"/>
      <c r="E358" s="15"/>
      <c r="F358" s="15"/>
      <c r="G358" s="15"/>
      <c r="H358" s="15"/>
      <c r="I358" s="15"/>
      <c r="J358" s="15"/>
      <c r="K358" s="15"/>
      <c r="L358" s="15"/>
      <c r="M358" s="15"/>
      <c r="N358" s="15"/>
      <c r="O358" s="15"/>
      <c r="P358" s="15"/>
      <c r="Q358" s="15"/>
      <c r="R358" s="15"/>
    </row>
    <row r="359">
      <c r="A359" s="15"/>
      <c r="B359" s="15"/>
      <c r="C359" s="15"/>
      <c r="D359" s="15"/>
      <c r="E359" s="15"/>
      <c r="F359" s="15"/>
      <c r="G359" s="15"/>
      <c r="H359" s="15"/>
      <c r="I359" s="15"/>
      <c r="J359" s="15"/>
      <c r="K359" s="15"/>
      <c r="L359" s="15"/>
      <c r="M359" s="15"/>
      <c r="N359" s="15"/>
      <c r="O359" s="15"/>
      <c r="P359" s="15"/>
      <c r="Q359" s="15"/>
      <c r="R359" s="15"/>
    </row>
    <row r="360">
      <c r="A360" s="15"/>
      <c r="B360" s="15"/>
      <c r="C360" s="15"/>
      <c r="D360" s="15"/>
      <c r="E360" s="15"/>
      <c r="F360" s="15"/>
      <c r="G360" s="15"/>
      <c r="H360" s="15"/>
      <c r="I360" s="15"/>
      <c r="J360" s="15"/>
      <c r="K360" s="15"/>
      <c r="L360" s="15"/>
      <c r="M360" s="15"/>
      <c r="N360" s="15"/>
      <c r="O360" s="15"/>
      <c r="P360" s="15"/>
      <c r="Q360" s="15"/>
      <c r="R360" s="15"/>
    </row>
    <row r="361">
      <c r="A361" s="15"/>
      <c r="B361" s="15"/>
      <c r="C361" s="15"/>
      <c r="D361" s="15"/>
      <c r="E361" s="15"/>
      <c r="F361" s="15"/>
      <c r="G361" s="15"/>
      <c r="H361" s="15"/>
      <c r="I361" s="15"/>
      <c r="J361" s="15"/>
      <c r="K361" s="15"/>
      <c r="L361" s="15"/>
      <c r="M361" s="15"/>
      <c r="N361" s="15"/>
      <c r="O361" s="15"/>
      <c r="P361" s="15"/>
      <c r="Q361" s="15"/>
      <c r="R361" s="15"/>
    </row>
    <row r="362">
      <c r="A362" s="15"/>
      <c r="B362" s="15"/>
      <c r="C362" s="15"/>
      <c r="D362" s="15"/>
      <c r="E362" s="15"/>
      <c r="F362" s="15"/>
      <c r="G362" s="15"/>
      <c r="H362" s="15"/>
      <c r="I362" s="15"/>
      <c r="J362" s="15"/>
      <c r="K362" s="15"/>
      <c r="L362" s="15"/>
      <c r="M362" s="15"/>
      <c r="N362" s="15"/>
      <c r="O362" s="15"/>
      <c r="P362" s="15"/>
      <c r="Q362" s="15"/>
      <c r="R362" s="15"/>
    </row>
    <row r="363">
      <c r="A363" s="15"/>
      <c r="B363" s="15"/>
      <c r="C363" s="15"/>
      <c r="D363" s="15"/>
      <c r="E363" s="15"/>
      <c r="F363" s="15"/>
      <c r="G363" s="15"/>
      <c r="H363" s="15"/>
      <c r="I363" s="15"/>
      <c r="J363" s="15"/>
      <c r="K363" s="15"/>
      <c r="L363" s="15"/>
      <c r="M363" s="15"/>
      <c r="N363" s="15"/>
      <c r="O363" s="15"/>
      <c r="P363" s="15"/>
      <c r="Q363" s="15"/>
      <c r="R363" s="15"/>
    </row>
    <row r="364">
      <c r="A364" s="15"/>
      <c r="B364" s="15"/>
      <c r="C364" s="15"/>
      <c r="D364" s="15"/>
      <c r="E364" s="15"/>
      <c r="F364" s="15"/>
      <c r="G364" s="15"/>
      <c r="H364" s="15"/>
      <c r="I364" s="15"/>
      <c r="J364" s="15"/>
      <c r="K364" s="15"/>
      <c r="L364" s="15"/>
      <c r="M364" s="15"/>
      <c r="N364" s="15"/>
      <c r="O364" s="15"/>
      <c r="P364" s="15"/>
      <c r="Q364" s="15"/>
      <c r="R364" s="15"/>
    </row>
    <row r="365">
      <c r="A365" s="15"/>
      <c r="B365" s="15"/>
      <c r="C365" s="15"/>
      <c r="D365" s="15"/>
      <c r="E365" s="15"/>
      <c r="F365" s="15"/>
      <c r="G365" s="15"/>
      <c r="H365" s="15"/>
      <c r="I365" s="15"/>
      <c r="J365" s="15"/>
      <c r="K365" s="15"/>
      <c r="L365" s="15"/>
      <c r="M365" s="15"/>
      <c r="N365" s="15"/>
      <c r="O365" s="15"/>
      <c r="P365" s="15"/>
      <c r="Q365" s="15"/>
      <c r="R365" s="15"/>
    </row>
    <row r="366">
      <c r="A366" s="15"/>
      <c r="B366" s="15"/>
      <c r="C366" s="15"/>
      <c r="D366" s="15"/>
      <c r="E366" s="15"/>
      <c r="F366" s="15"/>
      <c r="G366" s="15"/>
      <c r="H366" s="15"/>
      <c r="I366" s="15"/>
      <c r="J366" s="15"/>
      <c r="K366" s="15"/>
      <c r="L366" s="15"/>
      <c r="M366" s="15"/>
      <c r="N366" s="15"/>
      <c r="O366" s="15"/>
      <c r="P366" s="15"/>
      <c r="Q366" s="15"/>
      <c r="R366" s="15"/>
    </row>
    <row r="367">
      <c r="A367" s="15"/>
      <c r="B367" s="15"/>
      <c r="C367" s="15"/>
      <c r="D367" s="15"/>
      <c r="E367" s="15"/>
      <c r="F367" s="15"/>
      <c r="G367" s="15"/>
      <c r="H367" s="15"/>
      <c r="I367" s="15"/>
      <c r="J367" s="15"/>
      <c r="K367" s="15"/>
      <c r="L367" s="15"/>
      <c r="M367" s="15"/>
      <c r="N367" s="15"/>
      <c r="O367" s="15"/>
      <c r="P367" s="15"/>
      <c r="Q367" s="15"/>
      <c r="R367" s="15"/>
    </row>
    <row r="368">
      <c r="A368" s="15"/>
      <c r="B368" s="15"/>
      <c r="C368" s="15"/>
      <c r="D368" s="15"/>
      <c r="E368" s="15"/>
      <c r="F368" s="15"/>
      <c r="G368" s="15"/>
      <c r="H368" s="15"/>
      <c r="I368" s="15"/>
      <c r="J368" s="15"/>
      <c r="K368" s="15"/>
      <c r="L368" s="15"/>
      <c r="M368" s="15"/>
      <c r="N368" s="15"/>
      <c r="O368" s="15"/>
      <c r="P368" s="15"/>
      <c r="Q368" s="15"/>
      <c r="R368" s="15"/>
    </row>
    <row r="369">
      <c r="A369" s="15"/>
      <c r="B369" s="15"/>
      <c r="C369" s="15"/>
      <c r="D369" s="15"/>
      <c r="E369" s="15"/>
      <c r="F369" s="15"/>
      <c r="G369" s="15"/>
      <c r="H369" s="15"/>
      <c r="I369" s="15"/>
      <c r="J369" s="15"/>
      <c r="K369" s="15"/>
      <c r="L369" s="15"/>
      <c r="M369" s="15"/>
      <c r="N369" s="15"/>
      <c r="O369" s="15"/>
      <c r="P369" s="15"/>
      <c r="Q369" s="15"/>
      <c r="R369" s="15"/>
    </row>
    <row r="370">
      <c r="A370" s="15"/>
      <c r="B370" s="15"/>
      <c r="C370" s="15"/>
      <c r="D370" s="15"/>
      <c r="E370" s="15"/>
      <c r="F370" s="15"/>
      <c r="G370" s="15"/>
      <c r="H370" s="15"/>
      <c r="I370" s="15"/>
      <c r="J370" s="15"/>
      <c r="K370" s="15"/>
      <c r="L370" s="15"/>
      <c r="M370" s="15"/>
      <c r="N370" s="15"/>
      <c r="O370" s="15"/>
      <c r="P370" s="15"/>
      <c r="Q370" s="15"/>
      <c r="R370" s="15"/>
    </row>
    <row r="371">
      <c r="A371" s="15"/>
      <c r="B371" s="15"/>
      <c r="C371" s="15"/>
      <c r="D371" s="15"/>
      <c r="E371" s="15"/>
      <c r="F371" s="15"/>
      <c r="G371" s="15"/>
      <c r="H371" s="15"/>
      <c r="I371" s="15"/>
      <c r="J371" s="15"/>
      <c r="K371" s="15"/>
      <c r="L371" s="15"/>
      <c r="M371" s="15"/>
      <c r="N371" s="15"/>
      <c r="O371" s="15"/>
      <c r="P371" s="15"/>
      <c r="Q371" s="15"/>
      <c r="R371" s="15"/>
    </row>
    <row r="372">
      <c r="A372" s="15"/>
      <c r="B372" s="15"/>
      <c r="C372" s="15"/>
      <c r="D372" s="15"/>
      <c r="E372" s="15"/>
      <c r="F372" s="15"/>
      <c r="G372" s="15"/>
      <c r="H372" s="15"/>
      <c r="I372" s="15"/>
      <c r="J372" s="15"/>
      <c r="K372" s="15"/>
      <c r="L372" s="15"/>
      <c r="M372" s="15"/>
      <c r="N372" s="15"/>
      <c r="O372" s="15"/>
      <c r="P372" s="15"/>
      <c r="Q372" s="15"/>
      <c r="R372" s="15"/>
    </row>
    <row r="373">
      <c r="A373" s="15"/>
      <c r="B373" s="15"/>
      <c r="C373" s="15"/>
      <c r="D373" s="15"/>
      <c r="E373" s="15"/>
      <c r="F373" s="15"/>
      <c r="G373" s="15"/>
      <c r="H373" s="15"/>
      <c r="I373" s="15"/>
      <c r="J373" s="15"/>
      <c r="K373" s="15"/>
      <c r="L373" s="15"/>
      <c r="M373" s="15"/>
      <c r="N373" s="15"/>
      <c r="O373" s="15"/>
      <c r="P373" s="15"/>
      <c r="Q373" s="15"/>
      <c r="R373" s="15"/>
    </row>
    <row r="374">
      <c r="A374" s="15"/>
      <c r="B374" s="15"/>
      <c r="C374" s="15"/>
      <c r="D374" s="15"/>
      <c r="E374" s="15"/>
      <c r="F374" s="15"/>
      <c r="G374" s="15"/>
      <c r="H374" s="15"/>
      <c r="I374" s="15"/>
      <c r="J374" s="15"/>
      <c r="K374" s="15"/>
      <c r="L374" s="15"/>
      <c r="M374" s="15"/>
      <c r="N374" s="15"/>
      <c r="O374" s="15"/>
      <c r="P374" s="15"/>
      <c r="Q374" s="15"/>
      <c r="R374" s="15"/>
    </row>
    <row r="375">
      <c r="A375" s="15"/>
      <c r="B375" s="15"/>
      <c r="C375" s="15"/>
      <c r="D375" s="15"/>
      <c r="E375" s="15"/>
      <c r="F375" s="15"/>
      <c r="G375" s="15"/>
      <c r="H375" s="15"/>
      <c r="I375" s="15"/>
      <c r="J375" s="15"/>
      <c r="K375" s="15"/>
      <c r="L375" s="15"/>
      <c r="M375" s="15"/>
      <c r="N375" s="15"/>
      <c r="O375" s="15"/>
      <c r="P375" s="15"/>
      <c r="Q375" s="15"/>
      <c r="R375" s="15"/>
    </row>
    <row r="376">
      <c r="A376" s="15"/>
      <c r="B376" s="15"/>
      <c r="C376" s="15"/>
      <c r="D376" s="15"/>
      <c r="E376" s="15"/>
      <c r="F376" s="15"/>
      <c r="G376" s="15"/>
      <c r="H376" s="15"/>
      <c r="I376" s="15"/>
      <c r="J376" s="15"/>
      <c r="K376" s="15"/>
      <c r="L376" s="15"/>
      <c r="M376" s="15"/>
      <c r="N376" s="15"/>
      <c r="O376" s="15"/>
      <c r="P376" s="15"/>
      <c r="Q376" s="15"/>
      <c r="R376" s="15"/>
    </row>
    <row r="377">
      <c r="A377" s="15"/>
      <c r="B377" s="15"/>
      <c r="C377" s="15"/>
      <c r="D377" s="15"/>
      <c r="E377" s="15"/>
      <c r="F377" s="15"/>
      <c r="G377" s="15"/>
      <c r="H377" s="15"/>
      <c r="I377" s="15"/>
      <c r="J377" s="15"/>
      <c r="K377" s="15"/>
      <c r="L377" s="15"/>
      <c r="M377" s="15"/>
      <c r="N377" s="15"/>
      <c r="O377" s="15"/>
      <c r="P377" s="15"/>
      <c r="Q377" s="15"/>
      <c r="R377" s="15"/>
    </row>
    <row r="378">
      <c r="A378" s="15"/>
      <c r="B378" s="15"/>
      <c r="C378" s="15"/>
      <c r="D378" s="15"/>
      <c r="E378" s="15"/>
      <c r="F378" s="15"/>
      <c r="G378" s="15"/>
      <c r="H378" s="15"/>
      <c r="I378" s="15"/>
      <c r="J378" s="15"/>
      <c r="K378" s="15"/>
      <c r="L378" s="15"/>
      <c r="M378" s="15"/>
      <c r="N378" s="15"/>
      <c r="O378" s="15"/>
      <c r="P378" s="15"/>
      <c r="Q378" s="15"/>
      <c r="R378" s="15"/>
    </row>
    <row r="379">
      <c r="A379" s="15"/>
      <c r="B379" s="15"/>
      <c r="C379" s="15"/>
      <c r="D379" s="15"/>
      <c r="E379" s="15"/>
      <c r="F379" s="15"/>
      <c r="G379" s="15"/>
      <c r="H379" s="15"/>
      <c r="I379" s="15"/>
      <c r="J379" s="15"/>
      <c r="K379" s="15"/>
      <c r="L379" s="15"/>
      <c r="M379" s="15"/>
      <c r="N379" s="15"/>
      <c r="O379" s="15"/>
      <c r="P379" s="15"/>
      <c r="Q379" s="15"/>
      <c r="R379" s="15"/>
    </row>
    <row r="380">
      <c r="A380" s="15"/>
      <c r="B380" s="15"/>
      <c r="C380" s="15"/>
      <c r="D380" s="15"/>
      <c r="E380" s="15"/>
      <c r="F380" s="15"/>
      <c r="G380" s="15"/>
      <c r="H380" s="15"/>
      <c r="I380" s="15"/>
      <c r="J380" s="15"/>
      <c r="K380" s="15"/>
      <c r="L380" s="15"/>
      <c r="M380" s="15"/>
      <c r="N380" s="15"/>
      <c r="O380" s="15"/>
      <c r="P380" s="15"/>
      <c r="Q380" s="15"/>
      <c r="R380" s="15"/>
    </row>
    <row r="381">
      <c r="A381" s="15"/>
      <c r="B381" s="15"/>
      <c r="C381" s="15"/>
      <c r="D381" s="15"/>
      <c r="E381" s="15"/>
      <c r="F381" s="15"/>
      <c r="G381" s="15"/>
      <c r="H381" s="15"/>
      <c r="I381" s="15"/>
      <c r="J381" s="15"/>
      <c r="K381" s="15"/>
      <c r="L381" s="15"/>
      <c r="M381" s="15"/>
      <c r="N381" s="15"/>
      <c r="O381" s="15"/>
      <c r="P381" s="15"/>
      <c r="Q381" s="15"/>
      <c r="R381" s="15"/>
    </row>
    <row r="382">
      <c r="A382" s="15"/>
      <c r="B382" s="15"/>
      <c r="C382" s="15"/>
      <c r="D382" s="15"/>
      <c r="E382" s="15"/>
      <c r="F382" s="15"/>
      <c r="G382" s="15"/>
      <c r="H382" s="15"/>
      <c r="I382" s="15"/>
      <c r="J382" s="15"/>
      <c r="K382" s="15"/>
      <c r="L382" s="15"/>
      <c r="M382" s="15"/>
      <c r="N382" s="15"/>
      <c r="O382" s="15"/>
      <c r="P382" s="15"/>
      <c r="Q382" s="15"/>
      <c r="R382" s="15"/>
    </row>
    <row r="383">
      <c r="A383" s="15"/>
      <c r="B383" s="15"/>
      <c r="C383" s="15"/>
      <c r="D383" s="15"/>
      <c r="E383" s="15"/>
      <c r="F383" s="15"/>
      <c r="G383" s="15"/>
      <c r="H383" s="15"/>
      <c r="I383" s="15"/>
      <c r="J383" s="15"/>
      <c r="K383" s="15"/>
      <c r="L383" s="15"/>
      <c r="M383" s="15"/>
      <c r="N383" s="15"/>
      <c r="O383" s="15"/>
      <c r="P383" s="15"/>
      <c r="Q383" s="15"/>
      <c r="R383" s="15"/>
    </row>
    <row r="384">
      <c r="A384" s="15"/>
      <c r="B384" s="15"/>
      <c r="C384" s="15"/>
      <c r="D384" s="15"/>
      <c r="E384" s="15"/>
      <c r="F384" s="15"/>
      <c r="G384" s="15"/>
      <c r="H384" s="15"/>
      <c r="I384" s="15"/>
      <c r="J384" s="15"/>
      <c r="K384" s="15"/>
      <c r="L384" s="15"/>
      <c r="M384" s="15"/>
      <c r="N384" s="15"/>
      <c r="O384" s="15"/>
      <c r="P384" s="15"/>
      <c r="Q384" s="15"/>
      <c r="R384" s="15"/>
    </row>
    <row r="385">
      <c r="A385" s="15"/>
      <c r="B385" s="15"/>
      <c r="C385" s="15"/>
      <c r="D385" s="15"/>
      <c r="E385" s="15"/>
      <c r="F385" s="15"/>
      <c r="G385" s="15"/>
      <c r="H385" s="15"/>
      <c r="I385" s="15"/>
      <c r="J385" s="15"/>
      <c r="K385" s="15"/>
      <c r="L385" s="15"/>
      <c r="M385" s="15"/>
      <c r="N385" s="15"/>
      <c r="O385" s="15"/>
      <c r="P385" s="15"/>
      <c r="Q385" s="15"/>
      <c r="R385" s="15"/>
    </row>
    <row r="386">
      <c r="A386" s="15"/>
      <c r="B386" s="15"/>
      <c r="C386" s="15"/>
      <c r="D386" s="15"/>
      <c r="E386" s="15"/>
      <c r="F386" s="15"/>
      <c r="G386" s="15"/>
      <c r="H386" s="15"/>
      <c r="I386" s="15"/>
      <c r="J386" s="15"/>
      <c r="K386" s="15"/>
      <c r="L386" s="15"/>
      <c r="M386" s="15"/>
      <c r="N386" s="15"/>
      <c r="O386" s="15"/>
      <c r="P386" s="15"/>
      <c r="Q386" s="15"/>
      <c r="R386" s="15"/>
    </row>
    <row r="387">
      <c r="A387" s="15"/>
      <c r="B387" s="15"/>
      <c r="C387" s="15"/>
      <c r="D387" s="15"/>
      <c r="E387" s="15"/>
      <c r="F387" s="15"/>
      <c r="G387" s="15"/>
      <c r="H387" s="15"/>
      <c r="I387" s="15"/>
      <c r="J387" s="15"/>
      <c r="K387" s="15"/>
      <c r="L387" s="15"/>
      <c r="M387" s="15"/>
      <c r="N387" s="15"/>
      <c r="O387" s="15"/>
      <c r="P387" s="15"/>
      <c r="Q387" s="15"/>
      <c r="R387" s="15"/>
    </row>
    <row r="388">
      <c r="A388" s="15"/>
      <c r="B388" s="15"/>
      <c r="C388" s="15"/>
      <c r="D388" s="15"/>
      <c r="E388" s="15"/>
      <c r="F388" s="15"/>
      <c r="G388" s="15"/>
      <c r="H388" s="15"/>
      <c r="I388" s="15"/>
      <c r="J388" s="15"/>
      <c r="K388" s="15"/>
      <c r="L388" s="15"/>
      <c r="M388" s="15"/>
      <c r="N388" s="15"/>
      <c r="O388" s="15"/>
      <c r="P388" s="15"/>
      <c r="Q388" s="15"/>
      <c r="R388" s="15"/>
    </row>
    <row r="389">
      <c r="A389" s="15"/>
      <c r="B389" s="15"/>
      <c r="C389" s="15"/>
      <c r="D389" s="15"/>
      <c r="E389" s="15"/>
      <c r="F389" s="15"/>
      <c r="G389" s="15"/>
      <c r="H389" s="15"/>
      <c r="I389" s="15"/>
      <c r="J389" s="15"/>
      <c r="K389" s="15"/>
      <c r="L389" s="15"/>
      <c r="M389" s="15"/>
      <c r="N389" s="15"/>
      <c r="O389" s="15"/>
      <c r="P389" s="15"/>
      <c r="Q389" s="15"/>
      <c r="R389" s="15"/>
    </row>
    <row r="390">
      <c r="A390" s="15"/>
      <c r="B390" s="15"/>
      <c r="C390" s="15"/>
      <c r="D390" s="15"/>
      <c r="E390" s="15"/>
      <c r="F390" s="15"/>
      <c r="G390" s="15"/>
      <c r="H390" s="15"/>
      <c r="I390" s="15"/>
      <c r="J390" s="15"/>
      <c r="K390" s="15"/>
      <c r="L390" s="15"/>
      <c r="M390" s="15"/>
      <c r="N390" s="15"/>
      <c r="O390" s="15"/>
      <c r="P390" s="15"/>
      <c r="Q390" s="15"/>
      <c r="R390" s="15"/>
    </row>
    <row r="391">
      <c r="A391" s="15"/>
      <c r="B391" s="15"/>
      <c r="C391" s="15"/>
      <c r="D391" s="15"/>
      <c r="E391" s="15"/>
      <c r="F391" s="15"/>
      <c r="G391" s="15"/>
      <c r="H391" s="15"/>
      <c r="I391" s="15"/>
      <c r="J391" s="15"/>
      <c r="K391" s="15"/>
      <c r="L391" s="15"/>
      <c r="M391" s="15"/>
      <c r="N391" s="15"/>
      <c r="O391" s="15"/>
      <c r="P391" s="15"/>
      <c r="Q391" s="15"/>
      <c r="R391" s="15"/>
    </row>
    <row r="392">
      <c r="A392" s="15"/>
      <c r="B392" s="15"/>
      <c r="C392" s="15"/>
      <c r="D392" s="15"/>
      <c r="E392" s="15"/>
      <c r="F392" s="15"/>
      <c r="G392" s="15"/>
      <c r="H392" s="15"/>
      <c r="I392" s="15"/>
      <c r="J392" s="15"/>
      <c r="K392" s="15"/>
      <c r="L392" s="15"/>
      <c r="M392" s="15"/>
      <c r="N392" s="15"/>
      <c r="O392" s="15"/>
      <c r="P392" s="15"/>
      <c r="Q392" s="15"/>
      <c r="R392" s="15"/>
    </row>
    <row r="393">
      <c r="A393" s="15"/>
      <c r="B393" s="15"/>
      <c r="C393" s="15"/>
      <c r="D393" s="15"/>
      <c r="E393" s="15"/>
      <c r="F393" s="15"/>
      <c r="G393" s="15"/>
      <c r="H393" s="15"/>
      <c r="I393" s="15"/>
      <c r="J393" s="15"/>
      <c r="K393" s="15"/>
      <c r="L393" s="15"/>
      <c r="M393" s="15"/>
      <c r="N393" s="15"/>
      <c r="O393" s="15"/>
      <c r="P393" s="15"/>
      <c r="Q393" s="15"/>
      <c r="R393" s="15"/>
    </row>
    <row r="394">
      <c r="A394" s="15"/>
      <c r="B394" s="15"/>
      <c r="C394" s="15"/>
      <c r="D394" s="15"/>
      <c r="E394" s="15"/>
      <c r="F394" s="15"/>
      <c r="G394" s="15"/>
      <c r="H394" s="15"/>
      <c r="I394" s="15"/>
      <c r="J394" s="15"/>
      <c r="K394" s="15"/>
      <c r="L394" s="15"/>
      <c r="M394" s="15"/>
      <c r="N394" s="15"/>
      <c r="O394" s="15"/>
      <c r="P394" s="15"/>
      <c r="Q394" s="15"/>
      <c r="R394" s="15"/>
    </row>
    <row r="395">
      <c r="A395" s="15"/>
      <c r="B395" s="15"/>
      <c r="C395" s="15"/>
      <c r="D395" s="15"/>
      <c r="E395" s="15"/>
      <c r="F395" s="15"/>
      <c r="G395" s="15"/>
      <c r="H395" s="15"/>
      <c r="I395" s="15"/>
      <c r="J395" s="15"/>
      <c r="K395" s="15"/>
      <c r="L395" s="15"/>
      <c r="M395" s="15"/>
      <c r="N395" s="15"/>
      <c r="O395" s="15"/>
      <c r="P395" s="15"/>
      <c r="Q395" s="15"/>
      <c r="R395" s="15"/>
    </row>
    <row r="396">
      <c r="A396" s="15"/>
      <c r="B396" s="15"/>
      <c r="C396" s="15"/>
      <c r="D396" s="15"/>
      <c r="E396" s="15"/>
      <c r="F396" s="15"/>
      <c r="G396" s="15"/>
      <c r="H396" s="15"/>
      <c r="I396" s="15"/>
      <c r="J396" s="15"/>
      <c r="K396" s="15"/>
      <c r="L396" s="15"/>
      <c r="M396" s="15"/>
      <c r="N396" s="15"/>
      <c r="O396" s="15"/>
      <c r="P396" s="15"/>
      <c r="Q396" s="15"/>
      <c r="R396" s="15"/>
    </row>
    <row r="397">
      <c r="A397" s="15"/>
      <c r="B397" s="15"/>
      <c r="C397" s="15"/>
      <c r="D397" s="15"/>
      <c r="E397" s="15"/>
      <c r="F397" s="15"/>
      <c r="G397" s="15"/>
      <c r="H397" s="15"/>
      <c r="I397" s="15"/>
      <c r="J397" s="15"/>
      <c r="K397" s="15"/>
      <c r="L397" s="15"/>
      <c r="M397" s="15"/>
      <c r="N397" s="15"/>
      <c r="O397" s="15"/>
      <c r="P397" s="15"/>
      <c r="Q397" s="15"/>
      <c r="R397" s="15"/>
    </row>
    <row r="398">
      <c r="A398" s="15"/>
      <c r="B398" s="15"/>
      <c r="C398" s="15"/>
      <c r="D398" s="15"/>
      <c r="E398" s="15"/>
      <c r="F398" s="15"/>
      <c r="G398" s="15"/>
      <c r="H398" s="15"/>
      <c r="I398" s="15"/>
      <c r="J398" s="15"/>
      <c r="K398" s="15"/>
      <c r="L398" s="15"/>
      <c r="M398" s="15"/>
      <c r="N398" s="15"/>
      <c r="O398" s="15"/>
      <c r="P398" s="15"/>
      <c r="Q398" s="15"/>
      <c r="R398" s="15"/>
    </row>
    <row r="399">
      <c r="A399" s="15"/>
      <c r="B399" s="15"/>
      <c r="C399" s="15"/>
      <c r="D399" s="15"/>
      <c r="E399" s="15"/>
      <c r="F399" s="15"/>
      <c r="G399" s="15"/>
      <c r="H399" s="15"/>
      <c r="I399" s="15"/>
      <c r="J399" s="15"/>
      <c r="K399" s="15"/>
      <c r="L399" s="15"/>
      <c r="M399" s="15"/>
      <c r="N399" s="15"/>
      <c r="O399" s="15"/>
      <c r="P399" s="15"/>
      <c r="Q399" s="15"/>
      <c r="R399" s="15"/>
    </row>
    <row r="400">
      <c r="A400" s="15"/>
      <c r="B400" s="15"/>
      <c r="C400" s="15"/>
      <c r="D400" s="15"/>
      <c r="E400" s="15"/>
      <c r="F400" s="15"/>
      <c r="G400" s="15"/>
      <c r="H400" s="15"/>
      <c r="I400" s="15"/>
      <c r="J400" s="15"/>
      <c r="K400" s="15"/>
      <c r="L400" s="15"/>
      <c r="M400" s="15"/>
      <c r="N400" s="15"/>
      <c r="O400" s="15"/>
      <c r="P400" s="15"/>
      <c r="Q400" s="15"/>
      <c r="R400" s="15"/>
    </row>
    <row r="401">
      <c r="A401" s="15"/>
      <c r="B401" s="15"/>
      <c r="C401" s="15"/>
      <c r="D401" s="15"/>
      <c r="E401" s="15"/>
      <c r="F401" s="15"/>
      <c r="G401" s="15"/>
      <c r="H401" s="15"/>
      <c r="I401" s="15"/>
      <c r="J401" s="15"/>
      <c r="K401" s="15"/>
      <c r="L401" s="15"/>
      <c r="M401" s="15"/>
      <c r="N401" s="15"/>
      <c r="O401" s="15"/>
      <c r="P401" s="15"/>
      <c r="Q401" s="15"/>
      <c r="R401" s="15"/>
    </row>
    <row r="402">
      <c r="A402" s="15"/>
      <c r="B402" s="15"/>
      <c r="C402" s="15"/>
      <c r="D402" s="15"/>
      <c r="E402" s="15"/>
      <c r="F402" s="15"/>
      <c r="G402" s="15"/>
      <c r="H402" s="15"/>
      <c r="I402" s="15"/>
      <c r="J402" s="15"/>
      <c r="K402" s="15"/>
      <c r="L402" s="15"/>
      <c r="M402" s="15"/>
      <c r="N402" s="15"/>
      <c r="O402" s="15"/>
      <c r="P402" s="15"/>
      <c r="Q402" s="15"/>
      <c r="R402" s="15"/>
    </row>
    <row r="403">
      <c r="A403" s="15"/>
      <c r="B403" s="15"/>
      <c r="C403" s="15"/>
      <c r="D403" s="15"/>
      <c r="E403" s="15"/>
      <c r="F403" s="15"/>
      <c r="G403" s="15"/>
      <c r="H403" s="15"/>
      <c r="I403" s="15"/>
      <c r="J403" s="15"/>
      <c r="K403" s="15"/>
      <c r="L403" s="15"/>
      <c r="M403" s="15"/>
      <c r="N403" s="15"/>
      <c r="O403" s="15"/>
      <c r="P403" s="15"/>
      <c r="Q403" s="15"/>
      <c r="R403" s="15"/>
    </row>
    <row r="404">
      <c r="A404" s="15"/>
      <c r="B404" s="15"/>
      <c r="C404" s="15"/>
      <c r="D404" s="15"/>
      <c r="E404" s="15"/>
      <c r="F404" s="15"/>
      <c r="G404" s="15"/>
      <c r="H404" s="15"/>
      <c r="I404" s="15"/>
      <c r="J404" s="15"/>
      <c r="K404" s="15"/>
      <c r="L404" s="15"/>
      <c r="M404" s="15"/>
      <c r="N404" s="15"/>
      <c r="O404" s="15"/>
      <c r="P404" s="15"/>
      <c r="Q404" s="15"/>
      <c r="R404" s="15"/>
    </row>
    <row r="405">
      <c r="A405" s="15"/>
      <c r="B405" s="15"/>
      <c r="C405" s="15"/>
      <c r="D405" s="15"/>
      <c r="E405" s="15"/>
      <c r="F405" s="15"/>
      <c r="G405" s="15"/>
      <c r="H405" s="15"/>
      <c r="I405" s="15"/>
      <c r="J405" s="15"/>
      <c r="K405" s="15"/>
      <c r="L405" s="15"/>
      <c r="M405" s="15"/>
      <c r="N405" s="15"/>
      <c r="O405" s="15"/>
      <c r="P405" s="15"/>
      <c r="Q405" s="15"/>
      <c r="R405" s="15"/>
    </row>
    <row r="406">
      <c r="A406" s="15"/>
      <c r="B406" s="15"/>
      <c r="C406" s="15"/>
      <c r="D406" s="15"/>
      <c r="E406" s="15"/>
      <c r="F406" s="15"/>
      <c r="G406" s="15"/>
      <c r="H406" s="15"/>
      <c r="I406" s="15"/>
      <c r="J406" s="15"/>
      <c r="K406" s="15"/>
      <c r="L406" s="15"/>
      <c r="M406" s="15"/>
      <c r="N406" s="15"/>
      <c r="O406" s="15"/>
      <c r="P406" s="15"/>
      <c r="Q406" s="15"/>
      <c r="R406" s="15"/>
    </row>
    <row r="407">
      <c r="A407" s="15"/>
      <c r="B407" s="15"/>
      <c r="C407" s="15"/>
      <c r="D407" s="15"/>
      <c r="E407" s="15"/>
      <c r="F407" s="15"/>
      <c r="G407" s="15"/>
      <c r="H407" s="15"/>
      <c r="I407" s="15"/>
      <c r="J407" s="15"/>
      <c r="K407" s="15"/>
      <c r="L407" s="15"/>
      <c r="M407" s="15"/>
      <c r="N407" s="15"/>
      <c r="O407" s="15"/>
      <c r="P407" s="15"/>
      <c r="Q407" s="15"/>
      <c r="R407" s="15"/>
    </row>
    <row r="408">
      <c r="A408" s="15"/>
      <c r="B408" s="15"/>
      <c r="C408" s="15"/>
      <c r="D408" s="15"/>
      <c r="E408" s="15"/>
      <c r="F408" s="15"/>
      <c r="G408" s="15"/>
      <c r="H408" s="15"/>
      <c r="I408" s="15"/>
      <c r="J408" s="15"/>
      <c r="K408" s="15"/>
      <c r="L408" s="15"/>
      <c r="M408" s="15"/>
      <c r="N408" s="15"/>
      <c r="O408" s="15"/>
      <c r="P408" s="15"/>
      <c r="Q408" s="15"/>
      <c r="R408" s="15"/>
    </row>
    <row r="409">
      <c r="A409" s="15"/>
      <c r="B409" s="15"/>
      <c r="C409" s="15"/>
      <c r="D409" s="15"/>
      <c r="E409" s="15"/>
      <c r="F409" s="15"/>
      <c r="G409" s="15"/>
      <c r="H409" s="15"/>
      <c r="I409" s="15"/>
      <c r="J409" s="15"/>
      <c r="K409" s="15"/>
      <c r="L409" s="15"/>
      <c r="M409" s="15"/>
      <c r="N409" s="15"/>
      <c r="O409" s="15"/>
      <c r="P409" s="15"/>
      <c r="Q409" s="15"/>
      <c r="R409" s="15"/>
    </row>
    <row r="410">
      <c r="A410" s="15"/>
      <c r="B410" s="15"/>
      <c r="C410" s="15"/>
      <c r="D410" s="15"/>
      <c r="E410" s="15"/>
      <c r="F410" s="15"/>
      <c r="G410" s="15"/>
      <c r="H410" s="15"/>
      <c r="I410" s="15"/>
      <c r="J410" s="15"/>
      <c r="K410" s="15"/>
      <c r="L410" s="15"/>
      <c r="M410" s="15"/>
      <c r="N410" s="15"/>
      <c r="O410" s="15"/>
      <c r="P410" s="15"/>
      <c r="Q410" s="15"/>
      <c r="R410" s="15"/>
    </row>
    <row r="411">
      <c r="A411" s="15"/>
      <c r="B411" s="15"/>
      <c r="C411" s="15"/>
      <c r="D411" s="15"/>
      <c r="E411" s="15"/>
      <c r="F411" s="15"/>
      <c r="G411" s="15"/>
      <c r="H411" s="15"/>
      <c r="I411" s="15"/>
      <c r="J411" s="15"/>
      <c r="K411" s="15"/>
      <c r="L411" s="15"/>
      <c r="M411" s="15"/>
      <c r="N411" s="15"/>
      <c r="O411" s="15"/>
      <c r="P411" s="15"/>
      <c r="Q411" s="15"/>
      <c r="R411" s="15"/>
    </row>
    <row r="412">
      <c r="A412" s="15"/>
      <c r="B412" s="15"/>
      <c r="C412" s="15"/>
      <c r="D412" s="15"/>
      <c r="E412" s="15"/>
      <c r="F412" s="15"/>
      <c r="G412" s="15"/>
      <c r="H412" s="15"/>
      <c r="I412" s="15"/>
      <c r="J412" s="15"/>
      <c r="K412" s="15"/>
      <c r="L412" s="15"/>
      <c r="M412" s="15"/>
      <c r="N412" s="15"/>
      <c r="O412" s="15"/>
      <c r="P412" s="15"/>
      <c r="Q412" s="15"/>
      <c r="R412" s="15"/>
    </row>
    <row r="413">
      <c r="A413" s="15"/>
      <c r="B413" s="15"/>
      <c r="C413" s="15"/>
      <c r="D413" s="15"/>
      <c r="E413" s="15"/>
      <c r="F413" s="15"/>
      <c r="G413" s="15"/>
      <c r="H413" s="15"/>
      <c r="I413" s="15"/>
      <c r="J413" s="15"/>
      <c r="K413" s="15"/>
      <c r="L413" s="15"/>
      <c r="M413" s="15"/>
      <c r="N413" s="15"/>
      <c r="O413" s="15"/>
      <c r="P413" s="15"/>
      <c r="Q413" s="15"/>
      <c r="R413" s="15"/>
    </row>
    <row r="414">
      <c r="A414" s="15"/>
      <c r="B414" s="15"/>
      <c r="C414" s="15"/>
      <c r="D414" s="15"/>
      <c r="E414" s="15"/>
      <c r="F414" s="15"/>
      <c r="G414" s="15"/>
      <c r="H414" s="15"/>
      <c r="I414" s="15"/>
      <c r="J414" s="15"/>
      <c r="K414" s="15"/>
      <c r="L414" s="15"/>
      <c r="M414" s="15"/>
      <c r="N414" s="15"/>
      <c r="O414" s="15"/>
      <c r="P414" s="15"/>
      <c r="Q414" s="15"/>
      <c r="R414" s="15"/>
    </row>
    <row r="415">
      <c r="A415" s="15"/>
      <c r="B415" s="15"/>
      <c r="C415" s="15"/>
      <c r="D415" s="15"/>
      <c r="E415" s="15"/>
      <c r="F415" s="15"/>
      <c r="G415" s="15"/>
      <c r="H415" s="15"/>
      <c r="I415" s="15"/>
      <c r="J415" s="15"/>
      <c r="K415" s="15"/>
      <c r="L415" s="15"/>
      <c r="M415" s="15"/>
      <c r="N415" s="15"/>
      <c r="O415" s="15"/>
      <c r="P415" s="15"/>
      <c r="Q415" s="15"/>
      <c r="R415" s="15"/>
    </row>
    <row r="416">
      <c r="A416" s="15"/>
      <c r="B416" s="15"/>
      <c r="C416" s="15"/>
      <c r="D416" s="15"/>
      <c r="E416" s="15"/>
      <c r="F416" s="15"/>
      <c r="G416" s="15"/>
      <c r="H416" s="15"/>
      <c r="I416" s="15"/>
      <c r="J416" s="15"/>
      <c r="K416" s="15"/>
      <c r="L416" s="15"/>
      <c r="M416" s="15"/>
      <c r="N416" s="15"/>
      <c r="O416" s="15"/>
      <c r="P416" s="15"/>
      <c r="Q416" s="15"/>
      <c r="R416" s="15"/>
    </row>
    <row r="417">
      <c r="A417" s="15"/>
      <c r="B417" s="15"/>
      <c r="C417" s="15"/>
      <c r="D417" s="15"/>
      <c r="E417" s="15"/>
      <c r="F417" s="15"/>
      <c r="G417" s="15"/>
      <c r="H417" s="15"/>
      <c r="I417" s="15"/>
      <c r="J417" s="15"/>
      <c r="K417" s="15"/>
      <c r="L417" s="15"/>
      <c r="M417" s="15"/>
      <c r="N417" s="15"/>
      <c r="O417" s="15"/>
      <c r="P417" s="15"/>
      <c r="Q417" s="15"/>
      <c r="R417" s="15"/>
    </row>
    <row r="418">
      <c r="A418" s="15"/>
      <c r="B418" s="15"/>
      <c r="C418" s="15"/>
      <c r="D418" s="15"/>
      <c r="E418" s="15"/>
      <c r="F418" s="15"/>
      <c r="G418" s="15"/>
      <c r="H418" s="15"/>
      <c r="I418" s="15"/>
      <c r="J418" s="15"/>
      <c r="K418" s="15"/>
      <c r="L418" s="15"/>
      <c r="M418" s="15"/>
      <c r="N418" s="15"/>
      <c r="O418" s="15"/>
      <c r="P418" s="15"/>
      <c r="Q418" s="15"/>
      <c r="R418" s="15"/>
    </row>
    <row r="419">
      <c r="A419" s="15"/>
      <c r="B419" s="15"/>
      <c r="C419" s="15"/>
      <c r="D419" s="15"/>
      <c r="E419" s="15"/>
      <c r="F419" s="15"/>
      <c r="G419" s="15"/>
      <c r="H419" s="15"/>
      <c r="I419" s="15"/>
      <c r="J419" s="15"/>
      <c r="K419" s="15"/>
      <c r="L419" s="15"/>
      <c r="M419" s="15"/>
      <c r="N419" s="15"/>
      <c r="O419" s="15"/>
      <c r="P419" s="15"/>
      <c r="Q419" s="15"/>
      <c r="R419" s="15"/>
    </row>
    <row r="420">
      <c r="A420" s="15"/>
      <c r="B420" s="15"/>
      <c r="C420" s="15"/>
      <c r="D420" s="15"/>
      <c r="E420" s="15"/>
      <c r="F420" s="15"/>
      <c r="G420" s="15"/>
      <c r="H420" s="15"/>
      <c r="I420" s="15"/>
      <c r="J420" s="15"/>
      <c r="K420" s="15"/>
      <c r="L420" s="15"/>
      <c r="M420" s="15"/>
      <c r="N420" s="15"/>
      <c r="O420" s="15"/>
      <c r="P420" s="15"/>
      <c r="Q420" s="15"/>
      <c r="R420" s="15"/>
    </row>
    <row r="421">
      <c r="A421" s="15"/>
      <c r="B421" s="15"/>
      <c r="C421" s="15"/>
      <c r="D421" s="15"/>
      <c r="E421" s="15"/>
      <c r="F421" s="15"/>
      <c r="G421" s="15"/>
      <c r="H421" s="15"/>
      <c r="I421" s="15"/>
      <c r="J421" s="15"/>
      <c r="K421" s="15"/>
      <c r="L421" s="15"/>
      <c r="M421" s="15"/>
      <c r="N421" s="15"/>
      <c r="O421" s="15"/>
      <c r="P421" s="15"/>
      <c r="Q421" s="15"/>
      <c r="R421" s="15"/>
    </row>
    <row r="422">
      <c r="A422" s="15"/>
      <c r="B422" s="15"/>
      <c r="C422" s="15"/>
      <c r="D422" s="15"/>
      <c r="E422" s="15"/>
      <c r="F422" s="15"/>
      <c r="G422" s="15"/>
      <c r="H422" s="15"/>
      <c r="I422" s="15"/>
      <c r="J422" s="15"/>
      <c r="K422" s="15"/>
      <c r="L422" s="15"/>
      <c r="M422" s="15"/>
      <c r="N422" s="15"/>
      <c r="O422" s="15"/>
      <c r="P422" s="15"/>
      <c r="Q422" s="15"/>
      <c r="R422" s="15"/>
    </row>
    <row r="423">
      <c r="A423" s="15"/>
      <c r="B423" s="15"/>
      <c r="C423" s="15"/>
      <c r="D423" s="15"/>
      <c r="E423" s="15"/>
      <c r="F423" s="15"/>
      <c r="G423" s="15"/>
      <c r="H423" s="15"/>
      <c r="I423" s="15"/>
      <c r="J423" s="15"/>
      <c r="K423" s="15"/>
      <c r="L423" s="15"/>
      <c r="M423" s="15"/>
      <c r="N423" s="15"/>
      <c r="O423" s="15"/>
      <c r="P423" s="15"/>
      <c r="Q423" s="15"/>
      <c r="R423" s="15"/>
    </row>
    <row r="424">
      <c r="A424" s="15"/>
      <c r="B424" s="15"/>
      <c r="C424" s="15"/>
      <c r="D424" s="15"/>
      <c r="E424" s="15"/>
      <c r="F424" s="15"/>
      <c r="G424" s="15"/>
      <c r="H424" s="15"/>
      <c r="I424" s="15"/>
      <c r="J424" s="15"/>
      <c r="K424" s="15"/>
      <c r="L424" s="15"/>
      <c r="M424" s="15"/>
      <c r="N424" s="15"/>
      <c r="O424" s="15"/>
      <c r="P424" s="15"/>
      <c r="Q424" s="15"/>
      <c r="R424" s="15"/>
    </row>
    <row r="425">
      <c r="A425" s="15"/>
      <c r="B425" s="15"/>
      <c r="C425" s="15"/>
      <c r="D425" s="15"/>
      <c r="E425" s="15"/>
      <c r="F425" s="15"/>
      <c r="G425" s="15"/>
      <c r="H425" s="15"/>
      <c r="I425" s="15"/>
      <c r="J425" s="15"/>
      <c r="K425" s="15"/>
      <c r="L425" s="15"/>
      <c r="M425" s="15"/>
      <c r="N425" s="15"/>
      <c r="O425" s="15"/>
      <c r="P425" s="15"/>
      <c r="Q425" s="15"/>
      <c r="R425" s="15"/>
    </row>
    <row r="426">
      <c r="A426" s="15"/>
      <c r="B426" s="15"/>
      <c r="C426" s="15"/>
      <c r="D426" s="15"/>
      <c r="E426" s="15"/>
      <c r="F426" s="15"/>
      <c r="G426" s="15"/>
      <c r="H426" s="15"/>
      <c r="I426" s="15"/>
      <c r="J426" s="15"/>
      <c r="K426" s="15"/>
      <c r="L426" s="15"/>
      <c r="M426" s="15"/>
      <c r="N426" s="15"/>
      <c r="O426" s="15"/>
      <c r="P426" s="15"/>
      <c r="Q426" s="15"/>
      <c r="R426" s="15"/>
    </row>
    <row r="427">
      <c r="A427" s="15"/>
      <c r="B427" s="15"/>
      <c r="C427" s="15"/>
      <c r="D427" s="15"/>
      <c r="E427" s="15"/>
      <c r="F427" s="15"/>
      <c r="G427" s="15"/>
      <c r="H427" s="15"/>
      <c r="I427" s="15"/>
      <c r="J427" s="15"/>
      <c r="K427" s="15"/>
      <c r="L427" s="15"/>
      <c r="M427" s="15"/>
      <c r="N427" s="15"/>
      <c r="O427" s="15"/>
      <c r="P427" s="15"/>
      <c r="Q427" s="15"/>
      <c r="R427" s="15"/>
    </row>
    <row r="428">
      <c r="A428" s="15"/>
      <c r="B428" s="15"/>
      <c r="C428" s="15"/>
      <c r="D428" s="15"/>
      <c r="E428" s="15"/>
      <c r="F428" s="15"/>
      <c r="G428" s="15"/>
      <c r="H428" s="15"/>
      <c r="I428" s="15"/>
      <c r="J428" s="15"/>
      <c r="K428" s="15"/>
      <c r="L428" s="15"/>
      <c r="M428" s="15"/>
      <c r="N428" s="15"/>
      <c r="O428" s="15"/>
      <c r="P428" s="15"/>
      <c r="Q428" s="15"/>
      <c r="R428" s="15"/>
    </row>
    <row r="429">
      <c r="A429" s="15"/>
      <c r="B429" s="15"/>
      <c r="C429" s="15"/>
      <c r="D429" s="15"/>
      <c r="E429" s="15"/>
      <c r="F429" s="15"/>
      <c r="G429" s="15"/>
      <c r="H429" s="15"/>
      <c r="I429" s="15"/>
      <c r="J429" s="15"/>
      <c r="K429" s="15"/>
      <c r="L429" s="15"/>
      <c r="M429" s="15"/>
      <c r="N429" s="15"/>
      <c r="O429" s="15"/>
      <c r="P429" s="15"/>
      <c r="Q429" s="15"/>
      <c r="R429" s="15"/>
    </row>
    <row r="430">
      <c r="A430" s="15"/>
      <c r="B430" s="15"/>
      <c r="C430" s="15"/>
      <c r="D430" s="15"/>
      <c r="E430" s="15"/>
      <c r="F430" s="15"/>
      <c r="G430" s="15"/>
      <c r="H430" s="15"/>
      <c r="I430" s="15"/>
      <c r="J430" s="15"/>
      <c r="K430" s="15"/>
      <c r="L430" s="15"/>
      <c r="M430" s="15"/>
      <c r="N430" s="15"/>
      <c r="O430" s="15"/>
      <c r="P430" s="15"/>
      <c r="Q430" s="15"/>
      <c r="R430" s="15"/>
    </row>
    <row r="431">
      <c r="A431" s="15"/>
      <c r="B431" s="15"/>
      <c r="C431" s="15"/>
      <c r="D431" s="15"/>
      <c r="E431" s="15"/>
      <c r="F431" s="15"/>
      <c r="G431" s="15"/>
      <c r="H431" s="15"/>
      <c r="I431" s="15"/>
      <c r="J431" s="15"/>
      <c r="K431" s="15"/>
      <c r="L431" s="15"/>
      <c r="M431" s="15"/>
      <c r="N431" s="15"/>
      <c r="O431" s="15"/>
      <c r="P431" s="15"/>
      <c r="Q431" s="15"/>
      <c r="R431" s="15"/>
    </row>
    <row r="432">
      <c r="A432" s="15"/>
      <c r="B432" s="15"/>
      <c r="C432" s="15"/>
      <c r="D432" s="15"/>
      <c r="E432" s="15"/>
      <c r="F432" s="15"/>
      <c r="G432" s="15"/>
      <c r="H432" s="15"/>
      <c r="I432" s="15"/>
      <c r="J432" s="15"/>
      <c r="K432" s="15"/>
      <c r="L432" s="15"/>
      <c r="M432" s="15"/>
      <c r="N432" s="15"/>
      <c r="O432" s="15"/>
      <c r="P432" s="15"/>
      <c r="Q432" s="15"/>
      <c r="R432" s="15"/>
    </row>
    <row r="433">
      <c r="A433" s="15"/>
      <c r="B433" s="15"/>
      <c r="C433" s="15"/>
      <c r="D433" s="15"/>
      <c r="E433" s="15"/>
      <c r="F433" s="15"/>
      <c r="G433" s="15"/>
      <c r="H433" s="15"/>
      <c r="I433" s="15"/>
      <c r="J433" s="15"/>
      <c r="K433" s="15"/>
      <c r="L433" s="15"/>
      <c r="M433" s="15"/>
      <c r="N433" s="15"/>
      <c r="O433" s="15"/>
      <c r="P433" s="15"/>
      <c r="Q433" s="15"/>
      <c r="R433" s="15"/>
    </row>
    <row r="434">
      <c r="A434" s="15"/>
      <c r="B434" s="15"/>
      <c r="C434" s="15"/>
      <c r="D434" s="15"/>
      <c r="E434" s="15"/>
      <c r="F434" s="15"/>
      <c r="G434" s="15"/>
      <c r="H434" s="15"/>
      <c r="I434" s="15"/>
      <c r="J434" s="15"/>
      <c r="K434" s="15"/>
      <c r="L434" s="15"/>
      <c r="M434" s="15"/>
      <c r="N434" s="15"/>
      <c r="O434" s="15"/>
      <c r="P434" s="15"/>
      <c r="Q434" s="15"/>
      <c r="R434" s="15"/>
    </row>
    <row r="435">
      <c r="A435" s="15"/>
      <c r="B435" s="15"/>
      <c r="C435" s="15"/>
      <c r="D435" s="15"/>
      <c r="E435" s="15"/>
      <c r="F435" s="15"/>
      <c r="G435" s="15"/>
      <c r="H435" s="15"/>
      <c r="I435" s="15"/>
      <c r="J435" s="15"/>
      <c r="K435" s="15"/>
      <c r="L435" s="15"/>
      <c r="M435" s="15"/>
      <c r="N435" s="15"/>
      <c r="O435" s="15"/>
      <c r="P435" s="15"/>
      <c r="Q435" s="15"/>
      <c r="R435" s="15"/>
    </row>
    <row r="436">
      <c r="A436" s="15"/>
      <c r="B436" s="15"/>
      <c r="C436" s="15"/>
      <c r="D436" s="15"/>
      <c r="E436" s="15"/>
      <c r="F436" s="15"/>
      <c r="G436" s="15"/>
      <c r="H436" s="15"/>
      <c r="I436" s="15"/>
      <c r="J436" s="15"/>
      <c r="K436" s="15"/>
      <c r="L436" s="15"/>
      <c r="M436" s="15"/>
      <c r="N436" s="15"/>
      <c r="O436" s="15"/>
      <c r="P436" s="15"/>
      <c r="Q436" s="15"/>
      <c r="R436" s="15"/>
    </row>
    <row r="437">
      <c r="A437" s="15"/>
      <c r="B437" s="15"/>
      <c r="C437" s="15"/>
      <c r="D437" s="15"/>
      <c r="E437" s="15"/>
      <c r="F437" s="15"/>
      <c r="G437" s="15"/>
      <c r="H437" s="15"/>
      <c r="I437" s="15"/>
      <c r="J437" s="15"/>
      <c r="K437" s="15"/>
      <c r="L437" s="15"/>
      <c r="M437" s="15"/>
      <c r="N437" s="15"/>
      <c r="O437" s="15"/>
      <c r="P437" s="15"/>
      <c r="Q437" s="15"/>
      <c r="R437" s="15"/>
    </row>
    <row r="438">
      <c r="A438" s="15"/>
      <c r="B438" s="15"/>
      <c r="C438" s="15"/>
      <c r="D438" s="15"/>
      <c r="E438" s="15"/>
      <c r="F438" s="15"/>
      <c r="G438" s="15"/>
      <c r="H438" s="15"/>
      <c r="I438" s="15"/>
      <c r="J438" s="15"/>
      <c r="K438" s="15"/>
      <c r="L438" s="15"/>
      <c r="M438" s="15"/>
      <c r="N438" s="15"/>
      <c r="O438" s="15"/>
      <c r="P438" s="15"/>
      <c r="Q438" s="15"/>
      <c r="R438" s="15"/>
    </row>
    <row r="439">
      <c r="A439" s="15"/>
      <c r="B439" s="15"/>
      <c r="C439" s="15"/>
      <c r="D439" s="15"/>
      <c r="E439" s="15"/>
      <c r="F439" s="15"/>
      <c r="G439" s="15"/>
      <c r="H439" s="15"/>
      <c r="I439" s="15"/>
      <c r="J439" s="15"/>
      <c r="K439" s="15"/>
      <c r="L439" s="15"/>
      <c r="M439" s="15"/>
      <c r="N439" s="15"/>
      <c r="O439" s="15"/>
      <c r="P439" s="15"/>
      <c r="Q439" s="15"/>
      <c r="R439" s="15"/>
    </row>
    <row r="440">
      <c r="A440" s="15"/>
      <c r="B440" s="15"/>
      <c r="C440" s="15"/>
      <c r="D440" s="15"/>
      <c r="E440" s="15"/>
      <c r="F440" s="15"/>
      <c r="G440" s="15"/>
      <c r="H440" s="15"/>
      <c r="I440" s="15"/>
      <c r="J440" s="15"/>
      <c r="K440" s="15"/>
      <c r="L440" s="15"/>
      <c r="M440" s="15"/>
      <c r="N440" s="15"/>
      <c r="O440" s="15"/>
      <c r="P440" s="15"/>
      <c r="Q440" s="15"/>
      <c r="R440" s="15"/>
    </row>
    <row r="441">
      <c r="A441" s="15"/>
      <c r="B441" s="15"/>
      <c r="C441" s="15"/>
      <c r="D441" s="15"/>
      <c r="E441" s="15"/>
      <c r="F441" s="15"/>
      <c r="G441" s="15"/>
      <c r="H441" s="15"/>
      <c r="I441" s="15"/>
      <c r="J441" s="15"/>
      <c r="K441" s="15"/>
      <c r="L441" s="15"/>
      <c r="M441" s="15"/>
      <c r="N441" s="15"/>
      <c r="O441" s="15"/>
      <c r="P441" s="15"/>
      <c r="Q441" s="15"/>
      <c r="R441" s="15"/>
    </row>
    <row r="442">
      <c r="A442" s="15"/>
      <c r="B442" s="15"/>
      <c r="C442" s="15"/>
      <c r="D442" s="15"/>
      <c r="E442" s="15"/>
      <c r="F442" s="15"/>
      <c r="G442" s="15"/>
      <c r="H442" s="15"/>
      <c r="I442" s="15"/>
      <c r="J442" s="15"/>
      <c r="K442" s="15"/>
      <c r="L442" s="15"/>
      <c r="M442" s="15"/>
      <c r="N442" s="15"/>
      <c r="O442" s="15"/>
      <c r="P442" s="15"/>
      <c r="Q442" s="15"/>
      <c r="R442" s="15"/>
    </row>
    <row r="443">
      <c r="A443" s="15"/>
      <c r="B443" s="15"/>
      <c r="C443" s="15"/>
      <c r="D443" s="15"/>
      <c r="E443" s="15"/>
      <c r="F443" s="15"/>
      <c r="G443" s="15"/>
      <c r="H443" s="15"/>
      <c r="I443" s="15"/>
      <c r="J443" s="15"/>
      <c r="K443" s="15"/>
      <c r="L443" s="15"/>
      <c r="M443" s="15"/>
      <c r="N443" s="15"/>
      <c r="O443" s="15"/>
      <c r="P443" s="15"/>
      <c r="Q443" s="15"/>
      <c r="R443" s="15"/>
    </row>
    <row r="444">
      <c r="A444" s="15"/>
      <c r="B444" s="15"/>
      <c r="C444" s="15"/>
      <c r="D444" s="15"/>
      <c r="E444" s="15"/>
      <c r="F444" s="15"/>
      <c r="G444" s="15"/>
      <c r="H444" s="15"/>
      <c r="I444" s="15"/>
      <c r="J444" s="15"/>
      <c r="K444" s="15"/>
      <c r="L444" s="15"/>
      <c r="M444" s="15"/>
      <c r="N444" s="15"/>
      <c r="O444" s="15"/>
      <c r="P444" s="15"/>
      <c r="Q444" s="15"/>
      <c r="R444" s="15"/>
    </row>
    <row r="445">
      <c r="A445" s="15"/>
      <c r="B445" s="15"/>
      <c r="C445" s="15"/>
      <c r="D445" s="15"/>
      <c r="E445" s="15"/>
      <c r="F445" s="15"/>
      <c r="G445" s="15"/>
      <c r="H445" s="15"/>
      <c r="I445" s="15"/>
      <c r="J445" s="15"/>
      <c r="K445" s="15"/>
      <c r="L445" s="15"/>
      <c r="M445" s="15"/>
      <c r="N445" s="15"/>
      <c r="O445" s="15"/>
      <c r="P445" s="15"/>
      <c r="Q445" s="15"/>
      <c r="R445" s="15"/>
    </row>
    <row r="446">
      <c r="A446" s="15"/>
      <c r="B446" s="15"/>
      <c r="C446" s="15"/>
      <c r="D446" s="15"/>
      <c r="E446" s="15"/>
      <c r="F446" s="15"/>
      <c r="G446" s="15"/>
      <c r="H446" s="15"/>
      <c r="I446" s="15"/>
      <c r="J446" s="15"/>
      <c r="K446" s="15"/>
      <c r="L446" s="15"/>
      <c r="M446" s="15"/>
      <c r="N446" s="15"/>
      <c r="O446" s="15"/>
      <c r="P446" s="15"/>
      <c r="Q446" s="15"/>
      <c r="R446" s="15"/>
    </row>
    <row r="447">
      <c r="A447" s="15"/>
      <c r="B447" s="15"/>
      <c r="C447" s="15"/>
      <c r="D447" s="15"/>
      <c r="E447" s="15"/>
      <c r="F447" s="15"/>
      <c r="G447" s="15"/>
      <c r="H447" s="15"/>
      <c r="I447" s="15"/>
      <c r="J447" s="15"/>
      <c r="K447" s="15"/>
      <c r="L447" s="15"/>
      <c r="M447" s="15"/>
      <c r="N447" s="15"/>
      <c r="O447" s="15"/>
      <c r="P447" s="15"/>
      <c r="Q447" s="15"/>
      <c r="R447" s="15"/>
    </row>
    <row r="448">
      <c r="A448" s="15"/>
      <c r="B448" s="15"/>
      <c r="C448" s="15"/>
      <c r="D448" s="15"/>
      <c r="E448" s="15"/>
      <c r="F448" s="15"/>
      <c r="G448" s="15"/>
      <c r="H448" s="15"/>
      <c r="I448" s="15"/>
      <c r="J448" s="15"/>
      <c r="K448" s="15"/>
      <c r="L448" s="15"/>
      <c r="M448" s="15"/>
      <c r="N448" s="15"/>
      <c r="O448" s="15"/>
      <c r="P448" s="15"/>
      <c r="Q448" s="15"/>
      <c r="R448" s="15"/>
    </row>
    <row r="449">
      <c r="A449" s="15"/>
      <c r="B449" s="15"/>
      <c r="C449" s="15"/>
      <c r="D449" s="15"/>
      <c r="E449" s="15"/>
      <c r="F449" s="15"/>
      <c r="G449" s="15"/>
      <c r="H449" s="15"/>
      <c r="I449" s="15"/>
      <c r="J449" s="15"/>
      <c r="K449" s="15"/>
      <c r="L449" s="15"/>
      <c r="M449" s="15"/>
      <c r="N449" s="15"/>
      <c r="O449" s="15"/>
      <c r="P449" s="15"/>
      <c r="Q449" s="15"/>
      <c r="R449" s="15"/>
    </row>
    <row r="450">
      <c r="A450" s="15"/>
      <c r="B450" s="15"/>
      <c r="C450" s="15"/>
      <c r="D450" s="15"/>
      <c r="E450" s="15"/>
      <c r="F450" s="15"/>
      <c r="G450" s="15"/>
      <c r="H450" s="15"/>
      <c r="I450" s="15"/>
      <c r="J450" s="15"/>
      <c r="K450" s="15"/>
      <c r="L450" s="15"/>
      <c r="M450" s="15"/>
      <c r="N450" s="15"/>
      <c r="O450" s="15"/>
      <c r="P450" s="15"/>
      <c r="Q450" s="15"/>
      <c r="R450" s="15"/>
    </row>
    <row r="451">
      <c r="A451" s="15"/>
      <c r="B451" s="15"/>
      <c r="C451" s="15"/>
      <c r="D451" s="15"/>
      <c r="E451" s="15"/>
      <c r="F451" s="15"/>
      <c r="G451" s="15"/>
      <c r="H451" s="15"/>
      <c r="I451" s="15"/>
      <c r="J451" s="15"/>
      <c r="K451" s="15"/>
      <c r="L451" s="15"/>
      <c r="M451" s="15"/>
      <c r="N451" s="15"/>
      <c r="O451" s="15"/>
      <c r="P451" s="15"/>
      <c r="Q451" s="15"/>
      <c r="R451" s="15"/>
    </row>
    <row r="452">
      <c r="A452" s="15"/>
      <c r="B452" s="15"/>
      <c r="C452" s="15"/>
      <c r="D452" s="15"/>
      <c r="E452" s="15"/>
      <c r="F452" s="15"/>
      <c r="G452" s="15"/>
      <c r="H452" s="15"/>
      <c r="I452" s="15"/>
      <c r="J452" s="15"/>
      <c r="K452" s="15"/>
      <c r="L452" s="15"/>
      <c r="M452" s="15"/>
      <c r="N452" s="15"/>
      <c r="O452" s="15"/>
      <c r="P452" s="15"/>
      <c r="Q452" s="15"/>
      <c r="R452" s="15"/>
    </row>
    <row r="453">
      <c r="A453" s="15"/>
      <c r="B453" s="15"/>
      <c r="C453" s="15"/>
      <c r="D453" s="15"/>
      <c r="E453" s="15"/>
      <c r="F453" s="15"/>
      <c r="G453" s="15"/>
      <c r="H453" s="15"/>
      <c r="I453" s="15"/>
      <c r="J453" s="15"/>
      <c r="K453" s="15"/>
      <c r="L453" s="15"/>
      <c r="M453" s="15"/>
      <c r="N453" s="15"/>
      <c r="O453" s="15"/>
      <c r="P453" s="15"/>
      <c r="Q453" s="15"/>
      <c r="R453" s="15"/>
    </row>
    <row r="454">
      <c r="A454" s="15"/>
      <c r="B454" s="15"/>
      <c r="C454" s="15"/>
      <c r="D454" s="15"/>
      <c r="E454" s="15"/>
      <c r="F454" s="15"/>
      <c r="G454" s="15"/>
      <c r="H454" s="15"/>
      <c r="I454" s="15"/>
      <c r="J454" s="15"/>
      <c r="K454" s="15"/>
      <c r="L454" s="15"/>
      <c r="M454" s="15"/>
      <c r="N454" s="15"/>
      <c r="O454" s="15"/>
      <c r="P454" s="15"/>
      <c r="Q454" s="15"/>
      <c r="R454" s="15"/>
    </row>
    <row r="455">
      <c r="A455" s="15"/>
      <c r="B455" s="15"/>
      <c r="C455" s="15"/>
      <c r="D455" s="15"/>
      <c r="E455" s="15"/>
      <c r="F455" s="15"/>
      <c r="G455" s="15"/>
      <c r="H455" s="15"/>
      <c r="I455" s="15"/>
      <c r="J455" s="15"/>
      <c r="K455" s="15"/>
      <c r="L455" s="15"/>
      <c r="M455" s="15"/>
      <c r="N455" s="15"/>
      <c r="O455" s="15"/>
      <c r="P455" s="15"/>
      <c r="Q455" s="15"/>
      <c r="R455" s="15"/>
    </row>
    <row r="456">
      <c r="A456" s="15"/>
      <c r="B456" s="15"/>
      <c r="C456" s="15"/>
      <c r="D456" s="15"/>
      <c r="E456" s="15"/>
      <c r="F456" s="15"/>
      <c r="G456" s="15"/>
      <c r="H456" s="15"/>
      <c r="I456" s="15"/>
      <c r="J456" s="15"/>
      <c r="K456" s="15"/>
      <c r="L456" s="15"/>
      <c r="M456" s="15"/>
      <c r="N456" s="15"/>
      <c r="O456" s="15"/>
      <c r="P456" s="15"/>
      <c r="Q456" s="15"/>
      <c r="R456" s="15"/>
    </row>
    <row r="457">
      <c r="A457" s="15"/>
      <c r="B457" s="15"/>
      <c r="C457" s="15"/>
      <c r="D457" s="15"/>
      <c r="E457" s="15"/>
      <c r="F457" s="15"/>
      <c r="G457" s="15"/>
      <c r="H457" s="15"/>
      <c r="I457" s="15"/>
      <c r="J457" s="15"/>
      <c r="K457" s="15"/>
      <c r="L457" s="15"/>
      <c r="M457" s="15"/>
      <c r="N457" s="15"/>
      <c r="O457" s="15"/>
      <c r="P457" s="15"/>
      <c r="Q457" s="15"/>
      <c r="R457" s="15"/>
    </row>
    <row r="458">
      <c r="A458" s="15"/>
      <c r="B458" s="15"/>
      <c r="C458" s="15"/>
      <c r="D458" s="15"/>
      <c r="E458" s="15"/>
      <c r="F458" s="15"/>
      <c r="G458" s="15"/>
      <c r="H458" s="15"/>
      <c r="I458" s="15"/>
      <c r="J458" s="15"/>
      <c r="K458" s="15"/>
      <c r="L458" s="15"/>
      <c r="M458" s="15"/>
      <c r="N458" s="15"/>
      <c r="O458" s="15"/>
      <c r="P458" s="15"/>
      <c r="Q458" s="15"/>
      <c r="R458" s="15"/>
    </row>
    <row r="459">
      <c r="A459" s="15"/>
      <c r="B459" s="15"/>
      <c r="C459" s="15"/>
      <c r="D459" s="15"/>
      <c r="E459" s="15"/>
      <c r="F459" s="15"/>
      <c r="G459" s="15"/>
      <c r="H459" s="15"/>
      <c r="I459" s="15"/>
      <c r="J459" s="15"/>
      <c r="K459" s="15"/>
      <c r="L459" s="15"/>
      <c r="M459" s="15"/>
      <c r="N459" s="15"/>
      <c r="O459" s="15"/>
      <c r="P459" s="15"/>
      <c r="Q459" s="15"/>
      <c r="R459" s="15"/>
    </row>
    <row r="460">
      <c r="A460" s="15"/>
      <c r="B460" s="15"/>
      <c r="C460" s="15"/>
      <c r="D460" s="15"/>
      <c r="E460" s="15"/>
      <c r="F460" s="15"/>
      <c r="G460" s="15"/>
      <c r="H460" s="15"/>
      <c r="I460" s="15"/>
      <c r="J460" s="15"/>
      <c r="K460" s="15"/>
      <c r="L460" s="15"/>
      <c r="M460" s="15"/>
      <c r="N460" s="15"/>
      <c r="O460" s="15"/>
      <c r="P460" s="15"/>
      <c r="Q460" s="15"/>
      <c r="R460" s="15"/>
    </row>
    <row r="461">
      <c r="A461" s="15"/>
      <c r="B461" s="15"/>
      <c r="C461" s="15"/>
      <c r="D461" s="15"/>
      <c r="E461" s="15"/>
      <c r="F461" s="15"/>
      <c r="G461" s="15"/>
      <c r="H461" s="15"/>
      <c r="I461" s="15"/>
      <c r="J461" s="15"/>
      <c r="K461" s="15"/>
      <c r="L461" s="15"/>
      <c r="M461" s="15"/>
      <c r="N461" s="15"/>
      <c r="O461" s="15"/>
      <c r="P461" s="15"/>
      <c r="Q461" s="15"/>
      <c r="R461" s="15"/>
    </row>
    <row r="462">
      <c r="A462" s="15"/>
      <c r="B462" s="15"/>
      <c r="C462" s="15"/>
      <c r="D462" s="15"/>
      <c r="E462" s="15"/>
      <c r="F462" s="15"/>
      <c r="G462" s="15"/>
      <c r="H462" s="15"/>
      <c r="I462" s="15"/>
      <c r="J462" s="15"/>
      <c r="K462" s="15"/>
      <c r="L462" s="15"/>
      <c r="M462" s="15"/>
      <c r="N462" s="15"/>
      <c r="O462" s="15"/>
      <c r="P462" s="15"/>
      <c r="Q462" s="15"/>
      <c r="R462" s="15"/>
    </row>
    <row r="463">
      <c r="A463" s="15"/>
      <c r="B463" s="15"/>
      <c r="C463" s="15"/>
      <c r="D463" s="15"/>
      <c r="E463" s="15"/>
      <c r="F463" s="15"/>
      <c r="G463" s="15"/>
      <c r="H463" s="15"/>
      <c r="I463" s="15"/>
      <c r="J463" s="15"/>
      <c r="K463" s="15"/>
      <c r="L463" s="15"/>
      <c r="M463" s="15"/>
      <c r="N463" s="15"/>
      <c r="O463" s="15"/>
      <c r="P463" s="15"/>
      <c r="Q463" s="15"/>
      <c r="R463" s="15"/>
    </row>
    <row r="464">
      <c r="A464" s="15"/>
      <c r="B464" s="15"/>
      <c r="C464" s="15"/>
      <c r="D464" s="15"/>
      <c r="E464" s="15"/>
      <c r="F464" s="15"/>
      <c r="G464" s="15"/>
      <c r="H464" s="15"/>
      <c r="I464" s="15"/>
      <c r="J464" s="15"/>
      <c r="K464" s="15"/>
      <c r="L464" s="15"/>
      <c r="M464" s="15"/>
      <c r="N464" s="15"/>
      <c r="O464" s="15"/>
      <c r="P464" s="15"/>
      <c r="Q464" s="15"/>
      <c r="R464" s="15"/>
    </row>
    <row r="465">
      <c r="A465" s="15"/>
      <c r="B465" s="15"/>
      <c r="C465" s="15"/>
      <c r="D465" s="15"/>
      <c r="E465" s="15"/>
      <c r="F465" s="15"/>
      <c r="G465" s="15"/>
      <c r="H465" s="15"/>
      <c r="I465" s="15"/>
      <c r="J465" s="15"/>
      <c r="K465" s="15"/>
      <c r="L465" s="15"/>
      <c r="M465" s="15"/>
      <c r="N465" s="15"/>
      <c r="O465" s="15"/>
      <c r="P465" s="15"/>
      <c r="Q465" s="15"/>
      <c r="R465" s="15"/>
    </row>
    <row r="466">
      <c r="A466" s="15"/>
      <c r="B466" s="15"/>
      <c r="C466" s="15"/>
      <c r="D466" s="15"/>
      <c r="E466" s="15"/>
      <c r="F466" s="15"/>
      <c r="G466" s="15"/>
      <c r="H466" s="15"/>
      <c r="I466" s="15"/>
      <c r="J466" s="15"/>
      <c r="K466" s="15"/>
      <c r="L466" s="15"/>
      <c r="M466" s="15"/>
      <c r="N466" s="15"/>
      <c r="O466" s="15"/>
      <c r="P466" s="15"/>
      <c r="Q466" s="15"/>
      <c r="R466" s="15"/>
    </row>
    <row r="467">
      <c r="A467" s="15"/>
      <c r="B467" s="15"/>
      <c r="C467" s="15"/>
      <c r="D467" s="15"/>
      <c r="E467" s="15"/>
      <c r="F467" s="15"/>
      <c r="G467" s="15"/>
      <c r="H467" s="15"/>
      <c r="I467" s="15"/>
      <c r="J467" s="15"/>
      <c r="K467" s="15"/>
      <c r="L467" s="15"/>
      <c r="M467" s="15"/>
      <c r="N467" s="15"/>
      <c r="O467" s="15"/>
      <c r="P467" s="15"/>
      <c r="Q467" s="15"/>
      <c r="R467" s="15"/>
    </row>
    <row r="468">
      <c r="A468" s="15"/>
      <c r="B468" s="15"/>
      <c r="C468" s="15"/>
      <c r="D468" s="15"/>
      <c r="E468" s="15"/>
      <c r="F468" s="15"/>
      <c r="G468" s="15"/>
      <c r="H468" s="15"/>
      <c r="I468" s="15"/>
      <c r="J468" s="15"/>
      <c r="K468" s="15"/>
      <c r="L468" s="15"/>
      <c r="M468" s="15"/>
      <c r="N468" s="15"/>
      <c r="O468" s="15"/>
      <c r="P468" s="15"/>
      <c r="Q468" s="15"/>
      <c r="R468" s="15"/>
    </row>
    <row r="469">
      <c r="A469" s="15"/>
      <c r="B469" s="15"/>
      <c r="C469" s="15"/>
      <c r="D469" s="15"/>
      <c r="E469" s="15"/>
      <c r="F469" s="15"/>
      <c r="G469" s="15"/>
      <c r="H469" s="15"/>
      <c r="I469" s="15"/>
      <c r="J469" s="15"/>
      <c r="K469" s="15"/>
      <c r="L469" s="15"/>
      <c r="M469" s="15"/>
      <c r="N469" s="15"/>
      <c r="O469" s="15"/>
      <c r="P469" s="15"/>
      <c r="Q469" s="15"/>
      <c r="R469" s="15"/>
    </row>
    <row r="470">
      <c r="A470" s="15"/>
      <c r="B470" s="15"/>
      <c r="C470" s="15"/>
      <c r="D470" s="15"/>
      <c r="E470" s="15"/>
      <c r="F470" s="15"/>
      <c r="G470" s="15"/>
      <c r="H470" s="15"/>
      <c r="I470" s="15"/>
      <c r="J470" s="15"/>
      <c r="K470" s="15"/>
      <c r="L470" s="15"/>
      <c r="M470" s="15"/>
      <c r="N470" s="15"/>
      <c r="O470" s="15"/>
      <c r="P470" s="15"/>
      <c r="Q470" s="15"/>
      <c r="R470" s="15"/>
    </row>
    <row r="471">
      <c r="A471" s="15"/>
      <c r="B471" s="15"/>
      <c r="C471" s="15"/>
      <c r="D471" s="15"/>
      <c r="E471" s="15"/>
      <c r="F471" s="15"/>
      <c r="G471" s="15"/>
      <c r="H471" s="15"/>
      <c r="I471" s="15"/>
      <c r="J471" s="15"/>
      <c r="K471" s="15"/>
      <c r="L471" s="15"/>
      <c r="M471" s="15"/>
      <c r="N471" s="15"/>
      <c r="O471" s="15"/>
      <c r="P471" s="15"/>
      <c r="Q471" s="15"/>
      <c r="R471" s="15"/>
    </row>
    <row r="472">
      <c r="A472" s="15"/>
      <c r="B472" s="15"/>
      <c r="C472" s="15"/>
      <c r="D472" s="15"/>
      <c r="E472" s="15"/>
      <c r="F472" s="15"/>
      <c r="G472" s="15"/>
      <c r="H472" s="15"/>
      <c r="I472" s="15"/>
      <c r="J472" s="15"/>
      <c r="K472" s="15"/>
      <c r="L472" s="15"/>
      <c r="M472" s="15"/>
      <c r="N472" s="15"/>
      <c r="O472" s="15"/>
      <c r="P472" s="15"/>
      <c r="Q472" s="15"/>
      <c r="R472" s="15"/>
    </row>
    <row r="473">
      <c r="A473" s="15"/>
      <c r="B473" s="15"/>
      <c r="C473" s="15"/>
      <c r="D473" s="15"/>
      <c r="E473" s="15"/>
      <c r="F473" s="15"/>
      <c r="G473" s="15"/>
      <c r="H473" s="15"/>
      <c r="I473" s="15"/>
      <c r="J473" s="15"/>
      <c r="K473" s="15"/>
      <c r="L473" s="15"/>
      <c r="M473" s="15"/>
      <c r="N473" s="15"/>
      <c r="O473" s="15"/>
      <c r="P473" s="15"/>
      <c r="Q473" s="15"/>
      <c r="R473" s="15"/>
    </row>
    <row r="474">
      <c r="A474" s="15"/>
      <c r="B474" s="15"/>
      <c r="C474" s="15"/>
      <c r="D474" s="15"/>
      <c r="E474" s="15"/>
      <c r="F474" s="15"/>
      <c r="G474" s="15"/>
      <c r="H474" s="15"/>
      <c r="I474" s="15"/>
      <c r="J474" s="15"/>
      <c r="K474" s="15"/>
      <c r="L474" s="15"/>
      <c r="M474" s="15"/>
      <c r="N474" s="15"/>
      <c r="O474" s="15"/>
      <c r="P474" s="15"/>
      <c r="Q474" s="15"/>
      <c r="R474" s="15"/>
    </row>
    <row r="475">
      <c r="A475" s="15"/>
      <c r="B475" s="15"/>
      <c r="C475" s="15"/>
      <c r="D475" s="15"/>
      <c r="E475" s="15"/>
      <c r="F475" s="15"/>
      <c r="G475" s="15"/>
      <c r="H475" s="15"/>
      <c r="I475" s="15"/>
      <c r="J475" s="15"/>
      <c r="K475" s="15"/>
      <c r="L475" s="15"/>
      <c r="M475" s="15"/>
      <c r="N475" s="15"/>
      <c r="O475" s="15"/>
      <c r="P475" s="15"/>
      <c r="Q475" s="15"/>
      <c r="R475" s="15"/>
    </row>
    <row r="476">
      <c r="A476" s="15"/>
      <c r="B476" s="15"/>
      <c r="C476" s="15"/>
      <c r="D476" s="15"/>
      <c r="E476" s="15"/>
      <c r="F476" s="15"/>
      <c r="G476" s="15"/>
      <c r="H476" s="15"/>
      <c r="I476" s="15"/>
      <c r="J476" s="15"/>
      <c r="K476" s="15"/>
      <c r="L476" s="15"/>
      <c r="M476" s="15"/>
      <c r="N476" s="15"/>
      <c r="O476" s="15"/>
      <c r="P476" s="15"/>
      <c r="Q476" s="15"/>
      <c r="R476" s="15"/>
    </row>
    <row r="477">
      <c r="A477" s="15"/>
      <c r="B477" s="15"/>
      <c r="C477" s="15"/>
      <c r="D477" s="15"/>
      <c r="E477" s="15"/>
      <c r="F477" s="15"/>
      <c r="G477" s="15"/>
      <c r="H477" s="15"/>
      <c r="I477" s="15"/>
      <c r="J477" s="15"/>
      <c r="K477" s="15"/>
      <c r="L477" s="15"/>
      <c r="M477" s="15"/>
      <c r="N477" s="15"/>
      <c r="O477" s="15"/>
      <c r="P477" s="15"/>
      <c r="Q477" s="15"/>
      <c r="R477" s="15"/>
    </row>
    <row r="478">
      <c r="A478" s="15"/>
      <c r="B478" s="15"/>
      <c r="C478" s="15"/>
      <c r="D478" s="15"/>
      <c r="E478" s="15"/>
      <c r="F478" s="15"/>
      <c r="G478" s="15"/>
      <c r="H478" s="15"/>
      <c r="I478" s="15"/>
      <c r="J478" s="15"/>
      <c r="K478" s="15"/>
      <c r="L478" s="15"/>
      <c r="M478" s="15"/>
      <c r="N478" s="15"/>
      <c r="O478" s="15"/>
      <c r="P478" s="15"/>
      <c r="Q478" s="15"/>
      <c r="R478" s="15"/>
    </row>
    <row r="479">
      <c r="A479" s="15"/>
      <c r="B479" s="15"/>
      <c r="C479" s="15"/>
      <c r="D479" s="15"/>
      <c r="E479" s="15"/>
      <c r="F479" s="15"/>
      <c r="G479" s="15"/>
      <c r="H479" s="15"/>
      <c r="I479" s="15"/>
      <c r="J479" s="15"/>
      <c r="K479" s="15"/>
      <c r="L479" s="15"/>
      <c r="M479" s="15"/>
      <c r="N479" s="15"/>
      <c r="O479" s="15"/>
      <c r="P479" s="15"/>
      <c r="Q479" s="15"/>
      <c r="R479" s="15"/>
    </row>
    <row r="480">
      <c r="A480" s="15"/>
      <c r="B480" s="15"/>
      <c r="C480" s="15"/>
      <c r="D480" s="15"/>
      <c r="E480" s="15"/>
      <c r="F480" s="15"/>
      <c r="G480" s="15"/>
      <c r="H480" s="15"/>
      <c r="I480" s="15"/>
      <c r="J480" s="15"/>
      <c r="K480" s="15"/>
      <c r="L480" s="15"/>
      <c r="M480" s="15"/>
      <c r="N480" s="15"/>
      <c r="O480" s="15"/>
      <c r="P480" s="15"/>
      <c r="Q480" s="15"/>
      <c r="R480" s="15"/>
    </row>
    <row r="481">
      <c r="A481" s="15"/>
      <c r="B481" s="15"/>
      <c r="C481" s="15"/>
      <c r="D481" s="15"/>
      <c r="E481" s="15"/>
      <c r="F481" s="15"/>
      <c r="G481" s="15"/>
      <c r="H481" s="15"/>
      <c r="I481" s="15"/>
      <c r="J481" s="15"/>
      <c r="K481" s="15"/>
      <c r="L481" s="15"/>
      <c r="M481" s="15"/>
      <c r="N481" s="15"/>
      <c r="O481" s="15"/>
      <c r="P481" s="15"/>
      <c r="Q481" s="15"/>
      <c r="R481" s="15"/>
    </row>
    <row r="482">
      <c r="A482" s="15"/>
      <c r="B482" s="15"/>
      <c r="C482" s="15"/>
      <c r="D482" s="15"/>
      <c r="E482" s="15"/>
      <c r="F482" s="15"/>
      <c r="G482" s="15"/>
      <c r="H482" s="15"/>
      <c r="I482" s="15"/>
      <c r="J482" s="15"/>
      <c r="K482" s="15"/>
      <c r="L482" s="15"/>
      <c r="M482" s="15"/>
      <c r="N482" s="15"/>
      <c r="O482" s="15"/>
      <c r="P482" s="15"/>
      <c r="Q482" s="15"/>
      <c r="R482" s="15"/>
    </row>
    <row r="483">
      <c r="A483" s="15"/>
      <c r="B483" s="15"/>
      <c r="C483" s="15"/>
      <c r="D483" s="15"/>
      <c r="E483" s="15"/>
      <c r="F483" s="15"/>
      <c r="G483" s="15"/>
      <c r="H483" s="15"/>
      <c r="I483" s="15"/>
      <c r="J483" s="15"/>
      <c r="K483" s="15"/>
      <c r="L483" s="15"/>
      <c r="M483" s="15"/>
      <c r="N483" s="15"/>
      <c r="O483" s="15"/>
      <c r="P483" s="15"/>
      <c r="Q483" s="15"/>
      <c r="R483" s="15"/>
    </row>
    <row r="484">
      <c r="A484" s="15"/>
      <c r="B484" s="15"/>
      <c r="C484" s="15"/>
      <c r="D484" s="15"/>
      <c r="E484" s="15"/>
      <c r="F484" s="15"/>
      <c r="G484" s="15"/>
      <c r="H484" s="15"/>
      <c r="I484" s="15"/>
      <c r="J484" s="15"/>
      <c r="K484" s="15"/>
      <c r="L484" s="15"/>
      <c r="M484" s="15"/>
      <c r="N484" s="15"/>
      <c r="O484" s="15"/>
      <c r="P484" s="15"/>
      <c r="Q484" s="15"/>
      <c r="R484" s="15"/>
    </row>
    <row r="485">
      <c r="A485" s="15"/>
      <c r="B485" s="15"/>
      <c r="C485" s="15"/>
      <c r="D485" s="15"/>
      <c r="E485" s="15"/>
      <c r="F485" s="15"/>
      <c r="G485" s="15"/>
      <c r="H485" s="15"/>
      <c r="I485" s="15"/>
      <c r="J485" s="15"/>
      <c r="K485" s="15"/>
      <c r="L485" s="15"/>
      <c r="M485" s="15"/>
      <c r="N485" s="15"/>
      <c r="O485" s="15"/>
      <c r="P485" s="15"/>
      <c r="Q485" s="15"/>
      <c r="R485" s="15"/>
    </row>
    <row r="486">
      <c r="A486" s="15"/>
      <c r="B486" s="15"/>
      <c r="C486" s="15"/>
      <c r="D486" s="15"/>
      <c r="E486" s="15"/>
      <c r="F486" s="15"/>
      <c r="G486" s="15"/>
      <c r="H486" s="15"/>
      <c r="I486" s="15"/>
      <c r="J486" s="15"/>
      <c r="K486" s="15"/>
      <c r="L486" s="15"/>
      <c r="M486" s="15"/>
      <c r="N486" s="15"/>
      <c r="O486" s="15"/>
      <c r="P486" s="15"/>
      <c r="Q486" s="15"/>
      <c r="R486" s="15"/>
    </row>
    <row r="487">
      <c r="A487" s="15"/>
      <c r="B487" s="15"/>
      <c r="C487" s="15"/>
      <c r="D487" s="15"/>
      <c r="E487" s="15"/>
      <c r="F487" s="15"/>
      <c r="G487" s="15"/>
      <c r="H487" s="15"/>
      <c r="I487" s="15"/>
      <c r="J487" s="15"/>
      <c r="K487" s="15"/>
      <c r="L487" s="15"/>
      <c r="M487" s="15"/>
      <c r="N487" s="15"/>
      <c r="O487" s="15"/>
      <c r="P487" s="15"/>
      <c r="Q487" s="15"/>
      <c r="R487" s="15"/>
    </row>
    <row r="488">
      <c r="A488" s="15"/>
      <c r="B488" s="15"/>
      <c r="C488" s="15"/>
      <c r="D488" s="15"/>
      <c r="E488" s="15"/>
      <c r="F488" s="15"/>
      <c r="G488" s="15"/>
      <c r="H488" s="15"/>
      <c r="I488" s="15"/>
      <c r="J488" s="15"/>
      <c r="K488" s="15"/>
      <c r="L488" s="15"/>
      <c r="M488" s="15"/>
      <c r="N488" s="15"/>
      <c r="O488" s="15"/>
      <c r="P488" s="15"/>
      <c r="Q488" s="15"/>
      <c r="R488" s="15"/>
    </row>
    <row r="489">
      <c r="A489" s="15"/>
      <c r="B489" s="15"/>
      <c r="C489" s="15"/>
      <c r="D489" s="15"/>
      <c r="E489" s="15"/>
      <c r="F489" s="15"/>
      <c r="G489" s="15"/>
      <c r="H489" s="15"/>
      <c r="I489" s="15"/>
      <c r="J489" s="15"/>
      <c r="K489" s="15"/>
      <c r="L489" s="15"/>
      <c r="M489" s="15"/>
      <c r="N489" s="15"/>
      <c r="O489" s="15"/>
      <c r="P489" s="15"/>
      <c r="Q489" s="15"/>
      <c r="R489" s="15"/>
    </row>
    <row r="490">
      <c r="A490" s="15"/>
      <c r="B490" s="15"/>
      <c r="C490" s="15"/>
      <c r="D490" s="15"/>
      <c r="E490" s="15"/>
      <c r="F490" s="15"/>
      <c r="G490" s="15"/>
      <c r="H490" s="15"/>
      <c r="I490" s="15"/>
      <c r="J490" s="15"/>
      <c r="K490" s="15"/>
      <c r="L490" s="15"/>
      <c r="M490" s="15"/>
      <c r="N490" s="15"/>
      <c r="O490" s="15"/>
      <c r="P490" s="15"/>
      <c r="Q490" s="15"/>
      <c r="R490" s="15"/>
    </row>
    <row r="491">
      <c r="A491" s="15"/>
      <c r="B491" s="15"/>
      <c r="C491" s="15"/>
      <c r="D491" s="15"/>
      <c r="E491" s="15"/>
      <c r="F491" s="15"/>
      <c r="G491" s="15"/>
      <c r="H491" s="15"/>
      <c r="I491" s="15"/>
      <c r="J491" s="15"/>
      <c r="K491" s="15"/>
      <c r="L491" s="15"/>
      <c r="M491" s="15"/>
      <c r="N491" s="15"/>
      <c r="O491" s="15"/>
      <c r="P491" s="15"/>
      <c r="Q491" s="15"/>
      <c r="R491" s="15"/>
    </row>
    <row r="492">
      <c r="A492" s="15"/>
      <c r="B492" s="15"/>
      <c r="C492" s="15"/>
      <c r="D492" s="15"/>
      <c r="E492" s="15"/>
      <c r="F492" s="15"/>
      <c r="G492" s="15"/>
      <c r="H492" s="15"/>
      <c r="I492" s="15"/>
      <c r="J492" s="15"/>
      <c r="K492" s="15"/>
      <c r="L492" s="15"/>
      <c r="M492" s="15"/>
      <c r="N492" s="15"/>
      <c r="O492" s="15"/>
      <c r="P492" s="15"/>
      <c r="Q492" s="15"/>
      <c r="R492" s="15"/>
    </row>
    <row r="493">
      <c r="A493" s="15"/>
      <c r="B493" s="15"/>
      <c r="C493" s="15"/>
      <c r="D493" s="15"/>
      <c r="E493" s="15"/>
      <c r="F493" s="15"/>
      <c r="G493" s="15"/>
      <c r="H493" s="15"/>
      <c r="I493" s="15"/>
      <c r="J493" s="15"/>
      <c r="K493" s="15"/>
      <c r="L493" s="15"/>
      <c r="M493" s="15"/>
      <c r="N493" s="15"/>
      <c r="O493" s="15"/>
      <c r="P493" s="15"/>
      <c r="Q493" s="15"/>
      <c r="R493" s="15"/>
    </row>
    <row r="494">
      <c r="A494" s="15"/>
      <c r="B494" s="15"/>
      <c r="C494" s="15"/>
      <c r="D494" s="15"/>
      <c r="E494" s="15"/>
      <c r="F494" s="15"/>
      <c r="G494" s="15"/>
      <c r="H494" s="15"/>
      <c r="I494" s="15"/>
      <c r="J494" s="15"/>
      <c r="K494" s="15"/>
      <c r="L494" s="15"/>
      <c r="M494" s="15"/>
      <c r="N494" s="15"/>
      <c r="O494" s="15"/>
      <c r="P494" s="15"/>
      <c r="Q494" s="15"/>
      <c r="R494" s="15"/>
    </row>
    <row r="495">
      <c r="A495" s="15"/>
      <c r="B495" s="15"/>
      <c r="C495" s="15"/>
      <c r="D495" s="15"/>
      <c r="E495" s="15"/>
      <c r="F495" s="15"/>
      <c r="G495" s="15"/>
      <c r="H495" s="15"/>
      <c r="I495" s="15"/>
      <c r="J495" s="15"/>
      <c r="K495" s="15"/>
      <c r="L495" s="15"/>
      <c r="M495" s="15"/>
      <c r="N495" s="15"/>
      <c r="O495" s="15"/>
      <c r="P495" s="15"/>
      <c r="Q495" s="15"/>
      <c r="R495" s="15"/>
    </row>
    <row r="496">
      <c r="A496" s="15"/>
      <c r="B496" s="15"/>
      <c r="C496" s="15"/>
      <c r="D496" s="15"/>
      <c r="E496" s="15"/>
      <c r="F496" s="15"/>
      <c r="G496" s="15"/>
      <c r="H496" s="15"/>
      <c r="I496" s="15"/>
      <c r="J496" s="15"/>
      <c r="K496" s="15"/>
      <c r="L496" s="15"/>
      <c r="M496" s="15"/>
      <c r="N496" s="15"/>
      <c r="O496" s="15"/>
      <c r="P496" s="15"/>
      <c r="Q496" s="15"/>
      <c r="R496" s="15"/>
    </row>
    <row r="497">
      <c r="A497" s="15"/>
      <c r="B497" s="15"/>
      <c r="C497" s="15"/>
      <c r="D497" s="15"/>
      <c r="E497" s="15"/>
      <c r="F497" s="15"/>
      <c r="G497" s="15"/>
      <c r="H497" s="15"/>
      <c r="I497" s="15"/>
      <c r="J497" s="15"/>
      <c r="K497" s="15"/>
      <c r="L497" s="15"/>
      <c r="M497" s="15"/>
      <c r="N497" s="15"/>
      <c r="O497" s="15"/>
      <c r="P497" s="15"/>
      <c r="Q497" s="15"/>
      <c r="R497" s="15"/>
    </row>
    <row r="498">
      <c r="A498" s="15"/>
      <c r="B498" s="15"/>
      <c r="C498" s="15"/>
      <c r="D498" s="15"/>
      <c r="E498" s="15"/>
      <c r="F498" s="15"/>
      <c r="G498" s="15"/>
      <c r="H498" s="15"/>
      <c r="I498" s="15"/>
      <c r="J498" s="15"/>
      <c r="K498" s="15"/>
      <c r="L498" s="15"/>
      <c r="M498" s="15"/>
      <c r="N498" s="15"/>
      <c r="O498" s="15"/>
      <c r="P498" s="15"/>
      <c r="Q498" s="15"/>
      <c r="R498" s="15"/>
    </row>
    <row r="499">
      <c r="A499" s="15"/>
      <c r="B499" s="15"/>
      <c r="C499" s="15"/>
      <c r="D499" s="15"/>
      <c r="E499" s="15"/>
      <c r="F499" s="15"/>
      <c r="G499" s="15"/>
      <c r="H499" s="15"/>
      <c r="I499" s="15"/>
      <c r="J499" s="15"/>
      <c r="K499" s="15"/>
      <c r="L499" s="15"/>
      <c r="M499" s="15"/>
      <c r="N499" s="15"/>
      <c r="O499" s="15"/>
      <c r="P499" s="15"/>
      <c r="Q499" s="15"/>
      <c r="R499" s="15"/>
    </row>
    <row r="500">
      <c r="A500" s="15"/>
      <c r="B500" s="15"/>
      <c r="C500" s="15"/>
      <c r="D500" s="15"/>
      <c r="E500" s="15"/>
      <c r="F500" s="15"/>
      <c r="G500" s="15"/>
      <c r="H500" s="15"/>
      <c r="I500" s="15"/>
      <c r="J500" s="15"/>
      <c r="K500" s="15"/>
      <c r="L500" s="15"/>
      <c r="M500" s="15"/>
      <c r="N500" s="15"/>
      <c r="O500" s="15"/>
      <c r="P500" s="15"/>
      <c r="Q500" s="15"/>
      <c r="R500" s="15"/>
    </row>
    <row r="501">
      <c r="A501" s="15"/>
      <c r="B501" s="15"/>
      <c r="C501" s="15"/>
      <c r="D501" s="15"/>
      <c r="E501" s="15"/>
      <c r="F501" s="15"/>
      <c r="G501" s="15"/>
      <c r="H501" s="15"/>
      <c r="I501" s="15"/>
      <c r="J501" s="15"/>
      <c r="K501" s="15"/>
      <c r="L501" s="15"/>
      <c r="M501" s="15"/>
      <c r="N501" s="15"/>
      <c r="O501" s="15"/>
      <c r="P501" s="15"/>
      <c r="Q501" s="15"/>
      <c r="R501" s="15"/>
    </row>
    <row r="502">
      <c r="A502" s="15"/>
      <c r="B502" s="15"/>
      <c r="C502" s="15"/>
      <c r="D502" s="15"/>
      <c r="E502" s="15"/>
      <c r="F502" s="15"/>
      <c r="G502" s="15"/>
      <c r="H502" s="15"/>
      <c r="I502" s="15"/>
      <c r="J502" s="15"/>
      <c r="K502" s="15"/>
      <c r="L502" s="15"/>
      <c r="M502" s="15"/>
      <c r="N502" s="15"/>
      <c r="O502" s="15"/>
      <c r="P502" s="15"/>
      <c r="Q502" s="15"/>
      <c r="R502" s="15"/>
    </row>
    <row r="503">
      <c r="A503" s="15"/>
      <c r="B503" s="15"/>
      <c r="C503" s="15"/>
      <c r="D503" s="15"/>
      <c r="E503" s="15"/>
      <c r="F503" s="15"/>
      <c r="G503" s="15"/>
      <c r="H503" s="15"/>
      <c r="I503" s="15"/>
      <c r="J503" s="15"/>
      <c r="K503" s="15"/>
      <c r="L503" s="15"/>
      <c r="M503" s="15"/>
      <c r="N503" s="15"/>
      <c r="O503" s="15"/>
      <c r="P503" s="15"/>
      <c r="Q503" s="15"/>
      <c r="R503" s="15"/>
    </row>
    <row r="504">
      <c r="A504" s="15"/>
      <c r="B504" s="15"/>
      <c r="C504" s="15"/>
      <c r="D504" s="15"/>
      <c r="E504" s="15"/>
      <c r="F504" s="15"/>
      <c r="G504" s="15"/>
      <c r="H504" s="15"/>
      <c r="I504" s="15"/>
      <c r="J504" s="15"/>
      <c r="K504" s="15"/>
      <c r="L504" s="15"/>
      <c r="M504" s="15"/>
      <c r="N504" s="15"/>
      <c r="O504" s="15"/>
      <c r="P504" s="15"/>
      <c r="Q504" s="15"/>
      <c r="R504" s="15"/>
    </row>
    <row r="505">
      <c r="A505" s="15"/>
      <c r="B505" s="15"/>
      <c r="C505" s="15"/>
      <c r="D505" s="15"/>
      <c r="E505" s="15"/>
      <c r="F505" s="15"/>
      <c r="G505" s="15"/>
      <c r="H505" s="15"/>
      <c r="I505" s="15"/>
      <c r="J505" s="15"/>
      <c r="K505" s="15"/>
      <c r="L505" s="15"/>
      <c r="M505" s="15"/>
      <c r="N505" s="15"/>
      <c r="O505" s="15"/>
      <c r="P505" s="15"/>
      <c r="Q505" s="15"/>
      <c r="R505" s="15"/>
    </row>
    <row r="506">
      <c r="A506" s="15"/>
      <c r="B506" s="15"/>
      <c r="C506" s="15"/>
      <c r="D506" s="15"/>
      <c r="E506" s="15"/>
      <c r="F506" s="15"/>
      <c r="G506" s="15"/>
      <c r="H506" s="15"/>
      <c r="I506" s="15"/>
      <c r="J506" s="15"/>
      <c r="K506" s="15"/>
      <c r="L506" s="15"/>
      <c r="M506" s="15"/>
      <c r="N506" s="15"/>
      <c r="O506" s="15"/>
      <c r="P506" s="15"/>
      <c r="Q506" s="15"/>
      <c r="R506" s="15"/>
    </row>
    <row r="507">
      <c r="A507" s="15"/>
      <c r="B507" s="15"/>
      <c r="C507" s="15"/>
      <c r="D507" s="15"/>
      <c r="E507" s="15"/>
      <c r="F507" s="15"/>
      <c r="G507" s="15"/>
      <c r="H507" s="15"/>
      <c r="I507" s="15"/>
      <c r="J507" s="15"/>
      <c r="K507" s="15"/>
      <c r="L507" s="15"/>
      <c r="M507" s="15"/>
      <c r="N507" s="15"/>
      <c r="O507" s="15"/>
      <c r="P507" s="15"/>
      <c r="Q507" s="15"/>
      <c r="R507" s="15"/>
    </row>
    <row r="508">
      <c r="A508" s="15"/>
      <c r="B508" s="15"/>
      <c r="C508" s="15"/>
      <c r="D508" s="15"/>
      <c r="E508" s="15"/>
      <c r="F508" s="15"/>
      <c r="G508" s="15"/>
      <c r="H508" s="15"/>
      <c r="I508" s="15"/>
      <c r="J508" s="15"/>
      <c r="K508" s="15"/>
      <c r="L508" s="15"/>
      <c r="M508" s="15"/>
      <c r="N508" s="15"/>
      <c r="O508" s="15"/>
      <c r="P508" s="15"/>
      <c r="Q508" s="15"/>
      <c r="R508" s="15"/>
    </row>
    <row r="509">
      <c r="A509" s="15"/>
      <c r="B509" s="15"/>
      <c r="C509" s="15"/>
      <c r="D509" s="15"/>
      <c r="E509" s="15"/>
      <c r="F509" s="15"/>
      <c r="G509" s="15"/>
      <c r="H509" s="15"/>
      <c r="I509" s="15"/>
      <c r="J509" s="15"/>
      <c r="K509" s="15"/>
      <c r="L509" s="15"/>
      <c r="M509" s="15"/>
      <c r="N509" s="15"/>
      <c r="O509" s="15"/>
      <c r="P509" s="15"/>
      <c r="Q509" s="15"/>
      <c r="R509" s="15"/>
    </row>
    <row r="510">
      <c r="A510" s="15"/>
      <c r="B510" s="15"/>
      <c r="C510" s="15"/>
      <c r="D510" s="15"/>
      <c r="E510" s="15"/>
      <c r="F510" s="15"/>
      <c r="G510" s="15"/>
      <c r="H510" s="15"/>
      <c r="I510" s="15"/>
      <c r="J510" s="15"/>
      <c r="K510" s="15"/>
      <c r="L510" s="15"/>
      <c r="M510" s="15"/>
      <c r="N510" s="15"/>
      <c r="O510" s="15"/>
      <c r="P510" s="15"/>
      <c r="Q510" s="15"/>
      <c r="R510" s="15"/>
    </row>
    <row r="511">
      <c r="A511" s="15"/>
      <c r="B511" s="15"/>
      <c r="C511" s="15"/>
      <c r="D511" s="15"/>
      <c r="E511" s="15"/>
      <c r="F511" s="15"/>
      <c r="G511" s="15"/>
      <c r="H511" s="15"/>
      <c r="I511" s="15"/>
      <c r="J511" s="15"/>
      <c r="K511" s="15"/>
      <c r="L511" s="15"/>
      <c r="M511" s="15"/>
      <c r="N511" s="15"/>
      <c r="O511" s="15"/>
      <c r="P511" s="15"/>
      <c r="Q511" s="15"/>
      <c r="R511" s="15"/>
    </row>
    <row r="512">
      <c r="A512" s="15"/>
      <c r="B512" s="15"/>
      <c r="C512" s="15"/>
      <c r="D512" s="15"/>
      <c r="E512" s="15"/>
      <c r="F512" s="15"/>
      <c r="G512" s="15"/>
      <c r="H512" s="15"/>
      <c r="I512" s="15"/>
      <c r="J512" s="15"/>
      <c r="K512" s="15"/>
      <c r="L512" s="15"/>
      <c r="M512" s="15"/>
      <c r="N512" s="15"/>
      <c r="O512" s="15"/>
      <c r="P512" s="15"/>
      <c r="Q512" s="15"/>
      <c r="R512" s="15"/>
    </row>
    <row r="513">
      <c r="A513" s="15"/>
      <c r="B513" s="15"/>
      <c r="C513" s="15"/>
      <c r="D513" s="15"/>
      <c r="E513" s="15"/>
      <c r="F513" s="15"/>
      <c r="G513" s="15"/>
      <c r="H513" s="15"/>
      <c r="I513" s="15"/>
      <c r="J513" s="15"/>
      <c r="K513" s="15"/>
      <c r="L513" s="15"/>
      <c r="M513" s="15"/>
      <c r="N513" s="15"/>
      <c r="O513" s="15"/>
      <c r="P513" s="15"/>
      <c r="Q513" s="15"/>
      <c r="R513" s="15"/>
    </row>
    <row r="514">
      <c r="A514" s="15"/>
      <c r="B514" s="15"/>
      <c r="C514" s="15"/>
      <c r="D514" s="15"/>
      <c r="E514" s="15"/>
      <c r="F514" s="15"/>
      <c r="G514" s="15"/>
      <c r="H514" s="15"/>
      <c r="I514" s="15"/>
      <c r="J514" s="15"/>
      <c r="K514" s="15"/>
      <c r="L514" s="15"/>
      <c r="M514" s="15"/>
      <c r="N514" s="15"/>
      <c r="O514" s="15"/>
      <c r="P514" s="15"/>
      <c r="Q514" s="15"/>
      <c r="R514" s="15"/>
    </row>
    <row r="515">
      <c r="A515" s="15"/>
      <c r="B515" s="15"/>
      <c r="C515" s="15"/>
      <c r="D515" s="15"/>
      <c r="E515" s="15"/>
      <c r="F515" s="15"/>
      <c r="G515" s="15"/>
      <c r="H515" s="15"/>
      <c r="I515" s="15"/>
      <c r="J515" s="15"/>
      <c r="K515" s="15"/>
      <c r="L515" s="15"/>
      <c r="M515" s="15"/>
      <c r="N515" s="15"/>
      <c r="O515" s="15"/>
      <c r="P515" s="15"/>
      <c r="Q515" s="15"/>
      <c r="R515" s="15"/>
    </row>
    <row r="516">
      <c r="A516" s="15"/>
      <c r="B516" s="15"/>
      <c r="C516" s="15"/>
      <c r="D516" s="15"/>
      <c r="E516" s="15"/>
      <c r="F516" s="15"/>
      <c r="G516" s="15"/>
      <c r="H516" s="15"/>
      <c r="I516" s="15"/>
      <c r="J516" s="15"/>
      <c r="K516" s="15"/>
      <c r="L516" s="15"/>
      <c r="M516" s="15"/>
      <c r="N516" s="15"/>
      <c r="O516" s="15"/>
      <c r="P516" s="15"/>
      <c r="Q516" s="15"/>
      <c r="R516" s="15"/>
    </row>
    <row r="517">
      <c r="A517" s="15"/>
      <c r="B517" s="15"/>
      <c r="C517" s="15"/>
      <c r="D517" s="15"/>
      <c r="E517" s="15"/>
      <c r="F517" s="15"/>
      <c r="G517" s="15"/>
      <c r="H517" s="15"/>
      <c r="I517" s="15"/>
      <c r="J517" s="15"/>
      <c r="K517" s="15"/>
      <c r="L517" s="15"/>
      <c r="M517" s="15"/>
      <c r="N517" s="15"/>
      <c r="O517" s="15"/>
      <c r="P517" s="15"/>
      <c r="Q517" s="15"/>
      <c r="R517" s="15"/>
    </row>
    <row r="518">
      <c r="A518" s="15"/>
      <c r="B518" s="15"/>
      <c r="C518" s="15"/>
      <c r="D518" s="15"/>
      <c r="E518" s="15"/>
      <c r="F518" s="15"/>
      <c r="G518" s="15"/>
      <c r="H518" s="15"/>
      <c r="I518" s="15"/>
      <c r="J518" s="15"/>
      <c r="K518" s="15"/>
      <c r="L518" s="15"/>
      <c r="M518" s="15"/>
      <c r="N518" s="15"/>
      <c r="O518" s="15"/>
      <c r="P518" s="15"/>
      <c r="Q518" s="15"/>
      <c r="R518" s="15"/>
    </row>
    <row r="519">
      <c r="A519" s="15"/>
      <c r="B519" s="15"/>
      <c r="C519" s="15"/>
      <c r="D519" s="15"/>
      <c r="E519" s="15"/>
      <c r="F519" s="15"/>
      <c r="G519" s="15"/>
      <c r="H519" s="15"/>
      <c r="I519" s="15"/>
      <c r="J519" s="15"/>
      <c r="K519" s="15"/>
      <c r="L519" s="15"/>
      <c r="M519" s="15"/>
      <c r="N519" s="15"/>
      <c r="O519" s="15"/>
      <c r="P519" s="15"/>
      <c r="Q519" s="15"/>
      <c r="R519" s="15"/>
    </row>
    <row r="520">
      <c r="A520" s="15"/>
      <c r="B520" s="15"/>
      <c r="C520" s="15"/>
      <c r="D520" s="15"/>
      <c r="E520" s="15"/>
      <c r="F520" s="15"/>
      <c r="G520" s="15"/>
      <c r="H520" s="15"/>
      <c r="I520" s="15"/>
      <c r="J520" s="15"/>
      <c r="K520" s="15"/>
      <c r="L520" s="15"/>
      <c r="M520" s="15"/>
      <c r="N520" s="15"/>
      <c r="O520" s="15"/>
      <c r="P520" s="15"/>
      <c r="Q520" s="15"/>
      <c r="R520" s="15"/>
    </row>
    <row r="521">
      <c r="A521" s="15"/>
      <c r="B521" s="15"/>
      <c r="C521" s="15"/>
      <c r="D521" s="15"/>
      <c r="E521" s="15"/>
      <c r="F521" s="15"/>
      <c r="G521" s="15"/>
      <c r="H521" s="15"/>
      <c r="I521" s="15"/>
      <c r="J521" s="15"/>
      <c r="K521" s="15"/>
      <c r="L521" s="15"/>
      <c r="M521" s="15"/>
      <c r="N521" s="15"/>
      <c r="O521" s="15"/>
      <c r="P521" s="15"/>
      <c r="Q521" s="15"/>
      <c r="R521" s="15"/>
    </row>
    <row r="522">
      <c r="A522" s="15"/>
      <c r="B522" s="15"/>
      <c r="C522" s="15"/>
      <c r="D522" s="15"/>
      <c r="E522" s="15"/>
      <c r="F522" s="15"/>
      <c r="G522" s="15"/>
      <c r="H522" s="15"/>
      <c r="I522" s="15"/>
      <c r="J522" s="15"/>
      <c r="K522" s="15"/>
      <c r="L522" s="15"/>
      <c r="M522" s="15"/>
      <c r="N522" s="15"/>
      <c r="O522" s="15"/>
      <c r="P522" s="15"/>
      <c r="Q522" s="15"/>
      <c r="R522" s="15"/>
    </row>
    <row r="523">
      <c r="A523" s="15"/>
      <c r="B523" s="15"/>
      <c r="C523" s="15"/>
      <c r="D523" s="15"/>
      <c r="E523" s="15"/>
      <c r="F523" s="15"/>
      <c r="G523" s="15"/>
      <c r="H523" s="15"/>
      <c r="I523" s="15"/>
      <c r="J523" s="15"/>
      <c r="K523" s="15"/>
      <c r="L523" s="15"/>
      <c r="M523" s="15"/>
      <c r="N523" s="15"/>
      <c r="O523" s="15"/>
      <c r="P523" s="15"/>
      <c r="Q523" s="15"/>
      <c r="R523" s="15"/>
    </row>
    <row r="524">
      <c r="A524" s="15"/>
      <c r="B524" s="15"/>
      <c r="C524" s="15"/>
      <c r="D524" s="15"/>
      <c r="E524" s="15"/>
      <c r="F524" s="15"/>
      <c r="G524" s="15"/>
      <c r="H524" s="15"/>
      <c r="I524" s="15"/>
      <c r="J524" s="15"/>
      <c r="K524" s="15"/>
      <c r="L524" s="15"/>
      <c r="M524" s="15"/>
      <c r="N524" s="15"/>
      <c r="O524" s="15"/>
      <c r="P524" s="15"/>
      <c r="Q524" s="15"/>
      <c r="R524" s="15"/>
    </row>
    <row r="525">
      <c r="A525" s="15"/>
      <c r="B525" s="15"/>
      <c r="C525" s="15"/>
      <c r="D525" s="15"/>
      <c r="E525" s="15"/>
      <c r="F525" s="15"/>
      <c r="G525" s="15"/>
      <c r="H525" s="15"/>
      <c r="I525" s="15"/>
      <c r="J525" s="15"/>
      <c r="K525" s="15"/>
      <c r="L525" s="15"/>
      <c r="M525" s="15"/>
      <c r="N525" s="15"/>
      <c r="O525" s="15"/>
      <c r="P525" s="15"/>
      <c r="Q525" s="15"/>
      <c r="R525" s="15"/>
    </row>
    <row r="526">
      <c r="A526" s="15"/>
      <c r="B526" s="15"/>
      <c r="C526" s="15"/>
      <c r="D526" s="15"/>
      <c r="E526" s="15"/>
      <c r="F526" s="15"/>
      <c r="G526" s="15"/>
      <c r="H526" s="15"/>
      <c r="I526" s="15"/>
      <c r="J526" s="15"/>
      <c r="K526" s="15"/>
      <c r="L526" s="15"/>
      <c r="M526" s="15"/>
      <c r="N526" s="15"/>
      <c r="O526" s="15"/>
      <c r="P526" s="15"/>
      <c r="Q526" s="15"/>
      <c r="R526" s="15"/>
    </row>
    <row r="527">
      <c r="A527" s="15"/>
      <c r="B527" s="15"/>
      <c r="C527" s="15"/>
      <c r="D527" s="15"/>
      <c r="E527" s="15"/>
      <c r="F527" s="15"/>
      <c r="G527" s="15"/>
      <c r="H527" s="15"/>
      <c r="I527" s="15"/>
      <c r="J527" s="15"/>
      <c r="K527" s="15"/>
      <c r="L527" s="15"/>
      <c r="M527" s="15"/>
      <c r="N527" s="15"/>
      <c r="O527" s="15"/>
      <c r="P527" s="15"/>
      <c r="Q527" s="15"/>
      <c r="R527" s="15"/>
    </row>
    <row r="528">
      <c r="A528" s="15"/>
      <c r="B528" s="15"/>
      <c r="C528" s="15"/>
      <c r="D528" s="15"/>
      <c r="E528" s="15"/>
      <c r="F528" s="15"/>
      <c r="G528" s="15"/>
      <c r="H528" s="15"/>
      <c r="I528" s="15"/>
      <c r="J528" s="15"/>
      <c r="K528" s="15"/>
      <c r="L528" s="15"/>
      <c r="M528" s="15"/>
      <c r="N528" s="15"/>
      <c r="O528" s="15"/>
      <c r="P528" s="15"/>
      <c r="Q528" s="15"/>
      <c r="R528" s="15"/>
    </row>
    <row r="529">
      <c r="A529" s="15"/>
      <c r="B529" s="15"/>
      <c r="C529" s="15"/>
      <c r="D529" s="15"/>
      <c r="E529" s="15"/>
      <c r="F529" s="15"/>
      <c r="G529" s="15"/>
      <c r="H529" s="15"/>
      <c r="I529" s="15"/>
      <c r="J529" s="15"/>
      <c r="K529" s="15"/>
      <c r="L529" s="15"/>
      <c r="M529" s="15"/>
      <c r="N529" s="15"/>
      <c r="O529" s="15"/>
      <c r="P529" s="15"/>
      <c r="Q529" s="15"/>
      <c r="R529" s="15"/>
    </row>
    <row r="530">
      <c r="A530" s="15"/>
      <c r="B530" s="15"/>
      <c r="C530" s="15"/>
      <c r="D530" s="15"/>
      <c r="E530" s="15"/>
      <c r="F530" s="15"/>
      <c r="G530" s="15"/>
      <c r="H530" s="15"/>
      <c r="I530" s="15"/>
      <c r="J530" s="15"/>
      <c r="K530" s="15"/>
      <c r="L530" s="15"/>
      <c r="M530" s="15"/>
      <c r="N530" s="15"/>
      <c r="O530" s="15"/>
      <c r="P530" s="15"/>
      <c r="Q530" s="15"/>
      <c r="R530" s="15"/>
    </row>
    <row r="531">
      <c r="A531" s="15"/>
      <c r="B531" s="15"/>
      <c r="C531" s="15"/>
      <c r="D531" s="15"/>
      <c r="E531" s="15"/>
      <c r="F531" s="15"/>
      <c r="G531" s="15"/>
      <c r="H531" s="15"/>
      <c r="I531" s="15"/>
      <c r="J531" s="15"/>
      <c r="K531" s="15"/>
      <c r="L531" s="15"/>
      <c r="M531" s="15"/>
      <c r="N531" s="15"/>
      <c r="O531" s="15"/>
      <c r="P531" s="15"/>
      <c r="Q531" s="15"/>
      <c r="R531" s="15"/>
    </row>
    <row r="532">
      <c r="A532" s="15"/>
      <c r="B532" s="15"/>
      <c r="C532" s="15"/>
      <c r="D532" s="15"/>
      <c r="E532" s="15"/>
      <c r="F532" s="15"/>
      <c r="G532" s="15"/>
      <c r="H532" s="15"/>
      <c r="I532" s="15"/>
      <c r="J532" s="15"/>
      <c r="K532" s="15"/>
      <c r="L532" s="15"/>
      <c r="M532" s="15"/>
      <c r="N532" s="15"/>
      <c r="O532" s="15"/>
      <c r="P532" s="15"/>
      <c r="Q532" s="15"/>
      <c r="R532" s="15"/>
    </row>
    <row r="533">
      <c r="A533" s="15"/>
      <c r="B533" s="15"/>
      <c r="C533" s="15"/>
      <c r="D533" s="15"/>
      <c r="E533" s="15"/>
      <c r="F533" s="15"/>
      <c r="G533" s="15"/>
      <c r="H533" s="15"/>
      <c r="I533" s="15"/>
      <c r="J533" s="15"/>
      <c r="K533" s="15"/>
      <c r="L533" s="15"/>
      <c r="M533" s="15"/>
      <c r="N533" s="15"/>
      <c r="O533" s="15"/>
      <c r="P533" s="15"/>
      <c r="Q533" s="15"/>
      <c r="R533" s="15"/>
    </row>
    <row r="534">
      <c r="A534" s="15"/>
      <c r="B534" s="15"/>
      <c r="C534" s="15"/>
      <c r="D534" s="15"/>
      <c r="E534" s="15"/>
      <c r="F534" s="15"/>
      <c r="G534" s="15"/>
      <c r="H534" s="15"/>
      <c r="I534" s="15"/>
      <c r="J534" s="15"/>
      <c r="K534" s="15"/>
      <c r="L534" s="15"/>
      <c r="M534" s="15"/>
      <c r="N534" s="15"/>
      <c r="O534" s="15"/>
      <c r="P534" s="15"/>
      <c r="Q534" s="15"/>
      <c r="R534" s="15"/>
    </row>
    <row r="535">
      <c r="A535" s="15"/>
      <c r="B535" s="15"/>
      <c r="C535" s="15"/>
      <c r="D535" s="15"/>
      <c r="E535" s="15"/>
      <c r="F535" s="15"/>
      <c r="G535" s="15"/>
      <c r="H535" s="15"/>
      <c r="I535" s="15"/>
      <c r="J535" s="15"/>
      <c r="K535" s="15"/>
      <c r="L535" s="15"/>
      <c r="M535" s="15"/>
      <c r="N535" s="15"/>
      <c r="O535" s="15"/>
      <c r="P535" s="15"/>
      <c r="Q535" s="15"/>
      <c r="R535" s="15"/>
    </row>
    <row r="536">
      <c r="A536" s="15"/>
      <c r="B536" s="15"/>
      <c r="C536" s="15"/>
      <c r="D536" s="15"/>
      <c r="E536" s="15"/>
      <c r="F536" s="15"/>
      <c r="G536" s="15"/>
      <c r="H536" s="15"/>
      <c r="I536" s="15"/>
      <c r="J536" s="15"/>
      <c r="K536" s="15"/>
      <c r="L536" s="15"/>
      <c r="M536" s="15"/>
      <c r="N536" s="15"/>
      <c r="O536" s="15"/>
      <c r="P536" s="15"/>
      <c r="Q536" s="15"/>
      <c r="R536" s="15"/>
    </row>
    <row r="537">
      <c r="A537" s="15"/>
      <c r="B537" s="15"/>
      <c r="C537" s="15"/>
      <c r="D537" s="15"/>
      <c r="E537" s="15"/>
      <c r="F537" s="15"/>
      <c r="G537" s="15"/>
      <c r="H537" s="15"/>
      <c r="I537" s="15"/>
      <c r="J537" s="15"/>
      <c r="K537" s="15"/>
      <c r="L537" s="15"/>
      <c r="M537" s="15"/>
      <c r="N537" s="15"/>
      <c r="O537" s="15"/>
      <c r="P537" s="15"/>
      <c r="Q537" s="15"/>
      <c r="R537" s="15"/>
    </row>
    <row r="538">
      <c r="A538" s="15"/>
      <c r="B538" s="15"/>
      <c r="C538" s="15"/>
      <c r="D538" s="15"/>
      <c r="E538" s="15"/>
      <c r="F538" s="15"/>
      <c r="G538" s="15"/>
      <c r="H538" s="15"/>
      <c r="I538" s="15"/>
      <c r="J538" s="15"/>
      <c r="K538" s="15"/>
      <c r="L538" s="15"/>
      <c r="M538" s="15"/>
      <c r="N538" s="15"/>
      <c r="O538" s="15"/>
      <c r="P538" s="15"/>
      <c r="Q538" s="15"/>
      <c r="R538" s="15"/>
    </row>
    <row r="539">
      <c r="A539" s="15"/>
      <c r="B539" s="15"/>
      <c r="C539" s="15"/>
      <c r="D539" s="15"/>
      <c r="E539" s="15"/>
      <c r="F539" s="15"/>
      <c r="G539" s="15"/>
      <c r="H539" s="15"/>
      <c r="I539" s="15"/>
      <c r="J539" s="15"/>
      <c r="K539" s="15"/>
      <c r="L539" s="15"/>
      <c r="M539" s="15"/>
      <c r="N539" s="15"/>
      <c r="O539" s="15"/>
      <c r="P539" s="15"/>
      <c r="Q539" s="15"/>
      <c r="R539" s="15"/>
    </row>
    <row r="540">
      <c r="A540" s="15"/>
      <c r="B540" s="15"/>
      <c r="C540" s="15"/>
      <c r="D540" s="15"/>
      <c r="E540" s="15"/>
      <c r="F540" s="15"/>
      <c r="G540" s="15"/>
      <c r="H540" s="15"/>
      <c r="I540" s="15"/>
      <c r="J540" s="15"/>
      <c r="K540" s="15"/>
      <c r="L540" s="15"/>
      <c r="M540" s="15"/>
      <c r="N540" s="15"/>
      <c r="O540" s="15"/>
      <c r="P540" s="15"/>
      <c r="Q540" s="15"/>
      <c r="R540" s="15"/>
    </row>
    <row r="541">
      <c r="A541" s="15"/>
      <c r="B541" s="15"/>
      <c r="C541" s="15"/>
      <c r="D541" s="15"/>
      <c r="E541" s="15"/>
      <c r="F541" s="15"/>
      <c r="G541" s="15"/>
      <c r="H541" s="15"/>
      <c r="I541" s="15"/>
      <c r="J541" s="15"/>
      <c r="K541" s="15"/>
      <c r="L541" s="15"/>
      <c r="M541" s="15"/>
      <c r="N541" s="15"/>
      <c r="O541" s="15"/>
      <c r="P541" s="15"/>
      <c r="Q541" s="15"/>
      <c r="R541" s="15"/>
    </row>
    <row r="542">
      <c r="A542" s="15"/>
      <c r="B542" s="15"/>
      <c r="C542" s="15"/>
      <c r="D542" s="15"/>
      <c r="E542" s="15"/>
      <c r="F542" s="15"/>
      <c r="G542" s="15"/>
      <c r="H542" s="15"/>
      <c r="I542" s="15"/>
      <c r="J542" s="15"/>
      <c r="K542" s="15"/>
      <c r="L542" s="15"/>
      <c r="M542" s="15"/>
      <c r="N542" s="15"/>
      <c r="O542" s="15"/>
      <c r="P542" s="15"/>
      <c r="Q542" s="15"/>
      <c r="R542" s="15"/>
    </row>
    <row r="543">
      <c r="A543" s="15"/>
      <c r="B543" s="15"/>
      <c r="C543" s="15"/>
      <c r="D543" s="15"/>
      <c r="E543" s="15"/>
      <c r="F543" s="15"/>
      <c r="G543" s="15"/>
      <c r="H543" s="15"/>
      <c r="I543" s="15"/>
      <c r="J543" s="15"/>
      <c r="K543" s="15"/>
      <c r="L543" s="15"/>
      <c r="M543" s="15"/>
      <c r="N543" s="15"/>
      <c r="O543" s="15"/>
      <c r="P543" s="15"/>
      <c r="Q543" s="15"/>
      <c r="R543" s="15"/>
    </row>
    <row r="544">
      <c r="A544" s="15"/>
      <c r="B544" s="15"/>
      <c r="C544" s="15"/>
      <c r="D544" s="15"/>
      <c r="E544" s="15"/>
      <c r="F544" s="15"/>
      <c r="G544" s="15"/>
      <c r="H544" s="15"/>
      <c r="I544" s="15"/>
      <c r="J544" s="15"/>
      <c r="K544" s="15"/>
      <c r="L544" s="15"/>
      <c r="M544" s="15"/>
      <c r="N544" s="15"/>
      <c r="O544" s="15"/>
      <c r="P544" s="15"/>
      <c r="Q544" s="15"/>
      <c r="R544" s="15"/>
    </row>
    <row r="545">
      <c r="A545" s="15"/>
      <c r="B545" s="15"/>
      <c r="C545" s="15"/>
      <c r="D545" s="15"/>
      <c r="E545" s="15"/>
      <c r="F545" s="15"/>
      <c r="G545" s="15"/>
      <c r="H545" s="15"/>
      <c r="I545" s="15"/>
      <c r="J545" s="15"/>
      <c r="K545" s="15"/>
      <c r="L545" s="15"/>
      <c r="M545" s="15"/>
      <c r="N545" s="15"/>
      <c r="O545" s="15"/>
      <c r="P545" s="15"/>
      <c r="Q545" s="15"/>
      <c r="R545" s="15"/>
    </row>
    <row r="546">
      <c r="A546" s="15"/>
      <c r="B546" s="15"/>
      <c r="C546" s="15"/>
      <c r="D546" s="15"/>
      <c r="E546" s="15"/>
      <c r="F546" s="15"/>
      <c r="G546" s="15"/>
      <c r="H546" s="15"/>
      <c r="I546" s="15"/>
      <c r="J546" s="15"/>
      <c r="K546" s="15"/>
      <c r="L546" s="15"/>
      <c r="M546" s="15"/>
      <c r="N546" s="15"/>
      <c r="O546" s="15"/>
      <c r="P546" s="15"/>
      <c r="Q546" s="15"/>
      <c r="R546" s="15"/>
    </row>
    <row r="547">
      <c r="A547" s="15"/>
      <c r="B547" s="15"/>
      <c r="C547" s="15"/>
      <c r="D547" s="15"/>
      <c r="E547" s="15"/>
      <c r="F547" s="15"/>
      <c r="G547" s="15"/>
      <c r="H547" s="15"/>
      <c r="I547" s="15"/>
      <c r="J547" s="15"/>
      <c r="K547" s="15"/>
      <c r="L547" s="15"/>
      <c r="M547" s="15"/>
      <c r="N547" s="15"/>
      <c r="O547" s="15"/>
      <c r="P547" s="15"/>
      <c r="Q547" s="15"/>
      <c r="R547" s="15"/>
    </row>
    <row r="548">
      <c r="A548" s="15"/>
      <c r="B548" s="15"/>
      <c r="C548" s="15"/>
      <c r="D548" s="15"/>
      <c r="E548" s="15"/>
      <c r="F548" s="15"/>
      <c r="G548" s="15"/>
      <c r="H548" s="15"/>
      <c r="I548" s="15"/>
      <c r="J548" s="15"/>
      <c r="K548" s="15"/>
      <c r="L548" s="15"/>
      <c r="M548" s="15"/>
      <c r="N548" s="15"/>
      <c r="O548" s="15"/>
      <c r="P548" s="15"/>
      <c r="Q548" s="15"/>
      <c r="R548" s="15"/>
    </row>
    <row r="549">
      <c r="A549" s="15"/>
      <c r="B549" s="15"/>
      <c r="C549" s="15"/>
      <c r="D549" s="15"/>
      <c r="E549" s="15"/>
      <c r="F549" s="15"/>
      <c r="G549" s="15"/>
      <c r="H549" s="15"/>
      <c r="I549" s="15"/>
      <c r="J549" s="15"/>
      <c r="K549" s="15"/>
      <c r="L549" s="15"/>
      <c r="M549" s="15"/>
      <c r="N549" s="15"/>
      <c r="O549" s="15"/>
      <c r="P549" s="15"/>
      <c r="Q549" s="15"/>
      <c r="R549" s="15"/>
    </row>
    <row r="550">
      <c r="A550" s="15"/>
      <c r="B550" s="15"/>
      <c r="C550" s="15"/>
      <c r="D550" s="15"/>
      <c r="E550" s="15"/>
      <c r="F550" s="15"/>
      <c r="G550" s="15"/>
      <c r="H550" s="15"/>
      <c r="I550" s="15"/>
      <c r="J550" s="15"/>
      <c r="K550" s="15"/>
      <c r="L550" s="15"/>
      <c r="M550" s="15"/>
      <c r="N550" s="15"/>
      <c r="O550" s="15"/>
      <c r="P550" s="15"/>
      <c r="Q550" s="15"/>
      <c r="R550" s="15"/>
    </row>
    <row r="551">
      <c r="A551" s="15"/>
      <c r="B551" s="15"/>
      <c r="C551" s="15"/>
      <c r="D551" s="15"/>
      <c r="E551" s="15"/>
      <c r="F551" s="15"/>
      <c r="G551" s="15"/>
      <c r="H551" s="15"/>
      <c r="I551" s="15"/>
      <c r="J551" s="15"/>
      <c r="K551" s="15"/>
      <c r="L551" s="15"/>
      <c r="M551" s="15"/>
      <c r="N551" s="15"/>
      <c r="O551" s="15"/>
      <c r="P551" s="15"/>
      <c r="Q551" s="15"/>
      <c r="R551" s="15"/>
    </row>
    <row r="552">
      <c r="A552" s="15"/>
      <c r="B552" s="15"/>
      <c r="C552" s="15"/>
      <c r="D552" s="15"/>
      <c r="E552" s="15"/>
      <c r="F552" s="15"/>
      <c r="G552" s="15"/>
      <c r="H552" s="15"/>
      <c r="I552" s="15"/>
      <c r="J552" s="15"/>
      <c r="K552" s="15"/>
      <c r="L552" s="15"/>
      <c r="M552" s="15"/>
      <c r="N552" s="15"/>
      <c r="O552" s="15"/>
      <c r="P552" s="15"/>
      <c r="Q552" s="15"/>
      <c r="R552" s="15"/>
    </row>
    <row r="553">
      <c r="A553" s="15"/>
      <c r="B553" s="15"/>
      <c r="C553" s="15"/>
      <c r="D553" s="15"/>
      <c r="E553" s="15"/>
      <c r="F553" s="15"/>
      <c r="G553" s="15"/>
      <c r="H553" s="15"/>
      <c r="I553" s="15"/>
      <c r="J553" s="15"/>
      <c r="K553" s="15"/>
      <c r="L553" s="15"/>
      <c r="M553" s="15"/>
      <c r="N553" s="15"/>
      <c r="O553" s="15"/>
      <c r="P553" s="15"/>
      <c r="Q553" s="15"/>
      <c r="R553" s="15"/>
    </row>
    <row r="554">
      <c r="A554" s="15"/>
      <c r="B554" s="15"/>
      <c r="C554" s="15"/>
      <c r="D554" s="15"/>
      <c r="E554" s="15"/>
      <c r="F554" s="15"/>
      <c r="G554" s="15"/>
      <c r="H554" s="15"/>
      <c r="I554" s="15"/>
      <c r="J554" s="15"/>
      <c r="K554" s="15"/>
      <c r="L554" s="15"/>
      <c r="M554" s="15"/>
      <c r="N554" s="15"/>
      <c r="O554" s="15"/>
      <c r="P554" s="15"/>
      <c r="Q554" s="15"/>
      <c r="R554" s="15"/>
    </row>
    <row r="555">
      <c r="A555" s="15"/>
      <c r="B555" s="15"/>
      <c r="C555" s="15"/>
      <c r="D555" s="15"/>
      <c r="E555" s="15"/>
      <c r="F555" s="15"/>
      <c r="G555" s="15"/>
      <c r="H555" s="15"/>
      <c r="I555" s="15"/>
      <c r="J555" s="15"/>
      <c r="K555" s="15"/>
      <c r="L555" s="15"/>
      <c r="M555" s="15"/>
      <c r="N555" s="15"/>
      <c r="O555" s="15"/>
      <c r="P555" s="15"/>
      <c r="Q555" s="15"/>
      <c r="R555" s="15"/>
    </row>
    <row r="556">
      <c r="A556" s="15"/>
      <c r="B556" s="15"/>
      <c r="C556" s="15"/>
      <c r="D556" s="15"/>
      <c r="E556" s="15"/>
      <c r="F556" s="15"/>
      <c r="G556" s="15"/>
      <c r="H556" s="15"/>
      <c r="I556" s="15"/>
      <c r="J556" s="15"/>
      <c r="K556" s="15"/>
      <c r="L556" s="15"/>
      <c r="M556" s="15"/>
      <c r="N556" s="15"/>
      <c r="O556" s="15"/>
      <c r="P556" s="15"/>
      <c r="Q556" s="15"/>
      <c r="R556" s="15"/>
    </row>
    <row r="557">
      <c r="A557" s="15"/>
      <c r="B557" s="15"/>
      <c r="C557" s="15"/>
      <c r="D557" s="15"/>
      <c r="E557" s="15"/>
      <c r="F557" s="15"/>
      <c r="G557" s="15"/>
      <c r="H557" s="15"/>
      <c r="I557" s="15"/>
      <c r="J557" s="15"/>
      <c r="K557" s="15"/>
      <c r="L557" s="15"/>
      <c r="M557" s="15"/>
      <c r="N557" s="15"/>
      <c r="O557" s="15"/>
      <c r="P557" s="15"/>
      <c r="Q557" s="15"/>
      <c r="R557" s="15"/>
    </row>
    <row r="558">
      <c r="A558" s="15"/>
      <c r="B558" s="15"/>
      <c r="C558" s="15"/>
      <c r="D558" s="15"/>
      <c r="E558" s="15"/>
      <c r="F558" s="15"/>
      <c r="G558" s="15"/>
      <c r="H558" s="15"/>
      <c r="I558" s="15"/>
      <c r="J558" s="15"/>
      <c r="K558" s="15"/>
      <c r="L558" s="15"/>
      <c r="M558" s="15"/>
      <c r="N558" s="15"/>
      <c r="O558" s="15"/>
      <c r="P558" s="15"/>
      <c r="Q558" s="15"/>
      <c r="R558" s="15"/>
    </row>
    <row r="559">
      <c r="A559" s="15"/>
      <c r="B559" s="15"/>
      <c r="C559" s="15"/>
      <c r="D559" s="15"/>
      <c r="E559" s="15"/>
      <c r="F559" s="15"/>
      <c r="G559" s="15"/>
      <c r="H559" s="15"/>
      <c r="I559" s="15"/>
      <c r="J559" s="15"/>
      <c r="K559" s="15"/>
      <c r="L559" s="15"/>
      <c r="M559" s="15"/>
      <c r="N559" s="15"/>
      <c r="O559" s="15"/>
      <c r="P559" s="15"/>
      <c r="Q559" s="15"/>
      <c r="R559" s="15"/>
    </row>
    <row r="560">
      <c r="A560" s="15"/>
      <c r="B560" s="15"/>
      <c r="C560" s="15"/>
      <c r="D560" s="15"/>
      <c r="E560" s="15"/>
      <c r="F560" s="15"/>
      <c r="G560" s="15"/>
      <c r="H560" s="15"/>
      <c r="I560" s="15"/>
      <c r="J560" s="15"/>
      <c r="K560" s="15"/>
      <c r="L560" s="15"/>
      <c r="M560" s="15"/>
      <c r="N560" s="15"/>
      <c r="O560" s="15"/>
      <c r="P560" s="15"/>
      <c r="Q560" s="15"/>
      <c r="R560" s="15"/>
    </row>
    <row r="561">
      <c r="A561" s="15"/>
      <c r="B561" s="15"/>
      <c r="C561" s="15"/>
      <c r="D561" s="15"/>
      <c r="E561" s="15"/>
      <c r="F561" s="15"/>
      <c r="G561" s="15"/>
      <c r="H561" s="15"/>
      <c r="I561" s="15"/>
      <c r="J561" s="15"/>
      <c r="K561" s="15"/>
      <c r="L561" s="15"/>
      <c r="M561" s="15"/>
      <c r="N561" s="15"/>
      <c r="O561" s="15"/>
      <c r="P561" s="15"/>
      <c r="Q561" s="15"/>
      <c r="R561" s="15"/>
    </row>
    <row r="562">
      <c r="A562" s="15"/>
      <c r="B562" s="15"/>
      <c r="C562" s="15"/>
      <c r="D562" s="15"/>
      <c r="E562" s="15"/>
      <c r="F562" s="15"/>
      <c r="G562" s="15"/>
      <c r="H562" s="15"/>
      <c r="I562" s="15"/>
      <c r="J562" s="15"/>
      <c r="K562" s="15"/>
      <c r="L562" s="15"/>
      <c r="M562" s="15"/>
      <c r="N562" s="15"/>
      <c r="O562" s="15"/>
      <c r="P562" s="15"/>
      <c r="Q562" s="15"/>
      <c r="R562" s="15"/>
    </row>
    <row r="563">
      <c r="A563" s="15"/>
      <c r="B563" s="15"/>
      <c r="C563" s="15"/>
      <c r="D563" s="15"/>
      <c r="E563" s="15"/>
      <c r="F563" s="15"/>
      <c r="G563" s="15"/>
      <c r="H563" s="15"/>
      <c r="I563" s="15"/>
      <c r="J563" s="15"/>
      <c r="K563" s="15"/>
      <c r="L563" s="15"/>
      <c r="M563" s="15"/>
      <c r="N563" s="15"/>
      <c r="O563" s="15"/>
      <c r="P563" s="15"/>
      <c r="Q563" s="15"/>
      <c r="R563" s="15"/>
    </row>
    <row r="564">
      <c r="A564" s="15"/>
      <c r="B564" s="15"/>
      <c r="C564" s="15"/>
      <c r="D564" s="15"/>
      <c r="E564" s="15"/>
      <c r="F564" s="15"/>
      <c r="G564" s="15"/>
      <c r="H564" s="15"/>
      <c r="I564" s="15"/>
      <c r="J564" s="15"/>
      <c r="K564" s="15"/>
      <c r="L564" s="15"/>
      <c r="M564" s="15"/>
      <c r="N564" s="15"/>
      <c r="O564" s="15"/>
      <c r="P564" s="15"/>
      <c r="Q564" s="15"/>
      <c r="R564" s="15"/>
    </row>
    <row r="565">
      <c r="A565" s="15"/>
      <c r="B565" s="15"/>
      <c r="C565" s="15"/>
      <c r="D565" s="15"/>
      <c r="E565" s="15"/>
      <c r="F565" s="15"/>
      <c r="G565" s="15"/>
      <c r="H565" s="15"/>
      <c r="I565" s="15"/>
      <c r="J565" s="15"/>
      <c r="K565" s="15"/>
      <c r="L565" s="15"/>
      <c r="M565" s="15"/>
      <c r="N565" s="15"/>
      <c r="O565" s="15"/>
      <c r="P565" s="15"/>
      <c r="Q565" s="15"/>
      <c r="R565" s="15"/>
    </row>
    <row r="566">
      <c r="A566" s="15"/>
      <c r="B566" s="15"/>
      <c r="C566" s="15"/>
      <c r="D566" s="15"/>
      <c r="E566" s="15"/>
      <c r="F566" s="15"/>
      <c r="G566" s="15"/>
      <c r="H566" s="15"/>
      <c r="I566" s="15"/>
      <c r="J566" s="15"/>
      <c r="K566" s="15"/>
      <c r="L566" s="15"/>
      <c r="M566" s="15"/>
      <c r="N566" s="15"/>
      <c r="O566" s="15"/>
      <c r="P566" s="15"/>
      <c r="Q566" s="15"/>
      <c r="R566" s="15"/>
    </row>
    <row r="567">
      <c r="A567" s="15"/>
      <c r="B567" s="15"/>
      <c r="C567" s="15"/>
      <c r="D567" s="15"/>
      <c r="E567" s="15"/>
      <c r="F567" s="15"/>
      <c r="G567" s="15"/>
      <c r="H567" s="15"/>
      <c r="I567" s="15"/>
      <c r="J567" s="15"/>
      <c r="K567" s="15"/>
      <c r="L567" s="15"/>
      <c r="M567" s="15"/>
      <c r="N567" s="15"/>
      <c r="O567" s="15"/>
      <c r="P567" s="15"/>
      <c r="Q567" s="15"/>
      <c r="R567" s="15"/>
    </row>
    <row r="568">
      <c r="A568" s="15"/>
      <c r="B568" s="15"/>
      <c r="C568" s="15"/>
      <c r="D568" s="15"/>
      <c r="E568" s="15"/>
      <c r="F568" s="15"/>
      <c r="G568" s="15"/>
      <c r="H568" s="15"/>
      <c r="I568" s="15"/>
      <c r="J568" s="15"/>
      <c r="K568" s="15"/>
      <c r="L568" s="15"/>
      <c r="M568" s="15"/>
      <c r="N568" s="15"/>
      <c r="O568" s="15"/>
      <c r="P568" s="15"/>
      <c r="Q568" s="15"/>
      <c r="R568" s="15"/>
    </row>
    <row r="569">
      <c r="A569" s="15"/>
      <c r="B569" s="15"/>
      <c r="C569" s="15"/>
      <c r="D569" s="15"/>
      <c r="E569" s="15"/>
      <c r="F569" s="15"/>
      <c r="G569" s="15"/>
      <c r="H569" s="15"/>
      <c r="I569" s="15"/>
      <c r="J569" s="15"/>
      <c r="K569" s="15"/>
      <c r="L569" s="15"/>
      <c r="M569" s="15"/>
      <c r="N569" s="15"/>
      <c r="O569" s="15"/>
      <c r="P569" s="15"/>
      <c r="Q569" s="15"/>
      <c r="R569" s="15"/>
    </row>
    <row r="570">
      <c r="A570" s="15"/>
      <c r="B570" s="15"/>
      <c r="C570" s="15"/>
      <c r="D570" s="15"/>
      <c r="E570" s="15"/>
      <c r="F570" s="15"/>
      <c r="G570" s="15"/>
      <c r="H570" s="15"/>
      <c r="I570" s="15"/>
      <c r="J570" s="15"/>
      <c r="K570" s="15"/>
      <c r="L570" s="15"/>
      <c r="M570" s="15"/>
      <c r="N570" s="15"/>
      <c r="O570" s="15"/>
      <c r="P570" s="15"/>
      <c r="Q570" s="15"/>
      <c r="R570" s="15"/>
    </row>
    <row r="571">
      <c r="A571" s="15"/>
      <c r="B571" s="15"/>
      <c r="C571" s="15"/>
      <c r="D571" s="15"/>
      <c r="E571" s="15"/>
      <c r="F571" s="15"/>
      <c r="G571" s="15"/>
      <c r="H571" s="15"/>
      <c r="I571" s="15"/>
      <c r="J571" s="15"/>
      <c r="K571" s="15"/>
      <c r="L571" s="15"/>
      <c r="M571" s="15"/>
      <c r="N571" s="15"/>
      <c r="O571" s="15"/>
      <c r="P571" s="15"/>
      <c r="Q571" s="15"/>
      <c r="R571" s="15"/>
    </row>
    <row r="572">
      <c r="A572" s="15"/>
      <c r="B572" s="15"/>
      <c r="C572" s="15"/>
      <c r="D572" s="15"/>
      <c r="E572" s="15"/>
      <c r="F572" s="15"/>
      <c r="G572" s="15"/>
      <c r="H572" s="15"/>
      <c r="I572" s="15"/>
      <c r="J572" s="15"/>
      <c r="K572" s="15"/>
      <c r="L572" s="15"/>
      <c r="M572" s="15"/>
      <c r="N572" s="15"/>
      <c r="O572" s="15"/>
      <c r="P572" s="15"/>
      <c r="Q572" s="15"/>
      <c r="R572" s="15"/>
    </row>
    <row r="573">
      <c r="A573" s="15"/>
      <c r="B573" s="15"/>
      <c r="C573" s="15"/>
      <c r="D573" s="15"/>
      <c r="E573" s="15"/>
      <c r="F573" s="15"/>
      <c r="G573" s="15"/>
      <c r="H573" s="15"/>
      <c r="I573" s="15"/>
      <c r="J573" s="15"/>
      <c r="K573" s="15"/>
      <c r="L573" s="15"/>
      <c r="M573" s="15"/>
      <c r="N573" s="15"/>
      <c r="O573" s="15"/>
      <c r="P573" s="15"/>
      <c r="Q573" s="15"/>
      <c r="R573" s="15"/>
    </row>
    <row r="574">
      <c r="A574" s="15"/>
      <c r="B574" s="15"/>
      <c r="C574" s="15"/>
      <c r="D574" s="15"/>
      <c r="E574" s="15"/>
      <c r="F574" s="15"/>
      <c r="G574" s="15"/>
      <c r="H574" s="15"/>
      <c r="I574" s="15"/>
      <c r="J574" s="15"/>
      <c r="K574" s="15"/>
      <c r="L574" s="15"/>
      <c r="M574" s="15"/>
      <c r="N574" s="15"/>
      <c r="O574" s="15"/>
      <c r="P574" s="15"/>
      <c r="Q574" s="15"/>
      <c r="R574" s="15"/>
    </row>
    <row r="575">
      <c r="A575" s="15"/>
      <c r="B575" s="15"/>
      <c r="C575" s="15"/>
      <c r="D575" s="15"/>
      <c r="E575" s="15"/>
      <c r="F575" s="15"/>
      <c r="G575" s="15"/>
      <c r="H575" s="15"/>
      <c r="I575" s="15"/>
      <c r="J575" s="15"/>
      <c r="K575" s="15"/>
      <c r="L575" s="15"/>
      <c r="M575" s="15"/>
      <c r="N575" s="15"/>
      <c r="O575" s="15"/>
      <c r="P575" s="15"/>
      <c r="Q575" s="15"/>
      <c r="R575" s="15"/>
    </row>
    <row r="576">
      <c r="A576" s="15"/>
      <c r="B576" s="15"/>
      <c r="C576" s="15"/>
      <c r="D576" s="15"/>
      <c r="E576" s="15"/>
      <c r="F576" s="15"/>
      <c r="G576" s="15"/>
      <c r="H576" s="15"/>
      <c r="I576" s="15"/>
      <c r="J576" s="15"/>
      <c r="K576" s="15"/>
      <c r="L576" s="15"/>
      <c r="M576" s="15"/>
      <c r="N576" s="15"/>
      <c r="O576" s="15"/>
      <c r="P576" s="15"/>
      <c r="Q576" s="15"/>
      <c r="R576" s="15"/>
    </row>
    <row r="577">
      <c r="A577" s="15"/>
      <c r="B577" s="15"/>
      <c r="C577" s="15"/>
      <c r="D577" s="15"/>
      <c r="E577" s="15"/>
      <c r="F577" s="15"/>
      <c r="G577" s="15"/>
      <c r="H577" s="15"/>
      <c r="I577" s="15"/>
      <c r="J577" s="15"/>
      <c r="K577" s="15"/>
      <c r="L577" s="15"/>
      <c r="M577" s="15"/>
      <c r="N577" s="15"/>
      <c r="O577" s="15"/>
      <c r="P577" s="15"/>
      <c r="Q577" s="15"/>
      <c r="R577" s="15"/>
    </row>
    <row r="578">
      <c r="A578" s="15"/>
      <c r="B578" s="15"/>
      <c r="C578" s="15"/>
      <c r="D578" s="15"/>
      <c r="E578" s="15"/>
      <c r="F578" s="15"/>
      <c r="G578" s="15"/>
      <c r="H578" s="15"/>
      <c r="I578" s="15"/>
      <c r="J578" s="15"/>
      <c r="K578" s="15"/>
      <c r="L578" s="15"/>
      <c r="M578" s="15"/>
      <c r="N578" s="15"/>
      <c r="O578" s="15"/>
      <c r="P578" s="15"/>
      <c r="Q578" s="15"/>
      <c r="R578" s="15"/>
    </row>
    <row r="579">
      <c r="A579" s="15"/>
      <c r="B579" s="15"/>
      <c r="C579" s="15"/>
      <c r="D579" s="15"/>
      <c r="E579" s="15"/>
      <c r="F579" s="15"/>
      <c r="G579" s="15"/>
      <c r="H579" s="15"/>
      <c r="I579" s="15"/>
      <c r="J579" s="15"/>
      <c r="K579" s="15"/>
      <c r="L579" s="15"/>
      <c r="M579" s="15"/>
      <c r="N579" s="15"/>
      <c r="O579" s="15"/>
      <c r="P579" s="15"/>
      <c r="Q579" s="15"/>
      <c r="R579" s="15"/>
    </row>
    <row r="580">
      <c r="A580" s="15"/>
      <c r="B580" s="15"/>
      <c r="C580" s="15"/>
      <c r="D580" s="15"/>
      <c r="E580" s="15"/>
      <c r="F580" s="15"/>
      <c r="G580" s="15"/>
      <c r="H580" s="15"/>
      <c r="I580" s="15"/>
      <c r="J580" s="15"/>
      <c r="K580" s="15"/>
      <c r="L580" s="15"/>
      <c r="M580" s="15"/>
      <c r="N580" s="15"/>
      <c r="O580" s="15"/>
      <c r="P580" s="15"/>
      <c r="Q580" s="15"/>
      <c r="R580" s="15"/>
    </row>
    <row r="581">
      <c r="A581" s="15"/>
      <c r="B581" s="15"/>
      <c r="C581" s="15"/>
      <c r="D581" s="15"/>
      <c r="E581" s="15"/>
      <c r="F581" s="15"/>
      <c r="G581" s="15"/>
      <c r="H581" s="15"/>
      <c r="I581" s="15"/>
      <c r="J581" s="15"/>
      <c r="K581" s="15"/>
      <c r="L581" s="15"/>
      <c r="M581" s="15"/>
      <c r="N581" s="15"/>
      <c r="O581" s="15"/>
      <c r="P581" s="15"/>
      <c r="Q581" s="15"/>
      <c r="R581" s="15"/>
    </row>
    <row r="582">
      <c r="A582" s="15"/>
      <c r="B582" s="15"/>
      <c r="C582" s="15"/>
      <c r="D582" s="15"/>
      <c r="E582" s="15"/>
      <c r="F582" s="15"/>
      <c r="G582" s="15"/>
      <c r="H582" s="15"/>
      <c r="I582" s="15"/>
      <c r="J582" s="15"/>
      <c r="K582" s="15"/>
      <c r="L582" s="15"/>
      <c r="M582" s="15"/>
      <c r="N582" s="15"/>
      <c r="O582" s="15"/>
      <c r="P582" s="15"/>
      <c r="Q582" s="15"/>
      <c r="R582" s="15"/>
    </row>
    <row r="583">
      <c r="A583" s="15"/>
      <c r="B583" s="15"/>
      <c r="C583" s="15"/>
      <c r="D583" s="15"/>
      <c r="E583" s="15"/>
      <c r="F583" s="15"/>
      <c r="G583" s="15"/>
      <c r="H583" s="15"/>
      <c r="I583" s="15"/>
      <c r="J583" s="15"/>
      <c r="K583" s="15"/>
      <c r="L583" s="15"/>
      <c r="M583" s="15"/>
      <c r="N583" s="15"/>
      <c r="O583" s="15"/>
      <c r="P583" s="15"/>
      <c r="Q583" s="15"/>
      <c r="R583" s="15"/>
    </row>
    <row r="584">
      <c r="A584" s="15"/>
      <c r="B584" s="15"/>
      <c r="C584" s="15"/>
      <c r="D584" s="15"/>
      <c r="E584" s="15"/>
      <c r="F584" s="15"/>
      <c r="G584" s="15"/>
      <c r="H584" s="15"/>
      <c r="I584" s="15"/>
      <c r="J584" s="15"/>
      <c r="K584" s="15"/>
      <c r="L584" s="15"/>
      <c r="M584" s="15"/>
      <c r="N584" s="15"/>
      <c r="O584" s="15"/>
      <c r="P584" s="15"/>
      <c r="Q584" s="15"/>
      <c r="R584" s="15"/>
    </row>
    <row r="585">
      <c r="A585" s="15"/>
      <c r="B585" s="15"/>
      <c r="C585" s="15"/>
      <c r="D585" s="15"/>
      <c r="E585" s="15"/>
      <c r="F585" s="15"/>
      <c r="G585" s="15"/>
      <c r="H585" s="15"/>
      <c r="I585" s="15"/>
      <c r="J585" s="15"/>
      <c r="K585" s="15"/>
      <c r="L585" s="15"/>
      <c r="M585" s="15"/>
      <c r="N585" s="15"/>
      <c r="O585" s="15"/>
      <c r="P585" s="15"/>
      <c r="Q585" s="15"/>
      <c r="R585" s="15"/>
    </row>
    <row r="586">
      <c r="A586" s="15"/>
      <c r="B586" s="15"/>
      <c r="C586" s="15"/>
      <c r="D586" s="15"/>
      <c r="E586" s="15"/>
      <c r="F586" s="15"/>
      <c r="G586" s="15"/>
      <c r="H586" s="15"/>
      <c r="I586" s="15"/>
      <c r="J586" s="15"/>
      <c r="K586" s="15"/>
      <c r="L586" s="15"/>
      <c r="M586" s="15"/>
      <c r="N586" s="15"/>
      <c r="O586" s="15"/>
      <c r="P586" s="15"/>
      <c r="Q586" s="15"/>
      <c r="R586" s="15"/>
    </row>
    <row r="587">
      <c r="A587" s="15"/>
      <c r="B587" s="15"/>
      <c r="C587" s="15"/>
      <c r="D587" s="15"/>
      <c r="E587" s="15"/>
      <c r="F587" s="15"/>
      <c r="G587" s="15"/>
      <c r="H587" s="15"/>
      <c r="I587" s="15"/>
      <c r="J587" s="15"/>
      <c r="K587" s="15"/>
      <c r="L587" s="15"/>
      <c r="M587" s="15"/>
      <c r="N587" s="15"/>
      <c r="O587" s="15"/>
      <c r="P587" s="15"/>
      <c r="Q587" s="15"/>
      <c r="R587" s="15"/>
    </row>
    <row r="588">
      <c r="A588" s="15"/>
      <c r="B588" s="15"/>
      <c r="C588" s="15"/>
      <c r="D588" s="15"/>
      <c r="E588" s="15"/>
      <c r="F588" s="15"/>
      <c r="G588" s="15"/>
      <c r="H588" s="15"/>
      <c r="I588" s="15"/>
      <c r="J588" s="15"/>
      <c r="K588" s="15"/>
      <c r="L588" s="15"/>
      <c r="M588" s="15"/>
      <c r="N588" s="15"/>
      <c r="O588" s="15"/>
      <c r="P588" s="15"/>
      <c r="Q588" s="15"/>
      <c r="R588" s="15"/>
    </row>
    <row r="589">
      <c r="A589" s="15"/>
      <c r="B589" s="15"/>
      <c r="C589" s="15"/>
      <c r="D589" s="15"/>
      <c r="E589" s="15"/>
      <c r="F589" s="15"/>
      <c r="G589" s="15"/>
      <c r="H589" s="15"/>
      <c r="I589" s="15"/>
      <c r="J589" s="15"/>
      <c r="K589" s="15"/>
      <c r="L589" s="15"/>
      <c r="M589" s="15"/>
      <c r="N589" s="15"/>
      <c r="O589" s="15"/>
      <c r="P589" s="15"/>
      <c r="Q589" s="15"/>
      <c r="R589" s="15"/>
    </row>
    <row r="590">
      <c r="A590" s="15"/>
      <c r="B590" s="15"/>
      <c r="C590" s="15"/>
      <c r="D590" s="15"/>
      <c r="E590" s="15"/>
      <c r="F590" s="15"/>
      <c r="G590" s="15"/>
      <c r="H590" s="15"/>
      <c r="I590" s="15"/>
      <c r="J590" s="15"/>
      <c r="K590" s="15"/>
      <c r="L590" s="15"/>
      <c r="M590" s="15"/>
      <c r="N590" s="15"/>
      <c r="O590" s="15"/>
      <c r="P590" s="15"/>
      <c r="Q590" s="15"/>
      <c r="R590" s="15"/>
    </row>
    <row r="591">
      <c r="A591" s="15"/>
      <c r="B591" s="15"/>
      <c r="C591" s="15"/>
      <c r="D591" s="15"/>
      <c r="E591" s="15"/>
      <c r="F591" s="15"/>
      <c r="G591" s="15"/>
      <c r="H591" s="15"/>
      <c r="I591" s="15"/>
      <c r="J591" s="15"/>
      <c r="K591" s="15"/>
      <c r="L591" s="15"/>
      <c r="M591" s="15"/>
      <c r="N591" s="15"/>
      <c r="O591" s="15"/>
      <c r="P591" s="15"/>
      <c r="Q591" s="15"/>
      <c r="R591" s="15"/>
    </row>
    <row r="592">
      <c r="A592" s="15"/>
      <c r="B592" s="15"/>
      <c r="C592" s="15"/>
      <c r="D592" s="15"/>
      <c r="E592" s="15"/>
      <c r="F592" s="15"/>
      <c r="G592" s="15"/>
      <c r="H592" s="15"/>
      <c r="I592" s="15"/>
      <c r="J592" s="15"/>
      <c r="K592" s="15"/>
      <c r="L592" s="15"/>
      <c r="M592" s="15"/>
      <c r="N592" s="15"/>
      <c r="O592" s="15"/>
      <c r="P592" s="15"/>
      <c r="Q592" s="15"/>
      <c r="R592" s="15"/>
    </row>
    <row r="593">
      <c r="A593" s="15"/>
      <c r="B593" s="15"/>
      <c r="C593" s="15"/>
      <c r="D593" s="15"/>
      <c r="E593" s="15"/>
      <c r="F593" s="15"/>
      <c r="G593" s="15"/>
      <c r="H593" s="15"/>
      <c r="I593" s="15"/>
      <c r="J593" s="15"/>
      <c r="K593" s="15"/>
      <c r="L593" s="15"/>
      <c r="M593" s="15"/>
      <c r="N593" s="15"/>
      <c r="O593" s="15"/>
      <c r="P593" s="15"/>
      <c r="Q593" s="15"/>
      <c r="R593" s="15"/>
    </row>
    <row r="594">
      <c r="A594" s="15"/>
      <c r="B594" s="15"/>
      <c r="C594" s="15"/>
      <c r="D594" s="15"/>
      <c r="E594" s="15"/>
      <c r="F594" s="15"/>
      <c r="G594" s="15"/>
      <c r="H594" s="15"/>
      <c r="I594" s="15"/>
      <c r="J594" s="15"/>
      <c r="K594" s="15"/>
      <c r="L594" s="15"/>
      <c r="M594" s="15"/>
      <c r="N594" s="15"/>
      <c r="O594" s="15"/>
      <c r="P594" s="15"/>
      <c r="Q594" s="15"/>
      <c r="R594" s="15"/>
    </row>
    <row r="595">
      <c r="A595" s="15"/>
      <c r="B595" s="15"/>
      <c r="C595" s="15"/>
      <c r="D595" s="15"/>
      <c r="E595" s="15"/>
      <c r="F595" s="15"/>
      <c r="G595" s="15"/>
      <c r="H595" s="15"/>
      <c r="I595" s="15"/>
      <c r="J595" s="15"/>
      <c r="K595" s="15"/>
      <c r="L595" s="15"/>
      <c r="M595" s="15"/>
      <c r="N595" s="15"/>
      <c r="O595" s="15"/>
      <c r="P595" s="15"/>
      <c r="Q595" s="15"/>
      <c r="R595" s="15"/>
    </row>
    <row r="596">
      <c r="A596" s="15"/>
      <c r="B596" s="15"/>
      <c r="C596" s="15"/>
      <c r="D596" s="15"/>
      <c r="E596" s="15"/>
      <c r="F596" s="15"/>
      <c r="G596" s="15"/>
      <c r="H596" s="15"/>
      <c r="I596" s="15"/>
      <c r="J596" s="15"/>
      <c r="K596" s="15"/>
      <c r="L596" s="15"/>
      <c r="M596" s="15"/>
      <c r="N596" s="15"/>
      <c r="O596" s="15"/>
      <c r="P596" s="15"/>
      <c r="Q596" s="15"/>
      <c r="R596" s="15"/>
    </row>
    <row r="597">
      <c r="A597" s="15"/>
      <c r="B597" s="15"/>
      <c r="C597" s="15"/>
      <c r="D597" s="15"/>
      <c r="E597" s="15"/>
      <c r="F597" s="15"/>
      <c r="G597" s="15"/>
      <c r="H597" s="15"/>
      <c r="I597" s="15"/>
      <c r="J597" s="15"/>
      <c r="K597" s="15"/>
      <c r="L597" s="15"/>
      <c r="M597" s="15"/>
      <c r="N597" s="15"/>
      <c r="O597" s="15"/>
      <c r="P597" s="15"/>
      <c r="Q597" s="15"/>
      <c r="R597" s="15"/>
    </row>
    <row r="598">
      <c r="A598" s="15"/>
      <c r="B598" s="15"/>
      <c r="C598" s="15"/>
      <c r="D598" s="15"/>
      <c r="E598" s="15"/>
      <c r="F598" s="15"/>
      <c r="G598" s="15"/>
      <c r="H598" s="15"/>
      <c r="I598" s="15"/>
      <c r="J598" s="15"/>
      <c r="K598" s="15"/>
      <c r="L598" s="15"/>
      <c r="M598" s="15"/>
      <c r="N598" s="15"/>
      <c r="O598" s="15"/>
      <c r="P598" s="15"/>
      <c r="Q598" s="15"/>
      <c r="R598" s="15"/>
    </row>
    <row r="599">
      <c r="A599" s="15"/>
      <c r="B599" s="15"/>
      <c r="C599" s="15"/>
      <c r="D599" s="15"/>
      <c r="E599" s="15"/>
      <c r="F599" s="15"/>
      <c r="G599" s="15"/>
      <c r="H599" s="15"/>
      <c r="I599" s="15"/>
      <c r="J599" s="15"/>
      <c r="K599" s="15"/>
      <c r="L599" s="15"/>
      <c r="M599" s="15"/>
      <c r="N599" s="15"/>
      <c r="O599" s="15"/>
      <c r="P599" s="15"/>
      <c r="Q599" s="15"/>
      <c r="R599" s="15"/>
    </row>
    <row r="600">
      <c r="A600" s="15"/>
      <c r="B600" s="15"/>
      <c r="C600" s="15"/>
      <c r="D600" s="15"/>
      <c r="E600" s="15"/>
      <c r="F600" s="15"/>
      <c r="G600" s="15"/>
      <c r="H600" s="15"/>
      <c r="I600" s="15"/>
      <c r="J600" s="15"/>
      <c r="K600" s="15"/>
      <c r="L600" s="15"/>
      <c r="M600" s="15"/>
      <c r="N600" s="15"/>
      <c r="O600" s="15"/>
      <c r="P600" s="15"/>
      <c r="Q600" s="15"/>
      <c r="R600" s="15"/>
    </row>
    <row r="601">
      <c r="A601" s="15"/>
      <c r="B601" s="15"/>
      <c r="C601" s="15"/>
      <c r="D601" s="15"/>
      <c r="E601" s="15"/>
      <c r="F601" s="15"/>
      <c r="G601" s="15"/>
      <c r="H601" s="15"/>
      <c r="I601" s="15"/>
      <c r="J601" s="15"/>
      <c r="K601" s="15"/>
      <c r="L601" s="15"/>
      <c r="M601" s="15"/>
      <c r="N601" s="15"/>
      <c r="O601" s="15"/>
      <c r="P601" s="15"/>
      <c r="Q601" s="15"/>
      <c r="R601" s="15"/>
    </row>
    <row r="602">
      <c r="A602" s="15"/>
      <c r="B602" s="15"/>
      <c r="C602" s="15"/>
      <c r="D602" s="15"/>
      <c r="E602" s="15"/>
      <c r="F602" s="15"/>
      <c r="G602" s="15"/>
      <c r="H602" s="15"/>
      <c r="I602" s="15"/>
      <c r="J602" s="15"/>
      <c r="K602" s="15"/>
      <c r="L602" s="15"/>
      <c r="M602" s="15"/>
      <c r="N602" s="15"/>
      <c r="O602" s="15"/>
      <c r="P602" s="15"/>
      <c r="Q602" s="15"/>
      <c r="R602" s="15"/>
    </row>
    <row r="603">
      <c r="A603" s="15"/>
      <c r="B603" s="15"/>
      <c r="C603" s="15"/>
      <c r="D603" s="15"/>
      <c r="E603" s="15"/>
      <c r="F603" s="15"/>
      <c r="G603" s="15"/>
      <c r="H603" s="15"/>
      <c r="I603" s="15"/>
      <c r="J603" s="15"/>
      <c r="K603" s="15"/>
      <c r="L603" s="15"/>
      <c r="M603" s="15"/>
      <c r="N603" s="15"/>
      <c r="O603" s="15"/>
      <c r="P603" s="15"/>
      <c r="Q603" s="15"/>
      <c r="R603" s="15"/>
    </row>
    <row r="604">
      <c r="A604" s="15"/>
      <c r="B604" s="15"/>
      <c r="C604" s="15"/>
      <c r="D604" s="15"/>
      <c r="E604" s="15"/>
      <c r="F604" s="15"/>
      <c r="G604" s="15"/>
      <c r="H604" s="15"/>
      <c r="I604" s="15"/>
      <c r="J604" s="15"/>
      <c r="K604" s="15"/>
      <c r="L604" s="15"/>
      <c r="M604" s="15"/>
      <c r="N604" s="15"/>
      <c r="O604" s="15"/>
      <c r="P604" s="15"/>
      <c r="Q604" s="15"/>
      <c r="R604" s="15"/>
    </row>
    <row r="605">
      <c r="A605" s="15"/>
      <c r="B605" s="15"/>
      <c r="C605" s="15"/>
      <c r="D605" s="15"/>
      <c r="E605" s="15"/>
      <c r="F605" s="15"/>
      <c r="G605" s="15"/>
      <c r="H605" s="15"/>
      <c r="I605" s="15"/>
      <c r="J605" s="15"/>
      <c r="K605" s="15"/>
      <c r="L605" s="15"/>
      <c r="M605" s="15"/>
      <c r="N605" s="15"/>
      <c r="O605" s="15"/>
      <c r="P605" s="15"/>
      <c r="Q605" s="15"/>
      <c r="R605" s="15"/>
    </row>
    <row r="606">
      <c r="A606" s="15"/>
      <c r="B606" s="15"/>
      <c r="C606" s="15"/>
      <c r="D606" s="15"/>
      <c r="E606" s="15"/>
      <c r="F606" s="15"/>
      <c r="G606" s="15"/>
      <c r="H606" s="15"/>
      <c r="I606" s="15"/>
      <c r="J606" s="15"/>
      <c r="K606" s="15"/>
      <c r="L606" s="15"/>
      <c r="M606" s="15"/>
      <c r="N606" s="15"/>
      <c r="O606" s="15"/>
      <c r="P606" s="15"/>
      <c r="Q606" s="15"/>
      <c r="R606" s="15"/>
    </row>
    <row r="607">
      <c r="A607" s="15"/>
      <c r="B607" s="15"/>
      <c r="C607" s="15"/>
      <c r="D607" s="15"/>
      <c r="E607" s="15"/>
      <c r="F607" s="15"/>
      <c r="G607" s="15"/>
      <c r="H607" s="15"/>
      <c r="I607" s="15"/>
      <c r="J607" s="15"/>
      <c r="K607" s="15"/>
      <c r="L607" s="15"/>
      <c r="M607" s="15"/>
      <c r="N607" s="15"/>
      <c r="O607" s="15"/>
      <c r="P607" s="15"/>
      <c r="Q607" s="15"/>
      <c r="R607" s="15"/>
    </row>
    <row r="608">
      <c r="A608" s="15"/>
      <c r="B608" s="15"/>
      <c r="C608" s="15"/>
      <c r="D608" s="15"/>
      <c r="E608" s="15"/>
      <c r="F608" s="15"/>
      <c r="G608" s="15"/>
      <c r="H608" s="15"/>
      <c r="I608" s="15"/>
      <c r="J608" s="15"/>
      <c r="K608" s="15"/>
      <c r="L608" s="15"/>
      <c r="M608" s="15"/>
      <c r="N608" s="15"/>
      <c r="O608" s="15"/>
      <c r="P608" s="15"/>
      <c r="Q608" s="15"/>
      <c r="R608" s="15"/>
    </row>
    <row r="609">
      <c r="A609" s="15"/>
      <c r="B609" s="15"/>
      <c r="C609" s="15"/>
      <c r="D609" s="15"/>
      <c r="E609" s="15"/>
      <c r="F609" s="15"/>
      <c r="G609" s="15"/>
      <c r="H609" s="15"/>
      <c r="I609" s="15"/>
      <c r="J609" s="15"/>
      <c r="K609" s="15"/>
      <c r="L609" s="15"/>
      <c r="M609" s="15"/>
      <c r="N609" s="15"/>
      <c r="O609" s="15"/>
      <c r="P609" s="15"/>
      <c r="Q609" s="15"/>
      <c r="R609" s="15"/>
    </row>
    <row r="610">
      <c r="A610" s="15"/>
      <c r="B610" s="15"/>
      <c r="C610" s="15"/>
      <c r="D610" s="15"/>
      <c r="E610" s="15"/>
      <c r="F610" s="15"/>
      <c r="G610" s="15"/>
      <c r="H610" s="15"/>
      <c r="I610" s="15"/>
      <c r="J610" s="15"/>
      <c r="K610" s="15"/>
      <c r="L610" s="15"/>
      <c r="M610" s="15"/>
      <c r="N610" s="15"/>
      <c r="O610" s="15"/>
      <c r="P610" s="15"/>
      <c r="Q610" s="15"/>
      <c r="R610" s="15"/>
    </row>
    <row r="611">
      <c r="A611" s="15"/>
      <c r="B611" s="15"/>
      <c r="C611" s="15"/>
      <c r="D611" s="15"/>
      <c r="E611" s="15"/>
      <c r="F611" s="15"/>
      <c r="G611" s="15"/>
      <c r="H611" s="15"/>
      <c r="I611" s="15"/>
      <c r="J611" s="15"/>
      <c r="K611" s="15"/>
      <c r="L611" s="15"/>
      <c r="M611" s="15"/>
      <c r="N611" s="15"/>
      <c r="O611" s="15"/>
      <c r="P611" s="15"/>
      <c r="Q611" s="15"/>
      <c r="R611" s="15"/>
    </row>
    <row r="612">
      <c r="A612" s="15"/>
      <c r="B612" s="15"/>
      <c r="C612" s="15"/>
      <c r="D612" s="15"/>
      <c r="E612" s="15"/>
      <c r="F612" s="15"/>
      <c r="G612" s="15"/>
      <c r="H612" s="15"/>
      <c r="I612" s="15"/>
      <c r="J612" s="15"/>
      <c r="K612" s="15"/>
      <c r="L612" s="15"/>
      <c r="M612" s="15"/>
      <c r="N612" s="15"/>
      <c r="O612" s="15"/>
      <c r="P612" s="15"/>
      <c r="Q612" s="15"/>
      <c r="R612" s="15"/>
    </row>
    <row r="613">
      <c r="A613" s="15"/>
      <c r="B613" s="15"/>
      <c r="C613" s="15"/>
      <c r="D613" s="15"/>
      <c r="E613" s="15"/>
      <c r="F613" s="15"/>
      <c r="G613" s="15"/>
      <c r="H613" s="15"/>
      <c r="I613" s="15"/>
      <c r="J613" s="15"/>
      <c r="K613" s="15"/>
      <c r="L613" s="15"/>
      <c r="M613" s="15"/>
      <c r="N613" s="15"/>
      <c r="O613" s="15"/>
      <c r="P613" s="15"/>
      <c r="Q613" s="15"/>
      <c r="R613" s="15"/>
    </row>
    <row r="614">
      <c r="A614" s="15"/>
      <c r="B614" s="15"/>
      <c r="C614" s="15"/>
      <c r="D614" s="15"/>
      <c r="E614" s="15"/>
      <c r="F614" s="15"/>
      <c r="G614" s="15"/>
      <c r="H614" s="15"/>
      <c r="I614" s="15"/>
      <c r="J614" s="15"/>
      <c r="K614" s="15"/>
      <c r="L614" s="15"/>
      <c r="M614" s="15"/>
      <c r="N614" s="15"/>
      <c r="O614" s="15"/>
      <c r="P614" s="15"/>
      <c r="Q614" s="15"/>
      <c r="R614" s="15"/>
    </row>
    <row r="615">
      <c r="A615" s="15"/>
      <c r="B615" s="15"/>
      <c r="C615" s="15"/>
      <c r="D615" s="15"/>
      <c r="E615" s="15"/>
      <c r="F615" s="15"/>
      <c r="G615" s="15"/>
      <c r="H615" s="15"/>
      <c r="I615" s="15"/>
      <c r="J615" s="15"/>
      <c r="K615" s="15"/>
      <c r="L615" s="15"/>
      <c r="M615" s="15"/>
      <c r="N615" s="15"/>
      <c r="O615" s="15"/>
      <c r="P615" s="15"/>
      <c r="Q615" s="15"/>
      <c r="R615" s="15"/>
    </row>
    <row r="616">
      <c r="A616" s="15"/>
      <c r="B616" s="15"/>
      <c r="C616" s="15"/>
      <c r="D616" s="15"/>
      <c r="E616" s="15"/>
      <c r="F616" s="15"/>
      <c r="G616" s="15"/>
      <c r="H616" s="15"/>
      <c r="I616" s="15"/>
      <c r="J616" s="15"/>
      <c r="K616" s="15"/>
      <c r="L616" s="15"/>
      <c r="M616" s="15"/>
      <c r="N616" s="15"/>
      <c r="O616" s="15"/>
      <c r="P616" s="15"/>
      <c r="Q616" s="15"/>
      <c r="R616" s="15"/>
    </row>
    <row r="617">
      <c r="A617" s="15"/>
      <c r="B617" s="15"/>
      <c r="C617" s="15"/>
      <c r="D617" s="15"/>
      <c r="E617" s="15"/>
      <c r="F617" s="15"/>
      <c r="G617" s="15"/>
      <c r="H617" s="15"/>
      <c r="I617" s="15"/>
      <c r="J617" s="15"/>
      <c r="K617" s="15"/>
      <c r="L617" s="15"/>
      <c r="M617" s="15"/>
      <c r="N617" s="15"/>
      <c r="O617" s="15"/>
      <c r="P617" s="15"/>
      <c r="Q617" s="15"/>
      <c r="R617" s="15"/>
    </row>
    <row r="618">
      <c r="A618" s="15"/>
      <c r="B618" s="15"/>
      <c r="C618" s="15"/>
      <c r="D618" s="15"/>
      <c r="E618" s="15"/>
      <c r="F618" s="15"/>
      <c r="G618" s="15"/>
      <c r="H618" s="15"/>
      <c r="I618" s="15"/>
      <c r="J618" s="15"/>
      <c r="K618" s="15"/>
      <c r="L618" s="15"/>
      <c r="M618" s="15"/>
      <c r="N618" s="15"/>
      <c r="O618" s="15"/>
      <c r="P618" s="15"/>
      <c r="Q618" s="15"/>
      <c r="R618" s="15"/>
    </row>
    <row r="619">
      <c r="A619" s="15"/>
      <c r="B619" s="15"/>
      <c r="C619" s="15"/>
      <c r="D619" s="15"/>
      <c r="E619" s="15"/>
      <c r="F619" s="15"/>
      <c r="G619" s="15"/>
      <c r="H619" s="15"/>
      <c r="I619" s="15"/>
      <c r="J619" s="15"/>
      <c r="K619" s="15"/>
      <c r="L619" s="15"/>
      <c r="M619" s="15"/>
      <c r="N619" s="15"/>
      <c r="O619" s="15"/>
      <c r="P619" s="15"/>
      <c r="Q619" s="15"/>
      <c r="R619" s="15"/>
    </row>
    <row r="620">
      <c r="A620" s="15"/>
      <c r="B620" s="15"/>
      <c r="C620" s="15"/>
      <c r="D620" s="15"/>
      <c r="E620" s="15"/>
      <c r="F620" s="15"/>
      <c r="G620" s="15"/>
      <c r="H620" s="15"/>
      <c r="I620" s="15"/>
      <c r="J620" s="15"/>
      <c r="K620" s="15"/>
      <c r="L620" s="15"/>
      <c r="M620" s="15"/>
      <c r="N620" s="15"/>
      <c r="O620" s="15"/>
      <c r="P620" s="15"/>
      <c r="Q620" s="15"/>
      <c r="R620" s="15"/>
    </row>
    <row r="621">
      <c r="A621" s="15"/>
      <c r="B621" s="15"/>
      <c r="C621" s="15"/>
      <c r="D621" s="15"/>
      <c r="E621" s="15"/>
      <c r="F621" s="15"/>
      <c r="G621" s="15"/>
      <c r="H621" s="15"/>
      <c r="I621" s="15"/>
      <c r="J621" s="15"/>
      <c r="K621" s="15"/>
      <c r="L621" s="15"/>
      <c r="M621" s="15"/>
      <c r="N621" s="15"/>
      <c r="O621" s="15"/>
      <c r="P621" s="15"/>
      <c r="Q621" s="15"/>
      <c r="R621" s="15"/>
    </row>
    <row r="622">
      <c r="A622" s="15"/>
      <c r="B622" s="15"/>
      <c r="C622" s="15"/>
      <c r="D622" s="15"/>
      <c r="E622" s="15"/>
      <c r="F622" s="15"/>
      <c r="G622" s="15"/>
      <c r="H622" s="15"/>
      <c r="I622" s="15"/>
      <c r="J622" s="15"/>
      <c r="K622" s="15"/>
      <c r="L622" s="15"/>
      <c r="M622" s="15"/>
      <c r="N622" s="15"/>
      <c r="O622" s="15"/>
      <c r="P622" s="15"/>
      <c r="Q622" s="15"/>
      <c r="R622" s="15"/>
    </row>
    <row r="623">
      <c r="A623" s="15"/>
      <c r="B623" s="15"/>
      <c r="C623" s="15"/>
      <c r="D623" s="15"/>
      <c r="E623" s="15"/>
      <c r="F623" s="15"/>
      <c r="G623" s="15"/>
      <c r="H623" s="15"/>
      <c r="I623" s="15"/>
      <c r="J623" s="15"/>
      <c r="K623" s="15"/>
      <c r="L623" s="15"/>
      <c r="M623" s="15"/>
      <c r="N623" s="15"/>
      <c r="O623" s="15"/>
      <c r="P623" s="15"/>
      <c r="Q623" s="15"/>
      <c r="R623" s="15"/>
    </row>
    <row r="624">
      <c r="A624" s="15"/>
      <c r="B624" s="15"/>
      <c r="C624" s="15"/>
      <c r="D624" s="15"/>
      <c r="E624" s="15"/>
      <c r="F624" s="15"/>
      <c r="G624" s="15"/>
      <c r="H624" s="15"/>
      <c r="I624" s="15"/>
      <c r="J624" s="15"/>
      <c r="K624" s="15"/>
      <c r="L624" s="15"/>
      <c r="M624" s="15"/>
      <c r="N624" s="15"/>
      <c r="O624" s="15"/>
      <c r="P624" s="15"/>
      <c r="Q624" s="15"/>
      <c r="R624" s="15"/>
    </row>
    <row r="625">
      <c r="A625" s="15"/>
      <c r="B625" s="15"/>
      <c r="C625" s="15"/>
      <c r="D625" s="15"/>
      <c r="E625" s="15"/>
      <c r="F625" s="15"/>
      <c r="G625" s="15"/>
      <c r="H625" s="15"/>
      <c r="I625" s="15"/>
      <c r="J625" s="15"/>
      <c r="K625" s="15"/>
      <c r="L625" s="15"/>
      <c r="M625" s="15"/>
      <c r="N625" s="15"/>
      <c r="O625" s="15"/>
      <c r="P625" s="15"/>
      <c r="Q625" s="15"/>
      <c r="R625" s="15"/>
    </row>
    <row r="626">
      <c r="A626" s="15"/>
      <c r="B626" s="15"/>
      <c r="C626" s="15"/>
      <c r="D626" s="15"/>
      <c r="E626" s="15"/>
      <c r="F626" s="15"/>
      <c r="G626" s="15"/>
      <c r="H626" s="15"/>
      <c r="I626" s="15"/>
      <c r="J626" s="15"/>
      <c r="K626" s="15"/>
      <c r="L626" s="15"/>
      <c r="M626" s="15"/>
      <c r="N626" s="15"/>
      <c r="O626" s="15"/>
      <c r="P626" s="15"/>
      <c r="Q626" s="15"/>
      <c r="R626" s="15"/>
    </row>
    <row r="627">
      <c r="A627" s="15"/>
      <c r="B627" s="15"/>
      <c r="C627" s="15"/>
      <c r="D627" s="15"/>
      <c r="E627" s="15"/>
      <c r="F627" s="15"/>
      <c r="G627" s="15"/>
      <c r="H627" s="15"/>
      <c r="I627" s="15"/>
      <c r="J627" s="15"/>
      <c r="K627" s="15"/>
      <c r="L627" s="15"/>
      <c r="M627" s="15"/>
      <c r="N627" s="15"/>
      <c r="O627" s="15"/>
      <c r="P627" s="15"/>
      <c r="Q627" s="15"/>
      <c r="R627" s="15"/>
    </row>
    <row r="628">
      <c r="A628" s="15"/>
      <c r="B628" s="15"/>
      <c r="C628" s="15"/>
      <c r="D628" s="15"/>
      <c r="E628" s="15"/>
      <c r="F628" s="15"/>
      <c r="G628" s="15"/>
      <c r="H628" s="15"/>
      <c r="I628" s="15"/>
      <c r="J628" s="15"/>
      <c r="K628" s="15"/>
      <c r="L628" s="15"/>
      <c r="M628" s="15"/>
      <c r="N628" s="15"/>
      <c r="O628" s="15"/>
      <c r="P628" s="15"/>
      <c r="Q628" s="15"/>
      <c r="R628" s="15"/>
    </row>
    <row r="629">
      <c r="A629" s="15"/>
      <c r="B629" s="15"/>
      <c r="C629" s="15"/>
      <c r="D629" s="15"/>
      <c r="E629" s="15"/>
      <c r="F629" s="15"/>
      <c r="G629" s="15"/>
      <c r="H629" s="15"/>
      <c r="I629" s="15"/>
      <c r="J629" s="15"/>
      <c r="K629" s="15"/>
      <c r="L629" s="15"/>
      <c r="M629" s="15"/>
      <c r="N629" s="15"/>
      <c r="O629" s="15"/>
      <c r="P629" s="15"/>
      <c r="Q629" s="15"/>
      <c r="R629" s="15"/>
    </row>
    <row r="630">
      <c r="A630" s="15"/>
      <c r="B630" s="15"/>
      <c r="C630" s="15"/>
      <c r="D630" s="15"/>
      <c r="E630" s="15"/>
      <c r="F630" s="15"/>
      <c r="G630" s="15"/>
      <c r="H630" s="15"/>
      <c r="I630" s="15"/>
      <c r="J630" s="15"/>
      <c r="K630" s="15"/>
      <c r="L630" s="15"/>
      <c r="M630" s="15"/>
      <c r="N630" s="15"/>
      <c r="O630" s="15"/>
      <c r="P630" s="15"/>
      <c r="Q630" s="15"/>
      <c r="R630" s="15"/>
    </row>
    <row r="631">
      <c r="A631" s="15"/>
      <c r="B631" s="15"/>
      <c r="C631" s="15"/>
      <c r="D631" s="15"/>
      <c r="E631" s="15"/>
      <c r="F631" s="15"/>
      <c r="G631" s="15"/>
      <c r="H631" s="15"/>
      <c r="I631" s="15"/>
      <c r="J631" s="15"/>
      <c r="K631" s="15"/>
      <c r="L631" s="15"/>
      <c r="M631" s="15"/>
      <c r="N631" s="15"/>
      <c r="O631" s="15"/>
      <c r="P631" s="15"/>
      <c r="Q631" s="15"/>
      <c r="R631" s="15"/>
    </row>
    <row r="632">
      <c r="A632" s="15"/>
      <c r="B632" s="15"/>
      <c r="C632" s="15"/>
      <c r="D632" s="15"/>
      <c r="E632" s="15"/>
      <c r="F632" s="15"/>
      <c r="G632" s="15"/>
      <c r="H632" s="15"/>
      <c r="I632" s="15"/>
      <c r="J632" s="15"/>
      <c r="K632" s="15"/>
      <c r="L632" s="15"/>
      <c r="M632" s="15"/>
      <c r="N632" s="15"/>
      <c r="O632" s="15"/>
      <c r="P632" s="15"/>
      <c r="Q632" s="15"/>
      <c r="R632" s="15"/>
    </row>
    <row r="633">
      <c r="A633" s="15"/>
      <c r="B633" s="15"/>
      <c r="C633" s="15"/>
      <c r="D633" s="15"/>
      <c r="E633" s="15"/>
      <c r="F633" s="15"/>
      <c r="G633" s="15"/>
      <c r="H633" s="15"/>
      <c r="I633" s="15"/>
      <c r="J633" s="15"/>
      <c r="K633" s="15"/>
      <c r="L633" s="15"/>
      <c r="M633" s="15"/>
      <c r="N633" s="15"/>
      <c r="O633" s="15"/>
      <c r="P633" s="15"/>
      <c r="Q633" s="15"/>
      <c r="R633" s="15"/>
    </row>
    <row r="634">
      <c r="A634" s="15"/>
      <c r="B634" s="15"/>
      <c r="C634" s="15"/>
      <c r="D634" s="15"/>
      <c r="E634" s="15"/>
      <c r="F634" s="15"/>
      <c r="G634" s="15"/>
      <c r="H634" s="15"/>
      <c r="I634" s="15"/>
      <c r="J634" s="15"/>
      <c r="K634" s="15"/>
      <c r="L634" s="15"/>
      <c r="M634" s="15"/>
      <c r="N634" s="15"/>
      <c r="O634" s="15"/>
      <c r="P634" s="15"/>
      <c r="Q634" s="15"/>
      <c r="R634" s="15"/>
    </row>
    <row r="635">
      <c r="A635" s="15"/>
      <c r="B635" s="15"/>
      <c r="C635" s="15"/>
      <c r="D635" s="15"/>
      <c r="E635" s="15"/>
      <c r="F635" s="15"/>
      <c r="G635" s="15"/>
      <c r="H635" s="15"/>
      <c r="I635" s="15"/>
      <c r="J635" s="15"/>
      <c r="K635" s="15"/>
      <c r="L635" s="15"/>
      <c r="M635" s="15"/>
      <c r="N635" s="15"/>
      <c r="O635" s="15"/>
      <c r="P635" s="15"/>
      <c r="Q635" s="15"/>
      <c r="R635" s="15"/>
    </row>
    <row r="636">
      <c r="A636" s="15"/>
      <c r="B636" s="15"/>
      <c r="C636" s="15"/>
      <c r="D636" s="15"/>
      <c r="E636" s="15"/>
      <c r="F636" s="15"/>
      <c r="G636" s="15"/>
      <c r="H636" s="15"/>
      <c r="I636" s="15"/>
      <c r="J636" s="15"/>
      <c r="K636" s="15"/>
      <c r="L636" s="15"/>
      <c r="M636" s="15"/>
      <c r="N636" s="15"/>
      <c r="O636" s="15"/>
      <c r="P636" s="15"/>
      <c r="Q636" s="15"/>
      <c r="R636" s="15"/>
    </row>
    <row r="637">
      <c r="A637" s="15"/>
      <c r="B637" s="15"/>
      <c r="C637" s="15"/>
      <c r="D637" s="15"/>
      <c r="E637" s="15"/>
      <c r="F637" s="15"/>
      <c r="G637" s="15"/>
      <c r="H637" s="15"/>
      <c r="I637" s="15"/>
      <c r="J637" s="15"/>
      <c r="K637" s="15"/>
      <c r="L637" s="15"/>
      <c r="M637" s="15"/>
      <c r="N637" s="15"/>
      <c r="O637" s="15"/>
      <c r="P637" s="15"/>
      <c r="Q637" s="15"/>
      <c r="R637" s="15"/>
    </row>
    <row r="638">
      <c r="A638" s="15"/>
      <c r="B638" s="15"/>
      <c r="C638" s="15"/>
      <c r="D638" s="15"/>
      <c r="E638" s="15"/>
      <c r="F638" s="15"/>
      <c r="G638" s="15"/>
      <c r="H638" s="15"/>
      <c r="I638" s="15"/>
      <c r="J638" s="15"/>
      <c r="K638" s="15"/>
      <c r="L638" s="15"/>
      <c r="M638" s="15"/>
      <c r="N638" s="15"/>
      <c r="O638" s="15"/>
      <c r="P638" s="15"/>
      <c r="Q638" s="15"/>
      <c r="R638" s="15"/>
    </row>
    <row r="639">
      <c r="A639" s="15"/>
      <c r="B639" s="15"/>
      <c r="C639" s="15"/>
      <c r="D639" s="15"/>
      <c r="E639" s="15"/>
      <c r="F639" s="15"/>
      <c r="G639" s="15"/>
      <c r="H639" s="15"/>
      <c r="I639" s="15"/>
      <c r="J639" s="15"/>
      <c r="K639" s="15"/>
      <c r="L639" s="15"/>
      <c r="M639" s="15"/>
      <c r="N639" s="15"/>
      <c r="O639" s="15"/>
      <c r="P639" s="15"/>
      <c r="Q639" s="15"/>
      <c r="R639" s="15"/>
    </row>
    <row r="640">
      <c r="A640" s="15"/>
      <c r="B640" s="15"/>
      <c r="C640" s="15"/>
      <c r="D640" s="15"/>
      <c r="E640" s="15"/>
      <c r="F640" s="15"/>
      <c r="G640" s="15"/>
      <c r="H640" s="15"/>
      <c r="I640" s="15"/>
      <c r="J640" s="15"/>
      <c r="K640" s="15"/>
      <c r="L640" s="15"/>
      <c r="M640" s="15"/>
      <c r="N640" s="15"/>
      <c r="O640" s="15"/>
      <c r="P640" s="15"/>
      <c r="Q640" s="15"/>
      <c r="R640" s="15"/>
    </row>
    <row r="641">
      <c r="A641" s="15"/>
      <c r="B641" s="15"/>
      <c r="C641" s="15"/>
      <c r="D641" s="15"/>
      <c r="E641" s="15"/>
      <c r="F641" s="15"/>
      <c r="G641" s="15"/>
      <c r="H641" s="15"/>
      <c r="I641" s="15"/>
      <c r="J641" s="15"/>
      <c r="K641" s="15"/>
      <c r="L641" s="15"/>
      <c r="M641" s="15"/>
      <c r="N641" s="15"/>
      <c r="O641" s="15"/>
      <c r="P641" s="15"/>
      <c r="Q641" s="15"/>
      <c r="R641" s="15"/>
    </row>
    <row r="642">
      <c r="A642" s="15"/>
      <c r="B642" s="15"/>
      <c r="C642" s="15"/>
      <c r="D642" s="15"/>
      <c r="E642" s="15"/>
      <c r="F642" s="15"/>
      <c r="G642" s="15"/>
      <c r="H642" s="15"/>
      <c r="I642" s="15"/>
      <c r="J642" s="15"/>
      <c r="K642" s="15"/>
      <c r="L642" s="15"/>
      <c r="M642" s="15"/>
      <c r="N642" s="15"/>
      <c r="O642" s="15"/>
      <c r="P642" s="15"/>
      <c r="Q642" s="15"/>
      <c r="R642" s="15"/>
    </row>
    <row r="643">
      <c r="A643" s="15"/>
      <c r="B643" s="15"/>
      <c r="C643" s="15"/>
      <c r="D643" s="15"/>
      <c r="E643" s="15"/>
      <c r="F643" s="15"/>
      <c r="G643" s="15"/>
      <c r="H643" s="15"/>
      <c r="I643" s="15"/>
      <c r="J643" s="15"/>
      <c r="K643" s="15"/>
      <c r="L643" s="15"/>
      <c r="M643" s="15"/>
      <c r="N643" s="15"/>
      <c r="O643" s="15"/>
      <c r="P643" s="15"/>
      <c r="Q643" s="15"/>
      <c r="R643" s="15"/>
    </row>
    <row r="644">
      <c r="A644" s="15"/>
      <c r="B644" s="15"/>
      <c r="C644" s="15"/>
      <c r="D644" s="15"/>
      <c r="E644" s="15"/>
      <c r="F644" s="15"/>
      <c r="G644" s="15"/>
      <c r="H644" s="15"/>
      <c r="I644" s="15"/>
      <c r="J644" s="15"/>
      <c r="K644" s="15"/>
      <c r="L644" s="15"/>
      <c r="M644" s="15"/>
      <c r="N644" s="15"/>
      <c r="O644" s="15"/>
      <c r="P644" s="15"/>
      <c r="Q644" s="15"/>
      <c r="R644" s="15"/>
    </row>
    <row r="645">
      <c r="A645" s="15"/>
      <c r="B645" s="15"/>
      <c r="C645" s="15"/>
      <c r="D645" s="15"/>
      <c r="E645" s="15"/>
      <c r="F645" s="15"/>
      <c r="G645" s="15"/>
      <c r="H645" s="15"/>
      <c r="I645" s="15"/>
      <c r="J645" s="15"/>
      <c r="K645" s="15"/>
      <c r="L645" s="15"/>
      <c r="M645" s="15"/>
      <c r="N645" s="15"/>
      <c r="O645" s="15"/>
      <c r="P645" s="15"/>
      <c r="Q645" s="15"/>
      <c r="R645" s="15"/>
    </row>
    <row r="646">
      <c r="A646" s="15"/>
      <c r="B646" s="15"/>
      <c r="C646" s="15"/>
      <c r="D646" s="15"/>
      <c r="E646" s="15"/>
      <c r="F646" s="15"/>
      <c r="G646" s="15"/>
      <c r="H646" s="15"/>
      <c r="I646" s="15"/>
      <c r="J646" s="15"/>
      <c r="K646" s="15"/>
      <c r="L646" s="15"/>
      <c r="M646" s="15"/>
      <c r="N646" s="15"/>
      <c r="O646" s="15"/>
      <c r="P646" s="15"/>
      <c r="Q646" s="15"/>
      <c r="R646" s="15"/>
    </row>
    <row r="647">
      <c r="A647" s="15"/>
      <c r="B647" s="15"/>
      <c r="C647" s="15"/>
      <c r="D647" s="15"/>
      <c r="E647" s="15"/>
      <c r="F647" s="15"/>
      <c r="G647" s="15"/>
      <c r="H647" s="15"/>
      <c r="I647" s="15"/>
      <c r="J647" s="15"/>
      <c r="K647" s="15"/>
      <c r="L647" s="15"/>
      <c r="M647" s="15"/>
      <c r="N647" s="15"/>
      <c r="O647" s="15"/>
      <c r="P647" s="15"/>
      <c r="Q647" s="15"/>
      <c r="R647" s="15"/>
    </row>
    <row r="648">
      <c r="A648" s="15"/>
      <c r="B648" s="15"/>
      <c r="C648" s="15"/>
      <c r="D648" s="15"/>
      <c r="E648" s="15"/>
      <c r="F648" s="15"/>
      <c r="G648" s="15"/>
      <c r="H648" s="15"/>
      <c r="I648" s="15"/>
      <c r="J648" s="15"/>
      <c r="K648" s="15"/>
      <c r="L648" s="15"/>
      <c r="M648" s="15"/>
      <c r="N648" s="15"/>
      <c r="O648" s="15"/>
      <c r="P648" s="15"/>
      <c r="Q648" s="15"/>
      <c r="R648" s="15"/>
    </row>
    <row r="649">
      <c r="A649" s="15"/>
      <c r="B649" s="15"/>
      <c r="C649" s="15"/>
      <c r="D649" s="15"/>
      <c r="E649" s="15"/>
      <c r="F649" s="15"/>
      <c r="G649" s="15"/>
      <c r="H649" s="15"/>
      <c r="I649" s="15"/>
      <c r="J649" s="15"/>
      <c r="K649" s="15"/>
      <c r="L649" s="15"/>
      <c r="M649" s="15"/>
      <c r="N649" s="15"/>
      <c r="O649" s="15"/>
      <c r="P649" s="15"/>
      <c r="Q649" s="15"/>
      <c r="R649" s="15"/>
    </row>
    <row r="650">
      <c r="A650" s="15"/>
      <c r="B650" s="15"/>
      <c r="C650" s="15"/>
      <c r="D650" s="15"/>
      <c r="E650" s="15"/>
      <c r="F650" s="15"/>
      <c r="G650" s="15"/>
      <c r="H650" s="15"/>
      <c r="I650" s="15"/>
      <c r="J650" s="15"/>
      <c r="K650" s="15"/>
      <c r="L650" s="15"/>
      <c r="M650" s="15"/>
      <c r="N650" s="15"/>
      <c r="O650" s="15"/>
      <c r="P650" s="15"/>
      <c r="Q650" s="15"/>
      <c r="R650" s="15"/>
    </row>
    <row r="651">
      <c r="A651" s="15"/>
      <c r="B651" s="15"/>
      <c r="C651" s="15"/>
      <c r="D651" s="15"/>
      <c r="E651" s="15"/>
      <c r="F651" s="15"/>
      <c r="G651" s="15"/>
      <c r="H651" s="15"/>
      <c r="I651" s="15"/>
      <c r="J651" s="15"/>
      <c r="K651" s="15"/>
      <c r="L651" s="15"/>
      <c r="M651" s="15"/>
      <c r="N651" s="15"/>
      <c r="O651" s="15"/>
      <c r="P651" s="15"/>
      <c r="Q651" s="15"/>
      <c r="R651" s="15"/>
    </row>
    <row r="652">
      <c r="A652" s="15"/>
      <c r="B652" s="15"/>
      <c r="C652" s="15"/>
      <c r="D652" s="15"/>
      <c r="E652" s="15"/>
      <c r="F652" s="15"/>
      <c r="G652" s="15"/>
      <c r="H652" s="15"/>
      <c r="I652" s="15"/>
      <c r="J652" s="15"/>
      <c r="K652" s="15"/>
      <c r="L652" s="15"/>
      <c r="M652" s="15"/>
      <c r="N652" s="15"/>
      <c r="O652" s="15"/>
      <c r="P652" s="15"/>
      <c r="Q652" s="15"/>
      <c r="R652" s="15"/>
    </row>
    <row r="653">
      <c r="A653" s="15"/>
      <c r="B653" s="15"/>
      <c r="C653" s="15"/>
      <c r="D653" s="15"/>
      <c r="E653" s="15"/>
      <c r="F653" s="15"/>
      <c r="G653" s="15"/>
      <c r="H653" s="15"/>
      <c r="I653" s="15"/>
      <c r="J653" s="15"/>
      <c r="K653" s="15"/>
      <c r="L653" s="15"/>
      <c r="M653" s="15"/>
      <c r="N653" s="15"/>
      <c r="O653" s="15"/>
      <c r="P653" s="15"/>
      <c r="Q653" s="15"/>
      <c r="R653" s="15"/>
    </row>
    <row r="654">
      <c r="A654" s="15"/>
      <c r="B654" s="15"/>
      <c r="C654" s="15"/>
      <c r="D654" s="15"/>
      <c r="E654" s="15"/>
      <c r="F654" s="15"/>
      <c r="G654" s="15"/>
      <c r="H654" s="15"/>
      <c r="I654" s="15"/>
      <c r="J654" s="15"/>
      <c r="K654" s="15"/>
      <c r="L654" s="15"/>
      <c r="M654" s="15"/>
      <c r="N654" s="15"/>
      <c r="O654" s="15"/>
      <c r="P654" s="15"/>
      <c r="Q654" s="15"/>
      <c r="R654" s="15"/>
    </row>
    <row r="655">
      <c r="A655" s="15"/>
      <c r="B655" s="15"/>
      <c r="C655" s="15"/>
      <c r="D655" s="15"/>
      <c r="E655" s="15"/>
      <c r="F655" s="15"/>
      <c r="G655" s="15"/>
      <c r="H655" s="15"/>
      <c r="I655" s="15"/>
      <c r="J655" s="15"/>
      <c r="K655" s="15"/>
      <c r="L655" s="15"/>
      <c r="M655" s="15"/>
      <c r="N655" s="15"/>
      <c r="O655" s="15"/>
      <c r="P655" s="15"/>
      <c r="Q655" s="15"/>
      <c r="R655" s="15"/>
    </row>
    <row r="656">
      <c r="A656" s="15"/>
      <c r="B656" s="15"/>
      <c r="C656" s="15"/>
      <c r="D656" s="15"/>
      <c r="E656" s="15"/>
      <c r="F656" s="15"/>
      <c r="G656" s="15"/>
      <c r="H656" s="15"/>
      <c r="I656" s="15"/>
      <c r="J656" s="15"/>
      <c r="K656" s="15"/>
      <c r="L656" s="15"/>
      <c r="M656" s="15"/>
      <c r="N656" s="15"/>
      <c r="O656" s="15"/>
      <c r="P656" s="15"/>
      <c r="Q656" s="15"/>
      <c r="R656" s="15"/>
    </row>
    <row r="657">
      <c r="A657" s="15"/>
      <c r="B657" s="15"/>
      <c r="C657" s="15"/>
      <c r="D657" s="15"/>
      <c r="E657" s="15"/>
      <c r="F657" s="15"/>
      <c r="G657" s="15"/>
      <c r="H657" s="15"/>
      <c r="I657" s="15"/>
      <c r="J657" s="15"/>
      <c r="K657" s="15"/>
      <c r="L657" s="15"/>
      <c r="M657" s="15"/>
      <c r="N657" s="15"/>
      <c r="O657" s="15"/>
      <c r="P657" s="15"/>
      <c r="Q657" s="15"/>
      <c r="R657" s="15"/>
    </row>
    <row r="658">
      <c r="A658" s="15"/>
      <c r="B658" s="15"/>
      <c r="C658" s="15"/>
      <c r="D658" s="15"/>
      <c r="E658" s="15"/>
      <c r="F658" s="15"/>
      <c r="G658" s="15"/>
      <c r="H658" s="15"/>
      <c r="I658" s="15"/>
      <c r="J658" s="15"/>
      <c r="K658" s="15"/>
      <c r="L658" s="15"/>
      <c r="M658" s="15"/>
      <c r="N658" s="15"/>
      <c r="O658" s="15"/>
      <c r="P658" s="15"/>
      <c r="Q658" s="15"/>
      <c r="R658" s="15"/>
    </row>
    <row r="659">
      <c r="A659" s="15"/>
      <c r="B659" s="15"/>
      <c r="C659" s="15"/>
      <c r="D659" s="15"/>
      <c r="E659" s="15"/>
      <c r="F659" s="15"/>
      <c r="G659" s="15"/>
      <c r="H659" s="15"/>
      <c r="I659" s="15"/>
      <c r="J659" s="15"/>
      <c r="K659" s="15"/>
      <c r="L659" s="15"/>
      <c r="M659" s="15"/>
      <c r="N659" s="15"/>
      <c r="O659" s="15"/>
      <c r="P659" s="15"/>
      <c r="Q659" s="15"/>
      <c r="R659" s="15"/>
    </row>
    <row r="660">
      <c r="A660" s="15"/>
      <c r="B660" s="15"/>
      <c r="C660" s="15"/>
      <c r="D660" s="15"/>
      <c r="E660" s="15"/>
      <c r="F660" s="15"/>
      <c r="G660" s="15"/>
      <c r="H660" s="15"/>
      <c r="I660" s="15"/>
      <c r="J660" s="15"/>
      <c r="K660" s="15"/>
      <c r="L660" s="15"/>
      <c r="M660" s="15"/>
      <c r="N660" s="15"/>
      <c r="O660" s="15"/>
      <c r="P660" s="15"/>
      <c r="Q660" s="15"/>
      <c r="R660" s="15"/>
    </row>
    <row r="661">
      <c r="A661" s="15"/>
      <c r="B661" s="15"/>
      <c r="C661" s="15"/>
      <c r="D661" s="15"/>
      <c r="E661" s="15"/>
      <c r="F661" s="15"/>
      <c r="G661" s="15"/>
      <c r="H661" s="15"/>
      <c r="I661" s="15"/>
      <c r="J661" s="15"/>
      <c r="K661" s="15"/>
      <c r="L661" s="15"/>
      <c r="M661" s="15"/>
      <c r="N661" s="15"/>
      <c r="O661" s="15"/>
      <c r="P661" s="15"/>
      <c r="Q661" s="15"/>
      <c r="R661" s="15"/>
    </row>
    <row r="662">
      <c r="A662" s="15"/>
      <c r="B662" s="15"/>
      <c r="C662" s="15"/>
      <c r="D662" s="15"/>
      <c r="E662" s="15"/>
      <c r="F662" s="15"/>
      <c r="G662" s="15"/>
      <c r="H662" s="15"/>
      <c r="I662" s="15"/>
      <c r="J662" s="15"/>
      <c r="K662" s="15"/>
      <c r="L662" s="15"/>
      <c r="M662" s="15"/>
      <c r="N662" s="15"/>
      <c r="O662" s="15"/>
      <c r="P662" s="15"/>
      <c r="Q662" s="15"/>
      <c r="R662" s="15"/>
    </row>
    <row r="663">
      <c r="A663" s="15"/>
      <c r="B663" s="15"/>
      <c r="C663" s="15"/>
      <c r="D663" s="15"/>
      <c r="E663" s="15"/>
      <c r="F663" s="15"/>
      <c r="G663" s="15"/>
      <c r="H663" s="15"/>
      <c r="I663" s="15"/>
      <c r="J663" s="15"/>
      <c r="K663" s="15"/>
      <c r="L663" s="15"/>
      <c r="M663" s="15"/>
      <c r="N663" s="15"/>
      <c r="O663" s="15"/>
      <c r="P663" s="15"/>
      <c r="Q663" s="15"/>
      <c r="R663" s="15"/>
    </row>
    <row r="664">
      <c r="A664" s="15"/>
      <c r="B664" s="15"/>
      <c r="C664" s="15"/>
      <c r="D664" s="15"/>
      <c r="E664" s="15"/>
      <c r="F664" s="15"/>
      <c r="G664" s="15"/>
      <c r="H664" s="15"/>
      <c r="I664" s="15"/>
      <c r="J664" s="15"/>
      <c r="K664" s="15"/>
      <c r="L664" s="15"/>
      <c r="M664" s="15"/>
      <c r="N664" s="15"/>
      <c r="O664" s="15"/>
      <c r="P664" s="15"/>
      <c r="Q664" s="15"/>
      <c r="R664" s="15"/>
    </row>
    <row r="665">
      <c r="A665" s="15"/>
      <c r="B665" s="15"/>
      <c r="C665" s="15"/>
      <c r="D665" s="15"/>
      <c r="E665" s="15"/>
      <c r="F665" s="15"/>
      <c r="G665" s="15"/>
      <c r="H665" s="15"/>
      <c r="I665" s="15"/>
      <c r="J665" s="15"/>
      <c r="K665" s="15"/>
      <c r="L665" s="15"/>
      <c r="M665" s="15"/>
      <c r="N665" s="15"/>
      <c r="O665" s="15"/>
      <c r="P665" s="15"/>
      <c r="Q665" s="15"/>
      <c r="R665" s="15"/>
    </row>
    <row r="666">
      <c r="A666" s="15"/>
      <c r="B666" s="15"/>
      <c r="C666" s="15"/>
      <c r="D666" s="15"/>
      <c r="E666" s="15"/>
      <c r="F666" s="15"/>
      <c r="G666" s="15"/>
      <c r="H666" s="15"/>
      <c r="I666" s="15"/>
      <c r="J666" s="15"/>
      <c r="K666" s="15"/>
      <c r="L666" s="15"/>
      <c r="M666" s="15"/>
      <c r="N666" s="15"/>
      <c r="O666" s="15"/>
      <c r="P666" s="15"/>
      <c r="Q666" s="15"/>
      <c r="R666" s="15"/>
    </row>
    <row r="667">
      <c r="A667" s="15"/>
      <c r="B667" s="15"/>
      <c r="C667" s="15"/>
      <c r="D667" s="15"/>
      <c r="E667" s="15"/>
      <c r="F667" s="15"/>
      <c r="G667" s="15"/>
      <c r="H667" s="15"/>
      <c r="I667" s="15"/>
      <c r="J667" s="15"/>
      <c r="K667" s="15"/>
      <c r="L667" s="15"/>
      <c r="M667" s="15"/>
      <c r="N667" s="15"/>
      <c r="O667" s="15"/>
      <c r="P667" s="15"/>
      <c r="Q667" s="15"/>
      <c r="R667" s="15"/>
    </row>
    <row r="668">
      <c r="A668" s="15"/>
      <c r="B668" s="15"/>
      <c r="C668" s="15"/>
      <c r="D668" s="15"/>
      <c r="E668" s="15"/>
      <c r="F668" s="15"/>
      <c r="G668" s="15"/>
      <c r="H668" s="15"/>
      <c r="I668" s="15"/>
      <c r="J668" s="15"/>
      <c r="K668" s="15"/>
      <c r="L668" s="15"/>
      <c r="M668" s="15"/>
      <c r="N668" s="15"/>
      <c r="O668" s="15"/>
      <c r="P668" s="15"/>
      <c r="Q668" s="15"/>
      <c r="R668" s="15"/>
    </row>
    <row r="669">
      <c r="A669" s="15"/>
      <c r="B669" s="15"/>
      <c r="C669" s="15"/>
      <c r="D669" s="15"/>
      <c r="E669" s="15"/>
      <c r="F669" s="15"/>
      <c r="G669" s="15"/>
      <c r="H669" s="15"/>
      <c r="I669" s="15"/>
      <c r="J669" s="15"/>
      <c r="K669" s="15"/>
      <c r="L669" s="15"/>
      <c r="M669" s="15"/>
      <c r="N669" s="15"/>
      <c r="O669" s="15"/>
      <c r="P669" s="15"/>
      <c r="Q669" s="15"/>
      <c r="R669" s="15"/>
    </row>
    <row r="670">
      <c r="A670" s="15"/>
      <c r="B670" s="15"/>
      <c r="C670" s="15"/>
      <c r="D670" s="15"/>
      <c r="E670" s="15"/>
      <c r="F670" s="15"/>
      <c r="G670" s="15"/>
      <c r="H670" s="15"/>
      <c r="I670" s="15"/>
      <c r="J670" s="15"/>
      <c r="K670" s="15"/>
      <c r="L670" s="15"/>
      <c r="M670" s="15"/>
      <c r="N670" s="15"/>
      <c r="O670" s="15"/>
      <c r="P670" s="15"/>
      <c r="Q670" s="15"/>
      <c r="R670" s="15"/>
    </row>
    <row r="671">
      <c r="A671" s="15"/>
      <c r="B671" s="15"/>
      <c r="C671" s="15"/>
      <c r="D671" s="15"/>
      <c r="E671" s="15"/>
      <c r="F671" s="15"/>
      <c r="G671" s="15"/>
      <c r="H671" s="15"/>
      <c r="I671" s="15"/>
      <c r="J671" s="15"/>
      <c r="K671" s="15"/>
      <c r="L671" s="15"/>
      <c r="M671" s="15"/>
      <c r="N671" s="15"/>
      <c r="O671" s="15"/>
      <c r="P671" s="15"/>
      <c r="Q671" s="15"/>
      <c r="R671" s="15"/>
    </row>
    <row r="672">
      <c r="A672" s="15"/>
      <c r="B672" s="15"/>
      <c r="C672" s="15"/>
      <c r="D672" s="15"/>
      <c r="E672" s="15"/>
      <c r="F672" s="15"/>
      <c r="G672" s="15"/>
      <c r="H672" s="15"/>
      <c r="I672" s="15"/>
      <c r="J672" s="15"/>
      <c r="K672" s="15"/>
      <c r="L672" s="15"/>
      <c r="M672" s="15"/>
      <c r="N672" s="15"/>
      <c r="O672" s="15"/>
      <c r="P672" s="15"/>
      <c r="Q672" s="15"/>
      <c r="R672" s="15"/>
    </row>
    <row r="673">
      <c r="A673" s="15"/>
      <c r="B673" s="15"/>
      <c r="C673" s="15"/>
      <c r="D673" s="15"/>
      <c r="E673" s="15"/>
      <c r="F673" s="15"/>
      <c r="G673" s="15"/>
      <c r="H673" s="15"/>
      <c r="I673" s="15"/>
      <c r="J673" s="15"/>
      <c r="K673" s="15"/>
      <c r="L673" s="15"/>
      <c r="M673" s="15"/>
      <c r="N673" s="15"/>
      <c r="O673" s="15"/>
      <c r="P673" s="15"/>
      <c r="Q673" s="15"/>
      <c r="R673" s="15"/>
    </row>
    <row r="674">
      <c r="A674" s="15"/>
      <c r="B674" s="15"/>
      <c r="C674" s="15"/>
      <c r="D674" s="15"/>
      <c r="E674" s="15"/>
      <c r="F674" s="15"/>
      <c r="G674" s="15"/>
      <c r="H674" s="15"/>
      <c r="I674" s="15"/>
      <c r="J674" s="15"/>
      <c r="K674" s="15"/>
      <c r="L674" s="15"/>
      <c r="M674" s="15"/>
      <c r="N674" s="15"/>
      <c r="O674" s="15"/>
      <c r="P674" s="15"/>
      <c r="Q674" s="15"/>
      <c r="R674" s="15"/>
    </row>
    <row r="675">
      <c r="A675" s="15"/>
      <c r="B675" s="15"/>
      <c r="C675" s="15"/>
      <c r="D675" s="15"/>
      <c r="E675" s="15"/>
      <c r="F675" s="15"/>
      <c r="G675" s="15"/>
      <c r="H675" s="15"/>
      <c r="I675" s="15"/>
      <c r="J675" s="15"/>
      <c r="K675" s="15"/>
      <c r="L675" s="15"/>
      <c r="M675" s="15"/>
      <c r="N675" s="15"/>
      <c r="O675" s="15"/>
      <c r="P675" s="15"/>
      <c r="Q675" s="15"/>
      <c r="R675" s="15"/>
    </row>
    <row r="676">
      <c r="A676" s="15"/>
      <c r="B676" s="15"/>
      <c r="C676" s="15"/>
      <c r="D676" s="15"/>
      <c r="E676" s="15"/>
      <c r="F676" s="15"/>
      <c r="G676" s="15"/>
      <c r="H676" s="15"/>
      <c r="I676" s="15"/>
      <c r="J676" s="15"/>
      <c r="K676" s="15"/>
      <c r="L676" s="15"/>
      <c r="M676" s="15"/>
      <c r="N676" s="15"/>
      <c r="O676" s="15"/>
      <c r="P676" s="15"/>
      <c r="Q676" s="15"/>
      <c r="R676" s="15"/>
    </row>
    <row r="677">
      <c r="A677" s="15"/>
      <c r="B677" s="15"/>
      <c r="C677" s="15"/>
      <c r="D677" s="15"/>
      <c r="E677" s="15"/>
      <c r="F677" s="15"/>
      <c r="G677" s="15"/>
      <c r="H677" s="15"/>
      <c r="I677" s="15"/>
      <c r="J677" s="15"/>
      <c r="K677" s="15"/>
      <c r="L677" s="15"/>
      <c r="M677" s="15"/>
      <c r="N677" s="15"/>
      <c r="O677" s="15"/>
      <c r="P677" s="15"/>
      <c r="Q677" s="15"/>
      <c r="R677" s="15"/>
    </row>
    <row r="678">
      <c r="A678" s="15"/>
      <c r="B678" s="15"/>
      <c r="C678" s="15"/>
      <c r="D678" s="15"/>
      <c r="E678" s="15"/>
      <c r="F678" s="15"/>
      <c r="G678" s="15"/>
      <c r="H678" s="15"/>
      <c r="I678" s="15"/>
      <c r="J678" s="15"/>
      <c r="K678" s="15"/>
      <c r="L678" s="15"/>
      <c r="M678" s="15"/>
      <c r="N678" s="15"/>
      <c r="O678" s="15"/>
      <c r="P678" s="15"/>
      <c r="Q678" s="15"/>
      <c r="R678" s="15"/>
    </row>
    <row r="679">
      <c r="A679" s="15"/>
      <c r="B679" s="15"/>
      <c r="C679" s="15"/>
      <c r="D679" s="15"/>
      <c r="E679" s="15"/>
      <c r="F679" s="15"/>
      <c r="G679" s="15"/>
      <c r="H679" s="15"/>
      <c r="I679" s="15"/>
      <c r="J679" s="15"/>
      <c r="K679" s="15"/>
      <c r="L679" s="15"/>
      <c r="M679" s="15"/>
      <c r="N679" s="15"/>
      <c r="O679" s="15"/>
      <c r="P679" s="15"/>
      <c r="Q679" s="15"/>
      <c r="R679" s="15"/>
    </row>
    <row r="680">
      <c r="A680" s="15"/>
      <c r="B680" s="15"/>
      <c r="C680" s="15"/>
      <c r="D680" s="15"/>
      <c r="E680" s="15"/>
      <c r="F680" s="15"/>
      <c r="G680" s="15"/>
      <c r="H680" s="15"/>
      <c r="I680" s="15"/>
      <c r="J680" s="15"/>
      <c r="K680" s="15"/>
      <c r="L680" s="15"/>
      <c r="M680" s="15"/>
      <c r="N680" s="15"/>
      <c r="O680" s="15"/>
      <c r="P680" s="15"/>
      <c r="Q680" s="15"/>
      <c r="R680" s="15"/>
    </row>
    <row r="681">
      <c r="A681" s="15"/>
      <c r="B681" s="15"/>
      <c r="C681" s="15"/>
      <c r="D681" s="15"/>
      <c r="E681" s="15"/>
      <c r="F681" s="15"/>
      <c r="G681" s="15"/>
      <c r="H681" s="15"/>
      <c r="I681" s="15"/>
      <c r="J681" s="15"/>
      <c r="K681" s="15"/>
      <c r="L681" s="15"/>
      <c r="M681" s="15"/>
      <c r="N681" s="15"/>
      <c r="O681" s="15"/>
      <c r="P681" s="15"/>
      <c r="Q681" s="15"/>
      <c r="R681" s="15"/>
    </row>
    <row r="682">
      <c r="A682" s="15"/>
      <c r="B682" s="15"/>
      <c r="C682" s="15"/>
      <c r="D682" s="15"/>
      <c r="E682" s="15"/>
      <c r="F682" s="15"/>
      <c r="G682" s="15"/>
      <c r="H682" s="15"/>
      <c r="I682" s="15"/>
      <c r="J682" s="15"/>
      <c r="K682" s="15"/>
      <c r="L682" s="15"/>
      <c r="M682" s="15"/>
      <c r="N682" s="15"/>
      <c r="O682" s="15"/>
      <c r="P682" s="15"/>
      <c r="Q682" s="15"/>
      <c r="R682" s="15"/>
    </row>
    <row r="683">
      <c r="A683" s="15"/>
      <c r="B683" s="15"/>
      <c r="C683" s="15"/>
      <c r="D683" s="15"/>
      <c r="E683" s="15"/>
      <c r="F683" s="15"/>
      <c r="G683" s="15"/>
      <c r="H683" s="15"/>
      <c r="I683" s="15"/>
      <c r="J683" s="15"/>
      <c r="K683" s="15"/>
      <c r="L683" s="15"/>
      <c r="M683" s="15"/>
      <c r="N683" s="15"/>
      <c r="O683" s="15"/>
      <c r="P683" s="15"/>
      <c r="Q683" s="15"/>
      <c r="R683" s="15"/>
    </row>
    <row r="684">
      <c r="A684" s="15"/>
      <c r="B684" s="15"/>
      <c r="C684" s="15"/>
      <c r="D684" s="15"/>
      <c r="E684" s="15"/>
      <c r="F684" s="15"/>
      <c r="G684" s="15"/>
      <c r="H684" s="15"/>
      <c r="I684" s="15"/>
      <c r="J684" s="15"/>
      <c r="K684" s="15"/>
      <c r="L684" s="15"/>
      <c r="M684" s="15"/>
      <c r="N684" s="15"/>
      <c r="O684" s="15"/>
      <c r="P684" s="15"/>
      <c r="Q684" s="15"/>
      <c r="R684" s="15"/>
    </row>
    <row r="685">
      <c r="A685" s="15"/>
      <c r="B685" s="15"/>
      <c r="C685" s="15"/>
      <c r="D685" s="15"/>
      <c r="E685" s="15"/>
      <c r="F685" s="15"/>
      <c r="G685" s="15"/>
      <c r="H685" s="15"/>
      <c r="I685" s="15"/>
      <c r="J685" s="15"/>
      <c r="K685" s="15"/>
      <c r="L685" s="15"/>
      <c r="M685" s="15"/>
      <c r="N685" s="15"/>
      <c r="O685" s="15"/>
      <c r="P685" s="15"/>
      <c r="Q685" s="15"/>
      <c r="R685" s="15"/>
    </row>
    <row r="686">
      <c r="A686" s="15"/>
      <c r="B686" s="15"/>
      <c r="C686" s="15"/>
      <c r="D686" s="15"/>
      <c r="E686" s="15"/>
      <c r="F686" s="15"/>
      <c r="G686" s="15"/>
      <c r="H686" s="15"/>
      <c r="I686" s="15"/>
      <c r="J686" s="15"/>
      <c r="K686" s="15"/>
      <c r="L686" s="15"/>
      <c r="M686" s="15"/>
      <c r="N686" s="15"/>
      <c r="O686" s="15"/>
      <c r="P686" s="15"/>
      <c r="Q686" s="15"/>
      <c r="R686" s="15"/>
    </row>
    <row r="687">
      <c r="A687" s="15"/>
      <c r="B687" s="15"/>
      <c r="C687" s="15"/>
      <c r="D687" s="15"/>
      <c r="E687" s="15"/>
      <c r="F687" s="15"/>
      <c r="G687" s="15"/>
      <c r="H687" s="15"/>
      <c r="I687" s="15"/>
      <c r="J687" s="15"/>
      <c r="K687" s="15"/>
      <c r="L687" s="15"/>
      <c r="M687" s="15"/>
      <c r="N687" s="15"/>
      <c r="O687" s="15"/>
      <c r="P687" s="15"/>
      <c r="Q687" s="15"/>
      <c r="R687" s="15"/>
    </row>
    <row r="688">
      <c r="A688" s="15"/>
      <c r="B688" s="15"/>
      <c r="C688" s="15"/>
      <c r="D688" s="15"/>
      <c r="E688" s="15"/>
      <c r="F688" s="15"/>
      <c r="G688" s="15"/>
      <c r="H688" s="15"/>
      <c r="I688" s="15"/>
      <c r="J688" s="15"/>
      <c r="K688" s="15"/>
      <c r="L688" s="15"/>
      <c r="M688" s="15"/>
      <c r="N688" s="15"/>
      <c r="O688" s="15"/>
      <c r="P688" s="15"/>
      <c r="Q688" s="15"/>
      <c r="R688" s="15"/>
    </row>
    <row r="689">
      <c r="A689" s="15"/>
      <c r="B689" s="15"/>
      <c r="C689" s="15"/>
      <c r="D689" s="15"/>
      <c r="E689" s="15"/>
      <c r="F689" s="15"/>
      <c r="G689" s="15"/>
      <c r="H689" s="15"/>
      <c r="I689" s="15"/>
      <c r="J689" s="15"/>
      <c r="K689" s="15"/>
      <c r="L689" s="15"/>
      <c r="M689" s="15"/>
      <c r="N689" s="15"/>
      <c r="O689" s="15"/>
      <c r="P689" s="15"/>
      <c r="Q689" s="15"/>
      <c r="R689" s="15"/>
    </row>
    <row r="690">
      <c r="A690" s="15"/>
      <c r="B690" s="15"/>
      <c r="C690" s="15"/>
      <c r="D690" s="15"/>
      <c r="E690" s="15"/>
      <c r="F690" s="15"/>
      <c r="G690" s="15"/>
      <c r="H690" s="15"/>
      <c r="I690" s="15"/>
      <c r="J690" s="15"/>
      <c r="K690" s="15"/>
      <c r="L690" s="15"/>
      <c r="M690" s="15"/>
      <c r="N690" s="15"/>
      <c r="O690" s="15"/>
      <c r="P690" s="15"/>
      <c r="Q690" s="15"/>
      <c r="R690" s="15"/>
    </row>
    <row r="691">
      <c r="A691" s="15"/>
      <c r="B691" s="15"/>
      <c r="C691" s="15"/>
      <c r="D691" s="15"/>
      <c r="E691" s="15"/>
      <c r="F691" s="15"/>
      <c r="G691" s="15"/>
      <c r="H691" s="15"/>
      <c r="I691" s="15"/>
      <c r="J691" s="15"/>
      <c r="K691" s="15"/>
      <c r="L691" s="15"/>
      <c r="M691" s="15"/>
      <c r="N691" s="15"/>
      <c r="O691" s="15"/>
      <c r="P691" s="15"/>
      <c r="Q691" s="15"/>
      <c r="R691" s="15"/>
    </row>
    <row r="692">
      <c r="A692" s="15"/>
      <c r="B692" s="15"/>
      <c r="C692" s="15"/>
      <c r="D692" s="15"/>
      <c r="E692" s="15"/>
      <c r="F692" s="15"/>
      <c r="G692" s="15"/>
      <c r="H692" s="15"/>
      <c r="I692" s="15"/>
      <c r="J692" s="15"/>
      <c r="K692" s="15"/>
      <c r="L692" s="15"/>
      <c r="M692" s="15"/>
      <c r="N692" s="15"/>
      <c r="O692" s="15"/>
      <c r="P692" s="15"/>
      <c r="Q692" s="15"/>
      <c r="R692" s="15"/>
    </row>
    <row r="693">
      <c r="A693" s="15"/>
      <c r="B693" s="15"/>
      <c r="C693" s="15"/>
      <c r="D693" s="15"/>
      <c r="E693" s="15"/>
      <c r="F693" s="15"/>
      <c r="G693" s="15"/>
      <c r="H693" s="15"/>
      <c r="I693" s="15"/>
      <c r="J693" s="15"/>
      <c r="K693" s="15"/>
      <c r="L693" s="15"/>
      <c r="M693" s="15"/>
      <c r="N693" s="15"/>
      <c r="O693" s="15"/>
      <c r="P693" s="15"/>
      <c r="Q693" s="15"/>
      <c r="R693" s="15"/>
    </row>
    <row r="694">
      <c r="A694" s="15"/>
      <c r="B694" s="15"/>
      <c r="C694" s="15"/>
      <c r="D694" s="15"/>
      <c r="E694" s="15"/>
      <c r="F694" s="15"/>
      <c r="G694" s="15"/>
      <c r="H694" s="15"/>
      <c r="I694" s="15"/>
      <c r="J694" s="15"/>
      <c r="K694" s="15"/>
      <c r="L694" s="15"/>
      <c r="M694" s="15"/>
      <c r="N694" s="15"/>
      <c r="O694" s="15"/>
      <c r="P694" s="15"/>
      <c r="Q694" s="15"/>
      <c r="R694" s="15"/>
    </row>
    <row r="695">
      <c r="A695" s="15"/>
      <c r="B695" s="15"/>
      <c r="C695" s="15"/>
      <c r="D695" s="15"/>
      <c r="E695" s="15"/>
      <c r="F695" s="15"/>
      <c r="G695" s="15"/>
      <c r="H695" s="15"/>
      <c r="I695" s="15"/>
      <c r="J695" s="15"/>
      <c r="K695" s="15"/>
      <c r="L695" s="15"/>
      <c r="M695" s="15"/>
      <c r="N695" s="15"/>
      <c r="O695" s="15"/>
      <c r="P695" s="15"/>
      <c r="Q695" s="15"/>
      <c r="R695" s="15"/>
    </row>
    <row r="696">
      <c r="A696" s="15"/>
      <c r="B696" s="15"/>
      <c r="C696" s="15"/>
      <c r="D696" s="15"/>
      <c r="E696" s="15"/>
      <c r="F696" s="15"/>
      <c r="G696" s="15"/>
      <c r="H696" s="15"/>
      <c r="I696" s="15"/>
      <c r="J696" s="15"/>
      <c r="K696" s="15"/>
      <c r="L696" s="15"/>
      <c r="M696" s="15"/>
      <c r="N696" s="15"/>
      <c r="O696" s="15"/>
      <c r="P696" s="15"/>
      <c r="Q696" s="15"/>
      <c r="R696" s="15"/>
    </row>
    <row r="697">
      <c r="A697" s="15"/>
      <c r="B697" s="15"/>
      <c r="C697" s="15"/>
      <c r="D697" s="15"/>
      <c r="E697" s="15"/>
      <c r="F697" s="15"/>
      <c r="G697" s="15"/>
      <c r="H697" s="15"/>
      <c r="I697" s="15"/>
      <c r="J697" s="15"/>
      <c r="K697" s="15"/>
      <c r="L697" s="15"/>
      <c r="M697" s="15"/>
      <c r="N697" s="15"/>
      <c r="O697" s="15"/>
      <c r="P697" s="15"/>
      <c r="Q697" s="15"/>
      <c r="R697" s="15"/>
    </row>
    <row r="698">
      <c r="A698" s="15"/>
      <c r="B698" s="15"/>
      <c r="C698" s="15"/>
      <c r="D698" s="15"/>
      <c r="E698" s="15"/>
      <c r="F698" s="15"/>
      <c r="G698" s="15"/>
      <c r="H698" s="15"/>
      <c r="I698" s="15"/>
      <c r="J698" s="15"/>
      <c r="K698" s="15"/>
      <c r="L698" s="15"/>
      <c r="M698" s="15"/>
      <c r="N698" s="15"/>
      <c r="O698" s="15"/>
      <c r="P698" s="15"/>
      <c r="Q698" s="15"/>
      <c r="R698" s="15"/>
    </row>
    <row r="699">
      <c r="A699" s="15"/>
      <c r="B699" s="15"/>
      <c r="C699" s="15"/>
      <c r="D699" s="15"/>
      <c r="E699" s="15"/>
      <c r="F699" s="15"/>
      <c r="G699" s="15"/>
      <c r="H699" s="15"/>
      <c r="I699" s="15"/>
      <c r="J699" s="15"/>
      <c r="K699" s="15"/>
      <c r="L699" s="15"/>
      <c r="M699" s="15"/>
      <c r="N699" s="15"/>
      <c r="O699" s="15"/>
      <c r="P699" s="15"/>
      <c r="Q699" s="15"/>
      <c r="R699" s="15"/>
    </row>
    <row r="700">
      <c r="A700" s="15"/>
      <c r="B700" s="15"/>
      <c r="C700" s="15"/>
      <c r="D700" s="15"/>
      <c r="E700" s="15"/>
      <c r="F700" s="15"/>
      <c r="G700" s="15"/>
      <c r="H700" s="15"/>
      <c r="I700" s="15"/>
      <c r="J700" s="15"/>
      <c r="K700" s="15"/>
      <c r="L700" s="15"/>
      <c r="M700" s="15"/>
      <c r="N700" s="15"/>
      <c r="O700" s="15"/>
      <c r="P700" s="15"/>
      <c r="Q700" s="15"/>
      <c r="R700" s="15"/>
    </row>
    <row r="701">
      <c r="A701" s="15"/>
      <c r="B701" s="15"/>
      <c r="C701" s="15"/>
      <c r="D701" s="15"/>
      <c r="E701" s="15"/>
      <c r="F701" s="15"/>
      <c r="G701" s="15"/>
      <c r="H701" s="15"/>
      <c r="I701" s="15"/>
      <c r="J701" s="15"/>
      <c r="K701" s="15"/>
      <c r="L701" s="15"/>
      <c r="M701" s="15"/>
      <c r="N701" s="15"/>
      <c r="O701" s="15"/>
      <c r="P701" s="15"/>
      <c r="Q701" s="15"/>
      <c r="R701" s="15"/>
    </row>
    <row r="702">
      <c r="A702" s="15"/>
      <c r="B702" s="15"/>
      <c r="C702" s="15"/>
      <c r="D702" s="15"/>
      <c r="E702" s="15"/>
      <c r="F702" s="15"/>
      <c r="G702" s="15"/>
      <c r="H702" s="15"/>
      <c r="I702" s="15"/>
      <c r="J702" s="15"/>
      <c r="K702" s="15"/>
      <c r="L702" s="15"/>
      <c r="M702" s="15"/>
      <c r="N702" s="15"/>
      <c r="O702" s="15"/>
      <c r="P702" s="15"/>
      <c r="Q702" s="15"/>
      <c r="R702" s="15"/>
    </row>
    <row r="703">
      <c r="A703" s="15"/>
      <c r="B703" s="15"/>
      <c r="C703" s="15"/>
      <c r="D703" s="15"/>
      <c r="E703" s="15"/>
      <c r="F703" s="15"/>
      <c r="G703" s="15"/>
      <c r="H703" s="15"/>
      <c r="I703" s="15"/>
      <c r="J703" s="15"/>
      <c r="K703" s="15"/>
      <c r="L703" s="15"/>
      <c r="M703" s="15"/>
      <c r="N703" s="15"/>
      <c r="O703" s="15"/>
      <c r="P703" s="15"/>
      <c r="Q703" s="15"/>
      <c r="R703" s="15"/>
    </row>
    <row r="704">
      <c r="A704" s="15"/>
      <c r="B704" s="15"/>
      <c r="C704" s="15"/>
      <c r="D704" s="15"/>
      <c r="E704" s="15"/>
      <c r="F704" s="15"/>
      <c r="G704" s="15"/>
      <c r="H704" s="15"/>
      <c r="I704" s="15"/>
      <c r="J704" s="15"/>
      <c r="K704" s="15"/>
      <c r="L704" s="15"/>
      <c r="M704" s="15"/>
      <c r="N704" s="15"/>
      <c r="O704" s="15"/>
      <c r="P704" s="15"/>
      <c r="Q704" s="15"/>
      <c r="R704" s="15"/>
    </row>
    <row r="705">
      <c r="A705" s="15"/>
      <c r="B705" s="15"/>
      <c r="C705" s="15"/>
      <c r="D705" s="15"/>
      <c r="E705" s="15"/>
      <c r="F705" s="15"/>
      <c r="G705" s="15"/>
      <c r="H705" s="15"/>
      <c r="I705" s="15"/>
      <c r="J705" s="15"/>
      <c r="K705" s="15"/>
      <c r="L705" s="15"/>
      <c r="M705" s="15"/>
      <c r="N705" s="15"/>
      <c r="O705" s="15"/>
      <c r="P705" s="15"/>
      <c r="Q705" s="15"/>
      <c r="R705" s="15"/>
    </row>
    <row r="706">
      <c r="A706" s="15"/>
      <c r="B706" s="15"/>
      <c r="C706" s="15"/>
      <c r="D706" s="15"/>
      <c r="E706" s="15"/>
      <c r="F706" s="15"/>
      <c r="G706" s="15"/>
      <c r="H706" s="15"/>
      <c r="I706" s="15"/>
      <c r="J706" s="15"/>
      <c r="K706" s="15"/>
      <c r="L706" s="15"/>
      <c r="M706" s="15"/>
      <c r="N706" s="15"/>
      <c r="O706" s="15"/>
      <c r="P706" s="15"/>
      <c r="Q706" s="15"/>
      <c r="R706" s="15"/>
    </row>
    <row r="707">
      <c r="A707" s="15"/>
      <c r="B707" s="15"/>
      <c r="C707" s="15"/>
      <c r="D707" s="15"/>
      <c r="E707" s="15"/>
      <c r="F707" s="15"/>
      <c r="G707" s="15"/>
      <c r="H707" s="15"/>
      <c r="I707" s="15"/>
      <c r="J707" s="15"/>
      <c r="K707" s="15"/>
      <c r="L707" s="15"/>
      <c r="M707" s="15"/>
      <c r="N707" s="15"/>
      <c r="O707" s="15"/>
      <c r="P707" s="15"/>
      <c r="Q707" s="15"/>
      <c r="R707" s="15"/>
    </row>
    <row r="708">
      <c r="A708" s="15"/>
      <c r="B708" s="15"/>
      <c r="C708" s="15"/>
      <c r="D708" s="15"/>
      <c r="E708" s="15"/>
      <c r="F708" s="15"/>
      <c r="G708" s="15"/>
      <c r="H708" s="15"/>
      <c r="I708" s="15"/>
      <c r="J708" s="15"/>
      <c r="K708" s="15"/>
      <c r="L708" s="15"/>
      <c r="M708" s="15"/>
      <c r="N708" s="15"/>
      <c r="O708" s="15"/>
      <c r="P708" s="15"/>
      <c r="Q708" s="15"/>
      <c r="R708" s="15"/>
    </row>
    <row r="709">
      <c r="A709" s="15"/>
      <c r="B709" s="15"/>
      <c r="C709" s="15"/>
      <c r="D709" s="15"/>
      <c r="E709" s="15"/>
      <c r="F709" s="15"/>
      <c r="G709" s="15"/>
      <c r="H709" s="15"/>
      <c r="I709" s="15"/>
      <c r="J709" s="15"/>
      <c r="K709" s="15"/>
      <c r="L709" s="15"/>
      <c r="M709" s="15"/>
      <c r="N709" s="15"/>
      <c r="O709" s="15"/>
      <c r="P709" s="15"/>
      <c r="Q709" s="15"/>
      <c r="R709" s="15"/>
    </row>
    <row r="710">
      <c r="A710" s="15"/>
      <c r="B710" s="15"/>
      <c r="C710" s="15"/>
      <c r="D710" s="15"/>
      <c r="E710" s="15"/>
      <c r="F710" s="15"/>
      <c r="G710" s="15"/>
      <c r="H710" s="15"/>
      <c r="I710" s="15"/>
      <c r="J710" s="15"/>
      <c r="K710" s="15"/>
      <c r="L710" s="15"/>
      <c r="M710" s="15"/>
      <c r="N710" s="15"/>
      <c r="O710" s="15"/>
      <c r="P710" s="15"/>
      <c r="Q710" s="15"/>
      <c r="R710" s="15"/>
    </row>
    <row r="711">
      <c r="A711" s="15"/>
      <c r="B711" s="15"/>
      <c r="C711" s="15"/>
      <c r="D711" s="15"/>
      <c r="E711" s="15"/>
      <c r="F711" s="15"/>
      <c r="G711" s="15"/>
      <c r="H711" s="15"/>
      <c r="I711" s="15"/>
      <c r="J711" s="15"/>
      <c r="K711" s="15"/>
      <c r="L711" s="15"/>
      <c r="M711" s="15"/>
      <c r="N711" s="15"/>
      <c r="O711" s="15"/>
      <c r="P711" s="15"/>
      <c r="Q711" s="15"/>
      <c r="R711" s="15"/>
    </row>
    <row r="712">
      <c r="A712" s="15"/>
      <c r="B712" s="15"/>
      <c r="C712" s="15"/>
      <c r="D712" s="15"/>
      <c r="E712" s="15"/>
      <c r="F712" s="15"/>
      <c r="G712" s="15"/>
      <c r="H712" s="15"/>
      <c r="I712" s="15"/>
      <c r="J712" s="15"/>
      <c r="K712" s="15"/>
      <c r="L712" s="15"/>
      <c r="M712" s="15"/>
      <c r="N712" s="15"/>
      <c r="O712" s="15"/>
      <c r="P712" s="15"/>
      <c r="Q712" s="15"/>
      <c r="R712" s="15"/>
    </row>
    <row r="713">
      <c r="A713" s="15"/>
      <c r="B713" s="15"/>
      <c r="C713" s="15"/>
      <c r="D713" s="15"/>
      <c r="E713" s="15"/>
      <c r="F713" s="15"/>
      <c r="G713" s="15"/>
      <c r="H713" s="15"/>
      <c r="I713" s="15"/>
      <c r="J713" s="15"/>
      <c r="K713" s="15"/>
      <c r="L713" s="15"/>
      <c r="M713" s="15"/>
      <c r="N713" s="15"/>
      <c r="O713" s="15"/>
      <c r="P713" s="15"/>
      <c r="Q713" s="15"/>
      <c r="R713" s="15"/>
    </row>
    <row r="714">
      <c r="A714" s="15"/>
      <c r="B714" s="15"/>
      <c r="C714" s="15"/>
      <c r="D714" s="15"/>
      <c r="E714" s="15"/>
      <c r="F714" s="15"/>
      <c r="G714" s="15"/>
      <c r="H714" s="15"/>
      <c r="I714" s="15"/>
      <c r="J714" s="15"/>
      <c r="K714" s="15"/>
      <c r="L714" s="15"/>
      <c r="M714" s="15"/>
      <c r="N714" s="15"/>
      <c r="O714" s="15"/>
      <c r="P714" s="15"/>
      <c r="Q714" s="15"/>
      <c r="R714" s="15"/>
    </row>
    <row r="715">
      <c r="A715" s="15"/>
      <c r="B715" s="15"/>
      <c r="C715" s="15"/>
      <c r="D715" s="15"/>
      <c r="E715" s="15"/>
      <c r="F715" s="15"/>
      <c r="G715" s="15"/>
      <c r="H715" s="15"/>
      <c r="I715" s="15"/>
      <c r="J715" s="15"/>
      <c r="K715" s="15"/>
      <c r="L715" s="15"/>
      <c r="M715" s="15"/>
      <c r="N715" s="15"/>
      <c r="O715" s="15"/>
      <c r="P715" s="15"/>
      <c r="Q715" s="15"/>
      <c r="R715" s="15"/>
    </row>
    <row r="716">
      <c r="A716" s="15"/>
      <c r="B716" s="15"/>
      <c r="C716" s="15"/>
      <c r="D716" s="15"/>
      <c r="E716" s="15"/>
      <c r="F716" s="15"/>
      <c r="G716" s="15"/>
      <c r="H716" s="15"/>
      <c r="I716" s="15"/>
      <c r="J716" s="15"/>
      <c r="K716" s="15"/>
      <c r="L716" s="15"/>
      <c r="M716" s="15"/>
      <c r="N716" s="15"/>
      <c r="O716" s="15"/>
      <c r="P716" s="15"/>
      <c r="Q716" s="15"/>
      <c r="R716" s="15"/>
    </row>
    <row r="717">
      <c r="A717" s="15"/>
      <c r="B717" s="15"/>
      <c r="C717" s="15"/>
      <c r="D717" s="15"/>
      <c r="E717" s="15"/>
      <c r="F717" s="15"/>
      <c r="G717" s="15"/>
      <c r="H717" s="15"/>
      <c r="I717" s="15"/>
      <c r="J717" s="15"/>
      <c r="K717" s="15"/>
      <c r="L717" s="15"/>
      <c r="M717" s="15"/>
      <c r="N717" s="15"/>
      <c r="O717" s="15"/>
      <c r="P717" s="15"/>
      <c r="Q717" s="15"/>
      <c r="R717" s="15"/>
    </row>
    <row r="718">
      <c r="A718" s="15"/>
      <c r="B718" s="15"/>
      <c r="C718" s="15"/>
      <c r="D718" s="15"/>
      <c r="E718" s="15"/>
      <c r="F718" s="15"/>
      <c r="G718" s="15"/>
      <c r="H718" s="15"/>
      <c r="I718" s="15"/>
      <c r="J718" s="15"/>
      <c r="K718" s="15"/>
      <c r="L718" s="15"/>
      <c r="M718" s="15"/>
      <c r="N718" s="15"/>
      <c r="O718" s="15"/>
      <c r="P718" s="15"/>
      <c r="Q718" s="15"/>
      <c r="R718" s="15"/>
    </row>
    <row r="719">
      <c r="A719" s="15"/>
      <c r="B719" s="15"/>
      <c r="C719" s="15"/>
      <c r="D719" s="15"/>
      <c r="E719" s="15"/>
      <c r="F719" s="15"/>
      <c r="G719" s="15"/>
      <c r="H719" s="15"/>
      <c r="I719" s="15"/>
      <c r="J719" s="15"/>
      <c r="K719" s="15"/>
      <c r="L719" s="15"/>
      <c r="M719" s="15"/>
      <c r="N719" s="15"/>
      <c r="O719" s="15"/>
      <c r="P719" s="15"/>
      <c r="Q719" s="15"/>
      <c r="R719" s="15"/>
    </row>
    <row r="720">
      <c r="A720" s="15"/>
      <c r="B720" s="15"/>
      <c r="C720" s="15"/>
      <c r="D720" s="15"/>
      <c r="E720" s="15"/>
      <c r="F720" s="15"/>
      <c r="G720" s="15"/>
      <c r="H720" s="15"/>
      <c r="I720" s="15"/>
      <c r="J720" s="15"/>
      <c r="K720" s="15"/>
      <c r="L720" s="15"/>
      <c r="M720" s="15"/>
      <c r="N720" s="15"/>
      <c r="O720" s="15"/>
      <c r="P720" s="15"/>
      <c r="Q720" s="15"/>
      <c r="R720" s="15"/>
    </row>
    <row r="721">
      <c r="A721" s="15"/>
      <c r="B721" s="15"/>
      <c r="C721" s="15"/>
      <c r="D721" s="15"/>
      <c r="E721" s="15"/>
      <c r="F721" s="15"/>
      <c r="G721" s="15"/>
      <c r="H721" s="15"/>
      <c r="I721" s="15"/>
      <c r="J721" s="15"/>
      <c r="K721" s="15"/>
      <c r="L721" s="15"/>
      <c r="M721" s="15"/>
      <c r="N721" s="15"/>
      <c r="O721" s="15"/>
      <c r="P721" s="15"/>
      <c r="Q721" s="15"/>
      <c r="R721" s="15"/>
    </row>
    <row r="722">
      <c r="A722" s="15"/>
      <c r="B722" s="15"/>
      <c r="C722" s="15"/>
      <c r="D722" s="15"/>
      <c r="E722" s="15"/>
      <c r="F722" s="15"/>
      <c r="G722" s="15"/>
      <c r="H722" s="15"/>
      <c r="I722" s="15"/>
      <c r="J722" s="15"/>
      <c r="K722" s="15"/>
      <c r="L722" s="15"/>
      <c r="M722" s="15"/>
      <c r="N722" s="15"/>
      <c r="O722" s="15"/>
      <c r="P722" s="15"/>
      <c r="Q722" s="15"/>
      <c r="R722" s="15"/>
    </row>
    <row r="723">
      <c r="A723" s="15"/>
      <c r="B723" s="15"/>
      <c r="C723" s="15"/>
      <c r="D723" s="15"/>
      <c r="E723" s="15"/>
      <c r="F723" s="15"/>
      <c r="G723" s="15"/>
      <c r="H723" s="15"/>
      <c r="I723" s="15"/>
      <c r="J723" s="15"/>
      <c r="K723" s="15"/>
      <c r="L723" s="15"/>
      <c r="M723" s="15"/>
      <c r="N723" s="15"/>
      <c r="O723" s="15"/>
      <c r="P723" s="15"/>
      <c r="Q723" s="15"/>
      <c r="R723" s="15"/>
    </row>
    <row r="724">
      <c r="A724" s="15"/>
      <c r="B724" s="15"/>
      <c r="C724" s="15"/>
      <c r="D724" s="15"/>
      <c r="E724" s="15"/>
      <c r="F724" s="15"/>
      <c r="G724" s="15"/>
      <c r="H724" s="15"/>
      <c r="I724" s="15"/>
      <c r="J724" s="15"/>
      <c r="K724" s="15"/>
      <c r="L724" s="15"/>
      <c r="M724" s="15"/>
      <c r="N724" s="15"/>
      <c r="O724" s="15"/>
      <c r="P724" s="15"/>
      <c r="Q724" s="15"/>
      <c r="R724" s="15"/>
    </row>
    <row r="725">
      <c r="A725" s="15"/>
      <c r="B725" s="15"/>
      <c r="C725" s="15"/>
      <c r="D725" s="15"/>
      <c r="E725" s="15"/>
      <c r="F725" s="15"/>
      <c r="G725" s="15"/>
      <c r="H725" s="15"/>
      <c r="I725" s="15"/>
      <c r="J725" s="15"/>
      <c r="K725" s="15"/>
      <c r="L725" s="15"/>
      <c r="M725" s="15"/>
      <c r="N725" s="15"/>
      <c r="O725" s="15"/>
      <c r="P725" s="15"/>
      <c r="Q725" s="15"/>
      <c r="R725" s="15"/>
    </row>
    <row r="726">
      <c r="A726" s="15"/>
      <c r="B726" s="15"/>
      <c r="C726" s="15"/>
      <c r="D726" s="15"/>
      <c r="E726" s="15"/>
      <c r="F726" s="15"/>
      <c r="G726" s="15"/>
      <c r="H726" s="15"/>
      <c r="I726" s="15"/>
      <c r="J726" s="15"/>
      <c r="K726" s="15"/>
      <c r="L726" s="15"/>
      <c r="M726" s="15"/>
      <c r="N726" s="15"/>
      <c r="O726" s="15"/>
      <c r="P726" s="15"/>
      <c r="Q726" s="15"/>
      <c r="R726" s="15"/>
    </row>
    <row r="727">
      <c r="A727" s="15"/>
      <c r="B727" s="15"/>
      <c r="C727" s="15"/>
      <c r="D727" s="15"/>
      <c r="E727" s="15"/>
      <c r="F727" s="15"/>
      <c r="G727" s="15"/>
      <c r="H727" s="15"/>
      <c r="I727" s="15"/>
      <c r="J727" s="15"/>
      <c r="K727" s="15"/>
      <c r="L727" s="15"/>
      <c r="M727" s="15"/>
      <c r="N727" s="15"/>
      <c r="O727" s="15"/>
      <c r="P727" s="15"/>
      <c r="Q727" s="15"/>
      <c r="R727" s="15"/>
    </row>
    <row r="728">
      <c r="A728" s="15"/>
      <c r="B728" s="15"/>
      <c r="C728" s="15"/>
      <c r="D728" s="15"/>
      <c r="E728" s="15"/>
      <c r="F728" s="15"/>
      <c r="G728" s="15"/>
      <c r="H728" s="15"/>
      <c r="I728" s="15"/>
      <c r="J728" s="15"/>
      <c r="K728" s="15"/>
      <c r="L728" s="15"/>
      <c r="M728" s="15"/>
      <c r="N728" s="15"/>
      <c r="O728" s="15"/>
      <c r="P728" s="15"/>
      <c r="Q728" s="15"/>
      <c r="R728" s="15"/>
    </row>
    <row r="729">
      <c r="A729" s="15"/>
      <c r="B729" s="15"/>
      <c r="C729" s="15"/>
      <c r="D729" s="15"/>
      <c r="E729" s="15"/>
      <c r="F729" s="15"/>
      <c r="G729" s="15"/>
      <c r="H729" s="15"/>
      <c r="I729" s="15"/>
      <c r="J729" s="15"/>
      <c r="K729" s="15"/>
      <c r="L729" s="15"/>
      <c r="M729" s="15"/>
      <c r="N729" s="15"/>
      <c r="O729" s="15"/>
      <c r="P729" s="15"/>
      <c r="Q729" s="15"/>
      <c r="R729" s="15"/>
    </row>
    <row r="730">
      <c r="A730" s="15"/>
      <c r="B730" s="15"/>
      <c r="C730" s="15"/>
      <c r="D730" s="15"/>
      <c r="E730" s="15"/>
      <c r="F730" s="15"/>
      <c r="G730" s="15"/>
      <c r="H730" s="15"/>
      <c r="I730" s="15"/>
      <c r="J730" s="15"/>
      <c r="K730" s="15"/>
      <c r="L730" s="15"/>
      <c r="M730" s="15"/>
      <c r="N730" s="15"/>
      <c r="O730" s="15"/>
      <c r="P730" s="15"/>
      <c r="Q730" s="15"/>
      <c r="R730" s="15"/>
    </row>
    <row r="731">
      <c r="A731" s="15"/>
      <c r="B731" s="15"/>
      <c r="C731" s="15"/>
      <c r="D731" s="15"/>
      <c r="E731" s="15"/>
      <c r="F731" s="15"/>
      <c r="G731" s="15"/>
      <c r="H731" s="15"/>
      <c r="I731" s="15"/>
      <c r="J731" s="15"/>
      <c r="K731" s="15"/>
      <c r="L731" s="15"/>
      <c r="M731" s="15"/>
      <c r="N731" s="15"/>
      <c r="O731" s="15"/>
      <c r="P731" s="15"/>
      <c r="Q731" s="15"/>
      <c r="R731" s="15"/>
    </row>
    <row r="732">
      <c r="A732" s="15"/>
      <c r="B732" s="15"/>
      <c r="C732" s="15"/>
      <c r="D732" s="15"/>
      <c r="E732" s="15"/>
      <c r="F732" s="15"/>
      <c r="G732" s="15"/>
      <c r="H732" s="15"/>
      <c r="I732" s="15"/>
      <c r="J732" s="15"/>
      <c r="K732" s="15"/>
      <c r="L732" s="15"/>
      <c r="M732" s="15"/>
      <c r="N732" s="15"/>
      <c r="O732" s="15"/>
      <c r="P732" s="15"/>
      <c r="Q732" s="15"/>
      <c r="R732" s="15"/>
    </row>
    <row r="733">
      <c r="A733" s="15"/>
      <c r="B733" s="15"/>
      <c r="C733" s="15"/>
      <c r="D733" s="15"/>
      <c r="E733" s="15"/>
      <c r="F733" s="15"/>
      <c r="G733" s="15"/>
      <c r="H733" s="15"/>
      <c r="I733" s="15"/>
      <c r="J733" s="15"/>
      <c r="K733" s="15"/>
      <c r="L733" s="15"/>
      <c r="M733" s="15"/>
      <c r="N733" s="15"/>
      <c r="O733" s="15"/>
      <c r="P733" s="15"/>
      <c r="Q733" s="15"/>
      <c r="R733" s="15"/>
    </row>
    <row r="734">
      <c r="A734" s="15"/>
      <c r="B734" s="15"/>
      <c r="C734" s="15"/>
      <c r="D734" s="15"/>
      <c r="E734" s="15"/>
      <c r="F734" s="15"/>
      <c r="G734" s="15"/>
      <c r="H734" s="15"/>
      <c r="I734" s="15"/>
      <c r="J734" s="15"/>
      <c r="K734" s="15"/>
      <c r="L734" s="15"/>
      <c r="M734" s="15"/>
      <c r="N734" s="15"/>
      <c r="O734" s="15"/>
      <c r="P734" s="15"/>
      <c r="Q734" s="15"/>
      <c r="R734" s="15"/>
    </row>
    <row r="735">
      <c r="A735" s="15"/>
      <c r="B735" s="15"/>
      <c r="C735" s="15"/>
      <c r="D735" s="15"/>
      <c r="E735" s="15"/>
      <c r="F735" s="15"/>
      <c r="G735" s="15"/>
      <c r="H735" s="15"/>
      <c r="I735" s="15"/>
      <c r="J735" s="15"/>
      <c r="K735" s="15"/>
      <c r="L735" s="15"/>
      <c r="M735" s="15"/>
      <c r="N735" s="15"/>
      <c r="O735" s="15"/>
      <c r="P735" s="15"/>
      <c r="Q735" s="15"/>
      <c r="R735" s="15"/>
    </row>
    <row r="736">
      <c r="A736" s="15"/>
      <c r="B736" s="15"/>
      <c r="C736" s="15"/>
      <c r="D736" s="15"/>
      <c r="E736" s="15"/>
      <c r="F736" s="15"/>
      <c r="G736" s="15"/>
      <c r="H736" s="15"/>
      <c r="I736" s="15"/>
      <c r="J736" s="15"/>
      <c r="K736" s="15"/>
      <c r="L736" s="15"/>
      <c r="M736" s="15"/>
      <c r="N736" s="15"/>
      <c r="O736" s="15"/>
      <c r="P736" s="15"/>
      <c r="Q736" s="15"/>
      <c r="R736" s="15"/>
    </row>
    <row r="737">
      <c r="A737" s="15"/>
      <c r="B737" s="15"/>
      <c r="C737" s="15"/>
      <c r="D737" s="15"/>
      <c r="E737" s="15"/>
      <c r="F737" s="15"/>
      <c r="G737" s="15"/>
      <c r="H737" s="15"/>
      <c r="I737" s="15"/>
      <c r="J737" s="15"/>
      <c r="K737" s="15"/>
      <c r="L737" s="15"/>
      <c r="M737" s="15"/>
      <c r="N737" s="15"/>
      <c r="O737" s="15"/>
      <c r="P737" s="15"/>
      <c r="Q737" s="15"/>
      <c r="R737" s="15"/>
    </row>
    <row r="738">
      <c r="A738" s="15"/>
      <c r="B738" s="15"/>
      <c r="C738" s="15"/>
      <c r="D738" s="15"/>
      <c r="E738" s="15"/>
      <c r="F738" s="15"/>
      <c r="G738" s="15"/>
      <c r="H738" s="15"/>
      <c r="I738" s="15"/>
      <c r="J738" s="15"/>
      <c r="K738" s="15"/>
      <c r="L738" s="15"/>
      <c r="M738" s="15"/>
      <c r="N738" s="15"/>
      <c r="O738" s="15"/>
      <c r="P738" s="15"/>
      <c r="Q738" s="15"/>
      <c r="R738" s="15"/>
    </row>
    <row r="739">
      <c r="A739" s="15"/>
      <c r="B739" s="15"/>
      <c r="C739" s="15"/>
      <c r="D739" s="15"/>
      <c r="E739" s="15"/>
      <c r="F739" s="15"/>
      <c r="G739" s="15"/>
      <c r="H739" s="15"/>
      <c r="I739" s="15"/>
      <c r="J739" s="15"/>
      <c r="K739" s="15"/>
      <c r="L739" s="15"/>
      <c r="M739" s="15"/>
      <c r="N739" s="15"/>
      <c r="O739" s="15"/>
      <c r="P739" s="15"/>
      <c r="Q739" s="15"/>
      <c r="R739" s="15"/>
    </row>
    <row r="740">
      <c r="A740" s="15"/>
      <c r="B740" s="15"/>
      <c r="C740" s="15"/>
      <c r="D740" s="15"/>
      <c r="E740" s="15"/>
      <c r="F740" s="15"/>
      <c r="G740" s="15"/>
      <c r="H740" s="15"/>
      <c r="I740" s="15"/>
      <c r="J740" s="15"/>
      <c r="K740" s="15"/>
      <c r="L740" s="15"/>
      <c r="M740" s="15"/>
      <c r="N740" s="15"/>
      <c r="O740" s="15"/>
      <c r="P740" s="15"/>
      <c r="Q740" s="15"/>
      <c r="R740" s="15"/>
    </row>
    <row r="741">
      <c r="A741" s="15"/>
      <c r="B741" s="15"/>
      <c r="C741" s="15"/>
      <c r="D741" s="15"/>
      <c r="E741" s="15"/>
      <c r="F741" s="15"/>
      <c r="G741" s="15"/>
      <c r="H741" s="15"/>
      <c r="I741" s="15"/>
      <c r="J741" s="15"/>
      <c r="K741" s="15"/>
      <c r="L741" s="15"/>
      <c r="M741" s="15"/>
      <c r="N741" s="15"/>
      <c r="O741" s="15"/>
      <c r="P741" s="15"/>
      <c r="Q741" s="15"/>
      <c r="R741" s="15"/>
    </row>
    <row r="742">
      <c r="A742" s="15"/>
      <c r="B742" s="15"/>
      <c r="C742" s="15"/>
      <c r="D742" s="15"/>
      <c r="E742" s="15"/>
      <c r="F742" s="15"/>
      <c r="G742" s="15"/>
      <c r="H742" s="15"/>
      <c r="I742" s="15"/>
      <c r="J742" s="15"/>
      <c r="K742" s="15"/>
      <c r="L742" s="15"/>
      <c r="M742" s="15"/>
      <c r="N742" s="15"/>
      <c r="O742" s="15"/>
      <c r="P742" s="15"/>
      <c r="Q742" s="15"/>
      <c r="R742" s="15"/>
    </row>
    <row r="743">
      <c r="A743" s="15"/>
      <c r="B743" s="15"/>
      <c r="C743" s="15"/>
      <c r="D743" s="15"/>
      <c r="E743" s="15"/>
      <c r="F743" s="15"/>
      <c r="G743" s="15"/>
      <c r="H743" s="15"/>
      <c r="I743" s="15"/>
      <c r="J743" s="15"/>
      <c r="K743" s="15"/>
      <c r="L743" s="15"/>
      <c r="M743" s="15"/>
      <c r="N743" s="15"/>
      <c r="O743" s="15"/>
      <c r="P743" s="15"/>
      <c r="Q743" s="15"/>
      <c r="R743" s="15"/>
    </row>
    <row r="744">
      <c r="A744" s="15"/>
      <c r="B744" s="15"/>
      <c r="C744" s="15"/>
      <c r="D744" s="15"/>
      <c r="E744" s="15"/>
      <c r="F744" s="15"/>
      <c r="G744" s="15"/>
      <c r="H744" s="15"/>
      <c r="I744" s="15"/>
      <c r="J744" s="15"/>
      <c r="K744" s="15"/>
      <c r="L744" s="15"/>
      <c r="M744" s="15"/>
      <c r="N744" s="15"/>
      <c r="O744" s="15"/>
      <c r="P744" s="15"/>
      <c r="Q744" s="15"/>
      <c r="R744" s="15"/>
    </row>
    <row r="745">
      <c r="A745" s="15"/>
      <c r="B745" s="15"/>
      <c r="C745" s="15"/>
      <c r="D745" s="15"/>
      <c r="E745" s="15"/>
      <c r="F745" s="15"/>
      <c r="G745" s="15"/>
      <c r="H745" s="15"/>
      <c r="I745" s="15"/>
      <c r="J745" s="15"/>
      <c r="K745" s="15"/>
      <c r="L745" s="15"/>
      <c r="M745" s="15"/>
      <c r="N745" s="15"/>
      <c r="O745" s="15"/>
      <c r="P745" s="15"/>
      <c r="Q745" s="15"/>
      <c r="R745" s="15"/>
    </row>
    <row r="746">
      <c r="A746" s="15"/>
      <c r="B746" s="15"/>
      <c r="C746" s="15"/>
      <c r="D746" s="15"/>
      <c r="E746" s="15"/>
      <c r="F746" s="15"/>
      <c r="G746" s="15"/>
      <c r="H746" s="15"/>
      <c r="I746" s="15"/>
      <c r="J746" s="15"/>
      <c r="K746" s="15"/>
      <c r="L746" s="15"/>
      <c r="M746" s="15"/>
      <c r="N746" s="15"/>
      <c r="O746" s="15"/>
      <c r="P746" s="15"/>
      <c r="Q746" s="15"/>
      <c r="R746" s="15"/>
    </row>
    <row r="747">
      <c r="A747" s="15"/>
      <c r="B747" s="15"/>
      <c r="C747" s="15"/>
      <c r="D747" s="15"/>
      <c r="E747" s="15"/>
      <c r="F747" s="15"/>
      <c r="G747" s="15"/>
      <c r="H747" s="15"/>
      <c r="I747" s="15"/>
      <c r="J747" s="15"/>
      <c r="K747" s="15"/>
      <c r="L747" s="15"/>
      <c r="M747" s="15"/>
      <c r="N747" s="15"/>
      <c r="O747" s="15"/>
      <c r="P747" s="15"/>
      <c r="Q747" s="15"/>
      <c r="R747" s="15"/>
    </row>
    <row r="748">
      <c r="A748" s="15"/>
      <c r="B748" s="15"/>
      <c r="C748" s="15"/>
      <c r="D748" s="15"/>
      <c r="E748" s="15"/>
      <c r="F748" s="15"/>
      <c r="G748" s="15"/>
      <c r="H748" s="15"/>
      <c r="I748" s="15"/>
      <c r="J748" s="15"/>
      <c r="K748" s="15"/>
      <c r="L748" s="15"/>
      <c r="M748" s="15"/>
      <c r="N748" s="15"/>
      <c r="O748" s="15"/>
      <c r="P748" s="15"/>
      <c r="Q748" s="15"/>
      <c r="R748" s="15"/>
    </row>
    <row r="749">
      <c r="A749" s="15"/>
      <c r="B749" s="15"/>
      <c r="C749" s="15"/>
      <c r="D749" s="15"/>
      <c r="E749" s="15"/>
      <c r="F749" s="15"/>
      <c r="G749" s="15"/>
      <c r="H749" s="15"/>
      <c r="I749" s="15"/>
      <c r="J749" s="15"/>
      <c r="K749" s="15"/>
      <c r="L749" s="15"/>
      <c r="M749" s="15"/>
      <c r="N749" s="15"/>
      <c r="O749" s="15"/>
      <c r="P749" s="15"/>
      <c r="Q749" s="15"/>
      <c r="R749" s="15"/>
    </row>
    <row r="750">
      <c r="A750" s="15"/>
      <c r="B750" s="15"/>
      <c r="C750" s="15"/>
      <c r="D750" s="15"/>
      <c r="E750" s="15"/>
      <c r="F750" s="15"/>
      <c r="G750" s="15"/>
      <c r="H750" s="15"/>
      <c r="I750" s="15"/>
      <c r="J750" s="15"/>
      <c r="K750" s="15"/>
      <c r="L750" s="15"/>
      <c r="M750" s="15"/>
      <c r="N750" s="15"/>
      <c r="O750" s="15"/>
      <c r="P750" s="15"/>
      <c r="Q750" s="15"/>
      <c r="R750" s="15"/>
    </row>
    <row r="751">
      <c r="A751" s="15"/>
      <c r="B751" s="15"/>
      <c r="C751" s="15"/>
      <c r="D751" s="15"/>
      <c r="E751" s="15"/>
      <c r="F751" s="15"/>
      <c r="G751" s="15"/>
      <c r="H751" s="15"/>
      <c r="I751" s="15"/>
      <c r="J751" s="15"/>
      <c r="K751" s="15"/>
      <c r="L751" s="15"/>
      <c r="M751" s="15"/>
      <c r="N751" s="15"/>
      <c r="O751" s="15"/>
      <c r="P751" s="15"/>
      <c r="Q751" s="15"/>
      <c r="R751" s="15"/>
    </row>
    <row r="752">
      <c r="A752" s="15"/>
      <c r="B752" s="15"/>
      <c r="C752" s="15"/>
      <c r="D752" s="15"/>
      <c r="E752" s="15"/>
      <c r="F752" s="15"/>
      <c r="G752" s="15"/>
      <c r="H752" s="15"/>
      <c r="I752" s="15"/>
      <c r="J752" s="15"/>
      <c r="K752" s="15"/>
      <c r="L752" s="15"/>
      <c r="M752" s="15"/>
      <c r="N752" s="15"/>
      <c r="O752" s="15"/>
      <c r="P752" s="15"/>
      <c r="Q752" s="15"/>
      <c r="R752" s="15"/>
    </row>
    <row r="753">
      <c r="A753" s="15"/>
      <c r="B753" s="15"/>
      <c r="C753" s="15"/>
      <c r="D753" s="15"/>
      <c r="E753" s="15"/>
      <c r="F753" s="15"/>
      <c r="G753" s="15"/>
      <c r="H753" s="15"/>
      <c r="I753" s="15"/>
      <c r="J753" s="15"/>
      <c r="K753" s="15"/>
      <c r="L753" s="15"/>
      <c r="M753" s="15"/>
      <c r="N753" s="15"/>
      <c r="O753" s="15"/>
      <c r="P753" s="15"/>
      <c r="Q753" s="15"/>
      <c r="R753" s="15"/>
    </row>
    <row r="754">
      <c r="A754" s="15"/>
      <c r="B754" s="15"/>
      <c r="C754" s="15"/>
      <c r="D754" s="15"/>
      <c r="E754" s="15"/>
      <c r="F754" s="15"/>
      <c r="G754" s="15"/>
      <c r="H754" s="15"/>
      <c r="I754" s="15"/>
      <c r="J754" s="15"/>
      <c r="K754" s="15"/>
      <c r="L754" s="15"/>
      <c r="M754" s="15"/>
      <c r="N754" s="15"/>
      <c r="O754" s="15"/>
      <c r="P754" s="15"/>
      <c r="Q754" s="15"/>
      <c r="R754" s="15"/>
    </row>
    <row r="755">
      <c r="A755" s="15"/>
      <c r="B755" s="15"/>
      <c r="C755" s="15"/>
      <c r="D755" s="15"/>
      <c r="E755" s="15"/>
      <c r="F755" s="15"/>
      <c r="G755" s="15"/>
      <c r="H755" s="15"/>
      <c r="I755" s="15"/>
      <c r="J755" s="15"/>
      <c r="K755" s="15"/>
      <c r="L755" s="15"/>
      <c r="M755" s="15"/>
      <c r="N755" s="15"/>
      <c r="O755" s="15"/>
      <c r="P755" s="15"/>
      <c r="Q755" s="15"/>
      <c r="R755" s="15"/>
    </row>
    <row r="756">
      <c r="A756" s="15"/>
      <c r="B756" s="15"/>
      <c r="C756" s="15"/>
      <c r="D756" s="15"/>
      <c r="E756" s="15"/>
      <c r="F756" s="15"/>
      <c r="G756" s="15"/>
      <c r="H756" s="15"/>
      <c r="I756" s="15"/>
      <c r="J756" s="15"/>
      <c r="K756" s="15"/>
      <c r="L756" s="15"/>
      <c r="M756" s="15"/>
      <c r="N756" s="15"/>
      <c r="O756" s="15"/>
      <c r="P756" s="15"/>
      <c r="Q756" s="15"/>
      <c r="R756" s="15"/>
    </row>
    <row r="757">
      <c r="A757" s="15"/>
      <c r="B757" s="15"/>
      <c r="C757" s="15"/>
      <c r="D757" s="15"/>
      <c r="E757" s="15"/>
      <c r="F757" s="15"/>
      <c r="G757" s="15"/>
      <c r="H757" s="15"/>
      <c r="I757" s="15"/>
      <c r="J757" s="15"/>
      <c r="K757" s="15"/>
      <c r="L757" s="15"/>
      <c r="M757" s="15"/>
      <c r="N757" s="15"/>
      <c r="O757" s="15"/>
      <c r="P757" s="15"/>
      <c r="Q757" s="15"/>
      <c r="R757" s="15"/>
    </row>
    <row r="758">
      <c r="A758" s="15"/>
      <c r="B758" s="15"/>
      <c r="C758" s="15"/>
      <c r="D758" s="15"/>
      <c r="E758" s="15"/>
      <c r="F758" s="15"/>
      <c r="G758" s="15"/>
      <c r="H758" s="15"/>
      <c r="I758" s="15"/>
      <c r="J758" s="15"/>
      <c r="K758" s="15"/>
      <c r="L758" s="15"/>
      <c r="M758" s="15"/>
      <c r="N758" s="15"/>
      <c r="O758" s="15"/>
      <c r="P758" s="15"/>
      <c r="Q758" s="15"/>
      <c r="R758" s="15"/>
    </row>
    <row r="759">
      <c r="A759" s="15"/>
      <c r="B759" s="15"/>
      <c r="C759" s="15"/>
      <c r="D759" s="15"/>
      <c r="E759" s="15"/>
      <c r="F759" s="15"/>
      <c r="G759" s="15"/>
      <c r="H759" s="15"/>
      <c r="I759" s="15"/>
      <c r="J759" s="15"/>
      <c r="K759" s="15"/>
      <c r="L759" s="15"/>
      <c r="M759" s="15"/>
      <c r="N759" s="15"/>
      <c r="O759" s="15"/>
      <c r="P759" s="15"/>
      <c r="Q759" s="15"/>
      <c r="R759" s="15"/>
    </row>
    <row r="760">
      <c r="A760" s="15"/>
      <c r="B760" s="15"/>
      <c r="C760" s="15"/>
      <c r="D760" s="15"/>
      <c r="E760" s="15"/>
      <c r="F760" s="15"/>
      <c r="G760" s="15"/>
      <c r="H760" s="15"/>
      <c r="I760" s="15"/>
      <c r="J760" s="15"/>
      <c r="K760" s="15"/>
      <c r="L760" s="15"/>
      <c r="M760" s="15"/>
      <c r="N760" s="15"/>
      <c r="O760" s="15"/>
      <c r="P760" s="15"/>
      <c r="Q760" s="15"/>
      <c r="R760" s="15"/>
    </row>
    <row r="761">
      <c r="A761" s="15"/>
      <c r="B761" s="15"/>
      <c r="C761" s="15"/>
      <c r="D761" s="15"/>
      <c r="E761" s="15"/>
      <c r="F761" s="15"/>
      <c r="G761" s="15"/>
      <c r="H761" s="15"/>
      <c r="I761" s="15"/>
      <c r="J761" s="15"/>
      <c r="K761" s="15"/>
      <c r="L761" s="15"/>
      <c r="M761" s="15"/>
      <c r="N761" s="15"/>
      <c r="O761" s="15"/>
      <c r="P761" s="15"/>
      <c r="Q761" s="15"/>
      <c r="R761" s="15"/>
    </row>
    <row r="762">
      <c r="A762" s="15"/>
      <c r="B762" s="15"/>
      <c r="C762" s="15"/>
      <c r="D762" s="15"/>
      <c r="E762" s="15"/>
      <c r="F762" s="15"/>
      <c r="G762" s="15"/>
      <c r="H762" s="15"/>
      <c r="I762" s="15"/>
      <c r="J762" s="15"/>
      <c r="K762" s="15"/>
      <c r="L762" s="15"/>
      <c r="M762" s="15"/>
      <c r="N762" s="15"/>
      <c r="O762" s="15"/>
      <c r="P762" s="15"/>
      <c r="Q762" s="15"/>
      <c r="R762" s="15"/>
    </row>
    <row r="763">
      <c r="A763" s="15"/>
      <c r="B763" s="15"/>
      <c r="C763" s="15"/>
      <c r="D763" s="15"/>
      <c r="E763" s="15"/>
      <c r="F763" s="15"/>
      <c r="G763" s="15"/>
      <c r="H763" s="15"/>
      <c r="I763" s="15"/>
      <c r="J763" s="15"/>
      <c r="K763" s="15"/>
      <c r="L763" s="15"/>
      <c r="M763" s="15"/>
      <c r="N763" s="15"/>
      <c r="O763" s="15"/>
      <c r="P763" s="15"/>
      <c r="Q763" s="15"/>
      <c r="R763" s="15"/>
    </row>
    <row r="764">
      <c r="A764" s="15"/>
      <c r="B764" s="15"/>
      <c r="C764" s="15"/>
      <c r="D764" s="15"/>
      <c r="E764" s="15"/>
      <c r="F764" s="15"/>
      <c r="G764" s="15"/>
      <c r="H764" s="15"/>
      <c r="I764" s="15"/>
      <c r="J764" s="15"/>
      <c r="K764" s="15"/>
      <c r="L764" s="15"/>
      <c r="M764" s="15"/>
      <c r="N764" s="15"/>
      <c r="O764" s="15"/>
      <c r="P764" s="15"/>
      <c r="Q764" s="15"/>
      <c r="R764" s="15"/>
    </row>
    <row r="765">
      <c r="A765" s="15"/>
      <c r="B765" s="15"/>
      <c r="C765" s="15"/>
      <c r="D765" s="15"/>
      <c r="E765" s="15"/>
      <c r="F765" s="15"/>
      <c r="G765" s="15"/>
      <c r="H765" s="15"/>
      <c r="I765" s="15"/>
      <c r="J765" s="15"/>
      <c r="K765" s="15"/>
      <c r="L765" s="15"/>
      <c r="M765" s="15"/>
      <c r="N765" s="15"/>
      <c r="O765" s="15"/>
      <c r="P765" s="15"/>
      <c r="Q765" s="15"/>
      <c r="R765" s="15"/>
    </row>
    <row r="766">
      <c r="A766" s="15"/>
      <c r="B766" s="15"/>
      <c r="C766" s="15"/>
      <c r="D766" s="15"/>
      <c r="E766" s="15"/>
      <c r="F766" s="15"/>
      <c r="G766" s="15"/>
      <c r="H766" s="15"/>
      <c r="I766" s="15"/>
      <c r="J766" s="15"/>
      <c r="K766" s="15"/>
      <c r="L766" s="15"/>
      <c r="M766" s="15"/>
      <c r="N766" s="15"/>
      <c r="O766" s="15"/>
      <c r="P766" s="15"/>
      <c r="Q766" s="15"/>
      <c r="R766" s="15"/>
    </row>
    <row r="767">
      <c r="A767" s="15"/>
      <c r="B767" s="15"/>
      <c r="C767" s="15"/>
      <c r="D767" s="15"/>
      <c r="E767" s="15"/>
      <c r="F767" s="15"/>
      <c r="G767" s="15"/>
      <c r="H767" s="15"/>
      <c r="I767" s="15"/>
      <c r="J767" s="15"/>
      <c r="K767" s="15"/>
      <c r="L767" s="15"/>
      <c r="M767" s="15"/>
      <c r="N767" s="15"/>
      <c r="O767" s="15"/>
      <c r="P767" s="15"/>
      <c r="Q767" s="15"/>
      <c r="R767" s="15"/>
    </row>
    <row r="768">
      <c r="A768" s="15"/>
      <c r="B768" s="15"/>
      <c r="C768" s="15"/>
      <c r="D768" s="15"/>
      <c r="E768" s="15"/>
      <c r="F768" s="15"/>
      <c r="G768" s="15"/>
      <c r="H768" s="15"/>
      <c r="I768" s="15"/>
      <c r="J768" s="15"/>
      <c r="K768" s="15"/>
      <c r="L768" s="15"/>
      <c r="M768" s="15"/>
      <c r="N768" s="15"/>
      <c r="O768" s="15"/>
      <c r="P768" s="15"/>
      <c r="Q768" s="15"/>
      <c r="R768" s="15"/>
    </row>
    <row r="769">
      <c r="A769" s="15"/>
      <c r="B769" s="15"/>
      <c r="C769" s="15"/>
      <c r="D769" s="15"/>
      <c r="E769" s="15"/>
      <c r="F769" s="15"/>
      <c r="G769" s="15"/>
      <c r="H769" s="15"/>
      <c r="I769" s="15"/>
      <c r="J769" s="15"/>
      <c r="K769" s="15"/>
      <c r="L769" s="15"/>
      <c r="M769" s="15"/>
      <c r="N769" s="15"/>
      <c r="O769" s="15"/>
      <c r="P769" s="15"/>
      <c r="Q769" s="15"/>
      <c r="R769" s="15"/>
    </row>
    <row r="770">
      <c r="A770" s="15"/>
      <c r="B770" s="15"/>
      <c r="C770" s="15"/>
      <c r="D770" s="15"/>
      <c r="E770" s="15"/>
      <c r="F770" s="15"/>
      <c r="G770" s="15"/>
      <c r="H770" s="15"/>
      <c r="I770" s="15"/>
      <c r="J770" s="15"/>
      <c r="K770" s="15"/>
      <c r="L770" s="15"/>
      <c r="M770" s="15"/>
      <c r="N770" s="15"/>
      <c r="O770" s="15"/>
      <c r="P770" s="15"/>
      <c r="Q770" s="15"/>
      <c r="R770" s="15"/>
    </row>
    <row r="771">
      <c r="A771" s="15"/>
      <c r="B771" s="15"/>
      <c r="C771" s="15"/>
      <c r="D771" s="15"/>
      <c r="E771" s="15"/>
      <c r="F771" s="15"/>
      <c r="G771" s="15"/>
      <c r="H771" s="15"/>
      <c r="I771" s="15"/>
      <c r="J771" s="15"/>
      <c r="K771" s="15"/>
      <c r="L771" s="15"/>
      <c r="M771" s="15"/>
      <c r="N771" s="15"/>
      <c r="O771" s="15"/>
      <c r="P771" s="15"/>
      <c r="Q771" s="15"/>
      <c r="R771" s="15"/>
    </row>
    <row r="772">
      <c r="A772" s="15"/>
      <c r="B772" s="15"/>
      <c r="C772" s="15"/>
      <c r="D772" s="15"/>
      <c r="E772" s="15"/>
      <c r="F772" s="15"/>
      <c r="G772" s="15"/>
      <c r="H772" s="15"/>
      <c r="I772" s="15"/>
      <c r="J772" s="15"/>
      <c r="K772" s="15"/>
      <c r="L772" s="15"/>
      <c r="M772" s="15"/>
      <c r="N772" s="15"/>
      <c r="O772" s="15"/>
      <c r="P772" s="15"/>
      <c r="Q772" s="15"/>
      <c r="R772" s="15"/>
    </row>
    <row r="773">
      <c r="A773" s="15"/>
      <c r="B773" s="15"/>
      <c r="C773" s="15"/>
      <c r="D773" s="15"/>
      <c r="E773" s="15"/>
      <c r="F773" s="15"/>
      <c r="G773" s="15"/>
      <c r="H773" s="15"/>
      <c r="I773" s="15"/>
      <c r="J773" s="15"/>
      <c r="K773" s="15"/>
      <c r="L773" s="15"/>
      <c r="M773" s="15"/>
      <c r="N773" s="15"/>
      <c r="O773" s="15"/>
      <c r="P773" s="15"/>
      <c r="Q773" s="15"/>
      <c r="R773" s="15"/>
    </row>
    <row r="774">
      <c r="A774" s="15"/>
      <c r="B774" s="15"/>
      <c r="C774" s="15"/>
      <c r="D774" s="15"/>
      <c r="E774" s="15"/>
      <c r="F774" s="15"/>
      <c r="G774" s="15"/>
      <c r="H774" s="15"/>
      <c r="I774" s="15"/>
      <c r="J774" s="15"/>
      <c r="K774" s="15"/>
      <c r="L774" s="15"/>
      <c r="M774" s="15"/>
      <c r="N774" s="15"/>
      <c r="O774" s="15"/>
      <c r="P774" s="15"/>
      <c r="Q774" s="15"/>
      <c r="R774" s="15"/>
    </row>
    <row r="775">
      <c r="A775" s="15"/>
      <c r="B775" s="15"/>
      <c r="C775" s="15"/>
      <c r="D775" s="15"/>
      <c r="E775" s="15"/>
      <c r="F775" s="15"/>
      <c r="G775" s="15"/>
      <c r="H775" s="15"/>
      <c r="I775" s="15"/>
      <c r="J775" s="15"/>
      <c r="K775" s="15"/>
      <c r="L775" s="15"/>
      <c r="M775" s="15"/>
      <c r="N775" s="15"/>
      <c r="O775" s="15"/>
      <c r="P775" s="15"/>
      <c r="Q775" s="15"/>
      <c r="R775" s="15"/>
    </row>
    <row r="776">
      <c r="A776" s="15"/>
      <c r="B776" s="15"/>
      <c r="C776" s="15"/>
      <c r="D776" s="15"/>
      <c r="E776" s="15"/>
      <c r="F776" s="15"/>
      <c r="G776" s="15"/>
      <c r="H776" s="15"/>
      <c r="I776" s="15"/>
      <c r="J776" s="15"/>
      <c r="K776" s="15"/>
      <c r="L776" s="15"/>
      <c r="M776" s="15"/>
      <c r="N776" s="15"/>
      <c r="O776" s="15"/>
      <c r="P776" s="15"/>
      <c r="Q776" s="15"/>
      <c r="R776" s="15"/>
    </row>
    <row r="777">
      <c r="A777" s="15"/>
      <c r="B777" s="15"/>
      <c r="C777" s="15"/>
      <c r="D777" s="15"/>
      <c r="E777" s="15"/>
      <c r="F777" s="15"/>
      <c r="G777" s="15"/>
      <c r="H777" s="15"/>
      <c r="I777" s="15"/>
      <c r="J777" s="15"/>
      <c r="K777" s="15"/>
      <c r="L777" s="15"/>
      <c r="M777" s="15"/>
      <c r="N777" s="15"/>
      <c r="O777" s="15"/>
      <c r="P777" s="15"/>
      <c r="Q777" s="15"/>
      <c r="R777" s="15"/>
    </row>
    <row r="778">
      <c r="A778" s="15"/>
      <c r="B778" s="15"/>
      <c r="C778" s="15"/>
      <c r="D778" s="15"/>
      <c r="E778" s="15"/>
      <c r="F778" s="15"/>
      <c r="G778" s="15"/>
      <c r="H778" s="15"/>
      <c r="I778" s="15"/>
      <c r="J778" s="15"/>
      <c r="K778" s="15"/>
      <c r="L778" s="15"/>
      <c r="M778" s="15"/>
      <c r="N778" s="15"/>
      <c r="O778" s="15"/>
      <c r="P778" s="15"/>
      <c r="Q778" s="15"/>
      <c r="R778" s="15"/>
    </row>
    <row r="779">
      <c r="A779" s="15"/>
      <c r="B779" s="15"/>
      <c r="C779" s="15"/>
      <c r="D779" s="15"/>
      <c r="E779" s="15"/>
      <c r="F779" s="15"/>
      <c r="G779" s="15"/>
      <c r="H779" s="15"/>
      <c r="I779" s="15"/>
      <c r="J779" s="15"/>
      <c r="K779" s="15"/>
      <c r="L779" s="15"/>
      <c r="M779" s="15"/>
      <c r="N779" s="15"/>
      <c r="O779" s="15"/>
      <c r="P779" s="15"/>
      <c r="Q779" s="15"/>
      <c r="R779" s="15"/>
    </row>
    <row r="780">
      <c r="A780" s="15"/>
      <c r="B780" s="15"/>
      <c r="C780" s="15"/>
      <c r="D780" s="15"/>
      <c r="E780" s="15"/>
      <c r="F780" s="15"/>
      <c r="G780" s="15"/>
      <c r="H780" s="15"/>
      <c r="I780" s="15"/>
      <c r="J780" s="15"/>
      <c r="K780" s="15"/>
      <c r="L780" s="15"/>
      <c r="M780" s="15"/>
      <c r="N780" s="15"/>
      <c r="O780" s="15"/>
      <c r="P780" s="15"/>
      <c r="Q780" s="15"/>
      <c r="R780" s="15"/>
    </row>
    <row r="781">
      <c r="A781" s="15"/>
      <c r="B781" s="15"/>
      <c r="C781" s="15"/>
      <c r="D781" s="15"/>
      <c r="E781" s="15"/>
      <c r="F781" s="15"/>
      <c r="G781" s="15"/>
      <c r="H781" s="15"/>
      <c r="I781" s="15"/>
      <c r="J781" s="15"/>
      <c r="K781" s="15"/>
      <c r="L781" s="15"/>
      <c r="M781" s="15"/>
      <c r="N781" s="15"/>
      <c r="O781" s="15"/>
      <c r="P781" s="15"/>
      <c r="Q781" s="15"/>
      <c r="R781" s="15"/>
    </row>
    <row r="782">
      <c r="A782" s="15"/>
      <c r="B782" s="15"/>
      <c r="C782" s="15"/>
      <c r="D782" s="15"/>
      <c r="E782" s="15"/>
      <c r="F782" s="15"/>
      <c r="G782" s="15"/>
      <c r="H782" s="15"/>
      <c r="I782" s="15"/>
      <c r="J782" s="15"/>
      <c r="K782" s="15"/>
      <c r="L782" s="15"/>
      <c r="M782" s="15"/>
      <c r="N782" s="15"/>
      <c r="O782" s="15"/>
      <c r="P782" s="15"/>
      <c r="Q782" s="15"/>
      <c r="R782" s="15"/>
    </row>
    <row r="783">
      <c r="A783" s="15"/>
      <c r="B783" s="15"/>
      <c r="C783" s="15"/>
      <c r="D783" s="15"/>
      <c r="E783" s="15"/>
      <c r="F783" s="15"/>
      <c r="G783" s="15"/>
      <c r="H783" s="15"/>
      <c r="I783" s="15"/>
      <c r="J783" s="15"/>
      <c r="K783" s="15"/>
      <c r="L783" s="15"/>
      <c r="M783" s="15"/>
      <c r="N783" s="15"/>
      <c r="O783" s="15"/>
      <c r="P783" s="15"/>
      <c r="Q783" s="15"/>
      <c r="R783" s="15"/>
    </row>
    <row r="784">
      <c r="A784" s="15"/>
      <c r="B784" s="15"/>
      <c r="C784" s="15"/>
      <c r="D784" s="15"/>
      <c r="E784" s="15"/>
      <c r="F784" s="15"/>
      <c r="G784" s="15"/>
      <c r="H784" s="15"/>
      <c r="I784" s="15"/>
      <c r="J784" s="15"/>
      <c r="K784" s="15"/>
      <c r="L784" s="15"/>
      <c r="M784" s="15"/>
      <c r="N784" s="15"/>
      <c r="O784" s="15"/>
      <c r="P784" s="15"/>
      <c r="Q784" s="15"/>
      <c r="R784" s="15"/>
    </row>
    <row r="785">
      <c r="A785" s="15"/>
      <c r="B785" s="15"/>
      <c r="C785" s="15"/>
      <c r="D785" s="15"/>
      <c r="E785" s="15"/>
      <c r="F785" s="15"/>
      <c r="G785" s="15"/>
      <c r="H785" s="15"/>
      <c r="I785" s="15"/>
      <c r="J785" s="15"/>
      <c r="K785" s="15"/>
      <c r="L785" s="15"/>
      <c r="M785" s="15"/>
      <c r="N785" s="15"/>
      <c r="O785" s="15"/>
      <c r="P785" s="15"/>
      <c r="Q785" s="15"/>
      <c r="R785" s="15"/>
    </row>
    <row r="786">
      <c r="A786" s="15"/>
      <c r="B786" s="15"/>
      <c r="C786" s="15"/>
      <c r="D786" s="15"/>
      <c r="E786" s="15"/>
      <c r="F786" s="15"/>
      <c r="G786" s="15"/>
      <c r="H786" s="15"/>
      <c r="I786" s="15"/>
      <c r="J786" s="15"/>
      <c r="K786" s="15"/>
      <c r="L786" s="15"/>
      <c r="M786" s="15"/>
      <c r="N786" s="15"/>
      <c r="O786" s="15"/>
      <c r="P786" s="15"/>
      <c r="Q786" s="15"/>
      <c r="R786" s="15"/>
    </row>
    <row r="787">
      <c r="A787" s="15"/>
      <c r="B787" s="15"/>
      <c r="C787" s="15"/>
      <c r="D787" s="15"/>
      <c r="E787" s="15"/>
      <c r="F787" s="15"/>
      <c r="G787" s="15"/>
      <c r="H787" s="15"/>
      <c r="I787" s="15"/>
      <c r="J787" s="15"/>
      <c r="K787" s="15"/>
      <c r="L787" s="15"/>
      <c r="M787" s="15"/>
      <c r="N787" s="15"/>
      <c r="O787" s="15"/>
      <c r="P787" s="15"/>
      <c r="Q787" s="15"/>
      <c r="R787" s="15"/>
    </row>
    <row r="788">
      <c r="A788" s="15"/>
      <c r="B788" s="15"/>
      <c r="C788" s="15"/>
      <c r="D788" s="15"/>
      <c r="E788" s="15"/>
      <c r="F788" s="15"/>
      <c r="G788" s="15"/>
      <c r="H788" s="15"/>
      <c r="I788" s="15"/>
      <c r="J788" s="15"/>
      <c r="K788" s="15"/>
      <c r="L788" s="15"/>
      <c r="M788" s="15"/>
      <c r="N788" s="15"/>
      <c r="O788" s="15"/>
      <c r="P788" s="15"/>
      <c r="Q788" s="15"/>
      <c r="R788" s="15"/>
    </row>
    <row r="789">
      <c r="A789" s="15"/>
      <c r="B789" s="15"/>
      <c r="C789" s="15"/>
      <c r="D789" s="15"/>
      <c r="E789" s="15"/>
      <c r="F789" s="15"/>
      <c r="G789" s="15"/>
      <c r="H789" s="15"/>
      <c r="I789" s="15"/>
      <c r="J789" s="15"/>
      <c r="K789" s="15"/>
      <c r="L789" s="15"/>
      <c r="M789" s="15"/>
      <c r="N789" s="15"/>
      <c r="O789" s="15"/>
      <c r="P789" s="15"/>
      <c r="Q789" s="15"/>
      <c r="R789" s="15"/>
    </row>
    <row r="790">
      <c r="A790" s="15"/>
      <c r="B790" s="15"/>
      <c r="C790" s="15"/>
      <c r="D790" s="15"/>
      <c r="E790" s="15"/>
      <c r="F790" s="15"/>
      <c r="G790" s="15"/>
      <c r="H790" s="15"/>
      <c r="I790" s="15"/>
      <c r="J790" s="15"/>
      <c r="K790" s="15"/>
      <c r="L790" s="15"/>
      <c r="M790" s="15"/>
      <c r="N790" s="15"/>
      <c r="O790" s="15"/>
      <c r="P790" s="15"/>
      <c r="Q790" s="15"/>
      <c r="R790" s="15"/>
    </row>
    <row r="791">
      <c r="A791" s="15"/>
      <c r="B791" s="15"/>
      <c r="C791" s="15"/>
      <c r="D791" s="15"/>
      <c r="E791" s="15"/>
      <c r="F791" s="15"/>
      <c r="G791" s="15"/>
      <c r="H791" s="15"/>
      <c r="I791" s="15"/>
      <c r="J791" s="15"/>
      <c r="K791" s="15"/>
      <c r="L791" s="15"/>
      <c r="M791" s="15"/>
      <c r="N791" s="15"/>
      <c r="O791" s="15"/>
      <c r="P791" s="15"/>
      <c r="Q791" s="15"/>
      <c r="R791" s="15"/>
    </row>
    <row r="792">
      <c r="A792" s="15"/>
      <c r="B792" s="15"/>
      <c r="C792" s="15"/>
      <c r="D792" s="15"/>
      <c r="E792" s="15"/>
      <c r="F792" s="15"/>
      <c r="G792" s="15"/>
      <c r="H792" s="15"/>
      <c r="I792" s="15"/>
      <c r="J792" s="15"/>
      <c r="K792" s="15"/>
      <c r="L792" s="15"/>
      <c r="M792" s="15"/>
      <c r="N792" s="15"/>
      <c r="O792" s="15"/>
      <c r="P792" s="15"/>
      <c r="Q792" s="15"/>
      <c r="R792" s="15"/>
    </row>
    <row r="793">
      <c r="A793" s="15"/>
      <c r="B793" s="15"/>
      <c r="C793" s="15"/>
      <c r="D793" s="15"/>
      <c r="E793" s="15"/>
      <c r="F793" s="15"/>
      <c r="G793" s="15"/>
      <c r="H793" s="15"/>
      <c r="I793" s="15"/>
      <c r="J793" s="15"/>
      <c r="K793" s="15"/>
      <c r="L793" s="15"/>
      <c r="M793" s="15"/>
      <c r="N793" s="15"/>
      <c r="O793" s="15"/>
      <c r="P793" s="15"/>
      <c r="Q793" s="15"/>
      <c r="R793" s="15"/>
    </row>
    <row r="794">
      <c r="A794" s="15"/>
      <c r="B794" s="15"/>
      <c r="C794" s="15"/>
      <c r="D794" s="15"/>
      <c r="E794" s="15"/>
      <c r="F794" s="15"/>
      <c r="G794" s="15"/>
      <c r="H794" s="15"/>
      <c r="I794" s="15"/>
      <c r="J794" s="15"/>
      <c r="K794" s="15"/>
      <c r="L794" s="15"/>
      <c r="M794" s="15"/>
      <c r="N794" s="15"/>
      <c r="O794" s="15"/>
      <c r="P794" s="15"/>
      <c r="Q794" s="15"/>
      <c r="R794" s="15"/>
    </row>
    <row r="795">
      <c r="A795" s="15"/>
      <c r="B795" s="15"/>
      <c r="C795" s="15"/>
      <c r="D795" s="15"/>
      <c r="E795" s="15"/>
      <c r="F795" s="15"/>
      <c r="G795" s="15"/>
      <c r="H795" s="15"/>
      <c r="I795" s="15"/>
      <c r="J795" s="15"/>
      <c r="K795" s="15"/>
      <c r="L795" s="15"/>
      <c r="M795" s="15"/>
      <c r="N795" s="15"/>
      <c r="O795" s="15"/>
      <c r="P795" s="15"/>
      <c r="Q795" s="15"/>
      <c r="R795" s="15"/>
    </row>
    <row r="796">
      <c r="A796" s="15"/>
      <c r="B796" s="15"/>
      <c r="C796" s="15"/>
      <c r="D796" s="15"/>
      <c r="E796" s="15"/>
      <c r="F796" s="15"/>
      <c r="G796" s="15"/>
      <c r="H796" s="15"/>
      <c r="I796" s="15"/>
      <c r="J796" s="15"/>
      <c r="K796" s="15"/>
      <c r="L796" s="15"/>
      <c r="M796" s="15"/>
      <c r="N796" s="15"/>
      <c r="O796" s="15"/>
      <c r="P796" s="15"/>
      <c r="Q796" s="15"/>
      <c r="R796" s="15"/>
    </row>
    <row r="797">
      <c r="A797" s="15"/>
      <c r="B797" s="15"/>
      <c r="C797" s="15"/>
      <c r="D797" s="15"/>
      <c r="E797" s="15"/>
      <c r="F797" s="15"/>
      <c r="G797" s="15"/>
      <c r="H797" s="15"/>
      <c r="I797" s="15"/>
      <c r="J797" s="15"/>
      <c r="K797" s="15"/>
      <c r="L797" s="15"/>
      <c r="M797" s="15"/>
      <c r="N797" s="15"/>
      <c r="O797" s="15"/>
      <c r="P797" s="15"/>
      <c r="Q797" s="15"/>
      <c r="R797" s="15"/>
    </row>
    <row r="798">
      <c r="A798" s="15"/>
      <c r="B798" s="15"/>
      <c r="C798" s="15"/>
      <c r="D798" s="15"/>
      <c r="E798" s="15"/>
      <c r="F798" s="15"/>
      <c r="G798" s="15"/>
      <c r="H798" s="15"/>
      <c r="I798" s="15"/>
      <c r="J798" s="15"/>
      <c r="K798" s="15"/>
      <c r="L798" s="15"/>
      <c r="M798" s="15"/>
      <c r="N798" s="15"/>
      <c r="O798" s="15"/>
      <c r="P798" s="15"/>
      <c r="Q798" s="15"/>
      <c r="R798" s="15"/>
    </row>
    <row r="799">
      <c r="A799" s="15"/>
      <c r="B799" s="15"/>
      <c r="C799" s="15"/>
      <c r="D799" s="15"/>
      <c r="E799" s="15"/>
      <c r="F799" s="15"/>
      <c r="G799" s="15"/>
      <c r="H799" s="15"/>
      <c r="I799" s="15"/>
      <c r="J799" s="15"/>
      <c r="K799" s="15"/>
      <c r="L799" s="15"/>
      <c r="M799" s="15"/>
      <c r="N799" s="15"/>
      <c r="O799" s="15"/>
      <c r="P799" s="15"/>
      <c r="Q799" s="15"/>
      <c r="R799" s="15"/>
    </row>
    <row r="800">
      <c r="A800" s="15"/>
      <c r="B800" s="15"/>
      <c r="C800" s="15"/>
      <c r="D800" s="15"/>
      <c r="E800" s="15"/>
      <c r="F800" s="15"/>
      <c r="G800" s="15"/>
      <c r="H800" s="15"/>
      <c r="I800" s="15"/>
      <c r="J800" s="15"/>
      <c r="K800" s="15"/>
      <c r="L800" s="15"/>
      <c r="M800" s="15"/>
      <c r="N800" s="15"/>
      <c r="O800" s="15"/>
      <c r="P800" s="15"/>
      <c r="Q800" s="15"/>
      <c r="R800" s="15"/>
    </row>
    <row r="801">
      <c r="A801" s="15"/>
      <c r="B801" s="15"/>
      <c r="C801" s="15"/>
      <c r="D801" s="15"/>
      <c r="E801" s="15"/>
      <c r="F801" s="15"/>
      <c r="G801" s="15"/>
      <c r="H801" s="15"/>
      <c r="I801" s="15"/>
      <c r="J801" s="15"/>
      <c r="K801" s="15"/>
      <c r="L801" s="15"/>
      <c r="M801" s="15"/>
      <c r="N801" s="15"/>
      <c r="O801" s="15"/>
      <c r="P801" s="15"/>
      <c r="Q801" s="15"/>
      <c r="R801" s="15"/>
    </row>
    <row r="802">
      <c r="A802" s="15"/>
      <c r="B802" s="15"/>
      <c r="C802" s="15"/>
      <c r="D802" s="15"/>
      <c r="E802" s="15"/>
      <c r="F802" s="15"/>
      <c r="G802" s="15"/>
      <c r="H802" s="15"/>
      <c r="I802" s="15"/>
      <c r="J802" s="15"/>
      <c r="K802" s="15"/>
      <c r="L802" s="15"/>
      <c r="M802" s="15"/>
      <c r="N802" s="15"/>
      <c r="O802" s="15"/>
      <c r="P802" s="15"/>
      <c r="Q802" s="15"/>
      <c r="R802" s="15"/>
    </row>
    <row r="803">
      <c r="A803" s="15"/>
      <c r="B803" s="15"/>
      <c r="C803" s="15"/>
      <c r="D803" s="15"/>
      <c r="E803" s="15"/>
      <c r="F803" s="15"/>
      <c r="G803" s="15"/>
      <c r="H803" s="15"/>
      <c r="I803" s="15"/>
      <c r="J803" s="15"/>
      <c r="K803" s="15"/>
      <c r="L803" s="15"/>
      <c r="M803" s="15"/>
      <c r="N803" s="15"/>
      <c r="O803" s="15"/>
      <c r="P803" s="15"/>
      <c r="Q803" s="15"/>
      <c r="R803" s="15"/>
    </row>
    <row r="804">
      <c r="A804" s="15"/>
      <c r="B804" s="15"/>
      <c r="C804" s="15"/>
      <c r="D804" s="15"/>
      <c r="E804" s="15"/>
      <c r="F804" s="15"/>
      <c r="G804" s="15"/>
      <c r="H804" s="15"/>
      <c r="I804" s="15"/>
      <c r="J804" s="15"/>
      <c r="K804" s="15"/>
      <c r="L804" s="15"/>
      <c r="M804" s="15"/>
      <c r="N804" s="15"/>
      <c r="O804" s="15"/>
      <c r="P804" s="15"/>
      <c r="Q804" s="15"/>
      <c r="R804" s="15"/>
    </row>
    <row r="805">
      <c r="A805" s="15"/>
      <c r="B805" s="15"/>
      <c r="C805" s="15"/>
      <c r="D805" s="15"/>
      <c r="E805" s="15"/>
      <c r="F805" s="15"/>
      <c r="G805" s="15"/>
      <c r="H805" s="15"/>
      <c r="I805" s="15"/>
      <c r="J805" s="15"/>
      <c r="K805" s="15"/>
      <c r="L805" s="15"/>
      <c r="M805" s="15"/>
      <c r="N805" s="15"/>
      <c r="O805" s="15"/>
      <c r="P805" s="15"/>
      <c r="Q805" s="15"/>
      <c r="R805" s="15"/>
    </row>
    <row r="806">
      <c r="A806" s="15"/>
      <c r="B806" s="15"/>
      <c r="C806" s="15"/>
      <c r="D806" s="15"/>
      <c r="E806" s="15"/>
      <c r="F806" s="15"/>
      <c r="G806" s="15"/>
      <c r="H806" s="15"/>
      <c r="I806" s="15"/>
      <c r="J806" s="15"/>
      <c r="K806" s="15"/>
      <c r="L806" s="15"/>
      <c r="M806" s="15"/>
      <c r="N806" s="15"/>
      <c r="O806" s="15"/>
      <c r="P806" s="15"/>
      <c r="Q806" s="15"/>
      <c r="R806" s="15"/>
    </row>
    <row r="807">
      <c r="A807" s="15"/>
      <c r="B807" s="15"/>
      <c r="C807" s="15"/>
      <c r="D807" s="15"/>
      <c r="E807" s="15"/>
      <c r="F807" s="15"/>
      <c r="G807" s="15"/>
      <c r="H807" s="15"/>
      <c r="I807" s="15"/>
      <c r="J807" s="15"/>
      <c r="K807" s="15"/>
      <c r="L807" s="15"/>
      <c r="M807" s="15"/>
      <c r="N807" s="15"/>
      <c r="O807" s="15"/>
      <c r="P807" s="15"/>
      <c r="Q807" s="15"/>
      <c r="R807" s="15"/>
    </row>
    <row r="808">
      <c r="A808" s="15"/>
      <c r="B808" s="15"/>
      <c r="C808" s="15"/>
      <c r="D808" s="15"/>
      <c r="E808" s="15"/>
      <c r="F808" s="15"/>
      <c r="G808" s="15"/>
      <c r="H808" s="15"/>
      <c r="I808" s="15"/>
      <c r="J808" s="15"/>
      <c r="K808" s="15"/>
      <c r="L808" s="15"/>
      <c r="M808" s="15"/>
      <c r="N808" s="15"/>
      <c r="O808" s="15"/>
      <c r="P808" s="15"/>
      <c r="Q808" s="15"/>
      <c r="R808" s="15"/>
    </row>
    <row r="809">
      <c r="A809" s="15"/>
      <c r="B809" s="15"/>
      <c r="C809" s="15"/>
      <c r="D809" s="15"/>
      <c r="E809" s="15"/>
      <c r="F809" s="15"/>
      <c r="G809" s="15"/>
      <c r="H809" s="15"/>
      <c r="I809" s="15"/>
      <c r="J809" s="15"/>
      <c r="K809" s="15"/>
      <c r="L809" s="15"/>
      <c r="M809" s="15"/>
      <c r="N809" s="15"/>
      <c r="O809" s="15"/>
      <c r="P809" s="15"/>
      <c r="Q809" s="15"/>
      <c r="R809" s="15"/>
    </row>
    <row r="810">
      <c r="A810" s="15"/>
      <c r="B810" s="15"/>
      <c r="C810" s="15"/>
      <c r="D810" s="15"/>
      <c r="E810" s="15"/>
      <c r="F810" s="15"/>
      <c r="G810" s="15"/>
      <c r="H810" s="15"/>
      <c r="I810" s="15"/>
      <c r="J810" s="15"/>
      <c r="K810" s="15"/>
      <c r="L810" s="15"/>
      <c r="M810" s="15"/>
      <c r="N810" s="15"/>
      <c r="O810" s="15"/>
      <c r="P810" s="15"/>
      <c r="Q810" s="15"/>
      <c r="R810" s="15"/>
    </row>
    <row r="811">
      <c r="A811" s="15"/>
      <c r="B811" s="15"/>
      <c r="C811" s="15"/>
      <c r="D811" s="15"/>
      <c r="E811" s="15"/>
      <c r="F811" s="15"/>
      <c r="G811" s="15"/>
      <c r="H811" s="15"/>
      <c r="I811" s="15"/>
      <c r="J811" s="15"/>
      <c r="K811" s="15"/>
      <c r="L811" s="15"/>
      <c r="M811" s="15"/>
      <c r="N811" s="15"/>
      <c r="O811" s="15"/>
      <c r="P811" s="15"/>
      <c r="Q811" s="15"/>
      <c r="R811" s="15"/>
    </row>
    <row r="812">
      <c r="A812" s="15"/>
      <c r="B812" s="15"/>
      <c r="C812" s="15"/>
      <c r="D812" s="15"/>
      <c r="E812" s="15"/>
      <c r="F812" s="15"/>
      <c r="G812" s="15"/>
      <c r="H812" s="15"/>
      <c r="I812" s="15"/>
      <c r="J812" s="15"/>
      <c r="K812" s="15"/>
      <c r="L812" s="15"/>
      <c r="M812" s="15"/>
      <c r="N812" s="15"/>
      <c r="O812" s="15"/>
      <c r="P812" s="15"/>
      <c r="Q812" s="15"/>
      <c r="R812" s="15"/>
    </row>
    <row r="813">
      <c r="A813" s="15"/>
      <c r="B813" s="15"/>
      <c r="C813" s="15"/>
      <c r="D813" s="15"/>
      <c r="E813" s="15"/>
      <c r="F813" s="15"/>
      <c r="G813" s="15"/>
      <c r="H813" s="15"/>
      <c r="I813" s="15"/>
      <c r="J813" s="15"/>
      <c r="K813" s="15"/>
      <c r="L813" s="15"/>
      <c r="M813" s="15"/>
      <c r="N813" s="15"/>
      <c r="O813" s="15"/>
      <c r="P813" s="15"/>
      <c r="Q813" s="15"/>
      <c r="R813" s="15"/>
    </row>
    <row r="814">
      <c r="A814" s="15"/>
      <c r="B814" s="15"/>
      <c r="C814" s="15"/>
      <c r="D814" s="15"/>
      <c r="E814" s="15"/>
      <c r="F814" s="15"/>
      <c r="G814" s="15"/>
      <c r="H814" s="15"/>
      <c r="I814" s="15"/>
      <c r="J814" s="15"/>
      <c r="K814" s="15"/>
      <c r="L814" s="15"/>
      <c r="M814" s="15"/>
      <c r="N814" s="15"/>
      <c r="O814" s="15"/>
      <c r="P814" s="15"/>
      <c r="Q814" s="15"/>
      <c r="R814" s="15"/>
    </row>
    <row r="815">
      <c r="A815" s="15"/>
      <c r="B815" s="15"/>
      <c r="C815" s="15"/>
      <c r="D815" s="15"/>
      <c r="E815" s="15"/>
      <c r="F815" s="15"/>
      <c r="G815" s="15"/>
      <c r="H815" s="15"/>
      <c r="I815" s="15"/>
      <c r="J815" s="15"/>
      <c r="K815" s="15"/>
      <c r="L815" s="15"/>
      <c r="M815" s="15"/>
      <c r="N815" s="15"/>
      <c r="O815" s="15"/>
      <c r="P815" s="15"/>
      <c r="Q815" s="15"/>
      <c r="R815" s="15"/>
    </row>
    <row r="816">
      <c r="A816" s="15"/>
      <c r="B816" s="15"/>
      <c r="C816" s="15"/>
      <c r="D816" s="15"/>
      <c r="E816" s="15"/>
      <c r="F816" s="15"/>
      <c r="G816" s="15"/>
      <c r="H816" s="15"/>
      <c r="I816" s="15"/>
      <c r="J816" s="15"/>
      <c r="K816" s="15"/>
      <c r="L816" s="15"/>
      <c r="M816" s="15"/>
      <c r="N816" s="15"/>
      <c r="O816" s="15"/>
      <c r="P816" s="15"/>
      <c r="Q816" s="15"/>
      <c r="R816" s="15"/>
    </row>
    <row r="817">
      <c r="A817" s="15"/>
      <c r="B817" s="15"/>
      <c r="C817" s="15"/>
      <c r="D817" s="15"/>
      <c r="E817" s="15"/>
      <c r="F817" s="15"/>
      <c r="G817" s="15"/>
      <c r="H817" s="15"/>
      <c r="I817" s="15"/>
      <c r="J817" s="15"/>
      <c r="K817" s="15"/>
      <c r="L817" s="15"/>
      <c r="M817" s="15"/>
      <c r="N817" s="15"/>
      <c r="O817" s="15"/>
      <c r="P817" s="15"/>
      <c r="Q817" s="15"/>
      <c r="R817" s="15"/>
    </row>
    <row r="818">
      <c r="A818" s="15"/>
      <c r="B818" s="15"/>
      <c r="C818" s="15"/>
      <c r="D818" s="15"/>
      <c r="E818" s="15"/>
      <c r="F818" s="15"/>
      <c r="G818" s="15"/>
      <c r="H818" s="15"/>
      <c r="I818" s="15"/>
      <c r="J818" s="15"/>
      <c r="K818" s="15"/>
      <c r="L818" s="15"/>
      <c r="M818" s="15"/>
      <c r="N818" s="15"/>
      <c r="O818" s="15"/>
      <c r="P818" s="15"/>
      <c r="Q818" s="15"/>
      <c r="R818" s="15"/>
    </row>
    <row r="819">
      <c r="A819" s="15"/>
      <c r="B819" s="15"/>
      <c r="C819" s="15"/>
      <c r="D819" s="15"/>
      <c r="E819" s="15"/>
      <c r="F819" s="15"/>
      <c r="G819" s="15"/>
      <c r="H819" s="15"/>
      <c r="I819" s="15"/>
      <c r="J819" s="15"/>
      <c r="K819" s="15"/>
      <c r="L819" s="15"/>
      <c r="M819" s="15"/>
      <c r="N819" s="15"/>
      <c r="O819" s="15"/>
      <c r="P819" s="15"/>
      <c r="Q819" s="15"/>
      <c r="R819" s="15"/>
    </row>
    <row r="820">
      <c r="A820" s="15"/>
      <c r="B820" s="15"/>
      <c r="C820" s="15"/>
      <c r="D820" s="15"/>
      <c r="E820" s="15"/>
      <c r="F820" s="15"/>
      <c r="G820" s="15"/>
      <c r="H820" s="15"/>
      <c r="I820" s="15"/>
      <c r="J820" s="15"/>
      <c r="K820" s="15"/>
      <c r="L820" s="15"/>
      <c r="M820" s="15"/>
      <c r="N820" s="15"/>
      <c r="O820" s="15"/>
      <c r="P820" s="15"/>
      <c r="Q820" s="15"/>
      <c r="R820" s="15"/>
    </row>
    <row r="821">
      <c r="A821" s="15"/>
      <c r="B821" s="15"/>
      <c r="C821" s="15"/>
      <c r="D821" s="15"/>
      <c r="E821" s="15"/>
      <c r="F821" s="15"/>
      <c r="G821" s="15"/>
      <c r="H821" s="15"/>
      <c r="I821" s="15"/>
      <c r="J821" s="15"/>
      <c r="K821" s="15"/>
      <c r="L821" s="15"/>
      <c r="M821" s="15"/>
      <c r="N821" s="15"/>
      <c r="O821" s="15"/>
      <c r="P821" s="15"/>
      <c r="Q821" s="15"/>
      <c r="R821" s="15"/>
    </row>
    <row r="822">
      <c r="A822" s="15"/>
      <c r="B822" s="15"/>
      <c r="C822" s="15"/>
      <c r="D822" s="15"/>
      <c r="E822" s="15"/>
      <c r="F822" s="15"/>
      <c r="G822" s="15"/>
      <c r="H822" s="15"/>
      <c r="I822" s="15"/>
      <c r="J822" s="15"/>
      <c r="K822" s="15"/>
      <c r="L822" s="15"/>
      <c r="M822" s="15"/>
      <c r="N822" s="15"/>
      <c r="O822" s="15"/>
      <c r="P822" s="15"/>
      <c r="Q822" s="15"/>
      <c r="R822" s="15"/>
    </row>
    <row r="823">
      <c r="A823" s="15"/>
      <c r="B823" s="15"/>
      <c r="C823" s="15"/>
      <c r="D823" s="15"/>
      <c r="E823" s="15"/>
      <c r="F823" s="15"/>
      <c r="G823" s="15"/>
      <c r="H823" s="15"/>
      <c r="I823" s="15"/>
      <c r="J823" s="15"/>
      <c r="K823" s="15"/>
      <c r="L823" s="15"/>
      <c r="M823" s="15"/>
      <c r="N823" s="15"/>
      <c r="O823" s="15"/>
      <c r="P823" s="15"/>
      <c r="Q823" s="15"/>
      <c r="R823" s="15"/>
    </row>
    <row r="824">
      <c r="A824" s="15"/>
      <c r="B824" s="15"/>
      <c r="C824" s="15"/>
      <c r="D824" s="15"/>
      <c r="E824" s="15"/>
      <c r="F824" s="15"/>
      <c r="G824" s="15"/>
      <c r="H824" s="15"/>
      <c r="I824" s="15"/>
      <c r="J824" s="15"/>
      <c r="K824" s="15"/>
      <c r="L824" s="15"/>
      <c r="M824" s="15"/>
      <c r="N824" s="15"/>
      <c r="O824" s="15"/>
      <c r="P824" s="15"/>
      <c r="Q824" s="15"/>
      <c r="R824" s="15"/>
    </row>
    <row r="825">
      <c r="A825" s="15"/>
      <c r="B825" s="15"/>
      <c r="C825" s="15"/>
      <c r="D825" s="15"/>
      <c r="E825" s="15"/>
      <c r="F825" s="15"/>
      <c r="G825" s="15"/>
      <c r="H825" s="15"/>
      <c r="I825" s="15"/>
      <c r="J825" s="15"/>
      <c r="K825" s="15"/>
      <c r="L825" s="15"/>
      <c r="M825" s="15"/>
      <c r="N825" s="15"/>
      <c r="O825" s="15"/>
      <c r="P825" s="15"/>
      <c r="Q825" s="15"/>
      <c r="R825" s="15"/>
    </row>
    <row r="826">
      <c r="A826" s="15"/>
      <c r="B826" s="15"/>
      <c r="C826" s="15"/>
      <c r="D826" s="15"/>
      <c r="E826" s="15"/>
      <c r="F826" s="15"/>
      <c r="G826" s="15"/>
      <c r="H826" s="15"/>
      <c r="I826" s="15"/>
      <c r="J826" s="15"/>
      <c r="K826" s="15"/>
      <c r="L826" s="15"/>
      <c r="M826" s="15"/>
      <c r="N826" s="15"/>
      <c r="O826" s="15"/>
      <c r="P826" s="15"/>
      <c r="Q826" s="15"/>
      <c r="R826" s="15"/>
    </row>
    <row r="827">
      <c r="A827" s="15"/>
      <c r="B827" s="15"/>
      <c r="C827" s="15"/>
      <c r="D827" s="15"/>
      <c r="E827" s="15"/>
      <c r="F827" s="15"/>
      <c r="G827" s="15"/>
      <c r="H827" s="15"/>
      <c r="I827" s="15"/>
      <c r="J827" s="15"/>
      <c r="K827" s="15"/>
      <c r="L827" s="15"/>
      <c r="M827" s="15"/>
      <c r="N827" s="15"/>
      <c r="O827" s="15"/>
      <c r="P827" s="15"/>
      <c r="Q827" s="15"/>
      <c r="R827" s="15"/>
    </row>
    <row r="828">
      <c r="A828" s="15"/>
      <c r="B828" s="15"/>
      <c r="C828" s="15"/>
      <c r="D828" s="15"/>
      <c r="E828" s="15"/>
      <c r="F828" s="15"/>
      <c r="G828" s="15"/>
      <c r="H828" s="15"/>
      <c r="I828" s="15"/>
      <c r="J828" s="15"/>
      <c r="K828" s="15"/>
      <c r="L828" s="15"/>
      <c r="M828" s="15"/>
      <c r="N828" s="15"/>
      <c r="O828" s="15"/>
      <c r="P828" s="15"/>
      <c r="Q828" s="15"/>
      <c r="R828" s="15"/>
    </row>
    <row r="829">
      <c r="A829" s="15"/>
      <c r="B829" s="15"/>
      <c r="C829" s="15"/>
      <c r="D829" s="15"/>
      <c r="E829" s="15"/>
      <c r="F829" s="15"/>
      <c r="G829" s="15"/>
      <c r="H829" s="15"/>
      <c r="I829" s="15"/>
      <c r="J829" s="15"/>
      <c r="K829" s="15"/>
      <c r="L829" s="15"/>
      <c r="M829" s="15"/>
      <c r="N829" s="15"/>
      <c r="O829" s="15"/>
      <c r="P829" s="15"/>
      <c r="Q829" s="15"/>
      <c r="R829" s="15"/>
    </row>
    <row r="830">
      <c r="A830" s="15"/>
      <c r="B830" s="15"/>
      <c r="C830" s="15"/>
      <c r="D830" s="15"/>
      <c r="E830" s="15"/>
      <c r="F830" s="15"/>
      <c r="G830" s="15"/>
      <c r="H830" s="15"/>
      <c r="I830" s="15"/>
      <c r="J830" s="15"/>
      <c r="K830" s="15"/>
      <c r="L830" s="15"/>
      <c r="M830" s="15"/>
      <c r="N830" s="15"/>
      <c r="O830" s="15"/>
      <c r="P830" s="15"/>
      <c r="Q830" s="15"/>
      <c r="R830" s="15"/>
    </row>
    <row r="831">
      <c r="A831" s="15"/>
      <c r="B831" s="15"/>
      <c r="C831" s="15"/>
      <c r="D831" s="15"/>
      <c r="E831" s="15"/>
      <c r="F831" s="15"/>
      <c r="G831" s="15"/>
      <c r="H831" s="15"/>
      <c r="I831" s="15"/>
      <c r="J831" s="15"/>
      <c r="K831" s="15"/>
      <c r="L831" s="15"/>
      <c r="M831" s="15"/>
      <c r="N831" s="15"/>
      <c r="O831" s="15"/>
      <c r="P831" s="15"/>
      <c r="Q831" s="15"/>
      <c r="R831" s="15"/>
    </row>
    <row r="832">
      <c r="A832" s="15"/>
      <c r="B832" s="15"/>
      <c r="C832" s="15"/>
      <c r="D832" s="15"/>
      <c r="E832" s="15"/>
      <c r="F832" s="15"/>
      <c r="G832" s="15"/>
      <c r="H832" s="15"/>
      <c r="I832" s="15"/>
      <c r="J832" s="15"/>
      <c r="K832" s="15"/>
      <c r="L832" s="15"/>
      <c r="M832" s="15"/>
      <c r="N832" s="15"/>
      <c r="O832" s="15"/>
      <c r="P832" s="15"/>
      <c r="Q832" s="15"/>
      <c r="R832" s="15"/>
    </row>
    <row r="833">
      <c r="A833" s="15"/>
      <c r="B833" s="15"/>
      <c r="C833" s="15"/>
      <c r="D833" s="15"/>
      <c r="E833" s="15"/>
      <c r="F833" s="15"/>
      <c r="G833" s="15"/>
      <c r="H833" s="15"/>
      <c r="I833" s="15"/>
      <c r="J833" s="15"/>
      <c r="K833" s="15"/>
      <c r="L833" s="15"/>
      <c r="M833" s="15"/>
      <c r="N833" s="15"/>
      <c r="O833" s="15"/>
      <c r="P833" s="15"/>
      <c r="Q833" s="15"/>
      <c r="R833" s="15"/>
    </row>
    <row r="834">
      <c r="A834" s="15"/>
      <c r="B834" s="15"/>
      <c r="C834" s="15"/>
      <c r="D834" s="15"/>
      <c r="E834" s="15"/>
      <c r="F834" s="15"/>
      <c r="G834" s="15"/>
      <c r="H834" s="15"/>
      <c r="I834" s="15"/>
      <c r="J834" s="15"/>
      <c r="K834" s="15"/>
      <c r="L834" s="15"/>
      <c r="M834" s="15"/>
      <c r="N834" s="15"/>
      <c r="O834" s="15"/>
      <c r="P834" s="15"/>
      <c r="Q834" s="15"/>
      <c r="R834" s="15"/>
    </row>
    <row r="835">
      <c r="A835" s="15"/>
      <c r="B835" s="15"/>
      <c r="C835" s="15"/>
      <c r="D835" s="15"/>
      <c r="E835" s="15"/>
      <c r="F835" s="15"/>
      <c r="G835" s="15"/>
      <c r="H835" s="15"/>
      <c r="I835" s="15"/>
      <c r="J835" s="15"/>
      <c r="K835" s="15"/>
      <c r="L835" s="15"/>
      <c r="M835" s="15"/>
      <c r="N835" s="15"/>
      <c r="O835" s="15"/>
      <c r="P835" s="15"/>
      <c r="Q835" s="15"/>
      <c r="R835" s="15"/>
    </row>
    <row r="836">
      <c r="A836" s="15"/>
      <c r="B836" s="15"/>
      <c r="C836" s="15"/>
      <c r="D836" s="15"/>
      <c r="E836" s="15"/>
      <c r="F836" s="15"/>
      <c r="G836" s="15"/>
      <c r="H836" s="15"/>
      <c r="I836" s="15"/>
      <c r="J836" s="15"/>
      <c r="K836" s="15"/>
      <c r="L836" s="15"/>
      <c r="M836" s="15"/>
      <c r="N836" s="15"/>
      <c r="O836" s="15"/>
      <c r="P836" s="15"/>
      <c r="Q836" s="15"/>
      <c r="R836" s="15"/>
    </row>
    <row r="837">
      <c r="A837" s="15"/>
      <c r="B837" s="15"/>
      <c r="C837" s="15"/>
      <c r="D837" s="15"/>
      <c r="E837" s="15"/>
      <c r="F837" s="15"/>
      <c r="G837" s="15"/>
      <c r="H837" s="15"/>
      <c r="I837" s="15"/>
      <c r="J837" s="15"/>
      <c r="K837" s="15"/>
      <c r="L837" s="15"/>
      <c r="M837" s="15"/>
      <c r="N837" s="15"/>
      <c r="O837" s="15"/>
      <c r="P837" s="15"/>
      <c r="Q837" s="15"/>
      <c r="R837" s="15"/>
    </row>
    <row r="838">
      <c r="A838" s="15"/>
      <c r="B838" s="15"/>
      <c r="C838" s="15"/>
      <c r="D838" s="15"/>
      <c r="E838" s="15"/>
      <c r="F838" s="15"/>
      <c r="G838" s="15"/>
      <c r="H838" s="15"/>
      <c r="I838" s="15"/>
      <c r="J838" s="15"/>
      <c r="K838" s="15"/>
      <c r="L838" s="15"/>
      <c r="M838" s="15"/>
      <c r="N838" s="15"/>
      <c r="O838" s="15"/>
      <c r="P838" s="15"/>
      <c r="Q838" s="15"/>
      <c r="R838" s="15"/>
    </row>
    <row r="839">
      <c r="A839" s="15"/>
      <c r="B839" s="15"/>
      <c r="C839" s="15"/>
      <c r="D839" s="15"/>
      <c r="E839" s="15"/>
      <c r="F839" s="15"/>
      <c r="G839" s="15"/>
      <c r="H839" s="15"/>
      <c r="I839" s="15"/>
      <c r="J839" s="15"/>
      <c r="K839" s="15"/>
      <c r="L839" s="15"/>
      <c r="M839" s="15"/>
      <c r="N839" s="15"/>
      <c r="O839" s="15"/>
      <c r="P839" s="15"/>
      <c r="Q839" s="15"/>
      <c r="R839" s="15"/>
    </row>
    <row r="840">
      <c r="A840" s="15"/>
      <c r="B840" s="15"/>
      <c r="C840" s="15"/>
      <c r="D840" s="15"/>
      <c r="E840" s="15"/>
      <c r="F840" s="15"/>
      <c r="G840" s="15"/>
      <c r="H840" s="15"/>
      <c r="I840" s="15"/>
      <c r="J840" s="15"/>
      <c r="K840" s="15"/>
      <c r="L840" s="15"/>
      <c r="M840" s="15"/>
      <c r="N840" s="15"/>
      <c r="O840" s="15"/>
      <c r="P840" s="15"/>
      <c r="Q840" s="15"/>
      <c r="R840" s="15"/>
    </row>
    <row r="841">
      <c r="A841" s="15"/>
      <c r="B841" s="15"/>
      <c r="C841" s="15"/>
      <c r="D841" s="15"/>
      <c r="E841" s="15"/>
      <c r="F841" s="15"/>
      <c r="G841" s="15"/>
      <c r="H841" s="15"/>
      <c r="I841" s="15"/>
      <c r="J841" s="15"/>
      <c r="K841" s="15"/>
      <c r="L841" s="15"/>
      <c r="M841" s="15"/>
      <c r="N841" s="15"/>
      <c r="O841" s="15"/>
      <c r="P841" s="15"/>
      <c r="Q841" s="15"/>
      <c r="R841" s="15"/>
    </row>
    <row r="842">
      <c r="A842" s="15"/>
      <c r="B842" s="15"/>
      <c r="C842" s="15"/>
      <c r="D842" s="15"/>
      <c r="E842" s="15"/>
      <c r="F842" s="15"/>
      <c r="G842" s="15"/>
      <c r="H842" s="15"/>
      <c r="I842" s="15"/>
      <c r="J842" s="15"/>
      <c r="K842" s="15"/>
      <c r="L842" s="15"/>
      <c r="M842" s="15"/>
      <c r="N842" s="15"/>
      <c r="O842" s="15"/>
      <c r="P842" s="15"/>
      <c r="Q842" s="15"/>
      <c r="R842" s="15"/>
    </row>
    <row r="843">
      <c r="A843" s="15"/>
      <c r="B843" s="15"/>
      <c r="C843" s="15"/>
      <c r="D843" s="15"/>
      <c r="E843" s="15"/>
      <c r="F843" s="15"/>
      <c r="G843" s="15"/>
      <c r="H843" s="15"/>
      <c r="I843" s="15"/>
      <c r="J843" s="15"/>
      <c r="K843" s="15"/>
      <c r="L843" s="15"/>
      <c r="M843" s="15"/>
      <c r="N843" s="15"/>
      <c r="O843" s="15"/>
      <c r="P843" s="15"/>
      <c r="Q843" s="15"/>
      <c r="R843" s="15"/>
    </row>
    <row r="844">
      <c r="A844" s="15"/>
      <c r="B844" s="15"/>
      <c r="C844" s="15"/>
      <c r="D844" s="15"/>
      <c r="E844" s="15"/>
      <c r="F844" s="15"/>
      <c r="G844" s="15"/>
      <c r="H844" s="15"/>
      <c r="I844" s="15"/>
      <c r="J844" s="15"/>
      <c r="K844" s="15"/>
      <c r="L844" s="15"/>
      <c r="M844" s="15"/>
      <c r="N844" s="15"/>
      <c r="O844" s="15"/>
      <c r="P844" s="15"/>
      <c r="Q844" s="15"/>
      <c r="R844" s="15"/>
    </row>
    <row r="845">
      <c r="A845" s="15"/>
      <c r="B845" s="15"/>
      <c r="C845" s="15"/>
      <c r="D845" s="15"/>
      <c r="E845" s="15"/>
      <c r="F845" s="15"/>
      <c r="G845" s="15"/>
      <c r="H845" s="15"/>
      <c r="I845" s="15"/>
      <c r="J845" s="15"/>
      <c r="K845" s="15"/>
      <c r="L845" s="15"/>
      <c r="M845" s="15"/>
      <c r="N845" s="15"/>
      <c r="O845" s="15"/>
      <c r="P845" s="15"/>
      <c r="Q845" s="15"/>
      <c r="R845" s="15"/>
    </row>
    <row r="846">
      <c r="A846" s="15"/>
      <c r="B846" s="15"/>
      <c r="C846" s="15"/>
      <c r="D846" s="15"/>
      <c r="E846" s="15"/>
      <c r="F846" s="15"/>
      <c r="G846" s="15"/>
      <c r="H846" s="15"/>
      <c r="I846" s="15"/>
      <c r="J846" s="15"/>
      <c r="K846" s="15"/>
      <c r="L846" s="15"/>
      <c r="M846" s="15"/>
      <c r="N846" s="15"/>
      <c r="O846" s="15"/>
      <c r="P846" s="15"/>
      <c r="Q846" s="15"/>
      <c r="R846" s="15"/>
    </row>
    <row r="847">
      <c r="A847" s="15"/>
      <c r="B847" s="15"/>
      <c r="C847" s="15"/>
      <c r="D847" s="15"/>
      <c r="E847" s="15"/>
      <c r="F847" s="15"/>
      <c r="G847" s="15"/>
      <c r="H847" s="15"/>
      <c r="I847" s="15"/>
      <c r="J847" s="15"/>
      <c r="K847" s="15"/>
      <c r="L847" s="15"/>
      <c r="M847" s="15"/>
      <c r="N847" s="15"/>
      <c r="O847" s="15"/>
      <c r="P847" s="15"/>
      <c r="Q847" s="15"/>
      <c r="R847" s="15"/>
    </row>
    <row r="848">
      <c r="A848" s="15"/>
      <c r="B848" s="15"/>
      <c r="C848" s="15"/>
      <c r="D848" s="15"/>
      <c r="E848" s="15"/>
      <c r="F848" s="15"/>
      <c r="G848" s="15"/>
      <c r="H848" s="15"/>
      <c r="I848" s="15"/>
      <c r="J848" s="15"/>
      <c r="K848" s="15"/>
      <c r="L848" s="15"/>
      <c r="M848" s="15"/>
      <c r="N848" s="15"/>
      <c r="O848" s="15"/>
      <c r="P848" s="15"/>
      <c r="Q848" s="15"/>
      <c r="R848" s="15"/>
    </row>
    <row r="849">
      <c r="A849" s="15"/>
      <c r="B849" s="15"/>
      <c r="C849" s="15"/>
      <c r="D849" s="15"/>
      <c r="E849" s="15"/>
      <c r="F849" s="15"/>
      <c r="G849" s="15"/>
      <c r="H849" s="15"/>
      <c r="I849" s="15"/>
      <c r="J849" s="15"/>
      <c r="K849" s="15"/>
      <c r="L849" s="15"/>
      <c r="M849" s="15"/>
      <c r="N849" s="15"/>
      <c r="O849" s="15"/>
      <c r="P849" s="15"/>
      <c r="Q849" s="15"/>
      <c r="R849" s="15"/>
    </row>
    <row r="850">
      <c r="A850" s="15"/>
      <c r="B850" s="15"/>
      <c r="C850" s="15"/>
      <c r="D850" s="15"/>
      <c r="E850" s="15"/>
      <c r="F850" s="15"/>
      <c r="G850" s="15"/>
      <c r="H850" s="15"/>
      <c r="I850" s="15"/>
      <c r="J850" s="15"/>
      <c r="K850" s="15"/>
      <c r="L850" s="15"/>
      <c r="M850" s="15"/>
      <c r="N850" s="15"/>
      <c r="O850" s="15"/>
      <c r="P850" s="15"/>
      <c r="Q850" s="15"/>
      <c r="R850" s="15"/>
    </row>
    <row r="851">
      <c r="A851" s="15"/>
      <c r="B851" s="15"/>
      <c r="C851" s="15"/>
      <c r="D851" s="15"/>
      <c r="E851" s="15"/>
      <c r="F851" s="15"/>
      <c r="G851" s="15"/>
      <c r="H851" s="15"/>
      <c r="I851" s="15"/>
      <c r="J851" s="15"/>
      <c r="K851" s="15"/>
      <c r="L851" s="15"/>
      <c r="M851" s="15"/>
      <c r="N851" s="15"/>
      <c r="O851" s="15"/>
      <c r="P851" s="15"/>
      <c r="Q851" s="15"/>
      <c r="R851" s="15"/>
    </row>
    <row r="852">
      <c r="A852" s="15"/>
      <c r="B852" s="15"/>
      <c r="C852" s="15"/>
      <c r="D852" s="15"/>
      <c r="E852" s="15"/>
      <c r="F852" s="15"/>
      <c r="G852" s="15"/>
      <c r="H852" s="15"/>
      <c r="I852" s="15"/>
      <c r="J852" s="15"/>
      <c r="K852" s="15"/>
      <c r="L852" s="15"/>
      <c r="M852" s="15"/>
      <c r="N852" s="15"/>
      <c r="O852" s="15"/>
      <c r="P852" s="15"/>
      <c r="Q852" s="15"/>
      <c r="R852" s="15"/>
    </row>
    <row r="853">
      <c r="A853" s="15"/>
      <c r="B853" s="15"/>
      <c r="C853" s="15"/>
      <c r="D853" s="15"/>
      <c r="E853" s="15"/>
      <c r="F853" s="15"/>
      <c r="G853" s="15"/>
      <c r="H853" s="15"/>
      <c r="I853" s="15"/>
      <c r="J853" s="15"/>
      <c r="K853" s="15"/>
      <c r="L853" s="15"/>
      <c r="M853" s="15"/>
      <c r="N853" s="15"/>
      <c r="O853" s="15"/>
      <c r="P853" s="15"/>
      <c r="Q853" s="15"/>
      <c r="R853" s="15"/>
    </row>
    <row r="854">
      <c r="A854" s="15"/>
      <c r="B854" s="15"/>
      <c r="C854" s="15"/>
      <c r="D854" s="15"/>
      <c r="E854" s="15"/>
      <c r="F854" s="15"/>
      <c r="G854" s="15"/>
      <c r="H854" s="15"/>
      <c r="I854" s="15"/>
      <c r="J854" s="15"/>
      <c r="K854" s="15"/>
      <c r="L854" s="15"/>
      <c r="M854" s="15"/>
      <c r="N854" s="15"/>
      <c r="O854" s="15"/>
      <c r="P854" s="15"/>
      <c r="Q854" s="15"/>
      <c r="R854" s="15"/>
    </row>
    <row r="855">
      <c r="A855" s="15"/>
      <c r="B855" s="15"/>
      <c r="C855" s="15"/>
      <c r="D855" s="15"/>
      <c r="E855" s="15"/>
      <c r="F855" s="15"/>
      <c r="G855" s="15"/>
      <c r="H855" s="15"/>
      <c r="I855" s="15"/>
      <c r="J855" s="15"/>
      <c r="K855" s="15"/>
      <c r="L855" s="15"/>
      <c r="M855" s="15"/>
      <c r="N855" s="15"/>
      <c r="O855" s="15"/>
      <c r="P855" s="15"/>
      <c r="Q855" s="15"/>
      <c r="R855" s="15"/>
    </row>
    <row r="856">
      <c r="A856" s="15"/>
      <c r="B856" s="15"/>
      <c r="C856" s="15"/>
      <c r="D856" s="15"/>
      <c r="E856" s="15"/>
      <c r="F856" s="15"/>
      <c r="G856" s="15"/>
      <c r="H856" s="15"/>
      <c r="I856" s="15"/>
      <c r="J856" s="15"/>
      <c r="K856" s="15"/>
      <c r="L856" s="15"/>
      <c r="M856" s="15"/>
      <c r="N856" s="15"/>
      <c r="O856" s="15"/>
      <c r="P856" s="15"/>
      <c r="Q856" s="15"/>
      <c r="R856" s="15"/>
    </row>
    <row r="857">
      <c r="A857" s="15"/>
      <c r="B857" s="15"/>
      <c r="C857" s="15"/>
      <c r="D857" s="15"/>
      <c r="E857" s="15"/>
      <c r="F857" s="15"/>
      <c r="G857" s="15"/>
      <c r="H857" s="15"/>
      <c r="I857" s="15"/>
      <c r="J857" s="15"/>
      <c r="K857" s="15"/>
      <c r="L857" s="15"/>
      <c r="M857" s="15"/>
      <c r="N857" s="15"/>
      <c r="O857" s="15"/>
      <c r="P857" s="15"/>
      <c r="Q857" s="15"/>
      <c r="R857" s="15"/>
    </row>
    <row r="858">
      <c r="A858" s="15"/>
      <c r="B858" s="15"/>
      <c r="C858" s="15"/>
      <c r="D858" s="15"/>
      <c r="E858" s="15"/>
      <c r="F858" s="15"/>
      <c r="G858" s="15"/>
      <c r="H858" s="15"/>
      <c r="I858" s="15"/>
      <c r="J858" s="15"/>
      <c r="K858" s="15"/>
      <c r="L858" s="15"/>
      <c r="M858" s="15"/>
      <c r="N858" s="15"/>
      <c r="O858" s="15"/>
      <c r="P858" s="15"/>
      <c r="Q858" s="15"/>
      <c r="R858" s="15"/>
    </row>
    <row r="859">
      <c r="A859" s="15"/>
      <c r="B859" s="15"/>
      <c r="C859" s="15"/>
      <c r="D859" s="15"/>
      <c r="E859" s="15"/>
      <c r="F859" s="15"/>
      <c r="G859" s="15"/>
      <c r="H859" s="15"/>
      <c r="I859" s="15"/>
      <c r="J859" s="15"/>
      <c r="K859" s="15"/>
      <c r="L859" s="15"/>
      <c r="M859" s="15"/>
      <c r="N859" s="15"/>
      <c r="O859" s="15"/>
      <c r="P859" s="15"/>
      <c r="Q859" s="15"/>
      <c r="R859" s="15"/>
    </row>
    <row r="860">
      <c r="A860" s="15"/>
      <c r="B860" s="15"/>
      <c r="C860" s="15"/>
      <c r="D860" s="15"/>
      <c r="E860" s="15"/>
      <c r="F860" s="15"/>
      <c r="G860" s="15"/>
      <c r="H860" s="15"/>
      <c r="I860" s="15"/>
      <c r="J860" s="15"/>
      <c r="K860" s="15"/>
      <c r="L860" s="15"/>
      <c r="M860" s="15"/>
      <c r="N860" s="15"/>
      <c r="O860" s="15"/>
      <c r="P860" s="15"/>
      <c r="Q860" s="15"/>
      <c r="R860" s="15"/>
    </row>
    <row r="861">
      <c r="A861" s="15"/>
      <c r="B861" s="15"/>
      <c r="C861" s="15"/>
      <c r="D861" s="15"/>
      <c r="E861" s="15"/>
      <c r="F861" s="15"/>
      <c r="G861" s="15"/>
      <c r="H861" s="15"/>
      <c r="I861" s="15"/>
      <c r="J861" s="15"/>
      <c r="K861" s="15"/>
      <c r="L861" s="15"/>
      <c r="M861" s="15"/>
      <c r="N861" s="15"/>
      <c r="O861" s="15"/>
      <c r="P861" s="15"/>
      <c r="Q861" s="15"/>
      <c r="R861" s="15"/>
    </row>
    <row r="862">
      <c r="A862" s="15"/>
      <c r="B862" s="15"/>
      <c r="C862" s="15"/>
      <c r="D862" s="15"/>
      <c r="E862" s="15"/>
      <c r="F862" s="15"/>
      <c r="G862" s="15"/>
      <c r="H862" s="15"/>
      <c r="I862" s="15"/>
      <c r="J862" s="15"/>
      <c r="K862" s="15"/>
      <c r="L862" s="15"/>
      <c r="M862" s="15"/>
      <c r="N862" s="15"/>
      <c r="O862" s="15"/>
      <c r="P862" s="15"/>
      <c r="Q862" s="15"/>
      <c r="R862" s="15"/>
    </row>
    <row r="863">
      <c r="A863" s="15"/>
      <c r="B863" s="15"/>
      <c r="C863" s="15"/>
      <c r="D863" s="15"/>
      <c r="E863" s="15"/>
      <c r="F863" s="15"/>
      <c r="G863" s="15"/>
      <c r="H863" s="15"/>
      <c r="I863" s="15"/>
      <c r="J863" s="15"/>
      <c r="K863" s="15"/>
      <c r="L863" s="15"/>
      <c r="M863" s="15"/>
      <c r="N863" s="15"/>
      <c r="O863" s="15"/>
      <c r="P863" s="15"/>
      <c r="Q863" s="15"/>
      <c r="R863" s="15"/>
    </row>
    <row r="864">
      <c r="A864" s="15"/>
      <c r="B864" s="15"/>
      <c r="C864" s="15"/>
      <c r="D864" s="15"/>
      <c r="E864" s="15"/>
      <c r="F864" s="15"/>
      <c r="G864" s="15"/>
      <c r="H864" s="15"/>
      <c r="I864" s="15"/>
      <c r="J864" s="15"/>
      <c r="K864" s="15"/>
      <c r="L864" s="15"/>
      <c r="M864" s="15"/>
      <c r="N864" s="15"/>
      <c r="O864" s="15"/>
      <c r="P864" s="15"/>
      <c r="Q864" s="15"/>
      <c r="R864" s="15"/>
    </row>
    <row r="865">
      <c r="A865" s="15"/>
      <c r="B865" s="15"/>
      <c r="C865" s="15"/>
      <c r="D865" s="15"/>
      <c r="E865" s="15"/>
      <c r="F865" s="15"/>
      <c r="G865" s="15"/>
      <c r="H865" s="15"/>
      <c r="I865" s="15"/>
      <c r="J865" s="15"/>
      <c r="K865" s="15"/>
      <c r="L865" s="15"/>
      <c r="M865" s="15"/>
      <c r="N865" s="15"/>
      <c r="O865" s="15"/>
      <c r="P865" s="15"/>
      <c r="Q865" s="15"/>
      <c r="R865" s="15"/>
    </row>
    <row r="866">
      <c r="A866" s="15"/>
      <c r="B866" s="15"/>
      <c r="C866" s="15"/>
      <c r="D866" s="15"/>
      <c r="E866" s="15"/>
      <c r="F866" s="15"/>
      <c r="G866" s="15"/>
      <c r="H866" s="15"/>
      <c r="I866" s="15"/>
      <c r="J866" s="15"/>
      <c r="K866" s="15"/>
      <c r="L866" s="15"/>
      <c r="M866" s="15"/>
      <c r="N866" s="15"/>
      <c r="O866" s="15"/>
      <c r="P866" s="15"/>
      <c r="Q866" s="15"/>
      <c r="R866" s="15"/>
    </row>
    <row r="867">
      <c r="A867" s="15"/>
      <c r="B867" s="15"/>
      <c r="C867" s="15"/>
      <c r="D867" s="15"/>
      <c r="E867" s="15"/>
      <c r="F867" s="15"/>
      <c r="G867" s="15"/>
      <c r="H867" s="15"/>
      <c r="I867" s="15"/>
      <c r="J867" s="15"/>
      <c r="K867" s="15"/>
      <c r="L867" s="15"/>
      <c r="M867" s="15"/>
      <c r="N867" s="15"/>
      <c r="O867" s="15"/>
      <c r="P867" s="15"/>
      <c r="Q867" s="15"/>
      <c r="R867" s="15"/>
    </row>
    <row r="868">
      <c r="A868" s="15"/>
      <c r="B868" s="15"/>
      <c r="C868" s="15"/>
      <c r="D868" s="15"/>
      <c r="E868" s="15"/>
      <c r="F868" s="15"/>
      <c r="G868" s="15"/>
      <c r="H868" s="15"/>
      <c r="I868" s="15"/>
      <c r="J868" s="15"/>
      <c r="K868" s="15"/>
      <c r="L868" s="15"/>
      <c r="M868" s="15"/>
      <c r="N868" s="15"/>
      <c r="O868" s="15"/>
      <c r="P868" s="15"/>
      <c r="Q868" s="15"/>
      <c r="R868" s="15"/>
    </row>
    <row r="869">
      <c r="A869" s="15"/>
      <c r="B869" s="15"/>
      <c r="C869" s="15"/>
      <c r="D869" s="15"/>
      <c r="E869" s="15"/>
      <c r="F869" s="15"/>
      <c r="G869" s="15"/>
      <c r="H869" s="15"/>
      <c r="I869" s="15"/>
      <c r="J869" s="15"/>
      <c r="K869" s="15"/>
      <c r="L869" s="15"/>
      <c r="M869" s="15"/>
      <c r="N869" s="15"/>
      <c r="O869" s="15"/>
      <c r="P869" s="15"/>
      <c r="Q869" s="15"/>
      <c r="R869" s="15"/>
    </row>
    <row r="870">
      <c r="A870" s="15"/>
      <c r="B870" s="15"/>
      <c r="C870" s="15"/>
      <c r="D870" s="15"/>
      <c r="E870" s="15"/>
      <c r="F870" s="15"/>
      <c r="G870" s="15"/>
      <c r="H870" s="15"/>
      <c r="I870" s="15"/>
      <c r="J870" s="15"/>
      <c r="K870" s="15"/>
      <c r="L870" s="15"/>
      <c r="M870" s="15"/>
      <c r="N870" s="15"/>
      <c r="O870" s="15"/>
      <c r="P870" s="15"/>
      <c r="Q870" s="15"/>
      <c r="R870" s="15"/>
    </row>
    <row r="871">
      <c r="A871" s="15"/>
      <c r="B871" s="15"/>
      <c r="C871" s="15"/>
      <c r="D871" s="15"/>
      <c r="E871" s="15"/>
      <c r="F871" s="15"/>
      <c r="G871" s="15"/>
      <c r="H871" s="15"/>
      <c r="I871" s="15"/>
      <c r="J871" s="15"/>
      <c r="K871" s="15"/>
      <c r="L871" s="15"/>
      <c r="M871" s="15"/>
      <c r="N871" s="15"/>
      <c r="O871" s="15"/>
      <c r="P871" s="15"/>
      <c r="Q871" s="15"/>
      <c r="R871" s="15"/>
    </row>
    <row r="872">
      <c r="A872" s="15"/>
      <c r="B872" s="15"/>
      <c r="C872" s="15"/>
      <c r="D872" s="15"/>
      <c r="E872" s="15"/>
      <c r="F872" s="15"/>
      <c r="G872" s="15"/>
      <c r="H872" s="15"/>
      <c r="I872" s="15"/>
      <c r="J872" s="15"/>
      <c r="K872" s="15"/>
      <c r="L872" s="15"/>
      <c r="M872" s="15"/>
      <c r="N872" s="15"/>
      <c r="O872" s="15"/>
      <c r="P872" s="15"/>
      <c r="Q872" s="15"/>
      <c r="R872" s="15"/>
    </row>
    <row r="873">
      <c r="A873" s="15"/>
      <c r="B873" s="15"/>
      <c r="C873" s="15"/>
      <c r="D873" s="15"/>
      <c r="E873" s="15"/>
      <c r="F873" s="15"/>
      <c r="G873" s="15"/>
      <c r="H873" s="15"/>
      <c r="I873" s="15"/>
      <c r="J873" s="15"/>
      <c r="K873" s="15"/>
      <c r="L873" s="15"/>
      <c r="M873" s="15"/>
      <c r="N873" s="15"/>
      <c r="O873" s="15"/>
      <c r="P873" s="15"/>
      <c r="Q873" s="15"/>
      <c r="R873" s="15"/>
    </row>
    <row r="874">
      <c r="A874" s="15"/>
      <c r="B874" s="15"/>
      <c r="C874" s="15"/>
      <c r="D874" s="15"/>
      <c r="E874" s="15"/>
      <c r="F874" s="15"/>
      <c r="G874" s="15"/>
      <c r="H874" s="15"/>
      <c r="I874" s="15"/>
      <c r="J874" s="15"/>
      <c r="K874" s="15"/>
      <c r="L874" s="15"/>
      <c r="M874" s="15"/>
      <c r="N874" s="15"/>
      <c r="O874" s="15"/>
      <c r="P874" s="15"/>
      <c r="Q874" s="15"/>
      <c r="R874" s="15"/>
    </row>
    <row r="875">
      <c r="A875" s="15"/>
      <c r="B875" s="15"/>
      <c r="C875" s="15"/>
      <c r="D875" s="15"/>
      <c r="E875" s="15"/>
      <c r="F875" s="15"/>
      <c r="G875" s="15"/>
      <c r="H875" s="15"/>
      <c r="I875" s="15"/>
      <c r="J875" s="15"/>
      <c r="K875" s="15"/>
      <c r="L875" s="15"/>
      <c r="M875" s="15"/>
      <c r="N875" s="15"/>
      <c r="O875" s="15"/>
      <c r="P875" s="15"/>
      <c r="Q875" s="15"/>
      <c r="R875" s="15"/>
    </row>
    <row r="876">
      <c r="A876" s="15"/>
      <c r="B876" s="15"/>
      <c r="C876" s="15"/>
      <c r="D876" s="15"/>
      <c r="E876" s="15"/>
      <c r="F876" s="15"/>
      <c r="G876" s="15"/>
      <c r="H876" s="15"/>
      <c r="I876" s="15"/>
      <c r="J876" s="15"/>
      <c r="K876" s="15"/>
      <c r="L876" s="15"/>
      <c r="M876" s="15"/>
      <c r="N876" s="15"/>
      <c r="O876" s="15"/>
      <c r="P876" s="15"/>
      <c r="Q876" s="15"/>
      <c r="R876" s="15"/>
    </row>
    <row r="877">
      <c r="A877" s="15"/>
      <c r="B877" s="15"/>
      <c r="C877" s="15"/>
      <c r="D877" s="15"/>
      <c r="E877" s="15"/>
      <c r="F877" s="15"/>
      <c r="G877" s="15"/>
      <c r="H877" s="15"/>
      <c r="I877" s="15"/>
      <c r="J877" s="15"/>
      <c r="K877" s="15"/>
      <c r="L877" s="15"/>
      <c r="M877" s="15"/>
      <c r="N877" s="15"/>
      <c r="O877" s="15"/>
      <c r="P877" s="15"/>
      <c r="Q877" s="15"/>
      <c r="R877" s="15"/>
    </row>
    <row r="878">
      <c r="A878" s="15"/>
      <c r="B878" s="15"/>
      <c r="C878" s="15"/>
      <c r="D878" s="15"/>
      <c r="E878" s="15"/>
      <c r="F878" s="15"/>
      <c r="G878" s="15"/>
      <c r="H878" s="15"/>
      <c r="I878" s="15"/>
      <c r="J878" s="15"/>
      <c r="K878" s="15"/>
      <c r="L878" s="15"/>
      <c r="M878" s="15"/>
      <c r="N878" s="15"/>
      <c r="O878" s="15"/>
      <c r="P878" s="15"/>
      <c r="Q878" s="15"/>
      <c r="R878" s="15"/>
    </row>
    <row r="879">
      <c r="A879" s="15"/>
      <c r="B879" s="15"/>
      <c r="C879" s="15"/>
      <c r="D879" s="15"/>
      <c r="E879" s="15"/>
      <c r="F879" s="15"/>
      <c r="G879" s="15"/>
      <c r="H879" s="15"/>
      <c r="I879" s="15"/>
      <c r="J879" s="15"/>
      <c r="K879" s="15"/>
      <c r="L879" s="15"/>
      <c r="M879" s="15"/>
      <c r="N879" s="15"/>
      <c r="O879" s="15"/>
      <c r="P879" s="15"/>
      <c r="Q879" s="15"/>
      <c r="R879" s="15"/>
    </row>
    <row r="880">
      <c r="A880" s="15"/>
      <c r="B880" s="15"/>
      <c r="C880" s="15"/>
      <c r="D880" s="15"/>
      <c r="E880" s="15"/>
      <c r="F880" s="15"/>
      <c r="G880" s="15"/>
      <c r="H880" s="15"/>
      <c r="I880" s="15"/>
      <c r="J880" s="15"/>
      <c r="K880" s="15"/>
      <c r="L880" s="15"/>
      <c r="M880" s="15"/>
      <c r="N880" s="15"/>
      <c r="O880" s="15"/>
      <c r="P880" s="15"/>
      <c r="Q880" s="15"/>
      <c r="R880" s="15"/>
    </row>
    <row r="881">
      <c r="A881" s="15"/>
      <c r="B881" s="15"/>
      <c r="C881" s="15"/>
      <c r="D881" s="15"/>
      <c r="E881" s="15"/>
      <c r="F881" s="15"/>
      <c r="G881" s="15"/>
      <c r="H881" s="15"/>
      <c r="I881" s="15"/>
      <c r="J881" s="15"/>
      <c r="K881" s="15"/>
      <c r="L881" s="15"/>
      <c r="M881" s="15"/>
      <c r="N881" s="15"/>
      <c r="O881" s="15"/>
      <c r="P881" s="15"/>
      <c r="Q881" s="15"/>
      <c r="R881" s="15"/>
    </row>
    <row r="882">
      <c r="A882" s="15"/>
      <c r="B882" s="15"/>
      <c r="C882" s="15"/>
      <c r="D882" s="15"/>
      <c r="E882" s="15"/>
      <c r="F882" s="15"/>
      <c r="G882" s="15"/>
      <c r="H882" s="15"/>
      <c r="I882" s="15"/>
      <c r="J882" s="15"/>
      <c r="K882" s="15"/>
      <c r="L882" s="15"/>
      <c r="M882" s="15"/>
      <c r="N882" s="15"/>
      <c r="O882" s="15"/>
      <c r="P882" s="15"/>
      <c r="Q882" s="15"/>
      <c r="R882" s="15"/>
    </row>
    <row r="883">
      <c r="A883" s="15"/>
      <c r="B883" s="15"/>
      <c r="C883" s="15"/>
      <c r="D883" s="15"/>
      <c r="E883" s="15"/>
      <c r="F883" s="15"/>
      <c r="G883" s="15"/>
      <c r="H883" s="15"/>
      <c r="I883" s="15"/>
      <c r="J883" s="15"/>
      <c r="K883" s="15"/>
      <c r="L883" s="15"/>
      <c r="M883" s="15"/>
      <c r="N883" s="15"/>
      <c r="O883" s="15"/>
      <c r="P883" s="15"/>
      <c r="Q883" s="15"/>
      <c r="R883" s="15"/>
    </row>
    <row r="884">
      <c r="A884" s="15"/>
      <c r="B884" s="15"/>
      <c r="C884" s="15"/>
      <c r="D884" s="15"/>
      <c r="E884" s="15"/>
      <c r="F884" s="15"/>
      <c r="G884" s="15"/>
      <c r="H884" s="15"/>
      <c r="I884" s="15"/>
      <c r="J884" s="15"/>
      <c r="K884" s="15"/>
      <c r="L884" s="15"/>
      <c r="M884" s="15"/>
      <c r="N884" s="15"/>
      <c r="O884" s="15"/>
      <c r="P884" s="15"/>
      <c r="Q884" s="15"/>
      <c r="R884" s="15"/>
    </row>
    <row r="885">
      <c r="A885" s="15"/>
      <c r="B885" s="15"/>
      <c r="C885" s="15"/>
      <c r="D885" s="15"/>
      <c r="E885" s="15"/>
      <c r="F885" s="15"/>
      <c r="G885" s="15"/>
      <c r="H885" s="15"/>
      <c r="I885" s="15"/>
      <c r="J885" s="15"/>
      <c r="K885" s="15"/>
      <c r="L885" s="15"/>
      <c r="M885" s="15"/>
      <c r="N885" s="15"/>
      <c r="O885" s="15"/>
      <c r="P885" s="15"/>
      <c r="Q885" s="15"/>
      <c r="R885" s="15"/>
    </row>
    <row r="886">
      <c r="A886" s="15"/>
      <c r="B886" s="15"/>
      <c r="C886" s="15"/>
      <c r="D886" s="15"/>
      <c r="E886" s="15"/>
      <c r="F886" s="15"/>
      <c r="G886" s="15"/>
      <c r="H886" s="15"/>
      <c r="I886" s="15"/>
      <c r="J886" s="15"/>
      <c r="K886" s="15"/>
      <c r="L886" s="15"/>
      <c r="M886" s="15"/>
      <c r="N886" s="15"/>
      <c r="O886" s="15"/>
      <c r="P886" s="15"/>
      <c r="Q886" s="15"/>
      <c r="R886" s="15"/>
    </row>
    <row r="887">
      <c r="A887" s="15"/>
      <c r="B887" s="15"/>
      <c r="C887" s="15"/>
      <c r="D887" s="15"/>
      <c r="E887" s="15"/>
      <c r="F887" s="15"/>
      <c r="G887" s="15"/>
      <c r="H887" s="15"/>
      <c r="I887" s="15"/>
      <c r="J887" s="15"/>
      <c r="K887" s="15"/>
      <c r="L887" s="15"/>
      <c r="M887" s="15"/>
      <c r="N887" s="15"/>
      <c r="O887" s="15"/>
      <c r="P887" s="15"/>
      <c r="Q887" s="15"/>
      <c r="R887" s="15"/>
    </row>
    <row r="888">
      <c r="A888" s="15"/>
      <c r="B888" s="15"/>
      <c r="C888" s="15"/>
      <c r="D888" s="15"/>
      <c r="E888" s="15"/>
      <c r="F888" s="15"/>
      <c r="G888" s="15"/>
      <c r="H888" s="15"/>
      <c r="I888" s="15"/>
      <c r="J888" s="15"/>
      <c r="K888" s="15"/>
      <c r="L888" s="15"/>
      <c r="M888" s="15"/>
      <c r="N888" s="15"/>
      <c r="O888" s="15"/>
      <c r="P888" s="15"/>
      <c r="Q888" s="15"/>
      <c r="R888" s="15"/>
    </row>
    <row r="889">
      <c r="A889" s="15"/>
      <c r="B889" s="15"/>
      <c r="C889" s="15"/>
      <c r="D889" s="15"/>
      <c r="E889" s="15"/>
      <c r="F889" s="15"/>
      <c r="G889" s="15"/>
      <c r="H889" s="15"/>
      <c r="I889" s="15"/>
      <c r="J889" s="15"/>
      <c r="K889" s="15"/>
      <c r="L889" s="15"/>
      <c r="M889" s="15"/>
      <c r="N889" s="15"/>
      <c r="O889" s="15"/>
      <c r="P889" s="15"/>
      <c r="Q889" s="15"/>
      <c r="R889" s="15"/>
    </row>
    <row r="890">
      <c r="A890" s="15"/>
      <c r="B890" s="15"/>
      <c r="C890" s="15"/>
      <c r="D890" s="15"/>
      <c r="E890" s="15"/>
      <c r="F890" s="15"/>
      <c r="G890" s="15"/>
      <c r="H890" s="15"/>
      <c r="I890" s="15"/>
      <c r="J890" s="15"/>
      <c r="K890" s="15"/>
      <c r="L890" s="15"/>
      <c r="M890" s="15"/>
      <c r="N890" s="15"/>
      <c r="O890" s="15"/>
      <c r="P890" s="15"/>
      <c r="Q890" s="15"/>
      <c r="R890" s="15"/>
    </row>
    <row r="891">
      <c r="A891" s="15"/>
      <c r="B891" s="15"/>
      <c r="C891" s="15"/>
      <c r="D891" s="15"/>
      <c r="E891" s="15"/>
      <c r="F891" s="15"/>
      <c r="G891" s="15"/>
      <c r="H891" s="15"/>
      <c r="I891" s="15"/>
      <c r="J891" s="15"/>
      <c r="K891" s="15"/>
      <c r="L891" s="15"/>
      <c r="M891" s="15"/>
      <c r="N891" s="15"/>
      <c r="O891" s="15"/>
      <c r="P891" s="15"/>
      <c r="Q891" s="15"/>
      <c r="R891" s="15"/>
    </row>
    <row r="892">
      <c r="A892" s="15"/>
      <c r="B892" s="15"/>
      <c r="C892" s="15"/>
      <c r="D892" s="15"/>
      <c r="E892" s="15"/>
      <c r="F892" s="15"/>
      <c r="G892" s="15"/>
      <c r="H892" s="15"/>
      <c r="I892" s="15"/>
      <c r="J892" s="15"/>
      <c r="K892" s="15"/>
      <c r="L892" s="15"/>
      <c r="M892" s="15"/>
      <c r="N892" s="15"/>
      <c r="O892" s="15"/>
      <c r="P892" s="15"/>
      <c r="Q892" s="15"/>
      <c r="R892" s="15"/>
    </row>
    <row r="893">
      <c r="A893" s="15"/>
      <c r="B893" s="15"/>
      <c r="C893" s="15"/>
      <c r="D893" s="15"/>
      <c r="E893" s="15"/>
      <c r="F893" s="15"/>
      <c r="G893" s="15"/>
      <c r="H893" s="15"/>
      <c r="I893" s="15"/>
      <c r="J893" s="15"/>
      <c r="K893" s="15"/>
      <c r="L893" s="15"/>
      <c r="M893" s="15"/>
      <c r="N893" s="15"/>
      <c r="O893" s="15"/>
      <c r="P893" s="15"/>
      <c r="Q893" s="15"/>
      <c r="R893" s="15"/>
    </row>
    <row r="894">
      <c r="A894" s="15"/>
      <c r="B894" s="15"/>
      <c r="C894" s="15"/>
      <c r="D894" s="15"/>
      <c r="E894" s="15"/>
      <c r="F894" s="15"/>
      <c r="G894" s="15"/>
      <c r="H894" s="15"/>
      <c r="I894" s="15"/>
      <c r="J894" s="15"/>
      <c r="K894" s="15"/>
      <c r="L894" s="15"/>
      <c r="M894" s="15"/>
      <c r="N894" s="15"/>
      <c r="O894" s="15"/>
      <c r="P894" s="15"/>
      <c r="Q894" s="15"/>
      <c r="R894" s="15"/>
    </row>
    <row r="895">
      <c r="A895" s="15"/>
      <c r="B895" s="15"/>
      <c r="C895" s="15"/>
      <c r="D895" s="15"/>
      <c r="E895" s="15"/>
      <c r="F895" s="15"/>
      <c r="G895" s="15"/>
      <c r="H895" s="15"/>
      <c r="I895" s="15"/>
      <c r="J895" s="15"/>
      <c r="K895" s="15"/>
      <c r="L895" s="15"/>
      <c r="M895" s="15"/>
      <c r="N895" s="15"/>
      <c r="O895" s="15"/>
      <c r="P895" s="15"/>
      <c r="Q895" s="15"/>
      <c r="R895" s="15"/>
    </row>
    <row r="896">
      <c r="A896" s="15"/>
      <c r="B896" s="15"/>
      <c r="C896" s="15"/>
      <c r="D896" s="15"/>
      <c r="E896" s="15"/>
      <c r="F896" s="15"/>
      <c r="G896" s="15"/>
      <c r="H896" s="15"/>
      <c r="I896" s="15"/>
      <c r="J896" s="15"/>
      <c r="K896" s="15"/>
      <c r="L896" s="15"/>
      <c r="M896" s="15"/>
      <c r="N896" s="15"/>
      <c r="O896" s="15"/>
      <c r="P896" s="15"/>
      <c r="Q896" s="15"/>
      <c r="R896" s="15"/>
    </row>
    <row r="897">
      <c r="A897" s="15"/>
      <c r="B897" s="15"/>
      <c r="C897" s="15"/>
      <c r="D897" s="15"/>
      <c r="E897" s="15"/>
      <c r="F897" s="15"/>
      <c r="G897" s="15"/>
      <c r="H897" s="15"/>
      <c r="I897" s="15"/>
      <c r="J897" s="15"/>
      <c r="K897" s="15"/>
      <c r="L897" s="15"/>
      <c r="M897" s="15"/>
      <c r="N897" s="15"/>
      <c r="O897" s="15"/>
      <c r="P897" s="15"/>
      <c r="Q897" s="15"/>
      <c r="R897" s="15"/>
    </row>
    <row r="898">
      <c r="A898" s="15"/>
      <c r="B898" s="15"/>
      <c r="C898" s="15"/>
      <c r="D898" s="15"/>
      <c r="E898" s="15"/>
      <c r="F898" s="15"/>
      <c r="G898" s="15"/>
      <c r="H898" s="15"/>
      <c r="I898" s="15"/>
      <c r="J898" s="15"/>
      <c r="K898" s="15"/>
      <c r="L898" s="15"/>
      <c r="M898" s="15"/>
      <c r="N898" s="15"/>
      <c r="O898" s="15"/>
      <c r="P898" s="15"/>
      <c r="Q898" s="15"/>
      <c r="R898" s="15"/>
    </row>
    <row r="899">
      <c r="A899" s="15"/>
      <c r="B899" s="15"/>
      <c r="C899" s="15"/>
      <c r="D899" s="15"/>
      <c r="E899" s="15"/>
      <c r="F899" s="15"/>
      <c r="G899" s="15"/>
      <c r="H899" s="15"/>
      <c r="I899" s="15"/>
      <c r="J899" s="15"/>
      <c r="K899" s="15"/>
      <c r="L899" s="15"/>
      <c r="M899" s="15"/>
      <c r="N899" s="15"/>
      <c r="O899" s="15"/>
      <c r="P899" s="15"/>
      <c r="Q899" s="15"/>
      <c r="R899" s="15"/>
    </row>
    <row r="900">
      <c r="A900" s="15"/>
      <c r="B900" s="15"/>
      <c r="C900" s="15"/>
      <c r="D900" s="15"/>
      <c r="E900" s="15"/>
      <c r="F900" s="15"/>
      <c r="G900" s="15"/>
      <c r="H900" s="15"/>
      <c r="I900" s="15"/>
      <c r="J900" s="15"/>
      <c r="K900" s="15"/>
      <c r="L900" s="15"/>
      <c r="M900" s="15"/>
      <c r="N900" s="15"/>
      <c r="O900" s="15"/>
      <c r="P900" s="15"/>
      <c r="Q900" s="15"/>
      <c r="R900" s="15"/>
    </row>
    <row r="901">
      <c r="A901" s="15"/>
      <c r="B901" s="15"/>
      <c r="C901" s="15"/>
      <c r="D901" s="15"/>
      <c r="E901" s="15"/>
      <c r="F901" s="15"/>
      <c r="G901" s="15"/>
      <c r="H901" s="15"/>
      <c r="I901" s="15"/>
      <c r="J901" s="15"/>
      <c r="K901" s="15"/>
      <c r="L901" s="15"/>
      <c r="M901" s="15"/>
      <c r="N901" s="15"/>
      <c r="O901" s="15"/>
      <c r="P901" s="15"/>
      <c r="Q901" s="15"/>
      <c r="R901" s="15"/>
    </row>
    <row r="902">
      <c r="A902" s="15"/>
      <c r="B902" s="15"/>
      <c r="C902" s="15"/>
      <c r="D902" s="15"/>
      <c r="E902" s="15"/>
      <c r="F902" s="15"/>
      <c r="G902" s="15"/>
      <c r="H902" s="15"/>
      <c r="I902" s="15"/>
      <c r="J902" s="15"/>
      <c r="K902" s="15"/>
      <c r="L902" s="15"/>
      <c r="M902" s="15"/>
      <c r="N902" s="15"/>
      <c r="O902" s="15"/>
      <c r="P902" s="15"/>
      <c r="Q902" s="15"/>
      <c r="R902" s="15"/>
    </row>
    <row r="903">
      <c r="A903" s="15"/>
      <c r="B903" s="15"/>
      <c r="C903" s="15"/>
      <c r="D903" s="15"/>
      <c r="E903" s="15"/>
      <c r="F903" s="15"/>
      <c r="G903" s="15"/>
      <c r="H903" s="15"/>
      <c r="I903" s="15"/>
      <c r="J903" s="15"/>
      <c r="K903" s="15"/>
      <c r="L903" s="15"/>
      <c r="M903" s="15"/>
      <c r="N903" s="15"/>
      <c r="O903" s="15"/>
      <c r="P903" s="15"/>
      <c r="Q903" s="15"/>
      <c r="R903" s="15"/>
    </row>
    <row r="904">
      <c r="A904" s="15"/>
      <c r="B904" s="15"/>
      <c r="C904" s="15"/>
      <c r="D904" s="15"/>
      <c r="E904" s="15"/>
      <c r="F904" s="15"/>
      <c r="G904" s="15"/>
      <c r="H904" s="15"/>
      <c r="I904" s="15"/>
      <c r="J904" s="15"/>
      <c r="K904" s="15"/>
      <c r="L904" s="15"/>
      <c r="M904" s="15"/>
      <c r="N904" s="15"/>
      <c r="O904" s="15"/>
      <c r="P904" s="15"/>
      <c r="Q904" s="15"/>
      <c r="R904" s="15"/>
    </row>
    <row r="905">
      <c r="A905" s="15"/>
      <c r="B905" s="15"/>
      <c r="C905" s="15"/>
      <c r="D905" s="15"/>
      <c r="E905" s="15"/>
      <c r="F905" s="15"/>
      <c r="G905" s="15"/>
      <c r="H905" s="15"/>
      <c r="I905" s="15"/>
      <c r="J905" s="15"/>
      <c r="K905" s="15"/>
      <c r="L905" s="15"/>
      <c r="M905" s="15"/>
      <c r="N905" s="15"/>
      <c r="O905" s="15"/>
      <c r="P905" s="15"/>
      <c r="Q905" s="15"/>
      <c r="R905" s="15"/>
    </row>
    <row r="906">
      <c r="A906" s="15"/>
      <c r="B906" s="15"/>
      <c r="C906" s="15"/>
      <c r="D906" s="15"/>
      <c r="E906" s="15"/>
      <c r="F906" s="15"/>
      <c r="G906" s="15"/>
      <c r="H906" s="15"/>
      <c r="I906" s="15"/>
      <c r="J906" s="15"/>
      <c r="K906" s="15"/>
      <c r="L906" s="15"/>
      <c r="M906" s="15"/>
      <c r="N906" s="15"/>
      <c r="O906" s="15"/>
      <c r="P906" s="15"/>
      <c r="Q906" s="15"/>
      <c r="R906" s="15"/>
    </row>
    <row r="907">
      <c r="A907" s="15"/>
      <c r="B907" s="15"/>
      <c r="C907" s="15"/>
      <c r="D907" s="15"/>
      <c r="E907" s="15"/>
      <c r="F907" s="15"/>
      <c r="G907" s="15"/>
      <c r="H907" s="15"/>
      <c r="I907" s="15"/>
      <c r="J907" s="15"/>
      <c r="K907" s="15"/>
      <c r="L907" s="15"/>
      <c r="M907" s="15"/>
      <c r="N907" s="15"/>
      <c r="O907" s="15"/>
      <c r="P907" s="15"/>
      <c r="Q907" s="15"/>
      <c r="R907" s="15"/>
    </row>
    <row r="908">
      <c r="A908" s="15"/>
      <c r="B908" s="15"/>
      <c r="C908" s="15"/>
      <c r="D908" s="15"/>
      <c r="E908" s="15"/>
      <c r="F908" s="15"/>
      <c r="G908" s="15"/>
      <c r="H908" s="15"/>
      <c r="I908" s="15"/>
      <c r="J908" s="15"/>
      <c r="K908" s="15"/>
      <c r="L908" s="15"/>
      <c r="M908" s="15"/>
      <c r="N908" s="15"/>
      <c r="O908" s="15"/>
      <c r="P908" s="15"/>
      <c r="Q908" s="15"/>
      <c r="R908" s="15"/>
    </row>
    <row r="909">
      <c r="A909" s="15"/>
      <c r="B909" s="15"/>
      <c r="C909" s="15"/>
      <c r="D909" s="15"/>
      <c r="E909" s="15"/>
      <c r="F909" s="15"/>
      <c r="G909" s="15"/>
      <c r="H909" s="15"/>
      <c r="I909" s="15"/>
      <c r="J909" s="15"/>
      <c r="K909" s="15"/>
      <c r="L909" s="15"/>
      <c r="M909" s="15"/>
      <c r="N909" s="15"/>
      <c r="O909" s="15"/>
      <c r="P909" s="15"/>
      <c r="Q909" s="15"/>
      <c r="R909" s="15"/>
    </row>
    <row r="910">
      <c r="A910" s="15"/>
      <c r="B910" s="15"/>
      <c r="C910" s="15"/>
      <c r="D910" s="15"/>
      <c r="E910" s="15"/>
      <c r="F910" s="15"/>
      <c r="G910" s="15"/>
      <c r="H910" s="15"/>
      <c r="I910" s="15"/>
      <c r="J910" s="15"/>
      <c r="K910" s="15"/>
      <c r="L910" s="15"/>
      <c r="M910" s="15"/>
      <c r="N910" s="15"/>
      <c r="O910" s="15"/>
      <c r="P910" s="15"/>
      <c r="Q910" s="15"/>
      <c r="R910" s="15"/>
    </row>
    <row r="911">
      <c r="A911" s="15"/>
      <c r="B911" s="15"/>
      <c r="C911" s="15"/>
      <c r="D911" s="15"/>
      <c r="E911" s="15"/>
      <c r="F911" s="15"/>
      <c r="G911" s="15"/>
      <c r="H911" s="15"/>
      <c r="I911" s="15"/>
      <c r="J911" s="15"/>
      <c r="K911" s="15"/>
      <c r="L911" s="15"/>
      <c r="M911" s="15"/>
      <c r="N911" s="15"/>
      <c r="O911" s="15"/>
      <c r="P911" s="15"/>
      <c r="Q911" s="15"/>
      <c r="R911" s="15"/>
    </row>
    <row r="912">
      <c r="A912" s="15"/>
      <c r="B912" s="15"/>
      <c r="C912" s="15"/>
      <c r="D912" s="15"/>
      <c r="E912" s="15"/>
      <c r="F912" s="15"/>
      <c r="G912" s="15"/>
      <c r="H912" s="15"/>
      <c r="I912" s="15"/>
      <c r="J912" s="15"/>
      <c r="K912" s="15"/>
      <c r="L912" s="15"/>
      <c r="M912" s="15"/>
      <c r="N912" s="15"/>
      <c r="O912" s="15"/>
      <c r="P912" s="15"/>
      <c r="Q912" s="15"/>
      <c r="R912" s="15"/>
    </row>
    <row r="913">
      <c r="A913" s="15"/>
      <c r="B913" s="15"/>
      <c r="C913" s="15"/>
      <c r="D913" s="15"/>
      <c r="E913" s="15"/>
      <c r="F913" s="15"/>
      <c r="G913" s="15"/>
      <c r="H913" s="15"/>
      <c r="I913" s="15"/>
      <c r="J913" s="15"/>
      <c r="K913" s="15"/>
      <c r="L913" s="15"/>
      <c r="M913" s="15"/>
      <c r="N913" s="15"/>
      <c r="O913" s="15"/>
      <c r="P913" s="15"/>
      <c r="Q913" s="15"/>
      <c r="R913" s="15"/>
    </row>
    <row r="914">
      <c r="A914" s="15"/>
      <c r="B914" s="15"/>
      <c r="C914" s="15"/>
      <c r="D914" s="15"/>
      <c r="E914" s="15"/>
      <c r="F914" s="15"/>
      <c r="G914" s="15"/>
      <c r="H914" s="15"/>
      <c r="I914" s="15"/>
      <c r="J914" s="15"/>
      <c r="K914" s="15"/>
      <c r="L914" s="15"/>
      <c r="M914" s="15"/>
      <c r="N914" s="15"/>
      <c r="O914" s="15"/>
      <c r="P914" s="15"/>
      <c r="Q914" s="15"/>
      <c r="R914" s="15"/>
    </row>
    <row r="915">
      <c r="A915" s="15"/>
      <c r="B915" s="15"/>
      <c r="C915" s="15"/>
      <c r="D915" s="15"/>
      <c r="E915" s="15"/>
      <c r="F915" s="15"/>
      <c r="G915" s="15"/>
      <c r="H915" s="15"/>
      <c r="I915" s="15"/>
      <c r="J915" s="15"/>
      <c r="K915" s="15"/>
      <c r="L915" s="15"/>
      <c r="M915" s="15"/>
      <c r="N915" s="15"/>
      <c r="O915" s="15"/>
      <c r="P915" s="15"/>
      <c r="Q915" s="15"/>
      <c r="R915" s="15"/>
    </row>
    <row r="916">
      <c r="A916" s="15"/>
      <c r="B916" s="15"/>
      <c r="C916" s="15"/>
      <c r="D916" s="15"/>
      <c r="E916" s="15"/>
      <c r="F916" s="15"/>
      <c r="G916" s="15"/>
      <c r="H916" s="15"/>
      <c r="I916" s="15"/>
      <c r="J916" s="15"/>
      <c r="K916" s="15"/>
      <c r="L916" s="15"/>
      <c r="M916" s="15"/>
      <c r="N916" s="15"/>
      <c r="O916" s="15"/>
      <c r="P916" s="15"/>
      <c r="Q916" s="15"/>
      <c r="R916" s="15"/>
    </row>
    <row r="917">
      <c r="A917" s="15"/>
      <c r="B917" s="15"/>
      <c r="C917" s="15"/>
      <c r="D917" s="15"/>
      <c r="E917" s="15"/>
      <c r="F917" s="15"/>
      <c r="G917" s="15"/>
      <c r="H917" s="15"/>
      <c r="I917" s="15"/>
      <c r="J917" s="15"/>
      <c r="K917" s="15"/>
      <c r="L917" s="15"/>
      <c r="M917" s="15"/>
      <c r="N917" s="15"/>
      <c r="O917" s="15"/>
      <c r="P917" s="15"/>
      <c r="Q917" s="15"/>
      <c r="R917" s="15"/>
    </row>
    <row r="918">
      <c r="A918" s="15"/>
      <c r="B918" s="15"/>
      <c r="C918" s="15"/>
      <c r="D918" s="15"/>
      <c r="E918" s="15"/>
      <c r="F918" s="15"/>
      <c r="G918" s="15"/>
      <c r="H918" s="15"/>
      <c r="I918" s="15"/>
      <c r="J918" s="15"/>
      <c r="K918" s="15"/>
      <c r="L918" s="15"/>
      <c r="M918" s="15"/>
      <c r="N918" s="15"/>
      <c r="O918" s="15"/>
      <c r="P918" s="15"/>
      <c r="Q918" s="15"/>
      <c r="R918" s="15"/>
    </row>
    <row r="919">
      <c r="A919" s="15"/>
      <c r="B919" s="15"/>
      <c r="C919" s="15"/>
      <c r="D919" s="15"/>
      <c r="E919" s="15"/>
      <c r="F919" s="15"/>
      <c r="G919" s="15"/>
      <c r="H919" s="15"/>
      <c r="I919" s="15"/>
      <c r="J919" s="15"/>
      <c r="K919" s="15"/>
      <c r="L919" s="15"/>
      <c r="M919" s="15"/>
      <c r="N919" s="15"/>
      <c r="O919" s="15"/>
      <c r="P919" s="15"/>
      <c r="Q919" s="15"/>
      <c r="R919" s="15"/>
    </row>
    <row r="920">
      <c r="A920" s="15"/>
      <c r="B920" s="15"/>
      <c r="C920" s="15"/>
      <c r="D920" s="15"/>
      <c r="E920" s="15"/>
      <c r="F920" s="15"/>
      <c r="G920" s="15"/>
      <c r="H920" s="15"/>
      <c r="I920" s="15"/>
      <c r="J920" s="15"/>
      <c r="K920" s="15"/>
      <c r="L920" s="15"/>
      <c r="M920" s="15"/>
      <c r="N920" s="15"/>
      <c r="O920" s="15"/>
      <c r="P920" s="15"/>
      <c r="Q920" s="15"/>
      <c r="R920" s="15"/>
    </row>
    <row r="921">
      <c r="A921" s="15"/>
      <c r="B921" s="15"/>
      <c r="C921" s="15"/>
      <c r="D921" s="15"/>
      <c r="E921" s="15"/>
      <c r="F921" s="15"/>
      <c r="G921" s="15"/>
      <c r="H921" s="15"/>
      <c r="I921" s="15"/>
      <c r="J921" s="15"/>
      <c r="K921" s="15"/>
      <c r="L921" s="15"/>
      <c r="M921" s="15"/>
      <c r="N921" s="15"/>
      <c r="O921" s="15"/>
      <c r="P921" s="15"/>
      <c r="Q921" s="15"/>
      <c r="R921" s="15"/>
    </row>
    <row r="922">
      <c r="A922" s="15"/>
      <c r="B922" s="15"/>
      <c r="C922" s="15"/>
      <c r="D922" s="15"/>
      <c r="E922" s="15"/>
      <c r="F922" s="15"/>
      <c r="G922" s="15"/>
      <c r="H922" s="15"/>
      <c r="I922" s="15"/>
      <c r="J922" s="15"/>
      <c r="K922" s="15"/>
      <c r="L922" s="15"/>
      <c r="M922" s="15"/>
      <c r="N922" s="15"/>
      <c r="O922" s="15"/>
      <c r="P922" s="15"/>
      <c r="Q922" s="15"/>
      <c r="R922" s="15"/>
    </row>
    <row r="923">
      <c r="A923" s="15"/>
      <c r="B923" s="15"/>
      <c r="C923" s="15"/>
      <c r="D923" s="15"/>
      <c r="E923" s="15"/>
      <c r="F923" s="15"/>
      <c r="G923" s="15"/>
      <c r="H923" s="15"/>
      <c r="I923" s="15"/>
      <c r="J923" s="15"/>
      <c r="K923" s="15"/>
      <c r="L923" s="15"/>
      <c r="M923" s="15"/>
      <c r="N923" s="15"/>
      <c r="O923" s="15"/>
      <c r="P923" s="15"/>
      <c r="Q923" s="15"/>
      <c r="R923" s="15"/>
    </row>
    <row r="924">
      <c r="A924" s="15"/>
      <c r="B924" s="15"/>
      <c r="C924" s="15"/>
      <c r="D924" s="15"/>
      <c r="E924" s="15"/>
      <c r="F924" s="15"/>
      <c r="G924" s="15"/>
      <c r="H924" s="15"/>
      <c r="I924" s="15"/>
      <c r="J924" s="15"/>
      <c r="K924" s="15"/>
      <c r="L924" s="15"/>
      <c r="M924" s="15"/>
      <c r="N924" s="15"/>
      <c r="O924" s="15"/>
      <c r="P924" s="15"/>
      <c r="Q924" s="15"/>
      <c r="R924" s="15"/>
    </row>
    <row r="925">
      <c r="A925" s="15"/>
      <c r="B925" s="15"/>
      <c r="C925" s="15"/>
      <c r="D925" s="15"/>
      <c r="E925" s="15"/>
      <c r="F925" s="15"/>
      <c r="G925" s="15"/>
      <c r="H925" s="15"/>
      <c r="I925" s="15"/>
      <c r="J925" s="15"/>
      <c r="K925" s="15"/>
      <c r="L925" s="15"/>
      <c r="M925" s="15"/>
      <c r="N925" s="15"/>
      <c r="O925" s="15"/>
      <c r="P925" s="15"/>
      <c r="Q925" s="15"/>
      <c r="R925" s="15"/>
    </row>
    <row r="926">
      <c r="A926" s="15"/>
      <c r="B926" s="15"/>
      <c r="C926" s="15"/>
      <c r="D926" s="15"/>
      <c r="E926" s="15"/>
      <c r="F926" s="15"/>
      <c r="G926" s="15"/>
      <c r="H926" s="15"/>
      <c r="I926" s="15"/>
      <c r="J926" s="15"/>
      <c r="K926" s="15"/>
      <c r="L926" s="15"/>
      <c r="M926" s="15"/>
      <c r="N926" s="15"/>
      <c r="O926" s="15"/>
      <c r="P926" s="15"/>
      <c r="Q926" s="15"/>
      <c r="R926" s="15"/>
    </row>
    <row r="927">
      <c r="A927" s="15"/>
      <c r="B927" s="15"/>
      <c r="C927" s="15"/>
      <c r="D927" s="15"/>
      <c r="E927" s="15"/>
      <c r="F927" s="15"/>
      <c r="G927" s="15"/>
      <c r="H927" s="15"/>
      <c r="I927" s="15"/>
      <c r="J927" s="15"/>
      <c r="K927" s="15"/>
      <c r="L927" s="15"/>
      <c r="M927" s="15"/>
      <c r="N927" s="15"/>
      <c r="O927" s="15"/>
      <c r="P927" s="15"/>
      <c r="Q927" s="15"/>
      <c r="R927" s="15"/>
    </row>
    <row r="928">
      <c r="A928" s="15"/>
      <c r="B928" s="15"/>
      <c r="C928" s="15"/>
      <c r="D928" s="15"/>
      <c r="E928" s="15"/>
      <c r="F928" s="15"/>
      <c r="G928" s="15"/>
      <c r="H928" s="15"/>
      <c r="I928" s="15"/>
      <c r="J928" s="15"/>
      <c r="K928" s="15"/>
      <c r="L928" s="15"/>
      <c r="M928" s="15"/>
      <c r="N928" s="15"/>
      <c r="O928" s="15"/>
      <c r="P928" s="15"/>
      <c r="Q928" s="15"/>
      <c r="R928" s="15"/>
    </row>
    <row r="929">
      <c r="A929" s="15"/>
      <c r="B929" s="15"/>
      <c r="C929" s="15"/>
      <c r="D929" s="15"/>
      <c r="E929" s="15"/>
      <c r="F929" s="15"/>
      <c r="G929" s="15"/>
      <c r="H929" s="15"/>
      <c r="I929" s="15"/>
      <c r="J929" s="15"/>
      <c r="K929" s="15"/>
      <c r="L929" s="15"/>
      <c r="M929" s="15"/>
      <c r="N929" s="15"/>
      <c r="O929" s="15"/>
      <c r="P929" s="15"/>
      <c r="Q929" s="15"/>
      <c r="R929" s="15"/>
    </row>
    <row r="930">
      <c r="A930" s="15"/>
      <c r="B930" s="15"/>
      <c r="C930" s="15"/>
      <c r="D930" s="15"/>
      <c r="E930" s="15"/>
      <c r="F930" s="15"/>
      <c r="G930" s="15"/>
      <c r="H930" s="15"/>
      <c r="I930" s="15"/>
      <c r="J930" s="15"/>
      <c r="K930" s="15"/>
      <c r="L930" s="15"/>
      <c r="M930" s="15"/>
      <c r="N930" s="15"/>
      <c r="O930" s="15"/>
      <c r="P930" s="15"/>
      <c r="Q930" s="15"/>
      <c r="R930" s="15"/>
    </row>
    <row r="931">
      <c r="A931" s="15"/>
      <c r="B931" s="15"/>
      <c r="C931" s="15"/>
      <c r="D931" s="15"/>
      <c r="E931" s="15"/>
      <c r="F931" s="15"/>
      <c r="G931" s="15"/>
      <c r="H931" s="15"/>
      <c r="I931" s="15"/>
      <c r="J931" s="15"/>
      <c r="K931" s="15"/>
      <c r="L931" s="15"/>
      <c r="M931" s="15"/>
      <c r="N931" s="15"/>
      <c r="O931" s="15"/>
      <c r="P931" s="15"/>
      <c r="Q931" s="15"/>
      <c r="R931" s="15"/>
    </row>
    <row r="932">
      <c r="A932" s="15"/>
      <c r="B932" s="15"/>
      <c r="C932" s="15"/>
      <c r="D932" s="15"/>
      <c r="E932" s="15"/>
      <c r="F932" s="15"/>
      <c r="G932" s="15"/>
      <c r="H932" s="15"/>
      <c r="I932" s="15"/>
      <c r="J932" s="15"/>
      <c r="K932" s="15"/>
      <c r="L932" s="15"/>
      <c r="M932" s="15"/>
      <c r="N932" s="15"/>
      <c r="O932" s="15"/>
      <c r="P932" s="15"/>
      <c r="Q932" s="15"/>
      <c r="R932" s="15"/>
    </row>
    <row r="933">
      <c r="A933" s="15"/>
      <c r="B933" s="15"/>
      <c r="C933" s="15"/>
      <c r="D933" s="15"/>
      <c r="E933" s="15"/>
      <c r="F933" s="15"/>
      <c r="G933" s="15"/>
      <c r="H933" s="15"/>
      <c r="I933" s="15"/>
      <c r="J933" s="15"/>
      <c r="K933" s="15"/>
      <c r="L933" s="15"/>
      <c r="M933" s="15"/>
      <c r="N933" s="15"/>
      <c r="O933" s="15"/>
      <c r="P933" s="15"/>
      <c r="Q933" s="15"/>
      <c r="R933" s="15"/>
    </row>
    <row r="934">
      <c r="A934" s="15"/>
      <c r="B934" s="15"/>
      <c r="C934" s="15"/>
      <c r="D934" s="15"/>
      <c r="E934" s="15"/>
      <c r="F934" s="15"/>
      <c r="G934" s="15"/>
      <c r="H934" s="15"/>
      <c r="I934" s="15"/>
      <c r="J934" s="15"/>
      <c r="K934" s="15"/>
      <c r="L934" s="15"/>
      <c r="M934" s="15"/>
      <c r="N934" s="15"/>
      <c r="O934" s="15"/>
      <c r="P934" s="15"/>
      <c r="Q934" s="15"/>
      <c r="R934" s="15"/>
    </row>
    <row r="935">
      <c r="A935" s="15"/>
      <c r="B935" s="15"/>
      <c r="C935" s="15"/>
      <c r="D935" s="15"/>
      <c r="E935" s="15"/>
      <c r="F935" s="15"/>
      <c r="G935" s="15"/>
      <c r="H935" s="15"/>
      <c r="I935" s="15"/>
      <c r="J935" s="15"/>
      <c r="K935" s="15"/>
      <c r="L935" s="15"/>
      <c r="M935" s="15"/>
      <c r="N935" s="15"/>
      <c r="O935" s="15"/>
      <c r="P935" s="15"/>
      <c r="Q935" s="15"/>
      <c r="R935" s="15"/>
    </row>
    <row r="936">
      <c r="A936" s="15"/>
      <c r="B936" s="15"/>
      <c r="C936" s="15"/>
      <c r="D936" s="15"/>
      <c r="E936" s="15"/>
      <c r="F936" s="15"/>
      <c r="G936" s="15"/>
      <c r="H936" s="15"/>
      <c r="I936" s="15"/>
      <c r="J936" s="15"/>
      <c r="K936" s="15"/>
      <c r="L936" s="15"/>
      <c r="M936" s="15"/>
      <c r="N936" s="15"/>
      <c r="O936" s="15"/>
      <c r="P936" s="15"/>
      <c r="Q936" s="15"/>
      <c r="R936" s="15"/>
    </row>
    <row r="937">
      <c r="A937" s="15"/>
      <c r="B937" s="15"/>
      <c r="C937" s="15"/>
      <c r="D937" s="15"/>
      <c r="E937" s="15"/>
      <c r="F937" s="15"/>
      <c r="G937" s="15"/>
      <c r="H937" s="15"/>
      <c r="I937" s="15"/>
      <c r="J937" s="15"/>
      <c r="K937" s="15"/>
      <c r="L937" s="15"/>
      <c r="M937" s="15"/>
      <c r="N937" s="15"/>
      <c r="O937" s="15"/>
      <c r="P937" s="15"/>
      <c r="Q937" s="15"/>
      <c r="R937" s="15"/>
    </row>
    <row r="938">
      <c r="A938" s="15"/>
      <c r="B938" s="15"/>
      <c r="C938" s="15"/>
      <c r="D938" s="15"/>
      <c r="E938" s="15"/>
      <c r="F938" s="15"/>
      <c r="G938" s="15"/>
      <c r="H938" s="15"/>
      <c r="I938" s="15"/>
      <c r="J938" s="15"/>
      <c r="K938" s="15"/>
      <c r="L938" s="15"/>
      <c r="M938" s="15"/>
      <c r="N938" s="15"/>
      <c r="O938" s="15"/>
      <c r="P938" s="15"/>
      <c r="Q938" s="15"/>
      <c r="R938" s="15"/>
    </row>
    <row r="939">
      <c r="A939" s="15"/>
      <c r="B939" s="15"/>
      <c r="C939" s="15"/>
      <c r="D939" s="15"/>
      <c r="E939" s="15"/>
      <c r="F939" s="15"/>
      <c r="G939" s="15"/>
      <c r="H939" s="15"/>
      <c r="I939" s="15"/>
      <c r="J939" s="15"/>
      <c r="K939" s="15"/>
      <c r="L939" s="15"/>
      <c r="M939" s="15"/>
      <c r="N939" s="15"/>
      <c r="O939" s="15"/>
      <c r="P939" s="15"/>
      <c r="Q939" s="15"/>
      <c r="R939" s="15"/>
    </row>
    <row r="940">
      <c r="A940" s="15"/>
      <c r="B940" s="15"/>
      <c r="C940" s="15"/>
      <c r="D940" s="15"/>
      <c r="E940" s="15"/>
      <c r="F940" s="15"/>
      <c r="G940" s="15"/>
      <c r="H940" s="15"/>
      <c r="I940" s="15"/>
      <c r="J940" s="15"/>
      <c r="K940" s="15"/>
      <c r="L940" s="15"/>
      <c r="M940" s="15"/>
      <c r="N940" s="15"/>
      <c r="O940" s="15"/>
      <c r="P940" s="15"/>
      <c r="Q940" s="15"/>
      <c r="R940" s="15"/>
    </row>
    <row r="941">
      <c r="A941" s="15"/>
      <c r="B941" s="15"/>
      <c r="C941" s="15"/>
      <c r="D941" s="15"/>
      <c r="E941" s="15"/>
      <c r="F941" s="15"/>
      <c r="G941" s="15"/>
      <c r="H941" s="15"/>
      <c r="I941" s="15"/>
      <c r="J941" s="15"/>
      <c r="K941" s="15"/>
      <c r="L941" s="15"/>
      <c r="M941" s="15"/>
      <c r="N941" s="15"/>
      <c r="O941" s="15"/>
      <c r="P941" s="15"/>
      <c r="Q941" s="15"/>
      <c r="R941" s="15"/>
    </row>
    <row r="942">
      <c r="A942" s="15"/>
      <c r="B942" s="15"/>
      <c r="C942" s="15"/>
      <c r="D942" s="15"/>
      <c r="E942" s="15"/>
      <c r="F942" s="15"/>
      <c r="G942" s="15"/>
      <c r="H942" s="15"/>
      <c r="I942" s="15"/>
      <c r="J942" s="15"/>
      <c r="K942" s="15"/>
      <c r="L942" s="15"/>
      <c r="M942" s="15"/>
      <c r="N942" s="15"/>
      <c r="O942" s="15"/>
      <c r="P942" s="15"/>
      <c r="Q942" s="15"/>
      <c r="R942" s="15"/>
    </row>
    <row r="943">
      <c r="A943" s="15"/>
      <c r="B943" s="15"/>
      <c r="C943" s="15"/>
      <c r="D943" s="15"/>
      <c r="E943" s="15"/>
      <c r="F943" s="15"/>
      <c r="G943" s="15"/>
      <c r="H943" s="15"/>
      <c r="I943" s="15"/>
      <c r="J943" s="15"/>
      <c r="K943" s="15"/>
      <c r="L943" s="15"/>
      <c r="M943" s="15"/>
      <c r="N943" s="15"/>
      <c r="O943" s="15"/>
      <c r="P943" s="15"/>
      <c r="Q943" s="15"/>
      <c r="R943" s="15"/>
    </row>
    <row r="944">
      <c r="A944" s="15"/>
      <c r="B944" s="15"/>
      <c r="C944" s="15"/>
      <c r="D944" s="15"/>
      <c r="E944" s="15"/>
      <c r="F944" s="15"/>
      <c r="G944" s="15"/>
      <c r="H944" s="15"/>
      <c r="I944" s="15"/>
      <c r="J944" s="15"/>
      <c r="K944" s="15"/>
      <c r="L944" s="15"/>
      <c r="M944" s="15"/>
      <c r="N944" s="15"/>
      <c r="O944" s="15"/>
      <c r="P944" s="15"/>
      <c r="Q944" s="15"/>
      <c r="R944" s="15"/>
    </row>
    <row r="945">
      <c r="A945" s="15"/>
      <c r="B945" s="15"/>
      <c r="C945" s="15"/>
      <c r="D945" s="15"/>
      <c r="E945" s="15"/>
      <c r="F945" s="15"/>
      <c r="G945" s="15"/>
      <c r="H945" s="15"/>
      <c r="I945" s="15"/>
      <c r="J945" s="15"/>
      <c r="K945" s="15"/>
      <c r="L945" s="15"/>
      <c r="M945" s="15"/>
      <c r="N945" s="15"/>
      <c r="O945" s="15"/>
      <c r="P945" s="15"/>
      <c r="Q945" s="15"/>
      <c r="R945" s="15"/>
    </row>
    <row r="946">
      <c r="A946" s="15"/>
      <c r="B946" s="15"/>
      <c r="C946" s="15"/>
      <c r="D946" s="15"/>
      <c r="E946" s="15"/>
      <c r="F946" s="15"/>
      <c r="G946" s="15"/>
      <c r="H946" s="15"/>
      <c r="I946" s="15"/>
      <c r="J946" s="15"/>
      <c r="K946" s="15"/>
      <c r="L946" s="15"/>
      <c r="M946" s="15"/>
      <c r="N946" s="15"/>
      <c r="O946" s="15"/>
      <c r="P946" s="15"/>
      <c r="Q946" s="15"/>
      <c r="R946" s="15"/>
    </row>
    <row r="947">
      <c r="A947" s="15"/>
      <c r="B947" s="15"/>
      <c r="C947" s="15"/>
      <c r="D947" s="15"/>
      <c r="E947" s="15"/>
      <c r="F947" s="15"/>
      <c r="G947" s="15"/>
      <c r="H947" s="15"/>
      <c r="I947" s="15"/>
      <c r="J947" s="15"/>
      <c r="K947" s="15"/>
      <c r="L947" s="15"/>
      <c r="M947" s="15"/>
      <c r="N947" s="15"/>
      <c r="O947" s="15"/>
      <c r="P947" s="15"/>
      <c r="Q947" s="15"/>
      <c r="R947" s="15"/>
    </row>
    <row r="948">
      <c r="A948" s="15"/>
      <c r="B948" s="15"/>
      <c r="C948" s="15"/>
      <c r="D948" s="15"/>
      <c r="E948" s="15"/>
      <c r="F948" s="15"/>
      <c r="G948" s="15"/>
      <c r="H948" s="15"/>
      <c r="I948" s="15"/>
      <c r="J948" s="15"/>
      <c r="K948" s="15"/>
      <c r="L948" s="15"/>
      <c r="M948" s="15"/>
      <c r="N948" s="15"/>
      <c r="O948" s="15"/>
      <c r="P948" s="15"/>
      <c r="Q948" s="15"/>
      <c r="R948" s="15"/>
    </row>
    <row r="949">
      <c r="A949" s="15"/>
      <c r="B949" s="15"/>
      <c r="C949" s="15"/>
      <c r="D949" s="15"/>
      <c r="E949" s="15"/>
      <c r="F949" s="15"/>
      <c r="G949" s="15"/>
      <c r="H949" s="15"/>
      <c r="I949" s="15"/>
      <c r="J949" s="15"/>
      <c r="K949" s="15"/>
      <c r="L949" s="15"/>
      <c r="M949" s="15"/>
      <c r="N949" s="15"/>
      <c r="O949" s="15"/>
      <c r="P949" s="15"/>
      <c r="Q949" s="15"/>
      <c r="R949" s="15"/>
    </row>
    <row r="950">
      <c r="A950" s="15"/>
      <c r="B950" s="15"/>
      <c r="C950" s="15"/>
      <c r="D950" s="15"/>
      <c r="E950" s="15"/>
      <c r="F950" s="15"/>
      <c r="G950" s="15"/>
      <c r="H950" s="15"/>
      <c r="I950" s="15"/>
      <c r="J950" s="15"/>
      <c r="K950" s="15"/>
      <c r="L950" s="15"/>
      <c r="M950" s="15"/>
      <c r="N950" s="15"/>
      <c r="O950" s="15"/>
      <c r="P950" s="15"/>
      <c r="Q950" s="15"/>
      <c r="R950" s="15"/>
    </row>
    <row r="951">
      <c r="A951" s="15"/>
      <c r="B951" s="15"/>
      <c r="C951" s="15"/>
      <c r="D951" s="15"/>
      <c r="E951" s="15"/>
      <c r="F951" s="15"/>
      <c r="G951" s="15"/>
      <c r="H951" s="15"/>
      <c r="I951" s="15"/>
      <c r="J951" s="15"/>
      <c r="K951" s="15"/>
      <c r="L951" s="15"/>
      <c r="M951" s="15"/>
      <c r="N951" s="15"/>
      <c r="O951" s="15"/>
      <c r="P951" s="15"/>
      <c r="Q951" s="15"/>
      <c r="R951" s="15"/>
    </row>
    <row r="952">
      <c r="A952" s="15"/>
      <c r="B952" s="15"/>
      <c r="C952" s="15"/>
      <c r="D952" s="15"/>
      <c r="E952" s="15"/>
      <c r="F952" s="15"/>
      <c r="G952" s="15"/>
      <c r="H952" s="15"/>
      <c r="I952" s="15"/>
      <c r="J952" s="15"/>
      <c r="K952" s="15"/>
      <c r="L952" s="15"/>
      <c r="M952" s="15"/>
      <c r="N952" s="15"/>
      <c r="O952" s="15"/>
      <c r="P952" s="15"/>
      <c r="Q952" s="15"/>
      <c r="R952" s="15"/>
    </row>
    <row r="953">
      <c r="A953" s="15"/>
      <c r="B953" s="15"/>
      <c r="C953" s="15"/>
      <c r="D953" s="15"/>
      <c r="E953" s="15"/>
      <c r="F953" s="15"/>
      <c r="G953" s="15"/>
      <c r="H953" s="15"/>
      <c r="I953" s="15"/>
      <c r="J953" s="15"/>
      <c r="K953" s="15"/>
      <c r="L953" s="15"/>
      <c r="M953" s="15"/>
      <c r="N953" s="15"/>
      <c r="O953" s="15"/>
      <c r="P953" s="15"/>
      <c r="Q953" s="15"/>
      <c r="R953" s="15"/>
    </row>
    <row r="954">
      <c r="A954" s="15"/>
      <c r="B954" s="15"/>
      <c r="C954" s="15"/>
      <c r="D954" s="15"/>
      <c r="E954" s="15"/>
      <c r="F954" s="15"/>
      <c r="G954" s="15"/>
      <c r="H954" s="15"/>
      <c r="I954" s="15"/>
      <c r="J954" s="15"/>
      <c r="K954" s="15"/>
      <c r="L954" s="15"/>
      <c r="M954" s="15"/>
      <c r="N954" s="15"/>
      <c r="O954" s="15"/>
      <c r="P954" s="15"/>
      <c r="Q954" s="15"/>
      <c r="R954" s="15"/>
    </row>
    <row r="955">
      <c r="A955" s="15"/>
      <c r="B955" s="15"/>
      <c r="C955" s="15"/>
      <c r="D955" s="15"/>
      <c r="E955" s="15"/>
      <c r="F955" s="15"/>
      <c r="G955" s="15"/>
      <c r="H955" s="15"/>
      <c r="I955" s="15"/>
      <c r="J955" s="15"/>
      <c r="K955" s="15"/>
      <c r="L955" s="15"/>
      <c r="M955" s="15"/>
      <c r="N955" s="15"/>
      <c r="O955" s="15"/>
      <c r="P955" s="15"/>
      <c r="Q955" s="15"/>
      <c r="R955" s="15"/>
    </row>
    <row r="956">
      <c r="A956" s="15"/>
      <c r="B956" s="15"/>
      <c r="C956" s="15"/>
      <c r="D956" s="15"/>
      <c r="E956" s="15"/>
      <c r="F956" s="15"/>
      <c r="G956" s="15"/>
      <c r="H956" s="15"/>
      <c r="I956" s="15"/>
      <c r="J956" s="15"/>
      <c r="K956" s="15"/>
      <c r="L956" s="15"/>
      <c r="M956" s="15"/>
      <c r="N956" s="15"/>
      <c r="O956" s="15"/>
      <c r="P956" s="15"/>
      <c r="Q956" s="15"/>
      <c r="R956" s="15"/>
    </row>
    <row r="957">
      <c r="A957" s="15"/>
      <c r="B957" s="15"/>
      <c r="C957" s="15"/>
      <c r="D957" s="15"/>
      <c r="E957" s="15"/>
      <c r="F957" s="15"/>
      <c r="G957" s="15"/>
      <c r="H957" s="15"/>
      <c r="I957" s="15"/>
      <c r="J957" s="15"/>
      <c r="K957" s="15"/>
      <c r="L957" s="15"/>
      <c r="M957" s="15"/>
      <c r="N957" s="15"/>
      <c r="O957" s="15"/>
      <c r="P957" s="15"/>
      <c r="Q957" s="15"/>
      <c r="R957" s="15"/>
    </row>
    <row r="958">
      <c r="A958" s="15"/>
      <c r="B958" s="15"/>
      <c r="C958" s="15"/>
      <c r="D958" s="15"/>
      <c r="E958" s="15"/>
      <c r="F958" s="15"/>
      <c r="G958" s="15"/>
      <c r="H958" s="15"/>
      <c r="I958" s="15"/>
      <c r="J958" s="15"/>
      <c r="K958" s="15"/>
      <c r="L958" s="15"/>
      <c r="M958" s="15"/>
      <c r="N958" s="15"/>
      <c r="O958" s="15"/>
      <c r="P958" s="15"/>
      <c r="Q958" s="15"/>
      <c r="R958" s="15"/>
    </row>
    <row r="959">
      <c r="A959" s="15"/>
      <c r="B959" s="15"/>
      <c r="C959" s="15"/>
      <c r="D959" s="15"/>
      <c r="E959" s="15"/>
      <c r="F959" s="15"/>
      <c r="G959" s="15"/>
      <c r="H959" s="15"/>
      <c r="I959" s="15"/>
      <c r="J959" s="15"/>
      <c r="K959" s="15"/>
      <c r="L959" s="15"/>
      <c r="M959" s="15"/>
      <c r="N959" s="15"/>
      <c r="O959" s="15"/>
      <c r="P959" s="15"/>
      <c r="Q959" s="15"/>
      <c r="R959" s="15"/>
    </row>
    <row r="960">
      <c r="A960" s="15"/>
      <c r="B960" s="15"/>
      <c r="C960" s="15"/>
      <c r="D960" s="15"/>
      <c r="E960" s="15"/>
      <c r="F960" s="15"/>
      <c r="G960" s="15"/>
      <c r="H960" s="15"/>
      <c r="I960" s="15"/>
      <c r="J960" s="15"/>
      <c r="K960" s="15"/>
      <c r="L960" s="15"/>
      <c r="M960" s="15"/>
      <c r="N960" s="15"/>
      <c r="O960" s="15"/>
      <c r="P960" s="15"/>
      <c r="Q960" s="15"/>
      <c r="R960" s="15"/>
    </row>
    <row r="961">
      <c r="A961" s="15"/>
      <c r="B961" s="15"/>
      <c r="C961" s="15"/>
      <c r="D961" s="15"/>
      <c r="E961" s="15"/>
      <c r="F961" s="15"/>
      <c r="G961" s="15"/>
      <c r="H961" s="15"/>
      <c r="I961" s="15"/>
      <c r="J961" s="15"/>
      <c r="K961" s="15"/>
      <c r="L961" s="15"/>
      <c r="M961" s="15"/>
      <c r="N961" s="15"/>
      <c r="O961" s="15"/>
      <c r="P961" s="15"/>
      <c r="Q961" s="15"/>
      <c r="R961" s="15"/>
    </row>
    <row r="962">
      <c r="A962" s="15"/>
      <c r="B962" s="15"/>
      <c r="C962" s="15"/>
      <c r="D962" s="15"/>
      <c r="E962" s="15"/>
      <c r="F962" s="15"/>
      <c r="G962" s="15"/>
      <c r="H962" s="15"/>
      <c r="I962" s="15"/>
      <c r="J962" s="15"/>
      <c r="K962" s="15"/>
      <c r="L962" s="15"/>
      <c r="M962" s="15"/>
      <c r="N962" s="15"/>
      <c r="O962" s="15"/>
      <c r="P962" s="15"/>
      <c r="Q962" s="15"/>
      <c r="R962" s="15"/>
    </row>
    <row r="963">
      <c r="A963" s="15"/>
      <c r="B963" s="15"/>
      <c r="C963" s="15"/>
      <c r="D963" s="15"/>
      <c r="E963" s="15"/>
      <c r="F963" s="15"/>
      <c r="G963" s="15"/>
      <c r="H963" s="15"/>
      <c r="I963" s="15"/>
      <c r="J963" s="15"/>
      <c r="K963" s="15"/>
      <c r="L963" s="15"/>
      <c r="M963" s="15"/>
      <c r="N963" s="15"/>
      <c r="O963" s="15"/>
      <c r="P963" s="15"/>
      <c r="Q963" s="15"/>
      <c r="R963" s="15"/>
    </row>
    <row r="964">
      <c r="A964" s="15"/>
      <c r="B964" s="15"/>
      <c r="C964" s="15"/>
      <c r="D964" s="15"/>
      <c r="E964" s="15"/>
      <c r="F964" s="15"/>
      <c r="G964" s="15"/>
      <c r="H964" s="15"/>
      <c r="I964" s="15"/>
      <c r="J964" s="15"/>
      <c r="K964" s="15"/>
      <c r="L964" s="15"/>
      <c r="M964" s="15"/>
      <c r="N964" s="15"/>
      <c r="O964" s="15"/>
      <c r="P964" s="15"/>
      <c r="Q964" s="15"/>
      <c r="R964" s="15"/>
    </row>
    <row r="965">
      <c r="A965" s="15"/>
      <c r="B965" s="15"/>
      <c r="C965" s="15"/>
      <c r="D965" s="15"/>
      <c r="E965" s="15"/>
      <c r="F965" s="15"/>
      <c r="G965" s="15"/>
      <c r="H965" s="15"/>
      <c r="I965" s="15"/>
      <c r="J965" s="15"/>
      <c r="K965" s="15"/>
      <c r="L965" s="15"/>
      <c r="M965" s="15"/>
      <c r="N965" s="15"/>
      <c r="O965" s="15"/>
      <c r="P965" s="15"/>
      <c r="Q965" s="15"/>
      <c r="R965" s="15"/>
    </row>
    <row r="966">
      <c r="A966" s="15"/>
      <c r="B966" s="15"/>
      <c r="C966" s="15"/>
      <c r="D966" s="15"/>
      <c r="E966" s="15"/>
      <c r="F966" s="15"/>
      <c r="G966" s="15"/>
      <c r="H966" s="15"/>
      <c r="I966" s="15"/>
      <c r="J966" s="15"/>
      <c r="K966" s="15"/>
      <c r="L966" s="15"/>
      <c r="M966" s="15"/>
      <c r="N966" s="15"/>
      <c r="O966" s="15"/>
      <c r="P966" s="15"/>
      <c r="Q966" s="15"/>
      <c r="R966" s="15"/>
    </row>
    <row r="967">
      <c r="A967" s="15"/>
      <c r="B967" s="15"/>
      <c r="C967" s="15"/>
      <c r="D967" s="15"/>
      <c r="E967" s="15"/>
      <c r="F967" s="15"/>
      <c r="G967" s="15"/>
      <c r="H967" s="15"/>
      <c r="I967" s="15"/>
      <c r="J967" s="15"/>
      <c r="K967" s="15"/>
      <c r="L967" s="15"/>
      <c r="M967" s="15"/>
      <c r="N967" s="15"/>
      <c r="O967" s="15"/>
      <c r="P967" s="15"/>
      <c r="Q967" s="15"/>
      <c r="R967" s="15"/>
    </row>
    <row r="968">
      <c r="A968" s="15"/>
      <c r="B968" s="15"/>
      <c r="C968" s="15"/>
      <c r="D968" s="15"/>
      <c r="E968" s="15"/>
      <c r="F968" s="15"/>
      <c r="G968" s="15"/>
      <c r="H968" s="15"/>
      <c r="I968" s="15"/>
      <c r="J968" s="15"/>
      <c r="K968" s="15"/>
      <c r="L968" s="15"/>
      <c r="M968" s="15"/>
      <c r="N968" s="15"/>
      <c r="O968" s="15"/>
      <c r="P968" s="15"/>
      <c r="Q968" s="15"/>
      <c r="R968" s="15"/>
    </row>
    <row r="969">
      <c r="A969" s="15"/>
      <c r="B969" s="15"/>
      <c r="C969" s="15"/>
      <c r="D969" s="15"/>
      <c r="E969" s="15"/>
      <c r="F969" s="15"/>
      <c r="G969" s="15"/>
      <c r="H969" s="15"/>
      <c r="I969" s="15"/>
      <c r="J969" s="15"/>
      <c r="K969" s="15"/>
      <c r="L969" s="15"/>
      <c r="M969" s="15"/>
      <c r="N969" s="15"/>
      <c r="O969" s="15"/>
      <c r="P969" s="15"/>
      <c r="Q969" s="15"/>
      <c r="R969" s="15"/>
    </row>
    <row r="970">
      <c r="A970" s="15"/>
      <c r="B970" s="15"/>
      <c r="C970" s="15"/>
      <c r="D970" s="15"/>
      <c r="E970" s="15"/>
      <c r="F970" s="15"/>
      <c r="G970" s="15"/>
      <c r="H970" s="15"/>
      <c r="I970" s="15"/>
      <c r="J970" s="15"/>
      <c r="K970" s="15"/>
      <c r="L970" s="15"/>
      <c r="M970" s="15"/>
      <c r="N970" s="15"/>
      <c r="O970" s="15"/>
      <c r="P970" s="15"/>
      <c r="Q970" s="15"/>
      <c r="R970" s="15"/>
    </row>
    <row r="971">
      <c r="A971" s="15"/>
      <c r="B971" s="15"/>
      <c r="C971" s="15"/>
      <c r="D971" s="15"/>
      <c r="E971" s="15"/>
      <c r="F971" s="15"/>
      <c r="G971" s="15"/>
      <c r="H971" s="15"/>
      <c r="I971" s="15"/>
      <c r="J971" s="15"/>
      <c r="K971" s="15"/>
      <c r="L971" s="15"/>
      <c r="M971" s="15"/>
      <c r="N971" s="15"/>
      <c r="O971" s="15"/>
      <c r="P971" s="15"/>
      <c r="Q971" s="15"/>
      <c r="R971" s="15"/>
    </row>
    <row r="972">
      <c r="A972" s="15"/>
      <c r="B972" s="15"/>
      <c r="C972" s="15"/>
      <c r="D972" s="15"/>
      <c r="E972" s="15"/>
      <c r="F972" s="15"/>
      <c r="G972" s="15"/>
      <c r="H972" s="15"/>
      <c r="I972" s="15"/>
      <c r="J972" s="15"/>
      <c r="K972" s="15"/>
      <c r="L972" s="15"/>
      <c r="M972" s="15"/>
      <c r="N972" s="15"/>
      <c r="O972" s="15"/>
      <c r="P972" s="15"/>
      <c r="Q972" s="15"/>
      <c r="R972" s="15"/>
    </row>
    <row r="973">
      <c r="A973" s="15"/>
      <c r="B973" s="15"/>
      <c r="C973" s="15"/>
      <c r="D973" s="15"/>
      <c r="E973" s="15"/>
      <c r="F973" s="15"/>
      <c r="G973" s="15"/>
      <c r="H973" s="15"/>
      <c r="I973" s="15"/>
      <c r="J973" s="15"/>
      <c r="K973" s="15"/>
      <c r="L973" s="15"/>
      <c r="M973" s="15"/>
      <c r="N973" s="15"/>
      <c r="O973" s="15"/>
      <c r="P973" s="15"/>
      <c r="Q973" s="15"/>
      <c r="R973" s="15"/>
    </row>
    <row r="974">
      <c r="A974" s="15"/>
      <c r="B974" s="15"/>
      <c r="C974" s="15"/>
      <c r="D974" s="15"/>
      <c r="E974" s="15"/>
      <c r="F974" s="15"/>
      <c r="G974" s="15"/>
      <c r="H974" s="15"/>
      <c r="I974" s="15"/>
      <c r="J974" s="15"/>
      <c r="K974" s="15"/>
      <c r="L974" s="15"/>
      <c r="M974" s="15"/>
      <c r="N974" s="15"/>
      <c r="O974" s="15"/>
      <c r="P974" s="15"/>
      <c r="Q974" s="15"/>
      <c r="R974" s="15"/>
    </row>
    <row r="975">
      <c r="A975" s="15"/>
      <c r="B975" s="15"/>
      <c r="C975" s="15"/>
      <c r="D975" s="15"/>
      <c r="E975" s="15"/>
      <c r="F975" s="15"/>
      <c r="G975" s="15"/>
      <c r="H975" s="15"/>
      <c r="I975" s="15"/>
      <c r="J975" s="15"/>
      <c r="K975" s="15"/>
      <c r="L975" s="15"/>
      <c r="M975" s="15"/>
      <c r="N975" s="15"/>
      <c r="O975" s="15"/>
      <c r="P975" s="15"/>
      <c r="Q975" s="15"/>
      <c r="R975" s="15"/>
    </row>
    <row r="976">
      <c r="A976" s="15"/>
      <c r="B976" s="15"/>
      <c r="C976" s="15"/>
      <c r="D976" s="15"/>
      <c r="E976" s="15"/>
      <c r="F976" s="15"/>
      <c r="G976" s="15"/>
      <c r="H976" s="15"/>
      <c r="I976" s="15"/>
      <c r="J976" s="15"/>
      <c r="K976" s="15"/>
      <c r="L976" s="15"/>
      <c r="M976" s="15"/>
      <c r="N976" s="15"/>
      <c r="O976" s="15"/>
      <c r="P976" s="15"/>
      <c r="Q976" s="15"/>
      <c r="R976" s="15"/>
    </row>
    <row r="977">
      <c r="A977" s="15"/>
      <c r="B977" s="15"/>
      <c r="C977" s="15"/>
      <c r="D977" s="15"/>
      <c r="E977" s="15"/>
      <c r="F977" s="15"/>
      <c r="G977" s="15"/>
      <c r="H977" s="15"/>
      <c r="I977" s="15"/>
      <c r="J977" s="15"/>
      <c r="K977" s="15"/>
      <c r="L977" s="15"/>
      <c r="M977" s="15"/>
      <c r="N977" s="15"/>
      <c r="O977" s="15"/>
      <c r="P977" s="15"/>
      <c r="Q977" s="15"/>
      <c r="R977" s="15"/>
    </row>
    <row r="978">
      <c r="A978" s="15"/>
      <c r="B978" s="15"/>
      <c r="C978" s="15"/>
      <c r="D978" s="15"/>
      <c r="E978" s="15"/>
      <c r="F978" s="15"/>
      <c r="G978" s="15"/>
      <c r="H978" s="15"/>
      <c r="I978" s="15"/>
      <c r="J978" s="15"/>
      <c r="K978" s="15"/>
      <c r="L978" s="15"/>
      <c r="M978" s="15"/>
      <c r="N978" s="15"/>
      <c r="O978" s="15"/>
      <c r="P978" s="15"/>
      <c r="Q978" s="15"/>
      <c r="R978" s="15"/>
    </row>
    <row r="979">
      <c r="A979" s="15"/>
      <c r="B979" s="15"/>
      <c r="C979" s="15"/>
      <c r="D979" s="15"/>
      <c r="E979" s="15"/>
      <c r="F979" s="15"/>
      <c r="G979" s="15"/>
      <c r="H979" s="15"/>
      <c r="I979" s="15"/>
      <c r="J979" s="15"/>
      <c r="K979" s="15"/>
      <c r="L979" s="15"/>
      <c r="M979" s="15"/>
      <c r="N979" s="15"/>
      <c r="O979" s="15"/>
      <c r="P979" s="15"/>
      <c r="Q979" s="15"/>
      <c r="R979" s="15"/>
    </row>
    <row r="980">
      <c r="A980" s="15"/>
      <c r="B980" s="15"/>
      <c r="C980" s="15"/>
      <c r="D980" s="15"/>
      <c r="E980" s="15"/>
      <c r="F980" s="15"/>
      <c r="G980" s="15"/>
      <c r="H980" s="15"/>
      <c r="I980" s="15"/>
      <c r="J980" s="15"/>
      <c r="K980" s="15"/>
      <c r="L980" s="15"/>
      <c r="M980" s="15"/>
      <c r="N980" s="15"/>
      <c r="O980" s="15"/>
      <c r="P980" s="15"/>
      <c r="Q980" s="15"/>
      <c r="R980" s="15"/>
    </row>
    <row r="981">
      <c r="A981" s="15"/>
      <c r="B981" s="15"/>
      <c r="C981" s="15"/>
      <c r="D981" s="15"/>
      <c r="E981" s="15"/>
      <c r="F981" s="15"/>
      <c r="G981" s="15"/>
      <c r="H981" s="15"/>
      <c r="I981" s="15"/>
      <c r="J981" s="15"/>
      <c r="K981" s="15"/>
      <c r="L981" s="15"/>
      <c r="M981" s="15"/>
      <c r="N981" s="15"/>
      <c r="O981" s="15"/>
      <c r="P981" s="15"/>
      <c r="Q981" s="15"/>
      <c r="R981" s="15"/>
    </row>
    <row r="982">
      <c r="A982" s="15"/>
      <c r="B982" s="15"/>
      <c r="C982" s="15"/>
      <c r="D982" s="15"/>
      <c r="E982" s="15"/>
      <c r="F982" s="15"/>
      <c r="G982" s="15"/>
      <c r="H982" s="15"/>
      <c r="I982" s="15"/>
      <c r="J982" s="15"/>
      <c r="K982" s="15"/>
      <c r="L982" s="15"/>
      <c r="M982" s="15"/>
      <c r="N982" s="15"/>
      <c r="O982" s="15"/>
      <c r="P982" s="15"/>
      <c r="Q982" s="15"/>
      <c r="R982" s="15"/>
    </row>
    <row r="983">
      <c r="A983" s="15"/>
      <c r="B983" s="15"/>
      <c r="C983" s="15"/>
      <c r="D983" s="15"/>
      <c r="E983" s="15"/>
      <c r="F983" s="15"/>
      <c r="G983" s="15"/>
      <c r="H983" s="15"/>
      <c r="I983" s="15"/>
      <c r="J983" s="15"/>
      <c r="K983" s="15"/>
      <c r="L983" s="15"/>
      <c r="M983" s="15"/>
      <c r="N983" s="15"/>
      <c r="O983" s="15"/>
      <c r="P983" s="15"/>
      <c r="Q983" s="15"/>
      <c r="R983" s="15"/>
    </row>
    <row r="984">
      <c r="A984" s="15"/>
      <c r="B984" s="15"/>
      <c r="C984" s="15"/>
      <c r="D984" s="15"/>
      <c r="E984" s="15"/>
      <c r="F984" s="15"/>
      <c r="G984" s="15"/>
      <c r="H984" s="15"/>
      <c r="I984" s="15"/>
      <c r="J984" s="15"/>
      <c r="K984" s="15"/>
      <c r="L984" s="15"/>
      <c r="M984" s="15"/>
      <c r="N984" s="15"/>
      <c r="O984" s="15"/>
      <c r="P984" s="15"/>
      <c r="Q984" s="15"/>
      <c r="R984" s="15"/>
    </row>
    <row r="985">
      <c r="A985" s="15"/>
      <c r="B985" s="15"/>
      <c r="C985" s="15"/>
      <c r="D985" s="15"/>
      <c r="E985" s="15"/>
      <c r="F985" s="15"/>
      <c r="G985" s="15"/>
      <c r="H985" s="15"/>
      <c r="I985" s="15"/>
      <c r="J985" s="15"/>
      <c r="K985" s="15"/>
      <c r="L985" s="15"/>
      <c r="M985" s="15"/>
      <c r="N985" s="15"/>
      <c r="O985" s="15"/>
      <c r="P985" s="15"/>
      <c r="Q985" s="15"/>
      <c r="R985" s="15"/>
    </row>
    <row r="986">
      <c r="A986" s="15"/>
      <c r="B986" s="15"/>
      <c r="C986" s="15"/>
      <c r="D986" s="15"/>
      <c r="E986" s="15"/>
      <c r="F986" s="15"/>
      <c r="G986" s="15"/>
      <c r="H986" s="15"/>
      <c r="I986" s="15"/>
      <c r="J986" s="15"/>
      <c r="K986" s="15"/>
      <c r="L986" s="15"/>
      <c r="M986" s="15"/>
      <c r="N986" s="15"/>
      <c r="O986" s="15"/>
      <c r="P986" s="15"/>
      <c r="Q986" s="15"/>
      <c r="R986" s="15"/>
    </row>
    <row r="987">
      <c r="A987" s="15"/>
      <c r="B987" s="15"/>
      <c r="C987" s="15"/>
      <c r="D987" s="15"/>
      <c r="E987" s="15"/>
      <c r="F987" s="15"/>
      <c r="G987" s="15"/>
      <c r="H987" s="15"/>
      <c r="I987" s="15"/>
      <c r="J987" s="15"/>
      <c r="K987" s="15"/>
      <c r="L987" s="15"/>
      <c r="M987" s="15"/>
      <c r="N987" s="15"/>
      <c r="O987" s="15"/>
      <c r="P987" s="15"/>
      <c r="Q987" s="15"/>
      <c r="R987" s="15"/>
    </row>
    <row r="988">
      <c r="A988" s="15"/>
      <c r="B988" s="15"/>
      <c r="C988" s="15"/>
      <c r="D988" s="15"/>
      <c r="E988" s="15"/>
      <c r="F988" s="15"/>
      <c r="G988" s="15"/>
      <c r="H988" s="15"/>
      <c r="I988" s="15"/>
      <c r="J988" s="15"/>
      <c r="K988" s="15"/>
      <c r="L988" s="15"/>
      <c r="M988" s="15"/>
      <c r="N988" s="15"/>
      <c r="O988" s="15"/>
      <c r="P988" s="15"/>
      <c r="Q988" s="15"/>
      <c r="R988" s="15"/>
    </row>
    <row r="989">
      <c r="A989" s="15"/>
      <c r="B989" s="15"/>
      <c r="C989" s="15"/>
      <c r="D989" s="15"/>
      <c r="E989" s="15"/>
      <c r="F989" s="15"/>
      <c r="G989" s="15"/>
      <c r="H989" s="15"/>
      <c r="I989" s="15"/>
      <c r="J989" s="15"/>
      <c r="K989" s="15"/>
      <c r="L989" s="15"/>
      <c r="M989" s="15"/>
      <c r="N989" s="15"/>
      <c r="O989" s="15"/>
      <c r="P989" s="15"/>
      <c r="Q989" s="15"/>
      <c r="R989" s="15"/>
    </row>
    <row r="990">
      <c r="A990" s="15"/>
      <c r="B990" s="15"/>
      <c r="C990" s="15"/>
      <c r="D990" s="15"/>
      <c r="E990" s="15"/>
      <c r="F990" s="15"/>
      <c r="G990" s="15"/>
      <c r="H990" s="15"/>
      <c r="I990" s="15"/>
      <c r="J990" s="15"/>
      <c r="K990" s="15"/>
      <c r="L990" s="15"/>
      <c r="M990" s="15"/>
      <c r="N990" s="15"/>
      <c r="O990" s="15"/>
      <c r="P990" s="15"/>
      <c r="Q990" s="15"/>
      <c r="R990" s="15"/>
    </row>
    <row r="991">
      <c r="A991" s="15"/>
      <c r="B991" s="15"/>
      <c r="C991" s="15"/>
      <c r="D991" s="15"/>
      <c r="E991" s="15"/>
      <c r="F991" s="15"/>
      <c r="G991" s="15"/>
      <c r="H991" s="15"/>
      <c r="I991" s="15"/>
      <c r="J991" s="15"/>
      <c r="K991" s="15"/>
      <c r="L991" s="15"/>
      <c r="M991" s="15"/>
      <c r="N991" s="15"/>
      <c r="O991" s="15"/>
      <c r="P991" s="15"/>
      <c r="Q991" s="15"/>
      <c r="R991" s="15"/>
    </row>
    <row r="992">
      <c r="A992" s="15"/>
      <c r="B992" s="15"/>
      <c r="C992" s="15"/>
      <c r="D992" s="15"/>
      <c r="E992" s="15"/>
      <c r="F992" s="15"/>
      <c r="G992" s="15"/>
      <c r="H992" s="15"/>
      <c r="I992" s="15"/>
      <c r="J992" s="15"/>
      <c r="K992" s="15"/>
      <c r="L992" s="15"/>
      <c r="M992" s="15"/>
      <c r="N992" s="15"/>
      <c r="O992" s="15"/>
      <c r="P992" s="15"/>
      <c r="Q992" s="15"/>
      <c r="R992" s="15"/>
    </row>
    <row r="993">
      <c r="A993" s="15"/>
      <c r="B993" s="15"/>
      <c r="C993" s="15"/>
      <c r="D993" s="15"/>
      <c r="E993" s="15"/>
      <c r="F993" s="15"/>
      <c r="G993" s="15"/>
      <c r="H993" s="15"/>
      <c r="I993" s="15"/>
      <c r="J993" s="15"/>
      <c r="K993" s="15"/>
      <c r="L993" s="15"/>
      <c r="M993" s="15"/>
      <c r="N993" s="15"/>
      <c r="O993" s="15"/>
      <c r="P993" s="15"/>
      <c r="Q993" s="15"/>
      <c r="R993" s="15"/>
    </row>
    <row r="994">
      <c r="A994" s="15"/>
      <c r="B994" s="15"/>
      <c r="C994" s="15"/>
      <c r="D994" s="15"/>
      <c r="E994" s="15"/>
      <c r="F994" s="15"/>
      <c r="G994" s="15"/>
      <c r="H994" s="15"/>
      <c r="I994" s="15"/>
      <c r="J994" s="15"/>
      <c r="K994" s="15"/>
      <c r="L994" s="15"/>
      <c r="M994" s="15"/>
      <c r="N994" s="15"/>
      <c r="O994" s="15"/>
      <c r="P994" s="15"/>
      <c r="Q994" s="15"/>
      <c r="R994" s="15"/>
    </row>
    <row r="995">
      <c r="A995" s="15"/>
      <c r="B995" s="15"/>
      <c r="C995" s="15"/>
      <c r="D995" s="15"/>
      <c r="E995" s="15"/>
      <c r="F995" s="15"/>
      <c r="G995" s="15"/>
      <c r="H995" s="15"/>
      <c r="I995" s="15"/>
      <c r="J995" s="15"/>
      <c r="K995" s="15"/>
      <c r="L995" s="15"/>
      <c r="M995" s="15"/>
      <c r="N995" s="15"/>
      <c r="O995" s="15"/>
      <c r="P995" s="15"/>
      <c r="Q995" s="15"/>
      <c r="R995" s="15"/>
    </row>
    <row r="996">
      <c r="A996" s="15"/>
      <c r="B996" s="15"/>
      <c r="C996" s="15"/>
      <c r="D996" s="15"/>
      <c r="E996" s="15"/>
      <c r="F996" s="15"/>
      <c r="G996" s="15"/>
      <c r="H996" s="15"/>
      <c r="I996" s="15"/>
      <c r="J996" s="15"/>
      <c r="K996" s="15"/>
      <c r="L996" s="15"/>
      <c r="M996" s="15"/>
      <c r="N996" s="15"/>
      <c r="O996" s="15"/>
      <c r="P996" s="15"/>
      <c r="Q996" s="15"/>
      <c r="R996" s="15"/>
    </row>
    <row r="997">
      <c r="A997" s="15"/>
      <c r="B997" s="15"/>
      <c r="C997" s="15"/>
      <c r="D997" s="15"/>
      <c r="E997" s="15"/>
      <c r="F997" s="15"/>
      <c r="G997" s="15"/>
      <c r="H997" s="15"/>
      <c r="I997" s="15"/>
      <c r="J997" s="15"/>
      <c r="K997" s="15"/>
      <c r="L997" s="15"/>
      <c r="M997" s="15"/>
      <c r="N997" s="15"/>
      <c r="O997" s="15"/>
      <c r="P997" s="15"/>
      <c r="Q997" s="15"/>
      <c r="R997" s="15"/>
    </row>
    <row r="998">
      <c r="A998" s="15"/>
      <c r="B998" s="15"/>
      <c r="C998" s="15"/>
      <c r="D998" s="15"/>
      <c r="E998" s="15"/>
      <c r="F998" s="15"/>
      <c r="G998" s="15"/>
      <c r="H998" s="15"/>
      <c r="I998" s="15"/>
      <c r="J998" s="15"/>
      <c r="K998" s="15"/>
      <c r="L998" s="15"/>
      <c r="M998" s="15"/>
      <c r="N998" s="15"/>
      <c r="O998" s="15"/>
      <c r="P998" s="15"/>
      <c r="Q998" s="15"/>
      <c r="R998" s="15"/>
    </row>
    <row r="999">
      <c r="A999" s="15"/>
      <c r="B999" s="15"/>
      <c r="C999" s="15"/>
      <c r="D999" s="15"/>
      <c r="E999" s="15"/>
      <c r="F999" s="15"/>
      <c r="G999" s="15"/>
      <c r="H999" s="15"/>
      <c r="I999" s="15"/>
      <c r="J999" s="15"/>
      <c r="K999" s="15"/>
      <c r="L999" s="15"/>
      <c r="M999" s="15"/>
      <c r="N999" s="15"/>
      <c r="O999" s="15"/>
      <c r="P999" s="15"/>
      <c r="Q999" s="15"/>
      <c r="R999" s="15"/>
    </row>
    <row r="1000">
      <c r="A1000" s="15"/>
      <c r="B1000" s="15"/>
      <c r="C1000" s="15"/>
      <c r="D1000" s="15"/>
      <c r="E1000" s="15"/>
      <c r="F1000" s="15"/>
      <c r="G1000" s="15"/>
      <c r="H1000" s="15"/>
      <c r="I1000" s="15"/>
      <c r="J1000" s="15"/>
      <c r="K1000" s="15"/>
      <c r="L1000" s="15"/>
      <c r="M1000" s="15"/>
      <c r="N1000" s="15"/>
      <c r="O1000" s="15"/>
      <c r="P1000" s="15"/>
      <c r="Q1000" s="15"/>
      <c r="R1000" s="15"/>
    </row>
    <row r="1001">
      <c r="A1001" s="15"/>
      <c r="B1001" s="15"/>
      <c r="C1001" s="15"/>
      <c r="D1001" s="15"/>
      <c r="E1001" s="15"/>
      <c r="F1001" s="15"/>
      <c r="G1001" s="15"/>
      <c r="H1001" s="15"/>
      <c r="I1001" s="15"/>
      <c r="J1001" s="15"/>
      <c r="K1001" s="15"/>
      <c r="L1001" s="15"/>
      <c r="M1001" s="15"/>
      <c r="N1001" s="15"/>
      <c r="O1001" s="15"/>
      <c r="P1001" s="15"/>
      <c r="Q1001" s="15"/>
      <c r="R1001" s="15"/>
    </row>
    <row r="1002">
      <c r="A1002" s="15"/>
      <c r="B1002" s="15"/>
      <c r="C1002" s="15"/>
      <c r="D1002" s="15"/>
      <c r="E1002" s="15"/>
      <c r="F1002" s="15"/>
      <c r="G1002" s="15"/>
      <c r="H1002" s="15"/>
      <c r="I1002" s="15"/>
      <c r="J1002" s="15"/>
      <c r="K1002" s="15"/>
      <c r="L1002" s="15"/>
      <c r="M1002" s="15"/>
      <c r="N1002" s="15"/>
      <c r="O1002" s="15"/>
      <c r="P1002" s="15"/>
      <c r="Q1002" s="15"/>
      <c r="R1002" s="15"/>
    </row>
    <row r="1003">
      <c r="A1003" s="15"/>
      <c r="B1003" s="15"/>
      <c r="C1003" s="15"/>
      <c r="D1003" s="15"/>
      <c r="E1003" s="15"/>
      <c r="F1003" s="15"/>
      <c r="G1003" s="15"/>
      <c r="H1003" s="15"/>
      <c r="I1003" s="15"/>
      <c r="J1003" s="15"/>
      <c r="K1003" s="15"/>
      <c r="L1003" s="15"/>
      <c r="M1003" s="15"/>
      <c r="N1003" s="15"/>
      <c r="O1003" s="15"/>
      <c r="P1003" s="15"/>
      <c r="Q1003" s="15"/>
      <c r="R1003" s="15"/>
    </row>
    <row r="1004">
      <c r="A1004" s="15"/>
      <c r="B1004" s="15"/>
      <c r="C1004" s="15"/>
      <c r="D1004" s="15"/>
      <c r="E1004" s="15"/>
      <c r="F1004" s="15"/>
      <c r="G1004" s="15"/>
      <c r="H1004" s="15"/>
      <c r="I1004" s="15"/>
      <c r="J1004" s="15"/>
      <c r="K1004" s="15"/>
      <c r="L1004" s="15"/>
      <c r="M1004" s="15"/>
      <c r="N1004" s="15"/>
      <c r="O1004" s="15"/>
      <c r="P1004" s="15"/>
      <c r="Q1004" s="15"/>
      <c r="R1004" s="15"/>
    </row>
    <row r="1005">
      <c r="A1005" s="15"/>
      <c r="B1005" s="15"/>
      <c r="C1005" s="15"/>
      <c r="D1005" s="15"/>
      <c r="E1005" s="15"/>
      <c r="F1005" s="15"/>
      <c r="G1005" s="15"/>
      <c r="H1005" s="15"/>
      <c r="I1005" s="15"/>
      <c r="J1005" s="15"/>
      <c r="K1005" s="15"/>
      <c r="L1005" s="15"/>
      <c r="M1005" s="15"/>
      <c r="N1005" s="15"/>
      <c r="O1005" s="15"/>
      <c r="P1005" s="15"/>
      <c r="Q1005" s="15"/>
      <c r="R1005" s="15"/>
    </row>
    <row r="1006">
      <c r="A1006" s="15"/>
      <c r="B1006" s="15"/>
      <c r="C1006" s="15"/>
      <c r="D1006" s="15"/>
      <c r="E1006" s="15"/>
      <c r="F1006" s="15"/>
      <c r="G1006" s="15"/>
      <c r="H1006" s="15"/>
      <c r="I1006" s="15"/>
      <c r="J1006" s="15"/>
      <c r="K1006" s="15"/>
      <c r="L1006" s="15"/>
      <c r="M1006" s="15"/>
      <c r="N1006" s="15"/>
      <c r="O1006" s="15"/>
      <c r="P1006" s="15"/>
      <c r="Q1006" s="15"/>
      <c r="R1006" s="15"/>
    </row>
    <row r="1007">
      <c r="A1007" s="15"/>
      <c r="B1007" s="15"/>
      <c r="C1007" s="15"/>
      <c r="D1007" s="15"/>
      <c r="E1007" s="15"/>
      <c r="F1007" s="15"/>
      <c r="G1007" s="15"/>
      <c r="H1007" s="15"/>
      <c r="I1007" s="15"/>
      <c r="J1007" s="15"/>
      <c r="K1007" s="15"/>
      <c r="L1007" s="15"/>
      <c r="M1007" s="15"/>
      <c r="N1007" s="15"/>
      <c r="O1007" s="15"/>
      <c r="P1007" s="15"/>
      <c r="Q1007" s="15"/>
      <c r="R1007" s="15"/>
    </row>
    <row r="1008">
      <c r="A1008" s="15"/>
      <c r="B1008" s="15"/>
      <c r="C1008" s="15"/>
      <c r="D1008" s="15"/>
      <c r="E1008" s="15"/>
      <c r="F1008" s="15"/>
      <c r="G1008" s="15"/>
      <c r="H1008" s="15"/>
      <c r="I1008" s="15"/>
      <c r="J1008" s="15"/>
      <c r="K1008" s="15"/>
      <c r="L1008" s="15"/>
      <c r="M1008" s="15"/>
      <c r="N1008" s="15"/>
      <c r="O1008" s="15"/>
      <c r="P1008" s="15"/>
      <c r="Q1008" s="15"/>
      <c r="R1008" s="15"/>
    </row>
    <row r="1009">
      <c r="A1009" s="15"/>
      <c r="B1009" s="15"/>
      <c r="C1009" s="15"/>
      <c r="D1009" s="15"/>
      <c r="E1009" s="15"/>
      <c r="F1009" s="15"/>
      <c r="G1009" s="15"/>
      <c r="H1009" s="15"/>
      <c r="I1009" s="15"/>
      <c r="J1009" s="15"/>
      <c r="K1009" s="15"/>
      <c r="L1009" s="15"/>
      <c r="M1009" s="15"/>
      <c r="N1009" s="15"/>
      <c r="O1009" s="15"/>
      <c r="P1009" s="15"/>
      <c r="Q1009" s="15"/>
      <c r="R1009" s="15"/>
    </row>
    <row r="1010">
      <c r="A1010" s="15"/>
      <c r="B1010" s="15"/>
      <c r="C1010" s="15"/>
      <c r="D1010" s="15"/>
      <c r="E1010" s="15"/>
      <c r="F1010" s="15"/>
      <c r="G1010" s="15"/>
      <c r="H1010" s="15"/>
      <c r="I1010" s="15"/>
      <c r="J1010" s="15"/>
      <c r="K1010" s="15"/>
      <c r="L1010" s="15"/>
      <c r="M1010" s="15"/>
      <c r="N1010" s="15"/>
      <c r="O1010" s="15"/>
      <c r="P1010" s="15"/>
      <c r="Q1010" s="15"/>
      <c r="R1010" s="15"/>
    </row>
    <row r="1011">
      <c r="A1011" s="15"/>
      <c r="B1011" s="15"/>
      <c r="C1011" s="15"/>
      <c r="D1011" s="15"/>
      <c r="E1011" s="15"/>
      <c r="F1011" s="15"/>
      <c r="G1011" s="15"/>
      <c r="H1011" s="15"/>
      <c r="I1011" s="15"/>
      <c r="J1011" s="15"/>
      <c r="K1011" s="15"/>
      <c r="L1011" s="15"/>
      <c r="M1011" s="15"/>
      <c r="N1011" s="15"/>
      <c r="O1011" s="15"/>
      <c r="P1011" s="15"/>
      <c r="Q1011" s="15"/>
      <c r="R1011" s="15"/>
    </row>
    <row r="1012">
      <c r="A1012" s="15"/>
      <c r="B1012" s="15"/>
      <c r="C1012" s="15"/>
      <c r="D1012" s="15"/>
      <c r="E1012" s="15"/>
      <c r="F1012" s="15"/>
      <c r="G1012" s="15"/>
      <c r="H1012" s="15"/>
      <c r="I1012" s="15"/>
      <c r="J1012" s="15"/>
      <c r="K1012" s="15"/>
      <c r="L1012" s="15"/>
      <c r="M1012" s="15"/>
      <c r="N1012" s="15"/>
      <c r="O1012" s="15"/>
      <c r="P1012" s="15"/>
      <c r="Q1012" s="15"/>
      <c r="R1012" s="15"/>
    </row>
    <row r="1013">
      <c r="A1013" s="15"/>
      <c r="B1013" s="15"/>
      <c r="C1013" s="15"/>
      <c r="D1013" s="15"/>
      <c r="E1013" s="15"/>
      <c r="F1013" s="15"/>
      <c r="G1013" s="15"/>
      <c r="H1013" s="15"/>
      <c r="I1013" s="15"/>
      <c r="J1013" s="15"/>
      <c r="K1013" s="15"/>
      <c r="L1013" s="15"/>
      <c r="M1013" s="15"/>
      <c r="N1013" s="15"/>
      <c r="O1013" s="15"/>
      <c r="P1013" s="15"/>
      <c r="Q1013" s="15"/>
      <c r="R1013" s="15"/>
    </row>
    <row r="1014">
      <c r="A1014" s="15"/>
      <c r="B1014" s="15"/>
      <c r="C1014" s="15"/>
      <c r="D1014" s="15"/>
      <c r="E1014" s="15"/>
      <c r="F1014" s="15"/>
      <c r="G1014" s="15"/>
      <c r="H1014" s="15"/>
      <c r="I1014" s="15"/>
      <c r="J1014" s="15"/>
      <c r="K1014" s="15"/>
      <c r="L1014" s="15"/>
      <c r="M1014" s="15"/>
      <c r="N1014" s="15"/>
      <c r="O1014" s="15"/>
      <c r="P1014" s="15"/>
      <c r="Q1014" s="15"/>
      <c r="R1014" s="15"/>
    </row>
    <row r="1015">
      <c r="A1015" s="15"/>
      <c r="B1015" s="15"/>
      <c r="C1015" s="15"/>
      <c r="D1015" s="15"/>
      <c r="E1015" s="15"/>
      <c r="F1015" s="15"/>
      <c r="G1015" s="15"/>
      <c r="H1015" s="15"/>
      <c r="I1015" s="15"/>
      <c r="J1015" s="15"/>
      <c r="K1015" s="15"/>
      <c r="L1015" s="15"/>
      <c r="M1015" s="15"/>
      <c r="N1015" s="15"/>
      <c r="O1015" s="15"/>
      <c r="P1015" s="15"/>
      <c r="Q1015" s="15"/>
      <c r="R1015" s="15"/>
    </row>
    <row r="1016">
      <c r="A1016" s="15"/>
      <c r="B1016" s="15"/>
      <c r="C1016" s="15"/>
      <c r="D1016" s="15"/>
      <c r="E1016" s="15"/>
      <c r="F1016" s="15"/>
      <c r="G1016" s="15"/>
      <c r="H1016" s="15"/>
      <c r="I1016" s="15"/>
      <c r="J1016" s="15"/>
      <c r="K1016" s="15"/>
      <c r="L1016" s="15"/>
      <c r="M1016" s="15"/>
      <c r="N1016" s="15"/>
      <c r="O1016" s="15"/>
      <c r="P1016" s="15"/>
      <c r="Q1016" s="15"/>
      <c r="R1016" s="15"/>
    </row>
    <row r="1017">
      <c r="A1017" s="15"/>
      <c r="B1017" s="15"/>
      <c r="C1017" s="15"/>
      <c r="D1017" s="15"/>
      <c r="E1017" s="15"/>
      <c r="F1017" s="15"/>
      <c r="G1017" s="15"/>
      <c r="H1017" s="15"/>
      <c r="I1017" s="15"/>
      <c r="J1017" s="15"/>
      <c r="K1017" s="15"/>
      <c r="L1017" s="15"/>
      <c r="M1017" s="15"/>
      <c r="N1017" s="15"/>
      <c r="O1017" s="15"/>
      <c r="P1017" s="15"/>
      <c r="Q1017" s="15"/>
      <c r="R1017" s="15"/>
    </row>
    <row r="1018">
      <c r="A1018" s="15"/>
      <c r="B1018" s="15"/>
      <c r="C1018" s="15"/>
      <c r="D1018" s="15"/>
      <c r="E1018" s="15"/>
      <c r="F1018" s="15"/>
      <c r="G1018" s="15"/>
      <c r="H1018" s="15"/>
      <c r="I1018" s="15"/>
      <c r="J1018" s="15"/>
      <c r="K1018" s="15"/>
      <c r="L1018" s="15"/>
      <c r="M1018" s="15"/>
      <c r="N1018" s="15"/>
      <c r="O1018" s="15"/>
      <c r="P1018" s="15"/>
      <c r="Q1018" s="15"/>
      <c r="R1018" s="15"/>
    </row>
    <row r="1019">
      <c r="A1019" s="15"/>
      <c r="B1019" s="15"/>
      <c r="C1019" s="15"/>
      <c r="D1019" s="15"/>
      <c r="E1019" s="15"/>
      <c r="F1019" s="15"/>
      <c r="G1019" s="15"/>
      <c r="H1019" s="15"/>
      <c r="I1019" s="15"/>
      <c r="J1019" s="15"/>
      <c r="K1019" s="15"/>
      <c r="L1019" s="15"/>
      <c r="M1019" s="15"/>
      <c r="N1019" s="15"/>
      <c r="O1019" s="15"/>
      <c r="P1019" s="15"/>
      <c r="Q1019" s="15"/>
      <c r="R1019" s="15"/>
    </row>
    <row r="1020">
      <c r="A1020" s="15"/>
      <c r="B1020" s="15"/>
      <c r="C1020" s="15"/>
      <c r="D1020" s="15"/>
      <c r="E1020" s="15"/>
      <c r="F1020" s="15"/>
      <c r="G1020" s="15"/>
      <c r="H1020" s="15"/>
      <c r="I1020" s="15"/>
      <c r="J1020" s="15"/>
      <c r="K1020" s="15"/>
      <c r="L1020" s="15"/>
      <c r="M1020" s="15"/>
      <c r="N1020" s="15"/>
      <c r="O1020" s="15"/>
      <c r="P1020" s="15"/>
      <c r="Q1020" s="15"/>
      <c r="R1020" s="15"/>
    </row>
    <row r="1021">
      <c r="A1021" s="15"/>
      <c r="B1021" s="15"/>
      <c r="C1021" s="15"/>
      <c r="D1021" s="15"/>
      <c r="E1021" s="15"/>
      <c r="F1021" s="15"/>
      <c r="G1021" s="15"/>
      <c r="H1021" s="15"/>
      <c r="I1021" s="15"/>
      <c r="J1021" s="15"/>
      <c r="K1021" s="15"/>
      <c r="L1021" s="15"/>
      <c r="M1021" s="15"/>
      <c r="N1021" s="15"/>
      <c r="O1021" s="15"/>
      <c r="P1021" s="15"/>
      <c r="Q1021" s="15"/>
      <c r="R1021" s="15"/>
    </row>
    <row r="1022">
      <c r="A1022" s="15"/>
      <c r="B1022" s="15"/>
      <c r="C1022" s="15"/>
      <c r="D1022" s="15"/>
      <c r="E1022" s="15"/>
      <c r="F1022" s="15"/>
      <c r="G1022" s="15"/>
      <c r="H1022" s="15"/>
      <c r="I1022" s="15"/>
      <c r="J1022" s="15"/>
      <c r="K1022" s="15"/>
      <c r="L1022" s="15"/>
      <c r="M1022" s="15"/>
      <c r="N1022" s="15"/>
      <c r="O1022" s="15"/>
      <c r="P1022" s="15"/>
      <c r="Q1022" s="15"/>
      <c r="R1022" s="15"/>
    </row>
    <row r="1023">
      <c r="A1023" s="15"/>
      <c r="B1023" s="15"/>
      <c r="C1023" s="15"/>
      <c r="D1023" s="15"/>
      <c r="E1023" s="15"/>
      <c r="F1023" s="15"/>
      <c r="G1023" s="15"/>
      <c r="H1023" s="15"/>
      <c r="I1023" s="15"/>
      <c r="J1023" s="15"/>
      <c r="K1023" s="15"/>
      <c r="L1023" s="15"/>
      <c r="M1023" s="15"/>
      <c r="N1023" s="15"/>
      <c r="O1023" s="15"/>
      <c r="P1023" s="15"/>
      <c r="Q1023" s="15"/>
      <c r="R1023" s="15"/>
    </row>
    <row r="1024">
      <c r="A1024" s="15"/>
      <c r="B1024" s="15"/>
      <c r="C1024" s="15"/>
      <c r="D1024" s="15"/>
      <c r="E1024" s="15"/>
      <c r="F1024" s="15"/>
      <c r="G1024" s="15"/>
      <c r="H1024" s="15"/>
      <c r="I1024" s="15"/>
      <c r="J1024" s="15"/>
      <c r="K1024" s="15"/>
      <c r="L1024" s="15"/>
      <c r="M1024" s="15"/>
      <c r="N1024" s="15"/>
      <c r="O1024" s="15"/>
      <c r="P1024" s="15"/>
      <c r="Q1024" s="15"/>
      <c r="R1024" s="15"/>
    </row>
    <row r="1025">
      <c r="A1025" s="15"/>
      <c r="B1025" s="15"/>
      <c r="C1025" s="15"/>
      <c r="D1025" s="15"/>
      <c r="E1025" s="15"/>
      <c r="F1025" s="15"/>
      <c r="G1025" s="15"/>
      <c r="H1025" s="15"/>
      <c r="I1025" s="15"/>
      <c r="J1025" s="15"/>
      <c r="K1025" s="15"/>
      <c r="L1025" s="15"/>
      <c r="M1025" s="15"/>
      <c r="N1025" s="15"/>
      <c r="O1025" s="15"/>
      <c r="P1025" s="15"/>
      <c r="Q1025" s="15"/>
      <c r="R1025" s="15"/>
    </row>
    <row r="1026">
      <c r="A1026" s="15"/>
      <c r="B1026" s="15"/>
      <c r="C1026" s="15"/>
      <c r="D1026" s="15"/>
      <c r="E1026" s="15"/>
      <c r="F1026" s="15"/>
      <c r="G1026" s="15"/>
      <c r="H1026" s="15"/>
      <c r="I1026" s="15"/>
      <c r="J1026" s="15"/>
      <c r="K1026" s="15"/>
      <c r="L1026" s="15"/>
      <c r="M1026" s="15"/>
      <c r="N1026" s="15"/>
      <c r="O1026" s="15"/>
      <c r="P1026" s="15"/>
      <c r="Q1026" s="15"/>
      <c r="R1026" s="15"/>
    </row>
    <row r="1027">
      <c r="A1027" s="15"/>
      <c r="B1027" s="15"/>
      <c r="C1027" s="15"/>
      <c r="D1027" s="15"/>
      <c r="E1027" s="15"/>
      <c r="F1027" s="15"/>
      <c r="G1027" s="15"/>
      <c r="H1027" s="15"/>
      <c r="I1027" s="15"/>
      <c r="J1027" s="15"/>
      <c r="K1027" s="15"/>
      <c r="L1027" s="15"/>
      <c r="M1027" s="15"/>
      <c r="N1027" s="15"/>
      <c r="O1027" s="15"/>
      <c r="P1027" s="15"/>
      <c r="Q1027" s="15"/>
      <c r="R1027" s="15"/>
    </row>
    <row r="1028">
      <c r="A1028" s="15"/>
      <c r="B1028" s="15"/>
      <c r="C1028" s="15"/>
      <c r="D1028" s="15"/>
      <c r="E1028" s="15"/>
      <c r="F1028" s="15"/>
      <c r="G1028" s="15"/>
      <c r="H1028" s="15"/>
      <c r="I1028" s="15"/>
      <c r="J1028" s="15"/>
      <c r="K1028" s="15"/>
      <c r="L1028" s="15"/>
      <c r="M1028" s="15"/>
      <c r="N1028" s="15"/>
      <c r="O1028" s="15"/>
      <c r="P1028" s="15"/>
      <c r="Q1028" s="15"/>
      <c r="R1028" s="15"/>
    </row>
    <row r="1029">
      <c r="A1029" s="15"/>
      <c r="B1029" s="15"/>
      <c r="C1029" s="15"/>
      <c r="D1029" s="15"/>
      <c r="E1029" s="15"/>
      <c r="F1029" s="15"/>
      <c r="G1029" s="15"/>
      <c r="H1029" s="15"/>
      <c r="I1029" s="15"/>
      <c r="J1029" s="15"/>
      <c r="K1029" s="15"/>
      <c r="L1029" s="15"/>
      <c r="M1029" s="15"/>
      <c r="N1029" s="15"/>
      <c r="O1029" s="15"/>
      <c r="P1029" s="15"/>
      <c r="Q1029" s="15"/>
      <c r="R1029" s="15"/>
    </row>
    <row r="1030">
      <c r="A1030" s="15"/>
      <c r="B1030" s="15"/>
      <c r="C1030" s="15"/>
      <c r="D1030" s="15"/>
      <c r="E1030" s="15"/>
      <c r="F1030" s="15"/>
      <c r="G1030" s="15"/>
      <c r="H1030" s="15"/>
      <c r="I1030" s="15"/>
      <c r="J1030" s="15"/>
      <c r="K1030" s="15"/>
      <c r="L1030" s="15"/>
      <c r="M1030" s="15"/>
      <c r="N1030" s="15"/>
      <c r="O1030" s="15"/>
      <c r="P1030" s="15"/>
      <c r="Q1030" s="15"/>
      <c r="R1030" s="15"/>
    </row>
    <row r="1031">
      <c r="A1031" s="15"/>
      <c r="B1031" s="15"/>
      <c r="C1031" s="15"/>
      <c r="D1031" s="15"/>
      <c r="E1031" s="15"/>
      <c r="F1031" s="15"/>
      <c r="G1031" s="15"/>
      <c r="H1031" s="15"/>
      <c r="I1031" s="15"/>
      <c r="J1031" s="15"/>
      <c r="K1031" s="15"/>
      <c r="L1031" s="15"/>
      <c r="M1031" s="15"/>
      <c r="N1031" s="15"/>
      <c r="O1031" s="15"/>
      <c r="P1031" s="15"/>
      <c r="Q1031" s="15"/>
      <c r="R1031" s="15"/>
    </row>
    <row r="1032">
      <c r="A1032" s="15"/>
      <c r="B1032" s="15"/>
      <c r="C1032" s="15"/>
      <c r="D1032" s="15"/>
      <c r="E1032" s="15"/>
      <c r="F1032" s="15"/>
      <c r="G1032" s="15"/>
      <c r="H1032" s="15"/>
      <c r="I1032" s="15"/>
      <c r="J1032" s="15"/>
      <c r="K1032" s="15"/>
      <c r="L1032" s="15"/>
      <c r="M1032" s="15"/>
      <c r="N1032" s="15"/>
      <c r="O1032" s="15"/>
      <c r="P1032" s="15"/>
      <c r="Q1032" s="15"/>
      <c r="R1032" s="15"/>
    </row>
    <row r="1033">
      <c r="A1033" s="15"/>
      <c r="B1033" s="15"/>
      <c r="C1033" s="15"/>
      <c r="D1033" s="15"/>
      <c r="E1033" s="15"/>
      <c r="F1033" s="15"/>
      <c r="G1033" s="15"/>
      <c r="H1033" s="15"/>
      <c r="I1033" s="15"/>
      <c r="J1033" s="15"/>
      <c r="K1033" s="15"/>
      <c r="L1033" s="15"/>
      <c r="M1033" s="15"/>
      <c r="N1033" s="15"/>
      <c r="O1033" s="15"/>
      <c r="P1033" s="15"/>
      <c r="Q1033" s="15"/>
      <c r="R1033" s="15"/>
    </row>
    <row r="1034">
      <c r="A1034" s="15"/>
      <c r="B1034" s="15"/>
      <c r="C1034" s="15"/>
      <c r="D1034" s="15"/>
      <c r="E1034" s="15"/>
      <c r="F1034" s="15"/>
      <c r="G1034" s="15"/>
      <c r="H1034" s="15"/>
      <c r="I1034" s="15"/>
      <c r="J1034" s="15"/>
      <c r="K1034" s="15"/>
      <c r="L1034" s="15"/>
      <c r="M1034" s="15"/>
      <c r="N1034" s="15"/>
      <c r="O1034" s="15"/>
      <c r="P1034" s="15"/>
      <c r="Q1034" s="15"/>
      <c r="R1034" s="15"/>
    </row>
    <row r="1035">
      <c r="A1035" s="15"/>
      <c r="B1035" s="15"/>
      <c r="C1035" s="15"/>
      <c r="D1035" s="15"/>
      <c r="E1035" s="15"/>
      <c r="F1035" s="15"/>
      <c r="G1035" s="15"/>
      <c r="H1035" s="15"/>
      <c r="I1035" s="15"/>
      <c r="J1035" s="15"/>
      <c r="K1035" s="15"/>
      <c r="L1035" s="15"/>
      <c r="M1035" s="15"/>
      <c r="N1035" s="15"/>
      <c r="O1035" s="15"/>
      <c r="P1035" s="15"/>
      <c r="Q1035" s="15"/>
      <c r="R1035" s="15"/>
    </row>
    <row r="1036">
      <c r="A1036" s="15"/>
      <c r="B1036" s="15"/>
      <c r="C1036" s="15"/>
      <c r="D1036" s="15"/>
      <c r="E1036" s="15"/>
      <c r="F1036" s="15"/>
      <c r="G1036" s="15"/>
      <c r="H1036" s="15"/>
      <c r="I1036" s="15"/>
      <c r="J1036" s="15"/>
      <c r="K1036" s="15"/>
      <c r="L1036" s="15"/>
      <c r="M1036" s="15"/>
      <c r="N1036" s="15"/>
      <c r="O1036" s="15"/>
      <c r="P1036" s="15"/>
      <c r="Q1036" s="15"/>
      <c r="R1036" s="15"/>
    </row>
    <row r="1037">
      <c r="A1037" s="15"/>
      <c r="B1037" s="15"/>
      <c r="C1037" s="15"/>
      <c r="D1037" s="15"/>
      <c r="E1037" s="15"/>
      <c r="F1037" s="15"/>
      <c r="G1037" s="15"/>
      <c r="H1037" s="15"/>
      <c r="I1037" s="15"/>
      <c r="J1037" s="15"/>
      <c r="K1037" s="15"/>
      <c r="L1037" s="15"/>
      <c r="M1037" s="15"/>
      <c r="N1037" s="15"/>
      <c r="O1037" s="15"/>
      <c r="P1037" s="15"/>
      <c r="Q1037" s="15"/>
      <c r="R1037" s="15"/>
    </row>
    <row r="1038">
      <c r="A1038" s="15"/>
      <c r="B1038" s="15"/>
      <c r="C1038" s="15"/>
      <c r="D1038" s="15"/>
      <c r="E1038" s="15"/>
      <c r="F1038" s="15"/>
      <c r="G1038" s="15"/>
      <c r="H1038" s="15"/>
      <c r="I1038" s="15"/>
      <c r="J1038" s="15"/>
      <c r="K1038" s="15"/>
      <c r="L1038" s="15"/>
      <c r="M1038" s="15"/>
      <c r="N1038" s="15"/>
      <c r="O1038" s="15"/>
      <c r="P1038" s="15"/>
      <c r="Q1038" s="15"/>
      <c r="R1038" s="15"/>
    </row>
    <row r="1039">
      <c r="A1039" s="15"/>
      <c r="B1039" s="15"/>
      <c r="C1039" s="15"/>
      <c r="D1039" s="15"/>
      <c r="E1039" s="15"/>
      <c r="F1039" s="15"/>
      <c r="G1039" s="15"/>
      <c r="H1039" s="15"/>
      <c r="I1039" s="15"/>
      <c r="J1039" s="15"/>
      <c r="K1039" s="15"/>
      <c r="L1039" s="15"/>
      <c r="M1039" s="15"/>
      <c r="N1039" s="15"/>
      <c r="O1039" s="15"/>
      <c r="P1039" s="15"/>
      <c r="Q1039" s="15"/>
      <c r="R1039" s="15"/>
    </row>
    <row r="1040">
      <c r="A1040" s="15"/>
      <c r="B1040" s="15"/>
      <c r="C1040" s="15"/>
      <c r="D1040" s="15"/>
      <c r="E1040" s="15"/>
      <c r="F1040" s="15"/>
      <c r="G1040" s="15"/>
      <c r="H1040" s="15"/>
      <c r="I1040" s="15"/>
      <c r="J1040" s="15"/>
      <c r="K1040" s="15"/>
      <c r="L1040" s="15"/>
      <c r="M1040" s="15"/>
      <c r="N1040" s="15"/>
      <c r="O1040" s="15"/>
      <c r="P1040" s="15"/>
      <c r="Q1040" s="15"/>
      <c r="R1040" s="15"/>
    </row>
    <row r="1041">
      <c r="A1041" s="15"/>
      <c r="B1041" s="15"/>
      <c r="C1041" s="15"/>
      <c r="D1041" s="15"/>
      <c r="E1041" s="15"/>
      <c r="F1041" s="15"/>
      <c r="G1041" s="15"/>
      <c r="H1041" s="15"/>
      <c r="I1041" s="15"/>
      <c r="J1041" s="15"/>
      <c r="K1041" s="15"/>
      <c r="L1041" s="15"/>
      <c r="M1041" s="15"/>
      <c r="N1041" s="15"/>
      <c r="O1041" s="15"/>
      <c r="P1041" s="15"/>
      <c r="Q1041" s="15"/>
      <c r="R1041" s="15"/>
    </row>
    <row r="1042">
      <c r="A1042" s="15"/>
      <c r="B1042" s="15"/>
      <c r="C1042" s="15"/>
      <c r="D1042" s="15"/>
      <c r="E1042" s="15"/>
      <c r="F1042" s="15"/>
      <c r="G1042" s="15"/>
      <c r="H1042" s="15"/>
      <c r="I1042" s="15"/>
      <c r="J1042" s="15"/>
      <c r="K1042" s="15"/>
      <c r="L1042" s="15"/>
      <c r="M1042" s="15"/>
      <c r="N1042" s="15"/>
      <c r="O1042" s="15"/>
      <c r="P1042" s="15"/>
      <c r="Q1042" s="15"/>
      <c r="R1042" s="15"/>
    </row>
    <row r="1043">
      <c r="A1043" s="15"/>
      <c r="B1043" s="15"/>
      <c r="C1043" s="15"/>
      <c r="D1043" s="15"/>
      <c r="E1043" s="15"/>
      <c r="F1043" s="15"/>
      <c r="G1043" s="15"/>
      <c r="H1043" s="15"/>
      <c r="I1043" s="15"/>
      <c r="J1043" s="15"/>
      <c r="K1043" s="15"/>
      <c r="L1043" s="15"/>
      <c r="M1043" s="15"/>
      <c r="N1043" s="15"/>
      <c r="O1043" s="15"/>
      <c r="P1043" s="15"/>
      <c r="Q1043" s="15"/>
      <c r="R1043" s="15"/>
    </row>
    <row r="1044">
      <c r="A1044" s="15"/>
      <c r="B1044" s="15"/>
      <c r="C1044" s="15"/>
      <c r="D1044" s="15"/>
      <c r="E1044" s="15"/>
      <c r="F1044" s="15"/>
      <c r="G1044" s="15"/>
      <c r="H1044" s="15"/>
      <c r="I1044" s="15"/>
      <c r="J1044" s="15"/>
      <c r="K1044" s="15"/>
      <c r="L1044" s="15"/>
      <c r="M1044" s="15"/>
      <c r="N1044" s="15"/>
      <c r="O1044" s="15"/>
      <c r="P1044" s="15"/>
      <c r="Q1044" s="15"/>
      <c r="R1044" s="15"/>
    </row>
    <row r="1045">
      <c r="A1045" s="15"/>
      <c r="B1045" s="15"/>
      <c r="C1045" s="15"/>
      <c r="D1045" s="15"/>
      <c r="E1045" s="15"/>
      <c r="F1045" s="15"/>
      <c r="G1045" s="15"/>
      <c r="H1045" s="15"/>
      <c r="I1045" s="15"/>
      <c r="J1045" s="15"/>
      <c r="K1045" s="15"/>
      <c r="L1045" s="15"/>
      <c r="M1045" s="15"/>
      <c r="N1045" s="15"/>
      <c r="O1045" s="15"/>
      <c r="P1045" s="15"/>
      <c r="Q1045" s="15"/>
      <c r="R1045" s="15"/>
    </row>
    <row r="1046">
      <c r="A1046" s="15"/>
      <c r="B1046" s="15"/>
      <c r="C1046" s="15"/>
      <c r="D1046" s="15"/>
      <c r="E1046" s="15"/>
      <c r="F1046" s="15"/>
      <c r="G1046" s="15"/>
      <c r="H1046" s="15"/>
      <c r="I1046" s="15"/>
      <c r="J1046" s="15"/>
      <c r="K1046" s="15"/>
      <c r="L1046" s="15"/>
      <c r="M1046" s="15"/>
      <c r="N1046" s="15"/>
      <c r="O1046" s="15"/>
      <c r="P1046" s="15"/>
      <c r="Q1046" s="15"/>
      <c r="R1046" s="15"/>
    </row>
    <row r="1047">
      <c r="A1047" s="15"/>
      <c r="B1047" s="15"/>
      <c r="C1047" s="15"/>
      <c r="D1047" s="15"/>
      <c r="E1047" s="15"/>
      <c r="F1047" s="15"/>
      <c r="G1047" s="15"/>
      <c r="H1047" s="15"/>
      <c r="I1047" s="15"/>
      <c r="J1047" s="15"/>
      <c r="K1047" s="15"/>
      <c r="L1047" s="15"/>
      <c r="M1047" s="15"/>
      <c r="N1047" s="15"/>
      <c r="O1047" s="15"/>
      <c r="P1047" s="15"/>
      <c r="Q1047" s="15"/>
      <c r="R1047" s="15"/>
    </row>
    <row r="1048">
      <c r="A1048" s="15"/>
      <c r="B1048" s="15"/>
      <c r="C1048" s="15"/>
      <c r="D1048" s="15"/>
      <c r="E1048" s="15"/>
      <c r="F1048" s="15"/>
      <c r="G1048" s="15"/>
      <c r="H1048" s="15"/>
      <c r="I1048" s="15"/>
      <c r="J1048" s="15"/>
      <c r="K1048" s="15"/>
      <c r="L1048" s="15"/>
      <c r="M1048" s="15"/>
      <c r="N1048" s="15"/>
      <c r="O1048" s="15"/>
      <c r="P1048" s="15"/>
      <c r="Q1048" s="15"/>
      <c r="R1048" s="15"/>
    </row>
    <row r="1049">
      <c r="A1049" s="15"/>
      <c r="B1049" s="15"/>
      <c r="C1049" s="15"/>
      <c r="D1049" s="15"/>
      <c r="E1049" s="15"/>
      <c r="F1049" s="15"/>
      <c r="G1049" s="15"/>
      <c r="H1049" s="15"/>
      <c r="I1049" s="15"/>
      <c r="J1049" s="15"/>
      <c r="K1049" s="15"/>
      <c r="L1049" s="15"/>
      <c r="M1049" s="15"/>
      <c r="N1049" s="15"/>
      <c r="O1049" s="15"/>
      <c r="P1049" s="15"/>
      <c r="Q1049" s="15"/>
      <c r="R1049" s="15"/>
    </row>
    <row r="1050">
      <c r="A1050" s="15"/>
      <c r="B1050" s="15"/>
      <c r="C1050" s="15"/>
      <c r="D1050" s="15"/>
      <c r="E1050" s="15"/>
      <c r="F1050" s="15"/>
      <c r="G1050" s="15"/>
      <c r="H1050" s="15"/>
      <c r="I1050" s="15"/>
      <c r="J1050" s="15"/>
      <c r="K1050" s="15"/>
      <c r="L1050" s="15"/>
      <c r="M1050" s="15"/>
      <c r="N1050" s="15"/>
      <c r="O1050" s="15"/>
      <c r="P1050" s="15"/>
      <c r="Q1050" s="15"/>
      <c r="R1050" s="15"/>
    </row>
    <row r="1051">
      <c r="A1051" s="15"/>
      <c r="B1051" s="15"/>
      <c r="C1051" s="15"/>
      <c r="D1051" s="15"/>
      <c r="E1051" s="15"/>
      <c r="F1051" s="15"/>
      <c r="G1051" s="15"/>
      <c r="H1051" s="15"/>
      <c r="I1051" s="15"/>
      <c r="J1051" s="15"/>
      <c r="K1051" s="15"/>
      <c r="L1051" s="15"/>
      <c r="M1051" s="15"/>
      <c r="N1051" s="15"/>
      <c r="O1051" s="15"/>
      <c r="P1051" s="15"/>
      <c r="Q1051" s="15"/>
      <c r="R1051" s="15"/>
    </row>
    <row r="1052">
      <c r="A1052" s="15"/>
      <c r="B1052" s="15"/>
      <c r="C1052" s="15"/>
      <c r="D1052" s="15"/>
      <c r="E1052" s="15"/>
      <c r="F1052" s="15"/>
      <c r="G1052" s="15"/>
      <c r="H1052" s="15"/>
      <c r="I1052" s="15"/>
      <c r="J1052" s="15"/>
      <c r="K1052" s="15"/>
      <c r="L1052" s="15"/>
      <c r="M1052" s="15"/>
      <c r="N1052" s="15"/>
      <c r="O1052" s="15"/>
      <c r="P1052" s="15"/>
      <c r="Q1052" s="15"/>
      <c r="R1052" s="15"/>
    </row>
    <row r="1053">
      <c r="A1053" s="15"/>
      <c r="B1053" s="15"/>
      <c r="C1053" s="15"/>
      <c r="D1053" s="15"/>
      <c r="E1053" s="15"/>
      <c r="F1053" s="15"/>
      <c r="G1053" s="15"/>
      <c r="H1053" s="15"/>
      <c r="I1053" s="15"/>
      <c r="J1053" s="15"/>
      <c r="K1053" s="15"/>
      <c r="L1053" s="15"/>
      <c r="M1053" s="15"/>
      <c r="N1053" s="15"/>
      <c r="O1053" s="15"/>
      <c r="P1053" s="15"/>
      <c r="Q1053" s="15"/>
      <c r="R1053" s="15"/>
    </row>
    <row r="1054">
      <c r="A1054" s="15"/>
      <c r="B1054" s="15"/>
      <c r="C1054" s="15"/>
      <c r="D1054" s="15"/>
      <c r="E1054" s="15"/>
      <c r="F1054" s="15"/>
      <c r="G1054" s="15"/>
      <c r="H1054" s="15"/>
      <c r="I1054" s="15"/>
      <c r="J1054" s="15"/>
      <c r="K1054" s="15"/>
      <c r="L1054" s="15"/>
      <c r="M1054" s="15"/>
      <c r="N1054" s="15"/>
      <c r="O1054" s="15"/>
      <c r="P1054" s="15"/>
      <c r="Q1054" s="15"/>
      <c r="R1054" s="15"/>
    </row>
    <row r="1055">
      <c r="A1055" s="15"/>
      <c r="B1055" s="15"/>
      <c r="C1055" s="15"/>
      <c r="D1055" s="15"/>
      <c r="E1055" s="15"/>
      <c r="F1055" s="15"/>
      <c r="G1055" s="15"/>
      <c r="H1055" s="15"/>
      <c r="I1055" s="15"/>
      <c r="J1055" s="15"/>
      <c r="K1055" s="15"/>
      <c r="L1055" s="15"/>
      <c r="M1055" s="15"/>
      <c r="N1055" s="15"/>
      <c r="O1055" s="15"/>
      <c r="P1055" s="15"/>
      <c r="Q1055" s="15"/>
      <c r="R1055" s="15"/>
    </row>
    <row r="1056">
      <c r="A1056" s="15"/>
      <c r="B1056" s="15"/>
      <c r="C1056" s="15"/>
      <c r="D1056" s="15"/>
      <c r="E1056" s="15"/>
      <c r="F1056" s="15"/>
      <c r="G1056" s="15"/>
      <c r="H1056" s="15"/>
      <c r="I1056" s="15"/>
      <c r="J1056" s="15"/>
      <c r="K1056" s="15"/>
      <c r="L1056" s="15"/>
      <c r="M1056" s="15"/>
      <c r="N1056" s="15"/>
      <c r="O1056" s="15"/>
      <c r="P1056" s="15"/>
      <c r="Q1056" s="15"/>
      <c r="R1056" s="15"/>
    </row>
    <row r="1057">
      <c r="A1057" s="15"/>
      <c r="B1057" s="15"/>
      <c r="C1057" s="15"/>
      <c r="D1057" s="15"/>
      <c r="E1057" s="15"/>
      <c r="F1057" s="15"/>
      <c r="G1057" s="15"/>
      <c r="H1057" s="15"/>
      <c r="I1057" s="15"/>
      <c r="J1057" s="15"/>
      <c r="K1057" s="15"/>
      <c r="L1057" s="15"/>
      <c r="M1057" s="15"/>
      <c r="N1057" s="15"/>
      <c r="O1057" s="15"/>
      <c r="P1057" s="15"/>
      <c r="Q1057" s="15"/>
      <c r="R1057" s="15"/>
    </row>
    <row r="1058">
      <c r="A1058" s="15"/>
      <c r="B1058" s="15"/>
      <c r="C1058" s="15"/>
      <c r="D1058" s="15"/>
      <c r="E1058" s="15"/>
      <c r="F1058" s="15"/>
      <c r="G1058" s="15"/>
      <c r="H1058" s="15"/>
      <c r="I1058" s="15"/>
      <c r="J1058" s="15"/>
      <c r="K1058" s="15"/>
      <c r="L1058" s="15"/>
      <c r="M1058" s="15"/>
      <c r="N1058" s="15"/>
      <c r="O1058" s="15"/>
      <c r="P1058" s="15"/>
      <c r="Q1058" s="15"/>
      <c r="R1058" s="15"/>
    </row>
    <row r="1059">
      <c r="A1059" s="15"/>
      <c r="B1059" s="15"/>
      <c r="C1059" s="15"/>
      <c r="D1059" s="15"/>
      <c r="E1059" s="15"/>
      <c r="F1059" s="15"/>
      <c r="G1059" s="15"/>
      <c r="H1059" s="15"/>
      <c r="I1059" s="15"/>
      <c r="J1059" s="15"/>
      <c r="K1059" s="15"/>
      <c r="L1059" s="15"/>
      <c r="M1059" s="15"/>
      <c r="N1059" s="15"/>
      <c r="O1059" s="15"/>
      <c r="P1059" s="15"/>
      <c r="Q1059" s="15"/>
      <c r="R1059" s="15"/>
    </row>
    <row r="1060">
      <c r="A1060" s="15"/>
      <c r="B1060" s="15"/>
      <c r="C1060" s="15"/>
      <c r="D1060" s="15"/>
      <c r="E1060" s="15"/>
      <c r="F1060" s="15"/>
      <c r="G1060" s="15"/>
      <c r="H1060" s="15"/>
      <c r="I1060" s="15"/>
      <c r="J1060" s="15"/>
      <c r="K1060" s="15"/>
      <c r="L1060" s="15"/>
      <c r="M1060" s="15"/>
      <c r="N1060" s="15"/>
      <c r="O1060" s="15"/>
      <c r="P1060" s="15"/>
      <c r="Q1060" s="15"/>
      <c r="R1060" s="15"/>
    </row>
    <row r="1061">
      <c r="A1061" s="15"/>
      <c r="B1061" s="15"/>
      <c r="C1061" s="15"/>
      <c r="D1061" s="15"/>
      <c r="E1061" s="15"/>
      <c r="F1061" s="15"/>
      <c r="G1061" s="15"/>
      <c r="H1061" s="15"/>
      <c r="I1061" s="15"/>
      <c r="J1061" s="15"/>
      <c r="K1061" s="15"/>
      <c r="L1061" s="15"/>
      <c r="M1061" s="15"/>
      <c r="N1061" s="15"/>
      <c r="O1061" s="15"/>
      <c r="P1061" s="15"/>
      <c r="Q1061" s="15"/>
      <c r="R1061" s="15"/>
    </row>
    <row r="1062">
      <c r="A1062" s="15"/>
      <c r="B1062" s="15"/>
      <c r="C1062" s="15"/>
      <c r="D1062" s="15"/>
      <c r="E1062" s="15"/>
      <c r="F1062" s="15"/>
      <c r="G1062" s="15"/>
      <c r="H1062" s="15"/>
      <c r="I1062" s="15"/>
      <c r="J1062" s="15"/>
      <c r="K1062" s="15"/>
      <c r="L1062" s="15"/>
      <c r="M1062" s="15"/>
      <c r="N1062" s="15"/>
      <c r="O1062" s="15"/>
      <c r="P1062" s="15"/>
      <c r="Q1062" s="15"/>
      <c r="R1062" s="15"/>
    </row>
    <row r="1063">
      <c r="A1063" s="15"/>
      <c r="B1063" s="15"/>
      <c r="C1063" s="15"/>
      <c r="D1063" s="15"/>
      <c r="E1063" s="15"/>
      <c r="F1063" s="15"/>
      <c r="G1063" s="15"/>
      <c r="H1063" s="15"/>
      <c r="I1063" s="15"/>
      <c r="J1063" s="15"/>
      <c r="K1063" s="15"/>
      <c r="L1063" s="15"/>
      <c r="M1063" s="15"/>
      <c r="N1063" s="15"/>
      <c r="O1063" s="15"/>
      <c r="P1063" s="15"/>
      <c r="Q1063" s="15"/>
      <c r="R1063" s="15"/>
    </row>
    <row r="1064">
      <c r="A1064" s="15"/>
      <c r="B1064" s="15"/>
      <c r="C1064" s="15"/>
      <c r="D1064" s="15"/>
      <c r="E1064" s="15"/>
      <c r="F1064" s="15"/>
      <c r="G1064" s="15"/>
      <c r="H1064" s="15"/>
      <c r="I1064" s="15"/>
      <c r="J1064" s="15"/>
      <c r="K1064" s="15"/>
      <c r="L1064" s="15"/>
      <c r="M1064" s="15"/>
      <c r="N1064" s="15"/>
      <c r="O1064" s="15"/>
      <c r="P1064" s="15"/>
      <c r="Q1064" s="15"/>
      <c r="R1064" s="15"/>
    </row>
    <row r="1065">
      <c r="A1065" s="15"/>
      <c r="B1065" s="15"/>
      <c r="C1065" s="15"/>
      <c r="D1065" s="15"/>
      <c r="E1065" s="15"/>
      <c r="F1065" s="15"/>
      <c r="G1065" s="15"/>
      <c r="H1065" s="15"/>
      <c r="I1065" s="15"/>
      <c r="J1065" s="15"/>
      <c r="K1065" s="15"/>
      <c r="L1065" s="15"/>
      <c r="M1065" s="15"/>
      <c r="N1065" s="15"/>
      <c r="O1065" s="15"/>
      <c r="P1065" s="15"/>
      <c r="Q1065" s="15"/>
      <c r="R1065" s="15"/>
    </row>
    <row r="1066">
      <c r="A1066" s="15"/>
      <c r="B1066" s="15"/>
      <c r="C1066" s="15"/>
      <c r="D1066" s="15"/>
      <c r="E1066" s="15"/>
      <c r="F1066" s="15"/>
      <c r="G1066" s="15"/>
      <c r="H1066" s="15"/>
      <c r="I1066" s="15"/>
      <c r="J1066" s="15"/>
      <c r="K1066" s="15"/>
      <c r="L1066" s="15"/>
      <c r="M1066" s="15"/>
      <c r="N1066" s="15"/>
      <c r="O1066" s="15"/>
      <c r="P1066" s="15"/>
      <c r="Q1066" s="15"/>
      <c r="R1066" s="15"/>
    </row>
    <row r="1067">
      <c r="A1067" s="15"/>
      <c r="B1067" s="15"/>
      <c r="C1067" s="15"/>
      <c r="D1067" s="15"/>
      <c r="E1067" s="15"/>
      <c r="F1067" s="15"/>
      <c r="G1067" s="15"/>
      <c r="H1067" s="15"/>
      <c r="I1067" s="15"/>
      <c r="J1067" s="15"/>
      <c r="K1067" s="15"/>
      <c r="L1067" s="15"/>
      <c r="M1067" s="15"/>
      <c r="N1067" s="15"/>
      <c r="O1067" s="15"/>
      <c r="P1067" s="15"/>
      <c r="Q1067" s="15"/>
      <c r="R1067" s="15"/>
    </row>
    <row r="1068">
      <c r="A1068" s="15"/>
      <c r="B1068" s="15"/>
      <c r="C1068" s="15"/>
      <c r="D1068" s="15"/>
      <c r="E1068" s="15"/>
      <c r="F1068" s="15"/>
      <c r="G1068" s="15"/>
      <c r="H1068" s="15"/>
      <c r="I1068" s="15"/>
      <c r="J1068" s="15"/>
      <c r="K1068" s="15"/>
      <c r="L1068" s="15"/>
      <c r="M1068" s="15"/>
      <c r="N1068" s="15"/>
      <c r="O1068" s="15"/>
      <c r="P1068" s="15"/>
      <c r="Q1068" s="15"/>
      <c r="R1068" s="15"/>
    </row>
    <row r="1069">
      <c r="A1069" s="15"/>
      <c r="B1069" s="15"/>
      <c r="C1069" s="15"/>
      <c r="D1069" s="15"/>
      <c r="E1069" s="15"/>
      <c r="F1069" s="15"/>
      <c r="G1069" s="15"/>
      <c r="H1069" s="15"/>
      <c r="I1069" s="15"/>
      <c r="J1069" s="15"/>
      <c r="K1069" s="15"/>
      <c r="L1069" s="15"/>
      <c r="M1069" s="15"/>
      <c r="N1069" s="15"/>
      <c r="O1069" s="15"/>
      <c r="P1069" s="15"/>
      <c r="Q1069" s="15"/>
      <c r="R1069" s="15"/>
    </row>
    <row r="1070">
      <c r="A1070" s="15"/>
      <c r="B1070" s="15"/>
      <c r="C1070" s="15"/>
      <c r="D1070" s="15"/>
      <c r="E1070" s="15"/>
      <c r="F1070" s="15"/>
      <c r="G1070" s="15"/>
      <c r="H1070" s="15"/>
      <c r="I1070" s="15"/>
      <c r="J1070" s="15"/>
      <c r="K1070" s="15"/>
      <c r="L1070" s="15"/>
      <c r="M1070" s="15"/>
      <c r="N1070" s="15"/>
      <c r="O1070" s="15"/>
      <c r="P1070" s="15"/>
      <c r="Q1070" s="15"/>
      <c r="R1070" s="15"/>
    </row>
    <row r="1071">
      <c r="A1071" s="15"/>
      <c r="B1071" s="15"/>
      <c r="C1071" s="15"/>
      <c r="D1071" s="15"/>
      <c r="E1071" s="15"/>
      <c r="F1071" s="15"/>
      <c r="G1071" s="15"/>
      <c r="H1071" s="15"/>
      <c r="I1071" s="15"/>
      <c r="J1071" s="15"/>
      <c r="K1071" s="15"/>
      <c r="L1071" s="15"/>
      <c r="M1071" s="15"/>
      <c r="N1071" s="15"/>
      <c r="O1071" s="15"/>
      <c r="P1071" s="15"/>
      <c r="Q1071" s="15"/>
      <c r="R1071" s="15"/>
    </row>
    <row r="1072">
      <c r="A1072" s="15"/>
      <c r="B1072" s="15"/>
      <c r="C1072" s="15"/>
      <c r="D1072" s="15"/>
      <c r="E1072" s="15"/>
      <c r="F1072" s="15"/>
      <c r="G1072" s="15"/>
      <c r="H1072" s="15"/>
      <c r="I1072" s="15"/>
      <c r="J1072" s="15"/>
      <c r="K1072" s="15"/>
      <c r="L1072" s="15"/>
      <c r="M1072" s="15"/>
      <c r="N1072" s="15"/>
      <c r="O1072" s="15"/>
      <c r="P1072" s="15"/>
      <c r="Q1072" s="15"/>
      <c r="R1072" s="15"/>
    </row>
    <row r="1073">
      <c r="A1073" s="15"/>
      <c r="B1073" s="15"/>
      <c r="C1073" s="15"/>
      <c r="D1073" s="15"/>
      <c r="E1073" s="15"/>
      <c r="F1073" s="15"/>
      <c r="G1073" s="15"/>
      <c r="H1073" s="15"/>
      <c r="I1073" s="15"/>
      <c r="J1073" s="15"/>
      <c r="K1073" s="15"/>
      <c r="L1073" s="15"/>
      <c r="M1073" s="15"/>
      <c r="N1073" s="15"/>
      <c r="O1073" s="15"/>
      <c r="P1073" s="15"/>
      <c r="Q1073" s="15"/>
      <c r="R1073" s="15"/>
    </row>
    <row r="1074">
      <c r="A1074" s="15"/>
      <c r="B1074" s="15"/>
      <c r="C1074" s="15"/>
      <c r="D1074" s="15"/>
      <c r="E1074" s="15"/>
      <c r="F1074" s="15"/>
      <c r="G1074" s="15"/>
      <c r="H1074" s="15"/>
      <c r="I1074" s="15"/>
      <c r="J1074" s="15"/>
      <c r="K1074" s="15"/>
      <c r="L1074" s="15"/>
      <c r="M1074" s="15"/>
      <c r="N1074" s="15"/>
      <c r="O1074" s="15"/>
      <c r="P1074" s="15"/>
      <c r="Q1074" s="15"/>
      <c r="R1074" s="15"/>
    </row>
    <row r="1075">
      <c r="A1075" s="15"/>
      <c r="B1075" s="15"/>
      <c r="C1075" s="15"/>
      <c r="D1075" s="15"/>
      <c r="E1075" s="15"/>
      <c r="F1075" s="15"/>
      <c r="G1075" s="15"/>
      <c r="H1075" s="15"/>
      <c r="I1075" s="15"/>
      <c r="J1075" s="15"/>
      <c r="K1075" s="15"/>
      <c r="L1075" s="15"/>
      <c r="M1075" s="15"/>
      <c r="N1075" s="15"/>
      <c r="O1075" s="15"/>
      <c r="P1075" s="15"/>
      <c r="Q1075" s="15"/>
      <c r="R1075" s="15"/>
    </row>
    <row r="1076">
      <c r="A1076" s="15"/>
      <c r="B1076" s="15"/>
      <c r="C1076" s="15"/>
      <c r="D1076" s="15"/>
      <c r="E1076" s="15"/>
      <c r="F1076" s="15"/>
      <c r="G1076" s="15"/>
      <c r="H1076" s="15"/>
      <c r="I1076" s="15"/>
      <c r="J1076" s="15"/>
      <c r="K1076" s="15"/>
      <c r="L1076" s="15"/>
      <c r="M1076" s="15"/>
      <c r="N1076" s="15"/>
      <c r="O1076" s="15"/>
      <c r="P1076" s="15"/>
      <c r="Q1076" s="15"/>
      <c r="R1076" s="15"/>
    </row>
    <row r="1077">
      <c r="A1077" s="15"/>
      <c r="B1077" s="15"/>
      <c r="C1077" s="15"/>
      <c r="D1077" s="15"/>
      <c r="E1077" s="15"/>
      <c r="F1077" s="15"/>
      <c r="G1077" s="15"/>
      <c r="H1077" s="15"/>
      <c r="I1077" s="15"/>
      <c r="J1077" s="15"/>
      <c r="K1077" s="15"/>
      <c r="L1077" s="15"/>
      <c r="M1077" s="15"/>
      <c r="N1077" s="15"/>
      <c r="O1077" s="15"/>
      <c r="P1077" s="15"/>
      <c r="Q1077" s="15"/>
      <c r="R1077" s="15"/>
    </row>
    <row r="1078">
      <c r="A1078" s="15"/>
      <c r="B1078" s="15"/>
      <c r="C1078" s="15"/>
      <c r="D1078" s="15"/>
      <c r="E1078" s="15"/>
      <c r="F1078" s="15"/>
      <c r="G1078" s="15"/>
      <c r="H1078" s="15"/>
      <c r="I1078" s="15"/>
      <c r="J1078" s="15"/>
      <c r="K1078" s="15"/>
      <c r="L1078" s="15"/>
      <c r="M1078" s="15"/>
      <c r="N1078" s="15"/>
      <c r="O1078" s="15"/>
      <c r="P1078" s="15"/>
      <c r="Q1078" s="15"/>
      <c r="R1078" s="15"/>
    </row>
    <row r="1079">
      <c r="A1079" s="15"/>
      <c r="B1079" s="15"/>
      <c r="C1079" s="15"/>
      <c r="D1079" s="15"/>
      <c r="E1079" s="15"/>
      <c r="F1079" s="15"/>
      <c r="G1079" s="15"/>
      <c r="H1079" s="15"/>
      <c r="I1079" s="15"/>
      <c r="J1079" s="15"/>
      <c r="K1079" s="15"/>
      <c r="L1079" s="15"/>
      <c r="M1079" s="15"/>
      <c r="N1079" s="15"/>
      <c r="O1079" s="15"/>
      <c r="P1079" s="15"/>
      <c r="Q1079" s="15"/>
      <c r="R1079" s="15"/>
    </row>
    <row r="1080">
      <c r="A1080" s="15"/>
      <c r="B1080" s="15"/>
      <c r="C1080" s="15"/>
      <c r="D1080" s="15"/>
      <c r="E1080" s="15"/>
      <c r="F1080" s="15"/>
      <c r="G1080" s="15"/>
      <c r="H1080" s="15"/>
      <c r="I1080" s="15"/>
      <c r="J1080" s="15"/>
      <c r="K1080" s="15"/>
      <c r="L1080" s="15"/>
      <c r="M1080" s="15"/>
      <c r="N1080" s="15"/>
      <c r="O1080" s="15"/>
      <c r="P1080" s="15"/>
      <c r="Q1080" s="15"/>
      <c r="R1080" s="15"/>
    </row>
    <row r="1081">
      <c r="A1081" s="15"/>
      <c r="B1081" s="15"/>
      <c r="C1081" s="15"/>
      <c r="D1081" s="15"/>
      <c r="E1081" s="15"/>
      <c r="F1081" s="15"/>
      <c r="G1081" s="15"/>
      <c r="H1081" s="15"/>
      <c r="I1081" s="15"/>
      <c r="J1081" s="15"/>
      <c r="K1081" s="15"/>
      <c r="L1081" s="15"/>
      <c r="M1081" s="15"/>
      <c r="N1081" s="15"/>
      <c r="O1081" s="15"/>
      <c r="P1081" s="15"/>
      <c r="Q1081" s="15"/>
      <c r="R1081" s="15"/>
    </row>
    <row r="1082">
      <c r="A1082" s="15"/>
      <c r="B1082" s="15"/>
      <c r="C1082" s="15"/>
      <c r="D1082" s="15"/>
      <c r="E1082" s="15"/>
      <c r="F1082" s="15"/>
      <c r="G1082" s="15"/>
      <c r="H1082" s="15"/>
      <c r="I1082" s="15"/>
      <c r="J1082" s="15"/>
      <c r="K1082" s="15"/>
      <c r="L1082" s="15"/>
      <c r="M1082" s="15"/>
      <c r="N1082" s="15"/>
      <c r="O1082" s="15"/>
      <c r="P1082" s="15"/>
      <c r="Q1082" s="15"/>
      <c r="R1082" s="15"/>
    </row>
    <row r="1083">
      <c r="A1083" s="15"/>
      <c r="B1083" s="15"/>
      <c r="C1083" s="15"/>
      <c r="D1083" s="15"/>
      <c r="E1083" s="15"/>
      <c r="F1083" s="15"/>
      <c r="G1083" s="15"/>
      <c r="H1083" s="15"/>
      <c r="I1083" s="15"/>
      <c r="J1083" s="15"/>
      <c r="K1083" s="15"/>
      <c r="L1083" s="15"/>
      <c r="M1083" s="15"/>
      <c r="N1083" s="15"/>
      <c r="O1083" s="15"/>
      <c r="P1083" s="15"/>
      <c r="Q1083" s="15"/>
      <c r="R1083" s="15"/>
    </row>
    <row r="1084">
      <c r="A1084" s="15"/>
      <c r="B1084" s="15"/>
      <c r="C1084" s="15"/>
      <c r="D1084" s="15"/>
      <c r="E1084" s="15"/>
      <c r="F1084" s="15"/>
      <c r="G1084" s="15"/>
      <c r="H1084" s="15"/>
      <c r="I1084" s="15"/>
      <c r="J1084" s="15"/>
      <c r="K1084" s="15"/>
      <c r="L1084" s="15"/>
      <c r="M1084" s="15"/>
      <c r="N1084" s="15"/>
      <c r="O1084" s="15"/>
      <c r="P1084" s="15"/>
      <c r="Q1084" s="15"/>
      <c r="R1084" s="15"/>
    </row>
    <row r="1085">
      <c r="A1085" s="15"/>
      <c r="B1085" s="15"/>
      <c r="C1085" s="15"/>
      <c r="D1085" s="15"/>
      <c r="E1085" s="15"/>
      <c r="F1085" s="15"/>
      <c r="G1085" s="15"/>
      <c r="H1085" s="15"/>
      <c r="I1085" s="15"/>
      <c r="J1085" s="15"/>
      <c r="K1085" s="15"/>
      <c r="L1085" s="15"/>
      <c r="M1085" s="15"/>
      <c r="N1085" s="15"/>
      <c r="O1085" s="15"/>
      <c r="P1085" s="15"/>
      <c r="Q1085" s="15"/>
      <c r="R1085" s="15"/>
    </row>
    <row r="1086">
      <c r="A1086" s="15"/>
      <c r="B1086" s="15"/>
      <c r="C1086" s="15"/>
      <c r="D1086" s="15"/>
      <c r="E1086" s="15"/>
      <c r="F1086" s="15"/>
      <c r="G1086" s="15"/>
      <c r="H1086" s="15"/>
      <c r="I1086" s="15"/>
      <c r="J1086" s="15"/>
      <c r="K1086" s="15"/>
      <c r="L1086" s="15"/>
      <c r="M1086" s="15"/>
      <c r="N1086" s="15"/>
      <c r="O1086" s="15"/>
      <c r="P1086" s="15"/>
      <c r="Q1086" s="15"/>
      <c r="R1086" s="15"/>
    </row>
    <row r="1087">
      <c r="A1087" s="15"/>
      <c r="B1087" s="15"/>
      <c r="C1087" s="15"/>
      <c r="D1087" s="15"/>
      <c r="E1087" s="15"/>
      <c r="F1087" s="15"/>
      <c r="G1087" s="15"/>
      <c r="H1087" s="15"/>
      <c r="I1087" s="15"/>
      <c r="J1087" s="15"/>
      <c r="K1087" s="15"/>
      <c r="L1087" s="15"/>
      <c r="M1087" s="15"/>
      <c r="N1087" s="15"/>
      <c r="O1087" s="15"/>
      <c r="P1087" s="15"/>
      <c r="Q1087" s="15"/>
      <c r="R1087" s="15"/>
    </row>
    <row r="1088">
      <c r="A1088" s="15"/>
      <c r="B1088" s="15"/>
      <c r="C1088" s="15"/>
      <c r="D1088" s="15"/>
      <c r="E1088" s="15"/>
      <c r="F1088" s="15"/>
      <c r="G1088" s="15"/>
      <c r="H1088" s="15"/>
      <c r="I1088" s="15"/>
      <c r="J1088" s="15"/>
      <c r="K1088" s="15"/>
      <c r="L1088" s="15"/>
      <c r="M1088" s="15"/>
      <c r="N1088" s="15"/>
      <c r="O1088" s="15"/>
      <c r="P1088" s="15"/>
      <c r="Q1088" s="15"/>
      <c r="R1088" s="15"/>
    </row>
    <row r="1089">
      <c r="A1089" s="15"/>
      <c r="B1089" s="15"/>
      <c r="C1089" s="15"/>
      <c r="D1089" s="15"/>
      <c r="E1089" s="15"/>
      <c r="F1089" s="15"/>
      <c r="G1089" s="15"/>
      <c r="H1089" s="15"/>
      <c r="I1089" s="15"/>
      <c r="J1089" s="15"/>
      <c r="K1089" s="15"/>
      <c r="L1089" s="15"/>
      <c r="M1089" s="15"/>
      <c r="N1089" s="15"/>
      <c r="O1089" s="15"/>
      <c r="P1089" s="15"/>
      <c r="Q1089" s="15"/>
      <c r="R1089" s="15"/>
    </row>
    <row r="1090">
      <c r="A1090" s="15"/>
      <c r="B1090" s="15"/>
      <c r="C1090" s="15"/>
      <c r="D1090" s="15"/>
      <c r="E1090" s="15"/>
      <c r="F1090" s="15"/>
      <c r="G1090" s="15"/>
      <c r="H1090" s="15"/>
      <c r="I1090" s="15"/>
      <c r="J1090" s="15"/>
      <c r="K1090" s="15"/>
      <c r="L1090" s="15"/>
      <c r="M1090" s="15"/>
      <c r="N1090" s="15"/>
      <c r="O1090" s="15"/>
      <c r="P1090" s="15"/>
      <c r="Q1090" s="15"/>
      <c r="R1090" s="15"/>
    </row>
    <row r="1091">
      <c r="A1091" s="15"/>
      <c r="B1091" s="15"/>
      <c r="C1091" s="15"/>
      <c r="D1091" s="15"/>
      <c r="E1091" s="15"/>
      <c r="F1091" s="15"/>
      <c r="G1091" s="15"/>
      <c r="H1091" s="15"/>
      <c r="I1091" s="15"/>
      <c r="J1091" s="15"/>
      <c r="K1091" s="15"/>
      <c r="L1091" s="15"/>
      <c r="M1091" s="15"/>
      <c r="N1091" s="15"/>
      <c r="O1091" s="15"/>
      <c r="P1091" s="15"/>
      <c r="Q1091" s="15"/>
      <c r="R1091" s="15"/>
    </row>
    <row r="1092">
      <c r="A1092" s="15"/>
      <c r="B1092" s="15"/>
      <c r="C1092" s="15"/>
      <c r="D1092" s="15"/>
      <c r="E1092" s="15"/>
      <c r="F1092" s="15"/>
      <c r="G1092" s="15"/>
      <c r="H1092" s="15"/>
      <c r="I1092" s="15"/>
      <c r="J1092" s="15"/>
      <c r="K1092" s="15"/>
      <c r="L1092" s="15"/>
      <c r="M1092" s="15"/>
      <c r="N1092" s="15"/>
      <c r="O1092" s="15"/>
      <c r="P1092" s="15"/>
      <c r="Q1092" s="15"/>
      <c r="R1092" s="15"/>
    </row>
    <row r="1093">
      <c r="A1093" s="15"/>
      <c r="B1093" s="15"/>
      <c r="C1093" s="15"/>
      <c r="D1093" s="15"/>
      <c r="E1093" s="15"/>
      <c r="F1093" s="15"/>
      <c r="G1093" s="15"/>
      <c r="H1093" s="15"/>
      <c r="I1093" s="15"/>
      <c r="J1093" s="15"/>
      <c r="K1093" s="15"/>
      <c r="L1093" s="15"/>
      <c r="M1093" s="15"/>
      <c r="N1093" s="15"/>
      <c r="O1093" s="15"/>
      <c r="P1093" s="15"/>
      <c r="Q1093" s="15"/>
      <c r="R1093" s="15"/>
    </row>
    <row r="1094">
      <c r="A1094" s="15"/>
      <c r="B1094" s="15"/>
      <c r="C1094" s="15"/>
      <c r="D1094" s="15"/>
      <c r="E1094" s="15"/>
      <c r="F1094" s="15"/>
      <c r="G1094" s="15"/>
      <c r="H1094" s="15"/>
      <c r="I1094" s="15"/>
      <c r="J1094" s="15"/>
      <c r="K1094" s="15"/>
      <c r="L1094" s="15"/>
      <c r="M1094" s="15"/>
      <c r="N1094" s="15"/>
      <c r="O1094" s="15"/>
      <c r="P1094" s="15"/>
      <c r="Q1094" s="15"/>
      <c r="R1094" s="15"/>
    </row>
    <row r="1095">
      <c r="A1095" s="15"/>
      <c r="B1095" s="15"/>
      <c r="C1095" s="15"/>
      <c r="D1095" s="15"/>
      <c r="E1095" s="15"/>
      <c r="F1095" s="15"/>
      <c r="G1095" s="15"/>
      <c r="H1095" s="15"/>
      <c r="I1095" s="15"/>
      <c r="J1095" s="15"/>
      <c r="K1095" s="15"/>
      <c r="L1095" s="15"/>
      <c r="M1095" s="15"/>
      <c r="N1095" s="15"/>
      <c r="O1095" s="15"/>
      <c r="P1095" s="15"/>
      <c r="Q1095" s="15"/>
      <c r="R1095" s="15"/>
    </row>
    <row r="1096">
      <c r="A1096" s="15"/>
      <c r="B1096" s="15"/>
      <c r="C1096" s="15"/>
      <c r="D1096" s="15"/>
      <c r="E1096" s="15"/>
      <c r="F1096" s="15"/>
      <c r="G1096" s="15"/>
      <c r="H1096" s="15"/>
      <c r="I1096" s="15"/>
      <c r="J1096" s="15"/>
      <c r="K1096" s="15"/>
      <c r="L1096" s="15"/>
      <c r="M1096" s="15"/>
      <c r="N1096" s="15"/>
      <c r="O1096" s="15"/>
      <c r="P1096" s="15"/>
      <c r="Q1096" s="15"/>
      <c r="R1096" s="15"/>
    </row>
    <row r="1097">
      <c r="A1097" s="15"/>
      <c r="B1097" s="15"/>
      <c r="C1097" s="15"/>
      <c r="D1097" s="15"/>
      <c r="E1097" s="15"/>
      <c r="F1097" s="15"/>
      <c r="G1097" s="15"/>
      <c r="H1097" s="15"/>
      <c r="I1097" s="15"/>
      <c r="J1097" s="15"/>
      <c r="K1097" s="15"/>
      <c r="L1097" s="15"/>
      <c r="M1097" s="15"/>
      <c r="N1097" s="15"/>
      <c r="O1097" s="15"/>
      <c r="P1097" s="15"/>
      <c r="Q1097" s="15"/>
      <c r="R1097" s="15"/>
    </row>
    <row r="1098">
      <c r="A1098" s="15"/>
      <c r="B1098" s="15"/>
      <c r="C1098" s="15"/>
      <c r="D1098" s="15"/>
      <c r="E1098" s="15"/>
      <c r="F1098" s="15"/>
      <c r="G1098" s="15"/>
      <c r="H1098" s="15"/>
      <c r="I1098" s="15"/>
      <c r="J1098" s="15"/>
      <c r="K1098" s="15"/>
      <c r="L1098" s="15"/>
      <c r="M1098" s="15"/>
      <c r="N1098" s="15"/>
      <c r="O1098" s="15"/>
      <c r="P1098" s="15"/>
      <c r="Q1098" s="15"/>
      <c r="R1098" s="15"/>
    </row>
    <row r="1099">
      <c r="A1099" s="15"/>
      <c r="B1099" s="15"/>
      <c r="C1099" s="15"/>
      <c r="D1099" s="15"/>
      <c r="E1099" s="15"/>
      <c r="F1099" s="15"/>
      <c r="G1099" s="15"/>
      <c r="H1099" s="15"/>
      <c r="I1099" s="15"/>
      <c r="J1099" s="15"/>
      <c r="K1099" s="15"/>
      <c r="L1099" s="15"/>
      <c r="M1099" s="15"/>
      <c r="N1099" s="15"/>
      <c r="O1099" s="15"/>
      <c r="P1099" s="15"/>
      <c r="Q1099" s="15"/>
      <c r="R1099" s="15"/>
    </row>
    <row r="1100">
      <c r="A1100" s="15"/>
      <c r="B1100" s="15"/>
      <c r="C1100" s="15"/>
      <c r="D1100" s="15"/>
      <c r="E1100" s="15"/>
      <c r="F1100" s="15"/>
      <c r="G1100" s="15"/>
      <c r="H1100" s="15"/>
      <c r="I1100" s="15"/>
      <c r="J1100" s="15"/>
      <c r="K1100" s="15"/>
      <c r="L1100" s="15"/>
      <c r="M1100" s="15"/>
      <c r="N1100" s="15"/>
      <c r="O1100" s="15"/>
      <c r="P1100" s="15"/>
      <c r="Q1100" s="15"/>
      <c r="R1100" s="15"/>
    </row>
    <row r="1101">
      <c r="A1101" s="15"/>
      <c r="B1101" s="15"/>
      <c r="C1101" s="15"/>
      <c r="D1101" s="15"/>
      <c r="E1101" s="15"/>
      <c r="F1101" s="15"/>
      <c r="G1101" s="15"/>
      <c r="H1101" s="15"/>
      <c r="I1101" s="15"/>
      <c r="J1101" s="15"/>
      <c r="K1101" s="15"/>
      <c r="L1101" s="15"/>
      <c r="M1101" s="15"/>
      <c r="N1101" s="15"/>
      <c r="O1101" s="15"/>
      <c r="P1101" s="15"/>
      <c r="Q1101" s="15"/>
      <c r="R1101" s="15"/>
    </row>
    <row r="1102">
      <c r="A1102" s="15"/>
      <c r="B1102" s="15"/>
      <c r="C1102" s="15"/>
      <c r="D1102" s="15"/>
      <c r="E1102" s="15"/>
      <c r="F1102" s="15"/>
      <c r="G1102" s="15"/>
      <c r="H1102" s="15"/>
      <c r="I1102" s="15"/>
      <c r="J1102" s="15"/>
      <c r="K1102" s="15"/>
      <c r="L1102" s="15"/>
      <c r="M1102" s="15"/>
      <c r="N1102" s="15"/>
      <c r="O1102" s="15"/>
      <c r="P1102" s="15"/>
      <c r="Q1102" s="15"/>
      <c r="R1102" s="15"/>
    </row>
    <row r="1103">
      <c r="A1103" s="15"/>
      <c r="B1103" s="15"/>
      <c r="C1103" s="15"/>
      <c r="D1103" s="15"/>
      <c r="E1103" s="15"/>
      <c r="F1103" s="15"/>
      <c r="G1103" s="15"/>
      <c r="H1103" s="15"/>
      <c r="I1103" s="15"/>
      <c r="J1103" s="15"/>
      <c r="K1103" s="15"/>
      <c r="L1103" s="15"/>
      <c r="M1103" s="15"/>
      <c r="N1103" s="15"/>
      <c r="O1103" s="15"/>
      <c r="P1103" s="15"/>
      <c r="Q1103" s="15"/>
      <c r="R1103" s="15"/>
    </row>
    <row r="1104">
      <c r="A1104" s="15"/>
      <c r="B1104" s="15"/>
      <c r="C1104" s="15"/>
      <c r="D1104" s="15"/>
      <c r="E1104" s="15"/>
      <c r="F1104" s="15"/>
      <c r="G1104" s="15"/>
      <c r="H1104" s="15"/>
      <c r="I1104" s="15"/>
      <c r="J1104" s="15"/>
      <c r="K1104" s="15"/>
      <c r="L1104" s="15"/>
      <c r="M1104" s="15"/>
      <c r="N1104" s="15"/>
      <c r="O1104" s="15"/>
      <c r="P1104" s="15"/>
      <c r="Q1104" s="15"/>
      <c r="R1104" s="15"/>
    </row>
    <row r="1105">
      <c r="A1105" s="15"/>
      <c r="B1105" s="15"/>
      <c r="C1105" s="15"/>
      <c r="D1105" s="15"/>
      <c r="E1105" s="15"/>
      <c r="F1105" s="15"/>
      <c r="G1105" s="15"/>
      <c r="H1105" s="15"/>
      <c r="I1105" s="15"/>
      <c r="J1105" s="15"/>
      <c r="K1105" s="15"/>
      <c r="L1105" s="15"/>
      <c r="M1105" s="15"/>
      <c r="N1105" s="15"/>
      <c r="O1105" s="15"/>
      <c r="P1105" s="15"/>
      <c r="Q1105" s="15"/>
      <c r="R1105" s="15"/>
    </row>
    <row r="1106">
      <c r="A1106" s="15"/>
      <c r="B1106" s="15"/>
      <c r="C1106" s="15"/>
      <c r="D1106" s="15"/>
      <c r="E1106" s="15"/>
      <c r="F1106" s="15"/>
      <c r="G1106" s="15"/>
      <c r="H1106" s="15"/>
      <c r="I1106" s="15"/>
      <c r="J1106" s="15"/>
      <c r="K1106" s="15"/>
      <c r="L1106" s="15"/>
      <c r="M1106" s="15"/>
      <c r="N1106" s="15"/>
      <c r="O1106" s="15"/>
      <c r="P1106" s="15"/>
      <c r="Q1106" s="15"/>
      <c r="R1106" s="15"/>
    </row>
    <row r="1107">
      <c r="A1107" s="15"/>
      <c r="B1107" s="15"/>
      <c r="C1107" s="15"/>
      <c r="D1107" s="15"/>
      <c r="E1107" s="15"/>
      <c r="F1107" s="15"/>
      <c r="G1107" s="15"/>
      <c r="H1107" s="15"/>
      <c r="I1107" s="15"/>
      <c r="J1107" s="15"/>
      <c r="K1107" s="15"/>
      <c r="L1107" s="15"/>
      <c r="M1107" s="15"/>
      <c r="N1107" s="15"/>
      <c r="O1107" s="15"/>
      <c r="P1107" s="15"/>
      <c r="Q1107" s="15"/>
      <c r="R1107" s="15"/>
    </row>
    <row r="1108">
      <c r="A1108" s="15"/>
      <c r="B1108" s="15"/>
      <c r="C1108" s="15"/>
      <c r="D1108" s="15"/>
      <c r="E1108" s="15"/>
      <c r="F1108" s="15"/>
      <c r="G1108" s="15"/>
      <c r="H1108" s="15"/>
      <c r="I1108" s="15"/>
      <c r="J1108" s="15"/>
      <c r="K1108" s="15"/>
      <c r="L1108" s="15"/>
      <c r="M1108" s="15"/>
      <c r="N1108" s="15"/>
      <c r="O1108" s="15"/>
      <c r="P1108" s="15"/>
      <c r="Q1108" s="15"/>
      <c r="R1108" s="15"/>
    </row>
    <row r="1109">
      <c r="A1109" s="15"/>
      <c r="B1109" s="15"/>
      <c r="C1109" s="15"/>
      <c r="D1109" s="15"/>
      <c r="E1109" s="15"/>
      <c r="F1109" s="15"/>
      <c r="G1109" s="15"/>
      <c r="H1109" s="15"/>
      <c r="I1109" s="15"/>
      <c r="J1109" s="15"/>
      <c r="K1109" s="15"/>
      <c r="L1109" s="15"/>
      <c r="M1109" s="15"/>
      <c r="N1109" s="15"/>
      <c r="O1109" s="15"/>
      <c r="P1109" s="15"/>
      <c r="Q1109" s="15"/>
      <c r="R1109" s="15"/>
    </row>
    <row r="1110">
      <c r="A1110" s="15"/>
      <c r="B1110" s="15"/>
      <c r="C1110" s="15"/>
      <c r="D1110" s="15"/>
      <c r="E1110" s="15"/>
      <c r="F1110" s="15"/>
      <c r="G1110" s="15"/>
      <c r="H1110" s="15"/>
      <c r="I1110" s="15"/>
      <c r="J1110" s="15"/>
      <c r="K1110" s="15"/>
      <c r="L1110" s="15"/>
      <c r="M1110" s="15"/>
      <c r="N1110" s="15"/>
      <c r="O1110" s="15"/>
      <c r="P1110" s="15"/>
      <c r="Q1110" s="15"/>
      <c r="R1110" s="15"/>
    </row>
    <row r="1111">
      <c r="A1111" s="15"/>
      <c r="B1111" s="15"/>
      <c r="C1111" s="15"/>
      <c r="D1111" s="15"/>
      <c r="E1111" s="15"/>
      <c r="F1111" s="15"/>
      <c r="G1111" s="15"/>
      <c r="H1111" s="15"/>
      <c r="I1111" s="15"/>
      <c r="J1111" s="15"/>
      <c r="K1111" s="15"/>
      <c r="L1111" s="15"/>
      <c r="M1111" s="15"/>
      <c r="N1111" s="15"/>
      <c r="O1111" s="15"/>
      <c r="P1111" s="15"/>
      <c r="Q1111" s="15"/>
      <c r="R1111" s="15"/>
    </row>
    <row r="1112">
      <c r="A1112" s="15"/>
      <c r="B1112" s="15"/>
      <c r="C1112" s="15"/>
      <c r="D1112" s="15"/>
      <c r="E1112" s="15"/>
      <c r="F1112" s="15"/>
      <c r="G1112" s="15"/>
      <c r="H1112" s="15"/>
      <c r="I1112" s="15"/>
      <c r="J1112" s="15"/>
      <c r="K1112" s="15"/>
      <c r="L1112" s="15"/>
      <c r="M1112" s="15"/>
      <c r="N1112" s="15"/>
      <c r="O1112" s="15"/>
      <c r="P1112" s="15"/>
      <c r="Q1112" s="15"/>
      <c r="R1112" s="15"/>
    </row>
    <row r="1113">
      <c r="A1113" s="15"/>
      <c r="B1113" s="15"/>
      <c r="C1113" s="15"/>
      <c r="D1113" s="15"/>
      <c r="E1113" s="15"/>
      <c r="F1113" s="15"/>
      <c r="G1113" s="15"/>
      <c r="H1113" s="15"/>
      <c r="I1113" s="15"/>
      <c r="J1113" s="15"/>
      <c r="K1113" s="15"/>
      <c r="L1113" s="15"/>
      <c r="M1113" s="15"/>
      <c r="N1113" s="15"/>
      <c r="O1113" s="15"/>
      <c r="P1113" s="15"/>
      <c r="Q1113" s="15"/>
      <c r="R1113" s="15"/>
    </row>
  </sheetData>
  <autoFilter ref="$A$2:$R$126"/>
  <mergeCells count="5">
    <mergeCell ref="M1:P1"/>
    <mergeCell ref="H125:L125"/>
    <mergeCell ref="L126:M126"/>
    <mergeCell ref="D152:F152"/>
    <mergeCell ref="D169:E169"/>
  </mergeCells>
  <conditionalFormatting sqref="S1:S124 S126:S1113">
    <cfRule type="cellIs" dxfId="0" priority="1" operator="greaterThan">
      <formula>0</formula>
    </cfRule>
  </conditionalFormatting>
  <dataValidations>
    <dataValidation type="list" allowBlank="1" showErrorMessage="1" sqref="K3:K124">
      <formula1>LISTA!$B$2:$B$41</formula1>
    </dataValidation>
    <dataValidation type="list" allowBlank="1" showErrorMessage="1" sqref="L3:L124">
      <formula1>LISTA!$A$2:$A$10</formula1>
    </dataValidation>
    <dataValidation type="list" allowBlank="1" showErrorMessage="1" sqref="P3:P124">
      <formula1>LISTA!$C$8:$C$14</formula1>
    </dataValidation>
    <dataValidation type="list" allowBlank="1" showErrorMessage="1" sqref="E166:E168">
      <formula1>"2,3,4,5,6,7,8,9,10,0"</formula1>
    </dataValidation>
    <dataValidation type="custom" allowBlank="1" showDropDown="1" sqref="C133:E133 C134">
      <formula1>OR(NOT(ISERROR(DATEVALUE(C133))), AND(ISNUMBER(C133), LEFT(CELL("format", C133))="D"))</formula1>
    </dataValidation>
    <dataValidation type="custom" allowBlank="1" showDropDown="1" showErrorMessage="1" sqref="B3:C124">
      <formula1>OR(NOT(ISERROR(DATEVALUE(B3))), AND(ISNUMBER(B3), LEFT(CELL("format", B3))="D"))</formula1>
    </dataValidation>
    <dataValidation type="list" allowBlank="1" showErrorMessage="1" sqref="Q3:Q124">
      <formula1>"MARI - NICOLE,DANA -NICOLE,NICOLE"</formula1>
    </dataValidation>
  </dataValidations>
  <printOptions gridLines="1" horizontalCentered="1"/>
  <pageMargins bottom="0.75" footer="0.0" header="0.0" left="0.7" right="0.7" top="0.75"/>
  <pageSetup paperSize="9" cellComments="atEnd" orientation="portrait" pageOrder="overThenDown"/>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13"/>
    <col customWidth="1" min="2" max="2" width="15.38"/>
    <col customWidth="1" min="5" max="5" width="13.88"/>
    <col customWidth="1" min="6" max="6" width="15.75"/>
    <col customWidth="1" min="7" max="7" width="14.25"/>
  </cols>
  <sheetData>
    <row r="1">
      <c r="A1" s="1008" t="s">
        <v>6061</v>
      </c>
      <c r="B1" s="1008" t="s">
        <v>6062</v>
      </c>
      <c r="C1" s="1008" t="s">
        <v>6063</v>
      </c>
      <c r="D1" s="1008" t="s">
        <v>6064</v>
      </c>
      <c r="E1" s="1008" t="s">
        <v>6065</v>
      </c>
      <c r="F1" s="1008" t="s">
        <v>6066</v>
      </c>
      <c r="G1" s="1008" t="s">
        <v>6067</v>
      </c>
      <c r="H1" s="1008" t="s">
        <v>6068</v>
      </c>
    </row>
    <row r="2">
      <c r="A2" s="1009" t="s">
        <v>6069</v>
      </c>
      <c r="B2" s="1009" t="s">
        <v>6070</v>
      </c>
      <c r="C2" s="1009" t="s">
        <v>6070</v>
      </c>
      <c r="D2" s="1009" t="s">
        <v>6070</v>
      </c>
      <c r="E2" s="1009" t="s">
        <v>6070</v>
      </c>
      <c r="F2" s="1009" t="s">
        <v>6070</v>
      </c>
      <c r="G2" s="1009" t="s">
        <v>6070</v>
      </c>
      <c r="H2" s="1009" t="s">
        <v>6070</v>
      </c>
    </row>
    <row r="3">
      <c r="A3" s="1009" t="s">
        <v>6071</v>
      </c>
      <c r="B3" s="1010" t="s">
        <v>1652</v>
      </c>
      <c r="C3" s="1010" t="s">
        <v>1652</v>
      </c>
      <c r="D3" s="1010" t="s">
        <v>1652</v>
      </c>
      <c r="E3" s="1010" t="s">
        <v>1652</v>
      </c>
      <c r="F3" s="1011" t="s">
        <v>6072</v>
      </c>
      <c r="G3" s="1012" t="s">
        <v>6073</v>
      </c>
      <c r="H3" s="1012" t="s">
        <v>6073</v>
      </c>
    </row>
    <row r="4">
      <c r="A4" s="1009" t="s">
        <v>6074</v>
      </c>
      <c r="B4" s="1010" t="s">
        <v>1652</v>
      </c>
      <c r="C4" s="1010" t="s">
        <v>1652</v>
      </c>
      <c r="D4" s="1010" t="s">
        <v>1652</v>
      </c>
      <c r="E4" s="1010" t="s">
        <v>1652</v>
      </c>
      <c r="F4" s="1012" t="s">
        <v>6073</v>
      </c>
      <c r="G4" s="1012" t="s">
        <v>6073</v>
      </c>
      <c r="H4" s="1012" t="s">
        <v>6073</v>
      </c>
    </row>
    <row r="5">
      <c r="A5" s="1009" t="s">
        <v>6075</v>
      </c>
      <c r="B5" s="1011" t="s">
        <v>6072</v>
      </c>
      <c r="C5" s="1011" t="s">
        <v>6072</v>
      </c>
      <c r="D5" s="1011" t="s">
        <v>6072</v>
      </c>
      <c r="E5" s="1011" t="s">
        <v>6072</v>
      </c>
      <c r="F5" s="1010" t="s">
        <v>1652</v>
      </c>
      <c r="G5" s="1011" t="s">
        <v>6072</v>
      </c>
      <c r="H5" s="1012" t="s">
        <v>6073</v>
      </c>
    </row>
    <row r="6">
      <c r="B6" s="1013" t="s">
        <v>6076</v>
      </c>
    </row>
    <row r="7">
      <c r="B7" s="1014" t="s">
        <v>6077</v>
      </c>
    </row>
    <row r="8">
      <c r="B8" s="695" t="s">
        <v>6078</v>
      </c>
    </row>
    <row r="9">
      <c r="B9" s="12" t="s">
        <v>1652</v>
      </c>
      <c r="C9" s="12" t="s">
        <v>6079</v>
      </c>
    </row>
    <row r="10">
      <c r="B10" s="12" t="s">
        <v>6080</v>
      </c>
      <c r="C10" s="12" t="s">
        <v>6081</v>
      </c>
    </row>
    <row r="11">
      <c r="B11" s="12" t="s">
        <v>6072</v>
      </c>
      <c r="C11" s="12" t="s">
        <v>6082</v>
      </c>
    </row>
  </sheetData>
  <mergeCells count="1">
    <mergeCell ref="B8:C8"/>
  </mergeCells>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2" t="s">
        <v>6083</v>
      </c>
      <c r="F1" s="12" t="s">
        <v>6084</v>
      </c>
      <c r="G1" s="12" t="s">
        <v>6085</v>
      </c>
    </row>
    <row r="2">
      <c r="B2" s="1015" t="s">
        <v>5952</v>
      </c>
      <c r="C2" s="1016" t="s">
        <v>6086</v>
      </c>
      <c r="D2" s="1016" t="s">
        <v>6087</v>
      </c>
      <c r="E2" s="1016" t="s">
        <v>6088</v>
      </c>
      <c r="G2" s="1015" t="s">
        <v>5952</v>
      </c>
      <c r="H2" s="1016" t="s">
        <v>6086</v>
      </c>
      <c r="I2" s="1016" t="s">
        <v>6087</v>
      </c>
      <c r="J2" s="1016" t="s">
        <v>6088</v>
      </c>
    </row>
    <row r="3">
      <c r="B3" s="1017" t="s">
        <v>6089</v>
      </c>
      <c r="C3" s="1018">
        <v>0.05</v>
      </c>
      <c r="D3" s="1019">
        <v>71270.0</v>
      </c>
      <c r="E3" s="1020" t="s">
        <v>6090</v>
      </c>
      <c r="G3" s="1017" t="s">
        <v>6089</v>
      </c>
      <c r="H3" s="1018">
        <v>0.05</v>
      </c>
      <c r="I3" s="1019">
        <v>71270.0</v>
      </c>
      <c r="J3" s="1020" t="s">
        <v>6090</v>
      </c>
    </row>
    <row r="4">
      <c r="B4" s="1021" t="s">
        <v>6091</v>
      </c>
      <c r="C4" s="1018">
        <v>0.05</v>
      </c>
      <c r="D4" s="1022">
        <v>10240.0</v>
      </c>
      <c r="E4" s="1023">
        <v>512.0</v>
      </c>
      <c r="G4" s="1021" t="s">
        <v>6091</v>
      </c>
      <c r="H4" s="1018">
        <v>0.05</v>
      </c>
      <c r="I4" s="1022">
        <v>10240.0</v>
      </c>
      <c r="J4" s="1023">
        <v>512.0</v>
      </c>
    </row>
    <row r="5">
      <c r="B5" s="1017" t="s">
        <v>6092</v>
      </c>
      <c r="C5" s="1024">
        <v>0.05</v>
      </c>
      <c r="D5" s="1020">
        <v>71785.41</v>
      </c>
      <c r="E5" s="1025">
        <f t="shared" ref="E5:E6" si="1">D5*C5</f>
        <v>3589.2705</v>
      </c>
      <c r="G5" s="1017" t="s">
        <v>6092</v>
      </c>
      <c r="H5" s="1024">
        <v>0.05</v>
      </c>
      <c r="I5" s="1020" t="str">
        <f>'FEBRERO 2022'!$N$70</f>
        <v/>
      </c>
      <c r="J5" s="1025">
        <f>I5*H5</f>
        <v>0</v>
      </c>
    </row>
    <row r="6">
      <c r="B6" s="1017" t="s">
        <v>6093</v>
      </c>
      <c r="C6" s="1018">
        <v>0.05</v>
      </c>
      <c r="D6" s="1026">
        <f>D5/6.96</f>
        <v>10313.99569</v>
      </c>
      <c r="E6" s="1025">
        <f t="shared" si="1"/>
        <v>515.6997845</v>
      </c>
      <c r="G6" s="1017" t="s">
        <v>6093</v>
      </c>
      <c r="H6" s="1018">
        <v>0.05</v>
      </c>
      <c r="I6" s="1026">
        <f t="shared" ref="I6:J6" si="2">I5/6.96</f>
        <v>0</v>
      </c>
      <c r="J6" s="1026">
        <f t="shared" si="2"/>
        <v>0</v>
      </c>
    </row>
    <row r="7">
      <c r="B7" s="1027" t="s">
        <v>6094</v>
      </c>
      <c r="D7" s="1028">
        <f t="shared" ref="D7:E7" si="3">(D6/D4)</f>
        <v>1.007226142</v>
      </c>
      <c r="E7" s="1028">
        <f t="shared" si="3"/>
        <v>1.007226142</v>
      </c>
      <c r="G7" s="1027" t="s">
        <v>6094</v>
      </c>
      <c r="I7" s="1028">
        <f t="shared" ref="I7:J7" si="4">(I6/I4)</f>
        <v>0</v>
      </c>
      <c r="J7" s="1028">
        <f t="shared" si="4"/>
        <v>0</v>
      </c>
    </row>
    <row r="15">
      <c r="D15" s="966"/>
    </row>
  </sheetData>
  <mergeCells count="2">
    <mergeCell ref="B7:C7"/>
    <mergeCell ref="G7:H7"/>
  </mergeCells>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5.38"/>
    <col customWidth="1" min="5" max="5" width="26.5"/>
    <col customWidth="1" min="6" max="6" width="15.88"/>
  </cols>
  <sheetData>
    <row r="2">
      <c r="B2" s="12" t="s">
        <v>6095</v>
      </c>
    </row>
    <row r="3">
      <c r="B3" s="1029" t="s">
        <v>5995</v>
      </c>
      <c r="C3" s="1029" t="s">
        <v>6096</v>
      </c>
      <c r="D3" s="1029" t="s">
        <v>6097</v>
      </c>
      <c r="E3" s="1029" t="s">
        <v>5999</v>
      </c>
      <c r="F3" s="124" t="s">
        <v>6098</v>
      </c>
    </row>
    <row r="4">
      <c r="B4" s="1029" t="s">
        <v>6099</v>
      </c>
      <c r="C4" s="1029">
        <v>25.0</v>
      </c>
      <c r="D4" s="1029">
        <v>6.0</v>
      </c>
      <c r="E4" s="1030">
        <f t="shared" ref="E4:E6" si="1">C4*D4</f>
        <v>150</v>
      </c>
      <c r="F4" s="12" t="s">
        <v>6100</v>
      </c>
    </row>
    <row r="5">
      <c r="B5" s="1029" t="s">
        <v>6101</v>
      </c>
      <c r="C5" s="1029">
        <v>25.0</v>
      </c>
      <c r="D5" s="1029">
        <v>3.0</v>
      </c>
      <c r="E5" s="1030">
        <f t="shared" si="1"/>
        <v>75</v>
      </c>
      <c r="F5" s="12" t="s">
        <v>6102</v>
      </c>
      <c r="G5" s="12" t="s">
        <v>6103</v>
      </c>
    </row>
    <row r="6">
      <c r="B6" s="1029" t="s">
        <v>6104</v>
      </c>
      <c r="C6" s="1029">
        <v>6.0</v>
      </c>
      <c r="D6" s="1029">
        <v>5.0</v>
      </c>
      <c r="E6" s="1030">
        <f t="shared" si="1"/>
        <v>30</v>
      </c>
      <c r="F6" s="12" t="s">
        <v>6100</v>
      </c>
      <c r="G6" s="12" t="s">
        <v>6103</v>
      </c>
    </row>
    <row r="7">
      <c r="B7" s="1029" t="s">
        <v>6105</v>
      </c>
      <c r="C7" s="1029">
        <v>1.0</v>
      </c>
      <c r="D7" s="1029">
        <v>160.0</v>
      </c>
      <c r="E7" s="1029">
        <v>180.0</v>
      </c>
      <c r="F7" s="12" t="s">
        <v>6106</v>
      </c>
      <c r="G7" s="12" t="s">
        <v>6107</v>
      </c>
    </row>
    <row r="8">
      <c r="B8" s="1029" t="s">
        <v>6108</v>
      </c>
      <c r="C8" s="1030"/>
      <c r="D8" s="1029">
        <v>70.0</v>
      </c>
      <c r="E8" s="1029">
        <v>70.0</v>
      </c>
    </row>
    <row r="9">
      <c r="B9" s="1031" t="s">
        <v>5999</v>
      </c>
      <c r="C9" s="6"/>
      <c r="D9" s="7"/>
      <c r="E9" s="1032">
        <f>SUM(E4:E8)</f>
        <v>505</v>
      </c>
    </row>
    <row r="13">
      <c r="B13" s="12" t="s">
        <v>6109</v>
      </c>
    </row>
    <row r="14">
      <c r="B14" s="12" t="s">
        <v>6110</v>
      </c>
    </row>
    <row r="15">
      <c r="B15" s="12" t="s">
        <v>6111</v>
      </c>
    </row>
    <row r="16">
      <c r="B16" s="12" t="s">
        <v>6112</v>
      </c>
    </row>
    <row r="18">
      <c r="B18" s="12" t="s">
        <v>6113</v>
      </c>
    </row>
    <row r="19">
      <c r="B19" s="12" t="s">
        <v>6114</v>
      </c>
    </row>
    <row r="21">
      <c r="D21" s="124" t="s">
        <v>6115</v>
      </c>
      <c r="E21" s="124" t="s">
        <v>6045</v>
      </c>
      <c r="F21" s="124" t="s">
        <v>5999</v>
      </c>
    </row>
    <row r="22">
      <c r="D22" s="12" t="s">
        <v>6116</v>
      </c>
      <c r="E22" s="12" t="s">
        <v>6117</v>
      </c>
      <c r="F22" s="12" t="s">
        <v>6118</v>
      </c>
    </row>
    <row r="23">
      <c r="D23" s="12" t="s">
        <v>6119</v>
      </c>
      <c r="E23" s="12" t="s">
        <v>374</v>
      </c>
      <c r="F23" s="12" t="s">
        <v>6120</v>
      </c>
    </row>
    <row r="24">
      <c r="D24" s="12" t="s">
        <v>6121</v>
      </c>
      <c r="E24" s="12" t="s">
        <v>6122</v>
      </c>
      <c r="F24" s="12" t="s">
        <v>6123</v>
      </c>
    </row>
    <row r="25">
      <c r="D25" s="12" t="s">
        <v>6124</v>
      </c>
      <c r="E25" s="12" t="s">
        <v>6125</v>
      </c>
      <c r="F25" s="12" t="s">
        <v>6126</v>
      </c>
    </row>
  </sheetData>
  <mergeCells count="1">
    <mergeCell ref="B9:D9"/>
  </mergeCells>
  <drawing r:id="rId1"/>
</worksheet>
</file>